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William\Dropbox (CenterforAssessment)\Projects\CAEP\Calculator\"/>
    </mc:Choice>
  </mc:AlternateContent>
  <xr:revisionPtr revIDLastSave="0" documentId="13_ncr:1_{912D241B-2C63-4E5D-9025-98AB3123F33A}" xr6:coauthVersionLast="44" xr6:coauthVersionMax="44" xr10:uidLastSave="{00000000-0000-0000-0000-000000000000}"/>
  <workbookProtection workbookAlgorithmName="SHA-512" workbookHashValue="Hd4HWVTmasIpOmw2M4SjhNANkoifXEXVzesP+Ep76bVWZllO+Il1Ebr35fa9wLCYuhclxrCzx00cGLoY+LQ56w==" workbookSaltValue="60Grkb+vvIgMB4obdr0Y3A==" workbookSpinCount="100000" lockStructure="1"/>
  <bookViews>
    <workbookView xWindow="705" yWindow="585" windowWidth="19125" windowHeight="9945" tabRatio="929" firstSheet="2" activeTab="2" xr2:uid="{03800229-8F63-4FA5-A2AF-4BA3EB014FEC}"/>
  </bookViews>
  <sheets>
    <sheet name="cutoffs" sheetId="1" state="hidden" r:id="rId1"/>
    <sheet name="transformation constants" sheetId="47" state="hidden" r:id="rId2"/>
    <sheet name="ReadMe" sheetId="27" r:id="rId3"/>
    <sheet name="ACT Math" sheetId="37" r:id="rId4"/>
    <sheet name="SAT Math" sheetId="8" r:id="rId5"/>
    <sheet name="Prax Math 5732" sheetId="41" r:id="rId6"/>
    <sheet name="GACE Math 201" sheetId="44" r:id="rId7"/>
    <sheet name="Prax Math 5733" sheetId="48" r:id="rId8"/>
    <sheet name="GACE Math 211" sheetId="49" r:id="rId9"/>
    <sheet name="Math Input Matrix" sheetId="45" state="hidden" r:id="rId10"/>
    <sheet name="SAT M to ACT M" sheetId="9" state="hidden" r:id="rId11"/>
    <sheet name="ACT M to SAT M" sheetId="10" state="hidden" r:id="rId12"/>
    <sheet name="Math Results" sheetId="46" r:id="rId13"/>
    <sheet name="ACT Reading" sheetId="17" r:id="rId14"/>
    <sheet name="SAT Reading" sheetId="19" r:id="rId15"/>
    <sheet name="Prax Reading 5712 5713" sheetId="32" r:id="rId16"/>
    <sheet name="GACE Reading 200 210" sheetId="34" r:id="rId17"/>
    <sheet name="SAT M to CBEST M" sheetId="40" state="hidden" r:id="rId18"/>
    <sheet name="SAT EBRW to CBEST R" sheetId="30" state="hidden" r:id="rId19"/>
    <sheet name="Reading Input Matrix" sheetId="36" state="hidden" r:id="rId20"/>
    <sheet name="Reading Results" sheetId="35" r:id="rId21"/>
    <sheet name="ACT E+R to SAT EBRW" sheetId="18" state="hidden" r:id="rId22"/>
    <sheet name="SAT EBRW to ACT E+R" sheetId="20" state="hidden" r:id="rId23"/>
  </sheets>
  <definedNames>
    <definedName name="interceptACTMtoPCM5732">'transformation constants'!$B$4</definedName>
    <definedName name="interceptACTMtoPCM5733">'transformation constants'!$B$28</definedName>
    <definedName name="interceptACTRtoPCR5712_5713">'transformation constants'!$B$2</definedName>
    <definedName name="interceptPCM5732toACTM">'transformation constants'!$B$22</definedName>
    <definedName name="interceptPCM5733toACTM">'transformation constants'!$B$26</definedName>
    <definedName name="interceptPCR5712_5713toACTR">'transformation constants'!$B$24</definedName>
    <definedName name="lowerinterceptACTMtoPAAM201">'transformation constants'!$B$20</definedName>
    <definedName name="lowerinterceptACTMtoPAAM211">'transformation constants'!$B$36</definedName>
    <definedName name="lowerinterceptACTRtoPAAR200_210">'transformation constants'!$B$12</definedName>
    <definedName name="lowerinterceptPAAM201toACTM">'transformation constants'!$B$16</definedName>
    <definedName name="lowerinterceptPAAM211toACTM">'transformation constants'!$B$32</definedName>
    <definedName name="lowerinterceptPAAR200_210toACTR">'transformation constants'!$B$8</definedName>
    <definedName name="lowerslopeACTMtoPAAM201">'transformation constants'!$B$19</definedName>
    <definedName name="lowerslopeACTMtoPAAM211">'transformation constants'!$B$35</definedName>
    <definedName name="lowerslopeACTRtoPAAR200_210">'transformation constants'!$B$11</definedName>
    <definedName name="lowerslopePAAM201toACTM">'transformation constants'!$B$15</definedName>
    <definedName name="lowerslopePAAM211toACTM">'transformation constants'!$B$31</definedName>
    <definedName name="lowerslopePAAR200_210toACTR">'transformation constants'!$B$7</definedName>
    <definedName name="slopeACTMtoPCM5732">'transformation constants'!$B$3</definedName>
    <definedName name="slopeACTMtoPCM5733">'transformation constants'!$B$27</definedName>
    <definedName name="slopeACTRtoPCR5712_5713">'transformation constants'!$B$1</definedName>
    <definedName name="slopePCM5732toACTM">'transformation constants'!$B$21</definedName>
    <definedName name="slopePCM5733toACTM">'transformation constants'!$B$25</definedName>
    <definedName name="slopePCR5712_5713toACTR">'transformation constants'!$B$23</definedName>
    <definedName name="upperinterceptACTMtoPAAM201">'transformation constants'!$B$18</definedName>
    <definedName name="upperinterceptACTMtoPAAM211">'transformation constants'!$B$34</definedName>
    <definedName name="upperinterceptACTRtoPAAR200_210">'transformation constants'!$B$10</definedName>
    <definedName name="upperinterceptPAAM201toACTM">'transformation constants'!$B$14</definedName>
    <definedName name="upperinterceptPAAM211toACTM">'transformation constants'!$B$30</definedName>
    <definedName name="upperinterceptPAAR200_210toACTR">'transformation constants'!$B$6</definedName>
    <definedName name="upperslopeACTMtoPAAM201">'transformation constants'!$B$17</definedName>
    <definedName name="upperslopeACTMtoPAAM211">'transformation constants'!$B$33</definedName>
    <definedName name="upperslopeACTRtoPAAR200_210">'transformation constants'!$B$9</definedName>
    <definedName name="upperslopePAAM201toACTM">'transformation constants'!$B$13</definedName>
    <definedName name="upperslopePAAM211toACTM">'transformation constants'!$B$29</definedName>
    <definedName name="upperslopePAAR200_210toACTR">'transformation constants'!$B$5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" i="46" l="1"/>
  <c r="D8" i="46"/>
  <c r="K106" i="49"/>
  <c r="K170" i="49"/>
  <c r="K186" i="49"/>
  <c r="L186" i="49" s="1"/>
  <c r="K194" i="49"/>
  <c r="K203" i="49"/>
  <c r="K407" i="49"/>
  <c r="K408" i="49"/>
  <c r="K409" i="49"/>
  <c r="K410" i="49"/>
  <c r="K411" i="49"/>
  <c r="K412" i="49"/>
  <c r="K413" i="49"/>
  <c r="K414" i="49"/>
  <c r="K415" i="49"/>
  <c r="K416" i="49"/>
  <c r="K417" i="49"/>
  <c r="K418" i="49"/>
  <c r="K419" i="49"/>
  <c r="K420" i="49"/>
  <c r="K421" i="49"/>
  <c r="K422" i="49"/>
  <c r="K423" i="49"/>
  <c r="K424" i="49"/>
  <c r="K425" i="49"/>
  <c r="K426" i="49"/>
  <c r="K427" i="49"/>
  <c r="K428" i="49"/>
  <c r="K429" i="49"/>
  <c r="K430" i="49"/>
  <c r="K431" i="49"/>
  <c r="K432" i="49"/>
  <c r="K433" i="49"/>
  <c r="K434" i="49"/>
  <c r="K435" i="49"/>
  <c r="K436" i="49"/>
  <c r="K437" i="49"/>
  <c r="K438" i="49"/>
  <c r="K439" i="49"/>
  <c r="K440" i="49"/>
  <c r="K441" i="49"/>
  <c r="K442" i="49"/>
  <c r="K443" i="49"/>
  <c r="K444" i="49"/>
  <c r="K445" i="49"/>
  <c r="K446" i="49"/>
  <c r="K447" i="49"/>
  <c r="K448" i="49"/>
  <c r="K449" i="49"/>
  <c r="K450" i="49"/>
  <c r="K451" i="49"/>
  <c r="K452" i="49"/>
  <c r="K453" i="49"/>
  <c r="K454" i="49"/>
  <c r="K455" i="49"/>
  <c r="K456" i="49"/>
  <c r="K457" i="49"/>
  <c r="K458" i="49"/>
  <c r="K459" i="49"/>
  <c r="K460" i="49"/>
  <c r="K461" i="49"/>
  <c r="K462" i="49"/>
  <c r="K463" i="49"/>
  <c r="K464" i="49"/>
  <c r="K465" i="49"/>
  <c r="K466" i="49"/>
  <c r="K467" i="49"/>
  <c r="K468" i="49"/>
  <c r="K469" i="49"/>
  <c r="K470" i="49"/>
  <c r="K471" i="49"/>
  <c r="K472" i="49"/>
  <c r="K473" i="49"/>
  <c r="K474" i="49"/>
  <c r="K475" i="49"/>
  <c r="K476" i="49"/>
  <c r="K477" i="49"/>
  <c r="K478" i="49"/>
  <c r="K479" i="49"/>
  <c r="K480" i="49"/>
  <c r="K481" i="49"/>
  <c r="K482" i="49"/>
  <c r="K483" i="49"/>
  <c r="K484" i="49"/>
  <c r="K485" i="49"/>
  <c r="K486" i="49"/>
  <c r="K487" i="49"/>
  <c r="K488" i="49"/>
  <c r="K489" i="49"/>
  <c r="K490" i="49"/>
  <c r="K491" i="49"/>
  <c r="K492" i="49"/>
  <c r="K493" i="49"/>
  <c r="K494" i="49"/>
  <c r="K495" i="49"/>
  <c r="K496" i="49"/>
  <c r="K497" i="49"/>
  <c r="K498" i="49"/>
  <c r="K499" i="49"/>
  <c r="K500" i="49"/>
  <c r="K501" i="49"/>
  <c r="K502" i="49"/>
  <c r="K503" i="49"/>
  <c r="K504" i="49"/>
  <c r="K505" i="49"/>
  <c r="K506" i="49"/>
  <c r="K507" i="49"/>
  <c r="K508" i="49"/>
  <c r="K509" i="49"/>
  <c r="K510" i="49"/>
  <c r="K511" i="49"/>
  <c r="K512" i="49"/>
  <c r="K513" i="49"/>
  <c r="K514" i="49"/>
  <c r="K515" i="49"/>
  <c r="K516" i="49"/>
  <c r="K517" i="49"/>
  <c r="K518" i="49"/>
  <c r="K519" i="49"/>
  <c r="K520" i="49"/>
  <c r="K521" i="49"/>
  <c r="K522" i="49"/>
  <c r="K523" i="49"/>
  <c r="K524" i="49"/>
  <c r="K525" i="49"/>
  <c r="K526" i="49"/>
  <c r="K527" i="49"/>
  <c r="K528" i="49"/>
  <c r="K529" i="49"/>
  <c r="K530" i="49"/>
  <c r="K531" i="49"/>
  <c r="K532" i="49"/>
  <c r="K533" i="49"/>
  <c r="K534" i="49"/>
  <c r="K535" i="49"/>
  <c r="K536" i="49"/>
  <c r="K537" i="49"/>
  <c r="K538" i="49"/>
  <c r="K539" i="49"/>
  <c r="K540" i="49"/>
  <c r="K541" i="49"/>
  <c r="K542" i="49"/>
  <c r="K543" i="49"/>
  <c r="K544" i="49"/>
  <c r="K545" i="49"/>
  <c r="K546" i="49"/>
  <c r="K547" i="49"/>
  <c r="K548" i="49"/>
  <c r="K549" i="49"/>
  <c r="K550" i="49"/>
  <c r="K551" i="49"/>
  <c r="K552" i="49"/>
  <c r="K553" i="49"/>
  <c r="K554" i="49"/>
  <c r="K555" i="49"/>
  <c r="K556" i="49"/>
  <c r="K557" i="49"/>
  <c r="K558" i="49"/>
  <c r="K559" i="49"/>
  <c r="K560" i="49"/>
  <c r="K561" i="49"/>
  <c r="K562" i="49"/>
  <c r="K563" i="49"/>
  <c r="K564" i="49"/>
  <c r="K565" i="49"/>
  <c r="K566" i="49"/>
  <c r="K567" i="49"/>
  <c r="K568" i="49"/>
  <c r="K569" i="49"/>
  <c r="K570" i="49"/>
  <c r="K571" i="49"/>
  <c r="K572" i="49"/>
  <c r="K573" i="49"/>
  <c r="K574" i="49"/>
  <c r="K575" i="49"/>
  <c r="K576" i="49"/>
  <c r="K577" i="49"/>
  <c r="K578" i="49"/>
  <c r="K579" i="49"/>
  <c r="K580" i="49"/>
  <c r="K581" i="49"/>
  <c r="K582" i="49"/>
  <c r="K583" i="49"/>
  <c r="K584" i="49"/>
  <c r="K585" i="49"/>
  <c r="K586" i="49"/>
  <c r="K587" i="49"/>
  <c r="K588" i="49"/>
  <c r="K589" i="49"/>
  <c r="K590" i="49"/>
  <c r="K591" i="49"/>
  <c r="K592" i="49"/>
  <c r="K593" i="49"/>
  <c r="K594" i="49"/>
  <c r="K595" i="49"/>
  <c r="K596" i="49"/>
  <c r="K597" i="49"/>
  <c r="K598" i="49"/>
  <c r="K599" i="49"/>
  <c r="K600" i="49"/>
  <c r="K601" i="49"/>
  <c r="K602" i="49"/>
  <c r="K603" i="49"/>
  <c r="K604" i="49"/>
  <c r="K605" i="49"/>
  <c r="K606" i="49"/>
  <c r="K607" i="49"/>
  <c r="K608" i="49"/>
  <c r="K609" i="49"/>
  <c r="K610" i="49"/>
  <c r="K611" i="49"/>
  <c r="K612" i="49"/>
  <c r="K613" i="49"/>
  <c r="K614" i="49"/>
  <c r="K615" i="49"/>
  <c r="K616" i="49"/>
  <c r="K617" i="49"/>
  <c r="K618" i="49"/>
  <c r="K619" i="49"/>
  <c r="K620" i="49"/>
  <c r="K621" i="49"/>
  <c r="K622" i="49"/>
  <c r="K623" i="49"/>
  <c r="K624" i="49"/>
  <c r="K625" i="49"/>
  <c r="K626" i="49"/>
  <c r="K627" i="49"/>
  <c r="K628" i="49"/>
  <c r="K629" i="49"/>
  <c r="K630" i="49"/>
  <c r="K631" i="49"/>
  <c r="K632" i="49"/>
  <c r="K633" i="49"/>
  <c r="K634" i="49"/>
  <c r="K635" i="49"/>
  <c r="K636" i="49"/>
  <c r="K637" i="49"/>
  <c r="K638" i="49"/>
  <c r="K639" i="49"/>
  <c r="K640" i="49"/>
  <c r="K641" i="49"/>
  <c r="K642" i="49"/>
  <c r="K643" i="49"/>
  <c r="K644" i="49"/>
  <c r="K645" i="49"/>
  <c r="K646" i="49"/>
  <c r="K647" i="49"/>
  <c r="K648" i="49"/>
  <c r="K649" i="49"/>
  <c r="K650" i="49"/>
  <c r="K651" i="49"/>
  <c r="K652" i="49"/>
  <c r="K653" i="49"/>
  <c r="K654" i="49"/>
  <c r="K655" i="49"/>
  <c r="K656" i="49"/>
  <c r="K657" i="49"/>
  <c r="K658" i="49"/>
  <c r="K659" i="49"/>
  <c r="K660" i="49"/>
  <c r="K661" i="49"/>
  <c r="K662" i="49"/>
  <c r="K663" i="49"/>
  <c r="K664" i="49"/>
  <c r="K665" i="49"/>
  <c r="K666" i="49"/>
  <c r="K667" i="49"/>
  <c r="K668" i="49"/>
  <c r="K669" i="49"/>
  <c r="K670" i="49"/>
  <c r="K671" i="49"/>
  <c r="K672" i="49"/>
  <c r="K673" i="49"/>
  <c r="K674" i="49"/>
  <c r="K675" i="49"/>
  <c r="K676" i="49"/>
  <c r="K677" i="49"/>
  <c r="K678" i="49"/>
  <c r="K679" i="49"/>
  <c r="K680" i="49"/>
  <c r="K681" i="49"/>
  <c r="K682" i="49"/>
  <c r="K683" i="49"/>
  <c r="K684" i="49"/>
  <c r="K685" i="49"/>
  <c r="K686" i="49"/>
  <c r="K687" i="49"/>
  <c r="K688" i="49"/>
  <c r="K689" i="49"/>
  <c r="K690" i="49"/>
  <c r="K691" i="49"/>
  <c r="K692" i="49"/>
  <c r="K693" i="49"/>
  <c r="K694" i="49"/>
  <c r="K695" i="49"/>
  <c r="K696" i="49"/>
  <c r="K697" i="49"/>
  <c r="K698" i="49"/>
  <c r="K699" i="49"/>
  <c r="K700" i="49"/>
  <c r="K701" i="49"/>
  <c r="K702" i="49"/>
  <c r="K703" i="49"/>
  <c r="K704" i="49"/>
  <c r="K705" i="49"/>
  <c r="K706" i="49"/>
  <c r="K707" i="49"/>
  <c r="K708" i="49"/>
  <c r="K709" i="49"/>
  <c r="K710" i="49"/>
  <c r="K711" i="49"/>
  <c r="K712" i="49"/>
  <c r="K713" i="49"/>
  <c r="K714" i="49"/>
  <c r="K715" i="49"/>
  <c r="K716" i="49"/>
  <c r="K717" i="49"/>
  <c r="K718" i="49"/>
  <c r="K719" i="49"/>
  <c r="K720" i="49"/>
  <c r="K721" i="49"/>
  <c r="K722" i="49"/>
  <c r="K723" i="49"/>
  <c r="K724" i="49"/>
  <c r="K725" i="49"/>
  <c r="K726" i="49"/>
  <c r="K727" i="49"/>
  <c r="K728" i="49"/>
  <c r="K729" i="49"/>
  <c r="K730" i="49"/>
  <c r="K731" i="49"/>
  <c r="K732" i="49"/>
  <c r="K733" i="49"/>
  <c r="K734" i="49"/>
  <c r="K735" i="49"/>
  <c r="K736" i="49"/>
  <c r="K737" i="49"/>
  <c r="K738" i="49"/>
  <c r="K739" i="49"/>
  <c r="K740" i="49"/>
  <c r="K741" i="49"/>
  <c r="K742" i="49"/>
  <c r="K743" i="49"/>
  <c r="K744" i="49"/>
  <c r="K745" i="49"/>
  <c r="K746" i="49"/>
  <c r="K747" i="49"/>
  <c r="K748" i="49"/>
  <c r="K749" i="49"/>
  <c r="K750" i="49"/>
  <c r="K751" i="49"/>
  <c r="K752" i="49"/>
  <c r="K753" i="49"/>
  <c r="K754" i="49"/>
  <c r="K755" i="49"/>
  <c r="K756" i="49"/>
  <c r="K757" i="49"/>
  <c r="K758" i="49"/>
  <c r="K759" i="49"/>
  <c r="K760" i="49"/>
  <c r="K761" i="49"/>
  <c r="K762" i="49"/>
  <c r="K763" i="49"/>
  <c r="K764" i="49"/>
  <c r="K765" i="49"/>
  <c r="K766" i="49"/>
  <c r="K767" i="49"/>
  <c r="K768" i="49"/>
  <c r="K769" i="49"/>
  <c r="K770" i="49"/>
  <c r="K771" i="49"/>
  <c r="K772" i="49"/>
  <c r="K773" i="49"/>
  <c r="K774" i="49"/>
  <c r="K775" i="49"/>
  <c r="K776" i="49"/>
  <c r="K777" i="49"/>
  <c r="K778" i="49"/>
  <c r="K779" i="49"/>
  <c r="K780" i="49"/>
  <c r="K781" i="49"/>
  <c r="K782" i="49"/>
  <c r="K783" i="49"/>
  <c r="K784" i="49"/>
  <c r="K785" i="49"/>
  <c r="K786" i="49"/>
  <c r="K787" i="49"/>
  <c r="K788" i="49"/>
  <c r="K789" i="49"/>
  <c r="K790" i="49"/>
  <c r="K791" i="49"/>
  <c r="K792" i="49"/>
  <c r="K793" i="49"/>
  <c r="K794" i="49"/>
  <c r="K795" i="49"/>
  <c r="K796" i="49"/>
  <c r="K797" i="49"/>
  <c r="K798" i="49"/>
  <c r="K799" i="49"/>
  <c r="K800" i="49"/>
  <c r="K801" i="49"/>
  <c r="K802" i="49"/>
  <c r="K803" i="49"/>
  <c r="K804" i="49"/>
  <c r="K805" i="49"/>
  <c r="K806" i="49"/>
  <c r="K807" i="49"/>
  <c r="K808" i="49"/>
  <c r="K809" i="49"/>
  <c r="K810" i="49"/>
  <c r="K811" i="49"/>
  <c r="K812" i="49"/>
  <c r="K813" i="49"/>
  <c r="K814" i="49"/>
  <c r="K815" i="49"/>
  <c r="K816" i="49"/>
  <c r="K817" i="49"/>
  <c r="K818" i="49"/>
  <c r="K819" i="49"/>
  <c r="K820" i="49"/>
  <c r="K821" i="49"/>
  <c r="K822" i="49"/>
  <c r="K823" i="49"/>
  <c r="K824" i="49"/>
  <c r="K825" i="49"/>
  <c r="K826" i="49"/>
  <c r="K827" i="49"/>
  <c r="K828" i="49"/>
  <c r="K829" i="49"/>
  <c r="K830" i="49"/>
  <c r="K831" i="49"/>
  <c r="K832" i="49"/>
  <c r="K833" i="49"/>
  <c r="K834" i="49"/>
  <c r="K835" i="49"/>
  <c r="K836" i="49"/>
  <c r="K837" i="49"/>
  <c r="K838" i="49"/>
  <c r="K839" i="49"/>
  <c r="K840" i="49"/>
  <c r="K841" i="49"/>
  <c r="K842" i="49"/>
  <c r="K843" i="49"/>
  <c r="K844" i="49"/>
  <c r="K845" i="49"/>
  <c r="K846" i="49"/>
  <c r="K847" i="49"/>
  <c r="K848" i="49"/>
  <c r="K849" i="49"/>
  <c r="K850" i="49"/>
  <c r="K851" i="49"/>
  <c r="K852" i="49"/>
  <c r="K853" i="49"/>
  <c r="K854" i="49"/>
  <c r="K855" i="49"/>
  <c r="K856" i="49"/>
  <c r="K857" i="49"/>
  <c r="K858" i="49"/>
  <c r="K859" i="49"/>
  <c r="K860" i="49"/>
  <c r="K861" i="49"/>
  <c r="K862" i="49"/>
  <c r="K863" i="49"/>
  <c r="K864" i="49"/>
  <c r="K865" i="49"/>
  <c r="K866" i="49"/>
  <c r="K867" i="49"/>
  <c r="K868" i="49"/>
  <c r="K869" i="49"/>
  <c r="K870" i="49"/>
  <c r="K871" i="49"/>
  <c r="K872" i="49"/>
  <c r="K873" i="49"/>
  <c r="K874" i="49"/>
  <c r="K875" i="49"/>
  <c r="K876" i="49"/>
  <c r="K877" i="49"/>
  <c r="K878" i="49"/>
  <c r="K879" i="49"/>
  <c r="K880" i="49"/>
  <c r="K881" i="49"/>
  <c r="K882" i="49"/>
  <c r="K883" i="49"/>
  <c r="K884" i="49"/>
  <c r="K885" i="49"/>
  <c r="K886" i="49"/>
  <c r="K887" i="49"/>
  <c r="K888" i="49"/>
  <c r="K889" i="49"/>
  <c r="K890" i="49"/>
  <c r="K891" i="49"/>
  <c r="K892" i="49"/>
  <c r="K893" i="49"/>
  <c r="K894" i="49"/>
  <c r="K895" i="49"/>
  <c r="K896" i="49"/>
  <c r="K897" i="49"/>
  <c r="K898" i="49"/>
  <c r="K899" i="49"/>
  <c r="K900" i="49"/>
  <c r="K901" i="49"/>
  <c r="K902" i="49"/>
  <c r="K903" i="49"/>
  <c r="K904" i="49"/>
  <c r="K905" i="49"/>
  <c r="K906" i="49"/>
  <c r="K907" i="49"/>
  <c r="K908" i="49"/>
  <c r="K909" i="49"/>
  <c r="K910" i="49"/>
  <c r="K911" i="49"/>
  <c r="K912" i="49"/>
  <c r="K913" i="49"/>
  <c r="K914" i="49"/>
  <c r="K915" i="49"/>
  <c r="K916" i="49"/>
  <c r="K917" i="49"/>
  <c r="K918" i="49"/>
  <c r="K919" i="49"/>
  <c r="K920" i="49"/>
  <c r="K921" i="49"/>
  <c r="K922" i="49"/>
  <c r="K923" i="49"/>
  <c r="K924" i="49"/>
  <c r="K925" i="49"/>
  <c r="K926" i="49"/>
  <c r="K927" i="49"/>
  <c r="K928" i="49"/>
  <c r="K929" i="49"/>
  <c r="K930" i="49"/>
  <c r="K931" i="49"/>
  <c r="K932" i="49"/>
  <c r="K933" i="49"/>
  <c r="K934" i="49"/>
  <c r="K935" i="49"/>
  <c r="K936" i="49"/>
  <c r="K937" i="49"/>
  <c r="K938" i="49"/>
  <c r="K939" i="49"/>
  <c r="K940" i="49"/>
  <c r="K941" i="49"/>
  <c r="K942" i="49"/>
  <c r="K943" i="49"/>
  <c r="K944" i="49"/>
  <c r="K945" i="49"/>
  <c r="K946" i="49"/>
  <c r="K947" i="49"/>
  <c r="K948" i="49"/>
  <c r="K949" i="49"/>
  <c r="K950" i="49"/>
  <c r="K951" i="49"/>
  <c r="K952" i="49"/>
  <c r="K953" i="49"/>
  <c r="K954" i="49"/>
  <c r="K955" i="49"/>
  <c r="K956" i="49"/>
  <c r="K957" i="49"/>
  <c r="K958" i="49"/>
  <c r="K959" i="49"/>
  <c r="K960" i="49"/>
  <c r="K961" i="49"/>
  <c r="K962" i="49"/>
  <c r="K963" i="49"/>
  <c r="K964" i="49"/>
  <c r="K965" i="49"/>
  <c r="K966" i="49"/>
  <c r="K967" i="49"/>
  <c r="K968" i="49"/>
  <c r="K969" i="49"/>
  <c r="K970" i="49"/>
  <c r="K971" i="49"/>
  <c r="K972" i="49"/>
  <c r="K973" i="49"/>
  <c r="K974" i="49"/>
  <c r="K975" i="49"/>
  <c r="K976" i="49"/>
  <c r="K977" i="49"/>
  <c r="K978" i="49"/>
  <c r="K979" i="49"/>
  <c r="K980" i="49"/>
  <c r="K981" i="49"/>
  <c r="K982" i="49"/>
  <c r="K983" i="49"/>
  <c r="K984" i="49"/>
  <c r="K985" i="49"/>
  <c r="K986" i="49"/>
  <c r="K987" i="49"/>
  <c r="K988" i="49"/>
  <c r="K989" i="49"/>
  <c r="K990" i="49"/>
  <c r="K991" i="49"/>
  <c r="K992" i="49"/>
  <c r="K993" i="49"/>
  <c r="K994" i="49"/>
  <c r="K995" i="49"/>
  <c r="K996" i="49"/>
  <c r="K997" i="49"/>
  <c r="K998" i="49"/>
  <c r="K999" i="49"/>
  <c r="K1000" i="49"/>
  <c r="K1001" i="49"/>
  <c r="G8" i="44"/>
  <c r="G16" i="44"/>
  <c r="G32" i="44"/>
  <c r="G48" i="44"/>
  <c r="G72" i="44"/>
  <c r="G80" i="44"/>
  <c r="G88" i="44"/>
  <c r="G96" i="44"/>
  <c r="G104" i="44"/>
  <c r="G112" i="44"/>
  <c r="G168" i="44"/>
  <c r="G176" i="44"/>
  <c r="G184" i="44"/>
  <c r="G200" i="44"/>
  <c r="G206" i="44"/>
  <c r="G207" i="44"/>
  <c r="G208" i="44"/>
  <c r="G209" i="44"/>
  <c r="G210" i="44"/>
  <c r="G211" i="44"/>
  <c r="G212" i="44"/>
  <c r="G213" i="44"/>
  <c r="G214" i="44"/>
  <c r="G215" i="44"/>
  <c r="G216" i="44"/>
  <c r="G217" i="44"/>
  <c r="G218" i="44"/>
  <c r="G219" i="44"/>
  <c r="G220" i="44"/>
  <c r="G221" i="44"/>
  <c r="G222" i="44"/>
  <c r="G223" i="44"/>
  <c r="G224" i="44"/>
  <c r="G225" i="44"/>
  <c r="G226" i="44"/>
  <c r="G227" i="44"/>
  <c r="G228" i="44"/>
  <c r="G229" i="44"/>
  <c r="G230" i="44"/>
  <c r="G231" i="44"/>
  <c r="G232" i="44"/>
  <c r="G233" i="44"/>
  <c r="G234" i="44"/>
  <c r="G235" i="44"/>
  <c r="G236" i="44"/>
  <c r="G237" i="44"/>
  <c r="G238" i="44"/>
  <c r="G239" i="44"/>
  <c r="G240" i="44"/>
  <c r="G241" i="44"/>
  <c r="G242" i="44"/>
  <c r="G243" i="44"/>
  <c r="G244" i="44"/>
  <c r="G245" i="44"/>
  <c r="G246" i="44"/>
  <c r="G247" i="44"/>
  <c r="G248" i="44"/>
  <c r="G249" i="44"/>
  <c r="G250" i="44"/>
  <c r="G251" i="44"/>
  <c r="G252" i="44"/>
  <c r="G253" i="44"/>
  <c r="G254" i="44"/>
  <c r="G255" i="44"/>
  <c r="G256" i="44"/>
  <c r="G257" i="44"/>
  <c r="G258" i="44"/>
  <c r="G259" i="44"/>
  <c r="G260" i="44"/>
  <c r="G261" i="44"/>
  <c r="G262" i="44"/>
  <c r="G263" i="44"/>
  <c r="G264" i="44"/>
  <c r="G265" i="44"/>
  <c r="G266" i="44"/>
  <c r="G267" i="44"/>
  <c r="G268" i="44"/>
  <c r="G269" i="44"/>
  <c r="G270" i="44"/>
  <c r="G271" i="44"/>
  <c r="G272" i="44"/>
  <c r="G273" i="44"/>
  <c r="G274" i="44"/>
  <c r="G275" i="44"/>
  <c r="G276" i="44"/>
  <c r="G277" i="44"/>
  <c r="G278" i="44"/>
  <c r="G279" i="44"/>
  <c r="G280" i="44"/>
  <c r="G281" i="44"/>
  <c r="G282" i="44"/>
  <c r="G283" i="44"/>
  <c r="G284" i="44"/>
  <c r="G285" i="44"/>
  <c r="G286" i="44"/>
  <c r="G287" i="44"/>
  <c r="G288" i="44"/>
  <c r="G289" i="44"/>
  <c r="G290" i="44"/>
  <c r="G291" i="44"/>
  <c r="G292" i="44"/>
  <c r="G293" i="44"/>
  <c r="G294" i="44"/>
  <c r="G295" i="44"/>
  <c r="G296" i="44"/>
  <c r="G297" i="44"/>
  <c r="G298" i="44"/>
  <c r="G299" i="44"/>
  <c r="G300" i="44"/>
  <c r="G301" i="44"/>
  <c r="G302" i="44"/>
  <c r="G303" i="44"/>
  <c r="G304" i="44"/>
  <c r="G305" i="44"/>
  <c r="G306" i="44"/>
  <c r="G307" i="44"/>
  <c r="G308" i="44"/>
  <c r="G309" i="44"/>
  <c r="G310" i="44"/>
  <c r="G311" i="44"/>
  <c r="G312" i="44"/>
  <c r="G313" i="44"/>
  <c r="G314" i="44"/>
  <c r="G315" i="44"/>
  <c r="G316" i="44"/>
  <c r="G317" i="44"/>
  <c r="G318" i="44"/>
  <c r="G319" i="44"/>
  <c r="G320" i="44"/>
  <c r="G321" i="44"/>
  <c r="G322" i="44"/>
  <c r="G323" i="44"/>
  <c r="G324" i="44"/>
  <c r="G325" i="44"/>
  <c r="G326" i="44"/>
  <c r="G327" i="44"/>
  <c r="G328" i="44"/>
  <c r="G329" i="44"/>
  <c r="G330" i="44"/>
  <c r="G331" i="44"/>
  <c r="G332" i="44"/>
  <c r="G333" i="44"/>
  <c r="G334" i="44"/>
  <c r="G335" i="44"/>
  <c r="G336" i="44"/>
  <c r="G337" i="44"/>
  <c r="G338" i="44"/>
  <c r="G339" i="44"/>
  <c r="G340" i="44"/>
  <c r="G341" i="44"/>
  <c r="G342" i="44"/>
  <c r="G343" i="44"/>
  <c r="G344" i="44"/>
  <c r="G345" i="44"/>
  <c r="G346" i="44"/>
  <c r="G347" i="44"/>
  <c r="G348" i="44"/>
  <c r="G349" i="44"/>
  <c r="G350" i="44"/>
  <c r="G351" i="44"/>
  <c r="G352" i="44"/>
  <c r="G353" i="44"/>
  <c r="G354" i="44"/>
  <c r="G355" i="44"/>
  <c r="G356" i="44"/>
  <c r="G357" i="44"/>
  <c r="G358" i="44"/>
  <c r="G359" i="44"/>
  <c r="G360" i="44"/>
  <c r="G361" i="44"/>
  <c r="G362" i="44"/>
  <c r="G363" i="44"/>
  <c r="G364" i="44"/>
  <c r="G365" i="44"/>
  <c r="G366" i="44"/>
  <c r="G367" i="44"/>
  <c r="G368" i="44"/>
  <c r="G369" i="44"/>
  <c r="G370" i="44"/>
  <c r="G371" i="44"/>
  <c r="G372" i="44"/>
  <c r="G373" i="44"/>
  <c r="G374" i="44"/>
  <c r="G375" i="44"/>
  <c r="G376" i="44"/>
  <c r="G377" i="44"/>
  <c r="G378" i="44"/>
  <c r="G379" i="44"/>
  <c r="G380" i="44"/>
  <c r="G381" i="44"/>
  <c r="G382" i="44"/>
  <c r="G383" i="44"/>
  <c r="G384" i="44"/>
  <c r="G385" i="44"/>
  <c r="G386" i="44"/>
  <c r="G387" i="44"/>
  <c r="G388" i="44"/>
  <c r="G389" i="44"/>
  <c r="G390" i="44"/>
  <c r="G391" i="44"/>
  <c r="G392" i="44"/>
  <c r="G393" i="44"/>
  <c r="G394" i="44"/>
  <c r="G395" i="44"/>
  <c r="G396" i="44"/>
  <c r="G397" i="44"/>
  <c r="G398" i="44"/>
  <c r="G399" i="44"/>
  <c r="G400" i="44"/>
  <c r="G401" i="44"/>
  <c r="G402" i="44"/>
  <c r="G403" i="44"/>
  <c r="G404" i="44"/>
  <c r="G405" i="44"/>
  <c r="G406" i="44"/>
  <c r="G407" i="44"/>
  <c r="G408" i="44"/>
  <c r="G409" i="44"/>
  <c r="G410" i="44"/>
  <c r="G411" i="44"/>
  <c r="G412" i="44"/>
  <c r="G413" i="44"/>
  <c r="G414" i="44"/>
  <c r="G415" i="44"/>
  <c r="G416" i="44"/>
  <c r="G417" i="44"/>
  <c r="G418" i="44"/>
  <c r="G419" i="44"/>
  <c r="G420" i="44"/>
  <c r="G421" i="44"/>
  <c r="G422" i="44"/>
  <c r="G423" i="44"/>
  <c r="G424" i="44"/>
  <c r="G425" i="44"/>
  <c r="G426" i="44"/>
  <c r="G427" i="44"/>
  <c r="G428" i="44"/>
  <c r="G429" i="44"/>
  <c r="G430" i="44"/>
  <c r="G431" i="44"/>
  <c r="G432" i="44"/>
  <c r="G433" i="44"/>
  <c r="G434" i="44"/>
  <c r="G435" i="44"/>
  <c r="G436" i="44"/>
  <c r="G437" i="44"/>
  <c r="G438" i="44"/>
  <c r="G439" i="44"/>
  <c r="G440" i="44"/>
  <c r="G441" i="44"/>
  <c r="G442" i="44"/>
  <c r="G443" i="44"/>
  <c r="G444" i="44"/>
  <c r="G445" i="44"/>
  <c r="G446" i="44"/>
  <c r="G447" i="44"/>
  <c r="G448" i="44"/>
  <c r="G449" i="44"/>
  <c r="G450" i="44"/>
  <c r="G451" i="44"/>
  <c r="G452" i="44"/>
  <c r="G453" i="44"/>
  <c r="G454" i="44"/>
  <c r="G455" i="44"/>
  <c r="G456" i="44"/>
  <c r="G457" i="44"/>
  <c r="G458" i="44"/>
  <c r="G459" i="44"/>
  <c r="G460" i="44"/>
  <c r="G461" i="44"/>
  <c r="G462" i="44"/>
  <c r="G463" i="44"/>
  <c r="G464" i="44"/>
  <c r="G465" i="44"/>
  <c r="G466" i="44"/>
  <c r="G467" i="44"/>
  <c r="G468" i="44"/>
  <c r="G469" i="44"/>
  <c r="G470" i="44"/>
  <c r="G471" i="44"/>
  <c r="G472" i="44"/>
  <c r="G473" i="44"/>
  <c r="G474" i="44"/>
  <c r="G475" i="44"/>
  <c r="G476" i="44"/>
  <c r="G477" i="44"/>
  <c r="G478" i="44"/>
  <c r="G479" i="44"/>
  <c r="G480" i="44"/>
  <c r="G481" i="44"/>
  <c r="G482" i="44"/>
  <c r="G483" i="44"/>
  <c r="G484" i="44"/>
  <c r="G485" i="44"/>
  <c r="G486" i="44"/>
  <c r="G487" i="44"/>
  <c r="G488" i="44"/>
  <c r="G489" i="44"/>
  <c r="G490" i="44"/>
  <c r="G491" i="44"/>
  <c r="G492" i="44"/>
  <c r="G493" i="44"/>
  <c r="G494" i="44"/>
  <c r="G495" i="44"/>
  <c r="G496" i="44"/>
  <c r="G497" i="44"/>
  <c r="G498" i="44"/>
  <c r="G499" i="44"/>
  <c r="G500" i="44"/>
  <c r="G501" i="44"/>
  <c r="G502" i="44"/>
  <c r="G503" i="44"/>
  <c r="G504" i="44"/>
  <c r="G505" i="44"/>
  <c r="G506" i="44"/>
  <c r="G507" i="44"/>
  <c r="G508" i="44"/>
  <c r="G509" i="44"/>
  <c r="G510" i="44"/>
  <c r="G511" i="44"/>
  <c r="G512" i="44"/>
  <c r="G513" i="44"/>
  <c r="G514" i="44"/>
  <c r="G515" i="44"/>
  <c r="G516" i="44"/>
  <c r="G517" i="44"/>
  <c r="G518" i="44"/>
  <c r="G519" i="44"/>
  <c r="G520" i="44"/>
  <c r="G521" i="44"/>
  <c r="G522" i="44"/>
  <c r="G523" i="44"/>
  <c r="G524" i="44"/>
  <c r="G525" i="44"/>
  <c r="G526" i="44"/>
  <c r="G527" i="44"/>
  <c r="G528" i="44"/>
  <c r="G529" i="44"/>
  <c r="G530" i="44"/>
  <c r="G531" i="44"/>
  <c r="G532" i="44"/>
  <c r="G533" i="44"/>
  <c r="G534" i="44"/>
  <c r="G535" i="44"/>
  <c r="G536" i="44"/>
  <c r="G537" i="44"/>
  <c r="G538" i="44"/>
  <c r="G539" i="44"/>
  <c r="G540" i="44"/>
  <c r="G541" i="44"/>
  <c r="G542" i="44"/>
  <c r="G543" i="44"/>
  <c r="G544" i="44"/>
  <c r="G545" i="44"/>
  <c r="G546" i="44"/>
  <c r="G547" i="44"/>
  <c r="G548" i="44"/>
  <c r="G549" i="44"/>
  <c r="G550" i="44"/>
  <c r="G551" i="44"/>
  <c r="G552" i="44"/>
  <c r="G553" i="44"/>
  <c r="G554" i="44"/>
  <c r="G555" i="44"/>
  <c r="G556" i="44"/>
  <c r="G557" i="44"/>
  <c r="G558" i="44"/>
  <c r="G559" i="44"/>
  <c r="G560" i="44"/>
  <c r="G561" i="44"/>
  <c r="G562" i="44"/>
  <c r="G563" i="44"/>
  <c r="G564" i="44"/>
  <c r="G565" i="44"/>
  <c r="G566" i="44"/>
  <c r="G567" i="44"/>
  <c r="G568" i="44"/>
  <c r="G569" i="44"/>
  <c r="G570" i="44"/>
  <c r="G571" i="44"/>
  <c r="G572" i="44"/>
  <c r="G573" i="44"/>
  <c r="G574" i="44"/>
  <c r="G575" i="44"/>
  <c r="G576" i="44"/>
  <c r="G577" i="44"/>
  <c r="G578" i="44"/>
  <c r="G579" i="44"/>
  <c r="G580" i="44"/>
  <c r="G581" i="44"/>
  <c r="G582" i="44"/>
  <c r="G583" i="44"/>
  <c r="G584" i="44"/>
  <c r="G585" i="44"/>
  <c r="G586" i="44"/>
  <c r="G587" i="44"/>
  <c r="G588" i="44"/>
  <c r="G589" i="44"/>
  <c r="G590" i="44"/>
  <c r="G591" i="44"/>
  <c r="G592" i="44"/>
  <c r="G593" i="44"/>
  <c r="G594" i="44"/>
  <c r="G595" i="44"/>
  <c r="G596" i="44"/>
  <c r="G597" i="44"/>
  <c r="G598" i="44"/>
  <c r="G599" i="44"/>
  <c r="G600" i="44"/>
  <c r="G601" i="44"/>
  <c r="G602" i="44"/>
  <c r="G603" i="44"/>
  <c r="G604" i="44"/>
  <c r="G605" i="44"/>
  <c r="G606" i="44"/>
  <c r="G607" i="44"/>
  <c r="G608" i="44"/>
  <c r="G609" i="44"/>
  <c r="G610" i="44"/>
  <c r="G611" i="44"/>
  <c r="G612" i="44"/>
  <c r="G613" i="44"/>
  <c r="G614" i="44"/>
  <c r="G615" i="44"/>
  <c r="G616" i="44"/>
  <c r="G617" i="44"/>
  <c r="G618" i="44"/>
  <c r="G619" i="44"/>
  <c r="G620" i="44"/>
  <c r="G621" i="44"/>
  <c r="G622" i="44"/>
  <c r="G623" i="44"/>
  <c r="G624" i="44"/>
  <c r="G625" i="44"/>
  <c r="G626" i="44"/>
  <c r="G627" i="44"/>
  <c r="G628" i="44"/>
  <c r="G629" i="44"/>
  <c r="G630" i="44"/>
  <c r="G631" i="44"/>
  <c r="G632" i="44"/>
  <c r="G633" i="44"/>
  <c r="G634" i="44"/>
  <c r="G635" i="44"/>
  <c r="G636" i="44"/>
  <c r="G637" i="44"/>
  <c r="G638" i="44"/>
  <c r="G639" i="44"/>
  <c r="G640" i="44"/>
  <c r="G641" i="44"/>
  <c r="G642" i="44"/>
  <c r="G643" i="44"/>
  <c r="G644" i="44"/>
  <c r="G645" i="44"/>
  <c r="G646" i="44"/>
  <c r="G647" i="44"/>
  <c r="G648" i="44"/>
  <c r="G649" i="44"/>
  <c r="G650" i="44"/>
  <c r="G651" i="44"/>
  <c r="G652" i="44"/>
  <c r="G653" i="44"/>
  <c r="G654" i="44"/>
  <c r="G655" i="44"/>
  <c r="G656" i="44"/>
  <c r="G657" i="44"/>
  <c r="G658" i="44"/>
  <c r="G659" i="44"/>
  <c r="G660" i="44"/>
  <c r="G661" i="44"/>
  <c r="G662" i="44"/>
  <c r="G663" i="44"/>
  <c r="G664" i="44"/>
  <c r="G665" i="44"/>
  <c r="G666" i="44"/>
  <c r="G667" i="44"/>
  <c r="G668" i="44"/>
  <c r="G669" i="44"/>
  <c r="G670" i="44"/>
  <c r="G671" i="44"/>
  <c r="G672" i="44"/>
  <c r="G673" i="44"/>
  <c r="G674" i="44"/>
  <c r="G675" i="44"/>
  <c r="G676" i="44"/>
  <c r="G677" i="44"/>
  <c r="G678" i="44"/>
  <c r="G679" i="44"/>
  <c r="G680" i="44"/>
  <c r="G681" i="44"/>
  <c r="G682" i="44"/>
  <c r="G683" i="44"/>
  <c r="G684" i="44"/>
  <c r="G685" i="44"/>
  <c r="G686" i="44"/>
  <c r="G687" i="44"/>
  <c r="G688" i="44"/>
  <c r="G689" i="44"/>
  <c r="G690" i="44"/>
  <c r="G691" i="44"/>
  <c r="G692" i="44"/>
  <c r="G693" i="44"/>
  <c r="G694" i="44"/>
  <c r="G695" i="44"/>
  <c r="G696" i="44"/>
  <c r="G697" i="44"/>
  <c r="G698" i="44"/>
  <c r="G699" i="44"/>
  <c r="G700" i="44"/>
  <c r="G701" i="44"/>
  <c r="G702" i="44"/>
  <c r="G703" i="44"/>
  <c r="G704" i="44"/>
  <c r="G705" i="44"/>
  <c r="G706" i="44"/>
  <c r="G707" i="44"/>
  <c r="G708" i="44"/>
  <c r="G709" i="44"/>
  <c r="G710" i="44"/>
  <c r="G711" i="44"/>
  <c r="G712" i="44"/>
  <c r="G713" i="44"/>
  <c r="G714" i="44"/>
  <c r="G715" i="44"/>
  <c r="G716" i="44"/>
  <c r="G717" i="44"/>
  <c r="G718" i="44"/>
  <c r="G719" i="44"/>
  <c r="G720" i="44"/>
  <c r="G721" i="44"/>
  <c r="G722" i="44"/>
  <c r="G723" i="44"/>
  <c r="G724" i="44"/>
  <c r="G725" i="44"/>
  <c r="G726" i="44"/>
  <c r="G727" i="44"/>
  <c r="G728" i="44"/>
  <c r="G729" i="44"/>
  <c r="G730" i="44"/>
  <c r="G731" i="44"/>
  <c r="G732" i="44"/>
  <c r="G733" i="44"/>
  <c r="G734" i="44"/>
  <c r="G735" i="44"/>
  <c r="G736" i="44"/>
  <c r="G737" i="44"/>
  <c r="G738" i="44"/>
  <c r="G739" i="44"/>
  <c r="G740" i="44"/>
  <c r="G741" i="44"/>
  <c r="G742" i="44"/>
  <c r="G743" i="44"/>
  <c r="G744" i="44"/>
  <c r="G745" i="44"/>
  <c r="G746" i="44"/>
  <c r="G747" i="44"/>
  <c r="G748" i="44"/>
  <c r="G749" i="44"/>
  <c r="G750" i="44"/>
  <c r="G751" i="44"/>
  <c r="G752" i="44"/>
  <c r="G753" i="44"/>
  <c r="G754" i="44"/>
  <c r="G755" i="44"/>
  <c r="G756" i="44"/>
  <c r="G757" i="44"/>
  <c r="G758" i="44"/>
  <c r="G759" i="44"/>
  <c r="G760" i="44"/>
  <c r="G761" i="44"/>
  <c r="G762" i="44"/>
  <c r="G763" i="44"/>
  <c r="G764" i="44"/>
  <c r="G765" i="44"/>
  <c r="G766" i="44"/>
  <c r="G767" i="44"/>
  <c r="G768" i="44"/>
  <c r="G769" i="44"/>
  <c r="G770" i="44"/>
  <c r="G771" i="44"/>
  <c r="G772" i="44"/>
  <c r="G773" i="44"/>
  <c r="G774" i="44"/>
  <c r="G775" i="44"/>
  <c r="G776" i="44"/>
  <c r="G777" i="44"/>
  <c r="G778" i="44"/>
  <c r="G779" i="44"/>
  <c r="G780" i="44"/>
  <c r="G781" i="44"/>
  <c r="G782" i="44"/>
  <c r="G783" i="44"/>
  <c r="G784" i="44"/>
  <c r="G785" i="44"/>
  <c r="G786" i="44"/>
  <c r="G787" i="44"/>
  <c r="G788" i="44"/>
  <c r="G789" i="44"/>
  <c r="G790" i="44"/>
  <c r="G791" i="44"/>
  <c r="G792" i="44"/>
  <c r="G793" i="44"/>
  <c r="G794" i="44"/>
  <c r="G795" i="44"/>
  <c r="G796" i="44"/>
  <c r="G797" i="44"/>
  <c r="G798" i="44"/>
  <c r="G799" i="44"/>
  <c r="G800" i="44"/>
  <c r="G801" i="44"/>
  <c r="G802" i="44"/>
  <c r="G803" i="44"/>
  <c r="G804" i="44"/>
  <c r="G805" i="44"/>
  <c r="G806" i="44"/>
  <c r="G807" i="44"/>
  <c r="G808" i="44"/>
  <c r="G809" i="44"/>
  <c r="G810" i="44"/>
  <c r="G811" i="44"/>
  <c r="G812" i="44"/>
  <c r="G813" i="44"/>
  <c r="G814" i="44"/>
  <c r="G815" i="44"/>
  <c r="G816" i="44"/>
  <c r="G817" i="44"/>
  <c r="G818" i="44"/>
  <c r="G819" i="44"/>
  <c r="G820" i="44"/>
  <c r="G821" i="44"/>
  <c r="G822" i="44"/>
  <c r="G823" i="44"/>
  <c r="G824" i="44"/>
  <c r="G825" i="44"/>
  <c r="G826" i="44"/>
  <c r="G827" i="44"/>
  <c r="G828" i="44"/>
  <c r="G829" i="44"/>
  <c r="G830" i="44"/>
  <c r="G831" i="44"/>
  <c r="G832" i="44"/>
  <c r="G833" i="44"/>
  <c r="G834" i="44"/>
  <c r="G835" i="44"/>
  <c r="G836" i="44"/>
  <c r="G837" i="44"/>
  <c r="G838" i="44"/>
  <c r="G839" i="44"/>
  <c r="G840" i="44"/>
  <c r="G841" i="44"/>
  <c r="G842" i="44"/>
  <c r="G843" i="44"/>
  <c r="G844" i="44"/>
  <c r="G845" i="44"/>
  <c r="G846" i="44"/>
  <c r="G847" i="44"/>
  <c r="G848" i="44"/>
  <c r="G849" i="44"/>
  <c r="G850" i="44"/>
  <c r="G851" i="44"/>
  <c r="G852" i="44"/>
  <c r="G853" i="44"/>
  <c r="G854" i="44"/>
  <c r="G855" i="44"/>
  <c r="G856" i="44"/>
  <c r="G857" i="44"/>
  <c r="G858" i="44"/>
  <c r="G859" i="44"/>
  <c r="G860" i="44"/>
  <c r="G861" i="44"/>
  <c r="G862" i="44"/>
  <c r="G863" i="44"/>
  <c r="G864" i="44"/>
  <c r="G865" i="44"/>
  <c r="G866" i="44"/>
  <c r="G867" i="44"/>
  <c r="G868" i="44"/>
  <c r="G869" i="44"/>
  <c r="G870" i="44"/>
  <c r="G871" i="44"/>
  <c r="G872" i="44"/>
  <c r="G873" i="44"/>
  <c r="G874" i="44"/>
  <c r="G875" i="44"/>
  <c r="G876" i="44"/>
  <c r="G877" i="44"/>
  <c r="G878" i="44"/>
  <c r="G879" i="44"/>
  <c r="G880" i="44"/>
  <c r="G881" i="44"/>
  <c r="G882" i="44"/>
  <c r="G883" i="44"/>
  <c r="G884" i="44"/>
  <c r="G885" i="44"/>
  <c r="G886" i="44"/>
  <c r="G887" i="44"/>
  <c r="G888" i="44"/>
  <c r="G889" i="44"/>
  <c r="G890" i="44"/>
  <c r="G891" i="44"/>
  <c r="G892" i="44"/>
  <c r="G893" i="44"/>
  <c r="G894" i="44"/>
  <c r="G895" i="44"/>
  <c r="G896" i="44"/>
  <c r="G897" i="44"/>
  <c r="G898" i="44"/>
  <c r="G899" i="44"/>
  <c r="G900" i="44"/>
  <c r="G901" i="44"/>
  <c r="G902" i="44"/>
  <c r="G903" i="44"/>
  <c r="G904" i="44"/>
  <c r="G905" i="44"/>
  <c r="G906" i="44"/>
  <c r="G907" i="44"/>
  <c r="G908" i="44"/>
  <c r="G909" i="44"/>
  <c r="G910" i="44"/>
  <c r="G911" i="44"/>
  <c r="G912" i="44"/>
  <c r="G913" i="44"/>
  <c r="G914" i="44"/>
  <c r="G915" i="44"/>
  <c r="G916" i="44"/>
  <c r="G917" i="44"/>
  <c r="G918" i="44"/>
  <c r="G919" i="44"/>
  <c r="G920" i="44"/>
  <c r="G921" i="44"/>
  <c r="G922" i="44"/>
  <c r="G923" i="44"/>
  <c r="G924" i="44"/>
  <c r="G925" i="44"/>
  <c r="G926" i="44"/>
  <c r="G927" i="44"/>
  <c r="G928" i="44"/>
  <c r="G929" i="44"/>
  <c r="G930" i="44"/>
  <c r="G931" i="44"/>
  <c r="G932" i="44"/>
  <c r="G933" i="44"/>
  <c r="G934" i="44"/>
  <c r="G935" i="44"/>
  <c r="G936" i="44"/>
  <c r="G937" i="44"/>
  <c r="G938" i="44"/>
  <c r="G939" i="44"/>
  <c r="G940" i="44"/>
  <c r="G941" i="44"/>
  <c r="G942" i="44"/>
  <c r="G943" i="44"/>
  <c r="G944" i="44"/>
  <c r="G945" i="44"/>
  <c r="G946" i="44"/>
  <c r="G947" i="44"/>
  <c r="G948" i="44"/>
  <c r="G949" i="44"/>
  <c r="G950" i="44"/>
  <c r="G951" i="44"/>
  <c r="G952" i="44"/>
  <c r="G953" i="44"/>
  <c r="G954" i="44"/>
  <c r="G955" i="44"/>
  <c r="G956" i="44"/>
  <c r="G957" i="44"/>
  <c r="G958" i="44"/>
  <c r="G959" i="44"/>
  <c r="G960" i="44"/>
  <c r="G961" i="44"/>
  <c r="G962" i="44"/>
  <c r="G963" i="44"/>
  <c r="G964" i="44"/>
  <c r="G965" i="44"/>
  <c r="G966" i="44"/>
  <c r="G967" i="44"/>
  <c r="G968" i="44"/>
  <c r="G969" i="44"/>
  <c r="G970" i="44"/>
  <c r="G971" i="44"/>
  <c r="G972" i="44"/>
  <c r="G973" i="44"/>
  <c r="G974" i="44"/>
  <c r="G975" i="44"/>
  <c r="G976" i="44"/>
  <c r="G977" i="44"/>
  <c r="G978" i="44"/>
  <c r="G979" i="44"/>
  <c r="G980" i="44"/>
  <c r="G981" i="44"/>
  <c r="G982" i="44"/>
  <c r="G983" i="44"/>
  <c r="G984" i="44"/>
  <c r="G985" i="44"/>
  <c r="G986" i="44"/>
  <c r="G987" i="44"/>
  <c r="G988" i="44"/>
  <c r="G989" i="44"/>
  <c r="G990" i="44"/>
  <c r="G991" i="44"/>
  <c r="G992" i="44"/>
  <c r="G993" i="44"/>
  <c r="G994" i="44"/>
  <c r="G995" i="44"/>
  <c r="G996" i="44"/>
  <c r="G997" i="44"/>
  <c r="G998" i="44"/>
  <c r="G999" i="44"/>
  <c r="G1000" i="44"/>
  <c r="G1001" i="44"/>
  <c r="G7" i="49"/>
  <c r="H7" i="49" s="1"/>
  <c r="G31" i="49"/>
  <c r="G47" i="49"/>
  <c r="H47" i="49" s="1"/>
  <c r="G63" i="49"/>
  <c r="H63" i="49" s="1"/>
  <c r="G102" i="49"/>
  <c r="G181" i="49"/>
  <c r="H181" i="49" s="1"/>
  <c r="G203" i="49"/>
  <c r="G407" i="49"/>
  <c r="G408" i="49"/>
  <c r="G409" i="49"/>
  <c r="G410" i="49"/>
  <c r="G411" i="49"/>
  <c r="G412" i="49"/>
  <c r="G413" i="49"/>
  <c r="G414" i="49"/>
  <c r="G415" i="49"/>
  <c r="G416" i="49"/>
  <c r="G417" i="49"/>
  <c r="G418" i="49"/>
  <c r="G419" i="49"/>
  <c r="G420" i="49"/>
  <c r="G421" i="49"/>
  <c r="G422" i="49"/>
  <c r="G423" i="49"/>
  <c r="G424" i="49"/>
  <c r="G425" i="49"/>
  <c r="G426" i="49"/>
  <c r="G427" i="49"/>
  <c r="G428" i="49"/>
  <c r="G429" i="49"/>
  <c r="G430" i="49"/>
  <c r="G431" i="49"/>
  <c r="G432" i="49"/>
  <c r="G433" i="49"/>
  <c r="G434" i="49"/>
  <c r="G435" i="49"/>
  <c r="G436" i="49"/>
  <c r="G437" i="49"/>
  <c r="G438" i="49"/>
  <c r="G439" i="49"/>
  <c r="G440" i="49"/>
  <c r="G441" i="49"/>
  <c r="G442" i="49"/>
  <c r="G443" i="49"/>
  <c r="G444" i="49"/>
  <c r="G445" i="49"/>
  <c r="G446" i="49"/>
  <c r="G447" i="49"/>
  <c r="G448" i="49"/>
  <c r="G449" i="49"/>
  <c r="G450" i="49"/>
  <c r="G451" i="49"/>
  <c r="G452" i="49"/>
  <c r="G453" i="49"/>
  <c r="G454" i="49"/>
  <c r="G455" i="49"/>
  <c r="G456" i="49"/>
  <c r="G457" i="49"/>
  <c r="G458" i="49"/>
  <c r="G459" i="49"/>
  <c r="G460" i="49"/>
  <c r="G461" i="49"/>
  <c r="G462" i="49"/>
  <c r="G463" i="49"/>
  <c r="G464" i="49"/>
  <c r="G465" i="49"/>
  <c r="G466" i="49"/>
  <c r="G467" i="49"/>
  <c r="G468" i="49"/>
  <c r="G469" i="49"/>
  <c r="G470" i="49"/>
  <c r="G471" i="49"/>
  <c r="G472" i="49"/>
  <c r="G473" i="49"/>
  <c r="G474" i="49"/>
  <c r="G475" i="49"/>
  <c r="G476" i="49"/>
  <c r="G477" i="49"/>
  <c r="G478" i="49"/>
  <c r="G479" i="49"/>
  <c r="G480" i="49"/>
  <c r="G481" i="49"/>
  <c r="G482" i="49"/>
  <c r="G483" i="49"/>
  <c r="G484" i="49"/>
  <c r="G485" i="49"/>
  <c r="G486" i="49"/>
  <c r="G487" i="49"/>
  <c r="G488" i="49"/>
  <c r="G489" i="49"/>
  <c r="G490" i="49"/>
  <c r="G491" i="49"/>
  <c r="G492" i="49"/>
  <c r="G493" i="49"/>
  <c r="G494" i="49"/>
  <c r="G495" i="49"/>
  <c r="G496" i="49"/>
  <c r="G497" i="49"/>
  <c r="G498" i="49"/>
  <c r="G499" i="49"/>
  <c r="G500" i="49"/>
  <c r="G501" i="49"/>
  <c r="G502" i="49"/>
  <c r="G503" i="49"/>
  <c r="G504" i="49"/>
  <c r="G505" i="49"/>
  <c r="G506" i="49"/>
  <c r="G507" i="49"/>
  <c r="G508" i="49"/>
  <c r="G509" i="49"/>
  <c r="G510" i="49"/>
  <c r="G511" i="49"/>
  <c r="G512" i="49"/>
  <c r="G513" i="49"/>
  <c r="G514" i="49"/>
  <c r="G515" i="49"/>
  <c r="G516" i="49"/>
  <c r="G517" i="49"/>
  <c r="G518" i="49"/>
  <c r="G519" i="49"/>
  <c r="G520" i="49"/>
  <c r="G521" i="49"/>
  <c r="G522" i="49"/>
  <c r="G523" i="49"/>
  <c r="G524" i="49"/>
  <c r="G525" i="49"/>
  <c r="G526" i="49"/>
  <c r="G527" i="49"/>
  <c r="G528" i="49"/>
  <c r="G529" i="49"/>
  <c r="G530" i="49"/>
  <c r="G531" i="49"/>
  <c r="G532" i="49"/>
  <c r="G533" i="49"/>
  <c r="G534" i="49"/>
  <c r="G535" i="49"/>
  <c r="G536" i="49"/>
  <c r="G537" i="49"/>
  <c r="G538" i="49"/>
  <c r="G539" i="49"/>
  <c r="G540" i="49"/>
  <c r="G541" i="49"/>
  <c r="G542" i="49"/>
  <c r="G543" i="49"/>
  <c r="G544" i="49"/>
  <c r="G545" i="49"/>
  <c r="G546" i="49"/>
  <c r="G547" i="49"/>
  <c r="G548" i="49"/>
  <c r="G549" i="49"/>
  <c r="G550" i="49"/>
  <c r="G551" i="49"/>
  <c r="G552" i="49"/>
  <c r="G553" i="49"/>
  <c r="G554" i="49"/>
  <c r="G555" i="49"/>
  <c r="G556" i="49"/>
  <c r="G557" i="49"/>
  <c r="G558" i="49"/>
  <c r="G559" i="49"/>
  <c r="G560" i="49"/>
  <c r="G561" i="49"/>
  <c r="G562" i="49"/>
  <c r="G563" i="49"/>
  <c r="G564" i="49"/>
  <c r="G565" i="49"/>
  <c r="G566" i="49"/>
  <c r="G567" i="49"/>
  <c r="G568" i="49"/>
  <c r="G569" i="49"/>
  <c r="G570" i="49"/>
  <c r="G571" i="49"/>
  <c r="G572" i="49"/>
  <c r="G573" i="49"/>
  <c r="G574" i="49"/>
  <c r="G575" i="49"/>
  <c r="G576" i="49"/>
  <c r="G577" i="49"/>
  <c r="G578" i="49"/>
  <c r="G579" i="49"/>
  <c r="G580" i="49"/>
  <c r="G581" i="49"/>
  <c r="G582" i="49"/>
  <c r="G583" i="49"/>
  <c r="G584" i="49"/>
  <c r="G585" i="49"/>
  <c r="G586" i="49"/>
  <c r="G587" i="49"/>
  <c r="G588" i="49"/>
  <c r="G589" i="49"/>
  <c r="G590" i="49"/>
  <c r="G591" i="49"/>
  <c r="G592" i="49"/>
  <c r="G593" i="49"/>
  <c r="G594" i="49"/>
  <c r="G595" i="49"/>
  <c r="G596" i="49"/>
  <c r="G597" i="49"/>
  <c r="G598" i="49"/>
  <c r="G599" i="49"/>
  <c r="G600" i="49"/>
  <c r="G601" i="49"/>
  <c r="G602" i="49"/>
  <c r="G603" i="49"/>
  <c r="G604" i="49"/>
  <c r="G605" i="49"/>
  <c r="G606" i="49"/>
  <c r="G607" i="49"/>
  <c r="G608" i="49"/>
  <c r="G609" i="49"/>
  <c r="G610" i="49"/>
  <c r="G611" i="49"/>
  <c r="G612" i="49"/>
  <c r="G613" i="49"/>
  <c r="G614" i="49"/>
  <c r="G615" i="49"/>
  <c r="G616" i="49"/>
  <c r="G617" i="49"/>
  <c r="G618" i="49"/>
  <c r="G619" i="49"/>
  <c r="G620" i="49"/>
  <c r="G621" i="49"/>
  <c r="G622" i="49"/>
  <c r="G623" i="49"/>
  <c r="G624" i="49"/>
  <c r="G625" i="49"/>
  <c r="G626" i="49"/>
  <c r="G627" i="49"/>
  <c r="G628" i="49"/>
  <c r="G629" i="49"/>
  <c r="G630" i="49"/>
  <c r="G631" i="49"/>
  <c r="G632" i="49"/>
  <c r="G633" i="49"/>
  <c r="G634" i="49"/>
  <c r="G635" i="49"/>
  <c r="G636" i="49"/>
  <c r="G637" i="49"/>
  <c r="G638" i="49"/>
  <c r="G639" i="49"/>
  <c r="G640" i="49"/>
  <c r="G641" i="49"/>
  <c r="G642" i="49"/>
  <c r="G643" i="49"/>
  <c r="G644" i="49"/>
  <c r="G645" i="49"/>
  <c r="G646" i="49"/>
  <c r="G647" i="49"/>
  <c r="G648" i="49"/>
  <c r="G649" i="49"/>
  <c r="G650" i="49"/>
  <c r="G651" i="49"/>
  <c r="G652" i="49"/>
  <c r="G653" i="49"/>
  <c r="G654" i="49"/>
  <c r="G655" i="49"/>
  <c r="G656" i="49"/>
  <c r="G657" i="49"/>
  <c r="G658" i="49"/>
  <c r="G659" i="49"/>
  <c r="G660" i="49"/>
  <c r="G661" i="49"/>
  <c r="G662" i="49"/>
  <c r="G663" i="49"/>
  <c r="G664" i="49"/>
  <c r="G665" i="49"/>
  <c r="G666" i="49"/>
  <c r="G667" i="49"/>
  <c r="G668" i="49"/>
  <c r="G669" i="49"/>
  <c r="G670" i="49"/>
  <c r="G671" i="49"/>
  <c r="G672" i="49"/>
  <c r="G673" i="49"/>
  <c r="G674" i="49"/>
  <c r="G675" i="49"/>
  <c r="G676" i="49"/>
  <c r="G677" i="49"/>
  <c r="G678" i="49"/>
  <c r="G679" i="49"/>
  <c r="G680" i="49"/>
  <c r="G681" i="49"/>
  <c r="G682" i="49"/>
  <c r="G683" i="49"/>
  <c r="G684" i="49"/>
  <c r="G685" i="49"/>
  <c r="G686" i="49"/>
  <c r="G687" i="49"/>
  <c r="G688" i="49"/>
  <c r="G689" i="49"/>
  <c r="G690" i="49"/>
  <c r="G691" i="49"/>
  <c r="G692" i="49"/>
  <c r="G693" i="49"/>
  <c r="G694" i="49"/>
  <c r="G695" i="49"/>
  <c r="G696" i="49"/>
  <c r="G697" i="49"/>
  <c r="G698" i="49"/>
  <c r="G699" i="49"/>
  <c r="G700" i="49"/>
  <c r="G701" i="49"/>
  <c r="G702" i="49"/>
  <c r="G703" i="49"/>
  <c r="G704" i="49"/>
  <c r="G705" i="49"/>
  <c r="G706" i="49"/>
  <c r="G707" i="49"/>
  <c r="G708" i="49"/>
  <c r="G709" i="49"/>
  <c r="G710" i="49"/>
  <c r="G711" i="49"/>
  <c r="G712" i="49"/>
  <c r="G713" i="49"/>
  <c r="G714" i="49"/>
  <c r="G715" i="49"/>
  <c r="G716" i="49"/>
  <c r="G717" i="49"/>
  <c r="G718" i="49"/>
  <c r="G719" i="49"/>
  <c r="G720" i="49"/>
  <c r="G721" i="49"/>
  <c r="G722" i="49"/>
  <c r="G723" i="49"/>
  <c r="G724" i="49"/>
  <c r="G725" i="49"/>
  <c r="G726" i="49"/>
  <c r="G727" i="49"/>
  <c r="G728" i="49"/>
  <c r="G729" i="49"/>
  <c r="G730" i="49"/>
  <c r="G731" i="49"/>
  <c r="G732" i="49"/>
  <c r="G733" i="49"/>
  <c r="G734" i="49"/>
  <c r="G735" i="49"/>
  <c r="G736" i="49"/>
  <c r="G737" i="49"/>
  <c r="G738" i="49"/>
  <c r="G739" i="49"/>
  <c r="G740" i="49"/>
  <c r="G741" i="49"/>
  <c r="G742" i="49"/>
  <c r="G743" i="49"/>
  <c r="G744" i="49"/>
  <c r="G745" i="49"/>
  <c r="G746" i="49"/>
  <c r="G747" i="49"/>
  <c r="G748" i="49"/>
  <c r="G749" i="49"/>
  <c r="G750" i="49"/>
  <c r="G751" i="49"/>
  <c r="G752" i="49"/>
  <c r="G753" i="49"/>
  <c r="G754" i="49"/>
  <c r="G755" i="49"/>
  <c r="G756" i="49"/>
  <c r="G757" i="49"/>
  <c r="G758" i="49"/>
  <c r="G759" i="49"/>
  <c r="G760" i="49"/>
  <c r="G761" i="49"/>
  <c r="G762" i="49"/>
  <c r="G763" i="49"/>
  <c r="G764" i="49"/>
  <c r="G765" i="49"/>
  <c r="G766" i="49"/>
  <c r="G767" i="49"/>
  <c r="G768" i="49"/>
  <c r="G769" i="49"/>
  <c r="G770" i="49"/>
  <c r="G771" i="49"/>
  <c r="G772" i="49"/>
  <c r="G773" i="49"/>
  <c r="G774" i="49"/>
  <c r="G775" i="49"/>
  <c r="G776" i="49"/>
  <c r="G777" i="49"/>
  <c r="G778" i="49"/>
  <c r="G779" i="49"/>
  <c r="G780" i="49"/>
  <c r="G781" i="49"/>
  <c r="G782" i="49"/>
  <c r="G783" i="49"/>
  <c r="G784" i="49"/>
  <c r="G785" i="49"/>
  <c r="G786" i="49"/>
  <c r="G787" i="49"/>
  <c r="G788" i="49"/>
  <c r="G789" i="49"/>
  <c r="G790" i="49"/>
  <c r="G791" i="49"/>
  <c r="G792" i="49"/>
  <c r="G793" i="49"/>
  <c r="G794" i="49"/>
  <c r="G795" i="49"/>
  <c r="G796" i="49"/>
  <c r="G797" i="49"/>
  <c r="G798" i="49"/>
  <c r="G799" i="49"/>
  <c r="G800" i="49"/>
  <c r="G801" i="49"/>
  <c r="G802" i="49"/>
  <c r="G803" i="49"/>
  <c r="G804" i="49"/>
  <c r="G805" i="49"/>
  <c r="G806" i="49"/>
  <c r="G807" i="49"/>
  <c r="G808" i="49"/>
  <c r="G809" i="49"/>
  <c r="G810" i="49"/>
  <c r="G811" i="49"/>
  <c r="G812" i="49"/>
  <c r="G813" i="49"/>
  <c r="G814" i="49"/>
  <c r="G815" i="49"/>
  <c r="G816" i="49"/>
  <c r="G817" i="49"/>
  <c r="G818" i="49"/>
  <c r="G819" i="49"/>
  <c r="G820" i="49"/>
  <c r="G821" i="49"/>
  <c r="G822" i="49"/>
  <c r="G823" i="49"/>
  <c r="G824" i="49"/>
  <c r="G825" i="49"/>
  <c r="G826" i="49"/>
  <c r="G827" i="49"/>
  <c r="G828" i="49"/>
  <c r="G829" i="49"/>
  <c r="G830" i="49"/>
  <c r="G831" i="49"/>
  <c r="G832" i="49"/>
  <c r="G833" i="49"/>
  <c r="G834" i="49"/>
  <c r="G835" i="49"/>
  <c r="G836" i="49"/>
  <c r="G837" i="49"/>
  <c r="G838" i="49"/>
  <c r="G839" i="49"/>
  <c r="G840" i="49"/>
  <c r="G841" i="49"/>
  <c r="G842" i="49"/>
  <c r="G843" i="49"/>
  <c r="G844" i="49"/>
  <c r="G845" i="49"/>
  <c r="G846" i="49"/>
  <c r="G847" i="49"/>
  <c r="G848" i="49"/>
  <c r="G849" i="49"/>
  <c r="G850" i="49"/>
  <c r="G851" i="49"/>
  <c r="G852" i="49"/>
  <c r="G853" i="49"/>
  <c r="G854" i="49"/>
  <c r="G855" i="49"/>
  <c r="G856" i="49"/>
  <c r="G857" i="49"/>
  <c r="G858" i="49"/>
  <c r="G859" i="49"/>
  <c r="G860" i="49"/>
  <c r="G861" i="49"/>
  <c r="G862" i="49"/>
  <c r="G863" i="49"/>
  <c r="G864" i="49"/>
  <c r="G865" i="49"/>
  <c r="G866" i="49"/>
  <c r="G867" i="49"/>
  <c r="G868" i="49"/>
  <c r="G869" i="49"/>
  <c r="G870" i="49"/>
  <c r="G871" i="49"/>
  <c r="G872" i="49"/>
  <c r="G873" i="49"/>
  <c r="G874" i="49"/>
  <c r="G875" i="49"/>
  <c r="G876" i="49"/>
  <c r="G877" i="49"/>
  <c r="G878" i="49"/>
  <c r="G879" i="49"/>
  <c r="G880" i="49"/>
  <c r="G881" i="49"/>
  <c r="G882" i="49"/>
  <c r="G883" i="49"/>
  <c r="G884" i="49"/>
  <c r="G885" i="49"/>
  <c r="G886" i="49"/>
  <c r="G887" i="49"/>
  <c r="G888" i="49"/>
  <c r="G889" i="49"/>
  <c r="G890" i="49"/>
  <c r="G891" i="49"/>
  <c r="G892" i="49"/>
  <c r="G893" i="49"/>
  <c r="G894" i="49"/>
  <c r="G895" i="49"/>
  <c r="G896" i="49"/>
  <c r="G897" i="49"/>
  <c r="G898" i="49"/>
  <c r="G899" i="49"/>
  <c r="G900" i="49"/>
  <c r="G901" i="49"/>
  <c r="G902" i="49"/>
  <c r="G903" i="49"/>
  <c r="G904" i="49"/>
  <c r="G905" i="49"/>
  <c r="G906" i="49"/>
  <c r="G907" i="49"/>
  <c r="G908" i="49"/>
  <c r="G909" i="49"/>
  <c r="G910" i="49"/>
  <c r="G911" i="49"/>
  <c r="G912" i="49"/>
  <c r="G913" i="49"/>
  <c r="G914" i="49"/>
  <c r="G915" i="49"/>
  <c r="G916" i="49"/>
  <c r="G917" i="49"/>
  <c r="G918" i="49"/>
  <c r="G919" i="49"/>
  <c r="G920" i="49"/>
  <c r="G921" i="49"/>
  <c r="G922" i="49"/>
  <c r="G923" i="49"/>
  <c r="G924" i="49"/>
  <c r="G925" i="49"/>
  <c r="G926" i="49"/>
  <c r="G927" i="49"/>
  <c r="G928" i="49"/>
  <c r="G929" i="49"/>
  <c r="G930" i="49"/>
  <c r="G931" i="49"/>
  <c r="G932" i="49"/>
  <c r="G933" i="49"/>
  <c r="G934" i="49"/>
  <c r="G935" i="49"/>
  <c r="G936" i="49"/>
  <c r="G937" i="49"/>
  <c r="G938" i="49"/>
  <c r="G939" i="49"/>
  <c r="G940" i="49"/>
  <c r="G941" i="49"/>
  <c r="G942" i="49"/>
  <c r="G943" i="49"/>
  <c r="G944" i="49"/>
  <c r="G945" i="49"/>
  <c r="G946" i="49"/>
  <c r="G947" i="49"/>
  <c r="G948" i="49"/>
  <c r="G949" i="49"/>
  <c r="G950" i="49"/>
  <c r="G951" i="49"/>
  <c r="G952" i="49"/>
  <c r="G953" i="49"/>
  <c r="G954" i="49"/>
  <c r="G955" i="49"/>
  <c r="G956" i="49"/>
  <c r="G957" i="49"/>
  <c r="G958" i="49"/>
  <c r="G959" i="49"/>
  <c r="G960" i="49"/>
  <c r="G961" i="49"/>
  <c r="G962" i="49"/>
  <c r="G963" i="49"/>
  <c r="G964" i="49"/>
  <c r="G965" i="49"/>
  <c r="G966" i="49"/>
  <c r="G967" i="49"/>
  <c r="G968" i="49"/>
  <c r="G969" i="49"/>
  <c r="G970" i="49"/>
  <c r="G971" i="49"/>
  <c r="G972" i="49"/>
  <c r="G973" i="49"/>
  <c r="G974" i="49"/>
  <c r="G975" i="49"/>
  <c r="G976" i="49"/>
  <c r="G977" i="49"/>
  <c r="G978" i="49"/>
  <c r="G979" i="49"/>
  <c r="G980" i="49"/>
  <c r="G981" i="49"/>
  <c r="G982" i="49"/>
  <c r="G983" i="49"/>
  <c r="G984" i="49"/>
  <c r="G985" i="49"/>
  <c r="G986" i="49"/>
  <c r="G987" i="49"/>
  <c r="G988" i="49"/>
  <c r="G989" i="49"/>
  <c r="G990" i="49"/>
  <c r="G991" i="49"/>
  <c r="G992" i="49"/>
  <c r="G993" i="49"/>
  <c r="G994" i="49"/>
  <c r="G995" i="49"/>
  <c r="G996" i="49"/>
  <c r="G997" i="49"/>
  <c r="G998" i="49"/>
  <c r="G999" i="49"/>
  <c r="G1000" i="49"/>
  <c r="G1001" i="49"/>
  <c r="C3" i="49"/>
  <c r="C4" i="49"/>
  <c r="C5" i="49"/>
  <c r="C6" i="49"/>
  <c r="D6" i="49" s="1"/>
  <c r="C7" i="49"/>
  <c r="C8" i="49"/>
  <c r="C9" i="49"/>
  <c r="D9" i="49" s="1"/>
  <c r="E9" i="49" s="1"/>
  <c r="F9" i="49" s="1"/>
  <c r="M9" i="49" s="1"/>
  <c r="N9" i="49" s="1"/>
  <c r="C10" i="49"/>
  <c r="C11" i="49"/>
  <c r="C12" i="49"/>
  <c r="C13" i="49"/>
  <c r="C14" i="49"/>
  <c r="C15" i="49"/>
  <c r="C16" i="49"/>
  <c r="C17" i="49"/>
  <c r="D17" i="49" s="1"/>
  <c r="C18" i="49"/>
  <c r="C19" i="49"/>
  <c r="C20" i="49"/>
  <c r="C21" i="49"/>
  <c r="C22" i="49"/>
  <c r="D22" i="49" s="1"/>
  <c r="C23" i="49"/>
  <c r="C24" i="49"/>
  <c r="C25" i="49"/>
  <c r="D25" i="49" s="1"/>
  <c r="C26" i="49"/>
  <c r="C27" i="49"/>
  <c r="C28" i="49"/>
  <c r="C29" i="49"/>
  <c r="C30" i="49"/>
  <c r="D30" i="49" s="1"/>
  <c r="C31" i="49"/>
  <c r="C32" i="49"/>
  <c r="C33" i="49"/>
  <c r="D33" i="49" s="1"/>
  <c r="C34" i="49"/>
  <c r="C35" i="49"/>
  <c r="C36" i="49"/>
  <c r="C37" i="49"/>
  <c r="C38" i="49"/>
  <c r="D38" i="49" s="1"/>
  <c r="C39" i="49"/>
  <c r="C40" i="49"/>
  <c r="C41" i="49"/>
  <c r="D41" i="49" s="1"/>
  <c r="C42" i="49"/>
  <c r="C43" i="49"/>
  <c r="C44" i="49"/>
  <c r="C45" i="49"/>
  <c r="C46" i="49"/>
  <c r="D46" i="49" s="1"/>
  <c r="C47" i="49"/>
  <c r="C48" i="49"/>
  <c r="C49" i="49"/>
  <c r="D49" i="49" s="1"/>
  <c r="C50" i="49"/>
  <c r="C51" i="49"/>
  <c r="C52" i="49"/>
  <c r="C53" i="49"/>
  <c r="C54" i="49"/>
  <c r="D54" i="49" s="1"/>
  <c r="E54" i="49" s="1"/>
  <c r="C55" i="49"/>
  <c r="C56" i="49"/>
  <c r="C57" i="49"/>
  <c r="C58" i="49"/>
  <c r="C59" i="49"/>
  <c r="C60" i="49"/>
  <c r="C61" i="49"/>
  <c r="C62" i="49"/>
  <c r="D62" i="49" s="1"/>
  <c r="C63" i="49"/>
  <c r="C64" i="49"/>
  <c r="C65" i="49"/>
  <c r="C66" i="49"/>
  <c r="C67" i="49"/>
  <c r="C68" i="49"/>
  <c r="C69" i="49"/>
  <c r="C70" i="49"/>
  <c r="C71" i="49"/>
  <c r="C72" i="49"/>
  <c r="C73" i="49"/>
  <c r="D73" i="49" s="1"/>
  <c r="C74" i="49"/>
  <c r="C75" i="49"/>
  <c r="C76" i="49"/>
  <c r="D76" i="49" s="1"/>
  <c r="C77" i="49"/>
  <c r="C78" i="49"/>
  <c r="C79" i="49"/>
  <c r="C80" i="49"/>
  <c r="C81" i="49"/>
  <c r="D81" i="49" s="1"/>
  <c r="E81" i="49" s="1"/>
  <c r="I81" i="49" s="1"/>
  <c r="J81" i="49" s="1"/>
  <c r="C82" i="49"/>
  <c r="C83" i="49"/>
  <c r="C84" i="49"/>
  <c r="D84" i="49" s="1"/>
  <c r="C85" i="49"/>
  <c r="C86" i="49"/>
  <c r="C87" i="49"/>
  <c r="C88" i="49"/>
  <c r="C89" i="49"/>
  <c r="D89" i="49" s="1"/>
  <c r="C90" i="49"/>
  <c r="C91" i="49"/>
  <c r="C92" i="49"/>
  <c r="D92" i="49" s="1"/>
  <c r="C93" i="49"/>
  <c r="C94" i="49"/>
  <c r="C95" i="49"/>
  <c r="C96" i="49"/>
  <c r="C97" i="49"/>
  <c r="D97" i="49" s="1"/>
  <c r="C98" i="49"/>
  <c r="C99" i="49"/>
  <c r="C100" i="49"/>
  <c r="D100" i="49" s="1"/>
  <c r="C101" i="49"/>
  <c r="C102" i="49"/>
  <c r="C103" i="49"/>
  <c r="C104" i="49"/>
  <c r="C105" i="49"/>
  <c r="D105" i="49" s="1"/>
  <c r="C106" i="49"/>
  <c r="C107" i="49"/>
  <c r="C108" i="49"/>
  <c r="D108" i="49" s="1"/>
  <c r="C109" i="49"/>
  <c r="C110" i="49"/>
  <c r="C111" i="49"/>
  <c r="C112" i="49"/>
  <c r="D112" i="49" s="1"/>
  <c r="E112" i="49" s="1"/>
  <c r="C113" i="49"/>
  <c r="D113" i="49" s="1"/>
  <c r="C114" i="49"/>
  <c r="C115" i="49"/>
  <c r="C116" i="49"/>
  <c r="C117" i="49"/>
  <c r="C118" i="49"/>
  <c r="C119" i="49"/>
  <c r="C120" i="49"/>
  <c r="D120" i="49" s="1"/>
  <c r="C121" i="49"/>
  <c r="C122" i="49"/>
  <c r="C123" i="49"/>
  <c r="C124" i="49"/>
  <c r="C125" i="49"/>
  <c r="C126" i="49"/>
  <c r="C127" i="49"/>
  <c r="C128" i="49"/>
  <c r="D128" i="49" s="1"/>
  <c r="E128" i="49" s="1"/>
  <c r="C129" i="49"/>
  <c r="D129" i="49" s="1"/>
  <c r="C130" i="49"/>
  <c r="C131" i="49"/>
  <c r="C132" i="49"/>
  <c r="C133" i="49"/>
  <c r="C134" i="49"/>
  <c r="C135" i="49"/>
  <c r="C136" i="49"/>
  <c r="D136" i="49" s="1"/>
  <c r="C137" i="49"/>
  <c r="D137" i="49" s="1"/>
  <c r="C138" i="49"/>
  <c r="C139" i="49"/>
  <c r="C140" i="49"/>
  <c r="C141" i="49"/>
  <c r="C142" i="49"/>
  <c r="C143" i="49"/>
  <c r="C144" i="49"/>
  <c r="D144" i="49" s="1"/>
  <c r="C145" i="49"/>
  <c r="D145" i="49" s="1"/>
  <c r="E145" i="49" s="1"/>
  <c r="G145" i="49" s="1"/>
  <c r="C146" i="49"/>
  <c r="C147" i="49"/>
  <c r="C148" i="49"/>
  <c r="C149" i="49"/>
  <c r="C150" i="49"/>
  <c r="C151" i="49"/>
  <c r="C152" i="49"/>
  <c r="D152" i="49" s="1"/>
  <c r="E152" i="49" s="1"/>
  <c r="C153" i="49"/>
  <c r="D153" i="49" s="1"/>
  <c r="C154" i="49"/>
  <c r="C155" i="49"/>
  <c r="C156" i="49"/>
  <c r="C157" i="49"/>
  <c r="C158" i="49"/>
  <c r="C159" i="49"/>
  <c r="C160" i="49"/>
  <c r="D160" i="49" s="1"/>
  <c r="C161" i="49"/>
  <c r="D161" i="49" s="1"/>
  <c r="C162" i="49"/>
  <c r="C163" i="49"/>
  <c r="C164" i="49"/>
  <c r="C165" i="49"/>
  <c r="C166" i="49"/>
  <c r="C167" i="49"/>
  <c r="C168" i="49"/>
  <c r="D168" i="49" s="1"/>
  <c r="C169" i="49"/>
  <c r="D169" i="49" s="1"/>
  <c r="C170" i="49"/>
  <c r="C171" i="49"/>
  <c r="C172" i="49"/>
  <c r="C173" i="49"/>
  <c r="C174" i="49"/>
  <c r="C175" i="49"/>
  <c r="C176" i="49"/>
  <c r="D176" i="49" s="1"/>
  <c r="C177" i="49"/>
  <c r="D177" i="49" s="1"/>
  <c r="C178" i="49"/>
  <c r="C179" i="49"/>
  <c r="C180" i="49"/>
  <c r="C181" i="49"/>
  <c r="C182" i="49"/>
  <c r="C183" i="49"/>
  <c r="C184" i="49"/>
  <c r="C185" i="49"/>
  <c r="D185" i="49" s="1"/>
  <c r="C186" i="49"/>
  <c r="C187" i="49"/>
  <c r="C188" i="49"/>
  <c r="C189" i="49"/>
  <c r="C190" i="49"/>
  <c r="C191" i="49"/>
  <c r="C192" i="49"/>
  <c r="D192" i="49" s="1"/>
  <c r="C193" i="49"/>
  <c r="D193" i="49" s="1"/>
  <c r="E193" i="49" s="1"/>
  <c r="G193" i="49" s="1"/>
  <c r="C194" i="49"/>
  <c r="C195" i="49"/>
  <c r="C196" i="49"/>
  <c r="C197" i="49"/>
  <c r="C198" i="49"/>
  <c r="C199" i="49"/>
  <c r="C200" i="49"/>
  <c r="D200" i="49" s="1"/>
  <c r="C201" i="49"/>
  <c r="D201" i="49" s="1"/>
  <c r="C202" i="49"/>
  <c r="C203" i="49"/>
  <c r="C204" i="49"/>
  <c r="C205" i="49"/>
  <c r="C206" i="49"/>
  <c r="C207" i="49"/>
  <c r="C208" i="49"/>
  <c r="C209" i="49"/>
  <c r="C210" i="49"/>
  <c r="C211" i="49"/>
  <c r="C212" i="49"/>
  <c r="C213" i="49"/>
  <c r="C214" i="49"/>
  <c r="C215" i="49"/>
  <c r="C216" i="49"/>
  <c r="C217" i="49"/>
  <c r="C218" i="49"/>
  <c r="C219" i="49"/>
  <c r="C220" i="49"/>
  <c r="C221" i="49"/>
  <c r="C222" i="49"/>
  <c r="C223" i="49"/>
  <c r="C224" i="49"/>
  <c r="C225" i="49"/>
  <c r="C226" i="49"/>
  <c r="C227" i="49"/>
  <c r="C228" i="49"/>
  <c r="C229" i="49"/>
  <c r="C230" i="49"/>
  <c r="C231" i="49"/>
  <c r="C232" i="49"/>
  <c r="C233" i="49"/>
  <c r="C234" i="49"/>
  <c r="C235" i="49"/>
  <c r="C236" i="49"/>
  <c r="C237" i="49"/>
  <c r="C238" i="49"/>
  <c r="C239" i="49"/>
  <c r="C240" i="49"/>
  <c r="C241" i="49"/>
  <c r="C242" i="49"/>
  <c r="C243" i="49"/>
  <c r="C244" i="49"/>
  <c r="C245" i="49"/>
  <c r="C246" i="49"/>
  <c r="C247" i="49"/>
  <c r="C248" i="49"/>
  <c r="C249" i="49"/>
  <c r="C250" i="49"/>
  <c r="C251" i="49"/>
  <c r="C252" i="49"/>
  <c r="C253" i="49"/>
  <c r="C254" i="49"/>
  <c r="C255" i="49"/>
  <c r="C256" i="49"/>
  <c r="C257" i="49"/>
  <c r="C258" i="49"/>
  <c r="C259" i="49"/>
  <c r="C260" i="49"/>
  <c r="C261" i="49"/>
  <c r="C262" i="49"/>
  <c r="C263" i="49"/>
  <c r="C264" i="49"/>
  <c r="C265" i="49"/>
  <c r="C266" i="49"/>
  <c r="C267" i="49"/>
  <c r="C268" i="49"/>
  <c r="C269" i="49"/>
  <c r="C270" i="49"/>
  <c r="C271" i="49"/>
  <c r="C272" i="49"/>
  <c r="C273" i="49"/>
  <c r="C274" i="49"/>
  <c r="C275" i="49"/>
  <c r="C276" i="49"/>
  <c r="C277" i="49"/>
  <c r="C278" i="49"/>
  <c r="C279" i="49"/>
  <c r="C280" i="49"/>
  <c r="C281" i="49"/>
  <c r="C282" i="49"/>
  <c r="C283" i="49"/>
  <c r="C284" i="49"/>
  <c r="C285" i="49"/>
  <c r="C286" i="49"/>
  <c r="C287" i="49"/>
  <c r="C288" i="49"/>
  <c r="C289" i="49"/>
  <c r="C290" i="49"/>
  <c r="C291" i="49"/>
  <c r="C292" i="49"/>
  <c r="C293" i="49"/>
  <c r="C294" i="49"/>
  <c r="C295" i="49"/>
  <c r="C296" i="49"/>
  <c r="C297" i="49"/>
  <c r="C298" i="49"/>
  <c r="C299" i="49"/>
  <c r="C300" i="49"/>
  <c r="C301" i="49"/>
  <c r="C302" i="49"/>
  <c r="C303" i="49"/>
  <c r="C304" i="49"/>
  <c r="C305" i="49"/>
  <c r="C306" i="49"/>
  <c r="C307" i="49"/>
  <c r="C308" i="49"/>
  <c r="C309" i="49"/>
  <c r="C310" i="49"/>
  <c r="C311" i="49"/>
  <c r="C312" i="49"/>
  <c r="C313" i="49"/>
  <c r="C314" i="49"/>
  <c r="C315" i="49"/>
  <c r="C316" i="49"/>
  <c r="C317" i="49"/>
  <c r="C318" i="49"/>
  <c r="C319" i="49"/>
  <c r="C320" i="49"/>
  <c r="C321" i="49"/>
  <c r="C322" i="49"/>
  <c r="C323" i="49"/>
  <c r="C324" i="49"/>
  <c r="C325" i="49"/>
  <c r="C326" i="49"/>
  <c r="C327" i="49"/>
  <c r="C328" i="49"/>
  <c r="C329" i="49"/>
  <c r="C330" i="49"/>
  <c r="C331" i="49"/>
  <c r="C332" i="49"/>
  <c r="C333" i="49"/>
  <c r="C334" i="49"/>
  <c r="C335" i="49"/>
  <c r="C336" i="49"/>
  <c r="C337" i="49"/>
  <c r="C338" i="49"/>
  <c r="C339" i="49"/>
  <c r="C340" i="49"/>
  <c r="C341" i="49"/>
  <c r="C342" i="49"/>
  <c r="C343" i="49"/>
  <c r="C344" i="49"/>
  <c r="C345" i="49"/>
  <c r="C346" i="49"/>
  <c r="C347" i="49"/>
  <c r="C348" i="49"/>
  <c r="C349" i="49"/>
  <c r="C350" i="49"/>
  <c r="C351" i="49"/>
  <c r="C352" i="49"/>
  <c r="C353" i="49"/>
  <c r="C354" i="49"/>
  <c r="C355" i="49"/>
  <c r="C356" i="49"/>
  <c r="C357" i="49"/>
  <c r="C358" i="49"/>
  <c r="C359" i="49"/>
  <c r="C360" i="49"/>
  <c r="C361" i="49"/>
  <c r="C362" i="49"/>
  <c r="C363" i="49"/>
  <c r="C364" i="49"/>
  <c r="C365" i="49"/>
  <c r="C366" i="49"/>
  <c r="C367" i="49"/>
  <c r="C368" i="49"/>
  <c r="C369" i="49"/>
  <c r="C370" i="49"/>
  <c r="C371" i="49"/>
  <c r="C372" i="49"/>
  <c r="C373" i="49"/>
  <c r="C374" i="49"/>
  <c r="C375" i="49"/>
  <c r="C376" i="49"/>
  <c r="C377" i="49"/>
  <c r="C378" i="49"/>
  <c r="C379" i="49"/>
  <c r="C380" i="49"/>
  <c r="D380" i="49" s="1"/>
  <c r="C381" i="49"/>
  <c r="C382" i="49"/>
  <c r="C383" i="49"/>
  <c r="C384" i="49"/>
  <c r="C385" i="49"/>
  <c r="C386" i="49"/>
  <c r="C387" i="49"/>
  <c r="C388" i="49"/>
  <c r="D388" i="49" s="1"/>
  <c r="E388" i="49" s="1"/>
  <c r="G388" i="49" s="1"/>
  <c r="H388" i="49" s="1"/>
  <c r="C389" i="49"/>
  <c r="C390" i="49"/>
  <c r="C391" i="49"/>
  <c r="C392" i="49"/>
  <c r="C393" i="49"/>
  <c r="C394" i="49"/>
  <c r="C395" i="49"/>
  <c r="C396" i="49"/>
  <c r="D396" i="49" s="1"/>
  <c r="E396" i="49" s="1"/>
  <c r="G396" i="49" s="1"/>
  <c r="H396" i="49" s="1"/>
  <c r="C397" i="49"/>
  <c r="C398" i="49"/>
  <c r="C399" i="49"/>
  <c r="C400" i="49"/>
  <c r="C401" i="49"/>
  <c r="C402" i="49"/>
  <c r="C403" i="49"/>
  <c r="C404" i="49"/>
  <c r="D404" i="49" s="1"/>
  <c r="C405" i="49"/>
  <c r="C406" i="49"/>
  <c r="C407" i="49"/>
  <c r="C408" i="49"/>
  <c r="C409" i="49"/>
  <c r="C410" i="49"/>
  <c r="C411" i="49"/>
  <c r="C412" i="49"/>
  <c r="C413" i="49"/>
  <c r="C414" i="49"/>
  <c r="C415" i="49"/>
  <c r="C416" i="49"/>
  <c r="C417" i="49"/>
  <c r="C418" i="49"/>
  <c r="C419" i="49"/>
  <c r="C420" i="49"/>
  <c r="C421" i="49"/>
  <c r="C422" i="49"/>
  <c r="C423" i="49"/>
  <c r="C424" i="49"/>
  <c r="C425" i="49"/>
  <c r="C426" i="49"/>
  <c r="C427" i="49"/>
  <c r="C428" i="49"/>
  <c r="C429" i="49"/>
  <c r="C430" i="49"/>
  <c r="C431" i="49"/>
  <c r="C432" i="49"/>
  <c r="C433" i="49"/>
  <c r="C434" i="49"/>
  <c r="C435" i="49"/>
  <c r="C436" i="49"/>
  <c r="C437" i="49"/>
  <c r="C438" i="49"/>
  <c r="C439" i="49"/>
  <c r="C440" i="49"/>
  <c r="C441" i="49"/>
  <c r="C442" i="49"/>
  <c r="C443" i="49"/>
  <c r="C444" i="49"/>
  <c r="C445" i="49"/>
  <c r="C446" i="49"/>
  <c r="C447" i="49"/>
  <c r="C448" i="49"/>
  <c r="C449" i="49"/>
  <c r="C450" i="49"/>
  <c r="C451" i="49"/>
  <c r="C452" i="49"/>
  <c r="C453" i="49"/>
  <c r="C454" i="49"/>
  <c r="C455" i="49"/>
  <c r="C456" i="49"/>
  <c r="C457" i="49"/>
  <c r="C458" i="49"/>
  <c r="C459" i="49"/>
  <c r="C460" i="49"/>
  <c r="C461" i="49"/>
  <c r="C462" i="49"/>
  <c r="C463" i="49"/>
  <c r="C464" i="49"/>
  <c r="C465" i="49"/>
  <c r="C466" i="49"/>
  <c r="C467" i="49"/>
  <c r="C468" i="49"/>
  <c r="C469" i="49"/>
  <c r="C470" i="49"/>
  <c r="C471" i="49"/>
  <c r="C472" i="49"/>
  <c r="C473" i="49"/>
  <c r="C474" i="49"/>
  <c r="C475" i="49"/>
  <c r="C476" i="49"/>
  <c r="C477" i="49"/>
  <c r="C478" i="49"/>
  <c r="C479" i="49"/>
  <c r="C480" i="49"/>
  <c r="C481" i="49"/>
  <c r="C482" i="49"/>
  <c r="C483" i="49"/>
  <c r="C484" i="49"/>
  <c r="C485" i="49"/>
  <c r="C486" i="49"/>
  <c r="C487" i="49"/>
  <c r="C488" i="49"/>
  <c r="C489" i="49"/>
  <c r="C490" i="49"/>
  <c r="C491" i="49"/>
  <c r="C492" i="49"/>
  <c r="C493" i="49"/>
  <c r="C494" i="49"/>
  <c r="C495" i="49"/>
  <c r="C496" i="49"/>
  <c r="C497" i="49"/>
  <c r="C498" i="49"/>
  <c r="C499" i="49"/>
  <c r="C500" i="49"/>
  <c r="C501" i="49"/>
  <c r="C502" i="49"/>
  <c r="C503" i="49"/>
  <c r="C504" i="49"/>
  <c r="C505" i="49"/>
  <c r="C506" i="49"/>
  <c r="C507" i="49"/>
  <c r="C508" i="49"/>
  <c r="C509" i="49"/>
  <c r="C510" i="49"/>
  <c r="C511" i="49"/>
  <c r="C512" i="49"/>
  <c r="C513" i="49"/>
  <c r="C514" i="49"/>
  <c r="C515" i="49"/>
  <c r="C516" i="49"/>
  <c r="C517" i="49"/>
  <c r="C518" i="49"/>
  <c r="C519" i="49"/>
  <c r="C520" i="49"/>
  <c r="C521" i="49"/>
  <c r="C522" i="49"/>
  <c r="C523" i="49"/>
  <c r="C524" i="49"/>
  <c r="C525" i="49"/>
  <c r="C526" i="49"/>
  <c r="C527" i="49"/>
  <c r="C528" i="49"/>
  <c r="C529" i="49"/>
  <c r="C530" i="49"/>
  <c r="C531" i="49"/>
  <c r="C532" i="49"/>
  <c r="C533" i="49"/>
  <c r="C534" i="49"/>
  <c r="C535" i="49"/>
  <c r="C536" i="49"/>
  <c r="C537" i="49"/>
  <c r="C538" i="49"/>
  <c r="C539" i="49"/>
  <c r="C540" i="49"/>
  <c r="C541" i="49"/>
  <c r="C542" i="49"/>
  <c r="C543" i="49"/>
  <c r="C544" i="49"/>
  <c r="C545" i="49"/>
  <c r="C546" i="49"/>
  <c r="C547" i="49"/>
  <c r="C548" i="49"/>
  <c r="C549" i="49"/>
  <c r="C550" i="49"/>
  <c r="C551" i="49"/>
  <c r="C552" i="49"/>
  <c r="C553" i="49"/>
  <c r="C554" i="49"/>
  <c r="C555" i="49"/>
  <c r="C556" i="49"/>
  <c r="C557" i="49"/>
  <c r="C558" i="49"/>
  <c r="C559" i="49"/>
  <c r="C560" i="49"/>
  <c r="C561" i="49"/>
  <c r="C562" i="49"/>
  <c r="C563" i="49"/>
  <c r="C564" i="49"/>
  <c r="C565" i="49"/>
  <c r="C566" i="49"/>
  <c r="C567" i="49"/>
  <c r="C568" i="49"/>
  <c r="C569" i="49"/>
  <c r="C570" i="49"/>
  <c r="C571" i="49"/>
  <c r="C572" i="49"/>
  <c r="C573" i="49"/>
  <c r="C574" i="49"/>
  <c r="C575" i="49"/>
  <c r="C576" i="49"/>
  <c r="C577" i="49"/>
  <c r="C578" i="49"/>
  <c r="C579" i="49"/>
  <c r="C580" i="49"/>
  <c r="C581" i="49"/>
  <c r="C582" i="49"/>
  <c r="C583" i="49"/>
  <c r="C584" i="49"/>
  <c r="C585" i="49"/>
  <c r="C586" i="49"/>
  <c r="C587" i="49"/>
  <c r="C588" i="49"/>
  <c r="C589" i="49"/>
  <c r="C590" i="49"/>
  <c r="C591" i="49"/>
  <c r="C592" i="49"/>
  <c r="C593" i="49"/>
  <c r="C594" i="49"/>
  <c r="C595" i="49"/>
  <c r="C596" i="49"/>
  <c r="C597" i="49"/>
  <c r="C598" i="49"/>
  <c r="C599" i="49"/>
  <c r="C600" i="49"/>
  <c r="C601" i="49"/>
  <c r="C602" i="49"/>
  <c r="C603" i="49"/>
  <c r="C604" i="49"/>
  <c r="C605" i="49"/>
  <c r="C606" i="49"/>
  <c r="C607" i="49"/>
  <c r="C608" i="49"/>
  <c r="C609" i="49"/>
  <c r="C610" i="49"/>
  <c r="C611" i="49"/>
  <c r="C612" i="49"/>
  <c r="C613" i="49"/>
  <c r="C614" i="49"/>
  <c r="C615" i="49"/>
  <c r="C616" i="49"/>
  <c r="C617" i="49"/>
  <c r="C618" i="49"/>
  <c r="C619" i="49"/>
  <c r="C620" i="49"/>
  <c r="C621" i="49"/>
  <c r="C622" i="49"/>
  <c r="C623" i="49"/>
  <c r="C624" i="49"/>
  <c r="C625" i="49"/>
  <c r="C626" i="49"/>
  <c r="C627" i="49"/>
  <c r="C628" i="49"/>
  <c r="C629" i="49"/>
  <c r="C630" i="49"/>
  <c r="C631" i="49"/>
  <c r="C632" i="49"/>
  <c r="C633" i="49"/>
  <c r="C634" i="49"/>
  <c r="C635" i="49"/>
  <c r="C636" i="49"/>
  <c r="C637" i="49"/>
  <c r="C638" i="49"/>
  <c r="C639" i="49"/>
  <c r="C640" i="49"/>
  <c r="C641" i="49"/>
  <c r="C642" i="49"/>
  <c r="C643" i="49"/>
  <c r="C644" i="49"/>
  <c r="C645" i="49"/>
  <c r="C646" i="49"/>
  <c r="C647" i="49"/>
  <c r="C648" i="49"/>
  <c r="C649" i="49"/>
  <c r="C650" i="49"/>
  <c r="C651" i="49"/>
  <c r="C652" i="49"/>
  <c r="C653" i="49"/>
  <c r="C654" i="49"/>
  <c r="C655" i="49"/>
  <c r="C656" i="49"/>
  <c r="C657" i="49"/>
  <c r="C658" i="49"/>
  <c r="C659" i="49"/>
  <c r="C660" i="49"/>
  <c r="C661" i="49"/>
  <c r="C662" i="49"/>
  <c r="C663" i="49"/>
  <c r="C664" i="49"/>
  <c r="C665" i="49"/>
  <c r="C666" i="49"/>
  <c r="C667" i="49"/>
  <c r="C668" i="49"/>
  <c r="C669" i="49"/>
  <c r="C670" i="49"/>
  <c r="C671" i="49"/>
  <c r="C672" i="49"/>
  <c r="C673" i="49"/>
  <c r="C674" i="49"/>
  <c r="C675" i="49"/>
  <c r="C676" i="49"/>
  <c r="C677" i="49"/>
  <c r="C678" i="49"/>
  <c r="C679" i="49"/>
  <c r="C680" i="49"/>
  <c r="C681" i="49"/>
  <c r="C682" i="49"/>
  <c r="C683" i="49"/>
  <c r="C684" i="49"/>
  <c r="C685" i="49"/>
  <c r="C686" i="49"/>
  <c r="C687" i="49"/>
  <c r="C688" i="49"/>
  <c r="C689" i="49"/>
  <c r="C690" i="49"/>
  <c r="C691" i="49"/>
  <c r="C692" i="49"/>
  <c r="C693" i="49"/>
  <c r="C694" i="49"/>
  <c r="C695" i="49"/>
  <c r="C696" i="49"/>
  <c r="C697" i="49"/>
  <c r="C698" i="49"/>
  <c r="C699" i="49"/>
  <c r="C700" i="49"/>
  <c r="C701" i="49"/>
  <c r="C702" i="49"/>
  <c r="C703" i="49"/>
  <c r="C704" i="49"/>
  <c r="C705" i="49"/>
  <c r="C706" i="49"/>
  <c r="C707" i="49"/>
  <c r="C708" i="49"/>
  <c r="C709" i="49"/>
  <c r="C710" i="49"/>
  <c r="C711" i="49"/>
  <c r="C712" i="49"/>
  <c r="C713" i="49"/>
  <c r="C714" i="49"/>
  <c r="C715" i="49"/>
  <c r="C716" i="49"/>
  <c r="C717" i="49"/>
  <c r="C718" i="49"/>
  <c r="C719" i="49"/>
  <c r="C720" i="49"/>
  <c r="C721" i="49"/>
  <c r="C722" i="49"/>
  <c r="C723" i="49"/>
  <c r="C724" i="49"/>
  <c r="C725" i="49"/>
  <c r="C726" i="49"/>
  <c r="C727" i="49"/>
  <c r="C728" i="49"/>
  <c r="C729" i="49"/>
  <c r="C730" i="49"/>
  <c r="C731" i="49"/>
  <c r="C732" i="49"/>
  <c r="C733" i="49"/>
  <c r="C734" i="49"/>
  <c r="C735" i="49"/>
  <c r="C736" i="49"/>
  <c r="C737" i="49"/>
  <c r="C738" i="49"/>
  <c r="C739" i="49"/>
  <c r="C740" i="49"/>
  <c r="C741" i="49"/>
  <c r="C742" i="49"/>
  <c r="C743" i="49"/>
  <c r="C744" i="49"/>
  <c r="C745" i="49"/>
  <c r="C746" i="49"/>
  <c r="C747" i="49"/>
  <c r="C748" i="49"/>
  <c r="C749" i="49"/>
  <c r="C750" i="49"/>
  <c r="C751" i="49"/>
  <c r="C752" i="49"/>
  <c r="C753" i="49"/>
  <c r="C754" i="49"/>
  <c r="C755" i="49"/>
  <c r="C756" i="49"/>
  <c r="C757" i="49"/>
  <c r="C758" i="49"/>
  <c r="C759" i="49"/>
  <c r="C760" i="49"/>
  <c r="C761" i="49"/>
  <c r="C762" i="49"/>
  <c r="C763" i="49"/>
  <c r="C764" i="49"/>
  <c r="C765" i="49"/>
  <c r="C766" i="49"/>
  <c r="C767" i="49"/>
  <c r="C768" i="49"/>
  <c r="C769" i="49"/>
  <c r="C770" i="49"/>
  <c r="C771" i="49"/>
  <c r="C772" i="49"/>
  <c r="C773" i="49"/>
  <c r="C774" i="49"/>
  <c r="C775" i="49"/>
  <c r="C776" i="49"/>
  <c r="C777" i="49"/>
  <c r="C778" i="49"/>
  <c r="C779" i="49"/>
  <c r="C780" i="49"/>
  <c r="C781" i="49"/>
  <c r="C782" i="49"/>
  <c r="C783" i="49"/>
  <c r="C784" i="49"/>
  <c r="C785" i="49"/>
  <c r="C786" i="49"/>
  <c r="C787" i="49"/>
  <c r="C788" i="49"/>
  <c r="C789" i="49"/>
  <c r="C790" i="49"/>
  <c r="C791" i="49"/>
  <c r="C792" i="49"/>
  <c r="C793" i="49"/>
  <c r="C794" i="49"/>
  <c r="C795" i="49"/>
  <c r="C796" i="49"/>
  <c r="C797" i="49"/>
  <c r="C798" i="49"/>
  <c r="C799" i="49"/>
  <c r="C800" i="49"/>
  <c r="C801" i="49"/>
  <c r="C802" i="49"/>
  <c r="C803" i="49"/>
  <c r="C804" i="49"/>
  <c r="C805" i="49"/>
  <c r="C806" i="49"/>
  <c r="C807" i="49"/>
  <c r="C808" i="49"/>
  <c r="C809" i="49"/>
  <c r="C810" i="49"/>
  <c r="C811" i="49"/>
  <c r="C812" i="49"/>
  <c r="C813" i="49"/>
  <c r="C814" i="49"/>
  <c r="C815" i="49"/>
  <c r="C816" i="49"/>
  <c r="C817" i="49"/>
  <c r="C818" i="49"/>
  <c r="C819" i="49"/>
  <c r="C820" i="49"/>
  <c r="C821" i="49"/>
  <c r="C822" i="49"/>
  <c r="C823" i="49"/>
  <c r="C824" i="49"/>
  <c r="C825" i="49"/>
  <c r="C826" i="49"/>
  <c r="C827" i="49"/>
  <c r="C828" i="49"/>
  <c r="C829" i="49"/>
  <c r="C830" i="49"/>
  <c r="C831" i="49"/>
  <c r="C832" i="49"/>
  <c r="C833" i="49"/>
  <c r="C834" i="49"/>
  <c r="C835" i="49"/>
  <c r="C836" i="49"/>
  <c r="C837" i="49"/>
  <c r="C838" i="49"/>
  <c r="C839" i="49"/>
  <c r="C840" i="49"/>
  <c r="C841" i="49"/>
  <c r="C842" i="49"/>
  <c r="C843" i="49"/>
  <c r="C844" i="49"/>
  <c r="C845" i="49"/>
  <c r="C846" i="49"/>
  <c r="C847" i="49"/>
  <c r="C848" i="49"/>
  <c r="C849" i="49"/>
  <c r="C850" i="49"/>
  <c r="C851" i="49"/>
  <c r="C852" i="49"/>
  <c r="C853" i="49"/>
  <c r="C854" i="49"/>
  <c r="C855" i="49"/>
  <c r="C856" i="49"/>
  <c r="C857" i="49"/>
  <c r="C858" i="49"/>
  <c r="C859" i="49"/>
  <c r="C860" i="49"/>
  <c r="C861" i="49"/>
  <c r="C862" i="49"/>
  <c r="C863" i="49"/>
  <c r="C864" i="49"/>
  <c r="C865" i="49"/>
  <c r="C866" i="49"/>
  <c r="C867" i="49"/>
  <c r="C868" i="49"/>
  <c r="C869" i="49"/>
  <c r="C870" i="49"/>
  <c r="C871" i="49"/>
  <c r="C872" i="49"/>
  <c r="C873" i="49"/>
  <c r="C874" i="49"/>
  <c r="C875" i="49"/>
  <c r="C876" i="49"/>
  <c r="C877" i="49"/>
  <c r="C878" i="49"/>
  <c r="C879" i="49"/>
  <c r="C880" i="49"/>
  <c r="C881" i="49"/>
  <c r="C882" i="49"/>
  <c r="C883" i="49"/>
  <c r="C884" i="49"/>
  <c r="C885" i="49"/>
  <c r="C886" i="49"/>
  <c r="C887" i="49"/>
  <c r="C888" i="49"/>
  <c r="C889" i="49"/>
  <c r="C890" i="49"/>
  <c r="C891" i="49"/>
  <c r="C892" i="49"/>
  <c r="C893" i="49"/>
  <c r="C894" i="49"/>
  <c r="C895" i="49"/>
  <c r="C896" i="49"/>
  <c r="C897" i="49"/>
  <c r="C898" i="49"/>
  <c r="C899" i="49"/>
  <c r="C900" i="49"/>
  <c r="C901" i="49"/>
  <c r="C902" i="49"/>
  <c r="C903" i="49"/>
  <c r="C904" i="49"/>
  <c r="C905" i="49"/>
  <c r="C906" i="49"/>
  <c r="C907" i="49"/>
  <c r="C908" i="49"/>
  <c r="C909" i="49"/>
  <c r="C910" i="49"/>
  <c r="C911" i="49"/>
  <c r="C912" i="49"/>
  <c r="C913" i="49"/>
  <c r="C914" i="49"/>
  <c r="C915" i="49"/>
  <c r="C916" i="49"/>
  <c r="C917" i="49"/>
  <c r="C918" i="49"/>
  <c r="C919" i="49"/>
  <c r="C920" i="49"/>
  <c r="C921" i="49"/>
  <c r="C922" i="49"/>
  <c r="C923" i="49"/>
  <c r="C924" i="49"/>
  <c r="C925" i="49"/>
  <c r="C926" i="49"/>
  <c r="C927" i="49"/>
  <c r="C928" i="49"/>
  <c r="C929" i="49"/>
  <c r="C930" i="49"/>
  <c r="C931" i="49"/>
  <c r="C932" i="49"/>
  <c r="C933" i="49"/>
  <c r="C934" i="49"/>
  <c r="C935" i="49"/>
  <c r="C936" i="49"/>
  <c r="C937" i="49"/>
  <c r="C938" i="49"/>
  <c r="C939" i="49"/>
  <c r="C940" i="49"/>
  <c r="C941" i="49"/>
  <c r="C942" i="49"/>
  <c r="C943" i="49"/>
  <c r="C944" i="49"/>
  <c r="C945" i="49"/>
  <c r="C946" i="49"/>
  <c r="C947" i="49"/>
  <c r="C948" i="49"/>
  <c r="C949" i="49"/>
  <c r="C950" i="49"/>
  <c r="C951" i="49"/>
  <c r="C952" i="49"/>
  <c r="C953" i="49"/>
  <c r="C954" i="49"/>
  <c r="C955" i="49"/>
  <c r="C956" i="49"/>
  <c r="C957" i="49"/>
  <c r="C958" i="49"/>
  <c r="C959" i="49"/>
  <c r="C960" i="49"/>
  <c r="C961" i="49"/>
  <c r="C962" i="49"/>
  <c r="C963" i="49"/>
  <c r="C964" i="49"/>
  <c r="C965" i="49"/>
  <c r="C966" i="49"/>
  <c r="C967" i="49"/>
  <c r="C968" i="49"/>
  <c r="C969" i="49"/>
  <c r="C970" i="49"/>
  <c r="C971" i="49"/>
  <c r="C972" i="49"/>
  <c r="C973" i="49"/>
  <c r="C974" i="49"/>
  <c r="C975" i="49"/>
  <c r="C976" i="49"/>
  <c r="C977" i="49"/>
  <c r="C978" i="49"/>
  <c r="C979" i="49"/>
  <c r="C980" i="49"/>
  <c r="C981" i="49"/>
  <c r="C982" i="49"/>
  <c r="C983" i="49"/>
  <c r="C984" i="49"/>
  <c r="C985" i="49"/>
  <c r="C986" i="49"/>
  <c r="C987" i="49"/>
  <c r="C988" i="49"/>
  <c r="C989" i="49"/>
  <c r="C990" i="49"/>
  <c r="C991" i="49"/>
  <c r="C992" i="49"/>
  <c r="C993" i="49"/>
  <c r="C994" i="49"/>
  <c r="C995" i="49"/>
  <c r="C996" i="49"/>
  <c r="C997" i="49"/>
  <c r="C998" i="49"/>
  <c r="C999" i="49"/>
  <c r="C1000" i="49"/>
  <c r="C1001" i="49"/>
  <c r="C2" i="49"/>
  <c r="N1001" i="49"/>
  <c r="M1001" i="49"/>
  <c r="L1001" i="49"/>
  <c r="J1001" i="49"/>
  <c r="I1001" i="49"/>
  <c r="H1001" i="49"/>
  <c r="E1001" i="49"/>
  <c r="F1001" i="49" s="1"/>
  <c r="D1001" i="49"/>
  <c r="N1000" i="49"/>
  <c r="M1000" i="49"/>
  <c r="L1000" i="49"/>
  <c r="J1000" i="49"/>
  <c r="I1000" i="49"/>
  <c r="H1000" i="49"/>
  <c r="E1000" i="49"/>
  <c r="F1000" i="49" s="1"/>
  <c r="D1000" i="49"/>
  <c r="N999" i="49"/>
  <c r="M999" i="49"/>
  <c r="L999" i="49"/>
  <c r="J999" i="49"/>
  <c r="I999" i="49"/>
  <c r="H999" i="49"/>
  <c r="E999" i="49"/>
  <c r="F999" i="49" s="1"/>
  <c r="D999" i="49"/>
  <c r="N998" i="49"/>
  <c r="M998" i="49"/>
  <c r="L998" i="49"/>
  <c r="J998" i="49"/>
  <c r="I998" i="49"/>
  <c r="H998" i="49"/>
  <c r="E998" i="49"/>
  <c r="F998" i="49" s="1"/>
  <c r="D998" i="49"/>
  <c r="N997" i="49"/>
  <c r="M997" i="49"/>
  <c r="L997" i="49"/>
  <c r="J997" i="49"/>
  <c r="I997" i="49"/>
  <c r="H997" i="49"/>
  <c r="E997" i="49"/>
  <c r="F997" i="49" s="1"/>
  <c r="D997" i="49"/>
  <c r="N996" i="49"/>
  <c r="M996" i="49"/>
  <c r="L996" i="49"/>
  <c r="J996" i="49"/>
  <c r="I996" i="49"/>
  <c r="H996" i="49"/>
  <c r="E996" i="49"/>
  <c r="F996" i="49" s="1"/>
  <c r="D996" i="49"/>
  <c r="N995" i="49"/>
  <c r="M995" i="49"/>
  <c r="L995" i="49"/>
  <c r="J995" i="49"/>
  <c r="I995" i="49"/>
  <c r="H995" i="49"/>
  <c r="E995" i="49"/>
  <c r="F995" i="49" s="1"/>
  <c r="D995" i="49"/>
  <c r="N994" i="49"/>
  <c r="M994" i="49"/>
  <c r="L994" i="49"/>
  <c r="J994" i="49"/>
  <c r="I994" i="49"/>
  <c r="H994" i="49"/>
  <c r="E994" i="49"/>
  <c r="F994" i="49" s="1"/>
  <c r="D994" i="49"/>
  <c r="N993" i="49"/>
  <c r="M993" i="49"/>
  <c r="L993" i="49"/>
  <c r="J993" i="49"/>
  <c r="I993" i="49"/>
  <c r="H993" i="49"/>
  <c r="E993" i="49"/>
  <c r="F993" i="49" s="1"/>
  <c r="D993" i="49"/>
  <c r="N992" i="49"/>
  <c r="M992" i="49"/>
  <c r="L992" i="49"/>
  <c r="J992" i="49"/>
  <c r="I992" i="49"/>
  <c r="H992" i="49"/>
  <c r="E992" i="49"/>
  <c r="F992" i="49" s="1"/>
  <c r="D992" i="49"/>
  <c r="N991" i="49"/>
  <c r="M991" i="49"/>
  <c r="L991" i="49"/>
  <c r="J991" i="49"/>
  <c r="I991" i="49"/>
  <c r="H991" i="49"/>
  <c r="F991" i="49"/>
  <c r="E991" i="49"/>
  <c r="D991" i="49"/>
  <c r="N990" i="49"/>
  <c r="M990" i="49"/>
  <c r="L990" i="49"/>
  <c r="J990" i="49"/>
  <c r="I990" i="49"/>
  <c r="H990" i="49"/>
  <c r="E990" i="49"/>
  <c r="F990" i="49" s="1"/>
  <c r="D990" i="49"/>
  <c r="N989" i="49"/>
  <c r="M989" i="49"/>
  <c r="L989" i="49"/>
  <c r="J989" i="49"/>
  <c r="I989" i="49"/>
  <c r="H989" i="49"/>
  <c r="F989" i="49"/>
  <c r="E989" i="49"/>
  <c r="D989" i="49"/>
  <c r="N988" i="49"/>
  <c r="M988" i="49"/>
  <c r="L988" i="49"/>
  <c r="J988" i="49"/>
  <c r="I988" i="49"/>
  <c r="H988" i="49"/>
  <c r="E988" i="49"/>
  <c r="F988" i="49" s="1"/>
  <c r="D988" i="49"/>
  <c r="N987" i="49"/>
  <c r="M987" i="49"/>
  <c r="L987" i="49"/>
  <c r="J987" i="49"/>
  <c r="I987" i="49"/>
  <c r="H987" i="49"/>
  <c r="E987" i="49"/>
  <c r="F987" i="49" s="1"/>
  <c r="D987" i="49"/>
  <c r="N986" i="49"/>
  <c r="M986" i="49"/>
  <c r="L986" i="49"/>
  <c r="J986" i="49"/>
  <c r="I986" i="49"/>
  <c r="H986" i="49"/>
  <c r="E986" i="49"/>
  <c r="F986" i="49" s="1"/>
  <c r="D986" i="49"/>
  <c r="N985" i="49"/>
  <c r="M985" i="49"/>
  <c r="L985" i="49"/>
  <c r="J985" i="49"/>
  <c r="I985" i="49"/>
  <c r="H985" i="49"/>
  <c r="F985" i="49"/>
  <c r="E985" i="49"/>
  <c r="D985" i="49"/>
  <c r="N984" i="49"/>
  <c r="M984" i="49"/>
  <c r="L984" i="49"/>
  <c r="J984" i="49"/>
  <c r="I984" i="49"/>
  <c r="H984" i="49"/>
  <c r="E984" i="49"/>
  <c r="F984" i="49" s="1"/>
  <c r="D984" i="49"/>
  <c r="N983" i="49"/>
  <c r="M983" i="49"/>
  <c r="L983" i="49"/>
  <c r="J983" i="49"/>
  <c r="I983" i="49"/>
  <c r="H983" i="49"/>
  <c r="E983" i="49"/>
  <c r="F983" i="49" s="1"/>
  <c r="D983" i="49"/>
  <c r="N982" i="49"/>
  <c r="M982" i="49"/>
  <c r="L982" i="49"/>
  <c r="J982" i="49"/>
  <c r="I982" i="49"/>
  <c r="H982" i="49"/>
  <c r="E982" i="49"/>
  <c r="F982" i="49" s="1"/>
  <c r="D982" i="49"/>
  <c r="N981" i="49"/>
  <c r="M981" i="49"/>
  <c r="L981" i="49"/>
  <c r="J981" i="49"/>
  <c r="I981" i="49"/>
  <c r="H981" i="49"/>
  <c r="E981" i="49"/>
  <c r="F981" i="49" s="1"/>
  <c r="D981" i="49"/>
  <c r="N980" i="49"/>
  <c r="M980" i="49"/>
  <c r="L980" i="49"/>
  <c r="J980" i="49"/>
  <c r="I980" i="49"/>
  <c r="H980" i="49"/>
  <c r="E980" i="49"/>
  <c r="F980" i="49" s="1"/>
  <c r="D980" i="49"/>
  <c r="N979" i="49"/>
  <c r="M979" i="49"/>
  <c r="L979" i="49"/>
  <c r="J979" i="49"/>
  <c r="I979" i="49"/>
  <c r="H979" i="49"/>
  <c r="E979" i="49"/>
  <c r="F979" i="49" s="1"/>
  <c r="D979" i="49"/>
  <c r="N978" i="49"/>
  <c r="M978" i="49"/>
  <c r="L978" i="49"/>
  <c r="J978" i="49"/>
  <c r="I978" i="49"/>
  <c r="H978" i="49"/>
  <c r="E978" i="49"/>
  <c r="F978" i="49" s="1"/>
  <c r="D978" i="49"/>
  <c r="N977" i="49"/>
  <c r="M977" i="49"/>
  <c r="L977" i="49"/>
  <c r="J977" i="49"/>
  <c r="I977" i="49"/>
  <c r="H977" i="49"/>
  <c r="E977" i="49"/>
  <c r="F977" i="49" s="1"/>
  <c r="D977" i="49"/>
  <c r="N976" i="49"/>
  <c r="M976" i="49"/>
  <c r="L976" i="49"/>
  <c r="J976" i="49"/>
  <c r="I976" i="49"/>
  <c r="H976" i="49"/>
  <c r="E976" i="49"/>
  <c r="F976" i="49" s="1"/>
  <c r="D976" i="49"/>
  <c r="N975" i="49"/>
  <c r="M975" i="49"/>
  <c r="L975" i="49"/>
  <c r="J975" i="49"/>
  <c r="I975" i="49"/>
  <c r="H975" i="49"/>
  <c r="F975" i="49"/>
  <c r="E975" i="49"/>
  <c r="D975" i="49"/>
  <c r="N974" i="49"/>
  <c r="M974" i="49"/>
  <c r="L974" i="49"/>
  <c r="J974" i="49"/>
  <c r="I974" i="49"/>
  <c r="H974" i="49"/>
  <c r="E974" i="49"/>
  <c r="F974" i="49" s="1"/>
  <c r="D974" i="49"/>
  <c r="N973" i="49"/>
  <c r="M973" i="49"/>
  <c r="L973" i="49"/>
  <c r="J973" i="49"/>
  <c r="I973" i="49"/>
  <c r="H973" i="49"/>
  <c r="F973" i="49"/>
  <c r="E973" i="49"/>
  <c r="D973" i="49"/>
  <c r="N972" i="49"/>
  <c r="M972" i="49"/>
  <c r="L972" i="49"/>
  <c r="J972" i="49"/>
  <c r="I972" i="49"/>
  <c r="H972" i="49"/>
  <c r="E972" i="49"/>
  <c r="F972" i="49" s="1"/>
  <c r="D972" i="49"/>
  <c r="N971" i="49"/>
  <c r="M971" i="49"/>
  <c r="L971" i="49"/>
  <c r="J971" i="49"/>
  <c r="I971" i="49"/>
  <c r="H971" i="49"/>
  <c r="E971" i="49"/>
  <c r="F971" i="49" s="1"/>
  <c r="D971" i="49"/>
  <c r="N970" i="49"/>
  <c r="M970" i="49"/>
  <c r="L970" i="49"/>
  <c r="J970" i="49"/>
  <c r="I970" i="49"/>
  <c r="H970" i="49"/>
  <c r="E970" i="49"/>
  <c r="F970" i="49" s="1"/>
  <c r="D970" i="49"/>
  <c r="N969" i="49"/>
  <c r="M969" i="49"/>
  <c r="L969" i="49"/>
  <c r="J969" i="49"/>
  <c r="I969" i="49"/>
  <c r="H969" i="49"/>
  <c r="F969" i="49"/>
  <c r="E969" i="49"/>
  <c r="D969" i="49"/>
  <c r="N968" i="49"/>
  <c r="M968" i="49"/>
  <c r="L968" i="49"/>
  <c r="J968" i="49"/>
  <c r="I968" i="49"/>
  <c r="H968" i="49"/>
  <c r="E968" i="49"/>
  <c r="F968" i="49" s="1"/>
  <c r="D968" i="49"/>
  <c r="N967" i="49"/>
  <c r="M967" i="49"/>
  <c r="L967" i="49"/>
  <c r="J967" i="49"/>
  <c r="I967" i="49"/>
  <c r="H967" i="49"/>
  <c r="E967" i="49"/>
  <c r="F967" i="49" s="1"/>
  <c r="D967" i="49"/>
  <c r="N966" i="49"/>
  <c r="M966" i="49"/>
  <c r="L966" i="49"/>
  <c r="J966" i="49"/>
  <c r="I966" i="49"/>
  <c r="H966" i="49"/>
  <c r="E966" i="49"/>
  <c r="F966" i="49" s="1"/>
  <c r="D966" i="49"/>
  <c r="N965" i="49"/>
  <c r="M965" i="49"/>
  <c r="L965" i="49"/>
  <c r="J965" i="49"/>
  <c r="I965" i="49"/>
  <c r="H965" i="49"/>
  <c r="E965" i="49"/>
  <c r="F965" i="49" s="1"/>
  <c r="D965" i="49"/>
  <c r="N964" i="49"/>
  <c r="M964" i="49"/>
  <c r="L964" i="49"/>
  <c r="J964" i="49"/>
  <c r="I964" i="49"/>
  <c r="H964" i="49"/>
  <c r="E964" i="49"/>
  <c r="F964" i="49" s="1"/>
  <c r="D964" i="49"/>
  <c r="N963" i="49"/>
  <c r="M963" i="49"/>
  <c r="L963" i="49"/>
  <c r="J963" i="49"/>
  <c r="I963" i="49"/>
  <c r="H963" i="49"/>
  <c r="E963" i="49"/>
  <c r="F963" i="49" s="1"/>
  <c r="D963" i="49"/>
  <c r="N962" i="49"/>
  <c r="M962" i="49"/>
  <c r="L962" i="49"/>
  <c r="J962" i="49"/>
  <c r="I962" i="49"/>
  <c r="H962" i="49"/>
  <c r="E962" i="49"/>
  <c r="F962" i="49" s="1"/>
  <c r="D962" i="49"/>
  <c r="N961" i="49"/>
  <c r="M961" i="49"/>
  <c r="L961" i="49"/>
  <c r="J961" i="49"/>
  <c r="I961" i="49"/>
  <c r="H961" i="49"/>
  <c r="E961" i="49"/>
  <c r="F961" i="49" s="1"/>
  <c r="D961" i="49"/>
  <c r="N960" i="49"/>
  <c r="M960" i="49"/>
  <c r="L960" i="49"/>
  <c r="J960" i="49"/>
  <c r="I960" i="49"/>
  <c r="H960" i="49"/>
  <c r="E960" i="49"/>
  <c r="F960" i="49" s="1"/>
  <c r="D960" i="49"/>
  <c r="N959" i="49"/>
  <c r="M959" i="49"/>
  <c r="L959" i="49"/>
  <c r="J959" i="49"/>
  <c r="I959" i="49"/>
  <c r="H959" i="49"/>
  <c r="F959" i="49"/>
  <c r="E959" i="49"/>
  <c r="D959" i="49"/>
  <c r="N958" i="49"/>
  <c r="M958" i="49"/>
  <c r="L958" i="49"/>
  <c r="J958" i="49"/>
  <c r="I958" i="49"/>
  <c r="H958" i="49"/>
  <c r="E958" i="49"/>
  <c r="F958" i="49" s="1"/>
  <c r="D958" i="49"/>
  <c r="N957" i="49"/>
  <c r="M957" i="49"/>
  <c r="L957" i="49"/>
  <c r="J957" i="49"/>
  <c r="I957" i="49"/>
  <c r="H957" i="49"/>
  <c r="F957" i="49"/>
  <c r="E957" i="49"/>
  <c r="D957" i="49"/>
  <c r="N956" i="49"/>
  <c r="M956" i="49"/>
  <c r="L956" i="49"/>
  <c r="J956" i="49"/>
  <c r="I956" i="49"/>
  <c r="H956" i="49"/>
  <c r="E956" i="49"/>
  <c r="F956" i="49" s="1"/>
  <c r="D956" i="49"/>
  <c r="N955" i="49"/>
  <c r="M955" i="49"/>
  <c r="L955" i="49"/>
  <c r="J955" i="49"/>
  <c r="I955" i="49"/>
  <c r="H955" i="49"/>
  <c r="E955" i="49"/>
  <c r="F955" i="49" s="1"/>
  <c r="D955" i="49"/>
  <c r="N954" i="49"/>
  <c r="M954" i="49"/>
  <c r="L954" i="49"/>
  <c r="J954" i="49"/>
  <c r="I954" i="49"/>
  <c r="H954" i="49"/>
  <c r="E954" i="49"/>
  <c r="F954" i="49" s="1"/>
  <c r="D954" i="49"/>
  <c r="N953" i="49"/>
  <c r="M953" i="49"/>
  <c r="L953" i="49"/>
  <c r="J953" i="49"/>
  <c r="I953" i="49"/>
  <c r="H953" i="49"/>
  <c r="E953" i="49"/>
  <c r="F953" i="49" s="1"/>
  <c r="D953" i="49"/>
  <c r="N952" i="49"/>
  <c r="M952" i="49"/>
  <c r="L952" i="49"/>
  <c r="J952" i="49"/>
  <c r="I952" i="49"/>
  <c r="H952" i="49"/>
  <c r="E952" i="49"/>
  <c r="F952" i="49" s="1"/>
  <c r="D952" i="49"/>
  <c r="N951" i="49"/>
  <c r="M951" i="49"/>
  <c r="L951" i="49"/>
  <c r="J951" i="49"/>
  <c r="I951" i="49"/>
  <c r="H951" i="49"/>
  <c r="E951" i="49"/>
  <c r="F951" i="49" s="1"/>
  <c r="D951" i="49"/>
  <c r="N950" i="49"/>
  <c r="M950" i="49"/>
  <c r="L950" i="49"/>
  <c r="J950" i="49"/>
  <c r="I950" i="49"/>
  <c r="H950" i="49"/>
  <c r="E950" i="49"/>
  <c r="F950" i="49" s="1"/>
  <c r="D950" i="49"/>
  <c r="N949" i="49"/>
  <c r="M949" i="49"/>
  <c r="L949" i="49"/>
  <c r="J949" i="49"/>
  <c r="I949" i="49"/>
  <c r="H949" i="49"/>
  <c r="E949" i="49"/>
  <c r="F949" i="49" s="1"/>
  <c r="D949" i="49"/>
  <c r="N948" i="49"/>
  <c r="M948" i="49"/>
  <c r="L948" i="49"/>
  <c r="J948" i="49"/>
  <c r="I948" i="49"/>
  <c r="H948" i="49"/>
  <c r="E948" i="49"/>
  <c r="F948" i="49" s="1"/>
  <c r="D948" i="49"/>
  <c r="N947" i="49"/>
  <c r="M947" i="49"/>
  <c r="L947" i="49"/>
  <c r="J947" i="49"/>
  <c r="I947" i="49"/>
  <c r="H947" i="49"/>
  <c r="E947" i="49"/>
  <c r="F947" i="49" s="1"/>
  <c r="D947" i="49"/>
  <c r="N946" i="49"/>
  <c r="M946" i="49"/>
  <c r="L946" i="49"/>
  <c r="J946" i="49"/>
  <c r="I946" i="49"/>
  <c r="H946" i="49"/>
  <c r="E946" i="49"/>
  <c r="F946" i="49" s="1"/>
  <c r="D946" i="49"/>
  <c r="N945" i="49"/>
  <c r="M945" i="49"/>
  <c r="L945" i="49"/>
  <c r="J945" i="49"/>
  <c r="I945" i="49"/>
  <c r="H945" i="49"/>
  <c r="E945" i="49"/>
  <c r="F945" i="49" s="1"/>
  <c r="D945" i="49"/>
  <c r="N944" i="49"/>
  <c r="M944" i="49"/>
  <c r="L944" i="49"/>
  <c r="J944" i="49"/>
  <c r="I944" i="49"/>
  <c r="H944" i="49"/>
  <c r="E944" i="49"/>
  <c r="F944" i="49" s="1"/>
  <c r="D944" i="49"/>
  <c r="N943" i="49"/>
  <c r="M943" i="49"/>
  <c r="L943" i="49"/>
  <c r="J943" i="49"/>
  <c r="I943" i="49"/>
  <c r="H943" i="49"/>
  <c r="F943" i="49"/>
  <c r="E943" i="49"/>
  <c r="D943" i="49"/>
  <c r="N942" i="49"/>
  <c r="M942" i="49"/>
  <c r="L942" i="49"/>
  <c r="J942" i="49"/>
  <c r="I942" i="49"/>
  <c r="H942" i="49"/>
  <c r="E942" i="49"/>
  <c r="F942" i="49" s="1"/>
  <c r="D942" i="49"/>
  <c r="N941" i="49"/>
  <c r="M941" i="49"/>
  <c r="L941" i="49"/>
  <c r="J941" i="49"/>
  <c r="I941" i="49"/>
  <c r="H941" i="49"/>
  <c r="F941" i="49"/>
  <c r="E941" i="49"/>
  <c r="D941" i="49"/>
  <c r="N940" i="49"/>
  <c r="M940" i="49"/>
  <c r="L940" i="49"/>
  <c r="J940" i="49"/>
  <c r="I940" i="49"/>
  <c r="H940" i="49"/>
  <c r="E940" i="49"/>
  <c r="F940" i="49" s="1"/>
  <c r="D940" i="49"/>
  <c r="N939" i="49"/>
  <c r="M939" i="49"/>
  <c r="L939" i="49"/>
  <c r="J939" i="49"/>
  <c r="I939" i="49"/>
  <c r="H939" i="49"/>
  <c r="E939" i="49"/>
  <c r="F939" i="49" s="1"/>
  <c r="D939" i="49"/>
  <c r="N938" i="49"/>
  <c r="M938" i="49"/>
  <c r="L938" i="49"/>
  <c r="J938" i="49"/>
  <c r="I938" i="49"/>
  <c r="H938" i="49"/>
  <c r="E938" i="49"/>
  <c r="F938" i="49" s="1"/>
  <c r="D938" i="49"/>
  <c r="N937" i="49"/>
  <c r="M937" i="49"/>
  <c r="L937" i="49"/>
  <c r="J937" i="49"/>
  <c r="I937" i="49"/>
  <c r="H937" i="49"/>
  <c r="E937" i="49"/>
  <c r="F937" i="49" s="1"/>
  <c r="D937" i="49"/>
  <c r="N936" i="49"/>
  <c r="M936" i="49"/>
  <c r="L936" i="49"/>
  <c r="J936" i="49"/>
  <c r="I936" i="49"/>
  <c r="H936" i="49"/>
  <c r="E936" i="49"/>
  <c r="F936" i="49" s="1"/>
  <c r="D936" i="49"/>
  <c r="N935" i="49"/>
  <c r="M935" i="49"/>
  <c r="L935" i="49"/>
  <c r="J935" i="49"/>
  <c r="I935" i="49"/>
  <c r="H935" i="49"/>
  <c r="E935" i="49"/>
  <c r="F935" i="49" s="1"/>
  <c r="D935" i="49"/>
  <c r="N934" i="49"/>
  <c r="M934" i="49"/>
  <c r="L934" i="49"/>
  <c r="J934" i="49"/>
  <c r="I934" i="49"/>
  <c r="H934" i="49"/>
  <c r="E934" i="49"/>
  <c r="F934" i="49" s="1"/>
  <c r="D934" i="49"/>
  <c r="N933" i="49"/>
  <c r="M933" i="49"/>
  <c r="L933" i="49"/>
  <c r="J933" i="49"/>
  <c r="I933" i="49"/>
  <c r="H933" i="49"/>
  <c r="F933" i="49"/>
  <c r="E933" i="49"/>
  <c r="D933" i="49"/>
  <c r="N932" i="49"/>
  <c r="M932" i="49"/>
  <c r="L932" i="49"/>
  <c r="J932" i="49"/>
  <c r="I932" i="49"/>
  <c r="H932" i="49"/>
  <c r="E932" i="49"/>
  <c r="F932" i="49" s="1"/>
  <c r="D932" i="49"/>
  <c r="N931" i="49"/>
  <c r="M931" i="49"/>
  <c r="L931" i="49"/>
  <c r="J931" i="49"/>
  <c r="I931" i="49"/>
  <c r="H931" i="49"/>
  <c r="E931" i="49"/>
  <c r="F931" i="49" s="1"/>
  <c r="D931" i="49"/>
  <c r="N930" i="49"/>
  <c r="M930" i="49"/>
  <c r="L930" i="49"/>
  <c r="J930" i="49"/>
  <c r="I930" i="49"/>
  <c r="H930" i="49"/>
  <c r="E930" i="49"/>
  <c r="F930" i="49" s="1"/>
  <c r="D930" i="49"/>
  <c r="N929" i="49"/>
  <c r="M929" i="49"/>
  <c r="L929" i="49"/>
  <c r="J929" i="49"/>
  <c r="I929" i="49"/>
  <c r="H929" i="49"/>
  <c r="E929" i="49"/>
  <c r="F929" i="49" s="1"/>
  <c r="D929" i="49"/>
  <c r="N928" i="49"/>
  <c r="M928" i="49"/>
  <c r="L928" i="49"/>
  <c r="J928" i="49"/>
  <c r="I928" i="49"/>
  <c r="H928" i="49"/>
  <c r="E928" i="49"/>
  <c r="F928" i="49" s="1"/>
  <c r="D928" i="49"/>
  <c r="N927" i="49"/>
  <c r="M927" i="49"/>
  <c r="L927" i="49"/>
  <c r="J927" i="49"/>
  <c r="I927" i="49"/>
  <c r="H927" i="49"/>
  <c r="F927" i="49"/>
  <c r="E927" i="49"/>
  <c r="D927" i="49"/>
  <c r="N926" i="49"/>
  <c r="M926" i="49"/>
  <c r="L926" i="49"/>
  <c r="J926" i="49"/>
  <c r="I926" i="49"/>
  <c r="H926" i="49"/>
  <c r="E926" i="49"/>
  <c r="F926" i="49" s="1"/>
  <c r="D926" i="49"/>
  <c r="N925" i="49"/>
  <c r="M925" i="49"/>
  <c r="L925" i="49"/>
  <c r="J925" i="49"/>
  <c r="I925" i="49"/>
  <c r="H925" i="49"/>
  <c r="F925" i="49"/>
  <c r="E925" i="49"/>
  <c r="D925" i="49"/>
  <c r="N924" i="49"/>
  <c r="M924" i="49"/>
  <c r="L924" i="49"/>
  <c r="J924" i="49"/>
  <c r="I924" i="49"/>
  <c r="H924" i="49"/>
  <c r="E924" i="49"/>
  <c r="F924" i="49" s="1"/>
  <c r="D924" i="49"/>
  <c r="N923" i="49"/>
  <c r="M923" i="49"/>
  <c r="L923" i="49"/>
  <c r="J923" i="49"/>
  <c r="I923" i="49"/>
  <c r="H923" i="49"/>
  <c r="E923" i="49"/>
  <c r="F923" i="49" s="1"/>
  <c r="D923" i="49"/>
  <c r="N922" i="49"/>
  <c r="M922" i="49"/>
  <c r="L922" i="49"/>
  <c r="J922" i="49"/>
  <c r="I922" i="49"/>
  <c r="H922" i="49"/>
  <c r="E922" i="49"/>
  <c r="F922" i="49" s="1"/>
  <c r="D922" i="49"/>
  <c r="N921" i="49"/>
  <c r="M921" i="49"/>
  <c r="L921" i="49"/>
  <c r="J921" i="49"/>
  <c r="I921" i="49"/>
  <c r="H921" i="49"/>
  <c r="E921" i="49"/>
  <c r="F921" i="49" s="1"/>
  <c r="D921" i="49"/>
  <c r="N920" i="49"/>
  <c r="M920" i="49"/>
  <c r="L920" i="49"/>
  <c r="J920" i="49"/>
  <c r="I920" i="49"/>
  <c r="H920" i="49"/>
  <c r="E920" i="49"/>
  <c r="F920" i="49" s="1"/>
  <c r="D920" i="49"/>
  <c r="N919" i="49"/>
  <c r="M919" i="49"/>
  <c r="L919" i="49"/>
  <c r="J919" i="49"/>
  <c r="I919" i="49"/>
  <c r="H919" i="49"/>
  <c r="E919" i="49"/>
  <c r="F919" i="49" s="1"/>
  <c r="D919" i="49"/>
  <c r="N918" i="49"/>
  <c r="M918" i="49"/>
  <c r="L918" i="49"/>
  <c r="J918" i="49"/>
  <c r="I918" i="49"/>
  <c r="H918" i="49"/>
  <c r="E918" i="49"/>
  <c r="F918" i="49" s="1"/>
  <c r="D918" i="49"/>
  <c r="N917" i="49"/>
  <c r="M917" i="49"/>
  <c r="L917" i="49"/>
  <c r="J917" i="49"/>
  <c r="I917" i="49"/>
  <c r="H917" i="49"/>
  <c r="F917" i="49"/>
  <c r="E917" i="49"/>
  <c r="D917" i="49"/>
  <c r="N916" i="49"/>
  <c r="M916" i="49"/>
  <c r="L916" i="49"/>
  <c r="J916" i="49"/>
  <c r="I916" i="49"/>
  <c r="H916" i="49"/>
  <c r="E916" i="49"/>
  <c r="F916" i="49" s="1"/>
  <c r="D916" i="49"/>
  <c r="N915" i="49"/>
  <c r="M915" i="49"/>
  <c r="L915" i="49"/>
  <c r="J915" i="49"/>
  <c r="I915" i="49"/>
  <c r="H915" i="49"/>
  <c r="E915" i="49"/>
  <c r="F915" i="49" s="1"/>
  <c r="D915" i="49"/>
  <c r="N914" i="49"/>
  <c r="M914" i="49"/>
  <c r="L914" i="49"/>
  <c r="J914" i="49"/>
  <c r="I914" i="49"/>
  <c r="H914" i="49"/>
  <c r="E914" i="49"/>
  <c r="F914" i="49" s="1"/>
  <c r="D914" i="49"/>
  <c r="N913" i="49"/>
  <c r="M913" i="49"/>
  <c r="L913" i="49"/>
  <c r="J913" i="49"/>
  <c r="I913" i="49"/>
  <c r="H913" i="49"/>
  <c r="E913" i="49"/>
  <c r="F913" i="49" s="1"/>
  <c r="D913" i="49"/>
  <c r="N912" i="49"/>
  <c r="M912" i="49"/>
  <c r="L912" i="49"/>
  <c r="J912" i="49"/>
  <c r="I912" i="49"/>
  <c r="H912" i="49"/>
  <c r="E912" i="49"/>
  <c r="F912" i="49" s="1"/>
  <c r="D912" i="49"/>
  <c r="N911" i="49"/>
  <c r="M911" i="49"/>
  <c r="L911" i="49"/>
  <c r="J911" i="49"/>
  <c r="I911" i="49"/>
  <c r="H911" i="49"/>
  <c r="F911" i="49"/>
  <c r="E911" i="49"/>
  <c r="D911" i="49"/>
  <c r="N910" i="49"/>
  <c r="M910" i="49"/>
  <c r="L910" i="49"/>
  <c r="J910" i="49"/>
  <c r="I910" i="49"/>
  <c r="H910" i="49"/>
  <c r="E910" i="49"/>
  <c r="F910" i="49" s="1"/>
  <c r="D910" i="49"/>
  <c r="N909" i="49"/>
  <c r="M909" i="49"/>
  <c r="L909" i="49"/>
  <c r="J909" i="49"/>
  <c r="I909" i="49"/>
  <c r="H909" i="49"/>
  <c r="F909" i="49"/>
  <c r="E909" i="49"/>
  <c r="D909" i="49"/>
  <c r="N908" i="49"/>
  <c r="M908" i="49"/>
  <c r="L908" i="49"/>
  <c r="J908" i="49"/>
  <c r="I908" i="49"/>
  <c r="H908" i="49"/>
  <c r="E908" i="49"/>
  <c r="F908" i="49" s="1"/>
  <c r="D908" i="49"/>
  <c r="N907" i="49"/>
  <c r="M907" i="49"/>
  <c r="L907" i="49"/>
  <c r="J907" i="49"/>
  <c r="I907" i="49"/>
  <c r="H907" i="49"/>
  <c r="E907" i="49"/>
  <c r="F907" i="49" s="1"/>
  <c r="D907" i="49"/>
  <c r="N906" i="49"/>
  <c r="M906" i="49"/>
  <c r="L906" i="49"/>
  <c r="J906" i="49"/>
  <c r="I906" i="49"/>
  <c r="H906" i="49"/>
  <c r="E906" i="49"/>
  <c r="F906" i="49" s="1"/>
  <c r="D906" i="49"/>
  <c r="N905" i="49"/>
  <c r="M905" i="49"/>
  <c r="L905" i="49"/>
  <c r="J905" i="49"/>
  <c r="I905" i="49"/>
  <c r="H905" i="49"/>
  <c r="E905" i="49"/>
  <c r="F905" i="49" s="1"/>
  <c r="D905" i="49"/>
  <c r="N904" i="49"/>
  <c r="M904" i="49"/>
  <c r="L904" i="49"/>
  <c r="J904" i="49"/>
  <c r="I904" i="49"/>
  <c r="H904" i="49"/>
  <c r="E904" i="49"/>
  <c r="F904" i="49" s="1"/>
  <c r="D904" i="49"/>
  <c r="N903" i="49"/>
  <c r="M903" i="49"/>
  <c r="L903" i="49"/>
  <c r="J903" i="49"/>
  <c r="I903" i="49"/>
  <c r="H903" i="49"/>
  <c r="E903" i="49"/>
  <c r="F903" i="49" s="1"/>
  <c r="D903" i="49"/>
  <c r="N902" i="49"/>
  <c r="M902" i="49"/>
  <c r="L902" i="49"/>
  <c r="J902" i="49"/>
  <c r="I902" i="49"/>
  <c r="H902" i="49"/>
  <c r="E902" i="49"/>
  <c r="F902" i="49" s="1"/>
  <c r="D902" i="49"/>
  <c r="N901" i="49"/>
  <c r="M901" i="49"/>
  <c r="L901" i="49"/>
  <c r="J901" i="49"/>
  <c r="I901" i="49"/>
  <c r="H901" i="49"/>
  <c r="F901" i="49"/>
  <c r="E901" i="49"/>
  <c r="D901" i="49"/>
  <c r="N900" i="49"/>
  <c r="M900" i="49"/>
  <c r="L900" i="49"/>
  <c r="J900" i="49"/>
  <c r="I900" i="49"/>
  <c r="H900" i="49"/>
  <c r="E900" i="49"/>
  <c r="F900" i="49" s="1"/>
  <c r="D900" i="49"/>
  <c r="N899" i="49"/>
  <c r="M899" i="49"/>
  <c r="L899" i="49"/>
  <c r="J899" i="49"/>
  <c r="I899" i="49"/>
  <c r="H899" i="49"/>
  <c r="E899" i="49"/>
  <c r="F899" i="49" s="1"/>
  <c r="D899" i="49"/>
  <c r="N898" i="49"/>
  <c r="M898" i="49"/>
  <c r="L898" i="49"/>
  <c r="J898" i="49"/>
  <c r="I898" i="49"/>
  <c r="H898" i="49"/>
  <c r="E898" i="49"/>
  <c r="F898" i="49" s="1"/>
  <c r="D898" i="49"/>
  <c r="N897" i="49"/>
  <c r="M897" i="49"/>
  <c r="L897" i="49"/>
  <c r="J897" i="49"/>
  <c r="I897" i="49"/>
  <c r="H897" i="49"/>
  <c r="E897" i="49"/>
  <c r="F897" i="49" s="1"/>
  <c r="D897" i="49"/>
  <c r="N896" i="49"/>
  <c r="M896" i="49"/>
  <c r="L896" i="49"/>
  <c r="J896" i="49"/>
  <c r="I896" i="49"/>
  <c r="H896" i="49"/>
  <c r="E896" i="49"/>
  <c r="F896" i="49" s="1"/>
  <c r="D896" i="49"/>
  <c r="N895" i="49"/>
  <c r="M895" i="49"/>
  <c r="L895" i="49"/>
  <c r="J895" i="49"/>
  <c r="I895" i="49"/>
  <c r="H895" i="49"/>
  <c r="F895" i="49"/>
  <c r="E895" i="49"/>
  <c r="D895" i="49"/>
  <c r="N894" i="49"/>
  <c r="M894" i="49"/>
  <c r="L894" i="49"/>
  <c r="J894" i="49"/>
  <c r="I894" i="49"/>
  <c r="H894" i="49"/>
  <c r="E894" i="49"/>
  <c r="F894" i="49" s="1"/>
  <c r="D894" i="49"/>
  <c r="N893" i="49"/>
  <c r="M893" i="49"/>
  <c r="L893" i="49"/>
  <c r="J893" i="49"/>
  <c r="I893" i="49"/>
  <c r="H893" i="49"/>
  <c r="F893" i="49"/>
  <c r="E893" i="49"/>
  <c r="D893" i="49"/>
  <c r="N892" i="49"/>
  <c r="M892" i="49"/>
  <c r="L892" i="49"/>
  <c r="J892" i="49"/>
  <c r="I892" i="49"/>
  <c r="H892" i="49"/>
  <c r="E892" i="49"/>
  <c r="F892" i="49" s="1"/>
  <c r="D892" i="49"/>
  <c r="N891" i="49"/>
  <c r="M891" i="49"/>
  <c r="L891" i="49"/>
  <c r="J891" i="49"/>
  <c r="I891" i="49"/>
  <c r="H891" i="49"/>
  <c r="E891" i="49"/>
  <c r="F891" i="49" s="1"/>
  <c r="D891" i="49"/>
  <c r="N890" i="49"/>
  <c r="M890" i="49"/>
  <c r="L890" i="49"/>
  <c r="J890" i="49"/>
  <c r="I890" i="49"/>
  <c r="H890" i="49"/>
  <c r="E890" i="49"/>
  <c r="F890" i="49" s="1"/>
  <c r="D890" i="49"/>
  <c r="N889" i="49"/>
  <c r="M889" i="49"/>
  <c r="L889" i="49"/>
  <c r="J889" i="49"/>
  <c r="I889" i="49"/>
  <c r="H889" i="49"/>
  <c r="E889" i="49"/>
  <c r="F889" i="49" s="1"/>
  <c r="D889" i="49"/>
  <c r="N888" i="49"/>
  <c r="M888" i="49"/>
  <c r="L888" i="49"/>
  <c r="J888" i="49"/>
  <c r="I888" i="49"/>
  <c r="H888" i="49"/>
  <c r="E888" i="49"/>
  <c r="F888" i="49" s="1"/>
  <c r="D888" i="49"/>
  <c r="N887" i="49"/>
  <c r="M887" i="49"/>
  <c r="L887" i="49"/>
  <c r="J887" i="49"/>
  <c r="I887" i="49"/>
  <c r="H887" i="49"/>
  <c r="E887" i="49"/>
  <c r="F887" i="49" s="1"/>
  <c r="D887" i="49"/>
  <c r="N886" i="49"/>
  <c r="M886" i="49"/>
  <c r="L886" i="49"/>
  <c r="J886" i="49"/>
  <c r="I886" i="49"/>
  <c r="H886" i="49"/>
  <c r="E886" i="49"/>
  <c r="F886" i="49" s="1"/>
  <c r="D886" i="49"/>
  <c r="N885" i="49"/>
  <c r="M885" i="49"/>
  <c r="L885" i="49"/>
  <c r="J885" i="49"/>
  <c r="I885" i="49"/>
  <c r="H885" i="49"/>
  <c r="F885" i="49"/>
  <c r="E885" i="49"/>
  <c r="D885" i="49"/>
  <c r="N884" i="49"/>
  <c r="M884" i="49"/>
  <c r="L884" i="49"/>
  <c r="J884" i="49"/>
  <c r="I884" i="49"/>
  <c r="H884" i="49"/>
  <c r="E884" i="49"/>
  <c r="F884" i="49" s="1"/>
  <c r="D884" i="49"/>
  <c r="N883" i="49"/>
  <c r="M883" i="49"/>
  <c r="L883" i="49"/>
  <c r="J883" i="49"/>
  <c r="I883" i="49"/>
  <c r="H883" i="49"/>
  <c r="E883" i="49"/>
  <c r="F883" i="49" s="1"/>
  <c r="D883" i="49"/>
  <c r="N882" i="49"/>
  <c r="M882" i="49"/>
  <c r="L882" i="49"/>
  <c r="J882" i="49"/>
  <c r="I882" i="49"/>
  <c r="H882" i="49"/>
  <c r="E882" i="49"/>
  <c r="F882" i="49" s="1"/>
  <c r="D882" i="49"/>
  <c r="N881" i="49"/>
  <c r="M881" i="49"/>
  <c r="L881" i="49"/>
  <c r="J881" i="49"/>
  <c r="I881" i="49"/>
  <c r="H881" i="49"/>
  <c r="E881" i="49"/>
  <c r="F881" i="49" s="1"/>
  <c r="D881" i="49"/>
  <c r="N880" i="49"/>
  <c r="M880" i="49"/>
  <c r="L880" i="49"/>
  <c r="J880" i="49"/>
  <c r="I880" i="49"/>
  <c r="H880" i="49"/>
  <c r="E880" i="49"/>
  <c r="F880" i="49" s="1"/>
  <c r="D880" i="49"/>
  <c r="N879" i="49"/>
  <c r="M879" i="49"/>
  <c r="L879" i="49"/>
  <c r="J879" i="49"/>
  <c r="I879" i="49"/>
  <c r="H879" i="49"/>
  <c r="F879" i="49"/>
  <c r="E879" i="49"/>
  <c r="D879" i="49"/>
  <c r="N878" i="49"/>
  <c r="M878" i="49"/>
  <c r="L878" i="49"/>
  <c r="J878" i="49"/>
  <c r="I878" i="49"/>
  <c r="H878" i="49"/>
  <c r="E878" i="49"/>
  <c r="F878" i="49" s="1"/>
  <c r="D878" i="49"/>
  <c r="N877" i="49"/>
  <c r="M877" i="49"/>
  <c r="L877" i="49"/>
  <c r="J877" i="49"/>
  <c r="I877" i="49"/>
  <c r="H877" i="49"/>
  <c r="F877" i="49"/>
  <c r="E877" i="49"/>
  <c r="D877" i="49"/>
  <c r="N876" i="49"/>
  <c r="M876" i="49"/>
  <c r="L876" i="49"/>
  <c r="J876" i="49"/>
  <c r="I876" i="49"/>
  <c r="H876" i="49"/>
  <c r="E876" i="49"/>
  <c r="F876" i="49" s="1"/>
  <c r="D876" i="49"/>
  <c r="N875" i="49"/>
  <c r="M875" i="49"/>
  <c r="L875" i="49"/>
  <c r="J875" i="49"/>
  <c r="I875" i="49"/>
  <c r="H875" i="49"/>
  <c r="E875" i="49"/>
  <c r="F875" i="49" s="1"/>
  <c r="D875" i="49"/>
  <c r="N874" i="49"/>
  <c r="M874" i="49"/>
  <c r="L874" i="49"/>
  <c r="J874" i="49"/>
  <c r="I874" i="49"/>
  <c r="H874" i="49"/>
  <c r="E874" i="49"/>
  <c r="F874" i="49" s="1"/>
  <c r="D874" i="49"/>
  <c r="N873" i="49"/>
  <c r="M873" i="49"/>
  <c r="L873" i="49"/>
  <c r="J873" i="49"/>
  <c r="I873" i="49"/>
  <c r="H873" i="49"/>
  <c r="E873" i="49"/>
  <c r="F873" i="49" s="1"/>
  <c r="D873" i="49"/>
  <c r="N872" i="49"/>
  <c r="M872" i="49"/>
  <c r="L872" i="49"/>
  <c r="J872" i="49"/>
  <c r="I872" i="49"/>
  <c r="H872" i="49"/>
  <c r="E872" i="49"/>
  <c r="F872" i="49" s="1"/>
  <c r="D872" i="49"/>
  <c r="N871" i="49"/>
  <c r="M871" i="49"/>
  <c r="L871" i="49"/>
  <c r="J871" i="49"/>
  <c r="I871" i="49"/>
  <c r="H871" i="49"/>
  <c r="E871" i="49"/>
  <c r="F871" i="49" s="1"/>
  <c r="D871" i="49"/>
  <c r="N870" i="49"/>
  <c r="M870" i="49"/>
  <c r="L870" i="49"/>
  <c r="J870" i="49"/>
  <c r="I870" i="49"/>
  <c r="H870" i="49"/>
  <c r="E870" i="49"/>
  <c r="F870" i="49" s="1"/>
  <c r="D870" i="49"/>
  <c r="N869" i="49"/>
  <c r="M869" i="49"/>
  <c r="L869" i="49"/>
  <c r="J869" i="49"/>
  <c r="I869" i="49"/>
  <c r="H869" i="49"/>
  <c r="F869" i="49"/>
  <c r="E869" i="49"/>
  <c r="D869" i="49"/>
  <c r="N868" i="49"/>
  <c r="M868" i="49"/>
  <c r="L868" i="49"/>
  <c r="J868" i="49"/>
  <c r="I868" i="49"/>
  <c r="H868" i="49"/>
  <c r="E868" i="49"/>
  <c r="F868" i="49" s="1"/>
  <c r="D868" i="49"/>
  <c r="N867" i="49"/>
  <c r="M867" i="49"/>
  <c r="L867" i="49"/>
  <c r="J867" i="49"/>
  <c r="I867" i="49"/>
  <c r="H867" i="49"/>
  <c r="E867" i="49"/>
  <c r="F867" i="49" s="1"/>
  <c r="D867" i="49"/>
  <c r="N866" i="49"/>
  <c r="M866" i="49"/>
  <c r="L866" i="49"/>
  <c r="J866" i="49"/>
  <c r="I866" i="49"/>
  <c r="H866" i="49"/>
  <c r="E866" i="49"/>
  <c r="F866" i="49" s="1"/>
  <c r="D866" i="49"/>
  <c r="N865" i="49"/>
  <c r="M865" i="49"/>
  <c r="L865" i="49"/>
  <c r="J865" i="49"/>
  <c r="I865" i="49"/>
  <c r="H865" i="49"/>
  <c r="E865" i="49"/>
  <c r="F865" i="49" s="1"/>
  <c r="D865" i="49"/>
  <c r="N864" i="49"/>
  <c r="M864" i="49"/>
  <c r="L864" i="49"/>
  <c r="J864" i="49"/>
  <c r="I864" i="49"/>
  <c r="H864" i="49"/>
  <c r="E864" i="49"/>
  <c r="F864" i="49" s="1"/>
  <c r="D864" i="49"/>
  <c r="N863" i="49"/>
  <c r="M863" i="49"/>
  <c r="L863" i="49"/>
  <c r="J863" i="49"/>
  <c r="I863" i="49"/>
  <c r="H863" i="49"/>
  <c r="F863" i="49"/>
  <c r="E863" i="49"/>
  <c r="D863" i="49"/>
  <c r="N862" i="49"/>
  <c r="M862" i="49"/>
  <c r="L862" i="49"/>
  <c r="J862" i="49"/>
  <c r="I862" i="49"/>
  <c r="H862" i="49"/>
  <c r="E862" i="49"/>
  <c r="F862" i="49" s="1"/>
  <c r="D862" i="49"/>
  <c r="N861" i="49"/>
  <c r="M861" i="49"/>
  <c r="L861" i="49"/>
  <c r="J861" i="49"/>
  <c r="I861" i="49"/>
  <c r="H861" i="49"/>
  <c r="F861" i="49"/>
  <c r="E861" i="49"/>
  <c r="D861" i="49"/>
  <c r="N860" i="49"/>
  <c r="M860" i="49"/>
  <c r="L860" i="49"/>
  <c r="J860" i="49"/>
  <c r="I860" i="49"/>
  <c r="H860" i="49"/>
  <c r="E860" i="49"/>
  <c r="F860" i="49" s="1"/>
  <c r="D860" i="49"/>
  <c r="N859" i="49"/>
  <c r="M859" i="49"/>
  <c r="L859" i="49"/>
  <c r="J859" i="49"/>
  <c r="I859" i="49"/>
  <c r="H859" i="49"/>
  <c r="E859" i="49"/>
  <c r="F859" i="49" s="1"/>
  <c r="D859" i="49"/>
  <c r="N858" i="49"/>
  <c r="M858" i="49"/>
  <c r="L858" i="49"/>
  <c r="J858" i="49"/>
  <c r="I858" i="49"/>
  <c r="H858" i="49"/>
  <c r="E858" i="49"/>
  <c r="F858" i="49" s="1"/>
  <c r="D858" i="49"/>
  <c r="N857" i="49"/>
  <c r="M857" i="49"/>
  <c r="L857" i="49"/>
  <c r="J857" i="49"/>
  <c r="I857" i="49"/>
  <c r="H857" i="49"/>
  <c r="E857" i="49"/>
  <c r="F857" i="49" s="1"/>
  <c r="D857" i="49"/>
  <c r="N856" i="49"/>
  <c r="M856" i="49"/>
  <c r="L856" i="49"/>
  <c r="J856" i="49"/>
  <c r="I856" i="49"/>
  <c r="H856" i="49"/>
  <c r="E856" i="49"/>
  <c r="F856" i="49" s="1"/>
  <c r="D856" i="49"/>
  <c r="N855" i="49"/>
  <c r="M855" i="49"/>
  <c r="L855" i="49"/>
  <c r="J855" i="49"/>
  <c r="I855" i="49"/>
  <c r="H855" i="49"/>
  <c r="E855" i="49"/>
  <c r="F855" i="49" s="1"/>
  <c r="D855" i="49"/>
  <c r="N854" i="49"/>
  <c r="M854" i="49"/>
  <c r="L854" i="49"/>
  <c r="J854" i="49"/>
  <c r="I854" i="49"/>
  <c r="H854" i="49"/>
  <c r="E854" i="49"/>
  <c r="F854" i="49" s="1"/>
  <c r="D854" i="49"/>
  <c r="N853" i="49"/>
  <c r="M853" i="49"/>
  <c r="L853" i="49"/>
  <c r="J853" i="49"/>
  <c r="I853" i="49"/>
  <c r="H853" i="49"/>
  <c r="F853" i="49"/>
  <c r="E853" i="49"/>
  <c r="D853" i="49"/>
  <c r="N852" i="49"/>
  <c r="M852" i="49"/>
  <c r="L852" i="49"/>
  <c r="J852" i="49"/>
  <c r="I852" i="49"/>
  <c r="H852" i="49"/>
  <c r="E852" i="49"/>
  <c r="F852" i="49" s="1"/>
  <c r="D852" i="49"/>
  <c r="N851" i="49"/>
  <c r="M851" i="49"/>
  <c r="L851" i="49"/>
  <c r="J851" i="49"/>
  <c r="I851" i="49"/>
  <c r="H851" i="49"/>
  <c r="E851" i="49"/>
  <c r="F851" i="49" s="1"/>
  <c r="D851" i="49"/>
  <c r="N850" i="49"/>
  <c r="M850" i="49"/>
  <c r="L850" i="49"/>
  <c r="J850" i="49"/>
  <c r="I850" i="49"/>
  <c r="H850" i="49"/>
  <c r="E850" i="49"/>
  <c r="F850" i="49" s="1"/>
  <c r="D850" i="49"/>
  <c r="N849" i="49"/>
  <c r="M849" i="49"/>
  <c r="L849" i="49"/>
  <c r="J849" i="49"/>
  <c r="I849" i="49"/>
  <c r="H849" i="49"/>
  <c r="E849" i="49"/>
  <c r="F849" i="49" s="1"/>
  <c r="D849" i="49"/>
  <c r="N848" i="49"/>
  <c r="M848" i="49"/>
  <c r="L848" i="49"/>
  <c r="J848" i="49"/>
  <c r="I848" i="49"/>
  <c r="H848" i="49"/>
  <c r="E848" i="49"/>
  <c r="F848" i="49" s="1"/>
  <c r="D848" i="49"/>
  <c r="N847" i="49"/>
  <c r="M847" i="49"/>
  <c r="L847" i="49"/>
  <c r="J847" i="49"/>
  <c r="I847" i="49"/>
  <c r="H847" i="49"/>
  <c r="F847" i="49"/>
  <c r="E847" i="49"/>
  <c r="D847" i="49"/>
  <c r="N846" i="49"/>
  <c r="M846" i="49"/>
  <c r="L846" i="49"/>
  <c r="J846" i="49"/>
  <c r="I846" i="49"/>
  <c r="H846" i="49"/>
  <c r="E846" i="49"/>
  <c r="F846" i="49" s="1"/>
  <c r="D846" i="49"/>
  <c r="N845" i="49"/>
  <c r="M845" i="49"/>
  <c r="L845" i="49"/>
  <c r="J845" i="49"/>
  <c r="I845" i="49"/>
  <c r="H845" i="49"/>
  <c r="F845" i="49"/>
  <c r="E845" i="49"/>
  <c r="D845" i="49"/>
  <c r="N844" i="49"/>
  <c r="M844" i="49"/>
  <c r="L844" i="49"/>
  <c r="J844" i="49"/>
  <c r="I844" i="49"/>
  <c r="H844" i="49"/>
  <c r="E844" i="49"/>
  <c r="F844" i="49" s="1"/>
  <c r="D844" i="49"/>
  <c r="N843" i="49"/>
  <c r="M843" i="49"/>
  <c r="L843" i="49"/>
  <c r="J843" i="49"/>
  <c r="I843" i="49"/>
  <c r="H843" i="49"/>
  <c r="E843" i="49"/>
  <c r="F843" i="49" s="1"/>
  <c r="D843" i="49"/>
  <c r="N842" i="49"/>
  <c r="M842" i="49"/>
  <c r="L842" i="49"/>
  <c r="J842" i="49"/>
  <c r="I842" i="49"/>
  <c r="H842" i="49"/>
  <c r="E842" i="49"/>
  <c r="F842" i="49" s="1"/>
  <c r="D842" i="49"/>
  <c r="N841" i="49"/>
  <c r="M841" i="49"/>
  <c r="L841" i="49"/>
  <c r="J841" i="49"/>
  <c r="I841" i="49"/>
  <c r="H841" i="49"/>
  <c r="E841" i="49"/>
  <c r="F841" i="49" s="1"/>
  <c r="D841" i="49"/>
  <c r="N840" i="49"/>
  <c r="M840" i="49"/>
  <c r="L840" i="49"/>
  <c r="J840" i="49"/>
  <c r="I840" i="49"/>
  <c r="H840" i="49"/>
  <c r="E840" i="49"/>
  <c r="F840" i="49" s="1"/>
  <c r="D840" i="49"/>
  <c r="N839" i="49"/>
  <c r="M839" i="49"/>
  <c r="L839" i="49"/>
  <c r="J839" i="49"/>
  <c r="I839" i="49"/>
  <c r="H839" i="49"/>
  <c r="E839" i="49"/>
  <c r="F839" i="49" s="1"/>
  <c r="D839" i="49"/>
  <c r="N838" i="49"/>
  <c r="M838" i="49"/>
  <c r="L838" i="49"/>
  <c r="J838" i="49"/>
  <c r="I838" i="49"/>
  <c r="H838" i="49"/>
  <c r="E838" i="49"/>
  <c r="F838" i="49" s="1"/>
  <c r="D838" i="49"/>
  <c r="N837" i="49"/>
  <c r="M837" i="49"/>
  <c r="L837" i="49"/>
  <c r="J837" i="49"/>
  <c r="I837" i="49"/>
  <c r="H837" i="49"/>
  <c r="F837" i="49"/>
  <c r="E837" i="49"/>
  <c r="D837" i="49"/>
  <c r="N836" i="49"/>
  <c r="M836" i="49"/>
  <c r="L836" i="49"/>
  <c r="J836" i="49"/>
  <c r="I836" i="49"/>
  <c r="H836" i="49"/>
  <c r="E836" i="49"/>
  <c r="F836" i="49" s="1"/>
  <c r="D836" i="49"/>
  <c r="N835" i="49"/>
  <c r="M835" i="49"/>
  <c r="L835" i="49"/>
  <c r="J835" i="49"/>
  <c r="I835" i="49"/>
  <c r="H835" i="49"/>
  <c r="E835" i="49"/>
  <c r="F835" i="49" s="1"/>
  <c r="D835" i="49"/>
  <c r="N834" i="49"/>
  <c r="M834" i="49"/>
  <c r="L834" i="49"/>
  <c r="J834" i="49"/>
  <c r="I834" i="49"/>
  <c r="H834" i="49"/>
  <c r="E834" i="49"/>
  <c r="F834" i="49" s="1"/>
  <c r="D834" i="49"/>
  <c r="N833" i="49"/>
  <c r="M833" i="49"/>
  <c r="L833" i="49"/>
  <c r="J833" i="49"/>
  <c r="I833" i="49"/>
  <c r="H833" i="49"/>
  <c r="E833" i="49"/>
  <c r="F833" i="49" s="1"/>
  <c r="D833" i="49"/>
  <c r="N832" i="49"/>
  <c r="M832" i="49"/>
  <c r="L832" i="49"/>
  <c r="J832" i="49"/>
  <c r="I832" i="49"/>
  <c r="H832" i="49"/>
  <c r="E832" i="49"/>
  <c r="F832" i="49" s="1"/>
  <c r="D832" i="49"/>
  <c r="N831" i="49"/>
  <c r="M831" i="49"/>
  <c r="L831" i="49"/>
  <c r="J831" i="49"/>
  <c r="I831" i="49"/>
  <c r="H831" i="49"/>
  <c r="F831" i="49"/>
  <c r="E831" i="49"/>
  <c r="D831" i="49"/>
  <c r="N830" i="49"/>
  <c r="M830" i="49"/>
  <c r="L830" i="49"/>
  <c r="J830" i="49"/>
  <c r="I830" i="49"/>
  <c r="H830" i="49"/>
  <c r="E830" i="49"/>
  <c r="F830" i="49" s="1"/>
  <c r="D830" i="49"/>
  <c r="N829" i="49"/>
  <c r="M829" i="49"/>
  <c r="L829" i="49"/>
  <c r="J829" i="49"/>
  <c r="I829" i="49"/>
  <c r="H829" i="49"/>
  <c r="F829" i="49"/>
  <c r="E829" i="49"/>
  <c r="D829" i="49"/>
  <c r="N828" i="49"/>
  <c r="M828" i="49"/>
  <c r="L828" i="49"/>
  <c r="J828" i="49"/>
  <c r="I828" i="49"/>
  <c r="H828" i="49"/>
  <c r="E828" i="49"/>
  <c r="F828" i="49" s="1"/>
  <c r="D828" i="49"/>
  <c r="N827" i="49"/>
  <c r="M827" i="49"/>
  <c r="L827" i="49"/>
  <c r="J827" i="49"/>
  <c r="I827" i="49"/>
  <c r="H827" i="49"/>
  <c r="E827" i="49"/>
  <c r="F827" i="49" s="1"/>
  <c r="D827" i="49"/>
  <c r="N826" i="49"/>
  <c r="M826" i="49"/>
  <c r="L826" i="49"/>
  <c r="J826" i="49"/>
  <c r="I826" i="49"/>
  <c r="H826" i="49"/>
  <c r="E826" i="49"/>
  <c r="F826" i="49" s="1"/>
  <c r="D826" i="49"/>
  <c r="N825" i="49"/>
  <c r="M825" i="49"/>
  <c r="L825" i="49"/>
  <c r="J825" i="49"/>
  <c r="I825" i="49"/>
  <c r="H825" i="49"/>
  <c r="E825" i="49"/>
  <c r="F825" i="49" s="1"/>
  <c r="D825" i="49"/>
  <c r="N824" i="49"/>
  <c r="M824" i="49"/>
  <c r="L824" i="49"/>
  <c r="J824" i="49"/>
  <c r="I824" i="49"/>
  <c r="H824" i="49"/>
  <c r="E824" i="49"/>
  <c r="F824" i="49" s="1"/>
  <c r="D824" i="49"/>
  <c r="N823" i="49"/>
  <c r="M823" i="49"/>
  <c r="L823" i="49"/>
  <c r="J823" i="49"/>
  <c r="I823" i="49"/>
  <c r="H823" i="49"/>
  <c r="E823" i="49"/>
  <c r="F823" i="49" s="1"/>
  <c r="D823" i="49"/>
  <c r="N822" i="49"/>
  <c r="M822" i="49"/>
  <c r="L822" i="49"/>
  <c r="J822" i="49"/>
  <c r="I822" i="49"/>
  <c r="H822" i="49"/>
  <c r="E822" i="49"/>
  <c r="F822" i="49" s="1"/>
  <c r="D822" i="49"/>
  <c r="N821" i="49"/>
  <c r="M821" i="49"/>
  <c r="L821" i="49"/>
  <c r="J821" i="49"/>
  <c r="I821" i="49"/>
  <c r="H821" i="49"/>
  <c r="F821" i="49"/>
  <c r="E821" i="49"/>
  <c r="D821" i="49"/>
  <c r="N820" i="49"/>
  <c r="M820" i="49"/>
  <c r="L820" i="49"/>
  <c r="J820" i="49"/>
  <c r="I820" i="49"/>
  <c r="H820" i="49"/>
  <c r="E820" i="49"/>
  <c r="F820" i="49" s="1"/>
  <c r="D820" i="49"/>
  <c r="N819" i="49"/>
  <c r="M819" i="49"/>
  <c r="L819" i="49"/>
  <c r="J819" i="49"/>
  <c r="I819" i="49"/>
  <c r="H819" i="49"/>
  <c r="E819" i="49"/>
  <c r="F819" i="49" s="1"/>
  <c r="D819" i="49"/>
  <c r="N818" i="49"/>
  <c r="M818" i="49"/>
  <c r="L818" i="49"/>
  <c r="J818" i="49"/>
  <c r="I818" i="49"/>
  <c r="H818" i="49"/>
  <c r="E818" i="49"/>
  <c r="F818" i="49" s="1"/>
  <c r="D818" i="49"/>
  <c r="N817" i="49"/>
  <c r="M817" i="49"/>
  <c r="L817" i="49"/>
  <c r="J817" i="49"/>
  <c r="I817" i="49"/>
  <c r="H817" i="49"/>
  <c r="E817" i="49"/>
  <c r="F817" i="49" s="1"/>
  <c r="D817" i="49"/>
  <c r="N816" i="49"/>
  <c r="M816" i="49"/>
  <c r="L816" i="49"/>
  <c r="J816" i="49"/>
  <c r="I816" i="49"/>
  <c r="H816" i="49"/>
  <c r="E816" i="49"/>
  <c r="F816" i="49" s="1"/>
  <c r="D816" i="49"/>
  <c r="N815" i="49"/>
  <c r="M815" i="49"/>
  <c r="L815" i="49"/>
  <c r="J815" i="49"/>
  <c r="I815" i="49"/>
  <c r="H815" i="49"/>
  <c r="F815" i="49"/>
  <c r="E815" i="49"/>
  <c r="D815" i="49"/>
  <c r="N814" i="49"/>
  <c r="M814" i="49"/>
  <c r="L814" i="49"/>
  <c r="J814" i="49"/>
  <c r="I814" i="49"/>
  <c r="H814" i="49"/>
  <c r="E814" i="49"/>
  <c r="F814" i="49" s="1"/>
  <c r="D814" i="49"/>
  <c r="N813" i="49"/>
  <c r="M813" i="49"/>
  <c r="L813" i="49"/>
  <c r="J813" i="49"/>
  <c r="I813" i="49"/>
  <c r="H813" i="49"/>
  <c r="F813" i="49"/>
  <c r="E813" i="49"/>
  <c r="D813" i="49"/>
  <c r="N812" i="49"/>
  <c r="M812" i="49"/>
  <c r="L812" i="49"/>
  <c r="J812" i="49"/>
  <c r="I812" i="49"/>
  <c r="H812" i="49"/>
  <c r="E812" i="49"/>
  <c r="F812" i="49" s="1"/>
  <c r="D812" i="49"/>
  <c r="N811" i="49"/>
  <c r="M811" i="49"/>
  <c r="L811" i="49"/>
  <c r="J811" i="49"/>
  <c r="I811" i="49"/>
  <c r="H811" i="49"/>
  <c r="E811" i="49"/>
  <c r="F811" i="49" s="1"/>
  <c r="D811" i="49"/>
  <c r="N810" i="49"/>
  <c r="M810" i="49"/>
  <c r="L810" i="49"/>
  <c r="J810" i="49"/>
  <c r="I810" i="49"/>
  <c r="H810" i="49"/>
  <c r="E810" i="49"/>
  <c r="F810" i="49" s="1"/>
  <c r="D810" i="49"/>
  <c r="N809" i="49"/>
  <c r="M809" i="49"/>
  <c r="L809" i="49"/>
  <c r="J809" i="49"/>
  <c r="I809" i="49"/>
  <c r="H809" i="49"/>
  <c r="E809" i="49"/>
  <c r="F809" i="49" s="1"/>
  <c r="D809" i="49"/>
  <c r="N808" i="49"/>
  <c r="M808" i="49"/>
  <c r="L808" i="49"/>
  <c r="J808" i="49"/>
  <c r="I808" i="49"/>
  <c r="H808" i="49"/>
  <c r="E808" i="49"/>
  <c r="F808" i="49" s="1"/>
  <c r="D808" i="49"/>
  <c r="N807" i="49"/>
  <c r="M807" i="49"/>
  <c r="L807" i="49"/>
  <c r="J807" i="49"/>
  <c r="I807" i="49"/>
  <c r="H807" i="49"/>
  <c r="E807" i="49"/>
  <c r="F807" i="49" s="1"/>
  <c r="D807" i="49"/>
  <c r="N806" i="49"/>
  <c r="M806" i="49"/>
  <c r="L806" i="49"/>
  <c r="J806" i="49"/>
  <c r="I806" i="49"/>
  <c r="H806" i="49"/>
  <c r="E806" i="49"/>
  <c r="F806" i="49" s="1"/>
  <c r="D806" i="49"/>
  <c r="N805" i="49"/>
  <c r="M805" i="49"/>
  <c r="L805" i="49"/>
  <c r="J805" i="49"/>
  <c r="I805" i="49"/>
  <c r="H805" i="49"/>
  <c r="F805" i="49"/>
  <c r="E805" i="49"/>
  <c r="D805" i="49"/>
  <c r="N804" i="49"/>
  <c r="M804" i="49"/>
  <c r="L804" i="49"/>
  <c r="J804" i="49"/>
  <c r="I804" i="49"/>
  <c r="H804" i="49"/>
  <c r="E804" i="49"/>
  <c r="F804" i="49" s="1"/>
  <c r="D804" i="49"/>
  <c r="N803" i="49"/>
  <c r="M803" i="49"/>
  <c r="L803" i="49"/>
  <c r="J803" i="49"/>
  <c r="I803" i="49"/>
  <c r="H803" i="49"/>
  <c r="E803" i="49"/>
  <c r="F803" i="49" s="1"/>
  <c r="D803" i="49"/>
  <c r="N802" i="49"/>
  <c r="M802" i="49"/>
  <c r="L802" i="49"/>
  <c r="J802" i="49"/>
  <c r="I802" i="49"/>
  <c r="H802" i="49"/>
  <c r="E802" i="49"/>
  <c r="F802" i="49" s="1"/>
  <c r="D802" i="49"/>
  <c r="N801" i="49"/>
  <c r="M801" i="49"/>
  <c r="L801" i="49"/>
  <c r="J801" i="49"/>
  <c r="I801" i="49"/>
  <c r="H801" i="49"/>
  <c r="E801" i="49"/>
  <c r="F801" i="49" s="1"/>
  <c r="D801" i="49"/>
  <c r="N800" i="49"/>
  <c r="M800" i="49"/>
  <c r="L800" i="49"/>
  <c r="J800" i="49"/>
  <c r="I800" i="49"/>
  <c r="H800" i="49"/>
  <c r="E800" i="49"/>
  <c r="F800" i="49" s="1"/>
  <c r="D800" i="49"/>
  <c r="N799" i="49"/>
  <c r="M799" i="49"/>
  <c r="L799" i="49"/>
  <c r="J799" i="49"/>
  <c r="I799" i="49"/>
  <c r="H799" i="49"/>
  <c r="F799" i="49"/>
  <c r="E799" i="49"/>
  <c r="D799" i="49"/>
  <c r="N798" i="49"/>
  <c r="M798" i="49"/>
  <c r="L798" i="49"/>
  <c r="J798" i="49"/>
  <c r="I798" i="49"/>
  <c r="H798" i="49"/>
  <c r="E798" i="49"/>
  <c r="F798" i="49" s="1"/>
  <c r="D798" i="49"/>
  <c r="N797" i="49"/>
  <c r="M797" i="49"/>
  <c r="L797" i="49"/>
  <c r="J797" i="49"/>
  <c r="I797" i="49"/>
  <c r="H797" i="49"/>
  <c r="F797" i="49"/>
  <c r="E797" i="49"/>
  <c r="D797" i="49"/>
  <c r="N796" i="49"/>
  <c r="M796" i="49"/>
  <c r="L796" i="49"/>
  <c r="J796" i="49"/>
  <c r="I796" i="49"/>
  <c r="H796" i="49"/>
  <c r="E796" i="49"/>
  <c r="F796" i="49" s="1"/>
  <c r="D796" i="49"/>
  <c r="N795" i="49"/>
  <c r="M795" i="49"/>
  <c r="L795" i="49"/>
  <c r="J795" i="49"/>
  <c r="I795" i="49"/>
  <c r="H795" i="49"/>
  <c r="E795" i="49"/>
  <c r="F795" i="49" s="1"/>
  <c r="D795" i="49"/>
  <c r="N794" i="49"/>
  <c r="M794" i="49"/>
  <c r="L794" i="49"/>
  <c r="J794" i="49"/>
  <c r="I794" i="49"/>
  <c r="H794" i="49"/>
  <c r="E794" i="49"/>
  <c r="F794" i="49" s="1"/>
  <c r="D794" i="49"/>
  <c r="N793" i="49"/>
  <c r="M793" i="49"/>
  <c r="L793" i="49"/>
  <c r="J793" i="49"/>
  <c r="I793" i="49"/>
  <c r="H793" i="49"/>
  <c r="E793" i="49"/>
  <c r="F793" i="49" s="1"/>
  <c r="D793" i="49"/>
  <c r="N792" i="49"/>
  <c r="M792" i="49"/>
  <c r="L792" i="49"/>
  <c r="J792" i="49"/>
  <c r="I792" i="49"/>
  <c r="H792" i="49"/>
  <c r="E792" i="49"/>
  <c r="F792" i="49" s="1"/>
  <c r="D792" i="49"/>
  <c r="N791" i="49"/>
  <c r="M791" i="49"/>
  <c r="L791" i="49"/>
  <c r="J791" i="49"/>
  <c r="I791" i="49"/>
  <c r="H791" i="49"/>
  <c r="E791" i="49"/>
  <c r="F791" i="49" s="1"/>
  <c r="D791" i="49"/>
  <c r="N790" i="49"/>
  <c r="M790" i="49"/>
  <c r="L790" i="49"/>
  <c r="J790" i="49"/>
  <c r="I790" i="49"/>
  <c r="H790" i="49"/>
  <c r="E790" i="49"/>
  <c r="F790" i="49" s="1"/>
  <c r="D790" i="49"/>
  <c r="N789" i="49"/>
  <c r="M789" i="49"/>
  <c r="L789" i="49"/>
  <c r="J789" i="49"/>
  <c r="I789" i="49"/>
  <c r="H789" i="49"/>
  <c r="F789" i="49"/>
  <c r="E789" i="49"/>
  <c r="D789" i="49"/>
  <c r="N788" i="49"/>
  <c r="M788" i="49"/>
  <c r="L788" i="49"/>
  <c r="J788" i="49"/>
  <c r="I788" i="49"/>
  <c r="H788" i="49"/>
  <c r="E788" i="49"/>
  <c r="F788" i="49" s="1"/>
  <c r="D788" i="49"/>
  <c r="N787" i="49"/>
  <c r="M787" i="49"/>
  <c r="L787" i="49"/>
  <c r="J787" i="49"/>
  <c r="I787" i="49"/>
  <c r="H787" i="49"/>
  <c r="E787" i="49"/>
  <c r="F787" i="49" s="1"/>
  <c r="D787" i="49"/>
  <c r="N786" i="49"/>
  <c r="M786" i="49"/>
  <c r="L786" i="49"/>
  <c r="J786" i="49"/>
  <c r="I786" i="49"/>
  <c r="H786" i="49"/>
  <c r="E786" i="49"/>
  <c r="F786" i="49" s="1"/>
  <c r="D786" i="49"/>
  <c r="N785" i="49"/>
  <c r="M785" i="49"/>
  <c r="L785" i="49"/>
  <c r="J785" i="49"/>
  <c r="I785" i="49"/>
  <c r="H785" i="49"/>
  <c r="E785" i="49"/>
  <c r="F785" i="49" s="1"/>
  <c r="D785" i="49"/>
  <c r="N784" i="49"/>
  <c r="M784" i="49"/>
  <c r="L784" i="49"/>
  <c r="J784" i="49"/>
  <c r="I784" i="49"/>
  <c r="H784" i="49"/>
  <c r="E784" i="49"/>
  <c r="F784" i="49" s="1"/>
  <c r="D784" i="49"/>
  <c r="N783" i="49"/>
  <c r="M783" i="49"/>
  <c r="L783" i="49"/>
  <c r="J783" i="49"/>
  <c r="I783" i="49"/>
  <c r="H783" i="49"/>
  <c r="F783" i="49"/>
  <c r="E783" i="49"/>
  <c r="D783" i="49"/>
  <c r="N782" i="49"/>
  <c r="M782" i="49"/>
  <c r="L782" i="49"/>
  <c r="J782" i="49"/>
  <c r="I782" i="49"/>
  <c r="H782" i="49"/>
  <c r="E782" i="49"/>
  <c r="F782" i="49" s="1"/>
  <c r="D782" i="49"/>
  <c r="N781" i="49"/>
  <c r="M781" i="49"/>
  <c r="L781" i="49"/>
  <c r="J781" i="49"/>
  <c r="I781" i="49"/>
  <c r="H781" i="49"/>
  <c r="F781" i="49"/>
  <c r="E781" i="49"/>
  <c r="D781" i="49"/>
  <c r="N780" i="49"/>
  <c r="M780" i="49"/>
  <c r="L780" i="49"/>
  <c r="J780" i="49"/>
  <c r="I780" i="49"/>
  <c r="H780" i="49"/>
  <c r="E780" i="49"/>
  <c r="F780" i="49" s="1"/>
  <c r="D780" i="49"/>
  <c r="N779" i="49"/>
  <c r="M779" i="49"/>
  <c r="L779" i="49"/>
  <c r="J779" i="49"/>
  <c r="I779" i="49"/>
  <c r="H779" i="49"/>
  <c r="E779" i="49"/>
  <c r="F779" i="49" s="1"/>
  <c r="D779" i="49"/>
  <c r="N778" i="49"/>
  <c r="M778" i="49"/>
  <c r="L778" i="49"/>
  <c r="J778" i="49"/>
  <c r="I778" i="49"/>
  <c r="H778" i="49"/>
  <c r="E778" i="49"/>
  <c r="F778" i="49" s="1"/>
  <c r="D778" i="49"/>
  <c r="N777" i="49"/>
  <c r="M777" i="49"/>
  <c r="L777" i="49"/>
  <c r="J777" i="49"/>
  <c r="I777" i="49"/>
  <c r="H777" i="49"/>
  <c r="E777" i="49"/>
  <c r="F777" i="49" s="1"/>
  <c r="D777" i="49"/>
  <c r="N776" i="49"/>
  <c r="M776" i="49"/>
  <c r="L776" i="49"/>
  <c r="J776" i="49"/>
  <c r="I776" i="49"/>
  <c r="H776" i="49"/>
  <c r="E776" i="49"/>
  <c r="F776" i="49" s="1"/>
  <c r="D776" i="49"/>
  <c r="N775" i="49"/>
  <c r="M775" i="49"/>
  <c r="L775" i="49"/>
  <c r="J775" i="49"/>
  <c r="I775" i="49"/>
  <c r="H775" i="49"/>
  <c r="E775" i="49"/>
  <c r="F775" i="49" s="1"/>
  <c r="D775" i="49"/>
  <c r="N774" i="49"/>
  <c r="M774" i="49"/>
  <c r="L774" i="49"/>
  <c r="J774" i="49"/>
  <c r="I774" i="49"/>
  <c r="H774" i="49"/>
  <c r="E774" i="49"/>
  <c r="F774" i="49" s="1"/>
  <c r="D774" i="49"/>
  <c r="N773" i="49"/>
  <c r="M773" i="49"/>
  <c r="L773" i="49"/>
  <c r="J773" i="49"/>
  <c r="I773" i="49"/>
  <c r="H773" i="49"/>
  <c r="F773" i="49"/>
  <c r="E773" i="49"/>
  <c r="D773" i="49"/>
  <c r="N772" i="49"/>
  <c r="M772" i="49"/>
  <c r="L772" i="49"/>
  <c r="J772" i="49"/>
  <c r="I772" i="49"/>
  <c r="H772" i="49"/>
  <c r="E772" i="49"/>
  <c r="F772" i="49" s="1"/>
  <c r="D772" i="49"/>
  <c r="N771" i="49"/>
  <c r="M771" i="49"/>
  <c r="L771" i="49"/>
  <c r="J771" i="49"/>
  <c r="I771" i="49"/>
  <c r="H771" i="49"/>
  <c r="E771" i="49"/>
  <c r="F771" i="49" s="1"/>
  <c r="D771" i="49"/>
  <c r="N770" i="49"/>
  <c r="M770" i="49"/>
  <c r="L770" i="49"/>
  <c r="J770" i="49"/>
  <c r="I770" i="49"/>
  <c r="H770" i="49"/>
  <c r="E770" i="49"/>
  <c r="F770" i="49" s="1"/>
  <c r="D770" i="49"/>
  <c r="N769" i="49"/>
  <c r="M769" i="49"/>
  <c r="L769" i="49"/>
  <c r="J769" i="49"/>
  <c r="I769" i="49"/>
  <c r="H769" i="49"/>
  <c r="E769" i="49"/>
  <c r="F769" i="49" s="1"/>
  <c r="D769" i="49"/>
  <c r="N768" i="49"/>
  <c r="M768" i="49"/>
  <c r="L768" i="49"/>
  <c r="J768" i="49"/>
  <c r="I768" i="49"/>
  <c r="H768" i="49"/>
  <c r="E768" i="49"/>
  <c r="F768" i="49" s="1"/>
  <c r="D768" i="49"/>
  <c r="N767" i="49"/>
  <c r="M767" i="49"/>
  <c r="L767" i="49"/>
  <c r="J767" i="49"/>
  <c r="I767" i="49"/>
  <c r="H767" i="49"/>
  <c r="F767" i="49"/>
  <c r="E767" i="49"/>
  <c r="D767" i="49"/>
  <c r="N766" i="49"/>
  <c r="M766" i="49"/>
  <c r="L766" i="49"/>
  <c r="J766" i="49"/>
  <c r="I766" i="49"/>
  <c r="H766" i="49"/>
  <c r="E766" i="49"/>
  <c r="F766" i="49" s="1"/>
  <c r="D766" i="49"/>
  <c r="N765" i="49"/>
  <c r="M765" i="49"/>
  <c r="L765" i="49"/>
  <c r="J765" i="49"/>
  <c r="I765" i="49"/>
  <c r="H765" i="49"/>
  <c r="F765" i="49"/>
  <c r="E765" i="49"/>
  <c r="D765" i="49"/>
  <c r="N764" i="49"/>
  <c r="M764" i="49"/>
  <c r="L764" i="49"/>
  <c r="J764" i="49"/>
  <c r="I764" i="49"/>
  <c r="H764" i="49"/>
  <c r="E764" i="49"/>
  <c r="F764" i="49" s="1"/>
  <c r="D764" i="49"/>
  <c r="N763" i="49"/>
  <c r="M763" i="49"/>
  <c r="L763" i="49"/>
  <c r="J763" i="49"/>
  <c r="I763" i="49"/>
  <c r="H763" i="49"/>
  <c r="E763" i="49"/>
  <c r="F763" i="49" s="1"/>
  <c r="D763" i="49"/>
  <c r="N762" i="49"/>
  <c r="M762" i="49"/>
  <c r="L762" i="49"/>
  <c r="J762" i="49"/>
  <c r="I762" i="49"/>
  <c r="H762" i="49"/>
  <c r="E762" i="49"/>
  <c r="F762" i="49" s="1"/>
  <c r="D762" i="49"/>
  <c r="N761" i="49"/>
  <c r="M761" i="49"/>
  <c r="L761" i="49"/>
  <c r="J761" i="49"/>
  <c r="I761" i="49"/>
  <c r="H761" i="49"/>
  <c r="E761" i="49"/>
  <c r="F761" i="49" s="1"/>
  <c r="D761" i="49"/>
  <c r="N760" i="49"/>
  <c r="M760" i="49"/>
  <c r="L760" i="49"/>
  <c r="J760" i="49"/>
  <c r="I760" i="49"/>
  <c r="H760" i="49"/>
  <c r="E760" i="49"/>
  <c r="F760" i="49" s="1"/>
  <c r="D760" i="49"/>
  <c r="N759" i="49"/>
  <c r="M759" i="49"/>
  <c r="L759" i="49"/>
  <c r="J759" i="49"/>
  <c r="I759" i="49"/>
  <c r="H759" i="49"/>
  <c r="E759" i="49"/>
  <c r="F759" i="49" s="1"/>
  <c r="D759" i="49"/>
  <c r="N758" i="49"/>
  <c r="M758" i="49"/>
  <c r="L758" i="49"/>
  <c r="J758" i="49"/>
  <c r="I758" i="49"/>
  <c r="H758" i="49"/>
  <c r="E758" i="49"/>
  <c r="F758" i="49" s="1"/>
  <c r="D758" i="49"/>
  <c r="N757" i="49"/>
  <c r="M757" i="49"/>
  <c r="L757" i="49"/>
  <c r="J757" i="49"/>
  <c r="I757" i="49"/>
  <c r="H757" i="49"/>
  <c r="F757" i="49"/>
  <c r="E757" i="49"/>
  <c r="D757" i="49"/>
  <c r="N756" i="49"/>
  <c r="M756" i="49"/>
  <c r="L756" i="49"/>
  <c r="J756" i="49"/>
  <c r="I756" i="49"/>
  <c r="H756" i="49"/>
  <c r="E756" i="49"/>
  <c r="F756" i="49" s="1"/>
  <c r="D756" i="49"/>
  <c r="N755" i="49"/>
  <c r="M755" i="49"/>
  <c r="L755" i="49"/>
  <c r="J755" i="49"/>
  <c r="I755" i="49"/>
  <c r="H755" i="49"/>
  <c r="E755" i="49"/>
  <c r="F755" i="49" s="1"/>
  <c r="D755" i="49"/>
  <c r="N754" i="49"/>
  <c r="M754" i="49"/>
  <c r="L754" i="49"/>
  <c r="J754" i="49"/>
  <c r="I754" i="49"/>
  <c r="H754" i="49"/>
  <c r="E754" i="49"/>
  <c r="F754" i="49" s="1"/>
  <c r="D754" i="49"/>
  <c r="N753" i="49"/>
  <c r="M753" i="49"/>
  <c r="L753" i="49"/>
  <c r="J753" i="49"/>
  <c r="I753" i="49"/>
  <c r="H753" i="49"/>
  <c r="E753" i="49"/>
  <c r="F753" i="49" s="1"/>
  <c r="D753" i="49"/>
  <c r="N752" i="49"/>
  <c r="M752" i="49"/>
  <c r="L752" i="49"/>
  <c r="J752" i="49"/>
  <c r="I752" i="49"/>
  <c r="H752" i="49"/>
  <c r="E752" i="49"/>
  <c r="F752" i="49" s="1"/>
  <c r="D752" i="49"/>
  <c r="N751" i="49"/>
  <c r="M751" i="49"/>
  <c r="L751" i="49"/>
  <c r="J751" i="49"/>
  <c r="I751" i="49"/>
  <c r="H751" i="49"/>
  <c r="F751" i="49"/>
  <c r="E751" i="49"/>
  <c r="D751" i="49"/>
  <c r="N750" i="49"/>
  <c r="M750" i="49"/>
  <c r="L750" i="49"/>
  <c r="J750" i="49"/>
  <c r="I750" i="49"/>
  <c r="H750" i="49"/>
  <c r="E750" i="49"/>
  <c r="F750" i="49" s="1"/>
  <c r="D750" i="49"/>
  <c r="N749" i="49"/>
  <c r="M749" i="49"/>
  <c r="L749" i="49"/>
  <c r="J749" i="49"/>
  <c r="I749" i="49"/>
  <c r="H749" i="49"/>
  <c r="F749" i="49"/>
  <c r="E749" i="49"/>
  <c r="D749" i="49"/>
  <c r="N748" i="49"/>
  <c r="M748" i="49"/>
  <c r="L748" i="49"/>
  <c r="J748" i="49"/>
  <c r="I748" i="49"/>
  <c r="H748" i="49"/>
  <c r="E748" i="49"/>
  <c r="F748" i="49" s="1"/>
  <c r="D748" i="49"/>
  <c r="N747" i="49"/>
  <c r="M747" i="49"/>
  <c r="L747" i="49"/>
  <c r="J747" i="49"/>
  <c r="I747" i="49"/>
  <c r="H747" i="49"/>
  <c r="E747" i="49"/>
  <c r="F747" i="49" s="1"/>
  <c r="D747" i="49"/>
  <c r="N746" i="49"/>
  <c r="M746" i="49"/>
  <c r="L746" i="49"/>
  <c r="J746" i="49"/>
  <c r="I746" i="49"/>
  <c r="H746" i="49"/>
  <c r="E746" i="49"/>
  <c r="F746" i="49" s="1"/>
  <c r="D746" i="49"/>
  <c r="N745" i="49"/>
  <c r="M745" i="49"/>
  <c r="L745" i="49"/>
  <c r="J745" i="49"/>
  <c r="I745" i="49"/>
  <c r="H745" i="49"/>
  <c r="E745" i="49"/>
  <c r="F745" i="49" s="1"/>
  <c r="D745" i="49"/>
  <c r="N744" i="49"/>
  <c r="M744" i="49"/>
  <c r="L744" i="49"/>
  <c r="J744" i="49"/>
  <c r="I744" i="49"/>
  <c r="H744" i="49"/>
  <c r="E744" i="49"/>
  <c r="F744" i="49" s="1"/>
  <c r="D744" i="49"/>
  <c r="N743" i="49"/>
  <c r="M743" i="49"/>
  <c r="L743" i="49"/>
  <c r="J743" i="49"/>
  <c r="I743" i="49"/>
  <c r="H743" i="49"/>
  <c r="E743" i="49"/>
  <c r="F743" i="49" s="1"/>
  <c r="D743" i="49"/>
  <c r="N742" i="49"/>
  <c r="M742" i="49"/>
  <c r="L742" i="49"/>
  <c r="J742" i="49"/>
  <c r="I742" i="49"/>
  <c r="H742" i="49"/>
  <c r="E742" i="49"/>
  <c r="F742" i="49" s="1"/>
  <c r="D742" i="49"/>
  <c r="N741" i="49"/>
  <c r="M741" i="49"/>
  <c r="L741" i="49"/>
  <c r="J741" i="49"/>
  <c r="I741" i="49"/>
  <c r="H741" i="49"/>
  <c r="F741" i="49"/>
  <c r="E741" i="49"/>
  <c r="D741" i="49"/>
  <c r="N740" i="49"/>
  <c r="M740" i="49"/>
  <c r="L740" i="49"/>
  <c r="J740" i="49"/>
  <c r="I740" i="49"/>
  <c r="H740" i="49"/>
  <c r="E740" i="49"/>
  <c r="F740" i="49" s="1"/>
  <c r="D740" i="49"/>
  <c r="N739" i="49"/>
  <c r="M739" i="49"/>
  <c r="L739" i="49"/>
  <c r="J739" i="49"/>
  <c r="I739" i="49"/>
  <c r="H739" i="49"/>
  <c r="E739" i="49"/>
  <c r="F739" i="49" s="1"/>
  <c r="D739" i="49"/>
  <c r="N738" i="49"/>
  <c r="M738" i="49"/>
  <c r="L738" i="49"/>
  <c r="J738" i="49"/>
  <c r="I738" i="49"/>
  <c r="H738" i="49"/>
  <c r="E738" i="49"/>
  <c r="F738" i="49" s="1"/>
  <c r="D738" i="49"/>
  <c r="N737" i="49"/>
  <c r="M737" i="49"/>
  <c r="L737" i="49"/>
  <c r="J737" i="49"/>
  <c r="I737" i="49"/>
  <c r="H737" i="49"/>
  <c r="E737" i="49"/>
  <c r="F737" i="49" s="1"/>
  <c r="D737" i="49"/>
  <c r="N736" i="49"/>
  <c r="M736" i="49"/>
  <c r="L736" i="49"/>
  <c r="J736" i="49"/>
  <c r="I736" i="49"/>
  <c r="H736" i="49"/>
  <c r="E736" i="49"/>
  <c r="F736" i="49" s="1"/>
  <c r="D736" i="49"/>
  <c r="N735" i="49"/>
  <c r="M735" i="49"/>
  <c r="L735" i="49"/>
  <c r="J735" i="49"/>
  <c r="I735" i="49"/>
  <c r="H735" i="49"/>
  <c r="F735" i="49"/>
  <c r="E735" i="49"/>
  <c r="D735" i="49"/>
  <c r="N734" i="49"/>
  <c r="M734" i="49"/>
  <c r="L734" i="49"/>
  <c r="J734" i="49"/>
  <c r="I734" i="49"/>
  <c r="H734" i="49"/>
  <c r="E734" i="49"/>
  <c r="F734" i="49" s="1"/>
  <c r="D734" i="49"/>
  <c r="N733" i="49"/>
  <c r="M733" i="49"/>
  <c r="L733" i="49"/>
  <c r="J733" i="49"/>
  <c r="I733" i="49"/>
  <c r="H733" i="49"/>
  <c r="F733" i="49"/>
  <c r="E733" i="49"/>
  <c r="D733" i="49"/>
  <c r="N732" i="49"/>
  <c r="M732" i="49"/>
  <c r="L732" i="49"/>
  <c r="J732" i="49"/>
  <c r="I732" i="49"/>
  <c r="H732" i="49"/>
  <c r="E732" i="49"/>
  <c r="F732" i="49" s="1"/>
  <c r="D732" i="49"/>
  <c r="N731" i="49"/>
  <c r="M731" i="49"/>
  <c r="L731" i="49"/>
  <c r="J731" i="49"/>
  <c r="I731" i="49"/>
  <c r="H731" i="49"/>
  <c r="E731" i="49"/>
  <c r="F731" i="49" s="1"/>
  <c r="D731" i="49"/>
  <c r="N730" i="49"/>
  <c r="M730" i="49"/>
  <c r="L730" i="49"/>
  <c r="J730" i="49"/>
  <c r="I730" i="49"/>
  <c r="H730" i="49"/>
  <c r="E730" i="49"/>
  <c r="F730" i="49" s="1"/>
  <c r="D730" i="49"/>
  <c r="N729" i="49"/>
  <c r="M729" i="49"/>
  <c r="L729" i="49"/>
  <c r="J729" i="49"/>
  <c r="I729" i="49"/>
  <c r="H729" i="49"/>
  <c r="E729" i="49"/>
  <c r="F729" i="49" s="1"/>
  <c r="D729" i="49"/>
  <c r="N728" i="49"/>
  <c r="M728" i="49"/>
  <c r="L728" i="49"/>
  <c r="J728" i="49"/>
  <c r="I728" i="49"/>
  <c r="H728" i="49"/>
  <c r="E728" i="49"/>
  <c r="F728" i="49" s="1"/>
  <c r="D728" i="49"/>
  <c r="N727" i="49"/>
  <c r="M727" i="49"/>
  <c r="L727" i="49"/>
  <c r="J727" i="49"/>
  <c r="I727" i="49"/>
  <c r="H727" i="49"/>
  <c r="E727" i="49"/>
  <c r="F727" i="49" s="1"/>
  <c r="D727" i="49"/>
  <c r="N726" i="49"/>
  <c r="M726" i="49"/>
  <c r="L726" i="49"/>
  <c r="J726" i="49"/>
  <c r="I726" i="49"/>
  <c r="H726" i="49"/>
  <c r="E726" i="49"/>
  <c r="F726" i="49" s="1"/>
  <c r="D726" i="49"/>
  <c r="N725" i="49"/>
  <c r="M725" i="49"/>
  <c r="L725" i="49"/>
  <c r="J725" i="49"/>
  <c r="I725" i="49"/>
  <c r="H725" i="49"/>
  <c r="F725" i="49"/>
  <c r="E725" i="49"/>
  <c r="D725" i="49"/>
  <c r="N724" i="49"/>
  <c r="M724" i="49"/>
  <c r="L724" i="49"/>
  <c r="J724" i="49"/>
  <c r="I724" i="49"/>
  <c r="H724" i="49"/>
  <c r="E724" i="49"/>
  <c r="F724" i="49" s="1"/>
  <c r="D724" i="49"/>
  <c r="N723" i="49"/>
  <c r="M723" i="49"/>
  <c r="L723" i="49"/>
  <c r="J723" i="49"/>
  <c r="I723" i="49"/>
  <c r="H723" i="49"/>
  <c r="E723" i="49"/>
  <c r="F723" i="49" s="1"/>
  <c r="D723" i="49"/>
  <c r="N722" i="49"/>
  <c r="M722" i="49"/>
  <c r="L722" i="49"/>
  <c r="J722" i="49"/>
  <c r="I722" i="49"/>
  <c r="H722" i="49"/>
  <c r="E722" i="49"/>
  <c r="F722" i="49" s="1"/>
  <c r="D722" i="49"/>
  <c r="N721" i="49"/>
  <c r="M721" i="49"/>
  <c r="L721" i="49"/>
  <c r="J721" i="49"/>
  <c r="I721" i="49"/>
  <c r="H721" i="49"/>
  <c r="E721" i="49"/>
  <c r="F721" i="49" s="1"/>
  <c r="D721" i="49"/>
  <c r="N720" i="49"/>
  <c r="M720" i="49"/>
  <c r="L720" i="49"/>
  <c r="J720" i="49"/>
  <c r="I720" i="49"/>
  <c r="H720" i="49"/>
  <c r="E720" i="49"/>
  <c r="F720" i="49" s="1"/>
  <c r="D720" i="49"/>
  <c r="N719" i="49"/>
  <c r="M719" i="49"/>
  <c r="L719" i="49"/>
  <c r="J719" i="49"/>
  <c r="I719" i="49"/>
  <c r="H719" i="49"/>
  <c r="F719" i="49"/>
  <c r="E719" i="49"/>
  <c r="D719" i="49"/>
  <c r="N718" i="49"/>
  <c r="M718" i="49"/>
  <c r="L718" i="49"/>
  <c r="J718" i="49"/>
  <c r="I718" i="49"/>
  <c r="H718" i="49"/>
  <c r="E718" i="49"/>
  <c r="F718" i="49" s="1"/>
  <c r="D718" i="49"/>
  <c r="N717" i="49"/>
  <c r="M717" i="49"/>
  <c r="L717" i="49"/>
  <c r="J717" i="49"/>
  <c r="I717" i="49"/>
  <c r="H717" i="49"/>
  <c r="F717" i="49"/>
  <c r="E717" i="49"/>
  <c r="D717" i="49"/>
  <c r="N716" i="49"/>
  <c r="M716" i="49"/>
  <c r="L716" i="49"/>
  <c r="J716" i="49"/>
  <c r="I716" i="49"/>
  <c r="H716" i="49"/>
  <c r="E716" i="49"/>
  <c r="F716" i="49" s="1"/>
  <c r="D716" i="49"/>
  <c r="N715" i="49"/>
  <c r="M715" i="49"/>
  <c r="L715" i="49"/>
  <c r="J715" i="49"/>
  <c r="I715" i="49"/>
  <c r="H715" i="49"/>
  <c r="E715" i="49"/>
  <c r="F715" i="49" s="1"/>
  <c r="D715" i="49"/>
  <c r="N714" i="49"/>
  <c r="M714" i="49"/>
  <c r="L714" i="49"/>
  <c r="J714" i="49"/>
  <c r="I714" i="49"/>
  <c r="H714" i="49"/>
  <c r="E714" i="49"/>
  <c r="F714" i="49" s="1"/>
  <c r="D714" i="49"/>
  <c r="N713" i="49"/>
  <c r="M713" i="49"/>
  <c r="L713" i="49"/>
  <c r="J713" i="49"/>
  <c r="I713" i="49"/>
  <c r="H713" i="49"/>
  <c r="E713" i="49"/>
  <c r="F713" i="49" s="1"/>
  <c r="D713" i="49"/>
  <c r="N712" i="49"/>
  <c r="M712" i="49"/>
  <c r="L712" i="49"/>
  <c r="J712" i="49"/>
  <c r="I712" i="49"/>
  <c r="H712" i="49"/>
  <c r="E712" i="49"/>
  <c r="F712" i="49" s="1"/>
  <c r="D712" i="49"/>
  <c r="N711" i="49"/>
  <c r="M711" i="49"/>
  <c r="L711" i="49"/>
  <c r="J711" i="49"/>
  <c r="I711" i="49"/>
  <c r="H711" i="49"/>
  <c r="E711" i="49"/>
  <c r="F711" i="49" s="1"/>
  <c r="D711" i="49"/>
  <c r="N710" i="49"/>
  <c r="M710" i="49"/>
  <c r="L710" i="49"/>
  <c r="J710" i="49"/>
  <c r="I710" i="49"/>
  <c r="H710" i="49"/>
  <c r="E710" i="49"/>
  <c r="F710" i="49" s="1"/>
  <c r="D710" i="49"/>
  <c r="N709" i="49"/>
  <c r="M709" i="49"/>
  <c r="L709" i="49"/>
  <c r="J709" i="49"/>
  <c r="I709" i="49"/>
  <c r="H709" i="49"/>
  <c r="F709" i="49"/>
  <c r="E709" i="49"/>
  <c r="D709" i="49"/>
  <c r="N708" i="49"/>
  <c r="M708" i="49"/>
  <c r="L708" i="49"/>
  <c r="J708" i="49"/>
  <c r="I708" i="49"/>
  <c r="H708" i="49"/>
  <c r="E708" i="49"/>
  <c r="F708" i="49" s="1"/>
  <c r="D708" i="49"/>
  <c r="N707" i="49"/>
  <c r="M707" i="49"/>
  <c r="L707" i="49"/>
  <c r="J707" i="49"/>
  <c r="I707" i="49"/>
  <c r="H707" i="49"/>
  <c r="E707" i="49"/>
  <c r="F707" i="49" s="1"/>
  <c r="D707" i="49"/>
  <c r="N706" i="49"/>
  <c r="M706" i="49"/>
  <c r="L706" i="49"/>
  <c r="J706" i="49"/>
  <c r="I706" i="49"/>
  <c r="H706" i="49"/>
  <c r="E706" i="49"/>
  <c r="F706" i="49" s="1"/>
  <c r="D706" i="49"/>
  <c r="N705" i="49"/>
  <c r="M705" i="49"/>
  <c r="L705" i="49"/>
  <c r="J705" i="49"/>
  <c r="I705" i="49"/>
  <c r="H705" i="49"/>
  <c r="E705" i="49"/>
  <c r="F705" i="49" s="1"/>
  <c r="D705" i="49"/>
  <c r="N704" i="49"/>
  <c r="M704" i="49"/>
  <c r="L704" i="49"/>
  <c r="J704" i="49"/>
  <c r="I704" i="49"/>
  <c r="H704" i="49"/>
  <c r="E704" i="49"/>
  <c r="F704" i="49" s="1"/>
  <c r="D704" i="49"/>
  <c r="N703" i="49"/>
  <c r="M703" i="49"/>
  <c r="L703" i="49"/>
  <c r="J703" i="49"/>
  <c r="I703" i="49"/>
  <c r="H703" i="49"/>
  <c r="F703" i="49"/>
  <c r="E703" i="49"/>
  <c r="D703" i="49"/>
  <c r="N702" i="49"/>
  <c r="M702" i="49"/>
  <c r="L702" i="49"/>
  <c r="J702" i="49"/>
  <c r="I702" i="49"/>
  <c r="H702" i="49"/>
  <c r="E702" i="49"/>
  <c r="F702" i="49" s="1"/>
  <c r="D702" i="49"/>
  <c r="N701" i="49"/>
  <c r="M701" i="49"/>
  <c r="L701" i="49"/>
  <c r="J701" i="49"/>
  <c r="I701" i="49"/>
  <c r="H701" i="49"/>
  <c r="F701" i="49"/>
  <c r="E701" i="49"/>
  <c r="D701" i="49"/>
  <c r="N700" i="49"/>
  <c r="M700" i="49"/>
  <c r="L700" i="49"/>
  <c r="J700" i="49"/>
  <c r="I700" i="49"/>
  <c r="H700" i="49"/>
  <c r="E700" i="49"/>
  <c r="F700" i="49" s="1"/>
  <c r="D700" i="49"/>
  <c r="N699" i="49"/>
  <c r="M699" i="49"/>
  <c r="L699" i="49"/>
  <c r="J699" i="49"/>
  <c r="I699" i="49"/>
  <c r="H699" i="49"/>
  <c r="E699" i="49"/>
  <c r="F699" i="49" s="1"/>
  <c r="D699" i="49"/>
  <c r="N698" i="49"/>
  <c r="M698" i="49"/>
  <c r="L698" i="49"/>
  <c r="J698" i="49"/>
  <c r="I698" i="49"/>
  <c r="H698" i="49"/>
  <c r="E698" i="49"/>
  <c r="F698" i="49" s="1"/>
  <c r="D698" i="49"/>
  <c r="N697" i="49"/>
  <c r="M697" i="49"/>
  <c r="L697" i="49"/>
  <c r="J697" i="49"/>
  <c r="I697" i="49"/>
  <c r="H697" i="49"/>
  <c r="E697" i="49"/>
  <c r="F697" i="49" s="1"/>
  <c r="D697" i="49"/>
  <c r="N696" i="49"/>
  <c r="M696" i="49"/>
  <c r="L696" i="49"/>
  <c r="J696" i="49"/>
  <c r="I696" i="49"/>
  <c r="H696" i="49"/>
  <c r="E696" i="49"/>
  <c r="F696" i="49" s="1"/>
  <c r="D696" i="49"/>
  <c r="N695" i="49"/>
  <c r="M695" i="49"/>
  <c r="L695" i="49"/>
  <c r="J695" i="49"/>
  <c r="I695" i="49"/>
  <c r="H695" i="49"/>
  <c r="E695" i="49"/>
  <c r="F695" i="49" s="1"/>
  <c r="D695" i="49"/>
  <c r="N694" i="49"/>
  <c r="M694" i="49"/>
  <c r="L694" i="49"/>
  <c r="J694" i="49"/>
  <c r="I694" i="49"/>
  <c r="H694" i="49"/>
  <c r="E694" i="49"/>
  <c r="F694" i="49" s="1"/>
  <c r="D694" i="49"/>
  <c r="N693" i="49"/>
  <c r="M693" i="49"/>
  <c r="L693" i="49"/>
  <c r="J693" i="49"/>
  <c r="I693" i="49"/>
  <c r="H693" i="49"/>
  <c r="F693" i="49"/>
  <c r="E693" i="49"/>
  <c r="D693" i="49"/>
  <c r="N692" i="49"/>
  <c r="M692" i="49"/>
  <c r="L692" i="49"/>
  <c r="J692" i="49"/>
  <c r="I692" i="49"/>
  <c r="H692" i="49"/>
  <c r="E692" i="49"/>
  <c r="F692" i="49" s="1"/>
  <c r="D692" i="49"/>
  <c r="N691" i="49"/>
  <c r="M691" i="49"/>
  <c r="L691" i="49"/>
  <c r="J691" i="49"/>
  <c r="I691" i="49"/>
  <c r="H691" i="49"/>
  <c r="E691" i="49"/>
  <c r="F691" i="49" s="1"/>
  <c r="D691" i="49"/>
  <c r="N690" i="49"/>
  <c r="M690" i="49"/>
  <c r="L690" i="49"/>
  <c r="J690" i="49"/>
  <c r="I690" i="49"/>
  <c r="H690" i="49"/>
  <c r="E690" i="49"/>
  <c r="F690" i="49" s="1"/>
  <c r="D690" i="49"/>
  <c r="N689" i="49"/>
  <c r="M689" i="49"/>
  <c r="L689" i="49"/>
  <c r="J689" i="49"/>
  <c r="I689" i="49"/>
  <c r="H689" i="49"/>
  <c r="E689" i="49"/>
  <c r="F689" i="49" s="1"/>
  <c r="D689" i="49"/>
  <c r="N688" i="49"/>
  <c r="M688" i="49"/>
  <c r="L688" i="49"/>
  <c r="J688" i="49"/>
  <c r="I688" i="49"/>
  <c r="H688" i="49"/>
  <c r="E688" i="49"/>
  <c r="F688" i="49" s="1"/>
  <c r="D688" i="49"/>
  <c r="N687" i="49"/>
  <c r="M687" i="49"/>
  <c r="L687" i="49"/>
  <c r="J687" i="49"/>
  <c r="I687" i="49"/>
  <c r="H687" i="49"/>
  <c r="F687" i="49"/>
  <c r="E687" i="49"/>
  <c r="D687" i="49"/>
  <c r="N686" i="49"/>
  <c r="M686" i="49"/>
  <c r="L686" i="49"/>
  <c r="J686" i="49"/>
  <c r="I686" i="49"/>
  <c r="H686" i="49"/>
  <c r="E686" i="49"/>
  <c r="F686" i="49" s="1"/>
  <c r="D686" i="49"/>
  <c r="N685" i="49"/>
  <c r="M685" i="49"/>
  <c r="L685" i="49"/>
  <c r="J685" i="49"/>
  <c r="I685" i="49"/>
  <c r="H685" i="49"/>
  <c r="F685" i="49"/>
  <c r="E685" i="49"/>
  <c r="D685" i="49"/>
  <c r="N684" i="49"/>
  <c r="M684" i="49"/>
  <c r="L684" i="49"/>
  <c r="J684" i="49"/>
  <c r="I684" i="49"/>
  <c r="H684" i="49"/>
  <c r="E684" i="49"/>
  <c r="F684" i="49" s="1"/>
  <c r="D684" i="49"/>
  <c r="N683" i="49"/>
  <c r="M683" i="49"/>
  <c r="L683" i="49"/>
  <c r="J683" i="49"/>
  <c r="I683" i="49"/>
  <c r="H683" i="49"/>
  <c r="E683" i="49"/>
  <c r="F683" i="49" s="1"/>
  <c r="D683" i="49"/>
  <c r="N682" i="49"/>
  <c r="M682" i="49"/>
  <c r="L682" i="49"/>
  <c r="J682" i="49"/>
  <c r="I682" i="49"/>
  <c r="H682" i="49"/>
  <c r="E682" i="49"/>
  <c r="F682" i="49" s="1"/>
  <c r="D682" i="49"/>
  <c r="N681" i="49"/>
  <c r="M681" i="49"/>
  <c r="L681" i="49"/>
  <c r="J681" i="49"/>
  <c r="I681" i="49"/>
  <c r="H681" i="49"/>
  <c r="E681" i="49"/>
  <c r="F681" i="49" s="1"/>
  <c r="D681" i="49"/>
  <c r="N680" i="49"/>
  <c r="M680" i="49"/>
  <c r="L680" i="49"/>
  <c r="J680" i="49"/>
  <c r="I680" i="49"/>
  <c r="H680" i="49"/>
  <c r="E680" i="49"/>
  <c r="F680" i="49" s="1"/>
  <c r="D680" i="49"/>
  <c r="N679" i="49"/>
  <c r="M679" i="49"/>
  <c r="L679" i="49"/>
  <c r="J679" i="49"/>
  <c r="I679" i="49"/>
  <c r="H679" i="49"/>
  <c r="E679" i="49"/>
  <c r="F679" i="49" s="1"/>
  <c r="D679" i="49"/>
  <c r="N678" i="49"/>
  <c r="M678" i="49"/>
  <c r="L678" i="49"/>
  <c r="J678" i="49"/>
  <c r="I678" i="49"/>
  <c r="H678" i="49"/>
  <c r="E678" i="49"/>
  <c r="F678" i="49" s="1"/>
  <c r="D678" i="49"/>
  <c r="N677" i="49"/>
  <c r="M677" i="49"/>
  <c r="L677" i="49"/>
  <c r="J677" i="49"/>
  <c r="I677" i="49"/>
  <c r="H677" i="49"/>
  <c r="F677" i="49"/>
  <c r="E677" i="49"/>
  <c r="D677" i="49"/>
  <c r="N676" i="49"/>
  <c r="M676" i="49"/>
  <c r="L676" i="49"/>
  <c r="J676" i="49"/>
  <c r="I676" i="49"/>
  <c r="H676" i="49"/>
  <c r="E676" i="49"/>
  <c r="F676" i="49" s="1"/>
  <c r="D676" i="49"/>
  <c r="N675" i="49"/>
  <c r="M675" i="49"/>
  <c r="L675" i="49"/>
  <c r="J675" i="49"/>
  <c r="I675" i="49"/>
  <c r="H675" i="49"/>
  <c r="E675" i="49"/>
  <c r="F675" i="49" s="1"/>
  <c r="D675" i="49"/>
  <c r="N674" i="49"/>
  <c r="M674" i="49"/>
  <c r="L674" i="49"/>
  <c r="J674" i="49"/>
  <c r="I674" i="49"/>
  <c r="H674" i="49"/>
  <c r="E674" i="49"/>
  <c r="F674" i="49" s="1"/>
  <c r="D674" i="49"/>
  <c r="N673" i="49"/>
  <c r="M673" i="49"/>
  <c r="L673" i="49"/>
  <c r="J673" i="49"/>
  <c r="I673" i="49"/>
  <c r="H673" i="49"/>
  <c r="E673" i="49"/>
  <c r="F673" i="49" s="1"/>
  <c r="D673" i="49"/>
  <c r="N672" i="49"/>
  <c r="M672" i="49"/>
  <c r="L672" i="49"/>
  <c r="J672" i="49"/>
  <c r="I672" i="49"/>
  <c r="H672" i="49"/>
  <c r="E672" i="49"/>
  <c r="F672" i="49" s="1"/>
  <c r="D672" i="49"/>
  <c r="N671" i="49"/>
  <c r="M671" i="49"/>
  <c r="L671" i="49"/>
  <c r="J671" i="49"/>
  <c r="I671" i="49"/>
  <c r="H671" i="49"/>
  <c r="F671" i="49"/>
  <c r="E671" i="49"/>
  <c r="D671" i="49"/>
  <c r="N670" i="49"/>
  <c r="M670" i="49"/>
  <c r="L670" i="49"/>
  <c r="J670" i="49"/>
  <c r="I670" i="49"/>
  <c r="H670" i="49"/>
  <c r="E670" i="49"/>
  <c r="F670" i="49" s="1"/>
  <c r="D670" i="49"/>
  <c r="N669" i="49"/>
  <c r="M669" i="49"/>
  <c r="L669" i="49"/>
  <c r="J669" i="49"/>
  <c r="I669" i="49"/>
  <c r="H669" i="49"/>
  <c r="F669" i="49"/>
  <c r="E669" i="49"/>
  <c r="D669" i="49"/>
  <c r="N668" i="49"/>
  <c r="M668" i="49"/>
  <c r="L668" i="49"/>
  <c r="J668" i="49"/>
  <c r="I668" i="49"/>
  <c r="H668" i="49"/>
  <c r="E668" i="49"/>
  <c r="F668" i="49" s="1"/>
  <c r="D668" i="49"/>
  <c r="N667" i="49"/>
  <c r="M667" i="49"/>
  <c r="L667" i="49"/>
  <c r="J667" i="49"/>
  <c r="I667" i="49"/>
  <c r="H667" i="49"/>
  <c r="E667" i="49"/>
  <c r="F667" i="49" s="1"/>
  <c r="D667" i="49"/>
  <c r="N666" i="49"/>
  <c r="M666" i="49"/>
  <c r="L666" i="49"/>
  <c r="J666" i="49"/>
  <c r="I666" i="49"/>
  <c r="H666" i="49"/>
  <c r="E666" i="49"/>
  <c r="F666" i="49" s="1"/>
  <c r="D666" i="49"/>
  <c r="N665" i="49"/>
  <c r="M665" i="49"/>
  <c r="L665" i="49"/>
  <c r="J665" i="49"/>
  <c r="I665" i="49"/>
  <c r="H665" i="49"/>
  <c r="E665" i="49"/>
  <c r="F665" i="49" s="1"/>
  <c r="D665" i="49"/>
  <c r="N664" i="49"/>
  <c r="M664" i="49"/>
  <c r="L664" i="49"/>
  <c r="J664" i="49"/>
  <c r="I664" i="49"/>
  <c r="H664" i="49"/>
  <c r="E664" i="49"/>
  <c r="F664" i="49" s="1"/>
  <c r="D664" i="49"/>
  <c r="N663" i="49"/>
  <c r="M663" i="49"/>
  <c r="L663" i="49"/>
  <c r="J663" i="49"/>
  <c r="I663" i="49"/>
  <c r="H663" i="49"/>
  <c r="E663" i="49"/>
  <c r="F663" i="49" s="1"/>
  <c r="D663" i="49"/>
  <c r="N662" i="49"/>
  <c r="M662" i="49"/>
  <c r="L662" i="49"/>
  <c r="J662" i="49"/>
  <c r="I662" i="49"/>
  <c r="H662" i="49"/>
  <c r="E662" i="49"/>
  <c r="F662" i="49" s="1"/>
  <c r="D662" i="49"/>
  <c r="N661" i="49"/>
  <c r="M661" i="49"/>
  <c r="L661" i="49"/>
  <c r="J661" i="49"/>
  <c r="I661" i="49"/>
  <c r="H661" i="49"/>
  <c r="F661" i="49"/>
  <c r="E661" i="49"/>
  <c r="D661" i="49"/>
  <c r="N660" i="49"/>
  <c r="M660" i="49"/>
  <c r="L660" i="49"/>
  <c r="J660" i="49"/>
  <c r="I660" i="49"/>
  <c r="H660" i="49"/>
  <c r="E660" i="49"/>
  <c r="F660" i="49" s="1"/>
  <c r="D660" i="49"/>
  <c r="N659" i="49"/>
  <c r="M659" i="49"/>
  <c r="L659" i="49"/>
  <c r="J659" i="49"/>
  <c r="I659" i="49"/>
  <c r="H659" i="49"/>
  <c r="E659" i="49"/>
  <c r="F659" i="49" s="1"/>
  <c r="D659" i="49"/>
  <c r="N658" i="49"/>
  <c r="M658" i="49"/>
  <c r="L658" i="49"/>
  <c r="J658" i="49"/>
  <c r="I658" i="49"/>
  <c r="H658" i="49"/>
  <c r="E658" i="49"/>
  <c r="F658" i="49" s="1"/>
  <c r="D658" i="49"/>
  <c r="N657" i="49"/>
  <c r="M657" i="49"/>
  <c r="L657" i="49"/>
  <c r="J657" i="49"/>
  <c r="I657" i="49"/>
  <c r="H657" i="49"/>
  <c r="E657" i="49"/>
  <c r="F657" i="49" s="1"/>
  <c r="D657" i="49"/>
  <c r="N656" i="49"/>
  <c r="M656" i="49"/>
  <c r="L656" i="49"/>
  <c r="J656" i="49"/>
  <c r="I656" i="49"/>
  <c r="H656" i="49"/>
  <c r="E656" i="49"/>
  <c r="F656" i="49" s="1"/>
  <c r="D656" i="49"/>
  <c r="N655" i="49"/>
  <c r="M655" i="49"/>
  <c r="L655" i="49"/>
  <c r="J655" i="49"/>
  <c r="I655" i="49"/>
  <c r="H655" i="49"/>
  <c r="E655" i="49"/>
  <c r="F655" i="49" s="1"/>
  <c r="D655" i="49"/>
  <c r="N654" i="49"/>
  <c r="M654" i="49"/>
  <c r="L654" i="49"/>
  <c r="J654" i="49"/>
  <c r="I654" i="49"/>
  <c r="H654" i="49"/>
  <c r="E654" i="49"/>
  <c r="F654" i="49" s="1"/>
  <c r="D654" i="49"/>
  <c r="N653" i="49"/>
  <c r="M653" i="49"/>
  <c r="L653" i="49"/>
  <c r="J653" i="49"/>
  <c r="I653" i="49"/>
  <c r="H653" i="49"/>
  <c r="E653" i="49"/>
  <c r="F653" i="49" s="1"/>
  <c r="D653" i="49"/>
  <c r="N652" i="49"/>
  <c r="M652" i="49"/>
  <c r="L652" i="49"/>
  <c r="J652" i="49"/>
  <c r="I652" i="49"/>
  <c r="H652" i="49"/>
  <c r="E652" i="49"/>
  <c r="F652" i="49" s="1"/>
  <c r="D652" i="49"/>
  <c r="N651" i="49"/>
  <c r="M651" i="49"/>
  <c r="L651" i="49"/>
  <c r="J651" i="49"/>
  <c r="I651" i="49"/>
  <c r="H651" i="49"/>
  <c r="E651" i="49"/>
  <c r="F651" i="49" s="1"/>
  <c r="D651" i="49"/>
  <c r="N650" i="49"/>
  <c r="M650" i="49"/>
  <c r="L650" i="49"/>
  <c r="J650" i="49"/>
  <c r="I650" i="49"/>
  <c r="H650" i="49"/>
  <c r="E650" i="49"/>
  <c r="F650" i="49" s="1"/>
  <c r="D650" i="49"/>
  <c r="N649" i="49"/>
  <c r="M649" i="49"/>
  <c r="L649" i="49"/>
  <c r="J649" i="49"/>
  <c r="I649" i="49"/>
  <c r="H649" i="49"/>
  <c r="E649" i="49"/>
  <c r="F649" i="49" s="1"/>
  <c r="D649" i="49"/>
  <c r="N648" i="49"/>
  <c r="M648" i="49"/>
  <c r="L648" i="49"/>
  <c r="J648" i="49"/>
  <c r="I648" i="49"/>
  <c r="H648" i="49"/>
  <c r="E648" i="49"/>
  <c r="F648" i="49" s="1"/>
  <c r="D648" i="49"/>
  <c r="N647" i="49"/>
  <c r="M647" i="49"/>
  <c r="L647" i="49"/>
  <c r="J647" i="49"/>
  <c r="I647" i="49"/>
  <c r="H647" i="49"/>
  <c r="E647" i="49"/>
  <c r="F647" i="49" s="1"/>
  <c r="D647" i="49"/>
  <c r="N646" i="49"/>
  <c r="M646" i="49"/>
  <c r="L646" i="49"/>
  <c r="J646" i="49"/>
  <c r="I646" i="49"/>
  <c r="H646" i="49"/>
  <c r="E646" i="49"/>
  <c r="F646" i="49" s="1"/>
  <c r="D646" i="49"/>
  <c r="N645" i="49"/>
  <c r="M645" i="49"/>
  <c r="L645" i="49"/>
  <c r="J645" i="49"/>
  <c r="I645" i="49"/>
  <c r="H645" i="49"/>
  <c r="E645" i="49"/>
  <c r="F645" i="49" s="1"/>
  <c r="D645" i="49"/>
  <c r="N644" i="49"/>
  <c r="M644" i="49"/>
  <c r="L644" i="49"/>
  <c r="J644" i="49"/>
  <c r="I644" i="49"/>
  <c r="H644" i="49"/>
  <c r="E644" i="49"/>
  <c r="F644" i="49" s="1"/>
  <c r="D644" i="49"/>
  <c r="N643" i="49"/>
  <c r="M643" i="49"/>
  <c r="L643" i="49"/>
  <c r="J643" i="49"/>
  <c r="I643" i="49"/>
  <c r="H643" i="49"/>
  <c r="E643" i="49"/>
  <c r="F643" i="49" s="1"/>
  <c r="D643" i="49"/>
  <c r="N642" i="49"/>
  <c r="M642" i="49"/>
  <c r="L642" i="49"/>
  <c r="J642" i="49"/>
  <c r="I642" i="49"/>
  <c r="H642" i="49"/>
  <c r="E642" i="49"/>
  <c r="F642" i="49" s="1"/>
  <c r="D642" i="49"/>
  <c r="N641" i="49"/>
  <c r="M641" i="49"/>
  <c r="L641" i="49"/>
  <c r="J641" i="49"/>
  <c r="I641" i="49"/>
  <c r="H641" i="49"/>
  <c r="E641" i="49"/>
  <c r="F641" i="49" s="1"/>
  <c r="D641" i="49"/>
  <c r="N640" i="49"/>
  <c r="M640" i="49"/>
  <c r="L640" i="49"/>
  <c r="J640" i="49"/>
  <c r="I640" i="49"/>
  <c r="H640" i="49"/>
  <c r="E640" i="49"/>
  <c r="F640" i="49" s="1"/>
  <c r="D640" i="49"/>
  <c r="N639" i="49"/>
  <c r="M639" i="49"/>
  <c r="L639" i="49"/>
  <c r="J639" i="49"/>
  <c r="I639" i="49"/>
  <c r="H639" i="49"/>
  <c r="E639" i="49"/>
  <c r="F639" i="49" s="1"/>
  <c r="D639" i="49"/>
  <c r="N638" i="49"/>
  <c r="M638" i="49"/>
  <c r="L638" i="49"/>
  <c r="J638" i="49"/>
  <c r="I638" i="49"/>
  <c r="H638" i="49"/>
  <c r="E638" i="49"/>
  <c r="F638" i="49" s="1"/>
  <c r="D638" i="49"/>
  <c r="N637" i="49"/>
  <c r="M637" i="49"/>
  <c r="L637" i="49"/>
  <c r="J637" i="49"/>
  <c r="I637" i="49"/>
  <c r="H637" i="49"/>
  <c r="E637" i="49"/>
  <c r="F637" i="49" s="1"/>
  <c r="D637" i="49"/>
  <c r="N636" i="49"/>
  <c r="M636" i="49"/>
  <c r="L636" i="49"/>
  <c r="J636" i="49"/>
  <c r="I636" i="49"/>
  <c r="H636" i="49"/>
  <c r="F636" i="49"/>
  <c r="E636" i="49"/>
  <c r="D636" i="49"/>
  <c r="N635" i="49"/>
  <c r="M635" i="49"/>
  <c r="L635" i="49"/>
  <c r="J635" i="49"/>
  <c r="I635" i="49"/>
  <c r="H635" i="49"/>
  <c r="E635" i="49"/>
  <c r="F635" i="49" s="1"/>
  <c r="D635" i="49"/>
  <c r="N634" i="49"/>
  <c r="M634" i="49"/>
  <c r="L634" i="49"/>
  <c r="J634" i="49"/>
  <c r="I634" i="49"/>
  <c r="H634" i="49"/>
  <c r="E634" i="49"/>
  <c r="F634" i="49" s="1"/>
  <c r="D634" i="49"/>
  <c r="N633" i="49"/>
  <c r="M633" i="49"/>
  <c r="L633" i="49"/>
  <c r="J633" i="49"/>
  <c r="I633" i="49"/>
  <c r="H633" i="49"/>
  <c r="E633" i="49"/>
  <c r="F633" i="49" s="1"/>
  <c r="D633" i="49"/>
  <c r="N632" i="49"/>
  <c r="M632" i="49"/>
  <c r="L632" i="49"/>
  <c r="J632" i="49"/>
  <c r="I632" i="49"/>
  <c r="H632" i="49"/>
  <c r="E632" i="49"/>
  <c r="F632" i="49" s="1"/>
  <c r="D632" i="49"/>
  <c r="N631" i="49"/>
  <c r="M631" i="49"/>
  <c r="L631" i="49"/>
  <c r="J631" i="49"/>
  <c r="I631" i="49"/>
  <c r="H631" i="49"/>
  <c r="E631" i="49"/>
  <c r="F631" i="49" s="1"/>
  <c r="D631" i="49"/>
  <c r="N630" i="49"/>
  <c r="M630" i="49"/>
  <c r="L630" i="49"/>
  <c r="J630" i="49"/>
  <c r="I630" i="49"/>
  <c r="H630" i="49"/>
  <c r="E630" i="49"/>
  <c r="F630" i="49" s="1"/>
  <c r="D630" i="49"/>
  <c r="N629" i="49"/>
  <c r="M629" i="49"/>
  <c r="L629" i="49"/>
  <c r="J629" i="49"/>
  <c r="I629" i="49"/>
  <c r="H629" i="49"/>
  <c r="E629" i="49"/>
  <c r="F629" i="49" s="1"/>
  <c r="D629" i="49"/>
  <c r="N628" i="49"/>
  <c r="M628" i="49"/>
  <c r="L628" i="49"/>
  <c r="J628" i="49"/>
  <c r="I628" i="49"/>
  <c r="H628" i="49"/>
  <c r="F628" i="49"/>
  <c r="E628" i="49"/>
  <c r="D628" i="49"/>
  <c r="N627" i="49"/>
  <c r="M627" i="49"/>
  <c r="L627" i="49"/>
  <c r="J627" i="49"/>
  <c r="I627" i="49"/>
  <c r="H627" i="49"/>
  <c r="E627" i="49"/>
  <c r="F627" i="49" s="1"/>
  <c r="D627" i="49"/>
  <c r="N626" i="49"/>
  <c r="M626" i="49"/>
  <c r="L626" i="49"/>
  <c r="J626" i="49"/>
  <c r="I626" i="49"/>
  <c r="H626" i="49"/>
  <c r="E626" i="49"/>
  <c r="F626" i="49" s="1"/>
  <c r="D626" i="49"/>
  <c r="N625" i="49"/>
  <c r="M625" i="49"/>
  <c r="L625" i="49"/>
  <c r="J625" i="49"/>
  <c r="I625" i="49"/>
  <c r="H625" i="49"/>
  <c r="E625" i="49"/>
  <c r="F625" i="49" s="1"/>
  <c r="D625" i="49"/>
  <c r="N624" i="49"/>
  <c r="M624" i="49"/>
  <c r="L624" i="49"/>
  <c r="J624" i="49"/>
  <c r="I624" i="49"/>
  <c r="H624" i="49"/>
  <c r="E624" i="49"/>
  <c r="F624" i="49" s="1"/>
  <c r="D624" i="49"/>
  <c r="N623" i="49"/>
  <c r="M623" i="49"/>
  <c r="L623" i="49"/>
  <c r="J623" i="49"/>
  <c r="I623" i="49"/>
  <c r="H623" i="49"/>
  <c r="E623" i="49"/>
  <c r="F623" i="49" s="1"/>
  <c r="D623" i="49"/>
  <c r="N622" i="49"/>
  <c r="M622" i="49"/>
  <c r="L622" i="49"/>
  <c r="J622" i="49"/>
  <c r="I622" i="49"/>
  <c r="H622" i="49"/>
  <c r="F622" i="49"/>
  <c r="E622" i="49"/>
  <c r="D622" i="49"/>
  <c r="N621" i="49"/>
  <c r="M621" i="49"/>
  <c r="L621" i="49"/>
  <c r="J621" i="49"/>
  <c r="I621" i="49"/>
  <c r="H621" i="49"/>
  <c r="E621" i="49"/>
  <c r="F621" i="49" s="1"/>
  <c r="D621" i="49"/>
  <c r="N620" i="49"/>
  <c r="M620" i="49"/>
  <c r="L620" i="49"/>
  <c r="J620" i="49"/>
  <c r="I620" i="49"/>
  <c r="H620" i="49"/>
  <c r="F620" i="49"/>
  <c r="E620" i="49"/>
  <c r="D620" i="49"/>
  <c r="N619" i="49"/>
  <c r="M619" i="49"/>
  <c r="L619" i="49"/>
  <c r="J619" i="49"/>
  <c r="I619" i="49"/>
  <c r="H619" i="49"/>
  <c r="E619" i="49"/>
  <c r="F619" i="49" s="1"/>
  <c r="D619" i="49"/>
  <c r="N618" i="49"/>
  <c r="M618" i="49"/>
  <c r="L618" i="49"/>
  <c r="J618" i="49"/>
  <c r="I618" i="49"/>
  <c r="H618" i="49"/>
  <c r="E618" i="49"/>
  <c r="F618" i="49" s="1"/>
  <c r="D618" i="49"/>
  <c r="N617" i="49"/>
  <c r="M617" i="49"/>
  <c r="L617" i="49"/>
  <c r="J617" i="49"/>
  <c r="I617" i="49"/>
  <c r="H617" i="49"/>
  <c r="E617" i="49"/>
  <c r="F617" i="49" s="1"/>
  <c r="D617" i="49"/>
  <c r="N616" i="49"/>
  <c r="M616" i="49"/>
  <c r="L616" i="49"/>
  <c r="J616" i="49"/>
  <c r="I616" i="49"/>
  <c r="H616" i="49"/>
  <c r="E616" i="49"/>
  <c r="F616" i="49" s="1"/>
  <c r="D616" i="49"/>
  <c r="N615" i="49"/>
  <c r="M615" i="49"/>
  <c r="L615" i="49"/>
  <c r="J615" i="49"/>
  <c r="I615" i="49"/>
  <c r="H615" i="49"/>
  <c r="E615" i="49"/>
  <c r="F615" i="49" s="1"/>
  <c r="D615" i="49"/>
  <c r="N614" i="49"/>
  <c r="M614" i="49"/>
  <c r="L614" i="49"/>
  <c r="J614" i="49"/>
  <c r="I614" i="49"/>
  <c r="H614" i="49"/>
  <c r="E614" i="49"/>
  <c r="F614" i="49" s="1"/>
  <c r="D614" i="49"/>
  <c r="N613" i="49"/>
  <c r="M613" i="49"/>
  <c r="L613" i="49"/>
  <c r="J613" i="49"/>
  <c r="I613" i="49"/>
  <c r="H613" i="49"/>
  <c r="E613" i="49"/>
  <c r="F613" i="49" s="1"/>
  <c r="D613" i="49"/>
  <c r="N612" i="49"/>
  <c r="M612" i="49"/>
  <c r="L612" i="49"/>
  <c r="J612" i="49"/>
  <c r="I612" i="49"/>
  <c r="H612" i="49"/>
  <c r="F612" i="49"/>
  <c r="E612" i="49"/>
  <c r="D612" i="49"/>
  <c r="N611" i="49"/>
  <c r="M611" i="49"/>
  <c r="L611" i="49"/>
  <c r="J611" i="49"/>
  <c r="I611" i="49"/>
  <c r="H611" i="49"/>
  <c r="E611" i="49"/>
  <c r="F611" i="49" s="1"/>
  <c r="D611" i="49"/>
  <c r="N610" i="49"/>
  <c r="M610" i="49"/>
  <c r="L610" i="49"/>
  <c r="J610" i="49"/>
  <c r="I610" i="49"/>
  <c r="H610" i="49"/>
  <c r="E610" i="49"/>
  <c r="F610" i="49" s="1"/>
  <c r="D610" i="49"/>
  <c r="N609" i="49"/>
  <c r="M609" i="49"/>
  <c r="L609" i="49"/>
  <c r="J609" i="49"/>
  <c r="I609" i="49"/>
  <c r="H609" i="49"/>
  <c r="E609" i="49"/>
  <c r="F609" i="49" s="1"/>
  <c r="D609" i="49"/>
  <c r="N608" i="49"/>
  <c r="M608" i="49"/>
  <c r="L608" i="49"/>
  <c r="J608" i="49"/>
  <c r="I608" i="49"/>
  <c r="H608" i="49"/>
  <c r="E608" i="49"/>
  <c r="F608" i="49" s="1"/>
  <c r="D608" i="49"/>
  <c r="N607" i="49"/>
  <c r="M607" i="49"/>
  <c r="L607" i="49"/>
  <c r="J607" i="49"/>
  <c r="I607" i="49"/>
  <c r="H607" i="49"/>
  <c r="E607" i="49"/>
  <c r="F607" i="49" s="1"/>
  <c r="D607" i="49"/>
  <c r="N606" i="49"/>
  <c r="M606" i="49"/>
  <c r="L606" i="49"/>
  <c r="J606" i="49"/>
  <c r="I606" i="49"/>
  <c r="H606" i="49"/>
  <c r="F606" i="49"/>
  <c r="E606" i="49"/>
  <c r="D606" i="49"/>
  <c r="N605" i="49"/>
  <c r="M605" i="49"/>
  <c r="L605" i="49"/>
  <c r="J605" i="49"/>
  <c r="I605" i="49"/>
  <c r="H605" i="49"/>
  <c r="E605" i="49"/>
  <c r="F605" i="49" s="1"/>
  <c r="D605" i="49"/>
  <c r="N604" i="49"/>
  <c r="M604" i="49"/>
  <c r="L604" i="49"/>
  <c r="J604" i="49"/>
  <c r="I604" i="49"/>
  <c r="H604" i="49"/>
  <c r="F604" i="49"/>
  <c r="E604" i="49"/>
  <c r="D604" i="49"/>
  <c r="N603" i="49"/>
  <c r="M603" i="49"/>
  <c r="L603" i="49"/>
  <c r="J603" i="49"/>
  <c r="I603" i="49"/>
  <c r="H603" i="49"/>
  <c r="E603" i="49"/>
  <c r="F603" i="49" s="1"/>
  <c r="D603" i="49"/>
  <c r="N602" i="49"/>
  <c r="M602" i="49"/>
  <c r="L602" i="49"/>
  <c r="J602" i="49"/>
  <c r="I602" i="49"/>
  <c r="H602" i="49"/>
  <c r="E602" i="49"/>
  <c r="F602" i="49" s="1"/>
  <c r="D602" i="49"/>
  <c r="N601" i="49"/>
  <c r="M601" i="49"/>
  <c r="L601" i="49"/>
  <c r="J601" i="49"/>
  <c r="I601" i="49"/>
  <c r="H601" i="49"/>
  <c r="E601" i="49"/>
  <c r="F601" i="49" s="1"/>
  <c r="D601" i="49"/>
  <c r="N600" i="49"/>
  <c r="M600" i="49"/>
  <c r="L600" i="49"/>
  <c r="J600" i="49"/>
  <c r="I600" i="49"/>
  <c r="H600" i="49"/>
  <c r="E600" i="49"/>
  <c r="F600" i="49" s="1"/>
  <c r="D600" i="49"/>
  <c r="N599" i="49"/>
  <c r="M599" i="49"/>
  <c r="L599" i="49"/>
  <c r="J599" i="49"/>
  <c r="I599" i="49"/>
  <c r="H599" i="49"/>
  <c r="E599" i="49"/>
  <c r="F599" i="49" s="1"/>
  <c r="D599" i="49"/>
  <c r="N598" i="49"/>
  <c r="M598" i="49"/>
  <c r="L598" i="49"/>
  <c r="J598" i="49"/>
  <c r="I598" i="49"/>
  <c r="H598" i="49"/>
  <c r="E598" i="49"/>
  <c r="F598" i="49" s="1"/>
  <c r="D598" i="49"/>
  <c r="N597" i="49"/>
  <c r="M597" i="49"/>
  <c r="L597" i="49"/>
  <c r="J597" i="49"/>
  <c r="I597" i="49"/>
  <c r="H597" i="49"/>
  <c r="E597" i="49"/>
  <c r="F597" i="49" s="1"/>
  <c r="D597" i="49"/>
  <c r="N596" i="49"/>
  <c r="M596" i="49"/>
  <c r="L596" i="49"/>
  <c r="J596" i="49"/>
  <c r="I596" i="49"/>
  <c r="H596" i="49"/>
  <c r="F596" i="49"/>
  <c r="E596" i="49"/>
  <c r="D596" i="49"/>
  <c r="N595" i="49"/>
  <c r="M595" i="49"/>
  <c r="L595" i="49"/>
  <c r="J595" i="49"/>
  <c r="I595" i="49"/>
  <c r="H595" i="49"/>
  <c r="E595" i="49"/>
  <c r="F595" i="49" s="1"/>
  <c r="D595" i="49"/>
  <c r="N594" i="49"/>
  <c r="M594" i="49"/>
  <c r="L594" i="49"/>
  <c r="J594" i="49"/>
  <c r="I594" i="49"/>
  <c r="H594" i="49"/>
  <c r="E594" i="49"/>
  <c r="F594" i="49" s="1"/>
  <c r="D594" i="49"/>
  <c r="N593" i="49"/>
  <c r="M593" i="49"/>
  <c r="L593" i="49"/>
  <c r="J593" i="49"/>
  <c r="I593" i="49"/>
  <c r="H593" i="49"/>
  <c r="E593" i="49"/>
  <c r="F593" i="49" s="1"/>
  <c r="D593" i="49"/>
  <c r="N592" i="49"/>
  <c r="M592" i="49"/>
  <c r="L592" i="49"/>
  <c r="J592" i="49"/>
  <c r="I592" i="49"/>
  <c r="H592" i="49"/>
  <c r="E592" i="49"/>
  <c r="F592" i="49" s="1"/>
  <c r="D592" i="49"/>
  <c r="N591" i="49"/>
  <c r="M591" i="49"/>
  <c r="L591" i="49"/>
  <c r="J591" i="49"/>
  <c r="I591" i="49"/>
  <c r="H591" i="49"/>
  <c r="E591" i="49"/>
  <c r="F591" i="49" s="1"/>
  <c r="D591" i="49"/>
  <c r="N590" i="49"/>
  <c r="M590" i="49"/>
  <c r="L590" i="49"/>
  <c r="J590" i="49"/>
  <c r="I590" i="49"/>
  <c r="H590" i="49"/>
  <c r="E590" i="49"/>
  <c r="F590" i="49" s="1"/>
  <c r="D590" i="49"/>
  <c r="N589" i="49"/>
  <c r="M589" i="49"/>
  <c r="L589" i="49"/>
  <c r="J589" i="49"/>
  <c r="I589" i="49"/>
  <c r="H589" i="49"/>
  <c r="E589" i="49"/>
  <c r="F589" i="49" s="1"/>
  <c r="D589" i="49"/>
  <c r="N588" i="49"/>
  <c r="M588" i="49"/>
  <c r="L588" i="49"/>
  <c r="J588" i="49"/>
  <c r="I588" i="49"/>
  <c r="H588" i="49"/>
  <c r="E588" i="49"/>
  <c r="F588" i="49" s="1"/>
  <c r="D588" i="49"/>
  <c r="N587" i="49"/>
  <c r="M587" i="49"/>
  <c r="L587" i="49"/>
  <c r="J587" i="49"/>
  <c r="I587" i="49"/>
  <c r="H587" i="49"/>
  <c r="E587" i="49"/>
  <c r="F587" i="49" s="1"/>
  <c r="D587" i="49"/>
  <c r="N586" i="49"/>
  <c r="M586" i="49"/>
  <c r="L586" i="49"/>
  <c r="J586" i="49"/>
  <c r="I586" i="49"/>
  <c r="H586" i="49"/>
  <c r="E586" i="49"/>
  <c r="F586" i="49" s="1"/>
  <c r="D586" i="49"/>
  <c r="N585" i="49"/>
  <c r="M585" i="49"/>
  <c r="L585" i="49"/>
  <c r="J585" i="49"/>
  <c r="I585" i="49"/>
  <c r="H585" i="49"/>
  <c r="E585" i="49"/>
  <c r="F585" i="49" s="1"/>
  <c r="D585" i="49"/>
  <c r="N584" i="49"/>
  <c r="M584" i="49"/>
  <c r="L584" i="49"/>
  <c r="J584" i="49"/>
  <c r="I584" i="49"/>
  <c r="H584" i="49"/>
  <c r="E584" i="49"/>
  <c r="F584" i="49" s="1"/>
  <c r="D584" i="49"/>
  <c r="N583" i="49"/>
  <c r="M583" i="49"/>
  <c r="L583" i="49"/>
  <c r="J583" i="49"/>
  <c r="I583" i="49"/>
  <c r="H583" i="49"/>
  <c r="E583" i="49"/>
  <c r="F583" i="49" s="1"/>
  <c r="D583" i="49"/>
  <c r="N582" i="49"/>
  <c r="M582" i="49"/>
  <c r="L582" i="49"/>
  <c r="J582" i="49"/>
  <c r="I582" i="49"/>
  <c r="H582" i="49"/>
  <c r="E582" i="49"/>
  <c r="F582" i="49" s="1"/>
  <c r="D582" i="49"/>
  <c r="N581" i="49"/>
  <c r="M581" i="49"/>
  <c r="L581" i="49"/>
  <c r="J581" i="49"/>
  <c r="I581" i="49"/>
  <c r="H581" i="49"/>
  <c r="E581" i="49"/>
  <c r="F581" i="49" s="1"/>
  <c r="D581" i="49"/>
  <c r="N580" i="49"/>
  <c r="M580" i="49"/>
  <c r="L580" i="49"/>
  <c r="J580" i="49"/>
  <c r="I580" i="49"/>
  <c r="H580" i="49"/>
  <c r="E580" i="49"/>
  <c r="F580" i="49" s="1"/>
  <c r="D580" i="49"/>
  <c r="N579" i="49"/>
  <c r="M579" i="49"/>
  <c r="L579" i="49"/>
  <c r="J579" i="49"/>
  <c r="I579" i="49"/>
  <c r="H579" i="49"/>
  <c r="E579" i="49"/>
  <c r="F579" i="49" s="1"/>
  <c r="D579" i="49"/>
  <c r="N578" i="49"/>
  <c r="M578" i="49"/>
  <c r="L578" i="49"/>
  <c r="J578" i="49"/>
  <c r="I578" i="49"/>
  <c r="H578" i="49"/>
  <c r="E578" i="49"/>
  <c r="F578" i="49" s="1"/>
  <c r="D578" i="49"/>
  <c r="N577" i="49"/>
  <c r="M577" i="49"/>
  <c r="L577" i="49"/>
  <c r="J577" i="49"/>
  <c r="I577" i="49"/>
  <c r="H577" i="49"/>
  <c r="E577" i="49"/>
  <c r="F577" i="49" s="1"/>
  <c r="D577" i="49"/>
  <c r="N576" i="49"/>
  <c r="M576" i="49"/>
  <c r="L576" i="49"/>
  <c r="J576" i="49"/>
  <c r="I576" i="49"/>
  <c r="H576" i="49"/>
  <c r="E576" i="49"/>
  <c r="F576" i="49" s="1"/>
  <c r="D576" i="49"/>
  <c r="N575" i="49"/>
  <c r="M575" i="49"/>
  <c r="L575" i="49"/>
  <c r="J575" i="49"/>
  <c r="I575" i="49"/>
  <c r="H575" i="49"/>
  <c r="E575" i="49"/>
  <c r="F575" i="49" s="1"/>
  <c r="D575" i="49"/>
  <c r="N574" i="49"/>
  <c r="M574" i="49"/>
  <c r="L574" i="49"/>
  <c r="J574" i="49"/>
  <c r="I574" i="49"/>
  <c r="H574" i="49"/>
  <c r="E574" i="49"/>
  <c r="F574" i="49" s="1"/>
  <c r="D574" i="49"/>
  <c r="N573" i="49"/>
  <c r="M573" i="49"/>
  <c r="L573" i="49"/>
  <c r="J573" i="49"/>
  <c r="I573" i="49"/>
  <c r="H573" i="49"/>
  <c r="E573" i="49"/>
  <c r="F573" i="49" s="1"/>
  <c r="D573" i="49"/>
  <c r="N572" i="49"/>
  <c r="M572" i="49"/>
  <c r="L572" i="49"/>
  <c r="J572" i="49"/>
  <c r="I572" i="49"/>
  <c r="H572" i="49"/>
  <c r="E572" i="49"/>
  <c r="F572" i="49" s="1"/>
  <c r="D572" i="49"/>
  <c r="N571" i="49"/>
  <c r="M571" i="49"/>
  <c r="L571" i="49"/>
  <c r="J571" i="49"/>
  <c r="I571" i="49"/>
  <c r="H571" i="49"/>
  <c r="E571" i="49"/>
  <c r="F571" i="49" s="1"/>
  <c r="D571" i="49"/>
  <c r="N570" i="49"/>
  <c r="M570" i="49"/>
  <c r="L570" i="49"/>
  <c r="J570" i="49"/>
  <c r="I570" i="49"/>
  <c r="H570" i="49"/>
  <c r="E570" i="49"/>
  <c r="F570" i="49" s="1"/>
  <c r="D570" i="49"/>
  <c r="N569" i="49"/>
  <c r="M569" i="49"/>
  <c r="L569" i="49"/>
  <c r="J569" i="49"/>
  <c r="I569" i="49"/>
  <c r="H569" i="49"/>
  <c r="E569" i="49"/>
  <c r="F569" i="49" s="1"/>
  <c r="D569" i="49"/>
  <c r="N568" i="49"/>
  <c r="M568" i="49"/>
  <c r="L568" i="49"/>
  <c r="J568" i="49"/>
  <c r="I568" i="49"/>
  <c r="H568" i="49"/>
  <c r="E568" i="49"/>
  <c r="F568" i="49" s="1"/>
  <c r="D568" i="49"/>
  <c r="N567" i="49"/>
  <c r="M567" i="49"/>
  <c r="L567" i="49"/>
  <c r="J567" i="49"/>
  <c r="I567" i="49"/>
  <c r="H567" i="49"/>
  <c r="E567" i="49"/>
  <c r="F567" i="49" s="1"/>
  <c r="D567" i="49"/>
  <c r="N566" i="49"/>
  <c r="M566" i="49"/>
  <c r="L566" i="49"/>
  <c r="J566" i="49"/>
  <c r="I566" i="49"/>
  <c r="H566" i="49"/>
  <c r="E566" i="49"/>
  <c r="F566" i="49" s="1"/>
  <c r="D566" i="49"/>
  <c r="N565" i="49"/>
  <c r="M565" i="49"/>
  <c r="L565" i="49"/>
  <c r="J565" i="49"/>
  <c r="I565" i="49"/>
  <c r="H565" i="49"/>
  <c r="E565" i="49"/>
  <c r="F565" i="49" s="1"/>
  <c r="D565" i="49"/>
  <c r="N564" i="49"/>
  <c r="M564" i="49"/>
  <c r="L564" i="49"/>
  <c r="J564" i="49"/>
  <c r="I564" i="49"/>
  <c r="H564" i="49"/>
  <c r="E564" i="49"/>
  <c r="F564" i="49" s="1"/>
  <c r="D564" i="49"/>
  <c r="N563" i="49"/>
  <c r="M563" i="49"/>
  <c r="L563" i="49"/>
  <c r="J563" i="49"/>
  <c r="I563" i="49"/>
  <c r="H563" i="49"/>
  <c r="E563" i="49"/>
  <c r="F563" i="49" s="1"/>
  <c r="D563" i="49"/>
  <c r="N562" i="49"/>
  <c r="M562" i="49"/>
  <c r="L562" i="49"/>
  <c r="J562" i="49"/>
  <c r="I562" i="49"/>
  <c r="H562" i="49"/>
  <c r="E562" i="49"/>
  <c r="F562" i="49" s="1"/>
  <c r="D562" i="49"/>
  <c r="N561" i="49"/>
  <c r="M561" i="49"/>
  <c r="L561" i="49"/>
  <c r="J561" i="49"/>
  <c r="I561" i="49"/>
  <c r="H561" i="49"/>
  <c r="E561" i="49"/>
  <c r="F561" i="49" s="1"/>
  <c r="D561" i="49"/>
  <c r="N560" i="49"/>
  <c r="M560" i="49"/>
  <c r="L560" i="49"/>
  <c r="J560" i="49"/>
  <c r="I560" i="49"/>
  <c r="H560" i="49"/>
  <c r="E560" i="49"/>
  <c r="F560" i="49" s="1"/>
  <c r="D560" i="49"/>
  <c r="N559" i="49"/>
  <c r="M559" i="49"/>
  <c r="L559" i="49"/>
  <c r="J559" i="49"/>
  <c r="I559" i="49"/>
  <c r="H559" i="49"/>
  <c r="E559" i="49"/>
  <c r="F559" i="49" s="1"/>
  <c r="D559" i="49"/>
  <c r="N558" i="49"/>
  <c r="M558" i="49"/>
  <c r="L558" i="49"/>
  <c r="J558" i="49"/>
  <c r="I558" i="49"/>
  <c r="H558" i="49"/>
  <c r="E558" i="49"/>
  <c r="F558" i="49" s="1"/>
  <c r="D558" i="49"/>
  <c r="N557" i="49"/>
  <c r="M557" i="49"/>
  <c r="L557" i="49"/>
  <c r="J557" i="49"/>
  <c r="I557" i="49"/>
  <c r="H557" i="49"/>
  <c r="E557" i="49"/>
  <c r="F557" i="49" s="1"/>
  <c r="D557" i="49"/>
  <c r="N556" i="49"/>
  <c r="M556" i="49"/>
  <c r="L556" i="49"/>
  <c r="J556" i="49"/>
  <c r="I556" i="49"/>
  <c r="H556" i="49"/>
  <c r="E556" i="49"/>
  <c r="F556" i="49" s="1"/>
  <c r="D556" i="49"/>
  <c r="N555" i="49"/>
  <c r="M555" i="49"/>
  <c r="L555" i="49"/>
  <c r="J555" i="49"/>
  <c r="I555" i="49"/>
  <c r="H555" i="49"/>
  <c r="E555" i="49"/>
  <c r="F555" i="49" s="1"/>
  <c r="D555" i="49"/>
  <c r="N554" i="49"/>
  <c r="M554" i="49"/>
  <c r="L554" i="49"/>
  <c r="J554" i="49"/>
  <c r="I554" i="49"/>
  <c r="H554" i="49"/>
  <c r="E554" i="49"/>
  <c r="F554" i="49" s="1"/>
  <c r="D554" i="49"/>
  <c r="N553" i="49"/>
  <c r="M553" i="49"/>
  <c r="L553" i="49"/>
  <c r="J553" i="49"/>
  <c r="I553" i="49"/>
  <c r="H553" i="49"/>
  <c r="E553" i="49"/>
  <c r="F553" i="49" s="1"/>
  <c r="D553" i="49"/>
  <c r="N552" i="49"/>
  <c r="M552" i="49"/>
  <c r="L552" i="49"/>
  <c r="J552" i="49"/>
  <c r="I552" i="49"/>
  <c r="H552" i="49"/>
  <c r="E552" i="49"/>
  <c r="F552" i="49" s="1"/>
  <c r="D552" i="49"/>
  <c r="N551" i="49"/>
  <c r="M551" i="49"/>
  <c r="L551" i="49"/>
  <c r="J551" i="49"/>
  <c r="I551" i="49"/>
  <c r="H551" i="49"/>
  <c r="F551" i="49"/>
  <c r="E551" i="49"/>
  <c r="D551" i="49"/>
  <c r="N550" i="49"/>
  <c r="M550" i="49"/>
  <c r="L550" i="49"/>
  <c r="J550" i="49"/>
  <c r="I550" i="49"/>
  <c r="H550" i="49"/>
  <c r="E550" i="49"/>
  <c r="F550" i="49" s="1"/>
  <c r="D550" i="49"/>
  <c r="N549" i="49"/>
  <c r="M549" i="49"/>
  <c r="L549" i="49"/>
  <c r="J549" i="49"/>
  <c r="I549" i="49"/>
  <c r="H549" i="49"/>
  <c r="E549" i="49"/>
  <c r="F549" i="49" s="1"/>
  <c r="D549" i="49"/>
  <c r="N548" i="49"/>
  <c r="M548" i="49"/>
  <c r="L548" i="49"/>
  <c r="J548" i="49"/>
  <c r="I548" i="49"/>
  <c r="H548" i="49"/>
  <c r="E548" i="49"/>
  <c r="F548" i="49" s="1"/>
  <c r="D548" i="49"/>
  <c r="N547" i="49"/>
  <c r="M547" i="49"/>
  <c r="L547" i="49"/>
  <c r="J547" i="49"/>
  <c r="I547" i="49"/>
  <c r="H547" i="49"/>
  <c r="E547" i="49"/>
  <c r="F547" i="49" s="1"/>
  <c r="D547" i="49"/>
  <c r="N546" i="49"/>
  <c r="M546" i="49"/>
  <c r="L546" i="49"/>
  <c r="J546" i="49"/>
  <c r="I546" i="49"/>
  <c r="H546" i="49"/>
  <c r="E546" i="49"/>
  <c r="F546" i="49" s="1"/>
  <c r="D546" i="49"/>
  <c r="N545" i="49"/>
  <c r="M545" i="49"/>
  <c r="L545" i="49"/>
  <c r="J545" i="49"/>
  <c r="I545" i="49"/>
  <c r="H545" i="49"/>
  <c r="E545" i="49"/>
  <c r="F545" i="49" s="1"/>
  <c r="D545" i="49"/>
  <c r="N544" i="49"/>
  <c r="M544" i="49"/>
  <c r="L544" i="49"/>
  <c r="J544" i="49"/>
  <c r="I544" i="49"/>
  <c r="H544" i="49"/>
  <c r="E544" i="49"/>
  <c r="F544" i="49" s="1"/>
  <c r="D544" i="49"/>
  <c r="N543" i="49"/>
  <c r="M543" i="49"/>
  <c r="L543" i="49"/>
  <c r="J543" i="49"/>
  <c r="I543" i="49"/>
  <c r="H543" i="49"/>
  <c r="F543" i="49"/>
  <c r="E543" i="49"/>
  <c r="D543" i="49"/>
  <c r="N542" i="49"/>
  <c r="M542" i="49"/>
  <c r="L542" i="49"/>
  <c r="J542" i="49"/>
  <c r="I542" i="49"/>
  <c r="H542" i="49"/>
  <c r="E542" i="49"/>
  <c r="F542" i="49" s="1"/>
  <c r="D542" i="49"/>
  <c r="N541" i="49"/>
  <c r="M541" i="49"/>
  <c r="L541" i="49"/>
  <c r="J541" i="49"/>
  <c r="I541" i="49"/>
  <c r="H541" i="49"/>
  <c r="F541" i="49"/>
  <c r="E541" i="49"/>
  <c r="D541" i="49"/>
  <c r="N540" i="49"/>
  <c r="M540" i="49"/>
  <c r="L540" i="49"/>
  <c r="J540" i="49"/>
  <c r="I540" i="49"/>
  <c r="H540" i="49"/>
  <c r="E540" i="49"/>
  <c r="F540" i="49" s="1"/>
  <c r="D540" i="49"/>
  <c r="N539" i="49"/>
  <c r="M539" i="49"/>
  <c r="L539" i="49"/>
  <c r="J539" i="49"/>
  <c r="I539" i="49"/>
  <c r="H539" i="49"/>
  <c r="E539" i="49"/>
  <c r="F539" i="49" s="1"/>
  <c r="D539" i="49"/>
  <c r="N538" i="49"/>
  <c r="M538" i="49"/>
  <c r="L538" i="49"/>
  <c r="J538" i="49"/>
  <c r="I538" i="49"/>
  <c r="H538" i="49"/>
  <c r="E538" i="49"/>
  <c r="F538" i="49" s="1"/>
  <c r="D538" i="49"/>
  <c r="N537" i="49"/>
  <c r="M537" i="49"/>
  <c r="L537" i="49"/>
  <c r="J537" i="49"/>
  <c r="I537" i="49"/>
  <c r="H537" i="49"/>
  <c r="E537" i="49"/>
  <c r="F537" i="49" s="1"/>
  <c r="D537" i="49"/>
  <c r="N536" i="49"/>
  <c r="M536" i="49"/>
  <c r="L536" i="49"/>
  <c r="J536" i="49"/>
  <c r="I536" i="49"/>
  <c r="H536" i="49"/>
  <c r="E536" i="49"/>
  <c r="F536" i="49" s="1"/>
  <c r="D536" i="49"/>
  <c r="N535" i="49"/>
  <c r="M535" i="49"/>
  <c r="L535" i="49"/>
  <c r="J535" i="49"/>
  <c r="I535" i="49"/>
  <c r="H535" i="49"/>
  <c r="E535" i="49"/>
  <c r="F535" i="49" s="1"/>
  <c r="D535" i="49"/>
  <c r="N534" i="49"/>
  <c r="M534" i="49"/>
  <c r="L534" i="49"/>
  <c r="J534" i="49"/>
  <c r="I534" i="49"/>
  <c r="H534" i="49"/>
  <c r="E534" i="49"/>
  <c r="F534" i="49" s="1"/>
  <c r="D534" i="49"/>
  <c r="N533" i="49"/>
  <c r="M533" i="49"/>
  <c r="L533" i="49"/>
  <c r="J533" i="49"/>
  <c r="I533" i="49"/>
  <c r="H533" i="49"/>
  <c r="E533" i="49"/>
  <c r="F533" i="49" s="1"/>
  <c r="D533" i="49"/>
  <c r="N532" i="49"/>
  <c r="M532" i="49"/>
  <c r="L532" i="49"/>
  <c r="J532" i="49"/>
  <c r="I532" i="49"/>
  <c r="H532" i="49"/>
  <c r="E532" i="49"/>
  <c r="F532" i="49" s="1"/>
  <c r="D532" i="49"/>
  <c r="N531" i="49"/>
  <c r="M531" i="49"/>
  <c r="L531" i="49"/>
  <c r="J531" i="49"/>
  <c r="I531" i="49"/>
  <c r="H531" i="49"/>
  <c r="E531" i="49"/>
  <c r="F531" i="49" s="1"/>
  <c r="D531" i="49"/>
  <c r="N530" i="49"/>
  <c r="M530" i="49"/>
  <c r="L530" i="49"/>
  <c r="J530" i="49"/>
  <c r="I530" i="49"/>
  <c r="H530" i="49"/>
  <c r="E530" i="49"/>
  <c r="F530" i="49" s="1"/>
  <c r="D530" i="49"/>
  <c r="N529" i="49"/>
  <c r="M529" i="49"/>
  <c r="L529" i="49"/>
  <c r="J529" i="49"/>
  <c r="I529" i="49"/>
  <c r="H529" i="49"/>
  <c r="E529" i="49"/>
  <c r="F529" i="49" s="1"/>
  <c r="D529" i="49"/>
  <c r="N528" i="49"/>
  <c r="M528" i="49"/>
  <c r="L528" i="49"/>
  <c r="J528" i="49"/>
  <c r="I528" i="49"/>
  <c r="H528" i="49"/>
  <c r="E528" i="49"/>
  <c r="F528" i="49" s="1"/>
  <c r="D528" i="49"/>
  <c r="N527" i="49"/>
  <c r="M527" i="49"/>
  <c r="L527" i="49"/>
  <c r="J527" i="49"/>
  <c r="I527" i="49"/>
  <c r="H527" i="49"/>
  <c r="F527" i="49"/>
  <c r="E527" i="49"/>
  <c r="D527" i="49"/>
  <c r="N526" i="49"/>
  <c r="M526" i="49"/>
  <c r="L526" i="49"/>
  <c r="J526" i="49"/>
  <c r="I526" i="49"/>
  <c r="H526" i="49"/>
  <c r="E526" i="49"/>
  <c r="F526" i="49" s="1"/>
  <c r="D526" i="49"/>
  <c r="N525" i="49"/>
  <c r="M525" i="49"/>
  <c r="L525" i="49"/>
  <c r="J525" i="49"/>
  <c r="I525" i="49"/>
  <c r="H525" i="49"/>
  <c r="E525" i="49"/>
  <c r="F525" i="49" s="1"/>
  <c r="D525" i="49"/>
  <c r="N524" i="49"/>
  <c r="M524" i="49"/>
  <c r="L524" i="49"/>
  <c r="J524" i="49"/>
  <c r="I524" i="49"/>
  <c r="H524" i="49"/>
  <c r="E524" i="49"/>
  <c r="F524" i="49" s="1"/>
  <c r="D524" i="49"/>
  <c r="N523" i="49"/>
  <c r="M523" i="49"/>
  <c r="L523" i="49"/>
  <c r="J523" i="49"/>
  <c r="I523" i="49"/>
  <c r="H523" i="49"/>
  <c r="E523" i="49"/>
  <c r="F523" i="49" s="1"/>
  <c r="D523" i="49"/>
  <c r="N522" i="49"/>
  <c r="M522" i="49"/>
  <c r="L522" i="49"/>
  <c r="J522" i="49"/>
  <c r="I522" i="49"/>
  <c r="H522" i="49"/>
  <c r="E522" i="49"/>
  <c r="F522" i="49" s="1"/>
  <c r="D522" i="49"/>
  <c r="N521" i="49"/>
  <c r="M521" i="49"/>
  <c r="L521" i="49"/>
  <c r="J521" i="49"/>
  <c r="I521" i="49"/>
  <c r="H521" i="49"/>
  <c r="E521" i="49"/>
  <c r="F521" i="49" s="1"/>
  <c r="D521" i="49"/>
  <c r="N520" i="49"/>
  <c r="M520" i="49"/>
  <c r="L520" i="49"/>
  <c r="J520" i="49"/>
  <c r="I520" i="49"/>
  <c r="H520" i="49"/>
  <c r="E520" i="49"/>
  <c r="F520" i="49" s="1"/>
  <c r="D520" i="49"/>
  <c r="N519" i="49"/>
  <c r="M519" i="49"/>
  <c r="L519" i="49"/>
  <c r="J519" i="49"/>
  <c r="I519" i="49"/>
  <c r="H519" i="49"/>
  <c r="E519" i="49"/>
  <c r="F519" i="49" s="1"/>
  <c r="D519" i="49"/>
  <c r="N518" i="49"/>
  <c r="M518" i="49"/>
  <c r="L518" i="49"/>
  <c r="J518" i="49"/>
  <c r="I518" i="49"/>
  <c r="H518" i="49"/>
  <c r="E518" i="49"/>
  <c r="F518" i="49" s="1"/>
  <c r="D518" i="49"/>
  <c r="N517" i="49"/>
  <c r="M517" i="49"/>
  <c r="L517" i="49"/>
  <c r="J517" i="49"/>
  <c r="I517" i="49"/>
  <c r="H517" i="49"/>
  <c r="E517" i="49"/>
  <c r="F517" i="49" s="1"/>
  <c r="D517" i="49"/>
  <c r="N516" i="49"/>
  <c r="M516" i="49"/>
  <c r="L516" i="49"/>
  <c r="J516" i="49"/>
  <c r="I516" i="49"/>
  <c r="H516" i="49"/>
  <c r="E516" i="49"/>
  <c r="F516" i="49" s="1"/>
  <c r="D516" i="49"/>
  <c r="N515" i="49"/>
  <c r="M515" i="49"/>
  <c r="L515" i="49"/>
  <c r="J515" i="49"/>
  <c r="I515" i="49"/>
  <c r="H515" i="49"/>
  <c r="F515" i="49"/>
  <c r="E515" i="49"/>
  <c r="D515" i="49"/>
  <c r="N514" i="49"/>
  <c r="M514" i="49"/>
  <c r="L514" i="49"/>
  <c r="J514" i="49"/>
  <c r="I514" i="49"/>
  <c r="H514" i="49"/>
  <c r="E514" i="49"/>
  <c r="F514" i="49" s="1"/>
  <c r="D514" i="49"/>
  <c r="N513" i="49"/>
  <c r="M513" i="49"/>
  <c r="L513" i="49"/>
  <c r="J513" i="49"/>
  <c r="I513" i="49"/>
  <c r="H513" i="49"/>
  <c r="E513" i="49"/>
  <c r="F513" i="49" s="1"/>
  <c r="D513" i="49"/>
  <c r="N512" i="49"/>
  <c r="M512" i="49"/>
  <c r="L512" i="49"/>
  <c r="J512" i="49"/>
  <c r="I512" i="49"/>
  <c r="H512" i="49"/>
  <c r="E512" i="49"/>
  <c r="F512" i="49" s="1"/>
  <c r="D512" i="49"/>
  <c r="N511" i="49"/>
  <c r="M511" i="49"/>
  <c r="L511" i="49"/>
  <c r="J511" i="49"/>
  <c r="I511" i="49"/>
  <c r="H511" i="49"/>
  <c r="E511" i="49"/>
  <c r="F511" i="49" s="1"/>
  <c r="D511" i="49"/>
  <c r="N510" i="49"/>
  <c r="M510" i="49"/>
  <c r="L510" i="49"/>
  <c r="J510" i="49"/>
  <c r="I510" i="49"/>
  <c r="H510" i="49"/>
  <c r="E510" i="49"/>
  <c r="F510" i="49" s="1"/>
  <c r="D510" i="49"/>
  <c r="N509" i="49"/>
  <c r="M509" i="49"/>
  <c r="L509" i="49"/>
  <c r="J509" i="49"/>
  <c r="I509" i="49"/>
  <c r="H509" i="49"/>
  <c r="E509" i="49"/>
  <c r="F509" i="49" s="1"/>
  <c r="D509" i="49"/>
  <c r="N508" i="49"/>
  <c r="M508" i="49"/>
  <c r="L508" i="49"/>
  <c r="J508" i="49"/>
  <c r="I508" i="49"/>
  <c r="H508" i="49"/>
  <c r="E508" i="49"/>
  <c r="F508" i="49" s="1"/>
  <c r="D508" i="49"/>
  <c r="N507" i="49"/>
  <c r="M507" i="49"/>
  <c r="L507" i="49"/>
  <c r="J507" i="49"/>
  <c r="I507" i="49"/>
  <c r="H507" i="49"/>
  <c r="E507" i="49"/>
  <c r="F507" i="49" s="1"/>
  <c r="D507" i="49"/>
  <c r="N506" i="49"/>
  <c r="M506" i="49"/>
  <c r="L506" i="49"/>
  <c r="J506" i="49"/>
  <c r="I506" i="49"/>
  <c r="H506" i="49"/>
  <c r="E506" i="49"/>
  <c r="F506" i="49" s="1"/>
  <c r="D506" i="49"/>
  <c r="N505" i="49"/>
  <c r="M505" i="49"/>
  <c r="L505" i="49"/>
  <c r="J505" i="49"/>
  <c r="I505" i="49"/>
  <c r="H505" i="49"/>
  <c r="E505" i="49"/>
  <c r="F505" i="49" s="1"/>
  <c r="D505" i="49"/>
  <c r="N504" i="49"/>
  <c r="M504" i="49"/>
  <c r="L504" i="49"/>
  <c r="J504" i="49"/>
  <c r="I504" i="49"/>
  <c r="H504" i="49"/>
  <c r="E504" i="49"/>
  <c r="F504" i="49" s="1"/>
  <c r="D504" i="49"/>
  <c r="N503" i="49"/>
  <c r="M503" i="49"/>
  <c r="L503" i="49"/>
  <c r="J503" i="49"/>
  <c r="I503" i="49"/>
  <c r="H503" i="49"/>
  <c r="E503" i="49"/>
  <c r="F503" i="49" s="1"/>
  <c r="D503" i="49"/>
  <c r="N502" i="49"/>
  <c r="M502" i="49"/>
  <c r="L502" i="49"/>
  <c r="J502" i="49"/>
  <c r="I502" i="49"/>
  <c r="H502" i="49"/>
  <c r="E502" i="49"/>
  <c r="F502" i="49" s="1"/>
  <c r="D502" i="49"/>
  <c r="N501" i="49"/>
  <c r="M501" i="49"/>
  <c r="L501" i="49"/>
  <c r="J501" i="49"/>
  <c r="I501" i="49"/>
  <c r="H501" i="49"/>
  <c r="F501" i="49"/>
  <c r="E501" i="49"/>
  <c r="D501" i="49"/>
  <c r="N500" i="49"/>
  <c r="M500" i="49"/>
  <c r="L500" i="49"/>
  <c r="J500" i="49"/>
  <c r="I500" i="49"/>
  <c r="H500" i="49"/>
  <c r="E500" i="49"/>
  <c r="F500" i="49" s="1"/>
  <c r="D500" i="49"/>
  <c r="N499" i="49"/>
  <c r="M499" i="49"/>
  <c r="L499" i="49"/>
  <c r="J499" i="49"/>
  <c r="I499" i="49"/>
  <c r="H499" i="49"/>
  <c r="E499" i="49"/>
  <c r="F499" i="49" s="1"/>
  <c r="D499" i="49"/>
  <c r="N498" i="49"/>
  <c r="M498" i="49"/>
  <c r="L498" i="49"/>
  <c r="J498" i="49"/>
  <c r="I498" i="49"/>
  <c r="H498" i="49"/>
  <c r="E498" i="49"/>
  <c r="F498" i="49" s="1"/>
  <c r="D498" i="49"/>
  <c r="N497" i="49"/>
  <c r="M497" i="49"/>
  <c r="L497" i="49"/>
  <c r="J497" i="49"/>
  <c r="I497" i="49"/>
  <c r="H497" i="49"/>
  <c r="E497" i="49"/>
  <c r="F497" i="49" s="1"/>
  <c r="D497" i="49"/>
  <c r="N496" i="49"/>
  <c r="M496" i="49"/>
  <c r="L496" i="49"/>
  <c r="J496" i="49"/>
  <c r="I496" i="49"/>
  <c r="H496" i="49"/>
  <c r="E496" i="49"/>
  <c r="F496" i="49" s="1"/>
  <c r="D496" i="49"/>
  <c r="N495" i="49"/>
  <c r="M495" i="49"/>
  <c r="L495" i="49"/>
  <c r="J495" i="49"/>
  <c r="I495" i="49"/>
  <c r="H495" i="49"/>
  <c r="E495" i="49"/>
  <c r="F495" i="49" s="1"/>
  <c r="D495" i="49"/>
  <c r="N494" i="49"/>
  <c r="M494" i="49"/>
  <c r="L494" i="49"/>
  <c r="J494" i="49"/>
  <c r="I494" i="49"/>
  <c r="H494" i="49"/>
  <c r="E494" i="49"/>
  <c r="F494" i="49" s="1"/>
  <c r="D494" i="49"/>
  <c r="N493" i="49"/>
  <c r="M493" i="49"/>
  <c r="L493" i="49"/>
  <c r="J493" i="49"/>
  <c r="I493" i="49"/>
  <c r="H493" i="49"/>
  <c r="E493" i="49"/>
  <c r="F493" i="49" s="1"/>
  <c r="D493" i="49"/>
  <c r="N492" i="49"/>
  <c r="M492" i="49"/>
  <c r="L492" i="49"/>
  <c r="J492" i="49"/>
  <c r="I492" i="49"/>
  <c r="H492" i="49"/>
  <c r="E492" i="49"/>
  <c r="F492" i="49" s="1"/>
  <c r="D492" i="49"/>
  <c r="N491" i="49"/>
  <c r="M491" i="49"/>
  <c r="L491" i="49"/>
  <c r="J491" i="49"/>
  <c r="I491" i="49"/>
  <c r="H491" i="49"/>
  <c r="E491" i="49"/>
  <c r="F491" i="49" s="1"/>
  <c r="D491" i="49"/>
  <c r="N490" i="49"/>
  <c r="M490" i="49"/>
  <c r="L490" i="49"/>
  <c r="J490" i="49"/>
  <c r="I490" i="49"/>
  <c r="H490" i="49"/>
  <c r="E490" i="49"/>
  <c r="F490" i="49" s="1"/>
  <c r="D490" i="49"/>
  <c r="N489" i="49"/>
  <c r="M489" i="49"/>
  <c r="L489" i="49"/>
  <c r="J489" i="49"/>
  <c r="I489" i="49"/>
  <c r="H489" i="49"/>
  <c r="E489" i="49"/>
  <c r="F489" i="49" s="1"/>
  <c r="D489" i="49"/>
  <c r="N488" i="49"/>
  <c r="M488" i="49"/>
  <c r="L488" i="49"/>
  <c r="J488" i="49"/>
  <c r="I488" i="49"/>
  <c r="H488" i="49"/>
  <c r="E488" i="49"/>
  <c r="F488" i="49" s="1"/>
  <c r="D488" i="49"/>
  <c r="N487" i="49"/>
  <c r="M487" i="49"/>
  <c r="L487" i="49"/>
  <c r="J487" i="49"/>
  <c r="I487" i="49"/>
  <c r="H487" i="49"/>
  <c r="F487" i="49"/>
  <c r="E487" i="49"/>
  <c r="D487" i="49"/>
  <c r="N486" i="49"/>
  <c r="M486" i="49"/>
  <c r="L486" i="49"/>
  <c r="J486" i="49"/>
  <c r="I486" i="49"/>
  <c r="H486" i="49"/>
  <c r="E486" i="49"/>
  <c r="F486" i="49" s="1"/>
  <c r="D486" i="49"/>
  <c r="N485" i="49"/>
  <c r="M485" i="49"/>
  <c r="L485" i="49"/>
  <c r="J485" i="49"/>
  <c r="I485" i="49"/>
  <c r="H485" i="49"/>
  <c r="E485" i="49"/>
  <c r="F485" i="49" s="1"/>
  <c r="D485" i="49"/>
  <c r="N484" i="49"/>
  <c r="M484" i="49"/>
  <c r="L484" i="49"/>
  <c r="J484" i="49"/>
  <c r="I484" i="49"/>
  <c r="H484" i="49"/>
  <c r="E484" i="49"/>
  <c r="F484" i="49" s="1"/>
  <c r="D484" i="49"/>
  <c r="N483" i="49"/>
  <c r="M483" i="49"/>
  <c r="L483" i="49"/>
  <c r="J483" i="49"/>
  <c r="I483" i="49"/>
  <c r="H483" i="49"/>
  <c r="E483" i="49"/>
  <c r="F483" i="49" s="1"/>
  <c r="D483" i="49"/>
  <c r="N482" i="49"/>
  <c r="M482" i="49"/>
  <c r="L482" i="49"/>
  <c r="J482" i="49"/>
  <c r="I482" i="49"/>
  <c r="H482" i="49"/>
  <c r="E482" i="49"/>
  <c r="F482" i="49" s="1"/>
  <c r="D482" i="49"/>
  <c r="N481" i="49"/>
  <c r="M481" i="49"/>
  <c r="L481" i="49"/>
  <c r="J481" i="49"/>
  <c r="I481" i="49"/>
  <c r="H481" i="49"/>
  <c r="E481" i="49"/>
  <c r="F481" i="49" s="1"/>
  <c r="D481" i="49"/>
  <c r="N480" i="49"/>
  <c r="M480" i="49"/>
  <c r="L480" i="49"/>
  <c r="J480" i="49"/>
  <c r="I480" i="49"/>
  <c r="H480" i="49"/>
  <c r="E480" i="49"/>
  <c r="F480" i="49" s="1"/>
  <c r="D480" i="49"/>
  <c r="N479" i="49"/>
  <c r="M479" i="49"/>
  <c r="L479" i="49"/>
  <c r="J479" i="49"/>
  <c r="I479" i="49"/>
  <c r="H479" i="49"/>
  <c r="E479" i="49"/>
  <c r="F479" i="49" s="1"/>
  <c r="D479" i="49"/>
  <c r="N478" i="49"/>
  <c r="M478" i="49"/>
  <c r="L478" i="49"/>
  <c r="J478" i="49"/>
  <c r="I478" i="49"/>
  <c r="H478" i="49"/>
  <c r="E478" i="49"/>
  <c r="F478" i="49" s="1"/>
  <c r="D478" i="49"/>
  <c r="N477" i="49"/>
  <c r="M477" i="49"/>
  <c r="L477" i="49"/>
  <c r="J477" i="49"/>
  <c r="I477" i="49"/>
  <c r="H477" i="49"/>
  <c r="F477" i="49"/>
  <c r="E477" i="49"/>
  <c r="D477" i="49"/>
  <c r="N476" i="49"/>
  <c r="M476" i="49"/>
  <c r="L476" i="49"/>
  <c r="J476" i="49"/>
  <c r="I476" i="49"/>
  <c r="H476" i="49"/>
  <c r="E476" i="49"/>
  <c r="F476" i="49" s="1"/>
  <c r="D476" i="49"/>
  <c r="N475" i="49"/>
  <c r="M475" i="49"/>
  <c r="L475" i="49"/>
  <c r="J475" i="49"/>
  <c r="I475" i="49"/>
  <c r="H475" i="49"/>
  <c r="E475" i="49"/>
  <c r="F475" i="49" s="1"/>
  <c r="D475" i="49"/>
  <c r="N474" i="49"/>
  <c r="M474" i="49"/>
  <c r="L474" i="49"/>
  <c r="J474" i="49"/>
  <c r="I474" i="49"/>
  <c r="H474" i="49"/>
  <c r="E474" i="49"/>
  <c r="F474" i="49" s="1"/>
  <c r="D474" i="49"/>
  <c r="N473" i="49"/>
  <c r="M473" i="49"/>
  <c r="L473" i="49"/>
  <c r="J473" i="49"/>
  <c r="I473" i="49"/>
  <c r="H473" i="49"/>
  <c r="E473" i="49"/>
  <c r="F473" i="49" s="1"/>
  <c r="D473" i="49"/>
  <c r="N472" i="49"/>
  <c r="M472" i="49"/>
  <c r="L472" i="49"/>
  <c r="J472" i="49"/>
  <c r="I472" i="49"/>
  <c r="H472" i="49"/>
  <c r="E472" i="49"/>
  <c r="F472" i="49" s="1"/>
  <c r="D472" i="49"/>
  <c r="N471" i="49"/>
  <c r="M471" i="49"/>
  <c r="L471" i="49"/>
  <c r="J471" i="49"/>
  <c r="I471" i="49"/>
  <c r="H471" i="49"/>
  <c r="E471" i="49"/>
  <c r="F471" i="49" s="1"/>
  <c r="D471" i="49"/>
  <c r="N470" i="49"/>
  <c r="M470" i="49"/>
  <c r="L470" i="49"/>
  <c r="J470" i="49"/>
  <c r="I470" i="49"/>
  <c r="H470" i="49"/>
  <c r="E470" i="49"/>
  <c r="F470" i="49" s="1"/>
  <c r="D470" i="49"/>
  <c r="N469" i="49"/>
  <c r="M469" i="49"/>
  <c r="L469" i="49"/>
  <c r="J469" i="49"/>
  <c r="I469" i="49"/>
  <c r="H469" i="49"/>
  <c r="E469" i="49"/>
  <c r="F469" i="49" s="1"/>
  <c r="D469" i="49"/>
  <c r="N468" i="49"/>
  <c r="M468" i="49"/>
  <c r="L468" i="49"/>
  <c r="J468" i="49"/>
  <c r="I468" i="49"/>
  <c r="H468" i="49"/>
  <c r="E468" i="49"/>
  <c r="F468" i="49" s="1"/>
  <c r="D468" i="49"/>
  <c r="N467" i="49"/>
  <c r="M467" i="49"/>
  <c r="L467" i="49"/>
  <c r="J467" i="49"/>
  <c r="I467" i="49"/>
  <c r="H467" i="49"/>
  <c r="F467" i="49"/>
  <c r="E467" i="49"/>
  <c r="D467" i="49"/>
  <c r="N466" i="49"/>
  <c r="M466" i="49"/>
  <c r="L466" i="49"/>
  <c r="J466" i="49"/>
  <c r="I466" i="49"/>
  <c r="H466" i="49"/>
  <c r="E466" i="49"/>
  <c r="F466" i="49" s="1"/>
  <c r="D466" i="49"/>
  <c r="N465" i="49"/>
  <c r="M465" i="49"/>
  <c r="L465" i="49"/>
  <c r="J465" i="49"/>
  <c r="I465" i="49"/>
  <c r="H465" i="49"/>
  <c r="E465" i="49"/>
  <c r="F465" i="49" s="1"/>
  <c r="D465" i="49"/>
  <c r="N464" i="49"/>
  <c r="M464" i="49"/>
  <c r="L464" i="49"/>
  <c r="J464" i="49"/>
  <c r="I464" i="49"/>
  <c r="H464" i="49"/>
  <c r="E464" i="49"/>
  <c r="F464" i="49" s="1"/>
  <c r="D464" i="49"/>
  <c r="N463" i="49"/>
  <c r="M463" i="49"/>
  <c r="L463" i="49"/>
  <c r="J463" i="49"/>
  <c r="I463" i="49"/>
  <c r="H463" i="49"/>
  <c r="F463" i="49"/>
  <c r="E463" i="49"/>
  <c r="D463" i="49"/>
  <c r="N462" i="49"/>
  <c r="M462" i="49"/>
  <c r="L462" i="49"/>
  <c r="J462" i="49"/>
  <c r="I462" i="49"/>
  <c r="H462" i="49"/>
  <c r="E462" i="49"/>
  <c r="F462" i="49" s="1"/>
  <c r="D462" i="49"/>
  <c r="N461" i="49"/>
  <c r="M461" i="49"/>
  <c r="L461" i="49"/>
  <c r="J461" i="49"/>
  <c r="I461" i="49"/>
  <c r="H461" i="49"/>
  <c r="E461" i="49"/>
  <c r="F461" i="49" s="1"/>
  <c r="D461" i="49"/>
  <c r="N460" i="49"/>
  <c r="M460" i="49"/>
  <c r="L460" i="49"/>
  <c r="J460" i="49"/>
  <c r="I460" i="49"/>
  <c r="H460" i="49"/>
  <c r="E460" i="49"/>
  <c r="F460" i="49" s="1"/>
  <c r="D460" i="49"/>
  <c r="N459" i="49"/>
  <c r="M459" i="49"/>
  <c r="L459" i="49"/>
  <c r="J459" i="49"/>
  <c r="I459" i="49"/>
  <c r="H459" i="49"/>
  <c r="E459" i="49"/>
  <c r="F459" i="49" s="1"/>
  <c r="D459" i="49"/>
  <c r="N458" i="49"/>
  <c r="M458" i="49"/>
  <c r="L458" i="49"/>
  <c r="J458" i="49"/>
  <c r="I458" i="49"/>
  <c r="H458" i="49"/>
  <c r="E458" i="49"/>
  <c r="F458" i="49" s="1"/>
  <c r="D458" i="49"/>
  <c r="N457" i="49"/>
  <c r="M457" i="49"/>
  <c r="L457" i="49"/>
  <c r="J457" i="49"/>
  <c r="I457" i="49"/>
  <c r="H457" i="49"/>
  <c r="E457" i="49"/>
  <c r="F457" i="49" s="1"/>
  <c r="D457" i="49"/>
  <c r="N456" i="49"/>
  <c r="M456" i="49"/>
  <c r="L456" i="49"/>
  <c r="J456" i="49"/>
  <c r="I456" i="49"/>
  <c r="H456" i="49"/>
  <c r="E456" i="49"/>
  <c r="F456" i="49" s="1"/>
  <c r="D456" i="49"/>
  <c r="N455" i="49"/>
  <c r="M455" i="49"/>
  <c r="L455" i="49"/>
  <c r="J455" i="49"/>
  <c r="I455" i="49"/>
  <c r="H455" i="49"/>
  <c r="E455" i="49"/>
  <c r="F455" i="49" s="1"/>
  <c r="D455" i="49"/>
  <c r="N454" i="49"/>
  <c r="M454" i="49"/>
  <c r="L454" i="49"/>
  <c r="J454" i="49"/>
  <c r="I454" i="49"/>
  <c r="H454" i="49"/>
  <c r="E454" i="49"/>
  <c r="F454" i="49" s="1"/>
  <c r="D454" i="49"/>
  <c r="N453" i="49"/>
  <c r="M453" i="49"/>
  <c r="L453" i="49"/>
  <c r="J453" i="49"/>
  <c r="I453" i="49"/>
  <c r="H453" i="49"/>
  <c r="F453" i="49"/>
  <c r="E453" i="49"/>
  <c r="D453" i="49"/>
  <c r="N452" i="49"/>
  <c r="M452" i="49"/>
  <c r="L452" i="49"/>
  <c r="J452" i="49"/>
  <c r="I452" i="49"/>
  <c r="H452" i="49"/>
  <c r="E452" i="49"/>
  <c r="F452" i="49" s="1"/>
  <c r="D452" i="49"/>
  <c r="N451" i="49"/>
  <c r="M451" i="49"/>
  <c r="L451" i="49"/>
  <c r="J451" i="49"/>
  <c r="I451" i="49"/>
  <c r="H451" i="49"/>
  <c r="F451" i="49"/>
  <c r="E451" i="49"/>
  <c r="D451" i="49"/>
  <c r="N450" i="49"/>
  <c r="M450" i="49"/>
  <c r="L450" i="49"/>
  <c r="J450" i="49"/>
  <c r="I450" i="49"/>
  <c r="H450" i="49"/>
  <c r="E450" i="49"/>
  <c r="F450" i="49" s="1"/>
  <c r="D450" i="49"/>
  <c r="N449" i="49"/>
  <c r="M449" i="49"/>
  <c r="L449" i="49"/>
  <c r="J449" i="49"/>
  <c r="I449" i="49"/>
  <c r="H449" i="49"/>
  <c r="E449" i="49"/>
  <c r="F449" i="49" s="1"/>
  <c r="D449" i="49"/>
  <c r="N448" i="49"/>
  <c r="M448" i="49"/>
  <c r="L448" i="49"/>
  <c r="J448" i="49"/>
  <c r="I448" i="49"/>
  <c r="H448" i="49"/>
  <c r="E448" i="49"/>
  <c r="F448" i="49" s="1"/>
  <c r="D448" i="49"/>
  <c r="N447" i="49"/>
  <c r="M447" i="49"/>
  <c r="L447" i="49"/>
  <c r="J447" i="49"/>
  <c r="I447" i="49"/>
  <c r="H447" i="49"/>
  <c r="E447" i="49"/>
  <c r="F447" i="49" s="1"/>
  <c r="D447" i="49"/>
  <c r="N446" i="49"/>
  <c r="M446" i="49"/>
  <c r="L446" i="49"/>
  <c r="J446" i="49"/>
  <c r="I446" i="49"/>
  <c r="H446" i="49"/>
  <c r="F446" i="49"/>
  <c r="E446" i="49"/>
  <c r="D446" i="49"/>
  <c r="N445" i="49"/>
  <c r="M445" i="49"/>
  <c r="L445" i="49"/>
  <c r="J445" i="49"/>
  <c r="I445" i="49"/>
  <c r="H445" i="49"/>
  <c r="E445" i="49"/>
  <c r="F445" i="49" s="1"/>
  <c r="D445" i="49"/>
  <c r="N444" i="49"/>
  <c r="M444" i="49"/>
  <c r="L444" i="49"/>
  <c r="J444" i="49"/>
  <c r="I444" i="49"/>
  <c r="H444" i="49"/>
  <c r="E444" i="49"/>
  <c r="F444" i="49" s="1"/>
  <c r="D444" i="49"/>
  <c r="N443" i="49"/>
  <c r="M443" i="49"/>
  <c r="L443" i="49"/>
  <c r="J443" i="49"/>
  <c r="I443" i="49"/>
  <c r="H443" i="49"/>
  <c r="E443" i="49"/>
  <c r="F443" i="49" s="1"/>
  <c r="D443" i="49"/>
  <c r="N442" i="49"/>
  <c r="M442" i="49"/>
  <c r="L442" i="49"/>
  <c r="J442" i="49"/>
  <c r="I442" i="49"/>
  <c r="H442" i="49"/>
  <c r="E442" i="49"/>
  <c r="F442" i="49" s="1"/>
  <c r="D442" i="49"/>
  <c r="N441" i="49"/>
  <c r="M441" i="49"/>
  <c r="L441" i="49"/>
  <c r="J441" i="49"/>
  <c r="I441" i="49"/>
  <c r="H441" i="49"/>
  <c r="E441" i="49"/>
  <c r="F441" i="49" s="1"/>
  <c r="D441" i="49"/>
  <c r="N440" i="49"/>
  <c r="M440" i="49"/>
  <c r="L440" i="49"/>
  <c r="J440" i="49"/>
  <c r="I440" i="49"/>
  <c r="H440" i="49"/>
  <c r="E440" i="49"/>
  <c r="F440" i="49" s="1"/>
  <c r="D440" i="49"/>
  <c r="N439" i="49"/>
  <c r="M439" i="49"/>
  <c r="L439" i="49"/>
  <c r="J439" i="49"/>
  <c r="I439" i="49"/>
  <c r="H439" i="49"/>
  <c r="E439" i="49"/>
  <c r="F439" i="49" s="1"/>
  <c r="D439" i="49"/>
  <c r="N438" i="49"/>
  <c r="M438" i="49"/>
  <c r="L438" i="49"/>
  <c r="J438" i="49"/>
  <c r="I438" i="49"/>
  <c r="H438" i="49"/>
  <c r="E438" i="49"/>
  <c r="F438" i="49" s="1"/>
  <c r="D438" i="49"/>
  <c r="N437" i="49"/>
  <c r="M437" i="49"/>
  <c r="L437" i="49"/>
  <c r="J437" i="49"/>
  <c r="I437" i="49"/>
  <c r="H437" i="49"/>
  <c r="E437" i="49"/>
  <c r="F437" i="49" s="1"/>
  <c r="D437" i="49"/>
  <c r="N436" i="49"/>
  <c r="M436" i="49"/>
  <c r="L436" i="49"/>
  <c r="J436" i="49"/>
  <c r="I436" i="49"/>
  <c r="H436" i="49"/>
  <c r="F436" i="49"/>
  <c r="E436" i="49"/>
  <c r="D436" i="49"/>
  <c r="N435" i="49"/>
  <c r="M435" i="49"/>
  <c r="L435" i="49"/>
  <c r="J435" i="49"/>
  <c r="I435" i="49"/>
  <c r="H435" i="49"/>
  <c r="E435" i="49"/>
  <c r="F435" i="49" s="1"/>
  <c r="D435" i="49"/>
  <c r="N434" i="49"/>
  <c r="M434" i="49"/>
  <c r="L434" i="49"/>
  <c r="J434" i="49"/>
  <c r="I434" i="49"/>
  <c r="H434" i="49"/>
  <c r="E434" i="49"/>
  <c r="F434" i="49" s="1"/>
  <c r="D434" i="49"/>
  <c r="N433" i="49"/>
  <c r="M433" i="49"/>
  <c r="L433" i="49"/>
  <c r="J433" i="49"/>
  <c r="I433" i="49"/>
  <c r="H433" i="49"/>
  <c r="E433" i="49"/>
  <c r="F433" i="49" s="1"/>
  <c r="D433" i="49"/>
  <c r="N432" i="49"/>
  <c r="M432" i="49"/>
  <c r="L432" i="49"/>
  <c r="J432" i="49"/>
  <c r="I432" i="49"/>
  <c r="H432" i="49"/>
  <c r="E432" i="49"/>
  <c r="F432" i="49" s="1"/>
  <c r="D432" i="49"/>
  <c r="N431" i="49"/>
  <c r="M431" i="49"/>
  <c r="L431" i="49"/>
  <c r="J431" i="49"/>
  <c r="I431" i="49"/>
  <c r="H431" i="49"/>
  <c r="E431" i="49"/>
  <c r="F431" i="49" s="1"/>
  <c r="D431" i="49"/>
  <c r="N430" i="49"/>
  <c r="M430" i="49"/>
  <c r="L430" i="49"/>
  <c r="J430" i="49"/>
  <c r="I430" i="49"/>
  <c r="H430" i="49"/>
  <c r="F430" i="49"/>
  <c r="E430" i="49"/>
  <c r="D430" i="49"/>
  <c r="N429" i="49"/>
  <c r="M429" i="49"/>
  <c r="L429" i="49"/>
  <c r="J429" i="49"/>
  <c r="I429" i="49"/>
  <c r="H429" i="49"/>
  <c r="E429" i="49"/>
  <c r="F429" i="49" s="1"/>
  <c r="D429" i="49"/>
  <c r="N428" i="49"/>
  <c r="M428" i="49"/>
  <c r="L428" i="49"/>
  <c r="J428" i="49"/>
  <c r="I428" i="49"/>
  <c r="H428" i="49"/>
  <c r="F428" i="49"/>
  <c r="E428" i="49"/>
  <c r="D428" i="49"/>
  <c r="N427" i="49"/>
  <c r="M427" i="49"/>
  <c r="L427" i="49"/>
  <c r="J427" i="49"/>
  <c r="I427" i="49"/>
  <c r="H427" i="49"/>
  <c r="E427" i="49"/>
  <c r="F427" i="49" s="1"/>
  <c r="D427" i="49"/>
  <c r="N426" i="49"/>
  <c r="M426" i="49"/>
  <c r="L426" i="49"/>
  <c r="J426" i="49"/>
  <c r="I426" i="49"/>
  <c r="H426" i="49"/>
  <c r="E426" i="49"/>
  <c r="F426" i="49" s="1"/>
  <c r="D426" i="49"/>
  <c r="N425" i="49"/>
  <c r="M425" i="49"/>
  <c r="L425" i="49"/>
  <c r="J425" i="49"/>
  <c r="I425" i="49"/>
  <c r="H425" i="49"/>
  <c r="E425" i="49"/>
  <c r="F425" i="49" s="1"/>
  <c r="D425" i="49"/>
  <c r="N424" i="49"/>
  <c r="M424" i="49"/>
  <c r="L424" i="49"/>
  <c r="J424" i="49"/>
  <c r="I424" i="49"/>
  <c r="H424" i="49"/>
  <c r="E424" i="49"/>
  <c r="F424" i="49" s="1"/>
  <c r="D424" i="49"/>
  <c r="N423" i="49"/>
  <c r="M423" i="49"/>
  <c r="L423" i="49"/>
  <c r="J423" i="49"/>
  <c r="I423" i="49"/>
  <c r="H423" i="49"/>
  <c r="E423" i="49"/>
  <c r="F423" i="49" s="1"/>
  <c r="D423" i="49"/>
  <c r="N422" i="49"/>
  <c r="M422" i="49"/>
  <c r="L422" i="49"/>
  <c r="J422" i="49"/>
  <c r="I422" i="49"/>
  <c r="H422" i="49"/>
  <c r="E422" i="49"/>
  <c r="F422" i="49" s="1"/>
  <c r="D422" i="49"/>
  <c r="N421" i="49"/>
  <c r="M421" i="49"/>
  <c r="L421" i="49"/>
  <c r="J421" i="49"/>
  <c r="I421" i="49"/>
  <c r="H421" i="49"/>
  <c r="E421" i="49"/>
  <c r="F421" i="49" s="1"/>
  <c r="D421" i="49"/>
  <c r="N420" i="49"/>
  <c r="M420" i="49"/>
  <c r="L420" i="49"/>
  <c r="J420" i="49"/>
  <c r="I420" i="49"/>
  <c r="H420" i="49"/>
  <c r="F420" i="49"/>
  <c r="E420" i="49"/>
  <c r="D420" i="49"/>
  <c r="N419" i="49"/>
  <c r="M419" i="49"/>
  <c r="L419" i="49"/>
  <c r="J419" i="49"/>
  <c r="I419" i="49"/>
  <c r="H419" i="49"/>
  <c r="E419" i="49"/>
  <c r="F419" i="49" s="1"/>
  <c r="D419" i="49"/>
  <c r="N418" i="49"/>
  <c r="M418" i="49"/>
  <c r="L418" i="49"/>
  <c r="J418" i="49"/>
  <c r="I418" i="49"/>
  <c r="H418" i="49"/>
  <c r="E418" i="49"/>
  <c r="F418" i="49" s="1"/>
  <c r="D418" i="49"/>
  <c r="N417" i="49"/>
  <c r="M417" i="49"/>
  <c r="L417" i="49"/>
  <c r="J417" i="49"/>
  <c r="I417" i="49"/>
  <c r="H417" i="49"/>
  <c r="E417" i="49"/>
  <c r="F417" i="49" s="1"/>
  <c r="D417" i="49"/>
  <c r="N416" i="49"/>
  <c r="M416" i="49"/>
  <c r="L416" i="49"/>
  <c r="J416" i="49"/>
  <c r="I416" i="49"/>
  <c r="H416" i="49"/>
  <c r="E416" i="49"/>
  <c r="F416" i="49" s="1"/>
  <c r="D416" i="49"/>
  <c r="N415" i="49"/>
  <c r="M415" i="49"/>
  <c r="L415" i="49"/>
  <c r="J415" i="49"/>
  <c r="I415" i="49"/>
  <c r="H415" i="49"/>
  <c r="E415" i="49"/>
  <c r="F415" i="49" s="1"/>
  <c r="D415" i="49"/>
  <c r="N414" i="49"/>
  <c r="M414" i="49"/>
  <c r="L414" i="49"/>
  <c r="J414" i="49"/>
  <c r="I414" i="49"/>
  <c r="H414" i="49"/>
  <c r="E414" i="49"/>
  <c r="F414" i="49" s="1"/>
  <c r="D414" i="49"/>
  <c r="N413" i="49"/>
  <c r="M413" i="49"/>
  <c r="L413" i="49"/>
  <c r="J413" i="49"/>
  <c r="I413" i="49"/>
  <c r="H413" i="49"/>
  <c r="E413" i="49"/>
  <c r="F413" i="49" s="1"/>
  <c r="D413" i="49"/>
  <c r="N412" i="49"/>
  <c r="M412" i="49"/>
  <c r="L412" i="49"/>
  <c r="J412" i="49"/>
  <c r="I412" i="49"/>
  <c r="H412" i="49"/>
  <c r="E412" i="49"/>
  <c r="F412" i="49" s="1"/>
  <c r="D412" i="49"/>
  <c r="N411" i="49"/>
  <c r="M411" i="49"/>
  <c r="L411" i="49"/>
  <c r="J411" i="49"/>
  <c r="I411" i="49"/>
  <c r="H411" i="49"/>
  <c r="E411" i="49"/>
  <c r="F411" i="49" s="1"/>
  <c r="D411" i="49"/>
  <c r="N410" i="49"/>
  <c r="M410" i="49"/>
  <c r="L410" i="49"/>
  <c r="J410" i="49"/>
  <c r="I410" i="49"/>
  <c r="H410" i="49"/>
  <c r="E410" i="49"/>
  <c r="F410" i="49" s="1"/>
  <c r="D410" i="49"/>
  <c r="N409" i="49"/>
  <c r="M409" i="49"/>
  <c r="L409" i="49"/>
  <c r="J409" i="49"/>
  <c r="I409" i="49"/>
  <c r="H409" i="49"/>
  <c r="E409" i="49"/>
  <c r="F409" i="49" s="1"/>
  <c r="D409" i="49"/>
  <c r="N408" i="49"/>
  <c r="M408" i="49"/>
  <c r="L408" i="49"/>
  <c r="J408" i="49"/>
  <c r="I408" i="49"/>
  <c r="H408" i="49"/>
  <c r="E408" i="49"/>
  <c r="F408" i="49" s="1"/>
  <c r="D408" i="49"/>
  <c r="N407" i="49"/>
  <c r="M407" i="49"/>
  <c r="L407" i="49"/>
  <c r="J407" i="49"/>
  <c r="I407" i="49"/>
  <c r="H407" i="49"/>
  <c r="E407" i="49"/>
  <c r="F407" i="49" s="1"/>
  <c r="D407" i="49"/>
  <c r="D406" i="49"/>
  <c r="E406" i="49" s="1"/>
  <c r="D405" i="49"/>
  <c r="E405" i="49" s="1"/>
  <c r="E404" i="49"/>
  <c r="E403" i="49"/>
  <c r="D403" i="49"/>
  <c r="E402" i="49"/>
  <c r="D402" i="49"/>
  <c r="E401" i="49"/>
  <c r="D401" i="49"/>
  <c r="E400" i="49"/>
  <c r="D400" i="49"/>
  <c r="E399" i="49"/>
  <c r="D399" i="49"/>
  <c r="D398" i="49"/>
  <c r="E398" i="49" s="1"/>
  <c r="D397" i="49"/>
  <c r="E397" i="49" s="1"/>
  <c r="I395" i="49"/>
  <c r="J395" i="49" s="1"/>
  <c r="E395" i="49"/>
  <c r="F395" i="49" s="1"/>
  <c r="M395" i="49" s="1"/>
  <c r="N395" i="49" s="1"/>
  <c r="D395" i="49"/>
  <c r="E394" i="49"/>
  <c r="D394" i="49"/>
  <c r="I393" i="49"/>
  <c r="J393" i="49" s="1"/>
  <c r="E393" i="49"/>
  <c r="D393" i="49"/>
  <c r="E392" i="49"/>
  <c r="D392" i="49"/>
  <c r="E391" i="49"/>
  <c r="D391" i="49"/>
  <c r="E390" i="49"/>
  <c r="D390" i="49"/>
  <c r="I389" i="49"/>
  <c r="J389" i="49" s="1"/>
  <c r="E389" i="49"/>
  <c r="D389" i="49"/>
  <c r="I388" i="49"/>
  <c r="J388" i="49" s="1"/>
  <c r="F388" i="49"/>
  <c r="M388" i="49" s="1"/>
  <c r="N388" i="49" s="1"/>
  <c r="E387" i="49"/>
  <c r="F387" i="49" s="1"/>
  <c r="M387" i="49" s="1"/>
  <c r="N387" i="49" s="1"/>
  <c r="D387" i="49"/>
  <c r="E386" i="49"/>
  <c r="D386" i="49"/>
  <c r="E385" i="49"/>
  <c r="D385" i="49"/>
  <c r="E384" i="49"/>
  <c r="D384" i="49"/>
  <c r="E383" i="49"/>
  <c r="D383" i="49"/>
  <c r="D382" i="49"/>
  <c r="E382" i="49" s="1"/>
  <c r="D381" i="49"/>
  <c r="E381" i="49" s="1"/>
  <c r="E380" i="49"/>
  <c r="F380" i="49" s="1"/>
  <c r="M380" i="49" s="1"/>
  <c r="N380" i="49" s="1"/>
  <c r="I379" i="49"/>
  <c r="J379" i="49" s="1"/>
  <c r="E379" i="49"/>
  <c r="D379" i="49"/>
  <c r="D378" i="49"/>
  <c r="E378" i="49" s="1"/>
  <c r="D377" i="49"/>
  <c r="E377" i="49" s="1"/>
  <c r="D376" i="49"/>
  <c r="E376" i="49" s="1"/>
  <c r="D375" i="49"/>
  <c r="E375" i="49" s="1"/>
  <c r="E374" i="49"/>
  <c r="D374" i="49"/>
  <c r="D373" i="49"/>
  <c r="E373" i="49" s="1"/>
  <c r="D372" i="49"/>
  <c r="E372" i="49" s="1"/>
  <c r="D371" i="49"/>
  <c r="E371" i="49" s="1"/>
  <c r="D370" i="49"/>
  <c r="E370" i="49" s="1"/>
  <c r="D369" i="49"/>
  <c r="E369" i="49" s="1"/>
  <c r="D368" i="49"/>
  <c r="E368" i="49" s="1"/>
  <c r="D367" i="49"/>
  <c r="E367" i="49" s="1"/>
  <c r="E366" i="49"/>
  <c r="D366" i="49"/>
  <c r="E365" i="49"/>
  <c r="D365" i="49"/>
  <c r="D364" i="49"/>
  <c r="E364" i="49" s="1"/>
  <c r="G364" i="49" s="1"/>
  <c r="H364" i="49" s="1"/>
  <c r="D363" i="49"/>
  <c r="E363" i="49" s="1"/>
  <c r="D362" i="49"/>
  <c r="E362" i="49" s="1"/>
  <c r="D361" i="49"/>
  <c r="E361" i="49" s="1"/>
  <c r="D360" i="49"/>
  <c r="E360" i="49" s="1"/>
  <c r="D359" i="49"/>
  <c r="E359" i="49" s="1"/>
  <c r="D358" i="49"/>
  <c r="E358" i="49" s="1"/>
  <c r="D357" i="49"/>
  <c r="E357" i="49" s="1"/>
  <c r="D356" i="49"/>
  <c r="E356" i="49" s="1"/>
  <c r="K356" i="49" s="1"/>
  <c r="L356" i="49" s="1"/>
  <c r="I355" i="49"/>
  <c r="J355" i="49" s="1"/>
  <c r="D355" i="49"/>
  <c r="E355" i="49" s="1"/>
  <c r="D354" i="49"/>
  <c r="E354" i="49" s="1"/>
  <c r="D353" i="49"/>
  <c r="E353" i="49" s="1"/>
  <c r="D352" i="49"/>
  <c r="E352" i="49" s="1"/>
  <c r="I352" i="49" s="1"/>
  <c r="J352" i="49" s="1"/>
  <c r="I351" i="49"/>
  <c r="J351" i="49" s="1"/>
  <c r="D351" i="49"/>
  <c r="E351" i="49" s="1"/>
  <c r="D350" i="49"/>
  <c r="E350" i="49" s="1"/>
  <c r="D349" i="49"/>
  <c r="E349" i="49" s="1"/>
  <c r="E348" i="49"/>
  <c r="I348" i="49" s="1"/>
  <c r="J348" i="49" s="1"/>
  <c r="D348" i="49"/>
  <c r="E347" i="49"/>
  <c r="D347" i="49"/>
  <c r="E346" i="49"/>
  <c r="D346" i="49"/>
  <c r="E345" i="49"/>
  <c r="D345" i="49"/>
  <c r="E344" i="49"/>
  <c r="D344" i="49"/>
  <c r="E343" i="49"/>
  <c r="D343" i="49"/>
  <c r="E342" i="49"/>
  <c r="D342" i="49"/>
  <c r="E341" i="49"/>
  <c r="D341" i="49"/>
  <c r="D340" i="49"/>
  <c r="E340" i="49" s="1"/>
  <c r="D339" i="49"/>
  <c r="E339" i="49" s="1"/>
  <c r="D338" i="49"/>
  <c r="E338" i="49" s="1"/>
  <c r="D337" i="49"/>
  <c r="E337" i="49" s="1"/>
  <c r="D336" i="49"/>
  <c r="E336" i="49" s="1"/>
  <c r="D335" i="49"/>
  <c r="E335" i="49" s="1"/>
  <c r="I334" i="49"/>
  <c r="J334" i="49" s="1"/>
  <c r="E334" i="49"/>
  <c r="D334" i="49"/>
  <c r="I333" i="49"/>
  <c r="J333" i="49" s="1"/>
  <c r="E333" i="49"/>
  <c r="D333" i="49"/>
  <c r="D332" i="49"/>
  <c r="E332" i="49" s="1"/>
  <c r="D331" i="49"/>
  <c r="E331" i="49" s="1"/>
  <c r="D330" i="49"/>
  <c r="E330" i="49" s="1"/>
  <c r="D329" i="49"/>
  <c r="E329" i="49" s="1"/>
  <c r="D328" i="49"/>
  <c r="E328" i="49" s="1"/>
  <c r="D327" i="49"/>
  <c r="E327" i="49" s="1"/>
  <c r="D326" i="49"/>
  <c r="E326" i="49" s="1"/>
  <c r="D325" i="49"/>
  <c r="E325" i="49" s="1"/>
  <c r="E324" i="49"/>
  <c r="D324" i="49"/>
  <c r="E323" i="49"/>
  <c r="D323" i="49"/>
  <c r="E322" i="49"/>
  <c r="D322" i="49"/>
  <c r="E321" i="49"/>
  <c r="D321" i="49"/>
  <c r="E320" i="49"/>
  <c r="D320" i="49"/>
  <c r="E319" i="49"/>
  <c r="D319" i="49"/>
  <c r="D318" i="49"/>
  <c r="E318" i="49" s="1"/>
  <c r="F318" i="49" s="1"/>
  <c r="M318" i="49" s="1"/>
  <c r="N318" i="49" s="1"/>
  <c r="D317" i="49"/>
  <c r="E317" i="49" s="1"/>
  <c r="E316" i="49"/>
  <c r="D316" i="49"/>
  <c r="I315" i="49"/>
  <c r="J315" i="49" s="1"/>
  <c r="E315" i="49"/>
  <c r="D315" i="49"/>
  <c r="I314" i="49"/>
  <c r="J314" i="49" s="1"/>
  <c r="E314" i="49"/>
  <c r="D314" i="49"/>
  <c r="E313" i="49"/>
  <c r="D313" i="49"/>
  <c r="I312" i="49"/>
  <c r="J312" i="49" s="1"/>
  <c r="E312" i="49"/>
  <c r="D312" i="49"/>
  <c r="I311" i="49"/>
  <c r="J311" i="49" s="1"/>
  <c r="E311" i="49"/>
  <c r="D311" i="49"/>
  <c r="I310" i="49"/>
  <c r="J310" i="49" s="1"/>
  <c r="E310" i="49"/>
  <c r="D310" i="49"/>
  <c r="E309" i="49"/>
  <c r="D309" i="49"/>
  <c r="D308" i="49"/>
  <c r="E308" i="49" s="1"/>
  <c r="I308" i="49" s="1"/>
  <c r="J308" i="49" s="1"/>
  <c r="D307" i="49"/>
  <c r="E307" i="49" s="1"/>
  <c r="I306" i="49"/>
  <c r="J306" i="49" s="1"/>
  <c r="D306" i="49"/>
  <c r="E306" i="49" s="1"/>
  <c r="I305" i="49"/>
  <c r="J305" i="49" s="1"/>
  <c r="E305" i="49"/>
  <c r="D305" i="49"/>
  <c r="D304" i="49"/>
  <c r="E304" i="49" s="1"/>
  <c r="D303" i="49"/>
  <c r="E303" i="49" s="1"/>
  <c r="D302" i="49"/>
  <c r="E302" i="49" s="1"/>
  <c r="F302" i="49" s="1"/>
  <c r="M302" i="49" s="1"/>
  <c r="N302" i="49" s="1"/>
  <c r="E301" i="49"/>
  <c r="D301" i="49"/>
  <c r="F300" i="49"/>
  <c r="M300" i="49" s="1"/>
  <c r="N300" i="49" s="1"/>
  <c r="E300" i="49"/>
  <c r="D300" i="49"/>
  <c r="E299" i="49"/>
  <c r="D299" i="49"/>
  <c r="I298" i="49"/>
  <c r="J298" i="49" s="1"/>
  <c r="D298" i="49"/>
  <c r="E298" i="49" s="1"/>
  <c r="I297" i="49"/>
  <c r="J297" i="49" s="1"/>
  <c r="D297" i="49"/>
  <c r="E297" i="49" s="1"/>
  <c r="I296" i="49"/>
  <c r="J296" i="49" s="1"/>
  <c r="E296" i="49"/>
  <c r="D296" i="49"/>
  <c r="E295" i="49"/>
  <c r="D295" i="49"/>
  <c r="E294" i="49"/>
  <c r="I294" i="49" s="1"/>
  <c r="J294" i="49" s="1"/>
  <c r="D294" i="49"/>
  <c r="D293" i="49"/>
  <c r="E293" i="49" s="1"/>
  <c r="D292" i="49"/>
  <c r="E292" i="49" s="1"/>
  <c r="E291" i="49"/>
  <c r="D291" i="49"/>
  <c r="D290" i="49"/>
  <c r="E290" i="49" s="1"/>
  <c r="E289" i="49"/>
  <c r="D289" i="49"/>
  <c r="D288" i="49"/>
  <c r="E288" i="49" s="1"/>
  <c r="E287" i="49"/>
  <c r="D287" i="49"/>
  <c r="E286" i="49"/>
  <c r="D286" i="49"/>
  <c r="E285" i="49"/>
  <c r="I285" i="49" s="1"/>
  <c r="J285" i="49" s="1"/>
  <c r="D285" i="49"/>
  <c r="I284" i="49"/>
  <c r="J284" i="49" s="1"/>
  <c r="D284" i="49"/>
  <c r="E284" i="49" s="1"/>
  <c r="F284" i="49" s="1"/>
  <c r="M284" i="49" s="1"/>
  <c r="N284" i="49" s="1"/>
  <c r="D283" i="49"/>
  <c r="E283" i="49" s="1"/>
  <c r="J282" i="49"/>
  <c r="I282" i="49"/>
  <c r="D282" i="49"/>
  <c r="E282" i="49" s="1"/>
  <c r="D281" i="49"/>
  <c r="E281" i="49" s="1"/>
  <c r="I281" i="49" s="1"/>
  <c r="J281" i="49" s="1"/>
  <c r="J280" i="49"/>
  <c r="I280" i="49"/>
  <c r="D280" i="49"/>
  <c r="E280" i="49" s="1"/>
  <c r="D279" i="49"/>
  <c r="E279" i="49" s="1"/>
  <c r="J278" i="49"/>
  <c r="I278" i="49"/>
  <c r="D278" i="49"/>
  <c r="E278" i="49" s="1"/>
  <c r="D277" i="49"/>
  <c r="E277" i="49" s="1"/>
  <c r="I277" i="49" s="1"/>
  <c r="J277" i="49" s="1"/>
  <c r="J276" i="49"/>
  <c r="I276" i="49"/>
  <c r="D276" i="49"/>
  <c r="E276" i="49" s="1"/>
  <c r="D275" i="49"/>
  <c r="E275" i="49" s="1"/>
  <c r="I274" i="49"/>
  <c r="J274" i="49" s="1"/>
  <c r="D274" i="49"/>
  <c r="E274" i="49" s="1"/>
  <c r="D273" i="49"/>
  <c r="E273" i="49" s="1"/>
  <c r="J272" i="49"/>
  <c r="I272" i="49"/>
  <c r="D272" i="49"/>
  <c r="E272" i="49" s="1"/>
  <c r="D271" i="49"/>
  <c r="E271" i="49" s="1"/>
  <c r="I271" i="49" s="1"/>
  <c r="J271" i="49" s="1"/>
  <c r="D270" i="49"/>
  <c r="E270" i="49" s="1"/>
  <c r="E269" i="49"/>
  <c r="D269" i="49"/>
  <c r="E268" i="49"/>
  <c r="F268" i="49" s="1"/>
  <c r="M268" i="49" s="1"/>
  <c r="N268" i="49" s="1"/>
  <c r="D268" i="49"/>
  <c r="E267" i="49"/>
  <c r="D267" i="49"/>
  <c r="E266" i="49"/>
  <c r="D266" i="49"/>
  <c r="I265" i="49"/>
  <c r="J265" i="49" s="1"/>
  <c r="E265" i="49"/>
  <c r="D265" i="49"/>
  <c r="I264" i="49"/>
  <c r="J264" i="49" s="1"/>
  <c r="E264" i="49"/>
  <c r="D264" i="49"/>
  <c r="E263" i="49"/>
  <c r="I263" i="49" s="1"/>
  <c r="J263" i="49" s="1"/>
  <c r="D263" i="49"/>
  <c r="E262" i="49"/>
  <c r="I262" i="49" s="1"/>
  <c r="J262" i="49" s="1"/>
  <c r="D262" i="49"/>
  <c r="I261" i="49"/>
  <c r="J261" i="49" s="1"/>
  <c r="E261" i="49"/>
  <c r="D261" i="49"/>
  <c r="I260" i="49"/>
  <c r="J260" i="49" s="1"/>
  <c r="F260" i="49"/>
  <c r="M260" i="49" s="1"/>
  <c r="N260" i="49" s="1"/>
  <c r="D260" i="49"/>
  <c r="E260" i="49" s="1"/>
  <c r="D259" i="49"/>
  <c r="E259" i="49" s="1"/>
  <c r="J258" i="49"/>
  <c r="I258" i="49"/>
  <c r="D258" i="49"/>
  <c r="E258" i="49" s="1"/>
  <c r="D257" i="49"/>
  <c r="E257" i="49" s="1"/>
  <c r="I257" i="49" s="1"/>
  <c r="J257" i="49" s="1"/>
  <c r="J256" i="49"/>
  <c r="I256" i="49"/>
  <c r="D256" i="49"/>
  <c r="E256" i="49" s="1"/>
  <c r="D255" i="49"/>
  <c r="E255" i="49" s="1"/>
  <c r="D254" i="49"/>
  <c r="E254" i="49" s="1"/>
  <c r="I253" i="49"/>
  <c r="J253" i="49" s="1"/>
  <c r="E253" i="49"/>
  <c r="D253" i="49"/>
  <c r="E252" i="49"/>
  <c r="I252" i="49" s="1"/>
  <c r="J252" i="49" s="1"/>
  <c r="D252" i="49"/>
  <c r="E251" i="49"/>
  <c r="D251" i="49"/>
  <c r="E250" i="49"/>
  <c r="D250" i="49"/>
  <c r="E249" i="49"/>
  <c r="D249" i="49"/>
  <c r="E248" i="49"/>
  <c r="D248" i="49"/>
  <c r="E247" i="49"/>
  <c r="D247" i="49"/>
  <c r="E246" i="49"/>
  <c r="D246" i="49"/>
  <c r="E245" i="49"/>
  <c r="D245" i="49"/>
  <c r="E244" i="49"/>
  <c r="I244" i="49" s="1"/>
  <c r="J244" i="49" s="1"/>
  <c r="D244" i="49"/>
  <c r="I243" i="49"/>
  <c r="J243" i="49" s="1"/>
  <c r="E243" i="49"/>
  <c r="D243" i="49"/>
  <c r="I242" i="49"/>
  <c r="J242" i="49" s="1"/>
  <c r="E242" i="49"/>
  <c r="D242" i="49"/>
  <c r="I241" i="49"/>
  <c r="J241" i="49" s="1"/>
  <c r="E241" i="49"/>
  <c r="D241" i="49"/>
  <c r="I240" i="49"/>
  <c r="J240" i="49" s="1"/>
  <c r="E240" i="49"/>
  <c r="D240" i="49"/>
  <c r="I239" i="49"/>
  <c r="J239" i="49" s="1"/>
  <c r="E239" i="49"/>
  <c r="D239" i="49"/>
  <c r="I238" i="49"/>
  <c r="J238" i="49" s="1"/>
  <c r="D238" i="49"/>
  <c r="E238" i="49" s="1"/>
  <c r="F238" i="49" s="1"/>
  <c r="M238" i="49" s="1"/>
  <c r="N238" i="49" s="1"/>
  <c r="I237" i="49"/>
  <c r="J237" i="49" s="1"/>
  <c r="D237" i="49"/>
  <c r="E237" i="49" s="1"/>
  <c r="E236" i="49"/>
  <c r="I236" i="49" s="1"/>
  <c r="J236" i="49" s="1"/>
  <c r="D236" i="49"/>
  <c r="E235" i="49"/>
  <c r="I235" i="49" s="1"/>
  <c r="J235" i="49" s="1"/>
  <c r="D235" i="49"/>
  <c r="D234" i="49"/>
  <c r="E234" i="49" s="1"/>
  <c r="E233" i="49"/>
  <c r="D233" i="49"/>
  <c r="D232" i="49"/>
  <c r="E232" i="49" s="1"/>
  <c r="E231" i="49"/>
  <c r="D231" i="49"/>
  <c r="D230" i="49"/>
  <c r="E230" i="49" s="1"/>
  <c r="J229" i="49"/>
  <c r="I229" i="49"/>
  <c r="E229" i="49"/>
  <c r="D229" i="49"/>
  <c r="I228" i="49"/>
  <c r="J228" i="49" s="1"/>
  <c r="F228" i="49"/>
  <c r="M228" i="49" s="1"/>
  <c r="N228" i="49" s="1"/>
  <c r="E228" i="49"/>
  <c r="D228" i="49"/>
  <c r="I227" i="49"/>
  <c r="J227" i="49" s="1"/>
  <c r="E227" i="49"/>
  <c r="D227" i="49"/>
  <c r="I226" i="49"/>
  <c r="J226" i="49" s="1"/>
  <c r="E226" i="49"/>
  <c r="D226" i="49"/>
  <c r="I225" i="49"/>
  <c r="J225" i="49" s="1"/>
  <c r="E225" i="49"/>
  <c r="D225" i="49"/>
  <c r="I224" i="49"/>
  <c r="J224" i="49" s="1"/>
  <c r="E224" i="49"/>
  <c r="D224" i="49"/>
  <c r="I223" i="49"/>
  <c r="J223" i="49" s="1"/>
  <c r="E223" i="49"/>
  <c r="D223" i="49"/>
  <c r="D222" i="49"/>
  <c r="E222" i="49" s="1"/>
  <c r="D221" i="49"/>
  <c r="E221" i="49" s="1"/>
  <c r="J220" i="49"/>
  <c r="I220" i="49"/>
  <c r="E220" i="49"/>
  <c r="D220" i="49"/>
  <c r="E219" i="49"/>
  <c r="D219" i="49"/>
  <c r="E218" i="49"/>
  <c r="D218" i="49"/>
  <c r="E217" i="49"/>
  <c r="D217" i="49"/>
  <c r="E216" i="49"/>
  <c r="D216" i="49"/>
  <c r="E215" i="49"/>
  <c r="D215" i="49"/>
  <c r="E214" i="49"/>
  <c r="D214" i="49"/>
  <c r="E213" i="49"/>
  <c r="D213" i="49"/>
  <c r="D212" i="49"/>
  <c r="E212" i="49" s="1"/>
  <c r="D211" i="49"/>
  <c r="E211" i="49" s="1"/>
  <c r="D210" i="49"/>
  <c r="E210" i="49" s="1"/>
  <c r="D209" i="49"/>
  <c r="E209" i="49" s="1"/>
  <c r="D208" i="49"/>
  <c r="E208" i="49" s="1"/>
  <c r="D207" i="49"/>
  <c r="E207" i="49" s="1"/>
  <c r="E206" i="49"/>
  <c r="D206" i="49"/>
  <c r="I205" i="49"/>
  <c r="J205" i="49" s="1"/>
  <c r="E205" i="49"/>
  <c r="D205" i="49"/>
  <c r="D204" i="49"/>
  <c r="E204" i="49" s="1"/>
  <c r="F204" i="49" s="1"/>
  <c r="M204" i="49" s="1"/>
  <c r="N204" i="49" s="1"/>
  <c r="D203" i="49"/>
  <c r="E203" i="49" s="1"/>
  <c r="D202" i="49"/>
  <c r="E202" i="49" s="1"/>
  <c r="D199" i="49"/>
  <c r="D198" i="49"/>
  <c r="D197" i="49"/>
  <c r="D196" i="49"/>
  <c r="E196" i="49" s="1"/>
  <c r="K196" i="49" s="1"/>
  <c r="D195" i="49"/>
  <c r="D194" i="49"/>
  <c r="E194" i="49" s="1"/>
  <c r="I194" i="49" s="1"/>
  <c r="J194" i="49" s="1"/>
  <c r="D191" i="49"/>
  <c r="D190" i="49"/>
  <c r="D189" i="49"/>
  <c r="D188" i="49"/>
  <c r="D187" i="49"/>
  <c r="D186" i="49"/>
  <c r="E186" i="49" s="1"/>
  <c r="I186" i="49" s="1"/>
  <c r="J186" i="49" s="1"/>
  <c r="D184" i="49"/>
  <c r="D183" i="49"/>
  <c r="D182" i="49"/>
  <c r="D181" i="49"/>
  <c r="E181" i="49" s="1"/>
  <c r="K181" i="49" s="1"/>
  <c r="F180" i="49"/>
  <c r="M180" i="49" s="1"/>
  <c r="N180" i="49" s="1"/>
  <c r="D180" i="49"/>
  <c r="E180" i="49" s="1"/>
  <c r="K180" i="49" s="1"/>
  <c r="D179" i="49"/>
  <c r="D178" i="49"/>
  <c r="E178" i="49" s="1"/>
  <c r="D175" i="49"/>
  <c r="D174" i="49"/>
  <c r="D173" i="49"/>
  <c r="D172" i="49"/>
  <c r="I171" i="49"/>
  <c r="J171" i="49" s="1"/>
  <c r="D171" i="49"/>
  <c r="E171" i="49" s="1"/>
  <c r="F171" i="49" s="1"/>
  <c r="M171" i="49" s="1"/>
  <c r="N171" i="49" s="1"/>
  <c r="D170" i="49"/>
  <c r="E170" i="49" s="1"/>
  <c r="G170" i="49" s="1"/>
  <c r="D167" i="49"/>
  <c r="D166" i="49"/>
  <c r="E166" i="49" s="1"/>
  <c r="G166" i="49" s="1"/>
  <c r="H166" i="49" s="1"/>
  <c r="D165" i="49"/>
  <c r="D164" i="49"/>
  <c r="D163" i="49"/>
  <c r="D162" i="49"/>
  <c r="D159" i="49"/>
  <c r="D158" i="49"/>
  <c r="D157" i="49"/>
  <c r="E157" i="49" s="1"/>
  <c r="F157" i="49" s="1"/>
  <c r="M157" i="49" s="1"/>
  <c r="N157" i="49" s="1"/>
  <c r="D156" i="49"/>
  <c r="I155" i="49"/>
  <c r="J155" i="49" s="1"/>
  <c r="D155" i="49"/>
  <c r="E155" i="49" s="1"/>
  <c r="F155" i="49" s="1"/>
  <c r="M155" i="49" s="1"/>
  <c r="N155" i="49" s="1"/>
  <c r="D154" i="49"/>
  <c r="I151" i="49"/>
  <c r="J151" i="49" s="1"/>
  <c r="D151" i="49"/>
  <c r="E151" i="49" s="1"/>
  <c r="F151" i="49" s="1"/>
  <c r="M151" i="49" s="1"/>
  <c r="N151" i="49" s="1"/>
  <c r="D150" i="49"/>
  <c r="E150" i="49" s="1"/>
  <c r="I150" i="49" s="1"/>
  <c r="J150" i="49" s="1"/>
  <c r="D149" i="49"/>
  <c r="E149" i="49" s="1"/>
  <c r="F149" i="49" s="1"/>
  <c r="M149" i="49" s="1"/>
  <c r="N149" i="49" s="1"/>
  <c r="D148" i="49"/>
  <c r="D147" i="49"/>
  <c r="E147" i="49" s="1"/>
  <c r="G147" i="49" s="1"/>
  <c r="D146" i="49"/>
  <c r="D143" i="49"/>
  <c r="D142" i="49"/>
  <c r="E142" i="49" s="1"/>
  <c r="G142" i="49" s="1"/>
  <c r="H142" i="49" s="1"/>
  <c r="D141" i="49"/>
  <c r="D140" i="49"/>
  <c r="D139" i="49"/>
  <c r="D138" i="49"/>
  <c r="D135" i="49"/>
  <c r="D134" i="49"/>
  <c r="D133" i="49"/>
  <c r="D132" i="49"/>
  <c r="E132" i="49" s="1"/>
  <c r="K132" i="49" s="1"/>
  <c r="D131" i="49"/>
  <c r="E131" i="49" s="1"/>
  <c r="F131" i="49" s="1"/>
  <c r="M131" i="49" s="1"/>
  <c r="N131" i="49" s="1"/>
  <c r="D130" i="49"/>
  <c r="D127" i="49"/>
  <c r="I126" i="49"/>
  <c r="J126" i="49" s="1"/>
  <c r="D126" i="49"/>
  <c r="E126" i="49" s="1"/>
  <c r="G126" i="49" s="1"/>
  <c r="H126" i="49" s="1"/>
  <c r="D125" i="49"/>
  <c r="D124" i="49"/>
  <c r="D123" i="49"/>
  <c r="D122" i="49"/>
  <c r="D121" i="49"/>
  <c r="D119" i="49"/>
  <c r="D118" i="49"/>
  <c r="E118" i="49" s="1"/>
  <c r="D117" i="49"/>
  <c r="D116" i="49"/>
  <c r="D115" i="49"/>
  <c r="D114" i="49"/>
  <c r="D111" i="49"/>
  <c r="D110" i="49"/>
  <c r="D109" i="49"/>
  <c r="D107" i="49"/>
  <c r="D106" i="49"/>
  <c r="E106" i="49" s="1"/>
  <c r="G106" i="49" s="1"/>
  <c r="D104" i="49"/>
  <c r="D103" i="49"/>
  <c r="H102" i="49"/>
  <c r="D102" i="49"/>
  <c r="E102" i="49" s="1"/>
  <c r="K102" i="49" s="1"/>
  <c r="D101" i="49"/>
  <c r="D99" i="49"/>
  <c r="D98" i="49"/>
  <c r="D96" i="49"/>
  <c r="E96" i="49" s="1"/>
  <c r="G96" i="49" s="1"/>
  <c r="D95" i="49"/>
  <c r="D94" i="49"/>
  <c r="D93" i="49"/>
  <c r="E93" i="49" s="1"/>
  <c r="F93" i="49" s="1"/>
  <c r="M93" i="49" s="1"/>
  <c r="N93" i="49" s="1"/>
  <c r="D91" i="49"/>
  <c r="E91" i="49" s="1"/>
  <c r="D90" i="49"/>
  <c r="E88" i="49"/>
  <c r="I88" i="49" s="1"/>
  <c r="J88" i="49" s="1"/>
  <c r="D88" i="49"/>
  <c r="D87" i="49"/>
  <c r="E87" i="49" s="1"/>
  <c r="G87" i="49" s="1"/>
  <c r="H87" i="49" s="1"/>
  <c r="D86" i="49"/>
  <c r="D85" i="49"/>
  <c r="D83" i="49"/>
  <c r="E83" i="49" s="1"/>
  <c r="K83" i="49" s="1"/>
  <c r="D82" i="49"/>
  <c r="D80" i="49"/>
  <c r="D79" i="49"/>
  <c r="D78" i="49"/>
  <c r="D77" i="49"/>
  <c r="E77" i="49" s="1"/>
  <c r="D75" i="49"/>
  <c r="E75" i="49" s="1"/>
  <c r="K75" i="49" s="1"/>
  <c r="D74" i="49"/>
  <c r="D72" i="49"/>
  <c r="D71" i="49"/>
  <c r="E71" i="49" s="1"/>
  <c r="D70" i="49"/>
  <c r="D69" i="49"/>
  <c r="E69" i="49" s="1"/>
  <c r="D68" i="49"/>
  <c r="E68" i="49" s="1"/>
  <c r="I68" i="49" s="1"/>
  <c r="J68" i="49" s="1"/>
  <c r="D67" i="49"/>
  <c r="E67" i="49" s="1"/>
  <c r="D66" i="49"/>
  <c r="D65" i="49"/>
  <c r="D64" i="49"/>
  <c r="D63" i="49"/>
  <c r="E63" i="49" s="1"/>
  <c r="I63" i="49" s="1"/>
  <c r="J63" i="49" s="1"/>
  <c r="D61" i="49"/>
  <c r="E60" i="49"/>
  <c r="K60" i="49" s="1"/>
  <c r="D60" i="49"/>
  <c r="D59" i="49"/>
  <c r="D58" i="49"/>
  <c r="D57" i="49"/>
  <c r="E57" i="49" s="1"/>
  <c r="F57" i="49" s="1"/>
  <c r="M57" i="49" s="1"/>
  <c r="N57" i="49" s="1"/>
  <c r="D56" i="49"/>
  <c r="D55" i="49"/>
  <c r="D53" i="49"/>
  <c r="D52" i="49"/>
  <c r="D51" i="49"/>
  <c r="E51" i="49" s="1"/>
  <c r="K51" i="49" s="1"/>
  <c r="D50" i="49"/>
  <c r="D48" i="49"/>
  <c r="D47" i="49"/>
  <c r="E47" i="49" s="1"/>
  <c r="K47" i="49" s="1"/>
  <c r="D45" i="49"/>
  <c r="D44" i="49"/>
  <c r="E43" i="49"/>
  <c r="K43" i="49" s="1"/>
  <c r="D43" i="49"/>
  <c r="D42" i="49"/>
  <c r="D40" i="49"/>
  <c r="D39" i="49"/>
  <c r="E39" i="49" s="1"/>
  <c r="E37" i="49"/>
  <c r="I37" i="49" s="1"/>
  <c r="J37" i="49" s="1"/>
  <c r="D37" i="49"/>
  <c r="D36" i="49"/>
  <c r="D35" i="49"/>
  <c r="E35" i="49" s="1"/>
  <c r="D34" i="49"/>
  <c r="D32" i="49"/>
  <c r="E31" i="49"/>
  <c r="D31" i="49"/>
  <c r="D29" i="49"/>
  <c r="E29" i="49" s="1"/>
  <c r="K29" i="49" s="1"/>
  <c r="D28" i="49"/>
  <c r="E27" i="49"/>
  <c r="K27" i="49" s="1"/>
  <c r="D27" i="49"/>
  <c r="D26" i="49"/>
  <c r="D24" i="49"/>
  <c r="D23" i="49"/>
  <c r="E23" i="49" s="1"/>
  <c r="D21" i="49"/>
  <c r="E21" i="49" s="1"/>
  <c r="D20" i="49"/>
  <c r="D19" i="49"/>
  <c r="E19" i="49" s="1"/>
  <c r="G19" i="49" s="1"/>
  <c r="D18" i="49"/>
  <c r="D16" i="49"/>
  <c r="D15" i="49"/>
  <c r="D14" i="49"/>
  <c r="D13" i="49"/>
  <c r="D12" i="49"/>
  <c r="F11" i="49"/>
  <c r="M11" i="49" s="1"/>
  <c r="N11" i="49" s="1"/>
  <c r="D11" i="49"/>
  <c r="E11" i="49" s="1"/>
  <c r="K11" i="49" s="1"/>
  <c r="D10" i="49"/>
  <c r="D8" i="49"/>
  <c r="D7" i="49"/>
  <c r="E7" i="49" s="1"/>
  <c r="K7" i="49" s="1"/>
  <c r="D5" i="49"/>
  <c r="D4" i="49"/>
  <c r="D3" i="49"/>
  <c r="E3" i="49" s="1"/>
  <c r="K3" i="49" s="1"/>
  <c r="H3" i="48"/>
  <c r="I3" i="48" s="1"/>
  <c r="H4" i="48"/>
  <c r="I4" i="48" s="1"/>
  <c r="H14" i="48"/>
  <c r="I14" i="48" s="1"/>
  <c r="H15" i="48"/>
  <c r="I15" i="48" s="1"/>
  <c r="H23" i="48"/>
  <c r="I23" i="48" s="1"/>
  <c r="H25" i="48"/>
  <c r="I25" i="48" s="1"/>
  <c r="I34" i="48"/>
  <c r="H35" i="48"/>
  <c r="I35" i="48" s="1"/>
  <c r="H44" i="48"/>
  <c r="I44" i="48" s="1"/>
  <c r="H46" i="48"/>
  <c r="I46" i="48" s="1"/>
  <c r="H55" i="48"/>
  <c r="I55" i="48"/>
  <c r="H56" i="48"/>
  <c r="I56" i="48"/>
  <c r="H57" i="48"/>
  <c r="I57" i="48"/>
  <c r="H58" i="48"/>
  <c r="I58" i="48"/>
  <c r="H59" i="48"/>
  <c r="I59" i="48"/>
  <c r="H60" i="48"/>
  <c r="I60" i="48"/>
  <c r="H61" i="48"/>
  <c r="I61" i="48"/>
  <c r="H62" i="48"/>
  <c r="I62" i="48"/>
  <c r="H63" i="48"/>
  <c r="I63" i="48"/>
  <c r="H64" i="48"/>
  <c r="I64" i="48"/>
  <c r="H65" i="48"/>
  <c r="I65" i="48"/>
  <c r="H66" i="48"/>
  <c r="I66" i="48"/>
  <c r="H67" i="48"/>
  <c r="I67" i="48"/>
  <c r="H68" i="48"/>
  <c r="I68" i="48"/>
  <c r="H69" i="48"/>
  <c r="I69" i="48"/>
  <c r="H70" i="48"/>
  <c r="I70" i="48"/>
  <c r="H71" i="48"/>
  <c r="I71" i="48"/>
  <c r="H72" i="48"/>
  <c r="I72" i="48"/>
  <c r="H73" i="48"/>
  <c r="I73" i="48"/>
  <c r="H74" i="48"/>
  <c r="I74" i="48"/>
  <c r="H75" i="48"/>
  <c r="I75" i="48"/>
  <c r="H76" i="48"/>
  <c r="I76" i="48"/>
  <c r="H77" i="48"/>
  <c r="I77" i="48"/>
  <c r="H78" i="48"/>
  <c r="I78" i="48"/>
  <c r="H79" i="48"/>
  <c r="I79" i="48"/>
  <c r="H80" i="48"/>
  <c r="I80" i="48"/>
  <c r="H81" i="48"/>
  <c r="I81" i="48"/>
  <c r="H82" i="48"/>
  <c r="I82" i="48"/>
  <c r="H83" i="48"/>
  <c r="I83" i="48"/>
  <c r="H84" i="48"/>
  <c r="I84" i="48"/>
  <c r="H85" i="48"/>
  <c r="I85" i="48"/>
  <c r="H86" i="48"/>
  <c r="I86" i="48"/>
  <c r="H87" i="48"/>
  <c r="I87" i="48"/>
  <c r="H88" i="48"/>
  <c r="I88" i="48"/>
  <c r="H89" i="48"/>
  <c r="I89" i="48"/>
  <c r="H90" i="48"/>
  <c r="I90" i="48"/>
  <c r="H91" i="48"/>
  <c r="I91" i="48"/>
  <c r="H92" i="48"/>
  <c r="I92" i="48"/>
  <c r="H93" i="48"/>
  <c r="I93" i="48"/>
  <c r="H94" i="48"/>
  <c r="I94" i="48"/>
  <c r="H95" i="48"/>
  <c r="I95" i="48"/>
  <c r="H96" i="48"/>
  <c r="I96" i="48"/>
  <c r="H97" i="48"/>
  <c r="I97" i="48"/>
  <c r="H98" i="48"/>
  <c r="I98" i="48"/>
  <c r="H99" i="48"/>
  <c r="I99" i="48"/>
  <c r="H100" i="48"/>
  <c r="I100" i="48"/>
  <c r="H101" i="48"/>
  <c r="I101" i="48"/>
  <c r="H102" i="48"/>
  <c r="I102" i="48"/>
  <c r="H103" i="48"/>
  <c r="I103" i="48"/>
  <c r="H104" i="48"/>
  <c r="I104" i="48"/>
  <c r="H105" i="48"/>
  <c r="I105" i="48"/>
  <c r="H106" i="48"/>
  <c r="I106" i="48"/>
  <c r="H107" i="48"/>
  <c r="I107" i="48"/>
  <c r="H108" i="48"/>
  <c r="I108" i="48"/>
  <c r="H109" i="48"/>
  <c r="I109" i="48"/>
  <c r="H110" i="48"/>
  <c r="I110" i="48"/>
  <c r="H111" i="48"/>
  <c r="I111" i="48"/>
  <c r="H112" i="48"/>
  <c r="I112" i="48"/>
  <c r="H113" i="48"/>
  <c r="I113" i="48"/>
  <c r="H114" i="48"/>
  <c r="I114" i="48"/>
  <c r="H115" i="48"/>
  <c r="I115" i="48"/>
  <c r="H116" i="48"/>
  <c r="I116" i="48"/>
  <c r="H117" i="48"/>
  <c r="I117" i="48"/>
  <c r="H118" i="48"/>
  <c r="I118" i="48"/>
  <c r="H119" i="48"/>
  <c r="I119" i="48"/>
  <c r="H120" i="48"/>
  <c r="I120" i="48"/>
  <c r="H121" i="48"/>
  <c r="I121" i="48"/>
  <c r="H122" i="48"/>
  <c r="I122" i="48"/>
  <c r="H123" i="48"/>
  <c r="I123" i="48"/>
  <c r="H124" i="48"/>
  <c r="I124" i="48"/>
  <c r="H125" i="48"/>
  <c r="I125" i="48"/>
  <c r="H126" i="48"/>
  <c r="I126" i="48"/>
  <c r="H127" i="48"/>
  <c r="I127" i="48"/>
  <c r="H128" i="48"/>
  <c r="I128" i="48"/>
  <c r="H129" i="48"/>
  <c r="I129" i="48"/>
  <c r="H130" i="48"/>
  <c r="I130" i="48"/>
  <c r="H131" i="48"/>
  <c r="I131" i="48"/>
  <c r="H132" i="48"/>
  <c r="I132" i="48"/>
  <c r="H133" i="48"/>
  <c r="I133" i="48"/>
  <c r="H134" i="48"/>
  <c r="I134" i="48"/>
  <c r="H135" i="48"/>
  <c r="I135" i="48"/>
  <c r="H136" i="48"/>
  <c r="I136" i="48"/>
  <c r="H137" i="48"/>
  <c r="I137" i="48"/>
  <c r="H138" i="48"/>
  <c r="I138" i="48"/>
  <c r="H139" i="48"/>
  <c r="I139" i="48"/>
  <c r="H140" i="48"/>
  <c r="I140" i="48"/>
  <c r="H141" i="48"/>
  <c r="I141" i="48"/>
  <c r="H142" i="48"/>
  <c r="I142" i="48"/>
  <c r="H143" i="48"/>
  <c r="I143" i="48"/>
  <c r="H144" i="48"/>
  <c r="I144" i="48"/>
  <c r="H145" i="48"/>
  <c r="I145" i="48"/>
  <c r="H146" i="48"/>
  <c r="I146" i="48"/>
  <c r="H147" i="48"/>
  <c r="I147" i="48"/>
  <c r="H148" i="48"/>
  <c r="I148" i="48"/>
  <c r="H149" i="48"/>
  <c r="I149" i="48"/>
  <c r="H150" i="48"/>
  <c r="I150" i="48"/>
  <c r="H151" i="48"/>
  <c r="I151" i="48"/>
  <c r="H152" i="48"/>
  <c r="I152" i="48"/>
  <c r="H153" i="48"/>
  <c r="I153" i="48"/>
  <c r="H154" i="48"/>
  <c r="I154" i="48"/>
  <c r="H155" i="48"/>
  <c r="I155" i="48"/>
  <c r="H156" i="48"/>
  <c r="I156" i="48"/>
  <c r="H157" i="48"/>
  <c r="I157" i="48"/>
  <c r="H158" i="48"/>
  <c r="I158" i="48"/>
  <c r="H159" i="48"/>
  <c r="I159" i="48"/>
  <c r="H160" i="48"/>
  <c r="I160" i="48"/>
  <c r="H161" i="48"/>
  <c r="I161" i="48"/>
  <c r="H162" i="48"/>
  <c r="I162" i="48"/>
  <c r="H163" i="48"/>
  <c r="I163" i="48"/>
  <c r="H164" i="48"/>
  <c r="I164" i="48"/>
  <c r="H165" i="48"/>
  <c r="I165" i="48"/>
  <c r="H166" i="48"/>
  <c r="I166" i="48"/>
  <c r="H167" i="48"/>
  <c r="I167" i="48"/>
  <c r="H168" i="48"/>
  <c r="I168" i="48"/>
  <c r="H169" i="48"/>
  <c r="I169" i="48"/>
  <c r="H170" i="48"/>
  <c r="I170" i="48"/>
  <c r="H171" i="48"/>
  <c r="I171" i="48"/>
  <c r="H172" i="48"/>
  <c r="I172" i="48"/>
  <c r="H173" i="48"/>
  <c r="I173" i="48"/>
  <c r="H174" i="48"/>
  <c r="I174" i="48"/>
  <c r="H175" i="48"/>
  <c r="I175" i="48"/>
  <c r="H176" i="48"/>
  <c r="I176" i="48"/>
  <c r="H177" i="48"/>
  <c r="I177" i="48"/>
  <c r="H178" i="48"/>
  <c r="I178" i="48"/>
  <c r="H179" i="48"/>
  <c r="I179" i="48"/>
  <c r="H180" i="48"/>
  <c r="I180" i="48"/>
  <c r="H181" i="48"/>
  <c r="I181" i="48"/>
  <c r="H182" i="48"/>
  <c r="I182" i="48"/>
  <c r="H183" i="48"/>
  <c r="I183" i="48"/>
  <c r="H184" i="48"/>
  <c r="I184" i="48"/>
  <c r="H185" i="48"/>
  <c r="I185" i="48"/>
  <c r="H186" i="48"/>
  <c r="I186" i="48"/>
  <c r="H187" i="48"/>
  <c r="I187" i="48"/>
  <c r="H188" i="48"/>
  <c r="I188" i="48"/>
  <c r="H189" i="48"/>
  <c r="I189" i="48"/>
  <c r="H190" i="48"/>
  <c r="I190" i="48"/>
  <c r="H191" i="48"/>
  <c r="I191" i="48"/>
  <c r="H192" i="48"/>
  <c r="I192" i="48"/>
  <c r="H193" i="48"/>
  <c r="I193" i="48"/>
  <c r="H194" i="48"/>
  <c r="I194" i="48"/>
  <c r="H195" i="48"/>
  <c r="I195" i="48"/>
  <c r="H196" i="48"/>
  <c r="I196" i="48"/>
  <c r="H197" i="48"/>
  <c r="I197" i="48"/>
  <c r="H198" i="48"/>
  <c r="I198" i="48"/>
  <c r="H199" i="48"/>
  <c r="I199" i="48"/>
  <c r="H200" i="48"/>
  <c r="I200" i="48"/>
  <c r="H201" i="48"/>
  <c r="I201" i="48"/>
  <c r="H202" i="48"/>
  <c r="I202" i="48"/>
  <c r="H203" i="48"/>
  <c r="I203" i="48"/>
  <c r="H204" i="48"/>
  <c r="I204" i="48"/>
  <c r="H205" i="48"/>
  <c r="I205" i="48"/>
  <c r="H206" i="48"/>
  <c r="I206" i="48"/>
  <c r="H207" i="48"/>
  <c r="I207" i="48"/>
  <c r="H208" i="48"/>
  <c r="I208" i="48"/>
  <c r="H209" i="48"/>
  <c r="I209" i="48"/>
  <c r="H210" i="48"/>
  <c r="I210" i="48"/>
  <c r="H211" i="48"/>
  <c r="I211" i="48"/>
  <c r="H212" i="48"/>
  <c r="I212" i="48"/>
  <c r="H213" i="48"/>
  <c r="I213" i="48"/>
  <c r="H214" i="48"/>
  <c r="I214" i="48"/>
  <c r="H215" i="48"/>
  <c r="I215" i="48"/>
  <c r="H216" i="48"/>
  <c r="I216" i="48"/>
  <c r="H217" i="48"/>
  <c r="I217" i="48"/>
  <c r="H218" i="48"/>
  <c r="I218" i="48"/>
  <c r="H219" i="48"/>
  <c r="I219" i="48"/>
  <c r="H220" i="48"/>
  <c r="I220" i="48"/>
  <c r="H221" i="48"/>
  <c r="I221" i="48"/>
  <c r="H222" i="48"/>
  <c r="I222" i="48"/>
  <c r="H223" i="48"/>
  <c r="I223" i="48"/>
  <c r="H224" i="48"/>
  <c r="I224" i="48"/>
  <c r="H225" i="48"/>
  <c r="I225" i="48"/>
  <c r="H226" i="48"/>
  <c r="I226" i="48"/>
  <c r="H227" i="48"/>
  <c r="I227" i="48"/>
  <c r="H228" i="48"/>
  <c r="I228" i="48"/>
  <c r="H229" i="48"/>
  <c r="I229" i="48"/>
  <c r="H230" i="48"/>
  <c r="I230" i="48"/>
  <c r="H231" i="48"/>
  <c r="I231" i="48"/>
  <c r="H232" i="48"/>
  <c r="I232" i="48"/>
  <c r="H233" i="48"/>
  <c r="I233" i="48"/>
  <c r="H234" i="48"/>
  <c r="I234" i="48"/>
  <c r="H235" i="48"/>
  <c r="I235" i="48"/>
  <c r="H236" i="48"/>
  <c r="I236" i="48"/>
  <c r="H237" i="48"/>
  <c r="I237" i="48"/>
  <c r="H238" i="48"/>
  <c r="I238" i="48"/>
  <c r="H239" i="48"/>
  <c r="I239" i="48"/>
  <c r="H240" i="48"/>
  <c r="I240" i="48"/>
  <c r="H241" i="48"/>
  <c r="I241" i="48"/>
  <c r="H242" i="48"/>
  <c r="I242" i="48"/>
  <c r="H243" i="48"/>
  <c r="I243" i="48"/>
  <c r="H244" i="48"/>
  <c r="I244" i="48"/>
  <c r="H245" i="48"/>
  <c r="I245" i="48"/>
  <c r="H246" i="48"/>
  <c r="I246" i="48"/>
  <c r="H247" i="48"/>
  <c r="I247" i="48"/>
  <c r="H248" i="48"/>
  <c r="I248" i="48"/>
  <c r="H249" i="48"/>
  <c r="I249" i="48"/>
  <c r="H250" i="48"/>
  <c r="I250" i="48"/>
  <c r="H251" i="48"/>
  <c r="I251" i="48"/>
  <c r="H252" i="48"/>
  <c r="I252" i="48"/>
  <c r="H253" i="48"/>
  <c r="I253" i="48"/>
  <c r="H254" i="48"/>
  <c r="I254" i="48"/>
  <c r="H255" i="48"/>
  <c r="I255" i="48"/>
  <c r="H256" i="48"/>
  <c r="I256" i="48"/>
  <c r="H257" i="48"/>
  <c r="I257" i="48"/>
  <c r="H258" i="48"/>
  <c r="I258" i="48"/>
  <c r="H259" i="48"/>
  <c r="I259" i="48"/>
  <c r="H260" i="48"/>
  <c r="I260" i="48"/>
  <c r="H261" i="48"/>
  <c r="I261" i="48"/>
  <c r="H262" i="48"/>
  <c r="I262" i="48"/>
  <c r="H263" i="48"/>
  <c r="I263" i="48"/>
  <c r="H264" i="48"/>
  <c r="I264" i="48"/>
  <c r="H265" i="48"/>
  <c r="I265" i="48"/>
  <c r="H266" i="48"/>
  <c r="I266" i="48"/>
  <c r="H267" i="48"/>
  <c r="I267" i="48"/>
  <c r="H268" i="48"/>
  <c r="I268" i="48"/>
  <c r="H269" i="48"/>
  <c r="I269" i="48"/>
  <c r="H270" i="48"/>
  <c r="I270" i="48"/>
  <c r="H271" i="48"/>
  <c r="I271" i="48"/>
  <c r="H272" i="48"/>
  <c r="I272" i="48"/>
  <c r="H273" i="48"/>
  <c r="I273" i="48"/>
  <c r="H274" i="48"/>
  <c r="I274" i="48"/>
  <c r="H275" i="48"/>
  <c r="I275" i="48"/>
  <c r="H276" i="48"/>
  <c r="I276" i="48"/>
  <c r="H277" i="48"/>
  <c r="I277" i="48"/>
  <c r="H278" i="48"/>
  <c r="I278" i="48"/>
  <c r="H279" i="48"/>
  <c r="I279" i="48"/>
  <c r="H280" i="48"/>
  <c r="I280" i="48"/>
  <c r="H281" i="48"/>
  <c r="I281" i="48"/>
  <c r="H282" i="48"/>
  <c r="I282" i="48"/>
  <c r="H283" i="48"/>
  <c r="I283" i="48"/>
  <c r="H284" i="48"/>
  <c r="I284" i="48"/>
  <c r="H285" i="48"/>
  <c r="I285" i="48"/>
  <c r="H286" i="48"/>
  <c r="I286" i="48"/>
  <c r="H287" i="48"/>
  <c r="I287" i="48"/>
  <c r="H288" i="48"/>
  <c r="I288" i="48"/>
  <c r="H289" i="48"/>
  <c r="I289" i="48"/>
  <c r="H290" i="48"/>
  <c r="I290" i="48"/>
  <c r="H291" i="48"/>
  <c r="I291" i="48"/>
  <c r="H292" i="48"/>
  <c r="I292" i="48"/>
  <c r="H293" i="48"/>
  <c r="I293" i="48"/>
  <c r="H294" i="48"/>
  <c r="I294" i="48"/>
  <c r="H295" i="48"/>
  <c r="I295" i="48"/>
  <c r="H296" i="48"/>
  <c r="I296" i="48"/>
  <c r="H297" i="48"/>
  <c r="I297" i="48"/>
  <c r="H298" i="48"/>
  <c r="I298" i="48"/>
  <c r="H299" i="48"/>
  <c r="I299" i="48"/>
  <c r="H300" i="48"/>
  <c r="I300" i="48"/>
  <c r="H301" i="48"/>
  <c r="I301" i="48"/>
  <c r="H302" i="48"/>
  <c r="I302" i="48"/>
  <c r="H303" i="48"/>
  <c r="I303" i="48"/>
  <c r="H304" i="48"/>
  <c r="I304" i="48"/>
  <c r="H305" i="48"/>
  <c r="I305" i="48"/>
  <c r="H306" i="48"/>
  <c r="I306" i="48"/>
  <c r="H307" i="48"/>
  <c r="I307" i="48"/>
  <c r="H308" i="48"/>
  <c r="I308" i="48"/>
  <c r="H309" i="48"/>
  <c r="I309" i="48"/>
  <c r="H310" i="48"/>
  <c r="I310" i="48"/>
  <c r="H311" i="48"/>
  <c r="I311" i="48"/>
  <c r="H312" i="48"/>
  <c r="I312" i="48"/>
  <c r="H313" i="48"/>
  <c r="I313" i="48"/>
  <c r="H314" i="48"/>
  <c r="I314" i="48"/>
  <c r="H315" i="48"/>
  <c r="I315" i="48"/>
  <c r="H316" i="48"/>
  <c r="I316" i="48"/>
  <c r="H317" i="48"/>
  <c r="I317" i="48"/>
  <c r="H318" i="48"/>
  <c r="I318" i="48"/>
  <c r="H319" i="48"/>
  <c r="I319" i="48"/>
  <c r="H320" i="48"/>
  <c r="I320" i="48"/>
  <c r="H321" i="48"/>
  <c r="I321" i="48"/>
  <c r="H322" i="48"/>
  <c r="I322" i="48"/>
  <c r="H323" i="48"/>
  <c r="I323" i="48"/>
  <c r="H324" i="48"/>
  <c r="I324" i="48"/>
  <c r="H325" i="48"/>
  <c r="I325" i="48"/>
  <c r="H326" i="48"/>
  <c r="I326" i="48"/>
  <c r="H327" i="48"/>
  <c r="I327" i="48"/>
  <c r="H328" i="48"/>
  <c r="I328" i="48"/>
  <c r="H329" i="48"/>
  <c r="I329" i="48"/>
  <c r="H330" i="48"/>
  <c r="I330" i="48"/>
  <c r="H331" i="48"/>
  <c r="I331" i="48"/>
  <c r="H332" i="48"/>
  <c r="I332" i="48"/>
  <c r="H333" i="48"/>
  <c r="I333" i="48"/>
  <c r="H334" i="48"/>
  <c r="I334" i="48"/>
  <c r="H335" i="48"/>
  <c r="I335" i="48"/>
  <c r="H336" i="48"/>
  <c r="I336" i="48"/>
  <c r="H337" i="48"/>
  <c r="I337" i="48"/>
  <c r="H338" i="48"/>
  <c r="I338" i="48"/>
  <c r="H339" i="48"/>
  <c r="I339" i="48"/>
  <c r="H340" i="48"/>
  <c r="I340" i="48"/>
  <c r="H341" i="48"/>
  <c r="I341" i="48"/>
  <c r="H342" i="48"/>
  <c r="I342" i="48"/>
  <c r="H343" i="48"/>
  <c r="I343" i="48"/>
  <c r="H344" i="48"/>
  <c r="I344" i="48"/>
  <c r="H345" i="48"/>
  <c r="I345" i="48"/>
  <c r="H346" i="48"/>
  <c r="I346" i="48"/>
  <c r="H347" i="48"/>
  <c r="I347" i="48"/>
  <c r="H348" i="48"/>
  <c r="I348" i="48"/>
  <c r="H349" i="48"/>
  <c r="I349" i="48"/>
  <c r="H350" i="48"/>
  <c r="I350" i="48"/>
  <c r="H351" i="48"/>
  <c r="I351" i="48"/>
  <c r="H352" i="48"/>
  <c r="I352" i="48"/>
  <c r="H353" i="48"/>
  <c r="I353" i="48"/>
  <c r="H354" i="48"/>
  <c r="I354" i="48"/>
  <c r="H355" i="48"/>
  <c r="I355" i="48"/>
  <c r="H356" i="48"/>
  <c r="I356" i="48"/>
  <c r="H357" i="48"/>
  <c r="I357" i="48"/>
  <c r="H358" i="48"/>
  <c r="I358" i="48"/>
  <c r="H359" i="48"/>
  <c r="I359" i="48"/>
  <c r="H360" i="48"/>
  <c r="I360" i="48"/>
  <c r="H361" i="48"/>
  <c r="I361" i="48"/>
  <c r="H362" i="48"/>
  <c r="I362" i="48"/>
  <c r="H363" i="48"/>
  <c r="I363" i="48"/>
  <c r="H364" i="48"/>
  <c r="I364" i="48"/>
  <c r="H365" i="48"/>
  <c r="I365" i="48"/>
  <c r="H366" i="48"/>
  <c r="I366" i="48"/>
  <c r="H367" i="48"/>
  <c r="I367" i="48"/>
  <c r="H368" i="48"/>
  <c r="I368" i="48"/>
  <c r="H369" i="48"/>
  <c r="I369" i="48"/>
  <c r="H370" i="48"/>
  <c r="I370" i="48"/>
  <c r="H371" i="48"/>
  <c r="I371" i="48"/>
  <c r="H372" i="48"/>
  <c r="I372" i="48"/>
  <c r="H373" i="48"/>
  <c r="I373" i="48"/>
  <c r="H374" i="48"/>
  <c r="I374" i="48"/>
  <c r="H375" i="48"/>
  <c r="I375" i="48"/>
  <c r="H376" i="48"/>
  <c r="I376" i="48"/>
  <c r="H377" i="48"/>
  <c r="I377" i="48"/>
  <c r="H378" i="48"/>
  <c r="I378" i="48"/>
  <c r="H379" i="48"/>
  <c r="I379" i="48"/>
  <c r="H380" i="48"/>
  <c r="I380" i="48"/>
  <c r="H381" i="48"/>
  <c r="I381" i="48"/>
  <c r="H382" i="48"/>
  <c r="I382" i="48"/>
  <c r="H383" i="48"/>
  <c r="I383" i="48"/>
  <c r="H384" i="48"/>
  <c r="I384" i="48"/>
  <c r="H385" i="48"/>
  <c r="I385" i="48"/>
  <c r="H386" i="48"/>
  <c r="I386" i="48"/>
  <c r="H387" i="48"/>
  <c r="I387" i="48"/>
  <c r="H388" i="48"/>
  <c r="I388" i="48"/>
  <c r="H389" i="48"/>
  <c r="I389" i="48"/>
  <c r="H390" i="48"/>
  <c r="I390" i="48"/>
  <c r="H391" i="48"/>
  <c r="I391" i="48"/>
  <c r="H392" i="48"/>
  <c r="I392" i="48"/>
  <c r="H393" i="48"/>
  <c r="I393" i="48"/>
  <c r="H394" i="48"/>
  <c r="I394" i="48"/>
  <c r="H395" i="48"/>
  <c r="I395" i="48"/>
  <c r="H396" i="48"/>
  <c r="I396" i="48"/>
  <c r="H397" i="48"/>
  <c r="I397" i="48"/>
  <c r="H398" i="48"/>
  <c r="I398" i="48"/>
  <c r="H399" i="48"/>
  <c r="I399" i="48"/>
  <c r="H400" i="48"/>
  <c r="I400" i="48"/>
  <c r="H401" i="48"/>
  <c r="I401" i="48"/>
  <c r="H402" i="48"/>
  <c r="I402" i="48"/>
  <c r="H403" i="48"/>
  <c r="I403" i="48"/>
  <c r="H404" i="48"/>
  <c r="I404" i="48"/>
  <c r="H405" i="48"/>
  <c r="I405" i="48"/>
  <c r="H406" i="48"/>
  <c r="I406" i="48"/>
  <c r="H407" i="48"/>
  <c r="I407" i="48"/>
  <c r="H408" i="48"/>
  <c r="I408" i="48"/>
  <c r="H409" i="48"/>
  <c r="I409" i="48"/>
  <c r="H410" i="48"/>
  <c r="I410" i="48"/>
  <c r="H411" i="48"/>
  <c r="I411" i="48"/>
  <c r="H412" i="48"/>
  <c r="I412" i="48"/>
  <c r="H413" i="48"/>
  <c r="I413" i="48"/>
  <c r="H414" i="48"/>
  <c r="I414" i="48"/>
  <c r="H415" i="48"/>
  <c r="I415" i="48"/>
  <c r="H416" i="48"/>
  <c r="I416" i="48"/>
  <c r="H417" i="48"/>
  <c r="I417" i="48"/>
  <c r="H418" i="48"/>
  <c r="I418" i="48"/>
  <c r="H419" i="48"/>
  <c r="I419" i="48"/>
  <c r="H420" i="48"/>
  <c r="I420" i="48"/>
  <c r="H421" i="48"/>
  <c r="I421" i="48"/>
  <c r="H422" i="48"/>
  <c r="I422" i="48"/>
  <c r="H423" i="48"/>
  <c r="I423" i="48"/>
  <c r="H424" i="48"/>
  <c r="I424" i="48"/>
  <c r="H425" i="48"/>
  <c r="I425" i="48"/>
  <c r="H426" i="48"/>
  <c r="I426" i="48"/>
  <c r="H427" i="48"/>
  <c r="I427" i="48"/>
  <c r="H428" i="48"/>
  <c r="I428" i="48"/>
  <c r="H429" i="48"/>
  <c r="I429" i="48"/>
  <c r="H430" i="48"/>
  <c r="I430" i="48"/>
  <c r="H431" i="48"/>
  <c r="I431" i="48"/>
  <c r="H432" i="48"/>
  <c r="I432" i="48"/>
  <c r="H433" i="48"/>
  <c r="I433" i="48"/>
  <c r="H434" i="48"/>
  <c r="I434" i="48"/>
  <c r="H435" i="48"/>
  <c r="I435" i="48"/>
  <c r="H436" i="48"/>
  <c r="I436" i="48"/>
  <c r="H437" i="48"/>
  <c r="I437" i="48"/>
  <c r="H438" i="48"/>
  <c r="I438" i="48"/>
  <c r="H439" i="48"/>
  <c r="I439" i="48"/>
  <c r="H440" i="48"/>
  <c r="I440" i="48"/>
  <c r="H441" i="48"/>
  <c r="I441" i="48"/>
  <c r="H442" i="48"/>
  <c r="I442" i="48"/>
  <c r="H443" i="48"/>
  <c r="I443" i="48"/>
  <c r="H444" i="48"/>
  <c r="I444" i="48"/>
  <c r="H445" i="48"/>
  <c r="I445" i="48"/>
  <c r="H446" i="48"/>
  <c r="I446" i="48"/>
  <c r="H447" i="48"/>
  <c r="I447" i="48"/>
  <c r="H448" i="48"/>
  <c r="I448" i="48"/>
  <c r="H449" i="48"/>
  <c r="I449" i="48"/>
  <c r="H450" i="48"/>
  <c r="I450" i="48"/>
  <c r="H451" i="48"/>
  <c r="I451" i="48"/>
  <c r="H452" i="48"/>
  <c r="I452" i="48"/>
  <c r="H453" i="48"/>
  <c r="I453" i="48"/>
  <c r="H454" i="48"/>
  <c r="I454" i="48"/>
  <c r="H455" i="48"/>
  <c r="I455" i="48"/>
  <c r="H456" i="48"/>
  <c r="I456" i="48"/>
  <c r="H457" i="48"/>
  <c r="I457" i="48"/>
  <c r="H458" i="48"/>
  <c r="I458" i="48"/>
  <c r="H459" i="48"/>
  <c r="I459" i="48"/>
  <c r="H460" i="48"/>
  <c r="I460" i="48"/>
  <c r="H461" i="48"/>
  <c r="I461" i="48"/>
  <c r="H462" i="48"/>
  <c r="I462" i="48"/>
  <c r="H463" i="48"/>
  <c r="I463" i="48"/>
  <c r="H464" i="48"/>
  <c r="I464" i="48"/>
  <c r="H465" i="48"/>
  <c r="I465" i="48"/>
  <c r="H466" i="48"/>
  <c r="I466" i="48"/>
  <c r="H467" i="48"/>
  <c r="I467" i="48"/>
  <c r="H468" i="48"/>
  <c r="I468" i="48"/>
  <c r="H469" i="48"/>
  <c r="I469" i="48"/>
  <c r="H470" i="48"/>
  <c r="I470" i="48"/>
  <c r="H471" i="48"/>
  <c r="I471" i="48"/>
  <c r="H472" i="48"/>
  <c r="I472" i="48"/>
  <c r="H473" i="48"/>
  <c r="I473" i="48"/>
  <c r="H474" i="48"/>
  <c r="I474" i="48"/>
  <c r="H475" i="48"/>
  <c r="I475" i="48"/>
  <c r="H476" i="48"/>
  <c r="I476" i="48"/>
  <c r="H477" i="48"/>
  <c r="I477" i="48"/>
  <c r="H478" i="48"/>
  <c r="I478" i="48"/>
  <c r="H479" i="48"/>
  <c r="I479" i="48"/>
  <c r="H480" i="48"/>
  <c r="I480" i="48"/>
  <c r="H481" i="48"/>
  <c r="I481" i="48"/>
  <c r="H482" i="48"/>
  <c r="I482" i="48"/>
  <c r="H483" i="48"/>
  <c r="I483" i="48"/>
  <c r="H484" i="48"/>
  <c r="I484" i="48"/>
  <c r="H485" i="48"/>
  <c r="I485" i="48"/>
  <c r="H486" i="48"/>
  <c r="I486" i="48"/>
  <c r="H487" i="48"/>
  <c r="I487" i="48"/>
  <c r="H488" i="48"/>
  <c r="I488" i="48"/>
  <c r="H489" i="48"/>
  <c r="I489" i="48"/>
  <c r="H490" i="48"/>
  <c r="I490" i="48"/>
  <c r="H491" i="48"/>
  <c r="I491" i="48"/>
  <c r="H492" i="48"/>
  <c r="I492" i="48"/>
  <c r="H493" i="48"/>
  <c r="I493" i="48"/>
  <c r="H494" i="48"/>
  <c r="I494" i="48"/>
  <c r="H495" i="48"/>
  <c r="I495" i="48"/>
  <c r="H496" i="48"/>
  <c r="I496" i="48"/>
  <c r="H497" i="48"/>
  <c r="I497" i="48"/>
  <c r="H498" i="48"/>
  <c r="I498" i="48"/>
  <c r="H499" i="48"/>
  <c r="I499" i="48"/>
  <c r="H500" i="48"/>
  <c r="I500" i="48"/>
  <c r="H501" i="48"/>
  <c r="I501" i="48"/>
  <c r="H502" i="48"/>
  <c r="I502" i="48"/>
  <c r="H503" i="48"/>
  <c r="I503" i="48"/>
  <c r="H504" i="48"/>
  <c r="I504" i="48"/>
  <c r="H505" i="48"/>
  <c r="I505" i="48"/>
  <c r="H506" i="48"/>
  <c r="I506" i="48"/>
  <c r="H507" i="48"/>
  <c r="I507" i="48"/>
  <c r="H508" i="48"/>
  <c r="I508" i="48"/>
  <c r="H509" i="48"/>
  <c r="I509" i="48"/>
  <c r="H510" i="48"/>
  <c r="I510" i="48"/>
  <c r="H511" i="48"/>
  <c r="I511" i="48"/>
  <c r="H512" i="48"/>
  <c r="I512" i="48"/>
  <c r="H513" i="48"/>
  <c r="I513" i="48"/>
  <c r="H514" i="48"/>
  <c r="I514" i="48"/>
  <c r="H515" i="48"/>
  <c r="I515" i="48"/>
  <c r="H516" i="48"/>
  <c r="I516" i="48"/>
  <c r="H517" i="48"/>
  <c r="I517" i="48"/>
  <c r="H518" i="48"/>
  <c r="I518" i="48"/>
  <c r="H519" i="48"/>
  <c r="I519" i="48"/>
  <c r="H520" i="48"/>
  <c r="I520" i="48"/>
  <c r="H521" i="48"/>
  <c r="I521" i="48"/>
  <c r="H522" i="48"/>
  <c r="I522" i="48"/>
  <c r="H523" i="48"/>
  <c r="I523" i="48"/>
  <c r="H524" i="48"/>
  <c r="I524" i="48"/>
  <c r="H525" i="48"/>
  <c r="I525" i="48"/>
  <c r="H526" i="48"/>
  <c r="I526" i="48"/>
  <c r="H527" i="48"/>
  <c r="I527" i="48"/>
  <c r="H528" i="48"/>
  <c r="I528" i="48"/>
  <c r="H529" i="48"/>
  <c r="I529" i="48"/>
  <c r="H530" i="48"/>
  <c r="I530" i="48"/>
  <c r="H531" i="48"/>
  <c r="I531" i="48"/>
  <c r="H532" i="48"/>
  <c r="I532" i="48"/>
  <c r="H533" i="48"/>
  <c r="I533" i="48"/>
  <c r="H534" i="48"/>
  <c r="I534" i="48"/>
  <c r="H535" i="48"/>
  <c r="I535" i="48"/>
  <c r="H536" i="48"/>
  <c r="I536" i="48"/>
  <c r="H537" i="48"/>
  <c r="I537" i="48"/>
  <c r="H538" i="48"/>
  <c r="I538" i="48"/>
  <c r="H539" i="48"/>
  <c r="I539" i="48"/>
  <c r="H540" i="48"/>
  <c r="I540" i="48"/>
  <c r="H541" i="48"/>
  <c r="I541" i="48"/>
  <c r="H542" i="48"/>
  <c r="I542" i="48"/>
  <c r="H543" i="48"/>
  <c r="I543" i="48"/>
  <c r="H544" i="48"/>
  <c r="I544" i="48"/>
  <c r="H545" i="48"/>
  <c r="I545" i="48"/>
  <c r="H546" i="48"/>
  <c r="I546" i="48"/>
  <c r="H547" i="48"/>
  <c r="I547" i="48"/>
  <c r="H548" i="48"/>
  <c r="I548" i="48"/>
  <c r="H549" i="48"/>
  <c r="I549" i="48"/>
  <c r="H550" i="48"/>
  <c r="I550" i="48"/>
  <c r="H551" i="48"/>
  <c r="I551" i="48"/>
  <c r="H552" i="48"/>
  <c r="I552" i="48"/>
  <c r="H553" i="48"/>
  <c r="I553" i="48"/>
  <c r="H554" i="48"/>
  <c r="I554" i="48"/>
  <c r="H555" i="48"/>
  <c r="I555" i="48"/>
  <c r="H556" i="48"/>
  <c r="I556" i="48"/>
  <c r="H557" i="48"/>
  <c r="I557" i="48"/>
  <c r="H558" i="48"/>
  <c r="I558" i="48"/>
  <c r="H559" i="48"/>
  <c r="I559" i="48"/>
  <c r="H560" i="48"/>
  <c r="I560" i="48"/>
  <c r="H561" i="48"/>
  <c r="I561" i="48"/>
  <c r="H562" i="48"/>
  <c r="I562" i="48"/>
  <c r="H563" i="48"/>
  <c r="I563" i="48"/>
  <c r="H564" i="48"/>
  <c r="I564" i="48"/>
  <c r="H565" i="48"/>
  <c r="I565" i="48"/>
  <c r="H566" i="48"/>
  <c r="I566" i="48"/>
  <c r="H567" i="48"/>
  <c r="I567" i="48"/>
  <c r="H568" i="48"/>
  <c r="I568" i="48"/>
  <c r="H569" i="48"/>
  <c r="I569" i="48"/>
  <c r="H570" i="48"/>
  <c r="I570" i="48"/>
  <c r="H571" i="48"/>
  <c r="I571" i="48"/>
  <c r="H572" i="48"/>
  <c r="I572" i="48"/>
  <c r="H573" i="48"/>
  <c r="I573" i="48"/>
  <c r="H574" i="48"/>
  <c r="I574" i="48"/>
  <c r="H575" i="48"/>
  <c r="I575" i="48"/>
  <c r="H576" i="48"/>
  <c r="I576" i="48"/>
  <c r="H577" i="48"/>
  <c r="I577" i="48"/>
  <c r="H578" i="48"/>
  <c r="I578" i="48"/>
  <c r="H579" i="48"/>
  <c r="I579" i="48"/>
  <c r="H580" i="48"/>
  <c r="I580" i="48"/>
  <c r="H581" i="48"/>
  <c r="I581" i="48"/>
  <c r="H582" i="48"/>
  <c r="I582" i="48"/>
  <c r="H583" i="48"/>
  <c r="I583" i="48"/>
  <c r="H584" i="48"/>
  <c r="I584" i="48"/>
  <c r="H585" i="48"/>
  <c r="I585" i="48"/>
  <c r="H586" i="48"/>
  <c r="I586" i="48"/>
  <c r="H587" i="48"/>
  <c r="I587" i="48"/>
  <c r="H588" i="48"/>
  <c r="I588" i="48"/>
  <c r="H589" i="48"/>
  <c r="I589" i="48"/>
  <c r="H590" i="48"/>
  <c r="I590" i="48"/>
  <c r="H591" i="48"/>
  <c r="I591" i="48"/>
  <c r="H592" i="48"/>
  <c r="I592" i="48"/>
  <c r="H593" i="48"/>
  <c r="I593" i="48"/>
  <c r="H594" i="48"/>
  <c r="I594" i="48"/>
  <c r="H595" i="48"/>
  <c r="I595" i="48"/>
  <c r="H596" i="48"/>
  <c r="I596" i="48"/>
  <c r="H597" i="48"/>
  <c r="I597" i="48"/>
  <c r="H598" i="48"/>
  <c r="I598" i="48"/>
  <c r="H599" i="48"/>
  <c r="I599" i="48"/>
  <c r="H600" i="48"/>
  <c r="I600" i="48"/>
  <c r="H601" i="48"/>
  <c r="I601" i="48"/>
  <c r="H602" i="48"/>
  <c r="I602" i="48"/>
  <c r="H603" i="48"/>
  <c r="I603" i="48"/>
  <c r="H604" i="48"/>
  <c r="I604" i="48"/>
  <c r="H605" i="48"/>
  <c r="I605" i="48"/>
  <c r="H606" i="48"/>
  <c r="I606" i="48"/>
  <c r="H607" i="48"/>
  <c r="I607" i="48"/>
  <c r="H608" i="48"/>
  <c r="I608" i="48"/>
  <c r="H609" i="48"/>
  <c r="I609" i="48"/>
  <c r="H610" i="48"/>
  <c r="I610" i="48"/>
  <c r="H611" i="48"/>
  <c r="I611" i="48"/>
  <c r="H612" i="48"/>
  <c r="I612" i="48"/>
  <c r="H613" i="48"/>
  <c r="I613" i="48"/>
  <c r="H614" i="48"/>
  <c r="I614" i="48"/>
  <c r="H615" i="48"/>
  <c r="I615" i="48"/>
  <c r="H616" i="48"/>
  <c r="I616" i="48"/>
  <c r="H617" i="48"/>
  <c r="I617" i="48"/>
  <c r="H618" i="48"/>
  <c r="I618" i="48"/>
  <c r="H619" i="48"/>
  <c r="I619" i="48"/>
  <c r="H620" i="48"/>
  <c r="I620" i="48"/>
  <c r="H621" i="48"/>
  <c r="I621" i="48"/>
  <c r="H622" i="48"/>
  <c r="I622" i="48"/>
  <c r="H623" i="48"/>
  <c r="I623" i="48"/>
  <c r="H624" i="48"/>
  <c r="I624" i="48"/>
  <c r="H625" i="48"/>
  <c r="I625" i="48"/>
  <c r="H626" i="48"/>
  <c r="I626" i="48"/>
  <c r="H627" i="48"/>
  <c r="I627" i="48"/>
  <c r="H628" i="48"/>
  <c r="I628" i="48"/>
  <c r="H629" i="48"/>
  <c r="I629" i="48"/>
  <c r="H630" i="48"/>
  <c r="I630" i="48"/>
  <c r="H631" i="48"/>
  <c r="I631" i="48"/>
  <c r="H632" i="48"/>
  <c r="I632" i="48"/>
  <c r="H633" i="48"/>
  <c r="I633" i="48"/>
  <c r="H634" i="48"/>
  <c r="I634" i="48"/>
  <c r="H635" i="48"/>
  <c r="I635" i="48"/>
  <c r="H636" i="48"/>
  <c r="I636" i="48"/>
  <c r="H637" i="48"/>
  <c r="I637" i="48"/>
  <c r="H638" i="48"/>
  <c r="I638" i="48"/>
  <c r="H639" i="48"/>
  <c r="I639" i="48"/>
  <c r="H640" i="48"/>
  <c r="I640" i="48"/>
  <c r="H641" i="48"/>
  <c r="I641" i="48"/>
  <c r="H642" i="48"/>
  <c r="I642" i="48"/>
  <c r="H643" i="48"/>
  <c r="I643" i="48"/>
  <c r="H644" i="48"/>
  <c r="I644" i="48"/>
  <c r="H645" i="48"/>
  <c r="I645" i="48"/>
  <c r="H646" i="48"/>
  <c r="I646" i="48"/>
  <c r="H647" i="48"/>
  <c r="I647" i="48"/>
  <c r="H648" i="48"/>
  <c r="I648" i="48"/>
  <c r="H649" i="48"/>
  <c r="I649" i="48"/>
  <c r="H650" i="48"/>
  <c r="I650" i="48"/>
  <c r="H651" i="48"/>
  <c r="I651" i="48"/>
  <c r="H652" i="48"/>
  <c r="I652" i="48"/>
  <c r="H653" i="48"/>
  <c r="I653" i="48"/>
  <c r="H654" i="48"/>
  <c r="I654" i="48"/>
  <c r="H655" i="48"/>
  <c r="I655" i="48"/>
  <c r="H656" i="48"/>
  <c r="I656" i="48"/>
  <c r="H657" i="48"/>
  <c r="I657" i="48"/>
  <c r="H658" i="48"/>
  <c r="I658" i="48"/>
  <c r="H659" i="48"/>
  <c r="I659" i="48"/>
  <c r="H660" i="48"/>
  <c r="I660" i="48"/>
  <c r="H661" i="48"/>
  <c r="I661" i="48"/>
  <c r="H662" i="48"/>
  <c r="I662" i="48"/>
  <c r="H663" i="48"/>
  <c r="I663" i="48"/>
  <c r="H664" i="48"/>
  <c r="I664" i="48"/>
  <c r="H665" i="48"/>
  <c r="I665" i="48"/>
  <c r="H666" i="48"/>
  <c r="I666" i="48"/>
  <c r="H667" i="48"/>
  <c r="I667" i="48"/>
  <c r="H668" i="48"/>
  <c r="I668" i="48"/>
  <c r="H669" i="48"/>
  <c r="I669" i="48"/>
  <c r="H670" i="48"/>
  <c r="I670" i="48"/>
  <c r="H671" i="48"/>
  <c r="I671" i="48"/>
  <c r="H672" i="48"/>
  <c r="I672" i="48"/>
  <c r="H673" i="48"/>
  <c r="I673" i="48"/>
  <c r="H674" i="48"/>
  <c r="I674" i="48"/>
  <c r="H675" i="48"/>
  <c r="I675" i="48"/>
  <c r="H676" i="48"/>
  <c r="I676" i="48"/>
  <c r="H677" i="48"/>
  <c r="I677" i="48"/>
  <c r="H678" i="48"/>
  <c r="I678" i="48"/>
  <c r="H679" i="48"/>
  <c r="I679" i="48"/>
  <c r="H680" i="48"/>
  <c r="I680" i="48"/>
  <c r="H681" i="48"/>
  <c r="I681" i="48"/>
  <c r="H682" i="48"/>
  <c r="I682" i="48"/>
  <c r="H683" i="48"/>
  <c r="I683" i="48"/>
  <c r="H684" i="48"/>
  <c r="I684" i="48"/>
  <c r="H685" i="48"/>
  <c r="I685" i="48"/>
  <c r="H686" i="48"/>
  <c r="I686" i="48"/>
  <c r="H687" i="48"/>
  <c r="I687" i="48"/>
  <c r="H688" i="48"/>
  <c r="I688" i="48"/>
  <c r="H689" i="48"/>
  <c r="I689" i="48"/>
  <c r="H690" i="48"/>
  <c r="I690" i="48"/>
  <c r="H691" i="48"/>
  <c r="I691" i="48"/>
  <c r="H692" i="48"/>
  <c r="I692" i="48"/>
  <c r="H693" i="48"/>
  <c r="I693" i="48"/>
  <c r="H694" i="48"/>
  <c r="I694" i="48"/>
  <c r="H695" i="48"/>
  <c r="I695" i="48"/>
  <c r="H696" i="48"/>
  <c r="I696" i="48"/>
  <c r="H697" i="48"/>
  <c r="I697" i="48"/>
  <c r="H698" i="48"/>
  <c r="I698" i="48"/>
  <c r="H699" i="48"/>
  <c r="I699" i="48"/>
  <c r="H700" i="48"/>
  <c r="I700" i="48"/>
  <c r="H701" i="48"/>
  <c r="I701" i="48"/>
  <c r="H702" i="48"/>
  <c r="I702" i="48"/>
  <c r="H703" i="48"/>
  <c r="I703" i="48"/>
  <c r="H704" i="48"/>
  <c r="I704" i="48"/>
  <c r="H705" i="48"/>
  <c r="I705" i="48"/>
  <c r="H706" i="48"/>
  <c r="I706" i="48"/>
  <c r="H707" i="48"/>
  <c r="I707" i="48"/>
  <c r="H708" i="48"/>
  <c r="I708" i="48"/>
  <c r="H709" i="48"/>
  <c r="I709" i="48"/>
  <c r="H710" i="48"/>
  <c r="I710" i="48"/>
  <c r="H711" i="48"/>
  <c r="I711" i="48"/>
  <c r="H712" i="48"/>
  <c r="I712" i="48"/>
  <c r="H713" i="48"/>
  <c r="I713" i="48"/>
  <c r="H714" i="48"/>
  <c r="I714" i="48"/>
  <c r="H715" i="48"/>
  <c r="I715" i="48"/>
  <c r="H716" i="48"/>
  <c r="I716" i="48"/>
  <c r="H717" i="48"/>
  <c r="I717" i="48"/>
  <c r="H718" i="48"/>
  <c r="I718" i="48"/>
  <c r="H719" i="48"/>
  <c r="I719" i="48"/>
  <c r="H720" i="48"/>
  <c r="I720" i="48"/>
  <c r="H721" i="48"/>
  <c r="I721" i="48"/>
  <c r="H722" i="48"/>
  <c r="I722" i="48"/>
  <c r="H723" i="48"/>
  <c r="I723" i="48"/>
  <c r="H724" i="48"/>
  <c r="I724" i="48"/>
  <c r="H725" i="48"/>
  <c r="I725" i="48"/>
  <c r="H726" i="48"/>
  <c r="I726" i="48"/>
  <c r="H727" i="48"/>
  <c r="I727" i="48"/>
  <c r="H728" i="48"/>
  <c r="I728" i="48"/>
  <c r="H729" i="48"/>
  <c r="I729" i="48"/>
  <c r="H730" i="48"/>
  <c r="I730" i="48"/>
  <c r="H731" i="48"/>
  <c r="I731" i="48"/>
  <c r="H732" i="48"/>
  <c r="I732" i="48"/>
  <c r="H733" i="48"/>
  <c r="I733" i="48"/>
  <c r="H734" i="48"/>
  <c r="I734" i="48"/>
  <c r="H735" i="48"/>
  <c r="I735" i="48"/>
  <c r="H736" i="48"/>
  <c r="I736" i="48"/>
  <c r="H737" i="48"/>
  <c r="I737" i="48"/>
  <c r="H738" i="48"/>
  <c r="I738" i="48"/>
  <c r="H739" i="48"/>
  <c r="I739" i="48"/>
  <c r="H740" i="48"/>
  <c r="I740" i="48"/>
  <c r="H741" i="48"/>
  <c r="I741" i="48"/>
  <c r="H742" i="48"/>
  <c r="I742" i="48"/>
  <c r="H743" i="48"/>
  <c r="I743" i="48"/>
  <c r="H744" i="48"/>
  <c r="I744" i="48"/>
  <c r="H745" i="48"/>
  <c r="I745" i="48"/>
  <c r="H746" i="48"/>
  <c r="I746" i="48"/>
  <c r="H747" i="48"/>
  <c r="I747" i="48"/>
  <c r="H748" i="48"/>
  <c r="I748" i="48"/>
  <c r="H749" i="48"/>
  <c r="I749" i="48"/>
  <c r="H750" i="48"/>
  <c r="I750" i="48"/>
  <c r="H751" i="48"/>
  <c r="I751" i="48"/>
  <c r="H752" i="48"/>
  <c r="I752" i="48"/>
  <c r="H753" i="48"/>
  <c r="I753" i="48"/>
  <c r="H754" i="48"/>
  <c r="I754" i="48"/>
  <c r="H755" i="48"/>
  <c r="I755" i="48"/>
  <c r="H756" i="48"/>
  <c r="I756" i="48"/>
  <c r="H757" i="48"/>
  <c r="I757" i="48"/>
  <c r="H758" i="48"/>
  <c r="I758" i="48"/>
  <c r="H759" i="48"/>
  <c r="I759" i="48"/>
  <c r="H760" i="48"/>
  <c r="I760" i="48"/>
  <c r="H761" i="48"/>
  <c r="I761" i="48"/>
  <c r="H762" i="48"/>
  <c r="I762" i="48"/>
  <c r="H763" i="48"/>
  <c r="I763" i="48"/>
  <c r="H764" i="48"/>
  <c r="I764" i="48"/>
  <c r="H765" i="48"/>
  <c r="I765" i="48"/>
  <c r="H766" i="48"/>
  <c r="I766" i="48"/>
  <c r="H767" i="48"/>
  <c r="I767" i="48"/>
  <c r="H768" i="48"/>
  <c r="I768" i="48"/>
  <c r="H769" i="48"/>
  <c r="I769" i="48"/>
  <c r="H770" i="48"/>
  <c r="I770" i="48"/>
  <c r="H771" i="48"/>
  <c r="I771" i="48"/>
  <c r="H772" i="48"/>
  <c r="I772" i="48"/>
  <c r="H773" i="48"/>
  <c r="I773" i="48"/>
  <c r="H774" i="48"/>
  <c r="I774" i="48"/>
  <c r="H775" i="48"/>
  <c r="I775" i="48"/>
  <c r="H776" i="48"/>
  <c r="I776" i="48"/>
  <c r="H777" i="48"/>
  <c r="I777" i="48"/>
  <c r="H778" i="48"/>
  <c r="I778" i="48"/>
  <c r="H779" i="48"/>
  <c r="I779" i="48"/>
  <c r="H780" i="48"/>
  <c r="I780" i="48"/>
  <c r="H781" i="48"/>
  <c r="I781" i="48"/>
  <c r="H782" i="48"/>
  <c r="I782" i="48"/>
  <c r="H783" i="48"/>
  <c r="I783" i="48"/>
  <c r="H784" i="48"/>
  <c r="I784" i="48"/>
  <c r="H785" i="48"/>
  <c r="I785" i="48"/>
  <c r="H786" i="48"/>
  <c r="I786" i="48"/>
  <c r="H787" i="48"/>
  <c r="I787" i="48"/>
  <c r="H788" i="48"/>
  <c r="I788" i="48"/>
  <c r="H789" i="48"/>
  <c r="I789" i="48"/>
  <c r="H790" i="48"/>
  <c r="I790" i="48"/>
  <c r="H791" i="48"/>
  <c r="I791" i="48"/>
  <c r="H792" i="48"/>
  <c r="I792" i="48"/>
  <c r="H793" i="48"/>
  <c r="I793" i="48"/>
  <c r="H794" i="48"/>
  <c r="I794" i="48"/>
  <c r="H795" i="48"/>
  <c r="I795" i="48"/>
  <c r="H796" i="48"/>
  <c r="I796" i="48"/>
  <c r="H797" i="48"/>
  <c r="I797" i="48"/>
  <c r="H798" i="48"/>
  <c r="I798" i="48"/>
  <c r="H799" i="48"/>
  <c r="I799" i="48"/>
  <c r="H800" i="48"/>
  <c r="I800" i="48"/>
  <c r="H801" i="48"/>
  <c r="I801" i="48"/>
  <c r="H802" i="48"/>
  <c r="I802" i="48"/>
  <c r="H803" i="48"/>
  <c r="I803" i="48"/>
  <c r="H804" i="48"/>
  <c r="I804" i="48"/>
  <c r="H805" i="48"/>
  <c r="I805" i="48"/>
  <c r="H806" i="48"/>
  <c r="I806" i="48"/>
  <c r="H807" i="48"/>
  <c r="I807" i="48"/>
  <c r="H808" i="48"/>
  <c r="I808" i="48"/>
  <c r="H809" i="48"/>
  <c r="I809" i="48"/>
  <c r="H810" i="48"/>
  <c r="I810" i="48"/>
  <c r="H811" i="48"/>
  <c r="I811" i="48"/>
  <c r="H812" i="48"/>
  <c r="I812" i="48"/>
  <c r="H813" i="48"/>
  <c r="I813" i="48"/>
  <c r="H814" i="48"/>
  <c r="I814" i="48"/>
  <c r="H815" i="48"/>
  <c r="I815" i="48"/>
  <c r="H816" i="48"/>
  <c r="I816" i="48"/>
  <c r="H817" i="48"/>
  <c r="I817" i="48"/>
  <c r="H818" i="48"/>
  <c r="I818" i="48"/>
  <c r="H819" i="48"/>
  <c r="I819" i="48"/>
  <c r="H820" i="48"/>
  <c r="I820" i="48"/>
  <c r="H821" i="48"/>
  <c r="I821" i="48"/>
  <c r="H822" i="48"/>
  <c r="I822" i="48"/>
  <c r="H823" i="48"/>
  <c r="I823" i="48"/>
  <c r="H824" i="48"/>
  <c r="I824" i="48"/>
  <c r="H825" i="48"/>
  <c r="I825" i="48"/>
  <c r="H826" i="48"/>
  <c r="I826" i="48"/>
  <c r="H827" i="48"/>
  <c r="I827" i="48"/>
  <c r="H828" i="48"/>
  <c r="I828" i="48"/>
  <c r="H829" i="48"/>
  <c r="I829" i="48"/>
  <c r="H830" i="48"/>
  <c r="I830" i="48"/>
  <c r="H831" i="48"/>
  <c r="I831" i="48"/>
  <c r="H832" i="48"/>
  <c r="I832" i="48"/>
  <c r="H833" i="48"/>
  <c r="I833" i="48"/>
  <c r="H834" i="48"/>
  <c r="I834" i="48"/>
  <c r="H835" i="48"/>
  <c r="I835" i="48"/>
  <c r="H836" i="48"/>
  <c r="I836" i="48"/>
  <c r="H837" i="48"/>
  <c r="I837" i="48"/>
  <c r="H838" i="48"/>
  <c r="I838" i="48"/>
  <c r="H839" i="48"/>
  <c r="I839" i="48"/>
  <c r="H840" i="48"/>
  <c r="I840" i="48"/>
  <c r="H841" i="48"/>
  <c r="I841" i="48"/>
  <c r="H842" i="48"/>
  <c r="I842" i="48"/>
  <c r="H843" i="48"/>
  <c r="I843" i="48"/>
  <c r="H844" i="48"/>
  <c r="I844" i="48"/>
  <c r="H845" i="48"/>
  <c r="I845" i="48"/>
  <c r="H846" i="48"/>
  <c r="I846" i="48"/>
  <c r="H847" i="48"/>
  <c r="I847" i="48"/>
  <c r="H848" i="48"/>
  <c r="I848" i="48"/>
  <c r="H849" i="48"/>
  <c r="I849" i="48"/>
  <c r="H850" i="48"/>
  <c r="I850" i="48"/>
  <c r="H851" i="48"/>
  <c r="I851" i="48"/>
  <c r="H852" i="48"/>
  <c r="I852" i="48"/>
  <c r="H853" i="48"/>
  <c r="I853" i="48"/>
  <c r="H854" i="48"/>
  <c r="I854" i="48"/>
  <c r="H855" i="48"/>
  <c r="I855" i="48"/>
  <c r="H856" i="48"/>
  <c r="I856" i="48"/>
  <c r="H857" i="48"/>
  <c r="I857" i="48"/>
  <c r="H858" i="48"/>
  <c r="I858" i="48"/>
  <c r="H859" i="48"/>
  <c r="I859" i="48"/>
  <c r="H860" i="48"/>
  <c r="I860" i="48"/>
  <c r="H861" i="48"/>
  <c r="I861" i="48"/>
  <c r="H862" i="48"/>
  <c r="I862" i="48"/>
  <c r="H863" i="48"/>
  <c r="I863" i="48"/>
  <c r="H864" i="48"/>
  <c r="I864" i="48"/>
  <c r="H865" i="48"/>
  <c r="I865" i="48"/>
  <c r="H866" i="48"/>
  <c r="I866" i="48"/>
  <c r="H867" i="48"/>
  <c r="I867" i="48"/>
  <c r="H868" i="48"/>
  <c r="I868" i="48"/>
  <c r="H869" i="48"/>
  <c r="I869" i="48"/>
  <c r="H870" i="48"/>
  <c r="I870" i="48"/>
  <c r="H871" i="48"/>
  <c r="I871" i="48"/>
  <c r="H872" i="48"/>
  <c r="I872" i="48"/>
  <c r="H873" i="48"/>
  <c r="I873" i="48"/>
  <c r="H874" i="48"/>
  <c r="I874" i="48"/>
  <c r="H875" i="48"/>
  <c r="I875" i="48"/>
  <c r="H876" i="48"/>
  <c r="I876" i="48"/>
  <c r="H877" i="48"/>
  <c r="I877" i="48"/>
  <c r="H878" i="48"/>
  <c r="I878" i="48"/>
  <c r="H879" i="48"/>
  <c r="I879" i="48"/>
  <c r="H880" i="48"/>
  <c r="I880" i="48"/>
  <c r="H881" i="48"/>
  <c r="I881" i="48"/>
  <c r="H882" i="48"/>
  <c r="I882" i="48"/>
  <c r="H883" i="48"/>
  <c r="I883" i="48"/>
  <c r="H884" i="48"/>
  <c r="I884" i="48"/>
  <c r="H885" i="48"/>
  <c r="I885" i="48"/>
  <c r="H886" i="48"/>
  <c r="I886" i="48"/>
  <c r="H887" i="48"/>
  <c r="I887" i="48"/>
  <c r="H888" i="48"/>
  <c r="I888" i="48"/>
  <c r="H889" i="48"/>
  <c r="I889" i="48"/>
  <c r="H890" i="48"/>
  <c r="I890" i="48"/>
  <c r="H891" i="48"/>
  <c r="I891" i="48"/>
  <c r="H892" i="48"/>
  <c r="I892" i="48"/>
  <c r="H893" i="48"/>
  <c r="I893" i="48"/>
  <c r="H894" i="48"/>
  <c r="I894" i="48"/>
  <c r="H895" i="48"/>
  <c r="I895" i="48"/>
  <c r="H896" i="48"/>
  <c r="I896" i="48"/>
  <c r="H897" i="48"/>
  <c r="I897" i="48"/>
  <c r="H898" i="48"/>
  <c r="I898" i="48"/>
  <c r="H899" i="48"/>
  <c r="I899" i="48"/>
  <c r="H900" i="48"/>
  <c r="I900" i="48"/>
  <c r="H901" i="48"/>
  <c r="I901" i="48"/>
  <c r="H902" i="48"/>
  <c r="I902" i="48"/>
  <c r="H903" i="48"/>
  <c r="I903" i="48"/>
  <c r="H904" i="48"/>
  <c r="I904" i="48"/>
  <c r="H905" i="48"/>
  <c r="I905" i="48"/>
  <c r="H906" i="48"/>
  <c r="I906" i="48"/>
  <c r="H907" i="48"/>
  <c r="I907" i="48"/>
  <c r="H908" i="48"/>
  <c r="I908" i="48"/>
  <c r="H909" i="48"/>
  <c r="I909" i="48"/>
  <c r="H910" i="48"/>
  <c r="I910" i="48"/>
  <c r="H911" i="48"/>
  <c r="I911" i="48"/>
  <c r="H912" i="48"/>
  <c r="I912" i="48"/>
  <c r="H913" i="48"/>
  <c r="I913" i="48"/>
  <c r="H914" i="48"/>
  <c r="I914" i="48"/>
  <c r="H915" i="48"/>
  <c r="I915" i="48"/>
  <c r="H916" i="48"/>
  <c r="I916" i="48"/>
  <c r="H917" i="48"/>
  <c r="I917" i="48"/>
  <c r="H918" i="48"/>
  <c r="I918" i="48"/>
  <c r="H919" i="48"/>
  <c r="I919" i="48"/>
  <c r="H920" i="48"/>
  <c r="I920" i="48"/>
  <c r="H921" i="48"/>
  <c r="I921" i="48"/>
  <c r="H922" i="48"/>
  <c r="I922" i="48"/>
  <c r="H923" i="48"/>
  <c r="I923" i="48"/>
  <c r="H924" i="48"/>
  <c r="I924" i="48"/>
  <c r="H925" i="48"/>
  <c r="I925" i="48"/>
  <c r="H926" i="48"/>
  <c r="I926" i="48"/>
  <c r="H927" i="48"/>
  <c r="I927" i="48"/>
  <c r="H928" i="48"/>
  <c r="I928" i="48"/>
  <c r="H929" i="48"/>
  <c r="I929" i="48"/>
  <c r="H930" i="48"/>
  <c r="I930" i="48"/>
  <c r="H931" i="48"/>
  <c r="I931" i="48"/>
  <c r="H932" i="48"/>
  <c r="I932" i="48"/>
  <c r="H933" i="48"/>
  <c r="I933" i="48"/>
  <c r="H934" i="48"/>
  <c r="I934" i="48"/>
  <c r="H935" i="48"/>
  <c r="I935" i="48"/>
  <c r="H936" i="48"/>
  <c r="I936" i="48"/>
  <c r="H937" i="48"/>
  <c r="I937" i="48"/>
  <c r="H938" i="48"/>
  <c r="I938" i="48"/>
  <c r="H939" i="48"/>
  <c r="I939" i="48"/>
  <c r="H940" i="48"/>
  <c r="I940" i="48"/>
  <c r="H941" i="48"/>
  <c r="I941" i="48"/>
  <c r="H942" i="48"/>
  <c r="I942" i="48"/>
  <c r="H943" i="48"/>
  <c r="I943" i="48"/>
  <c r="H944" i="48"/>
  <c r="I944" i="48"/>
  <c r="H945" i="48"/>
  <c r="I945" i="48"/>
  <c r="H946" i="48"/>
  <c r="I946" i="48"/>
  <c r="H947" i="48"/>
  <c r="I947" i="48"/>
  <c r="H948" i="48"/>
  <c r="I948" i="48"/>
  <c r="H949" i="48"/>
  <c r="I949" i="48"/>
  <c r="H950" i="48"/>
  <c r="I950" i="48"/>
  <c r="H951" i="48"/>
  <c r="I951" i="48"/>
  <c r="H952" i="48"/>
  <c r="I952" i="48"/>
  <c r="H953" i="48"/>
  <c r="I953" i="48"/>
  <c r="H954" i="48"/>
  <c r="I954" i="48"/>
  <c r="H955" i="48"/>
  <c r="I955" i="48"/>
  <c r="H956" i="48"/>
  <c r="I956" i="48"/>
  <c r="H957" i="48"/>
  <c r="I957" i="48"/>
  <c r="H958" i="48"/>
  <c r="I958" i="48"/>
  <c r="H959" i="48"/>
  <c r="I959" i="48"/>
  <c r="H960" i="48"/>
  <c r="I960" i="48"/>
  <c r="H961" i="48"/>
  <c r="I961" i="48"/>
  <c r="H962" i="48"/>
  <c r="I962" i="48"/>
  <c r="H963" i="48"/>
  <c r="I963" i="48"/>
  <c r="H964" i="48"/>
  <c r="I964" i="48"/>
  <c r="H965" i="48"/>
  <c r="I965" i="48"/>
  <c r="H966" i="48"/>
  <c r="I966" i="48"/>
  <c r="H967" i="48"/>
  <c r="I967" i="48"/>
  <c r="H968" i="48"/>
  <c r="I968" i="48"/>
  <c r="H969" i="48"/>
  <c r="I969" i="48"/>
  <c r="H970" i="48"/>
  <c r="I970" i="48"/>
  <c r="H971" i="48"/>
  <c r="I971" i="48"/>
  <c r="H972" i="48"/>
  <c r="I972" i="48"/>
  <c r="H973" i="48"/>
  <c r="I973" i="48"/>
  <c r="H974" i="48"/>
  <c r="I974" i="48"/>
  <c r="H975" i="48"/>
  <c r="I975" i="48"/>
  <c r="H976" i="48"/>
  <c r="I976" i="48"/>
  <c r="H977" i="48"/>
  <c r="I977" i="48"/>
  <c r="H978" i="48"/>
  <c r="I978" i="48"/>
  <c r="H979" i="48"/>
  <c r="I979" i="48"/>
  <c r="H980" i="48"/>
  <c r="I980" i="48"/>
  <c r="H981" i="48"/>
  <c r="I981" i="48"/>
  <c r="H982" i="48"/>
  <c r="I982" i="48"/>
  <c r="H983" i="48"/>
  <c r="I983" i="48"/>
  <c r="H984" i="48"/>
  <c r="I984" i="48"/>
  <c r="H985" i="48"/>
  <c r="I985" i="48"/>
  <c r="H986" i="48"/>
  <c r="I986" i="48"/>
  <c r="H987" i="48"/>
  <c r="I987" i="48"/>
  <c r="H988" i="48"/>
  <c r="I988" i="48"/>
  <c r="H989" i="48"/>
  <c r="I989" i="48"/>
  <c r="H990" i="48"/>
  <c r="I990" i="48"/>
  <c r="H991" i="48"/>
  <c r="I991" i="48"/>
  <c r="H992" i="48"/>
  <c r="I992" i="48"/>
  <c r="H993" i="48"/>
  <c r="I993" i="48"/>
  <c r="H994" i="48"/>
  <c r="I994" i="48"/>
  <c r="H995" i="48"/>
  <c r="I995" i="48"/>
  <c r="H996" i="48"/>
  <c r="I996" i="48"/>
  <c r="H997" i="48"/>
  <c r="I997" i="48"/>
  <c r="H998" i="48"/>
  <c r="I998" i="48"/>
  <c r="H999" i="48"/>
  <c r="I999" i="48"/>
  <c r="H1000" i="48"/>
  <c r="I1000" i="48"/>
  <c r="H1001" i="48"/>
  <c r="I1001" i="48"/>
  <c r="C2" i="48"/>
  <c r="C3" i="48"/>
  <c r="D3" i="48" s="1"/>
  <c r="C4" i="48"/>
  <c r="D4" i="48" s="1"/>
  <c r="E4" i="48" s="1"/>
  <c r="C5" i="48"/>
  <c r="D5" i="48" s="1"/>
  <c r="C6" i="48"/>
  <c r="D6" i="48" s="1"/>
  <c r="H6" i="48" s="1"/>
  <c r="I6" i="48" s="1"/>
  <c r="C7" i="48"/>
  <c r="D7" i="48" s="1"/>
  <c r="E7" i="48" s="1"/>
  <c r="C8" i="48"/>
  <c r="D8" i="48" s="1"/>
  <c r="H8" i="48" s="1"/>
  <c r="I8" i="48" s="1"/>
  <c r="C9" i="48"/>
  <c r="D9" i="48"/>
  <c r="E9" i="48" s="1"/>
  <c r="L9" i="48" s="1"/>
  <c r="M9" i="48" s="1"/>
  <c r="C10" i="48"/>
  <c r="D10" i="48"/>
  <c r="H10" i="48" s="1"/>
  <c r="I10" i="48" s="1"/>
  <c r="C11" i="48"/>
  <c r="D11" i="48" s="1"/>
  <c r="C12" i="48"/>
  <c r="D12" i="48" s="1"/>
  <c r="E12" i="48" s="1"/>
  <c r="L12" i="48" s="1"/>
  <c r="M12" i="48" s="1"/>
  <c r="C13" i="48"/>
  <c r="D13" i="48" s="1"/>
  <c r="C14" i="48"/>
  <c r="D14" i="48" s="1"/>
  <c r="E14" i="48" s="1"/>
  <c r="C15" i="48"/>
  <c r="D15" i="48" s="1"/>
  <c r="C16" i="48"/>
  <c r="D16" i="48" s="1"/>
  <c r="E16" i="48" s="1"/>
  <c r="L16" i="48" s="1"/>
  <c r="M16" i="48" s="1"/>
  <c r="C17" i="48"/>
  <c r="D17" i="48"/>
  <c r="E17" i="48" s="1"/>
  <c r="C18" i="48"/>
  <c r="D18" i="48"/>
  <c r="H18" i="48" s="1"/>
  <c r="I18" i="48" s="1"/>
  <c r="C19" i="48"/>
  <c r="D19" i="48" s="1"/>
  <c r="H19" i="48" s="1"/>
  <c r="I19" i="48" s="1"/>
  <c r="C20" i="48"/>
  <c r="D20" i="48" s="1"/>
  <c r="E20" i="48" s="1"/>
  <c r="C21" i="48"/>
  <c r="D21" i="48" s="1"/>
  <c r="C22" i="48"/>
  <c r="D22" i="48" s="1"/>
  <c r="E22" i="48" s="1"/>
  <c r="C23" i="48"/>
  <c r="D23" i="48" s="1"/>
  <c r="C24" i="48"/>
  <c r="D24" i="48" s="1"/>
  <c r="C25" i="48"/>
  <c r="D25" i="48"/>
  <c r="E25" i="48" s="1"/>
  <c r="L25" i="48" s="1"/>
  <c r="M25" i="48" s="1"/>
  <c r="C26" i="48"/>
  <c r="D26" i="48"/>
  <c r="H26" i="48" s="1"/>
  <c r="I26" i="48" s="1"/>
  <c r="C27" i="48"/>
  <c r="D27" i="48" s="1"/>
  <c r="C28" i="48"/>
  <c r="D28" i="48" s="1"/>
  <c r="E28" i="48" s="1"/>
  <c r="L28" i="48" s="1"/>
  <c r="M28" i="48" s="1"/>
  <c r="C29" i="48"/>
  <c r="D29" i="48" s="1"/>
  <c r="C30" i="48"/>
  <c r="D30" i="48" s="1"/>
  <c r="E30" i="48" s="1"/>
  <c r="C31" i="48"/>
  <c r="D31" i="48" s="1"/>
  <c r="E31" i="48" s="1"/>
  <c r="C32" i="48"/>
  <c r="D32" i="48" s="1"/>
  <c r="C33" i="48"/>
  <c r="D33" i="48"/>
  <c r="E33" i="48" s="1"/>
  <c r="L33" i="48" s="1"/>
  <c r="M33" i="48" s="1"/>
  <c r="C34" i="48"/>
  <c r="D34" i="48"/>
  <c r="H34" i="48" s="1"/>
  <c r="C35" i="48"/>
  <c r="D35" i="48" s="1"/>
  <c r="C36" i="48"/>
  <c r="D36" i="48" s="1"/>
  <c r="E36" i="48" s="1"/>
  <c r="L36" i="48" s="1"/>
  <c r="M36" i="48" s="1"/>
  <c r="C37" i="48"/>
  <c r="D37" i="48" s="1"/>
  <c r="C38" i="48"/>
  <c r="D38" i="48" s="1"/>
  <c r="E38" i="48" s="1"/>
  <c r="C39" i="48"/>
  <c r="D39" i="48" s="1"/>
  <c r="E39" i="48" s="1"/>
  <c r="C40" i="48"/>
  <c r="D40" i="48" s="1"/>
  <c r="C41" i="48"/>
  <c r="D41" i="48"/>
  <c r="E41" i="48" s="1"/>
  <c r="L41" i="48" s="1"/>
  <c r="M41" i="48" s="1"/>
  <c r="C42" i="48"/>
  <c r="D42" i="48"/>
  <c r="H42" i="48" s="1"/>
  <c r="I42" i="48" s="1"/>
  <c r="C43" i="48"/>
  <c r="D43" i="48" s="1"/>
  <c r="H43" i="48" s="1"/>
  <c r="I43" i="48" s="1"/>
  <c r="C44" i="48"/>
  <c r="D44" i="48" s="1"/>
  <c r="E44" i="48" s="1"/>
  <c r="L44" i="48" s="1"/>
  <c r="M44" i="48" s="1"/>
  <c r="C45" i="48"/>
  <c r="D45" i="48" s="1"/>
  <c r="C46" i="48"/>
  <c r="D46" i="48" s="1"/>
  <c r="E46" i="48" s="1"/>
  <c r="C47" i="48"/>
  <c r="D47" i="48" s="1"/>
  <c r="E47" i="48" s="1"/>
  <c r="C48" i="48"/>
  <c r="D48" i="48" s="1"/>
  <c r="E48" i="48" s="1"/>
  <c r="C49" i="48"/>
  <c r="D49" i="48"/>
  <c r="E49" i="48" s="1"/>
  <c r="L49" i="48" s="1"/>
  <c r="M49" i="48" s="1"/>
  <c r="C50" i="48"/>
  <c r="D50" i="48"/>
  <c r="H50" i="48" s="1"/>
  <c r="I50" i="48" s="1"/>
  <c r="C51" i="48"/>
  <c r="D51" i="48" s="1"/>
  <c r="H51" i="48" s="1"/>
  <c r="I51" i="48" s="1"/>
  <c r="C52" i="48"/>
  <c r="D52" i="48" s="1"/>
  <c r="E52" i="48" s="1"/>
  <c r="C53" i="48"/>
  <c r="D53" i="48" s="1"/>
  <c r="C54" i="48"/>
  <c r="D54" i="48" s="1"/>
  <c r="C55" i="48"/>
  <c r="D55" i="48"/>
  <c r="E55" i="48"/>
  <c r="C56" i="48"/>
  <c r="D56" i="48"/>
  <c r="E56" i="48"/>
  <c r="C57" i="48"/>
  <c r="D57" i="48"/>
  <c r="E57" i="48"/>
  <c r="C58" i="48"/>
  <c r="D58" i="48"/>
  <c r="E58" i="48"/>
  <c r="C59" i="48"/>
  <c r="D59" i="48"/>
  <c r="E59" i="48"/>
  <c r="C60" i="48"/>
  <c r="D60" i="48"/>
  <c r="E60" i="48"/>
  <c r="C61" i="48"/>
  <c r="D61" i="48"/>
  <c r="E61" i="48"/>
  <c r="C62" i="48"/>
  <c r="D62" i="48"/>
  <c r="E62" i="48"/>
  <c r="C63" i="48"/>
  <c r="D63" i="48"/>
  <c r="E63" i="48"/>
  <c r="C64" i="48"/>
  <c r="D64" i="48"/>
  <c r="E64" i="48"/>
  <c r="C65" i="48"/>
  <c r="D65" i="48"/>
  <c r="E65" i="48"/>
  <c r="C66" i="48"/>
  <c r="D66" i="48"/>
  <c r="E66" i="48"/>
  <c r="C67" i="48"/>
  <c r="D67" i="48"/>
  <c r="E67" i="48"/>
  <c r="C68" i="48"/>
  <c r="D68" i="48"/>
  <c r="E68" i="48"/>
  <c r="C69" i="48"/>
  <c r="D69" i="48"/>
  <c r="E69" i="48"/>
  <c r="C70" i="48"/>
  <c r="D70" i="48"/>
  <c r="E70" i="48"/>
  <c r="C71" i="48"/>
  <c r="D71" i="48"/>
  <c r="E71" i="48"/>
  <c r="C72" i="48"/>
  <c r="D72" i="48"/>
  <c r="E72" i="48"/>
  <c r="C73" i="48"/>
  <c r="D73" i="48"/>
  <c r="E73" i="48"/>
  <c r="C74" i="48"/>
  <c r="D74" i="48"/>
  <c r="E74" i="48"/>
  <c r="C75" i="48"/>
  <c r="D75" i="48"/>
  <c r="E75" i="48"/>
  <c r="C76" i="48"/>
  <c r="D76" i="48"/>
  <c r="E76" i="48"/>
  <c r="C77" i="48"/>
  <c r="D77" i="48"/>
  <c r="E77" i="48"/>
  <c r="C78" i="48"/>
  <c r="D78" i="48"/>
  <c r="E78" i="48"/>
  <c r="C79" i="48"/>
  <c r="D79" i="48"/>
  <c r="E79" i="48"/>
  <c r="C80" i="48"/>
  <c r="D80" i="48"/>
  <c r="E80" i="48"/>
  <c r="C81" i="48"/>
  <c r="D81" i="48"/>
  <c r="E81" i="48"/>
  <c r="C82" i="48"/>
  <c r="D82" i="48"/>
  <c r="E82" i="48"/>
  <c r="C83" i="48"/>
  <c r="D83" i="48"/>
  <c r="E83" i="48"/>
  <c r="C84" i="48"/>
  <c r="D84" i="48"/>
  <c r="E84" i="48"/>
  <c r="C85" i="48"/>
  <c r="D85" i="48"/>
  <c r="E85" i="48"/>
  <c r="C86" i="48"/>
  <c r="D86" i="48"/>
  <c r="E86" i="48"/>
  <c r="C87" i="48"/>
  <c r="D87" i="48"/>
  <c r="E87" i="48"/>
  <c r="C88" i="48"/>
  <c r="D88" i="48"/>
  <c r="E88" i="48"/>
  <c r="C89" i="48"/>
  <c r="D89" i="48"/>
  <c r="E89" i="48"/>
  <c r="C90" i="48"/>
  <c r="D90" i="48"/>
  <c r="E90" i="48"/>
  <c r="C91" i="48"/>
  <c r="D91" i="48"/>
  <c r="E91" i="48"/>
  <c r="C92" i="48"/>
  <c r="D92" i="48"/>
  <c r="E92" i="48"/>
  <c r="C93" i="48"/>
  <c r="D93" i="48"/>
  <c r="E93" i="48"/>
  <c r="C94" i="48"/>
  <c r="D94" i="48"/>
  <c r="E94" i="48"/>
  <c r="C95" i="48"/>
  <c r="D95" i="48"/>
  <c r="E95" i="48"/>
  <c r="C96" i="48"/>
  <c r="D96" i="48"/>
  <c r="E96" i="48"/>
  <c r="C97" i="48"/>
  <c r="D97" i="48"/>
  <c r="E97" i="48"/>
  <c r="C98" i="48"/>
  <c r="D98" i="48"/>
  <c r="E98" i="48"/>
  <c r="C99" i="48"/>
  <c r="D99" i="48"/>
  <c r="E99" i="48"/>
  <c r="C100" i="48"/>
  <c r="D100" i="48"/>
  <c r="E100" i="48"/>
  <c r="C101" i="48"/>
  <c r="D101" i="48"/>
  <c r="E101" i="48"/>
  <c r="C102" i="48"/>
  <c r="D102" i="48"/>
  <c r="E102" i="48"/>
  <c r="C103" i="48"/>
  <c r="D103" i="48"/>
  <c r="E103" i="48"/>
  <c r="C104" i="48"/>
  <c r="D104" i="48"/>
  <c r="E104" i="48"/>
  <c r="C105" i="48"/>
  <c r="D105" i="48"/>
  <c r="E105" i="48"/>
  <c r="C106" i="48"/>
  <c r="D106" i="48"/>
  <c r="E106" i="48"/>
  <c r="C107" i="48"/>
  <c r="D107" i="48"/>
  <c r="E107" i="48"/>
  <c r="C108" i="48"/>
  <c r="D108" i="48"/>
  <c r="E108" i="48"/>
  <c r="C109" i="48"/>
  <c r="D109" i="48"/>
  <c r="E109" i="48"/>
  <c r="C110" i="48"/>
  <c r="D110" i="48"/>
  <c r="E110" i="48"/>
  <c r="C111" i="48"/>
  <c r="D111" i="48"/>
  <c r="E111" i="48"/>
  <c r="C112" i="48"/>
  <c r="D112" i="48"/>
  <c r="E112" i="48"/>
  <c r="C113" i="48"/>
  <c r="D113" i="48"/>
  <c r="E113" i="48"/>
  <c r="C114" i="48"/>
  <c r="D114" i="48"/>
  <c r="E114" i="48"/>
  <c r="C115" i="48"/>
  <c r="D115" i="48"/>
  <c r="E115" i="48"/>
  <c r="C116" i="48"/>
  <c r="D116" i="48"/>
  <c r="E116" i="48"/>
  <c r="C117" i="48"/>
  <c r="D117" i="48"/>
  <c r="E117" i="48"/>
  <c r="C118" i="48"/>
  <c r="D118" i="48"/>
  <c r="E118" i="48"/>
  <c r="C119" i="48"/>
  <c r="D119" i="48"/>
  <c r="E119" i="48"/>
  <c r="C120" i="48"/>
  <c r="D120" i="48"/>
  <c r="E120" i="48"/>
  <c r="C121" i="48"/>
  <c r="D121" i="48"/>
  <c r="E121" i="48"/>
  <c r="C122" i="48"/>
  <c r="D122" i="48"/>
  <c r="E122" i="48"/>
  <c r="C123" i="48"/>
  <c r="D123" i="48"/>
  <c r="E123" i="48"/>
  <c r="C124" i="48"/>
  <c r="D124" i="48"/>
  <c r="E124" i="48"/>
  <c r="C125" i="48"/>
  <c r="D125" i="48"/>
  <c r="E125" i="48"/>
  <c r="C126" i="48"/>
  <c r="D126" i="48"/>
  <c r="E126" i="48"/>
  <c r="C127" i="48"/>
  <c r="D127" i="48"/>
  <c r="E127" i="48"/>
  <c r="C128" i="48"/>
  <c r="D128" i="48"/>
  <c r="E128" i="48"/>
  <c r="C129" i="48"/>
  <c r="D129" i="48"/>
  <c r="E129" i="48"/>
  <c r="C130" i="48"/>
  <c r="D130" i="48"/>
  <c r="E130" i="48"/>
  <c r="C131" i="48"/>
  <c r="D131" i="48"/>
  <c r="E131" i="48"/>
  <c r="C132" i="48"/>
  <c r="D132" i="48"/>
  <c r="E132" i="48"/>
  <c r="C133" i="48"/>
  <c r="D133" i="48"/>
  <c r="E133" i="48"/>
  <c r="C134" i="48"/>
  <c r="D134" i="48"/>
  <c r="E134" i="48"/>
  <c r="C135" i="48"/>
  <c r="D135" i="48"/>
  <c r="E135" i="48"/>
  <c r="C136" i="48"/>
  <c r="D136" i="48"/>
  <c r="E136" i="48"/>
  <c r="C137" i="48"/>
  <c r="D137" i="48"/>
  <c r="E137" i="48"/>
  <c r="C138" i="48"/>
  <c r="D138" i="48"/>
  <c r="E138" i="48"/>
  <c r="C139" i="48"/>
  <c r="D139" i="48"/>
  <c r="E139" i="48"/>
  <c r="C140" i="48"/>
  <c r="D140" i="48"/>
  <c r="E140" i="48"/>
  <c r="C141" i="48"/>
  <c r="D141" i="48"/>
  <c r="E141" i="48"/>
  <c r="C142" i="48"/>
  <c r="D142" i="48"/>
  <c r="E142" i="48"/>
  <c r="C143" i="48"/>
  <c r="D143" i="48"/>
  <c r="E143" i="48"/>
  <c r="C144" i="48"/>
  <c r="D144" i="48"/>
  <c r="E144" i="48"/>
  <c r="C145" i="48"/>
  <c r="D145" i="48"/>
  <c r="E145" i="48"/>
  <c r="C146" i="48"/>
  <c r="D146" i="48"/>
  <c r="E146" i="48"/>
  <c r="C147" i="48"/>
  <c r="D147" i="48"/>
  <c r="E147" i="48"/>
  <c r="C148" i="48"/>
  <c r="D148" i="48"/>
  <c r="E148" i="48"/>
  <c r="C149" i="48"/>
  <c r="D149" i="48"/>
  <c r="E149" i="48"/>
  <c r="C150" i="48"/>
  <c r="D150" i="48"/>
  <c r="E150" i="48"/>
  <c r="C151" i="48"/>
  <c r="D151" i="48"/>
  <c r="E151" i="48"/>
  <c r="C152" i="48"/>
  <c r="D152" i="48"/>
  <c r="E152" i="48"/>
  <c r="C153" i="48"/>
  <c r="D153" i="48"/>
  <c r="E153" i="48"/>
  <c r="C154" i="48"/>
  <c r="D154" i="48"/>
  <c r="E154" i="48"/>
  <c r="C155" i="48"/>
  <c r="D155" i="48"/>
  <c r="E155" i="48"/>
  <c r="C156" i="48"/>
  <c r="D156" i="48"/>
  <c r="E156" i="48"/>
  <c r="C157" i="48"/>
  <c r="D157" i="48"/>
  <c r="E157" i="48"/>
  <c r="C158" i="48"/>
  <c r="D158" i="48"/>
  <c r="E158" i="48"/>
  <c r="C159" i="48"/>
  <c r="D159" i="48"/>
  <c r="E159" i="48"/>
  <c r="C160" i="48"/>
  <c r="D160" i="48"/>
  <c r="E160" i="48"/>
  <c r="C161" i="48"/>
  <c r="D161" i="48"/>
  <c r="E161" i="48"/>
  <c r="C162" i="48"/>
  <c r="D162" i="48"/>
  <c r="E162" i="48"/>
  <c r="C163" i="48"/>
  <c r="D163" i="48"/>
  <c r="E163" i="48"/>
  <c r="C164" i="48"/>
  <c r="D164" i="48"/>
  <c r="E164" i="48"/>
  <c r="C165" i="48"/>
  <c r="D165" i="48"/>
  <c r="E165" i="48"/>
  <c r="C166" i="48"/>
  <c r="D166" i="48"/>
  <c r="E166" i="48"/>
  <c r="C167" i="48"/>
  <c r="D167" i="48"/>
  <c r="E167" i="48"/>
  <c r="C168" i="48"/>
  <c r="D168" i="48"/>
  <c r="E168" i="48"/>
  <c r="C169" i="48"/>
  <c r="D169" i="48"/>
  <c r="E169" i="48"/>
  <c r="C170" i="48"/>
  <c r="D170" i="48"/>
  <c r="E170" i="48"/>
  <c r="C171" i="48"/>
  <c r="D171" i="48"/>
  <c r="E171" i="48"/>
  <c r="C172" i="48"/>
  <c r="D172" i="48"/>
  <c r="E172" i="48"/>
  <c r="C173" i="48"/>
  <c r="D173" i="48"/>
  <c r="E173" i="48"/>
  <c r="C174" i="48"/>
  <c r="D174" i="48"/>
  <c r="E174" i="48"/>
  <c r="C175" i="48"/>
  <c r="D175" i="48"/>
  <c r="E175" i="48"/>
  <c r="C176" i="48"/>
  <c r="D176" i="48"/>
  <c r="E176" i="48"/>
  <c r="C177" i="48"/>
  <c r="D177" i="48"/>
  <c r="E177" i="48"/>
  <c r="C178" i="48"/>
  <c r="D178" i="48"/>
  <c r="E178" i="48"/>
  <c r="C179" i="48"/>
  <c r="D179" i="48"/>
  <c r="E179" i="48"/>
  <c r="C180" i="48"/>
  <c r="D180" i="48"/>
  <c r="E180" i="48"/>
  <c r="C181" i="48"/>
  <c r="D181" i="48"/>
  <c r="E181" i="48"/>
  <c r="C182" i="48"/>
  <c r="D182" i="48"/>
  <c r="E182" i="48"/>
  <c r="C183" i="48"/>
  <c r="D183" i="48"/>
  <c r="E183" i="48"/>
  <c r="C184" i="48"/>
  <c r="D184" i="48"/>
  <c r="E184" i="48"/>
  <c r="C185" i="48"/>
  <c r="D185" i="48"/>
  <c r="E185" i="48"/>
  <c r="C186" i="48"/>
  <c r="D186" i="48"/>
  <c r="E186" i="48"/>
  <c r="C187" i="48"/>
  <c r="D187" i="48"/>
  <c r="E187" i="48"/>
  <c r="C188" i="48"/>
  <c r="D188" i="48"/>
  <c r="E188" i="48"/>
  <c r="C189" i="48"/>
  <c r="D189" i="48"/>
  <c r="E189" i="48"/>
  <c r="C190" i="48"/>
  <c r="D190" i="48"/>
  <c r="E190" i="48"/>
  <c r="C191" i="48"/>
  <c r="D191" i="48"/>
  <c r="E191" i="48"/>
  <c r="C192" i="48"/>
  <c r="D192" i="48"/>
  <c r="E192" i="48"/>
  <c r="C193" i="48"/>
  <c r="D193" i="48"/>
  <c r="E193" i="48"/>
  <c r="C194" i="48"/>
  <c r="D194" i="48"/>
  <c r="E194" i="48"/>
  <c r="C195" i="48"/>
  <c r="D195" i="48"/>
  <c r="E195" i="48"/>
  <c r="C196" i="48"/>
  <c r="D196" i="48"/>
  <c r="E196" i="48"/>
  <c r="C197" i="48"/>
  <c r="D197" i="48"/>
  <c r="E197" i="48"/>
  <c r="C198" i="48"/>
  <c r="D198" i="48"/>
  <c r="E198" i="48"/>
  <c r="C199" i="48"/>
  <c r="D199" i="48"/>
  <c r="E199" i="48"/>
  <c r="C200" i="48"/>
  <c r="D200" i="48"/>
  <c r="E200" i="48"/>
  <c r="C201" i="48"/>
  <c r="D201" i="48"/>
  <c r="E201" i="48"/>
  <c r="C202" i="48"/>
  <c r="D202" i="48"/>
  <c r="E202" i="48"/>
  <c r="C203" i="48"/>
  <c r="D203" i="48"/>
  <c r="E203" i="48"/>
  <c r="C204" i="48"/>
  <c r="D204" i="48"/>
  <c r="E204" i="48"/>
  <c r="C205" i="48"/>
  <c r="D205" i="48"/>
  <c r="E205" i="48"/>
  <c r="C206" i="48"/>
  <c r="D206" i="48"/>
  <c r="E206" i="48"/>
  <c r="C207" i="48"/>
  <c r="D207" i="48"/>
  <c r="E207" i="48"/>
  <c r="C208" i="48"/>
  <c r="D208" i="48"/>
  <c r="E208" i="48"/>
  <c r="C209" i="48"/>
  <c r="D209" i="48"/>
  <c r="E209" i="48"/>
  <c r="C210" i="48"/>
  <c r="D210" i="48"/>
  <c r="E210" i="48"/>
  <c r="C211" i="48"/>
  <c r="D211" i="48"/>
  <c r="E211" i="48"/>
  <c r="C212" i="48"/>
  <c r="D212" i="48"/>
  <c r="E212" i="48"/>
  <c r="C213" i="48"/>
  <c r="D213" i="48"/>
  <c r="E213" i="48"/>
  <c r="C214" i="48"/>
  <c r="D214" i="48"/>
  <c r="E214" i="48"/>
  <c r="C215" i="48"/>
  <c r="D215" i="48"/>
  <c r="E215" i="48"/>
  <c r="C216" i="48"/>
  <c r="D216" i="48"/>
  <c r="E216" i="48"/>
  <c r="C217" i="48"/>
  <c r="D217" i="48"/>
  <c r="E217" i="48"/>
  <c r="C218" i="48"/>
  <c r="D218" i="48"/>
  <c r="E218" i="48"/>
  <c r="C219" i="48"/>
  <c r="D219" i="48"/>
  <c r="E219" i="48"/>
  <c r="C220" i="48"/>
  <c r="D220" i="48"/>
  <c r="E220" i="48"/>
  <c r="C221" i="48"/>
  <c r="D221" i="48"/>
  <c r="E221" i="48"/>
  <c r="C222" i="48"/>
  <c r="D222" i="48"/>
  <c r="E222" i="48"/>
  <c r="C223" i="48"/>
  <c r="D223" i="48"/>
  <c r="E223" i="48"/>
  <c r="C224" i="48"/>
  <c r="D224" i="48"/>
  <c r="E224" i="48"/>
  <c r="C225" i="48"/>
  <c r="D225" i="48"/>
  <c r="E225" i="48"/>
  <c r="C226" i="48"/>
  <c r="D226" i="48"/>
  <c r="E226" i="48"/>
  <c r="C227" i="48"/>
  <c r="D227" i="48"/>
  <c r="E227" i="48"/>
  <c r="C228" i="48"/>
  <c r="D228" i="48"/>
  <c r="E228" i="48"/>
  <c r="C229" i="48"/>
  <c r="D229" i="48"/>
  <c r="E229" i="48"/>
  <c r="C230" i="48"/>
  <c r="D230" i="48"/>
  <c r="E230" i="48"/>
  <c r="C231" i="48"/>
  <c r="D231" i="48"/>
  <c r="E231" i="48"/>
  <c r="C232" i="48"/>
  <c r="D232" i="48"/>
  <c r="E232" i="48"/>
  <c r="C233" i="48"/>
  <c r="D233" i="48"/>
  <c r="E233" i="48"/>
  <c r="C234" i="48"/>
  <c r="D234" i="48"/>
  <c r="E234" i="48"/>
  <c r="C235" i="48"/>
  <c r="D235" i="48"/>
  <c r="E235" i="48"/>
  <c r="C236" i="48"/>
  <c r="D236" i="48"/>
  <c r="E236" i="48"/>
  <c r="C237" i="48"/>
  <c r="D237" i="48"/>
  <c r="E237" i="48"/>
  <c r="C238" i="48"/>
  <c r="D238" i="48"/>
  <c r="E238" i="48"/>
  <c r="C239" i="48"/>
  <c r="D239" i="48"/>
  <c r="E239" i="48"/>
  <c r="C240" i="48"/>
  <c r="D240" i="48"/>
  <c r="E240" i="48"/>
  <c r="C241" i="48"/>
  <c r="D241" i="48"/>
  <c r="E241" i="48"/>
  <c r="C242" i="48"/>
  <c r="D242" i="48"/>
  <c r="E242" i="48"/>
  <c r="C243" i="48"/>
  <c r="D243" i="48"/>
  <c r="E243" i="48"/>
  <c r="C244" i="48"/>
  <c r="D244" i="48"/>
  <c r="E244" i="48"/>
  <c r="C245" i="48"/>
  <c r="D245" i="48"/>
  <c r="E245" i="48"/>
  <c r="C246" i="48"/>
  <c r="D246" i="48"/>
  <c r="E246" i="48"/>
  <c r="C247" i="48"/>
  <c r="D247" i="48"/>
  <c r="E247" i="48"/>
  <c r="C248" i="48"/>
  <c r="D248" i="48"/>
  <c r="E248" i="48"/>
  <c r="C249" i="48"/>
  <c r="D249" i="48"/>
  <c r="E249" i="48"/>
  <c r="C250" i="48"/>
  <c r="D250" i="48"/>
  <c r="E250" i="48"/>
  <c r="C251" i="48"/>
  <c r="D251" i="48"/>
  <c r="E251" i="48"/>
  <c r="C252" i="48"/>
  <c r="D252" i="48"/>
  <c r="E252" i="48"/>
  <c r="C253" i="48"/>
  <c r="D253" i="48"/>
  <c r="E253" i="48"/>
  <c r="C254" i="48"/>
  <c r="D254" i="48"/>
  <c r="E254" i="48"/>
  <c r="C255" i="48"/>
  <c r="D255" i="48"/>
  <c r="E255" i="48"/>
  <c r="C256" i="48"/>
  <c r="D256" i="48"/>
  <c r="E256" i="48"/>
  <c r="C257" i="48"/>
  <c r="D257" i="48"/>
  <c r="E257" i="48"/>
  <c r="C258" i="48"/>
  <c r="D258" i="48"/>
  <c r="E258" i="48"/>
  <c r="C259" i="48"/>
  <c r="D259" i="48"/>
  <c r="E259" i="48"/>
  <c r="C260" i="48"/>
  <c r="D260" i="48"/>
  <c r="E260" i="48"/>
  <c r="C261" i="48"/>
  <c r="D261" i="48"/>
  <c r="E261" i="48"/>
  <c r="C262" i="48"/>
  <c r="D262" i="48"/>
  <c r="E262" i="48"/>
  <c r="C263" i="48"/>
  <c r="D263" i="48"/>
  <c r="E263" i="48"/>
  <c r="C264" i="48"/>
  <c r="D264" i="48"/>
  <c r="E264" i="48"/>
  <c r="C265" i="48"/>
  <c r="D265" i="48"/>
  <c r="E265" i="48"/>
  <c r="C266" i="48"/>
  <c r="D266" i="48"/>
  <c r="E266" i="48"/>
  <c r="C267" i="48"/>
  <c r="D267" i="48"/>
  <c r="E267" i="48"/>
  <c r="C268" i="48"/>
  <c r="D268" i="48"/>
  <c r="E268" i="48"/>
  <c r="C269" i="48"/>
  <c r="D269" i="48"/>
  <c r="E269" i="48"/>
  <c r="C270" i="48"/>
  <c r="D270" i="48"/>
  <c r="E270" i="48"/>
  <c r="C271" i="48"/>
  <c r="D271" i="48"/>
  <c r="E271" i="48"/>
  <c r="C272" i="48"/>
  <c r="D272" i="48"/>
  <c r="E272" i="48"/>
  <c r="C273" i="48"/>
  <c r="D273" i="48"/>
  <c r="E273" i="48"/>
  <c r="C274" i="48"/>
  <c r="D274" i="48"/>
  <c r="E274" i="48"/>
  <c r="C275" i="48"/>
  <c r="D275" i="48"/>
  <c r="E275" i="48"/>
  <c r="C276" i="48"/>
  <c r="D276" i="48"/>
  <c r="E276" i="48"/>
  <c r="C277" i="48"/>
  <c r="D277" i="48"/>
  <c r="E277" i="48"/>
  <c r="C278" i="48"/>
  <c r="D278" i="48"/>
  <c r="E278" i="48"/>
  <c r="C279" i="48"/>
  <c r="D279" i="48"/>
  <c r="E279" i="48"/>
  <c r="C280" i="48"/>
  <c r="D280" i="48"/>
  <c r="E280" i="48"/>
  <c r="C281" i="48"/>
  <c r="D281" i="48"/>
  <c r="E281" i="48"/>
  <c r="C282" i="48"/>
  <c r="D282" i="48"/>
  <c r="E282" i="48"/>
  <c r="C283" i="48"/>
  <c r="D283" i="48"/>
  <c r="E283" i="48"/>
  <c r="C284" i="48"/>
  <c r="D284" i="48"/>
  <c r="E284" i="48"/>
  <c r="C285" i="48"/>
  <c r="D285" i="48"/>
  <c r="E285" i="48"/>
  <c r="C286" i="48"/>
  <c r="D286" i="48"/>
  <c r="E286" i="48"/>
  <c r="C287" i="48"/>
  <c r="D287" i="48"/>
  <c r="E287" i="48"/>
  <c r="C288" i="48"/>
  <c r="D288" i="48"/>
  <c r="E288" i="48"/>
  <c r="C289" i="48"/>
  <c r="D289" i="48"/>
  <c r="E289" i="48"/>
  <c r="C290" i="48"/>
  <c r="D290" i="48"/>
  <c r="E290" i="48"/>
  <c r="C291" i="48"/>
  <c r="D291" i="48"/>
  <c r="E291" i="48"/>
  <c r="C292" i="48"/>
  <c r="D292" i="48"/>
  <c r="E292" i="48"/>
  <c r="C293" i="48"/>
  <c r="D293" i="48"/>
  <c r="E293" i="48"/>
  <c r="C294" i="48"/>
  <c r="D294" i="48"/>
  <c r="E294" i="48"/>
  <c r="C295" i="48"/>
  <c r="D295" i="48"/>
  <c r="E295" i="48"/>
  <c r="C296" i="48"/>
  <c r="D296" i="48"/>
  <c r="E296" i="48"/>
  <c r="C297" i="48"/>
  <c r="D297" i="48"/>
  <c r="E297" i="48"/>
  <c r="C298" i="48"/>
  <c r="D298" i="48"/>
  <c r="E298" i="48"/>
  <c r="C299" i="48"/>
  <c r="D299" i="48"/>
  <c r="E299" i="48"/>
  <c r="C300" i="48"/>
  <c r="D300" i="48"/>
  <c r="E300" i="48"/>
  <c r="C301" i="48"/>
  <c r="D301" i="48"/>
  <c r="E301" i="48"/>
  <c r="C302" i="48"/>
  <c r="D302" i="48"/>
  <c r="E302" i="48"/>
  <c r="C303" i="48"/>
  <c r="D303" i="48"/>
  <c r="E303" i="48"/>
  <c r="C304" i="48"/>
  <c r="D304" i="48"/>
  <c r="E304" i="48"/>
  <c r="C305" i="48"/>
  <c r="D305" i="48"/>
  <c r="E305" i="48"/>
  <c r="C306" i="48"/>
  <c r="D306" i="48"/>
  <c r="E306" i="48"/>
  <c r="C307" i="48"/>
  <c r="D307" i="48"/>
  <c r="E307" i="48"/>
  <c r="C308" i="48"/>
  <c r="D308" i="48"/>
  <c r="E308" i="48"/>
  <c r="C309" i="48"/>
  <c r="D309" i="48"/>
  <c r="E309" i="48"/>
  <c r="C310" i="48"/>
  <c r="D310" i="48"/>
  <c r="E310" i="48"/>
  <c r="C311" i="48"/>
  <c r="D311" i="48"/>
  <c r="E311" i="48"/>
  <c r="C312" i="48"/>
  <c r="D312" i="48"/>
  <c r="E312" i="48"/>
  <c r="C313" i="48"/>
  <c r="D313" i="48"/>
  <c r="E313" i="48"/>
  <c r="C314" i="48"/>
  <c r="D314" i="48"/>
  <c r="E314" i="48"/>
  <c r="C315" i="48"/>
  <c r="D315" i="48"/>
  <c r="E315" i="48"/>
  <c r="C316" i="48"/>
  <c r="D316" i="48"/>
  <c r="E316" i="48"/>
  <c r="C317" i="48"/>
  <c r="D317" i="48"/>
  <c r="E317" i="48"/>
  <c r="C318" i="48"/>
  <c r="D318" i="48"/>
  <c r="E318" i="48"/>
  <c r="C319" i="48"/>
  <c r="D319" i="48"/>
  <c r="E319" i="48"/>
  <c r="C320" i="48"/>
  <c r="D320" i="48"/>
  <c r="E320" i="48"/>
  <c r="C321" i="48"/>
  <c r="D321" i="48"/>
  <c r="E321" i="48"/>
  <c r="C322" i="48"/>
  <c r="D322" i="48"/>
  <c r="E322" i="48"/>
  <c r="C323" i="48"/>
  <c r="D323" i="48"/>
  <c r="E323" i="48"/>
  <c r="C324" i="48"/>
  <c r="D324" i="48"/>
  <c r="E324" i="48"/>
  <c r="C325" i="48"/>
  <c r="D325" i="48"/>
  <c r="E325" i="48"/>
  <c r="C326" i="48"/>
  <c r="D326" i="48"/>
  <c r="E326" i="48"/>
  <c r="C327" i="48"/>
  <c r="D327" i="48"/>
  <c r="E327" i="48"/>
  <c r="C328" i="48"/>
  <c r="D328" i="48"/>
  <c r="E328" i="48"/>
  <c r="C329" i="48"/>
  <c r="D329" i="48"/>
  <c r="E329" i="48"/>
  <c r="C330" i="48"/>
  <c r="D330" i="48"/>
  <c r="E330" i="48"/>
  <c r="C331" i="48"/>
  <c r="D331" i="48"/>
  <c r="E331" i="48"/>
  <c r="C332" i="48"/>
  <c r="D332" i="48"/>
  <c r="E332" i="48"/>
  <c r="C333" i="48"/>
  <c r="D333" i="48"/>
  <c r="E333" i="48"/>
  <c r="C334" i="48"/>
  <c r="D334" i="48"/>
  <c r="E334" i="48"/>
  <c r="C335" i="48"/>
  <c r="D335" i="48"/>
  <c r="E335" i="48"/>
  <c r="C336" i="48"/>
  <c r="D336" i="48"/>
  <c r="E336" i="48"/>
  <c r="C337" i="48"/>
  <c r="D337" i="48"/>
  <c r="E337" i="48"/>
  <c r="C338" i="48"/>
  <c r="D338" i="48"/>
  <c r="E338" i="48"/>
  <c r="C339" i="48"/>
  <c r="D339" i="48"/>
  <c r="E339" i="48"/>
  <c r="C340" i="48"/>
  <c r="D340" i="48"/>
  <c r="E340" i="48"/>
  <c r="C341" i="48"/>
  <c r="D341" i="48"/>
  <c r="E341" i="48"/>
  <c r="C342" i="48"/>
  <c r="D342" i="48"/>
  <c r="E342" i="48"/>
  <c r="C343" i="48"/>
  <c r="D343" i="48"/>
  <c r="E343" i="48"/>
  <c r="C344" i="48"/>
  <c r="D344" i="48"/>
  <c r="E344" i="48"/>
  <c r="C345" i="48"/>
  <c r="D345" i="48"/>
  <c r="E345" i="48"/>
  <c r="C346" i="48"/>
  <c r="D346" i="48"/>
  <c r="E346" i="48"/>
  <c r="C347" i="48"/>
  <c r="D347" i="48"/>
  <c r="E347" i="48"/>
  <c r="C348" i="48"/>
  <c r="D348" i="48"/>
  <c r="E348" i="48"/>
  <c r="C349" i="48"/>
  <c r="D349" i="48"/>
  <c r="E349" i="48"/>
  <c r="C350" i="48"/>
  <c r="D350" i="48"/>
  <c r="E350" i="48"/>
  <c r="C351" i="48"/>
  <c r="D351" i="48"/>
  <c r="E351" i="48"/>
  <c r="C352" i="48"/>
  <c r="D352" i="48"/>
  <c r="E352" i="48"/>
  <c r="C353" i="48"/>
  <c r="D353" i="48"/>
  <c r="E353" i="48"/>
  <c r="C354" i="48"/>
  <c r="D354" i="48"/>
  <c r="E354" i="48"/>
  <c r="C355" i="48"/>
  <c r="D355" i="48"/>
  <c r="E355" i="48"/>
  <c r="C356" i="48"/>
  <c r="D356" i="48"/>
  <c r="E356" i="48"/>
  <c r="C357" i="48"/>
  <c r="D357" i="48"/>
  <c r="E357" i="48"/>
  <c r="C358" i="48"/>
  <c r="D358" i="48"/>
  <c r="E358" i="48"/>
  <c r="C359" i="48"/>
  <c r="D359" i="48"/>
  <c r="E359" i="48"/>
  <c r="C360" i="48"/>
  <c r="D360" i="48"/>
  <c r="E360" i="48"/>
  <c r="C361" i="48"/>
  <c r="D361" i="48"/>
  <c r="E361" i="48"/>
  <c r="C362" i="48"/>
  <c r="D362" i="48"/>
  <c r="E362" i="48"/>
  <c r="C363" i="48"/>
  <c r="D363" i="48"/>
  <c r="E363" i="48"/>
  <c r="C364" i="48"/>
  <c r="D364" i="48"/>
  <c r="E364" i="48"/>
  <c r="C365" i="48"/>
  <c r="D365" i="48"/>
  <c r="E365" i="48"/>
  <c r="C366" i="48"/>
  <c r="D366" i="48"/>
  <c r="E366" i="48"/>
  <c r="C367" i="48"/>
  <c r="D367" i="48"/>
  <c r="E367" i="48"/>
  <c r="C368" i="48"/>
  <c r="D368" i="48"/>
  <c r="E368" i="48"/>
  <c r="C369" i="48"/>
  <c r="D369" i="48"/>
  <c r="E369" i="48"/>
  <c r="C370" i="48"/>
  <c r="D370" i="48"/>
  <c r="E370" i="48"/>
  <c r="C371" i="48"/>
  <c r="D371" i="48"/>
  <c r="E371" i="48"/>
  <c r="C372" i="48"/>
  <c r="D372" i="48"/>
  <c r="E372" i="48"/>
  <c r="C373" i="48"/>
  <c r="D373" i="48"/>
  <c r="E373" i="48"/>
  <c r="C374" i="48"/>
  <c r="D374" i="48"/>
  <c r="E374" i="48"/>
  <c r="C375" i="48"/>
  <c r="D375" i="48"/>
  <c r="E375" i="48"/>
  <c r="C376" i="48"/>
  <c r="D376" i="48"/>
  <c r="E376" i="48"/>
  <c r="C377" i="48"/>
  <c r="D377" i="48"/>
  <c r="E377" i="48"/>
  <c r="C378" i="48"/>
  <c r="D378" i="48"/>
  <c r="E378" i="48"/>
  <c r="C379" i="48"/>
  <c r="D379" i="48"/>
  <c r="E379" i="48"/>
  <c r="C380" i="48"/>
  <c r="D380" i="48"/>
  <c r="E380" i="48"/>
  <c r="C381" i="48"/>
  <c r="D381" i="48"/>
  <c r="E381" i="48"/>
  <c r="C382" i="48"/>
  <c r="D382" i="48"/>
  <c r="E382" i="48"/>
  <c r="C383" i="48"/>
  <c r="D383" i="48"/>
  <c r="E383" i="48"/>
  <c r="C384" i="48"/>
  <c r="D384" i="48"/>
  <c r="E384" i="48"/>
  <c r="C385" i="48"/>
  <c r="D385" i="48"/>
  <c r="E385" i="48"/>
  <c r="C386" i="48"/>
  <c r="D386" i="48"/>
  <c r="E386" i="48"/>
  <c r="C387" i="48"/>
  <c r="D387" i="48"/>
  <c r="E387" i="48"/>
  <c r="C388" i="48"/>
  <c r="D388" i="48"/>
  <c r="E388" i="48"/>
  <c r="C389" i="48"/>
  <c r="D389" i="48"/>
  <c r="E389" i="48"/>
  <c r="C390" i="48"/>
  <c r="D390" i="48"/>
  <c r="E390" i="48"/>
  <c r="C391" i="48"/>
  <c r="D391" i="48"/>
  <c r="E391" i="48"/>
  <c r="C392" i="48"/>
  <c r="D392" i="48"/>
  <c r="E392" i="48"/>
  <c r="C393" i="48"/>
  <c r="D393" i="48"/>
  <c r="E393" i="48"/>
  <c r="C394" i="48"/>
  <c r="D394" i="48"/>
  <c r="E394" i="48"/>
  <c r="C395" i="48"/>
  <c r="D395" i="48"/>
  <c r="E395" i="48"/>
  <c r="C396" i="48"/>
  <c r="D396" i="48"/>
  <c r="E396" i="48"/>
  <c r="C397" i="48"/>
  <c r="D397" i="48"/>
  <c r="E397" i="48"/>
  <c r="C398" i="48"/>
  <c r="D398" i="48"/>
  <c r="E398" i="48"/>
  <c r="C399" i="48"/>
  <c r="D399" i="48"/>
  <c r="E399" i="48"/>
  <c r="C400" i="48"/>
  <c r="D400" i="48"/>
  <c r="E400" i="48"/>
  <c r="C401" i="48"/>
  <c r="D401" i="48"/>
  <c r="E401" i="48"/>
  <c r="C402" i="48"/>
  <c r="D402" i="48"/>
  <c r="E402" i="48"/>
  <c r="C403" i="48"/>
  <c r="D403" i="48"/>
  <c r="E403" i="48"/>
  <c r="C404" i="48"/>
  <c r="D404" i="48"/>
  <c r="E404" i="48"/>
  <c r="C405" i="48"/>
  <c r="D405" i="48"/>
  <c r="E405" i="48"/>
  <c r="C406" i="48"/>
  <c r="D406" i="48"/>
  <c r="E406" i="48"/>
  <c r="C407" i="48"/>
  <c r="D407" i="48"/>
  <c r="E407" i="48"/>
  <c r="C408" i="48"/>
  <c r="D408" i="48"/>
  <c r="E408" i="48"/>
  <c r="C409" i="48"/>
  <c r="D409" i="48"/>
  <c r="E409" i="48"/>
  <c r="C410" i="48"/>
  <c r="D410" i="48"/>
  <c r="E410" i="48"/>
  <c r="C411" i="48"/>
  <c r="D411" i="48"/>
  <c r="E411" i="48"/>
  <c r="C412" i="48"/>
  <c r="D412" i="48"/>
  <c r="E412" i="48"/>
  <c r="C413" i="48"/>
  <c r="D413" i="48"/>
  <c r="E413" i="48"/>
  <c r="C414" i="48"/>
  <c r="D414" i="48"/>
  <c r="E414" i="48"/>
  <c r="C415" i="48"/>
  <c r="D415" i="48"/>
  <c r="E415" i="48"/>
  <c r="C416" i="48"/>
  <c r="D416" i="48"/>
  <c r="E416" i="48"/>
  <c r="C417" i="48"/>
  <c r="D417" i="48"/>
  <c r="E417" i="48"/>
  <c r="C418" i="48"/>
  <c r="D418" i="48"/>
  <c r="E418" i="48"/>
  <c r="C419" i="48"/>
  <c r="D419" i="48"/>
  <c r="E419" i="48"/>
  <c r="C420" i="48"/>
  <c r="D420" i="48"/>
  <c r="E420" i="48"/>
  <c r="C421" i="48"/>
  <c r="D421" i="48"/>
  <c r="E421" i="48"/>
  <c r="C422" i="48"/>
  <c r="D422" i="48"/>
  <c r="E422" i="48"/>
  <c r="C423" i="48"/>
  <c r="D423" i="48"/>
  <c r="E423" i="48"/>
  <c r="C424" i="48"/>
  <c r="D424" i="48"/>
  <c r="E424" i="48"/>
  <c r="C425" i="48"/>
  <c r="D425" i="48"/>
  <c r="E425" i="48"/>
  <c r="C426" i="48"/>
  <c r="D426" i="48"/>
  <c r="E426" i="48"/>
  <c r="C427" i="48"/>
  <c r="D427" i="48"/>
  <c r="E427" i="48"/>
  <c r="C428" i="48"/>
  <c r="D428" i="48"/>
  <c r="E428" i="48"/>
  <c r="C429" i="48"/>
  <c r="D429" i="48"/>
  <c r="E429" i="48"/>
  <c r="C430" i="48"/>
  <c r="D430" i="48"/>
  <c r="E430" i="48"/>
  <c r="C431" i="48"/>
  <c r="D431" i="48"/>
  <c r="E431" i="48"/>
  <c r="C432" i="48"/>
  <c r="D432" i="48"/>
  <c r="E432" i="48"/>
  <c r="C433" i="48"/>
  <c r="D433" i="48"/>
  <c r="E433" i="48"/>
  <c r="C434" i="48"/>
  <c r="D434" i="48"/>
  <c r="E434" i="48"/>
  <c r="C435" i="48"/>
  <c r="D435" i="48"/>
  <c r="E435" i="48"/>
  <c r="C436" i="48"/>
  <c r="D436" i="48"/>
  <c r="E436" i="48"/>
  <c r="C437" i="48"/>
  <c r="D437" i="48"/>
  <c r="E437" i="48"/>
  <c r="C438" i="48"/>
  <c r="D438" i="48"/>
  <c r="E438" i="48"/>
  <c r="C439" i="48"/>
  <c r="D439" i="48"/>
  <c r="E439" i="48"/>
  <c r="C440" i="48"/>
  <c r="D440" i="48"/>
  <c r="E440" i="48"/>
  <c r="C441" i="48"/>
  <c r="D441" i="48"/>
  <c r="E441" i="48"/>
  <c r="C442" i="48"/>
  <c r="D442" i="48"/>
  <c r="E442" i="48"/>
  <c r="C443" i="48"/>
  <c r="D443" i="48"/>
  <c r="E443" i="48"/>
  <c r="C444" i="48"/>
  <c r="D444" i="48"/>
  <c r="E444" i="48"/>
  <c r="C445" i="48"/>
  <c r="D445" i="48"/>
  <c r="E445" i="48"/>
  <c r="C446" i="48"/>
  <c r="D446" i="48"/>
  <c r="E446" i="48"/>
  <c r="C447" i="48"/>
  <c r="D447" i="48"/>
  <c r="E447" i="48"/>
  <c r="C448" i="48"/>
  <c r="D448" i="48"/>
  <c r="E448" i="48"/>
  <c r="C449" i="48"/>
  <c r="D449" i="48"/>
  <c r="E449" i="48"/>
  <c r="C450" i="48"/>
  <c r="D450" i="48"/>
  <c r="E450" i="48"/>
  <c r="C451" i="48"/>
  <c r="D451" i="48"/>
  <c r="E451" i="48"/>
  <c r="C452" i="48"/>
  <c r="D452" i="48"/>
  <c r="E452" i="48"/>
  <c r="C453" i="48"/>
  <c r="D453" i="48"/>
  <c r="E453" i="48"/>
  <c r="C454" i="48"/>
  <c r="D454" i="48"/>
  <c r="E454" i="48"/>
  <c r="C455" i="48"/>
  <c r="D455" i="48"/>
  <c r="E455" i="48"/>
  <c r="C456" i="48"/>
  <c r="D456" i="48"/>
  <c r="E456" i="48"/>
  <c r="C457" i="48"/>
  <c r="D457" i="48"/>
  <c r="E457" i="48"/>
  <c r="C458" i="48"/>
  <c r="D458" i="48"/>
  <c r="E458" i="48"/>
  <c r="C459" i="48"/>
  <c r="D459" i="48"/>
  <c r="E459" i="48"/>
  <c r="C460" i="48"/>
  <c r="D460" i="48"/>
  <c r="E460" i="48"/>
  <c r="C461" i="48"/>
  <c r="D461" i="48"/>
  <c r="E461" i="48"/>
  <c r="C462" i="48"/>
  <c r="D462" i="48"/>
  <c r="E462" i="48"/>
  <c r="C463" i="48"/>
  <c r="D463" i="48"/>
  <c r="E463" i="48"/>
  <c r="C464" i="48"/>
  <c r="D464" i="48"/>
  <c r="E464" i="48"/>
  <c r="C465" i="48"/>
  <c r="D465" i="48"/>
  <c r="E465" i="48"/>
  <c r="C466" i="48"/>
  <c r="D466" i="48"/>
  <c r="E466" i="48"/>
  <c r="C467" i="48"/>
  <c r="D467" i="48"/>
  <c r="E467" i="48"/>
  <c r="C468" i="48"/>
  <c r="D468" i="48"/>
  <c r="E468" i="48"/>
  <c r="C469" i="48"/>
  <c r="D469" i="48"/>
  <c r="E469" i="48"/>
  <c r="C470" i="48"/>
  <c r="D470" i="48"/>
  <c r="E470" i="48"/>
  <c r="C471" i="48"/>
  <c r="D471" i="48"/>
  <c r="E471" i="48"/>
  <c r="C472" i="48"/>
  <c r="D472" i="48"/>
  <c r="E472" i="48"/>
  <c r="C473" i="48"/>
  <c r="D473" i="48"/>
  <c r="E473" i="48"/>
  <c r="C474" i="48"/>
  <c r="D474" i="48"/>
  <c r="E474" i="48"/>
  <c r="C475" i="48"/>
  <c r="D475" i="48"/>
  <c r="E475" i="48"/>
  <c r="C476" i="48"/>
  <c r="D476" i="48"/>
  <c r="E476" i="48"/>
  <c r="C477" i="48"/>
  <c r="D477" i="48"/>
  <c r="E477" i="48"/>
  <c r="C478" i="48"/>
  <c r="D478" i="48"/>
  <c r="E478" i="48"/>
  <c r="C479" i="48"/>
  <c r="D479" i="48"/>
  <c r="E479" i="48"/>
  <c r="C480" i="48"/>
  <c r="D480" i="48"/>
  <c r="E480" i="48"/>
  <c r="C481" i="48"/>
  <c r="D481" i="48"/>
  <c r="E481" i="48"/>
  <c r="C482" i="48"/>
  <c r="D482" i="48"/>
  <c r="E482" i="48"/>
  <c r="C483" i="48"/>
  <c r="D483" i="48"/>
  <c r="E483" i="48"/>
  <c r="C484" i="48"/>
  <c r="D484" i="48"/>
  <c r="E484" i="48"/>
  <c r="C485" i="48"/>
  <c r="D485" i="48"/>
  <c r="E485" i="48"/>
  <c r="C486" i="48"/>
  <c r="D486" i="48"/>
  <c r="E486" i="48"/>
  <c r="C487" i="48"/>
  <c r="D487" i="48"/>
  <c r="E487" i="48"/>
  <c r="C488" i="48"/>
  <c r="D488" i="48"/>
  <c r="E488" i="48"/>
  <c r="C489" i="48"/>
  <c r="D489" i="48"/>
  <c r="E489" i="48"/>
  <c r="C490" i="48"/>
  <c r="D490" i="48"/>
  <c r="E490" i="48"/>
  <c r="C491" i="48"/>
  <c r="D491" i="48"/>
  <c r="E491" i="48"/>
  <c r="C492" i="48"/>
  <c r="D492" i="48"/>
  <c r="E492" i="48"/>
  <c r="C493" i="48"/>
  <c r="D493" i="48"/>
  <c r="E493" i="48"/>
  <c r="C494" i="48"/>
  <c r="D494" i="48"/>
  <c r="E494" i="48"/>
  <c r="C495" i="48"/>
  <c r="D495" i="48"/>
  <c r="E495" i="48"/>
  <c r="C496" i="48"/>
  <c r="D496" i="48"/>
  <c r="E496" i="48"/>
  <c r="C497" i="48"/>
  <c r="D497" i="48"/>
  <c r="E497" i="48"/>
  <c r="C498" i="48"/>
  <c r="D498" i="48"/>
  <c r="E498" i="48"/>
  <c r="C499" i="48"/>
  <c r="D499" i="48"/>
  <c r="E499" i="48"/>
  <c r="C500" i="48"/>
  <c r="D500" i="48"/>
  <c r="E500" i="48"/>
  <c r="C501" i="48"/>
  <c r="D501" i="48"/>
  <c r="E501" i="48"/>
  <c r="C502" i="48"/>
  <c r="D502" i="48"/>
  <c r="E502" i="48"/>
  <c r="C503" i="48"/>
  <c r="D503" i="48"/>
  <c r="E503" i="48"/>
  <c r="C504" i="48"/>
  <c r="D504" i="48"/>
  <c r="E504" i="48"/>
  <c r="C505" i="48"/>
  <c r="D505" i="48"/>
  <c r="E505" i="48"/>
  <c r="C506" i="48"/>
  <c r="D506" i="48"/>
  <c r="E506" i="48"/>
  <c r="C507" i="48"/>
  <c r="D507" i="48"/>
  <c r="E507" i="48"/>
  <c r="C508" i="48"/>
  <c r="D508" i="48"/>
  <c r="E508" i="48"/>
  <c r="C509" i="48"/>
  <c r="D509" i="48"/>
  <c r="E509" i="48"/>
  <c r="C510" i="48"/>
  <c r="D510" i="48"/>
  <c r="E510" i="48"/>
  <c r="C511" i="48"/>
  <c r="D511" i="48"/>
  <c r="E511" i="48"/>
  <c r="C512" i="48"/>
  <c r="D512" i="48"/>
  <c r="E512" i="48"/>
  <c r="C513" i="48"/>
  <c r="D513" i="48"/>
  <c r="E513" i="48"/>
  <c r="C514" i="48"/>
  <c r="D514" i="48"/>
  <c r="E514" i="48"/>
  <c r="C515" i="48"/>
  <c r="D515" i="48"/>
  <c r="E515" i="48"/>
  <c r="C516" i="48"/>
  <c r="D516" i="48"/>
  <c r="E516" i="48"/>
  <c r="C517" i="48"/>
  <c r="D517" i="48"/>
  <c r="E517" i="48"/>
  <c r="C518" i="48"/>
  <c r="D518" i="48"/>
  <c r="E518" i="48"/>
  <c r="C519" i="48"/>
  <c r="D519" i="48"/>
  <c r="E519" i="48"/>
  <c r="C520" i="48"/>
  <c r="D520" i="48"/>
  <c r="E520" i="48"/>
  <c r="C521" i="48"/>
  <c r="D521" i="48"/>
  <c r="E521" i="48"/>
  <c r="C522" i="48"/>
  <c r="D522" i="48"/>
  <c r="E522" i="48"/>
  <c r="C523" i="48"/>
  <c r="D523" i="48"/>
  <c r="E523" i="48"/>
  <c r="C524" i="48"/>
  <c r="D524" i="48"/>
  <c r="E524" i="48"/>
  <c r="C525" i="48"/>
  <c r="D525" i="48"/>
  <c r="E525" i="48"/>
  <c r="C526" i="48"/>
  <c r="D526" i="48"/>
  <c r="E526" i="48"/>
  <c r="C527" i="48"/>
  <c r="D527" i="48"/>
  <c r="E527" i="48"/>
  <c r="C528" i="48"/>
  <c r="D528" i="48"/>
  <c r="E528" i="48"/>
  <c r="C529" i="48"/>
  <c r="D529" i="48"/>
  <c r="E529" i="48"/>
  <c r="C530" i="48"/>
  <c r="D530" i="48"/>
  <c r="E530" i="48"/>
  <c r="C531" i="48"/>
  <c r="D531" i="48"/>
  <c r="E531" i="48"/>
  <c r="C532" i="48"/>
  <c r="D532" i="48"/>
  <c r="E532" i="48"/>
  <c r="C533" i="48"/>
  <c r="D533" i="48"/>
  <c r="E533" i="48"/>
  <c r="C534" i="48"/>
  <c r="D534" i="48"/>
  <c r="E534" i="48"/>
  <c r="C535" i="48"/>
  <c r="D535" i="48"/>
  <c r="E535" i="48"/>
  <c r="C536" i="48"/>
  <c r="D536" i="48"/>
  <c r="E536" i="48"/>
  <c r="C537" i="48"/>
  <c r="D537" i="48"/>
  <c r="E537" i="48"/>
  <c r="C538" i="48"/>
  <c r="D538" i="48"/>
  <c r="E538" i="48"/>
  <c r="C539" i="48"/>
  <c r="D539" i="48"/>
  <c r="E539" i="48"/>
  <c r="C540" i="48"/>
  <c r="D540" i="48"/>
  <c r="E540" i="48"/>
  <c r="C541" i="48"/>
  <c r="D541" i="48"/>
  <c r="E541" i="48"/>
  <c r="C542" i="48"/>
  <c r="D542" i="48"/>
  <c r="E542" i="48"/>
  <c r="C543" i="48"/>
  <c r="D543" i="48"/>
  <c r="E543" i="48"/>
  <c r="C544" i="48"/>
  <c r="D544" i="48"/>
  <c r="E544" i="48"/>
  <c r="C545" i="48"/>
  <c r="D545" i="48"/>
  <c r="E545" i="48"/>
  <c r="C546" i="48"/>
  <c r="D546" i="48"/>
  <c r="E546" i="48"/>
  <c r="C547" i="48"/>
  <c r="D547" i="48"/>
  <c r="E547" i="48"/>
  <c r="C548" i="48"/>
  <c r="D548" i="48"/>
  <c r="E548" i="48"/>
  <c r="C549" i="48"/>
  <c r="D549" i="48"/>
  <c r="E549" i="48"/>
  <c r="C550" i="48"/>
  <c r="D550" i="48"/>
  <c r="E550" i="48"/>
  <c r="C551" i="48"/>
  <c r="D551" i="48"/>
  <c r="E551" i="48"/>
  <c r="C552" i="48"/>
  <c r="D552" i="48"/>
  <c r="E552" i="48"/>
  <c r="C553" i="48"/>
  <c r="D553" i="48"/>
  <c r="E553" i="48"/>
  <c r="C554" i="48"/>
  <c r="D554" i="48"/>
  <c r="E554" i="48"/>
  <c r="C555" i="48"/>
  <c r="D555" i="48"/>
  <c r="E555" i="48"/>
  <c r="C556" i="48"/>
  <c r="D556" i="48"/>
  <c r="E556" i="48"/>
  <c r="C557" i="48"/>
  <c r="D557" i="48"/>
  <c r="E557" i="48"/>
  <c r="C558" i="48"/>
  <c r="D558" i="48"/>
  <c r="E558" i="48"/>
  <c r="C559" i="48"/>
  <c r="D559" i="48"/>
  <c r="E559" i="48"/>
  <c r="C560" i="48"/>
  <c r="D560" i="48"/>
  <c r="E560" i="48"/>
  <c r="C561" i="48"/>
  <c r="D561" i="48"/>
  <c r="E561" i="48"/>
  <c r="C562" i="48"/>
  <c r="D562" i="48"/>
  <c r="E562" i="48"/>
  <c r="C563" i="48"/>
  <c r="D563" i="48"/>
  <c r="E563" i="48"/>
  <c r="C564" i="48"/>
  <c r="D564" i="48"/>
  <c r="E564" i="48"/>
  <c r="C565" i="48"/>
  <c r="D565" i="48"/>
  <c r="E565" i="48"/>
  <c r="C566" i="48"/>
  <c r="D566" i="48"/>
  <c r="E566" i="48"/>
  <c r="C567" i="48"/>
  <c r="D567" i="48"/>
  <c r="E567" i="48"/>
  <c r="C568" i="48"/>
  <c r="D568" i="48"/>
  <c r="E568" i="48"/>
  <c r="C569" i="48"/>
  <c r="D569" i="48"/>
  <c r="E569" i="48"/>
  <c r="C570" i="48"/>
  <c r="D570" i="48"/>
  <c r="E570" i="48"/>
  <c r="C571" i="48"/>
  <c r="D571" i="48"/>
  <c r="E571" i="48"/>
  <c r="C572" i="48"/>
  <c r="D572" i="48"/>
  <c r="E572" i="48"/>
  <c r="C573" i="48"/>
  <c r="D573" i="48"/>
  <c r="E573" i="48"/>
  <c r="C574" i="48"/>
  <c r="D574" i="48"/>
  <c r="E574" i="48"/>
  <c r="C575" i="48"/>
  <c r="D575" i="48"/>
  <c r="E575" i="48"/>
  <c r="C576" i="48"/>
  <c r="D576" i="48"/>
  <c r="E576" i="48"/>
  <c r="C577" i="48"/>
  <c r="D577" i="48"/>
  <c r="E577" i="48"/>
  <c r="C578" i="48"/>
  <c r="D578" i="48"/>
  <c r="E578" i="48"/>
  <c r="C579" i="48"/>
  <c r="D579" i="48"/>
  <c r="E579" i="48"/>
  <c r="C580" i="48"/>
  <c r="D580" i="48"/>
  <c r="E580" i="48"/>
  <c r="C581" i="48"/>
  <c r="D581" i="48"/>
  <c r="E581" i="48"/>
  <c r="C582" i="48"/>
  <c r="D582" i="48"/>
  <c r="E582" i="48"/>
  <c r="C583" i="48"/>
  <c r="D583" i="48"/>
  <c r="E583" i="48"/>
  <c r="C584" i="48"/>
  <c r="D584" i="48"/>
  <c r="E584" i="48"/>
  <c r="C585" i="48"/>
  <c r="D585" i="48"/>
  <c r="E585" i="48"/>
  <c r="C586" i="48"/>
  <c r="D586" i="48"/>
  <c r="E586" i="48"/>
  <c r="C587" i="48"/>
  <c r="D587" i="48"/>
  <c r="E587" i="48"/>
  <c r="C588" i="48"/>
  <c r="D588" i="48"/>
  <c r="E588" i="48"/>
  <c r="C589" i="48"/>
  <c r="D589" i="48"/>
  <c r="E589" i="48"/>
  <c r="C590" i="48"/>
  <c r="D590" i="48"/>
  <c r="E590" i="48"/>
  <c r="C591" i="48"/>
  <c r="D591" i="48"/>
  <c r="E591" i="48"/>
  <c r="C592" i="48"/>
  <c r="D592" i="48"/>
  <c r="E592" i="48"/>
  <c r="C593" i="48"/>
  <c r="D593" i="48"/>
  <c r="E593" i="48"/>
  <c r="C594" i="48"/>
  <c r="D594" i="48"/>
  <c r="E594" i="48"/>
  <c r="C595" i="48"/>
  <c r="D595" i="48"/>
  <c r="E595" i="48"/>
  <c r="C596" i="48"/>
  <c r="D596" i="48"/>
  <c r="E596" i="48"/>
  <c r="C597" i="48"/>
  <c r="D597" i="48"/>
  <c r="E597" i="48"/>
  <c r="C598" i="48"/>
  <c r="D598" i="48"/>
  <c r="E598" i="48"/>
  <c r="C599" i="48"/>
  <c r="D599" i="48"/>
  <c r="E599" i="48"/>
  <c r="C600" i="48"/>
  <c r="D600" i="48"/>
  <c r="E600" i="48"/>
  <c r="C601" i="48"/>
  <c r="D601" i="48"/>
  <c r="E601" i="48"/>
  <c r="C602" i="48"/>
  <c r="D602" i="48"/>
  <c r="E602" i="48"/>
  <c r="C603" i="48"/>
  <c r="D603" i="48"/>
  <c r="E603" i="48"/>
  <c r="C604" i="48"/>
  <c r="D604" i="48"/>
  <c r="E604" i="48"/>
  <c r="C605" i="48"/>
  <c r="D605" i="48"/>
  <c r="E605" i="48"/>
  <c r="C606" i="48"/>
  <c r="D606" i="48"/>
  <c r="E606" i="48"/>
  <c r="C607" i="48"/>
  <c r="D607" i="48"/>
  <c r="E607" i="48"/>
  <c r="C608" i="48"/>
  <c r="D608" i="48"/>
  <c r="E608" i="48"/>
  <c r="C609" i="48"/>
  <c r="D609" i="48"/>
  <c r="E609" i="48"/>
  <c r="C610" i="48"/>
  <c r="D610" i="48"/>
  <c r="E610" i="48"/>
  <c r="C611" i="48"/>
  <c r="D611" i="48"/>
  <c r="E611" i="48"/>
  <c r="C612" i="48"/>
  <c r="D612" i="48"/>
  <c r="E612" i="48"/>
  <c r="C613" i="48"/>
  <c r="D613" i="48"/>
  <c r="E613" i="48"/>
  <c r="C614" i="48"/>
  <c r="D614" i="48"/>
  <c r="E614" i="48"/>
  <c r="C615" i="48"/>
  <c r="D615" i="48"/>
  <c r="E615" i="48"/>
  <c r="C616" i="48"/>
  <c r="D616" i="48"/>
  <c r="E616" i="48"/>
  <c r="C617" i="48"/>
  <c r="D617" i="48"/>
  <c r="E617" i="48"/>
  <c r="C618" i="48"/>
  <c r="D618" i="48"/>
  <c r="E618" i="48"/>
  <c r="C619" i="48"/>
  <c r="D619" i="48"/>
  <c r="E619" i="48"/>
  <c r="C620" i="48"/>
  <c r="D620" i="48"/>
  <c r="E620" i="48"/>
  <c r="C621" i="48"/>
  <c r="D621" i="48"/>
  <c r="E621" i="48"/>
  <c r="C622" i="48"/>
  <c r="D622" i="48"/>
  <c r="E622" i="48"/>
  <c r="C623" i="48"/>
  <c r="D623" i="48"/>
  <c r="E623" i="48"/>
  <c r="C624" i="48"/>
  <c r="D624" i="48"/>
  <c r="E624" i="48"/>
  <c r="C625" i="48"/>
  <c r="D625" i="48"/>
  <c r="E625" i="48"/>
  <c r="C626" i="48"/>
  <c r="D626" i="48"/>
  <c r="E626" i="48"/>
  <c r="C627" i="48"/>
  <c r="D627" i="48"/>
  <c r="E627" i="48"/>
  <c r="C628" i="48"/>
  <c r="D628" i="48"/>
  <c r="E628" i="48"/>
  <c r="C629" i="48"/>
  <c r="D629" i="48"/>
  <c r="E629" i="48"/>
  <c r="C630" i="48"/>
  <c r="D630" i="48"/>
  <c r="E630" i="48"/>
  <c r="C631" i="48"/>
  <c r="D631" i="48"/>
  <c r="E631" i="48"/>
  <c r="C632" i="48"/>
  <c r="D632" i="48"/>
  <c r="E632" i="48"/>
  <c r="C633" i="48"/>
  <c r="D633" i="48"/>
  <c r="E633" i="48"/>
  <c r="C634" i="48"/>
  <c r="D634" i="48"/>
  <c r="E634" i="48"/>
  <c r="C635" i="48"/>
  <c r="D635" i="48"/>
  <c r="E635" i="48"/>
  <c r="C636" i="48"/>
  <c r="D636" i="48"/>
  <c r="E636" i="48"/>
  <c r="C637" i="48"/>
  <c r="D637" i="48"/>
  <c r="E637" i="48"/>
  <c r="C638" i="48"/>
  <c r="D638" i="48"/>
  <c r="E638" i="48"/>
  <c r="C639" i="48"/>
  <c r="D639" i="48"/>
  <c r="E639" i="48"/>
  <c r="C640" i="48"/>
  <c r="D640" i="48"/>
  <c r="E640" i="48"/>
  <c r="C641" i="48"/>
  <c r="D641" i="48"/>
  <c r="E641" i="48"/>
  <c r="C642" i="48"/>
  <c r="D642" i="48"/>
  <c r="E642" i="48"/>
  <c r="C643" i="48"/>
  <c r="D643" i="48"/>
  <c r="E643" i="48"/>
  <c r="C644" i="48"/>
  <c r="D644" i="48"/>
  <c r="E644" i="48"/>
  <c r="C645" i="48"/>
  <c r="D645" i="48"/>
  <c r="E645" i="48"/>
  <c r="C646" i="48"/>
  <c r="D646" i="48"/>
  <c r="E646" i="48"/>
  <c r="C647" i="48"/>
  <c r="D647" i="48"/>
  <c r="E647" i="48"/>
  <c r="C648" i="48"/>
  <c r="D648" i="48"/>
  <c r="E648" i="48"/>
  <c r="C649" i="48"/>
  <c r="D649" i="48"/>
  <c r="E649" i="48"/>
  <c r="C650" i="48"/>
  <c r="D650" i="48"/>
  <c r="E650" i="48"/>
  <c r="C651" i="48"/>
  <c r="D651" i="48"/>
  <c r="E651" i="48"/>
  <c r="C652" i="48"/>
  <c r="D652" i="48"/>
  <c r="E652" i="48"/>
  <c r="C653" i="48"/>
  <c r="D653" i="48"/>
  <c r="E653" i="48"/>
  <c r="C654" i="48"/>
  <c r="D654" i="48"/>
  <c r="E654" i="48"/>
  <c r="C655" i="48"/>
  <c r="D655" i="48"/>
  <c r="E655" i="48"/>
  <c r="C656" i="48"/>
  <c r="D656" i="48"/>
  <c r="E656" i="48"/>
  <c r="C657" i="48"/>
  <c r="D657" i="48"/>
  <c r="E657" i="48"/>
  <c r="C658" i="48"/>
  <c r="D658" i="48"/>
  <c r="E658" i="48"/>
  <c r="C659" i="48"/>
  <c r="D659" i="48"/>
  <c r="E659" i="48"/>
  <c r="C660" i="48"/>
  <c r="D660" i="48"/>
  <c r="E660" i="48"/>
  <c r="C661" i="48"/>
  <c r="D661" i="48"/>
  <c r="E661" i="48"/>
  <c r="C662" i="48"/>
  <c r="D662" i="48"/>
  <c r="E662" i="48"/>
  <c r="C663" i="48"/>
  <c r="D663" i="48"/>
  <c r="E663" i="48"/>
  <c r="C664" i="48"/>
  <c r="D664" i="48"/>
  <c r="E664" i="48"/>
  <c r="C665" i="48"/>
  <c r="D665" i="48"/>
  <c r="E665" i="48"/>
  <c r="C666" i="48"/>
  <c r="D666" i="48"/>
  <c r="E666" i="48"/>
  <c r="C667" i="48"/>
  <c r="D667" i="48"/>
  <c r="E667" i="48"/>
  <c r="C668" i="48"/>
  <c r="D668" i="48"/>
  <c r="E668" i="48"/>
  <c r="C669" i="48"/>
  <c r="D669" i="48"/>
  <c r="E669" i="48"/>
  <c r="C670" i="48"/>
  <c r="D670" i="48"/>
  <c r="E670" i="48"/>
  <c r="C671" i="48"/>
  <c r="D671" i="48"/>
  <c r="E671" i="48"/>
  <c r="C672" i="48"/>
  <c r="D672" i="48"/>
  <c r="E672" i="48"/>
  <c r="C673" i="48"/>
  <c r="D673" i="48"/>
  <c r="E673" i="48"/>
  <c r="C674" i="48"/>
  <c r="D674" i="48"/>
  <c r="E674" i="48"/>
  <c r="C675" i="48"/>
  <c r="D675" i="48"/>
  <c r="E675" i="48"/>
  <c r="C676" i="48"/>
  <c r="D676" i="48"/>
  <c r="E676" i="48"/>
  <c r="C677" i="48"/>
  <c r="D677" i="48"/>
  <c r="E677" i="48"/>
  <c r="C678" i="48"/>
  <c r="D678" i="48"/>
  <c r="E678" i="48"/>
  <c r="C679" i="48"/>
  <c r="D679" i="48"/>
  <c r="E679" i="48"/>
  <c r="C680" i="48"/>
  <c r="D680" i="48"/>
  <c r="E680" i="48"/>
  <c r="C681" i="48"/>
  <c r="D681" i="48"/>
  <c r="E681" i="48"/>
  <c r="C682" i="48"/>
  <c r="D682" i="48"/>
  <c r="E682" i="48"/>
  <c r="C683" i="48"/>
  <c r="D683" i="48"/>
  <c r="E683" i="48"/>
  <c r="C684" i="48"/>
  <c r="D684" i="48"/>
  <c r="E684" i="48"/>
  <c r="C685" i="48"/>
  <c r="D685" i="48"/>
  <c r="E685" i="48"/>
  <c r="C686" i="48"/>
  <c r="D686" i="48"/>
  <c r="E686" i="48"/>
  <c r="C687" i="48"/>
  <c r="D687" i="48"/>
  <c r="E687" i="48"/>
  <c r="C688" i="48"/>
  <c r="D688" i="48"/>
  <c r="E688" i="48"/>
  <c r="C689" i="48"/>
  <c r="D689" i="48"/>
  <c r="E689" i="48"/>
  <c r="C690" i="48"/>
  <c r="D690" i="48"/>
  <c r="E690" i="48"/>
  <c r="C691" i="48"/>
  <c r="D691" i="48"/>
  <c r="E691" i="48"/>
  <c r="C692" i="48"/>
  <c r="D692" i="48"/>
  <c r="E692" i="48"/>
  <c r="C693" i="48"/>
  <c r="D693" i="48"/>
  <c r="E693" i="48"/>
  <c r="C694" i="48"/>
  <c r="D694" i="48"/>
  <c r="E694" i="48"/>
  <c r="C695" i="48"/>
  <c r="D695" i="48"/>
  <c r="E695" i="48"/>
  <c r="C696" i="48"/>
  <c r="D696" i="48"/>
  <c r="E696" i="48"/>
  <c r="C697" i="48"/>
  <c r="D697" i="48"/>
  <c r="E697" i="48"/>
  <c r="C698" i="48"/>
  <c r="D698" i="48"/>
  <c r="E698" i="48"/>
  <c r="C699" i="48"/>
  <c r="D699" i="48"/>
  <c r="E699" i="48"/>
  <c r="C700" i="48"/>
  <c r="D700" i="48"/>
  <c r="E700" i="48"/>
  <c r="C701" i="48"/>
  <c r="D701" i="48"/>
  <c r="E701" i="48"/>
  <c r="C702" i="48"/>
  <c r="D702" i="48"/>
  <c r="E702" i="48"/>
  <c r="C703" i="48"/>
  <c r="D703" i="48"/>
  <c r="E703" i="48"/>
  <c r="C704" i="48"/>
  <c r="D704" i="48"/>
  <c r="E704" i="48"/>
  <c r="C705" i="48"/>
  <c r="D705" i="48"/>
  <c r="E705" i="48"/>
  <c r="C706" i="48"/>
  <c r="D706" i="48"/>
  <c r="E706" i="48"/>
  <c r="C707" i="48"/>
  <c r="D707" i="48"/>
  <c r="E707" i="48"/>
  <c r="C708" i="48"/>
  <c r="D708" i="48"/>
  <c r="E708" i="48"/>
  <c r="C709" i="48"/>
  <c r="D709" i="48"/>
  <c r="E709" i="48"/>
  <c r="C710" i="48"/>
  <c r="D710" i="48"/>
  <c r="E710" i="48"/>
  <c r="C711" i="48"/>
  <c r="D711" i="48"/>
  <c r="E711" i="48"/>
  <c r="C712" i="48"/>
  <c r="D712" i="48"/>
  <c r="E712" i="48"/>
  <c r="C713" i="48"/>
  <c r="D713" i="48"/>
  <c r="E713" i="48"/>
  <c r="C714" i="48"/>
  <c r="D714" i="48"/>
  <c r="E714" i="48"/>
  <c r="C715" i="48"/>
  <c r="D715" i="48"/>
  <c r="E715" i="48"/>
  <c r="C716" i="48"/>
  <c r="D716" i="48"/>
  <c r="E716" i="48"/>
  <c r="C717" i="48"/>
  <c r="D717" i="48"/>
  <c r="E717" i="48"/>
  <c r="C718" i="48"/>
  <c r="D718" i="48"/>
  <c r="E718" i="48"/>
  <c r="C719" i="48"/>
  <c r="D719" i="48"/>
  <c r="E719" i="48"/>
  <c r="C720" i="48"/>
  <c r="D720" i="48"/>
  <c r="E720" i="48"/>
  <c r="C721" i="48"/>
  <c r="D721" i="48"/>
  <c r="E721" i="48"/>
  <c r="C722" i="48"/>
  <c r="D722" i="48"/>
  <c r="E722" i="48"/>
  <c r="C723" i="48"/>
  <c r="D723" i="48"/>
  <c r="E723" i="48"/>
  <c r="C724" i="48"/>
  <c r="D724" i="48"/>
  <c r="E724" i="48"/>
  <c r="C725" i="48"/>
  <c r="D725" i="48"/>
  <c r="E725" i="48"/>
  <c r="C726" i="48"/>
  <c r="D726" i="48"/>
  <c r="E726" i="48"/>
  <c r="C727" i="48"/>
  <c r="D727" i="48"/>
  <c r="E727" i="48"/>
  <c r="C728" i="48"/>
  <c r="D728" i="48"/>
  <c r="E728" i="48"/>
  <c r="C729" i="48"/>
  <c r="D729" i="48"/>
  <c r="E729" i="48"/>
  <c r="C730" i="48"/>
  <c r="D730" i="48"/>
  <c r="E730" i="48"/>
  <c r="C731" i="48"/>
  <c r="D731" i="48"/>
  <c r="E731" i="48"/>
  <c r="C732" i="48"/>
  <c r="D732" i="48"/>
  <c r="E732" i="48"/>
  <c r="C733" i="48"/>
  <c r="D733" i="48"/>
  <c r="E733" i="48"/>
  <c r="C734" i="48"/>
  <c r="D734" i="48"/>
  <c r="E734" i="48"/>
  <c r="C735" i="48"/>
  <c r="D735" i="48"/>
  <c r="E735" i="48"/>
  <c r="C736" i="48"/>
  <c r="D736" i="48"/>
  <c r="E736" i="48"/>
  <c r="C737" i="48"/>
  <c r="D737" i="48"/>
  <c r="E737" i="48"/>
  <c r="C738" i="48"/>
  <c r="D738" i="48"/>
  <c r="E738" i="48"/>
  <c r="C739" i="48"/>
  <c r="D739" i="48"/>
  <c r="E739" i="48"/>
  <c r="C740" i="48"/>
  <c r="D740" i="48"/>
  <c r="E740" i="48"/>
  <c r="C741" i="48"/>
  <c r="D741" i="48"/>
  <c r="E741" i="48"/>
  <c r="C742" i="48"/>
  <c r="D742" i="48"/>
  <c r="E742" i="48"/>
  <c r="C743" i="48"/>
  <c r="D743" i="48"/>
  <c r="E743" i="48"/>
  <c r="C744" i="48"/>
  <c r="D744" i="48"/>
  <c r="E744" i="48"/>
  <c r="C745" i="48"/>
  <c r="D745" i="48"/>
  <c r="E745" i="48"/>
  <c r="C746" i="48"/>
  <c r="D746" i="48"/>
  <c r="E746" i="48"/>
  <c r="C747" i="48"/>
  <c r="D747" i="48"/>
  <c r="E747" i="48"/>
  <c r="C748" i="48"/>
  <c r="D748" i="48"/>
  <c r="E748" i="48"/>
  <c r="C749" i="48"/>
  <c r="D749" i="48"/>
  <c r="E749" i="48"/>
  <c r="C750" i="48"/>
  <c r="D750" i="48"/>
  <c r="E750" i="48"/>
  <c r="C751" i="48"/>
  <c r="D751" i="48"/>
  <c r="E751" i="48"/>
  <c r="C752" i="48"/>
  <c r="D752" i="48"/>
  <c r="E752" i="48"/>
  <c r="C753" i="48"/>
  <c r="D753" i="48"/>
  <c r="E753" i="48"/>
  <c r="C754" i="48"/>
  <c r="D754" i="48"/>
  <c r="E754" i="48"/>
  <c r="C755" i="48"/>
  <c r="D755" i="48"/>
  <c r="E755" i="48"/>
  <c r="C756" i="48"/>
  <c r="D756" i="48"/>
  <c r="E756" i="48"/>
  <c r="C757" i="48"/>
  <c r="D757" i="48"/>
  <c r="E757" i="48"/>
  <c r="C758" i="48"/>
  <c r="D758" i="48"/>
  <c r="E758" i="48"/>
  <c r="C759" i="48"/>
  <c r="D759" i="48"/>
  <c r="E759" i="48"/>
  <c r="C760" i="48"/>
  <c r="D760" i="48"/>
  <c r="E760" i="48"/>
  <c r="C761" i="48"/>
  <c r="D761" i="48"/>
  <c r="E761" i="48"/>
  <c r="C762" i="48"/>
  <c r="D762" i="48"/>
  <c r="E762" i="48"/>
  <c r="C763" i="48"/>
  <c r="D763" i="48"/>
  <c r="E763" i="48"/>
  <c r="C764" i="48"/>
  <c r="D764" i="48"/>
  <c r="E764" i="48"/>
  <c r="C765" i="48"/>
  <c r="D765" i="48"/>
  <c r="E765" i="48"/>
  <c r="C766" i="48"/>
  <c r="D766" i="48"/>
  <c r="E766" i="48"/>
  <c r="C767" i="48"/>
  <c r="D767" i="48"/>
  <c r="E767" i="48"/>
  <c r="C768" i="48"/>
  <c r="D768" i="48"/>
  <c r="E768" i="48"/>
  <c r="C769" i="48"/>
  <c r="D769" i="48"/>
  <c r="E769" i="48"/>
  <c r="C770" i="48"/>
  <c r="D770" i="48"/>
  <c r="E770" i="48"/>
  <c r="C771" i="48"/>
  <c r="D771" i="48"/>
  <c r="E771" i="48"/>
  <c r="C772" i="48"/>
  <c r="D772" i="48"/>
  <c r="E772" i="48"/>
  <c r="C773" i="48"/>
  <c r="D773" i="48"/>
  <c r="E773" i="48"/>
  <c r="C774" i="48"/>
  <c r="D774" i="48"/>
  <c r="E774" i="48"/>
  <c r="C775" i="48"/>
  <c r="D775" i="48"/>
  <c r="E775" i="48"/>
  <c r="C776" i="48"/>
  <c r="D776" i="48"/>
  <c r="E776" i="48"/>
  <c r="C777" i="48"/>
  <c r="D777" i="48"/>
  <c r="E777" i="48"/>
  <c r="C778" i="48"/>
  <c r="D778" i="48"/>
  <c r="E778" i="48"/>
  <c r="C779" i="48"/>
  <c r="D779" i="48"/>
  <c r="E779" i="48"/>
  <c r="C780" i="48"/>
  <c r="D780" i="48"/>
  <c r="E780" i="48"/>
  <c r="C781" i="48"/>
  <c r="D781" i="48"/>
  <c r="E781" i="48"/>
  <c r="C782" i="48"/>
  <c r="D782" i="48"/>
  <c r="E782" i="48"/>
  <c r="C783" i="48"/>
  <c r="D783" i="48"/>
  <c r="E783" i="48"/>
  <c r="C784" i="48"/>
  <c r="D784" i="48"/>
  <c r="E784" i="48"/>
  <c r="C785" i="48"/>
  <c r="D785" i="48"/>
  <c r="E785" i="48"/>
  <c r="C786" i="48"/>
  <c r="D786" i="48"/>
  <c r="E786" i="48"/>
  <c r="C787" i="48"/>
  <c r="D787" i="48"/>
  <c r="E787" i="48"/>
  <c r="C788" i="48"/>
  <c r="D788" i="48"/>
  <c r="E788" i="48"/>
  <c r="C789" i="48"/>
  <c r="D789" i="48"/>
  <c r="E789" i="48"/>
  <c r="C790" i="48"/>
  <c r="D790" i="48"/>
  <c r="E790" i="48"/>
  <c r="C791" i="48"/>
  <c r="D791" i="48"/>
  <c r="E791" i="48"/>
  <c r="C792" i="48"/>
  <c r="D792" i="48"/>
  <c r="E792" i="48"/>
  <c r="C793" i="48"/>
  <c r="D793" i="48"/>
  <c r="E793" i="48"/>
  <c r="C794" i="48"/>
  <c r="D794" i="48"/>
  <c r="E794" i="48"/>
  <c r="C795" i="48"/>
  <c r="D795" i="48"/>
  <c r="E795" i="48"/>
  <c r="C796" i="48"/>
  <c r="D796" i="48"/>
  <c r="E796" i="48"/>
  <c r="C797" i="48"/>
  <c r="D797" i="48"/>
  <c r="E797" i="48"/>
  <c r="C798" i="48"/>
  <c r="D798" i="48"/>
  <c r="E798" i="48"/>
  <c r="C799" i="48"/>
  <c r="D799" i="48"/>
  <c r="E799" i="48"/>
  <c r="C800" i="48"/>
  <c r="D800" i="48"/>
  <c r="E800" i="48"/>
  <c r="C801" i="48"/>
  <c r="D801" i="48"/>
  <c r="E801" i="48"/>
  <c r="C802" i="48"/>
  <c r="D802" i="48"/>
  <c r="E802" i="48"/>
  <c r="C803" i="48"/>
  <c r="D803" i="48"/>
  <c r="E803" i="48"/>
  <c r="C804" i="48"/>
  <c r="D804" i="48"/>
  <c r="E804" i="48"/>
  <c r="C805" i="48"/>
  <c r="D805" i="48"/>
  <c r="E805" i="48"/>
  <c r="C806" i="48"/>
  <c r="D806" i="48"/>
  <c r="E806" i="48"/>
  <c r="C807" i="48"/>
  <c r="D807" i="48"/>
  <c r="E807" i="48"/>
  <c r="C808" i="48"/>
  <c r="D808" i="48"/>
  <c r="E808" i="48"/>
  <c r="C809" i="48"/>
  <c r="D809" i="48"/>
  <c r="E809" i="48"/>
  <c r="C810" i="48"/>
  <c r="D810" i="48"/>
  <c r="E810" i="48"/>
  <c r="C811" i="48"/>
  <c r="D811" i="48"/>
  <c r="E811" i="48"/>
  <c r="C812" i="48"/>
  <c r="D812" i="48"/>
  <c r="E812" i="48"/>
  <c r="C813" i="48"/>
  <c r="D813" i="48"/>
  <c r="E813" i="48"/>
  <c r="C814" i="48"/>
  <c r="D814" i="48"/>
  <c r="E814" i="48"/>
  <c r="C815" i="48"/>
  <c r="D815" i="48"/>
  <c r="E815" i="48"/>
  <c r="C816" i="48"/>
  <c r="D816" i="48"/>
  <c r="E816" i="48"/>
  <c r="C817" i="48"/>
  <c r="D817" i="48"/>
  <c r="E817" i="48"/>
  <c r="C818" i="48"/>
  <c r="D818" i="48"/>
  <c r="E818" i="48"/>
  <c r="C819" i="48"/>
  <c r="D819" i="48"/>
  <c r="E819" i="48"/>
  <c r="C820" i="48"/>
  <c r="D820" i="48"/>
  <c r="E820" i="48"/>
  <c r="C821" i="48"/>
  <c r="D821" i="48"/>
  <c r="E821" i="48"/>
  <c r="C822" i="48"/>
  <c r="D822" i="48"/>
  <c r="E822" i="48"/>
  <c r="C823" i="48"/>
  <c r="D823" i="48"/>
  <c r="E823" i="48"/>
  <c r="C824" i="48"/>
  <c r="D824" i="48"/>
  <c r="E824" i="48"/>
  <c r="C825" i="48"/>
  <c r="D825" i="48"/>
  <c r="E825" i="48"/>
  <c r="C826" i="48"/>
  <c r="D826" i="48"/>
  <c r="E826" i="48"/>
  <c r="C827" i="48"/>
  <c r="D827" i="48"/>
  <c r="E827" i="48"/>
  <c r="C828" i="48"/>
  <c r="D828" i="48"/>
  <c r="E828" i="48"/>
  <c r="C829" i="48"/>
  <c r="D829" i="48"/>
  <c r="E829" i="48"/>
  <c r="C830" i="48"/>
  <c r="D830" i="48"/>
  <c r="E830" i="48"/>
  <c r="C831" i="48"/>
  <c r="D831" i="48"/>
  <c r="E831" i="48"/>
  <c r="C832" i="48"/>
  <c r="D832" i="48"/>
  <c r="E832" i="48"/>
  <c r="C833" i="48"/>
  <c r="D833" i="48"/>
  <c r="E833" i="48"/>
  <c r="C834" i="48"/>
  <c r="D834" i="48"/>
  <c r="E834" i="48"/>
  <c r="C835" i="48"/>
  <c r="D835" i="48"/>
  <c r="E835" i="48"/>
  <c r="C836" i="48"/>
  <c r="D836" i="48"/>
  <c r="E836" i="48"/>
  <c r="C837" i="48"/>
  <c r="D837" i="48"/>
  <c r="E837" i="48"/>
  <c r="C838" i="48"/>
  <c r="D838" i="48"/>
  <c r="E838" i="48"/>
  <c r="C839" i="48"/>
  <c r="D839" i="48"/>
  <c r="E839" i="48"/>
  <c r="C840" i="48"/>
  <c r="D840" i="48"/>
  <c r="E840" i="48"/>
  <c r="C841" i="48"/>
  <c r="D841" i="48"/>
  <c r="E841" i="48"/>
  <c r="C842" i="48"/>
  <c r="D842" i="48"/>
  <c r="E842" i="48"/>
  <c r="C843" i="48"/>
  <c r="D843" i="48"/>
  <c r="E843" i="48"/>
  <c r="C844" i="48"/>
  <c r="D844" i="48"/>
  <c r="E844" i="48"/>
  <c r="C845" i="48"/>
  <c r="D845" i="48"/>
  <c r="E845" i="48"/>
  <c r="C846" i="48"/>
  <c r="D846" i="48"/>
  <c r="E846" i="48"/>
  <c r="C847" i="48"/>
  <c r="D847" i="48"/>
  <c r="E847" i="48"/>
  <c r="C848" i="48"/>
  <c r="D848" i="48"/>
  <c r="E848" i="48"/>
  <c r="C849" i="48"/>
  <c r="D849" i="48"/>
  <c r="E849" i="48"/>
  <c r="C850" i="48"/>
  <c r="D850" i="48"/>
  <c r="E850" i="48"/>
  <c r="C851" i="48"/>
  <c r="D851" i="48"/>
  <c r="E851" i="48"/>
  <c r="C852" i="48"/>
  <c r="D852" i="48"/>
  <c r="E852" i="48"/>
  <c r="C853" i="48"/>
  <c r="D853" i="48"/>
  <c r="E853" i="48"/>
  <c r="C854" i="48"/>
  <c r="D854" i="48"/>
  <c r="E854" i="48"/>
  <c r="C855" i="48"/>
  <c r="D855" i="48"/>
  <c r="E855" i="48"/>
  <c r="C856" i="48"/>
  <c r="D856" i="48"/>
  <c r="E856" i="48"/>
  <c r="C857" i="48"/>
  <c r="D857" i="48"/>
  <c r="E857" i="48"/>
  <c r="C858" i="48"/>
  <c r="D858" i="48"/>
  <c r="E858" i="48"/>
  <c r="C859" i="48"/>
  <c r="D859" i="48"/>
  <c r="E859" i="48"/>
  <c r="C860" i="48"/>
  <c r="D860" i="48"/>
  <c r="E860" i="48"/>
  <c r="C861" i="48"/>
  <c r="D861" i="48"/>
  <c r="E861" i="48"/>
  <c r="C862" i="48"/>
  <c r="D862" i="48"/>
  <c r="E862" i="48"/>
  <c r="C863" i="48"/>
  <c r="D863" i="48"/>
  <c r="E863" i="48"/>
  <c r="C864" i="48"/>
  <c r="D864" i="48"/>
  <c r="E864" i="48"/>
  <c r="C865" i="48"/>
  <c r="D865" i="48"/>
  <c r="E865" i="48"/>
  <c r="C866" i="48"/>
  <c r="D866" i="48"/>
  <c r="E866" i="48"/>
  <c r="C867" i="48"/>
  <c r="D867" i="48"/>
  <c r="E867" i="48"/>
  <c r="C868" i="48"/>
  <c r="D868" i="48"/>
  <c r="E868" i="48"/>
  <c r="C869" i="48"/>
  <c r="D869" i="48"/>
  <c r="E869" i="48"/>
  <c r="C870" i="48"/>
  <c r="D870" i="48"/>
  <c r="E870" i="48"/>
  <c r="C871" i="48"/>
  <c r="D871" i="48"/>
  <c r="E871" i="48"/>
  <c r="C872" i="48"/>
  <c r="D872" i="48"/>
  <c r="E872" i="48"/>
  <c r="C873" i="48"/>
  <c r="D873" i="48"/>
  <c r="E873" i="48"/>
  <c r="C874" i="48"/>
  <c r="D874" i="48"/>
  <c r="E874" i="48"/>
  <c r="C875" i="48"/>
  <c r="D875" i="48"/>
  <c r="E875" i="48"/>
  <c r="C876" i="48"/>
  <c r="D876" i="48"/>
  <c r="E876" i="48"/>
  <c r="C877" i="48"/>
  <c r="D877" i="48"/>
  <c r="E877" i="48"/>
  <c r="C878" i="48"/>
  <c r="D878" i="48"/>
  <c r="E878" i="48"/>
  <c r="C879" i="48"/>
  <c r="D879" i="48"/>
  <c r="E879" i="48"/>
  <c r="C880" i="48"/>
  <c r="D880" i="48"/>
  <c r="E880" i="48"/>
  <c r="C881" i="48"/>
  <c r="D881" i="48"/>
  <c r="E881" i="48"/>
  <c r="C882" i="48"/>
  <c r="D882" i="48"/>
  <c r="E882" i="48"/>
  <c r="C883" i="48"/>
  <c r="D883" i="48"/>
  <c r="E883" i="48"/>
  <c r="C884" i="48"/>
  <c r="D884" i="48"/>
  <c r="E884" i="48"/>
  <c r="C885" i="48"/>
  <c r="D885" i="48"/>
  <c r="E885" i="48"/>
  <c r="C886" i="48"/>
  <c r="D886" i="48"/>
  <c r="E886" i="48"/>
  <c r="C887" i="48"/>
  <c r="D887" i="48"/>
  <c r="E887" i="48"/>
  <c r="C888" i="48"/>
  <c r="D888" i="48"/>
  <c r="E888" i="48"/>
  <c r="C889" i="48"/>
  <c r="D889" i="48"/>
  <c r="E889" i="48"/>
  <c r="C890" i="48"/>
  <c r="D890" i="48"/>
  <c r="E890" i="48"/>
  <c r="C891" i="48"/>
  <c r="D891" i="48"/>
  <c r="E891" i="48"/>
  <c r="C892" i="48"/>
  <c r="D892" i="48"/>
  <c r="E892" i="48"/>
  <c r="C893" i="48"/>
  <c r="D893" i="48"/>
  <c r="E893" i="48"/>
  <c r="C894" i="48"/>
  <c r="D894" i="48"/>
  <c r="E894" i="48"/>
  <c r="C895" i="48"/>
  <c r="D895" i="48"/>
  <c r="E895" i="48"/>
  <c r="C896" i="48"/>
  <c r="D896" i="48"/>
  <c r="E896" i="48"/>
  <c r="C897" i="48"/>
  <c r="D897" i="48"/>
  <c r="E897" i="48"/>
  <c r="C898" i="48"/>
  <c r="D898" i="48"/>
  <c r="E898" i="48"/>
  <c r="C899" i="48"/>
  <c r="D899" i="48"/>
  <c r="E899" i="48"/>
  <c r="C900" i="48"/>
  <c r="D900" i="48"/>
  <c r="E900" i="48"/>
  <c r="C901" i="48"/>
  <c r="D901" i="48"/>
  <c r="E901" i="48"/>
  <c r="C902" i="48"/>
  <c r="D902" i="48"/>
  <c r="E902" i="48"/>
  <c r="C903" i="48"/>
  <c r="D903" i="48"/>
  <c r="E903" i="48"/>
  <c r="C904" i="48"/>
  <c r="D904" i="48"/>
  <c r="E904" i="48"/>
  <c r="C905" i="48"/>
  <c r="D905" i="48"/>
  <c r="E905" i="48"/>
  <c r="C906" i="48"/>
  <c r="D906" i="48"/>
  <c r="E906" i="48"/>
  <c r="C907" i="48"/>
  <c r="D907" i="48"/>
  <c r="E907" i="48"/>
  <c r="C908" i="48"/>
  <c r="D908" i="48"/>
  <c r="E908" i="48"/>
  <c r="C909" i="48"/>
  <c r="D909" i="48"/>
  <c r="E909" i="48"/>
  <c r="C910" i="48"/>
  <c r="D910" i="48"/>
  <c r="E910" i="48"/>
  <c r="C911" i="48"/>
  <c r="D911" i="48"/>
  <c r="E911" i="48"/>
  <c r="C912" i="48"/>
  <c r="D912" i="48"/>
  <c r="E912" i="48"/>
  <c r="C913" i="48"/>
  <c r="D913" i="48"/>
  <c r="E913" i="48"/>
  <c r="C914" i="48"/>
  <c r="D914" i="48"/>
  <c r="E914" i="48"/>
  <c r="C915" i="48"/>
  <c r="D915" i="48"/>
  <c r="E915" i="48"/>
  <c r="C916" i="48"/>
  <c r="D916" i="48"/>
  <c r="E916" i="48"/>
  <c r="C917" i="48"/>
  <c r="D917" i="48"/>
  <c r="E917" i="48"/>
  <c r="C918" i="48"/>
  <c r="D918" i="48"/>
  <c r="E918" i="48"/>
  <c r="C919" i="48"/>
  <c r="D919" i="48"/>
  <c r="E919" i="48"/>
  <c r="C920" i="48"/>
  <c r="D920" i="48"/>
  <c r="E920" i="48"/>
  <c r="C921" i="48"/>
  <c r="D921" i="48"/>
  <c r="E921" i="48"/>
  <c r="C922" i="48"/>
  <c r="D922" i="48"/>
  <c r="E922" i="48"/>
  <c r="C923" i="48"/>
  <c r="D923" i="48"/>
  <c r="E923" i="48"/>
  <c r="C924" i="48"/>
  <c r="D924" i="48"/>
  <c r="E924" i="48"/>
  <c r="C925" i="48"/>
  <c r="D925" i="48"/>
  <c r="E925" i="48"/>
  <c r="C926" i="48"/>
  <c r="D926" i="48"/>
  <c r="E926" i="48"/>
  <c r="C927" i="48"/>
  <c r="D927" i="48"/>
  <c r="E927" i="48"/>
  <c r="C928" i="48"/>
  <c r="D928" i="48"/>
  <c r="E928" i="48"/>
  <c r="C929" i="48"/>
  <c r="D929" i="48"/>
  <c r="E929" i="48"/>
  <c r="C930" i="48"/>
  <c r="D930" i="48"/>
  <c r="E930" i="48"/>
  <c r="C931" i="48"/>
  <c r="D931" i="48"/>
  <c r="E931" i="48"/>
  <c r="C932" i="48"/>
  <c r="D932" i="48"/>
  <c r="E932" i="48"/>
  <c r="C933" i="48"/>
  <c r="D933" i="48"/>
  <c r="E933" i="48"/>
  <c r="C934" i="48"/>
  <c r="D934" i="48"/>
  <c r="E934" i="48"/>
  <c r="C935" i="48"/>
  <c r="D935" i="48"/>
  <c r="E935" i="48"/>
  <c r="C936" i="48"/>
  <c r="D936" i="48"/>
  <c r="E936" i="48"/>
  <c r="C937" i="48"/>
  <c r="D937" i="48"/>
  <c r="E937" i="48"/>
  <c r="C938" i="48"/>
  <c r="D938" i="48"/>
  <c r="E938" i="48"/>
  <c r="C939" i="48"/>
  <c r="D939" i="48"/>
  <c r="E939" i="48"/>
  <c r="C940" i="48"/>
  <c r="D940" i="48"/>
  <c r="E940" i="48"/>
  <c r="C941" i="48"/>
  <c r="D941" i="48"/>
  <c r="E941" i="48"/>
  <c r="C942" i="48"/>
  <c r="D942" i="48"/>
  <c r="E942" i="48"/>
  <c r="C943" i="48"/>
  <c r="D943" i="48"/>
  <c r="E943" i="48"/>
  <c r="C944" i="48"/>
  <c r="D944" i="48"/>
  <c r="E944" i="48"/>
  <c r="C945" i="48"/>
  <c r="D945" i="48"/>
  <c r="E945" i="48"/>
  <c r="C946" i="48"/>
  <c r="D946" i="48"/>
  <c r="E946" i="48"/>
  <c r="C947" i="48"/>
  <c r="D947" i="48"/>
  <c r="E947" i="48"/>
  <c r="C948" i="48"/>
  <c r="D948" i="48"/>
  <c r="E948" i="48"/>
  <c r="C949" i="48"/>
  <c r="D949" i="48"/>
  <c r="E949" i="48"/>
  <c r="C950" i="48"/>
  <c r="D950" i="48"/>
  <c r="E950" i="48"/>
  <c r="C951" i="48"/>
  <c r="D951" i="48"/>
  <c r="E951" i="48"/>
  <c r="C952" i="48"/>
  <c r="D952" i="48"/>
  <c r="E952" i="48"/>
  <c r="C953" i="48"/>
  <c r="D953" i="48"/>
  <c r="E953" i="48"/>
  <c r="C954" i="48"/>
  <c r="D954" i="48"/>
  <c r="E954" i="48"/>
  <c r="C955" i="48"/>
  <c r="D955" i="48"/>
  <c r="E955" i="48"/>
  <c r="C956" i="48"/>
  <c r="D956" i="48"/>
  <c r="E956" i="48"/>
  <c r="C957" i="48"/>
  <c r="D957" i="48"/>
  <c r="E957" i="48"/>
  <c r="C958" i="48"/>
  <c r="D958" i="48"/>
  <c r="E958" i="48"/>
  <c r="C959" i="48"/>
  <c r="D959" i="48"/>
  <c r="E959" i="48"/>
  <c r="C960" i="48"/>
  <c r="D960" i="48"/>
  <c r="E960" i="48"/>
  <c r="C961" i="48"/>
  <c r="D961" i="48"/>
  <c r="E961" i="48"/>
  <c r="C962" i="48"/>
  <c r="D962" i="48"/>
  <c r="E962" i="48"/>
  <c r="C963" i="48"/>
  <c r="D963" i="48"/>
  <c r="E963" i="48"/>
  <c r="C964" i="48"/>
  <c r="D964" i="48"/>
  <c r="E964" i="48"/>
  <c r="C965" i="48"/>
  <c r="D965" i="48"/>
  <c r="E965" i="48"/>
  <c r="C966" i="48"/>
  <c r="D966" i="48"/>
  <c r="E966" i="48"/>
  <c r="C967" i="48"/>
  <c r="D967" i="48"/>
  <c r="E967" i="48"/>
  <c r="C968" i="48"/>
  <c r="D968" i="48"/>
  <c r="E968" i="48"/>
  <c r="C969" i="48"/>
  <c r="D969" i="48"/>
  <c r="E969" i="48"/>
  <c r="C970" i="48"/>
  <c r="D970" i="48"/>
  <c r="E970" i="48"/>
  <c r="C971" i="48"/>
  <c r="D971" i="48"/>
  <c r="E971" i="48"/>
  <c r="C972" i="48"/>
  <c r="D972" i="48"/>
  <c r="E972" i="48"/>
  <c r="C973" i="48"/>
  <c r="D973" i="48"/>
  <c r="E973" i="48"/>
  <c r="C974" i="48"/>
  <c r="D974" i="48"/>
  <c r="E974" i="48"/>
  <c r="C975" i="48"/>
  <c r="D975" i="48"/>
  <c r="E975" i="48"/>
  <c r="C976" i="48"/>
  <c r="D976" i="48"/>
  <c r="E976" i="48"/>
  <c r="C977" i="48"/>
  <c r="D977" i="48"/>
  <c r="E977" i="48"/>
  <c r="C978" i="48"/>
  <c r="D978" i="48"/>
  <c r="E978" i="48"/>
  <c r="C979" i="48"/>
  <c r="D979" i="48"/>
  <c r="E979" i="48"/>
  <c r="C980" i="48"/>
  <c r="D980" i="48"/>
  <c r="E980" i="48"/>
  <c r="C981" i="48"/>
  <c r="D981" i="48"/>
  <c r="E981" i="48"/>
  <c r="C982" i="48"/>
  <c r="D982" i="48"/>
  <c r="E982" i="48"/>
  <c r="C983" i="48"/>
  <c r="D983" i="48"/>
  <c r="E983" i="48"/>
  <c r="C984" i="48"/>
  <c r="D984" i="48"/>
  <c r="E984" i="48"/>
  <c r="C985" i="48"/>
  <c r="D985" i="48"/>
  <c r="E985" i="48"/>
  <c r="C986" i="48"/>
  <c r="D986" i="48"/>
  <c r="E986" i="48"/>
  <c r="C987" i="48"/>
  <c r="D987" i="48"/>
  <c r="E987" i="48"/>
  <c r="C988" i="48"/>
  <c r="D988" i="48"/>
  <c r="E988" i="48"/>
  <c r="C989" i="48"/>
  <c r="D989" i="48"/>
  <c r="E989" i="48"/>
  <c r="C990" i="48"/>
  <c r="D990" i="48"/>
  <c r="E990" i="48"/>
  <c r="C991" i="48"/>
  <c r="D991" i="48"/>
  <c r="E991" i="48"/>
  <c r="C992" i="48"/>
  <c r="D992" i="48"/>
  <c r="E992" i="48"/>
  <c r="C993" i="48"/>
  <c r="D993" i="48"/>
  <c r="E993" i="48"/>
  <c r="C994" i="48"/>
  <c r="D994" i="48"/>
  <c r="E994" i="48"/>
  <c r="C995" i="48"/>
  <c r="D995" i="48"/>
  <c r="E995" i="48"/>
  <c r="C996" i="48"/>
  <c r="D996" i="48"/>
  <c r="E996" i="48"/>
  <c r="C997" i="48"/>
  <c r="D997" i="48"/>
  <c r="E997" i="48"/>
  <c r="C998" i="48"/>
  <c r="D998" i="48"/>
  <c r="E998" i="48"/>
  <c r="C999" i="48"/>
  <c r="D999" i="48"/>
  <c r="E999" i="48"/>
  <c r="C1000" i="48"/>
  <c r="D1000" i="48"/>
  <c r="E1000" i="48"/>
  <c r="C1001" i="48"/>
  <c r="D1001" i="48"/>
  <c r="E1001" i="48"/>
  <c r="M1001" i="48"/>
  <c r="L1001" i="48"/>
  <c r="K1001" i="48"/>
  <c r="J1001" i="48"/>
  <c r="G1001" i="48"/>
  <c r="F1001" i="48"/>
  <c r="M1000" i="48"/>
  <c r="L1000" i="48"/>
  <c r="K1000" i="48"/>
  <c r="J1000" i="48"/>
  <c r="G1000" i="48"/>
  <c r="F1000" i="48"/>
  <c r="M999" i="48"/>
  <c r="L999" i="48"/>
  <c r="K999" i="48"/>
  <c r="J999" i="48"/>
  <c r="G999" i="48"/>
  <c r="F999" i="48"/>
  <c r="M998" i="48"/>
  <c r="L998" i="48"/>
  <c r="K998" i="48"/>
  <c r="J998" i="48"/>
  <c r="G998" i="48"/>
  <c r="F998" i="48"/>
  <c r="M997" i="48"/>
  <c r="L997" i="48"/>
  <c r="K997" i="48"/>
  <c r="J997" i="48"/>
  <c r="G997" i="48"/>
  <c r="F997" i="48"/>
  <c r="M996" i="48"/>
  <c r="L996" i="48"/>
  <c r="K996" i="48"/>
  <c r="J996" i="48"/>
  <c r="G996" i="48"/>
  <c r="F996" i="48"/>
  <c r="M995" i="48"/>
  <c r="L995" i="48"/>
  <c r="K995" i="48"/>
  <c r="J995" i="48"/>
  <c r="G995" i="48"/>
  <c r="F995" i="48"/>
  <c r="M994" i="48"/>
  <c r="L994" i="48"/>
  <c r="K994" i="48"/>
  <c r="J994" i="48"/>
  <c r="G994" i="48"/>
  <c r="F994" i="48"/>
  <c r="M993" i="48"/>
  <c r="L993" i="48"/>
  <c r="K993" i="48"/>
  <c r="J993" i="48"/>
  <c r="G993" i="48"/>
  <c r="F993" i="48"/>
  <c r="M992" i="48"/>
  <c r="L992" i="48"/>
  <c r="K992" i="48"/>
  <c r="J992" i="48"/>
  <c r="G992" i="48"/>
  <c r="F992" i="48"/>
  <c r="M991" i="48"/>
  <c r="L991" i="48"/>
  <c r="K991" i="48"/>
  <c r="J991" i="48"/>
  <c r="G991" i="48"/>
  <c r="F991" i="48"/>
  <c r="M990" i="48"/>
  <c r="L990" i="48"/>
  <c r="K990" i="48"/>
  <c r="J990" i="48"/>
  <c r="G990" i="48"/>
  <c r="F990" i="48"/>
  <c r="M989" i="48"/>
  <c r="L989" i="48"/>
  <c r="K989" i="48"/>
  <c r="J989" i="48"/>
  <c r="G989" i="48"/>
  <c r="F989" i="48"/>
  <c r="M988" i="48"/>
  <c r="L988" i="48"/>
  <c r="K988" i="48"/>
  <c r="J988" i="48"/>
  <c r="G988" i="48"/>
  <c r="F988" i="48"/>
  <c r="M987" i="48"/>
  <c r="L987" i="48"/>
  <c r="K987" i="48"/>
  <c r="J987" i="48"/>
  <c r="G987" i="48"/>
  <c r="F987" i="48"/>
  <c r="M986" i="48"/>
  <c r="L986" i="48"/>
  <c r="K986" i="48"/>
  <c r="J986" i="48"/>
  <c r="G986" i="48"/>
  <c r="F986" i="48"/>
  <c r="M985" i="48"/>
  <c r="L985" i="48"/>
  <c r="K985" i="48"/>
  <c r="J985" i="48"/>
  <c r="G985" i="48"/>
  <c r="F985" i="48"/>
  <c r="M984" i="48"/>
  <c r="L984" i="48"/>
  <c r="K984" i="48"/>
  <c r="J984" i="48"/>
  <c r="G984" i="48"/>
  <c r="F984" i="48"/>
  <c r="M983" i="48"/>
  <c r="L983" i="48"/>
  <c r="K983" i="48"/>
  <c r="J983" i="48"/>
  <c r="G983" i="48"/>
  <c r="F983" i="48"/>
  <c r="M982" i="48"/>
  <c r="L982" i="48"/>
  <c r="K982" i="48"/>
  <c r="J982" i="48"/>
  <c r="G982" i="48"/>
  <c r="F982" i="48"/>
  <c r="M981" i="48"/>
  <c r="L981" i="48"/>
  <c r="K981" i="48"/>
  <c r="J981" i="48"/>
  <c r="G981" i="48"/>
  <c r="F981" i="48"/>
  <c r="M980" i="48"/>
  <c r="L980" i="48"/>
  <c r="K980" i="48"/>
  <c r="J980" i="48"/>
  <c r="G980" i="48"/>
  <c r="F980" i="48"/>
  <c r="M979" i="48"/>
  <c r="L979" i="48"/>
  <c r="K979" i="48"/>
  <c r="J979" i="48"/>
  <c r="G979" i="48"/>
  <c r="F979" i="48"/>
  <c r="M978" i="48"/>
  <c r="L978" i="48"/>
  <c r="K978" i="48"/>
  <c r="J978" i="48"/>
  <c r="G978" i="48"/>
  <c r="F978" i="48"/>
  <c r="M977" i="48"/>
  <c r="L977" i="48"/>
  <c r="K977" i="48"/>
  <c r="J977" i="48"/>
  <c r="G977" i="48"/>
  <c r="F977" i="48"/>
  <c r="M976" i="48"/>
  <c r="L976" i="48"/>
  <c r="K976" i="48"/>
  <c r="J976" i="48"/>
  <c r="G976" i="48"/>
  <c r="F976" i="48"/>
  <c r="M975" i="48"/>
  <c r="L975" i="48"/>
  <c r="K975" i="48"/>
  <c r="J975" i="48"/>
  <c r="G975" i="48"/>
  <c r="F975" i="48"/>
  <c r="M974" i="48"/>
  <c r="L974" i="48"/>
  <c r="K974" i="48"/>
  <c r="J974" i="48"/>
  <c r="G974" i="48"/>
  <c r="F974" i="48"/>
  <c r="M973" i="48"/>
  <c r="L973" i="48"/>
  <c r="K973" i="48"/>
  <c r="J973" i="48"/>
  <c r="G973" i="48"/>
  <c r="F973" i="48"/>
  <c r="M972" i="48"/>
  <c r="L972" i="48"/>
  <c r="K972" i="48"/>
  <c r="J972" i="48"/>
  <c r="G972" i="48"/>
  <c r="F972" i="48"/>
  <c r="M971" i="48"/>
  <c r="L971" i="48"/>
  <c r="K971" i="48"/>
  <c r="J971" i="48"/>
  <c r="G971" i="48"/>
  <c r="F971" i="48"/>
  <c r="M970" i="48"/>
  <c r="L970" i="48"/>
  <c r="K970" i="48"/>
  <c r="J970" i="48"/>
  <c r="G970" i="48"/>
  <c r="F970" i="48"/>
  <c r="M969" i="48"/>
  <c r="L969" i="48"/>
  <c r="K969" i="48"/>
  <c r="J969" i="48"/>
  <c r="G969" i="48"/>
  <c r="F969" i="48"/>
  <c r="M968" i="48"/>
  <c r="L968" i="48"/>
  <c r="K968" i="48"/>
  <c r="J968" i="48"/>
  <c r="G968" i="48"/>
  <c r="F968" i="48"/>
  <c r="M967" i="48"/>
  <c r="L967" i="48"/>
  <c r="K967" i="48"/>
  <c r="J967" i="48"/>
  <c r="G967" i="48"/>
  <c r="F967" i="48"/>
  <c r="M966" i="48"/>
  <c r="L966" i="48"/>
  <c r="K966" i="48"/>
  <c r="J966" i="48"/>
  <c r="G966" i="48"/>
  <c r="F966" i="48"/>
  <c r="M965" i="48"/>
  <c r="L965" i="48"/>
  <c r="K965" i="48"/>
  <c r="J965" i="48"/>
  <c r="G965" i="48"/>
  <c r="F965" i="48"/>
  <c r="M964" i="48"/>
  <c r="L964" i="48"/>
  <c r="K964" i="48"/>
  <c r="J964" i="48"/>
  <c r="G964" i="48"/>
  <c r="F964" i="48"/>
  <c r="M963" i="48"/>
  <c r="L963" i="48"/>
  <c r="K963" i="48"/>
  <c r="J963" i="48"/>
  <c r="G963" i="48"/>
  <c r="F963" i="48"/>
  <c r="M962" i="48"/>
  <c r="L962" i="48"/>
  <c r="K962" i="48"/>
  <c r="J962" i="48"/>
  <c r="G962" i="48"/>
  <c r="F962" i="48"/>
  <c r="M961" i="48"/>
  <c r="L961" i="48"/>
  <c r="K961" i="48"/>
  <c r="J961" i="48"/>
  <c r="G961" i="48"/>
  <c r="F961" i="48"/>
  <c r="M960" i="48"/>
  <c r="L960" i="48"/>
  <c r="K960" i="48"/>
  <c r="J960" i="48"/>
  <c r="G960" i="48"/>
  <c r="F960" i="48"/>
  <c r="M959" i="48"/>
  <c r="L959" i="48"/>
  <c r="K959" i="48"/>
  <c r="J959" i="48"/>
  <c r="G959" i="48"/>
  <c r="F959" i="48"/>
  <c r="M958" i="48"/>
  <c r="L958" i="48"/>
  <c r="K958" i="48"/>
  <c r="J958" i="48"/>
  <c r="G958" i="48"/>
  <c r="F958" i="48"/>
  <c r="M957" i="48"/>
  <c r="L957" i="48"/>
  <c r="K957" i="48"/>
  <c r="J957" i="48"/>
  <c r="G957" i="48"/>
  <c r="F957" i="48"/>
  <c r="M956" i="48"/>
  <c r="L956" i="48"/>
  <c r="K956" i="48"/>
  <c r="J956" i="48"/>
  <c r="G956" i="48"/>
  <c r="F956" i="48"/>
  <c r="M955" i="48"/>
  <c r="L955" i="48"/>
  <c r="K955" i="48"/>
  <c r="J955" i="48"/>
  <c r="G955" i="48"/>
  <c r="F955" i="48"/>
  <c r="M954" i="48"/>
  <c r="L954" i="48"/>
  <c r="K954" i="48"/>
  <c r="J954" i="48"/>
  <c r="G954" i="48"/>
  <c r="F954" i="48"/>
  <c r="M953" i="48"/>
  <c r="L953" i="48"/>
  <c r="K953" i="48"/>
  <c r="J953" i="48"/>
  <c r="G953" i="48"/>
  <c r="F953" i="48"/>
  <c r="M952" i="48"/>
  <c r="L952" i="48"/>
  <c r="K952" i="48"/>
  <c r="J952" i="48"/>
  <c r="G952" i="48"/>
  <c r="F952" i="48"/>
  <c r="M951" i="48"/>
  <c r="L951" i="48"/>
  <c r="K951" i="48"/>
  <c r="J951" i="48"/>
  <c r="G951" i="48"/>
  <c r="F951" i="48"/>
  <c r="M950" i="48"/>
  <c r="L950" i="48"/>
  <c r="K950" i="48"/>
  <c r="J950" i="48"/>
  <c r="G950" i="48"/>
  <c r="F950" i="48"/>
  <c r="M949" i="48"/>
  <c r="L949" i="48"/>
  <c r="K949" i="48"/>
  <c r="J949" i="48"/>
  <c r="G949" i="48"/>
  <c r="F949" i="48"/>
  <c r="M948" i="48"/>
  <c r="L948" i="48"/>
  <c r="K948" i="48"/>
  <c r="J948" i="48"/>
  <c r="G948" i="48"/>
  <c r="F948" i="48"/>
  <c r="M947" i="48"/>
  <c r="L947" i="48"/>
  <c r="K947" i="48"/>
  <c r="J947" i="48"/>
  <c r="G947" i="48"/>
  <c r="F947" i="48"/>
  <c r="M946" i="48"/>
  <c r="L946" i="48"/>
  <c r="K946" i="48"/>
  <c r="J946" i="48"/>
  <c r="G946" i="48"/>
  <c r="F946" i="48"/>
  <c r="M945" i="48"/>
  <c r="L945" i="48"/>
  <c r="K945" i="48"/>
  <c r="J945" i="48"/>
  <c r="G945" i="48"/>
  <c r="F945" i="48"/>
  <c r="M944" i="48"/>
  <c r="L944" i="48"/>
  <c r="K944" i="48"/>
  <c r="J944" i="48"/>
  <c r="G944" i="48"/>
  <c r="F944" i="48"/>
  <c r="M943" i="48"/>
  <c r="L943" i="48"/>
  <c r="K943" i="48"/>
  <c r="J943" i="48"/>
  <c r="G943" i="48"/>
  <c r="F943" i="48"/>
  <c r="M942" i="48"/>
  <c r="L942" i="48"/>
  <c r="K942" i="48"/>
  <c r="J942" i="48"/>
  <c r="G942" i="48"/>
  <c r="F942" i="48"/>
  <c r="M941" i="48"/>
  <c r="L941" i="48"/>
  <c r="K941" i="48"/>
  <c r="J941" i="48"/>
  <c r="G941" i="48"/>
  <c r="F941" i="48"/>
  <c r="M940" i="48"/>
  <c r="L940" i="48"/>
  <c r="K940" i="48"/>
  <c r="J940" i="48"/>
  <c r="G940" i="48"/>
  <c r="F940" i="48"/>
  <c r="M939" i="48"/>
  <c r="L939" i="48"/>
  <c r="K939" i="48"/>
  <c r="J939" i="48"/>
  <c r="G939" i="48"/>
  <c r="F939" i="48"/>
  <c r="M938" i="48"/>
  <c r="L938" i="48"/>
  <c r="K938" i="48"/>
  <c r="J938" i="48"/>
  <c r="G938" i="48"/>
  <c r="F938" i="48"/>
  <c r="M937" i="48"/>
  <c r="L937" i="48"/>
  <c r="K937" i="48"/>
  <c r="J937" i="48"/>
  <c r="G937" i="48"/>
  <c r="F937" i="48"/>
  <c r="M936" i="48"/>
  <c r="L936" i="48"/>
  <c r="K936" i="48"/>
  <c r="J936" i="48"/>
  <c r="G936" i="48"/>
  <c r="F936" i="48"/>
  <c r="M935" i="48"/>
  <c r="L935" i="48"/>
  <c r="K935" i="48"/>
  <c r="J935" i="48"/>
  <c r="G935" i="48"/>
  <c r="F935" i="48"/>
  <c r="M934" i="48"/>
  <c r="L934" i="48"/>
  <c r="K934" i="48"/>
  <c r="J934" i="48"/>
  <c r="G934" i="48"/>
  <c r="F934" i="48"/>
  <c r="M933" i="48"/>
  <c r="L933" i="48"/>
  <c r="K933" i="48"/>
  <c r="J933" i="48"/>
  <c r="G933" i="48"/>
  <c r="F933" i="48"/>
  <c r="M932" i="48"/>
  <c r="L932" i="48"/>
  <c r="K932" i="48"/>
  <c r="J932" i="48"/>
  <c r="G932" i="48"/>
  <c r="F932" i="48"/>
  <c r="M931" i="48"/>
  <c r="L931" i="48"/>
  <c r="K931" i="48"/>
  <c r="J931" i="48"/>
  <c r="G931" i="48"/>
  <c r="F931" i="48"/>
  <c r="M930" i="48"/>
  <c r="L930" i="48"/>
  <c r="K930" i="48"/>
  <c r="J930" i="48"/>
  <c r="G930" i="48"/>
  <c r="F930" i="48"/>
  <c r="M929" i="48"/>
  <c r="L929" i="48"/>
  <c r="K929" i="48"/>
  <c r="J929" i="48"/>
  <c r="G929" i="48"/>
  <c r="F929" i="48"/>
  <c r="M928" i="48"/>
  <c r="L928" i="48"/>
  <c r="K928" i="48"/>
  <c r="J928" i="48"/>
  <c r="G928" i="48"/>
  <c r="F928" i="48"/>
  <c r="M927" i="48"/>
  <c r="L927" i="48"/>
  <c r="K927" i="48"/>
  <c r="J927" i="48"/>
  <c r="G927" i="48"/>
  <c r="F927" i="48"/>
  <c r="M926" i="48"/>
  <c r="L926" i="48"/>
  <c r="K926" i="48"/>
  <c r="J926" i="48"/>
  <c r="G926" i="48"/>
  <c r="F926" i="48"/>
  <c r="M925" i="48"/>
  <c r="L925" i="48"/>
  <c r="K925" i="48"/>
  <c r="J925" i="48"/>
  <c r="G925" i="48"/>
  <c r="F925" i="48"/>
  <c r="M924" i="48"/>
  <c r="L924" i="48"/>
  <c r="K924" i="48"/>
  <c r="J924" i="48"/>
  <c r="G924" i="48"/>
  <c r="F924" i="48"/>
  <c r="M923" i="48"/>
  <c r="L923" i="48"/>
  <c r="K923" i="48"/>
  <c r="J923" i="48"/>
  <c r="G923" i="48"/>
  <c r="F923" i="48"/>
  <c r="M922" i="48"/>
  <c r="L922" i="48"/>
  <c r="K922" i="48"/>
  <c r="J922" i="48"/>
  <c r="G922" i="48"/>
  <c r="F922" i="48"/>
  <c r="M921" i="48"/>
  <c r="L921" i="48"/>
  <c r="K921" i="48"/>
  <c r="J921" i="48"/>
  <c r="G921" i="48"/>
  <c r="F921" i="48"/>
  <c r="M920" i="48"/>
  <c r="L920" i="48"/>
  <c r="K920" i="48"/>
  <c r="J920" i="48"/>
  <c r="G920" i="48"/>
  <c r="F920" i="48"/>
  <c r="M919" i="48"/>
  <c r="L919" i="48"/>
  <c r="K919" i="48"/>
  <c r="J919" i="48"/>
  <c r="G919" i="48"/>
  <c r="F919" i="48"/>
  <c r="M918" i="48"/>
  <c r="L918" i="48"/>
  <c r="K918" i="48"/>
  <c r="J918" i="48"/>
  <c r="G918" i="48"/>
  <c r="F918" i="48"/>
  <c r="M917" i="48"/>
  <c r="L917" i="48"/>
  <c r="K917" i="48"/>
  <c r="J917" i="48"/>
  <c r="G917" i="48"/>
  <c r="F917" i="48"/>
  <c r="M916" i="48"/>
  <c r="L916" i="48"/>
  <c r="K916" i="48"/>
  <c r="J916" i="48"/>
  <c r="G916" i="48"/>
  <c r="F916" i="48"/>
  <c r="M915" i="48"/>
  <c r="L915" i="48"/>
  <c r="K915" i="48"/>
  <c r="J915" i="48"/>
  <c r="G915" i="48"/>
  <c r="F915" i="48"/>
  <c r="M914" i="48"/>
  <c r="L914" i="48"/>
  <c r="K914" i="48"/>
  <c r="J914" i="48"/>
  <c r="G914" i="48"/>
  <c r="F914" i="48"/>
  <c r="M913" i="48"/>
  <c r="L913" i="48"/>
  <c r="K913" i="48"/>
  <c r="J913" i="48"/>
  <c r="G913" i="48"/>
  <c r="F913" i="48"/>
  <c r="M912" i="48"/>
  <c r="L912" i="48"/>
  <c r="K912" i="48"/>
  <c r="J912" i="48"/>
  <c r="G912" i="48"/>
  <c r="F912" i="48"/>
  <c r="M911" i="48"/>
  <c r="L911" i="48"/>
  <c r="K911" i="48"/>
  <c r="J911" i="48"/>
  <c r="G911" i="48"/>
  <c r="F911" i="48"/>
  <c r="M910" i="48"/>
  <c r="L910" i="48"/>
  <c r="K910" i="48"/>
  <c r="J910" i="48"/>
  <c r="G910" i="48"/>
  <c r="F910" i="48"/>
  <c r="M909" i="48"/>
  <c r="L909" i="48"/>
  <c r="K909" i="48"/>
  <c r="J909" i="48"/>
  <c r="G909" i="48"/>
  <c r="F909" i="48"/>
  <c r="M908" i="48"/>
  <c r="L908" i="48"/>
  <c r="K908" i="48"/>
  <c r="J908" i="48"/>
  <c r="G908" i="48"/>
  <c r="F908" i="48"/>
  <c r="M907" i="48"/>
  <c r="L907" i="48"/>
  <c r="K907" i="48"/>
  <c r="J907" i="48"/>
  <c r="G907" i="48"/>
  <c r="F907" i="48"/>
  <c r="M906" i="48"/>
  <c r="L906" i="48"/>
  <c r="K906" i="48"/>
  <c r="J906" i="48"/>
  <c r="G906" i="48"/>
  <c r="F906" i="48"/>
  <c r="M905" i="48"/>
  <c r="L905" i="48"/>
  <c r="K905" i="48"/>
  <c r="J905" i="48"/>
  <c r="G905" i="48"/>
  <c r="F905" i="48"/>
  <c r="M904" i="48"/>
  <c r="L904" i="48"/>
  <c r="K904" i="48"/>
  <c r="J904" i="48"/>
  <c r="G904" i="48"/>
  <c r="F904" i="48"/>
  <c r="M903" i="48"/>
  <c r="L903" i="48"/>
  <c r="K903" i="48"/>
  <c r="J903" i="48"/>
  <c r="G903" i="48"/>
  <c r="F903" i="48"/>
  <c r="M902" i="48"/>
  <c r="L902" i="48"/>
  <c r="K902" i="48"/>
  <c r="J902" i="48"/>
  <c r="G902" i="48"/>
  <c r="F902" i="48"/>
  <c r="M901" i="48"/>
  <c r="L901" i="48"/>
  <c r="K901" i="48"/>
  <c r="J901" i="48"/>
  <c r="G901" i="48"/>
  <c r="F901" i="48"/>
  <c r="M900" i="48"/>
  <c r="L900" i="48"/>
  <c r="K900" i="48"/>
  <c r="J900" i="48"/>
  <c r="G900" i="48"/>
  <c r="F900" i="48"/>
  <c r="M899" i="48"/>
  <c r="L899" i="48"/>
  <c r="K899" i="48"/>
  <c r="J899" i="48"/>
  <c r="G899" i="48"/>
  <c r="F899" i="48"/>
  <c r="M898" i="48"/>
  <c r="L898" i="48"/>
  <c r="K898" i="48"/>
  <c r="J898" i="48"/>
  <c r="G898" i="48"/>
  <c r="F898" i="48"/>
  <c r="M897" i="48"/>
  <c r="L897" i="48"/>
  <c r="K897" i="48"/>
  <c r="J897" i="48"/>
  <c r="G897" i="48"/>
  <c r="F897" i="48"/>
  <c r="M896" i="48"/>
  <c r="L896" i="48"/>
  <c r="K896" i="48"/>
  <c r="J896" i="48"/>
  <c r="G896" i="48"/>
  <c r="F896" i="48"/>
  <c r="M895" i="48"/>
  <c r="L895" i="48"/>
  <c r="K895" i="48"/>
  <c r="J895" i="48"/>
  <c r="G895" i="48"/>
  <c r="F895" i="48"/>
  <c r="M894" i="48"/>
  <c r="L894" i="48"/>
  <c r="K894" i="48"/>
  <c r="J894" i="48"/>
  <c r="G894" i="48"/>
  <c r="F894" i="48"/>
  <c r="M893" i="48"/>
  <c r="L893" i="48"/>
  <c r="K893" i="48"/>
  <c r="J893" i="48"/>
  <c r="G893" i="48"/>
  <c r="F893" i="48"/>
  <c r="M892" i="48"/>
  <c r="L892" i="48"/>
  <c r="K892" i="48"/>
  <c r="J892" i="48"/>
  <c r="G892" i="48"/>
  <c r="F892" i="48"/>
  <c r="M891" i="48"/>
  <c r="L891" i="48"/>
  <c r="K891" i="48"/>
  <c r="J891" i="48"/>
  <c r="G891" i="48"/>
  <c r="F891" i="48"/>
  <c r="M890" i="48"/>
  <c r="L890" i="48"/>
  <c r="K890" i="48"/>
  <c r="J890" i="48"/>
  <c r="G890" i="48"/>
  <c r="F890" i="48"/>
  <c r="M889" i="48"/>
  <c r="L889" i="48"/>
  <c r="K889" i="48"/>
  <c r="J889" i="48"/>
  <c r="G889" i="48"/>
  <c r="F889" i="48"/>
  <c r="M888" i="48"/>
  <c r="L888" i="48"/>
  <c r="K888" i="48"/>
  <c r="J888" i="48"/>
  <c r="G888" i="48"/>
  <c r="F888" i="48"/>
  <c r="M887" i="48"/>
  <c r="L887" i="48"/>
  <c r="K887" i="48"/>
  <c r="J887" i="48"/>
  <c r="G887" i="48"/>
  <c r="F887" i="48"/>
  <c r="M886" i="48"/>
  <c r="L886" i="48"/>
  <c r="K886" i="48"/>
  <c r="J886" i="48"/>
  <c r="G886" i="48"/>
  <c r="F886" i="48"/>
  <c r="M885" i="48"/>
  <c r="L885" i="48"/>
  <c r="K885" i="48"/>
  <c r="J885" i="48"/>
  <c r="G885" i="48"/>
  <c r="F885" i="48"/>
  <c r="M884" i="48"/>
  <c r="L884" i="48"/>
  <c r="K884" i="48"/>
  <c r="J884" i="48"/>
  <c r="G884" i="48"/>
  <c r="F884" i="48"/>
  <c r="M883" i="48"/>
  <c r="L883" i="48"/>
  <c r="K883" i="48"/>
  <c r="J883" i="48"/>
  <c r="G883" i="48"/>
  <c r="F883" i="48"/>
  <c r="M882" i="48"/>
  <c r="L882" i="48"/>
  <c r="K882" i="48"/>
  <c r="J882" i="48"/>
  <c r="G882" i="48"/>
  <c r="F882" i="48"/>
  <c r="M881" i="48"/>
  <c r="L881" i="48"/>
  <c r="K881" i="48"/>
  <c r="J881" i="48"/>
  <c r="G881" i="48"/>
  <c r="F881" i="48"/>
  <c r="M880" i="48"/>
  <c r="L880" i="48"/>
  <c r="K880" i="48"/>
  <c r="J880" i="48"/>
  <c r="G880" i="48"/>
  <c r="F880" i="48"/>
  <c r="M879" i="48"/>
  <c r="L879" i="48"/>
  <c r="K879" i="48"/>
  <c r="J879" i="48"/>
  <c r="G879" i="48"/>
  <c r="F879" i="48"/>
  <c r="M878" i="48"/>
  <c r="L878" i="48"/>
  <c r="K878" i="48"/>
  <c r="J878" i="48"/>
  <c r="G878" i="48"/>
  <c r="F878" i="48"/>
  <c r="M877" i="48"/>
  <c r="L877" i="48"/>
  <c r="K877" i="48"/>
  <c r="J877" i="48"/>
  <c r="G877" i="48"/>
  <c r="F877" i="48"/>
  <c r="M876" i="48"/>
  <c r="L876" i="48"/>
  <c r="K876" i="48"/>
  <c r="J876" i="48"/>
  <c r="G876" i="48"/>
  <c r="F876" i="48"/>
  <c r="M875" i="48"/>
  <c r="L875" i="48"/>
  <c r="K875" i="48"/>
  <c r="J875" i="48"/>
  <c r="G875" i="48"/>
  <c r="F875" i="48"/>
  <c r="M874" i="48"/>
  <c r="L874" i="48"/>
  <c r="K874" i="48"/>
  <c r="J874" i="48"/>
  <c r="G874" i="48"/>
  <c r="F874" i="48"/>
  <c r="M873" i="48"/>
  <c r="L873" i="48"/>
  <c r="K873" i="48"/>
  <c r="J873" i="48"/>
  <c r="G873" i="48"/>
  <c r="F873" i="48"/>
  <c r="M872" i="48"/>
  <c r="L872" i="48"/>
  <c r="K872" i="48"/>
  <c r="J872" i="48"/>
  <c r="G872" i="48"/>
  <c r="F872" i="48"/>
  <c r="M871" i="48"/>
  <c r="L871" i="48"/>
  <c r="K871" i="48"/>
  <c r="J871" i="48"/>
  <c r="G871" i="48"/>
  <c r="F871" i="48"/>
  <c r="M870" i="48"/>
  <c r="L870" i="48"/>
  <c r="K870" i="48"/>
  <c r="J870" i="48"/>
  <c r="G870" i="48"/>
  <c r="F870" i="48"/>
  <c r="M869" i="48"/>
  <c r="L869" i="48"/>
  <c r="K869" i="48"/>
  <c r="J869" i="48"/>
  <c r="G869" i="48"/>
  <c r="F869" i="48"/>
  <c r="M868" i="48"/>
  <c r="L868" i="48"/>
  <c r="K868" i="48"/>
  <c r="J868" i="48"/>
  <c r="G868" i="48"/>
  <c r="F868" i="48"/>
  <c r="M867" i="48"/>
  <c r="L867" i="48"/>
  <c r="K867" i="48"/>
  <c r="J867" i="48"/>
  <c r="G867" i="48"/>
  <c r="F867" i="48"/>
  <c r="M866" i="48"/>
  <c r="L866" i="48"/>
  <c r="K866" i="48"/>
  <c r="J866" i="48"/>
  <c r="G866" i="48"/>
  <c r="F866" i="48"/>
  <c r="M865" i="48"/>
  <c r="L865" i="48"/>
  <c r="K865" i="48"/>
  <c r="J865" i="48"/>
  <c r="G865" i="48"/>
  <c r="F865" i="48"/>
  <c r="M864" i="48"/>
  <c r="L864" i="48"/>
  <c r="K864" i="48"/>
  <c r="J864" i="48"/>
  <c r="G864" i="48"/>
  <c r="F864" i="48"/>
  <c r="M863" i="48"/>
  <c r="L863" i="48"/>
  <c r="K863" i="48"/>
  <c r="J863" i="48"/>
  <c r="G863" i="48"/>
  <c r="F863" i="48"/>
  <c r="M862" i="48"/>
  <c r="L862" i="48"/>
  <c r="K862" i="48"/>
  <c r="J862" i="48"/>
  <c r="G862" i="48"/>
  <c r="F862" i="48"/>
  <c r="M861" i="48"/>
  <c r="L861" i="48"/>
  <c r="K861" i="48"/>
  <c r="J861" i="48"/>
  <c r="G861" i="48"/>
  <c r="F861" i="48"/>
  <c r="M860" i="48"/>
  <c r="L860" i="48"/>
  <c r="K860" i="48"/>
  <c r="J860" i="48"/>
  <c r="G860" i="48"/>
  <c r="F860" i="48"/>
  <c r="M859" i="48"/>
  <c r="L859" i="48"/>
  <c r="K859" i="48"/>
  <c r="J859" i="48"/>
  <c r="G859" i="48"/>
  <c r="F859" i="48"/>
  <c r="M858" i="48"/>
  <c r="L858" i="48"/>
  <c r="K858" i="48"/>
  <c r="J858" i="48"/>
  <c r="G858" i="48"/>
  <c r="F858" i="48"/>
  <c r="M857" i="48"/>
  <c r="L857" i="48"/>
  <c r="K857" i="48"/>
  <c r="J857" i="48"/>
  <c r="G857" i="48"/>
  <c r="F857" i="48"/>
  <c r="M856" i="48"/>
  <c r="L856" i="48"/>
  <c r="K856" i="48"/>
  <c r="J856" i="48"/>
  <c r="G856" i="48"/>
  <c r="F856" i="48"/>
  <c r="M855" i="48"/>
  <c r="L855" i="48"/>
  <c r="K855" i="48"/>
  <c r="J855" i="48"/>
  <c r="G855" i="48"/>
  <c r="F855" i="48"/>
  <c r="M854" i="48"/>
  <c r="L854" i="48"/>
  <c r="K854" i="48"/>
  <c r="J854" i="48"/>
  <c r="G854" i="48"/>
  <c r="F854" i="48"/>
  <c r="M853" i="48"/>
  <c r="L853" i="48"/>
  <c r="K853" i="48"/>
  <c r="J853" i="48"/>
  <c r="G853" i="48"/>
  <c r="F853" i="48"/>
  <c r="M852" i="48"/>
  <c r="L852" i="48"/>
  <c r="K852" i="48"/>
  <c r="J852" i="48"/>
  <c r="G852" i="48"/>
  <c r="F852" i="48"/>
  <c r="M851" i="48"/>
  <c r="L851" i="48"/>
  <c r="K851" i="48"/>
  <c r="J851" i="48"/>
  <c r="G851" i="48"/>
  <c r="F851" i="48"/>
  <c r="M850" i="48"/>
  <c r="L850" i="48"/>
  <c r="K850" i="48"/>
  <c r="J850" i="48"/>
  <c r="G850" i="48"/>
  <c r="F850" i="48"/>
  <c r="M849" i="48"/>
  <c r="L849" i="48"/>
  <c r="K849" i="48"/>
  <c r="J849" i="48"/>
  <c r="G849" i="48"/>
  <c r="F849" i="48"/>
  <c r="M848" i="48"/>
  <c r="L848" i="48"/>
  <c r="K848" i="48"/>
  <c r="J848" i="48"/>
  <c r="G848" i="48"/>
  <c r="F848" i="48"/>
  <c r="M847" i="48"/>
  <c r="L847" i="48"/>
  <c r="K847" i="48"/>
  <c r="J847" i="48"/>
  <c r="G847" i="48"/>
  <c r="F847" i="48"/>
  <c r="M846" i="48"/>
  <c r="L846" i="48"/>
  <c r="K846" i="48"/>
  <c r="J846" i="48"/>
  <c r="G846" i="48"/>
  <c r="F846" i="48"/>
  <c r="M845" i="48"/>
  <c r="L845" i="48"/>
  <c r="K845" i="48"/>
  <c r="J845" i="48"/>
  <c r="G845" i="48"/>
  <c r="F845" i="48"/>
  <c r="M844" i="48"/>
  <c r="L844" i="48"/>
  <c r="K844" i="48"/>
  <c r="J844" i="48"/>
  <c r="G844" i="48"/>
  <c r="F844" i="48"/>
  <c r="M843" i="48"/>
  <c r="L843" i="48"/>
  <c r="K843" i="48"/>
  <c r="J843" i="48"/>
  <c r="G843" i="48"/>
  <c r="F843" i="48"/>
  <c r="M842" i="48"/>
  <c r="L842" i="48"/>
  <c r="K842" i="48"/>
  <c r="J842" i="48"/>
  <c r="G842" i="48"/>
  <c r="F842" i="48"/>
  <c r="M841" i="48"/>
  <c r="L841" i="48"/>
  <c r="K841" i="48"/>
  <c r="J841" i="48"/>
  <c r="G841" i="48"/>
  <c r="F841" i="48"/>
  <c r="M840" i="48"/>
  <c r="L840" i="48"/>
  <c r="K840" i="48"/>
  <c r="J840" i="48"/>
  <c r="G840" i="48"/>
  <c r="F840" i="48"/>
  <c r="M839" i="48"/>
  <c r="L839" i="48"/>
  <c r="K839" i="48"/>
  <c r="J839" i="48"/>
  <c r="G839" i="48"/>
  <c r="F839" i="48"/>
  <c r="M838" i="48"/>
  <c r="L838" i="48"/>
  <c r="K838" i="48"/>
  <c r="J838" i="48"/>
  <c r="G838" i="48"/>
  <c r="F838" i="48"/>
  <c r="M837" i="48"/>
  <c r="L837" i="48"/>
  <c r="K837" i="48"/>
  <c r="J837" i="48"/>
  <c r="G837" i="48"/>
  <c r="F837" i="48"/>
  <c r="M836" i="48"/>
  <c r="L836" i="48"/>
  <c r="K836" i="48"/>
  <c r="J836" i="48"/>
  <c r="G836" i="48"/>
  <c r="F836" i="48"/>
  <c r="M835" i="48"/>
  <c r="L835" i="48"/>
  <c r="K835" i="48"/>
  <c r="J835" i="48"/>
  <c r="G835" i="48"/>
  <c r="F835" i="48"/>
  <c r="M834" i="48"/>
  <c r="L834" i="48"/>
  <c r="K834" i="48"/>
  <c r="J834" i="48"/>
  <c r="G834" i="48"/>
  <c r="F834" i="48"/>
  <c r="M833" i="48"/>
  <c r="L833" i="48"/>
  <c r="K833" i="48"/>
  <c r="J833" i="48"/>
  <c r="G833" i="48"/>
  <c r="F833" i="48"/>
  <c r="M832" i="48"/>
  <c r="L832" i="48"/>
  <c r="K832" i="48"/>
  <c r="J832" i="48"/>
  <c r="G832" i="48"/>
  <c r="F832" i="48"/>
  <c r="M831" i="48"/>
  <c r="L831" i="48"/>
  <c r="K831" i="48"/>
  <c r="J831" i="48"/>
  <c r="G831" i="48"/>
  <c r="F831" i="48"/>
  <c r="M830" i="48"/>
  <c r="L830" i="48"/>
  <c r="K830" i="48"/>
  <c r="J830" i="48"/>
  <c r="G830" i="48"/>
  <c r="F830" i="48"/>
  <c r="M829" i="48"/>
  <c r="L829" i="48"/>
  <c r="K829" i="48"/>
  <c r="J829" i="48"/>
  <c r="G829" i="48"/>
  <c r="F829" i="48"/>
  <c r="M828" i="48"/>
  <c r="L828" i="48"/>
  <c r="K828" i="48"/>
  <c r="J828" i="48"/>
  <c r="G828" i="48"/>
  <c r="F828" i="48"/>
  <c r="M827" i="48"/>
  <c r="L827" i="48"/>
  <c r="K827" i="48"/>
  <c r="J827" i="48"/>
  <c r="G827" i="48"/>
  <c r="F827" i="48"/>
  <c r="M826" i="48"/>
  <c r="L826" i="48"/>
  <c r="K826" i="48"/>
  <c r="J826" i="48"/>
  <c r="G826" i="48"/>
  <c r="F826" i="48"/>
  <c r="M825" i="48"/>
  <c r="L825" i="48"/>
  <c r="K825" i="48"/>
  <c r="J825" i="48"/>
  <c r="G825" i="48"/>
  <c r="F825" i="48"/>
  <c r="M824" i="48"/>
  <c r="L824" i="48"/>
  <c r="K824" i="48"/>
  <c r="J824" i="48"/>
  <c r="G824" i="48"/>
  <c r="F824" i="48"/>
  <c r="M823" i="48"/>
  <c r="L823" i="48"/>
  <c r="K823" i="48"/>
  <c r="J823" i="48"/>
  <c r="G823" i="48"/>
  <c r="F823" i="48"/>
  <c r="M822" i="48"/>
  <c r="L822" i="48"/>
  <c r="K822" i="48"/>
  <c r="J822" i="48"/>
  <c r="G822" i="48"/>
  <c r="F822" i="48"/>
  <c r="M821" i="48"/>
  <c r="L821" i="48"/>
  <c r="K821" i="48"/>
  <c r="J821" i="48"/>
  <c r="G821" i="48"/>
  <c r="F821" i="48"/>
  <c r="M820" i="48"/>
  <c r="L820" i="48"/>
  <c r="K820" i="48"/>
  <c r="J820" i="48"/>
  <c r="G820" i="48"/>
  <c r="F820" i="48"/>
  <c r="M819" i="48"/>
  <c r="L819" i="48"/>
  <c r="K819" i="48"/>
  <c r="J819" i="48"/>
  <c r="G819" i="48"/>
  <c r="F819" i="48"/>
  <c r="M818" i="48"/>
  <c r="L818" i="48"/>
  <c r="K818" i="48"/>
  <c r="J818" i="48"/>
  <c r="G818" i="48"/>
  <c r="F818" i="48"/>
  <c r="M817" i="48"/>
  <c r="L817" i="48"/>
  <c r="K817" i="48"/>
  <c r="J817" i="48"/>
  <c r="G817" i="48"/>
  <c r="F817" i="48"/>
  <c r="M816" i="48"/>
  <c r="L816" i="48"/>
  <c r="K816" i="48"/>
  <c r="J816" i="48"/>
  <c r="G816" i="48"/>
  <c r="F816" i="48"/>
  <c r="M815" i="48"/>
  <c r="L815" i="48"/>
  <c r="K815" i="48"/>
  <c r="J815" i="48"/>
  <c r="G815" i="48"/>
  <c r="F815" i="48"/>
  <c r="M814" i="48"/>
  <c r="L814" i="48"/>
  <c r="K814" i="48"/>
  <c r="J814" i="48"/>
  <c r="G814" i="48"/>
  <c r="F814" i="48"/>
  <c r="M813" i="48"/>
  <c r="L813" i="48"/>
  <c r="K813" i="48"/>
  <c r="J813" i="48"/>
  <c r="G813" i="48"/>
  <c r="F813" i="48"/>
  <c r="M812" i="48"/>
  <c r="L812" i="48"/>
  <c r="K812" i="48"/>
  <c r="J812" i="48"/>
  <c r="G812" i="48"/>
  <c r="F812" i="48"/>
  <c r="M811" i="48"/>
  <c r="L811" i="48"/>
  <c r="K811" i="48"/>
  <c r="J811" i="48"/>
  <c r="G811" i="48"/>
  <c r="F811" i="48"/>
  <c r="M810" i="48"/>
  <c r="L810" i="48"/>
  <c r="K810" i="48"/>
  <c r="J810" i="48"/>
  <c r="G810" i="48"/>
  <c r="F810" i="48"/>
  <c r="M809" i="48"/>
  <c r="L809" i="48"/>
  <c r="K809" i="48"/>
  <c r="J809" i="48"/>
  <c r="G809" i="48"/>
  <c r="F809" i="48"/>
  <c r="M808" i="48"/>
  <c r="L808" i="48"/>
  <c r="K808" i="48"/>
  <c r="J808" i="48"/>
  <c r="G808" i="48"/>
  <c r="F808" i="48"/>
  <c r="M807" i="48"/>
  <c r="L807" i="48"/>
  <c r="K807" i="48"/>
  <c r="J807" i="48"/>
  <c r="G807" i="48"/>
  <c r="F807" i="48"/>
  <c r="M806" i="48"/>
  <c r="L806" i="48"/>
  <c r="K806" i="48"/>
  <c r="J806" i="48"/>
  <c r="G806" i="48"/>
  <c r="F806" i="48"/>
  <c r="M805" i="48"/>
  <c r="L805" i="48"/>
  <c r="K805" i="48"/>
  <c r="J805" i="48"/>
  <c r="G805" i="48"/>
  <c r="F805" i="48"/>
  <c r="M804" i="48"/>
  <c r="L804" i="48"/>
  <c r="K804" i="48"/>
  <c r="J804" i="48"/>
  <c r="G804" i="48"/>
  <c r="F804" i="48"/>
  <c r="M803" i="48"/>
  <c r="L803" i="48"/>
  <c r="K803" i="48"/>
  <c r="J803" i="48"/>
  <c r="G803" i="48"/>
  <c r="F803" i="48"/>
  <c r="M802" i="48"/>
  <c r="L802" i="48"/>
  <c r="K802" i="48"/>
  <c r="J802" i="48"/>
  <c r="G802" i="48"/>
  <c r="F802" i="48"/>
  <c r="M801" i="48"/>
  <c r="L801" i="48"/>
  <c r="K801" i="48"/>
  <c r="J801" i="48"/>
  <c r="G801" i="48"/>
  <c r="F801" i="48"/>
  <c r="M800" i="48"/>
  <c r="L800" i="48"/>
  <c r="K800" i="48"/>
  <c r="J800" i="48"/>
  <c r="G800" i="48"/>
  <c r="F800" i="48"/>
  <c r="M799" i="48"/>
  <c r="L799" i="48"/>
  <c r="K799" i="48"/>
  <c r="J799" i="48"/>
  <c r="G799" i="48"/>
  <c r="F799" i="48"/>
  <c r="M798" i="48"/>
  <c r="L798" i="48"/>
  <c r="K798" i="48"/>
  <c r="J798" i="48"/>
  <c r="G798" i="48"/>
  <c r="F798" i="48"/>
  <c r="M797" i="48"/>
  <c r="L797" i="48"/>
  <c r="K797" i="48"/>
  <c r="J797" i="48"/>
  <c r="G797" i="48"/>
  <c r="F797" i="48"/>
  <c r="M796" i="48"/>
  <c r="L796" i="48"/>
  <c r="K796" i="48"/>
  <c r="J796" i="48"/>
  <c r="G796" i="48"/>
  <c r="F796" i="48"/>
  <c r="M795" i="48"/>
  <c r="L795" i="48"/>
  <c r="K795" i="48"/>
  <c r="J795" i="48"/>
  <c r="G795" i="48"/>
  <c r="F795" i="48"/>
  <c r="M794" i="48"/>
  <c r="L794" i="48"/>
  <c r="K794" i="48"/>
  <c r="J794" i="48"/>
  <c r="G794" i="48"/>
  <c r="F794" i="48"/>
  <c r="M793" i="48"/>
  <c r="L793" i="48"/>
  <c r="K793" i="48"/>
  <c r="J793" i="48"/>
  <c r="G793" i="48"/>
  <c r="F793" i="48"/>
  <c r="M792" i="48"/>
  <c r="L792" i="48"/>
  <c r="K792" i="48"/>
  <c r="J792" i="48"/>
  <c r="G792" i="48"/>
  <c r="F792" i="48"/>
  <c r="M791" i="48"/>
  <c r="L791" i="48"/>
  <c r="K791" i="48"/>
  <c r="J791" i="48"/>
  <c r="G791" i="48"/>
  <c r="F791" i="48"/>
  <c r="M790" i="48"/>
  <c r="L790" i="48"/>
  <c r="K790" i="48"/>
  <c r="J790" i="48"/>
  <c r="G790" i="48"/>
  <c r="F790" i="48"/>
  <c r="M789" i="48"/>
  <c r="L789" i="48"/>
  <c r="K789" i="48"/>
  <c r="J789" i="48"/>
  <c r="G789" i="48"/>
  <c r="F789" i="48"/>
  <c r="M788" i="48"/>
  <c r="L788" i="48"/>
  <c r="K788" i="48"/>
  <c r="J788" i="48"/>
  <c r="G788" i="48"/>
  <c r="F788" i="48"/>
  <c r="M787" i="48"/>
  <c r="L787" i="48"/>
  <c r="K787" i="48"/>
  <c r="J787" i="48"/>
  <c r="G787" i="48"/>
  <c r="F787" i="48"/>
  <c r="M786" i="48"/>
  <c r="L786" i="48"/>
  <c r="K786" i="48"/>
  <c r="J786" i="48"/>
  <c r="G786" i="48"/>
  <c r="F786" i="48"/>
  <c r="M785" i="48"/>
  <c r="L785" i="48"/>
  <c r="K785" i="48"/>
  <c r="J785" i="48"/>
  <c r="G785" i="48"/>
  <c r="F785" i="48"/>
  <c r="M784" i="48"/>
  <c r="L784" i="48"/>
  <c r="K784" i="48"/>
  <c r="J784" i="48"/>
  <c r="G784" i="48"/>
  <c r="F784" i="48"/>
  <c r="M783" i="48"/>
  <c r="L783" i="48"/>
  <c r="K783" i="48"/>
  <c r="J783" i="48"/>
  <c r="G783" i="48"/>
  <c r="F783" i="48"/>
  <c r="M782" i="48"/>
  <c r="L782" i="48"/>
  <c r="K782" i="48"/>
  <c r="J782" i="48"/>
  <c r="G782" i="48"/>
  <c r="F782" i="48"/>
  <c r="M781" i="48"/>
  <c r="L781" i="48"/>
  <c r="K781" i="48"/>
  <c r="J781" i="48"/>
  <c r="G781" i="48"/>
  <c r="F781" i="48"/>
  <c r="M780" i="48"/>
  <c r="L780" i="48"/>
  <c r="K780" i="48"/>
  <c r="J780" i="48"/>
  <c r="G780" i="48"/>
  <c r="F780" i="48"/>
  <c r="M779" i="48"/>
  <c r="L779" i="48"/>
  <c r="K779" i="48"/>
  <c r="J779" i="48"/>
  <c r="G779" i="48"/>
  <c r="F779" i="48"/>
  <c r="M778" i="48"/>
  <c r="L778" i="48"/>
  <c r="K778" i="48"/>
  <c r="J778" i="48"/>
  <c r="G778" i="48"/>
  <c r="F778" i="48"/>
  <c r="M777" i="48"/>
  <c r="L777" i="48"/>
  <c r="K777" i="48"/>
  <c r="J777" i="48"/>
  <c r="G777" i="48"/>
  <c r="F777" i="48"/>
  <c r="M776" i="48"/>
  <c r="L776" i="48"/>
  <c r="K776" i="48"/>
  <c r="J776" i="48"/>
  <c r="G776" i="48"/>
  <c r="F776" i="48"/>
  <c r="M775" i="48"/>
  <c r="L775" i="48"/>
  <c r="K775" i="48"/>
  <c r="J775" i="48"/>
  <c r="G775" i="48"/>
  <c r="F775" i="48"/>
  <c r="M774" i="48"/>
  <c r="L774" i="48"/>
  <c r="K774" i="48"/>
  <c r="J774" i="48"/>
  <c r="G774" i="48"/>
  <c r="F774" i="48"/>
  <c r="M773" i="48"/>
  <c r="L773" i="48"/>
  <c r="K773" i="48"/>
  <c r="J773" i="48"/>
  <c r="G773" i="48"/>
  <c r="F773" i="48"/>
  <c r="M772" i="48"/>
  <c r="L772" i="48"/>
  <c r="K772" i="48"/>
  <c r="J772" i="48"/>
  <c r="G772" i="48"/>
  <c r="F772" i="48"/>
  <c r="M771" i="48"/>
  <c r="L771" i="48"/>
  <c r="K771" i="48"/>
  <c r="J771" i="48"/>
  <c r="G771" i="48"/>
  <c r="F771" i="48"/>
  <c r="M770" i="48"/>
  <c r="L770" i="48"/>
  <c r="K770" i="48"/>
  <c r="J770" i="48"/>
  <c r="G770" i="48"/>
  <c r="F770" i="48"/>
  <c r="M769" i="48"/>
  <c r="L769" i="48"/>
  <c r="K769" i="48"/>
  <c r="J769" i="48"/>
  <c r="G769" i="48"/>
  <c r="F769" i="48"/>
  <c r="M768" i="48"/>
  <c r="L768" i="48"/>
  <c r="K768" i="48"/>
  <c r="J768" i="48"/>
  <c r="G768" i="48"/>
  <c r="F768" i="48"/>
  <c r="M767" i="48"/>
  <c r="L767" i="48"/>
  <c r="K767" i="48"/>
  <c r="J767" i="48"/>
  <c r="G767" i="48"/>
  <c r="F767" i="48"/>
  <c r="M766" i="48"/>
  <c r="L766" i="48"/>
  <c r="K766" i="48"/>
  <c r="J766" i="48"/>
  <c r="G766" i="48"/>
  <c r="F766" i="48"/>
  <c r="M765" i="48"/>
  <c r="L765" i="48"/>
  <c r="K765" i="48"/>
  <c r="J765" i="48"/>
  <c r="G765" i="48"/>
  <c r="F765" i="48"/>
  <c r="M764" i="48"/>
  <c r="L764" i="48"/>
  <c r="K764" i="48"/>
  <c r="J764" i="48"/>
  <c r="G764" i="48"/>
  <c r="F764" i="48"/>
  <c r="M763" i="48"/>
  <c r="L763" i="48"/>
  <c r="K763" i="48"/>
  <c r="J763" i="48"/>
  <c r="G763" i="48"/>
  <c r="F763" i="48"/>
  <c r="M762" i="48"/>
  <c r="L762" i="48"/>
  <c r="K762" i="48"/>
  <c r="J762" i="48"/>
  <c r="G762" i="48"/>
  <c r="F762" i="48"/>
  <c r="M761" i="48"/>
  <c r="L761" i="48"/>
  <c r="K761" i="48"/>
  <c r="J761" i="48"/>
  <c r="G761" i="48"/>
  <c r="F761" i="48"/>
  <c r="M760" i="48"/>
  <c r="L760" i="48"/>
  <c r="K760" i="48"/>
  <c r="J760" i="48"/>
  <c r="G760" i="48"/>
  <c r="F760" i="48"/>
  <c r="M759" i="48"/>
  <c r="L759" i="48"/>
  <c r="K759" i="48"/>
  <c r="J759" i="48"/>
  <c r="G759" i="48"/>
  <c r="F759" i="48"/>
  <c r="M758" i="48"/>
  <c r="L758" i="48"/>
  <c r="K758" i="48"/>
  <c r="J758" i="48"/>
  <c r="G758" i="48"/>
  <c r="F758" i="48"/>
  <c r="M757" i="48"/>
  <c r="L757" i="48"/>
  <c r="K757" i="48"/>
  <c r="J757" i="48"/>
  <c r="G757" i="48"/>
  <c r="F757" i="48"/>
  <c r="M756" i="48"/>
  <c r="L756" i="48"/>
  <c r="K756" i="48"/>
  <c r="J756" i="48"/>
  <c r="G756" i="48"/>
  <c r="F756" i="48"/>
  <c r="M755" i="48"/>
  <c r="L755" i="48"/>
  <c r="K755" i="48"/>
  <c r="J755" i="48"/>
  <c r="G755" i="48"/>
  <c r="F755" i="48"/>
  <c r="M754" i="48"/>
  <c r="L754" i="48"/>
  <c r="K754" i="48"/>
  <c r="J754" i="48"/>
  <c r="G754" i="48"/>
  <c r="F754" i="48"/>
  <c r="M753" i="48"/>
  <c r="L753" i="48"/>
  <c r="K753" i="48"/>
  <c r="J753" i="48"/>
  <c r="G753" i="48"/>
  <c r="F753" i="48"/>
  <c r="M752" i="48"/>
  <c r="L752" i="48"/>
  <c r="K752" i="48"/>
  <c r="J752" i="48"/>
  <c r="G752" i="48"/>
  <c r="F752" i="48"/>
  <c r="M751" i="48"/>
  <c r="L751" i="48"/>
  <c r="K751" i="48"/>
  <c r="J751" i="48"/>
  <c r="G751" i="48"/>
  <c r="F751" i="48"/>
  <c r="M750" i="48"/>
  <c r="L750" i="48"/>
  <c r="K750" i="48"/>
  <c r="J750" i="48"/>
  <c r="G750" i="48"/>
  <c r="F750" i="48"/>
  <c r="M749" i="48"/>
  <c r="L749" i="48"/>
  <c r="K749" i="48"/>
  <c r="J749" i="48"/>
  <c r="G749" i="48"/>
  <c r="F749" i="48"/>
  <c r="M748" i="48"/>
  <c r="L748" i="48"/>
  <c r="K748" i="48"/>
  <c r="J748" i="48"/>
  <c r="G748" i="48"/>
  <c r="F748" i="48"/>
  <c r="M747" i="48"/>
  <c r="L747" i="48"/>
  <c r="K747" i="48"/>
  <c r="J747" i="48"/>
  <c r="G747" i="48"/>
  <c r="F747" i="48"/>
  <c r="M746" i="48"/>
  <c r="L746" i="48"/>
  <c r="K746" i="48"/>
  <c r="J746" i="48"/>
  <c r="G746" i="48"/>
  <c r="F746" i="48"/>
  <c r="M745" i="48"/>
  <c r="L745" i="48"/>
  <c r="K745" i="48"/>
  <c r="J745" i="48"/>
  <c r="G745" i="48"/>
  <c r="F745" i="48"/>
  <c r="M744" i="48"/>
  <c r="L744" i="48"/>
  <c r="K744" i="48"/>
  <c r="J744" i="48"/>
  <c r="G744" i="48"/>
  <c r="F744" i="48"/>
  <c r="M743" i="48"/>
  <c r="L743" i="48"/>
  <c r="K743" i="48"/>
  <c r="J743" i="48"/>
  <c r="G743" i="48"/>
  <c r="F743" i="48"/>
  <c r="M742" i="48"/>
  <c r="L742" i="48"/>
  <c r="K742" i="48"/>
  <c r="J742" i="48"/>
  <c r="G742" i="48"/>
  <c r="F742" i="48"/>
  <c r="M741" i="48"/>
  <c r="L741" i="48"/>
  <c r="K741" i="48"/>
  <c r="J741" i="48"/>
  <c r="G741" i="48"/>
  <c r="F741" i="48"/>
  <c r="M740" i="48"/>
  <c r="L740" i="48"/>
  <c r="K740" i="48"/>
  <c r="J740" i="48"/>
  <c r="G740" i="48"/>
  <c r="F740" i="48"/>
  <c r="M739" i="48"/>
  <c r="L739" i="48"/>
  <c r="K739" i="48"/>
  <c r="J739" i="48"/>
  <c r="G739" i="48"/>
  <c r="F739" i="48"/>
  <c r="M738" i="48"/>
  <c r="L738" i="48"/>
  <c r="K738" i="48"/>
  <c r="J738" i="48"/>
  <c r="G738" i="48"/>
  <c r="F738" i="48"/>
  <c r="M737" i="48"/>
  <c r="L737" i="48"/>
  <c r="K737" i="48"/>
  <c r="J737" i="48"/>
  <c r="G737" i="48"/>
  <c r="F737" i="48"/>
  <c r="M736" i="48"/>
  <c r="L736" i="48"/>
  <c r="K736" i="48"/>
  <c r="J736" i="48"/>
  <c r="G736" i="48"/>
  <c r="F736" i="48"/>
  <c r="M735" i="48"/>
  <c r="L735" i="48"/>
  <c r="K735" i="48"/>
  <c r="J735" i="48"/>
  <c r="G735" i="48"/>
  <c r="F735" i="48"/>
  <c r="M734" i="48"/>
  <c r="L734" i="48"/>
  <c r="K734" i="48"/>
  <c r="J734" i="48"/>
  <c r="G734" i="48"/>
  <c r="F734" i="48"/>
  <c r="M733" i="48"/>
  <c r="L733" i="48"/>
  <c r="K733" i="48"/>
  <c r="J733" i="48"/>
  <c r="G733" i="48"/>
  <c r="F733" i="48"/>
  <c r="M732" i="48"/>
  <c r="L732" i="48"/>
  <c r="K732" i="48"/>
  <c r="J732" i="48"/>
  <c r="G732" i="48"/>
  <c r="F732" i="48"/>
  <c r="M731" i="48"/>
  <c r="L731" i="48"/>
  <c r="K731" i="48"/>
  <c r="J731" i="48"/>
  <c r="G731" i="48"/>
  <c r="F731" i="48"/>
  <c r="M730" i="48"/>
  <c r="L730" i="48"/>
  <c r="K730" i="48"/>
  <c r="J730" i="48"/>
  <c r="G730" i="48"/>
  <c r="F730" i="48"/>
  <c r="M729" i="48"/>
  <c r="L729" i="48"/>
  <c r="K729" i="48"/>
  <c r="J729" i="48"/>
  <c r="G729" i="48"/>
  <c r="F729" i="48"/>
  <c r="M728" i="48"/>
  <c r="L728" i="48"/>
  <c r="K728" i="48"/>
  <c r="J728" i="48"/>
  <c r="G728" i="48"/>
  <c r="F728" i="48"/>
  <c r="M727" i="48"/>
  <c r="L727" i="48"/>
  <c r="K727" i="48"/>
  <c r="J727" i="48"/>
  <c r="G727" i="48"/>
  <c r="F727" i="48"/>
  <c r="M726" i="48"/>
  <c r="L726" i="48"/>
  <c r="K726" i="48"/>
  <c r="J726" i="48"/>
  <c r="G726" i="48"/>
  <c r="F726" i="48"/>
  <c r="M725" i="48"/>
  <c r="L725" i="48"/>
  <c r="K725" i="48"/>
  <c r="J725" i="48"/>
  <c r="G725" i="48"/>
  <c r="F725" i="48"/>
  <c r="M724" i="48"/>
  <c r="L724" i="48"/>
  <c r="K724" i="48"/>
  <c r="J724" i="48"/>
  <c r="G724" i="48"/>
  <c r="F724" i="48"/>
  <c r="M723" i="48"/>
  <c r="L723" i="48"/>
  <c r="K723" i="48"/>
  <c r="J723" i="48"/>
  <c r="G723" i="48"/>
  <c r="F723" i="48"/>
  <c r="M722" i="48"/>
  <c r="L722" i="48"/>
  <c r="K722" i="48"/>
  <c r="J722" i="48"/>
  <c r="G722" i="48"/>
  <c r="F722" i="48"/>
  <c r="M721" i="48"/>
  <c r="L721" i="48"/>
  <c r="K721" i="48"/>
  <c r="J721" i="48"/>
  <c r="G721" i="48"/>
  <c r="F721" i="48"/>
  <c r="M720" i="48"/>
  <c r="L720" i="48"/>
  <c r="K720" i="48"/>
  <c r="J720" i="48"/>
  <c r="G720" i="48"/>
  <c r="F720" i="48"/>
  <c r="M719" i="48"/>
  <c r="L719" i="48"/>
  <c r="K719" i="48"/>
  <c r="J719" i="48"/>
  <c r="G719" i="48"/>
  <c r="F719" i="48"/>
  <c r="M718" i="48"/>
  <c r="L718" i="48"/>
  <c r="K718" i="48"/>
  <c r="J718" i="48"/>
  <c r="G718" i="48"/>
  <c r="F718" i="48"/>
  <c r="M717" i="48"/>
  <c r="L717" i="48"/>
  <c r="K717" i="48"/>
  <c r="J717" i="48"/>
  <c r="G717" i="48"/>
  <c r="F717" i="48"/>
  <c r="M716" i="48"/>
  <c r="L716" i="48"/>
  <c r="K716" i="48"/>
  <c r="J716" i="48"/>
  <c r="G716" i="48"/>
  <c r="F716" i="48"/>
  <c r="M715" i="48"/>
  <c r="L715" i="48"/>
  <c r="K715" i="48"/>
  <c r="J715" i="48"/>
  <c r="G715" i="48"/>
  <c r="F715" i="48"/>
  <c r="M714" i="48"/>
  <c r="L714" i="48"/>
  <c r="K714" i="48"/>
  <c r="J714" i="48"/>
  <c r="G714" i="48"/>
  <c r="F714" i="48"/>
  <c r="M713" i="48"/>
  <c r="L713" i="48"/>
  <c r="K713" i="48"/>
  <c r="J713" i="48"/>
  <c r="G713" i="48"/>
  <c r="F713" i="48"/>
  <c r="M712" i="48"/>
  <c r="L712" i="48"/>
  <c r="K712" i="48"/>
  <c r="J712" i="48"/>
  <c r="G712" i="48"/>
  <c r="F712" i="48"/>
  <c r="M711" i="48"/>
  <c r="L711" i="48"/>
  <c r="K711" i="48"/>
  <c r="J711" i="48"/>
  <c r="G711" i="48"/>
  <c r="F711" i="48"/>
  <c r="M710" i="48"/>
  <c r="L710" i="48"/>
  <c r="K710" i="48"/>
  <c r="J710" i="48"/>
  <c r="G710" i="48"/>
  <c r="F710" i="48"/>
  <c r="M709" i="48"/>
  <c r="L709" i="48"/>
  <c r="K709" i="48"/>
  <c r="J709" i="48"/>
  <c r="G709" i="48"/>
  <c r="F709" i="48"/>
  <c r="M708" i="48"/>
  <c r="L708" i="48"/>
  <c r="K708" i="48"/>
  <c r="J708" i="48"/>
  <c r="G708" i="48"/>
  <c r="F708" i="48"/>
  <c r="M707" i="48"/>
  <c r="L707" i="48"/>
  <c r="K707" i="48"/>
  <c r="J707" i="48"/>
  <c r="G707" i="48"/>
  <c r="F707" i="48"/>
  <c r="M706" i="48"/>
  <c r="L706" i="48"/>
  <c r="K706" i="48"/>
  <c r="J706" i="48"/>
  <c r="G706" i="48"/>
  <c r="F706" i="48"/>
  <c r="M705" i="48"/>
  <c r="L705" i="48"/>
  <c r="K705" i="48"/>
  <c r="J705" i="48"/>
  <c r="G705" i="48"/>
  <c r="F705" i="48"/>
  <c r="M704" i="48"/>
  <c r="L704" i="48"/>
  <c r="K704" i="48"/>
  <c r="J704" i="48"/>
  <c r="G704" i="48"/>
  <c r="F704" i="48"/>
  <c r="M703" i="48"/>
  <c r="L703" i="48"/>
  <c r="K703" i="48"/>
  <c r="J703" i="48"/>
  <c r="G703" i="48"/>
  <c r="F703" i="48"/>
  <c r="M702" i="48"/>
  <c r="L702" i="48"/>
  <c r="K702" i="48"/>
  <c r="J702" i="48"/>
  <c r="G702" i="48"/>
  <c r="F702" i="48"/>
  <c r="M701" i="48"/>
  <c r="L701" i="48"/>
  <c r="K701" i="48"/>
  <c r="J701" i="48"/>
  <c r="G701" i="48"/>
  <c r="F701" i="48"/>
  <c r="M700" i="48"/>
  <c r="L700" i="48"/>
  <c r="K700" i="48"/>
  <c r="J700" i="48"/>
  <c r="G700" i="48"/>
  <c r="F700" i="48"/>
  <c r="M699" i="48"/>
  <c r="L699" i="48"/>
  <c r="K699" i="48"/>
  <c r="J699" i="48"/>
  <c r="G699" i="48"/>
  <c r="F699" i="48"/>
  <c r="M698" i="48"/>
  <c r="L698" i="48"/>
  <c r="K698" i="48"/>
  <c r="J698" i="48"/>
  <c r="G698" i="48"/>
  <c r="F698" i="48"/>
  <c r="M697" i="48"/>
  <c r="L697" i="48"/>
  <c r="K697" i="48"/>
  <c r="J697" i="48"/>
  <c r="G697" i="48"/>
  <c r="F697" i="48"/>
  <c r="M696" i="48"/>
  <c r="L696" i="48"/>
  <c r="K696" i="48"/>
  <c r="J696" i="48"/>
  <c r="G696" i="48"/>
  <c r="F696" i="48"/>
  <c r="M695" i="48"/>
  <c r="L695" i="48"/>
  <c r="K695" i="48"/>
  <c r="J695" i="48"/>
  <c r="G695" i="48"/>
  <c r="F695" i="48"/>
  <c r="M694" i="48"/>
  <c r="L694" i="48"/>
  <c r="K694" i="48"/>
  <c r="J694" i="48"/>
  <c r="G694" i="48"/>
  <c r="F694" i="48"/>
  <c r="M693" i="48"/>
  <c r="L693" i="48"/>
  <c r="K693" i="48"/>
  <c r="J693" i="48"/>
  <c r="G693" i="48"/>
  <c r="F693" i="48"/>
  <c r="M692" i="48"/>
  <c r="L692" i="48"/>
  <c r="K692" i="48"/>
  <c r="J692" i="48"/>
  <c r="G692" i="48"/>
  <c r="F692" i="48"/>
  <c r="M691" i="48"/>
  <c r="L691" i="48"/>
  <c r="K691" i="48"/>
  <c r="J691" i="48"/>
  <c r="G691" i="48"/>
  <c r="F691" i="48"/>
  <c r="M690" i="48"/>
  <c r="L690" i="48"/>
  <c r="K690" i="48"/>
  <c r="J690" i="48"/>
  <c r="G690" i="48"/>
  <c r="F690" i="48"/>
  <c r="M689" i="48"/>
  <c r="L689" i="48"/>
  <c r="K689" i="48"/>
  <c r="J689" i="48"/>
  <c r="G689" i="48"/>
  <c r="F689" i="48"/>
  <c r="M688" i="48"/>
  <c r="L688" i="48"/>
  <c r="K688" i="48"/>
  <c r="J688" i="48"/>
  <c r="G688" i="48"/>
  <c r="F688" i="48"/>
  <c r="M687" i="48"/>
  <c r="L687" i="48"/>
  <c r="K687" i="48"/>
  <c r="J687" i="48"/>
  <c r="G687" i="48"/>
  <c r="F687" i="48"/>
  <c r="M686" i="48"/>
  <c r="L686" i="48"/>
  <c r="K686" i="48"/>
  <c r="J686" i="48"/>
  <c r="G686" i="48"/>
  <c r="F686" i="48"/>
  <c r="M685" i="48"/>
  <c r="L685" i="48"/>
  <c r="K685" i="48"/>
  <c r="J685" i="48"/>
  <c r="G685" i="48"/>
  <c r="F685" i="48"/>
  <c r="M684" i="48"/>
  <c r="L684" i="48"/>
  <c r="K684" i="48"/>
  <c r="J684" i="48"/>
  <c r="G684" i="48"/>
  <c r="F684" i="48"/>
  <c r="M683" i="48"/>
  <c r="L683" i="48"/>
  <c r="K683" i="48"/>
  <c r="J683" i="48"/>
  <c r="G683" i="48"/>
  <c r="F683" i="48"/>
  <c r="M682" i="48"/>
  <c r="L682" i="48"/>
  <c r="K682" i="48"/>
  <c r="J682" i="48"/>
  <c r="G682" i="48"/>
  <c r="F682" i="48"/>
  <c r="M681" i="48"/>
  <c r="L681" i="48"/>
  <c r="K681" i="48"/>
  <c r="J681" i="48"/>
  <c r="G681" i="48"/>
  <c r="F681" i="48"/>
  <c r="M680" i="48"/>
  <c r="L680" i="48"/>
  <c r="K680" i="48"/>
  <c r="J680" i="48"/>
  <c r="G680" i="48"/>
  <c r="F680" i="48"/>
  <c r="M679" i="48"/>
  <c r="L679" i="48"/>
  <c r="K679" i="48"/>
  <c r="J679" i="48"/>
  <c r="G679" i="48"/>
  <c r="F679" i="48"/>
  <c r="M678" i="48"/>
  <c r="L678" i="48"/>
  <c r="K678" i="48"/>
  <c r="J678" i="48"/>
  <c r="G678" i="48"/>
  <c r="F678" i="48"/>
  <c r="M677" i="48"/>
  <c r="L677" i="48"/>
  <c r="K677" i="48"/>
  <c r="J677" i="48"/>
  <c r="G677" i="48"/>
  <c r="F677" i="48"/>
  <c r="M676" i="48"/>
  <c r="L676" i="48"/>
  <c r="K676" i="48"/>
  <c r="J676" i="48"/>
  <c r="G676" i="48"/>
  <c r="F676" i="48"/>
  <c r="M675" i="48"/>
  <c r="L675" i="48"/>
  <c r="K675" i="48"/>
  <c r="J675" i="48"/>
  <c r="G675" i="48"/>
  <c r="F675" i="48"/>
  <c r="M674" i="48"/>
  <c r="L674" i="48"/>
  <c r="K674" i="48"/>
  <c r="J674" i="48"/>
  <c r="G674" i="48"/>
  <c r="F674" i="48"/>
  <c r="M673" i="48"/>
  <c r="L673" i="48"/>
  <c r="K673" i="48"/>
  <c r="J673" i="48"/>
  <c r="G673" i="48"/>
  <c r="F673" i="48"/>
  <c r="M672" i="48"/>
  <c r="L672" i="48"/>
  <c r="K672" i="48"/>
  <c r="J672" i="48"/>
  <c r="G672" i="48"/>
  <c r="F672" i="48"/>
  <c r="M671" i="48"/>
  <c r="L671" i="48"/>
  <c r="K671" i="48"/>
  <c r="J671" i="48"/>
  <c r="G671" i="48"/>
  <c r="F671" i="48"/>
  <c r="M670" i="48"/>
  <c r="L670" i="48"/>
  <c r="K670" i="48"/>
  <c r="J670" i="48"/>
  <c r="G670" i="48"/>
  <c r="F670" i="48"/>
  <c r="M669" i="48"/>
  <c r="L669" i="48"/>
  <c r="K669" i="48"/>
  <c r="J669" i="48"/>
  <c r="G669" i="48"/>
  <c r="F669" i="48"/>
  <c r="M668" i="48"/>
  <c r="L668" i="48"/>
  <c r="K668" i="48"/>
  <c r="J668" i="48"/>
  <c r="G668" i="48"/>
  <c r="F668" i="48"/>
  <c r="M667" i="48"/>
  <c r="L667" i="48"/>
  <c r="K667" i="48"/>
  <c r="J667" i="48"/>
  <c r="G667" i="48"/>
  <c r="F667" i="48"/>
  <c r="M666" i="48"/>
  <c r="L666" i="48"/>
  <c r="K666" i="48"/>
  <c r="J666" i="48"/>
  <c r="G666" i="48"/>
  <c r="F666" i="48"/>
  <c r="M665" i="48"/>
  <c r="L665" i="48"/>
  <c r="K665" i="48"/>
  <c r="J665" i="48"/>
  <c r="G665" i="48"/>
  <c r="F665" i="48"/>
  <c r="M664" i="48"/>
  <c r="L664" i="48"/>
  <c r="K664" i="48"/>
  <c r="J664" i="48"/>
  <c r="G664" i="48"/>
  <c r="F664" i="48"/>
  <c r="M663" i="48"/>
  <c r="L663" i="48"/>
  <c r="K663" i="48"/>
  <c r="J663" i="48"/>
  <c r="G663" i="48"/>
  <c r="F663" i="48"/>
  <c r="M662" i="48"/>
  <c r="L662" i="48"/>
  <c r="K662" i="48"/>
  <c r="J662" i="48"/>
  <c r="G662" i="48"/>
  <c r="F662" i="48"/>
  <c r="M661" i="48"/>
  <c r="L661" i="48"/>
  <c r="K661" i="48"/>
  <c r="J661" i="48"/>
  <c r="G661" i="48"/>
  <c r="F661" i="48"/>
  <c r="M660" i="48"/>
  <c r="L660" i="48"/>
  <c r="K660" i="48"/>
  <c r="J660" i="48"/>
  <c r="G660" i="48"/>
  <c r="F660" i="48"/>
  <c r="M659" i="48"/>
  <c r="L659" i="48"/>
  <c r="K659" i="48"/>
  <c r="J659" i="48"/>
  <c r="G659" i="48"/>
  <c r="F659" i="48"/>
  <c r="M658" i="48"/>
  <c r="L658" i="48"/>
  <c r="K658" i="48"/>
  <c r="J658" i="48"/>
  <c r="G658" i="48"/>
  <c r="F658" i="48"/>
  <c r="M657" i="48"/>
  <c r="L657" i="48"/>
  <c r="K657" i="48"/>
  <c r="J657" i="48"/>
  <c r="G657" i="48"/>
  <c r="F657" i="48"/>
  <c r="M656" i="48"/>
  <c r="L656" i="48"/>
  <c r="K656" i="48"/>
  <c r="J656" i="48"/>
  <c r="G656" i="48"/>
  <c r="F656" i="48"/>
  <c r="M655" i="48"/>
  <c r="L655" i="48"/>
  <c r="K655" i="48"/>
  <c r="J655" i="48"/>
  <c r="G655" i="48"/>
  <c r="F655" i="48"/>
  <c r="M654" i="48"/>
  <c r="L654" i="48"/>
  <c r="K654" i="48"/>
  <c r="J654" i="48"/>
  <c r="G654" i="48"/>
  <c r="F654" i="48"/>
  <c r="M653" i="48"/>
  <c r="L653" i="48"/>
  <c r="K653" i="48"/>
  <c r="J653" i="48"/>
  <c r="G653" i="48"/>
  <c r="F653" i="48"/>
  <c r="M652" i="48"/>
  <c r="L652" i="48"/>
  <c r="K652" i="48"/>
  <c r="J652" i="48"/>
  <c r="G652" i="48"/>
  <c r="F652" i="48"/>
  <c r="M651" i="48"/>
  <c r="L651" i="48"/>
  <c r="K651" i="48"/>
  <c r="J651" i="48"/>
  <c r="G651" i="48"/>
  <c r="F651" i="48"/>
  <c r="M650" i="48"/>
  <c r="L650" i="48"/>
  <c r="K650" i="48"/>
  <c r="J650" i="48"/>
  <c r="G650" i="48"/>
  <c r="F650" i="48"/>
  <c r="M649" i="48"/>
  <c r="L649" i="48"/>
  <c r="K649" i="48"/>
  <c r="J649" i="48"/>
  <c r="G649" i="48"/>
  <c r="F649" i="48"/>
  <c r="M648" i="48"/>
  <c r="L648" i="48"/>
  <c r="K648" i="48"/>
  <c r="J648" i="48"/>
  <c r="G648" i="48"/>
  <c r="F648" i="48"/>
  <c r="M647" i="48"/>
  <c r="L647" i="48"/>
  <c r="K647" i="48"/>
  <c r="J647" i="48"/>
  <c r="G647" i="48"/>
  <c r="F647" i="48"/>
  <c r="M646" i="48"/>
  <c r="L646" i="48"/>
  <c r="K646" i="48"/>
  <c r="J646" i="48"/>
  <c r="G646" i="48"/>
  <c r="F646" i="48"/>
  <c r="M645" i="48"/>
  <c r="L645" i="48"/>
  <c r="K645" i="48"/>
  <c r="J645" i="48"/>
  <c r="G645" i="48"/>
  <c r="F645" i="48"/>
  <c r="M644" i="48"/>
  <c r="L644" i="48"/>
  <c r="K644" i="48"/>
  <c r="J644" i="48"/>
  <c r="G644" i="48"/>
  <c r="F644" i="48"/>
  <c r="M643" i="48"/>
  <c r="L643" i="48"/>
  <c r="K643" i="48"/>
  <c r="J643" i="48"/>
  <c r="G643" i="48"/>
  <c r="F643" i="48"/>
  <c r="M642" i="48"/>
  <c r="L642" i="48"/>
  <c r="K642" i="48"/>
  <c r="J642" i="48"/>
  <c r="G642" i="48"/>
  <c r="F642" i="48"/>
  <c r="M641" i="48"/>
  <c r="L641" i="48"/>
  <c r="K641" i="48"/>
  <c r="J641" i="48"/>
  <c r="G641" i="48"/>
  <c r="F641" i="48"/>
  <c r="M640" i="48"/>
  <c r="L640" i="48"/>
  <c r="K640" i="48"/>
  <c r="J640" i="48"/>
  <c r="G640" i="48"/>
  <c r="F640" i="48"/>
  <c r="M639" i="48"/>
  <c r="L639" i="48"/>
  <c r="K639" i="48"/>
  <c r="J639" i="48"/>
  <c r="G639" i="48"/>
  <c r="F639" i="48"/>
  <c r="M638" i="48"/>
  <c r="L638" i="48"/>
  <c r="K638" i="48"/>
  <c r="J638" i="48"/>
  <c r="G638" i="48"/>
  <c r="F638" i="48"/>
  <c r="M637" i="48"/>
  <c r="L637" i="48"/>
  <c r="K637" i="48"/>
  <c r="J637" i="48"/>
  <c r="G637" i="48"/>
  <c r="F637" i="48"/>
  <c r="M636" i="48"/>
  <c r="L636" i="48"/>
  <c r="K636" i="48"/>
  <c r="J636" i="48"/>
  <c r="G636" i="48"/>
  <c r="F636" i="48"/>
  <c r="M635" i="48"/>
  <c r="L635" i="48"/>
  <c r="K635" i="48"/>
  <c r="J635" i="48"/>
  <c r="G635" i="48"/>
  <c r="F635" i="48"/>
  <c r="M634" i="48"/>
  <c r="L634" i="48"/>
  <c r="K634" i="48"/>
  <c r="J634" i="48"/>
  <c r="G634" i="48"/>
  <c r="F634" i="48"/>
  <c r="M633" i="48"/>
  <c r="L633" i="48"/>
  <c r="K633" i="48"/>
  <c r="J633" i="48"/>
  <c r="G633" i="48"/>
  <c r="F633" i="48"/>
  <c r="M632" i="48"/>
  <c r="L632" i="48"/>
  <c r="K632" i="48"/>
  <c r="J632" i="48"/>
  <c r="G632" i="48"/>
  <c r="F632" i="48"/>
  <c r="M631" i="48"/>
  <c r="L631" i="48"/>
  <c r="K631" i="48"/>
  <c r="J631" i="48"/>
  <c r="G631" i="48"/>
  <c r="F631" i="48"/>
  <c r="M630" i="48"/>
  <c r="L630" i="48"/>
  <c r="K630" i="48"/>
  <c r="J630" i="48"/>
  <c r="G630" i="48"/>
  <c r="F630" i="48"/>
  <c r="M629" i="48"/>
  <c r="L629" i="48"/>
  <c r="K629" i="48"/>
  <c r="J629" i="48"/>
  <c r="G629" i="48"/>
  <c r="F629" i="48"/>
  <c r="M628" i="48"/>
  <c r="L628" i="48"/>
  <c r="K628" i="48"/>
  <c r="J628" i="48"/>
  <c r="G628" i="48"/>
  <c r="F628" i="48"/>
  <c r="M627" i="48"/>
  <c r="L627" i="48"/>
  <c r="K627" i="48"/>
  <c r="J627" i="48"/>
  <c r="G627" i="48"/>
  <c r="F627" i="48"/>
  <c r="M626" i="48"/>
  <c r="L626" i="48"/>
  <c r="K626" i="48"/>
  <c r="J626" i="48"/>
  <c r="G626" i="48"/>
  <c r="F626" i="48"/>
  <c r="M625" i="48"/>
  <c r="L625" i="48"/>
  <c r="K625" i="48"/>
  <c r="J625" i="48"/>
  <c r="G625" i="48"/>
  <c r="F625" i="48"/>
  <c r="M624" i="48"/>
  <c r="L624" i="48"/>
  <c r="K624" i="48"/>
  <c r="J624" i="48"/>
  <c r="G624" i="48"/>
  <c r="F624" i="48"/>
  <c r="M623" i="48"/>
  <c r="L623" i="48"/>
  <c r="K623" i="48"/>
  <c r="J623" i="48"/>
  <c r="G623" i="48"/>
  <c r="F623" i="48"/>
  <c r="M622" i="48"/>
  <c r="L622" i="48"/>
  <c r="K622" i="48"/>
  <c r="J622" i="48"/>
  <c r="G622" i="48"/>
  <c r="F622" i="48"/>
  <c r="M621" i="48"/>
  <c r="L621" i="48"/>
  <c r="K621" i="48"/>
  <c r="J621" i="48"/>
  <c r="G621" i="48"/>
  <c r="F621" i="48"/>
  <c r="M620" i="48"/>
  <c r="L620" i="48"/>
  <c r="K620" i="48"/>
  <c r="J620" i="48"/>
  <c r="G620" i="48"/>
  <c r="F620" i="48"/>
  <c r="M619" i="48"/>
  <c r="L619" i="48"/>
  <c r="K619" i="48"/>
  <c r="J619" i="48"/>
  <c r="G619" i="48"/>
  <c r="F619" i="48"/>
  <c r="M618" i="48"/>
  <c r="L618" i="48"/>
  <c r="K618" i="48"/>
  <c r="J618" i="48"/>
  <c r="G618" i="48"/>
  <c r="F618" i="48"/>
  <c r="M617" i="48"/>
  <c r="L617" i="48"/>
  <c r="K617" i="48"/>
  <c r="J617" i="48"/>
  <c r="G617" i="48"/>
  <c r="F617" i="48"/>
  <c r="M616" i="48"/>
  <c r="L616" i="48"/>
  <c r="K616" i="48"/>
  <c r="J616" i="48"/>
  <c r="G616" i="48"/>
  <c r="F616" i="48"/>
  <c r="M615" i="48"/>
  <c r="L615" i="48"/>
  <c r="K615" i="48"/>
  <c r="J615" i="48"/>
  <c r="G615" i="48"/>
  <c r="F615" i="48"/>
  <c r="M614" i="48"/>
  <c r="L614" i="48"/>
  <c r="K614" i="48"/>
  <c r="J614" i="48"/>
  <c r="G614" i="48"/>
  <c r="F614" i="48"/>
  <c r="M613" i="48"/>
  <c r="L613" i="48"/>
  <c r="K613" i="48"/>
  <c r="J613" i="48"/>
  <c r="G613" i="48"/>
  <c r="F613" i="48"/>
  <c r="M612" i="48"/>
  <c r="L612" i="48"/>
  <c r="K612" i="48"/>
  <c r="J612" i="48"/>
  <c r="G612" i="48"/>
  <c r="F612" i="48"/>
  <c r="M611" i="48"/>
  <c r="L611" i="48"/>
  <c r="K611" i="48"/>
  <c r="J611" i="48"/>
  <c r="G611" i="48"/>
  <c r="F611" i="48"/>
  <c r="M610" i="48"/>
  <c r="L610" i="48"/>
  <c r="K610" i="48"/>
  <c r="J610" i="48"/>
  <c r="G610" i="48"/>
  <c r="F610" i="48"/>
  <c r="M609" i="48"/>
  <c r="L609" i="48"/>
  <c r="K609" i="48"/>
  <c r="J609" i="48"/>
  <c r="G609" i="48"/>
  <c r="F609" i="48"/>
  <c r="M608" i="48"/>
  <c r="L608" i="48"/>
  <c r="K608" i="48"/>
  <c r="J608" i="48"/>
  <c r="G608" i="48"/>
  <c r="F608" i="48"/>
  <c r="M607" i="48"/>
  <c r="L607" i="48"/>
  <c r="K607" i="48"/>
  <c r="J607" i="48"/>
  <c r="G607" i="48"/>
  <c r="F607" i="48"/>
  <c r="M606" i="48"/>
  <c r="L606" i="48"/>
  <c r="K606" i="48"/>
  <c r="J606" i="48"/>
  <c r="G606" i="48"/>
  <c r="F606" i="48"/>
  <c r="M605" i="48"/>
  <c r="L605" i="48"/>
  <c r="K605" i="48"/>
  <c r="J605" i="48"/>
  <c r="G605" i="48"/>
  <c r="F605" i="48"/>
  <c r="M604" i="48"/>
  <c r="L604" i="48"/>
  <c r="K604" i="48"/>
  <c r="J604" i="48"/>
  <c r="G604" i="48"/>
  <c r="F604" i="48"/>
  <c r="M603" i="48"/>
  <c r="L603" i="48"/>
  <c r="K603" i="48"/>
  <c r="J603" i="48"/>
  <c r="G603" i="48"/>
  <c r="F603" i="48"/>
  <c r="M602" i="48"/>
  <c r="L602" i="48"/>
  <c r="K602" i="48"/>
  <c r="J602" i="48"/>
  <c r="G602" i="48"/>
  <c r="F602" i="48"/>
  <c r="M601" i="48"/>
  <c r="L601" i="48"/>
  <c r="K601" i="48"/>
  <c r="J601" i="48"/>
  <c r="G601" i="48"/>
  <c r="F601" i="48"/>
  <c r="M600" i="48"/>
  <c r="L600" i="48"/>
  <c r="K600" i="48"/>
  <c r="J600" i="48"/>
  <c r="G600" i="48"/>
  <c r="F600" i="48"/>
  <c r="M599" i="48"/>
  <c r="L599" i="48"/>
  <c r="K599" i="48"/>
  <c r="J599" i="48"/>
  <c r="G599" i="48"/>
  <c r="F599" i="48"/>
  <c r="M598" i="48"/>
  <c r="L598" i="48"/>
  <c r="K598" i="48"/>
  <c r="J598" i="48"/>
  <c r="G598" i="48"/>
  <c r="F598" i="48"/>
  <c r="M597" i="48"/>
  <c r="L597" i="48"/>
  <c r="K597" i="48"/>
  <c r="J597" i="48"/>
  <c r="G597" i="48"/>
  <c r="F597" i="48"/>
  <c r="M596" i="48"/>
  <c r="L596" i="48"/>
  <c r="K596" i="48"/>
  <c r="J596" i="48"/>
  <c r="G596" i="48"/>
  <c r="F596" i="48"/>
  <c r="M595" i="48"/>
  <c r="L595" i="48"/>
  <c r="K595" i="48"/>
  <c r="J595" i="48"/>
  <c r="G595" i="48"/>
  <c r="F595" i="48"/>
  <c r="M594" i="48"/>
  <c r="L594" i="48"/>
  <c r="K594" i="48"/>
  <c r="J594" i="48"/>
  <c r="G594" i="48"/>
  <c r="F594" i="48"/>
  <c r="M593" i="48"/>
  <c r="L593" i="48"/>
  <c r="K593" i="48"/>
  <c r="J593" i="48"/>
  <c r="G593" i="48"/>
  <c r="F593" i="48"/>
  <c r="M592" i="48"/>
  <c r="L592" i="48"/>
  <c r="K592" i="48"/>
  <c r="J592" i="48"/>
  <c r="G592" i="48"/>
  <c r="F592" i="48"/>
  <c r="M591" i="48"/>
  <c r="L591" i="48"/>
  <c r="K591" i="48"/>
  <c r="J591" i="48"/>
  <c r="G591" i="48"/>
  <c r="F591" i="48"/>
  <c r="M590" i="48"/>
  <c r="L590" i="48"/>
  <c r="K590" i="48"/>
  <c r="J590" i="48"/>
  <c r="G590" i="48"/>
  <c r="F590" i="48"/>
  <c r="M589" i="48"/>
  <c r="L589" i="48"/>
  <c r="K589" i="48"/>
  <c r="J589" i="48"/>
  <c r="G589" i="48"/>
  <c r="F589" i="48"/>
  <c r="M588" i="48"/>
  <c r="L588" i="48"/>
  <c r="K588" i="48"/>
  <c r="J588" i="48"/>
  <c r="G588" i="48"/>
  <c r="F588" i="48"/>
  <c r="M587" i="48"/>
  <c r="L587" i="48"/>
  <c r="K587" i="48"/>
  <c r="J587" i="48"/>
  <c r="G587" i="48"/>
  <c r="F587" i="48"/>
  <c r="M586" i="48"/>
  <c r="L586" i="48"/>
  <c r="K586" i="48"/>
  <c r="J586" i="48"/>
  <c r="G586" i="48"/>
  <c r="F586" i="48"/>
  <c r="M585" i="48"/>
  <c r="L585" i="48"/>
  <c r="K585" i="48"/>
  <c r="J585" i="48"/>
  <c r="G585" i="48"/>
  <c r="F585" i="48"/>
  <c r="M584" i="48"/>
  <c r="L584" i="48"/>
  <c r="K584" i="48"/>
  <c r="J584" i="48"/>
  <c r="G584" i="48"/>
  <c r="F584" i="48"/>
  <c r="M583" i="48"/>
  <c r="L583" i="48"/>
  <c r="K583" i="48"/>
  <c r="J583" i="48"/>
  <c r="G583" i="48"/>
  <c r="F583" i="48"/>
  <c r="M582" i="48"/>
  <c r="L582" i="48"/>
  <c r="K582" i="48"/>
  <c r="J582" i="48"/>
  <c r="G582" i="48"/>
  <c r="F582" i="48"/>
  <c r="M581" i="48"/>
  <c r="L581" i="48"/>
  <c r="K581" i="48"/>
  <c r="J581" i="48"/>
  <c r="G581" i="48"/>
  <c r="F581" i="48"/>
  <c r="M580" i="48"/>
  <c r="L580" i="48"/>
  <c r="K580" i="48"/>
  <c r="J580" i="48"/>
  <c r="G580" i="48"/>
  <c r="F580" i="48"/>
  <c r="M579" i="48"/>
  <c r="L579" i="48"/>
  <c r="K579" i="48"/>
  <c r="J579" i="48"/>
  <c r="G579" i="48"/>
  <c r="F579" i="48"/>
  <c r="M578" i="48"/>
  <c r="L578" i="48"/>
  <c r="K578" i="48"/>
  <c r="J578" i="48"/>
  <c r="G578" i="48"/>
  <c r="F578" i="48"/>
  <c r="M577" i="48"/>
  <c r="L577" i="48"/>
  <c r="K577" i="48"/>
  <c r="J577" i="48"/>
  <c r="G577" i="48"/>
  <c r="F577" i="48"/>
  <c r="M576" i="48"/>
  <c r="L576" i="48"/>
  <c r="K576" i="48"/>
  <c r="J576" i="48"/>
  <c r="G576" i="48"/>
  <c r="F576" i="48"/>
  <c r="M575" i="48"/>
  <c r="L575" i="48"/>
  <c r="K575" i="48"/>
  <c r="J575" i="48"/>
  <c r="G575" i="48"/>
  <c r="F575" i="48"/>
  <c r="M574" i="48"/>
  <c r="L574" i="48"/>
  <c r="K574" i="48"/>
  <c r="J574" i="48"/>
  <c r="G574" i="48"/>
  <c r="F574" i="48"/>
  <c r="M573" i="48"/>
  <c r="L573" i="48"/>
  <c r="K573" i="48"/>
  <c r="J573" i="48"/>
  <c r="G573" i="48"/>
  <c r="F573" i="48"/>
  <c r="M572" i="48"/>
  <c r="L572" i="48"/>
  <c r="K572" i="48"/>
  <c r="J572" i="48"/>
  <c r="G572" i="48"/>
  <c r="F572" i="48"/>
  <c r="M571" i="48"/>
  <c r="L571" i="48"/>
  <c r="K571" i="48"/>
  <c r="J571" i="48"/>
  <c r="G571" i="48"/>
  <c r="F571" i="48"/>
  <c r="M570" i="48"/>
  <c r="L570" i="48"/>
  <c r="K570" i="48"/>
  <c r="J570" i="48"/>
  <c r="G570" i="48"/>
  <c r="F570" i="48"/>
  <c r="M569" i="48"/>
  <c r="L569" i="48"/>
  <c r="K569" i="48"/>
  <c r="J569" i="48"/>
  <c r="G569" i="48"/>
  <c r="F569" i="48"/>
  <c r="M568" i="48"/>
  <c r="L568" i="48"/>
  <c r="K568" i="48"/>
  <c r="J568" i="48"/>
  <c r="G568" i="48"/>
  <c r="F568" i="48"/>
  <c r="M567" i="48"/>
  <c r="L567" i="48"/>
  <c r="K567" i="48"/>
  <c r="J567" i="48"/>
  <c r="G567" i="48"/>
  <c r="F567" i="48"/>
  <c r="M566" i="48"/>
  <c r="L566" i="48"/>
  <c r="K566" i="48"/>
  <c r="J566" i="48"/>
  <c r="G566" i="48"/>
  <c r="F566" i="48"/>
  <c r="M565" i="48"/>
  <c r="L565" i="48"/>
  <c r="K565" i="48"/>
  <c r="J565" i="48"/>
  <c r="G565" i="48"/>
  <c r="F565" i="48"/>
  <c r="M564" i="48"/>
  <c r="L564" i="48"/>
  <c r="K564" i="48"/>
  <c r="J564" i="48"/>
  <c r="G564" i="48"/>
  <c r="F564" i="48"/>
  <c r="M563" i="48"/>
  <c r="L563" i="48"/>
  <c r="K563" i="48"/>
  <c r="J563" i="48"/>
  <c r="G563" i="48"/>
  <c r="F563" i="48"/>
  <c r="M562" i="48"/>
  <c r="L562" i="48"/>
  <c r="K562" i="48"/>
  <c r="J562" i="48"/>
  <c r="G562" i="48"/>
  <c r="F562" i="48"/>
  <c r="M561" i="48"/>
  <c r="L561" i="48"/>
  <c r="K561" i="48"/>
  <c r="J561" i="48"/>
  <c r="G561" i="48"/>
  <c r="F561" i="48"/>
  <c r="M560" i="48"/>
  <c r="L560" i="48"/>
  <c r="K560" i="48"/>
  <c r="J560" i="48"/>
  <c r="G560" i="48"/>
  <c r="F560" i="48"/>
  <c r="M559" i="48"/>
  <c r="L559" i="48"/>
  <c r="K559" i="48"/>
  <c r="J559" i="48"/>
  <c r="G559" i="48"/>
  <c r="F559" i="48"/>
  <c r="M558" i="48"/>
  <c r="L558" i="48"/>
  <c r="K558" i="48"/>
  <c r="J558" i="48"/>
  <c r="G558" i="48"/>
  <c r="F558" i="48"/>
  <c r="M557" i="48"/>
  <c r="L557" i="48"/>
  <c r="K557" i="48"/>
  <c r="J557" i="48"/>
  <c r="G557" i="48"/>
  <c r="F557" i="48"/>
  <c r="M556" i="48"/>
  <c r="L556" i="48"/>
  <c r="K556" i="48"/>
  <c r="J556" i="48"/>
  <c r="G556" i="48"/>
  <c r="F556" i="48"/>
  <c r="M555" i="48"/>
  <c r="L555" i="48"/>
  <c r="K555" i="48"/>
  <c r="J555" i="48"/>
  <c r="G555" i="48"/>
  <c r="F555" i="48"/>
  <c r="M554" i="48"/>
  <c r="L554" i="48"/>
  <c r="K554" i="48"/>
  <c r="J554" i="48"/>
  <c r="G554" i="48"/>
  <c r="F554" i="48"/>
  <c r="M553" i="48"/>
  <c r="L553" i="48"/>
  <c r="K553" i="48"/>
  <c r="J553" i="48"/>
  <c r="G553" i="48"/>
  <c r="F553" i="48"/>
  <c r="M552" i="48"/>
  <c r="L552" i="48"/>
  <c r="K552" i="48"/>
  <c r="J552" i="48"/>
  <c r="G552" i="48"/>
  <c r="F552" i="48"/>
  <c r="M551" i="48"/>
  <c r="L551" i="48"/>
  <c r="K551" i="48"/>
  <c r="J551" i="48"/>
  <c r="G551" i="48"/>
  <c r="F551" i="48"/>
  <c r="M550" i="48"/>
  <c r="L550" i="48"/>
  <c r="K550" i="48"/>
  <c r="J550" i="48"/>
  <c r="G550" i="48"/>
  <c r="F550" i="48"/>
  <c r="M549" i="48"/>
  <c r="L549" i="48"/>
  <c r="K549" i="48"/>
  <c r="J549" i="48"/>
  <c r="G549" i="48"/>
  <c r="F549" i="48"/>
  <c r="M548" i="48"/>
  <c r="L548" i="48"/>
  <c r="K548" i="48"/>
  <c r="J548" i="48"/>
  <c r="G548" i="48"/>
  <c r="F548" i="48"/>
  <c r="M547" i="48"/>
  <c r="L547" i="48"/>
  <c r="K547" i="48"/>
  <c r="J547" i="48"/>
  <c r="G547" i="48"/>
  <c r="F547" i="48"/>
  <c r="M546" i="48"/>
  <c r="L546" i="48"/>
  <c r="K546" i="48"/>
  <c r="J546" i="48"/>
  <c r="G546" i="48"/>
  <c r="F546" i="48"/>
  <c r="M545" i="48"/>
  <c r="L545" i="48"/>
  <c r="K545" i="48"/>
  <c r="J545" i="48"/>
  <c r="G545" i="48"/>
  <c r="F545" i="48"/>
  <c r="M544" i="48"/>
  <c r="L544" i="48"/>
  <c r="K544" i="48"/>
  <c r="J544" i="48"/>
  <c r="G544" i="48"/>
  <c r="F544" i="48"/>
  <c r="M543" i="48"/>
  <c r="L543" i="48"/>
  <c r="K543" i="48"/>
  <c r="J543" i="48"/>
  <c r="G543" i="48"/>
  <c r="F543" i="48"/>
  <c r="M542" i="48"/>
  <c r="L542" i="48"/>
  <c r="K542" i="48"/>
  <c r="J542" i="48"/>
  <c r="G542" i="48"/>
  <c r="F542" i="48"/>
  <c r="M541" i="48"/>
  <c r="L541" i="48"/>
  <c r="K541" i="48"/>
  <c r="J541" i="48"/>
  <c r="G541" i="48"/>
  <c r="F541" i="48"/>
  <c r="M540" i="48"/>
  <c r="L540" i="48"/>
  <c r="K540" i="48"/>
  <c r="J540" i="48"/>
  <c r="G540" i="48"/>
  <c r="F540" i="48"/>
  <c r="M539" i="48"/>
  <c r="L539" i="48"/>
  <c r="K539" i="48"/>
  <c r="J539" i="48"/>
  <c r="G539" i="48"/>
  <c r="F539" i="48"/>
  <c r="M538" i="48"/>
  <c r="L538" i="48"/>
  <c r="K538" i="48"/>
  <c r="J538" i="48"/>
  <c r="G538" i="48"/>
  <c r="F538" i="48"/>
  <c r="M537" i="48"/>
  <c r="L537" i="48"/>
  <c r="K537" i="48"/>
  <c r="J537" i="48"/>
  <c r="G537" i="48"/>
  <c r="F537" i="48"/>
  <c r="M536" i="48"/>
  <c r="L536" i="48"/>
  <c r="K536" i="48"/>
  <c r="J536" i="48"/>
  <c r="G536" i="48"/>
  <c r="F536" i="48"/>
  <c r="M535" i="48"/>
  <c r="L535" i="48"/>
  <c r="K535" i="48"/>
  <c r="J535" i="48"/>
  <c r="G535" i="48"/>
  <c r="F535" i="48"/>
  <c r="M534" i="48"/>
  <c r="L534" i="48"/>
  <c r="K534" i="48"/>
  <c r="J534" i="48"/>
  <c r="G534" i="48"/>
  <c r="F534" i="48"/>
  <c r="M533" i="48"/>
  <c r="L533" i="48"/>
  <c r="K533" i="48"/>
  <c r="J533" i="48"/>
  <c r="G533" i="48"/>
  <c r="F533" i="48"/>
  <c r="M532" i="48"/>
  <c r="L532" i="48"/>
  <c r="K532" i="48"/>
  <c r="J532" i="48"/>
  <c r="G532" i="48"/>
  <c r="F532" i="48"/>
  <c r="M531" i="48"/>
  <c r="L531" i="48"/>
  <c r="K531" i="48"/>
  <c r="J531" i="48"/>
  <c r="G531" i="48"/>
  <c r="F531" i="48"/>
  <c r="M530" i="48"/>
  <c r="L530" i="48"/>
  <c r="K530" i="48"/>
  <c r="J530" i="48"/>
  <c r="G530" i="48"/>
  <c r="F530" i="48"/>
  <c r="M529" i="48"/>
  <c r="L529" i="48"/>
  <c r="K529" i="48"/>
  <c r="J529" i="48"/>
  <c r="G529" i="48"/>
  <c r="F529" i="48"/>
  <c r="M528" i="48"/>
  <c r="L528" i="48"/>
  <c r="K528" i="48"/>
  <c r="J528" i="48"/>
  <c r="G528" i="48"/>
  <c r="F528" i="48"/>
  <c r="M527" i="48"/>
  <c r="L527" i="48"/>
  <c r="K527" i="48"/>
  <c r="J527" i="48"/>
  <c r="G527" i="48"/>
  <c r="F527" i="48"/>
  <c r="M526" i="48"/>
  <c r="L526" i="48"/>
  <c r="K526" i="48"/>
  <c r="J526" i="48"/>
  <c r="G526" i="48"/>
  <c r="F526" i="48"/>
  <c r="M525" i="48"/>
  <c r="L525" i="48"/>
  <c r="K525" i="48"/>
  <c r="J525" i="48"/>
  <c r="G525" i="48"/>
  <c r="F525" i="48"/>
  <c r="M524" i="48"/>
  <c r="L524" i="48"/>
  <c r="K524" i="48"/>
  <c r="J524" i="48"/>
  <c r="G524" i="48"/>
  <c r="F524" i="48"/>
  <c r="M523" i="48"/>
  <c r="L523" i="48"/>
  <c r="K523" i="48"/>
  <c r="J523" i="48"/>
  <c r="G523" i="48"/>
  <c r="F523" i="48"/>
  <c r="M522" i="48"/>
  <c r="L522" i="48"/>
  <c r="K522" i="48"/>
  <c r="J522" i="48"/>
  <c r="G522" i="48"/>
  <c r="F522" i="48"/>
  <c r="M521" i="48"/>
  <c r="L521" i="48"/>
  <c r="K521" i="48"/>
  <c r="J521" i="48"/>
  <c r="G521" i="48"/>
  <c r="F521" i="48"/>
  <c r="M520" i="48"/>
  <c r="L520" i="48"/>
  <c r="K520" i="48"/>
  <c r="J520" i="48"/>
  <c r="G520" i="48"/>
  <c r="F520" i="48"/>
  <c r="M519" i="48"/>
  <c r="L519" i="48"/>
  <c r="K519" i="48"/>
  <c r="J519" i="48"/>
  <c r="G519" i="48"/>
  <c r="F519" i="48"/>
  <c r="M518" i="48"/>
  <c r="L518" i="48"/>
  <c r="K518" i="48"/>
  <c r="J518" i="48"/>
  <c r="G518" i="48"/>
  <c r="F518" i="48"/>
  <c r="M517" i="48"/>
  <c r="L517" i="48"/>
  <c r="K517" i="48"/>
  <c r="J517" i="48"/>
  <c r="G517" i="48"/>
  <c r="F517" i="48"/>
  <c r="M516" i="48"/>
  <c r="L516" i="48"/>
  <c r="K516" i="48"/>
  <c r="J516" i="48"/>
  <c r="G516" i="48"/>
  <c r="F516" i="48"/>
  <c r="M515" i="48"/>
  <c r="L515" i="48"/>
  <c r="K515" i="48"/>
  <c r="J515" i="48"/>
  <c r="G515" i="48"/>
  <c r="F515" i="48"/>
  <c r="M514" i="48"/>
  <c r="L514" i="48"/>
  <c r="K514" i="48"/>
  <c r="J514" i="48"/>
  <c r="G514" i="48"/>
  <c r="F514" i="48"/>
  <c r="M513" i="48"/>
  <c r="L513" i="48"/>
  <c r="K513" i="48"/>
  <c r="J513" i="48"/>
  <c r="G513" i="48"/>
  <c r="F513" i="48"/>
  <c r="M512" i="48"/>
  <c r="L512" i="48"/>
  <c r="K512" i="48"/>
  <c r="J512" i="48"/>
  <c r="G512" i="48"/>
  <c r="F512" i="48"/>
  <c r="M511" i="48"/>
  <c r="L511" i="48"/>
  <c r="K511" i="48"/>
  <c r="J511" i="48"/>
  <c r="G511" i="48"/>
  <c r="F511" i="48"/>
  <c r="M510" i="48"/>
  <c r="L510" i="48"/>
  <c r="K510" i="48"/>
  <c r="J510" i="48"/>
  <c r="G510" i="48"/>
  <c r="F510" i="48"/>
  <c r="M509" i="48"/>
  <c r="L509" i="48"/>
  <c r="K509" i="48"/>
  <c r="J509" i="48"/>
  <c r="G509" i="48"/>
  <c r="F509" i="48"/>
  <c r="M508" i="48"/>
  <c r="L508" i="48"/>
  <c r="K508" i="48"/>
  <c r="J508" i="48"/>
  <c r="G508" i="48"/>
  <c r="F508" i="48"/>
  <c r="M507" i="48"/>
  <c r="L507" i="48"/>
  <c r="K507" i="48"/>
  <c r="J507" i="48"/>
  <c r="G507" i="48"/>
  <c r="F507" i="48"/>
  <c r="M506" i="48"/>
  <c r="L506" i="48"/>
  <c r="K506" i="48"/>
  <c r="J506" i="48"/>
  <c r="G506" i="48"/>
  <c r="F506" i="48"/>
  <c r="M505" i="48"/>
  <c r="L505" i="48"/>
  <c r="K505" i="48"/>
  <c r="J505" i="48"/>
  <c r="G505" i="48"/>
  <c r="F505" i="48"/>
  <c r="M504" i="48"/>
  <c r="L504" i="48"/>
  <c r="K504" i="48"/>
  <c r="J504" i="48"/>
  <c r="G504" i="48"/>
  <c r="F504" i="48"/>
  <c r="M503" i="48"/>
  <c r="L503" i="48"/>
  <c r="K503" i="48"/>
  <c r="J503" i="48"/>
  <c r="G503" i="48"/>
  <c r="F503" i="48"/>
  <c r="M502" i="48"/>
  <c r="L502" i="48"/>
  <c r="K502" i="48"/>
  <c r="J502" i="48"/>
  <c r="G502" i="48"/>
  <c r="F502" i="48"/>
  <c r="M501" i="48"/>
  <c r="L501" i="48"/>
  <c r="K501" i="48"/>
  <c r="J501" i="48"/>
  <c r="G501" i="48"/>
  <c r="F501" i="48"/>
  <c r="M500" i="48"/>
  <c r="L500" i="48"/>
  <c r="K500" i="48"/>
  <c r="J500" i="48"/>
  <c r="G500" i="48"/>
  <c r="F500" i="48"/>
  <c r="M499" i="48"/>
  <c r="L499" i="48"/>
  <c r="K499" i="48"/>
  <c r="J499" i="48"/>
  <c r="G499" i="48"/>
  <c r="F499" i="48"/>
  <c r="M498" i="48"/>
  <c r="L498" i="48"/>
  <c r="K498" i="48"/>
  <c r="J498" i="48"/>
  <c r="G498" i="48"/>
  <c r="F498" i="48"/>
  <c r="M497" i="48"/>
  <c r="L497" i="48"/>
  <c r="K497" i="48"/>
  <c r="J497" i="48"/>
  <c r="G497" i="48"/>
  <c r="F497" i="48"/>
  <c r="M496" i="48"/>
  <c r="L496" i="48"/>
  <c r="K496" i="48"/>
  <c r="J496" i="48"/>
  <c r="G496" i="48"/>
  <c r="F496" i="48"/>
  <c r="M495" i="48"/>
  <c r="L495" i="48"/>
  <c r="K495" i="48"/>
  <c r="J495" i="48"/>
  <c r="G495" i="48"/>
  <c r="F495" i="48"/>
  <c r="M494" i="48"/>
  <c r="L494" i="48"/>
  <c r="K494" i="48"/>
  <c r="J494" i="48"/>
  <c r="G494" i="48"/>
  <c r="F494" i="48"/>
  <c r="M493" i="48"/>
  <c r="L493" i="48"/>
  <c r="K493" i="48"/>
  <c r="J493" i="48"/>
  <c r="G493" i="48"/>
  <c r="F493" i="48"/>
  <c r="M492" i="48"/>
  <c r="L492" i="48"/>
  <c r="K492" i="48"/>
  <c r="J492" i="48"/>
  <c r="G492" i="48"/>
  <c r="F492" i="48"/>
  <c r="M491" i="48"/>
  <c r="L491" i="48"/>
  <c r="K491" i="48"/>
  <c r="J491" i="48"/>
  <c r="G491" i="48"/>
  <c r="F491" i="48"/>
  <c r="M490" i="48"/>
  <c r="L490" i="48"/>
  <c r="K490" i="48"/>
  <c r="J490" i="48"/>
  <c r="G490" i="48"/>
  <c r="F490" i="48"/>
  <c r="M489" i="48"/>
  <c r="L489" i="48"/>
  <c r="K489" i="48"/>
  <c r="J489" i="48"/>
  <c r="G489" i="48"/>
  <c r="F489" i="48"/>
  <c r="M488" i="48"/>
  <c r="L488" i="48"/>
  <c r="K488" i="48"/>
  <c r="J488" i="48"/>
  <c r="G488" i="48"/>
  <c r="F488" i="48"/>
  <c r="M487" i="48"/>
  <c r="L487" i="48"/>
  <c r="K487" i="48"/>
  <c r="J487" i="48"/>
  <c r="G487" i="48"/>
  <c r="F487" i="48"/>
  <c r="M486" i="48"/>
  <c r="L486" i="48"/>
  <c r="K486" i="48"/>
  <c r="J486" i="48"/>
  <c r="G486" i="48"/>
  <c r="F486" i="48"/>
  <c r="M485" i="48"/>
  <c r="L485" i="48"/>
  <c r="K485" i="48"/>
  <c r="J485" i="48"/>
  <c r="G485" i="48"/>
  <c r="F485" i="48"/>
  <c r="M484" i="48"/>
  <c r="L484" i="48"/>
  <c r="K484" i="48"/>
  <c r="J484" i="48"/>
  <c r="G484" i="48"/>
  <c r="F484" i="48"/>
  <c r="M483" i="48"/>
  <c r="L483" i="48"/>
  <c r="K483" i="48"/>
  <c r="J483" i="48"/>
  <c r="G483" i="48"/>
  <c r="F483" i="48"/>
  <c r="M482" i="48"/>
  <c r="L482" i="48"/>
  <c r="K482" i="48"/>
  <c r="J482" i="48"/>
  <c r="G482" i="48"/>
  <c r="F482" i="48"/>
  <c r="M481" i="48"/>
  <c r="L481" i="48"/>
  <c r="K481" i="48"/>
  <c r="J481" i="48"/>
  <c r="G481" i="48"/>
  <c r="F481" i="48"/>
  <c r="M480" i="48"/>
  <c r="L480" i="48"/>
  <c r="K480" i="48"/>
  <c r="J480" i="48"/>
  <c r="G480" i="48"/>
  <c r="F480" i="48"/>
  <c r="M479" i="48"/>
  <c r="L479" i="48"/>
  <c r="K479" i="48"/>
  <c r="J479" i="48"/>
  <c r="G479" i="48"/>
  <c r="F479" i="48"/>
  <c r="M478" i="48"/>
  <c r="L478" i="48"/>
  <c r="K478" i="48"/>
  <c r="J478" i="48"/>
  <c r="G478" i="48"/>
  <c r="F478" i="48"/>
  <c r="M477" i="48"/>
  <c r="L477" i="48"/>
  <c r="K477" i="48"/>
  <c r="J477" i="48"/>
  <c r="G477" i="48"/>
  <c r="F477" i="48"/>
  <c r="M476" i="48"/>
  <c r="L476" i="48"/>
  <c r="K476" i="48"/>
  <c r="J476" i="48"/>
  <c r="G476" i="48"/>
  <c r="F476" i="48"/>
  <c r="M475" i="48"/>
  <c r="L475" i="48"/>
  <c r="K475" i="48"/>
  <c r="J475" i="48"/>
  <c r="G475" i="48"/>
  <c r="F475" i="48"/>
  <c r="M474" i="48"/>
  <c r="L474" i="48"/>
  <c r="K474" i="48"/>
  <c r="J474" i="48"/>
  <c r="G474" i="48"/>
  <c r="F474" i="48"/>
  <c r="M473" i="48"/>
  <c r="L473" i="48"/>
  <c r="K473" i="48"/>
  <c r="J473" i="48"/>
  <c r="G473" i="48"/>
  <c r="F473" i="48"/>
  <c r="M472" i="48"/>
  <c r="L472" i="48"/>
  <c r="K472" i="48"/>
  <c r="J472" i="48"/>
  <c r="G472" i="48"/>
  <c r="F472" i="48"/>
  <c r="M471" i="48"/>
  <c r="L471" i="48"/>
  <c r="K471" i="48"/>
  <c r="J471" i="48"/>
  <c r="G471" i="48"/>
  <c r="F471" i="48"/>
  <c r="M470" i="48"/>
  <c r="L470" i="48"/>
  <c r="K470" i="48"/>
  <c r="J470" i="48"/>
  <c r="G470" i="48"/>
  <c r="F470" i="48"/>
  <c r="M469" i="48"/>
  <c r="L469" i="48"/>
  <c r="K469" i="48"/>
  <c r="J469" i="48"/>
  <c r="G469" i="48"/>
  <c r="F469" i="48"/>
  <c r="M468" i="48"/>
  <c r="L468" i="48"/>
  <c r="K468" i="48"/>
  <c r="J468" i="48"/>
  <c r="G468" i="48"/>
  <c r="F468" i="48"/>
  <c r="M467" i="48"/>
  <c r="L467" i="48"/>
  <c r="K467" i="48"/>
  <c r="J467" i="48"/>
  <c r="G467" i="48"/>
  <c r="F467" i="48"/>
  <c r="M466" i="48"/>
  <c r="L466" i="48"/>
  <c r="K466" i="48"/>
  <c r="J466" i="48"/>
  <c r="G466" i="48"/>
  <c r="F466" i="48"/>
  <c r="M465" i="48"/>
  <c r="L465" i="48"/>
  <c r="K465" i="48"/>
  <c r="J465" i="48"/>
  <c r="G465" i="48"/>
  <c r="F465" i="48"/>
  <c r="M464" i="48"/>
  <c r="L464" i="48"/>
  <c r="K464" i="48"/>
  <c r="J464" i="48"/>
  <c r="G464" i="48"/>
  <c r="F464" i="48"/>
  <c r="M463" i="48"/>
  <c r="L463" i="48"/>
  <c r="K463" i="48"/>
  <c r="J463" i="48"/>
  <c r="G463" i="48"/>
  <c r="F463" i="48"/>
  <c r="M462" i="48"/>
  <c r="L462" i="48"/>
  <c r="K462" i="48"/>
  <c r="J462" i="48"/>
  <c r="G462" i="48"/>
  <c r="F462" i="48"/>
  <c r="M461" i="48"/>
  <c r="L461" i="48"/>
  <c r="K461" i="48"/>
  <c r="J461" i="48"/>
  <c r="G461" i="48"/>
  <c r="F461" i="48"/>
  <c r="M460" i="48"/>
  <c r="L460" i="48"/>
  <c r="K460" i="48"/>
  <c r="J460" i="48"/>
  <c r="G460" i="48"/>
  <c r="F460" i="48"/>
  <c r="M459" i="48"/>
  <c r="L459" i="48"/>
  <c r="K459" i="48"/>
  <c r="J459" i="48"/>
  <c r="G459" i="48"/>
  <c r="F459" i="48"/>
  <c r="M458" i="48"/>
  <c r="L458" i="48"/>
  <c r="K458" i="48"/>
  <c r="J458" i="48"/>
  <c r="G458" i="48"/>
  <c r="F458" i="48"/>
  <c r="M457" i="48"/>
  <c r="L457" i="48"/>
  <c r="K457" i="48"/>
  <c r="J457" i="48"/>
  <c r="G457" i="48"/>
  <c r="F457" i="48"/>
  <c r="M456" i="48"/>
  <c r="L456" i="48"/>
  <c r="K456" i="48"/>
  <c r="J456" i="48"/>
  <c r="G456" i="48"/>
  <c r="F456" i="48"/>
  <c r="M455" i="48"/>
  <c r="L455" i="48"/>
  <c r="K455" i="48"/>
  <c r="J455" i="48"/>
  <c r="G455" i="48"/>
  <c r="F455" i="48"/>
  <c r="M454" i="48"/>
  <c r="L454" i="48"/>
  <c r="K454" i="48"/>
  <c r="J454" i="48"/>
  <c r="G454" i="48"/>
  <c r="F454" i="48"/>
  <c r="M453" i="48"/>
  <c r="L453" i="48"/>
  <c r="K453" i="48"/>
  <c r="J453" i="48"/>
  <c r="G453" i="48"/>
  <c r="F453" i="48"/>
  <c r="M452" i="48"/>
  <c r="L452" i="48"/>
  <c r="K452" i="48"/>
  <c r="J452" i="48"/>
  <c r="G452" i="48"/>
  <c r="F452" i="48"/>
  <c r="M451" i="48"/>
  <c r="L451" i="48"/>
  <c r="K451" i="48"/>
  <c r="J451" i="48"/>
  <c r="G451" i="48"/>
  <c r="F451" i="48"/>
  <c r="M450" i="48"/>
  <c r="L450" i="48"/>
  <c r="K450" i="48"/>
  <c r="J450" i="48"/>
  <c r="G450" i="48"/>
  <c r="F450" i="48"/>
  <c r="M449" i="48"/>
  <c r="L449" i="48"/>
  <c r="K449" i="48"/>
  <c r="J449" i="48"/>
  <c r="G449" i="48"/>
  <c r="F449" i="48"/>
  <c r="M448" i="48"/>
  <c r="L448" i="48"/>
  <c r="K448" i="48"/>
  <c r="J448" i="48"/>
  <c r="G448" i="48"/>
  <c r="F448" i="48"/>
  <c r="M447" i="48"/>
  <c r="L447" i="48"/>
  <c r="K447" i="48"/>
  <c r="J447" i="48"/>
  <c r="G447" i="48"/>
  <c r="F447" i="48"/>
  <c r="M446" i="48"/>
  <c r="L446" i="48"/>
  <c r="K446" i="48"/>
  <c r="J446" i="48"/>
  <c r="G446" i="48"/>
  <c r="F446" i="48"/>
  <c r="M445" i="48"/>
  <c r="L445" i="48"/>
  <c r="K445" i="48"/>
  <c r="J445" i="48"/>
  <c r="G445" i="48"/>
  <c r="F445" i="48"/>
  <c r="M444" i="48"/>
  <c r="L444" i="48"/>
  <c r="K444" i="48"/>
  <c r="J444" i="48"/>
  <c r="G444" i="48"/>
  <c r="F444" i="48"/>
  <c r="M443" i="48"/>
  <c r="L443" i="48"/>
  <c r="K443" i="48"/>
  <c r="J443" i="48"/>
  <c r="G443" i="48"/>
  <c r="F443" i="48"/>
  <c r="M442" i="48"/>
  <c r="L442" i="48"/>
  <c r="K442" i="48"/>
  <c r="J442" i="48"/>
  <c r="G442" i="48"/>
  <c r="F442" i="48"/>
  <c r="M441" i="48"/>
  <c r="L441" i="48"/>
  <c r="K441" i="48"/>
  <c r="J441" i="48"/>
  <c r="G441" i="48"/>
  <c r="F441" i="48"/>
  <c r="M440" i="48"/>
  <c r="L440" i="48"/>
  <c r="K440" i="48"/>
  <c r="J440" i="48"/>
  <c r="G440" i="48"/>
  <c r="F440" i="48"/>
  <c r="M439" i="48"/>
  <c r="L439" i="48"/>
  <c r="K439" i="48"/>
  <c r="J439" i="48"/>
  <c r="G439" i="48"/>
  <c r="F439" i="48"/>
  <c r="M438" i="48"/>
  <c r="L438" i="48"/>
  <c r="K438" i="48"/>
  <c r="J438" i="48"/>
  <c r="G438" i="48"/>
  <c r="F438" i="48"/>
  <c r="M437" i="48"/>
  <c r="L437" i="48"/>
  <c r="K437" i="48"/>
  <c r="J437" i="48"/>
  <c r="G437" i="48"/>
  <c r="F437" i="48"/>
  <c r="M436" i="48"/>
  <c r="L436" i="48"/>
  <c r="K436" i="48"/>
  <c r="J436" i="48"/>
  <c r="G436" i="48"/>
  <c r="F436" i="48"/>
  <c r="M435" i="48"/>
  <c r="L435" i="48"/>
  <c r="K435" i="48"/>
  <c r="J435" i="48"/>
  <c r="G435" i="48"/>
  <c r="F435" i="48"/>
  <c r="M434" i="48"/>
  <c r="L434" i="48"/>
  <c r="K434" i="48"/>
  <c r="J434" i="48"/>
  <c r="G434" i="48"/>
  <c r="F434" i="48"/>
  <c r="M433" i="48"/>
  <c r="L433" i="48"/>
  <c r="K433" i="48"/>
  <c r="J433" i="48"/>
  <c r="G433" i="48"/>
  <c r="F433" i="48"/>
  <c r="M432" i="48"/>
  <c r="L432" i="48"/>
  <c r="K432" i="48"/>
  <c r="J432" i="48"/>
  <c r="G432" i="48"/>
  <c r="F432" i="48"/>
  <c r="M431" i="48"/>
  <c r="L431" i="48"/>
  <c r="K431" i="48"/>
  <c r="J431" i="48"/>
  <c r="G431" i="48"/>
  <c r="F431" i="48"/>
  <c r="M430" i="48"/>
  <c r="L430" i="48"/>
  <c r="K430" i="48"/>
  <c r="J430" i="48"/>
  <c r="G430" i="48"/>
  <c r="F430" i="48"/>
  <c r="M429" i="48"/>
  <c r="L429" i="48"/>
  <c r="K429" i="48"/>
  <c r="J429" i="48"/>
  <c r="G429" i="48"/>
  <c r="F429" i="48"/>
  <c r="M428" i="48"/>
  <c r="L428" i="48"/>
  <c r="K428" i="48"/>
  <c r="J428" i="48"/>
  <c r="G428" i="48"/>
  <c r="F428" i="48"/>
  <c r="M427" i="48"/>
  <c r="L427" i="48"/>
  <c r="K427" i="48"/>
  <c r="J427" i="48"/>
  <c r="G427" i="48"/>
  <c r="F427" i="48"/>
  <c r="M426" i="48"/>
  <c r="L426" i="48"/>
  <c r="K426" i="48"/>
  <c r="J426" i="48"/>
  <c r="G426" i="48"/>
  <c r="F426" i="48"/>
  <c r="M425" i="48"/>
  <c r="L425" i="48"/>
  <c r="K425" i="48"/>
  <c r="J425" i="48"/>
  <c r="G425" i="48"/>
  <c r="F425" i="48"/>
  <c r="M424" i="48"/>
  <c r="L424" i="48"/>
  <c r="K424" i="48"/>
  <c r="J424" i="48"/>
  <c r="G424" i="48"/>
  <c r="F424" i="48"/>
  <c r="M423" i="48"/>
  <c r="L423" i="48"/>
  <c r="K423" i="48"/>
  <c r="J423" i="48"/>
  <c r="G423" i="48"/>
  <c r="F423" i="48"/>
  <c r="M422" i="48"/>
  <c r="L422" i="48"/>
  <c r="K422" i="48"/>
  <c r="J422" i="48"/>
  <c r="G422" i="48"/>
  <c r="F422" i="48"/>
  <c r="M421" i="48"/>
  <c r="L421" i="48"/>
  <c r="K421" i="48"/>
  <c r="J421" i="48"/>
  <c r="G421" i="48"/>
  <c r="F421" i="48"/>
  <c r="M420" i="48"/>
  <c r="L420" i="48"/>
  <c r="K420" i="48"/>
  <c r="J420" i="48"/>
  <c r="G420" i="48"/>
  <c r="F420" i="48"/>
  <c r="M419" i="48"/>
  <c r="L419" i="48"/>
  <c r="K419" i="48"/>
  <c r="J419" i="48"/>
  <c r="G419" i="48"/>
  <c r="F419" i="48"/>
  <c r="M418" i="48"/>
  <c r="L418" i="48"/>
  <c r="K418" i="48"/>
  <c r="J418" i="48"/>
  <c r="G418" i="48"/>
  <c r="F418" i="48"/>
  <c r="M417" i="48"/>
  <c r="L417" i="48"/>
  <c r="K417" i="48"/>
  <c r="J417" i="48"/>
  <c r="G417" i="48"/>
  <c r="F417" i="48"/>
  <c r="M416" i="48"/>
  <c r="L416" i="48"/>
  <c r="K416" i="48"/>
  <c r="J416" i="48"/>
  <c r="G416" i="48"/>
  <c r="F416" i="48"/>
  <c r="M415" i="48"/>
  <c r="L415" i="48"/>
  <c r="K415" i="48"/>
  <c r="J415" i="48"/>
  <c r="G415" i="48"/>
  <c r="F415" i="48"/>
  <c r="M414" i="48"/>
  <c r="L414" i="48"/>
  <c r="K414" i="48"/>
  <c r="J414" i="48"/>
  <c r="G414" i="48"/>
  <c r="F414" i="48"/>
  <c r="M413" i="48"/>
  <c r="L413" i="48"/>
  <c r="K413" i="48"/>
  <c r="J413" i="48"/>
  <c r="G413" i="48"/>
  <c r="F413" i="48"/>
  <c r="M412" i="48"/>
  <c r="L412" i="48"/>
  <c r="K412" i="48"/>
  <c r="J412" i="48"/>
  <c r="G412" i="48"/>
  <c r="F412" i="48"/>
  <c r="M411" i="48"/>
  <c r="L411" i="48"/>
  <c r="K411" i="48"/>
  <c r="J411" i="48"/>
  <c r="G411" i="48"/>
  <c r="F411" i="48"/>
  <c r="M410" i="48"/>
  <c r="L410" i="48"/>
  <c r="K410" i="48"/>
  <c r="J410" i="48"/>
  <c r="G410" i="48"/>
  <c r="F410" i="48"/>
  <c r="M409" i="48"/>
  <c r="L409" i="48"/>
  <c r="K409" i="48"/>
  <c r="J409" i="48"/>
  <c r="G409" i="48"/>
  <c r="F409" i="48"/>
  <c r="M408" i="48"/>
  <c r="L408" i="48"/>
  <c r="K408" i="48"/>
  <c r="J408" i="48"/>
  <c r="G408" i="48"/>
  <c r="F408" i="48"/>
  <c r="M407" i="48"/>
  <c r="L407" i="48"/>
  <c r="K407" i="48"/>
  <c r="J407" i="48"/>
  <c r="G407" i="48"/>
  <c r="F407" i="48"/>
  <c r="M406" i="48"/>
  <c r="L406" i="48"/>
  <c r="K406" i="48"/>
  <c r="J406" i="48"/>
  <c r="G406" i="48"/>
  <c r="F406" i="48"/>
  <c r="M405" i="48"/>
  <c r="L405" i="48"/>
  <c r="K405" i="48"/>
  <c r="J405" i="48"/>
  <c r="G405" i="48"/>
  <c r="F405" i="48"/>
  <c r="M404" i="48"/>
  <c r="L404" i="48"/>
  <c r="K404" i="48"/>
  <c r="J404" i="48"/>
  <c r="G404" i="48"/>
  <c r="F404" i="48"/>
  <c r="M403" i="48"/>
  <c r="L403" i="48"/>
  <c r="K403" i="48"/>
  <c r="J403" i="48"/>
  <c r="G403" i="48"/>
  <c r="F403" i="48"/>
  <c r="M402" i="48"/>
  <c r="L402" i="48"/>
  <c r="K402" i="48"/>
  <c r="J402" i="48"/>
  <c r="G402" i="48"/>
  <c r="F402" i="48"/>
  <c r="M401" i="48"/>
  <c r="L401" i="48"/>
  <c r="K401" i="48"/>
  <c r="J401" i="48"/>
  <c r="G401" i="48"/>
  <c r="F401" i="48"/>
  <c r="M400" i="48"/>
  <c r="L400" i="48"/>
  <c r="K400" i="48"/>
  <c r="J400" i="48"/>
  <c r="G400" i="48"/>
  <c r="F400" i="48"/>
  <c r="M399" i="48"/>
  <c r="L399" i="48"/>
  <c r="K399" i="48"/>
  <c r="J399" i="48"/>
  <c r="G399" i="48"/>
  <c r="F399" i="48"/>
  <c r="M398" i="48"/>
  <c r="L398" i="48"/>
  <c r="K398" i="48"/>
  <c r="J398" i="48"/>
  <c r="G398" i="48"/>
  <c r="F398" i="48"/>
  <c r="M397" i="48"/>
  <c r="L397" i="48"/>
  <c r="K397" i="48"/>
  <c r="J397" i="48"/>
  <c r="G397" i="48"/>
  <c r="F397" i="48"/>
  <c r="M396" i="48"/>
  <c r="L396" i="48"/>
  <c r="K396" i="48"/>
  <c r="J396" i="48"/>
  <c r="G396" i="48"/>
  <c r="F396" i="48"/>
  <c r="M395" i="48"/>
  <c r="L395" i="48"/>
  <c r="K395" i="48"/>
  <c r="J395" i="48"/>
  <c r="G395" i="48"/>
  <c r="F395" i="48"/>
  <c r="M394" i="48"/>
  <c r="L394" i="48"/>
  <c r="K394" i="48"/>
  <c r="J394" i="48"/>
  <c r="G394" i="48"/>
  <c r="F394" i="48"/>
  <c r="M393" i="48"/>
  <c r="L393" i="48"/>
  <c r="K393" i="48"/>
  <c r="J393" i="48"/>
  <c r="G393" i="48"/>
  <c r="F393" i="48"/>
  <c r="M392" i="48"/>
  <c r="L392" i="48"/>
  <c r="K392" i="48"/>
  <c r="J392" i="48"/>
  <c r="G392" i="48"/>
  <c r="F392" i="48"/>
  <c r="M391" i="48"/>
  <c r="L391" i="48"/>
  <c r="K391" i="48"/>
  <c r="J391" i="48"/>
  <c r="G391" i="48"/>
  <c r="F391" i="48"/>
  <c r="M390" i="48"/>
  <c r="L390" i="48"/>
  <c r="K390" i="48"/>
  <c r="J390" i="48"/>
  <c r="G390" i="48"/>
  <c r="F390" i="48"/>
  <c r="M389" i="48"/>
  <c r="L389" i="48"/>
  <c r="K389" i="48"/>
  <c r="J389" i="48"/>
  <c r="G389" i="48"/>
  <c r="F389" i="48"/>
  <c r="M388" i="48"/>
  <c r="L388" i="48"/>
  <c r="K388" i="48"/>
  <c r="J388" i="48"/>
  <c r="G388" i="48"/>
  <c r="F388" i="48"/>
  <c r="M387" i="48"/>
  <c r="L387" i="48"/>
  <c r="K387" i="48"/>
  <c r="J387" i="48"/>
  <c r="G387" i="48"/>
  <c r="F387" i="48"/>
  <c r="M386" i="48"/>
  <c r="L386" i="48"/>
  <c r="K386" i="48"/>
  <c r="J386" i="48"/>
  <c r="G386" i="48"/>
  <c r="F386" i="48"/>
  <c r="M385" i="48"/>
  <c r="L385" i="48"/>
  <c r="K385" i="48"/>
  <c r="J385" i="48"/>
  <c r="G385" i="48"/>
  <c r="F385" i="48"/>
  <c r="M384" i="48"/>
  <c r="L384" i="48"/>
  <c r="K384" i="48"/>
  <c r="J384" i="48"/>
  <c r="G384" i="48"/>
  <c r="F384" i="48"/>
  <c r="M383" i="48"/>
  <c r="L383" i="48"/>
  <c r="K383" i="48"/>
  <c r="J383" i="48"/>
  <c r="G383" i="48"/>
  <c r="F383" i="48"/>
  <c r="M382" i="48"/>
  <c r="L382" i="48"/>
  <c r="K382" i="48"/>
  <c r="J382" i="48"/>
  <c r="G382" i="48"/>
  <c r="F382" i="48"/>
  <c r="M381" i="48"/>
  <c r="L381" i="48"/>
  <c r="K381" i="48"/>
  <c r="J381" i="48"/>
  <c r="G381" i="48"/>
  <c r="F381" i="48"/>
  <c r="M380" i="48"/>
  <c r="L380" i="48"/>
  <c r="K380" i="48"/>
  <c r="J380" i="48"/>
  <c r="G380" i="48"/>
  <c r="F380" i="48"/>
  <c r="M379" i="48"/>
  <c r="L379" i="48"/>
  <c r="K379" i="48"/>
  <c r="J379" i="48"/>
  <c r="G379" i="48"/>
  <c r="F379" i="48"/>
  <c r="M378" i="48"/>
  <c r="L378" i="48"/>
  <c r="K378" i="48"/>
  <c r="J378" i="48"/>
  <c r="G378" i="48"/>
  <c r="F378" i="48"/>
  <c r="M377" i="48"/>
  <c r="L377" i="48"/>
  <c r="K377" i="48"/>
  <c r="J377" i="48"/>
  <c r="G377" i="48"/>
  <c r="F377" i="48"/>
  <c r="M376" i="48"/>
  <c r="L376" i="48"/>
  <c r="K376" i="48"/>
  <c r="J376" i="48"/>
  <c r="G376" i="48"/>
  <c r="F376" i="48"/>
  <c r="M375" i="48"/>
  <c r="L375" i="48"/>
  <c r="K375" i="48"/>
  <c r="J375" i="48"/>
  <c r="G375" i="48"/>
  <c r="F375" i="48"/>
  <c r="M374" i="48"/>
  <c r="L374" i="48"/>
  <c r="K374" i="48"/>
  <c r="J374" i="48"/>
  <c r="G374" i="48"/>
  <c r="F374" i="48"/>
  <c r="M373" i="48"/>
  <c r="L373" i="48"/>
  <c r="K373" i="48"/>
  <c r="J373" i="48"/>
  <c r="G373" i="48"/>
  <c r="F373" i="48"/>
  <c r="M372" i="48"/>
  <c r="L372" i="48"/>
  <c r="K372" i="48"/>
  <c r="J372" i="48"/>
  <c r="G372" i="48"/>
  <c r="F372" i="48"/>
  <c r="M371" i="48"/>
  <c r="L371" i="48"/>
  <c r="K371" i="48"/>
  <c r="J371" i="48"/>
  <c r="G371" i="48"/>
  <c r="F371" i="48"/>
  <c r="M370" i="48"/>
  <c r="L370" i="48"/>
  <c r="K370" i="48"/>
  <c r="J370" i="48"/>
  <c r="G370" i="48"/>
  <c r="F370" i="48"/>
  <c r="M369" i="48"/>
  <c r="L369" i="48"/>
  <c r="K369" i="48"/>
  <c r="J369" i="48"/>
  <c r="G369" i="48"/>
  <c r="F369" i="48"/>
  <c r="M368" i="48"/>
  <c r="L368" i="48"/>
  <c r="K368" i="48"/>
  <c r="J368" i="48"/>
  <c r="G368" i="48"/>
  <c r="F368" i="48"/>
  <c r="M367" i="48"/>
  <c r="L367" i="48"/>
  <c r="K367" i="48"/>
  <c r="J367" i="48"/>
  <c r="G367" i="48"/>
  <c r="F367" i="48"/>
  <c r="M366" i="48"/>
  <c r="L366" i="48"/>
  <c r="K366" i="48"/>
  <c r="J366" i="48"/>
  <c r="G366" i="48"/>
  <c r="F366" i="48"/>
  <c r="M365" i="48"/>
  <c r="L365" i="48"/>
  <c r="K365" i="48"/>
  <c r="J365" i="48"/>
  <c r="G365" i="48"/>
  <c r="F365" i="48"/>
  <c r="M364" i="48"/>
  <c r="L364" i="48"/>
  <c r="K364" i="48"/>
  <c r="J364" i="48"/>
  <c r="G364" i="48"/>
  <c r="F364" i="48"/>
  <c r="M363" i="48"/>
  <c r="L363" i="48"/>
  <c r="K363" i="48"/>
  <c r="J363" i="48"/>
  <c r="G363" i="48"/>
  <c r="F363" i="48"/>
  <c r="M362" i="48"/>
  <c r="L362" i="48"/>
  <c r="K362" i="48"/>
  <c r="J362" i="48"/>
  <c r="G362" i="48"/>
  <c r="F362" i="48"/>
  <c r="M361" i="48"/>
  <c r="L361" i="48"/>
  <c r="K361" i="48"/>
  <c r="J361" i="48"/>
  <c r="G361" i="48"/>
  <c r="F361" i="48"/>
  <c r="M360" i="48"/>
  <c r="L360" i="48"/>
  <c r="K360" i="48"/>
  <c r="J360" i="48"/>
  <c r="G360" i="48"/>
  <c r="F360" i="48"/>
  <c r="M359" i="48"/>
  <c r="L359" i="48"/>
  <c r="K359" i="48"/>
  <c r="J359" i="48"/>
  <c r="G359" i="48"/>
  <c r="F359" i="48"/>
  <c r="M358" i="48"/>
  <c r="L358" i="48"/>
  <c r="K358" i="48"/>
  <c r="J358" i="48"/>
  <c r="G358" i="48"/>
  <c r="F358" i="48"/>
  <c r="M357" i="48"/>
  <c r="L357" i="48"/>
  <c r="K357" i="48"/>
  <c r="J357" i="48"/>
  <c r="G357" i="48"/>
  <c r="F357" i="48"/>
  <c r="M356" i="48"/>
  <c r="L356" i="48"/>
  <c r="K356" i="48"/>
  <c r="J356" i="48"/>
  <c r="G356" i="48"/>
  <c r="F356" i="48"/>
  <c r="M355" i="48"/>
  <c r="L355" i="48"/>
  <c r="K355" i="48"/>
  <c r="J355" i="48"/>
  <c r="G355" i="48"/>
  <c r="F355" i="48"/>
  <c r="M354" i="48"/>
  <c r="L354" i="48"/>
  <c r="K354" i="48"/>
  <c r="J354" i="48"/>
  <c r="G354" i="48"/>
  <c r="F354" i="48"/>
  <c r="M353" i="48"/>
  <c r="L353" i="48"/>
  <c r="K353" i="48"/>
  <c r="J353" i="48"/>
  <c r="G353" i="48"/>
  <c r="F353" i="48"/>
  <c r="M352" i="48"/>
  <c r="L352" i="48"/>
  <c r="K352" i="48"/>
  <c r="J352" i="48"/>
  <c r="G352" i="48"/>
  <c r="F352" i="48"/>
  <c r="M351" i="48"/>
  <c r="L351" i="48"/>
  <c r="K351" i="48"/>
  <c r="J351" i="48"/>
  <c r="G351" i="48"/>
  <c r="F351" i="48"/>
  <c r="M350" i="48"/>
  <c r="L350" i="48"/>
  <c r="K350" i="48"/>
  <c r="J350" i="48"/>
  <c r="G350" i="48"/>
  <c r="F350" i="48"/>
  <c r="M349" i="48"/>
  <c r="L349" i="48"/>
  <c r="K349" i="48"/>
  <c r="J349" i="48"/>
  <c r="G349" i="48"/>
  <c r="F349" i="48"/>
  <c r="M348" i="48"/>
  <c r="L348" i="48"/>
  <c r="K348" i="48"/>
  <c r="J348" i="48"/>
  <c r="G348" i="48"/>
  <c r="F348" i="48"/>
  <c r="M347" i="48"/>
  <c r="L347" i="48"/>
  <c r="K347" i="48"/>
  <c r="J347" i="48"/>
  <c r="G347" i="48"/>
  <c r="F347" i="48"/>
  <c r="M346" i="48"/>
  <c r="L346" i="48"/>
  <c r="K346" i="48"/>
  <c r="J346" i="48"/>
  <c r="G346" i="48"/>
  <c r="F346" i="48"/>
  <c r="M345" i="48"/>
  <c r="L345" i="48"/>
  <c r="K345" i="48"/>
  <c r="J345" i="48"/>
  <c r="G345" i="48"/>
  <c r="F345" i="48"/>
  <c r="M344" i="48"/>
  <c r="L344" i="48"/>
  <c r="K344" i="48"/>
  <c r="J344" i="48"/>
  <c r="G344" i="48"/>
  <c r="F344" i="48"/>
  <c r="M343" i="48"/>
  <c r="L343" i="48"/>
  <c r="K343" i="48"/>
  <c r="J343" i="48"/>
  <c r="G343" i="48"/>
  <c r="F343" i="48"/>
  <c r="M342" i="48"/>
  <c r="L342" i="48"/>
  <c r="K342" i="48"/>
  <c r="J342" i="48"/>
  <c r="G342" i="48"/>
  <c r="F342" i="48"/>
  <c r="M341" i="48"/>
  <c r="L341" i="48"/>
  <c r="K341" i="48"/>
  <c r="J341" i="48"/>
  <c r="G341" i="48"/>
  <c r="F341" i="48"/>
  <c r="M340" i="48"/>
  <c r="L340" i="48"/>
  <c r="K340" i="48"/>
  <c r="J340" i="48"/>
  <c r="G340" i="48"/>
  <c r="F340" i="48"/>
  <c r="M339" i="48"/>
  <c r="L339" i="48"/>
  <c r="K339" i="48"/>
  <c r="J339" i="48"/>
  <c r="G339" i="48"/>
  <c r="F339" i="48"/>
  <c r="M338" i="48"/>
  <c r="L338" i="48"/>
  <c r="K338" i="48"/>
  <c r="J338" i="48"/>
  <c r="G338" i="48"/>
  <c r="F338" i="48"/>
  <c r="M337" i="48"/>
  <c r="L337" i="48"/>
  <c r="K337" i="48"/>
  <c r="J337" i="48"/>
  <c r="G337" i="48"/>
  <c r="F337" i="48"/>
  <c r="M336" i="48"/>
  <c r="L336" i="48"/>
  <c r="K336" i="48"/>
  <c r="J336" i="48"/>
  <c r="G336" i="48"/>
  <c r="F336" i="48"/>
  <c r="M335" i="48"/>
  <c r="L335" i="48"/>
  <c r="K335" i="48"/>
  <c r="J335" i="48"/>
  <c r="G335" i="48"/>
  <c r="F335" i="48"/>
  <c r="M334" i="48"/>
  <c r="L334" i="48"/>
  <c r="K334" i="48"/>
  <c r="J334" i="48"/>
  <c r="G334" i="48"/>
  <c r="F334" i="48"/>
  <c r="M333" i="48"/>
  <c r="L333" i="48"/>
  <c r="K333" i="48"/>
  <c r="J333" i="48"/>
  <c r="G333" i="48"/>
  <c r="F333" i="48"/>
  <c r="M332" i="48"/>
  <c r="L332" i="48"/>
  <c r="K332" i="48"/>
  <c r="J332" i="48"/>
  <c r="G332" i="48"/>
  <c r="F332" i="48"/>
  <c r="M331" i="48"/>
  <c r="L331" i="48"/>
  <c r="K331" i="48"/>
  <c r="J331" i="48"/>
  <c r="G331" i="48"/>
  <c r="F331" i="48"/>
  <c r="M330" i="48"/>
  <c r="L330" i="48"/>
  <c r="K330" i="48"/>
  <c r="J330" i="48"/>
  <c r="G330" i="48"/>
  <c r="F330" i="48"/>
  <c r="M329" i="48"/>
  <c r="L329" i="48"/>
  <c r="K329" i="48"/>
  <c r="J329" i="48"/>
  <c r="G329" i="48"/>
  <c r="F329" i="48"/>
  <c r="M328" i="48"/>
  <c r="L328" i="48"/>
  <c r="K328" i="48"/>
  <c r="J328" i="48"/>
  <c r="G328" i="48"/>
  <c r="F328" i="48"/>
  <c r="M327" i="48"/>
  <c r="L327" i="48"/>
  <c r="K327" i="48"/>
  <c r="J327" i="48"/>
  <c r="G327" i="48"/>
  <c r="F327" i="48"/>
  <c r="M326" i="48"/>
  <c r="L326" i="48"/>
  <c r="K326" i="48"/>
  <c r="J326" i="48"/>
  <c r="G326" i="48"/>
  <c r="F326" i="48"/>
  <c r="M325" i="48"/>
  <c r="L325" i="48"/>
  <c r="K325" i="48"/>
  <c r="J325" i="48"/>
  <c r="G325" i="48"/>
  <c r="F325" i="48"/>
  <c r="M324" i="48"/>
  <c r="L324" i="48"/>
  <c r="K324" i="48"/>
  <c r="J324" i="48"/>
  <c r="G324" i="48"/>
  <c r="F324" i="48"/>
  <c r="M323" i="48"/>
  <c r="L323" i="48"/>
  <c r="K323" i="48"/>
  <c r="J323" i="48"/>
  <c r="G323" i="48"/>
  <c r="F323" i="48"/>
  <c r="M322" i="48"/>
  <c r="L322" i="48"/>
  <c r="K322" i="48"/>
  <c r="J322" i="48"/>
  <c r="G322" i="48"/>
  <c r="F322" i="48"/>
  <c r="M321" i="48"/>
  <c r="L321" i="48"/>
  <c r="K321" i="48"/>
  <c r="J321" i="48"/>
  <c r="G321" i="48"/>
  <c r="F321" i="48"/>
  <c r="M320" i="48"/>
  <c r="L320" i="48"/>
  <c r="K320" i="48"/>
  <c r="J320" i="48"/>
  <c r="G320" i="48"/>
  <c r="F320" i="48"/>
  <c r="M319" i="48"/>
  <c r="L319" i="48"/>
  <c r="K319" i="48"/>
  <c r="J319" i="48"/>
  <c r="G319" i="48"/>
  <c r="F319" i="48"/>
  <c r="M318" i="48"/>
  <c r="L318" i="48"/>
  <c r="K318" i="48"/>
  <c r="J318" i="48"/>
  <c r="G318" i="48"/>
  <c r="F318" i="48"/>
  <c r="M317" i="48"/>
  <c r="L317" i="48"/>
  <c r="K317" i="48"/>
  <c r="J317" i="48"/>
  <c r="G317" i="48"/>
  <c r="F317" i="48"/>
  <c r="M316" i="48"/>
  <c r="L316" i="48"/>
  <c r="K316" i="48"/>
  <c r="J316" i="48"/>
  <c r="G316" i="48"/>
  <c r="F316" i="48"/>
  <c r="M315" i="48"/>
  <c r="L315" i="48"/>
  <c r="K315" i="48"/>
  <c r="J315" i="48"/>
  <c r="G315" i="48"/>
  <c r="F315" i="48"/>
  <c r="M314" i="48"/>
  <c r="L314" i="48"/>
  <c r="K314" i="48"/>
  <c r="J314" i="48"/>
  <c r="G314" i="48"/>
  <c r="F314" i="48"/>
  <c r="M313" i="48"/>
  <c r="L313" i="48"/>
  <c r="K313" i="48"/>
  <c r="J313" i="48"/>
  <c r="G313" i="48"/>
  <c r="F313" i="48"/>
  <c r="M312" i="48"/>
  <c r="L312" i="48"/>
  <c r="K312" i="48"/>
  <c r="J312" i="48"/>
  <c r="G312" i="48"/>
  <c r="F312" i="48"/>
  <c r="M311" i="48"/>
  <c r="L311" i="48"/>
  <c r="K311" i="48"/>
  <c r="J311" i="48"/>
  <c r="G311" i="48"/>
  <c r="F311" i="48"/>
  <c r="M310" i="48"/>
  <c r="L310" i="48"/>
  <c r="K310" i="48"/>
  <c r="J310" i="48"/>
  <c r="G310" i="48"/>
  <c r="F310" i="48"/>
  <c r="M309" i="48"/>
  <c r="L309" i="48"/>
  <c r="K309" i="48"/>
  <c r="J309" i="48"/>
  <c r="G309" i="48"/>
  <c r="F309" i="48"/>
  <c r="M308" i="48"/>
  <c r="L308" i="48"/>
  <c r="K308" i="48"/>
  <c r="J308" i="48"/>
  <c r="G308" i="48"/>
  <c r="F308" i="48"/>
  <c r="M307" i="48"/>
  <c r="L307" i="48"/>
  <c r="K307" i="48"/>
  <c r="J307" i="48"/>
  <c r="G307" i="48"/>
  <c r="F307" i="48"/>
  <c r="M306" i="48"/>
  <c r="L306" i="48"/>
  <c r="K306" i="48"/>
  <c r="J306" i="48"/>
  <c r="G306" i="48"/>
  <c r="F306" i="48"/>
  <c r="M305" i="48"/>
  <c r="L305" i="48"/>
  <c r="K305" i="48"/>
  <c r="J305" i="48"/>
  <c r="G305" i="48"/>
  <c r="F305" i="48"/>
  <c r="M304" i="48"/>
  <c r="L304" i="48"/>
  <c r="K304" i="48"/>
  <c r="J304" i="48"/>
  <c r="G304" i="48"/>
  <c r="F304" i="48"/>
  <c r="M303" i="48"/>
  <c r="L303" i="48"/>
  <c r="K303" i="48"/>
  <c r="J303" i="48"/>
  <c r="G303" i="48"/>
  <c r="F303" i="48"/>
  <c r="M302" i="48"/>
  <c r="L302" i="48"/>
  <c r="K302" i="48"/>
  <c r="J302" i="48"/>
  <c r="G302" i="48"/>
  <c r="F302" i="48"/>
  <c r="M301" i="48"/>
  <c r="L301" i="48"/>
  <c r="K301" i="48"/>
  <c r="J301" i="48"/>
  <c r="G301" i="48"/>
  <c r="F301" i="48"/>
  <c r="M300" i="48"/>
  <c r="L300" i="48"/>
  <c r="K300" i="48"/>
  <c r="J300" i="48"/>
  <c r="G300" i="48"/>
  <c r="F300" i="48"/>
  <c r="M299" i="48"/>
  <c r="L299" i="48"/>
  <c r="K299" i="48"/>
  <c r="J299" i="48"/>
  <c r="G299" i="48"/>
  <c r="F299" i="48"/>
  <c r="M298" i="48"/>
  <c r="L298" i="48"/>
  <c r="K298" i="48"/>
  <c r="J298" i="48"/>
  <c r="G298" i="48"/>
  <c r="F298" i="48"/>
  <c r="M297" i="48"/>
  <c r="L297" i="48"/>
  <c r="K297" i="48"/>
  <c r="J297" i="48"/>
  <c r="G297" i="48"/>
  <c r="F297" i="48"/>
  <c r="M296" i="48"/>
  <c r="L296" i="48"/>
  <c r="K296" i="48"/>
  <c r="J296" i="48"/>
  <c r="G296" i="48"/>
  <c r="F296" i="48"/>
  <c r="M295" i="48"/>
  <c r="L295" i="48"/>
  <c r="K295" i="48"/>
  <c r="J295" i="48"/>
  <c r="G295" i="48"/>
  <c r="F295" i="48"/>
  <c r="M294" i="48"/>
  <c r="L294" i="48"/>
  <c r="K294" i="48"/>
  <c r="J294" i="48"/>
  <c r="G294" i="48"/>
  <c r="F294" i="48"/>
  <c r="M293" i="48"/>
  <c r="L293" i="48"/>
  <c r="K293" i="48"/>
  <c r="J293" i="48"/>
  <c r="G293" i="48"/>
  <c r="F293" i="48"/>
  <c r="M292" i="48"/>
  <c r="L292" i="48"/>
  <c r="K292" i="48"/>
  <c r="J292" i="48"/>
  <c r="G292" i="48"/>
  <c r="F292" i="48"/>
  <c r="M291" i="48"/>
  <c r="L291" i="48"/>
  <c r="K291" i="48"/>
  <c r="J291" i="48"/>
  <c r="G291" i="48"/>
  <c r="F291" i="48"/>
  <c r="M290" i="48"/>
  <c r="L290" i="48"/>
  <c r="K290" i="48"/>
  <c r="J290" i="48"/>
  <c r="G290" i="48"/>
  <c r="F290" i="48"/>
  <c r="M289" i="48"/>
  <c r="L289" i="48"/>
  <c r="K289" i="48"/>
  <c r="J289" i="48"/>
  <c r="G289" i="48"/>
  <c r="F289" i="48"/>
  <c r="M288" i="48"/>
  <c r="L288" i="48"/>
  <c r="K288" i="48"/>
  <c r="J288" i="48"/>
  <c r="G288" i="48"/>
  <c r="F288" i="48"/>
  <c r="M287" i="48"/>
  <c r="L287" i="48"/>
  <c r="K287" i="48"/>
  <c r="J287" i="48"/>
  <c r="G287" i="48"/>
  <c r="F287" i="48"/>
  <c r="M286" i="48"/>
  <c r="L286" i="48"/>
  <c r="K286" i="48"/>
  <c r="J286" i="48"/>
  <c r="G286" i="48"/>
  <c r="F286" i="48"/>
  <c r="M285" i="48"/>
  <c r="L285" i="48"/>
  <c r="K285" i="48"/>
  <c r="J285" i="48"/>
  <c r="G285" i="48"/>
  <c r="F285" i="48"/>
  <c r="M284" i="48"/>
  <c r="L284" i="48"/>
  <c r="K284" i="48"/>
  <c r="J284" i="48"/>
  <c r="G284" i="48"/>
  <c r="F284" i="48"/>
  <c r="M283" i="48"/>
  <c r="L283" i="48"/>
  <c r="K283" i="48"/>
  <c r="J283" i="48"/>
  <c r="G283" i="48"/>
  <c r="F283" i="48"/>
  <c r="M282" i="48"/>
  <c r="L282" i="48"/>
  <c r="K282" i="48"/>
  <c r="J282" i="48"/>
  <c r="G282" i="48"/>
  <c r="F282" i="48"/>
  <c r="M281" i="48"/>
  <c r="L281" i="48"/>
  <c r="K281" i="48"/>
  <c r="J281" i="48"/>
  <c r="G281" i="48"/>
  <c r="F281" i="48"/>
  <c r="M280" i="48"/>
  <c r="L280" i="48"/>
  <c r="K280" i="48"/>
  <c r="J280" i="48"/>
  <c r="G280" i="48"/>
  <c r="F280" i="48"/>
  <c r="M279" i="48"/>
  <c r="L279" i="48"/>
  <c r="K279" i="48"/>
  <c r="J279" i="48"/>
  <c r="G279" i="48"/>
  <c r="F279" i="48"/>
  <c r="M278" i="48"/>
  <c r="L278" i="48"/>
  <c r="K278" i="48"/>
  <c r="J278" i="48"/>
  <c r="G278" i="48"/>
  <c r="F278" i="48"/>
  <c r="M277" i="48"/>
  <c r="L277" i="48"/>
  <c r="K277" i="48"/>
  <c r="J277" i="48"/>
  <c r="G277" i="48"/>
  <c r="F277" i="48"/>
  <c r="M276" i="48"/>
  <c r="L276" i="48"/>
  <c r="K276" i="48"/>
  <c r="J276" i="48"/>
  <c r="G276" i="48"/>
  <c r="F276" i="48"/>
  <c r="M275" i="48"/>
  <c r="L275" i="48"/>
  <c r="K275" i="48"/>
  <c r="J275" i="48"/>
  <c r="G275" i="48"/>
  <c r="F275" i="48"/>
  <c r="M274" i="48"/>
  <c r="L274" i="48"/>
  <c r="K274" i="48"/>
  <c r="J274" i="48"/>
  <c r="G274" i="48"/>
  <c r="F274" i="48"/>
  <c r="M273" i="48"/>
  <c r="L273" i="48"/>
  <c r="K273" i="48"/>
  <c r="J273" i="48"/>
  <c r="G273" i="48"/>
  <c r="F273" i="48"/>
  <c r="M272" i="48"/>
  <c r="L272" i="48"/>
  <c r="K272" i="48"/>
  <c r="J272" i="48"/>
  <c r="G272" i="48"/>
  <c r="F272" i="48"/>
  <c r="M271" i="48"/>
  <c r="L271" i="48"/>
  <c r="K271" i="48"/>
  <c r="J271" i="48"/>
  <c r="G271" i="48"/>
  <c r="F271" i="48"/>
  <c r="M270" i="48"/>
  <c r="L270" i="48"/>
  <c r="K270" i="48"/>
  <c r="J270" i="48"/>
  <c r="G270" i="48"/>
  <c r="F270" i="48"/>
  <c r="M269" i="48"/>
  <c r="L269" i="48"/>
  <c r="K269" i="48"/>
  <c r="J269" i="48"/>
  <c r="G269" i="48"/>
  <c r="F269" i="48"/>
  <c r="M268" i="48"/>
  <c r="L268" i="48"/>
  <c r="K268" i="48"/>
  <c r="J268" i="48"/>
  <c r="G268" i="48"/>
  <c r="F268" i="48"/>
  <c r="M267" i="48"/>
  <c r="L267" i="48"/>
  <c r="K267" i="48"/>
  <c r="J267" i="48"/>
  <c r="G267" i="48"/>
  <c r="F267" i="48"/>
  <c r="M266" i="48"/>
  <c r="L266" i="48"/>
  <c r="K266" i="48"/>
  <c r="J266" i="48"/>
  <c r="G266" i="48"/>
  <c r="F266" i="48"/>
  <c r="M265" i="48"/>
  <c r="L265" i="48"/>
  <c r="K265" i="48"/>
  <c r="J265" i="48"/>
  <c r="G265" i="48"/>
  <c r="F265" i="48"/>
  <c r="M264" i="48"/>
  <c r="L264" i="48"/>
  <c r="K264" i="48"/>
  <c r="J264" i="48"/>
  <c r="G264" i="48"/>
  <c r="F264" i="48"/>
  <c r="M263" i="48"/>
  <c r="L263" i="48"/>
  <c r="K263" i="48"/>
  <c r="J263" i="48"/>
  <c r="G263" i="48"/>
  <c r="F263" i="48"/>
  <c r="M262" i="48"/>
  <c r="L262" i="48"/>
  <c r="K262" i="48"/>
  <c r="J262" i="48"/>
  <c r="G262" i="48"/>
  <c r="F262" i="48"/>
  <c r="M261" i="48"/>
  <c r="L261" i="48"/>
  <c r="K261" i="48"/>
  <c r="J261" i="48"/>
  <c r="G261" i="48"/>
  <c r="F261" i="48"/>
  <c r="M260" i="48"/>
  <c r="L260" i="48"/>
  <c r="K260" i="48"/>
  <c r="J260" i="48"/>
  <c r="G260" i="48"/>
  <c r="F260" i="48"/>
  <c r="M259" i="48"/>
  <c r="L259" i="48"/>
  <c r="K259" i="48"/>
  <c r="J259" i="48"/>
  <c r="G259" i="48"/>
  <c r="F259" i="48"/>
  <c r="M258" i="48"/>
  <c r="L258" i="48"/>
  <c r="K258" i="48"/>
  <c r="J258" i="48"/>
  <c r="G258" i="48"/>
  <c r="F258" i="48"/>
  <c r="M257" i="48"/>
  <c r="L257" i="48"/>
  <c r="K257" i="48"/>
  <c r="J257" i="48"/>
  <c r="G257" i="48"/>
  <c r="F257" i="48"/>
  <c r="M256" i="48"/>
  <c r="L256" i="48"/>
  <c r="K256" i="48"/>
  <c r="J256" i="48"/>
  <c r="G256" i="48"/>
  <c r="F256" i="48"/>
  <c r="M255" i="48"/>
  <c r="L255" i="48"/>
  <c r="K255" i="48"/>
  <c r="J255" i="48"/>
  <c r="G255" i="48"/>
  <c r="F255" i="48"/>
  <c r="M254" i="48"/>
  <c r="L254" i="48"/>
  <c r="K254" i="48"/>
  <c r="J254" i="48"/>
  <c r="G254" i="48"/>
  <c r="F254" i="48"/>
  <c r="M253" i="48"/>
  <c r="L253" i="48"/>
  <c r="K253" i="48"/>
  <c r="J253" i="48"/>
  <c r="G253" i="48"/>
  <c r="F253" i="48"/>
  <c r="M252" i="48"/>
  <c r="L252" i="48"/>
  <c r="K252" i="48"/>
  <c r="J252" i="48"/>
  <c r="G252" i="48"/>
  <c r="F252" i="48"/>
  <c r="M251" i="48"/>
  <c r="L251" i="48"/>
  <c r="K251" i="48"/>
  <c r="J251" i="48"/>
  <c r="G251" i="48"/>
  <c r="F251" i="48"/>
  <c r="M250" i="48"/>
  <c r="L250" i="48"/>
  <c r="K250" i="48"/>
  <c r="J250" i="48"/>
  <c r="G250" i="48"/>
  <c r="F250" i="48"/>
  <c r="M249" i="48"/>
  <c r="L249" i="48"/>
  <c r="K249" i="48"/>
  <c r="J249" i="48"/>
  <c r="G249" i="48"/>
  <c r="F249" i="48"/>
  <c r="M248" i="48"/>
  <c r="L248" i="48"/>
  <c r="K248" i="48"/>
  <c r="J248" i="48"/>
  <c r="G248" i="48"/>
  <c r="F248" i="48"/>
  <c r="M247" i="48"/>
  <c r="L247" i="48"/>
  <c r="K247" i="48"/>
  <c r="J247" i="48"/>
  <c r="G247" i="48"/>
  <c r="F247" i="48"/>
  <c r="M246" i="48"/>
  <c r="L246" i="48"/>
  <c r="K246" i="48"/>
  <c r="J246" i="48"/>
  <c r="G246" i="48"/>
  <c r="F246" i="48"/>
  <c r="M245" i="48"/>
  <c r="L245" i="48"/>
  <c r="K245" i="48"/>
  <c r="J245" i="48"/>
  <c r="G245" i="48"/>
  <c r="F245" i="48"/>
  <c r="M244" i="48"/>
  <c r="L244" i="48"/>
  <c r="K244" i="48"/>
  <c r="J244" i="48"/>
  <c r="G244" i="48"/>
  <c r="F244" i="48"/>
  <c r="M243" i="48"/>
  <c r="L243" i="48"/>
  <c r="K243" i="48"/>
  <c r="J243" i="48"/>
  <c r="G243" i="48"/>
  <c r="F243" i="48"/>
  <c r="M242" i="48"/>
  <c r="L242" i="48"/>
  <c r="K242" i="48"/>
  <c r="J242" i="48"/>
  <c r="G242" i="48"/>
  <c r="F242" i="48"/>
  <c r="M241" i="48"/>
  <c r="L241" i="48"/>
  <c r="K241" i="48"/>
  <c r="J241" i="48"/>
  <c r="G241" i="48"/>
  <c r="F241" i="48"/>
  <c r="M240" i="48"/>
  <c r="L240" i="48"/>
  <c r="K240" i="48"/>
  <c r="J240" i="48"/>
  <c r="G240" i="48"/>
  <c r="F240" i="48"/>
  <c r="M239" i="48"/>
  <c r="L239" i="48"/>
  <c r="K239" i="48"/>
  <c r="J239" i="48"/>
  <c r="G239" i="48"/>
  <c r="F239" i="48"/>
  <c r="M238" i="48"/>
  <c r="L238" i="48"/>
  <c r="K238" i="48"/>
  <c r="J238" i="48"/>
  <c r="G238" i="48"/>
  <c r="F238" i="48"/>
  <c r="M237" i="48"/>
  <c r="L237" i="48"/>
  <c r="K237" i="48"/>
  <c r="J237" i="48"/>
  <c r="G237" i="48"/>
  <c r="F237" i="48"/>
  <c r="M236" i="48"/>
  <c r="L236" i="48"/>
  <c r="K236" i="48"/>
  <c r="J236" i="48"/>
  <c r="G236" i="48"/>
  <c r="F236" i="48"/>
  <c r="M235" i="48"/>
  <c r="L235" i="48"/>
  <c r="K235" i="48"/>
  <c r="J235" i="48"/>
  <c r="G235" i="48"/>
  <c r="F235" i="48"/>
  <c r="M234" i="48"/>
  <c r="L234" i="48"/>
  <c r="K234" i="48"/>
  <c r="J234" i="48"/>
  <c r="G234" i="48"/>
  <c r="F234" i="48"/>
  <c r="M233" i="48"/>
  <c r="L233" i="48"/>
  <c r="K233" i="48"/>
  <c r="J233" i="48"/>
  <c r="G233" i="48"/>
  <c r="F233" i="48"/>
  <c r="M232" i="48"/>
  <c r="L232" i="48"/>
  <c r="K232" i="48"/>
  <c r="J232" i="48"/>
  <c r="G232" i="48"/>
  <c r="F232" i="48"/>
  <c r="M231" i="48"/>
  <c r="L231" i="48"/>
  <c r="K231" i="48"/>
  <c r="J231" i="48"/>
  <c r="G231" i="48"/>
  <c r="F231" i="48"/>
  <c r="M230" i="48"/>
  <c r="L230" i="48"/>
  <c r="K230" i="48"/>
  <c r="J230" i="48"/>
  <c r="G230" i="48"/>
  <c r="F230" i="48"/>
  <c r="M229" i="48"/>
  <c r="L229" i="48"/>
  <c r="K229" i="48"/>
  <c r="J229" i="48"/>
  <c r="G229" i="48"/>
  <c r="F229" i="48"/>
  <c r="M228" i="48"/>
  <c r="L228" i="48"/>
  <c r="K228" i="48"/>
  <c r="J228" i="48"/>
  <c r="G228" i="48"/>
  <c r="F228" i="48"/>
  <c r="M227" i="48"/>
  <c r="L227" i="48"/>
  <c r="K227" i="48"/>
  <c r="J227" i="48"/>
  <c r="G227" i="48"/>
  <c r="F227" i="48"/>
  <c r="M226" i="48"/>
  <c r="L226" i="48"/>
  <c r="K226" i="48"/>
  <c r="J226" i="48"/>
  <c r="G226" i="48"/>
  <c r="F226" i="48"/>
  <c r="M225" i="48"/>
  <c r="L225" i="48"/>
  <c r="K225" i="48"/>
  <c r="J225" i="48"/>
  <c r="G225" i="48"/>
  <c r="F225" i="48"/>
  <c r="M224" i="48"/>
  <c r="L224" i="48"/>
  <c r="K224" i="48"/>
  <c r="J224" i="48"/>
  <c r="G224" i="48"/>
  <c r="F224" i="48"/>
  <c r="M223" i="48"/>
  <c r="L223" i="48"/>
  <c r="K223" i="48"/>
  <c r="J223" i="48"/>
  <c r="G223" i="48"/>
  <c r="F223" i="48"/>
  <c r="M222" i="48"/>
  <c r="L222" i="48"/>
  <c r="K222" i="48"/>
  <c r="J222" i="48"/>
  <c r="G222" i="48"/>
  <c r="F222" i="48"/>
  <c r="M221" i="48"/>
  <c r="L221" i="48"/>
  <c r="K221" i="48"/>
  <c r="J221" i="48"/>
  <c r="G221" i="48"/>
  <c r="F221" i="48"/>
  <c r="M220" i="48"/>
  <c r="L220" i="48"/>
  <c r="K220" i="48"/>
  <c r="J220" i="48"/>
  <c r="G220" i="48"/>
  <c r="F220" i="48"/>
  <c r="M219" i="48"/>
  <c r="L219" i="48"/>
  <c r="K219" i="48"/>
  <c r="J219" i="48"/>
  <c r="G219" i="48"/>
  <c r="F219" i="48"/>
  <c r="M218" i="48"/>
  <c r="L218" i="48"/>
  <c r="K218" i="48"/>
  <c r="J218" i="48"/>
  <c r="G218" i="48"/>
  <c r="F218" i="48"/>
  <c r="M217" i="48"/>
  <c r="L217" i="48"/>
  <c r="K217" i="48"/>
  <c r="J217" i="48"/>
  <c r="G217" i="48"/>
  <c r="F217" i="48"/>
  <c r="M216" i="48"/>
  <c r="L216" i="48"/>
  <c r="K216" i="48"/>
  <c r="J216" i="48"/>
  <c r="G216" i="48"/>
  <c r="F216" i="48"/>
  <c r="M215" i="48"/>
  <c r="L215" i="48"/>
  <c r="K215" i="48"/>
  <c r="J215" i="48"/>
  <c r="G215" i="48"/>
  <c r="F215" i="48"/>
  <c r="M214" i="48"/>
  <c r="L214" i="48"/>
  <c r="K214" i="48"/>
  <c r="J214" i="48"/>
  <c r="G214" i="48"/>
  <c r="F214" i="48"/>
  <c r="M213" i="48"/>
  <c r="L213" i="48"/>
  <c r="K213" i="48"/>
  <c r="J213" i="48"/>
  <c r="G213" i="48"/>
  <c r="F213" i="48"/>
  <c r="M212" i="48"/>
  <c r="L212" i="48"/>
  <c r="K212" i="48"/>
  <c r="J212" i="48"/>
  <c r="G212" i="48"/>
  <c r="F212" i="48"/>
  <c r="M211" i="48"/>
  <c r="L211" i="48"/>
  <c r="K211" i="48"/>
  <c r="J211" i="48"/>
  <c r="G211" i="48"/>
  <c r="F211" i="48"/>
  <c r="M210" i="48"/>
  <c r="L210" i="48"/>
  <c r="K210" i="48"/>
  <c r="J210" i="48"/>
  <c r="G210" i="48"/>
  <c r="F210" i="48"/>
  <c r="M209" i="48"/>
  <c r="L209" i="48"/>
  <c r="K209" i="48"/>
  <c r="J209" i="48"/>
  <c r="G209" i="48"/>
  <c r="F209" i="48"/>
  <c r="M208" i="48"/>
  <c r="L208" i="48"/>
  <c r="K208" i="48"/>
  <c r="J208" i="48"/>
  <c r="G208" i="48"/>
  <c r="F208" i="48"/>
  <c r="M207" i="48"/>
  <c r="L207" i="48"/>
  <c r="K207" i="48"/>
  <c r="J207" i="48"/>
  <c r="G207" i="48"/>
  <c r="F207" i="48"/>
  <c r="M206" i="48"/>
  <c r="L206" i="48"/>
  <c r="K206" i="48"/>
  <c r="J206" i="48"/>
  <c r="G206" i="48"/>
  <c r="F206" i="48"/>
  <c r="M205" i="48"/>
  <c r="L205" i="48"/>
  <c r="K205" i="48"/>
  <c r="J205" i="48"/>
  <c r="G205" i="48"/>
  <c r="F205" i="48"/>
  <c r="M204" i="48"/>
  <c r="L204" i="48"/>
  <c r="K204" i="48"/>
  <c r="J204" i="48"/>
  <c r="G204" i="48"/>
  <c r="F204" i="48"/>
  <c r="M203" i="48"/>
  <c r="L203" i="48"/>
  <c r="K203" i="48"/>
  <c r="J203" i="48"/>
  <c r="G203" i="48"/>
  <c r="F203" i="48"/>
  <c r="M202" i="48"/>
  <c r="L202" i="48"/>
  <c r="K202" i="48"/>
  <c r="J202" i="48"/>
  <c r="G202" i="48"/>
  <c r="F202" i="48"/>
  <c r="M201" i="48"/>
  <c r="L201" i="48"/>
  <c r="K201" i="48"/>
  <c r="J201" i="48"/>
  <c r="G201" i="48"/>
  <c r="F201" i="48"/>
  <c r="M200" i="48"/>
  <c r="L200" i="48"/>
  <c r="K200" i="48"/>
  <c r="J200" i="48"/>
  <c r="G200" i="48"/>
  <c r="F200" i="48"/>
  <c r="M199" i="48"/>
  <c r="L199" i="48"/>
  <c r="K199" i="48"/>
  <c r="J199" i="48"/>
  <c r="G199" i="48"/>
  <c r="F199" i="48"/>
  <c r="M198" i="48"/>
  <c r="L198" i="48"/>
  <c r="K198" i="48"/>
  <c r="J198" i="48"/>
  <c r="G198" i="48"/>
  <c r="F198" i="48"/>
  <c r="M197" i="48"/>
  <c r="L197" i="48"/>
  <c r="K197" i="48"/>
  <c r="J197" i="48"/>
  <c r="G197" i="48"/>
  <c r="F197" i="48"/>
  <c r="M196" i="48"/>
  <c r="L196" i="48"/>
  <c r="K196" i="48"/>
  <c r="J196" i="48"/>
  <c r="G196" i="48"/>
  <c r="F196" i="48"/>
  <c r="M195" i="48"/>
  <c r="L195" i="48"/>
  <c r="K195" i="48"/>
  <c r="J195" i="48"/>
  <c r="G195" i="48"/>
  <c r="F195" i="48"/>
  <c r="M194" i="48"/>
  <c r="L194" i="48"/>
  <c r="K194" i="48"/>
  <c r="J194" i="48"/>
  <c r="G194" i="48"/>
  <c r="F194" i="48"/>
  <c r="M193" i="48"/>
  <c r="L193" i="48"/>
  <c r="K193" i="48"/>
  <c r="J193" i="48"/>
  <c r="G193" i="48"/>
  <c r="F193" i="48"/>
  <c r="M192" i="48"/>
  <c r="L192" i="48"/>
  <c r="K192" i="48"/>
  <c r="J192" i="48"/>
  <c r="G192" i="48"/>
  <c r="F192" i="48"/>
  <c r="M191" i="48"/>
  <c r="L191" i="48"/>
  <c r="K191" i="48"/>
  <c r="J191" i="48"/>
  <c r="G191" i="48"/>
  <c r="F191" i="48"/>
  <c r="M190" i="48"/>
  <c r="L190" i="48"/>
  <c r="K190" i="48"/>
  <c r="J190" i="48"/>
  <c r="G190" i="48"/>
  <c r="F190" i="48"/>
  <c r="M189" i="48"/>
  <c r="L189" i="48"/>
  <c r="K189" i="48"/>
  <c r="J189" i="48"/>
  <c r="G189" i="48"/>
  <c r="F189" i="48"/>
  <c r="M188" i="48"/>
  <c r="L188" i="48"/>
  <c r="K188" i="48"/>
  <c r="J188" i="48"/>
  <c r="G188" i="48"/>
  <c r="F188" i="48"/>
  <c r="M187" i="48"/>
  <c r="L187" i="48"/>
  <c r="K187" i="48"/>
  <c r="J187" i="48"/>
  <c r="G187" i="48"/>
  <c r="F187" i="48"/>
  <c r="M186" i="48"/>
  <c r="L186" i="48"/>
  <c r="K186" i="48"/>
  <c r="J186" i="48"/>
  <c r="G186" i="48"/>
  <c r="F186" i="48"/>
  <c r="M185" i="48"/>
  <c r="L185" i="48"/>
  <c r="K185" i="48"/>
  <c r="J185" i="48"/>
  <c r="G185" i="48"/>
  <c r="F185" i="48"/>
  <c r="M184" i="48"/>
  <c r="L184" i="48"/>
  <c r="K184" i="48"/>
  <c r="J184" i="48"/>
  <c r="G184" i="48"/>
  <c r="F184" i="48"/>
  <c r="M183" i="48"/>
  <c r="L183" i="48"/>
  <c r="K183" i="48"/>
  <c r="J183" i="48"/>
  <c r="G183" i="48"/>
  <c r="F183" i="48"/>
  <c r="M182" i="48"/>
  <c r="L182" i="48"/>
  <c r="K182" i="48"/>
  <c r="J182" i="48"/>
  <c r="G182" i="48"/>
  <c r="F182" i="48"/>
  <c r="M181" i="48"/>
  <c r="L181" i="48"/>
  <c r="K181" i="48"/>
  <c r="J181" i="48"/>
  <c r="G181" i="48"/>
  <c r="F181" i="48"/>
  <c r="M180" i="48"/>
  <c r="L180" i="48"/>
  <c r="K180" i="48"/>
  <c r="J180" i="48"/>
  <c r="G180" i="48"/>
  <c r="F180" i="48"/>
  <c r="M179" i="48"/>
  <c r="L179" i="48"/>
  <c r="K179" i="48"/>
  <c r="J179" i="48"/>
  <c r="G179" i="48"/>
  <c r="F179" i="48"/>
  <c r="M178" i="48"/>
  <c r="L178" i="48"/>
  <c r="K178" i="48"/>
  <c r="J178" i="48"/>
  <c r="G178" i="48"/>
  <c r="F178" i="48"/>
  <c r="M177" i="48"/>
  <c r="L177" i="48"/>
  <c r="K177" i="48"/>
  <c r="J177" i="48"/>
  <c r="G177" i="48"/>
  <c r="F177" i="48"/>
  <c r="M176" i="48"/>
  <c r="L176" i="48"/>
  <c r="K176" i="48"/>
  <c r="J176" i="48"/>
  <c r="G176" i="48"/>
  <c r="F176" i="48"/>
  <c r="M175" i="48"/>
  <c r="L175" i="48"/>
  <c r="K175" i="48"/>
  <c r="J175" i="48"/>
  <c r="G175" i="48"/>
  <c r="F175" i="48"/>
  <c r="M174" i="48"/>
  <c r="L174" i="48"/>
  <c r="K174" i="48"/>
  <c r="J174" i="48"/>
  <c r="G174" i="48"/>
  <c r="F174" i="48"/>
  <c r="M173" i="48"/>
  <c r="L173" i="48"/>
  <c r="K173" i="48"/>
  <c r="J173" i="48"/>
  <c r="G173" i="48"/>
  <c r="F173" i="48"/>
  <c r="M172" i="48"/>
  <c r="L172" i="48"/>
  <c r="K172" i="48"/>
  <c r="J172" i="48"/>
  <c r="G172" i="48"/>
  <c r="F172" i="48"/>
  <c r="M171" i="48"/>
  <c r="L171" i="48"/>
  <c r="K171" i="48"/>
  <c r="J171" i="48"/>
  <c r="G171" i="48"/>
  <c r="F171" i="48"/>
  <c r="M170" i="48"/>
  <c r="L170" i="48"/>
  <c r="K170" i="48"/>
  <c r="J170" i="48"/>
  <c r="G170" i="48"/>
  <c r="F170" i="48"/>
  <c r="M169" i="48"/>
  <c r="L169" i="48"/>
  <c r="K169" i="48"/>
  <c r="J169" i="48"/>
  <c r="G169" i="48"/>
  <c r="F169" i="48"/>
  <c r="M168" i="48"/>
  <c r="L168" i="48"/>
  <c r="K168" i="48"/>
  <c r="J168" i="48"/>
  <c r="G168" i="48"/>
  <c r="F168" i="48"/>
  <c r="M167" i="48"/>
  <c r="L167" i="48"/>
  <c r="K167" i="48"/>
  <c r="J167" i="48"/>
  <c r="G167" i="48"/>
  <c r="F167" i="48"/>
  <c r="M166" i="48"/>
  <c r="L166" i="48"/>
  <c r="K166" i="48"/>
  <c r="J166" i="48"/>
  <c r="G166" i="48"/>
  <c r="F166" i="48"/>
  <c r="M165" i="48"/>
  <c r="L165" i="48"/>
  <c r="K165" i="48"/>
  <c r="J165" i="48"/>
  <c r="G165" i="48"/>
  <c r="F165" i="48"/>
  <c r="M164" i="48"/>
  <c r="L164" i="48"/>
  <c r="K164" i="48"/>
  <c r="J164" i="48"/>
  <c r="G164" i="48"/>
  <c r="F164" i="48"/>
  <c r="M163" i="48"/>
  <c r="L163" i="48"/>
  <c r="K163" i="48"/>
  <c r="J163" i="48"/>
  <c r="G163" i="48"/>
  <c r="F163" i="48"/>
  <c r="M162" i="48"/>
  <c r="L162" i="48"/>
  <c r="K162" i="48"/>
  <c r="J162" i="48"/>
  <c r="G162" i="48"/>
  <c r="F162" i="48"/>
  <c r="M161" i="48"/>
  <c r="L161" i="48"/>
  <c r="K161" i="48"/>
  <c r="J161" i="48"/>
  <c r="G161" i="48"/>
  <c r="F161" i="48"/>
  <c r="M160" i="48"/>
  <c r="L160" i="48"/>
  <c r="K160" i="48"/>
  <c r="J160" i="48"/>
  <c r="G160" i="48"/>
  <c r="F160" i="48"/>
  <c r="M159" i="48"/>
  <c r="L159" i="48"/>
  <c r="K159" i="48"/>
  <c r="J159" i="48"/>
  <c r="G159" i="48"/>
  <c r="F159" i="48"/>
  <c r="M158" i="48"/>
  <c r="L158" i="48"/>
  <c r="K158" i="48"/>
  <c r="J158" i="48"/>
  <c r="G158" i="48"/>
  <c r="F158" i="48"/>
  <c r="M157" i="48"/>
  <c r="L157" i="48"/>
  <c r="K157" i="48"/>
  <c r="J157" i="48"/>
  <c r="G157" i="48"/>
  <c r="F157" i="48"/>
  <c r="M156" i="48"/>
  <c r="L156" i="48"/>
  <c r="K156" i="48"/>
  <c r="J156" i="48"/>
  <c r="G156" i="48"/>
  <c r="F156" i="48"/>
  <c r="M155" i="48"/>
  <c r="L155" i="48"/>
  <c r="K155" i="48"/>
  <c r="J155" i="48"/>
  <c r="G155" i="48"/>
  <c r="F155" i="48"/>
  <c r="M154" i="48"/>
  <c r="L154" i="48"/>
  <c r="K154" i="48"/>
  <c r="J154" i="48"/>
  <c r="G154" i="48"/>
  <c r="F154" i="48"/>
  <c r="M153" i="48"/>
  <c r="L153" i="48"/>
  <c r="K153" i="48"/>
  <c r="J153" i="48"/>
  <c r="G153" i="48"/>
  <c r="F153" i="48"/>
  <c r="M152" i="48"/>
  <c r="L152" i="48"/>
  <c r="K152" i="48"/>
  <c r="J152" i="48"/>
  <c r="G152" i="48"/>
  <c r="F152" i="48"/>
  <c r="M151" i="48"/>
  <c r="L151" i="48"/>
  <c r="K151" i="48"/>
  <c r="J151" i="48"/>
  <c r="G151" i="48"/>
  <c r="F151" i="48"/>
  <c r="M150" i="48"/>
  <c r="L150" i="48"/>
  <c r="K150" i="48"/>
  <c r="J150" i="48"/>
  <c r="G150" i="48"/>
  <c r="F150" i="48"/>
  <c r="M149" i="48"/>
  <c r="L149" i="48"/>
  <c r="K149" i="48"/>
  <c r="J149" i="48"/>
  <c r="G149" i="48"/>
  <c r="F149" i="48"/>
  <c r="M148" i="48"/>
  <c r="L148" i="48"/>
  <c r="K148" i="48"/>
  <c r="J148" i="48"/>
  <c r="G148" i="48"/>
  <c r="F148" i="48"/>
  <c r="M147" i="48"/>
  <c r="L147" i="48"/>
  <c r="K147" i="48"/>
  <c r="J147" i="48"/>
  <c r="G147" i="48"/>
  <c r="F147" i="48"/>
  <c r="M146" i="48"/>
  <c r="L146" i="48"/>
  <c r="K146" i="48"/>
  <c r="J146" i="48"/>
  <c r="G146" i="48"/>
  <c r="F146" i="48"/>
  <c r="M145" i="48"/>
  <c r="L145" i="48"/>
  <c r="K145" i="48"/>
  <c r="J145" i="48"/>
  <c r="G145" i="48"/>
  <c r="F145" i="48"/>
  <c r="M144" i="48"/>
  <c r="L144" i="48"/>
  <c r="K144" i="48"/>
  <c r="J144" i="48"/>
  <c r="G144" i="48"/>
  <c r="F144" i="48"/>
  <c r="M143" i="48"/>
  <c r="L143" i="48"/>
  <c r="K143" i="48"/>
  <c r="J143" i="48"/>
  <c r="G143" i="48"/>
  <c r="F143" i="48"/>
  <c r="M142" i="48"/>
  <c r="L142" i="48"/>
  <c r="K142" i="48"/>
  <c r="J142" i="48"/>
  <c r="G142" i="48"/>
  <c r="F142" i="48"/>
  <c r="M141" i="48"/>
  <c r="L141" i="48"/>
  <c r="K141" i="48"/>
  <c r="J141" i="48"/>
  <c r="G141" i="48"/>
  <c r="F141" i="48"/>
  <c r="M140" i="48"/>
  <c r="L140" i="48"/>
  <c r="K140" i="48"/>
  <c r="J140" i="48"/>
  <c r="G140" i="48"/>
  <c r="F140" i="48"/>
  <c r="M139" i="48"/>
  <c r="L139" i="48"/>
  <c r="K139" i="48"/>
  <c r="J139" i="48"/>
  <c r="G139" i="48"/>
  <c r="F139" i="48"/>
  <c r="M138" i="48"/>
  <c r="L138" i="48"/>
  <c r="K138" i="48"/>
  <c r="J138" i="48"/>
  <c r="G138" i="48"/>
  <c r="F138" i="48"/>
  <c r="M137" i="48"/>
  <c r="L137" i="48"/>
  <c r="K137" i="48"/>
  <c r="J137" i="48"/>
  <c r="G137" i="48"/>
  <c r="F137" i="48"/>
  <c r="M136" i="48"/>
  <c r="L136" i="48"/>
  <c r="K136" i="48"/>
  <c r="J136" i="48"/>
  <c r="G136" i="48"/>
  <c r="F136" i="48"/>
  <c r="M135" i="48"/>
  <c r="L135" i="48"/>
  <c r="K135" i="48"/>
  <c r="J135" i="48"/>
  <c r="G135" i="48"/>
  <c r="F135" i="48"/>
  <c r="M134" i="48"/>
  <c r="L134" i="48"/>
  <c r="K134" i="48"/>
  <c r="J134" i="48"/>
  <c r="G134" i="48"/>
  <c r="F134" i="48"/>
  <c r="M133" i="48"/>
  <c r="L133" i="48"/>
  <c r="K133" i="48"/>
  <c r="J133" i="48"/>
  <c r="G133" i="48"/>
  <c r="F133" i="48"/>
  <c r="M132" i="48"/>
  <c r="L132" i="48"/>
  <c r="K132" i="48"/>
  <c r="J132" i="48"/>
  <c r="G132" i="48"/>
  <c r="F132" i="48"/>
  <c r="M131" i="48"/>
  <c r="L131" i="48"/>
  <c r="K131" i="48"/>
  <c r="J131" i="48"/>
  <c r="G131" i="48"/>
  <c r="F131" i="48"/>
  <c r="M130" i="48"/>
  <c r="L130" i="48"/>
  <c r="K130" i="48"/>
  <c r="J130" i="48"/>
  <c r="G130" i="48"/>
  <c r="F130" i="48"/>
  <c r="M129" i="48"/>
  <c r="L129" i="48"/>
  <c r="K129" i="48"/>
  <c r="J129" i="48"/>
  <c r="G129" i="48"/>
  <c r="F129" i="48"/>
  <c r="M128" i="48"/>
  <c r="L128" i="48"/>
  <c r="K128" i="48"/>
  <c r="J128" i="48"/>
  <c r="G128" i="48"/>
  <c r="F128" i="48"/>
  <c r="M127" i="48"/>
  <c r="L127" i="48"/>
  <c r="K127" i="48"/>
  <c r="J127" i="48"/>
  <c r="G127" i="48"/>
  <c r="F127" i="48"/>
  <c r="M126" i="48"/>
  <c r="L126" i="48"/>
  <c r="K126" i="48"/>
  <c r="J126" i="48"/>
  <c r="G126" i="48"/>
  <c r="F126" i="48"/>
  <c r="M125" i="48"/>
  <c r="L125" i="48"/>
  <c r="K125" i="48"/>
  <c r="J125" i="48"/>
  <c r="G125" i="48"/>
  <c r="F125" i="48"/>
  <c r="M124" i="48"/>
  <c r="L124" i="48"/>
  <c r="K124" i="48"/>
  <c r="J124" i="48"/>
  <c r="G124" i="48"/>
  <c r="F124" i="48"/>
  <c r="M123" i="48"/>
  <c r="L123" i="48"/>
  <c r="K123" i="48"/>
  <c r="J123" i="48"/>
  <c r="G123" i="48"/>
  <c r="F123" i="48"/>
  <c r="M122" i="48"/>
  <c r="L122" i="48"/>
  <c r="K122" i="48"/>
  <c r="J122" i="48"/>
  <c r="G122" i="48"/>
  <c r="F122" i="48"/>
  <c r="M121" i="48"/>
  <c r="L121" i="48"/>
  <c r="K121" i="48"/>
  <c r="J121" i="48"/>
  <c r="G121" i="48"/>
  <c r="F121" i="48"/>
  <c r="M120" i="48"/>
  <c r="L120" i="48"/>
  <c r="K120" i="48"/>
  <c r="J120" i="48"/>
  <c r="G120" i="48"/>
  <c r="F120" i="48"/>
  <c r="M119" i="48"/>
  <c r="L119" i="48"/>
  <c r="K119" i="48"/>
  <c r="J119" i="48"/>
  <c r="G119" i="48"/>
  <c r="F119" i="48"/>
  <c r="M118" i="48"/>
  <c r="L118" i="48"/>
  <c r="K118" i="48"/>
  <c r="J118" i="48"/>
  <c r="G118" i="48"/>
  <c r="F118" i="48"/>
  <c r="M117" i="48"/>
  <c r="L117" i="48"/>
  <c r="K117" i="48"/>
  <c r="J117" i="48"/>
  <c r="G117" i="48"/>
  <c r="F117" i="48"/>
  <c r="M116" i="48"/>
  <c r="L116" i="48"/>
  <c r="K116" i="48"/>
  <c r="J116" i="48"/>
  <c r="G116" i="48"/>
  <c r="F116" i="48"/>
  <c r="M115" i="48"/>
  <c r="L115" i="48"/>
  <c r="K115" i="48"/>
  <c r="J115" i="48"/>
  <c r="G115" i="48"/>
  <c r="F115" i="48"/>
  <c r="M114" i="48"/>
  <c r="L114" i="48"/>
  <c r="K114" i="48"/>
  <c r="J114" i="48"/>
  <c r="G114" i="48"/>
  <c r="F114" i="48"/>
  <c r="M113" i="48"/>
  <c r="L113" i="48"/>
  <c r="K113" i="48"/>
  <c r="J113" i="48"/>
  <c r="G113" i="48"/>
  <c r="F113" i="48"/>
  <c r="M112" i="48"/>
  <c r="L112" i="48"/>
  <c r="K112" i="48"/>
  <c r="J112" i="48"/>
  <c r="G112" i="48"/>
  <c r="F112" i="48"/>
  <c r="M111" i="48"/>
  <c r="L111" i="48"/>
  <c r="K111" i="48"/>
  <c r="J111" i="48"/>
  <c r="G111" i="48"/>
  <c r="F111" i="48"/>
  <c r="M110" i="48"/>
  <c r="L110" i="48"/>
  <c r="K110" i="48"/>
  <c r="J110" i="48"/>
  <c r="G110" i="48"/>
  <c r="F110" i="48"/>
  <c r="M109" i="48"/>
  <c r="L109" i="48"/>
  <c r="K109" i="48"/>
  <c r="J109" i="48"/>
  <c r="G109" i="48"/>
  <c r="F109" i="48"/>
  <c r="M108" i="48"/>
  <c r="L108" i="48"/>
  <c r="K108" i="48"/>
  <c r="J108" i="48"/>
  <c r="G108" i="48"/>
  <c r="F108" i="48"/>
  <c r="M107" i="48"/>
  <c r="L107" i="48"/>
  <c r="K107" i="48"/>
  <c r="J107" i="48"/>
  <c r="G107" i="48"/>
  <c r="F107" i="48"/>
  <c r="M106" i="48"/>
  <c r="L106" i="48"/>
  <c r="K106" i="48"/>
  <c r="J106" i="48"/>
  <c r="G106" i="48"/>
  <c r="F106" i="48"/>
  <c r="M105" i="48"/>
  <c r="L105" i="48"/>
  <c r="K105" i="48"/>
  <c r="J105" i="48"/>
  <c r="G105" i="48"/>
  <c r="F105" i="48"/>
  <c r="M104" i="48"/>
  <c r="L104" i="48"/>
  <c r="K104" i="48"/>
  <c r="J104" i="48"/>
  <c r="G104" i="48"/>
  <c r="F104" i="48"/>
  <c r="M103" i="48"/>
  <c r="L103" i="48"/>
  <c r="K103" i="48"/>
  <c r="J103" i="48"/>
  <c r="G103" i="48"/>
  <c r="F103" i="48"/>
  <c r="M102" i="48"/>
  <c r="L102" i="48"/>
  <c r="K102" i="48"/>
  <c r="J102" i="48"/>
  <c r="G102" i="48"/>
  <c r="F102" i="48"/>
  <c r="M101" i="48"/>
  <c r="L101" i="48"/>
  <c r="K101" i="48"/>
  <c r="J101" i="48"/>
  <c r="G101" i="48"/>
  <c r="F101" i="48"/>
  <c r="M100" i="48"/>
  <c r="L100" i="48"/>
  <c r="K100" i="48"/>
  <c r="J100" i="48"/>
  <c r="G100" i="48"/>
  <c r="F100" i="48"/>
  <c r="M99" i="48"/>
  <c r="L99" i="48"/>
  <c r="K99" i="48"/>
  <c r="J99" i="48"/>
  <c r="G99" i="48"/>
  <c r="F99" i="48"/>
  <c r="M98" i="48"/>
  <c r="L98" i="48"/>
  <c r="K98" i="48"/>
  <c r="J98" i="48"/>
  <c r="G98" i="48"/>
  <c r="F98" i="48"/>
  <c r="M97" i="48"/>
  <c r="L97" i="48"/>
  <c r="K97" i="48"/>
  <c r="J97" i="48"/>
  <c r="G97" i="48"/>
  <c r="F97" i="48"/>
  <c r="M96" i="48"/>
  <c r="L96" i="48"/>
  <c r="K96" i="48"/>
  <c r="J96" i="48"/>
  <c r="G96" i="48"/>
  <c r="F96" i="48"/>
  <c r="M95" i="48"/>
  <c r="L95" i="48"/>
  <c r="K95" i="48"/>
  <c r="J95" i="48"/>
  <c r="G95" i="48"/>
  <c r="F95" i="48"/>
  <c r="M94" i="48"/>
  <c r="L94" i="48"/>
  <c r="K94" i="48"/>
  <c r="J94" i="48"/>
  <c r="G94" i="48"/>
  <c r="F94" i="48"/>
  <c r="M93" i="48"/>
  <c r="L93" i="48"/>
  <c r="K93" i="48"/>
  <c r="J93" i="48"/>
  <c r="G93" i="48"/>
  <c r="F93" i="48"/>
  <c r="M92" i="48"/>
  <c r="L92" i="48"/>
  <c r="K92" i="48"/>
  <c r="J92" i="48"/>
  <c r="G92" i="48"/>
  <c r="F92" i="48"/>
  <c r="M91" i="48"/>
  <c r="L91" i="48"/>
  <c r="K91" i="48"/>
  <c r="J91" i="48"/>
  <c r="G91" i="48"/>
  <c r="F91" i="48"/>
  <c r="M90" i="48"/>
  <c r="L90" i="48"/>
  <c r="K90" i="48"/>
  <c r="J90" i="48"/>
  <c r="G90" i="48"/>
  <c r="F90" i="48"/>
  <c r="M89" i="48"/>
  <c r="L89" i="48"/>
  <c r="K89" i="48"/>
  <c r="J89" i="48"/>
  <c r="G89" i="48"/>
  <c r="F89" i="48"/>
  <c r="M88" i="48"/>
  <c r="L88" i="48"/>
  <c r="K88" i="48"/>
  <c r="J88" i="48"/>
  <c r="G88" i="48"/>
  <c r="F88" i="48"/>
  <c r="M87" i="48"/>
  <c r="L87" i="48"/>
  <c r="K87" i="48"/>
  <c r="J87" i="48"/>
  <c r="G87" i="48"/>
  <c r="F87" i="48"/>
  <c r="M86" i="48"/>
  <c r="L86" i="48"/>
  <c r="K86" i="48"/>
  <c r="J86" i="48"/>
  <c r="G86" i="48"/>
  <c r="F86" i="48"/>
  <c r="M85" i="48"/>
  <c r="L85" i="48"/>
  <c r="K85" i="48"/>
  <c r="J85" i="48"/>
  <c r="G85" i="48"/>
  <c r="F85" i="48"/>
  <c r="M84" i="48"/>
  <c r="L84" i="48"/>
  <c r="K84" i="48"/>
  <c r="J84" i="48"/>
  <c r="G84" i="48"/>
  <c r="F84" i="48"/>
  <c r="M83" i="48"/>
  <c r="L83" i="48"/>
  <c r="K83" i="48"/>
  <c r="J83" i="48"/>
  <c r="G83" i="48"/>
  <c r="F83" i="48"/>
  <c r="M82" i="48"/>
  <c r="L82" i="48"/>
  <c r="K82" i="48"/>
  <c r="J82" i="48"/>
  <c r="G82" i="48"/>
  <c r="F82" i="48"/>
  <c r="M81" i="48"/>
  <c r="L81" i="48"/>
  <c r="K81" i="48"/>
  <c r="J81" i="48"/>
  <c r="G81" i="48"/>
  <c r="F81" i="48"/>
  <c r="M80" i="48"/>
  <c r="L80" i="48"/>
  <c r="K80" i="48"/>
  <c r="J80" i="48"/>
  <c r="G80" i="48"/>
  <c r="F80" i="48"/>
  <c r="M79" i="48"/>
  <c r="L79" i="48"/>
  <c r="K79" i="48"/>
  <c r="J79" i="48"/>
  <c r="G79" i="48"/>
  <c r="F79" i="48"/>
  <c r="M78" i="48"/>
  <c r="L78" i="48"/>
  <c r="K78" i="48"/>
  <c r="J78" i="48"/>
  <c r="G78" i="48"/>
  <c r="F78" i="48"/>
  <c r="M77" i="48"/>
  <c r="L77" i="48"/>
  <c r="K77" i="48"/>
  <c r="J77" i="48"/>
  <c r="G77" i="48"/>
  <c r="F77" i="48"/>
  <c r="M76" i="48"/>
  <c r="L76" i="48"/>
  <c r="K76" i="48"/>
  <c r="J76" i="48"/>
  <c r="G76" i="48"/>
  <c r="F76" i="48"/>
  <c r="M75" i="48"/>
  <c r="L75" i="48"/>
  <c r="K75" i="48"/>
  <c r="J75" i="48"/>
  <c r="G75" i="48"/>
  <c r="F75" i="48"/>
  <c r="M74" i="48"/>
  <c r="L74" i="48"/>
  <c r="K74" i="48"/>
  <c r="J74" i="48"/>
  <c r="G74" i="48"/>
  <c r="F74" i="48"/>
  <c r="M73" i="48"/>
  <c r="L73" i="48"/>
  <c r="K73" i="48"/>
  <c r="J73" i="48"/>
  <c r="G73" i="48"/>
  <c r="F73" i="48"/>
  <c r="M72" i="48"/>
  <c r="L72" i="48"/>
  <c r="K72" i="48"/>
  <c r="J72" i="48"/>
  <c r="G72" i="48"/>
  <c r="F72" i="48"/>
  <c r="M71" i="48"/>
  <c r="L71" i="48"/>
  <c r="K71" i="48"/>
  <c r="J71" i="48"/>
  <c r="G71" i="48"/>
  <c r="F71" i="48"/>
  <c r="M70" i="48"/>
  <c r="L70" i="48"/>
  <c r="K70" i="48"/>
  <c r="J70" i="48"/>
  <c r="G70" i="48"/>
  <c r="F70" i="48"/>
  <c r="M69" i="48"/>
  <c r="L69" i="48"/>
  <c r="K69" i="48"/>
  <c r="J69" i="48"/>
  <c r="G69" i="48"/>
  <c r="F69" i="48"/>
  <c r="M68" i="48"/>
  <c r="L68" i="48"/>
  <c r="K68" i="48"/>
  <c r="J68" i="48"/>
  <c r="G68" i="48"/>
  <c r="F68" i="48"/>
  <c r="M67" i="48"/>
  <c r="L67" i="48"/>
  <c r="K67" i="48"/>
  <c r="J67" i="48"/>
  <c r="G67" i="48"/>
  <c r="F67" i="48"/>
  <c r="M66" i="48"/>
  <c r="L66" i="48"/>
  <c r="K66" i="48"/>
  <c r="J66" i="48"/>
  <c r="G66" i="48"/>
  <c r="F66" i="48"/>
  <c r="M65" i="48"/>
  <c r="L65" i="48"/>
  <c r="K65" i="48"/>
  <c r="J65" i="48"/>
  <c r="G65" i="48"/>
  <c r="F65" i="48"/>
  <c r="M64" i="48"/>
  <c r="L64" i="48"/>
  <c r="K64" i="48"/>
  <c r="J64" i="48"/>
  <c r="G64" i="48"/>
  <c r="F64" i="48"/>
  <c r="M63" i="48"/>
  <c r="L63" i="48"/>
  <c r="K63" i="48"/>
  <c r="J63" i="48"/>
  <c r="G63" i="48"/>
  <c r="F63" i="48"/>
  <c r="M62" i="48"/>
  <c r="L62" i="48"/>
  <c r="K62" i="48"/>
  <c r="J62" i="48"/>
  <c r="G62" i="48"/>
  <c r="F62" i="48"/>
  <c r="M61" i="48"/>
  <c r="L61" i="48"/>
  <c r="K61" i="48"/>
  <c r="J61" i="48"/>
  <c r="G61" i="48"/>
  <c r="F61" i="48"/>
  <c r="M60" i="48"/>
  <c r="L60" i="48"/>
  <c r="K60" i="48"/>
  <c r="J60" i="48"/>
  <c r="G60" i="48"/>
  <c r="F60" i="48"/>
  <c r="M59" i="48"/>
  <c r="L59" i="48"/>
  <c r="K59" i="48"/>
  <c r="J59" i="48"/>
  <c r="G59" i="48"/>
  <c r="F59" i="48"/>
  <c r="M58" i="48"/>
  <c r="L58" i="48"/>
  <c r="K58" i="48"/>
  <c r="J58" i="48"/>
  <c r="G58" i="48"/>
  <c r="F58" i="48"/>
  <c r="M57" i="48"/>
  <c r="L57" i="48"/>
  <c r="K57" i="48"/>
  <c r="J57" i="48"/>
  <c r="G57" i="48"/>
  <c r="F57" i="48"/>
  <c r="M56" i="48"/>
  <c r="L56" i="48"/>
  <c r="K56" i="48"/>
  <c r="J56" i="48"/>
  <c r="G56" i="48"/>
  <c r="F56" i="48"/>
  <c r="M55" i="48"/>
  <c r="L55" i="48"/>
  <c r="K55" i="48"/>
  <c r="J55" i="48"/>
  <c r="G55" i="48"/>
  <c r="F55" i="48"/>
  <c r="J49" i="48"/>
  <c r="K49" i="48" s="1"/>
  <c r="F49" i="48"/>
  <c r="G49" i="48" s="1"/>
  <c r="J41" i="48"/>
  <c r="K41" i="48" s="1"/>
  <c r="F41" i="48"/>
  <c r="G41" i="48" s="1"/>
  <c r="J33" i="48"/>
  <c r="K33" i="48" s="1"/>
  <c r="F33" i="48"/>
  <c r="G33" i="48" s="1"/>
  <c r="J25" i="48"/>
  <c r="K25" i="48" s="1"/>
  <c r="F25" i="48"/>
  <c r="G25" i="48" s="1"/>
  <c r="J9" i="48"/>
  <c r="K9" i="48" s="1"/>
  <c r="F9" i="48"/>
  <c r="G9" i="48" s="1"/>
  <c r="I206" i="44"/>
  <c r="J206" i="44"/>
  <c r="K206" i="44"/>
  <c r="L206" i="44"/>
  <c r="I207" i="44"/>
  <c r="J207" i="44"/>
  <c r="K207" i="44"/>
  <c r="L207" i="44"/>
  <c r="I208" i="44"/>
  <c r="J208" i="44"/>
  <c r="K208" i="44"/>
  <c r="L208" i="44"/>
  <c r="I209" i="44"/>
  <c r="J209" i="44"/>
  <c r="K209" i="44"/>
  <c r="L209" i="44"/>
  <c r="I210" i="44"/>
  <c r="J210" i="44"/>
  <c r="K210" i="44"/>
  <c r="L210" i="44"/>
  <c r="I211" i="44"/>
  <c r="J211" i="44"/>
  <c r="K211" i="44"/>
  <c r="L211" i="44"/>
  <c r="I212" i="44"/>
  <c r="J212" i="44"/>
  <c r="K212" i="44"/>
  <c r="L212" i="44"/>
  <c r="I213" i="44"/>
  <c r="J213" i="44"/>
  <c r="K213" i="44"/>
  <c r="L213" i="44"/>
  <c r="I214" i="44"/>
  <c r="J214" i="44"/>
  <c r="K214" i="44"/>
  <c r="L214" i="44"/>
  <c r="I215" i="44"/>
  <c r="J215" i="44"/>
  <c r="K215" i="44"/>
  <c r="L215" i="44"/>
  <c r="I216" i="44"/>
  <c r="J216" i="44"/>
  <c r="K216" i="44"/>
  <c r="L216" i="44"/>
  <c r="I217" i="44"/>
  <c r="J217" i="44"/>
  <c r="K217" i="44"/>
  <c r="L217" i="44"/>
  <c r="I218" i="44"/>
  <c r="J218" i="44"/>
  <c r="K218" i="44"/>
  <c r="L218" i="44"/>
  <c r="I219" i="44"/>
  <c r="J219" i="44"/>
  <c r="K219" i="44"/>
  <c r="L219" i="44"/>
  <c r="I220" i="44"/>
  <c r="J220" i="44"/>
  <c r="K220" i="44"/>
  <c r="L220" i="44"/>
  <c r="I221" i="44"/>
  <c r="J221" i="44"/>
  <c r="K221" i="44"/>
  <c r="L221" i="44"/>
  <c r="I222" i="44"/>
  <c r="J222" i="44"/>
  <c r="K222" i="44"/>
  <c r="L222" i="44"/>
  <c r="I223" i="44"/>
  <c r="J223" i="44"/>
  <c r="K223" i="44"/>
  <c r="L223" i="44"/>
  <c r="I224" i="44"/>
  <c r="J224" i="44"/>
  <c r="K224" i="44"/>
  <c r="L224" i="44"/>
  <c r="I225" i="44"/>
  <c r="J225" i="44"/>
  <c r="K225" i="44"/>
  <c r="L225" i="44"/>
  <c r="I226" i="44"/>
  <c r="J226" i="44"/>
  <c r="K226" i="44"/>
  <c r="L226" i="44"/>
  <c r="I227" i="44"/>
  <c r="J227" i="44"/>
  <c r="K227" i="44"/>
  <c r="L227" i="44"/>
  <c r="I228" i="44"/>
  <c r="J228" i="44"/>
  <c r="K228" i="44"/>
  <c r="L228" i="44"/>
  <c r="I229" i="44"/>
  <c r="J229" i="44"/>
  <c r="K229" i="44"/>
  <c r="L229" i="44"/>
  <c r="I230" i="44"/>
  <c r="J230" i="44"/>
  <c r="K230" i="44"/>
  <c r="L230" i="44"/>
  <c r="I231" i="44"/>
  <c r="J231" i="44"/>
  <c r="K231" i="44"/>
  <c r="L231" i="44"/>
  <c r="I232" i="44"/>
  <c r="J232" i="44"/>
  <c r="K232" i="44"/>
  <c r="L232" i="44"/>
  <c r="I233" i="44"/>
  <c r="J233" i="44"/>
  <c r="K233" i="44"/>
  <c r="L233" i="44"/>
  <c r="I234" i="44"/>
  <c r="J234" i="44"/>
  <c r="K234" i="44"/>
  <c r="L234" i="44"/>
  <c r="I235" i="44"/>
  <c r="J235" i="44"/>
  <c r="K235" i="44"/>
  <c r="L235" i="44"/>
  <c r="I236" i="44"/>
  <c r="J236" i="44"/>
  <c r="K236" i="44"/>
  <c r="L236" i="44"/>
  <c r="I237" i="44"/>
  <c r="J237" i="44"/>
  <c r="K237" i="44"/>
  <c r="L237" i="44"/>
  <c r="I238" i="44"/>
  <c r="J238" i="44"/>
  <c r="K238" i="44"/>
  <c r="L238" i="44"/>
  <c r="I239" i="44"/>
  <c r="J239" i="44"/>
  <c r="K239" i="44"/>
  <c r="L239" i="44"/>
  <c r="I240" i="44"/>
  <c r="J240" i="44"/>
  <c r="K240" i="44"/>
  <c r="L240" i="44"/>
  <c r="I241" i="44"/>
  <c r="J241" i="44"/>
  <c r="K241" i="44"/>
  <c r="L241" i="44"/>
  <c r="I242" i="44"/>
  <c r="J242" i="44"/>
  <c r="K242" i="44"/>
  <c r="L242" i="44"/>
  <c r="I243" i="44"/>
  <c r="J243" i="44"/>
  <c r="K243" i="44"/>
  <c r="L243" i="44"/>
  <c r="I244" i="44"/>
  <c r="J244" i="44"/>
  <c r="K244" i="44"/>
  <c r="L244" i="44"/>
  <c r="I245" i="44"/>
  <c r="J245" i="44"/>
  <c r="K245" i="44"/>
  <c r="L245" i="44"/>
  <c r="I246" i="44"/>
  <c r="J246" i="44"/>
  <c r="K246" i="44"/>
  <c r="L246" i="44"/>
  <c r="I247" i="44"/>
  <c r="J247" i="44"/>
  <c r="K247" i="44"/>
  <c r="L247" i="44"/>
  <c r="I248" i="44"/>
  <c r="J248" i="44"/>
  <c r="K248" i="44"/>
  <c r="L248" i="44"/>
  <c r="I249" i="44"/>
  <c r="J249" i="44"/>
  <c r="K249" i="44"/>
  <c r="L249" i="44"/>
  <c r="I250" i="44"/>
  <c r="J250" i="44"/>
  <c r="K250" i="44"/>
  <c r="L250" i="44"/>
  <c r="I251" i="44"/>
  <c r="J251" i="44"/>
  <c r="K251" i="44"/>
  <c r="L251" i="44"/>
  <c r="I252" i="44"/>
  <c r="J252" i="44"/>
  <c r="K252" i="44"/>
  <c r="L252" i="44"/>
  <c r="I253" i="44"/>
  <c r="J253" i="44"/>
  <c r="K253" i="44"/>
  <c r="L253" i="44"/>
  <c r="I254" i="44"/>
  <c r="J254" i="44"/>
  <c r="K254" i="44"/>
  <c r="L254" i="44"/>
  <c r="I255" i="44"/>
  <c r="J255" i="44"/>
  <c r="K255" i="44"/>
  <c r="L255" i="44"/>
  <c r="I256" i="44"/>
  <c r="J256" i="44"/>
  <c r="K256" i="44"/>
  <c r="L256" i="44"/>
  <c r="I257" i="44"/>
  <c r="J257" i="44"/>
  <c r="K257" i="44"/>
  <c r="L257" i="44"/>
  <c r="I258" i="44"/>
  <c r="J258" i="44"/>
  <c r="K258" i="44"/>
  <c r="L258" i="44"/>
  <c r="I259" i="44"/>
  <c r="J259" i="44"/>
  <c r="K259" i="44"/>
  <c r="L259" i="44"/>
  <c r="I260" i="44"/>
  <c r="J260" i="44"/>
  <c r="K260" i="44"/>
  <c r="L260" i="44"/>
  <c r="I261" i="44"/>
  <c r="J261" i="44"/>
  <c r="K261" i="44"/>
  <c r="L261" i="44"/>
  <c r="I262" i="44"/>
  <c r="J262" i="44"/>
  <c r="K262" i="44"/>
  <c r="L262" i="44"/>
  <c r="I263" i="44"/>
  <c r="J263" i="44"/>
  <c r="K263" i="44"/>
  <c r="L263" i="44"/>
  <c r="I264" i="44"/>
  <c r="J264" i="44"/>
  <c r="K264" i="44"/>
  <c r="L264" i="44"/>
  <c r="I265" i="44"/>
  <c r="J265" i="44"/>
  <c r="K265" i="44"/>
  <c r="L265" i="44"/>
  <c r="I266" i="44"/>
  <c r="J266" i="44"/>
  <c r="K266" i="44"/>
  <c r="L266" i="44"/>
  <c r="I267" i="44"/>
  <c r="J267" i="44"/>
  <c r="K267" i="44"/>
  <c r="L267" i="44"/>
  <c r="I268" i="44"/>
  <c r="J268" i="44"/>
  <c r="K268" i="44"/>
  <c r="L268" i="44"/>
  <c r="I269" i="44"/>
  <c r="J269" i="44"/>
  <c r="K269" i="44"/>
  <c r="L269" i="44"/>
  <c r="I270" i="44"/>
  <c r="J270" i="44"/>
  <c r="K270" i="44"/>
  <c r="L270" i="44"/>
  <c r="I271" i="44"/>
  <c r="J271" i="44"/>
  <c r="K271" i="44"/>
  <c r="L271" i="44"/>
  <c r="I272" i="44"/>
  <c r="J272" i="44"/>
  <c r="K272" i="44"/>
  <c r="L272" i="44"/>
  <c r="I273" i="44"/>
  <c r="J273" i="44"/>
  <c r="K273" i="44"/>
  <c r="L273" i="44"/>
  <c r="I274" i="44"/>
  <c r="J274" i="44"/>
  <c r="K274" i="44"/>
  <c r="L274" i="44"/>
  <c r="I275" i="44"/>
  <c r="J275" i="44"/>
  <c r="K275" i="44"/>
  <c r="L275" i="44"/>
  <c r="I276" i="44"/>
  <c r="J276" i="44"/>
  <c r="K276" i="44"/>
  <c r="L276" i="44"/>
  <c r="I277" i="44"/>
  <c r="J277" i="44"/>
  <c r="K277" i="44"/>
  <c r="L277" i="44"/>
  <c r="I278" i="44"/>
  <c r="J278" i="44"/>
  <c r="K278" i="44"/>
  <c r="L278" i="44"/>
  <c r="I279" i="44"/>
  <c r="J279" i="44"/>
  <c r="K279" i="44"/>
  <c r="L279" i="44"/>
  <c r="I280" i="44"/>
  <c r="J280" i="44"/>
  <c r="K280" i="44"/>
  <c r="L280" i="44"/>
  <c r="I281" i="44"/>
  <c r="J281" i="44"/>
  <c r="K281" i="44"/>
  <c r="L281" i="44"/>
  <c r="I282" i="44"/>
  <c r="J282" i="44"/>
  <c r="K282" i="44"/>
  <c r="L282" i="44"/>
  <c r="I283" i="44"/>
  <c r="J283" i="44"/>
  <c r="K283" i="44"/>
  <c r="L283" i="44"/>
  <c r="I284" i="44"/>
  <c r="J284" i="44"/>
  <c r="K284" i="44"/>
  <c r="L284" i="44"/>
  <c r="I285" i="44"/>
  <c r="J285" i="44"/>
  <c r="K285" i="44"/>
  <c r="L285" i="44"/>
  <c r="I286" i="44"/>
  <c r="J286" i="44"/>
  <c r="K286" i="44"/>
  <c r="L286" i="44"/>
  <c r="I287" i="44"/>
  <c r="J287" i="44"/>
  <c r="K287" i="44"/>
  <c r="L287" i="44"/>
  <c r="I288" i="44"/>
  <c r="J288" i="44"/>
  <c r="K288" i="44"/>
  <c r="L288" i="44"/>
  <c r="I289" i="44"/>
  <c r="J289" i="44"/>
  <c r="K289" i="44"/>
  <c r="L289" i="44"/>
  <c r="I290" i="44"/>
  <c r="J290" i="44"/>
  <c r="K290" i="44"/>
  <c r="L290" i="44"/>
  <c r="I291" i="44"/>
  <c r="J291" i="44"/>
  <c r="K291" i="44"/>
  <c r="L291" i="44"/>
  <c r="I292" i="44"/>
  <c r="J292" i="44"/>
  <c r="K292" i="44"/>
  <c r="L292" i="44"/>
  <c r="I293" i="44"/>
  <c r="J293" i="44"/>
  <c r="K293" i="44"/>
  <c r="L293" i="44"/>
  <c r="I294" i="44"/>
  <c r="J294" i="44"/>
  <c r="K294" i="44"/>
  <c r="L294" i="44"/>
  <c r="I295" i="44"/>
  <c r="J295" i="44"/>
  <c r="K295" i="44"/>
  <c r="L295" i="44"/>
  <c r="I296" i="44"/>
  <c r="J296" i="44"/>
  <c r="K296" i="44"/>
  <c r="L296" i="44"/>
  <c r="I297" i="44"/>
  <c r="J297" i="44"/>
  <c r="K297" i="44"/>
  <c r="L297" i="44"/>
  <c r="I298" i="44"/>
  <c r="J298" i="44"/>
  <c r="K298" i="44"/>
  <c r="L298" i="44"/>
  <c r="I299" i="44"/>
  <c r="J299" i="44"/>
  <c r="K299" i="44"/>
  <c r="L299" i="44"/>
  <c r="I300" i="44"/>
  <c r="J300" i="44"/>
  <c r="K300" i="44"/>
  <c r="L300" i="44"/>
  <c r="I301" i="44"/>
  <c r="J301" i="44"/>
  <c r="K301" i="44"/>
  <c r="L301" i="44"/>
  <c r="I302" i="44"/>
  <c r="J302" i="44"/>
  <c r="K302" i="44"/>
  <c r="L302" i="44"/>
  <c r="I303" i="44"/>
  <c r="J303" i="44"/>
  <c r="K303" i="44"/>
  <c r="L303" i="44"/>
  <c r="I304" i="44"/>
  <c r="J304" i="44"/>
  <c r="K304" i="44"/>
  <c r="L304" i="44"/>
  <c r="I305" i="44"/>
  <c r="J305" i="44"/>
  <c r="K305" i="44"/>
  <c r="L305" i="44"/>
  <c r="I306" i="44"/>
  <c r="J306" i="44"/>
  <c r="K306" i="44"/>
  <c r="L306" i="44"/>
  <c r="I307" i="44"/>
  <c r="J307" i="44"/>
  <c r="K307" i="44"/>
  <c r="L307" i="44"/>
  <c r="I308" i="44"/>
  <c r="J308" i="44"/>
  <c r="K308" i="44"/>
  <c r="L308" i="44"/>
  <c r="I309" i="44"/>
  <c r="J309" i="44"/>
  <c r="K309" i="44"/>
  <c r="L309" i="44"/>
  <c r="I310" i="44"/>
  <c r="J310" i="44"/>
  <c r="K310" i="44"/>
  <c r="L310" i="44"/>
  <c r="I311" i="44"/>
  <c r="J311" i="44"/>
  <c r="K311" i="44"/>
  <c r="L311" i="44"/>
  <c r="I312" i="44"/>
  <c r="J312" i="44"/>
  <c r="K312" i="44"/>
  <c r="L312" i="44"/>
  <c r="I313" i="44"/>
  <c r="J313" i="44"/>
  <c r="K313" i="44"/>
  <c r="L313" i="44"/>
  <c r="I314" i="44"/>
  <c r="J314" i="44"/>
  <c r="K314" i="44"/>
  <c r="L314" i="44"/>
  <c r="I315" i="44"/>
  <c r="J315" i="44"/>
  <c r="K315" i="44"/>
  <c r="L315" i="44"/>
  <c r="I316" i="44"/>
  <c r="J316" i="44"/>
  <c r="K316" i="44"/>
  <c r="L316" i="44"/>
  <c r="I317" i="44"/>
  <c r="J317" i="44"/>
  <c r="K317" i="44"/>
  <c r="L317" i="44"/>
  <c r="I318" i="44"/>
  <c r="J318" i="44"/>
  <c r="K318" i="44"/>
  <c r="L318" i="44"/>
  <c r="I319" i="44"/>
  <c r="J319" i="44"/>
  <c r="K319" i="44"/>
  <c r="L319" i="44"/>
  <c r="I320" i="44"/>
  <c r="J320" i="44"/>
  <c r="K320" i="44"/>
  <c r="L320" i="44"/>
  <c r="I321" i="44"/>
  <c r="J321" i="44"/>
  <c r="K321" i="44"/>
  <c r="L321" i="44"/>
  <c r="I322" i="44"/>
  <c r="J322" i="44"/>
  <c r="K322" i="44"/>
  <c r="L322" i="44"/>
  <c r="I323" i="44"/>
  <c r="J323" i="44"/>
  <c r="K323" i="44"/>
  <c r="L323" i="44"/>
  <c r="I324" i="44"/>
  <c r="J324" i="44"/>
  <c r="K324" i="44"/>
  <c r="L324" i="44"/>
  <c r="I325" i="44"/>
  <c r="J325" i="44"/>
  <c r="K325" i="44"/>
  <c r="L325" i="44"/>
  <c r="I326" i="44"/>
  <c r="J326" i="44"/>
  <c r="K326" i="44"/>
  <c r="L326" i="44"/>
  <c r="I327" i="44"/>
  <c r="J327" i="44"/>
  <c r="K327" i="44"/>
  <c r="L327" i="44"/>
  <c r="I328" i="44"/>
  <c r="J328" i="44"/>
  <c r="K328" i="44"/>
  <c r="L328" i="44"/>
  <c r="I329" i="44"/>
  <c r="J329" i="44"/>
  <c r="K329" i="44"/>
  <c r="L329" i="44"/>
  <c r="I330" i="44"/>
  <c r="J330" i="44"/>
  <c r="K330" i="44"/>
  <c r="L330" i="44"/>
  <c r="I331" i="44"/>
  <c r="J331" i="44"/>
  <c r="K331" i="44"/>
  <c r="L331" i="44"/>
  <c r="I332" i="44"/>
  <c r="J332" i="44"/>
  <c r="K332" i="44"/>
  <c r="L332" i="44"/>
  <c r="I333" i="44"/>
  <c r="J333" i="44"/>
  <c r="K333" i="44"/>
  <c r="L333" i="44"/>
  <c r="I334" i="44"/>
  <c r="J334" i="44"/>
  <c r="K334" i="44"/>
  <c r="L334" i="44"/>
  <c r="I335" i="44"/>
  <c r="J335" i="44"/>
  <c r="K335" i="44"/>
  <c r="L335" i="44"/>
  <c r="I336" i="44"/>
  <c r="J336" i="44"/>
  <c r="K336" i="44"/>
  <c r="L336" i="44"/>
  <c r="I337" i="44"/>
  <c r="J337" i="44"/>
  <c r="K337" i="44"/>
  <c r="L337" i="44"/>
  <c r="I338" i="44"/>
  <c r="J338" i="44"/>
  <c r="K338" i="44"/>
  <c r="L338" i="44"/>
  <c r="I339" i="44"/>
  <c r="J339" i="44"/>
  <c r="K339" i="44"/>
  <c r="L339" i="44"/>
  <c r="I340" i="44"/>
  <c r="J340" i="44"/>
  <c r="K340" i="44"/>
  <c r="L340" i="44"/>
  <c r="I341" i="44"/>
  <c r="J341" i="44"/>
  <c r="K341" i="44"/>
  <c r="L341" i="44"/>
  <c r="I342" i="44"/>
  <c r="J342" i="44"/>
  <c r="K342" i="44"/>
  <c r="L342" i="44"/>
  <c r="I343" i="44"/>
  <c r="J343" i="44"/>
  <c r="K343" i="44"/>
  <c r="L343" i="44"/>
  <c r="I344" i="44"/>
  <c r="J344" i="44"/>
  <c r="K344" i="44"/>
  <c r="L344" i="44"/>
  <c r="I345" i="44"/>
  <c r="J345" i="44"/>
  <c r="K345" i="44"/>
  <c r="L345" i="44"/>
  <c r="I346" i="44"/>
  <c r="J346" i="44"/>
  <c r="K346" i="44"/>
  <c r="L346" i="44"/>
  <c r="I347" i="44"/>
  <c r="J347" i="44"/>
  <c r="K347" i="44"/>
  <c r="L347" i="44"/>
  <c r="I348" i="44"/>
  <c r="J348" i="44"/>
  <c r="K348" i="44"/>
  <c r="L348" i="44"/>
  <c r="I349" i="44"/>
  <c r="J349" i="44"/>
  <c r="K349" i="44"/>
  <c r="L349" i="44"/>
  <c r="I350" i="44"/>
  <c r="J350" i="44"/>
  <c r="K350" i="44"/>
  <c r="L350" i="44"/>
  <c r="I351" i="44"/>
  <c r="J351" i="44"/>
  <c r="K351" i="44"/>
  <c r="L351" i="44"/>
  <c r="I352" i="44"/>
  <c r="J352" i="44"/>
  <c r="K352" i="44"/>
  <c r="L352" i="44"/>
  <c r="I353" i="44"/>
  <c r="J353" i="44"/>
  <c r="K353" i="44"/>
  <c r="L353" i="44"/>
  <c r="I354" i="44"/>
  <c r="J354" i="44"/>
  <c r="K354" i="44"/>
  <c r="L354" i="44"/>
  <c r="I355" i="44"/>
  <c r="J355" i="44"/>
  <c r="K355" i="44"/>
  <c r="L355" i="44"/>
  <c r="I356" i="44"/>
  <c r="J356" i="44"/>
  <c r="K356" i="44"/>
  <c r="L356" i="44"/>
  <c r="I357" i="44"/>
  <c r="J357" i="44"/>
  <c r="K357" i="44"/>
  <c r="L357" i="44"/>
  <c r="I358" i="44"/>
  <c r="J358" i="44"/>
  <c r="K358" i="44"/>
  <c r="L358" i="44"/>
  <c r="I359" i="44"/>
  <c r="J359" i="44"/>
  <c r="K359" i="44"/>
  <c r="L359" i="44"/>
  <c r="I360" i="44"/>
  <c r="J360" i="44"/>
  <c r="K360" i="44"/>
  <c r="L360" i="44"/>
  <c r="I361" i="44"/>
  <c r="J361" i="44"/>
  <c r="K361" i="44"/>
  <c r="L361" i="44"/>
  <c r="I362" i="44"/>
  <c r="J362" i="44"/>
  <c r="K362" i="44"/>
  <c r="L362" i="44"/>
  <c r="I363" i="44"/>
  <c r="J363" i="44"/>
  <c r="K363" i="44"/>
  <c r="L363" i="44"/>
  <c r="I364" i="44"/>
  <c r="J364" i="44"/>
  <c r="K364" i="44"/>
  <c r="L364" i="44"/>
  <c r="I365" i="44"/>
  <c r="J365" i="44"/>
  <c r="K365" i="44"/>
  <c r="L365" i="44"/>
  <c r="I366" i="44"/>
  <c r="J366" i="44"/>
  <c r="K366" i="44"/>
  <c r="L366" i="44"/>
  <c r="I367" i="44"/>
  <c r="J367" i="44"/>
  <c r="K367" i="44"/>
  <c r="L367" i="44"/>
  <c r="I368" i="44"/>
  <c r="J368" i="44"/>
  <c r="K368" i="44"/>
  <c r="L368" i="44"/>
  <c r="I369" i="44"/>
  <c r="J369" i="44"/>
  <c r="K369" i="44"/>
  <c r="L369" i="44"/>
  <c r="I370" i="44"/>
  <c r="J370" i="44"/>
  <c r="K370" i="44"/>
  <c r="L370" i="44"/>
  <c r="I371" i="44"/>
  <c r="J371" i="44"/>
  <c r="K371" i="44"/>
  <c r="L371" i="44"/>
  <c r="I372" i="44"/>
  <c r="J372" i="44"/>
  <c r="K372" i="44"/>
  <c r="L372" i="44"/>
  <c r="I373" i="44"/>
  <c r="J373" i="44"/>
  <c r="K373" i="44"/>
  <c r="L373" i="44"/>
  <c r="I374" i="44"/>
  <c r="J374" i="44"/>
  <c r="K374" i="44"/>
  <c r="L374" i="44"/>
  <c r="I375" i="44"/>
  <c r="J375" i="44"/>
  <c r="K375" i="44"/>
  <c r="L375" i="44"/>
  <c r="I376" i="44"/>
  <c r="J376" i="44"/>
  <c r="K376" i="44"/>
  <c r="L376" i="44"/>
  <c r="I377" i="44"/>
  <c r="J377" i="44"/>
  <c r="K377" i="44"/>
  <c r="L377" i="44"/>
  <c r="I378" i="44"/>
  <c r="J378" i="44"/>
  <c r="K378" i="44"/>
  <c r="L378" i="44"/>
  <c r="I379" i="44"/>
  <c r="J379" i="44"/>
  <c r="K379" i="44"/>
  <c r="L379" i="44"/>
  <c r="I380" i="44"/>
  <c r="J380" i="44"/>
  <c r="K380" i="44"/>
  <c r="L380" i="44"/>
  <c r="I381" i="44"/>
  <c r="J381" i="44"/>
  <c r="K381" i="44"/>
  <c r="L381" i="44"/>
  <c r="I382" i="44"/>
  <c r="J382" i="44"/>
  <c r="K382" i="44"/>
  <c r="L382" i="44"/>
  <c r="I383" i="44"/>
  <c r="J383" i="44"/>
  <c r="K383" i="44"/>
  <c r="L383" i="44"/>
  <c r="I384" i="44"/>
  <c r="J384" i="44"/>
  <c r="K384" i="44"/>
  <c r="L384" i="44"/>
  <c r="I385" i="44"/>
  <c r="J385" i="44"/>
  <c r="K385" i="44"/>
  <c r="L385" i="44"/>
  <c r="I386" i="44"/>
  <c r="J386" i="44"/>
  <c r="K386" i="44"/>
  <c r="L386" i="44"/>
  <c r="I387" i="44"/>
  <c r="J387" i="44"/>
  <c r="K387" i="44"/>
  <c r="L387" i="44"/>
  <c r="I388" i="44"/>
  <c r="J388" i="44"/>
  <c r="K388" i="44"/>
  <c r="L388" i="44"/>
  <c r="I389" i="44"/>
  <c r="J389" i="44"/>
  <c r="K389" i="44"/>
  <c r="L389" i="44"/>
  <c r="I390" i="44"/>
  <c r="J390" i="44"/>
  <c r="K390" i="44"/>
  <c r="L390" i="44"/>
  <c r="I391" i="44"/>
  <c r="J391" i="44"/>
  <c r="K391" i="44"/>
  <c r="L391" i="44"/>
  <c r="I392" i="44"/>
  <c r="J392" i="44"/>
  <c r="K392" i="44"/>
  <c r="L392" i="44"/>
  <c r="I393" i="44"/>
  <c r="J393" i="44"/>
  <c r="K393" i="44"/>
  <c r="L393" i="44"/>
  <c r="I394" i="44"/>
  <c r="J394" i="44"/>
  <c r="K394" i="44"/>
  <c r="L394" i="44"/>
  <c r="I395" i="44"/>
  <c r="J395" i="44"/>
  <c r="K395" i="44"/>
  <c r="L395" i="44"/>
  <c r="I396" i="44"/>
  <c r="J396" i="44"/>
  <c r="K396" i="44"/>
  <c r="L396" i="44"/>
  <c r="I397" i="44"/>
  <c r="J397" i="44"/>
  <c r="K397" i="44"/>
  <c r="L397" i="44"/>
  <c r="I398" i="44"/>
  <c r="J398" i="44"/>
  <c r="K398" i="44"/>
  <c r="L398" i="44"/>
  <c r="I399" i="44"/>
  <c r="J399" i="44"/>
  <c r="K399" i="44"/>
  <c r="L399" i="44"/>
  <c r="I400" i="44"/>
  <c r="J400" i="44"/>
  <c r="K400" i="44"/>
  <c r="L400" i="44"/>
  <c r="I401" i="44"/>
  <c r="J401" i="44"/>
  <c r="K401" i="44"/>
  <c r="L401" i="44"/>
  <c r="I402" i="44"/>
  <c r="J402" i="44"/>
  <c r="K402" i="44"/>
  <c r="L402" i="44"/>
  <c r="I403" i="44"/>
  <c r="J403" i="44"/>
  <c r="K403" i="44"/>
  <c r="L403" i="44"/>
  <c r="I404" i="44"/>
  <c r="J404" i="44"/>
  <c r="K404" i="44"/>
  <c r="L404" i="44"/>
  <c r="I405" i="44"/>
  <c r="J405" i="44"/>
  <c r="K405" i="44"/>
  <c r="L405" i="44"/>
  <c r="I406" i="44"/>
  <c r="J406" i="44"/>
  <c r="K406" i="44"/>
  <c r="L406" i="44"/>
  <c r="I407" i="44"/>
  <c r="J407" i="44"/>
  <c r="K407" i="44"/>
  <c r="L407" i="44"/>
  <c r="I408" i="44"/>
  <c r="J408" i="44"/>
  <c r="K408" i="44"/>
  <c r="L408" i="44"/>
  <c r="I409" i="44"/>
  <c r="J409" i="44"/>
  <c r="K409" i="44"/>
  <c r="L409" i="44"/>
  <c r="I410" i="44"/>
  <c r="J410" i="44"/>
  <c r="K410" i="44"/>
  <c r="L410" i="44"/>
  <c r="I411" i="44"/>
  <c r="J411" i="44"/>
  <c r="K411" i="44"/>
  <c r="L411" i="44"/>
  <c r="I412" i="44"/>
  <c r="J412" i="44"/>
  <c r="K412" i="44"/>
  <c r="L412" i="44"/>
  <c r="I413" i="44"/>
  <c r="J413" i="44"/>
  <c r="K413" i="44"/>
  <c r="L413" i="44"/>
  <c r="I414" i="44"/>
  <c r="J414" i="44"/>
  <c r="K414" i="44"/>
  <c r="L414" i="44"/>
  <c r="I415" i="44"/>
  <c r="J415" i="44"/>
  <c r="K415" i="44"/>
  <c r="L415" i="44"/>
  <c r="I416" i="44"/>
  <c r="J416" i="44"/>
  <c r="K416" i="44"/>
  <c r="L416" i="44"/>
  <c r="I417" i="44"/>
  <c r="J417" i="44"/>
  <c r="K417" i="44"/>
  <c r="L417" i="44"/>
  <c r="I418" i="44"/>
  <c r="J418" i="44"/>
  <c r="K418" i="44"/>
  <c r="L418" i="44"/>
  <c r="I419" i="44"/>
  <c r="J419" i="44"/>
  <c r="K419" i="44"/>
  <c r="L419" i="44"/>
  <c r="I420" i="44"/>
  <c r="J420" i="44"/>
  <c r="K420" i="44"/>
  <c r="L420" i="44"/>
  <c r="I421" i="44"/>
  <c r="J421" i="44"/>
  <c r="K421" i="44"/>
  <c r="L421" i="44"/>
  <c r="I422" i="44"/>
  <c r="J422" i="44"/>
  <c r="K422" i="44"/>
  <c r="L422" i="44"/>
  <c r="I423" i="44"/>
  <c r="J423" i="44"/>
  <c r="K423" i="44"/>
  <c r="L423" i="44"/>
  <c r="I424" i="44"/>
  <c r="J424" i="44"/>
  <c r="K424" i="44"/>
  <c r="L424" i="44"/>
  <c r="I425" i="44"/>
  <c r="J425" i="44"/>
  <c r="K425" i="44"/>
  <c r="L425" i="44"/>
  <c r="I426" i="44"/>
  <c r="J426" i="44"/>
  <c r="K426" i="44"/>
  <c r="L426" i="44"/>
  <c r="I427" i="44"/>
  <c r="J427" i="44"/>
  <c r="K427" i="44"/>
  <c r="L427" i="44"/>
  <c r="I428" i="44"/>
  <c r="J428" i="44"/>
  <c r="K428" i="44"/>
  <c r="L428" i="44"/>
  <c r="I429" i="44"/>
  <c r="J429" i="44"/>
  <c r="K429" i="44"/>
  <c r="L429" i="44"/>
  <c r="I430" i="44"/>
  <c r="J430" i="44"/>
  <c r="K430" i="44"/>
  <c r="L430" i="44"/>
  <c r="I431" i="44"/>
  <c r="J431" i="44"/>
  <c r="K431" i="44"/>
  <c r="L431" i="44"/>
  <c r="I432" i="44"/>
  <c r="J432" i="44"/>
  <c r="K432" i="44"/>
  <c r="L432" i="44"/>
  <c r="I433" i="44"/>
  <c r="J433" i="44"/>
  <c r="K433" i="44"/>
  <c r="L433" i="44"/>
  <c r="I434" i="44"/>
  <c r="J434" i="44"/>
  <c r="K434" i="44"/>
  <c r="L434" i="44"/>
  <c r="I435" i="44"/>
  <c r="J435" i="44"/>
  <c r="K435" i="44"/>
  <c r="L435" i="44"/>
  <c r="I436" i="44"/>
  <c r="J436" i="44"/>
  <c r="K436" i="44"/>
  <c r="L436" i="44"/>
  <c r="I437" i="44"/>
  <c r="J437" i="44"/>
  <c r="K437" i="44"/>
  <c r="L437" i="44"/>
  <c r="I438" i="44"/>
  <c r="J438" i="44"/>
  <c r="K438" i="44"/>
  <c r="L438" i="44"/>
  <c r="I439" i="44"/>
  <c r="J439" i="44"/>
  <c r="K439" i="44"/>
  <c r="L439" i="44"/>
  <c r="I440" i="44"/>
  <c r="J440" i="44"/>
  <c r="K440" i="44"/>
  <c r="L440" i="44"/>
  <c r="I441" i="44"/>
  <c r="J441" i="44"/>
  <c r="K441" i="44"/>
  <c r="L441" i="44"/>
  <c r="I442" i="44"/>
  <c r="J442" i="44"/>
  <c r="K442" i="44"/>
  <c r="L442" i="44"/>
  <c r="I443" i="44"/>
  <c r="J443" i="44"/>
  <c r="K443" i="44"/>
  <c r="L443" i="44"/>
  <c r="I444" i="44"/>
  <c r="J444" i="44"/>
  <c r="K444" i="44"/>
  <c r="L444" i="44"/>
  <c r="I445" i="44"/>
  <c r="J445" i="44"/>
  <c r="K445" i="44"/>
  <c r="L445" i="44"/>
  <c r="I446" i="44"/>
  <c r="J446" i="44"/>
  <c r="K446" i="44"/>
  <c r="L446" i="44"/>
  <c r="I447" i="44"/>
  <c r="J447" i="44"/>
  <c r="K447" i="44"/>
  <c r="L447" i="44"/>
  <c r="I448" i="44"/>
  <c r="J448" i="44"/>
  <c r="K448" i="44"/>
  <c r="L448" i="44"/>
  <c r="I449" i="44"/>
  <c r="J449" i="44"/>
  <c r="K449" i="44"/>
  <c r="L449" i="44"/>
  <c r="I450" i="44"/>
  <c r="J450" i="44"/>
  <c r="K450" i="44"/>
  <c r="L450" i="44"/>
  <c r="I451" i="44"/>
  <c r="J451" i="44"/>
  <c r="K451" i="44"/>
  <c r="L451" i="44"/>
  <c r="I452" i="44"/>
  <c r="J452" i="44"/>
  <c r="K452" i="44"/>
  <c r="L452" i="44"/>
  <c r="I453" i="44"/>
  <c r="J453" i="44"/>
  <c r="K453" i="44"/>
  <c r="L453" i="44"/>
  <c r="I454" i="44"/>
  <c r="J454" i="44"/>
  <c r="K454" i="44"/>
  <c r="L454" i="44"/>
  <c r="I455" i="44"/>
  <c r="J455" i="44"/>
  <c r="K455" i="44"/>
  <c r="L455" i="44"/>
  <c r="I456" i="44"/>
  <c r="J456" i="44"/>
  <c r="K456" i="44"/>
  <c r="L456" i="44"/>
  <c r="I457" i="44"/>
  <c r="J457" i="44"/>
  <c r="K457" i="44"/>
  <c r="L457" i="44"/>
  <c r="I458" i="44"/>
  <c r="J458" i="44"/>
  <c r="K458" i="44"/>
  <c r="L458" i="44"/>
  <c r="I459" i="44"/>
  <c r="J459" i="44"/>
  <c r="K459" i="44"/>
  <c r="L459" i="44"/>
  <c r="I460" i="44"/>
  <c r="J460" i="44"/>
  <c r="K460" i="44"/>
  <c r="L460" i="44"/>
  <c r="I461" i="44"/>
  <c r="J461" i="44"/>
  <c r="K461" i="44"/>
  <c r="L461" i="44"/>
  <c r="I462" i="44"/>
  <c r="J462" i="44"/>
  <c r="K462" i="44"/>
  <c r="L462" i="44"/>
  <c r="I463" i="44"/>
  <c r="J463" i="44"/>
  <c r="K463" i="44"/>
  <c r="L463" i="44"/>
  <c r="I464" i="44"/>
  <c r="J464" i="44"/>
  <c r="K464" i="44"/>
  <c r="L464" i="44"/>
  <c r="I465" i="44"/>
  <c r="J465" i="44"/>
  <c r="K465" i="44"/>
  <c r="L465" i="44"/>
  <c r="I466" i="44"/>
  <c r="J466" i="44"/>
  <c r="K466" i="44"/>
  <c r="L466" i="44"/>
  <c r="I467" i="44"/>
  <c r="J467" i="44"/>
  <c r="K467" i="44"/>
  <c r="L467" i="44"/>
  <c r="I468" i="44"/>
  <c r="J468" i="44"/>
  <c r="K468" i="44"/>
  <c r="L468" i="44"/>
  <c r="I469" i="44"/>
  <c r="J469" i="44"/>
  <c r="K469" i="44"/>
  <c r="L469" i="44"/>
  <c r="I470" i="44"/>
  <c r="J470" i="44"/>
  <c r="K470" i="44"/>
  <c r="L470" i="44"/>
  <c r="I471" i="44"/>
  <c r="J471" i="44"/>
  <c r="K471" i="44"/>
  <c r="L471" i="44"/>
  <c r="I472" i="44"/>
  <c r="J472" i="44"/>
  <c r="K472" i="44"/>
  <c r="L472" i="44"/>
  <c r="I473" i="44"/>
  <c r="J473" i="44"/>
  <c r="K473" i="44"/>
  <c r="L473" i="44"/>
  <c r="I474" i="44"/>
  <c r="J474" i="44"/>
  <c r="K474" i="44"/>
  <c r="L474" i="44"/>
  <c r="I475" i="44"/>
  <c r="J475" i="44"/>
  <c r="K475" i="44"/>
  <c r="L475" i="44"/>
  <c r="I476" i="44"/>
  <c r="J476" i="44"/>
  <c r="K476" i="44"/>
  <c r="L476" i="44"/>
  <c r="I477" i="44"/>
  <c r="J477" i="44"/>
  <c r="K477" i="44"/>
  <c r="L477" i="44"/>
  <c r="I478" i="44"/>
  <c r="J478" i="44"/>
  <c r="K478" i="44"/>
  <c r="L478" i="44"/>
  <c r="I479" i="44"/>
  <c r="J479" i="44"/>
  <c r="K479" i="44"/>
  <c r="L479" i="44"/>
  <c r="I480" i="44"/>
  <c r="J480" i="44"/>
  <c r="K480" i="44"/>
  <c r="L480" i="44"/>
  <c r="I481" i="44"/>
  <c r="J481" i="44"/>
  <c r="K481" i="44"/>
  <c r="L481" i="44"/>
  <c r="I482" i="44"/>
  <c r="J482" i="44"/>
  <c r="K482" i="44"/>
  <c r="L482" i="44"/>
  <c r="I483" i="44"/>
  <c r="J483" i="44"/>
  <c r="K483" i="44"/>
  <c r="L483" i="44"/>
  <c r="I484" i="44"/>
  <c r="J484" i="44"/>
  <c r="K484" i="44"/>
  <c r="L484" i="44"/>
  <c r="I485" i="44"/>
  <c r="J485" i="44"/>
  <c r="K485" i="44"/>
  <c r="L485" i="44"/>
  <c r="I486" i="44"/>
  <c r="J486" i="44"/>
  <c r="K486" i="44"/>
  <c r="L486" i="44"/>
  <c r="I487" i="44"/>
  <c r="J487" i="44"/>
  <c r="K487" i="44"/>
  <c r="L487" i="44"/>
  <c r="I488" i="44"/>
  <c r="J488" i="44"/>
  <c r="K488" i="44"/>
  <c r="L488" i="44"/>
  <c r="I489" i="44"/>
  <c r="J489" i="44"/>
  <c r="K489" i="44"/>
  <c r="L489" i="44"/>
  <c r="I490" i="44"/>
  <c r="J490" i="44"/>
  <c r="K490" i="44"/>
  <c r="L490" i="44"/>
  <c r="I491" i="44"/>
  <c r="J491" i="44"/>
  <c r="K491" i="44"/>
  <c r="L491" i="44"/>
  <c r="I492" i="44"/>
  <c r="J492" i="44"/>
  <c r="K492" i="44"/>
  <c r="L492" i="44"/>
  <c r="I493" i="44"/>
  <c r="J493" i="44"/>
  <c r="K493" i="44"/>
  <c r="L493" i="44"/>
  <c r="I494" i="44"/>
  <c r="J494" i="44"/>
  <c r="K494" i="44"/>
  <c r="L494" i="44"/>
  <c r="I495" i="44"/>
  <c r="J495" i="44"/>
  <c r="K495" i="44"/>
  <c r="L495" i="44"/>
  <c r="I496" i="44"/>
  <c r="J496" i="44"/>
  <c r="K496" i="44"/>
  <c r="L496" i="44"/>
  <c r="I497" i="44"/>
  <c r="J497" i="44"/>
  <c r="K497" i="44"/>
  <c r="L497" i="44"/>
  <c r="I498" i="44"/>
  <c r="J498" i="44"/>
  <c r="K498" i="44"/>
  <c r="L498" i="44"/>
  <c r="I499" i="44"/>
  <c r="J499" i="44"/>
  <c r="K499" i="44"/>
  <c r="L499" i="44"/>
  <c r="I500" i="44"/>
  <c r="J500" i="44"/>
  <c r="K500" i="44"/>
  <c r="L500" i="44"/>
  <c r="I501" i="44"/>
  <c r="J501" i="44"/>
  <c r="K501" i="44"/>
  <c r="L501" i="44"/>
  <c r="I502" i="44"/>
  <c r="J502" i="44"/>
  <c r="K502" i="44"/>
  <c r="L502" i="44"/>
  <c r="I503" i="44"/>
  <c r="J503" i="44"/>
  <c r="K503" i="44"/>
  <c r="L503" i="44"/>
  <c r="I504" i="44"/>
  <c r="J504" i="44"/>
  <c r="K504" i="44"/>
  <c r="L504" i="44"/>
  <c r="I505" i="44"/>
  <c r="J505" i="44"/>
  <c r="K505" i="44"/>
  <c r="L505" i="44"/>
  <c r="I506" i="44"/>
  <c r="J506" i="44"/>
  <c r="K506" i="44"/>
  <c r="L506" i="44"/>
  <c r="I507" i="44"/>
  <c r="J507" i="44"/>
  <c r="K507" i="44"/>
  <c r="L507" i="44"/>
  <c r="I508" i="44"/>
  <c r="J508" i="44"/>
  <c r="K508" i="44"/>
  <c r="L508" i="44"/>
  <c r="I509" i="44"/>
  <c r="J509" i="44"/>
  <c r="K509" i="44"/>
  <c r="L509" i="44"/>
  <c r="I510" i="44"/>
  <c r="J510" i="44"/>
  <c r="K510" i="44"/>
  <c r="L510" i="44"/>
  <c r="I511" i="44"/>
  <c r="J511" i="44"/>
  <c r="K511" i="44"/>
  <c r="L511" i="44"/>
  <c r="I512" i="44"/>
  <c r="J512" i="44"/>
  <c r="K512" i="44"/>
  <c r="L512" i="44"/>
  <c r="I513" i="44"/>
  <c r="J513" i="44"/>
  <c r="K513" i="44"/>
  <c r="L513" i="44"/>
  <c r="I514" i="44"/>
  <c r="J514" i="44"/>
  <c r="K514" i="44"/>
  <c r="L514" i="44"/>
  <c r="I515" i="44"/>
  <c r="J515" i="44"/>
  <c r="K515" i="44"/>
  <c r="L515" i="44"/>
  <c r="I516" i="44"/>
  <c r="J516" i="44"/>
  <c r="K516" i="44"/>
  <c r="L516" i="44"/>
  <c r="I517" i="44"/>
  <c r="J517" i="44"/>
  <c r="K517" i="44"/>
  <c r="L517" i="44"/>
  <c r="I518" i="44"/>
  <c r="J518" i="44"/>
  <c r="K518" i="44"/>
  <c r="L518" i="44"/>
  <c r="I519" i="44"/>
  <c r="J519" i="44"/>
  <c r="K519" i="44"/>
  <c r="L519" i="44"/>
  <c r="I520" i="44"/>
  <c r="J520" i="44"/>
  <c r="K520" i="44"/>
  <c r="L520" i="44"/>
  <c r="I521" i="44"/>
  <c r="J521" i="44"/>
  <c r="K521" i="44"/>
  <c r="L521" i="44"/>
  <c r="I522" i="44"/>
  <c r="J522" i="44"/>
  <c r="K522" i="44"/>
  <c r="L522" i="44"/>
  <c r="I523" i="44"/>
  <c r="J523" i="44"/>
  <c r="K523" i="44"/>
  <c r="L523" i="44"/>
  <c r="I524" i="44"/>
  <c r="J524" i="44"/>
  <c r="K524" i="44"/>
  <c r="L524" i="44"/>
  <c r="I525" i="44"/>
  <c r="J525" i="44"/>
  <c r="K525" i="44"/>
  <c r="L525" i="44"/>
  <c r="I526" i="44"/>
  <c r="J526" i="44"/>
  <c r="K526" i="44"/>
  <c r="L526" i="44"/>
  <c r="I527" i="44"/>
  <c r="J527" i="44"/>
  <c r="K527" i="44"/>
  <c r="L527" i="44"/>
  <c r="I528" i="44"/>
  <c r="J528" i="44"/>
  <c r="K528" i="44"/>
  <c r="L528" i="44"/>
  <c r="I529" i="44"/>
  <c r="J529" i="44"/>
  <c r="K529" i="44"/>
  <c r="L529" i="44"/>
  <c r="I530" i="44"/>
  <c r="J530" i="44"/>
  <c r="K530" i="44"/>
  <c r="L530" i="44"/>
  <c r="I531" i="44"/>
  <c r="J531" i="44"/>
  <c r="K531" i="44"/>
  <c r="L531" i="44"/>
  <c r="I532" i="44"/>
  <c r="J532" i="44"/>
  <c r="K532" i="44"/>
  <c r="L532" i="44"/>
  <c r="I533" i="44"/>
  <c r="J533" i="44"/>
  <c r="K533" i="44"/>
  <c r="L533" i="44"/>
  <c r="I534" i="44"/>
  <c r="J534" i="44"/>
  <c r="K534" i="44"/>
  <c r="L534" i="44"/>
  <c r="I535" i="44"/>
  <c r="J535" i="44"/>
  <c r="K535" i="44"/>
  <c r="L535" i="44"/>
  <c r="I536" i="44"/>
  <c r="J536" i="44"/>
  <c r="K536" i="44"/>
  <c r="L536" i="44"/>
  <c r="I537" i="44"/>
  <c r="J537" i="44"/>
  <c r="K537" i="44"/>
  <c r="L537" i="44"/>
  <c r="I538" i="44"/>
  <c r="J538" i="44"/>
  <c r="K538" i="44"/>
  <c r="L538" i="44"/>
  <c r="I539" i="44"/>
  <c r="J539" i="44"/>
  <c r="K539" i="44"/>
  <c r="L539" i="44"/>
  <c r="I540" i="44"/>
  <c r="J540" i="44"/>
  <c r="K540" i="44"/>
  <c r="L540" i="44"/>
  <c r="I541" i="44"/>
  <c r="J541" i="44"/>
  <c r="K541" i="44"/>
  <c r="L541" i="44"/>
  <c r="I542" i="44"/>
  <c r="J542" i="44"/>
  <c r="K542" i="44"/>
  <c r="L542" i="44"/>
  <c r="I543" i="44"/>
  <c r="J543" i="44"/>
  <c r="K543" i="44"/>
  <c r="L543" i="44"/>
  <c r="I544" i="44"/>
  <c r="J544" i="44"/>
  <c r="K544" i="44"/>
  <c r="L544" i="44"/>
  <c r="I545" i="44"/>
  <c r="J545" i="44"/>
  <c r="K545" i="44"/>
  <c r="L545" i="44"/>
  <c r="I546" i="44"/>
  <c r="J546" i="44"/>
  <c r="K546" i="44"/>
  <c r="L546" i="44"/>
  <c r="I547" i="44"/>
  <c r="J547" i="44"/>
  <c r="K547" i="44"/>
  <c r="L547" i="44"/>
  <c r="I548" i="44"/>
  <c r="J548" i="44"/>
  <c r="K548" i="44"/>
  <c r="L548" i="44"/>
  <c r="I549" i="44"/>
  <c r="J549" i="44"/>
  <c r="K549" i="44"/>
  <c r="L549" i="44"/>
  <c r="I550" i="44"/>
  <c r="J550" i="44"/>
  <c r="K550" i="44"/>
  <c r="L550" i="44"/>
  <c r="I551" i="44"/>
  <c r="J551" i="44"/>
  <c r="K551" i="44"/>
  <c r="L551" i="44"/>
  <c r="I552" i="44"/>
  <c r="J552" i="44"/>
  <c r="K552" i="44"/>
  <c r="L552" i="44"/>
  <c r="I553" i="44"/>
  <c r="J553" i="44"/>
  <c r="K553" i="44"/>
  <c r="L553" i="44"/>
  <c r="I554" i="44"/>
  <c r="J554" i="44"/>
  <c r="K554" i="44"/>
  <c r="L554" i="44"/>
  <c r="I555" i="44"/>
  <c r="J555" i="44"/>
  <c r="K555" i="44"/>
  <c r="L555" i="44"/>
  <c r="I556" i="44"/>
  <c r="J556" i="44"/>
  <c r="K556" i="44"/>
  <c r="L556" i="44"/>
  <c r="I557" i="44"/>
  <c r="J557" i="44"/>
  <c r="K557" i="44"/>
  <c r="L557" i="44"/>
  <c r="I558" i="44"/>
  <c r="J558" i="44"/>
  <c r="K558" i="44"/>
  <c r="L558" i="44"/>
  <c r="I559" i="44"/>
  <c r="J559" i="44"/>
  <c r="K559" i="44"/>
  <c r="L559" i="44"/>
  <c r="I560" i="44"/>
  <c r="J560" i="44"/>
  <c r="K560" i="44"/>
  <c r="L560" i="44"/>
  <c r="I561" i="44"/>
  <c r="J561" i="44"/>
  <c r="K561" i="44"/>
  <c r="L561" i="44"/>
  <c r="I562" i="44"/>
  <c r="J562" i="44"/>
  <c r="K562" i="44"/>
  <c r="L562" i="44"/>
  <c r="I563" i="44"/>
  <c r="J563" i="44"/>
  <c r="K563" i="44"/>
  <c r="L563" i="44"/>
  <c r="I564" i="44"/>
  <c r="J564" i="44"/>
  <c r="K564" i="44"/>
  <c r="L564" i="44"/>
  <c r="I565" i="44"/>
  <c r="J565" i="44"/>
  <c r="K565" i="44"/>
  <c r="L565" i="44"/>
  <c r="I566" i="44"/>
  <c r="J566" i="44"/>
  <c r="K566" i="44"/>
  <c r="L566" i="44"/>
  <c r="I567" i="44"/>
  <c r="J567" i="44"/>
  <c r="K567" i="44"/>
  <c r="L567" i="44"/>
  <c r="I568" i="44"/>
  <c r="J568" i="44"/>
  <c r="K568" i="44"/>
  <c r="L568" i="44"/>
  <c r="I569" i="44"/>
  <c r="J569" i="44"/>
  <c r="K569" i="44"/>
  <c r="L569" i="44"/>
  <c r="I570" i="44"/>
  <c r="J570" i="44"/>
  <c r="K570" i="44"/>
  <c r="L570" i="44"/>
  <c r="I571" i="44"/>
  <c r="J571" i="44"/>
  <c r="K571" i="44"/>
  <c r="L571" i="44"/>
  <c r="I572" i="44"/>
  <c r="J572" i="44"/>
  <c r="K572" i="44"/>
  <c r="L572" i="44"/>
  <c r="I573" i="44"/>
  <c r="J573" i="44"/>
  <c r="K573" i="44"/>
  <c r="L573" i="44"/>
  <c r="I574" i="44"/>
  <c r="J574" i="44"/>
  <c r="K574" i="44"/>
  <c r="L574" i="44"/>
  <c r="I575" i="44"/>
  <c r="J575" i="44"/>
  <c r="K575" i="44"/>
  <c r="L575" i="44"/>
  <c r="I576" i="44"/>
  <c r="J576" i="44"/>
  <c r="K576" i="44"/>
  <c r="L576" i="44"/>
  <c r="I577" i="44"/>
  <c r="J577" i="44"/>
  <c r="K577" i="44"/>
  <c r="L577" i="44"/>
  <c r="I578" i="44"/>
  <c r="J578" i="44"/>
  <c r="K578" i="44"/>
  <c r="L578" i="44"/>
  <c r="I579" i="44"/>
  <c r="J579" i="44"/>
  <c r="K579" i="44"/>
  <c r="L579" i="44"/>
  <c r="I580" i="44"/>
  <c r="J580" i="44"/>
  <c r="K580" i="44"/>
  <c r="L580" i="44"/>
  <c r="I581" i="44"/>
  <c r="J581" i="44"/>
  <c r="K581" i="44"/>
  <c r="L581" i="44"/>
  <c r="I582" i="44"/>
  <c r="J582" i="44"/>
  <c r="K582" i="44"/>
  <c r="L582" i="44"/>
  <c r="I583" i="44"/>
  <c r="J583" i="44"/>
  <c r="K583" i="44"/>
  <c r="L583" i="44"/>
  <c r="I584" i="44"/>
  <c r="J584" i="44"/>
  <c r="K584" i="44"/>
  <c r="L584" i="44"/>
  <c r="I585" i="44"/>
  <c r="J585" i="44"/>
  <c r="K585" i="44"/>
  <c r="L585" i="44"/>
  <c r="I586" i="44"/>
  <c r="J586" i="44"/>
  <c r="K586" i="44"/>
  <c r="L586" i="44"/>
  <c r="I587" i="44"/>
  <c r="J587" i="44"/>
  <c r="K587" i="44"/>
  <c r="L587" i="44"/>
  <c r="I588" i="44"/>
  <c r="J588" i="44"/>
  <c r="K588" i="44"/>
  <c r="L588" i="44"/>
  <c r="I589" i="44"/>
  <c r="J589" i="44"/>
  <c r="K589" i="44"/>
  <c r="L589" i="44"/>
  <c r="I590" i="44"/>
  <c r="J590" i="44"/>
  <c r="K590" i="44"/>
  <c r="L590" i="44"/>
  <c r="I591" i="44"/>
  <c r="J591" i="44"/>
  <c r="K591" i="44"/>
  <c r="L591" i="44"/>
  <c r="I592" i="44"/>
  <c r="J592" i="44"/>
  <c r="K592" i="44"/>
  <c r="L592" i="44"/>
  <c r="I593" i="44"/>
  <c r="J593" i="44"/>
  <c r="K593" i="44"/>
  <c r="L593" i="44"/>
  <c r="I594" i="44"/>
  <c r="J594" i="44"/>
  <c r="K594" i="44"/>
  <c r="L594" i="44"/>
  <c r="I595" i="44"/>
  <c r="J595" i="44"/>
  <c r="K595" i="44"/>
  <c r="L595" i="44"/>
  <c r="I596" i="44"/>
  <c r="J596" i="44"/>
  <c r="K596" i="44"/>
  <c r="L596" i="44"/>
  <c r="I597" i="44"/>
  <c r="J597" i="44"/>
  <c r="K597" i="44"/>
  <c r="L597" i="44"/>
  <c r="I598" i="44"/>
  <c r="J598" i="44"/>
  <c r="K598" i="44"/>
  <c r="L598" i="44"/>
  <c r="I599" i="44"/>
  <c r="J599" i="44"/>
  <c r="K599" i="44"/>
  <c r="L599" i="44"/>
  <c r="I600" i="44"/>
  <c r="J600" i="44"/>
  <c r="K600" i="44"/>
  <c r="L600" i="44"/>
  <c r="I601" i="44"/>
  <c r="J601" i="44"/>
  <c r="K601" i="44"/>
  <c r="L601" i="44"/>
  <c r="I602" i="44"/>
  <c r="J602" i="44"/>
  <c r="K602" i="44"/>
  <c r="L602" i="44"/>
  <c r="I603" i="44"/>
  <c r="J603" i="44"/>
  <c r="K603" i="44"/>
  <c r="L603" i="44"/>
  <c r="I604" i="44"/>
  <c r="J604" i="44"/>
  <c r="K604" i="44"/>
  <c r="L604" i="44"/>
  <c r="I605" i="44"/>
  <c r="J605" i="44"/>
  <c r="K605" i="44"/>
  <c r="L605" i="44"/>
  <c r="I606" i="44"/>
  <c r="J606" i="44"/>
  <c r="K606" i="44"/>
  <c r="L606" i="44"/>
  <c r="I607" i="44"/>
  <c r="J607" i="44"/>
  <c r="K607" i="44"/>
  <c r="L607" i="44"/>
  <c r="I608" i="44"/>
  <c r="J608" i="44"/>
  <c r="K608" i="44"/>
  <c r="L608" i="44"/>
  <c r="I609" i="44"/>
  <c r="J609" i="44"/>
  <c r="K609" i="44"/>
  <c r="L609" i="44"/>
  <c r="I610" i="44"/>
  <c r="J610" i="44"/>
  <c r="K610" i="44"/>
  <c r="L610" i="44"/>
  <c r="I611" i="44"/>
  <c r="J611" i="44"/>
  <c r="K611" i="44"/>
  <c r="L611" i="44"/>
  <c r="I612" i="44"/>
  <c r="J612" i="44"/>
  <c r="K612" i="44"/>
  <c r="L612" i="44"/>
  <c r="I613" i="44"/>
  <c r="J613" i="44"/>
  <c r="K613" i="44"/>
  <c r="L613" i="44"/>
  <c r="I614" i="44"/>
  <c r="J614" i="44"/>
  <c r="K614" i="44"/>
  <c r="L614" i="44"/>
  <c r="I615" i="44"/>
  <c r="J615" i="44"/>
  <c r="K615" i="44"/>
  <c r="L615" i="44"/>
  <c r="I616" i="44"/>
  <c r="J616" i="44"/>
  <c r="K616" i="44"/>
  <c r="L616" i="44"/>
  <c r="I617" i="44"/>
  <c r="J617" i="44"/>
  <c r="K617" i="44"/>
  <c r="L617" i="44"/>
  <c r="I618" i="44"/>
  <c r="J618" i="44"/>
  <c r="K618" i="44"/>
  <c r="L618" i="44"/>
  <c r="I619" i="44"/>
  <c r="J619" i="44"/>
  <c r="K619" i="44"/>
  <c r="L619" i="44"/>
  <c r="I620" i="44"/>
  <c r="J620" i="44"/>
  <c r="K620" i="44"/>
  <c r="L620" i="44"/>
  <c r="I621" i="44"/>
  <c r="J621" i="44"/>
  <c r="K621" i="44"/>
  <c r="L621" i="44"/>
  <c r="I622" i="44"/>
  <c r="J622" i="44"/>
  <c r="K622" i="44"/>
  <c r="L622" i="44"/>
  <c r="I623" i="44"/>
  <c r="J623" i="44"/>
  <c r="K623" i="44"/>
  <c r="L623" i="44"/>
  <c r="I624" i="44"/>
  <c r="J624" i="44"/>
  <c r="K624" i="44"/>
  <c r="L624" i="44"/>
  <c r="I625" i="44"/>
  <c r="J625" i="44"/>
  <c r="K625" i="44"/>
  <c r="L625" i="44"/>
  <c r="I626" i="44"/>
  <c r="J626" i="44"/>
  <c r="K626" i="44"/>
  <c r="L626" i="44"/>
  <c r="I627" i="44"/>
  <c r="J627" i="44"/>
  <c r="K627" i="44"/>
  <c r="L627" i="44"/>
  <c r="I628" i="44"/>
  <c r="J628" i="44"/>
  <c r="K628" i="44"/>
  <c r="L628" i="44"/>
  <c r="I629" i="44"/>
  <c r="J629" i="44"/>
  <c r="K629" i="44"/>
  <c r="L629" i="44"/>
  <c r="I630" i="44"/>
  <c r="J630" i="44"/>
  <c r="K630" i="44"/>
  <c r="L630" i="44"/>
  <c r="I631" i="44"/>
  <c r="J631" i="44"/>
  <c r="K631" i="44"/>
  <c r="L631" i="44"/>
  <c r="I632" i="44"/>
  <c r="J632" i="44"/>
  <c r="K632" i="44"/>
  <c r="L632" i="44"/>
  <c r="I633" i="44"/>
  <c r="J633" i="44"/>
  <c r="K633" i="44"/>
  <c r="L633" i="44"/>
  <c r="I634" i="44"/>
  <c r="J634" i="44"/>
  <c r="K634" i="44"/>
  <c r="L634" i="44"/>
  <c r="I635" i="44"/>
  <c r="J635" i="44"/>
  <c r="K635" i="44"/>
  <c r="L635" i="44"/>
  <c r="I636" i="44"/>
  <c r="J636" i="44"/>
  <c r="K636" i="44"/>
  <c r="L636" i="44"/>
  <c r="I637" i="44"/>
  <c r="J637" i="44"/>
  <c r="K637" i="44"/>
  <c r="L637" i="44"/>
  <c r="I638" i="44"/>
  <c r="J638" i="44"/>
  <c r="K638" i="44"/>
  <c r="L638" i="44"/>
  <c r="I639" i="44"/>
  <c r="J639" i="44"/>
  <c r="K639" i="44"/>
  <c r="L639" i="44"/>
  <c r="I640" i="44"/>
  <c r="J640" i="44"/>
  <c r="K640" i="44"/>
  <c r="L640" i="44"/>
  <c r="I641" i="44"/>
  <c r="J641" i="44"/>
  <c r="K641" i="44"/>
  <c r="L641" i="44"/>
  <c r="I642" i="44"/>
  <c r="J642" i="44"/>
  <c r="K642" i="44"/>
  <c r="L642" i="44"/>
  <c r="I643" i="44"/>
  <c r="J643" i="44"/>
  <c r="K643" i="44"/>
  <c r="L643" i="44"/>
  <c r="I644" i="44"/>
  <c r="J644" i="44"/>
  <c r="K644" i="44"/>
  <c r="L644" i="44"/>
  <c r="I645" i="44"/>
  <c r="J645" i="44"/>
  <c r="K645" i="44"/>
  <c r="L645" i="44"/>
  <c r="I646" i="44"/>
  <c r="J646" i="44"/>
  <c r="K646" i="44"/>
  <c r="L646" i="44"/>
  <c r="I647" i="44"/>
  <c r="J647" i="44"/>
  <c r="K647" i="44"/>
  <c r="L647" i="44"/>
  <c r="I648" i="44"/>
  <c r="J648" i="44"/>
  <c r="K648" i="44"/>
  <c r="L648" i="44"/>
  <c r="I649" i="44"/>
  <c r="J649" i="44"/>
  <c r="K649" i="44"/>
  <c r="L649" i="44"/>
  <c r="I650" i="44"/>
  <c r="J650" i="44"/>
  <c r="K650" i="44"/>
  <c r="L650" i="44"/>
  <c r="I651" i="44"/>
  <c r="J651" i="44"/>
  <c r="K651" i="44"/>
  <c r="L651" i="44"/>
  <c r="I652" i="44"/>
  <c r="J652" i="44"/>
  <c r="K652" i="44"/>
  <c r="L652" i="44"/>
  <c r="I653" i="44"/>
  <c r="J653" i="44"/>
  <c r="K653" i="44"/>
  <c r="L653" i="44"/>
  <c r="I654" i="44"/>
  <c r="J654" i="44"/>
  <c r="K654" i="44"/>
  <c r="L654" i="44"/>
  <c r="I655" i="44"/>
  <c r="J655" i="44"/>
  <c r="K655" i="44"/>
  <c r="L655" i="44"/>
  <c r="I656" i="44"/>
  <c r="J656" i="44"/>
  <c r="K656" i="44"/>
  <c r="L656" i="44"/>
  <c r="I657" i="44"/>
  <c r="J657" i="44"/>
  <c r="K657" i="44"/>
  <c r="L657" i="44"/>
  <c r="I658" i="44"/>
  <c r="J658" i="44"/>
  <c r="K658" i="44"/>
  <c r="L658" i="44"/>
  <c r="I659" i="44"/>
  <c r="J659" i="44"/>
  <c r="K659" i="44"/>
  <c r="L659" i="44"/>
  <c r="I660" i="44"/>
  <c r="J660" i="44"/>
  <c r="K660" i="44"/>
  <c r="L660" i="44"/>
  <c r="I661" i="44"/>
  <c r="J661" i="44"/>
  <c r="K661" i="44"/>
  <c r="L661" i="44"/>
  <c r="I662" i="44"/>
  <c r="J662" i="44"/>
  <c r="K662" i="44"/>
  <c r="L662" i="44"/>
  <c r="I663" i="44"/>
  <c r="J663" i="44"/>
  <c r="K663" i="44"/>
  <c r="L663" i="44"/>
  <c r="I664" i="44"/>
  <c r="J664" i="44"/>
  <c r="K664" i="44"/>
  <c r="L664" i="44"/>
  <c r="I665" i="44"/>
  <c r="J665" i="44"/>
  <c r="K665" i="44"/>
  <c r="L665" i="44"/>
  <c r="I666" i="44"/>
  <c r="J666" i="44"/>
  <c r="K666" i="44"/>
  <c r="L666" i="44"/>
  <c r="I667" i="44"/>
  <c r="J667" i="44"/>
  <c r="K667" i="44"/>
  <c r="L667" i="44"/>
  <c r="I668" i="44"/>
  <c r="J668" i="44"/>
  <c r="K668" i="44"/>
  <c r="L668" i="44"/>
  <c r="I669" i="44"/>
  <c r="J669" i="44"/>
  <c r="K669" i="44"/>
  <c r="L669" i="44"/>
  <c r="I670" i="44"/>
  <c r="J670" i="44"/>
  <c r="K670" i="44"/>
  <c r="L670" i="44"/>
  <c r="I671" i="44"/>
  <c r="J671" i="44"/>
  <c r="K671" i="44"/>
  <c r="L671" i="44"/>
  <c r="I672" i="44"/>
  <c r="J672" i="44"/>
  <c r="K672" i="44"/>
  <c r="L672" i="44"/>
  <c r="I673" i="44"/>
  <c r="J673" i="44"/>
  <c r="K673" i="44"/>
  <c r="L673" i="44"/>
  <c r="I674" i="44"/>
  <c r="J674" i="44"/>
  <c r="K674" i="44"/>
  <c r="L674" i="44"/>
  <c r="I675" i="44"/>
  <c r="J675" i="44"/>
  <c r="K675" i="44"/>
  <c r="L675" i="44"/>
  <c r="I676" i="44"/>
  <c r="J676" i="44"/>
  <c r="K676" i="44"/>
  <c r="L676" i="44"/>
  <c r="I677" i="44"/>
  <c r="J677" i="44"/>
  <c r="K677" i="44"/>
  <c r="L677" i="44"/>
  <c r="I678" i="44"/>
  <c r="J678" i="44"/>
  <c r="K678" i="44"/>
  <c r="L678" i="44"/>
  <c r="I679" i="44"/>
  <c r="J679" i="44"/>
  <c r="K679" i="44"/>
  <c r="L679" i="44"/>
  <c r="I680" i="44"/>
  <c r="J680" i="44"/>
  <c r="K680" i="44"/>
  <c r="L680" i="44"/>
  <c r="I681" i="44"/>
  <c r="J681" i="44"/>
  <c r="K681" i="44"/>
  <c r="L681" i="44"/>
  <c r="I682" i="44"/>
  <c r="J682" i="44"/>
  <c r="K682" i="44"/>
  <c r="L682" i="44"/>
  <c r="I683" i="44"/>
  <c r="J683" i="44"/>
  <c r="K683" i="44"/>
  <c r="L683" i="44"/>
  <c r="I684" i="44"/>
  <c r="J684" i="44"/>
  <c r="K684" i="44"/>
  <c r="L684" i="44"/>
  <c r="I685" i="44"/>
  <c r="J685" i="44"/>
  <c r="K685" i="44"/>
  <c r="L685" i="44"/>
  <c r="I686" i="44"/>
  <c r="J686" i="44"/>
  <c r="K686" i="44"/>
  <c r="L686" i="44"/>
  <c r="I687" i="44"/>
  <c r="J687" i="44"/>
  <c r="K687" i="44"/>
  <c r="L687" i="44"/>
  <c r="I688" i="44"/>
  <c r="J688" i="44"/>
  <c r="K688" i="44"/>
  <c r="L688" i="44"/>
  <c r="I689" i="44"/>
  <c r="J689" i="44"/>
  <c r="K689" i="44"/>
  <c r="L689" i="44"/>
  <c r="I690" i="44"/>
  <c r="J690" i="44"/>
  <c r="K690" i="44"/>
  <c r="L690" i="44"/>
  <c r="I691" i="44"/>
  <c r="J691" i="44"/>
  <c r="K691" i="44"/>
  <c r="L691" i="44"/>
  <c r="I692" i="44"/>
  <c r="J692" i="44"/>
  <c r="K692" i="44"/>
  <c r="L692" i="44"/>
  <c r="I693" i="44"/>
  <c r="J693" i="44"/>
  <c r="K693" i="44"/>
  <c r="L693" i="44"/>
  <c r="I694" i="44"/>
  <c r="J694" i="44"/>
  <c r="K694" i="44"/>
  <c r="L694" i="44"/>
  <c r="I695" i="44"/>
  <c r="J695" i="44"/>
  <c r="K695" i="44"/>
  <c r="L695" i="44"/>
  <c r="I696" i="44"/>
  <c r="J696" i="44"/>
  <c r="K696" i="44"/>
  <c r="L696" i="44"/>
  <c r="I697" i="44"/>
  <c r="J697" i="44"/>
  <c r="K697" i="44"/>
  <c r="L697" i="44"/>
  <c r="I698" i="44"/>
  <c r="J698" i="44"/>
  <c r="K698" i="44"/>
  <c r="L698" i="44"/>
  <c r="I699" i="44"/>
  <c r="J699" i="44"/>
  <c r="K699" i="44"/>
  <c r="L699" i="44"/>
  <c r="I700" i="44"/>
  <c r="J700" i="44"/>
  <c r="K700" i="44"/>
  <c r="L700" i="44"/>
  <c r="I701" i="44"/>
  <c r="J701" i="44"/>
  <c r="K701" i="44"/>
  <c r="L701" i="44"/>
  <c r="I702" i="44"/>
  <c r="J702" i="44"/>
  <c r="K702" i="44"/>
  <c r="L702" i="44"/>
  <c r="I703" i="44"/>
  <c r="J703" i="44"/>
  <c r="K703" i="44"/>
  <c r="L703" i="44"/>
  <c r="I704" i="44"/>
  <c r="J704" i="44"/>
  <c r="K704" i="44"/>
  <c r="L704" i="44"/>
  <c r="I705" i="44"/>
  <c r="J705" i="44"/>
  <c r="K705" i="44"/>
  <c r="L705" i="44"/>
  <c r="I706" i="44"/>
  <c r="J706" i="44"/>
  <c r="K706" i="44"/>
  <c r="L706" i="44"/>
  <c r="I707" i="44"/>
  <c r="J707" i="44"/>
  <c r="K707" i="44"/>
  <c r="L707" i="44"/>
  <c r="I708" i="44"/>
  <c r="J708" i="44"/>
  <c r="K708" i="44"/>
  <c r="L708" i="44"/>
  <c r="I709" i="44"/>
  <c r="J709" i="44"/>
  <c r="K709" i="44"/>
  <c r="L709" i="44"/>
  <c r="I710" i="44"/>
  <c r="J710" i="44"/>
  <c r="K710" i="44"/>
  <c r="L710" i="44"/>
  <c r="I711" i="44"/>
  <c r="J711" i="44"/>
  <c r="K711" i="44"/>
  <c r="L711" i="44"/>
  <c r="I712" i="44"/>
  <c r="J712" i="44"/>
  <c r="K712" i="44"/>
  <c r="L712" i="44"/>
  <c r="I713" i="44"/>
  <c r="J713" i="44"/>
  <c r="K713" i="44"/>
  <c r="L713" i="44"/>
  <c r="I714" i="44"/>
  <c r="J714" i="44"/>
  <c r="K714" i="44"/>
  <c r="L714" i="44"/>
  <c r="I715" i="44"/>
  <c r="J715" i="44"/>
  <c r="K715" i="44"/>
  <c r="L715" i="44"/>
  <c r="I716" i="44"/>
  <c r="J716" i="44"/>
  <c r="K716" i="44"/>
  <c r="L716" i="44"/>
  <c r="I717" i="44"/>
  <c r="J717" i="44"/>
  <c r="K717" i="44"/>
  <c r="L717" i="44"/>
  <c r="I718" i="44"/>
  <c r="J718" i="44"/>
  <c r="K718" i="44"/>
  <c r="L718" i="44"/>
  <c r="I719" i="44"/>
  <c r="J719" i="44"/>
  <c r="K719" i="44"/>
  <c r="L719" i="44"/>
  <c r="I720" i="44"/>
  <c r="J720" i="44"/>
  <c r="K720" i="44"/>
  <c r="L720" i="44"/>
  <c r="I721" i="44"/>
  <c r="J721" i="44"/>
  <c r="K721" i="44"/>
  <c r="L721" i="44"/>
  <c r="I722" i="44"/>
  <c r="J722" i="44"/>
  <c r="K722" i="44"/>
  <c r="L722" i="44"/>
  <c r="I723" i="44"/>
  <c r="J723" i="44"/>
  <c r="K723" i="44"/>
  <c r="L723" i="44"/>
  <c r="I724" i="44"/>
  <c r="J724" i="44"/>
  <c r="K724" i="44"/>
  <c r="L724" i="44"/>
  <c r="I725" i="44"/>
  <c r="J725" i="44"/>
  <c r="K725" i="44"/>
  <c r="L725" i="44"/>
  <c r="I726" i="44"/>
  <c r="J726" i="44"/>
  <c r="K726" i="44"/>
  <c r="L726" i="44"/>
  <c r="I727" i="44"/>
  <c r="J727" i="44"/>
  <c r="K727" i="44"/>
  <c r="L727" i="44"/>
  <c r="I728" i="44"/>
  <c r="J728" i="44"/>
  <c r="K728" i="44"/>
  <c r="L728" i="44"/>
  <c r="I729" i="44"/>
  <c r="J729" i="44"/>
  <c r="K729" i="44"/>
  <c r="L729" i="44"/>
  <c r="I730" i="44"/>
  <c r="J730" i="44"/>
  <c r="K730" i="44"/>
  <c r="L730" i="44"/>
  <c r="I731" i="44"/>
  <c r="J731" i="44"/>
  <c r="K731" i="44"/>
  <c r="L731" i="44"/>
  <c r="I732" i="44"/>
  <c r="J732" i="44"/>
  <c r="K732" i="44"/>
  <c r="L732" i="44"/>
  <c r="I733" i="44"/>
  <c r="J733" i="44"/>
  <c r="K733" i="44"/>
  <c r="L733" i="44"/>
  <c r="I734" i="44"/>
  <c r="J734" i="44"/>
  <c r="K734" i="44"/>
  <c r="L734" i="44"/>
  <c r="I735" i="44"/>
  <c r="J735" i="44"/>
  <c r="K735" i="44"/>
  <c r="L735" i="44"/>
  <c r="I736" i="44"/>
  <c r="J736" i="44"/>
  <c r="K736" i="44"/>
  <c r="L736" i="44"/>
  <c r="I737" i="44"/>
  <c r="J737" i="44"/>
  <c r="K737" i="44"/>
  <c r="L737" i="44"/>
  <c r="I738" i="44"/>
  <c r="J738" i="44"/>
  <c r="K738" i="44"/>
  <c r="L738" i="44"/>
  <c r="I739" i="44"/>
  <c r="J739" i="44"/>
  <c r="K739" i="44"/>
  <c r="L739" i="44"/>
  <c r="I740" i="44"/>
  <c r="J740" i="44"/>
  <c r="K740" i="44"/>
  <c r="L740" i="44"/>
  <c r="I741" i="44"/>
  <c r="J741" i="44"/>
  <c r="K741" i="44"/>
  <c r="L741" i="44"/>
  <c r="I742" i="44"/>
  <c r="J742" i="44"/>
  <c r="K742" i="44"/>
  <c r="L742" i="44"/>
  <c r="I743" i="44"/>
  <c r="J743" i="44"/>
  <c r="K743" i="44"/>
  <c r="L743" i="44"/>
  <c r="I744" i="44"/>
  <c r="J744" i="44"/>
  <c r="K744" i="44"/>
  <c r="L744" i="44"/>
  <c r="I745" i="44"/>
  <c r="J745" i="44"/>
  <c r="K745" i="44"/>
  <c r="L745" i="44"/>
  <c r="I746" i="44"/>
  <c r="J746" i="44"/>
  <c r="K746" i="44"/>
  <c r="L746" i="44"/>
  <c r="I747" i="44"/>
  <c r="J747" i="44"/>
  <c r="K747" i="44"/>
  <c r="L747" i="44"/>
  <c r="I748" i="44"/>
  <c r="J748" i="44"/>
  <c r="K748" i="44"/>
  <c r="L748" i="44"/>
  <c r="I749" i="44"/>
  <c r="J749" i="44"/>
  <c r="K749" i="44"/>
  <c r="L749" i="44"/>
  <c r="I750" i="44"/>
  <c r="J750" i="44"/>
  <c r="K750" i="44"/>
  <c r="L750" i="44"/>
  <c r="I751" i="44"/>
  <c r="J751" i="44"/>
  <c r="K751" i="44"/>
  <c r="L751" i="44"/>
  <c r="I752" i="44"/>
  <c r="J752" i="44"/>
  <c r="K752" i="44"/>
  <c r="L752" i="44"/>
  <c r="I753" i="44"/>
  <c r="J753" i="44"/>
  <c r="K753" i="44"/>
  <c r="L753" i="44"/>
  <c r="I754" i="44"/>
  <c r="J754" i="44"/>
  <c r="K754" i="44"/>
  <c r="L754" i="44"/>
  <c r="I755" i="44"/>
  <c r="J755" i="44"/>
  <c r="K755" i="44"/>
  <c r="L755" i="44"/>
  <c r="I756" i="44"/>
  <c r="J756" i="44"/>
  <c r="K756" i="44"/>
  <c r="L756" i="44"/>
  <c r="I757" i="44"/>
  <c r="J757" i="44"/>
  <c r="K757" i="44"/>
  <c r="L757" i="44"/>
  <c r="I758" i="44"/>
  <c r="J758" i="44"/>
  <c r="K758" i="44"/>
  <c r="L758" i="44"/>
  <c r="I759" i="44"/>
  <c r="J759" i="44"/>
  <c r="K759" i="44"/>
  <c r="L759" i="44"/>
  <c r="I760" i="44"/>
  <c r="J760" i="44"/>
  <c r="K760" i="44"/>
  <c r="L760" i="44"/>
  <c r="I761" i="44"/>
  <c r="J761" i="44"/>
  <c r="K761" i="44"/>
  <c r="L761" i="44"/>
  <c r="I762" i="44"/>
  <c r="J762" i="44"/>
  <c r="K762" i="44"/>
  <c r="L762" i="44"/>
  <c r="I763" i="44"/>
  <c r="J763" i="44"/>
  <c r="K763" i="44"/>
  <c r="L763" i="44"/>
  <c r="I764" i="44"/>
  <c r="J764" i="44"/>
  <c r="K764" i="44"/>
  <c r="L764" i="44"/>
  <c r="I765" i="44"/>
  <c r="J765" i="44"/>
  <c r="K765" i="44"/>
  <c r="L765" i="44"/>
  <c r="I766" i="44"/>
  <c r="J766" i="44"/>
  <c r="K766" i="44"/>
  <c r="L766" i="44"/>
  <c r="I767" i="44"/>
  <c r="J767" i="44"/>
  <c r="K767" i="44"/>
  <c r="L767" i="44"/>
  <c r="I768" i="44"/>
  <c r="J768" i="44"/>
  <c r="K768" i="44"/>
  <c r="L768" i="44"/>
  <c r="I769" i="44"/>
  <c r="J769" i="44"/>
  <c r="K769" i="44"/>
  <c r="L769" i="44"/>
  <c r="I770" i="44"/>
  <c r="J770" i="44"/>
  <c r="K770" i="44"/>
  <c r="L770" i="44"/>
  <c r="I771" i="44"/>
  <c r="J771" i="44"/>
  <c r="K771" i="44"/>
  <c r="L771" i="44"/>
  <c r="I772" i="44"/>
  <c r="J772" i="44"/>
  <c r="K772" i="44"/>
  <c r="L772" i="44"/>
  <c r="I773" i="44"/>
  <c r="J773" i="44"/>
  <c r="K773" i="44"/>
  <c r="L773" i="44"/>
  <c r="I774" i="44"/>
  <c r="J774" i="44"/>
  <c r="K774" i="44"/>
  <c r="L774" i="44"/>
  <c r="I775" i="44"/>
  <c r="J775" i="44"/>
  <c r="K775" i="44"/>
  <c r="L775" i="44"/>
  <c r="I776" i="44"/>
  <c r="J776" i="44"/>
  <c r="K776" i="44"/>
  <c r="L776" i="44"/>
  <c r="I777" i="44"/>
  <c r="J777" i="44"/>
  <c r="K777" i="44"/>
  <c r="L777" i="44"/>
  <c r="I778" i="44"/>
  <c r="J778" i="44"/>
  <c r="K778" i="44"/>
  <c r="L778" i="44"/>
  <c r="I779" i="44"/>
  <c r="J779" i="44"/>
  <c r="K779" i="44"/>
  <c r="L779" i="44"/>
  <c r="I780" i="44"/>
  <c r="J780" i="44"/>
  <c r="K780" i="44"/>
  <c r="L780" i="44"/>
  <c r="I781" i="44"/>
  <c r="J781" i="44"/>
  <c r="K781" i="44"/>
  <c r="L781" i="44"/>
  <c r="I782" i="44"/>
  <c r="J782" i="44"/>
  <c r="K782" i="44"/>
  <c r="L782" i="44"/>
  <c r="I783" i="44"/>
  <c r="J783" i="44"/>
  <c r="K783" i="44"/>
  <c r="L783" i="44"/>
  <c r="I784" i="44"/>
  <c r="J784" i="44"/>
  <c r="K784" i="44"/>
  <c r="L784" i="44"/>
  <c r="I785" i="44"/>
  <c r="J785" i="44"/>
  <c r="K785" i="44"/>
  <c r="L785" i="44"/>
  <c r="I786" i="44"/>
  <c r="J786" i="44"/>
  <c r="K786" i="44"/>
  <c r="L786" i="44"/>
  <c r="I787" i="44"/>
  <c r="J787" i="44"/>
  <c r="K787" i="44"/>
  <c r="L787" i="44"/>
  <c r="I788" i="44"/>
  <c r="J788" i="44"/>
  <c r="K788" i="44"/>
  <c r="L788" i="44"/>
  <c r="I789" i="44"/>
  <c r="J789" i="44"/>
  <c r="K789" i="44"/>
  <c r="L789" i="44"/>
  <c r="I790" i="44"/>
  <c r="J790" i="44"/>
  <c r="K790" i="44"/>
  <c r="L790" i="44"/>
  <c r="I791" i="44"/>
  <c r="J791" i="44"/>
  <c r="K791" i="44"/>
  <c r="L791" i="44"/>
  <c r="I792" i="44"/>
  <c r="J792" i="44"/>
  <c r="K792" i="44"/>
  <c r="L792" i="44"/>
  <c r="I793" i="44"/>
  <c r="J793" i="44"/>
  <c r="K793" i="44"/>
  <c r="L793" i="44"/>
  <c r="I794" i="44"/>
  <c r="J794" i="44"/>
  <c r="K794" i="44"/>
  <c r="L794" i="44"/>
  <c r="I795" i="44"/>
  <c r="J795" i="44"/>
  <c r="K795" i="44"/>
  <c r="L795" i="44"/>
  <c r="I796" i="44"/>
  <c r="J796" i="44"/>
  <c r="K796" i="44"/>
  <c r="L796" i="44"/>
  <c r="I797" i="44"/>
  <c r="J797" i="44"/>
  <c r="K797" i="44"/>
  <c r="L797" i="44"/>
  <c r="I798" i="44"/>
  <c r="J798" i="44"/>
  <c r="K798" i="44"/>
  <c r="L798" i="44"/>
  <c r="I799" i="44"/>
  <c r="J799" i="44"/>
  <c r="K799" i="44"/>
  <c r="L799" i="44"/>
  <c r="I800" i="44"/>
  <c r="J800" i="44"/>
  <c r="K800" i="44"/>
  <c r="L800" i="44"/>
  <c r="I801" i="44"/>
  <c r="J801" i="44"/>
  <c r="K801" i="44"/>
  <c r="L801" i="44"/>
  <c r="I802" i="44"/>
  <c r="J802" i="44"/>
  <c r="K802" i="44"/>
  <c r="L802" i="44"/>
  <c r="I803" i="44"/>
  <c r="J803" i="44"/>
  <c r="K803" i="44"/>
  <c r="L803" i="44"/>
  <c r="I804" i="44"/>
  <c r="J804" i="44"/>
  <c r="K804" i="44"/>
  <c r="L804" i="44"/>
  <c r="I805" i="44"/>
  <c r="J805" i="44"/>
  <c r="K805" i="44"/>
  <c r="L805" i="44"/>
  <c r="I806" i="44"/>
  <c r="J806" i="44"/>
  <c r="K806" i="44"/>
  <c r="L806" i="44"/>
  <c r="I807" i="44"/>
  <c r="J807" i="44"/>
  <c r="K807" i="44"/>
  <c r="L807" i="44"/>
  <c r="I808" i="44"/>
  <c r="J808" i="44"/>
  <c r="K808" i="44"/>
  <c r="L808" i="44"/>
  <c r="I809" i="44"/>
  <c r="J809" i="44"/>
  <c r="K809" i="44"/>
  <c r="L809" i="44"/>
  <c r="I810" i="44"/>
  <c r="J810" i="44"/>
  <c r="K810" i="44"/>
  <c r="L810" i="44"/>
  <c r="I811" i="44"/>
  <c r="J811" i="44"/>
  <c r="K811" i="44"/>
  <c r="L811" i="44"/>
  <c r="I812" i="44"/>
  <c r="J812" i="44"/>
  <c r="K812" i="44"/>
  <c r="L812" i="44"/>
  <c r="I813" i="44"/>
  <c r="J813" i="44"/>
  <c r="K813" i="44"/>
  <c r="L813" i="44"/>
  <c r="I814" i="44"/>
  <c r="J814" i="44"/>
  <c r="K814" i="44"/>
  <c r="L814" i="44"/>
  <c r="I815" i="44"/>
  <c r="J815" i="44"/>
  <c r="K815" i="44"/>
  <c r="L815" i="44"/>
  <c r="I816" i="44"/>
  <c r="J816" i="44"/>
  <c r="K816" i="44"/>
  <c r="L816" i="44"/>
  <c r="I817" i="44"/>
  <c r="J817" i="44"/>
  <c r="K817" i="44"/>
  <c r="L817" i="44"/>
  <c r="I818" i="44"/>
  <c r="J818" i="44"/>
  <c r="K818" i="44"/>
  <c r="L818" i="44"/>
  <c r="I819" i="44"/>
  <c r="J819" i="44"/>
  <c r="K819" i="44"/>
  <c r="L819" i="44"/>
  <c r="I820" i="44"/>
  <c r="J820" i="44"/>
  <c r="K820" i="44"/>
  <c r="L820" i="44"/>
  <c r="I821" i="44"/>
  <c r="J821" i="44"/>
  <c r="K821" i="44"/>
  <c r="L821" i="44"/>
  <c r="I822" i="44"/>
  <c r="J822" i="44"/>
  <c r="K822" i="44"/>
  <c r="L822" i="44"/>
  <c r="I823" i="44"/>
  <c r="J823" i="44"/>
  <c r="K823" i="44"/>
  <c r="L823" i="44"/>
  <c r="I824" i="44"/>
  <c r="J824" i="44"/>
  <c r="K824" i="44"/>
  <c r="L824" i="44"/>
  <c r="I825" i="44"/>
  <c r="J825" i="44"/>
  <c r="K825" i="44"/>
  <c r="L825" i="44"/>
  <c r="I826" i="44"/>
  <c r="J826" i="44"/>
  <c r="K826" i="44"/>
  <c r="L826" i="44"/>
  <c r="I827" i="44"/>
  <c r="J827" i="44"/>
  <c r="K827" i="44"/>
  <c r="L827" i="44"/>
  <c r="I828" i="44"/>
  <c r="J828" i="44"/>
  <c r="K828" i="44"/>
  <c r="L828" i="44"/>
  <c r="I829" i="44"/>
  <c r="J829" i="44"/>
  <c r="K829" i="44"/>
  <c r="L829" i="44"/>
  <c r="I830" i="44"/>
  <c r="J830" i="44"/>
  <c r="K830" i="44"/>
  <c r="L830" i="44"/>
  <c r="I831" i="44"/>
  <c r="J831" i="44"/>
  <c r="K831" i="44"/>
  <c r="L831" i="44"/>
  <c r="I832" i="44"/>
  <c r="J832" i="44"/>
  <c r="K832" i="44"/>
  <c r="L832" i="44"/>
  <c r="I833" i="44"/>
  <c r="J833" i="44"/>
  <c r="K833" i="44"/>
  <c r="L833" i="44"/>
  <c r="I834" i="44"/>
  <c r="J834" i="44"/>
  <c r="K834" i="44"/>
  <c r="L834" i="44"/>
  <c r="I835" i="44"/>
  <c r="J835" i="44"/>
  <c r="K835" i="44"/>
  <c r="L835" i="44"/>
  <c r="I836" i="44"/>
  <c r="J836" i="44"/>
  <c r="K836" i="44"/>
  <c r="L836" i="44"/>
  <c r="I837" i="44"/>
  <c r="J837" i="44"/>
  <c r="K837" i="44"/>
  <c r="L837" i="44"/>
  <c r="I838" i="44"/>
  <c r="J838" i="44"/>
  <c r="K838" i="44"/>
  <c r="L838" i="44"/>
  <c r="I839" i="44"/>
  <c r="J839" i="44"/>
  <c r="K839" i="44"/>
  <c r="L839" i="44"/>
  <c r="I840" i="44"/>
  <c r="J840" i="44"/>
  <c r="K840" i="44"/>
  <c r="L840" i="44"/>
  <c r="I841" i="44"/>
  <c r="J841" i="44"/>
  <c r="K841" i="44"/>
  <c r="L841" i="44"/>
  <c r="I842" i="44"/>
  <c r="J842" i="44"/>
  <c r="K842" i="44"/>
  <c r="L842" i="44"/>
  <c r="I843" i="44"/>
  <c r="J843" i="44"/>
  <c r="K843" i="44"/>
  <c r="L843" i="44"/>
  <c r="I844" i="44"/>
  <c r="J844" i="44"/>
  <c r="K844" i="44"/>
  <c r="L844" i="44"/>
  <c r="I845" i="44"/>
  <c r="J845" i="44"/>
  <c r="K845" i="44"/>
  <c r="L845" i="44"/>
  <c r="I846" i="44"/>
  <c r="J846" i="44"/>
  <c r="K846" i="44"/>
  <c r="L846" i="44"/>
  <c r="I847" i="44"/>
  <c r="J847" i="44"/>
  <c r="K847" i="44"/>
  <c r="L847" i="44"/>
  <c r="I848" i="44"/>
  <c r="J848" i="44"/>
  <c r="K848" i="44"/>
  <c r="L848" i="44"/>
  <c r="I849" i="44"/>
  <c r="J849" i="44"/>
  <c r="K849" i="44"/>
  <c r="L849" i="44"/>
  <c r="I850" i="44"/>
  <c r="J850" i="44"/>
  <c r="K850" i="44"/>
  <c r="L850" i="44"/>
  <c r="I851" i="44"/>
  <c r="J851" i="44"/>
  <c r="K851" i="44"/>
  <c r="L851" i="44"/>
  <c r="I852" i="44"/>
  <c r="J852" i="44"/>
  <c r="K852" i="44"/>
  <c r="L852" i="44"/>
  <c r="I853" i="44"/>
  <c r="J853" i="44"/>
  <c r="K853" i="44"/>
  <c r="L853" i="44"/>
  <c r="I854" i="44"/>
  <c r="J854" i="44"/>
  <c r="K854" i="44"/>
  <c r="L854" i="44"/>
  <c r="I855" i="44"/>
  <c r="J855" i="44"/>
  <c r="K855" i="44"/>
  <c r="L855" i="44"/>
  <c r="I856" i="44"/>
  <c r="J856" i="44"/>
  <c r="K856" i="44"/>
  <c r="L856" i="44"/>
  <c r="I857" i="44"/>
  <c r="J857" i="44"/>
  <c r="K857" i="44"/>
  <c r="L857" i="44"/>
  <c r="I858" i="44"/>
  <c r="J858" i="44"/>
  <c r="K858" i="44"/>
  <c r="L858" i="44"/>
  <c r="I859" i="44"/>
  <c r="J859" i="44"/>
  <c r="K859" i="44"/>
  <c r="L859" i="44"/>
  <c r="I860" i="44"/>
  <c r="J860" i="44"/>
  <c r="K860" i="44"/>
  <c r="L860" i="44"/>
  <c r="I861" i="44"/>
  <c r="J861" i="44"/>
  <c r="K861" i="44"/>
  <c r="L861" i="44"/>
  <c r="I862" i="44"/>
  <c r="J862" i="44"/>
  <c r="K862" i="44"/>
  <c r="L862" i="44"/>
  <c r="I863" i="44"/>
  <c r="J863" i="44"/>
  <c r="K863" i="44"/>
  <c r="L863" i="44"/>
  <c r="I864" i="44"/>
  <c r="J864" i="44"/>
  <c r="K864" i="44"/>
  <c r="L864" i="44"/>
  <c r="I865" i="44"/>
  <c r="J865" i="44"/>
  <c r="K865" i="44"/>
  <c r="L865" i="44"/>
  <c r="I866" i="44"/>
  <c r="J866" i="44"/>
  <c r="K866" i="44"/>
  <c r="L866" i="44"/>
  <c r="I867" i="44"/>
  <c r="J867" i="44"/>
  <c r="K867" i="44"/>
  <c r="L867" i="44"/>
  <c r="I868" i="44"/>
  <c r="J868" i="44"/>
  <c r="K868" i="44"/>
  <c r="L868" i="44"/>
  <c r="I869" i="44"/>
  <c r="J869" i="44"/>
  <c r="K869" i="44"/>
  <c r="L869" i="44"/>
  <c r="I870" i="44"/>
  <c r="J870" i="44"/>
  <c r="K870" i="44"/>
  <c r="L870" i="44"/>
  <c r="I871" i="44"/>
  <c r="J871" i="44"/>
  <c r="K871" i="44"/>
  <c r="L871" i="44"/>
  <c r="I872" i="44"/>
  <c r="J872" i="44"/>
  <c r="K872" i="44"/>
  <c r="L872" i="44"/>
  <c r="I873" i="44"/>
  <c r="J873" i="44"/>
  <c r="K873" i="44"/>
  <c r="L873" i="44"/>
  <c r="I874" i="44"/>
  <c r="J874" i="44"/>
  <c r="K874" i="44"/>
  <c r="L874" i="44"/>
  <c r="I875" i="44"/>
  <c r="J875" i="44"/>
  <c r="K875" i="44"/>
  <c r="L875" i="44"/>
  <c r="I876" i="44"/>
  <c r="J876" i="44"/>
  <c r="K876" i="44"/>
  <c r="L876" i="44"/>
  <c r="I877" i="44"/>
  <c r="J877" i="44"/>
  <c r="K877" i="44"/>
  <c r="L877" i="44"/>
  <c r="I878" i="44"/>
  <c r="J878" i="44"/>
  <c r="K878" i="44"/>
  <c r="L878" i="44"/>
  <c r="I879" i="44"/>
  <c r="J879" i="44"/>
  <c r="K879" i="44"/>
  <c r="L879" i="44"/>
  <c r="I880" i="44"/>
  <c r="J880" i="44"/>
  <c r="K880" i="44"/>
  <c r="L880" i="44"/>
  <c r="I881" i="44"/>
  <c r="J881" i="44"/>
  <c r="K881" i="44"/>
  <c r="L881" i="44"/>
  <c r="I882" i="44"/>
  <c r="J882" i="44"/>
  <c r="K882" i="44"/>
  <c r="L882" i="44"/>
  <c r="I883" i="44"/>
  <c r="J883" i="44"/>
  <c r="K883" i="44"/>
  <c r="L883" i="44"/>
  <c r="I884" i="44"/>
  <c r="J884" i="44"/>
  <c r="K884" i="44"/>
  <c r="L884" i="44"/>
  <c r="I885" i="44"/>
  <c r="J885" i="44"/>
  <c r="K885" i="44"/>
  <c r="L885" i="44"/>
  <c r="I886" i="44"/>
  <c r="J886" i="44"/>
  <c r="K886" i="44"/>
  <c r="L886" i="44"/>
  <c r="I887" i="44"/>
  <c r="J887" i="44"/>
  <c r="K887" i="44"/>
  <c r="L887" i="44"/>
  <c r="I888" i="44"/>
  <c r="J888" i="44"/>
  <c r="K888" i="44"/>
  <c r="L888" i="44"/>
  <c r="I889" i="44"/>
  <c r="J889" i="44"/>
  <c r="K889" i="44"/>
  <c r="L889" i="44"/>
  <c r="I890" i="44"/>
  <c r="J890" i="44"/>
  <c r="K890" i="44"/>
  <c r="L890" i="44"/>
  <c r="I891" i="44"/>
  <c r="J891" i="44"/>
  <c r="K891" i="44"/>
  <c r="L891" i="44"/>
  <c r="I892" i="44"/>
  <c r="J892" i="44"/>
  <c r="K892" i="44"/>
  <c r="L892" i="44"/>
  <c r="I893" i="44"/>
  <c r="J893" i="44"/>
  <c r="K893" i="44"/>
  <c r="L893" i="44"/>
  <c r="I894" i="44"/>
  <c r="J894" i="44"/>
  <c r="K894" i="44"/>
  <c r="L894" i="44"/>
  <c r="I895" i="44"/>
  <c r="J895" i="44"/>
  <c r="K895" i="44"/>
  <c r="L895" i="44"/>
  <c r="I896" i="44"/>
  <c r="J896" i="44"/>
  <c r="K896" i="44"/>
  <c r="L896" i="44"/>
  <c r="I897" i="44"/>
  <c r="J897" i="44"/>
  <c r="K897" i="44"/>
  <c r="L897" i="44"/>
  <c r="I898" i="44"/>
  <c r="J898" i="44"/>
  <c r="K898" i="44"/>
  <c r="L898" i="44"/>
  <c r="I899" i="44"/>
  <c r="J899" i="44"/>
  <c r="K899" i="44"/>
  <c r="L899" i="44"/>
  <c r="I900" i="44"/>
  <c r="J900" i="44"/>
  <c r="K900" i="44"/>
  <c r="L900" i="44"/>
  <c r="I901" i="44"/>
  <c r="J901" i="44"/>
  <c r="K901" i="44"/>
  <c r="L901" i="44"/>
  <c r="I902" i="44"/>
  <c r="J902" i="44"/>
  <c r="K902" i="44"/>
  <c r="L902" i="44"/>
  <c r="I903" i="44"/>
  <c r="J903" i="44"/>
  <c r="K903" i="44"/>
  <c r="L903" i="44"/>
  <c r="I904" i="44"/>
  <c r="J904" i="44"/>
  <c r="K904" i="44"/>
  <c r="L904" i="44"/>
  <c r="I905" i="44"/>
  <c r="J905" i="44"/>
  <c r="K905" i="44"/>
  <c r="L905" i="44"/>
  <c r="I906" i="44"/>
  <c r="J906" i="44"/>
  <c r="K906" i="44"/>
  <c r="L906" i="44"/>
  <c r="I907" i="44"/>
  <c r="J907" i="44"/>
  <c r="K907" i="44"/>
  <c r="L907" i="44"/>
  <c r="I908" i="44"/>
  <c r="J908" i="44"/>
  <c r="K908" i="44"/>
  <c r="L908" i="44"/>
  <c r="I909" i="44"/>
  <c r="J909" i="44"/>
  <c r="K909" i="44"/>
  <c r="L909" i="44"/>
  <c r="I910" i="44"/>
  <c r="J910" i="44"/>
  <c r="K910" i="44"/>
  <c r="L910" i="44"/>
  <c r="I911" i="44"/>
  <c r="J911" i="44"/>
  <c r="K911" i="44"/>
  <c r="L911" i="44"/>
  <c r="I912" i="44"/>
  <c r="J912" i="44"/>
  <c r="K912" i="44"/>
  <c r="L912" i="44"/>
  <c r="I913" i="44"/>
  <c r="J913" i="44"/>
  <c r="K913" i="44"/>
  <c r="L913" i="44"/>
  <c r="I914" i="44"/>
  <c r="J914" i="44"/>
  <c r="K914" i="44"/>
  <c r="L914" i="44"/>
  <c r="I915" i="44"/>
  <c r="J915" i="44"/>
  <c r="K915" i="44"/>
  <c r="L915" i="44"/>
  <c r="I916" i="44"/>
  <c r="J916" i="44"/>
  <c r="K916" i="44"/>
  <c r="L916" i="44"/>
  <c r="I917" i="44"/>
  <c r="J917" i="44"/>
  <c r="K917" i="44"/>
  <c r="L917" i="44"/>
  <c r="I918" i="44"/>
  <c r="J918" i="44"/>
  <c r="K918" i="44"/>
  <c r="L918" i="44"/>
  <c r="I919" i="44"/>
  <c r="J919" i="44"/>
  <c r="K919" i="44"/>
  <c r="L919" i="44"/>
  <c r="I920" i="44"/>
  <c r="J920" i="44"/>
  <c r="K920" i="44"/>
  <c r="L920" i="44"/>
  <c r="I921" i="44"/>
  <c r="J921" i="44"/>
  <c r="K921" i="44"/>
  <c r="L921" i="44"/>
  <c r="I922" i="44"/>
  <c r="J922" i="44"/>
  <c r="K922" i="44"/>
  <c r="L922" i="44"/>
  <c r="I923" i="44"/>
  <c r="J923" i="44"/>
  <c r="K923" i="44"/>
  <c r="L923" i="44"/>
  <c r="I924" i="44"/>
  <c r="J924" i="44"/>
  <c r="K924" i="44"/>
  <c r="L924" i="44"/>
  <c r="I925" i="44"/>
  <c r="J925" i="44"/>
  <c r="K925" i="44"/>
  <c r="L925" i="44"/>
  <c r="I926" i="44"/>
  <c r="J926" i="44"/>
  <c r="K926" i="44"/>
  <c r="L926" i="44"/>
  <c r="I927" i="44"/>
  <c r="J927" i="44"/>
  <c r="K927" i="44"/>
  <c r="L927" i="44"/>
  <c r="I928" i="44"/>
  <c r="J928" i="44"/>
  <c r="K928" i="44"/>
  <c r="L928" i="44"/>
  <c r="I929" i="44"/>
  <c r="J929" i="44"/>
  <c r="K929" i="44"/>
  <c r="L929" i="44"/>
  <c r="I930" i="44"/>
  <c r="J930" i="44"/>
  <c r="K930" i="44"/>
  <c r="L930" i="44"/>
  <c r="I931" i="44"/>
  <c r="J931" i="44"/>
  <c r="K931" i="44"/>
  <c r="L931" i="44"/>
  <c r="I932" i="44"/>
  <c r="J932" i="44"/>
  <c r="K932" i="44"/>
  <c r="L932" i="44"/>
  <c r="I933" i="44"/>
  <c r="J933" i="44"/>
  <c r="K933" i="44"/>
  <c r="L933" i="44"/>
  <c r="I934" i="44"/>
  <c r="J934" i="44"/>
  <c r="K934" i="44"/>
  <c r="L934" i="44"/>
  <c r="I935" i="44"/>
  <c r="J935" i="44"/>
  <c r="K935" i="44"/>
  <c r="L935" i="44"/>
  <c r="I936" i="44"/>
  <c r="J936" i="44"/>
  <c r="K936" i="44"/>
  <c r="L936" i="44"/>
  <c r="I937" i="44"/>
  <c r="J937" i="44"/>
  <c r="K937" i="44"/>
  <c r="L937" i="44"/>
  <c r="I938" i="44"/>
  <c r="J938" i="44"/>
  <c r="K938" i="44"/>
  <c r="L938" i="44"/>
  <c r="I939" i="44"/>
  <c r="J939" i="44"/>
  <c r="K939" i="44"/>
  <c r="L939" i="44"/>
  <c r="I940" i="44"/>
  <c r="J940" i="44"/>
  <c r="K940" i="44"/>
  <c r="L940" i="44"/>
  <c r="I941" i="44"/>
  <c r="J941" i="44"/>
  <c r="K941" i="44"/>
  <c r="L941" i="44"/>
  <c r="I942" i="44"/>
  <c r="J942" i="44"/>
  <c r="K942" i="44"/>
  <c r="L942" i="44"/>
  <c r="I943" i="44"/>
  <c r="J943" i="44"/>
  <c r="K943" i="44"/>
  <c r="L943" i="44"/>
  <c r="I944" i="44"/>
  <c r="J944" i="44"/>
  <c r="K944" i="44"/>
  <c r="L944" i="44"/>
  <c r="I945" i="44"/>
  <c r="J945" i="44"/>
  <c r="K945" i="44"/>
  <c r="L945" i="44"/>
  <c r="I946" i="44"/>
  <c r="J946" i="44"/>
  <c r="K946" i="44"/>
  <c r="L946" i="44"/>
  <c r="I947" i="44"/>
  <c r="J947" i="44"/>
  <c r="K947" i="44"/>
  <c r="L947" i="44"/>
  <c r="I948" i="44"/>
  <c r="J948" i="44"/>
  <c r="K948" i="44"/>
  <c r="L948" i="44"/>
  <c r="I949" i="44"/>
  <c r="J949" i="44"/>
  <c r="K949" i="44"/>
  <c r="L949" i="44"/>
  <c r="I950" i="44"/>
  <c r="J950" i="44"/>
  <c r="K950" i="44"/>
  <c r="L950" i="44"/>
  <c r="I951" i="44"/>
  <c r="J951" i="44"/>
  <c r="K951" i="44"/>
  <c r="L951" i="44"/>
  <c r="I952" i="44"/>
  <c r="J952" i="44"/>
  <c r="K952" i="44"/>
  <c r="L952" i="44"/>
  <c r="I953" i="44"/>
  <c r="J953" i="44"/>
  <c r="K953" i="44"/>
  <c r="L953" i="44"/>
  <c r="I954" i="44"/>
  <c r="J954" i="44"/>
  <c r="K954" i="44"/>
  <c r="L954" i="44"/>
  <c r="I955" i="44"/>
  <c r="J955" i="44"/>
  <c r="K955" i="44"/>
  <c r="L955" i="44"/>
  <c r="I956" i="44"/>
  <c r="J956" i="44"/>
  <c r="K956" i="44"/>
  <c r="L956" i="44"/>
  <c r="I957" i="44"/>
  <c r="J957" i="44"/>
  <c r="K957" i="44"/>
  <c r="L957" i="44"/>
  <c r="I958" i="44"/>
  <c r="J958" i="44"/>
  <c r="K958" i="44"/>
  <c r="L958" i="44"/>
  <c r="I959" i="44"/>
  <c r="J959" i="44"/>
  <c r="K959" i="44"/>
  <c r="L959" i="44"/>
  <c r="I960" i="44"/>
  <c r="J960" i="44"/>
  <c r="K960" i="44"/>
  <c r="L960" i="44"/>
  <c r="I961" i="44"/>
  <c r="J961" i="44"/>
  <c r="K961" i="44"/>
  <c r="L961" i="44"/>
  <c r="I962" i="44"/>
  <c r="J962" i="44"/>
  <c r="K962" i="44"/>
  <c r="L962" i="44"/>
  <c r="I963" i="44"/>
  <c r="J963" i="44"/>
  <c r="K963" i="44"/>
  <c r="L963" i="44"/>
  <c r="I964" i="44"/>
  <c r="J964" i="44"/>
  <c r="K964" i="44"/>
  <c r="L964" i="44"/>
  <c r="I965" i="44"/>
  <c r="J965" i="44"/>
  <c r="K965" i="44"/>
  <c r="L965" i="44"/>
  <c r="I966" i="44"/>
  <c r="J966" i="44"/>
  <c r="K966" i="44"/>
  <c r="L966" i="44"/>
  <c r="I967" i="44"/>
  <c r="J967" i="44"/>
  <c r="K967" i="44"/>
  <c r="L967" i="44"/>
  <c r="I968" i="44"/>
  <c r="J968" i="44"/>
  <c r="K968" i="44"/>
  <c r="L968" i="44"/>
  <c r="I969" i="44"/>
  <c r="J969" i="44"/>
  <c r="K969" i="44"/>
  <c r="L969" i="44"/>
  <c r="I970" i="44"/>
  <c r="J970" i="44"/>
  <c r="K970" i="44"/>
  <c r="L970" i="44"/>
  <c r="I971" i="44"/>
  <c r="J971" i="44"/>
  <c r="K971" i="44"/>
  <c r="L971" i="44"/>
  <c r="I972" i="44"/>
  <c r="J972" i="44"/>
  <c r="K972" i="44"/>
  <c r="L972" i="44"/>
  <c r="I973" i="44"/>
  <c r="J973" i="44"/>
  <c r="K973" i="44"/>
  <c r="L973" i="44"/>
  <c r="I974" i="44"/>
  <c r="J974" i="44"/>
  <c r="K974" i="44"/>
  <c r="L974" i="44"/>
  <c r="I975" i="44"/>
  <c r="J975" i="44"/>
  <c r="K975" i="44"/>
  <c r="L975" i="44"/>
  <c r="I976" i="44"/>
  <c r="J976" i="44"/>
  <c r="K976" i="44"/>
  <c r="L976" i="44"/>
  <c r="I977" i="44"/>
  <c r="J977" i="44"/>
  <c r="K977" i="44"/>
  <c r="L977" i="44"/>
  <c r="I978" i="44"/>
  <c r="J978" i="44"/>
  <c r="K978" i="44"/>
  <c r="L978" i="44"/>
  <c r="I979" i="44"/>
  <c r="J979" i="44"/>
  <c r="K979" i="44"/>
  <c r="L979" i="44"/>
  <c r="I980" i="44"/>
  <c r="J980" i="44"/>
  <c r="K980" i="44"/>
  <c r="L980" i="44"/>
  <c r="I981" i="44"/>
  <c r="J981" i="44"/>
  <c r="K981" i="44"/>
  <c r="L981" i="44"/>
  <c r="I982" i="44"/>
  <c r="J982" i="44"/>
  <c r="K982" i="44"/>
  <c r="L982" i="44"/>
  <c r="I983" i="44"/>
  <c r="J983" i="44"/>
  <c r="K983" i="44"/>
  <c r="L983" i="44"/>
  <c r="I984" i="44"/>
  <c r="J984" i="44"/>
  <c r="K984" i="44"/>
  <c r="L984" i="44"/>
  <c r="I985" i="44"/>
  <c r="J985" i="44"/>
  <c r="K985" i="44"/>
  <c r="L985" i="44"/>
  <c r="I986" i="44"/>
  <c r="J986" i="44"/>
  <c r="K986" i="44"/>
  <c r="L986" i="44"/>
  <c r="I987" i="44"/>
  <c r="J987" i="44"/>
  <c r="K987" i="44"/>
  <c r="L987" i="44"/>
  <c r="I988" i="44"/>
  <c r="J988" i="44"/>
  <c r="K988" i="44"/>
  <c r="L988" i="44"/>
  <c r="I989" i="44"/>
  <c r="J989" i="44"/>
  <c r="K989" i="44"/>
  <c r="L989" i="44"/>
  <c r="I990" i="44"/>
  <c r="J990" i="44"/>
  <c r="K990" i="44"/>
  <c r="L990" i="44"/>
  <c r="I991" i="44"/>
  <c r="J991" i="44"/>
  <c r="K991" i="44"/>
  <c r="L991" i="44"/>
  <c r="I992" i="44"/>
  <c r="J992" i="44"/>
  <c r="K992" i="44"/>
  <c r="L992" i="44"/>
  <c r="I993" i="44"/>
  <c r="J993" i="44"/>
  <c r="K993" i="44"/>
  <c r="L993" i="44"/>
  <c r="I994" i="44"/>
  <c r="J994" i="44"/>
  <c r="K994" i="44"/>
  <c r="L994" i="44"/>
  <c r="I995" i="44"/>
  <c r="J995" i="44"/>
  <c r="K995" i="44"/>
  <c r="L995" i="44"/>
  <c r="I996" i="44"/>
  <c r="J996" i="44"/>
  <c r="K996" i="44"/>
  <c r="L996" i="44"/>
  <c r="I997" i="44"/>
  <c r="J997" i="44"/>
  <c r="K997" i="44"/>
  <c r="L997" i="44"/>
  <c r="I998" i="44"/>
  <c r="J998" i="44"/>
  <c r="K998" i="44"/>
  <c r="L998" i="44"/>
  <c r="I999" i="44"/>
  <c r="J999" i="44"/>
  <c r="K999" i="44"/>
  <c r="L999" i="44"/>
  <c r="I1000" i="44"/>
  <c r="J1000" i="44"/>
  <c r="K1000" i="44"/>
  <c r="L1000" i="44"/>
  <c r="I1001" i="44"/>
  <c r="J1001" i="44"/>
  <c r="K1001" i="44"/>
  <c r="L1001" i="44"/>
  <c r="H55" i="41"/>
  <c r="I55" i="41"/>
  <c r="J55" i="41"/>
  <c r="K55" i="41"/>
  <c r="H56" i="41"/>
  <c r="I56" i="41"/>
  <c r="J56" i="41"/>
  <c r="K56" i="41"/>
  <c r="H57" i="41"/>
  <c r="I57" i="41"/>
  <c r="J57" i="41"/>
  <c r="K57" i="41"/>
  <c r="H58" i="41"/>
  <c r="I58" i="41"/>
  <c r="J58" i="41"/>
  <c r="K58" i="41"/>
  <c r="H59" i="41"/>
  <c r="I59" i="41"/>
  <c r="J59" i="41"/>
  <c r="K59" i="41"/>
  <c r="H60" i="41"/>
  <c r="I60" i="41"/>
  <c r="J60" i="41"/>
  <c r="K60" i="41"/>
  <c r="H61" i="41"/>
  <c r="I61" i="41"/>
  <c r="J61" i="41"/>
  <c r="K61" i="41"/>
  <c r="H62" i="41"/>
  <c r="I62" i="41"/>
  <c r="J62" i="41"/>
  <c r="K62" i="41"/>
  <c r="H63" i="41"/>
  <c r="I63" i="41"/>
  <c r="J63" i="41"/>
  <c r="K63" i="41"/>
  <c r="H64" i="41"/>
  <c r="I64" i="41"/>
  <c r="J64" i="41"/>
  <c r="K64" i="41"/>
  <c r="H65" i="41"/>
  <c r="I65" i="41"/>
  <c r="J65" i="41"/>
  <c r="K65" i="41"/>
  <c r="H66" i="41"/>
  <c r="I66" i="41"/>
  <c r="J66" i="41"/>
  <c r="K66" i="41"/>
  <c r="H67" i="41"/>
  <c r="I67" i="41"/>
  <c r="J67" i="41"/>
  <c r="K67" i="41"/>
  <c r="H68" i="41"/>
  <c r="I68" i="41"/>
  <c r="J68" i="41"/>
  <c r="K68" i="41"/>
  <c r="H69" i="41"/>
  <c r="I69" i="41"/>
  <c r="J69" i="41"/>
  <c r="K69" i="41"/>
  <c r="H70" i="41"/>
  <c r="I70" i="41"/>
  <c r="J70" i="41"/>
  <c r="K70" i="41"/>
  <c r="H71" i="41"/>
  <c r="I71" i="41"/>
  <c r="J71" i="41"/>
  <c r="K71" i="41"/>
  <c r="H72" i="41"/>
  <c r="I72" i="41"/>
  <c r="J72" i="41"/>
  <c r="K72" i="41"/>
  <c r="H73" i="41"/>
  <c r="I73" i="41"/>
  <c r="J73" i="41"/>
  <c r="K73" i="41"/>
  <c r="H74" i="41"/>
  <c r="I74" i="41"/>
  <c r="J74" i="41"/>
  <c r="K74" i="41"/>
  <c r="H75" i="41"/>
  <c r="I75" i="41"/>
  <c r="J75" i="41"/>
  <c r="K75" i="41"/>
  <c r="H76" i="41"/>
  <c r="I76" i="41"/>
  <c r="J76" i="41"/>
  <c r="K76" i="41"/>
  <c r="H77" i="41"/>
  <c r="I77" i="41"/>
  <c r="J77" i="41"/>
  <c r="K77" i="41"/>
  <c r="H78" i="41"/>
  <c r="I78" i="41"/>
  <c r="J78" i="41"/>
  <c r="K78" i="41"/>
  <c r="H79" i="41"/>
  <c r="I79" i="41"/>
  <c r="J79" i="41"/>
  <c r="K79" i="41"/>
  <c r="H80" i="41"/>
  <c r="I80" i="41"/>
  <c r="J80" i="41"/>
  <c r="K80" i="41"/>
  <c r="H81" i="41"/>
  <c r="I81" i="41"/>
  <c r="J81" i="41"/>
  <c r="K81" i="41"/>
  <c r="H82" i="41"/>
  <c r="I82" i="41"/>
  <c r="J82" i="41"/>
  <c r="K82" i="41"/>
  <c r="H83" i="41"/>
  <c r="I83" i="41"/>
  <c r="J83" i="41"/>
  <c r="K83" i="41"/>
  <c r="H84" i="41"/>
  <c r="I84" i="41"/>
  <c r="J84" i="41"/>
  <c r="K84" i="41"/>
  <c r="H85" i="41"/>
  <c r="I85" i="41"/>
  <c r="J85" i="41"/>
  <c r="K85" i="41"/>
  <c r="H86" i="41"/>
  <c r="I86" i="41"/>
  <c r="J86" i="41"/>
  <c r="K86" i="41"/>
  <c r="H87" i="41"/>
  <c r="I87" i="41"/>
  <c r="J87" i="41"/>
  <c r="K87" i="41"/>
  <c r="H88" i="41"/>
  <c r="I88" i="41"/>
  <c r="J88" i="41"/>
  <c r="K88" i="41"/>
  <c r="H89" i="41"/>
  <c r="I89" i="41"/>
  <c r="J89" i="41"/>
  <c r="K89" i="41"/>
  <c r="H90" i="41"/>
  <c r="I90" i="41"/>
  <c r="J90" i="41"/>
  <c r="K90" i="41"/>
  <c r="H91" i="41"/>
  <c r="I91" i="41"/>
  <c r="J91" i="41"/>
  <c r="K91" i="41"/>
  <c r="H92" i="41"/>
  <c r="I92" i="41"/>
  <c r="J92" i="41"/>
  <c r="K92" i="41"/>
  <c r="H93" i="41"/>
  <c r="I93" i="41"/>
  <c r="J93" i="41"/>
  <c r="K93" i="41"/>
  <c r="H94" i="41"/>
  <c r="I94" i="41"/>
  <c r="J94" i="41"/>
  <c r="K94" i="41"/>
  <c r="H95" i="41"/>
  <c r="I95" i="41"/>
  <c r="J95" i="41"/>
  <c r="K95" i="41"/>
  <c r="H96" i="41"/>
  <c r="I96" i="41"/>
  <c r="J96" i="41"/>
  <c r="K96" i="41"/>
  <c r="H97" i="41"/>
  <c r="I97" i="41"/>
  <c r="J97" i="41"/>
  <c r="K97" i="41"/>
  <c r="H98" i="41"/>
  <c r="I98" i="41"/>
  <c r="J98" i="41"/>
  <c r="K98" i="41"/>
  <c r="H99" i="41"/>
  <c r="I99" i="41"/>
  <c r="J99" i="41"/>
  <c r="K99" i="41"/>
  <c r="H100" i="41"/>
  <c r="I100" i="41"/>
  <c r="J100" i="41"/>
  <c r="K100" i="41"/>
  <c r="H101" i="41"/>
  <c r="I101" i="41"/>
  <c r="J101" i="41"/>
  <c r="K101" i="41"/>
  <c r="H102" i="41"/>
  <c r="I102" i="41"/>
  <c r="J102" i="41"/>
  <c r="K102" i="41"/>
  <c r="H103" i="41"/>
  <c r="I103" i="41"/>
  <c r="J103" i="41"/>
  <c r="K103" i="41"/>
  <c r="H104" i="41"/>
  <c r="I104" i="41"/>
  <c r="J104" i="41"/>
  <c r="K104" i="41"/>
  <c r="H105" i="41"/>
  <c r="I105" i="41"/>
  <c r="J105" i="41"/>
  <c r="K105" i="41"/>
  <c r="H106" i="41"/>
  <c r="I106" i="41"/>
  <c r="J106" i="41"/>
  <c r="K106" i="41"/>
  <c r="H107" i="41"/>
  <c r="I107" i="41"/>
  <c r="J107" i="41"/>
  <c r="K107" i="41"/>
  <c r="H108" i="41"/>
  <c r="I108" i="41"/>
  <c r="J108" i="41"/>
  <c r="K108" i="41"/>
  <c r="H109" i="41"/>
  <c r="I109" i="41"/>
  <c r="J109" i="41"/>
  <c r="K109" i="41"/>
  <c r="H110" i="41"/>
  <c r="I110" i="41"/>
  <c r="J110" i="41"/>
  <c r="K110" i="41"/>
  <c r="H111" i="41"/>
  <c r="I111" i="41"/>
  <c r="J111" i="41"/>
  <c r="K111" i="41"/>
  <c r="H112" i="41"/>
  <c r="I112" i="41"/>
  <c r="J112" i="41"/>
  <c r="K112" i="41"/>
  <c r="H113" i="41"/>
  <c r="I113" i="41"/>
  <c r="J113" i="41"/>
  <c r="K113" i="41"/>
  <c r="H114" i="41"/>
  <c r="I114" i="41"/>
  <c r="J114" i="41"/>
  <c r="K114" i="41"/>
  <c r="H115" i="41"/>
  <c r="I115" i="41"/>
  <c r="J115" i="41"/>
  <c r="K115" i="41"/>
  <c r="H116" i="41"/>
  <c r="I116" i="41"/>
  <c r="J116" i="41"/>
  <c r="K116" i="41"/>
  <c r="H117" i="41"/>
  <c r="I117" i="41"/>
  <c r="J117" i="41"/>
  <c r="K117" i="41"/>
  <c r="H118" i="41"/>
  <c r="I118" i="41"/>
  <c r="J118" i="41"/>
  <c r="K118" i="41"/>
  <c r="H119" i="41"/>
  <c r="I119" i="41"/>
  <c r="J119" i="41"/>
  <c r="K119" i="41"/>
  <c r="H120" i="41"/>
  <c r="I120" i="41"/>
  <c r="J120" i="41"/>
  <c r="K120" i="41"/>
  <c r="H121" i="41"/>
  <c r="I121" i="41"/>
  <c r="J121" i="41"/>
  <c r="K121" i="41"/>
  <c r="H122" i="41"/>
  <c r="I122" i="41"/>
  <c r="J122" i="41"/>
  <c r="K122" i="41"/>
  <c r="H123" i="41"/>
  <c r="I123" i="41"/>
  <c r="J123" i="41"/>
  <c r="K123" i="41"/>
  <c r="H124" i="41"/>
  <c r="I124" i="41"/>
  <c r="J124" i="41"/>
  <c r="K124" i="41"/>
  <c r="H125" i="41"/>
  <c r="I125" i="41"/>
  <c r="J125" i="41"/>
  <c r="K125" i="41"/>
  <c r="H126" i="41"/>
  <c r="I126" i="41"/>
  <c r="J126" i="41"/>
  <c r="K126" i="41"/>
  <c r="H127" i="41"/>
  <c r="I127" i="41"/>
  <c r="J127" i="41"/>
  <c r="K127" i="41"/>
  <c r="H128" i="41"/>
  <c r="I128" i="41"/>
  <c r="J128" i="41"/>
  <c r="K128" i="41"/>
  <c r="H129" i="41"/>
  <c r="I129" i="41"/>
  <c r="J129" i="41"/>
  <c r="K129" i="41"/>
  <c r="H130" i="41"/>
  <c r="I130" i="41"/>
  <c r="J130" i="41"/>
  <c r="K130" i="41"/>
  <c r="H131" i="41"/>
  <c r="I131" i="41"/>
  <c r="J131" i="41"/>
  <c r="K131" i="41"/>
  <c r="H132" i="41"/>
  <c r="I132" i="41"/>
  <c r="J132" i="41"/>
  <c r="K132" i="41"/>
  <c r="H133" i="41"/>
  <c r="I133" i="41"/>
  <c r="J133" i="41"/>
  <c r="K133" i="41"/>
  <c r="H134" i="41"/>
  <c r="I134" i="41"/>
  <c r="J134" i="41"/>
  <c r="K134" i="41"/>
  <c r="H135" i="41"/>
  <c r="I135" i="41"/>
  <c r="J135" i="41"/>
  <c r="K135" i="41"/>
  <c r="H136" i="41"/>
  <c r="I136" i="41"/>
  <c r="J136" i="41"/>
  <c r="K136" i="41"/>
  <c r="H137" i="41"/>
  <c r="I137" i="41"/>
  <c r="J137" i="41"/>
  <c r="K137" i="41"/>
  <c r="H138" i="41"/>
  <c r="I138" i="41"/>
  <c r="J138" i="41"/>
  <c r="K138" i="41"/>
  <c r="H139" i="41"/>
  <c r="I139" i="41"/>
  <c r="J139" i="41"/>
  <c r="K139" i="41"/>
  <c r="H140" i="41"/>
  <c r="I140" i="41"/>
  <c r="J140" i="41"/>
  <c r="K140" i="41"/>
  <c r="H141" i="41"/>
  <c r="I141" i="41"/>
  <c r="J141" i="41"/>
  <c r="K141" i="41"/>
  <c r="H142" i="41"/>
  <c r="I142" i="41"/>
  <c r="J142" i="41"/>
  <c r="K142" i="41"/>
  <c r="H143" i="41"/>
  <c r="I143" i="41"/>
  <c r="J143" i="41"/>
  <c r="K143" i="41"/>
  <c r="H144" i="41"/>
  <c r="I144" i="41"/>
  <c r="J144" i="41"/>
  <c r="K144" i="41"/>
  <c r="H145" i="41"/>
  <c r="I145" i="41"/>
  <c r="J145" i="41"/>
  <c r="K145" i="41"/>
  <c r="H146" i="41"/>
  <c r="I146" i="41"/>
  <c r="J146" i="41"/>
  <c r="K146" i="41"/>
  <c r="H147" i="41"/>
  <c r="I147" i="41"/>
  <c r="J147" i="41"/>
  <c r="K147" i="41"/>
  <c r="H148" i="41"/>
  <c r="I148" i="41"/>
  <c r="J148" i="41"/>
  <c r="K148" i="41"/>
  <c r="H149" i="41"/>
  <c r="I149" i="41"/>
  <c r="J149" i="41"/>
  <c r="K149" i="41"/>
  <c r="H150" i="41"/>
  <c r="I150" i="41"/>
  <c r="J150" i="41"/>
  <c r="K150" i="41"/>
  <c r="H151" i="41"/>
  <c r="I151" i="41"/>
  <c r="J151" i="41"/>
  <c r="K151" i="41"/>
  <c r="H152" i="41"/>
  <c r="I152" i="41"/>
  <c r="J152" i="41"/>
  <c r="K152" i="41"/>
  <c r="H153" i="41"/>
  <c r="I153" i="41"/>
  <c r="J153" i="41"/>
  <c r="K153" i="41"/>
  <c r="H154" i="41"/>
  <c r="I154" i="41"/>
  <c r="J154" i="41"/>
  <c r="K154" i="41"/>
  <c r="H155" i="41"/>
  <c r="I155" i="41"/>
  <c r="J155" i="41"/>
  <c r="K155" i="41"/>
  <c r="H156" i="41"/>
  <c r="I156" i="41"/>
  <c r="J156" i="41"/>
  <c r="K156" i="41"/>
  <c r="H157" i="41"/>
  <c r="I157" i="41"/>
  <c r="J157" i="41"/>
  <c r="K157" i="41"/>
  <c r="H158" i="41"/>
  <c r="I158" i="41"/>
  <c r="J158" i="41"/>
  <c r="K158" i="41"/>
  <c r="H159" i="41"/>
  <c r="I159" i="41"/>
  <c r="J159" i="41"/>
  <c r="K159" i="41"/>
  <c r="H160" i="41"/>
  <c r="I160" i="41"/>
  <c r="J160" i="41"/>
  <c r="K160" i="41"/>
  <c r="H161" i="41"/>
  <c r="I161" i="41"/>
  <c r="J161" i="41"/>
  <c r="K161" i="41"/>
  <c r="H162" i="41"/>
  <c r="I162" i="41"/>
  <c r="J162" i="41"/>
  <c r="K162" i="41"/>
  <c r="H163" i="41"/>
  <c r="I163" i="41"/>
  <c r="J163" i="41"/>
  <c r="K163" i="41"/>
  <c r="H164" i="41"/>
  <c r="I164" i="41"/>
  <c r="J164" i="41"/>
  <c r="K164" i="41"/>
  <c r="H165" i="41"/>
  <c r="I165" i="41"/>
  <c r="J165" i="41"/>
  <c r="K165" i="41"/>
  <c r="H166" i="41"/>
  <c r="I166" i="41"/>
  <c r="J166" i="41"/>
  <c r="K166" i="41"/>
  <c r="H167" i="41"/>
  <c r="I167" i="41"/>
  <c r="J167" i="41"/>
  <c r="K167" i="41"/>
  <c r="H168" i="41"/>
  <c r="I168" i="41"/>
  <c r="J168" i="41"/>
  <c r="K168" i="41"/>
  <c r="H169" i="41"/>
  <c r="I169" i="41"/>
  <c r="J169" i="41"/>
  <c r="K169" i="41"/>
  <c r="H170" i="41"/>
  <c r="I170" i="41"/>
  <c r="J170" i="41"/>
  <c r="K170" i="41"/>
  <c r="H171" i="41"/>
  <c r="I171" i="41"/>
  <c r="J171" i="41"/>
  <c r="K171" i="41"/>
  <c r="H172" i="41"/>
  <c r="I172" i="41"/>
  <c r="J172" i="41"/>
  <c r="K172" i="41"/>
  <c r="H173" i="41"/>
  <c r="I173" i="41"/>
  <c r="J173" i="41"/>
  <c r="K173" i="41"/>
  <c r="H174" i="41"/>
  <c r="I174" i="41"/>
  <c r="J174" i="41"/>
  <c r="K174" i="41"/>
  <c r="H175" i="41"/>
  <c r="I175" i="41"/>
  <c r="J175" i="41"/>
  <c r="K175" i="41"/>
  <c r="H176" i="41"/>
  <c r="I176" i="41"/>
  <c r="J176" i="41"/>
  <c r="K176" i="41"/>
  <c r="H177" i="41"/>
  <c r="I177" i="41"/>
  <c r="J177" i="41"/>
  <c r="K177" i="41"/>
  <c r="H178" i="41"/>
  <c r="I178" i="41"/>
  <c r="J178" i="41"/>
  <c r="K178" i="41"/>
  <c r="H179" i="41"/>
  <c r="I179" i="41"/>
  <c r="J179" i="41"/>
  <c r="K179" i="41"/>
  <c r="H180" i="41"/>
  <c r="I180" i="41"/>
  <c r="J180" i="41"/>
  <c r="K180" i="41"/>
  <c r="H181" i="41"/>
  <c r="I181" i="41"/>
  <c r="J181" i="41"/>
  <c r="K181" i="41"/>
  <c r="H182" i="41"/>
  <c r="I182" i="41"/>
  <c r="J182" i="41"/>
  <c r="K182" i="41"/>
  <c r="H183" i="41"/>
  <c r="I183" i="41"/>
  <c r="J183" i="41"/>
  <c r="K183" i="41"/>
  <c r="H184" i="41"/>
  <c r="I184" i="41"/>
  <c r="J184" i="41"/>
  <c r="K184" i="41"/>
  <c r="H185" i="41"/>
  <c r="I185" i="41"/>
  <c r="J185" i="41"/>
  <c r="K185" i="41"/>
  <c r="H186" i="41"/>
  <c r="I186" i="41"/>
  <c r="J186" i="41"/>
  <c r="K186" i="41"/>
  <c r="H187" i="41"/>
  <c r="I187" i="41"/>
  <c r="J187" i="41"/>
  <c r="K187" i="41"/>
  <c r="H188" i="41"/>
  <c r="I188" i="41"/>
  <c r="J188" i="41"/>
  <c r="K188" i="41"/>
  <c r="H189" i="41"/>
  <c r="I189" i="41"/>
  <c r="J189" i="41"/>
  <c r="K189" i="41"/>
  <c r="H190" i="41"/>
  <c r="I190" i="41"/>
  <c r="J190" i="41"/>
  <c r="K190" i="41"/>
  <c r="H191" i="41"/>
  <c r="I191" i="41"/>
  <c r="J191" i="41"/>
  <c r="K191" i="41"/>
  <c r="H192" i="41"/>
  <c r="I192" i="41"/>
  <c r="J192" i="41"/>
  <c r="K192" i="41"/>
  <c r="H193" i="41"/>
  <c r="I193" i="41"/>
  <c r="J193" i="41"/>
  <c r="K193" i="41"/>
  <c r="H194" i="41"/>
  <c r="I194" i="41"/>
  <c r="J194" i="41"/>
  <c r="K194" i="41"/>
  <c r="H195" i="41"/>
  <c r="I195" i="41"/>
  <c r="J195" i="41"/>
  <c r="K195" i="41"/>
  <c r="H196" i="41"/>
  <c r="I196" i="41"/>
  <c r="J196" i="41"/>
  <c r="K196" i="41"/>
  <c r="H197" i="41"/>
  <c r="I197" i="41"/>
  <c r="J197" i="41"/>
  <c r="K197" i="41"/>
  <c r="H198" i="41"/>
  <c r="I198" i="41"/>
  <c r="J198" i="41"/>
  <c r="K198" i="41"/>
  <c r="H199" i="41"/>
  <c r="I199" i="41"/>
  <c r="J199" i="41"/>
  <c r="K199" i="41"/>
  <c r="H200" i="41"/>
  <c r="I200" i="41"/>
  <c r="J200" i="41"/>
  <c r="K200" i="41"/>
  <c r="H201" i="41"/>
  <c r="I201" i="41"/>
  <c r="J201" i="41"/>
  <c r="K201" i="41"/>
  <c r="H202" i="41"/>
  <c r="I202" i="41"/>
  <c r="J202" i="41"/>
  <c r="K202" i="41"/>
  <c r="H203" i="41"/>
  <c r="I203" i="41"/>
  <c r="J203" i="41"/>
  <c r="K203" i="41"/>
  <c r="H204" i="41"/>
  <c r="I204" i="41"/>
  <c r="J204" i="41"/>
  <c r="K204" i="41"/>
  <c r="H205" i="41"/>
  <c r="I205" i="41"/>
  <c r="J205" i="41"/>
  <c r="K205" i="41"/>
  <c r="H206" i="41"/>
  <c r="I206" i="41"/>
  <c r="J206" i="41"/>
  <c r="K206" i="41"/>
  <c r="H207" i="41"/>
  <c r="I207" i="41"/>
  <c r="J207" i="41"/>
  <c r="K207" i="41"/>
  <c r="H208" i="41"/>
  <c r="I208" i="41"/>
  <c r="J208" i="41"/>
  <c r="K208" i="41"/>
  <c r="H209" i="41"/>
  <c r="I209" i="41"/>
  <c r="J209" i="41"/>
  <c r="K209" i="41"/>
  <c r="H210" i="41"/>
  <c r="I210" i="41"/>
  <c r="J210" i="41"/>
  <c r="K210" i="41"/>
  <c r="H211" i="41"/>
  <c r="I211" i="41"/>
  <c r="J211" i="41"/>
  <c r="K211" i="41"/>
  <c r="H212" i="41"/>
  <c r="I212" i="41"/>
  <c r="J212" i="41"/>
  <c r="K212" i="41"/>
  <c r="H213" i="41"/>
  <c r="I213" i="41"/>
  <c r="J213" i="41"/>
  <c r="K213" i="41"/>
  <c r="H214" i="41"/>
  <c r="I214" i="41"/>
  <c r="J214" i="41"/>
  <c r="K214" i="41"/>
  <c r="H215" i="41"/>
  <c r="I215" i="41"/>
  <c r="J215" i="41"/>
  <c r="K215" i="41"/>
  <c r="H216" i="41"/>
  <c r="I216" i="41"/>
  <c r="J216" i="41"/>
  <c r="K216" i="41"/>
  <c r="H217" i="41"/>
  <c r="I217" i="41"/>
  <c r="J217" i="41"/>
  <c r="K217" i="41"/>
  <c r="H218" i="41"/>
  <c r="I218" i="41"/>
  <c r="J218" i="41"/>
  <c r="K218" i="41"/>
  <c r="H219" i="41"/>
  <c r="I219" i="41"/>
  <c r="J219" i="41"/>
  <c r="K219" i="41"/>
  <c r="H220" i="41"/>
  <c r="I220" i="41"/>
  <c r="J220" i="41"/>
  <c r="K220" i="41"/>
  <c r="H221" i="41"/>
  <c r="I221" i="41"/>
  <c r="J221" i="41"/>
  <c r="K221" i="41"/>
  <c r="H222" i="41"/>
  <c r="I222" i="41"/>
  <c r="J222" i="41"/>
  <c r="K222" i="41"/>
  <c r="H223" i="41"/>
  <c r="I223" i="41"/>
  <c r="J223" i="41"/>
  <c r="K223" i="41"/>
  <c r="H224" i="41"/>
  <c r="I224" i="41"/>
  <c r="J224" i="41"/>
  <c r="K224" i="41"/>
  <c r="H225" i="41"/>
  <c r="I225" i="41"/>
  <c r="J225" i="41"/>
  <c r="K225" i="41"/>
  <c r="H226" i="41"/>
  <c r="I226" i="41"/>
  <c r="J226" i="41"/>
  <c r="K226" i="41"/>
  <c r="H227" i="41"/>
  <c r="I227" i="41"/>
  <c r="J227" i="41"/>
  <c r="K227" i="41"/>
  <c r="H228" i="41"/>
  <c r="I228" i="41"/>
  <c r="J228" i="41"/>
  <c r="K228" i="41"/>
  <c r="H229" i="41"/>
  <c r="I229" i="41"/>
  <c r="J229" i="41"/>
  <c r="K229" i="41"/>
  <c r="H230" i="41"/>
  <c r="I230" i="41"/>
  <c r="J230" i="41"/>
  <c r="K230" i="41"/>
  <c r="H231" i="41"/>
  <c r="I231" i="41"/>
  <c r="J231" i="41"/>
  <c r="K231" i="41"/>
  <c r="H232" i="41"/>
  <c r="I232" i="41"/>
  <c r="J232" i="41"/>
  <c r="K232" i="41"/>
  <c r="H233" i="41"/>
  <c r="I233" i="41"/>
  <c r="J233" i="41"/>
  <c r="K233" i="41"/>
  <c r="H234" i="41"/>
  <c r="I234" i="41"/>
  <c r="J234" i="41"/>
  <c r="K234" i="41"/>
  <c r="H235" i="41"/>
  <c r="I235" i="41"/>
  <c r="J235" i="41"/>
  <c r="K235" i="41"/>
  <c r="H236" i="41"/>
  <c r="I236" i="41"/>
  <c r="J236" i="41"/>
  <c r="K236" i="41"/>
  <c r="H237" i="41"/>
  <c r="I237" i="41"/>
  <c r="J237" i="41"/>
  <c r="K237" i="41"/>
  <c r="H238" i="41"/>
  <c r="I238" i="41"/>
  <c r="J238" i="41"/>
  <c r="K238" i="41"/>
  <c r="H239" i="41"/>
  <c r="I239" i="41"/>
  <c r="J239" i="41"/>
  <c r="K239" i="41"/>
  <c r="H240" i="41"/>
  <c r="I240" i="41"/>
  <c r="J240" i="41"/>
  <c r="K240" i="41"/>
  <c r="H241" i="41"/>
  <c r="I241" i="41"/>
  <c r="J241" i="41"/>
  <c r="K241" i="41"/>
  <c r="H242" i="41"/>
  <c r="I242" i="41"/>
  <c r="J242" i="41"/>
  <c r="K242" i="41"/>
  <c r="H243" i="41"/>
  <c r="I243" i="41"/>
  <c r="J243" i="41"/>
  <c r="K243" i="41"/>
  <c r="H244" i="41"/>
  <c r="I244" i="41"/>
  <c r="J244" i="41"/>
  <c r="K244" i="41"/>
  <c r="H245" i="41"/>
  <c r="I245" i="41"/>
  <c r="J245" i="41"/>
  <c r="K245" i="41"/>
  <c r="H246" i="41"/>
  <c r="I246" i="41"/>
  <c r="J246" i="41"/>
  <c r="K246" i="41"/>
  <c r="H247" i="41"/>
  <c r="I247" i="41"/>
  <c r="J247" i="41"/>
  <c r="K247" i="41"/>
  <c r="H248" i="41"/>
  <c r="I248" i="41"/>
  <c r="J248" i="41"/>
  <c r="K248" i="41"/>
  <c r="H249" i="41"/>
  <c r="I249" i="41"/>
  <c r="J249" i="41"/>
  <c r="K249" i="41"/>
  <c r="H250" i="41"/>
  <c r="I250" i="41"/>
  <c r="J250" i="41"/>
  <c r="K250" i="41"/>
  <c r="H251" i="41"/>
  <c r="I251" i="41"/>
  <c r="J251" i="41"/>
  <c r="K251" i="41"/>
  <c r="H252" i="41"/>
  <c r="I252" i="41"/>
  <c r="J252" i="41"/>
  <c r="K252" i="41"/>
  <c r="H253" i="41"/>
  <c r="I253" i="41"/>
  <c r="J253" i="41"/>
  <c r="K253" i="41"/>
  <c r="H254" i="41"/>
  <c r="I254" i="41"/>
  <c r="J254" i="41"/>
  <c r="K254" i="41"/>
  <c r="H255" i="41"/>
  <c r="I255" i="41"/>
  <c r="J255" i="41"/>
  <c r="K255" i="41"/>
  <c r="H256" i="41"/>
  <c r="I256" i="41"/>
  <c r="J256" i="41"/>
  <c r="K256" i="41"/>
  <c r="H257" i="41"/>
  <c r="I257" i="41"/>
  <c r="J257" i="41"/>
  <c r="K257" i="41"/>
  <c r="H258" i="41"/>
  <c r="I258" i="41"/>
  <c r="J258" i="41"/>
  <c r="K258" i="41"/>
  <c r="H259" i="41"/>
  <c r="I259" i="41"/>
  <c r="J259" i="41"/>
  <c r="K259" i="41"/>
  <c r="H260" i="41"/>
  <c r="I260" i="41"/>
  <c r="J260" i="41"/>
  <c r="K260" i="41"/>
  <c r="H261" i="41"/>
  <c r="I261" i="41"/>
  <c r="J261" i="41"/>
  <c r="K261" i="41"/>
  <c r="H262" i="41"/>
  <c r="I262" i="41"/>
  <c r="J262" i="41"/>
  <c r="K262" i="41"/>
  <c r="H263" i="41"/>
  <c r="I263" i="41"/>
  <c r="J263" i="41"/>
  <c r="K263" i="41"/>
  <c r="H264" i="41"/>
  <c r="I264" i="41"/>
  <c r="J264" i="41"/>
  <c r="K264" i="41"/>
  <c r="H265" i="41"/>
  <c r="I265" i="41"/>
  <c r="J265" i="41"/>
  <c r="K265" i="41"/>
  <c r="H266" i="41"/>
  <c r="I266" i="41"/>
  <c r="J266" i="41"/>
  <c r="K266" i="41"/>
  <c r="H267" i="41"/>
  <c r="I267" i="41"/>
  <c r="J267" i="41"/>
  <c r="K267" i="41"/>
  <c r="H268" i="41"/>
  <c r="I268" i="41"/>
  <c r="J268" i="41"/>
  <c r="K268" i="41"/>
  <c r="H269" i="41"/>
  <c r="I269" i="41"/>
  <c r="J269" i="41"/>
  <c r="K269" i="41"/>
  <c r="H270" i="41"/>
  <c r="I270" i="41"/>
  <c r="J270" i="41"/>
  <c r="K270" i="41"/>
  <c r="H271" i="41"/>
  <c r="I271" i="41"/>
  <c r="J271" i="41"/>
  <c r="K271" i="41"/>
  <c r="H272" i="41"/>
  <c r="I272" i="41"/>
  <c r="J272" i="41"/>
  <c r="K272" i="41"/>
  <c r="H273" i="41"/>
  <c r="I273" i="41"/>
  <c r="J273" i="41"/>
  <c r="K273" i="41"/>
  <c r="H274" i="41"/>
  <c r="I274" i="41"/>
  <c r="J274" i="41"/>
  <c r="K274" i="41"/>
  <c r="H275" i="41"/>
  <c r="I275" i="41"/>
  <c r="J275" i="41"/>
  <c r="K275" i="41"/>
  <c r="H276" i="41"/>
  <c r="I276" i="41"/>
  <c r="J276" i="41"/>
  <c r="K276" i="41"/>
  <c r="H277" i="41"/>
  <c r="I277" i="41"/>
  <c r="J277" i="41"/>
  <c r="K277" i="41"/>
  <c r="H278" i="41"/>
  <c r="I278" i="41"/>
  <c r="J278" i="41"/>
  <c r="K278" i="41"/>
  <c r="H279" i="41"/>
  <c r="I279" i="41"/>
  <c r="J279" i="41"/>
  <c r="K279" i="41"/>
  <c r="H280" i="41"/>
  <c r="I280" i="41"/>
  <c r="J280" i="41"/>
  <c r="K280" i="41"/>
  <c r="H281" i="41"/>
  <c r="I281" i="41"/>
  <c r="J281" i="41"/>
  <c r="K281" i="41"/>
  <c r="H282" i="41"/>
  <c r="I282" i="41"/>
  <c r="J282" i="41"/>
  <c r="K282" i="41"/>
  <c r="H283" i="41"/>
  <c r="I283" i="41"/>
  <c r="J283" i="41"/>
  <c r="K283" i="41"/>
  <c r="H284" i="41"/>
  <c r="I284" i="41"/>
  <c r="J284" i="41"/>
  <c r="K284" i="41"/>
  <c r="H285" i="41"/>
  <c r="I285" i="41"/>
  <c r="J285" i="41"/>
  <c r="K285" i="41"/>
  <c r="H286" i="41"/>
  <c r="I286" i="41"/>
  <c r="J286" i="41"/>
  <c r="K286" i="41"/>
  <c r="H287" i="41"/>
  <c r="I287" i="41"/>
  <c r="J287" i="41"/>
  <c r="K287" i="41"/>
  <c r="H288" i="41"/>
  <c r="I288" i="41"/>
  <c r="J288" i="41"/>
  <c r="K288" i="41"/>
  <c r="H289" i="41"/>
  <c r="I289" i="41"/>
  <c r="J289" i="41"/>
  <c r="K289" i="41"/>
  <c r="H290" i="41"/>
  <c r="I290" i="41"/>
  <c r="J290" i="41"/>
  <c r="K290" i="41"/>
  <c r="H291" i="41"/>
  <c r="I291" i="41"/>
  <c r="J291" i="41"/>
  <c r="K291" i="41"/>
  <c r="H292" i="41"/>
  <c r="I292" i="41"/>
  <c r="J292" i="41"/>
  <c r="K292" i="41"/>
  <c r="H293" i="41"/>
  <c r="I293" i="41"/>
  <c r="J293" i="41"/>
  <c r="K293" i="41"/>
  <c r="H294" i="41"/>
  <c r="I294" i="41"/>
  <c r="J294" i="41"/>
  <c r="K294" i="41"/>
  <c r="H295" i="41"/>
  <c r="I295" i="41"/>
  <c r="J295" i="41"/>
  <c r="K295" i="41"/>
  <c r="H296" i="41"/>
  <c r="I296" i="41"/>
  <c r="J296" i="41"/>
  <c r="K296" i="41"/>
  <c r="H297" i="41"/>
  <c r="I297" i="41"/>
  <c r="J297" i="41"/>
  <c r="K297" i="41"/>
  <c r="H298" i="41"/>
  <c r="I298" i="41"/>
  <c r="J298" i="41"/>
  <c r="K298" i="41"/>
  <c r="H299" i="41"/>
  <c r="I299" i="41"/>
  <c r="J299" i="41"/>
  <c r="K299" i="41"/>
  <c r="H300" i="41"/>
  <c r="I300" i="41"/>
  <c r="J300" i="41"/>
  <c r="K300" i="41"/>
  <c r="H301" i="41"/>
  <c r="I301" i="41"/>
  <c r="J301" i="41"/>
  <c r="K301" i="41"/>
  <c r="H302" i="41"/>
  <c r="I302" i="41"/>
  <c r="J302" i="41"/>
  <c r="K302" i="41"/>
  <c r="H303" i="41"/>
  <c r="I303" i="41"/>
  <c r="J303" i="41"/>
  <c r="K303" i="41"/>
  <c r="H304" i="41"/>
  <c r="I304" i="41"/>
  <c r="J304" i="41"/>
  <c r="K304" i="41"/>
  <c r="H305" i="41"/>
  <c r="I305" i="41"/>
  <c r="J305" i="41"/>
  <c r="K305" i="41"/>
  <c r="H306" i="41"/>
  <c r="I306" i="41"/>
  <c r="J306" i="41"/>
  <c r="K306" i="41"/>
  <c r="H307" i="41"/>
  <c r="I307" i="41"/>
  <c r="J307" i="41"/>
  <c r="K307" i="41"/>
  <c r="H308" i="41"/>
  <c r="I308" i="41"/>
  <c r="J308" i="41"/>
  <c r="K308" i="41"/>
  <c r="H309" i="41"/>
  <c r="I309" i="41"/>
  <c r="J309" i="41"/>
  <c r="K309" i="41"/>
  <c r="H310" i="41"/>
  <c r="I310" i="41"/>
  <c r="J310" i="41"/>
  <c r="K310" i="41"/>
  <c r="H311" i="41"/>
  <c r="I311" i="41"/>
  <c r="J311" i="41"/>
  <c r="K311" i="41"/>
  <c r="H312" i="41"/>
  <c r="I312" i="41"/>
  <c r="J312" i="41"/>
  <c r="K312" i="41"/>
  <c r="H313" i="41"/>
  <c r="I313" i="41"/>
  <c r="J313" i="41"/>
  <c r="K313" i="41"/>
  <c r="H314" i="41"/>
  <c r="I314" i="41"/>
  <c r="J314" i="41"/>
  <c r="K314" i="41"/>
  <c r="H315" i="41"/>
  <c r="I315" i="41"/>
  <c r="J315" i="41"/>
  <c r="K315" i="41"/>
  <c r="H316" i="41"/>
  <c r="I316" i="41"/>
  <c r="J316" i="41"/>
  <c r="K316" i="41"/>
  <c r="H317" i="41"/>
  <c r="I317" i="41"/>
  <c r="J317" i="41"/>
  <c r="K317" i="41"/>
  <c r="H318" i="41"/>
  <c r="I318" i="41"/>
  <c r="J318" i="41"/>
  <c r="K318" i="41"/>
  <c r="H319" i="41"/>
  <c r="I319" i="41"/>
  <c r="J319" i="41"/>
  <c r="K319" i="41"/>
  <c r="H320" i="41"/>
  <c r="I320" i="41"/>
  <c r="J320" i="41"/>
  <c r="K320" i="41"/>
  <c r="H321" i="41"/>
  <c r="I321" i="41"/>
  <c r="J321" i="41"/>
  <c r="K321" i="41"/>
  <c r="H322" i="41"/>
  <c r="I322" i="41"/>
  <c r="J322" i="41"/>
  <c r="K322" i="41"/>
  <c r="H323" i="41"/>
  <c r="I323" i="41"/>
  <c r="J323" i="41"/>
  <c r="K323" i="41"/>
  <c r="H324" i="41"/>
  <c r="I324" i="41"/>
  <c r="J324" i="41"/>
  <c r="K324" i="41"/>
  <c r="H325" i="41"/>
  <c r="I325" i="41"/>
  <c r="J325" i="41"/>
  <c r="K325" i="41"/>
  <c r="H326" i="41"/>
  <c r="I326" i="41"/>
  <c r="J326" i="41"/>
  <c r="K326" i="41"/>
  <c r="H327" i="41"/>
  <c r="I327" i="41"/>
  <c r="J327" i="41"/>
  <c r="K327" i="41"/>
  <c r="H328" i="41"/>
  <c r="I328" i="41"/>
  <c r="J328" i="41"/>
  <c r="K328" i="41"/>
  <c r="H329" i="41"/>
  <c r="I329" i="41"/>
  <c r="J329" i="41"/>
  <c r="K329" i="41"/>
  <c r="H330" i="41"/>
  <c r="I330" i="41"/>
  <c r="J330" i="41"/>
  <c r="K330" i="41"/>
  <c r="H331" i="41"/>
  <c r="I331" i="41"/>
  <c r="J331" i="41"/>
  <c r="K331" i="41"/>
  <c r="H332" i="41"/>
  <c r="I332" i="41"/>
  <c r="J332" i="41"/>
  <c r="K332" i="41"/>
  <c r="H333" i="41"/>
  <c r="I333" i="41"/>
  <c r="J333" i="41"/>
  <c r="K333" i="41"/>
  <c r="H334" i="41"/>
  <c r="I334" i="41"/>
  <c r="J334" i="41"/>
  <c r="K334" i="41"/>
  <c r="H335" i="41"/>
  <c r="I335" i="41"/>
  <c r="J335" i="41"/>
  <c r="K335" i="41"/>
  <c r="H336" i="41"/>
  <c r="I336" i="41"/>
  <c r="J336" i="41"/>
  <c r="K336" i="41"/>
  <c r="H337" i="41"/>
  <c r="I337" i="41"/>
  <c r="J337" i="41"/>
  <c r="K337" i="41"/>
  <c r="H338" i="41"/>
  <c r="I338" i="41"/>
  <c r="J338" i="41"/>
  <c r="K338" i="41"/>
  <c r="H339" i="41"/>
  <c r="I339" i="41"/>
  <c r="J339" i="41"/>
  <c r="K339" i="41"/>
  <c r="H340" i="41"/>
  <c r="I340" i="41"/>
  <c r="J340" i="41"/>
  <c r="K340" i="41"/>
  <c r="H341" i="41"/>
  <c r="I341" i="41"/>
  <c r="J341" i="41"/>
  <c r="K341" i="41"/>
  <c r="H342" i="41"/>
  <c r="I342" i="41"/>
  <c r="J342" i="41"/>
  <c r="K342" i="41"/>
  <c r="H343" i="41"/>
  <c r="I343" i="41"/>
  <c r="J343" i="41"/>
  <c r="K343" i="41"/>
  <c r="H344" i="41"/>
  <c r="I344" i="41"/>
  <c r="J344" i="41"/>
  <c r="K344" i="41"/>
  <c r="H345" i="41"/>
  <c r="I345" i="41"/>
  <c r="J345" i="41"/>
  <c r="K345" i="41"/>
  <c r="H346" i="41"/>
  <c r="I346" i="41"/>
  <c r="J346" i="41"/>
  <c r="K346" i="41"/>
  <c r="H347" i="41"/>
  <c r="I347" i="41"/>
  <c r="J347" i="41"/>
  <c r="K347" i="41"/>
  <c r="H348" i="41"/>
  <c r="I348" i="41"/>
  <c r="J348" i="41"/>
  <c r="K348" i="41"/>
  <c r="H349" i="41"/>
  <c r="I349" i="41"/>
  <c r="J349" i="41"/>
  <c r="K349" i="41"/>
  <c r="H350" i="41"/>
  <c r="I350" i="41"/>
  <c r="J350" i="41"/>
  <c r="K350" i="41"/>
  <c r="H351" i="41"/>
  <c r="I351" i="41"/>
  <c r="J351" i="41"/>
  <c r="K351" i="41"/>
  <c r="H352" i="41"/>
  <c r="I352" i="41"/>
  <c r="J352" i="41"/>
  <c r="K352" i="41"/>
  <c r="H353" i="41"/>
  <c r="I353" i="41"/>
  <c r="J353" i="41"/>
  <c r="K353" i="41"/>
  <c r="H354" i="41"/>
  <c r="I354" i="41"/>
  <c r="J354" i="41"/>
  <c r="K354" i="41"/>
  <c r="H355" i="41"/>
  <c r="I355" i="41"/>
  <c r="J355" i="41"/>
  <c r="K355" i="41"/>
  <c r="H356" i="41"/>
  <c r="I356" i="41"/>
  <c r="J356" i="41"/>
  <c r="K356" i="41"/>
  <c r="H357" i="41"/>
  <c r="I357" i="41"/>
  <c r="J357" i="41"/>
  <c r="K357" i="41"/>
  <c r="H358" i="41"/>
  <c r="I358" i="41"/>
  <c r="J358" i="41"/>
  <c r="K358" i="41"/>
  <c r="H359" i="41"/>
  <c r="I359" i="41"/>
  <c r="J359" i="41"/>
  <c r="K359" i="41"/>
  <c r="H360" i="41"/>
  <c r="I360" i="41"/>
  <c r="J360" i="41"/>
  <c r="K360" i="41"/>
  <c r="H361" i="41"/>
  <c r="I361" i="41"/>
  <c r="J361" i="41"/>
  <c r="K361" i="41"/>
  <c r="H362" i="41"/>
  <c r="I362" i="41"/>
  <c r="J362" i="41"/>
  <c r="K362" i="41"/>
  <c r="H363" i="41"/>
  <c r="I363" i="41"/>
  <c r="J363" i="41"/>
  <c r="K363" i="41"/>
  <c r="H364" i="41"/>
  <c r="I364" i="41"/>
  <c r="J364" i="41"/>
  <c r="K364" i="41"/>
  <c r="H365" i="41"/>
  <c r="I365" i="41"/>
  <c r="J365" i="41"/>
  <c r="K365" i="41"/>
  <c r="H366" i="41"/>
  <c r="I366" i="41"/>
  <c r="J366" i="41"/>
  <c r="K366" i="41"/>
  <c r="H367" i="41"/>
  <c r="I367" i="41"/>
  <c r="J367" i="41"/>
  <c r="K367" i="41"/>
  <c r="H368" i="41"/>
  <c r="I368" i="41"/>
  <c r="J368" i="41"/>
  <c r="K368" i="41"/>
  <c r="H369" i="41"/>
  <c r="I369" i="41"/>
  <c r="J369" i="41"/>
  <c r="K369" i="41"/>
  <c r="H370" i="41"/>
  <c r="I370" i="41"/>
  <c r="J370" i="41"/>
  <c r="K370" i="41"/>
  <c r="H371" i="41"/>
  <c r="I371" i="41"/>
  <c r="J371" i="41"/>
  <c r="K371" i="41"/>
  <c r="H372" i="41"/>
  <c r="I372" i="41"/>
  <c r="J372" i="41"/>
  <c r="K372" i="41"/>
  <c r="H373" i="41"/>
  <c r="I373" i="41"/>
  <c r="J373" i="41"/>
  <c r="K373" i="41"/>
  <c r="H374" i="41"/>
  <c r="I374" i="41"/>
  <c r="J374" i="41"/>
  <c r="K374" i="41"/>
  <c r="H375" i="41"/>
  <c r="I375" i="41"/>
  <c r="J375" i="41"/>
  <c r="K375" i="41"/>
  <c r="H376" i="41"/>
  <c r="I376" i="41"/>
  <c r="J376" i="41"/>
  <c r="K376" i="41"/>
  <c r="H377" i="41"/>
  <c r="I377" i="41"/>
  <c r="J377" i="41"/>
  <c r="K377" i="41"/>
  <c r="H378" i="41"/>
  <c r="I378" i="41"/>
  <c r="J378" i="41"/>
  <c r="K378" i="41"/>
  <c r="H379" i="41"/>
  <c r="I379" i="41"/>
  <c r="J379" i="41"/>
  <c r="K379" i="41"/>
  <c r="H380" i="41"/>
  <c r="I380" i="41"/>
  <c r="J380" i="41"/>
  <c r="K380" i="41"/>
  <c r="H381" i="41"/>
  <c r="I381" i="41"/>
  <c r="J381" i="41"/>
  <c r="K381" i="41"/>
  <c r="H382" i="41"/>
  <c r="I382" i="41"/>
  <c r="J382" i="41"/>
  <c r="K382" i="41"/>
  <c r="H383" i="41"/>
  <c r="I383" i="41"/>
  <c r="J383" i="41"/>
  <c r="K383" i="41"/>
  <c r="H384" i="41"/>
  <c r="I384" i="41"/>
  <c r="J384" i="41"/>
  <c r="K384" i="41"/>
  <c r="H385" i="41"/>
  <c r="I385" i="41"/>
  <c r="J385" i="41"/>
  <c r="K385" i="41"/>
  <c r="H386" i="41"/>
  <c r="I386" i="41"/>
  <c r="J386" i="41"/>
  <c r="K386" i="41"/>
  <c r="H387" i="41"/>
  <c r="I387" i="41"/>
  <c r="J387" i="41"/>
  <c r="K387" i="41"/>
  <c r="H388" i="41"/>
  <c r="I388" i="41"/>
  <c r="J388" i="41"/>
  <c r="K388" i="41"/>
  <c r="H389" i="41"/>
  <c r="I389" i="41"/>
  <c r="J389" i="41"/>
  <c r="K389" i="41"/>
  <c r="H390" i="41"/>
  <c r="I390" i="41"/>
  <c r="J390" i="41"/>
  <c r="K390" i="41"/>
  <c r="H391" i="41"/>
  <c r="I391" i="41"/>
  <c r="J391" i="41"/>
  <c r="K391" i="41"/>
  <c r="H392" i="41"/>
  <c r="I392" i="41"/>
  <c r="J392" i="41"/>
  <c r="K392" i="41"/>
  <c r="H393" i="41"/>
  <c r="I393" i="41"/>
  <c r="J393" i="41"/>
  <c r="K393" i="41"/>
  <c r="H394" i="41"/>
  <c r="I394" i="41"/>
  <c r="J394" i="41"/>
  <c r="K394" i="41"/>
  <c r="H395" i="41"/>
  <c r="I395" i="41"/>
  <c r="J395" i="41"/>
  <c r="K395" i="41"/>
  <c r="H396" i="41"/>
  <c r="I396" i="41"/>
  <c r="J396" i="41"/>
  <c r="K396" i="41"/>
  <c r="H397" i="41"/>
  <c r="I397" i="41"/>
  <c r="J397" i="41"/>
  <c r="K397" i="41"/>
  <c r="H398" i="41"/>
  <c r="I398" i="41"/>
  <c r="J398" i="41"/>
  <c r="K398" i="41"/>
  <c r="H399" i="41"/>
  <c r="I399" i="41"/>
  <c r="J399" i="41"/>
  <c r="K399" i="41"/>
  <c r="H400" i="41"/>
  <c r="I400" i="41"/>
  <c r="J400" i="41"/>
  <c r="K400" i="41"/>
  <c r="H401" i="41"/>
  <c r="I401" i="41"/>
  <c r="J401" i="41"/>
  <c r="K401" i="41"/>
  <c r="H402" i="41"/>
  <c r="I402" i="41"/>
  <c r="J402" i="41"/>
  <c r="K402" i="41"/>
  <c r="H403" i="41"/>
  <c r="I403" i="41"/>
  <c r="J403" i="41"/>
  <c r="K403" i="41"/>
  <c r="H404" i="41"/>
  <c r="I404" i="41"/>
  <c r="J404" i="41"/>
  <c r="K404" i="41"/>
  <c r="H405" i="41"/>
  <c r="I405" i="41"/>
  <c r="J405" i="41"/>
  <c r="K405" i="41"/>
  <c r="H406" i="41"/>
  <c r="I406" i="41"/>
  <c r="J406" i="41"/>
  <c r="K406" i="41"/>
  <c r="H407" i="41"/>
  <c r="I407" i="41"/>
  <c r="J407" i="41"/>
  <c r="K407" i="41"/>
  <c r="H408" i="41"/>
  <c r="I408" i="41"/>
  <c r="J408" i="41"/>
  <c r="K408" i="41"/>
  <c r="H409" i="41"/>
  <c r="I409" i="41"/>
  <c r="J409" i="41"/>
  <c r="K409" i="41"/>
  <c r="H410" i="41"/>
  <c r="I410" i="41"/>
  <c r="J410" i="41"/>
  <c r="K410" i="41"/>
  <c r="H411" i="41"/>
  <c r="I411" i="41"/>
  <c r="J411" i="41"/>
  <c r="K411" i="41"/>
  <c r="H412" i="41"/>
  <c r="I412" i="41"/>
  <c r="J412" i="41"/>
  <c r="K412" i="41"/>
  <c r="H413" i="41"/>
  <c r="I413" i="41"/>
  <c r="J413" i="41"/>
  <c r="K413" i="41"/>
  <c r="H414" i="41"/>
  <c r="I414" i="41"/>
  <c r="J414" i="41"/>
  <c r="K414" i="41"/>
  <c r="H415" i="41"/>
  <c r="I415" i="41"/>
  <c r="J415" i="41"/>
  <c r="K415" i="41"/>
  <c r="H416" i="41"/>
  <c r="I416" i="41"/>
  <c r="J416" i="41"/>
  <c r="K416" i="41"/>
  <c r="H417" i="41"/>
  <c r="I417" i="41"/>
  <c r="J417" i="41"/>
  <c r="K417" i="41"/>
  <c r="H418" i="41"/>
  <c r="I418" i="41"/>
  <c r="J418" i="41"/>
  <c r="K418" i="41"/>
  <c r="H419" i="41"/>
  <c r="I419" i="41"/>
  <c r="J419" i="41"/>
  <c r="K419" i="41"/>
  <c r="H420" i="41"/>
  <c r="I420" i="41"/>
  <c r="J420" i="41"/>
  <c r="K420" i="41"/>
  <c r="H421" i="41"/>
  <c r="I421" i="41"/>
  <c r="J421" i="41"/>
  <c r="K421" i="41"/>
  <c r="H422" i="41"/>
  <c r="I422" i="41"/>
  <c r="J422" i="41"/>
  <c r="K422" i="41"/>
  <c r="H423" i="41"/>
  <c r="I423" i="41"/>
  <c r="J423" i="41"/>
  <c r="K423" i="41"/>
  <c r="H424" i="41"/>
  <c r="I424" i="41"/>
  <c r="J424" i="41"/>
  <c r="K424" i="41"/>
  <c r="H425" i="41"/>
  <c r="I425" i="41"/>
  <c r="J425" i="41"/>
  <c r="K425" i="41"/>
  <c r="H426" i="41"/>
  <c r="I426" i="41"/>
  <c r="J426" i="41"/>
  <c r="K426" i="41"/>
  <c r="H427" i="41"/>
  <c r="I427" i="41"/>
  <c r="J427" i="41"/>
  <c r="K427" i="41"/>
  <c r="H428" i="41"/>
  <c r="I428" i="41"/>
  <c r="J428" i="41"/>
  <c r="K428" i="41"/>
  <c r="H429" i="41"/>
  <c r="I429" i="41"/>
  <c r="J429" i="41"/>
  <c r="K429" i="41"/>
  <c r="H430" i="41"/>
  <c r="I430" i="41"/>
  <c r="J430" i="41"/>
  <c r="K430" i="41"/>
  <c r="H431" i="41"/>
  <c r="I431" i="41"/>
  <c r="J431" i="41"/>
  <c r="K431" i="41"/>
  <c r="H432" i="41"/>
  <c r="I432" i="41"/>
  <c r="J432" i="41"/>
  <c r="K432" i="41"/>
  <c r="H433" i="41"/>
  <c r="I433" i="41"/>
  <c r="J433" i="41"/>
  <c r="K433" i="41"/>
  <c r="H434" i="41"/>
  <c r="I434" i="41"/>
  <c r="J434" i="41"/>
  <c r="K434" i="41"/>
  <c r="H435" i="41"/>
  <c r="I435" i="41"/>
  <c r="J435" i="41"/>
  <c r="K435" i="41"/>
  <c r="H436" i="41"/>
  <c r="I436" i="41"/>
  <c r="J436" i="41"/>
  <c r="K436" i="41"/>
  <c r="H437" i="41"/>
  <c r="I437" i="41"/>
  <c r="J437" i="41"/>
  <c r="K437" i="41"/>
  <c r="H438" i="41"/>
  <c r="I438" i="41"/>
  <c r="J438" i="41"/>
  <c r="K438" i="41"/>
  <c r="H439" i="41"/>
  <c r="I439" i="41"/>
  <c r="J439" i="41"/>
  <c r="K439" i="41"/>
  <c r="H440" i="41"/>
  <c r="I440" i="41"/>
  <c r="J440" i="41"/>
  <c r="K440" i="41"/>
  <c r="H441" i="41"/>
  <c r="I441" i="41"/>
  <c r="J441" i="41"/>
  <c r="K441" i="41"/>
  <c r="H442" i="41"/>
  <c r="I442" i="41"/>
  <c r="J442" i="41"/>
  <c r="K442" i="41"/>
  <c r="H443" i="41"/>
  <c r="I443" i="41"/>
  <c r="J443" i="41"/>
  <c r="K443" i="41"/>
  <c r="H444" i="41"/>
  <c r="I444" i="41"/>
  <c r="J444" i="41"/>
  <c r="K444" i="41"/>
  <c r="H445" i="41"/>
  <c r="I445" i="41"/>
  <c r="J445" i="41"/>
  <c r="K445" i="41"/>
  <c r="H446" i="41"/>
  <c r="I446" i="41"/>
  <c r="J446" i="41"/>
  <c r="K446" i="41"/>
  <c r="H447" i="41"/>
  <c r="I447" i="41"/>
  <c r="J447" i="41"/>
  <c r="K447" i="41"/>
  <c r="H448" i="41"/>
  <c r="I448" i="41"/>
  <c r="J448" i="41"/>
  <c r="K448" i="41"/>
  <c r="H449" i="41"/>
  <c r="I449" i="41"/>
  <c r="J449" i="41"/>
  <c r="K449" i="41"/>
  <c r="H450" i="41"/>
  <c r="I450" i="41"/>
  <c r="J450" i="41"/>
  <c r="K450" i="41"/>
  <c r="H451" i="41"/>
  <c r="I451" i="41"/>
  <c r="J451" i="41"/>
  <c r="K451" i="41"/>
  <c r="H452" i="41"/>
  <c r="I452" i="41"/>
  <c r="J452" i="41"/>
  <c r="K452" i="41"/>
  <c r="H453" i="41"/>
  <c r="I453" i="41"/>
  <c r="J453" i="41"/>
  <c r="K453" i="41"/>
  <c r="H454" i="41"/>
  <c r="I454" i="41"/>
  <c r="J454" i="41"/>
  <c r="K454" i="41"/>
  <c r="H455" i="41"/>
  <c r="I455" i="41"/>
  <c r="J455" i="41"/>
  <c r="K455" i="41"/>
  <c r="H456" i="41"/>
  <c r="I456" i="41"/>
  <c r="J456" i="41"/>
  <c r="K456" i="41"/>
  <c r="H457" i="41"/>
  <c r="I457" i="41"/>
  <c r="J457" i="41"/>
  <c r="K457" i="41"/>
  <c r="H458" i="41"/>
  <c r="I458" i="41"/>
  <c r="J458" i="41"/>
  <c r="K458" i="41"/>
  <c r="H459" i="41"/>
  <c r="I459" i="41"/>
  <c r="J459" i="41"/>
  <c r="K459" i="41"/>
  <c r="H460" i="41"/>
  <c r="I460" i="41"/>
  <c r="J460" i="41"/>
  <c r="K460" i="41"/>
  <c r="H461" i="41"/>
  <c r="I461" i="41"/>
  <c r="J461" i="41"/>
  <c r="K461" i="41"/>
  <c r="H462" i="41"/>
  <c r="I462" i="41"/>
  <c r="J462" i="41"/>
  <c r="K462" i="41"/>
  <c r="H463" i="41"/>
  <c r="I463" i="41"/>
  <c r="J463" i="41"/>
  <c r="K463" i="41"/>
  <c r="H464" i="41"/>
  <c r="I464" i="41"/>
  <c r="J464" i="41"/>
  <c r="K464" i="41"/>
  <c r="H465" i="41"/>
  <c r="I465" i="41"/>
  <c r="J465" i="41"/>
  <c r="K465" i="41"/>
  <c r="H466" i="41"/>
  <c r="I466" i="41"/>
  <c r="J466" i="41"/>
  <c r="K466" i="41"/>
  <c r="H467" i="41"/>
  <c r="I467" i="41"/>
  <c r="J467" i="41"/>
  <c r="K467" i="41"/>
  <c r="H468" i="41"/>
  <c r="I468" i="41"/>
  <c r="J468" i="41"/>
  <c r="K468" i="41"/>
  <c r="H469" i="41"/>
  <c r="I469" i="41"/>
  <c r="J469" i="41"/>
  <c r="K469" i="41"/>
  <c r="H470" i="41"/>
  <c r="I470" i="41"/>
  <c r="J470" i="41"/>
  <c r="K470" i="41"/>
  <c r="H471" i="41"/>
  <c r="I471" i="41"/>
  <c r="J471" i="41"/>
  <c r="K471" i="41"/>
  <c r="H472" i="41"/>
  <c r="I472" i="41"/>
  <c r="J472" i="41"/>
  <c r="K472" i="41"/>
  <c r="H473" i="41"/>
  <c r="I473" i="41"/>
  <c r="J473" i="41"/>
  <c r="K473" i="41"/>
  <c r="H474" i="41"/>
  <c r="I474" i="41"/>
  <c r="J474" i="41"/>
  <c r="K474" i="41"/>
  <c r="H475" i="41"/>
  <c r="I475" i="41"/>
  <c r="J475" i="41"/>
  <c r="K475" i="41"/>
  <c r="H476" i="41"/>
  <c r="I476" i="41"/>
  <c r="J476" i="41"/>
  <c r="K476" i="41"/>
  <c r="H477" i="41"/>
  <c r="I477" i="41"/>
  <c r="J477" i="41"/>
  <c r="K477" i="41"/>
  <c r="H478" i="41"/>
  <c r="I478" i="41"/>
  <c r="J478" i="41"/>
  <c r="K478" i="41"/>
  <c r="H479" i="41"/>
  <c r="I479" i="41"/>
  <c r="J479" i="41"/>
  <c r="K479" i="41"/>
  <c r="H480" i="41"/>
  <c r="I480" i="41"/>
  <c r="J480" i="41"/>
  <c r="K480" i="41"/>
  <c r="H481" i="41"/>
  <c r="I481" i="41"/>
  <c r="J481" i="41"/>
  <c r="K481" i="41"/>
  <c r="H482" i="41"/>
  <c r="I482" i="41"/>
  <c r="J482" i="41"/>
  <c r="K482" i="41"/>
  <c r="H483" i="41"/>
  <c r="I483" i="41"/>
  <c r="J483" i="41"/>
  <c r="K483" i="41"/>
  <c r="H484" i="41"/>
  <c r="I484" i="41"/>
  <c r="J484" i="41"/>
  <c r="K484" i="41"/>
  <c r="H485" i="41"/>
  <c r="I485" i="41"/>
  <c r="J485" i="41"/>
  <c r="K485" i="41"/>
  <c r="H486" i="41"/>
  <c r="I486" i="41"/>
  <c r="J486" i="41"/>
  <c r="K486" i="41"/>
  <c r="H487" i="41"/>
  <c r="I487" i="41"/>
  <c r="J487" i="41"/>
  <c r="K487" i="41"/>
  <c r="H488" i="41"/>
  <c r="I488" i="41"/>
  <c r="J488" i="41"/>
  <c r="K488" i="41"/>
  <c r="H489" i="41"/>
  <c r="I489" i="41"/>
  <c r="J489" i="41"/>
  <c r="K489" i="41"/>
  <c r="H490" i="41"/>
  <c r="I490" i="41"/>
  <c r="J490" i="41"/>
  <c r="K490" i="41"/>
  <c r="H491" i="41"/>
  <c r="I491" i="41"/>
  <c r="J491" i="41"/>
  <c r="K491" i="41"/>
  <c r="H492" i="41"/>
  <c r="I492" i="41"/>
  <c r="J492" i="41"/>
  <c r="K492" i="41"/>
  <c r="H493" i="41"/>
  <c r="I493" i="41"/>
  <c r="J493" i="41"/>
  <c r="K493" i="41"/>
  <c r="H494" i="41"/>
  <c r="I494" i="41"/>
  <c r="J494" i="41"/>
  <c r="K494" i="41"/>
  <c r="H495" i="41"/>
  <c r="I495" i="41"/>
  <c r="J495" i="41"/>
  <c r="K495" i="41"/>
  <c r="H496" i="41"/>
  <c r="I496" i="41"/>
  <c r="J496" i="41"/>
  <c r="K496" i="41"/>
  <c r="H497" i="41"/>
  <c r="I497" i="41"/>
  <c r="J497" i="41"/>
  <c r="K497" i="41"/>
  <c r="H498" i="41"/>
  <c r="I498" i="41"/>
  <c r="J498" i="41"/>
  <c r="K498" i="41"/>
  <c r="H499" i="41"/>
  <c r="I499" i="41"/>
  <c r="J499" i="41"/>
  <c r="K499" i="41"/>
  <c r="H500" i="41"/>
  <c r="I500" i="41"/>
  <c r="J500" i="41"/>
  <c r="K500" i="41"/>
  <c r="H501" i="41"/>
  <c r="I501" i="41"/>
  <c r="J501" i="41"/>
  <c r="K501" i="41"/>
  <c r="H502" i="41"/>
  <c r="I502" i="41"/>
  <c r="J502" i="41"/>
  <c r="K502" i="41"/>
  <c r="H503" i="41"/>
  <c r="I503" i="41"/>
  <c r="J503" i="41"/>
  <c r="K503" i="41"/>
  <c r="H504" i="41"/>
  <c r="I504" i="41"/>
  <c r="J504" i="41"/>
  <c r="K504" i="41"/>
  <c r="H505" i="41"/>
  <c r="I505" i="41"/>
  <c r="J505" i="41"/>
  <c r="K505" i="41"/>
  <c r="H506" i="41"/>
  <c r="I506" i="41"/>
  <c r="J506" i="41"/>
  <c r="K506" i="41"/>
  <c r="H507" i="41"/>
  <c r="I507" i="41"/>
  <c r="J507" i="41"/>
  <c r="K507" i="41"/>
  <c r="H508" i="41"/>
  <c r="I508" i="41"/>
  <c r="J508" i="41"/>
  <c r="K508" i="41"/>
  <c r="H509" i="41"/>
  <c r="I509" i="41"/>
  <c r="J509" i="41"/>
  <c r="K509" i="41"/>
  <c r="H510" i="41"/>
  <c r="I510" i="41"/>
  <c r="J510" i="41"/>
  <c r="K510" i="41"/>
  <c r="H511" i="41"/>
  <c r="I511" i="41"/>
  <c r="J511" i="41"/>
  <c r="K511" i="41"/>
  <c r="H512" i="41"/>
  <c r="I512" i="41"/>
  <c r="J512" i="41"/>
  <c r="K512" i="41"/>
  <c r="H513" i="41"/>
  <c r="I513" i="41"/>
  <c r="J513" i="41"/>
  <c r="K513" i="41"/>
  <c r="H514" i="41"/>
  <c r="I514" i="41"/>
  <c r="J514" i="41"/>
  <c r="K514" i="41"/>
  <c r="H515" i="41"/>
  <c r="I515" i="41"/>
  <c r="J515" i="41"/>
  <c r="K515" i="41"/>
  <c r="H516" i="41"/>
  <c r="I516" i="41"/>
  <c r="J516" i="41"/>
  <c r="K516" i="41"/>
  <c r="H517" i="41"/>
  <c r="I517" i="41"/>
  <c r="J517" i="41"/>
  <c r="K517" i="41"/>
  <c r="H518" i="41"/>
  <c r="I518" i="41"/>
  <c r="J518" i="41"/>
  <c r="K518" i="41"/>
  <c r="H519" i="41"/>
  <c r="I519" i="41"/>
  <c r="J519" i="41"/>
  <c r="K519" i="41"/>
  <c r="H520" i="41"/>
  <c r="I520" i="41"/>
  <c r="J520" i="41"/>
  <c r="K520" i="41"/>
  <c r="H521" i="41"/>
  <c r="I521" i="41"/>
  <c r="J521" i="41"/>
  <c r="K521" i="41"/>
  <c r="H522" i="41"/>
  <c r="I522" i="41"/>
  <c r="J522" i="41"/>
  <c r="K522" i="41"/>
  <c r="H523" i="41"/>
  <c r="I523" i="41"/>
  <c r="J523" i="41"/>
  <c r="K523" i="41"/>
  <c r="H524" i="41"/>
  <c r="I524" i="41"/>
  <c r="J524" i="41"/>
  <c r="K524" i="41"/>
  <c r="H525" i="41"/>
  <c r="I525" i="41"/>
  <c r="J525" i="41"/>
  <c r="K525" i="41"/>
  <c r="H526" i="41"/>
  <c r="I526" i="41"/>
  <c r="J526" i="41"/>
  <c r="K526" i="41"/>
  <c r="H527" i="41"/>
  <c r="I527" i="41"/>
  <c r="J527" i="41"/>
  <c r="K527" i="41"/>
  <c r="H528" i="41"/>
  <c r="I528" i="41"/>
  <c r="J528" i="41"/>
  <c r="K528" i="41"/>
  <c r="H529" i="41"/>
  <c r="I529" i="41"/>
  <c r="J529" i="41"/>
  <c r="K529" i="41"/>
  <c r="H530" i="41"/>
  <c r="I530" i="41"/>
  <c r="J530" i="41"/>
  <c r="K530" i="41"/>
  <c r="H531" i="41"/>
  <c r="I531" i="41"/>
  <c r="J531" i="41"/>
  <c r="K531" i="41"/>
  <c r="H532" i="41"/>
  <c r="I532" i="41"/>
  <c r="J532" i="41"/>
  <c r="K532" i="41"/>
  <c r="H533" i="41"/>
  <c r="I533" i="41"/>
  <c r="J533" i="41"/>
  <c r="K533" i="41"/>
  <c r="H534" i="41"/>
  <c r="I534" i="41"/>
  <c r="J534" i="41"/>
  <c r="K534" i="41"/>
  <c r="H535" i="41"/>
  <c r="I535" i="41"/>
  <c r="J535" i="41"/>
  <c r="K535" i="41"/>
  <c r="H536" i="41"/>
  <c r="I536" i="41"/>
  <c r="J536" i="41"/>
  <c r="K536" i="41"/>
  <c r="H537" i="41"/>
  <c r="I537" i="41"/>
  <c r="J537" i="41"/>
  <c r="K537" i="41"/>
  <c r="H538" i="41"/>
  <c r="I538" i="41"/>
  <c r="J538" i="41"/>
  <c r="K538" i="41"/>
  <c r="H539" i="41"/>
  <c r="I539" i="41"/>
  <c r="J539" i="41"/>
  <c r="K539" i="41"/>
  <c r="H540" i="41"/>
  <c r="I540" i="41"/>
  <c r="J540" i="41"/>
  <c r="K540" i="41"/>
  <c r="H541" i="41"/>
  <c r="I541" i="41"/>
  <c r="J541" i="41"/>
  <c r="K541" i="41"/>
  <c r="H542" i="41"/>
  <c r="I542" i="41"/>
  <c r="J542" i="41"/>
  <c r="K542" i="41"/>
  <c r="H543" i="41"/>
  <c r="I543" i="41"/>
  <c r="J543" i="41"/>
  <c r="K543" i="41"/>
  <c r="H544" i="41"/>
  <c r="I544" i="41"/>
  <c r="J544" i="41"/>
  <c r="K544" i="41"/>
  <c r="H545" i="41"/>
  <c r="I545" i="41"/>
  <c r="J545" i="41"/>
  <c r="K545" i="41"/>
  <c r="H546" i="41"/>
  <c r="I546" i="41"/>
  <c r="J546" i="41"/>
  <c r="K546" i="41"/>
  <c r="H547" i="41"/>
  <c r="I547" i="41"/>
  <c r="J547" i="41"/>
  <c r="K547" i="41"/>
  <c r="H548" i="41"/>
  <c r="I548" i="41"/>
  <c r="J548" i="41"/>
  <c r="K548" i="41"/>
  <c r="H549" i="41"/>
  <c r="I549" i="41"/>
  <c r="J549" i="41"/>
  <c r="K549" i="41"/>
  <c r="H550" i="41"/>
  <c r="I550" i="41"/>
  <c r="J550" i="41"/>
  <c r="K550" i="41"/>
  <c r="H551" i="41"/>
  <c r="I551" i="41"/>
  <c r="J551" i="41"/>
  <c r="K551" i="41"/>
  <c r="H552" i="41"/>
  <c r="I552" i="41"/>
  <c r="J552" i="41"/>
  <c r="K552" i="41"/>
  <c r="H553" i="41"/>
  <c r="I553" i="41"/>
  <c r="J553" i="41"/>
  <c r="K553" i="41"/>
  <c r="H554" i="41"/>
  <c r="I554" i="41"/>
  <c r="J554" i="41"/>
  <c r="K554" i="41"/>
  <c r="H555" i="41"/>
  <c r="I555" i="41"/>
  <c r="J555" i="41"/>
  <c r="K555" i="41"/>
  <c r="H556" i="41"/>
  <c r="I556" i="41"/>
  <c r="J556" i="41"/>
  <c r="K556" i="41"/>
  <c r="H557" i="41"/>
  <c r="I557" i="41"/>
  <c r="J557" i="41"/>
  <c r="K557" i="41"/>
  <c r="H558" i="41"/>
  <c r="I558" i="41"/>
  <c r="J558" i="41"/>
  <c r="K558" i="41"/>
  <c r="H559" i="41"/>
  <c r="I559" i="41"/>
  <c r="J559" i="41"/>
  <c r="K559" i="41"/>
  <c r="H560" i="41"/>
  <c r="I560" i="41"/>
  <c r="J560" i="41"/>
  <c r="K560" i="41"/>
  <c r="H561" i="41"/>
  <c r="I561" i="41"/>
  <c r="J561" i="41"/>
  <c r="K561" i="41"/>
  <c r="H562" i="41"/>
  <c r="I562" i="41"/>
  <c r="J562" i="41"/>
  <c r="K562" i="41"/>
  <c r="H563" i="41"/>
  <c r="I563" i="41"/>
  <c r="J563" i="41"/>
  <c r="K563" i="41"/>
  <c r="H564" i="41"/>
  <c r="I564" i="41"/>
  <c r="J564" i="41"/>
  <c r="K564" i="41"/>
  <c r="H565" i="41"/>
  <c r="I565" i="41"/>
  <c r="J565" i="41"/>
  <c r="K565" i="41"/>
  <c r="H566" i="41"/>
  <c r="I566" i="41"/>
  <c r="J566" i="41"/>
  <c r="K566" i="41"/>
  <c r="H567" i="41"/>
  <c r="I567" i="41"/>
  <c r="J567" i="41"/>
  <c r="K567" i="41"/>
  <c r="H568" i="41"/>
  <c r="I568" i="41"/>
  <c r="J568" i="41"/>
  <c r="K568" i="41"/>
  <c r="H569" i="41"/>
  <c r="I569" i="41"/>
  <c r="J569" i="41"/>
  <c r="K569" i="41"/>
  <c r="H570" i="41"/>
  <c r="I570" i="41"/>
  <c r="J570" i="41"/>
  <c r="K570" i="41"/>
  <c r="H571" i="41"/>
  <c r="I571" i="41"/>
  <c r="J571" i="41"/>
  <c r="K571" i="41"/>
  <c r="H572" i="41"/>
  <c r="I572" i="41"/>
  <c r="J572" i="41"/>
  <c r="K572" i="41"/>
  <c r="H573" i="41"/>
  <c r="I573" i="41"/>
  <c r="J573" i="41"/>
  <c r="K573" i="41"/>
  <c r="H574" i="41"/>
  <c r="I574" i="41"/>
  <c r="J574" i="41"/>
  <c r="K574" i="41"/>
  <c r="H575" i="41"/>
  <c r="I575" i="41"/>
  <c r="J575" i="41"/>
  <c r="K575" i="41"/>
  <c r="H576" i="41"/>
  <c r="I576" i="41"/>
  <c r="J576" i="41"/>
  <c r="K576" i="41"/>
  <c r="H577" i="41"/>
  <c r="I577" i="41"/>
  <c r="J577" i="41"/>
  <c r="K577" i="41"/>
  <c r="H578" i="41"/>
  <c r="I578" i="41"/>
  <c r="J578" i="41"/>
  <c r="K578" i="41"/>
  <c r="H579" i="41"/>
  <c r="I579" i="41"/>
  <c r="J579" i="41"/>
  <c r="K579" i="41"/>
  <c r="H580" i="41"/>
  <c r="I580" i="41"/>
  <c r="J580" i="41"/>
  <c r="K580" i="41"/>
  <c r="H581" i="41"/>
  <c r="I581" i="41"/>
  <c r="J581" i="41"/>
  <c r="K581" i="41"/>
  <c r="H582" i="41"/>
  <c r="I582" i="41"/>
  <c r="J582" i="41"/>
  <c r="K582" i="41"/>
  <c r="H583" i="41"/>
  <c r="I583" i="41"/>
  <c r="J583" i="41"/>
  <c r="K583" i="41"/>
  <c r="H584" i="41"/>
  <c r="I584" i="41"/>
  <c r="J584" i="41"/>
  <c r="K584" i="41"/>
  <c r="H585" i="41"/>
  <c r="I585" i="41"/>
  <c r="J585" i="41"/>
  <c r="K585" i="41"/>
  <c r="H586" i="41"/>
  <c r="I586" i="41"/>
  <c r="J586" i="41"/>
  <c r="K586" i="41"/>
  <c r="H587" i="41"/>
  <c r="I587" i="41"/>
  <c r="J587" i="41"/>
  <c r="K587" i="41"/>
  <c r="H588" i="41"/>
  <c r="I588" i="41"/>
  <c r="J588" i="41"/>
  <c r="K588" i="41"/>
  <c r="H589" i="41"/>
  <c r="I589" i="41"/>
  <c r="J589" i="41"/>
  <c r="K589" i="41"/>
  <c r="H590" i="41"/>
  <c r="I590" i="41"/>
  <c r="J590" i="41"/>
  <c r="K590" i="41"/>
  <c r="H591" i="41"/>
  <c r="I591" i="41"/>
  <c r="J591" i="41"/>
  <c r="K591" i="41"/>
  <c r="H592" i="41"/>
  <c r="I592" i="41"/>
  <c r="J592" i="41"/>
  <c r="K592" i="41"/>
  <c r="H593" i="41"/>
  <c r="I593" i="41"/>
  <c r="J593" i="41"/>
  <c r="K593" i="41"/>
  <c r="H594" i="41"/>
  <c r="I594" i="41"/>
  <c r="J594" i="41"/>
  <c r="K594" i="41"/>
  <c r="H595" i="41"/>
  <c r="I595" i="41"/>
  <c r="J595" i="41"/>
  <c r="K595" i="41"/>
  <c r="H596" i="41"/>
  <c r="I596" i="41"/>
  <c r="J596" i="41"/>
  <c r="K596" i="41"/>
  <c r="H597" i="41"/>
  <c r="I597" i="41"/>
  <c r="J597" i="41"/>
  <c r="K597" i="41"/>
  <c r="H598" i="41"/>
  <c r="I598" i="41"/>
  <c r="J598" i="41"/>
  <c r="K598" i="41"/>
  <c r="H599" i="41"/>
  <c r="I599" i="41"/>
  <c r="J599" i="41"/>
  <c r="K599" i="41"/>
  <c r="H600" i="41"/>
  <c r="I600" i="41"/>
  <c r="J600" i="41"/>
  <c r="K600" i="41"/>
  <c r="H601" i="41"/>
  <c r="I601" i="41"/>
  <c r="J601" i="41"/>
  <c r="K601" i="41"/>
  <c r="H602" i="41"/>
  <c r="I602" i="41"/>
  <c r="J602" i="41"/>
  <c r="K602" i="41"/>
  <c r="H603" i="41"/>
  <c r="I603" i="41"/>
  <c r="J603" i="41"/>
  <c r="K603" i="41"/>
  <c r="H604" i="41"/>
  <c r="I604" i="41"/>
  <c r="J604" i="41"/>
  <c r="K604" i="41"/>
  <c r="H605" i="41"/>
  <c r="I605" i="41"/>
  <c r="J605" i="41"/>
  <c r="K605" i="41"/>
  <c r="H606" i="41"/>
  <c r="I606" i="41"/>
  <c r="J606" i="41"/>
  <c r="K606" i="41"/>
  <c r="H607" i="41"/>
  <c r="I607" i="41"/>
  <c r="J607" i="41"/>
  <c r="K607" i="41"/>
  <c r="H608" i="41"/>
  <c r="I608" i="41"/>
  <c r="J608" i="41"/>
  <c r="K608" i="41"/>
  <c r="H609" i="41"/>
  <c r="I609" i="41"/>
  <c r="J609" i="41"/>
  <c r="K609" i="41"/>
  <c r="H610" i="41"/>
  <c r="I610" i="41"/>
  <c r="J610" i="41"/>
  <c r="K610" i="41"/>
  <c r="H611" i="41"/>
  <c r="I611" i="41"/>
  <c r="J611" i="41"/>
  <c r="K611" i="41"/>
  <c r="H612" i="41"/>
  <c r="I612" i="41"/>
  <c r="J612" i="41"/>
  <c r="K612" i="41"/>
  <c r="H613" i="41"/>
  <c r="I613" i="41"/>
  <c r="J613" i="41"/>
  <c r="K613" i="41"/>
  <c r="H614" i="41"/>
  <c r="I614" i="41"/>
  <c r="J614" i="41"/>
  <c r="K614" i="41"/>
  <c r="H615" i="41"/>
  <c r="I615" i="41"/>
  <c r="J615" i="41"/>
  <c r="K615" i="41"/>
  <c r="H616" i="41"/>
  <c r="I616" i="41"/>
  <c r="J616" i="41"/>
  <c r="K616" i="41"/>
  <c r="H617" i="41"/>
  <c r="I617" i="41"/>
  <c r="J617" i="41"/>
  <c r="K617" i="41"/>
  <c r="H618" i="41"/>
  <c r="I618" i="41"/>
  <c r="J618" i="41"/>
  <c r="K618" i="41"/>
  <c r="H619" i="41"/>
  <c r="I619" i="41"/>
  <c r="J619" i="41"/>
  <c r="K619" i="41"/>
  <c r="H620" i="41"/>
  <c r="I620" i="41"/>
  <c r="J620" i="41"/>
  <c r="K620" i="41"/>
  <c r="H621" i="41"/>
  <c r="I621" i="41"/>
  <c r="J621" i="41"/>
  <c r="K621" i="41"/>
  <c r="H622" i="41"/>
  <c r="I622" i="41"/>
  <c r="J622" i="41"/>
  <c r="K622" i="41"/>
  <c r="H623" i="41"/>
  <c r="I623" i="41"/>
  <c r="J623" i="41"/>
  <c r="K623" i="41"/>
  <c r="H624" i="41"/>
  <c r="I624" i="41"/>
  <c r="J624" i="41"/>
  <c r="K624" i="41"/>
  <c r="H625" i="41"/>
  <c r="I625" i="41"/>
  <c r="J625" i="41"/>
  <c r="K625" i="41"/>
  <c r="H626" i="41"/>
  <c r="I626" i="41"/>
  <c r="J626" i="41"/>
  <c r="K626" i="41"/>
  <c r="H627" i="41"/>
  <c r="I627" i="41"/>
  <c r="J627" i="41"/>
  <c r="K627" i="41"/>
  <c r="H628" i="41"/>
  <c r="I628" i="41"/>
  <c r="J628" i="41"/>
  <c r="K628" i="41"/>
  <c r="H629" i="41"/>
  <c r="I629" i="41"/>
  <c r="J629" i="41"/>
  <c r="K629" i="41"/>
  <c r="H630" i="41"/>
  <c r="I630" i="41"/>
  <c r="J630" i="41"/>
  <c r="K630" i="41"/>
  <c r="H631" i="41"/>
  <c r="I631" i="41"/>
  <c r="J631" i="41"/>
  <c r="K631" i="41"/>
  <c r="H632" i="41"/>
  <c r="I632" i="41"/>
  <c r="J632" i="41"/>
  <c r="K632" i="41"/>
  <c r="H633" i="41"/>
  <c r="I633" i="41"/>
  <c r="J633" i="41"/>
  <c r="K633" i="41"/>
  <c r="H634" i="41"/>
  <c r="I634" i="41"/>
  <c r="J634" i="41"/>
  <c r="K634" i="41"/>
  <c r="H635" i="41"/>
  <c r="I635" i="41"/>
  <c r="J635" i="41"/>
  <c r="K635" i="41"/>
  <c r="H636" i="41"/>
  <c r="I636" i="41"/>
  <c r="J636" i="41"/>
  <c r="K636" i="41"/>
  <c r="H637" i="41"/>
  <c r="I637" i="41"/>
  <c r="J637" i="41"/>
  <c r="K637" i="41"/>
  <c r="H638" i="41"/>
  <c r="I638" i="41"/>
  <c r="J638" i="41"/>
  <c r="K638" i="41"/>
  <c r="H639" i="41"/>
  <c r="I639" i="41"/>
  <c r="J639" i="41"/>
  <c r="K639" i="41"/>
  <c r="H640" i="41"/>
  <c r="I640" i="41"/>
  <c r="J640" i="41"/>
  <c r="K640" i="41"/>
  <c r="H641" i="41"/>
  <c r="I641" i="41"/>
  <c r="J641" i="41"/>
  <c r="K641" i="41"/>
  <c r="H642" i="41"/>
  <c r="I642" i="41"/>
  <c r="J642" i="41"/>
  <c r="K642" i="41"/>
  <c r="H643" i="41"/>
  <c r="I643" i="41"/>
  <c r="J643" i="41"/>
  <c r="K643" i="41"/>
  <c r="H644" i="41"/>
  <c r="I644" i="41"/>
  <c r="J644" i="41"/>
  <c r="K644" i="41"/>
  <c r="H645" i="41"/>
  <c r="I645" i="41"/>
  <c r="J645" i="41"/>
  <c r="K645" i="41"/>
  <c r="H646" i="41"/>
  <c r="I646" i="41"/>
  <c r="J646" i="41"/>
  <c r="K646" i="41"/>
  <c r="H647" i="41"/>
  <c r="I647" i="41"/>
  <c r="J647" i="41"/>
  <c r="K647" i="41"/>
  <c r="H648" i="41"/>
  <c r="I648" i="41"/>
  <c r="J648" i="41"/>
  <c r="K648" i="41"/>
  <c r="H649" i="41"/>
  <c r="I649" i="41"/>
  <c r="J649" i="41"/>
  <c r="K649" i="41"/>
  <c r="H650" i="41"/>
  <c r="I650" i="41"/>
  <c r="J650" i="41"/>
  <c r="K650" i="41"/>
  <c r="H651" i="41"/>
  <c r="I651" i="41"/>
  <c r="J651" i="41"/>
  <c r="K651" i="41"/>
  <c r="H652" i="41"/>
  <c r="I652" i="41"/>
  <c r="J652" i="41"/>
  <c r="K652" i="41"/>
  <c r="H653" i="41"/>
  <c r="I653" i="41"/>
  <c r="J653" i="41"/>
  <c r="K653" i="41"/>
  <c r="H654" i="41"/>
  <c r="I654" i="41"/>
  <c r="J654" i="41"/>
  <c r="K654" i="41"/>
  <c r="H655" i="41"/>
  <c r="I655" i="41"/>
  <c r="J655" i="41"/>
  <c r="K655" i="41"/>
  <c r="H656" i="41"/>
  <c r="I656" i="41"/>
  <c r="J656" i="41"/>
  <c r="K656" i="41"/>
  <c r="H657" i="41"/>
  <c r="I657" i="41"/>
  <c r="J657" i="41"/>
  <c r="K657" i="41"/>
  <c r="H658" i="41"/>
  <c r="I658" i="41"/>
  <c r="J658" i="41"/>
  <c r="K658" i="41"/>
  <c r="H659" i="41"/>
  <c r="I659" i="41"/>
  <c r="J659" i="41"/>
  <c r="K659" i="41"/>
  <c r="H660" i="41"/>
  <c r="I660" i="41"/>
  <c r="J660" i="41"/>
  <c r="K660" i="41"/>
  <c r="H661" i="41"/>
  <c r="I661" i="41"/>
  <c r="J661" i="41"/>
  <c r="K661" i="41"/>
  <c r="H662" i="41"/>
  <c r="I662" i="41"/>
  <c r="J662" i="41"/>
  <c r="K662" i="41"/>
  <c r="H663" i="41"/>
  <c r="I663" i="41"/>
  <c r="J663" i="41"/>
  <c r="K663" i="41"/>
  <c r="H664" i="41"/>
  <c r="I664" i="41"/>
  <c r="J664" i="41"/>
  <c r="K664" i="41"/>
  <c r="H665" i="41"/>
  <c r="I665" i="41"/>
  <c r="J665" i="41"/>
  <c r="K665" i="41"/>
  <c r="H666" i="41"/>
  <c r="I666" i="41"/>
  <c r="J666" i="41"/>
  <c r="K666" i="41"/>
  <c r="H667" i="41"/>
  <c r="I667" i="41"/>
  <c r="J667" i="41"/>
  <c r="K667" i="41"/>
  <c r="H668" i="41"/>
  <c r="I668" i="41"/>
  <c r="J668" i="41"/>
  <c r="K668" i="41"/>
  <c r="H669" i="41"/>
  <c r="I669" i="41"/>
  <c r="J669" i="41"/>
  <c r="K669" i="41"/>
  <c r="H670" i="41"/>
  <c r="I670" i="41"/>
  <c r="J670" i="41"/>
  <c r="K670" i="41"/>
  <c r="H671" i="41"/>
  <c r="I671" i="41"/>
  <c r="J671" i="41"/>
  <c r="K671" i="41"/>
  <c r="H672" i="41"/>
  <c r="I672" i="41"/>
  <c r="J672" i="41"/>
  <c r="K672" i="41"/>
  <c r="H673" i="41"/>
  <c r="I673" i="41"/>
  <c r="J673" i="41"/>
  <c r="K673" i="41"/>
  <c r="H674" i="41"/>
  <c r="I674" i="41"/>
  <c r="J674" i="41"/>
  <c r="K674" i="41"/>
  <c r="H675" i="41"/>
  <c r="I675" i="41"/>
  <c r="J675" i="41"/>
  <c r="K675" i="41"/>
  <c r="H676" i="41"/>
  <c r="I676" i="41"/>
  <c r="J676" i="41"/>
  <c r="K676" i="41"/>
  <c r="H677" i="41"/>
  <c r="I677" i="41"/>
  <c r="J677" i="41"/>
  <c r="K677" i="41"/>
  <c r="H678" i="41"/>
  <c r="I678" i="41"/>
  <c r="J678" i="41"/>
  <c r="K678" i="41"/>
  <c r="H679" i="41"/>
  <c r="I679" i="41"/>
  <c r="J679" i="41"/>
  <c r="K679" i="41"/>
  <c r="H680" i="41"/>
  <c r="I680" i="41"/>
  <c r="J680" i="41"/>
  <c r="K680" i="41"/>
  <c r="H681" i="41"/>
  <c r="I681" i="41"/>
  <c r="J681" i="41"/>
  <c r="K681" i="41"/>
  <c r="H682" i="41"/>
  <c r="I682" i="41"/>
  <c r="J682" i="41"/>
  <c r="K682" i="41"/>
  <c r="H683" i="41"/>
  <c r="I683" i="41"/>
  <c r="J683" i="41"/>
  <c r="K683" i="41"/>
  <c r="H684" i="41"/>
  <c r="I684" i="41"/>
  <c r="J684" i="41"/>
  <c r="K684" i="41"/>
  <c r="H685" i="41"/>
  <c r="I685" i="41"/>
  <c r="J685" i="41"/>
  <c r="K685" i="41"/>
  <c r="H686" i="41"/>
  <c r="I686" i="41"/>
  <c r="J686" i="41"/>
  <c r="K686" i="41"/>
  <c r="H687" i="41"/>
  <c r="I687" i="41"/>
  <c r="J687" i="41"/>
  <c r="K687" i="41"/>
  <c r="H688" i="41"/>
  <c r="I688" i="41"/>
  <c r="J688" i="41"/>
  <c r="K688" i="41"/>
  <c r="H689" i="41"/>
  <c r="I689" i="41"/>
  <c r="J689" i="41"/>
  <c r="K689" i="41"/>
  <c r="H690" i="41"/>
  <c r="I690" i="41"/>
  <c r="J690" i="41"/>
  <c r="K690" i="41"/>
  <c r="H691" i="41"/>
  <c r="I691" i="41"/>
  <c r="J691" i="41"/>
  <c r="K691" i="41"/>
  <c r="H692" i="41"/>
  <c r="I692" i="41"/>
  <c r="J692" i="41"/>
  <c r="K692" i="41"/>
  <c r="H693" i="41"/>
  <c r="I693" i="41"/>
  <c r="J693" i="41"/>
  <c r="K693" i="41"/>
  <c r="H694" i="41"/>
  <c r="I694" i="41"/>
  <c r="J694" i="41"/>
  <c r="K694" i="41"/>
  <c r="H695" i="41"/>
  <c r="I695" i="41"/>
  <c r="J695" i="41"/>
  <c r="K695" i="41"/>
  <c r="H696" i="41"/>
  <c r="I696" i="41"/>
  <c r="J696" i="41"/>
  <c r="K696" i="41"/>
  <c r="H697" i="41"/>
  <c r="I697" i="41"/>
  <c r="J697" i="41"/>
  <c r="K697" i="41"/>
  <c r="H698" i="41"/>
  <c r="I698" i="41"/>
  <c r="J698" i="41"/>
  <c r="K698" i="41"/>
  <c r="H699" i="41"/>
  <c r="I699" i="41"/>
  <c r="J699" i="41"/>
  <c r="K699" i="41"/>
  <c r="H700" i="41"/>
  <c r="I700" i="41"/>
  <c r="J700" i="41"/>
  <c r="K700" i="41"/>
  <c r="H701" i="41"/>
  <c r="I701" i="41"/>
  <c r="J701" i="41"/>
  <c r="K701" i="41"/>
  <c r="H702" i="41"/>
  <c r="I702" i="41"/>
  <c r="J702" i="41"/>
  <c r="K702" i="41"/>
  <c r="H703" i="41"/>
  <c r="I703" i="41"/>
  <c r="J703" i="41"/>
  <c r="K703" i="41"/>
  <c r="H704" i="41"/>
  <c r="I704" i="41"/>
  <c r="J704" i="41"/>
  <c r="K704" i="41"/>
  <c r="H705" i="41"/>
  <c r="I705" i="41"/>
  <c r="J705" i="41"/>
  <c r="K705" i="41"/>
  <c r="H706" i="41"/>
  <c r="I706" i="41"/>
  <c r="J706" i="41"/>
  <c r="K706" i="41"/>
  <c r="H707" i="41"/>
  <c r="I707" i="41"/>
  <c r="J707" i="41"/>
  <c r="K707" i="41"/>
  <c r="H708" i="41"/>
  <c r="I708" i="41"/>
  <c r="J708" i="41"/>
  <c r="K708" i="41"/>
  <c r="H709" i="41"/>
  <c r="I709" i="41"/>
  <c r="J709" i="41"/>
  <c r="K709" i="41"/>
  <c r="H710" i="41"/>
  <c r="I710" i="41"/>
  <c r="J710" i="41"/>
  <c r="K710" i="41"/>
  <c r="H711" i="41"/>
  <c r="I711" i="41"/>
  <c r="J711" i="41"/>
  <c r="K711" i="41"/>
  <c r="H712" i="41"/>
  <c r="I712" i="41"/>
  <c r="J712" i="41"/>
  <c r="K712" i="41"/>
  <c r="H713" i="41"/>
  <c r="I713" i="41"/>
  <c r="J713" i="41"/>
  <c r="K713" i="41"/>
  <c r="H714" i="41"/>
  <c r="I714" i="41"/>
  <c r="J714" i="41"/>
  <c r="K714" i="41"/>
  <c r="H715" i="41"/>
  <c r="I715" i="41"/>
  <c r="J715" i="41"/>
  <c r="K715" i="41"/>
  <c r="H716" i="41"/>
  <c r="I716" i="41"/>
  <c r="J716" i="41"/>
  <c r="K716" i="41"/>
  <c r="H717" i="41"/>
  <c r="I717" i="41"/>
  <c r="J717" i="41"/>
  <c r="K717" i="41"/>
  <c r="H718" i="41"/>
  <c r="I718" i="41"/>
  <c r="J718" i="41"/>
  <c r="K718" i="41"/>
  <c r="H719" i="41"/>
  <c r="I719" i="41"/>
  <c r="J719" i="41"/>
  <c r="K719" i="41"/>
  <c r="H720" i="41"/>
  <c r="I720" i="41"/>
  <c r="J720" i="41"/>
  <c r="K720" i="41"/>
  <c r="H721" i="41"/>
  <c r="I721" i="41"/>
  <c r="J721" i="41"/>
  <c r="K721" i="41"/>
  <c r="H722" i="41"/>
  <c r="I722" i="41"/>
  <c r="J722" i="41"/>
  <c r="K722" i="41"/>
  <c r="H723" i="41"/>
  <c r="I723" i="41"/>
  <c r="J723" i="41"/>
  <c r="K723" i="41"/>
  <c r="H724" i="41"/>
  <c r="I724" i="41"/>
  <c r="J724" i="41"/>
  <c r="K724" i="41"/>
  <c r="H725" i="41"/>
  <c r="I725" i="41"/>
  <c r="J725" i="41"/>
  <c r="K725" i="41"/>
  <c r="H726" i="41"/>
  <c r="I726" i="41"/>
  <c r="J726" i="41"/>
  <c r="K726" i="41"/>
  <c r="H727" i="41"/>
  <c r="I727" i="41"/>
  <c r="J727" i="41"/>
  <c r="K727" i="41"/>
  <c r="H728" i="41"/>
  <c r="I728" i="41"/>
  <c r="J728" i="41"/>
  <c r="K728" i="41"/>
  <c r="H729" i="41"/>
  <c r="I729" i="41"/>
  <c r="J729" i="41"/>
  <c r="K729" i="41"/>
  <c r="H730" i="41"/>
  <c r="I730" i="41"/>
  <c r="J730" i="41"/>
  <c r="K730" i="41"/>
  <c r="H731" i="41"/>
  <c r="I731" i="41"/>
  <c r="J731" i="41"/>
  <c r="K731" i="41"/>
  <c r="H732" i="41"/>
  <c r="I732" i="41"/>
  <c r="J732" i="41"/>
  <c r="K732" i="41"/>
  <c r="H733" i="41"/>
  <c r="I733" i="41"/>
  <c r="J733" i="41"/>
  <c r="K733" i="41"/>
  <c r="H734" i="41"/>
  <c r="I734" i="41"/>
  <c r="J734" i="41"/>
  <c r="K734" i="41"/>
  <c r="H735" i="41"/>
  <c r="I735" i="41"/>
  <c r="J735" i="41"/>
  <c r="K735" i="41"/>
  <c r="H736" i="41"/>
  <c r="I736" i="41"/>
  <c r="J736" i="41"/>
  <c r="K736" i="41"/>
  <c r="H737" i="41"/>
  <c r="I737" i="41"/>
  <c r="J737" i="41"/>
  <c r="K737" i="41"/>
  <c r="H738" i="41"/>
  <c r="I738" i="41"/>
  <c r="J738" i="41"/>
  <c r="K738" i="41"/>
  <c r="H739" i="41"/>
  <c r="I739" i="41"/>
  <c r="J739" i="41"/>
  <c r="K739" i="41"/>
  <c r="H740" i="41"/>
  <c r="I740" i="41"/>
  <c r="J740" i="41"/>
  <c r="K740" i="41"/>
  <c r="H741" i="41"/>
  <c r="I741" i="41"/>
  <c r="J741" i="41"/>
  <c r="K741" i="41"/>
  <c r="H742" i="41"/>
  <c r="I742" i="41"/>
  <c r="J742" i="41"/>
  <c r="K742" i="41"/>
  <c r="H743" i="41"/>
  <c r="I743" i="41"/>
  <c r="J743" i="41"/>
  <c r="K743" i="41"/>
  <c r="H744" i="41"/>
  <c r="I744" i="41"/>
  <c r="J744" i="41"/>
  <c r="K744" i="41"/>
  <c r="H745" i="41"/>
  <c r="I745" i="41"/>
  <c r="J745" i="41"/>
  <c r="K745" i="41"/>
  <c r="H746" i="41"/>
  <c r="I746" i="41"/>
  <c r="J746" i="41"/>
  <c r="K746" i="41"/>
  <c r="H747" i="41"/>
  <c r="I747" i="41"/>
  <c r="J747" i="41"/>
  <c r="K747" i="41"/>
  <c r="H748" i="41"/>
  <c r="I748" i="41"/>
  <c r="J748" i="41"/>
  <c r="K748" i="41"/>
  <c r="H749" i="41"/>
  <c r="I749" i="41"/>
  <c r="J749" i="41"/>
  <c r="K749" i="41"/>
  <c r="H750" i="41"/>
  <c r="I750" i="41"/>
  <c r="J750" i="41"/>
  <c r="K750" i="41"/>
  <c r="H751" i="41"/>
  <c r="I751" i="41"/>
  <c r="J751" i="41"/>
  <c r="K751" i="41"/>
  <c r="H752" i="41"/>
  <c r="I752" i="41"/>
  <c r="J752" i="41"/>
  <c r="K752" i="41"/>
  <c r="H753" i="41"/>
  <c r="I753" i="41"/>
  <c r="J753" i="41"/>
  <c r="K753" i="41"/>
  <c r="H754" i="41"/>
  <c r="I754" i="41"/>
  <c r="J754" i="41"/>
  <c r="K754" i="41"/>
  <c r="H755" i="41"/>
  <c r="I755" i="41"/>
  <c r="J755" i="41"/>
  <c r="K755" i="41"/>
  <c r="H756" i="41"/>
  <c r="I756" i="41"/>
  <c r="J756" i="41"/>
  <c r="K756" i="41"/>
  <c r="H757" i="41"/>
  <c r="I757" i="41"/>
  <c r="J757" i="41"/>
  <c r="K757" i="41"/>
  <c r="H758" i="41"/>
  <c r="I758" i="41"/>
  <c r="J758" i="41"/>
  <c r="K758" i="41"/>
  <c r="H759" i="41"/>
  <c r="I759" i="41"/>
  <c r="J759" i="41"/>
  <c r="K759" i="41"/>
  <c r="H760" i="41"/>
  <c r="I760" i="41"/>
  <c r="J760" i="41"/>
  <c r="K760" i="41"/>
  <c r="H761" i="41"/>
  <c r="I761" i="41"/>
  <c r="J761" i="41"/>
  <c r="K761" i="41"/>
  <c r="H762" i="41"/>
  <c r="I762" i="41"/>
  <c r="J762" i="41"/>
  <c r="K762" i="41"/>
  <c r="H763" i="41"/>
  <c r="I763" i="41"/>
  <c r="J763" i="41"/>
  <c r="K763" i="41"/>
  <c r="H764" i="41"/>
  <c r="I764" i="41"/>
  <c r="J764" i="41"/>
  <c r="K764" i="41"/>
  <c r="H765" i="41"/>
  <c r="I765" i="41"/>
  <c r="J765" i="41"/>
  <c r="K765" i="41"/>
  <c r="H766" i="41"/>
  <c r="I766" i="41"/>
  <c r="J766" i="41"/>
  <c r="K766" i="41"/>
  <c r="H767" i="41"/>
  <c r="I767" i="41"/>
  <c r="J767" i="41"/>
  <c r="K767" i="41"/>
  <c r="H768" i="41"/>
  <c r="I768" i="41"/>
  <c r="J768" i="41"/>
  <c r="K768" i="41"/>
  <c r="H769" i="41"/>
  <c r="I769" i="41"/>
  <c r="J769" i="41"/>
  <c r="K769" i="41"/>
  <c r="H770" i="41"/>
  <c r="I770" i="41"/>
  <c r="J770" i="41"/>
  <c r="K770" i="41"/>
  <c r="H771" i="41"/>
  <c r="I771" i="41"/>
  <c r="J771" i="41"/>
  <c r="K771" i="41"/>
  <c r="H772" i="41"/>
  <c r="I772" i="41"/>
  <c r="J772" i="41"/>
  <c r="K772" i="41"/>
  <c r="H773" i="41"/>
  <c r="I773" i="41"/>
  <c r="J773" i="41"/>
  <c r="K773" i="41"/>
  <c r="H774" i="41"/>
  <c r="I774" i="41"/>
  <c r="J774" i="41"/>
  <c r="K774" i="41"/>
  <c r="H775" i="41"/>
  <c r="I775" i="41"/>
  <c r="J775" i="41"/>
  <c r="K775" i="41"/>
  <c r="H776" i="41"/>
  <c r="I776" i="41"/>
  <c r="J776" i="41"/>
  <c r="K776" i="41"/>
  <c r="H777" i="41"/>
  <c r="I777" i="41"/>
  <c r="J777" i="41"/>
  <c r="K777" i="41"/>
  <c r="H778" i="41"/>
  <c r="I778" i="41"/>
  <c r="J778" i="41"/>
  <c r="K778" i="41"/>
  <c r="H779" i="41"/>
  <c r="I779" i="41"/>
  <c r="J779" i="41"/>
  <c r="K779" i="41"/>
  <c r="H780" i="41"/>
  <c r="I780" i="41"/>
  <c r="J780" i="41"/>
  <c r="K780" i="41"/>
  <c r="H781" i="41"/>
  <c r="I781" i="41"/>
  <c r="J781" i="41"/>
  <c r="K781" i="41"/>
  <c r="H782" i="41"/>
  <c r="I782" i="41"/>
  <c r="J782" i="41"/>
  <c r="K782" i="41"/>
  <c r="H783" i="41"/>
  <c r="I783" i="41"/>
  <c r="J783" i="41"/>
  <c r="K783" i="41"/>
  <c r="H784" i="41"/>
  <c r="I784" i="41"/>
  <c r="J784" i="41"/>
  <c r="K784" i="41"/>
  <c r="H785" i="41"/>
  <c r="I785" i="41"/>
  <c r="J785" i="41"/>
  <c r="K785" i="41"/>
  <c r="H786" i="41"/>
  <c r="I786" i="41"/>
  <c r="J786" i="41"/>
  <c r="K786" i="41"/>
  <c r="H787" i="41"/>
  <c r="I787" i="41"/>
  <c r="J787" i="41"/>
  <c r="K787" i="41"/>
  <c r="H788" i="41"/>
  <c r="I788" i="41"/>
  <c r="J788" i="41"/>
  <c r="K788" i="41"/>
  <c r="H789" i="41"/>
  <c r="I789" i="41"/>
  <c r="J789" i="41"/>
  <c r="K789" i="41"/>
  <c r="H790" i="41"/>
  <c r="I790" i="41"/>
  <c r="J790" i="41"/>
  <c r="K790" i="41"/>
  <c r="H791" i="41"/>
  <c r="I791" i="41"/>
  <c r="J791" i="41"/>
  <c r="K791" i="41"/>
  <c r="H792" i="41"/>
  <c r="I792" i="41"/>
  <c r="J792" i="41"/>
  <c r="K792" i="41"/>
  <c r="H793" i="41"/>
  <c r="I793" i="41"/>
  <c r="J793" i="41"/>
  <c r="K793" i="41"/>
  <c r="H794" i="41"/>
  <c r="I794" i="41"/>
  <c r="J794" i="41"/>
  <c r="K794" i="41"/>
  <c r="H795" i="41"/>
  <c r="I795" i="41"/>
  <c r="J795" i="41"/>
  <c r="K795" i="41"/>
  <c r="H796" i="41"/>
  <c r="I796" i="41"/>
  <c r="J796" i="41"/>
  <c r="K796" i="41"/>
  <c r="H797" i="41"/>
  <c r="I797" i="41"/>
  <c r="J797" i="41"/>
  <c r="K797" i="41"/>
  <c r="H798" i="41"/>
  <c r="I798" i="41"/>
  <c r="J798" i="41"/>
  <c r="K798" i="41"/>
  <c r="H799" i="41"/>
  <c r="I799" i="41"/>
  <c r="J799" i="41"/>
  <c r="K799" i="41"/>
  <c r="H800" i="41"/>
  <c r="I800" i="41"/>
  <c r="J800" i="41"/>
  <c r="K800" i="41"/>
  <c r="H801" i="41"/>
  <c r="I801" i="41"/>
  <c r="J801" i="41"/>
  <c r="K801" i="41"/>
  <c r="H802" i="41"/>
  <c r="I802" i="41"/>
  <c r="J802" i="41"/>
  <c r="K802" i="41"/>
  <c r="H803" i="41"/>
  <c r="I803" i="41"/>
  <c r="J803" i="41"/>
  <c r="K803" i="41"/>
  <c r="H804" i="41"/>
  <c r="I804" i="41"/>
  <c r="J804" i="41"/>
  <c r="K804" i="41"/>
  <c r="H805" i="41"/>
  <c r="I805" i="41"/>
  <c r="J805" i="41"/>
  <c r="K805" i="41"/>
  <c r="H806" i="41"/>
  <c r="I806" i="41"/>
  <c r="J806" i="41"/>
  <c r="K806" i="41"/>
  <c r="H807" i="41"/>
  <c r="I807" i="41"/>
  <c r="J807" i="41"/>
  <c r="K807" i="41"/>
  <c r="H808" i="41"/>
  <c r="I808" i="41"/>
  <c r="J808" i="41"/>
  <c r="K808" i="41"/>
  <c r="H809" i="41"/>
  <c r="I809" i="41"/>
  <c r="J809" i="41"/>
  <c r="K809" i="41"/>
  <c r="H810" i="41"/>
  <c r="I810" i="41"/>
  <c r="J810" i="41"/>
  <c r="K810" i="41"/>
  <c r="H811" i="41"/>
  <c r="I811" i="41"/>
  <c r="J811" i="41"/>
  <c r="K811" i="41"/>
  <c r="H812" i="41"/>
  <c r="I812" i="41"/>
  <c r="J812" i="41"/>
  <c r="K812" i="41"/>
  <c r="H813" i="41"/>
  <c r="I813" i="41"/>
  <c r="J813" i="41"/>
  <c r="K813" i="41"/>
  <c r="H814" i="41"/>
  <c r="I814" i="41"/>
  <c r="J814" i="41"/>
  <c r="K814" i="41"/>
  <c r="H815" i="41"/>
  <c r="I815" i="41"/>
  <c r="J815" i="41"/>
  <c r="K815" i="41"/>
  <c r="H816" i="41"/>
  <c r="I816" i="41"/>
  <c r="J816" i="41"/>
  <c r="K816" i="41"/>
  <c r="H817" i="41"/>
  <c r="I817" i="41"/>
  <c r="J817" i="41"/>
  <c r="K817" i="41"/>
  <c r="H818" i="41"/>
  <c r="I818" i="41"/>
  <c r="J818" i="41"/>
  <c r="K818" i="41"/>
  <c r="H819" i="41"/>
  <c r="I819" i="41"/>
  <c r="J819" i="41"/>
  <c r="K819" i="41"/>
  <c r="H820" i="41"/>
  <c r="I820" i="41"/>
  <c r="J820" i="41"/>
  <c r="K820" i="41"/>
  <c r="H821" i="41"/>
  <c r="I821" i="41"/>
  <c r="J821" i="41"/>
  <c r="K821" i="41"/>
  <c r="H822" i="41"/>
  <c r="I822" i="41"/>
  <c r="J822" i="41"/>
  <c r="K822" i="41"/>
  <c r="H823" i="41"/>
  <c r="I823" i="41"/>
  <c r="J823" i="41"/>
  <c r="K823" i="41"/>
  <c r="H824" i="41"/>
  <c r="I824" i="41"/>
  <c r="J824" i="41"/>
  <c r="K824" i="41"/>
  <c r="H825" i="41"/>
  <c r="I825" i="41"/>
  <c r="J825" i="41"/>
  <c r="K825" i="41"/>
  <c r="H826" i="41"/>
  <c r="I826" i="41"/>
  <c r="J826" i="41"/>
  <c r="K826" i="41"/>
  <c r="H827" i="41"/>
  <c r="I827" i="41"/>
  <c r="J827" i="41"/>
  <c r="K827" i="41"/>
  <c r="H828" i="41"/>
  <c r="I828" i="41"/>
  <c r="J828" i="41"/>
  <c r="K828" i="41"/>
  <c r="H829" i="41"/>
  <c r="I829" i="41"/>
  <c r="J829" i="41"/>
  <c r="K829" i="41"/>
  <c r="H830" i="41"/>
  <c r="I830" i="41"/>
  <c r="J830" i="41"/>
  <c r="K830" i="41"/>
  <c r="H831" i="41"/>
  <c r="I831" i="41"/>
  <c r="J831" i="41"/>
  <c r="K831" i="41"/>
  <c r="H832" i="41"/>
  <c r="I832" i="41"/>
  <c r="J832" i="41"/>
  <c r="K832" i="41"/>
  <c r="H833" i="41"/>
  <c r="I833" i="41"/>
  <c r="J833" i="41"/>
  <c r="K833" i="41"/>
  <c r="H834" i="41"/>
  <c r="I834" i="41"/>
  <c r="J834" i="41"/>
  <c r="K834" i="41"/>
  <c r="H835" i="41"/>
  <c r="I835" i="41"/>
  <c r="J835" i="41"/>
  <c r="K835" i="41"/>
  <c r="H836" i="41"/>
  <c r="I836" i="41"/>
  <c r="J836" i="41"/>
  <c r="K836" i="41"/>
  <c r="H837" i="41"/>
  <c r="I837" i="41"/>
  <c r="J837" i="41"/>
  <c r="K837" i="41"/>
  <c r="H838" i="41"/>
  <c r="I838" i="41"/>
  <c r="J838" i="41"/>
  <c r="K838" i="41"/>
  <c r="H839" i="41"/>
  <c r="I839" i="41"/>
  <c r="J839" i="41"/>
  <c r="K839" i="41"/>
  <c r="H840" i="41"/>
  <c r="I840" i="41"/>
  <c r="J840" i="41"/>
  <c r="K840" i="41"/>
  <c r="H841" i="41"/>
  <c r="I841" i="41"/>
  <c r="J841" i="41"/>
  <c r="K841" i="41"/>
  <c r="H842" i="41"/>
  <c r="I842" i="41"/>
  <c r="J842" i="41"/>
  <c r="K842" i="41"/>
  <c r="H843" i="41"/>
  <c r="I843" i="41"/>
  <c r="J843" i="41"/>
  <c r="K843" i="41"/>
  <c r="H844" i="41"/>
  <c r="I844" i="41"/>
  <c r="J844" i="41"/>
  <c r="K844" i="41"/>
  <c r="H845" i="41"/>
  <c r="I845" i="41"/>
  <c r="J845" i="41"/>
  <c r="K845" i="41"/>
  <c r="H846" i="41"/>
  <c r="I846" i="41"/>
  <c r="J846" i="41"/>
  <c r="K846" i="41"/>
  <c r="H847" i="41"/>
  <c r="I847" i="41"/>
  <c r="J847" i="41"/>
  <c r="K847" i="41"/>
  <c r="H848" i="41"/>
  <c r="I848" i="41"/>
  <c r="J848" i="41"/>
  <c r="K848" i="41"/>
  <c r="H849" i="41"/>
  <c r="I849" i="41"/>
  <c r="J849" i="41"/>
  <c r="K849" i="41"/>
  <c r="H850" i="41"/>
  <c r="I850" i="41"/>
  <c r="J850" i="41"/>
  <c r="K850" i="41"/>
  <c r="H851" i="41"/>
  <c r="I851" i="41"/>
  <c r="J851" i="41"/>
  <c r="K851" i="41"/>
  <c r="H852" i="41"/>
  <c r="I852" i="41"/>
  <c r="J852" i="41"/>
  <c r="K852" i="41"/>
  <c r="H853" i="41"/>
  <c r="I853" i="41"/>
  <c r="J853" i="41"/>
  <c r="K853" i="41"/>
  <c r="H854" i="41"/>
  <c r="I854" i="41"/>
  <c r="J854" i="41"/>
  <c r="K854" i="41"/>
  <c r="H855" i="41"/>
  <c r="I855" i="41"/>
  <c r="J855" i="41"/>
  <c r="K855" i="41"/>
  <c r="H856" i="41"/>
  <c r="I856" i="41"/>
  <c r="J856" i="41"/>
  <c r="K856" i="41"/>
  <c r="H857" i="41"/>
  <c r="I857" i="41"/>
  <c r="J857" i="41"/>
  <c r="K857" i="41"/>
  <c r="H858" i="41"/>
  <c r="I858" i="41"/>
  <c r="J858" i="41"/>
  <c r="K858" i="41"/>
  <c r="H859" i="41"/>
  <c r="I859" i="41"/>
  <c r="J859" i="41"/>
  <c r="K859" i="41"/>
  <c r="H860" i="41"/>
  <c r="I860" i="41"/>
  <c r="J860" i="41"/>
  <c r="K860" i="41"/>
  <c r="H861" i="41"/>
  <c r="I861" i="41"/>
  <c r="J861" i="41"/>
  <c r="K861" i="41"/>
  <c r="H862" i="41"/>
  <c r="I862" i="41"/>
  <c r="J862" i="41"/>
  <c r="K862" i="41"/>
  <c r="H863" i="41"/>
  <c r="I863" i="41"/>
  <c r="J863" i="41"/>
  <c r="K863" i="41"/>
  <c r="H864" i="41"/>
  <c r="I864" i="41"/>
  <c r="J864" i="41"/>
  <c r="K864" i="41"/>
  <c r="H865" i="41"/>
  <c r="I865" i="41"/>
  <c r="J865" i="41"/>
  <c r="K865" i="41"/>
  <c r="H866" i="41"/>
  <c r="I866" i="41"/>
  <c r="J866" i="41"/>
  <c r="K866" i="41"/>
  <c r="H867" i="41"/>
  <c r="I867" i="41"/>
  <c r="J867" i="41"/>
  <c r="K867" i="41"/>
  <c r="H868" i="41"/>
  <c r="I868" i="41"/>
  <c r="J868" i="41"/>
  <c r="K868" i="41"/>
  <c r="H869" i="41"/>
  <c r="I869" i="41"/>
  <c r="J869" i="41"/>
  <c r="K869" i="41"/>
  <c r="H870" i="41"/>
  <c r="I870" i="41"/>
  <c r="J870" i="41"/>
  <c r="K870" i="41"/>
  <c r="H871" i="41"/>
  <c r="I871" i="41"/>
  <c r="J871" i="41"/>
  <c r="K871" i="41"/>
  <c r="H872" i="41"/>
  <c r="I872" i="41"/>
  <c r="J872" i="41"/>
  <c r="K872" i="41"/>
  <c r="H873" i="41"/>
  <c r="I873" i="41"/>
  <c r="J873" i="41"/>
  <c r="K873" i="41"/>
  <c r="H874" i="41"/>
  <c r="I874" i="41"/>
  <c r="J874" i="41"/>
  <c r="K874" i="41"/>
  <c r="H875" i="41"/>
  <c r="I875" i="41"/>
  <c r="J875" i="41"/>
  <c r="K875" i="41"/>
  <c r="H876" i="41"/>
  <c r="I876" i="41"/>
  <c r="J876" i="41"/>
  <c r="K876" i="41"/>
  <c r="H877" i="41"/>
  <c r="I877" i="41"/>
  <c r="J877" i="41"/>
  <c r="K877" i="41"/>
  <c r="H878" i="41"/>
  <c r="I878" i="41"/>
  <c r="J878" i="41"/>
  <c r="K878" i="41"/>
  <c r="H879" i="41"/>
  <c r="I879" i="41"/>
  <c r="J879" i="41"/>
  <c r="K879" i="41"/>
  <c r="H880" i="41"/>
  <c r="I880" i="41"/>
  <c r="J880" i="41"/>
  <c r="K880" i="41"/>
  <c r="H881" i="41"/>
  <c r="I881" i="41"/>
  <c r="J881" i="41"/>
  <c r="K881" i="41"/>
  <c r="H882" i="41"/>
  <c r="I882" i="41"/>
  <c r="J882" i="41"/>
  <c r="K882" i="41"/>
  <c r="H883" i="41"/>
  <c r="I883" i="41"/>
  <c r="J883" i="41"/>
  <c r="K883" i="41"/>
  <c r="H884" i="41"/>
  <c r="I884" i="41"/>
  <c r="J884" i="41"/>
  <c r="K884" i="41"/>
  <c r="H885" i="41"/>
  <c r="I885" i="41"/>
  <c r="J885" i="41"/>
  <c r="K885" i="41"/>
  <c r="H886" i="41"/>
  <c r="I886" i="41"/>
  <c r="J886" i="41"/>
  <c r="K886" i="41"/>
  <c r="H887" i="41"/>
  <c r="I887" i="41"/>
  <c r="J887" i="41"/>
  <c r="K887" i="41"/>
  <c r="H888" i="41"/>
  <c r="I888" i="41"/>
  <c r="J888" i="41"/>
  <c r="K888" i="41"/>
  <c r="H889" i="41"/>
  <c r="I889" i="41"/>
  <c r="J889" i="41"/>
  <c r="K889" i="41"/>
  <c r="H890" i="41"/>
  <c r="I890" i="41"/>
  <c r="J890" i="41"/>
  <c r="K890" i="41"/>
  <c r="H891" i="41"/>
  <c r="I891" i="41"/>
  <c r="J891" i="41"/>
  <c r="K891" i="41"/>
  <c r="H892" i="41"/>
  <c r="I892" i="41"/>
  <c r="J892" i="41"/>
  <c r="K892" i="41"/>
  <c r="H893" i="41"/>
  <c r="I893" i="41"/>
  <c r="J893" i="41"/>
  <c r="K893" i="41"/>
  <c r="H894" i="41"/>
  <c r="I894" i="41"/>
  <c r="J894" i="41"/>
  <c r="K894" i="41"/>
  <c r="H895" i="41"/>
  <c r="I895" i="41"/>
  <c r="J895" i="41"/>
  <c r="K895" i="41"/>
  <c r="H896" i="41"/>
  <c r="I896" i="41"/>
  <c r="J896" i="41"/>
  <c r="K896" i="41"/>
  <c r="H897" i="41"/>
  <c r="I897" i="41"/>
  <c r="J897" i="41"/>
  <c r="K897" i="41"/>
  <c r="H898" i="41"/>
  <c r="I898" i="41"/>
  <c r="J898" i="41"/>
  <c r="K898" i="41"/>
  <c r="H899" i="41"/>
  <c r="I899" i="41"/>
  <c r="J899" i="41"/>
  <c r="K899" i="41"/>
  <c r="H900" i="41"/>
  <c r="I900" i="41"/>
  <c r="J900" i="41"/>
  <c r="K900" i="41"/>
  <c r="H901" i="41"/>
  <c r="I901" i="41"/>
  <c r="J901" i="41"/>
  <c r="K901" i="41"/>
  <c r="H902" i="41"/>
  <c r="I902" i="41"/>
  <c r="J902" i="41"/>
  <c r="K902" i="41"/>
  <c r="H903" i="41"/>
  <c r="I903" i="41"/>
  <c r="J903" i="41"/>
  <c r="K903" i="41"/>
  <c r="H904" i="41"/>
  <c r="I904" i="41"/>
  <c r="J904" i="41"/>
  <c r="K904" i="41"/>
  <c r="H905" i="41"/>
  <c r="I905" i="41"/>
  <c r="J905" i="41"/>
  <c r="K905" i="41"/>
  <c r="H906" i="41"/>
  <c r="I906" i="41"/>
  <c r="J906" i="41"/>
  <c r="K906" i="41"/>
  <c r="H907" i="41"/>
  <c r="I907" i="41"/>
  <c r="J907" i="41"/>
  <c r="K907" i="41"/>
  <c r="H908" i="41"/>
  <c r="I908" i="41"/>
  <c r="J908" i="41"/>
  <c r="K908" i="41"/>
  <c r="H909" i="41"/>
  <c r="I909" i="41"/>
  <c r="J909" i="41"/>
  <c r="K909" i="41"/>
  <c r="H910" i="41"/>
  <c r="I910" i="41"/>
  <c r="J910" i="41"/>
  <c r="K910" i="41"/>
  <c r="H911" i="41"/>
  <c r="I911" i="41"/>
  <c r="J911" i="41"/>
  <c r="K911" i="41"/>
  <c r="H912" i="41"/>
  <c r="I912" i="41"/>
  <c r="J912" i="41"/>
  <c r="K912" i="41"/>
  <c r="H913" i="41"/>
  <c r="I913" i="41"/>
  <c r="J913" i="41"/>
  <c r="K913" i="41"/>
  <c r="H914" i="41"/>
  <c r="I914" i="41"/>
  <c r="J914" i="41"/>
  <c r="K914" i="41"/>
  <c r="H915" i="41"/>
  <c r="I915" i="41"/>
  <c r="J915" i="41"/>
  <c r="K915" i="41"/>
  <c r="H916" i="41"/>
  <c r="I916" i="41"/>
  <c r="J916" i="41"/>
  <c r="K916" i="41"/>
  <c r="H917" i="41"/>
  <c r="I917" i="41"/>
  <c r="J917" i="41"/>
  <c r="K917" i="41"/>
  <c r="H918" i="41"/>
  <c r="I918" i="41"/>
  <c r="J918" i="41"/>
  <c r="K918" i="41"/>
  <c r="H919" i="41"/>
  <c r="I919" i="41"/>
  <c r="J919" i="41"/>
  <c r="K919" i="41"/>
  <c r="H920" i="41"/>
  <c r="I920" i="41"/>
  <c r="J920" i="41"/>
  <c r="K920" i="41"/>
  <c r="H921" i="41"/>
  <c r="I921" i="41"/>
  <c r="J921" i="41"/>
  <c r="K921" i="41"/>
  <c r="H922" i="41"/>
  <c r="I922" i="41"/>
  <c r="J922" i="41"/>
  <c r="K922" i="41"/>
  <c r="H923" i="41"/>
  <c r="I923" i="41"/>
  <c r="J923" i="41"/>
  <c r="K923" i="41"/>
  <c r="H924" i="41"/>
  <c r="I924" i="41"/>
  <c r="J924" i="41"/>
  <c r="K924" i="41"/>
  <c r="H925" i="41"/>
  <c r="I925" i="41"/>
  <c r="J925" i="41"/>
  <c r="K925" i="41"/>
  <c r="H926" i="41"/>
  <c r="I926" i="41"/>
  <c r="J926" i="41"/>
  <c r="K926" i="41"/>
  <c r="H927" i="41"/>
  <c r="I927" i="41"/>
  <c r="J927" i="41"/>
  <c r="K927" i="41"/>
  <c r="H928" i="41"/>
  <c r="I928" i="41"/>
  <c r="J928" i="41"/>
  <c r="K928" i="41"/>
  <c r="H929" i="41"/>
  <c r="I929" i="41"/>
  <c r="J929" i="41"/>
  <c r="K929" i="41"/>
  <c r="H930" i="41"/>
  <c r="I930" i="41"/>
  <c r="J930" i="41"/>
  <c r="K930" i="41"/>
  <c r="H931" i="41"/>
  <c r="I931" i="41"/>
  <c r="J931" i="41"/>
  <c r="K931" i="41"/>
  <c r="H932" i="41"/>
  <c r="I932" i="41"/>
  <c r="J932" i="41"/>
  <c r="K932" i="41"/>
  <c r="H933" i="41"/>
  <c r="I933" i="41"/>
  <c r="J933" i="41"/>
  <c r="K933" i="41"/>
  <c r="H934" i="41"/>
  <c r="I934" i="41"/>
  <c r="J934" i="41"/>
  <c r="K934" i="41"/>
  <c r="H935" i="41"/>
  <c r="I935" i="41"/>
  <c r="J935" i="41"/>
  <c r="K935" i="41"/>
  <c r="H936" i="41"/>
  <c r="I936" i="41"/>
  <c r="J936" i="41"/>
  <c r="K936" i="41"/>
  <c r="H937" i="41"/>
  <c r="I937" i="41"/>
  <c r="J937" i="41"/>
  <c r="K937" i="41"/>
  <c r="H938" i="41"/>
  <c r="I938" i="41"/>
  <c r="J938" i="41"/>
  <c r="K938" i="41"/>
  <c r="H939" i="41"/>
  <c r="I939" i="41"/>
  <c r="J939" i="41"/>
  <c r="K939" i="41"/>
  <c r="H940" i="41"/>
  <c r="I940" i="41"/>
  <c r="J940" i="41"/>
  <c r="K940" i="41"/>
  <c r="H941" i="41"/>
  <c r="I941" i="41"/>
  <c r="J941" i="41"/>
  <c r="K941" i="41"/>
  <c r="H942" i="41"/>
  <c r="I942" i="41"/>
  <c r="J942" i="41"/>
  <c r="K942" i="41"/>
  <c r="H943" i="41"/>
  <c r="I943" i="41"/>
  <c r="J943" i="41"/>
  <c r="K943" i="41"/>
  <c r="H944" i="41"/>
  <c r="I944" i="41"/>
  <c r="J944" i="41"/>
  <c r="K944" i="41"/>
  <c r="H945" i="41"/>
  <c r="I945" i="41"/>
  <c r="J945" i="41"/>
  <c r="K945" i="41"/>
  <c r="H946" i="41"/>
  <c r="I946" i="41"/>
  <c r="J946" i="41"/>
  <c r="K946" i="41"/>
  <c r="H947" i="41"/>
  <c r="I947" i="41"/>
  <c r="J947" i="41"/>
  <c r="K947" i="41"/>
  <c r="H948" i="41"/>
  <c r="I948" i="41"/>
  <c r="J948" i="41"/>
  <c r="K948" i="41"/>
  <c r="H949" i="41"/>
  <c r="I949" i="41"/>
  <c r="J949" i="41"/>
  <c r="K949" i="41"/>
  <c r="H950" i="41"/>
  <c r="I950" i="41"/>
  <c r="J950" i="41"/>
  <c r="K950" i="41"/>
  <c r="H951" i="41"/>
  <c r="I951" i="41"/>
  <c r="J951" i="41"/>
  <c r="K951" i="41"/>
  <c r="H952" i="41"/>
  <c r="I952" i="41"/>
  <c r="J952" i="41"/>
  <c r="K952" i="41"/>
  <c r="H953" i="41"/>
  <c r="I953" i="41"/>
  <c r="J953" i="41"/>
  <c r="K953" i="41"/>
  <c r="H954" i="41"/>
  <c r="I954" i="41"/>
  <c r="J954" i="41"/>
  <c r="K954" i="41"/>
  <c r="H955" i="41"/>
  <c r="I955" i="41"/>
  <c r="J955" i="41"/>
  <c r="K955" i="41"/>
  <c r="H956" i="41"/>
  <c r="I956" i="41"/>
  <c r="J956" i="41"/>
  <c r="K956" i="41"/>
  <c r="H957" i="41"/>
  <c r="I957" i="41"/>
  <c r="J957" i="41"/>
  <c r="K957" i="41"/>
  <c r="H958" i="41"/>
  <c r="I958" i="41"/>
  <c r="J958" i="41"/>
  <c r="K958" i="41"/>
  <c r="H959" i="41"/>
  <c r="I959" i="41"/>
  <c r="J959" i="41"/>
  <c r="K959" i="41"/>
  <c r="H960" i="41"/>
  <c r="I960" i="41"/>
  <c r="J960" i="41"/>
  <c r="K960" i="41"/>
  <c r="H961" i="41"/>
  <c r="I961" i="41"/>
  <c r="J961" i="41"/>
  <c r="K961" i="41"/>
  <c r="H962" i="41"/>
  <c r="I962" i="41"/>
  <c r="J962" i="41"/>
  <c r="K962" i="41"/>
  <c r="H963" i="41"/>
  <c r="I963" i="41"/>
  <c r="J963" i="41"/>
  <c r="K963" i="41"/>
  <c r="H964" i="41"/>
  <c r="I964" i="41"/>
  <c r="J964" i="41"/>
  <c r="K964" i="41"/>
  <c r="H965" i="41"/>
  <c r="I965" i="41"/>
  <c r="J965" i="41"/>
  <c r="K965" i="41"/>
  <c r="H966" i="41"/>
  <c r="I966" i="41"/>
  <c r="J966" i="41"/>
  <c r="K966" i="41"/>
  <c r="H967" i="41"/>
  <c r="I967" i="41"/>
  <c r="J967" i="41"/>
  <c r="K967" i="41"/>
  <c r="H968" i="41"/>
  <c r="I968" i="41"/>
  <c r="J968" i="41"/>
  <c r="K968" i="41"/>
  <c r="H969" i="41"/>
  <c r="I969" i="41"/>
  <c r="J969" i="41"/>
  <c r="K969" i="41"/>
  <c r="H970" i="41"/>
  <c r="I970" i="41"/>
  <c r="J970" i="41"/>
  <c r="K970" i="41"/>
  <c r="H971" i="41"/>
  <c r="I971" i="41"/>
  <c r="J971" i="41"/>
  <c r="K971" i="41"/>
  <c r="H972" i="41"/>
  <c r="I972" i="41"/>
  <c r="J972" i="41"/>
  <c r="K972" i="41"/>
  <c r="H973" i="41"/>
  <c r="I973" i="41"/>
  <c r="J973" i="41"/>
  <c r="K973" i="41"/>
  <c r="H974" i="41"/>
  <c r="I974" i="41"/>
  <c r="J974" i="41"/>
  <c r="K974" i="41"/>
  <c r="H975" i="41"/>
  <c r="I975" i="41"/>
  <c r="J975" i="41"/>
  <c r="K975" i="41"/>
  <c r="H976" i="41"/>
  <c r="I976" i="41"/>
  <c r="J976" i="41"/>
  <c r="K976" i="41"/>
  <c r="H977" i="41"/>
  <c r="I977" i="41"/>
  <c r="J977" i="41"/>
  <c r="K977" i="41"/>
  <c r="H978" i="41"/>
  <c r="I978" i="41"/>
  <c r="J978" i="41"/>
  <c r="K978" i="41"/>
  <c r="H979" i="41"/>
  <c r="I979" i="41"/>
  <c r="J979" i="41"/>
  <c r="K979" i="41"/>
  <c r="H980" i="41"/>
  <c r="I980" i="41"/>
  <c r="J980" i="41"/>
  <c r="K980" i="41"/>
  <c r="H981" i="41"/>
  <c r="I981" i="41"/>
  <c r="J981" i="41"/>
  <c r="K981" i="41"/>
  <c r="H982" i="41"/>
  <c r="I982" i="41"/>
  <c r="J982" i="41"/>
  <c r="K982" i="41"/>
  <c r="H983" i="41"/>
  <c r="I983" i="41"/>
  <c r="J983" i="41"/>
  <c r="K983" i="41"/>
  <c r="H984" i="41"/>
  <c r="I984" i="41"/>
  <c r="J984" i="41"/>
  <c r="K984" i="41"/>
  <c r="H985" i="41"/>
  <c r="I985" i="41"/>
  <c r="J985" i="41"/>
  <c r="K985" i="41"/>
  <c r="H986" i="41"/>
  <c r="I986" i="41"/>
  <c r="J986" i="41"/>
  <c r="K986" i="41"/>
  <c r="H987" i="41"/>
  <c r="I987" i="41"/>
  <c r="J987" i="41"/>
  <c r="K987" i="41"/>
  <c r="H988" i="41"/>
  <c r="I988" i="41"/>
  <c r="J988" i="41"/>
  <c r="K988" i="41"/>
  <c r="H989" i="41"/>
  <c r="I989" i="41"/>
  <c r="J989" i="41"/>
  <c r="K989" i="41"/>
  <c r="H990" i="41"/>
  <c r="I990" i="41"/>
  <c r="J990" i="41"/>
  <c r="K990" i="41"/>
  <c r="H991" i="41"/>
  <c r="I991" i="41"/>
  <c r="J991" i="41"/>
  <c r="K991" i="41"/>
  <c r="H992" i="41"/>
  <c r="I992" i="41"/>
  <c r="J992" i="41"/>
  <c r="K992" i="41"/>
  <c r="H993" i="41"/>
  <c r="I993" i="41"/>
  <c r="J993" i="41"/>
  <c r="K993" i="41"/>
  <c r="H994" i="41"/>
  <c r="I994" i="41"/>
  <c r="J994" i="41"/>
  <c r="K994" i="41"/>
  <c r="H995" i="41"/>
  <c r="I995" i="41"/>
  <c r="J995" i="41"/>
  <c r="K995" i="41"/>
  <c r="H996" i="41"/>
  <c r="I996" i="41"/>
  <c r="J996" i="41"/>
  <c r="K996" i="41"/>
  <c r="H997" i="41"/>
  <c r="I997" i="41"/>
  <c r="J997" i="41"/>
  <c r="K997" i="41"/>
  <c r="H998" i="41"/>
  <c r="I998" i="41"/>
  <c r="J998" i="41"/>
  <c r="K998" i="41"/>
  <c r="H999" i="41"/>
  <c r="I999" i="41"/>
  <c r="J999" i="41"/>
  <c r="K999" i="41"/>
  <c r="H1000" i="41"/>
  <c r="I1000" i="41"/>
  <c r="J1000" i="41"/>
  <c r="K1000" i="41"/>
  <c r="H1001" i="41"/>
  <c r="I1001" i="41"/>
  <c r="J1001" i="41"/>
  <c r="K1001" i="41"/>
  <c r="H3" i="8"/>
  <c r="I3" i="8" s="1"/>
  <c r="J3" i="8"/>
  <c r="K3" i="8"/>
  <c r="H4" i="8"/>
  <c r="I4" i="8" s="1"/>
  <c r="J4" i="8"/>
  <c r="K4" i="8" s="1"/>
  <c r="H5" i="8"/>
  <c r="I5" i="8" s="1"/>
  <c r="J5" i="8"/>
  <c r="K5" i="8" s="1"/>
  <c r="H6" i="8"/>
  <c r="I6" i="8" s="1"/>
  <c r="J6" i="8"/>
  <c r="K6" i="8" s="1"/>
  <c r="H7" i="8"/>
  <c r="I7" i="8" s="1"/>
  <c r="J7" i="8"/>
  <c r="K7" i="8"/>
  <c r="H8" i="8"/>
  <c r="I8" i="8" s="1"/>
  <c r="J8" i="8"/>
  <c r="K8" i="8" s="1"/>
  <c r="H9" i="8"/>
  <c r="I9" i="8" s="1"/>
  <c r="J9" i="8"/>
  <c r="K9" i="8" s="1"/>
  <c r="H10" i="8"/>
  <c r="I10" i="8" s="1"/>
  <c r="J10" i="8"/>
  <c r="K10" i="8" s="1"/>
  <c r="H11" i="8"/>
  <c r="I11" i="8" s="1"/>
  <c r="J11" i="8"/>
  <c r="K11" i="8" s="1"/>
  <c r="H12" i="8"/>
  <c r="I12" i="8" s="1"/>
  <c r="J12" i="8"/>
  <c r="K12" i="8" s="1"/>
  <c r="H13" i="8"/>
  <c r="I13" i="8" s="1"/>
  <c r="J13" i="8"/>
  <c r="K13" i="8"/>
  <c r="H14" i="8"/>
  <c r="I14" i="8" s="1"/>
  <c r="J14" i="8"/>
  <c r="K14" i="8" s="1"/>
  <c r="H15" i="8"/>
  <c r="I15" i="8" s="1"/>
  <c r="J15" i="8"/>
  <c r="K15" i="8" s="1"/>
  <c r="H16" i="8"/>
  <c r="I16" i="8" s="1"/>
  <c r="J16" i="8"/>
  <c r="K16" i="8" s="1"/>
  <c r="H17" i="8"/>
  <c r="I17" i="8" s="1"/>
  <c r="J17" i="8"/>
  <c r="K17" i="8" s="1"/>
  <c r="H18" i="8"/>
  <c r="I18" i="8" s="1"/>
  <c r="J18" i="8"/>
  <c r="K18" i="8" s="1"/>
  <c r="H19" i="8"/>
  <c r="I19" i="8" s="1"/>
  <c r="J19" i="8"/>
  <c r="K19" i="8"/>
  <c r="H20" i="8"/>
  <c r="I20" i="8" s="1"/>
  <c r="J20" i="8"/>
  <c r="K20" i="8" s="1"/>
  <c r="H21" i="8"/>
  <c r="I21" i="8" s="1"/>
  <c r="J21" i="8"/>
  <c r="K21" i="8" s="1"/>
  <c r="H22" i="8"/>
  <c r="I22" i="8" s="1"/>
  <c r="J22" i="8"/>
  <c r="K22" i="8" s="1"/>
  <c r="H23" i="8"/>
  <c r="I23" i="8" s="1"/>
  <c r="J23" i="8"/>
  <c r="K23" i="8"/>
  <c r="H24" i="8"/>
  <c r="I24" i="8" s="1"/>
  <c r="J24" i="8"/>
  <c r="K24" i="8" s="1"/>
  <c r="H25" i="8"/>
  <c r="I25" i="8" s="1"/>
  <c r="J25" i="8"/>
  <c r="K25" i="8" s="1"/>
  <c r="H26" i="8"/>
  <c r="I26" i="8" s="1"/>
  <c r="J26" i="8"/>
  <c r="K26" i="8" s="1"/>
  <c r="H27" i="8"/>
  <c r="I27" i="8" s="1"/>
  <c r="J27" i="8"/>
  <c r="K27" i="8" s="1"/>
  <c r="H28" i="8"/>
  <c r="I28" i="8" s="1"/>
  <c r="J28" i="8"/>
  <c r="K28" i="8" s="1"/>
  <c r="H29" i="8"/>
  <c r="I29" i="8" s="1"/>
  <c r="J29" i="8"/>
  <c r="K29" i="8" s="1"/>
  <c r="H30" i="8"/>
  <c r="I30" i="8" s="1"/>
  <c r="J30" i="8"/>
  <c r="K30" i="8" s="1"/>
  <c r="H31" i="8"/>
  <c r="I31" i="8" s="1"/>
  <c r="J31" i="8"/>
  <c r="K31" i="8" s="1"/>
  <c r="H32" i="8"/>
  <c r="I32" i="8" s="1"/>
  <c r="J32" i="8"/>
  <c r="K32" i="8" s="1"/>
  <c r="H33" i="8"/>
  <c r="I33" i="8" s="1"/>
  <c r="J33" i="8"/>
  <c r="K33" i="8" s="1"/>
  <c r="H34" i="8"/>
  <c r="I34" i="8" s="1"/>
  <c r="J34" i="8"/>
  <c r="K34" i="8" s="1"/>
  <c r="H35" i="8"/>
  <c r="I35" i="8" s="1"/>
  <c r="J35" i="8"/>
  <c r="K35" i="8" s="1"/>
  <c r="H36" i="8"/>
  <c r="I36" i="8" s="1"/>
  <c r="J36" i="8"/>
  <c r="K36" i="8"/>
  <c r="H37" i="8"/>
  <c r="I37" i="8" s="1"/>
  <c r="J37" i="8"/>
  <c r="K37" i="8"/>
  <c r="H38" i="8"/>
  <c r="I38" i="8" s="1"/>
  <c r="J38" i="8"/>
  <c r="K38" i="8" s="1"/>
  <c r="H39" i="8"/>
  <c r="I39" i="8" s="1"/>
  <c r="J39" i="8"/>
  <c r="K39" i="8" s="1"/>
  <c r="H40" i="8"/>
  <c r="I40" i="8" s="1"/>
  <c r="J40" i="8"/>
  <c r="K40" i="8" s="1"/>
  <c r="H41" i="8"/>
  <c r="I41" i="8" s="1"/>
  <c r="J41" i="8"/>
  <c r="K41" i="8" s="1"/>
  <c r="H42" i="8"/>
  <c r="I42" i="8" s="1"/>
  <c r="J42" i="8"/>
  <c r="K42" i="8" s="1"/>
  <c r="H43" i="8"/>
  <c r="I43" i="8" s="1"/>
  <c r="J43" i="8"/>
  <c r="K43" i="8"/>
  <c r="H44" i="8"/>
  <c r="I44" i="8" s="1"/>
  <c r="J44" i="8"/>
  <c r="K44" i="8" s="1"/>
  <c r="H45" i="8"/>
  <c r="I45" i="8" s="1"/>
  <c r="J45" i="8"/>
  <c r="K45" i="8" s="1"/>
  <c r="H46" i="8"/>
  <c r="I46" i="8" s="1"/>
  <c r="J46" i="8"/>
  <c r="K46" i="8" s="1"/>
  <c r="H47" i="8"/>
  <c r="I47" i="8" s="1"/>
  <c r="J47" i="8"/>
  <c r="K47" i="8" s="1"/>
  <c r="H48" i="8"/>
  <c r="I48" i="8" s="1"/>
  <c r="J48" i="8"/>
  <c r="K48" i="8" s="1"/>
  <c r="H49" i="8"/>
  <c r="I49" i="8" s="1"/>
  <c r="J49" i="8"/>
  <c r="K49" i="8" s="1"/>
  <c r="H50" i="8"/>
  <c r="I50" i="8" s="1"/>
  <c r="J50" i="8"/>
  <c r="K50" i="8" s="1"/>
  <c r="H51" i="8"/>
  <c r="I51" i="8" s="1"/>
  <c r="J51" i="8"/>
  <c r="K51" i="8" s="1"/>
  <c r="H52" i="8"/>
  <c r="I52" i="8" s="1"/>
  <c r="J52" i="8"/>
  <c r="K52" i="8" s="1"/>
  <c r="H53" i="8"/>
  <c r="I53" i="8" s="1"/>
  <c r="J53" i="8"/>
  <c r="K53" i="8" s="1"/>
  <c r="H54" i="8"/>
  <c r="I54" i="8" s="1"/>
  <c r="J54" i="8"/>
  <c r="K54" i="8" s="1"/>
  <c r="H55" i="8"/>
  <c r="I55" i="8" s="1"/>
  <c r="J55" i="8"/>
  <c r="K55" i="8" s="1"/>
  <c r="H56" i="8"/>
  <c r="I56" i="8" s="1"/>
  <c r="J56" i="8"/>
  <c r="K56" i="8" s="1"/>
  <c r="H57" i="8"/>
  <c r="I57" i="8" s="1"/>
  <c r="J57" i="8"/>
  <c r="K57" i="8" s="1"/>
  <c r="H58" i="8"/>
  <c r="I58" i="8" s="1"/>
  <c r="J58" i="8"/>
  <c r="K58" i="8" s="1"/>
  <c r="H59" i="8"/>
  <c r="I59" i="8" s="1"/>
  <c r="J59" i="8"/>
  <c r="K59" i="8"/>
  <c r="H60" i="8"/>
  <c r="I60" i="8" s="1"/>
  <c r="J60" i="8"/>
  <c r="K60" i="8" s="1"/>
  <c r="H61" i="8"/>
  <c r="I61" i="8" s="1"/>
  <c r="J61" i="8"/>
  <c r="K61" i="8" s="1"/>
  <c r="H62" i="8"/>
  <c r="I62" i="8" s="1"/>
  <c r="J62" i="8"/>
  <c r="K62" i="8" s="1"/>
  <c r="H63" i="8"/>
  <c r="I63" i="8" s="1"/>
  <c r="J63" i="8"/>
  <c r="K63" i="8" s="1"/>
  <c r="H64" i="8"/>
  <c r="I64" i="8" s="1"/>
  <c r="J64" i="8"/>
  <c r="K64" i="8" s="1"/>
  <c r="H65" i="8"/>
  <c r="I65" i="8"/>
  <c r="J65" i="8"/>
  <c r="K65" i="8"/>
  <c r="H66" i="8"/>
  <c r="I66" i="8"/>
  <c r="J66" i="8"/>
  <c r="K66" i="8"/>
  <c r="H67" i="8"/>
  <c r="I67" i="8"/>
  <c r="J67" i="8"/>
  <c r="K67" i="8"/>
  <c r="H68" i="8"/>
  <c r="I68" i="8"/>
  <c r="J68" i="8"/>
  <c r="K68" i="8"/>
  <c r="H69" i="8"/>
  <c r="I69" i="8"/>
  <c r="J69" i="8"/>
  <c r="K69" i="8"/>
  <c r="H70" i="8"/>
  <c r="I70" i="8"/>
  <c r="J70" i="8"/>
  <c r="K70" i="8"/>
  <c r="H71" i="8"/>
  <c r="I71" i="8"/>
  <c r="J71" i="8"/>
  <c r="K71" i="8"/>
  <c r="H72" i="8"/>
  <c r="I72" i="8"/>
  <c r="J72" i="8"/>
  <c r="K72" i="8"/>
  <c r="H73" i="8"/>
  <c r="I73" i="8"/>
  <c r="J73" i="8"/>
  <c r="K73" i="8"/>
  <c r="H74" i="8"/>
  <c r="I74" i="8"/>
  <c r="J74" i="8"/>
  <c r="K74" i="8"/>
  <c r="H75" i="8"/>
  <c r="I75" i="8"/>
  <c r="J75" i="8"/>
  <c r="K75" i="8"/>
  <c r="H76" i="8"/>
  <c r="I76" i="8"/>
  <c r="J76" i="8"/>
  <c r="K76" i="8"/>
  <c r="H77" i="8"/>
  <c r="I77" i="8"/>
  <c r="J77" i="8"/>
  <c r="K77" i="8"/>
  <c r="H78" i="8"/>
  <c r="I78" i="8"/>
  <c r="J78" i="8"/>
  <c r="K78" i="8"/>
  <c r="H79" i="8"/>
  <c r="I79" i="8"/>
  <c r="J79" i="8"/>
  <c r="K79" i="8"/>
  <c r="H80" i="8"/>
  <c r="I80" i="8"/>
  <c r="J80" i="8"/>
  <c r="K80" i="8"/>
  <c r="H81" i="8"/>
  <c r="I81" i="8"/>
  <c r="J81" i="8"/>
  <c r="K81" i="8"/>
  <c r="H82" i="8"/>
  <c r="I82" i="8"/>
  <c r="J82" i="8"/>
  <c r="K82" i="8"/>
  <c r="H83" i="8"/>
  <c r="I83" i="8"/>
  <c r="J83" i="8"/>
  <c r="K83" i="8"/>
  <c r="H84" i="8"/>
  <c r="I84" i="8"/>
  <c r="J84" i="8"/>
  <c r="K84" i="8"/>
  <c r="H85" i="8"/>
  <c r="I85" i="8"/>
  <c r="J85" i="8"/>
  <c r="K85" i="8"/>
  <c r="H86" i="8"/>
  <c r="I86" i="8"/>
  <c r="J86" i="8"/>
  <c r="K86" i="8"/>
  <c r="H87" i="8"/>
  <c r="I87" i="8"/>
  <c r="J87" i="8"/>
  <c r="K87" i="8"/>
  <c r="H88" i="8"/>
  <c r="I88" i="8"/>
  <c r="J88" i="8"/>
  <c r="K88" i="8"/>
  <c r="H89" i="8"/>
  <c r="I89" i="8"/>
  <c r="J89" i="8"/>
  <c r="K89" i="8"/>
  <c r="H90" i="8"/>
  <c r="I90" i="8"/>
  <c r="J90" i="8"/>
  <c r="K90" i="8"/>
  <c r="H91" i="8"/>
  <c r="I91" i="8"/>
  <c r="J91" i="8"/>
  <c r="K91" i="8"/>
  <c r="H92" i="8"/>
  <c r="I92" i="8"/>
  <c r="J92" i="8"/>
  <c r="K92" i="8"/>
  <c r="H93" i="8"/>
  <c r="I93" i="8"/>
  <c r="J93" i="8"/>
  <c r="K93" i="8"/>
  <c r="H94" i="8"/>
  <c r="I94" i="8"/>
  <c r="J94" i="8"/>
  <c r="K94" i="8"/>
  <c r="H95" i="8"/>
  <c r="I95" i="8"/>
  <c r="J95" i="8"/>
  <c r="K95" i="8"/>
  <c r="H96" i="8"/>
  <c r="I96" i="8"/>
  <c r="J96" i="8"/>
  <c r="K96" i="8"/>
  <c r="H97" i="8"/>
  <c r="I97" i="8"/>
  <c r="J97" i="8"/>
  <c r="K97" i="8"/>
  <c r="H98" i="8"/>
  <c r="I98" i="8"/>
  <c r="J98" i="8"/>
  <c r="K98" i="8"/>
  <c r="H99" i="8"/>
  <c r="I99" i="8"/>
  <c r="J99" i="8"/>
  <c r="K99" i="8"/>
  <c r="H100" i="8"/>
  <c r="I100" i="8"/>
  <c r="J100" i="8"/>
  <c r="K100" i="8"/>
  <c r="H101" i="8"/>
  <c r="I101" i="8"/>
  <c r="J101" i="8"/>
  <c r="K101" i="8"/>
  <c r="H102" i="8"/>
  <c r="I102" i="8"/>
  <c r="J102" i="8"/>
  <c r="K102" i="8"/>
  <c r="H103" i="8"/>
  <c r="I103" i="8"/>
  <c r="J103" i="8"/>
  <c r="K103" i="8"/>
  <c r="H104" i="8"/>
  <c r="I104" i="8"/>
  <c r="J104" i="8"/>
  <c r="K104" i="8"/>
  <c r="H105" i="8"/>
  <c r="I105" i="8"/>
  <c r="J105" i="8"/>
  <c r="K105" i="8"/>
  <c r="H106" i="8"/>
  <c r="I106" i="8"/>
  <c r="J106" i="8"/>
  <c r="K106" i="8"/>
  <c r="H107" i="8"/>
  <c r="I107" i="8"/>
  <c r="J107" i="8"/>
  <c r="K107" i="8"/>
  <c r="H108" i="8"/>
  <c r="I108" i="8"/>
  <c r="J108" i="8"/>
  <c r="K108" i="8"/>
  <c r="H109" i="8"/>
  <c r="I109" i="8"/>
  <c r="J109" i="8"/>
  <c r="K109" i="8"/>
  <c r="H110" i="8"/>
  <c r="I110" i="8"/>
  <c r="J110" i="8"/>
  <c r="K110" i="8"/>
  <c r="H111" i="8"/>
  <c r="I111" i="8"/>
  <c r="J111" i="8"/>
  <c r="K111" i="8"/>
  <c r="H112" i="8"/>
  <c r="I112" i="8"/>
  <c r="J112" i="8"/>
  <c r="K112" i="8"/>
  <c r="H113" i="8"/>
  <c r="I113" i="8"/>
  <c r="J113" i="8"/>
  <c r="K113" i="8"/>
  <c r="H114" i="8"/>
  <c r="I114" i="8"/>
  <c r="J114" i="8"/>
  <c r="K114" i="8"/>
  <c r="H115" i="8"/>
  <c r="I115" i="8"/>
  <c r="J115" i="8"/>
  <c r="K115" i="8"/>
  <c r="H116" i="8"/>
  <c r="I116" i="8"/>
  <c r="J116" i="8"/>
  <c r="K116" i="8"/>
  <c r="H117" i="8"/>
  <c r="I117" i="8"/>
  <c r="J117" i="8"/>
  <c r="K117" i="8"/>
  <c r="H118" i="8"/>
  <c r="I118" i="8"/>
  <c r="J118" i="8"/>
  <c r="K118" i="8"/>
  <c r="H119" i="8"/>
  <c r="I119" i="8"/>
  <c r="J119" i="8"/>
  <c r="K119" i="8"/>
  <c r="H120" i="8"/>
  <c r="I120" i="8"/>
  <c r="J120" i="8"/>
  <c r="K120" i="8"/>
  <c r="H121" i="8"/>
  <c r="I121" i="8"/>
  <c r="J121" i="8"/>
  <c r="K121" i="8"/>
  <c r="H122" i="8"/>
  <c r="I122" i="8"/>
  <c r="J122" i="8"/>
  <c r="K122" i="8"/>
  <c r="H123" i="8"/>
  <c r="I123" i="8"/>
  <c r="J123" i="8"/>
  <c r="K123" i="8"/>
  <c r="H124" i="8"/>
  <c r="I124" i="8"/>
  <c r="J124" i="8"/>
  <c r="K124" i="8"/>
  <c r="H125" i="8"/>
  <c r="I125" i="8"/>
  <c r="J125" i="8"/>
  <c r="K125" i="8"/>
  <c r="H126" i="8"/>
  <c r="I126" i="8"/>
  <c r="J126" i="8"/>
  <c r="K126" i="8"/>
  <c r="H127" i="8"/>
  <c r="I127" i="8"/>
  <c r="J127" i="8"/>
  <c r="K127" i="8"/>
  <c r="H128" i="8"/>
  <c r="I128" i="8"/>
  <c r="J128" i="8"/>
  <c r="K128" i="8"/>
  <c r="H129" i="8"/>
  <c r="I129" i="8"/>
  <c r="J129" i="8"/>
  <c r="K129" i="8"/>
  <c r="H130" i="8"/>
  <c r="I130" i="8"/>
  <c r="J130" i="8"/>
  <c r="K130" i="8"/>
  <c r="H131" i="8"/>
  <c r="I131" i="8"/>
  <c r="J131" i="8"/>
  <c r="K131" i="8"/>
  <c r="H132" i="8"/>
  <c r="I132" i="8"/>
  <c r="J132" i="8"/>
  <c r="K132" i="8"/>
  <c r="H133" i="8"/>
  <c r="I133" i="8"/>
  <c r="J133" i="8"/>
  <c r="K133" i="8"/>
  <c r="H134" i="8"/>
  <c r="I134" i="8"/>
  <c r="J134" i="8"/>
  <c r="K134" i="8"/>
  <c r="H135" i="8"/>
  <c r="I135" i="8"/>
  <c r="J135" i="8"/>
  <c r="K135" i="8"/>
  <c r="H136" i="8"/>
  <c r="I136" i="8"/>
  <c r="J136" i="8"/>
  <c r="K136" i="8"/>
  <c r="H137" i="8"/>
  <c r="I137" i="8"/>
  <c r="J137" i="8"/>
  <c r="K137" i="8"/>
  <c r="H138" i="8"/>
  <c r="I138" i="8"/>
  <c r="J138" i="8"/>
  <c r="K138" i="8"/>
  <c r="H139" i="8"/>
  <c r="I139" i="8"/>
  <c r="J139" i="8"/>
  <c r="K139" i="8"/>
  <c r="H140" i="8"/>
  <c r="I140" i="8"/>
  <c r="J140" i="8"/>
  <c r="K140" i="8"/>
  <c r="H141" i="8"/>
  <c r="I141" i="8"/>
  <c r="J141" i="8"/>
  <c r="K141" i="8"/>
  <c r="H142" i="8"/>
  <c r="I142" i="8"/>
  <c r="J142" i="8"/>
  <c r="K142" i="8"/>
  <c r="H143" i="8"/>
  <c r="I143" i="8"/>
  <c r="J143" i="8"/>
  <c r="K143" i="8"/>
  <c r="H144" i="8"/>
  <c r="I144" i="8"/>
  <c r="J144" i="8"/>
  <c r="K144" i="8"/>
  <c r="H145" i="8"/>
  <c r="I145" i="8"/>
  <c r="J145" i="8"/>
  <c r="K145" i="8"/>
  <c r="H146" i="8"/>
  <c r="I146" i="8"/>
  <c r="J146" i="8"/>
  <c r="K146" i="8"/>
  <c r="H147" i="8"/>
  <c r="I147" i="8"/>
  <c r="J147" i="8"/>
  <c r="K147" i="8"/>
  <c r="H148" i="8"/>
  <c r="I148" i="8"/>
  <c r="J148" i="8"/>
  <c r="K148" i="8"/>
  <c r="H149" i="8"/>
  <c r="I149" i="8"/>
  <c r="J149" i="8"/>
  <c r="K149" i="8"/>
  <c r="H150" i="8"/>
  <c r="I150" i="8"/>
  <c r="J150" i="8"/>
  <c r="K150" i="8"/>
  <c r="H151" i="8"/>
  <c r="I151" i="8"/>
  <c r="J151" i="8"/>
  <c r="K151" i="8"/>
  <c r="H152" i="8"/>
  <c r="I152" i="8"/>
  <c r="J152" i="8"/>
  <c r="K152" i="8"/>
  <c r="H153" i="8"/>
  <c r="I153" i="8"/>
  <c r="J153" i="8"/>
  <c r="K153" i="8"/>
  <c r="H154" i="8"/>
  <c r="I154" i="8"/>
  <c r="J154" i="8"/>
  <c r="K154" i="8"/>
  <c r="H155" i="8"/>
  <c r="I155" i="8"/>
  <c r="J155" i="8"/>
  <c r="K155" i="8"/>
  <c r="H156" i="8"/>
  <c r="I156" i="8"/>
  <c r="J156" i="8"/>
  <c r="K156" i="8"/>
  <c r="H157" i="8"/>
  <c r="I157" i="8"/>
  <c r="J157" i="8"/>
  <c r="K157" i="8"/>
  <c r="H158" i="8"/>
  <c r="I158" i="8"/>
  <c r="J158" i="8"/>
  <c r="K158" i="8"/>
  <c r="H159" i="8"/>
  <c r="I159" i="8"/>
  <c r="J159" i="8"/>
  <c r="K159" i="8"/>
  <c r="H160" i="8"/>
  <c r="I160" i="8"/>
  <c r="J160" i="8"/>
  <c r="K160" i="8"/>
  <c r="H161" i="8"/>
  <c r="I161" i="8"/>
  <c r="J161" i="8"/>
  <c r="K161" i="8"/>
  <c r="H162" i="8"/>
  <c r="I162" i="8"/>
  <c r="J162" i="8"/>
  <c r="K162" i="8"/>
  <c r="H163" i="8"/>
  <c r="I163" i="8"/>
  <c r="J163" i="8"/>
  <c r="K163" i="8"/>
  <c r="H164" i="8"/>
  <c r="I164" i="8"/>
  <c r="J164" i="8"/>
  <c r="K164" i="8"/>
  <c r="H165" i="8"/>
  <c r="I165" i="8"/>
  <c r="J165" i="8"/>
  <c r="K165" i="8"/>
  <c r="H166" i="8"/>
  <c r="I166" i="8"/>
  <c r="J166" i="8"/>
  <c r="K166" i="8"/>
  <c r="H167" i="8"/>
  <c r="I167" i="8"/>
  <c r="J167" i="8"/>
  <c r="K167" i="8"/>
  <c r="H168" i="8"/>
  <c r="I168" i="8"/>
  <c r="J168" i="8"/>
  <c r="K168" i="8"/>
  <c r="H169" i="8"/>
  <c r="I169" i="8"/>
  <c r="J169" i="8"/>
  <c r="K169" i="8"/>
  <c r="H170" i="8"/>
  <c r="I170" i="8"/>
  <c r="J170" i="8"/>
  <c r="K170" i="8"/>
  <c r="H171" i="8"/>
  <c r="I171" i="8"/>
  <c r="J171" i="8"/>
  <c r="K171" i="8"/>
  <c r="H172" i="8"/>
  <c r="I172" i="8"/>
  <c r="J172" i="8"/>
  <c r="K172" i="8"/>
  <c r="H173" i="8"/>
  <c r="I173" i="8"/>
  <c r="J173" i="8"/>
  <c r="K173" i="8"/>
  <c r="H174" i="8"/>
  <c r="I174" i="8"/>
  <c r="J174" i="8"/>
  <c r="K174" i="8"/>
  <c r="H175" i="8"/>
  <c r="I175" i="8"/>
  <c r="J175" i="8"/>
  <c r="K175" i="8"/>
  <c r="H176" i="8"/>
  <c r="I176" i="8"/>
  <c r="J176" i="8"/>
  <c r="K176" i="8"/>
  <c r="H177" i="8"/>
  <c r="I177" i="8"/>
  <c r="J177" i="8"/>
  <c r="K177" i="8"/>
  <c r="H178" i="8"/>
  <c r="I178" i="8"/>
  <c r="J178" i="8"/>
  <c r="K178" i="8"/>
  <c r="H179" i="8"/>
  <c r="I179" i="8"/>
  <c r="J179" i="8"/>
  <c r="K179" i="8"/>
  <c r="H180" i="8"/>
  <c r="I180" i="8"/>
  <c r="J180" i="8"/>
  <c r="K180" i="8"/>
  <c r="H181" i="8"/>
  <c r="I181" i="8"/>
  <c r="J181" i="8"/>
  <c r="K181" i="8"/>
  <c r="H182" i="8"/>
  <c r="I182" i="8"/>
  <c r="J182" i="8"/>
  <c r="K182" i="8"/>
  <c r="H183" i="8"/>
  <c r="I183" i="8"/>
  <c r="J183" i="8"/>
  <c r="K183" i="8"/>
  <c r="H184" i="8"/>
  <c r="I184" i="8"/>
  <c r="J184" i="8"/>
  <c r="K184" i="8"/>
  <c r="H185" i="8"/>
  <c r="I185" i="8"/>
  <c r="J185" i="8"/>
  <c r="K185" i="8"/>
  <c r="H186" i="8"/>
  <c r="I186" i="8"/>
  <c r="J186" i="8"/>
  <c r="K186" i="8"/>
  <c r="H187" i="8"/>
  <c r="I187" i="8"/>
  <c r="J187" i="8"/>
  <c r="K187" i="8"/>
  <c r="H188" i="8"/>
  <c r="I188" i="8"/>
  <c r="J188" i="8"/>
  <c r="K188" i="8"/>
  <c r="H189" i="8"/>
  <c r="I189" i="8"/>
  <c r="J189" i="8"/>
  <c r="K189" i="8"/>
  <c r="H190" i="8"/>
  <c r="I190" i="8"/>
  <c r="J190" i="8"/>
  <c r="K190" i="8"/>
  <c r="H191" i="8"/>
  <c r="I191" i="8"/>
  <c r="J191" i="8"/>
  <c r="K191" i="8"/>
  <c r="H192" i="8"/>
  <c r="I192" i="8"/>
  <c r="J192" i="8"/>
  <c r="K192" i="8"/>
  <c r="H193" i="8"/>
  <c r="I193" i="8"/>
  <c r="J193" i="8"/>
  <c r="K193" i="8"/>
  <c r="H194" i="8"/>
  <c r="I194" i="8"/>
  <c r="J194" i="8"/>
  <c r="K194" i="8"/>
  <c r="H195" i="8"/>
  <c r="I195" i="8"/>
  <c r="J195" i="8"/>
  <c r="K195" i="8"/>
  <c r="H196" i="8"/>
  <c r="I196" i="8"/>
  <c r="J196" i="8"/>
  <c r="K196" i="8"/>
  <c r="H197" i="8"/>
  <c r="I197" i="8"/>
  <c r="J197" i="8"/>
  <c r="K197" i="8"/>
  <c r="H198" i="8"/>
  <c r="I198" i="8"/>
  <c r="J198" i="8"/>
  <c r="K198" i="8"/>
  <c r="H199" i="8"/>
  <c r="I199" i="8"/>
  <c r="J199" i="8"/>
  <c r="K199" i="8"/>
  <c r="H200" i="8"/>
  <c r="I200" i="8"/>
  <c r="J200" i="8"/>
  <c r="K200" i="8"/>
  <c r="H201" i="8"/>
  <c r="I201" i="8"/>
  <c r="J201" i="8"/>
  <c r="K201" i="8"/>
  <c r="H202" i="8"/>
  <c r="I202" i="8"/>
  <c r="J202" i="8"/>
  <c r="K202" i="8"/>
  <c r="H203" i="8"/>
  <c r="I203" i="8"/>
  <c r="J203" i="8"/>
  <c r="K203" i="8"/>
  <c r="H204" i="8"/>
  <c r="I204" i="8"/>
  <c r="J204" i="8"/>
  <c r="K204" i="8"/>
  <c r="H205" i="8"/>
  <c r="I205" i="8"/>
  <c r="J205" i="8"/>
  <c r="K205" i="8"/>
  <c r="H206" i="8"/>
  <c r="I206" i="8"/>
  <c r="J206" i="8"/>
  <c r="K206" i="8"/>
  <c r="H207" i="8"/>
  <c r="I207" i="8"/>
  <c r="J207" i="8"/>
  <c r="K207" i="8"/>
  <c r="H208" i="8"/>
  <c r="I208" i="8"/>
  <c r="J208" i="8"/>
  <c r="K208" i="8"/>
  <c r="H209" i="8"/>
  <c r="I209" i="8"/>
  <c r="J209" i="8"/>
  <c r="K209" i="8"/>
  <c r="H210" i="8"/>
  <c r="I210" i="8"/>
  <c r="J210" i="8"/>
  <c r="K210" i="8"/>
  <c r="H211" i="8"/>
  <c r="I211" i="8"/>
  <c r="J211" i="8"/>
  <c r="K211" i="8"/>
  <c r="H212" i="8"/>
  <c r="I212" i="8"/>
  <c r="J212" i="8"/>
  <c r="K212" i="8"/>
  <c r="H213" i="8"/>
  <c r="I213" i="8"/>
  <c r="J213" i="8"/>
  <c r="K213" i="8"/>
  <c r="H214" i="8"/>
  <c r="I214" i="8"/>
  <c r="J214" i="8"/>
  <c r="K214" i="8"/>
  <c r="H215" i="8"/>
  <c r="I215" i="8"/>
  <c r="J215" i="8"/>
  <c r="K215" i="8"/>
  <c r="H216" i="8"/>
  <c r="I216" i="8"/>
  <c r="J216" i="8"/>
  <c r="K216" i="8"/>
  <c r="H217" i="8"/>
  <c r="I217" i="8"/>
  <c r="J217" i="8"/>
  <c r="K217" i="8"/>
  <c r="H218" i="8"/>
  <c r="I218" i="8"/>
  <c r="J218" i="8"/>
  <c r="K218" i="8"/>
  <c r="H219" i="8"/>
  <c r="I219" i="8"/>
  <c r="J219" i="8"/>
  <c r="K219" i="8"/>
  <c r="H220" i="8"/>
  <c r="I220" i="8"/>
  <c r="J220" i="8"/>
  <c r="K220" i="8"/>
  <c r="H221" i="8"/>
  <c r="I221" i="8"/>
  <c r="J221" i="8"/>
  <c r="K221" i="8"/>
  <c r="H222" i="8"/>
  <c r="I222" i="8"/>
  <c r="J222" i="8"/>
  <c r="K222" i="8"/>
  <c r="H223" i="8"/>
  <c r="I223" i="8"/>
  <c r="J223" i="8"/>
  <c r="K223" i="8"/>
  <c r="H224" i="8"/>
  <c r="I224" i="8"/>
  <c r="J224" i="8"/>
  <c r="K224" i="8"/>
  <c r="H225" i="8"/>
  <c r="I225" i="8"/>
  <c r="J225" i="8"/>
  <c r="K225" i="8"/>
  <c r="H226" i="8"/>
  <c r="I226" i="8"/>
  <c r="J226" i="8"/>
  <c r="K226" i="8"/>
  <c r="H227" i="8"/>
  <c r="I227" i="8"/>
  <c r="J227" i="8"/>
  <c r="K227" i="8"/>
  <c r="H228" i="8"/>
  <c r="I228" i="8"/>
  <c r="J228" i="8"/>
  <c r="K228" i="8"/>
  <c r="H229" i="8"/>
  <c r="I229" i="8"/>
  <c r="J229" i="8"/>
  <c r="K229" i="8"/>
  <c r="H230" i="8"/>
  <c r="I230" i="8"/>
  <c r="J230" i="8"/>
  <c r="K230" i="8"/>
  <c r="H231" i="8"/>
  <c r="I231" i="8"/>
  <c r="J231" i="8"/>
  <c r="K231" i="8"/>
  <c r="H232" i="8"/>
  <c r="I232" i="8"/>
  <c r="J232" i="8"/>
  <c r="K232" i="8"/>
  <c r="H233" i="8"/>
  <c r="I233" i="8"/>
  <c r="J233" i="8"/>
  <c r="K233" i="8"/>
  <c r="H234" i="8"/>
  <c r="I234" i="8"/>
  <c r="J234" i="8"/>
  <c r="K234" i="8"/>
  <c r="H235" i="8"/>
  <c r="I235" i="8"/>
  <c r="J235" i="8"/>
  <c r="K235" i="8"/>
  <c r="H236" i="8"/>
  <c r="I236" i="8"/>
  <c r="J236" i="8"/>
  <c r="K236" i="8"/>
  <c r="H237" i="8"/>
  <c r="I237" i="8"/>
  <c r="J237" i="8"/>
  <c r="K237" i="8"/>
  <c r="H238" i="8"/>
  <c r="I238" i="8"/>
  <c r="J238" i="8"/>
  <c r="K238" i="8"/>
  <c r="H239" i="8"/>
  <c r="I239" i="8"/>
  <c r="J239" i="8"/>
  <c r="K239" i="8"/>
  <c r="H240" i="8"/>
  <c r="I240" i="8"/>
  <c r="J240" i="8"/>
  <c r="K240" i="8"/>
  <c r="H241" i="8"/>
  <c r="I241" i="8"/>
  <c r="J241" i="8"/>
  <c r="K241" i="8"/>
  <c r="H242" i="8"/>
  <c r="I242" i="8"/>
  <c r="J242" i="8"/>
  <c r="K242" i="8"/>
  <c r="H243" i="8"/>
  <c r="I243" i="8"/>
  <c r="J243" i="8"/>
  <c r="K243" i="8"/>
  <c r="H244" i="8"/>
  <c r="I244" i="8"/>
  <c r="J244" i="8"/>
  <c r="K244" i="8"/>
  <c r="H245" i="8"/>
  <c r="I245" i="8"/>
  <c r="J245" i="8"/>
  <c r="K245" i="8"/>
  <c r="H246" i="8"/>
  <c r="I246" i="8"/>
  <c r="J246" i="8"/>
  <c r="K246" i="8"/>
  <c r="H247" i="8"/>
  <c r="I247" i="8"/>
  <c r="J247" i="8"/>
  <c r="K247" i="8"/>
  <c r="H248" i="8"/>
  <c r="I248" i="8"/>
  <c r="J248" i="8"/>
  <c r="K248" i="8"/>
  <c r="H249" i="8"/>
  <c r="I249" i="8"/>
  <c r="J249" i="8"/>
  <c r="K249" i="8"/>
  <c r="H250" i="8"/>
  <c r="I250" i="8"/>
  <c r="J250" i="8"/>
  <c r="K250" i="8"/>
  <c r="H251" i="8"/>
  <c r="I251" i="8"/>
  <c r="J251" i="8"/>
  <c r="K251" i="8"/>
  <c r="H252" i="8"/>
  <c r="I252" i="8"/>
  <c r="J252" i="8"/>
  <c r="K252" i="8"/>
  <c r="H253" i="8"/>
  <c r="I253" i="8"/>
  <c r="J253" i="8"/>
  <c r="K253" i="8"/>
  <c r="H254" i="8"/>
  <c r="I254" i="8"/>
  <c r="J254" i="8"/>
  <c r="K254" i="8"/>
  <c r="H255" i="8"/>
  <c r="I255" i="8"/>
  <c r="J255" i="8"/>
  <c r="K255" i="8"/>
  <c r="H256" i="8"/>
  <c r="I256" i="8"/>
  <c r="J256" i="8"/>
  <c r="K256" i="8"/>
  <c r="H257" i="8"/>
  <c r="I257" i="8"/>
  <c r="J257" i="8"/>
  <c r="K257" i="8"/>
  <c r="H258" i="8"/>
  <c r="I258" i="8"/>
  <c r="J258" i="8"/>
  <c r="K258" i="8"/>
  <c r="H259" i="8"/>
  <c r="I259" i="8"/>
  <c r="J259" i="8"/>
  <c r="K259" i="8"/>
  <c r="H260" i="8"/>
  <c r="I260" i="8"/>
  <c r="J260" i="8"/>
  <c r="K260" i="8"/>
  <c r="H261" i="8"/>
  <c r="I261" i="8"/>
  <c r="J261" i="8"/>
  <c r="K261" i="8"/>
  <c r="H262" i="8"/>
  <c r="I262" i="8"/>
  <c r="J262" i="8"/>
  <c r="K262" i="8"/>
  <c r="H263" i="8"/>
  <c r="I263" i="8"/>
  <c r="J263" i="8"/>
  <c r="K263" i="8"/>
  <c r="H264" i="8"/>
  <c r="I264" i="8"/>
  <c r="J264" i="8"/>
  <c r="K264" i="8"/>
  <c r="H265" i="8"/>
  <c r="I265" i="8"/>
  <c r="J265" i="8"/>
  <c r="K265" i="8"/>
  <c r="H266" i="8"/>
  <c r="I266" i="8"/>
  <c r="J266" i="8"/>
  <c r="K266" i="8"/>
  <c r="H267" i="8"/>
  <c r="I267" i="8"/>
  <c r="J267" i="8"/>
  <c r="K267" i="8"/>
  <c r="H268" i="8"/>
  <c r="I268" i="8"/>
  <c r="J268" i="8"/>
  <c r="K268" i="8"/>
  <c r="H269" i="8"/>
  <c r="I269" i="8"/>
  <c r="J269" i="8"/>
  <c r="K269" i="8"/>
  <c r="H270" i="8"/>
  <c r="I270" i="8"/>
  <c r="J270" i="8"/>
  <c r="K270" i="8"/>
  <c r="H271" i="8"/>
  <c r="I271" i="8"/>
  <c r="J271" i="8"/>
  <c r="K271" i="8"/>
  <c r="H272" i="8"/>
  <c r="I272" i="8"/>
  <c r="J272" i="8"/>
  <c r="K272" i="8"/>
  <c r="H273" i="8"/>
  <c r="I273" i="8"/>
  <c r="J273" i="8"/>
  <c r="K273" i="8"/>
  <c r="H274" i="8"/>
  <c r="I274" i="8"/>
  <c r="J274" i="8"/>
  <c r="K274" i="8"/>
  <c r="H275" i="8"/>
  <c r="I275" i="8"/>
  <c r="J275" i="8"/>
  <c r="K275" i="8"/>
  <c r="H276" i="8"/>
  <c r="I276" i="8"/>
  <c r="J276" i="8"/>
  <c r="K276" i="8"/>
  <c r="H277" i="8"/>
  <c r="I277" i="8"/>
  <c r="J277" i="8"/>
  <c r="K277" i="8"/>
  <c r="H278" i="8"/>
  <c r="I278" i="8"/>
  <c r="J278" i="8"/>
  <c r="K278" i="8"/>
  <c r="H279" i="8"/>
  <c r="I279" i="8"/>
  <c r="J279" i="8"/>
  <c r="K279" i="8"/>
  <c r="H280" i="8"/>
  <c r="I280" i="8"/>
  <c r="J280" i="8"/>
  <c r="K280" i="8"/>
  <c r="H281" i="8"/>
  <c r="I281" i="8"/>
  <c r="J281" i="8"/>
  <c r="K281" i="8"/>
  <c r="H282" i="8"/>
  <c r="I282" i="8"/>
  <c r="J282" i="8"/>
  <c r="K282" i="8"/>
  <c r="H283" i="8"/>
  <c r="I283" i="8"/>
  <c r="J283" i="8"/>
  <c r="K283" i="8"/>
  <c r="H284" i="8"/>
  <c r="I284" i="8"/>
  <c r="J284" i="8"/>
  <c r="K284" i="8"/>
  <c r="H285" i="8"/>
  <c r="I285" i="8"/>
  <c r="J285" i="8"/>
  <c r="K285" i="8"/>
  <c r="H286" i="8"/>
  <c r="I286" i="8"/>
  <c r="J286" i="8"/>
  <c r="K286" i="8"/>
  <c r="H287" i="8"/>
  <c r="I287" i="8"/>
  <c r="J287" i="8"/>
  <c r="K287" i="8"/>
  <c r="H288" i="8"/>
  <c r="I288" i="8"/>
  <c r="J288" i="8"/>
  <c r="K288" i="8"/>
  <c r="H289" i="8"/>
  <c r="I289" i="8"/>
  <c r="J289" i="8"/>
  <c r="K289" i="8"/>
  <c r="H290" i="8"/>
  <c r="I290" i="8"/>
  <c r="J290" i="8"/>
  <c r="K290" i="8"/>
  <c r="H291" i="8"/>
  <c r="I291" i="8"/>
  <c r="J291" i="8"/>
  <c r="K291" i="8"/>
  <c r="H292" i="8"/>
  <c r="I292" i="8"/>
  <c r="J292" i="8"/>
  <c r="K292" i="8"/>
  <c r="H293" i="8"/>
  <c r="I293" i="8"/>
  <c r="J293" i="8"/>
  <c r="K293" i="8"/>
  <c r="H294" i="8"/>
  <c r="I294" i="8"/>
  <c r="J294" i="8"/>
  <c r="K294" i="8"/>
  <c r="H295" i="8"/>
  <c r="I295" i="8"/>
  <c r="J295" i="8"/>
  <c r="K295" i="8"/>
  <c r="H296" i="8"/>
  <c r="I296" i="8"/>
  <c r="J296" i="8"/>
  <c r="K296" i="8"/>
  <c r="H297" i="8"/>
  <c r="I297" i="8"/>
  <c r="J297" i="8"/>
  <c r="K297" i="8"/>
  <c r="H298" i="8"/>
  <c r="I298" i="8"/>
  <c r="J298" i="8"/>
  <c r="K298" i="8"/>
  <c r="H299" i="8"/>
  <c r="I299" i="8"/>
  <c r="J299" i="8"/>
  <c r="K299" i="8"/>
  <c r="H300" i="8"/>
  <c r="I300" i="8"/>
  <c r="J300" i="8"/>
  <c r="K300" i="8"/>
  <c r="H301" i="8"/>
  <c r="I301" i="8"/>
  <c r="J301" i="8"/>
  <c r="K301" i="8"/>
  <c r="H302" i="8"/>
  <c r="I302" i="8"/>
  <c r="J302" i="8"/>
  <c r="K302" i="8"/>
  <c r="H303" i="8"/>
  <c r="I303" i="8"/>
  <c r="J303" i="8"/>
  <c r="K303" i="8"/>
  <c r="H304" i="8"/>
  <c r="I304" i="8"/>
  <c r="J304" i="8"/>
  <c r="K304" i="8"/>
  <c r="H305" i="8"/>
  <c r="I305" i="8"/>
  <c r="J305" i="8"/>
  <c r="K305" i="8"/>
  <c r="H306" i="8"/>
  <c r="I306" i="8"/>
  <c r="J306" i="8"/>
  <c r="K306" i="8"/>
  <c r="H307" i="8"/>
  <c r="I307" i="8"/>
  <c r="J307" i="8"/>
  <c r="K307" i="8"/>
  <c r="H308" i="8"/>
  <c r="I308" i="8"/>
  <c r="J308" i="8"/>
  <c r="K308" i="8"/>
  <c r="H309" i="8"/>
  <c r="I309" i="8"/>
  <c r="J309" i="8"/>
  <c r="K309" i="8"/>
  <c r="H310" i="8"/>
  <c r="I310" i="8"/>
  <c r="J310" i="8"/>
  <c r="K310" i="8"/>
  <c r="H311" i="8"/>
  <c r="I311" i="8"/>
  <c r="J311" i="8"/>
  <c r="K311" i="8"/>
  <c r="H312" i="8"/>
  <c r="I312" i="8"/>
  <c r="J312" i="8"/>
  <c r="K312" i="8"/>
  <c r="H313" i="8"/>
  <c r="I313" i="8"/>
  <c r="J313" i="8"/>
  <c r="K313" i="8"/>
  <c r="H314" i="8"/>
  <c r="I314" i="8"/>
  <c r="J314" i="8"/>
  <c r="K314" i="8"/>
  <c r="H315" i="8"/>
  <c r="I315" i="8"/>
  <c r="J315" i="8"/>
  <c r="K315" i="8"/>
  <c r="H316" i="8"/>
  <c r="I316" i="8"/>
  <c r="J316" i="8"/>
  <c r="K316" i="8"/>
  <c r="H317" i="8"/>
  <c r="I317" i="8"/>
  <c r="J317" i="8"/>
  <c r="K317" i="8"/>
  <c r="H318" i="8"/>
  <c r="I318" i="8"/>
  <c r="J318" i="8"/>
  <c r="K318" i="8"/>
  <c r="H319" i="8"/>
  <c r="I319" i="8"/>
  <c r="J319" i="8"/>
  <c r="K319" i="8"/>
  <c r="H320" i="8"/>
  <c r="I320" i="8"/>
  <c r="J320" i="8"/>
  <c r="K320" i="8"/>
  <c r="H321" i="8"/>
  <c r="I321" i="8"/>
  <c r="J321" i="8"/>
  <c r="K321" i="8"/>
  <c r="H322" i="8"/>
  <c r="I322" i="8"/>
  <c r="J322" i="8"/>
  <c r="K322" i="8"/>
  <c r="H323" i="8"/>
  <c r="I323" i="8"/>
  <c r="J323" i="8"/>
  <c r="K323" i="8"/>
  <c r="H324" i="8"/>
  <c r="I324" i="8"/>
  <c r="J324" i="8"/>
  <c r="K324" i="8"/>
  <c r="H325" i="8"/>
  <c r="I325" i="8"/>
  <c r="J325" i="8"/>
  <c r="K325" i="8"/>
  <c r="H326" i="8"/>
  <c r="I326" i="8"/>
  <c r="J326" i="8"/>
  <c r="K326" i="8"/>
  <c r="H327" i="8"/>
  <c r="I327" i="8"/>
  <c r="J327" i="8"/>
  <c r="K327" i="8"/>
  <c r="H328" i="8"/>
  <c r="I328" i="8"/>
  <c r="J328" i="8"/>
  <c r="K328" i="8"/>
  <c r="H329" i="8"/>
  <c r="I329" i="8"/>
  <c r="J329" i="8"/>
  <c r="K329" i="8"/>
  <c r="H330" i="8"/>
  <c r="I330" i="8"/>
  <c r="J330" i="8"/>
  <c r="K330" i="8"/>
  <c r="H331" i="8"/>
  <c r="I331" i="8"/>
  <c r="J331" i="8"/>
  <c r="K331" i="8"/>
  <c r="H332" i="8"/>
  <c r="I332" i="8"/>
  <c r="J332" i="8"/>
  <c r="K332" i="8"/>
  <c r="H333" i="8"/>
  <c r="I333" i="8"/>
  <c r="J333" i="8"/>
  <c r="K333" i="8"/>
  <c r="H334" i="8"/>
  <c r="I334" i="8"/>
  <c r="J334" i="8"/>
  <c r="K334" i="8"/>
  <c r="H335" i="8"/>
  <c r="I335" i="8"/>
  <c r="J335" i="8"/>
  <c r="K335" i="8"/>
  <c r="H336" i="8"/>
  <c r="I336" i="8"/>
  <c r="J336" i="8"/>
  <c r="K336" i="8"/>
  <c r="H337" i="8"/>
  <c r="I337" i="8"/>
  <c r="J337" i="8"/>
  <c r="K337" i="8"/>
  <c r="H338" i="8"/>
  <c r="I338" i="8"/>
  <c r="J338" i="8"/>
  <c r="K338" i="8"/>
  <c r="H339" i="8"/>
  <c r="I339" i="8"/>
  <c r="J339" i="8"/>
  <c r="K339" i="8"/>
  <c r="H340" i="8"/>
  <c r="I340" i="8"/>
  <c r="J340" i="8"/>
  <c r="K340" i="8"/>
  <c r="H341" i="8"/>
  <c r="I341" i="8"/>
  <c r="J341" i="8"/>
  <c r="K341" i="8"/>
  <c r="H342" i="8"/>
  <c r="I342" i="8"/>
  <c r="J342" i="8"/>
  <c r="K342" i="8"/>
  <c r="H343" i="8"/>
  <c r="I343" i="8"/>
  <c r="J343" i="8"/>
  <c r="K343" i="8"/>
  <c r="H344" i="8"/>
  <c r="I344" i="8"/>
  <c r="J344" i="8"/>
  <c r="K344" i="8"/>
  <c r="H345" i="8"/>
  <c r="I345" i="8"/>
  <c r="J345" i="8"/>
  <c r="K345" i="8"/>
  <c r="H346" i="8"/>
  <c r="I346" i="8"/>
  <c r="J346" i="8"/>
  <c r="K346" i="8"/>
  <c r="H347" i="8"/>
  <c r="I347" i="8"/>
  <c r="J347" i="8"/>
  <c r="K347" i="8"/>
  <c r="H348" i="8"/>
  <c r="I348" i="8"/>
  <c r="J348" i="8"/>
  <c r="K348" i="8"/>
  <c r="H349" i="8"/>
  <c r="I349" i="8"/>
  <c r="J349" i="8"/>
  <c r="K349" i="8"/>
  <c r="H350" i="8"/>
  <c r="I350" i="8"/>
  <c r="J350" i="8"/>
  <c r="K350" i="8"/>
  <c r="H351" i="8"/>
  <c r="I351" i="8"/>
  <c r="J351" i="8"/>
  <c r="K351" i="8"/>
  <c r="H352" i="8"/>
  <c r="I352" i="8"/>
  <c r="J352" i="8"/>
  <c r="K352" i="8"/>
  <c r="H353" i="8"/>
  <c r="I353" i="8"/>
  <c r="J353" i="8"/>
  <c r="K353" i="8"/>
  <c r="H354" i="8"/>
  <c r="I354" i="8"/>
  <c r="J354" i="8"/>
  <c r="K354" i="8"/>
  <c r="H355" i="8"/>
  <c r="I355" i="8"/>
  <c r="J355" i="8"/>
  <c r="K355" i="8"/>
  <c r="H356" i="8"/>
  <c r="I356" i="8"/>
  <c r="J356" i="8"/>
  <c r="K356" i="8"/>
  <c r="H357" i="8"/>
  <c r="I357" i="8"/>
  <c r="J357" i="8"/>
  <c r="K357" i="8"/>
  <c r="H358" i="8"/>
  <c r="I358" i="8"/>
  <c r="J358" i="8"/>
  <c r="K358" i="8"/>
  <c r="H359" i="8"/>
  <c r="I359" i="8"/>
  <c r="J359" i="8"/>
  <c r="K359" i="8"/>
  <c r="H360" i="8"/>
  <c r="I360" i="8"/>
  <c r="J360" i="8"/>
  <c r="K360" i="8"/>
  <c r="H361" i="8"/>
  <c r="I361" i="8"/>
  <c r="J361" i="8"/>
  <c r="K361" i="8"/>
  <c r="H362" i="8"/>
  <c r="I362" i="8"/>
  <c r="J362" i="8"/>
  <c r="K362" i="8"/>
  <c r="H363" i="8"/>
  <c r="I363" i="8"/>
  <c r="J363" i="8"/>
  <c r="K363" i="8"/>
  <c r="H364" i="8"/>
  <c r="I364" i="8"/>
  <c r="J364" i="8"/>
  <c r="K364" i="8"/>
  <c r="H365" i="8"/>
  <c r="I365" i="8"/>
  <c r="J365" i="8"/>
  <c r="K365" i="8"/>
  <c r="H366" i="8"/>
  <c r="I366" i="8"/>
  <c r="J366" i="8"/>
  <c r="K366" i="8"/>
  <c r="H367" i="8"/>
  <c r="I367" i="8"/>
  <c r="J367" i="8"/>
  <c r="K367" i="8"/>
  <c r="H368" i="8"/>
  <c r="I368" i="8"/>
  <c r="J368" i="8"/>
  <c r="K368" i="8"/>
  <c r="H369" i="8"/>
  <c r="I369" i="8"/>
  <c r="J369" i="8"/>
  <c r="K369" i="8"/>
  <c r="H370" i="8"/>
  <c r="I370" i="8"/>
  <c r="J370" i="8"/>
  <c r="K370" i="8"/>
  <c r="H371" i="8"/>
  <c r="I371" i="8"/>
  <c r="J371" i="8"/>
  <c r="K371" i="8"/>
  <c r="H372" i="8"/>
  <c r="I372" i="8"/>
  <c r="J372" i="8"/>
  <c r="K372" i="8"/>
  <c r="H373" i="8"/>
  <c r="I373" i="8"/>
  <c r="J373" i="8"/>
  <c r="K373" i="8"/>
  <c r="H374" i="8"/>
  <c r="I374" i="8"/>
  <c r="J374" i="8"/>
  <c r="K374" i="8"/>
  <c r="H375" i="8"/>
  <c r="I375" i="8"/>
  <c r="J375" i="8"/>
  <c r="K375" i="8"/>
  <c r="H376" i="8"/>
  <c r="I376" i="8"/>
  <c r="J376" i="8"/>
  <c r="K376" i="8"/>
  <c r="H377" i="8"/>
  <c r="I377" i="8"/>
  <c r="J377" i="8"/>
  <c r="K377" i="8"/>
  <c r="H378" i="8"/>
  <c r="I378" i="8"/>
  <c r="J378" i="8"/>
  <c r="K378" i="8"/>
  <c r="H379" i="8"/>
  <c r="I379" i="8"/>
  <c r="J379" i="8"/>
  <c r="K379" i="8"/>
  <c r="H380" i="8"/>
  <c r="I380" i="8"/>
  <c r="J380" i="8"/>
  <c r="K380" i="8"/>
  <c r="H381" i="8"/>
  <c r="I381" i="8"/>
  <c r="J381" i="8"/>
  <c r="K381" i="8"/>
  <c r="H382" i="8"/>
  <c r="I382" i="8"/>
  <c r="J382" i="8"/>
  <c r="K382" i="8"/>
  <c r="H383" i="8"/>
  <c r="I383" i="8"/>
  <c r="J383" i="8"/>
  <c r="K383" i="8"/>
  <c r="H384" i="8"/>
  <c r="I384" i="8"/>
  <c r="J384" i="8"/>
  <c r="K384" i="8"/>
  <c r="H385" i="8"/>
  <c r="I385" i="8"/>
  <c r="J385" i="8"/>
  <c r="K385" i="8"/>
  <c r="H386" i="8"/>
  <c r="I386" i="8"/>
  <c r="J386" i="8"/>
  <c r="K386" i="8"/>
  <c r="H387" i="8"/>
  <c r="I387" i="8"/>
  <c r="J387" i="8"/>
  <c r="K387" i="8"/>
  <c r="H388" i="8"/>
  <c r="I388" i="8"/>
  <c r="J388" i="8"/>
  <c r="K388" i="8"/>
  <c r="H389" i="8"/>
  <c r="I389" i="8"/>
  <c r="J389" i="8"/>
  <c r="K389" i="8"/>
  <c r="H390" i="8"/>
  <c r="I390" i="8"/>
  <c r="J390" i="8"/>
  <c r="K390" i="8"/>
  <c r="H391" i="8"/>
  <c r="I391" i="8"/>
  <c r="J391" i="8"/>
  <c r="K391" i="8"/>
  <c r="H392" i="8"/>
  <c r="I392" i="8"/>
  <c r="J392" i="8"/>
  <c r="K392" i="8"/>
  <c r="H393" i="8"/>
  <c r="I393" i="8"/>
  <c r="J393" i="8"/>
  <c r="K393" i="8"/>
  <c r="H394" i="8"/>
  <c r="I394" i="8"/>
  <c r="J394" i="8"/>
  <c r="K394" i="8"/>
  <c r="H395" i="8"/>
  <c r="I395" i="8"/>
  <c r="J395" i="8"/>
  <c r="K395" i="8"/>
  <c r="H396" i="8"/>
  <c r="I396" i="8"/>
  <c r="J396" i="8"/>
  <c r="K396" i="8"/>
  <c r="H397" i="8"/>
  <c r="I397" i="8"/>
  <c r="J397" i="8"/>
  <c r="K397" i="8"/>
  <c r="H398" i="8"/>
  <c r="I398" i="8"/>
  <c r="J398" i="8"/>
  <c r="K398" i="8"/>
  <c r="H399" i="8"/>
  <c r="I399" i="8"/>
  <c r="J399" i="8"/>
  <c r="K399" i="8"/>
  <c r="H400" i="8"/>
  <c r="I400" i="8"/>
  <c r="J400" i="8"/>
  <c r="K400" i="8"/>
  <c r="H401" i="8"/>
  <c r="I401" i="8"/>
  <c r="J401" i="8"/>
  <c r="K401" i="8"/>
  <c r="H402" i="8"/>
  <c r="I402" i="8"/>
  <c r="J402" i="8"/>
  <c r="K402" i="8"/>
  <c r="H403" i="8"/>
  <c r="I403" i="8"/>
  <c r="J403" i="8"/>
  <c r="K403" i="8"/>
  <c r="H404" i="8"/>
  <c r="I404" i="8"/>
  <c r="J404" i="8"/>
  <c r="K404" i="8"/>
  <c r="H405" i="8"/>
  <c r="I405" i="8"/>
  <c r="J405" i="8"/>
  <c r="K405" i="8"/>
  <c r="H406" i="8"/>
  <c r="I406" i="8"/>
  <c r="J406" i="8"/>
  <c r="K406" i="8"/>
  <c r="H407" i="8"/>
  <c r="I407" i="8"/>
  <c r="J407" i="8"/>
  <c r="K407" i="8"/>
  <c r="H408" i="8"/>
  <c r="I408" i="8"/>
  <c r="J408" i="8"/>
  <c r="K408" i="8"/>
  <c r="H409" i="8"/>
  <c r="I409" i="8"/>
  <c r="J409" i="8"/>
  <c r="K409" i="8"/>
  <c r="H410" i="8"/>
  <c r="I410" i="8"/>
  <c r="J410" i="8"/>
  <c r="K410" i="8"/>
  <c r="H411" i="8"/>
  <c r="I411" i="8"/>
  <c r="J411" i="8"/>
  <c r="K411" i="8"/>
  <c r="H412" i="8"/>
  <c r="I412" i="8"/>
  <c r="J412" i="8"/>
  <c r="K412" i="8"/>
  <c r="H413" i="8"/>
  <c r="I413" i="8"/>
  <c r="J413" i="8"/>
  <c r="K413" i="8"/>
  <c r="H414" i="8"/>
  <c r="I414" i="8"/>
  <c r="J414" i="8"/>
  <c r="K414" i="8"/>
  <c r="H415" i="8"/>
  <c r="I415" i="8"/>
  <c r="J415" i="8"/>
  <c r="K415" i="8"/>
  <c r="H416" i="8"/>
  <c r="I416" i="8"/>
  <c r="J416" i="8"/>
  <c r="K416" i="8"/>
  <c r="H417" i="8"/>
  <c r="I417" i="8"/>
  <c r="J417" i="8"/>
  <c r="K417" i="8"/>
  <c r="H418" i="8"/>
  <c r="I418" i="8"/>
  <c r="J418" i="8"/>
  <c r="K418" i="8"/>
  <c r="H419" i="8"/>
  <c r="I419" i="8"/>
  <c r="J419" i="8"/>
  <c r="K419" i="8"/>
  <c r="H420" i="8"/>
  <c r="I420" i="8"/>
  <c r="J420" i="8"/>
  <c r="K420" i="8"/>
  <c r="H421" i="8"/>
  <c r="I421" i="8"/>
  <c r="J421" i="8"/>
  <c r="K421" i="8"/>
  <c r="H422" i="8"/>
  <c r="I422" i="8"/>
  <c r="J422" i="8"/>
  <c r="K422" i="8"/>
  <c r="H423" i="8"/>
  <c r="I423" i="8"/>
  <c r="J423" i="8"/>
  <c r="K423" i="8"/>
  <c r="H424" i="8"/>
  <c r="I424" i="8"/>
  <c r="J424" i="8"/>
  <c r="K424" i="8"/>
  <c r="H425" i="8"/>
  <c r="I425" i="8"/>
  <c r="J425" i="8"/>
  <c r="K425" i="8"/>
  <c r="H426" i="8"/>
  <c r="I426" i="8"/>
  <c r="J426" i="8"/>
  <c r="K426" i="8"/>
  <c r="H427" i="8"/>
  <c r="I427" i="8"/>
  <c r="J427" i="8"/>
  <c r="K427" i="8"/>
  <c r="H428" i="8"/>
  <c r="I428" i="8"/>
  <c r="J428" i="8"/>
  <c r="K428" i="8"/>
  <c r="H429" i="8"/>
  <c r="I429" i="8"/>
  <c r="J429" i="8"/>
  <c r="K429" i="8"/>
  <c r="H430" i="8"/>
  <c r="I430" i="8"/>
  <c r="J430" i="8"/>
  <c r="K430" i="8"/>
  <c r="H431" i="8"/>
  <c r="I431" i="8"/>
  <c r="J431" i="8"/>
  <c r="K431" i="8"/>
  <c r="H432" i="8"/>
  <c r="I432" i="8"/>
  <c r="J432" i="8"/>
  <c r="K432" i="8"/>
  <c r="H433" i="8"/>
  <c r="I433" i="8"/>
  <c r="J433" i="8"/>
  <c r="K433" i="8"/>
  <c r="H434" i="8"/>
  <c r="I434" i="8"/>
  <c r="J434" i="8"/>
  <c r="K434" i="8"/>
  <c r="H435" i="8"/>
  <c r="I435" i="8"/>
  <c r="J435" i="8"/>
  <c r="K435" i="8"/>
  <c r="H436" i="8"/>
  <c r="I436" i="8"/>
  <c r="J436" i="8"/>
  <c r="K436" i="8"/>
  <c r="H437" i="8"/>
  <c r="I437" i="8"/>
  <c r="J437" i="8"/>
  <c r="K437" i="8"/>
  <c r="H438" i="8"/>
  <c r="I438" i="8"/>
  <c r="J438" i="8"/>
  <c r="K438" i="8"/>
  <c r="H439" i="8"/>
  <c r="I439" i="8"/>
  <c r="J439" i="8"/>
  <c r="K439" i="8"/>
  <c r="H440" i="8"/>
  <c r="I440" i="8"/>
  <c r="J440" i="8"/>
  <c r="K440" i="8"/>
  <c r="H441" i="8"/>
  <c r="I441" i="8"/>
  <c r="J441" i="8"/>
  <c r="K441" i="8"/>
  <c r="H442" i="8"/>
  <c r="I442" i="8"/>
  <c r="J442" i="8"/>
  <c r="K442" i="8"/>
  <c r="H443" i="8"/>
  <c r="I443" i="8"/>
  <c r="J443" i="8"/>
  <c r="K443" i="8"/>
  <c r="H444" i="8"/>
  <c r="I444" i="8"/>
  <c r="J444" i="8"/>
  <c r="K444" i="8"/>
  <c r="H445" i="8"/>
  <c r="I445" i="8"/>
  <c r="J445" i="8"/>
  <c r="K445" i="8"/>
  <c r="H446" i="8"/>
  <c r="I446" i="8"/>
  <c r="J446" i="8"/>
  <c r="K446" i="8"/>
  <c r="H447" i="8"/>
  <c r="I447" i="8"/>
  <c r="J447" i="8"/>
  <c r="K447" i="8"/>
  <c r="H448" i="8"/>
  <c r="I448" i="8"/>
  <c r="J448" i="8"/>
  <c r="K448" i="8"/>
  <c r="H449" i="8"/>
  <c r="I449" i="8"/>
  <c r="J449" i="8"/>
  <c r="K449" i="8"/>
  <c r="H450" i="8"/>
  <c r="I450" i="8"/>
  <c r="J450" i="8"/>
  <c r="K450" i="8"/>
  <c r="H451" i="8"/>
  <c r="I451" i="8"/>
  <c r="J451" i="8"/>
  <c r="K451" i="8"/>
  <c r="H452" i="8"/>
  <c r="I452" i="8"/>
  <c r="J452" i="8"/>
  <c r="K452" i="8"/>
  <c r="H453" i="8"/>
  <c r="I453" i="8"/>
  <c r="J453" i="8"/>
  <c r="K453" i="8"/>
  <c r="H454" i="8"/>
  <c r="I454" i="8"/>
  <c r="J454" i="8"/>
  <c r="K454" i="8"/>
  <c r="H455" i="8"/>
  <c r="I455" i="8"/>
  <c r="J455" i="8"/>
  <c r="K455" i="8"/>
  <c r="H456" i="8"/>
  <c r="I456" i="8"/>
  <c r="J456" i="8"/>
  <c r="K456" i="8"/>
  <c r="H457" i="8"/>
  <c r="I457" i="8"/>
  <c r="J457" i="8"/>
  <c r="K457" i="8"/>
  <c r="H458" i="8"/>
  <c r="I458" i="8"/>
  <c r="J458" i="8"/>
  <c r="K458" i="8"/>
  <c r="H459" i="8"/>
  <c r="I459" i="8"/>
  <c r="J459" i="8"/>
  <c r="K459" i="8"/>
  <c r="H460" i="8"/>
  <c r="I460" i="8"/>
  <c r="J460" i="8"/>
  <c r="K460" i="8"/>
  <c r="H461" i="8"/>
  <c r="I461" i="8"/>
  <c r="J461" i="8"/>
  <c r="K461" i="8"/>
  <c r="H462" i="8"/>
  <c r="I462" i="8"/>
  <c r="J462" i="8"/>
  <c r="K462" i="8"/>
  <c r="H463" i="8"/>
  <c r="I463" i="8"/>
  <c r="J463" i="8"/>
  <c r="K463" i="8"/>
  <c r="H464" i="8"/>
  <c r="I464" i="8"/>
  <c r="J464" i="8"/>
  <c r="K464" i="8"/>
  <c r="H465" i="8"/>
  <c r="I465" i="8"/>
  <c r="J465" i="8"/>
  <c r="K465" i="8"/>
  <c r="H466" i="8"/>
  <c r="I466" i="8"/>
  <c r="J466" i="8"/>
  <c r="K466" i="8"/>
  <c r="H467" i="8"/>
  <c r="I467" i="8"/>
  <c r="J467" i="8"/>
  <c r="K467" i="8"/>
  <c r="H468" i="8"/>
  <c r="I468" i="8"/>
  <c r="J468" i="8"/>
  <c r="K468" i="8"/>
  <c r="H469" i="8"/>
  <c r="I469" i="8"/>
  <c r="J469" i="8"/>
  <c r="K469" i="8"/>
  <c r="H470" i="8"/>
  <c r="I470" i="8"/>
  <c r="J470" i="8"/>
  <c r="K470" i="8"/>
  <c r="H471" i="8"/>
  <c r="I471" i="8"/>
  <c r="J471" i="8"/>
  <c r="K471" i="8"/>
  <c r="H472" i="8"/>
  <c r="I472" i="8"/>
  <c r="J472" i="8"/>
  <c r="K472" i="8"/>
  <c r="H473" i="8"/>
  <c r="I473" i="8"/>
  <c r="J473" i="8"/>
  <c r="K473" i="8"/>
  <c r="H474" i="8"/>
  <c r="I474" i="8"/>
  <c r="J474" i="8"/>
  <c r="K474" i="8"/>
  <c r="H475" i="8"/>
  <c r="I475" i="8"/>
  <c r="J475" i="8"/>
  <c r="K475" i="8"/>
  <c r="H476" i="8"/>
  <c r="I476" i="8"/>
  <c r="J476" i="8"/>
  <c r="K476" i="8"/>
  <c r="H477" i="8"/>
  <c r="I477" i="8"/>
  <c r="J477" i="8"/>
  <c r="K477" i="8"/>
  <c r="H478" i="8"/>
  <c r="I478" i="8"/>
  <c r="J478" i="8"/>
  <c r="K478" i="8"/>
  <c r="H479" i="8"/>
  <c r="I479" i="8"/>
  <c r="J479" i="8"/>
  <c r="K479" i="8"/>
  <c r="H480" i="8"/>
  <c r="I480" i="8"/>
  <c r="J480" i="8"/>
  <c r="K480" i="8"/>
  <c r="H481" i="8"/>
  <c r="I481" i="8"/>
  <c r="J481" i="8"/>
  <c r="K481" i="8"/>
  <c r="H482" i="8"/>
  <c r="I482" i="8"/>
  <c r="J482" i="8"/>
  <c r="K482" i="8"/>
  <c r="H483" i="8"/>
  <c r="I483" i="8"/>
  <c r="J483" i="8"/>
  <c r="K483" i="8"/>
  <c r="H484" i="8"/>
  <c r="I484" i="8"/>
  <c r="J484" i="8"/>
  <c r="K484" i="8"/>
  <c r="H485" i="8"/>
  <c r="I485" i="8"/>
  <c r="J485" i="8"/>
  <c r="K485" i="8"/>
  <c r="H486" i="8"/>
  <c r="I486" i="8"/>
  <c r="J486" i="8"/>
  <c r="K486" i="8"/>
  <c r="H487" i="8"/>
  <c r="I487" i="8"/>
  <c r="J487" i="8"/>
  <c r="K487" i="8"/>
  <c r="H488" i="8"/>
  <c r="I488" i="8"/>
  <c r="J488" i="8"/>
  <c r="K488" i="8"/>
  <c r="H489" i="8"/>
  <c r="I489" i="8"/>
  <c r="J489" i="8"/>
  <c r="K489" i="8"/>
  <c r="H490" i="8"/>
  <c r="I490" i="8"/>
  <c r="J490" i="8"/>
  <c r="K490" i="8"/>
  <c r="H491" i="8"/>
  <c r="I491" i="8"/>
  <c r="J491" i="8"/>
  <c r="K491" i="8"/>
  <c r="H492" i="8"/>
  <c r="I492" i="8"/>
  <c r="J492" i="8"/>
  <c r="K492" i="8"/>
  <c r="H493" i="8"/>
  <c r="I493" i="8"/>
  <c r="J493" i="8"/>
  <c r="K493" i="8"/>
  <c r="H494" i="8"/>
  <c r="I494" i="8"/>
  <c r="J494" i="8"/>
  <c r="K494" i="8"/>
  <c r="H495" i="8"/>
  <c r="I495" i="8"/>
  <c r="J495" i="8"/>
  <c r="K495" i="8"/>
  <c r="H496" i="8"/>
  <c r="I496" i="8"/>
  <c r="J496" i="8"/>
  <c r="K496" i="8"/>
  <c r="H497" i="8"/>
  <c r="I497" i="8"/>
  <c r="J497" i="8"/>
  <c r="K497" i="8"/>
  <c r="H498" i="8"/>
  <c r="I498" i="8"/>
  <c r="J498" i="8"/>
  <c r="K498" i="8"/>
  <c r="H499" i="8"/>
  <c r="I499" i="8"/>
  <c r="J499" i="8"/>
  <c r="K499" i="8"/>
  <c r="H500" i="8"/>
  <c r="I500" i="8"/>
  <c r="J500" i="8"/>
  <c r="K500" i="8"/>
  <c r="H501" i="8"/>
  <c r="I501" i="8"/>
  <c r="J501" i="8"/>
  <c r="K501" i="8"/>
  <c r="H502" i="8"/>
  <c r="I502" i="8"/>
  <c r="J502" i="8"/>
  <c r="K502" i="8"/>
  <c r="H503" i="8"/>
  <c r="I503" i="8"/>
  <c r="J503" i="8"/>
  <c r="K503" i="8"/>
  <c r="H504" i="8"/>
  <c r="I504" i="8"/>
  <c r="J504" i="8"/>
  <c r="K504" i="8"/>
  <c r="H505" i="8"/>
  <c r="I505" i="8"/>
  <c r="J505" i="8"/>
  <c r="K505" i="8"/>
  <c r="H506" i="8"/>
  <c r="I506" i="8"/>
  <c r="J506" i="8"/>
  <c r="K506" i="8"/>
  <c r="H507" i="8"/>
  <c r="I507" i="8"/>
  <c r="J507" i="8"/>
  <c r="K507" i="8"/>
  <c r="H508" i="8"/>
  <c r="I508" i="8"/>
  <c r="J508" i="8"/>
  <c r="K508" i="8"/>
  <c r="H509" i="8"/>
  <c r="I509" i="8"/>
  <c r="J509" i="8"/>
  <c r="K509" i="8"/>
  <c r="H510" i="8"/>
  <c r="I510" i="8"/>
  <c r="J510" i="8"/>
  <c r="K510" i="8"/>
  <c r="H511" i="8"/>
  <c r="I511" i="8"/>
  <c r="J511" i="8"/>
  <c r="K511" i="8"/>
  <c r="H512" i="8"/>
  <c r="I512" i="8"/>
  <c r="J512" i="8"/>
  <c r="K512" i="8"/>
  <c r="H513" i="8"/>
  <c r="I513" i="8"/>
  <c r="J513" i="8"/>
  <c r="K513" i="8"/>
  <c r="H514" i="8"/>
  <c r="I514" i="8"/>
  <c r="J514" i="8"/>
  <c r="K514" i="8"/>
  <c r="H515" i="8"/>
  <c r="I515" i="8"/>
  <c r="J515" i="8"/>
  <c r="K515" i="8"/>
  <c r="H516" i="8"/>
  <c r="I516" i="8"/>
  <c r="J516" i="8"/>
  <c r="K516" i="8"/>
  <c r="H517" i="8"/>
  <c r="I517" i="8"/>
  <c r="J517" i="8"/>
  <c r="K517" i="8"/>
  <c r="H518" i="8"/>
  <c r="I518" i="8"/>
  <c r="J518" i="8"/>
  <c r="K518" i="8"/>
  <c r="H519" i="8"/>
  <c r="I519" i="8"/>
  <c r="J519" i="8"/>
  <c r="K519" i="8"/>
  <c r="H520" i="8"/>
  <c r="I520" i="8"/>
  <c r="J520" i="8"/>
  <c r="K520" i="8"/>
  <c r="H521" i="8"/>
  <c r="I521" i="8"/>
  <c r="J521" i="8"/>
  <c r="K521" i="8"/>
  <c r="H522" i="8"/>
  <c r="I522" i="8"/>
  <c r="J522" i="8"/>
  <c r="K522" i="8"/>
  <c r="H523" i="8"/>
  <c r="I523" i="8"/>
  <c r="J523" i="8"/>
  <c r="K523" i="8"/>
  <c r="H524" i="8"/>
  <c r="I524" i="8"/>
  <c r="J524" i="8"/>
  <c r="K524" i="8"/>
  <c r="H525" i="8"/>
  <c r="I525" i="8"/>
  <c r="J525" i="8"/>
  <c r="K525" i="8"/>
  <c r="H526" i="8"/>
  <c r="I526" i="8"/>
  <c r="J526" i="8"/>
  <c r="K526" i="8"/>
  <c r="H527" i="8"/>
  <c r="I527" i="8"/>
  <c r="J527" i="8"/>
  <c r="K527" i="8"/>
  <c r="H528" i="8"/>
  <c r="I528" i="8"/>
  <c r="J528" i="8"/>
  <c r="K528" i="8"/>
  <c r="H529" i="8"/>
  <c r="I529" i="8"/>
  <c r="J529" i="8"/>
  <c r="K529" i="8"/>
  <c r="H530" i="8"/>
  <c r="I530" i="8"/>
  <c r="J530" i="8"/>
  <c r="K530" i="8"/>
  <c r="H531" i="8"/>
  <c r="I531" i="8"/>
  <c r="J531" i="8"/>
  <c r="K531" i="8"/>
  <c r="H532" i="8"/>
  <c r="I532" i="8"/>
  <c r="J532" i="8"/>
  <c r="K532" i="8"/>
  <c r="H533" i="8"/>
  <c r="I533" i="8"/>
  <c r="J533" i="8"/>
  <c r="K533" i="8"/>
  <c r="H534" i="8"/>
  <c r="I534" i="8"/>
  <c r="J534" i="8"/>
  <c r="K534" i="8"/>
  <c r="H535" i="8"/>
  <c r="I535" i="8"/>
  <c r="J535" i="8"/>
  <c r="K535" i="8"/>
  <c r="H536" i="8"/>
  <c r="I536" i="8"/>
  <c r="J536" i="8"/>
  <c r="K536" i="8"/>
  <c r="H537" i="8"/>
  <c r="I537" i="8"/>
  <c r="J537" i="8"/>
  <c r="K537" i="8"/>
  <c r="H538" i="8"/>
  <c r="I538" i="8"/>
  <c r="J538" i="8"/>
  <c r="K538" i="8"/>
  <c r="H539" i="8"/>
  <c r="I539" i="8"/>
  <c r="J539" i="8"/>
  <c r="K539" i="8"/>
  <c r="H540" i="8"/>
  <c r="I540" i="8"/>
  <c r="J540" i="8"/>
  <c r="K540" i="8"/>
  <c r="H541" i="8"/>
  <c r="I541" i="8"/>
  <c r="J541" i="8"/>
  <c r="K541" i="8"/>
  <c r="H542" i="8"/>
  <c r="I542" i="8"/>
  <c r="J542" i="8"/>
  <c r="K542" i="8"/>
  <c r="H543" i="8"/>
  <c r="I543" i="8"/>
  <c r="J543" i="8"/>
  <c r="K543" i="8"/>
  <c r="H544" i="8"/>
  <c r="I544" i="8"/>
  <c r="J544" i="8"/>
  <c r="K544" i="8"/>
  <c r="H545" i="8"/>
  <c r="I545" i="8"/>
  <c r="J545" i="8"/>
  <c r="K545" i="8"/>
  <c r="H546" i="8"/>
  <c r="I546" i="8"/>
  <c r="J546" i="8"/>
  <c r="K546" i="8"/>
  <c r="H547" i="8"/>
  <c r="I547" i="8"/>
  <c r="J547" i="8"/>
  <c r="K547" i="8"/>
  <c r="H548" i="8"/>
  <c r="I548" i="8"/>
  <c r="J548" i="8"/>
  <c r="K548" i="8"/>
  <c r="H549" i="8"/>
  <c r="I549" i="8"/>
  <c r="J549" i="8"/>
  <c r="K549" i="8"/>
  <c r="H550" i="8"/>
  <c r="I550" i="8"/>
  <c r="J550" i="8"/>
  <c r="K550" i="8"/>
  <c r="H551" i="8"/>
  <c r="I551" i="8"/>
  <c r="J551" i="8"/>
  <c r="K551" i="8"/>
  <c r="H552" i="8"/>
  <c r="I552" i="8"/>
  <c r="J552" i="8"/>
  <c r="K552" i="8"/>
  <c r="H553" i="8"/>
  <c r="I553" i="8"/>
  <c r="J553" i="8"/>
  <c r="K553" i="8"/>
  <c r="H554" i="8"/>
  <c r="I554" i="8"/>
  <c r="J554" i="8"/>
  <c r="K554" i="8"/>
  <c r="H555" i="8"/>
  <c r="I555" i="8"/>
  <c r="J555" i="8"/>
  <c r="K555" i="8"/>
  <c r="H556" i="8"/>
  <c r="I556" i="8"/>
  <c r="J556" i="8"/>
  <c r="K556" i="8"/>
  <c r="H557" i="8"/>
  <c r="I557" i="8"/>
  <c r="J557" i="8"/>
  <c r="K557" i="8"/>
  <c r="H558" i="8"/>
  <c r="I558" i="8"/>
  <c r="J558" i="8"/>
  <c r="K558" i="8"/>
  <c r="H559" i="8"/>
  <c r="I559" i="8"/>
  <c r="J559" i="8"/>
  <c r="K559" i="8"/>
  <c r="H560" i="8"/>
  <c r="I560" i="8"/>
  <c r="J560" i="8"/>
  <c r="K560" i="8"/>
  <c r="H561" i="8"/>
  <c r="I561" i="8"/>
  <c r="J561" i="8"/>
  <c r="K561" i="8"/>
  <c r="H562" i="8"/>
  <c r="I562" i="8"/>
  <c r="J562" i="8"/>
  <c r="K562" i="8"/>
  <c r="H563" i="8"/>
  <c r="I563" i="8"/>
  <c r="J563" i="8"/>
  <c r="K563" i="8"/>
  <c r="H564" i="8"/>
  <c r="I564" i="8"/>
  <c r="J564" i="8"/>
  <c r="K564" i="8"/>
  <c r="H565" i="8"/>
  <c r="I565" i="8"/>
  <c r="J565" i="8"/>
  <c r="K565" i="8"/>
  <c r="H566" i="8"/>
  <c r="I566" i="8"/>
  <c r="J566" i="8"/>
  <c r="K566" i="8"/>
  <c r="H567" i="8"/>
  <c r="I567" i="8"/>
  <c r="J567" i="8"/>
  <c r="K567" i="8"/>
  <c r="H568" i="8"/>
  <c r="I568" i="8"/>
  <c r="J568" i="8"/>
  <c r="K568" i="8"/>
  <c r="H569" i="8"/>
  <c r="I569" i="8"/>
  <c r="J569" i="8"/>
  <c r="K569" i="8"/>
  <c r="H570" i="8"/>
  <c r="I570" i="8"/>
  <c r="J570" i="8"/>
  <c r="K570" i="8"/>
  <c r="H571" i="8"/>
  <c r="I571" i="8"/>
  <c r="J571" i="8"/>
  <c r="K571" i="8"/>
  <c r="H572" i="8"/>
  <c r="I572" i="8"/>
  <c r="J572" i="8"/>
  <c r="K572" i="8"/>
  <c r="H573" i="8"/>
  <c r="I573" i="8"/>
  <c r="J573" i="8"/>
  <c r="K573" i="8"/>
  <c r="H574" i="8"/>
  <c r="I574" i="8"/>
  <c r="J574" i="8"/>
  <c r="K574" i="8"/>
  <c r="H575" i="8"/>
  <c r="I575" i="8"/>
  <c r="J575" i="8"/>
  <c r="K575" i="8"/>
  <c r="H576" i="8"/>
  <c r="I576" i="8"/>
  <c r="J576" i="8"/>
  <c r="K576" i="8"/>
  <c r="H577" i="8"/>
  <c r="I577" i="8"/>
  <c r="J577" i="8"/>
  <c r="K577" i="8"/>
  <c r="H578" i="8"/>
  <c r="I578" i="8"/>
  <c r="J578" i="8"/>
  <c r="K578" i="8"/>
  <c r="H579" i="8"/>
  <c r="I579" i="8"/>
  <c r="J579" i="8"/>
  <c r="K579" i="8"/>
  <c r="H580" i="8"/>
  <c r="I580" i="8"/>
  <c r="J580" i="8"/>
  <c r="K580" i="8"/>
  <c r="H581" i="8"/>
  <c r="I581" i="8"/>
  <c r="J581" i="8"/>
  <c r="K581" i="8"/>
  <c r="H582" i="8"/>
  <c r="I582" i="8"/>
  <c r="J582" i="8"/>
  <c r="K582" i="8"/>
  <c r="H583" i="8"/>
  <c r="I583" i="8"/>
  <c r="J583" i="8"/>
  <c r="K583" i="8"/>
  <c r="H584" i="8"/>
  <c r="I584" i="8"/>
  <c r="J584" i="8"/>
  <c r="K584" i="8"/>
  <c r="H585" i="8"/>
  <c r="I585" i="8"/>
  <c r="J585" i="8"/>
  <c r="K585" i="8"/>
  <c r="H586" i="8"/>
  <c r="I586" i="8"/>
  <c r="J586" i="8"/>
  <c r="K586" i="8"/>
  <c r="H587" i="8"/>
  <c r="I587" i="8"/>
  <c r="J587" i="8"/>
  <c r="K587" i="8"/>
  <c r="H588" i="8"/>
  <c r="I588" i="8"/>
  <c r="J588" i="8"/>
  <c r="K588" i="8"/>
  <c r="H589" i="8"/>
  <c r="I589" i="8"/>
  <c r="J589" i="8"/>
  <c r="K589" i="8"/>
  <c r="H590" i="8"/>
  <c r="I590" i="8"/>
  <c r="J590" i="8"/>
  <c r="K590" i="8"/>
  <c r="H591" i="8"/>
  <c r="I591" i="8"/>
  <c r="J591" i="8"/>
  <c r="K591" i="8"/>
  <c r="H592" i="8"/>
  <c r="I592" i="8"/>
  <c r="J592" i="8"/>
  <c r="K592" i="8"/>
  <c r="H593" i="8"/>
  <c r="I593" i="8"/>
  <c r="J593" i="8"/>
  <c r="K593" i="8"/>
  <c r="H594" i="8"/>
  <c r="I594" i="8"/>
  <c r="J594" i="8"/>
  <c r="K594" i="8"/>
  <c r="H595" i="8"/>
  <c r="I595" i="8"/>
  <c r="J595" i="8"/>
  <c r="K595" i="8"/>
  <c r="H596" i="8"/>
  <c r="I596" i="8"/>
  <c r="J596" i="8"/>
  <c r="K596" i="8"/>
  <c r="H597" i="8"/>
  <c r="I597" i="8"/>
  <c r="J597" i="8"/>
  <c r="K597" i="8"/>
  <c r="H598" i="8"/>
  <c r="I598" i="8"/>
  <c r="J598" i="8"/>
  <c r="K598" i="8"/>
  <c r="H599" i="8"/>
  <c r="I599" i="8"/>
  <c r="J599" i="8"/>
  <c r="K599" i="8"/>
  <c r="H600" i="8"/>
  <c r="I600" i="8"/>
  <c r="J600" i="8"/>
  <c r="K600" i="8"/>
  <c r="H601" i="8"/>
  <c r="I601" i="8"/>
  <c r="J601" i="8"/>
  <c r="K601" i="8"/>
  <c r="H602" i="8"/>
  <c r="I602" i="8"/>
  <c r="J602" i="8"/>
  <c r="K602" i="8"/>
  <c r="H603" i="8"/>
  <c r="I603" i="8"/>
  <c r="J603" i="8"/>
  <c r="K603" i="8"/>
  <c r="H604" i="8"/>
  <c r="I604" i="8"/>
  <c r="J604" i="8"/>
  <c r="K604" i="8"/>
  <c r="H605" i="8"/>
  <c r="I605" i="8"/>
  <c r="J605" i="8"/>
  <c r="K605" i="8"/>
  <c r="H606" i="8"/>
  <c r="I606" i="8"/>
  <c r="J606" i="8"/>
  <c r="K606" i="8"/>
  <c r="H607" i="8"/>
  <c r="I607" i="8"/>
  <c r="J607" i="8"/>
  <c r="K607" i="8"/>
  <c r="H608" i="8"/>
  <c r="I608" i="8"/>
  <c r="J608" i="8"/>
  <c r="K608" i="8"/>
  <c r="H609" i="8"/>
  <c r="I609" i="8"/>
  <c r="J609" i="8"/>
  <c r="K609" i="8"/>
  <c r="H610" i="8"/>
  <c r="I610" i="8"/>
  <c r="J610" i="8"/>
  <c r="K610" i="8"/>
  <c r="H611" i="8"/>
  <c r="I611" i="8"/>
  <c r="J611" i="8"/>
  <c r="K611" i="8"/>
  <c r="H612" i="8"/>
  <c r="I612" i="8"/>
  <c r="J612" i="8"/>
  <c r="K612" i="8"/>
  <c r="H613" i="8"/>
  <c r="I613" i="8"/>
  <c r="J613" i="8"/>
  <c r="K613" i="8"/>
  <c r="H614" i="8"/>
  <c r="I614" i="8"/>
  <c r="J614" i="8"/>
  <c r="K614" i="8"/>
  <c r="H615" i="8"/>
  <c r="I615" i="8"/>
  <c r="J615" i="8"/>
  <c r="K615" i="8"/>
  <c r="H616" i="8"/>
  <c r="I616" i="8"/>
  <c r="J616" i="8"/>
  <c r="K616" i="8"/>
  <c r="H617" i="8"/>
  <c r="I617" i="8"/>
  <c r="J617" i="8"/>
  <c r="K617" i="8"/>
  <c r="H618" i="8"/>
  <c r="I618" i="8"/>
  <c r="J618" i="8"/>
  <c r="K618" i="8"/>
  <c r="H619" i="8"/>
  <c r="I619" i="8"/>
  <c r="J619" i="8"/>
  <c r="K619" i="8"/>
  <c r="H620" i="8"/>
  <c r="I620" i="8"/>
  <c r="J620" i="8"/>
  <c r="K620" i="8"/>
  <c r="H621" i="8"/>
  <c r="I621" i="8"/>
  <c r="J621" i="8"/>
  <c r="K621" i="8"/>
  <c r="H622" i="8"/>
  <c r="I622" i="8"/>
  <c r="J622" i="8"/>
  <c r="K622" i="8"/>
  <c r="H623" i="8"/>
  <c r="I623" i="8"/>
  <c r="J623" i="8"/>
  <c r="K623" i="8"/>
  <c r="H624" i="8"/>
  <c r="I624" i="8"/>
  <c r="J624" i="8"/>
  <c r="K624" i="8"/>
  <c r="H625" i="8"/>
  <c r="I625" i="8"/>
  <c r="J625" i="8"/>
  <c r="K625" i="8"/>
  <c r="H626" i="8"/>
  <c r="I626" i="8"/>
  <c r="J626" i="8"/>
  <c r="K626" i="8"/>
  <c r="H627" i="8"/>
  <c r="I627" i="8"/>
  <c r="J627" i="8"/>
  <c r="K627" i="8"/>
  <c r="H628" i="8"/>
  <c r="I628" i="8"/>
  <c r="J628" i="8"/>
  <c r="K628" i="8"/>
  <c r="H629" i="8"/>
  <c r="I629" i="8"/>
  <c r="J629" i="8"/>
  <c r="K629" i="8"/>
  <c r="H630" i="8"/>
  <c r="I630" i="8"/>
  <c r="J630" i="8"/>
  <c r="K630" i="8"/>
  <c r="H631" i="8"/>
  <c r="I631" i="8"/>
  <c r="J631" i="8"/>
  <c r="K631" i="8"/>
  <c r="H632" i="8"/>
  <c r="I632" i="8"/>
  <c r="J632" i="8"/>
  <c r="K632" i="8"/>
  <c r="H633" i="8"/>
  <c r="I633" i="8"/>
  <c r="J633" i="8"/>
  <c r="K633" i="8"/>
  <c r="H634" i="8"/>
  <c r="I634" i="8"/>
  <c r="J634" i="8"/>
  <c r="K634" i="8"/>
  <c r="H635" i="8"/>
  <c r="I635" i="8"/>
  <c r="J635" i="8"/>
  <c r="K635" i="8"/>
  <c r="H636" i="8"/>
  <c r="I636" i="8"/>
  <c r="J636" i="8"/>
  <c r="K636" i="8"/>
  <c r="H637" i="8"/>
  <c r="I637" i="8"/>
  <c r="J637" i="8"/>
  <c r="K637" i="8"/>
  <c r="H638" i="8"/>
  <c r="I638" i="8"/>
  <c r="J638" i="8"/>
  <c r="K638" i="8"/>
  <c r="H639" i="8"/>
  <c r="I639" i="8"/>
  <c r="J639" i="8"/>
  <c r="K639" i="8"/>
  <c r="H640" i="8"/>
  <c r="I640" i="8"/>
  <c r="J640" i="8"/>
  <c r="K640" i="8"/>
  <c r="H641" i="8"/>
  <c r="I641" i="8"/>
  <c r="J641" i="8"/>
  <c r="K641" i="8"/>
  <c r="H642" i="8"/>
  <c r="I642" i="8"/>
  <c r="J642" i="8"/>
  <c r="K642" i="8"/>
  <c r="H643" i="8"/>
  <c r="I643" i="8"/>
  <c r="J643" i="8"/>
  <c r="K643" i="8"/>
  <c r="H644" i="8"/>
  <c r="I644" i="8"/>
  <c r="J644" i="8"/>
  <c r="K644" i="8"/>
  <c r="H645" i="8"/>
  <c r="I645" i="8"/>
  <c r="J645" i="8"/>
  <c r="K645" i="8"/>
  <c r="H646" i="8"/>
  <c r="I646" i="8"/>
  <c r="J646" i="8"/>
  <c r="K646" i="8"/>
  <c r="H647" i="8"/>
  <c r="I647" i="8"/>
  <c r="J647" i="8"/>
  <c r="K647" i="8"/>
  <c r="H648" i="8"/>
  <c r="I648" i="8"/>
  <c r="J648" i="8"/>
  <c r="K648" i="8"/>
  <c r="H649" i="8"/>
  <c r="I649" i="8"/>
  <c r="J649" i="8"/>
  <c r="K649" i="8"/>
  <c r="H650" i="8"/>
  <c r="I650" i="8"/>
  <c r="J650" i="8"/>
  <c r="K650" i="8"/>
  <c r="H651" i="8"/>
  <c r="I651" i="8"/>
  <c r="J651" i="8"/>
  <c r="K651" i="8"/>
  <c r="H652" i="8"/>
  <c r="I652" i="8"/>
  <c r="J652" i="8"/>
  <c r="K652" i="8"/>
  <c r="H653" i="8"/>
  <c r="I653" i="8"/>
  <c r="J653" i="8"/>
  <c r="K653" i="8"/>
  <c r="H654" i="8"/>
  <c r="I654" i="8"/>
  <c r="J654" i="8"/>
  <c r="K654" i="8"/>
  <c r="H655" i="8"/>
  <c r="I655" i="8"/>
  <c r="J655" i="8"/>
  <c r="K655" i="8"/>
  <c r="H656" i="8"/>
  <c r="I656" i="8"/>
  <c r="J656" i="8"/>
  <c r="K656" i="8"/>
  <c r="H657" i="8"/>
  <c r="I657" i="8"/>
  <c r="J657" i="8"/>
  <c r="K657" i="8"/>
  <c r="H658" i="8"/>
  <c r="I658" i="8"/>
  <c r="J658" i="8"/>
  <c r="K658" i="8"/>
  <c r="H659" i="8"/>
  <c r="I659" i="8"/>
  <c r="J659" i="8"/>
  <c r="K659" i="8"/>
  <c r="H660" i="8"/>
  <c r="I660" i="8"/>
  <c r="J660" i="8"/>
  <c r="K660" i="8"/>
  <c r="H661" i="8"/>
  <c r="I661" i="8"/>
  <c r="J661" i="8"/>
  <c r="K661" i="8"/>
  <c r="H662" i="8"/>
  <c r="I662" i="8"/>
  <c r="J662" i="8"/>
  <c r="K662" i="8"/>
  <c r="H663" i="8"/>
  <c r="I663" i="8"/>
  <c r="J663" i="8"/>
  <c r="K663" i="8"/>
  <c r="H664" i="8"/>
  <c r="I664" i="8"/>
  <c r="J664" i="8"/>
  <c r="K664" i="8"/>
  <c r="H665" i="8"/>
  <c r="I665" i="8"/>
  <c r="J665" i="8"/>
  <c r="K665" i="8"/>
  <c r="H666" i="8"/>
  <c r="I666" i="8"/>
  <c r="J666" i="8"/>
  <c r="K666" i="8"/>
  <c r="H667" i="8"/>
  <c r="I667" i="8"/>
  <c r="J667" i="8"/>
  <c r="K667" i="8"/>
  <c r="H668" i="8"/>
  <c r="I668" i="8"/>
  <c r="J668" i="8"/>
  <c r="K668" i="8"/>
  <c r="H669" i="8"/>
  <c r="I669" i="8"/>
  <c r="J669" i="8"/>
  <c r="K669" i="8"/>
  <c r="H670" i="8"/>
  <c r="I670" i="8"/>
  <c r="J670" i="8"/>
  <c r="K670" i="8"/>
  <c r="H671" i="8"/>
  <c r="I671" i="8"/>
  <c r="J671" i="8"/>
  <c r="K671" i="8"/>
  <c r="H672" i="8"/>
  <c r="I672" i="8"/>
  <c r="J672" i="8"/>
  <c r="K672" i="8"/>
  <c r="H673" i="8"/>
  <c r="I673" i="8"/>
  <c r="J673" i="8"/>
  <c r="K673" i="8"/>
  <c r="H674" i="8"/>
  <c r="I674" i="8"/>
  <c r="J674" i="8"/>
  <c r="K674" i="8"/>
  <c r="H675" i="8"/>
  <c r="I675" i="8"/>
  <c r="J675" i="8"/>
  <c r="K675" i="8"/>
  <c r="H676" i="8"/>
  <c r="I676" i="8"/>
  <c r="J676" i="8"/>
  <c r="K676" i="8"/>
  <c r="H677" i="8"/>
  <c r="I677" i="8"/>
  <c r="J677" i="8"/>
  <c r="K677" i="8"/>
  <c r="H678" i="8"/>
  <c r="I678" i="8"/>
  <c r="J678" i="8"/>
  <c r="K678" i="8"/>
  <c r="H679" i="8"/>
  <c r="I679" i="8"/>
  <c r="J679" i="8"/>
  <c r="K679" i="8"/>
  <c r="H680" i="8"/>
  <c r="I680" i="8"/>
  <c r="J680" i="8"/>
  <c r="K680" i="8"/>
  <c r="H681" i="8"/>
  <c r="I681" i="8"/>
  <c r="J681" i="8"/>
  <c r="K681" i="8"/>
  <c r="H682" i="8"/>
  <c r="I682" i="8"/>
  <c r="J682" i="8"/>
  <c r="K682" i="8"/>
  <c r="H683" i="8"/>
  <c r="I683" i="8"/>
  <c r="J683" i="8"/>
  <c r="K683" i="8"/>
  <c r="H684" i="8"/>
  <c r="I684" i="8"/>
  <c r="J684" i="8"/>
  <c r="K684" i="8"/>
  <c r="H685" i="8"/>
  <c r="I685" i="8"/>
  <c r="J685" i="8"/>
  <c r="K685" i="8"/>
  <c r="H686" i="8"/>
  <c r="I686" i="8"/>
  <c r="J686" i="8"/>
  <c r="K686" i="8"/>
  <c r="H687" i="8"/>
  <c r="I687" i="8"/>
  <c r="J687" i="8"/>
  <c r="K687" i="8"/>
  <c r="H688" i="8"/>
  <c r="I688" i="8"/>
  <c r="J688" i="8"/>
  <c r="K688" i="8"/>
  <c r="H689" i="8"/>
  <c r="I689" i="8"/>
  <c r="J689" i="8"/>
  <c r="K689" i="8"/>
  <c r="H690" i="8"/>
  <c r="I690" i="8"/>
  <c r="J690" i="8"/>
  <c r="K690" i="8"/>
  <c r="H691" i="8"/>
  <c r="I691" i="8"/>
  <c r="J691" i="8"/>
  <c r="K691" i="8"/>
  <c r="H692" i="8"/>
  <c r="I692" i="8"/>
  <c r="J692" i="8"/>
  <c r="K692" i="8"/>
  <c r="H693" i="8"/>
  <c r="I693" i="8"/>
  <c r="J693" i="8"/>
  <c r="K693" i="8"/>
  <c r="H694" i="8"/>
  <c r="I694" i="8"/>
  <c r="J694" i="8"/>
  <c r="K694" i="8"/>
  <c r="H695" i="8"/>
  <c r="I695" i="8"/>
  <c r="J695" i="8"/>
  <c r="K695" i="8"/>
  <c r="H696" i="8"/>
  <c r="I696" i="8"/>
  <c r="J696" i="8"/>
  <c r="K696" i="8"/>
  <c r="H697" i="8"/>
  <c r="I697" i="8"/>
  <c r="J697" i="8"/>
  <c r="K697" i="8"/>
  <c r="H698" i="8"/>
  <c r="I698" i="8"/>
  <c r="J698" i="8"/>
  <c r="K698" i="8"/>
  <c r="H699" i="8"/>
  <c r="I699" i="8"/>
  <c r="J699" i="8"/>
  <c r="K699" i="8"/>
  <c r="H700" i="8"/>
  <c r="I700" i="8"/>
  <c r="J700" i="8"/>
  <c r="K700" i="8"/>
  <c r="H701" i="8"/>
  <c r="I701" i="8"/>
  <c r="J701" i="8"/>
  <c r="K701" i="8"/>
  <c r="H702" i="8"/>
  <c r="I702" i="8"/>
  <c r="J702" i="8"/>
  <c r="K702" i="8"/>
  <c r="H703" i="8"/>
  <c r="I703" i="8"/>
  <c r="J703" i="8"/>
  <c r="K703" i="8"/>
  <c r="H704" i="8"/>
  <c r="I704" i="8"/>
  <c r="J704" i="8"/>
  <c r="K704" i="8"/>
  <c r="H705" i="8"/>
  <c r="I705" i="8"/>
  <c r="J705" i="8"/>
  <c r="K705" i="8"/>
  <c r="H706" i="8"/>
  <c r="I706" i="8"/>
  <c r="J706" i="8"/>
  <c r="K706" i="8"/>
  <c r="H707" i="8"/>
  <c r="I707" i="8"/>
  <c r="J707" i="8"/>
  <c r="K707" i="8"/>
  <c r="H708" i="8"/>
  <c r="I708" i="8"/>
  <c r="J708" i="8"/>
  <c r="K708" i="8"/>
  <c r="H709" i="8"/>
  <c r="I709" i="8"/>
  <c r="J709" i="8"/>
  <c r="K709" i="8"/>
  <c r="H710" i="8"/>
  <c r="I710" i="8"/>
  <c r="J710" i="8"/>
  <c r="K710" i="8"/>
  <c r="H711" i="8"/>
  <c r="I711" i="8"/>
  <c r="J711" i="8"/>
  <c r="K711" i="8"/>
  <c r="H712" i="8"/>
  <c r="I712" i="8"/>
  <c r="J712" i="8"/>
  <c r="K712" i="8"/>
  <c r="H713" i="8"/>
  <c r="I713" i="8"/>
  <c r="J713" i="8"/>
  <c r="K713" i="8"/>
  <c r="H714" i="8"/>
  <c r="I714" i="8"/>
  <c r="J714" i="8"/>
  <c r="K714" i="8"/>
  <c r="H715" i="8"/>
  <c r="I715" i="8"/>
  <c r="J715" i="8"/>
  <c r="K715" i="8"/>
  <c r="H716" i="8"/>
  <c r="I716" i="8"/>
  <c r="J716" i="8"/>
  <c r="K716" i="8"/>
  <c r="H717" i="8"/>
  <c r="I717" i="8"/>
  <c r="J717" i="8"/>
  <c r="K717" i="8"/>
  <c r="H718" i="8"/>
  <c r="I718" i="8"/>
  <c r="J718" i="8"/>
  <c r="K718" i="8"/>
  <c r="H719" i="8"/>
  <c r="I719" i="8"/>
  <c r="J719" i="8"/>
  <c r="K719" i="8"/>
  <c r="H720" i="8"/>
  <c r="I720" i="8"/>
  <c r="J720" i="8"/>
  <c r="K720" i="8"/>
  <c r="H721" i="8"/>
  <c r="I721" i="8"/>
  <c r="J721" i="8"/>
  <c r="K721" i="8"/>
  <c r="H722" i="8"/>
  <c r="I722" i="8"/>
  <c r="J722" i="8"/>
  <c r="K722" i="8"/>
  <c r="H723" i="8"/>
  <c r="I723" i="8"/>
  <c r="J723" i="8"/>
  <c r="K723" i="8"/>
  <c r="H724" i="8"/>
  <c r="I724" i="8"/>
  <c r="J724" i="8"/>
  <c r="K724" i="8"/>
  <c r="H725" i="8"/>
  <c r="I725" i="8"/>
  <c r="J725" i="8"/>
  <c r="K725" i="8"/>
  <c r="H726" i="8"/>
  <c r="I726" i="8"/>
  <c r="J726" i="8"/>
  <c r="K726" i="8"/>
  <c r="H727" i="8"/>
  <c r="I727" i="8"/>
  <c r="J727" i="8"/>
  <c r="K727" i="8"/>
  <c r="H728" i="8"/>
  <c r="I728" i="8"/>
  <c r="J728" i="8"/>
  <c r="K728" i="8"/>
  <c r="H729" i="8"/>
  <c r="I729" i="8"/>
  <c r="J729" i="8"/>
  <c r="K729" i="8"/>
  <c r="H730" i="8"/>
  <c r="I730" i="8"/>
  <c r="J730" i="8"/>
  <c r="K730" i="8"/>
  <c r="H731" i="8"/>
  <c r="I731" i="8"/>
  <c r="J731" i="8"/>
  <c r="K731" i="8"/>
  <c r="H732" i="8"/>
  <c r="I732" i="8"/>
  <c r="J732" i="8"/>
  <c r="K732" i="8"/>
  <c r="H733" i="8"/>
  <c r="I733" i="8"/>
  <c r="J733" i="8"/>
  <c r="K733" i="8"/>
  <c r="H734" i="8"/>
  <c r="I734" i="8"/>
  <c r="J734" i="8"/>
  <c r="K734" i="8"/>
  <c r="H735" i="8"/>
  <c r="I735" i="8"/>
  <c r="J735" i="8"/>
  <c r="K735" i="8"/>
  <c r="H736" i="8"/>
  <c r="I736" i="8"/>
  <c r="J736" i="8"/>
  <c r="K736" i="8"/>
  <c r="H737" i="8"/>
  <c r="I737" i="8"/>
  <c r="J737" i="8"/>
  <c r="K737" i="8"/>
  <c r="H738" i="8"/>
  <c r="I738" i="8"/>
  <c r="J738" i="8"/>
  <c r="K738" i="8"/>
  <c r="H739" i="8"/>
  <c r="I739" i="8"/>
  <c r="J739" i="8"/>
  <c r="K739" i="8"/>
  <c r="H740" i="8"/>
  <c r="I740" i="8"/>
  <c r="J740" i="8"/>
  <c r="K740" i="8"/>
  <c r="H741" i="8"/>
  <c r="I741" i="8"/>
  <c r="J741" i="8"/>
  <c r="K741" i="8"/>
  <c r="H742" i="8"/>
  <c r="I742" i="8"/>
  <c r="J742" i="8"/>
  <c r="K742" i="8"/>
  <c r="H743" i="8"/>
  <c r="I743" i="8"/>
  <c r="J743" i="8"/>
  <c r="K743" i="8"/>
  <c r="H744" i="8"/>
  <c r="I744" i="8"/>
  <c r="J744" i="8"/>
  <c r="K744" i="8"/>
  <c r="H745" i="8"/>
  <c r="I745" i="8"/>
  <c r="J745" i="8"/>
  <c r="K745" i="8"/>
  <c r="H746" i="8"/>
  <c r="I746" i="8"/>
  <c r="J746" i="8"/>
  <c r="K746" i="8"/>
  <c r="H747" i="8"/>
  <c r="I747" i="8"/>
  <c r="J747" i="8"/>
  <c r="K747" i="8"/>
  <c r="H748" i="8"/>
  <c r="I748" i="8"/>
  <c r="J748" i="8"/>
  <c r="K748" i="8"/>
  <c r="H749" i="8"/>
  <c r="I749" i="8"/>
  <c r="J749" i="8"/>
  <c r="K749" i="8"/>
  <c r="H750" i="8"/>
  <c r="I750" i="8"/>
  <c r="J750" i="8"/>
  <c r="K750" i="8"/>
  <c r="H751" i="8"/>
  <c r="I751" i="8"/>
  <c r="J751" i="8"/>
  <c r="K751" i="8"/>
  <c r="H752" i="8"/>
  <c r="I752" i="8"/>
  <c r="J752" i="8"/>
  <c r="K752" i="8"/>
  <c r="H753" i="8"/>
  <c r="I753" i="8"/>
  <c r="J753" i="8"/>
  <c r="K753" i="8"/>
  <c r="H754" i="8"/>
  <c r="I754" i="8"/>
  <c r="J754" i="8"/>
  <c r="K754" i="8"/>
  <c r="H755" i="8"/>
  <c r="I755" i="8"/>
  <c r="J755" i="8"/>
  <c r="K755" i="8"/>
  <c r="H756" i="8"/>
  <c r="I756" i="8"/>
  <c r="J756" i="8"/>
  <c r="K756" i="8"/>
  <c r="H757" i="8"/>
  <c r="I757" i="8"/>
  <c r="J757" i="8"/>
  <c r="K757" i="8"/>
  <c r="H758" i="8"/>
  <c r="I758" i="8"/>
  <c r="J758" i="8"/>
  <c r="K758" i="8"/>
  <c r="H759" i="8"/>
  <c r="I759" i="8"/>
  <c r="J759" i="8"/>
  <c r="K759" i="8"/>
  <c r="H760" i="8"/>
  <c r="I760" i="8"/>
  <c r="J760" i="8"/>
  <c r="K760" i="8"/>
  <c r="H761" i="8"/>
  <c r="I761" i="8"/>
  <c r="J761" i="8"/>
  <c r="K761" i="8"/>
  <c r="H762" i="8"/>
  <c r="I762" i="8"/>
  <c r="J762" i="8"/>
  <c r="K762" i="8"/>
  <c r="H763" i="8"/>
  <c r="I763" i="8"/>
  <c r="J763" i="8"/>
  <c r="K763" i="8"/>
  <c r="H764" i="8"/>
  <c r="I764" i="8"/>
  <c r="J764" i="8"/>
  <c r="K764" i="8"/>
  <c r="H765" i="8"/>
  <c r="I765" i="8"/>
  <c r="J765" i="8"/>
  <c r="K765" i="8"/>
  <c r="H766" i="8"/>
  <c r="I766" i="8"/>
  <c r="J766" i="8"/>
  <c r="K766" i="8"/>
  <c r="H767" i="8"/>
  <c r="I767" i="8"/>
  <c r="J767" i="8"/>
  <c r="K767" i="8"/>
  <c r="H768" i="8"/>
  <c r="I768" i="8"/>
  <c r="J768" i="8"/>
  <c r="K768" i="8"/>
  <c r="H769" i="8"/>
  <c r="I769" i="8"/>
  <c r="J769" i="8"/>
  <c r="K769" i="8"/>
  <c r="H770" i="8"/>
  <c r="I770" i="8"/>
  <c r="J770" i="8"/>
  <c r="K770" i="8"/>
  <c r="H771" i="8"/>
  <c r="I771" i="8"/>
  <c r="J771" i="8"/>
  <c r="K771" i="8"/>
  <c r="H772" i="8"/>
  <c r="I772" i="8"/>
  <c r="J772" i="8"/>
  <c r="K772" i="8"/>
  <c r="H773" i="8"/>
  <c r="I773" i="8"/>
  <c r="J773" i="8"/>
  <c r="K773" i="8"/>
  <c r="H774" i="8"/>
  <c r="I774" i="8"/>
  <c r="J774" i="8"/>
  <c r="K774" i="8"/>
  <c r="H775" i="8"/>
  <c r="I775" i="8"/>
  <c r="J775" i="8"/>
  <c r="K775" i="8"/>
  <c r="H776" i="8"/>
  <c r="I776" i="8"/>
  <c r="J776" i="8"/>
  <c r="K776" i="8"/>
  <c r="H777" i="8"/>
  <c r="I777" i="8"/>
  <c r="J777" i="8"/>
  <c r="K777" i="8"/>
  <c r="H778" i="8"/>
  <c r="I778" i="8"/>
  <c r="J778" i="8"/>
  <c r="K778" i="8"/>
  <c r="H779" i="8"/>
  <c r="I779" i="8"/>
  <c r="J779" i="8"/>
  <c r="K779" i="8"/>
  <c r="H780" i="8"/>
  <c r="I780" i="8"/>
  <c r="J780" i="8"/>
  <c r="K780" i="8"/>
  <c r="H781" i="8"/>
  <c r="I781" i="8"/>
  <c r="J781" i="8"/>
  <c r="K781" i="8"/>
  <c r="H782" i="8"/>
  <c r="I782" i="8"/>
  <c r="J782" i="8"/>
  <c r="K782" i="8"/>
  <c r="H783" i="8"/>
  <c r="I783" i="8"/>
  <c r="J783" i="8"/>
  <c r="K783" i="8"/>
  <c r="H784" i="8"/>
  <c r="I784" i="8"/>
  <c r="J784" i="8"/>
  <c r="K784" i="8"/>
  <c r="H785" i="8"/>
  <c r="I785" i="8"/>
  <c r="J785" i="8"/>
  <c r="K785" i="8"/>
  <c r="H786" i="8"/>
  <c r="I786" i="8"/>
  <c r="J786" i="8"/>
  <c r="K786" i="8"/>
  <c r="H787" i="8"/>
  <c r="I787" i="8"/>
  <c r="J787" i="8"/>
  <c r="K787" i="8"/>
  <c r="H788" i="8"/>
  <c r="I788" i="8"/>
  <c r="J788" i="8"/>
  <c r="K788" i="8"/>
  <c r="H789" i="8"/>
  <c r="I789" i="8"/>
  <c r="J789" i="8"/>
  <c r="K789" i="8"/>
  <c r="H790" i="8"/>
  <c r="I790" i="8"/>
  <c r="J790" i="8"/>
  <c r="K790" i="8"/>
  <c r="H791" i="8"/>
  <c r="I791" i="8"/>
  <c r="J791" i="8"/>
  <c r="K791" i="8"/>
  <c r="H792" i="8"/>
  <c r="I792" i="8"/>
  <c r="J792" i="8"/>
  <c r="K792" i="8"/>
  <c r="H793" i="8"/>
  <c r="I793" i="8"/>
  <c r="J793" i="8"/>
  <c r="K793" i="8"/>
  <c r="H794" i="8"/>
  <c r="I794" i="8"/>
  <c r="J794" i="8"/>
  <c r="K794" i="8"/>
  <c r="H795" i="8"/>
  <c r="I795" i="8"/>
  <c r="J795" i="8"/>
  <c r="K795" i="8"/>
  <c r="H796" i="8"/>
  <c r="I796" i="8"/>
  <c r="J796" i="8"/>
  <c r="K796" i="8"/>
  <c r="H797" i="8"/>
  <c r="I797" i="8"/>
  <c r="J797" i="8"/>
  <c r="K797" i="8"/>
  <c r="H798" i="8"/>
  <c r="I798" i="8"/>
  <c r="J798" i="8"/>
  <c r="K798" i="8"/>
  <c r="H799" i="8"/>
  <c r="I799" i="8"/>
  <c r="J799" i="8"/>
  <c r="K799" i="8"/>
  <c r="H800" i="8"/>
  <c r="I800" i="8"/>
  <c r="J800" i="8"/>
  <c r="K800" i="8"/>
  <c r="H801" i="8"/>
  <c r="I801" i="8"/>
  <c r="J801" i="8"/>
  <c r="K801" i="8"/>
  <c r="H802" i="8"/>
  <c r="I802" i="8"/>
  <c r="J802" i="8"/>
  <c r="K802" i="8"/>
  <c r="H803" i="8"/>
  <c r="I803" i="8"/>
  <c r="J803" i="8"/>
  <c r="K803" i="8"/>
  <c r="H804" i="8"/>
  <c r="I804" i="8"/>
  <c r="J804" i="8"/>
  <c r="K804" i="8"/>
  <c r="H805" i="8"/>
  <c r="I805" i="8"/>
  <c r="J805" i="8"/>
  <c r="K805" i="8"/>
  <c r="H806" i="8"/>
  <c r="I806" i="8"/>
  <c r="J806" i="8"/>
  <c r="K806" i="8"/>
  <c r="H807" i="8"/>
  <c r="I807" i="8"/>
  <c r="J807" i="8"/>
  <c r="K807" i="8"/>
  <c r="H808" i="8"/>
  <c r="I808" i="8"/>
  <c r="J808" i="8"/>
  <c r="K808" i="8"/>
  <c r="H809" i="8"/>
  <c r="I809" i="8"/>
  <c r="J809" i="8"/>
  <c r="K809" i="8"/>
  <c r="H810" i="8"/>
  <c r="I810" i="8"/>
  <c r="J810" i="8"/>
  <c r="K810" i="8"/>
  <c r="H811" i="8"/>
  <c r="I811" i="8"/>
  <c r="J811" i="8"/>
  <c r="K811" i="8"/>
  <c r="H812" i="8"/>
  <c r="I812" i="8"/>
  <c r="J812" i="8"/>
  <c r="K812" i="8"/>
  <c r="H813" i="8"/>
  <c r="I813" i="8"/>
  <c r="J813" i="8"/>
  <c r="K813" i="8"/>
  <c r="H814" i="8"/>
  <c r="I814" i="8"/>
  <c r="J814" i="8"/>
  <c r="K814" i="8"/>
  <c r="H815" i="8"/>
  <c r="I815" i="8"/>
  <c r="J815" i="8"/>
  <c r="K815" i="8"/>
  <c r="H816" i="8"/>
  <c r="I816" i="8"/>
  <c r="J816" i="8"/>
  <c r="K816" i="8"/>
  <c r="H817" i="8"/>
  <c r="I817" i="8"/>
  <c r="J817" i="8"/>
  <c r="K817" i="8"/>
  <c r="H818" i="8"/>
  <c r="I818" i="8"/>
  <c r="J818" i="8"/>
  <c r="K818" i="8"/>
  <c r="H819" i="8"/>
  <c r="I819" i="8"/>
  <c r="J819" i="8"/>
  <c r="K819" i="8"/>
  <c r="H820" i="8"/>
  <c r="I820" i="8"/>
  <c r="J820" i="8"/>
  <c r="K820" i="8"/>
  <c r="H821" i="8"/>
  <c r="I821" i="8"/>
  <c r="J821" i="8"/>
  <c r="K821" i="8"/>
  <c r="H822" i="8"/>
  <c r="I822" i="8"/>
  <c r="J822" i="8"/>
  <c r="K822" i="8"/>
  <c r="H823" i="8"/>
  <c r="I823" i="8"/>
  <c r="J823" i="8"/>
  <c r="K823" i="8"/>
  <c r="H824" i="8"/>
  <c r="I824" i="8"/>
  <c r="J824" i="8"/>
  <c r="K824" i="8"/>
  <c r="H825" i="8"/>
  <c r="I825" i="8"/>
  <c r="J825" i="8"/>
  <c r="K825" i="8"/>
  <c r="H826" i="8"/>
  <c r="I826" i="8"/>
  <c r="J826" i="8"/>
  <c r="K826" i="8"/>
  <c r="H827" i="8"/>
  <c r="I827" i="8"/>
  <c r="J827" i="8"/>
  <c r="K827" i="8"/>
  <c r="H828" i="8"/>
  <c r="I828" i="8"/>
  <c r="J828" i="8"/>
  <c r="K828" i="8"/>
  <c r="H829" i="8"/>
  <c r="I829" i="8"/>
  <c r="J829" i="8"/>
  <c r="K829" i="8"/>
  <c r="H830" i="8"/>
  <c r="I830" i="8"/>
  <c r="J830" i="8"/>
  <c r="K830" i="8"/>
  <c r="H831" i="8"/>
  <c r="I831" i="8"/>
  <c r="J831" i="8"/>
  <c r="K831" i="8"/>
  <c r="H832" i="8"/>
  <c r="I832" i="8"/>
  <c r="J832" i="8"/>
  <c r="K832" i="8"/>
  <c r="H833" i="8"/>
  <c r="I833" i="8"/>
  <c r="J833" i="8"/>
  <c r="K833" i="8"/>
  <c r="H834" i="8"/>
  <c r="I834" i="8"/>
  <c r="J834" i="8"/>
  <c r="K834" i="8"/>
  <c r="H835" i="8"/>
  <c r="I835" i="8"/>
  <c r="J835" i="8"/>
  <c r="K835" i="8"/>
  <c r="H836" i="8"/>
  <c r="I836" i="8"/>
  <c r="J836" i="8"/>
  <c r="K836" i="8"/>
  <c r="H837" i="8"/>
  <c r="I837" i="8"/>
  <c r="J837" i="8"/>
  <c r="K837" i="8"/>
  <c r="H838" i="8"/>
  <c r="I838" i="8"/>
  <c r="J838" i="8"/>
  <c r="K838" i="8"/>
  <c r="H839" i="8"/>
  <c r="I839" i="8"/>
  <c r="J839" i="8"/>
  <c r="K839" i="8"/>
  <c r="H840" i="8"/>
  <c r="I840" i="8"/>
  <c r="J840" i="8"/>
  <c r="K840" i="8"/>
  <c r="H841" i="8"/>
  <c r="I841" i="8"/>
  <c r="J841" i="8"/>
  <c r="K841" i="8"/>
  <c r="H842" i="8"/>
  <c r="I842" i="8"/>
  <c r="J842" i="8"/>
  <c r="K842" i="8"/>
  <c r="H843" i="8"/>
  <c r="I843" i="8"/>
  <c r="J843" i="8"/>
  <c r="K843" i="8"/>
  <c r="H844" i="8"/>
  <c r="I844" i="8"/>
  <c r="J844" i="8"/>
  <c r="K844" i="8"/>
  <c r="H845" i="8"/>
  <c r="I845" i="8"/>
  <c r="J845" i="8"/>
  <c r="K845" i="8"/>
  <c r="H846" i="8"/>
  <c r="I846" i="8"/>
  <c r="J846" i="8"/>
  <c r="K846" i="8"/>
  <c r="H847" i="8"/>
  <c r="I847" i="8"/>
  <c r="J847" i="8"/>
  <c r="K847" i="8"/>
  <c r="H848" i="8"/>
  <c r="I848" i="8"/>
  <c r="J848" i="8"/>
  <c r="K848" i="8"/>
  <c r="H849" i="8"/>
  <c r="I849" i="8"/>
  <c r="J849" i="8"/>
  <c r="K849" i="8"/>
  <c r="H850" i="8"/>
  <c r="I850" i="8"/>
  <c r="J850" i="8"/>
  <c r="K850" i="8"/>
  <c r="H851" i="8"/>
  <c r="I851" i="8"/>
  <c r="J851" i="8"/>
  <c r="K851" i="8"/>
  <c r="H852" i="8"/>
  <c r="I852" i="8"/>
  <c r="J852" i="8"/>
  <c r="K852" i="8"/>
  <c r="H853" i="8"/>
  <c r="I853" i="8"/>
  <c r="J853" i="8"/>
  <c r="K853" i="8"/>
  <c r="H854" i="8"/>
  <c r="I854" i="8"/>
  <c r="J854" i="8"/>
  <c r="K854" i="8"/>
  <c r="H855" i="8"/>
  <c r="I855" i="8"/>
  <c r="J855" i="8"/>
  <c r="K855" i="8"/>
  <c r="H856" i="8"/>
  <c r="I856" i="8"/>
  <c r="J856" i="8"/>
  <c r="K856" i="8"/>
  <c r="H857" i="8"/>
  <c r="I857" i="8"/>
  <c r="J857" i="8"/>
  <c r="K857" i="8"/>
  <c r="H858" i="8"/>
  <c r="I858" i="8"/>
  <c r="J858" i="8"/>
  <c r="K858" i="8"/>
  <c r="H859" i="8"/>
  <c r="I859" i="8"/>
  <c r="J859" i="8"/>
  <c r="K859" i="8"/>
  <c r="H860" i="8"/>
  <c r="I860" i="8"/>
  <c r="J860" i="8"/>
  <c r="K860" i="8"/>
  <c r="H861" i="8"/>
  <c r="I861" i="8"/>
  <c r="J861" i="8"/>
  <c r="K861" i="8"/>
  <c r="H862" i="8"/>
  <c r="I862" i="8"/>
  <c r="J862" i="8"/>
  <c r="K862" i="8"/>
  <c r="H863" i="8"/>
  <c r="I863" i="8"/>
  <c r="J863" i="8"/>
  <c r="K863" i="8"/>
  <c r="H864" i="8"/>
  <c r="I864" i="8"/>
  <c r="J864" i="8"/>
  <c r="K864" i="8"/>
  <c r="H865" i="8"/>
  <c r="I865" i="8"/>
  <c r="J865" i="8"/>
  <c r="K865" i="8"/>
  <c r="H866" i="8"/>
  <c r="I866" i="8"/>
  <c r="J866" i="8"/>
  <c r="K866" i="8"/>
  <c r="H867" i="8"/>
  <c r="I867" i="8"/>
  <c r="J867" i="8"/>
  <c r="K867" i="8"/>
  <c r="H868" i="8"/>
  <c r="I868" i="8"/>
  <c r="J868" i="8"/>
  <c r="K868" i="8"/>
  <c r="H869" i="8"/>
  <c r="I869" i="8"/>
  <c r="J869" i="8"/>
  <c r="K869" i="8"/>
  <c r="H870" i="8"/>
  <c r="I870" i="8"/>
  <c r="J870" i="8"/>
  <c r="K870" i="8"/>
  <c r="H871" i="8"/>
  <c r="I871" i="8"/>
  <c r="J871" i="8"/>
  <c r="K871" i="8"/>
  <c r="H872" i="8"/>
  <c r="I872" i="8"/>
  <c r="J872" i="8"/>
  <c r="K872" i="8"/>
  <c r="H873" i="8"/>
  <c r="I873" i="8"/>
  <c r="J873" i="8"/>
  <c r="K873" i="8"/>
  <c r="H874" i="8"/>
  <c r="I874" i="8"/>
  <c r="J874" i="8"/>
  <c r="K874" i="8"/>
  <c r="H875" i="8"/>
  <c r="I875" i="8"/>
  <c r="J875" i="8"/>
  <c r="K875" i="8"/>
  <c r="H876" i="8"/>
  <c r="I876" i="8"/>
  <c r="J876" i="8"/>
  <c r="K876" i="8"/>
  <c r="H877" i="8"/>
  <c r="I877" i="8"/>
  <c r="J877" i="8"/>
  <c r="K877" i="8"/>
  <c r="H878" i="8"/>
  <c r="I878" i="8"/>
  <c r="J878" i="8"/>
  <c r="K878" i="8"/>
  <c r="H879" i="8"/>
  <c r="I879" i="8"/>
  <c r="J879" i="8"/>
  <c r="K879" i="8"/>
  <c r="H880" i="8"/>
  <c r="I880" i="8"/>
  <c r="J880" i="8"/>
  <c r="K880" i="8"/>
  <c r="H881" i="8"/>
  <c r="I881" i="8"/>
  <c r="J881" i="8"/>
  <c r="K881" i="8"/>
  <c r="H882" i="8"/>
  <c r="I882" i="8"/>
  <c r="J882" i="8"/>
  <c r="K882" i="8"/>
  <c r="H883" i="8"/>
  <c r="I883" i="8"/>
  <c r="J883" i="8"/>
  <c r="K883" i="8"/>
  <c r="H884" i="8"/>
  <c r="I884" i="8"/>
  <c r="J884" i="8"/>
  <c r="K884" i="8"/>
  <c r="H885" i="8"/>
  <c r="I885" i="8"/>
  <c r="J885" i="8"/>
  <c r="K885" i="8"/>
  <c r="H886" i="8"/>
  <c r="I886" i="8"/>
  <c r="J886" i="8"/>
  <c r="K886" i="8"/>
  <c r="H887" i="8"/>
  <c r="I887" i="8"/>
  <c r="J887" i="8"/>
  <c r="K887" i="8"/>
  <c r="H888" i="8"/>
  <c r="I888" i="8"/>
  <c r="J888" i="8"/>
  <c r="K888" i="8"/>
  <c r="H889" i="8"/>
  <c r="I889" i="8"/>
  <c r="J889" i="8"/>
  <c r="K889" i="8"/>
  <c r="H890" i="8"/>
  <c r="I890" i="8"/>
  <c r="J890" i="8"/>
  <c r="K890" i="8"/>
  <c r="H891" i="8"/>
  <c r="I891" i="8"/>
  <c r="J891" i="8"/>
  <c r="K891" i="8"/>
  <c r="H892" i="8"/>
  <c r="I892" i="8"/>
  <c r="J892" i="8"/>
  <c r="K892" i="8"/>
  <c r="H893" i="8"/>
  <c r="I893" i="8"/>
  <c r="J893" i="8"/>
  <c r="K893" i="8"/>
  <c r="H894" i="8"/>
  <c r="I894" i="8"/>
  <c r="J894" i="8"/>
  <c r="K894" i="8"/>
  <c r="H895" i="8"/>
  <c r="I895" i="8"/>
  <c r="J895" i="8"/>
  <c r="K895" i="8"/>
  <c r="H896" i="8"/>
  <c r="I896" i="8"/>
  <c r="J896" i="8"/>
  <c r="K896" i="8"/>
  <c r="H897" i="8"/>
  <c r="I897" i="8"/>
  <c r="J897" i="8"/>
  <c r="K897" i="8"/>
  <c r="H898" i="8"/>
  <c r="I898" i="8"/>
  <c r="J898" i="8"/>
  <c r="K898" i="8"/>
  <c r="H899" i="8"/>
  <c r="I899" i="8"/>
  <c r="J899" i="8"/>
  <c r="K899" i="8"/>
  <c r="H900" i="8"/>
  <c r="I900" i="8"/>
  <c r="J900" i="8"/>
  <c r="K900" i="8"/>
  <c r="H901" i="8"/>
  <c r="I901" i="8"/>
  <c r="J901" i="8"/>
  <c r="K901" i="8"/>
  <c r="H902" i="8"/>
  <c r="I902" i="8"/>
  <c r="J902" i="8"/>
  <c r="K902" i="8"/>
  <c r="H903" i="8"/>
  <c r="I903" i="8"/>
  <c r="J903" i="8"/>
  <c r="K903" i="8"/>
  <c r="H904" i="8"/>
  <c r="I904" i="8"/>
  <c r="J904" i="8"/>
  <c r="K904" i="8"/>
  <c r="H905" i="8"/>
  <c r="I905" i="8"/>
  <c r="J905" i="8"/>
  <c r="K905" i="8"/>
  <c r="H906" i="8"/>
  <c r="I906" i="8"/>
  <c r="J906" i="8"/>
  <c r="K906" i="8"/>
  <c r="H907" i="8"/>
  <c r="I907" i="8"/>
  <c r="J907" i="8"/>
  <c r="K907" i="8"/>
  <c r="H908" i="8"/>
  <c r="I908" i="8"/>
  <c r="J908" i="8"/>
  <c r="K908" i="8"/>
  <c r="H909" i="8"/>
  <c r="I909" i="8"/>
  <c r="J909" i="8"/>
  <c r="K909" i="8"/>
  <c r="H910" i="8"/>
  <c r="I910" i="8"/>
  <c r="J910" i="8"/>
  <c r="K910" i="8"/>
  <c r="H911" i="8"/>
  <c r="I911" i="8"/>
  <c r="J911" i="8"/>
  <c r="K911" i="8"/>
  <c r="H912" i="8"/>
  <c r="I912" i="8"/>
  <c r="J912" i="8"/>
  <c r="K912" i="8"/>
  <c r="H913" i="8"/>
  <c r="I913" i="8"/>
  <c r="J913" i="8"/>
  <c r="K913" i="8"/>
  <c r="H914" i="8"/>
  <c r="I914" i="8"/>
  <c r="J914" i="8"/>
  <c r="K914" i="8"/>
  <c r="H915" i="8"/>
  <c r="I915" i="8"/>
  <c r="J915" i="8"/>
  <c r="K915" i="8"/>
  <c r="H916" i="8"/>
  <c r="I916" i="8"/>
  <c r="J916" i="8"/>
  <c r="K916" i="8"/>
  <c r="H917" i="8"/>
  <c r="I917" i="8"/>
  <c r="J917" i="8"/>
  <c r="K917" i="8"/>
  <c r="H918" i="8"/>
  <c r="I918" i="8"/>
  <c r="J918" i="8"/>
  <c r="K918" i="8"/>
  <c r="H919" i="8"/>
  <c r="I919" i="8"/>
  <c r="J919" i="8"/>
  <c r="K919" i="8"/>
  <c r="H920" i="8"/>
  <c r="I920" i="8"/>
  <c r="J920" i="8"/>
  <c r="K920" i="8"/>
  <c r="H921" i="8"/>
  <c r="I921" i="8"/>
  <c r="J921" i="8"/>
  <c r="K921" i="8"/>
  <c r="H922" i="8"/>
  <c r="I922" i="8"/>
  <c r="J922" i="8"/>
  <c r="K922" i="8"/>
  <c r="H923" i="8"/>
  <c r="I923" i="8"/>
  <c r="J923" i="8"/>
  <c r="K923" i="8"/>
  <c r="H924" i="8"/>
  <c r="I924" i="8"/>
  <c r="J924" i="8"/>
  <c r="K924" i="8"/>
  <c r="H925" i="8"/>
  <c r="I925" i="8"/>
  <c r="J925" i="8"/>
  <c r="K925" i="8"/>
  <c r="H926" i="8"/>
  <c r="I926" i="8"/>
  <c r="J926" i="8"/>
  <c r="K926" i="8"/>
  <c r="H927" i="8"/>
  <c r="I927" i="8"/>
  <c r="J927" i="8"/>
  <c r="K927" i="8"/>
  <c r="H928" i="8"/>
  <c r="I928" i="8"/>
  <c r="J928" i="8"/>
  <c r="K928" i="8"/>
  <c r="H929" i="8"/>
  <c r="I929" i="8"/>
  <c r="J929" i="8"/>
  <c r="K929" i="8"/>
  <c r="H930" i="8"/>
  <c r="I930" i="8"/>
  <c r="J930" i="8"/>
  <c r="K930" i="8"/>
  <c r="H931" i="8"/>
  <c r="I931" i="8"/>
  <c r="J931" i="8"/>
  <c r="K931" i="8"/>
  <c r="H932" i="8"/>
  <c r="I932" i="8"/>
  <c r="J932" i="8"/>
  <c r="K932" i="8"/>
  <c r="H933" i="8"/>
  <c r="I933" i="8"/>
  <c r="J933" i="8"/>
  <c r="K933" i="8"/>
  <c r="H934" i="8"/>
  <c r="I934" i="8"/>
  <c r="J934" i="8"/>
  <c r="K934" i="8"/>
  <c r="H935" i="8"/>
  <c r="I935" i="8"/>
  <c r="J935" i="8"/>
  <c r="K935" i="8"/>
  <c r="H936" i="8"/>
  <c r="I936" i="8"/>
  <c r="J936" i="8"/>
  <c r="K936" i="8"/>
  <c r="H937" i="8"/>
  <c r="I937" i="8"/>
  <c r="J937" i="8"/>
  <c r="K937" i="8"/>
  <c r="H938" i="8"/>
  <c r="I938" i="8"/>
  <c r="J938" i="8"/>
  <c r="K938" i="8"/>
  <c r="H939" i="8"/>
  <c r="I939" i="8"/>
  <c r="J939" i="8"/>
  <c r="K939" i="8"/>
  <c r="H940" i="8"/>
  <c r="I940" i="8"/>
  <c r="J940" i="8"/>
  <c r="K940" i="8"/>
  <c r="H941" i="8"/>
  <c r="I941" i="8"/>
  <c r="J941" i="8"/>
  <c r="K941" i="8"/>
  <c r="H942" i="8"/>
  <c r="I942" i="8"/>
  <c r="J942" i="8"/>
  <c r="K942" i="8"/>
  <c r="H943" i="8"/>
  <c r="I943" i="8"/>
  <c r="J943" i="8"/>
  <c r="K943" i="8"/>
  <c r="H944" i="8"/>
  <c r="I944" i="8"/>
  <c r="J944" i="8"/>
  <c r="K944" i="8"/>
  <c r="H945" i="8"/>
  <c r="I945" i="8"/>
  <c r="J945" i="8"/>
  <c r="K945" i="8"/>
  <c r="H946" i="8"/>
  <c r="I946" i="8"/>
  <c r="J946" i="8"/>
  <c r="K946" i="8"/>
  <c r="H947" i="8"/>
  <c r="I947" i="8"/>
  <c r="J947" i="8"/>
  <c r="K947" i="8"/>
  <c r="H948" i="8"/>
  <c r="I948" i="8"/>
  <c r="J948" i="8"/>
  <c r="K948" i="8"/>
  <c r="H949" i="8"/>
  <c r="I949" i="8"/>
  <c r="J949" i="8"/>
  <c r="K949" i="8"/>
  <c r="H950" i="8"/>
  <c r="I950" i="8"/>
  <c r="J950" i="8"/>
  <c r="K950" i="8"/>
  <c r="H951" i="8"/>
  <c r="I951" i="8"/>
  <c r="J951" i="8"/>
  <c r="K951" i="8"/>
  <c r="H952" i="8"/>
  <c r="I952" i="8"/>
  <c r="J952" i="8"/>
  <c r="K952" i="8"/>
  <c r="H953" i="8"/>
  <c r="I953" i="8"/>
  <c r="J953" i="8"/>
  <c r="K953" i="8"/>
  <c r="H954" i="8"/>
  <c r="I954" i="8"/>
  <c r="J954" i="8"/>
  <c r="K954" i="8"/>
  <c r="H955" i="8"/>
  <c r="I955" i="8"/>
  <c r="J955" i="8"/>
  <c r="K955" i="8"/>
  <c r="H956" i="8"/>
  <c r="I956" i="8"/>
  <c r="J956" i="8"/>
  <c r="K956" i="8"/>
  <c r="H957" i="8"/>
  <c r="I957" i="8"/>
  <c r="J957" i="8"/>
  <c r="K957" i="8"/>
  <c r="H958" i="8"/>
  <c r="I958" i="8"/>
  <c r="J958" i="8"/>
  <c r="K958" i="8"/>
  <c r="H959" i="8"/>
  <c r="I959" i="8"/>
  <c r="J959" i="8"/>
  <c r="K959" i="8"/>
  <c r="H960" i="8"/>
  <c r="I960" i="8"/>
  <c r="J960" i="8"/>
  <c r="K960" i="8"/>
  <c r="H961" i="8"/>
  <c r="I961" i="8"/>
  <c r="J961" i="8"/>
  <c r="K961" i="8"/>
  <c r="H962" i="8"/>
  <c r="I962" i="8"/>
  <c r="J962" i="8"/>
  <c r="K962" i="8"/>
  <c r="H963" i="8"/>
  <c r="I963" i="8"/>
  <c r="J963" i="8"/>
  <c r="K963" i="8"/>
  <c r="H964" i="8"/>
  <c r="I964" i="8"/>
  <c r="J964" i="8"/>
  <c r="K964" i="8"/>
  <c r="H965" i="8"/>
  <c r="I965" i="8"/>
  <c r="J965" i="8"/>
  <c r="K965" i="8"/>
  <c r="H966" i="8"/>
  <c r="I966" i="8"/>
  <c r="J966" i="8"/>
  <c r="K966" i="8"/>
  <c r="H967" i="8"/>
  <c r="I967" i="8"/>
  <c r="J967" i="8"/>
  <c r="K967" i="8"/>
  <c r="H968" i="8"/>
  <c r="I968" i="8"/>
  <c r="J968" i="8"/>
  <c r="K968" i="8"/>
  <c r="H969" i="8"/>
  <c r="I969" i="8"/>
  <c r="J969" i="8"/>
  <c r="K969" i="8"/>
  <c r="H970" i="8"/>
  <c r="I970" i="8"/>
  <c r="J970" i="8"/>
  <c r="K970" i="8"/>
  <c r="H971" i="8"/>
  <c r="I971" i="8"/>
  <c r="J971" i="8"/>
  <c r="K971" i="8"/>
  <c r="H972" i="8"/>
  <c r="I972" i="8"/>
  <c r="J972" i="8"/>
  <c r="K972" i="8"/>
  <c r="H973" i="8"/>
  <c r="I973" i="8"/>
  <c r="J973" i="8"/>
  <c r="K973" i="8"/>
  <c r="H974" i="8"/>
  <c r="I974" i="8"/>
  <c r="J974" i="8"/>
  <c r="K974" i="8"/>
  <c r="H975" i="8"/>
  <c r="I975" i="8"/>
  <c r="J975" i="8"/>
  <c r="K975" i="8"/>
  <c r="H976" i="8"/>
  <c r="I976" i="8"/>
  <c r="J976" i="8"/>
  <c r="K976" i="8"/>
  <c r="H977" i="8"/>
  <c r="I977" i="8"/>
  <c r="J977" i="8"/>
  <c r="K977" i="8"/>
  <c r="H978" i="8"/>
  <c r="I978" i="8"/>
  <c r="J978" i="8"/>
  <c r="K978" i="8"/>
  <c r="H979" i="8"/>
  <c r="I979" i="8"/>
  <c r="J979" i="8"/>
  <c r="K979" i="8"/>
  <c r="H980" i="8"/>
  <c r="I980" i="8"/>
  <c r="J980" i="8"/>
  <c r="K980" i="8"/>
  <c r="H981" i="8"/>
  <c r="I981" i="8"/>
  <c r="J981" i="8"/>
  <c r="K981" i="8"/>
  <c r="H982" i="8"/>
  <c r="I982" i="8"/>
  <c r="J982" i="8"/>
  <c r="K982" i="8"/>
  <c r="H983" i="8"/>
  <c r="I983" i="8"/>
  <c r="J983" i="8"/>
  <c r="K983" i="8"/>
  <c r="H984" i="8"/>
  <c r="I984" i="8"/>
  <c r="J984" i="8"/>
  <c r="K984" i="8"/>
  <c r="H985" i="8"/>
  <c r="I985" i="8"/>
  <c r="J985" i="8"/>
  <c r="K985" i="8"/>
  <c r="H986" i="8"/>
  <c r="I986" i="8"/>
  <c r="J986" i="8"/>
  <c r="K986" i="8"/>
  <c r="H987" i="8"/>
  <c r="I987" i="8"/>
  <c r="J987" i="8"/>
  <c r="K987" i="8"/>
  <c r="H988" i="8"/>
  <c r="I988" i="8"/>
  <c r="J988" i="8"/>
  <c r="K988" i="8"/>
  <c r="H989" i="8"/>
  <c r="I989" i="8"/>
  <c r="J989" i="8"/>
  <c r="K989" i="8"/>
  <c r="H990" i="8"/>
  <c r="I990" i="8"/>
  <c r="J990" i="8"/>
  <c r="K990" i="8"/>
  <c r="H991" i="8"/>
  <c r="I991" i="8"/>
  <c r="J991" i="8"/>
  <c r="K991" i="8"/>
  <c r="H992" i="8"/>
  <c r="I992" i="8"/>
  <c r="J992" i="8"/>
  <c r="K992" i="8"/>
  <c r="H993" i="8"/>
  <c r="I993" i="8"/>
  <c r="J993" i="8"/>
  <c r="K993" i="8"/>
  <c r="H994" i="8"/>
  <c r="I994" i="8"/>
  <c r="J994" i="8"/>
  <c r="K994" i="8"/>
  <c r="H995" i="8"/>
  <c r="I995" i="8"/>
  <c r="J995" i="8"/>
  <c r="K995" i="8"/>
  <c r="H996" i="8"/>
  <c r="I996" i="8"/>
  <c r="J996" i="8"/>
  <c r="K996" i="8"/>
  <c r="H997" i="8"/>
  <c r="I997" i="8"/>
  <c r="J997" i="8"/>
  <c r="K997" i="8"/>
  <c r="H998" i="8"/>
  <c r="I998" i="8"/>
  <c r="J998" i="8"/>
  <c r="K998" i="8"/>
  <c r="H999" i="8"/>
  <c r="I999" i="8"/>
  <c r="J999" i="8"/>
  <c r="K999" i="8"/>
  <c r="H1000" i="8"/>
  <c r="I1000" i="8"/>
  <c r="J1000" i="8"/>
  <c r="K1000" i="8"/>
  <c r="H1001" i="8"/>
  <c r="I1001" i="8"/>
  <c r="J1001" i="8"/>
  <c r="K1001" i="8"/>
  <c r="H3" i="37"/>
  <c r="I3" i="37" s="1"/>
  <c r="J3" i="37"/>
  <c r="K3" i="37" s="1"/>
  <c r="H4" i="37"/>
  <c r="I4" i="37" s="1"/>
  <c r="J4" i="37"/>
  <c r="K4" i="37" s="1"/>
  <c r="H5" i="37"/>
  <c r="I5" i="37" s="1"/>
  <c r="J5" i="37"/>
  <c r="K5" i="37" s="1"/>
  <c r="H6" i="37"/>
  <c r="I6" i="37" s="1"/>
  <c r="J6" i="37"/>
  <c r="K6" i="37" s="1"/>
  <c r="H7" i="37"/>
  <c r="I7" i="37" s="1"/>
  <c r="J7" i="37"/>
  <c r="K7" i="37" s="1"/>
  <c r="H8" i="37"/>
  <c r="I8" i="37" s="1"/>
  <c r="J8" i="37"/>
  <c r="K8" i="37" s="1"/>
  <c r="H9" i="37"/>
  <c r="I9" i="37" s="1"/>
  <c r="J9" i="37"/>
  <c r="K9" i="37" s="1"/>
  <c r="H10" i="37"/>
  <c r="I10" i="37" s="1"/>
  <c r="J10" i="37"/>
  <c r="K10" i="37" s="1"/>
  <c r="H11" i="37"/>
  <c r="I11" i="37" s="1"/>
  <c r="J11" i="37"/>
  <c r="K11" i="37"/>
  <c r="H12" i="37"/>
  <c r="I12" i="37" s="1"/>
  <c r="J12" i="37"/>
  <c r="K12" i="37" s="1"/>
  <c r="H13" i="37"/>
  <c r="I13" i="37" s="1"/>
  <c r="J13" i="37"/>
  <c r="K13" i="37" s="1"/>
  <c r="H14" i="37"/>
  <c r="I14" i="37" s="1"/>
  <c r="J14" i="37"/>
  <c r="K14" i="37" s="1"/>
  <c r="H15" i="37"/>
  <c r="I15" i="37"/>
  <c r="J15" i="37"/>
  <c r="K15" i="37" s="1"/>
  <c r="H16" i="37"/>
  <c r="I16" i="37" s="1"/>
  <c r="J16" i="37"/>
  <c r="K16" i="37" s="1"/>
  <c r="H17" i="37"/>
  <c r="I17" i="37" s="1"/>
  <c r="J17" i="37"/>
  <c r="K17" i="37" s="1"/>
  <c r="H18" i="37"/>
  <c r="I18" i="37" s="1"/>
  <c r="J18" i="37"/>
  <c r="K18" i="37" s="1"/>
  <c r="H19" i="37"/>
  <c r="I19" i="37" s="1"/>
  <c r="J19" i="37"/>
  <c r="K19" i="37" s="1"/>
  <c r="H20" i="37"/>
  <c r="I20" i="37" s="1"/>
  <c r="J20" i="37"/>
  <c r="K20" i="37" s="1"/>
  <c r="H21" i="37"/>
  <c r="I21" i="37" s="1"/>
  <c r="J21" i="37"/>
  <c r="K21" i="37" s="1"/>
  <c r="H22" i="37"/>
  <c r="I22" i="37" s="1"/>
  <c r="J22" i="37"/>
  <c r="K22" i="37" s="1"/>
  <c r="H23" i="37"/>
  <c r="I23" i="37" s="1"/>
  <c r="J23" i="37"/>
  <c r="K23" i="37" s="1"/>
  <c r="H24" i="37"/>
  <c r="I24" i="37" s="1"/>
  <c r="J24" i="37"/>
  <c r="K24" i="37" s="1"/>
  <c r="H25" i="37"/>
  <c r="I25" i="37" s="1"/>
  <c r="J25" i="37"/>
  <c r="K25" i="37" s="1"/>
  <c r="H26" i="37"/>
  <c r="I26" i="37" s="1"/>
  <c r="J26" i="37"/>
  <c r="K26" i="37" s="1"/>
  <c r="H27" i="37"/>
  <c r="I27" i="37" s="1"/>
  <c r="J27" i="37"/>
  <c r="K27" i="37" s="1"/>
  <c r="H28" i="37"/>
  <c r="I28" i="37" s="1"/>
  <c r="J28" i="37"/>
  <c r="K28" i="37" s="1"/>
  <c r="H29" i="37"/>
  <c r="I29" i="37" s="1"/>
  <c r="J29" i="37"/>
  <c r="K29" i="37" s="1"/>
  <c r="H30" i="37"/>
  <c r="I30" i="37" s="1"/>
  <c r="J30" i="37"/>
  <c r="K30" i="37" s="1"/>
  <c r="H31" i="37"/>
  <c r="I31" i="37" s="1"/>
  <c r="J31" i="37"/>
  <c r="K31" i="37" s="1"/>
  <c r="H32" i="37"/>
  <c r="I32" i="37" s="1"/>
  <c r="J32" i="37"/>
  <c r="K32" i="37" s="1"/>
  <c r="H33" i="37"/>
  <c r="I33" i="37" s="1"/>
  <c r="J33" i="37"/>
  <c r="K33" i="37" s="1"/>
  <c r="H34" i="37"/>
  <c r="I34" i="37" s="1"/>
  <c r="J34" i="37"/>
  <c r="K34" i="37" s="1"/>
  <c r="H35" i="37"/>
  <c r="I35" i="37" s="1"/>
  <c r="J35" i="37"/>
  <c r="K35" i="37" s="1"/>
  <c r="H36" i="37"/>
  <c r="I36" i="37" s="1"/>
  <c r="J36" i="37"/>
  <c r="K36" i="37" s="1"/>
  <c r="H37" i="37"/>
  <c r="I37" i="37" s="1"/>
  <c r="J37" i="37"/>
  <c r="K37" i="37" s="1"/>
  <c r="H38" i="37"/>
  <c r="I38" i="37" s="1"/>
  <c r="J38" i="37"/>
  <c r="K38" i="37" s="1"/>
  <c r="H39" i="37"/>
  <c r="I39" i="37" s="1"/>
  <c r="J39" i="37"/>
  <c r="K39" i="37" s="1"/>
  <c r="H40" i="37"/>
  <c r="I40" i="37" s="1"/>
  <c r="J40" i="37"/>
  <c r="K40" i="37" s="1"/>
  <c r="H41" i="37"/>
  <c r="I41" i="37"/>
  <c r="J41" i="37"/>
  <c r="K41" i="37"/>
  <c r="H42" i="37"/>
  <c r="I42" i="37" s="1"/>
  <c r="J42" i="37"/>
  <c r="K42" i="37" s="1"/>
  <c r="H43" i="37"/>
  <c r="I43" i="37"/>
  <c r="J43" i="37"/>
  <c r="K43" i="37"/>
  <c r="H44" i="37"/>
  <c r="I44" i="37" s="1"/>
  <c r="J44" i="37"/>
  <c r="K44" i="37" s="1"/>
  <c r="H45" i="37"/>
  <c r="I45" i="37"/>
  <c r="J45" i="37"/>
  <c r="K45" i="37"/>
  <c r="H46" i="37"/>
  <c r="I46" i="37" s="1"/>
  <c r="J46" i="37"/>
  <c r="K46" i="37" s="1"/>
  <c r="H47" i="37"/>
  <c r="I47" i="37"/>
  <c r="J47" i="37"/>
  <c r="K47" i="37"/>
  <c r="H48" i="37"/>
  <c r="I48" i="37" s="1"/>
  <c r="J48" i="37"/>
  <c r="K48" i="37" s="1"/>
  <c r="H49" i="37"/>
  <c r="I49" i="37"/>
  <c r="J49" i="37"/>
  <c r="K49" i="37"/>
  <c r="H50" i="37"/>
  <c r="I50" i="37" s="1"/>
  <c r="J50" i="37"/>
  <c r="K50" i="37" s="1"/>
  <c r="H51" i="37"/>
  <c r="I51" i="37"/>
  <c r="J51" i="37"/>
  <c r="K51" i="37"/>
  <c r="H52" i="37"/>
  <c r="I52" i="37" s="1"/>
  <c r="J52" i="37"/>
  <c r="K52" i="37" s="1"/>
  <c r="H53" i="37"/>
  <c r="I53" i="37"/>
  <c r="J53" i="37"/>
  <c r="K53" i="37"/>
  <c r="H54" i="37"/>
  <c r="I54" i="37" s="1"/>
  <c r="J54" i="37"/>
  <c r="K54" i="37" s="1"/>
  <c r="H55" i="37"/>
  <c r="I55" i="37"/>
  <c r="J55" i="37"/>
  <c r="K55" i="37"/>
  <c r="H56" i="37"/>
  <c r="I56" i="37" s="1"/>
  <c r="J56" i="37"/>
  <c r="K56" i="37" s="1"/>
  <c r="H57" i="37"/>
  <c r="I57" i="37"/>
  <c r="J57" i="37"/>
  <c r="K57" i="37"/>
  <c r="H58" i="37"/>
  <c r="I58" i="37" s="1"/>
  <c r="J58" i="37"/>
  <c r="K58" i="37" s="1"/>
  <c r="H59" i="37"/>
  <c r="I59" i="37"/>
  <c r="J59" i="37"/>
  <c r="K59" i="37"/>
  <c r="H60" i="37"/>
  <c r="I60" i="37" s="1"/>
  <c r="J60" i="37"/>
  <c r="K60" i="37" s="1"/>
  <c r="H61" i="37"/>
  <c r="I61" i="37"/>
  <c r="J61" i="37"/>
  <c r="K61" i="37"/>
  <c r="H62" i="37"/>
  <c r="I62" i="37"/>
  <c r="J62" i="37"/>
  <c r="K62" i="37"/>
  <c r="H63" i="37"/>
  <c r="I63" i="37"/>
  <c r="J63" i="37"/>
  <c r="K63" i="37"/>
  <c r="H64" i="37"/>
  <c r="I64" i="37"/>
  <c r="J64" i="37"/>
  <c r="K64" i="37"/>
  <c r="H65" i="37"/>
  <c r="I65" i="37"/>
  <c r="J65" i="37"/>
  <c r="K65" i="37"/>
  <c r="H66" i="37"/>
  <c r="I66" i="37"/>
  <c r="J66" i="37"/>
  <c r="K66" i="37"/>
  <c r="H67" i="37"/>
  <c r="I67" i="37"/>
  <c r="J67" i="37"/>
  <c r="K67" i="37"/>
  <c r="H68" i="37"/>
  <c r="I68" i="37"/>
  <c r="J68" i="37"/>
  <c r="K68" i="37"/>
  <c r="H69" i="37"/>
  <c r="I69" i="37"/>
  <c r="J69" i="37"/>
  <c r="K69" i="37"/>
  <c r="H70" i="37"/>
  <c r="I70" i="37"/>
  <c r="J70" i="37"/>
  <c r="K70" i="37"/>
  <c r="H71" i="37"/>
  <c r="I71" i="37"/>
  <c r="J71" i="37"/>
  <c r="K71" i="37"/>
  <c r="H72" i="37"/>
  <c r="I72" i="37"/>
  <c r="J72" i="37"/>
  <c r="K72" i="37"/>
  <c r="H73" i="37"/>
  <c r="I73" i="37"/>
  <c r="J73" i="37"/>
  <c r="K73" i="37"/>
  <c r="H74" i="37"/>
  <c r="I74" i="37"/>
  <c r="J74" i="37"/>
  <c r="K74" i="37"/>
  <c r="H75" i="37"/>
  <c r="I75" i="37"/>
  <c r="J75" i="37"/>
  <c r="K75" i="37"/>
  <c r="H76" i="37"/>
  <c r="I76" i="37"/>
  <c r="J76" i="37"/>
  <c r="K76" i="37"/>
  <c r="H77" i="37"/>
  <c r="I77" i="37"/>
  <c r="J77" i="37"/>
  <c r="K77" i="37"/>
  <c r="H78" i="37"/>
  <c r="I78" i="37"/>
  <c r="J78" i="37"/>
  <c r="K78" i="37"/>
  <c r="H79" i="37"/>
  <c r="I79" i="37"/>
  <c r="J79" i="37"/>
  <c r="K79" i="37"/>
  <c r="H80" i="37"/>
  <c r="I80" i="37"/>
  <c r="J80" i="37"/>
  <c r="K80" i="37"/>
  <c r="H81" i="37"/>
  <c r="I81" i="37"/>
  <c r="J81" i="37"/>
  <c r="K81" i="37"/>
  <c r="H82" i="37"/>
  <c r="I82" i="37"/>
  <c r="J82" i="37"/>
  <c r="K82" i="37"/>
  <c r="H83" i="37"/>
  <c r="I83" i="37"/>
  <c r="J83" i="37"/>
  <c r="K83" i="37"/>
  <c r="H84" i="37"/>
  <c r="I84" i="37"/>
  <c r="J84" i="37"/>
  <c r="K84" i="37"/>
  <c r="H85" i="37"/>
  <c r="I85" i="37"/>
  <c r="J85" i="37"/>
  <c r="K85" i="37"/>
  <c r="H86" i="37"/>
  <c r="I86" i="37"/>
  <c r="J86" i="37"/>
  <c r="K86" i="37"/>
  <c r="H87" i="37"/>
  <c r="I87" i="37"/>
  <c r="J87" i="37"/>
  <c r="K87" i="37"/>
  <c r="H88" i="37"/>
  <c r="I88" i="37"/>
  <c r="J88" i="37"/>
  <c r="K88" i="37"/>
  <c r="H89" i="37"/>
  <c r="I89" i="37"/>
  <c r="J89" i="37"/>
  <c r="K89" i="37"/>
  <c r="H90" i="37"/>
  <c r="I90" i="37"/>
  <c r="J90" i="37"/>
  <c r="K90" i="37"/>
  <c r="H91" i="37"/>
  <c r="I91" i="37"/>
  <c r="J91" i="37"/>
  <c r="K91" i="37"/>
  <c r="H92" i="37"/>
  <c r="I92" i="37"/>
  <c r="J92" i="37"/>
  <c r="K92" i="37"/>
  <c r="H93" i="37"/>
  <c r="I93" i="37"/>
  <c r="J93" i="37"/>
  <c r="K93" i="37"/>
  <c r="H94" i="37"/>
  <c r="I94" i="37"/>
  <c r="J94" i="37"/>
  <c r="K94" i="37"/>
  <c r="H95" i="37"/>
  <c r="I95" i="37"/>
  <c r="J95" i="37"/>
  <c r="K95" i="37"/>
  <c r="H96" i="37"/>
  <c r="I96" i="37"/>
  <c r="J96" i="37"/>
  <c r="K96" i="37"/>
  <c r="H97" i="37"/>
  <c r="I97" i="37"/>
  <c r="J97" i="37"/>
  <c r="K97" i="37"/>
  <c r="H98" i="37"/>
  <c r="I98" i="37"/>
  <c r="J98" i="37"/>
  <c r="K98" i="37"/>
  <c r="H99" i="37"/>
  <c r="I99" i="37"/>
  <c r="J99" i="37"/>
  <c r="K99" i="37"/>
  <c r="H100" i="37"/>
  <c r="I100" i="37"/>
  <c r="J100" i="37"/>
  <c r="K100" i="37"/>
  <c r="H101" i="37"/>
  <c r="I101" i="37"/>
  <c r="J101" i="37"/>
  <c r="K101" i="37"/>
  <c r="H102" i="37"/>
  <c r="I102" i="37"/>
  <c r="J102" i="37"/>
  <c r="K102" i="37"/>
  <c r="H103" i="37"/>
  <c r="I103" i="37"/>
  <c r="J103" i="37"/>
  <c r="K103" i="37"/>
  <c r="H104" i="37"/>
  <c r="I104" i="37"/>
  <c r="J104" i="37"/>
  <c r="K104" i="37"/>
  <c r="H105" i="37"/>
  <c r="I105" i="37"/>
  <c r="J105" i="37"/>
  <c r="K105" i="37"/>
  <c r="H106" i="37"/>
  <c r="I106" i="37"/>
  <c r="J106" i="37"/>
  <c r="K106" i="37"/>
  <c r="H107" i="37"/>
  <c r="I107" i="37"/>
  <c r="J107" i="37"/>
  <c r="K107" i="37"/>
  <c r="H108" i="37"/>
  <c r="I108" i="37"/>
  <c r="J108" i="37"/>
  <c r="K108" i="37"/>
  <c r="H109" i="37"/>
  <c r="I109" i="37"/>
  <c r="J109" i="37"/>
  <c r="K109" i="37"/>
  <c r="H110" i="37"/>
  <c r="I110" i="37"/>
  <c r="J110" i="37"/>
  <c r="K110" i="37"/>
  <c r="H111" i="37"/>
  <c r="I111" i="37"/>
  <c r="J111" i="37"/>
  <c r="K111" i="37"/>
  <c r="H112" i="37"/>
  <c r="I112" i="37"/>
  <c r="J112" i="37"/>
  <c r="K112" i="37"/>
  <c r="H113" i="37"/>
  <c r="I113" i="37"/>
  <c r="J113" i="37"/>
  <c r="K113" i="37"/>
  <c r="H114" i="37"/>
  <c r="I114" i="37"/>
  <c r="J114" i="37"/>
  <c r="K114" i="37"/>
  <c r="H115" i="37"/>
  <c r="I115" i="37"/>
  <c r="J115" i="37"/>
  <c r="K115" i="37"/>
  <c r="H116" i="37"/>
  <c r="I116" i="37"/>
  <c r="J116" i="37"/>
  <c r="K116" i="37"/>
  <c r="H117" i="37"/>
  <c r="I117" i="37"/>
  <c r="J117" i="37"/>
  <c r="K117" i="37"/>
  <c r="H118" i="37"/>
  <c r="I118" i="37"/>
  <c r="J118" i="37"/>
  <c r="K118" i="37"/>
  <c r="H119" i="37"/>
  <c r="I119" i="37"/>
  <c r="J119" i="37"/>
  <c r="K119" i="37"/>
  <c r="H120" i="37"/>
  <c r="I120" i="37"/>
  <c r="J120" i="37"/>
  <c r="K120" i="37"/>
  <c r="H121" i="37"/>
  <c r="I121" i="37"/>
  <c r="J121" i="37"/>
  <c r="K121" i="37"/>
  <c r="H122" i="37"/>
  <c r="I122" i="37"/>
  <c r="J122" i="37"/>
  <c r="K122" i="37"/>
  <c r="H123" i="37"/>
  <c r="I123" i="37"/>
  <c r="J123" i="37"/>
  <c r="K123" i="37"/>
  <c r="H124" i="37"/>
  <c r="I124" i="37"/>
  <c r="J124" i="37"/>
  <c r="K124" i="37"/>
  <c r="H125" i="37"/>
  <c r="I125" i="37"/>
  <c r="J125" i="37"/>
  <c r="K125" i="37"/>
  <c r="H126" i="37"/>
  <c r="I126" i="37"/>
  <c r="J126" i="37"/>
  <c r="K126" i="37"/>
  <c r="H127" i="37"/>
  <c r="I127" i="37"/>
  <c r="J127" i="37"/>
  <c r="K127" i="37"/>
  <c r="H128" i="37"/>
  <c r="I128" i="37"/>
  <c r="J128" i="37"/>
  <c r="K128" i="37"/>
  <c r="H129" i="37"/>
  <c r="I129" i="37"/>
  <c r="J129" i="37"/>
  <c r="K129" i="37"/>
  <c r="H130" i="37"/>
  <c r="I130" i="37"/>
  <c r="J130" i="37"/>
  <c r="K130" i="37"/>
  <c r="H131" i="37"/>
  <c r="I131" i="37"/>
  <c r="J131" i="37"/>
  <c r="K131" i="37"/>
  <c r="H132" i="37"/>
  <c r="I132" i="37"/>
  <c r="J132" i="37"/>
  <c r="K132" i="37"/>
  <c r="H133" i="37"/>
  <c r="I133" i="37"/>
  <c r="J133" i="37"/>
  <c r="K133" i="37"/>
  <c r="H134" i="37"/>
  <c r="I134" i="37"/>
  <c r="J134" i="37"/>
  <c r="K134" i="37"/>
  <c r="H135" i="37"/>
  <c r="I135" i="37"/>
  <c r="J135" i="37"/>
  <c r="K135" i="37"/>
  <c r="H136" i="37"/>
  <c r="I136" i="37"/>
  <c r="J136" i="37"/>
  <c r="K136" i="37"/>
  <c r="H137" i="37"/>
  <c r="I137" i="37"/>
  <c r="J137" i="37"/>
  <c r="K137" i="37"/>
  <c r="H138" i="37"/>
  <c r="I138" i="37"/>
  <c r="J138" i="37"/>
  <c r="K138" i="37"/>
  <c r="H139" i="37"/>
  <c r="I139" i="37"/>
  <c r="J139" i="37"/>
  <c r="K139" i="37"/>
  <c r="H140" i="37"/>
  <c r="I140" i="37"/>
  <c r="J140" i="37"/>
  <c r="K140" i="37"/>
  <c r="H141" i="37"/>
  <c r="I141" i="37"/>
  <c r="J141" i="37"/>
  <c r="K141" i="37"/>
  <c r="H142" i="37"/>
  <c r="I142" i="37"/>
  <c r="J142" i="37"/>
  <c r="K142" i="37"/>
  <c r="H143" i="37"/>
  <c r="I143" i="37"/>
  <c r="J143" i="37"/>
  <c r="K143" i="37"/>
  <c r="H144" i="37"/>
  <c r="I144" i="37"/>
  <c r="J144" i="37"/>
  <c r="K144" i="37"/>
  <c r="H145" i="37"/>
  <c r="I145" i="37"/>
  <c r="J145" i="37"/>
  <c r="K145" i="37"/>
  <c r="H146" i="37"/>
  <c r="I146" i="37"/>
  <c r="J146" i="37"/>
  <c r="K146" i="37"/>
  <c r="H147" i="37"/>
  <c r="I147" i="37"/>
  <c r="J147" i="37"/>
  <c r="K147" i="37"/>
  <c r="H148" i="37"/>
  <c r="I148" i="37"/>
  <c r="J148" i="37"/>
  <c r="K148" i="37"/>
  <c r="H149" i="37"/>
  <c r="I149" i="37"/>
  <c r="J149" i="37"/>
  <c r="K149" i="37"/>
  <c r="H150" i="37"/>
  <c r="I150" i="37"/>
  <c r="J150" i="37"/>
  <c r="K150" i="37"/>
  <c r="H151" i="37"/>
  <c r="I151" i="37"/>
  <c r="J151" i="37"/>
  <c r="K151" i="37"/>
  <c r="H152" i="37"/>
  <c r="I152" i="37"/>
  <c r="J152" i="37"/>
  <c r="K152" i="37"/>
  <c r="H153" i="37"/>
  <c r="I153" i="37"/>
  <c r="J153" i="37"/>
  <c r="K153" i="37"/>
  <c r="H154" i="37"/>
  <c r="I154" i="37"/>
  <c r="J154" i="37"/>
  <c r="K154" i="37"/>
  <c r="H155" i="37"/>
  <c r="I155" i="37"/>
  <c r="J155" i="37"/>
  <c r="K155" i="37"/>
  <c r="H156" i="37"/>
  <c r="I156" i="37"/>
  <c r="J156" i="37"/>
  <c r="K156" i="37"/>
  <c r="H157" i="37"/>
  <c r="I157" i="37"/>
  <c r="J157" i="37"/>
  <c r="K157" i="37"/>
  <c r="H158" i="37"/>
  <c r="I158" i="37"/>
  <c r="J158" i="37"/>
  <c r="K158" i="37"/>
  <c r="H159" i="37"/>
  <c r="I159" i="37"/>
  <c r="J159" i="37"/>
  <c r="K159" i="37"/>
  <c r="H160" i="37"/>
  <c r="I160" i="37"/>
  <c r="J160" i="37"/>
  <c r="K160" i="37"/>
  <c r="H161" i="37"/>
  <c r="I161" i="37"/>
  <c r="J161" i="37"/>
  <c r="K161" i="37"/>
  <c r="H162" i="37"/>
  <c r="I162" i="37"/>
  <c r="J162" i="37"/>
  <c r="K162" i="37"/>
  <c r="H163" i="37"/>
  <c r="I163" i="37"/>
  <c r="J163" i="37"/>
  <c r="K163" i="37"/>
  <c r="H164" i="37"/>
  <c r="I164" i="37"/>
  <c r="J164" i="37"/>
  <c r="K164" i="37"/>
  <c r="H165" i="37"/>
  <c r="I165" i="37"/>
  <c r="J165" i="37"/>
  <c r="K165" i="37"/>
  <c r="H166" i="37"/>
  <c r="I166" i="37"/>
  <c r="J166" i="37"/>
  <c r="K166" i="37"/>
  <c r="H167" i="37"/>
  <c r="I167" i="37"/>
  <c r="J167" i="37"/>
  <c r="K167" i="37"/>
  <c r="H168" i="37"/>
  <c r="I168" i="37"/>
  <c r="J168" i="37"/>
  <c r="K168" i="37"/>
  <c r="H169" i="37"/>
  <c r="I169" i="37"/>
  <c r="J169" i="37"/>
  <c r="K169" i="37"/>
  <c r="H170" i="37"/>
  <c r="I170" i="37"/>
  <c r="J170" i="37"/>
  <c r="K170" i="37"/>
  <c r="H171" i="37"/>
  <c r="I171" i="37"/>
  <c r="J171" i="37"/>
  <c r="K171" i="37"/>
  <c r="H172" i="37"/>
  <c r="I172" i="37"/>
  <c r="J172" i="37"/>
  <c r="K172" i="37"/>
  <c r="H173" i="37"/>
  <c r="I173" i="37"/>
  <c r="J173" i="37"/>
  <c r="K173" i="37"/>
  <c r="H174" i="37"/>
  <c r="I174" i="37"/>
  <c r="J174" i="37"/>
  <c r="K174" i="37"/>
  <c r="H175" i="37"/>
  <c r="I175" i="37"/>
  <c r="J175" i="37"/>
  <c r="K175" i="37"/>
  <c r="H176" i="37"/>
  <c r="I176" i="37"/>
  <c r="J176" i="37"/>
  <c r="K176" i="37"/>
  <c r="H177" i="37"/>
  <c r="I177" i="37"/>
  <c r="J177" i="37"/>
  <c r="K177" i="37"/>
  <c r="H178" i="37"/>
  <c r="I178" i="37"/>
  <c r="J178" i="37"/>
  <c r="K178" i="37"/>
  <c r="H179" i="37"/>
  <c r="I179" i="37"/>
  <c r="J179" i="37"/>
  <c r="K179" i="37"/>
  <c r="H180" i="37"/>
  <c r="I180" i="37"/>
  <c r="J180" i="37"/>
  <c r="K180" i="37"/>
  <c r="H181" i="37"/>
  <c r="I181" i="37"/>
  <c r="J181" i="37"/>
  <c r="K181" i="37"/>
  <c r="H182" i="37"/>
  <c r="I182" i="37"/>
  <c r="J182" i="37"/>
  <c r="K182" i="37"/>
  <c r="H183" i="37"/>
  <c r="I183" i="37"/>
  <c r="J183" i="37"/>
  <c r="K183" i="37"/>
  <c r="H184" i="37"/>
  <c r="I184" i="37"/>
  <c r="J184" i="37"/>
  <c r="K184" i="37"/>
  <c r="H185" i="37"/>
  <c r="I185" i="37"/>
  <c r="J185" i="37"/>
  <c r="K185" i="37"/>
  <c r="H186" i="37"/>
  <c r="I186" i="37"/>
  <c r="J186" i="37"/>
  <c r="K186" i="37"/>
  <c r="H187" i="37"/>
  <c r="I187" i="37"/>
  <c r="J187" i="37"/>
  <c r="K187" i="37"/>
  <c r="H188" i="37"/>
  <c r="I188" i="37"/>
  <c r="J188" i="37"/>
  <c r="K188" i="37"/>
  <c r="H189" i="37"/>
  <c r="I189" i="37"/>
  <c r="J189" i="37"/>
  <c r="K189" i="37"/>
  <c r="H190" i="37"/>
  <c r="I190" i="37"/>
  <c r="J190" i="37"/>
  <c r="K190" i="37"/>
  <c r="H191" i="37"/>
  <c r="I191" i="37"/>
  <c r="J191" i="37"/>
  <c r="K191" i="37"/>
  <c r="H192" i="37"/>
  <c r="I192" i="37"/>
  <c r="J192" i="37"/>
  <c r="K192" i="37"/>
  <c r="H193" i="37"/>
  <c r="I193" i="37"/>
  <c r="J193" i="37"/>
  <c r="K193" i="37"/>
  <c r="H194" i="37"/>
  <c r="I194" i="37"/>
  <c r="J194" i="37"/>
  <c r="K194" i="37"/>
  <c r="H195" i="37"/>
  <c r="I195" i="37"/>
  <c r="J195" i="37"/>
  <c r="K195" i="37"/>
  <c r="H196" i="37"/>
  <c r="I196" i="37"/>
  <c r="J196" i="37"/>
  <c r="K196" i="37"/>
  <c r="H197" i="37"/>
  <c r="I197" i="37"/>
  <c r="J197" i="37"/>
  <c r="K197" i="37"/>
  <c r="H198" i="37"/>
  <c r="I198" i="37"/>
  <c r="J198" i="37"/>
  <c r="K198" i="37"/>
  <c r="H199" i="37"/>
  <c r="I199" i="37"/>
  <c r="J199" i="37"/>
  <c r="K199" i="37"/>
  <c r="H200" i="37"/>
  <c r="I200" i="37"/>
  <c r="J200" i="37"/>
  <c r="K200" i="37"/>
  <c r="H201" i="37"/>
  <c r="I201" i="37"/>
  <c r="J201" i="37"/>
  <c r="K201" i="37"/>
  <c r="H202" i="37"/>
  <c r="I202" i="37"/>
  <c r="J202" i="37"/>
  <c r="K202" i="37"/>
  <c r="H203" i="37"/>
  <c r="I203" i="37"/>
  <c r="J203" i="37"/>
  <c r="K203" i="37"/>
  <c r="H204" i="37"/>
  <c r="I204" i="37"/>
  <c r="J204" i="37"/>
  <c r="K204" i="37"/>
  <c r="H205" i="37"/>
  <c r="I205" i="37"/>
  <c r="J205" i="37"/>
  <c r="K205" i="37"/>
  <c r="H206" i="37"/>
  <c r="I206" i="37"/>
  <c r="J206" i="37"/>
  <c r="K206" i="37"/>
  <c r="H207" i="37"/>
  <c r="I207" i="37"/>
  <c r="J207" i="37"/>
  <c r="K207" i="37"/>
  <c r="H208" i="37"/>
  <c r="I208" i="37"/>
  <c r="J208" i="37"/>
  <c r="K208" i="37"/>
  <c r="H209" i="37"/>
  <c r="I209" i="37"/>
  <c r="J209" i="37"/>
  <c r="K209" i="37"/>
  <c r="H210" i="37"/>
  <c r="I210" i="37"/>
  <c r="J210" i="37"/>
  <c r="K210" i="37"/>
  <c r="H211" i="37"/>
  <c r="I211" i="37"/>
  <c r="J211" i="37"/>
  <c r="K211" i="37"/>
  <c r="H212" i="37"/>
  <c r="I212" i="37"/>
  <c r="J212" i="37"/>
  <c r="K212" i="37"/>
  <c r="H213" i="37"/>
  <c r="I213" i="37"/>
  <c r="J213" i="37"/>
  <c r="K213" i="37"/>
  <c r="H214" i="37"/>
  <c r="I214" i="37"/>
  <c r="J214" i="37"/>
  <c r="K214" i="37"/>
  <c r="H215" i="37"/>
  <c r="I215" i="37"/>
  <c r="J215" i="37"/>
  <c r="K215" i="37"/>
  <c r="H216" i="37"/>
  <c r="I216" i="37"/>
  <c r="J216" i="37"/>
  <c r="K216" i="37"/>
  <c r="H217" i="37"/>
  <c r="I217" i="37"/>
  <c r="J217" i="37"/>
  <c r="K217" i="37"/>
  <c r="H218" i="37"/>
  <c r="I218" i="37"/>
  <c r="J218" i="37"/>
  <c r="K218" i="37"/>
  <c r="H219" i="37"/>
  <c r="I219" i="37"/>
  <c r="J219" i="37"/>
  <c r="K219" i="37"/>
  <c r="H220" i="37"/>
  <c r="I220" i="37"/>
  <c r="J220" i="37"/>
  <c r="K220" i="37"/>
  <c r="H221" i="37"/>
  <c r="I221" i="37"/>
  <c r="J221" i="37"/>
  <c r="K221" i="37"/>
  <c r="H222" i="37"/>
  <c r="I222" i="37"/>
  <c r="J222" i="37"/>
  <c r="K222" i="37"/>
  <c r="H223" i="37"/>
  <c r="I223" i="37"/>
  <c r="J223" i="37"/>
  <c r="K223" i="37"/>
  <c r="H224" i="37"/>
  <c r="I224" i="37"/>
  <c r="J224" i="37"/>
  <c r="K224" i="37"/>
  <c r="H225" i="37"/>
  <c r="I225" i="37"/>
  <c r="J225" i="37"/>
  <c r="K225" i="37"/>
  <c r="H226" i="37"/>
  <c r="I226" i="37"/>
  <c r="J226" i="37"/>
  <c r="K226" i="37"/>
  <c r="H227" i="37"/>
  <c r="I227" i="37"/>
  <c r="J227" i="37"/>
  <c r="K227" i="37"/>
  <c r="H228" i="37"/>
  <c r="I228" i="37"/>
  <c r="J228" i="37"/>
  <c r="K228" i="37"/>
  <c r="H229" i="37"/>
  <c r="I229" i="37"/>
  <c r="J229" i="37"/>
  <c r="K229" i="37"/>
  <c r="H230" i="37"/>
  <c r="I230" i="37"/>
  <c r="J230" i="37"/>
  <c r="K230" i="37"/>
  <c r="H231" i="37"/>
  <c r="I231" i="37"/>
  <c r="J231" i="37"/>
  <c r="K231" i="37"/>
  <c r="H232" i="37"/>
  <c r="I232" i="37"/>
  <c r="J232" i="37"/>
  <c r="K232" i="37"/>
  <c r="H233" i="37"/>
  <c r="I233" i="37"/>
  <c r="J233" i="37"/>
  <c r="K233" i="37"/>
  <c r="H234" i="37"/>
  <c r="I234" i="37"/>
  <c r="J234" i="37"/>
  <c r="K234" i="37"/>
  <c r="H235" i="37"/>
  <c r="I235" i="37"/>
  <c r="J235" i="37"/>
  <c r="K235" i="37"/>
  <c r="H236" i="37"/>
  <c r="I236" i="37"/>
  <c r="J236" i="37"/>
  <c r="K236" i="37"/>
  <c r="H237" i="37"/>
  <c r="I237" i="37"/>
  <c r="J237" i="37"/>
  <c r="K237" i="37"/>
  <c r="H238" i="37"/>
  <c r="I238" i="37"/>
  <c r="J238" i="37"/>
  <c r="K238" i="37"/>
  <c r="H239" i="37"/>
  <c r="I239" i="37"/>
  <c r="J239" i="37"/>
  <c r="K239" i="37"/>
  <c r="H240" i="37"/>
  <c r="I240" i="37"/>
  <c r="J240" i="37"/>
  <c r="K240" i="37"/>
  <c r="H241" i="37"/>
  <c r="I241" i="37"/>
  <c r="J241" i="37"/>
  <c r="K241" i="37"/>
  <c r="H242" i="37"/>
  <c r="I242" i="37"/>
  <c r="J242" i="37"/>
  <c r="K242" i="37"/>
  <c r="H243" i="37"/>
  <c r="I243" i="37"/>
  <c r="J243" i="37"/>
  <c r="K243" i="37"/>
  <c r="H244" i="37"/>
  <c r="I244" i="37"/>
  <c r="J244" i="37"/>
  <c r="K244" i="37"/>
  <c r="H245" i="37"/>
  <c r="I245" i="37"/>
  <c r="J245" i="37"/>
  <c r="K245" i="37"/>
  <c r="H246" i="37"/>
  <c r="I246" i="37"/>
  <c r="J246" i="37"/>
  <c r="K246" i="37"/>
  <c r="H247" i="37"/>
  <c r="I247" i="37"/>
  <c r="J247" i="37"/>
  <c r="K247" i="37"/>
  <c r="H248" i="37"/>
  <c r="I248" i="37"/>
  <c r="J248" i="37"/>
  <c r="K248" i="37"/>
  <c r="H249" i="37"/>
  <c r="I249" i="37"/>
  <c r="J249" i="37"/>
  <c r="K249" i="37"/>
  <c r="H250" i="37"/>
  <c r="I250" i="37"/>
  <c r="J250" i="37"/>
  <c r="K250" i="37"/>
  <c r="H251" i="37"/>
  <c r="I251" i="37"/>
  <c r="J251" i="37"/>
  <c r="K251" i="37"/>
  <c r="H252" i="37"/>
  <c r="I252" i="37"/>
  <c r="J252" i="37"/>
  <c r="K252" i="37"/>
  <c r="H253" i="37"/>
  <c r="I253" i="37"/>
  <c r="J253" i="37"/>
  <c r="K253" i="37"/>
  <c r="H254" i="37"/>
  <c r="I254" i="37"/>
  <c r="J254" i="37"/>
  <c r="K254" i="37"/>
  <c r="H255" i="37"/>
  <c r="I255" i="37"/>
  <c r="J255" i="37"/>
  <c r="K255" i="37"/>
  <c r="H256" i="37"/>
  <c r="I256" i="37"/>
  <c r="J256" i="37"/>
  <c r="K256" i="37"/>
  <c r="H257" i="37"/>
  <c r="I257" i="37"/>
  <c r="J257" i="37"/>
  <c r="K257" i="37"/>
  <c r="H258" i="37"/>
  <c r="I258" i="37"/>
  <c r="J258" i="37"/>
  <c r="K258" i="37"/>
  <c r="H259" i="37"/>
  <c r="I259" i="37"/>
  <c r="J259" i="37"/>
  <c r="K259" i="37"/>
  <c r="H260" i="37"/>
  <c r="I260" i="37"/>
  <c r="J260" i="37"/>
  <c r="K260" i="37"/>
  <c r="H261" i="37"/>
  <c r="I261" i="37"/>
  <c r="J261" i="37"/>
  <c r="K261" i="37"/>
  <c r="H262" i="37"/>
  <c r="I262" i="37"/>
  <c r="J262" i="37"/>
  <c r="K262" i="37"/>
  <c r="H263" i="37"/>
  <c r="I263" i="37"/>
  <c r="J263" i="37"/>
  <c r="K263" i="37"/>
  <c r="H264" i="37"/>
  <c r="I264" i="37"/>
  <c r="J264" i="37"/>
  <c r="K264" i="37"/>
  <c r="H265" i="37"/>
  <c r="I265" i="37"/>
  <c r="J265" i="37"/>
  <c r="K265" i="37"/>
  <c r="H266" i="37"/>
  <c r="I266" i="37"/>
  <c r="J266" i="37"/>
  <c r="K266" i="37"/>
  <c r="H267" i="37"/>
  <c r="I267" i="37"/>
  <c r="J267" i="37"/>
  <c r="K267" i="37"/>
  <c r="H268" i="37"/>
  <c r="I268" i="37"/>
  <c r="J268" i="37"/>
  <c r="K268" i="37"/>
  <c r="H269" i="37"/>
  <c r="I269" i="37"/>
  <c r="J269" i="37"/>
  <c r="K269" i="37"/>
  <c r="H270" i="37"/>
  <c r="I270" i="37"/>
  <c r="J270" i="37"/>
  <c r="K270" i="37"/>
  <c r="H271" i="37"/>
  <c r="I271" i="37"/>
  <c r="J271" i="37"/>
  <c r="K271" i="37"/>
  <c r="H272" i="37"/>
  <c r="I272" i="37"/>
  <c r="J272" i="37"/>
  <c r="K272" i="37"/>
  <c r="H273" i="37"/>
  <c r="I273" i="37"/>
  <c r="J273" i="37"/>
  <c r="K273" i="37"/>
  <c r="H274" i="37"/>
  <c r="I274" i="37"/>
  <c r="J274" i="37"/>
  <c r="K274" i="37"/>
  <c r="H275" i="37"/>
  <c r="I275" i="37"/>
  <c r="J275" i="37"/>
  <c r="K275" i="37"/>
  <c r="H276" i="37"/>
  <c r="I276" i="37"/>
  <c r="J276" i="37"/>
  <c r="K276" i="37"/>
  <c r="H277" i="37"/>
  <c r="I277" i="37"/>
  <c r="J277" i="37"/>
  <c r="K277" i="37"/>
  <c r="H278" i="37"/>
  <c r="I278" i="37"/>
  <c r="J278" i="37"/>
  <c r="K278" i="37"/>
  <c r="H279" i="37"/>
  <c r="I279" i="37"/>
  <c r="J279" i="37"/>
  <c r="K279" i="37"/>
  <c r="H280" i="37"/>
  <c r="I280" i="37"/>
  <c r="J280" i="37"/>
  <c r="K280" i="37"/>
  <c r="H281" i="37"/>
  <c r="I281" i="37"/>
  <c r="J281" i="37"/>
  <c r="K281" i="37"/>
  <c r="H282" i="37"/>
  <c r="I282" i="37"/>
  <c r="J282" i="37"/>
  <c r="K282" i="37"/>
  <c r="H283" i="37"/>
  <c r="I283" i="37"/>
  <c r="J283" i="37"/>
  <c r="K283" i="37"/>
  <c r="H284" i="37"/>
  <c r="I284" i="37"/>
  <c r="J284" i="37"/>
  <c r="K284" i="37"/>
  <c r="H285" i="37"/>
  <c r="I285" i="37"/>
  <c r="J285" i="37"/>
  <c r="K285" i="37"/>
  <c r="H286" i="37"/>
  <c r="I286" i="37"/>
  <c r="J286" i="37"/>
  <c r="K286" i="37"/>
  <c r="H287" i="37"/>
  <c r="I287" i="37"/>
  <c r="J287" i="37"/>
  <c r="K287" i="37"/>
  <c r="H288" i="37"/>
  <c r="I288" i="37"/>
  <c r="J288" i="37"/>
  <c r="K288" i="37"/>
  <c r="H289" i="37"/>
  <c r="I289" i="37"/>
  <c r="J289" i="37"/>
  <c r="K289" i="37"/>
  <c r="H290" i="37"/>
  <c r="I290" i="37"/>
  <c r="J290" i="37"/>
  <c r="K290" i="37"/>
  <c r="H291" i="37"/>
  <c r="I291" i="37"/>
  <c r="J291" i="37"/>
  <c r="K291" i="37"/>
  <c r="H292" i="37"/>
  <c r="I292" i="37"/>
  <c r="J292" i="37"/>
  <c r="K292" i="37"/>
  <c r="H293" i="37"/>
  <c r="I293" i="37"/>
  <c r="J293" i="37"/>
  <c r="K293" i="37"/>
  <c r="H294" i="37"/>
  <c r="I294" i="37"/>
  <c r="J294" i="37"/>
  <c r="K294" i="37"/>
  <c r="H295" i="37"/>
  <c r="I295" i="37"/>
  <c r="J295" i="37"/>
  <c r="K295" i="37"/>
  <c r="H296" i="37"/>
  <c r="I296" i="37"/>
  <c r="J296" i="37"/>
  <c r="K296" i="37"/>
  <c r="H297" i="37"/>
  <c r="I297" i="37"/>
  <c r="J297" i="37"/>
  <c r="K297" i="37"/>
  <c r="H298" i="37"/>
  <c r="I298" i="37"/>
  <c r="J298" i="37"/>
  <c r="K298" i="37"/>
  <c r="H299" i="37"/>
  <c r="I299" i="37"/>
  <c r="J299" i="37"/>
  <c r="K299" i="37"/>
  <c r="H300" i="37"/>
  <c r="I300" i="37"/>
  <c r="J300" i="37"/>
  <c r="K300" i="37"/>
  <c r="H301" i="37"/>
  <c r="I301" i="37"/>
  <c r="J301" i="37"/>
  <c r="K301" i="37"/>
  <c r="H302" i="37"/>
  <c r="I302" i="37"/>
  <c r="J302" i="37"/>
  <c r="K302" i="37"/>
  <c r="H303" i="37"/>
  <c r="I303" i="37"/>
  <c r="J303" i="37"/>
  <c r="K303" i="37"/>
  <c r="H304" i="37"/>
  <c r="I304" i="37"/>
  <c r="J304" i="37"/>
  <c r="K304" i="37"/>
  <c r="H305" i="37"/>
  <c r="I305" i="37"/>
  <c r="J305" i="37"/>
  <c r="K305" i="37"/>
  <c r="H306" i="37"/>
  <c r="I306" i="37"/>
  <c r="J306" i="37"/>
  <c r="K306" i="37"/>
  <c r="H307" i="37"/>
  <c r="I307" i="37"/>
  <c r="J307" i="37"/>
  <c r="K307" i="37"/>
  <c r="H308" i="37"/>
  <c r="I308" i="37"/>
  <c r="J308" i="37"/>
  <c r="K308" i="37"/>
  <c r="H309" i="37"/>
  <c r="I309" i="37"/>
  <c r="J309" i="37"/>
  <c r="K309" i="37"/>
  <c r="H310" i="37"/>
  <c r="I310" i="37"/>
  <c r="J310" i="37"/>
  <c r="K310" i="37"/>
  <c r="H311" i="37"/>
  <c r="I311" i="37"/>
  <c r="J311" i="37"/>
  <c r="K311" i="37"/>
  <c r="H312" i="37"/>
  <c r="I312" i="37"/>
  <c r="J312" i="37"/>
  <c r="K312" i="37"/>
  <c r="H313" i="37"/>
  <c r="I313" i="37"/>
  <c r="J313" i="37"/>
  <c r="K313" i="37"/>
  <c r="H314" i="37"/>
  <c r="I314" i="37"/>
  <c r="J314" i="37"/>
  <c r="K314" i="37"/>
  <c r="H315" i="37"/>
  <c r="I315" i="37"/>
  <c r="J315" i="37"/>
  <c r="K315" i="37"/>
  <c r="H316" i="37"/>
  <c r="I316" i="37"/>
  <c r="J316" i="37"/>
  <c r="K316" i="37"/>
  <c r="H317" i="37"/>
  <c r="I317" i="37"/>
  <c r="J317" i="37"/>
  <c r="K317" i="37"/>
  <c r="H318" i="37"/>
  <c r="I318" i="37"/>
  <c r="J318" i="37"/>
  <c r="K318" i="37"/>
  <c r="H319" i="37"/>
  <c r="I319" i="37"/>
  <c r="J319" i="37"/>
  <c r="K319" i="37"/>
  <c r="H320" i="37"/>
  <c r="I320" i="37"/>
  <c r="J320" i="37"/>
  <c r="K320" i="37"/>
  <c r="H321" i="37"/>
  <c r="I321" i="37"/>
  <c r="J321" i="37"/>
  <c r="K321" i="37"/>
  <c r="H322" i="37"/>
  <c r="I322" i="37"/>
  <c r="J322" i="37"/>
  <c r="K322" i="37"/>
  <c r="H323" i="37"/>
  <c r="I323" i="37"/>
  <c r="J323" i="37"/>
  <c r="K323" i="37"/>
  <c r="H324" i="37"/>
  <c r="I324" i="37"/>
  <c r="J324" i="37"/>
  <c r="K324" i="37"/>
  <c r="H325" i="37"/>
  <c r="I325" i="37"/>
  <c r="J325" i="37"/>
  <c r="K325" i="37"/>
  <c r="H326" i="37"/>
  <c r="I326" i="37"/>
  <c r="J326" i="37"/>
  <c r="K326" i="37"/>
  <c r="H327" i="37"/>
  <c r="I327" i="37"/>
  <c r="J327" i="37"/>
  <c r="K327" i="37"/>
  <c r="H328" i="37"/>
  <c r="I328" i="37"/>
  <c r="J328" i="37"/>
  <c r="K328" i="37"/>
  <c r="H329" i="37"/>
  <c r="I329" i="37"/>
  <c r="J329" i="37"/>
  <c r="K329" i="37"/>
  <c r="H330" i="37"/>
  <c r="I330" i="37"/>
  <c r="J330" i="37"/>
  <c r="K330" i="37"/>
  <c r="H331" i="37"/>
  <c r="I331" i="37"/>
  <c r="J331" i="37"/>
  <c r="K331" i="37"/>
  <c r="H332" i="37"/>
  <c r="I332" i="37"/>
  <c r="J332" i="37"/>
  <c r="K332" i="37"/>
  <c r="H333" i="37"/>
  <c r="I333" i="37"/>
  <c r="J333" i="37"/>
  <c r="K333" i="37"/>
  <c r="H334" i="37"/>
  <c r="I334" i="37"/>
  <c r="J334" i="37"/>
  <c r="K334" i="37"/>
  <c r="H335" i="37"/>
  <c r="I335" i="37"/>
  <c r="J335" i="37"/>
  <c r="K335" i="37"/>
  <c r="H336" i="37"/>
  <c r="I336" i="37"/>
  <c r="J336" i="37"/>
  <c r="K336" i="37"/>
  <c r="H337" i="37"/>
  <c r="I337" i="37"/>
  <c r="J337" i="37"/>
  <c r="K337" i="37"/>
  <c r="H338" i="37"/>
  <c r="I338" i="37"/>
  <c r="J338" i="37"/>
  <c r="K338" i="37"/>
  <c r="H339" i="37"/>
  <c r="I339" i="37"/>
  <c r="J339" i="37"/>
  <c r="K339" i="37"/>
  <c r="H340" i="37"/>
  <c r="I340" i="37"/>
  <c r="J340" i="37"/>
  <c r="K340" i="37"/>
  <c r="H341" i="37"/>
  <c r="I341" i="37"/>
  <c r="J341" i="37"/>
  <c r="K341" i="37"/>
  <c r="H342" i="37"/>
  <c r="I342" i="37"/>
  <c r="J342" i="37"/>
  <c r="K342" i="37"/>
  <c r="H343" i="37"/>
  <c r="I343" i="37"/>
  <c r="J343" i="37"/>
  <c r="K343" i="37"/>
  <c r="H344" i="37"/>
  <c r="I344" i="37"/>
  <c r="J344" i="37"/>
  <c r="K344" i="37"/>
  <c r="H345" i="37"/>
  <c r="I345" i="37"/>
  <c r="J345" i="37"/>
  <c r="K345" i="37"/>
  <c r="H346" i="37"/>
  <c r="I346" i="37"/>
  <c r="J346" i="37"/>
  <c r="K346" i="37"/>
  <c r="H347" i="37"/>
  <c r="I347" i="37"/>
  <c r="J347" i="37"/>
  <c r="K347" i="37"/>
  <c r="H348" i="37"/>
  <c r="I348" i="37"/>
  <c r="J348" i="37"/>
  <c r="K348" i="37"/>
  <c r="H349" i="37"/>
  <c r="I349" i="37"/>
  <c r="J349" i="37"/>
  <c r="K349" i="37"/>
  <c r="H350" i="37"/>
  <c r="I350" i="37"/>
  <c r="J350" i="37"/>
  <c r="K350" i="37"/>
  <c r="H351" i="37"/>
  <c r="I351" i="37"/>
  <c r="J351" i="37"/>
  <c r="K351" i="37"/>
  <c r="H352" i="37"/>
  <c r="I352" i="37"/>
  <c r="J352" i="37"/>
  <c r="K352" i="37"/>
  <c r="H353" i="37"/>
  <c r="I353" i="37"/>
  <c r="J353" i="37"/>
  <c r="K353" i="37"/>
  <c r="H354" i="37"/>
  <c r="I354" i="37"/>
  <c r="J354" i="37"/>
  <c r="K354" i="37"/>
  <c r="H355" i="37"/>
  <c r="I355" i="37"/>
  <c r="J355" i="37"/>
  <c r="K355" i="37"/>
  <c r="H356" i="37"/>
  <c r="I356" i="37"/>
  <c r="J356" i="37"/>
  <c r="K356" i="37"/>
  <c r="H357" i="37"/>
  <c r="I357" i="37"/>
  <c r="J357" i="37"/>
  <c r="K357" i="37"/>
  <c r="H358" i="37"/>
  <c r="I358" i="37"/>
  <c r="J358" i="37"/>
  <c r="K358" i="37"/>
  <c r="H359" i="37"/>
  <c r="I359" i="37"/>
  <c r="J359" i="37"/>
  <c r="K359" i="37"/>
  <c r="H360" i="37"/>
  <c r="I360" i="37"/>
  <c r="J360" i="37"/>
  <c r="K360" i="37"/>
  <c r="H361" i="37"/>
  <c r="I361" i="37"/>
  <c r="J361" i="37"/>
  <c r="K361" i="37"/>
  <c r="H362" i="37"/>
  <c r="I362" i="37"/>
  <c r="J362" i="37"/>
  <c r="K362" i="37"/>
  <c r="H363" i="37"/>
  <c r="I363" i="37"/>
  <c r="J363" i="37"/>
  <c r="K363" i="37"/>
  <c r="H364" i="37"/>
  <c r="I364" i="37"/>
  <c r="J364" i="37"/>
  <c r="K364" i="37"/>
  <c r="H365" i="37"/>
  <c r="I365" i="37"/>
  <c r="J365" i="37"/>
  <c r="K365" i="37"/>
  <c r="H366" i="37"/>
  <c r="I366" i="37"/>
  <c r="J366" i="37"/>
  <c r="K366" i="37"/>
  <c r="H367" i="37"/>
  <c r="I367" i="37"/>
  <c r="J367" i="37"/>
  <c r="K367" i="37"/>
  <c r="H368" i="37"/>
  <c r="I368" i="37"/>
  <c r="J368" i="37"/>
  <c r="K368" i="37"/>
  <c r="H369" i="37"/>
  <c r="I369" i="37"/>
  <c r="J369" i="37"/>
  <c r="K369" i="37"/>
  <c r="H370" i="37"/>
  <c r="I370" i="37"/>
  <c r="J370" i="37"/>
  <c r="K370" i="37"/>
  <c r="H371" i="37"/>
  <c r="I371" i="37"/>
  <c r="J371" i="37"/>
  <c r="K371" i="37"/>
  <c r="H372" i="37"/>
  <c r="I372" i="37"/>
  <c r="J372" i="37"/>
  <c r="K372" i="37"/>
  <c r="H373" i="37"/>
  <c r="I373" i="37"/>
  <c r="J373" i="37"/>
  <c r="K373" i="37"/>
  <c r="H374" i="37"/>
  <c r="I374" i="37"/>
  <c r="J374" i="37"/>
  <c r="K374" i="37"/>
  <c r="H375" i="37"/>
  <c r="I375" i="37"/>
  <c r="J375" i="37"/>
  <c r="K375" i="37"/>
  <c r="H376" i="37"/>
  <c r="I376" i="37"/>
  <c r="J376" i="37"/>
  <c r="K376" i="37"/>
  <c r="H377" i="37"/>
  <c r="I377" i="37"/>
  <c r="J377" i="37"/>
  <c r="K377" i="37"/>
  <c r="H378" i="37"/>
  <c r="I378" i="37"/>
  <c r="J378" i="37"/>
  <c r="K378" i="37"/>
  <c r="H379" i="37"/>
  <c r="I379" i="37"/>
  <c r="J379" i="37"/>
  <c r="K379" i="37"/>
  <c r="H380" i="37"/>
  <c r="I380" i="37"/>
  <c r="J380" i="37"/>
  <c r="K380" i="37"/>
  <c r="H381" i="37"/>
  <c r="I381" i="37"/>
  <c r="J381" i="37"/>
  <c r="K381" i="37"/>
  <c r="H382" i="37"/>
  <c r="I382" i="37"/>
  <c r="J382" i="37"/>
  <c r="K382" i="37"/>
  <c r="H383" i="37"/>
  <c r="I383" i="37"/>
  <c r="J383" i="37"/>
  <c r="K383" i="37"/>
  <c r="H384" i="37"/>
  <c r="I384" i="37"/>
  <c r="J384" i="37"/>
  <c r="K384" i="37"/>
  <c r="H385" i="37"/>
  <c r="I385" i="37"/>
  <c r="J385" i="37"/>
  <c r="K385" i="37"/>
  <c r="H386" i="37"/>
  <c r="I386" i="37"/>
  <c r="J386" i="37"/>
  <c r="K386" i="37"/>
  <c r="H387" i="37"/>
  <c r="I387" i="37"/>
  <c r="J387" i="37"/>
  <c r="K387" i="37"/>
  <c r="H388" i="37"/>
  <c r="I388" i="37"/>
  <c r="J388" i="37"/>
  <c r="K388" i="37"/>
  <c r="H389" i="37"/>
  <c r="I389" i="37"/>
  <c r="J389" i="37"/>
  <c r="K389" i="37"/>
  <c r="H390" i="37"/>
  <c r="I390" i="37"/>
  <c r="J390" i="37"/>
  <c r="K390" i="37"/>
  <c r="H391" i="37"/>
  <c r="I391" i="37"/>
  <c r="J391" i="37"/>
  <c r="K391" i="37"/>
  <c r="H392" i="37"/>
  <c r="I392" i="37"/>
  <c r="J392" i="37"/>
  <c r="K392" i="37"/>
  <c r="H393" i="37"/>
  <c r="I393" i="37"/>
  <c r="J393" i="37"/>
  <c r="K393" i="37"/>
  <c r="H394" i="37"/>
  <c r="I394" i="37"/>
  <c r="J394" i="37"/>
  <c r="K394" i="37"/>
  <c r="H395" i="37"/>
  <c r="I395" i="37"/>
  <c r="J395" i="37"/>
  <c r="K395" i="37"/>
  <c r="H396" i="37"/>
  <c r="I396" i="37"/>
  <c r="J396" i="37"/>
  <c r="K396" i="37"/>
  <c r="H397" i="37"/>
  <c r="I397" i="37"/>
  <c r="J397" i="37"/>
  <c r="K397" i="37"/>
  <c r="H398" i="37"/>
  <c r="I398" i="37"/>
  <c r="J398" i="37"/>
  <c r="K398" i="37"/>
  <c r="H399" i="37"/>
  <c r="I399" i="37"/>
  <c r="J399" i="37"/>
  <c r="K399" i="37"/>
  <c r="H400" i="37"/>
  <c r="I400" i="37"/>
  <c r="J400" i="37"/>
  <c r="K400" i="37"/>
  <c r="H401" i="37"/>
  <c r="I401" i="37"/>
  <c r="J401" i="37"/>
  <c r="K401" i="37"/>
  <c r="H402" i="37"/>
  <c r="I402" i="37"/>
  <c r="J402" i="37"/>
  <c r="K402" i="37"/>
  <c r="H403" i="37"/>
  <c r="I403" i="37"/>
  <c r="J403" i="37"/>
  <c r="K403" i="37"/>
  <c r="H404" i="37"/>
  <c r="I404" i="37"/>
  <c r="J404" i="37"/>
  <c r="K404" i="37"/>
  <c r="H405" i="37"/>
  <c r="I405" i="37"/>
  <c r="J405" i="37"/>
  <c r="K405" i="37"/>
  <c r="H406" i="37"/>
  <c r="I406" i="37"/>
  <c r="J406" i="37"/>
  <c r="K406" i="37"/>
  <c r="H407" i="37"/>
  <c r="I407" i="37"/>
  <c r="J407" i="37"/>
  <c r="K407" i="37"/>
  <c r="H408" i="37"/>
  <c r="I408" i="37"/>
  <c r="J408" i="37"/>
  <c r="K408" i="37"/>
  <c r="H409" i="37"/>
  <c r="I409" i="37"/>
  <c r="J409" i="37"/>
  <c r="K409" i="37"/>
  <c r="H410" i="37"/>
  <c r="I410" i="37"/>
  <c r="J410" i="37"/>
  <c r="K410" i="37"/>
  <c r="H411" i="37"/>
  <c r="I411" i="37"/>
  <c r="J411" i="37"/>
  <c r="K411" i="37"/>
  <c r="H412" i="37"/>
  <c r="I412" i="37"/>
  <c r="J412" i="37"/>
  <c r="K412" i="37"/>
  <c r="H413" i="37"/>
  <c r="I413" i="37"/>
  <c r="J413" i="37"/>
  <c r="K413" i="37"/>
  <c r="H414" i="37"/>
  <c r="I414" i="37"/>
  <c r="J414" i="37"/>
  <c r="K414" i="37"/>
  <c r="H415" i="37"/>
  <c r="I415" i="37"/>
  <c r="J415" i="37"/>
  <c r="K415" i="37"/>
  <c r="H416" i="37"/>
  <c r="I416" i="37"/>
  <c r="J416" i="37"/>
  <c r="K416" i="37"/>
  <c r="H417" i="37"/>
  <c r="I417" i="37"/>
  <c r="J417" i="37"/>
  <c r="K417" i="37"/>
  <c r="H418" i="37"/>
  <c r="I418" i="37"/>
  <c r="J418" i="37"/>
  <c r="K418" i="37"/>
  <c r="H419" i="37"/>
  <c r="I419" i="37"/>
  <c r="J419" i="37"/>
  <c r="K419" i="37"/>
  <c r="H420" i="37"/>
  <c r="I420" i="37"/>
  <c r="J420" i="37"/>
  <c r="K420" i="37"/>
  <c r="H421" i="37"/>
  <c r="I421" i="37"/>
  <c r="J421" i="37"/>
  <c r="K421" i="37"/>
  <c r="H422" i="37"/>
  <c r="I422" i="37"/>
  <c r="J422" i="37"/>
  <c r="K422" i="37"/>
  <c r="H423" i="37"/>
  <c r="I423" i="37"/>
  <c r="J423" i="37"/>
  <c r="K423" i="37"/>
  <c r="H424" i="37"/>
  <c r="I424" i="37"/>
  <c r="J424" i="37"/>
  <c r="K424" i="37"/>
  <c r="H425" i="37"/>
  <c r="I425" i="37"/>
  <c r="J425" i="37"/>
  <c r="K425" i="37"/>
  <c r="H426" i="37"/>
  <c r="I426" i="37"/>
  <c r="J426" i="37"/>
  <c r="K426" i="37"/>
  <c r="H427" i="37"/>
  <c r="I427" i="37"/>
  <c r="J427" i="37"/>
  <c r="K427" i="37"/>
  <c r="H428" i="37"/>
  <c r="I428" i="37"/>
  <c r="J428" i="37"/>
  <c r="K428" i="37"/>
  <c r="H429" i="37"/>
  <c r="I429" i="37"/>
  <c r="J429" i="37"/>
  <c r="K429" i="37"/>
  <c r="H430" i="37"/>
  <c r="I430" i="37"/>
  <c r="J430" i="37"/>
  <c r="K430" i="37"/>
  <c r="H431" i="37"/>
  <c r="I431" i="37"/>
  <c r="J431" i="37"/>
  <c r="K431" i="37"/>
  <c r="H432" i="37"/>
  <c r="I432" i="37"/>
  <c r="J432" i="37"/>
  <c r="K432" i="37"/>
  <c r="H433" i="37"/>
  <c r="I433" i="37"/>
  <c r="J433" i="37"/>
  <c r="K433" i="37"/>
  <c r="H434" i="37"/>
  <c r="I434" i="37"/>
  <c r="J434" i="37"/>
  <c r="K434" i="37"/>
  <c r="H435" i="37"/>
  <c r="I435" i="37"/>
  <c r="J435" i="37"/>
  <c r="K435" i="37"/>
  <c r="H436" i="37"/>
  <c r="I436" i="37"/>
  <c r="J436" i="37"/>
  <c r="K436" i="37"/>
  <c r="H437" i="37"/>
  <c r="I437" i="37"/>
  <c r="J437" i="37"/>
  <c r="K437" i="37"/>
  <c r="H438" i="37"/>
  <c r="I438" i="37"/>
  <c r="J438" i="37"/>
  <c r="K438" i="37"/>
  <c r="H439" i="37"/>
  <c r="I439" i="37"/>
  <c r="J439" i="37"/>
  <c r="K439" i="37"/>
  <c r="H440" i="37"/>
  <c r="I440" i="37"/>
  <c r="J440" i="37"/>
  <c r="K440" i="37"/>
  <c r="H441" i="37"/>
  <c r="I441" i="37"/>
  <c r="J441" i="37"/>
  <c r="K441" i="37"/>
  <c r="H442" i="37"/>
  <c r="I442" i="37"/>
  <c r="J442" i="37"/>
  <c r="K442" i="37"/>
  <c r="H443" i="37"/>
  <c r="I443" i="37"/>
  <c r="J443" i="37"/>
  <c r="K443" i="37"/>
  <c r="H444" i="37"/>
  <c r="I444" i="37"/>
  <c r="J444" i="37"/>
  <c r="K444" i="37"/>
  <c r="H445" i="37"/>
  <c r="I445" i="37"/>
  <c r="J445" i="37"/>
  <c r="K445" i="37"/>
  <c r="H446" i="37"/>
  <c r="I446" i="37"/>
  <c r="J446" i="37"/>
  <c r="K446" i="37"/>
  <c r="H447" i="37"/>
  <c r="I447" i="37"/>
  <c r="J447" i="37"/>
  <c r="K447" i="37"/>
  <c r="H448" i="37"/>
  <c r="I448" i="37"/>
  <c r="J448" i="37"/>
  <c r="K448" i="37"/>
  <c r="H449" i="37"/>
  <c r="I449" i="37"/>
  <c r="J449" i="37"/>
  <c r="K449" i="37"/>
  <c r="H450" i="37"/>
  <c r="I450" i="37"/>
  <c r="J450" i="37"/>
  <c r="K450" i="37"/>
  <c r="H451" i="37"/>
  <c r="I451" i="37"/>
  <c r="J451" i="37"/>
  <c r="K451" i="37"/>
  <c r="H452" i="37"/>
  <c r="I452" i="37"/>
  <c r="J452" i="37"/>
  <c r="K452" i="37"/>
  <c r="H453" i="37"/>
  <c r="I453" i="37"/>
  <c r="J453" i="37"/>
  <c r="K453" i="37"/>
  <c r="H454" i="37"/>
  <c r="I454" i="37"/>
  <c r="J454" i="37"/>
  <c r="K454" i="37"/>
  <c r="H455" i="37"/>
  <c r="I455" i="37"/>
  <c r="J455" i="37"/>
  <c r="K455" i="37"/>
  <c r="H456" i="37"/>
  <c r="I456" i="37"/>
  <c r="J456" i="37"/>
  <c r="K456" i="37"/>
  <c r="H457" i="37"/>
  <c r="I457" i="37"/>
  <c r="J457" i="37"/>
  <c r="K457" i="37"/>
  <c r="H458" i="37"/>
  <c r="I458" i="37"/>
  <c r="J458" i="37"/>
  <c r="K458" i="37"/>
  <c r="H459" i="37"/>
  <c r="I459" i="37"/>
  <c r="J459" i="37"/>
  <c r="K459" i="37"/>
  <c r="H460" i="37"/>
  <c r="I460" i="37"/>
  <c r="J460" i="37"/>
  <c r="K460" i="37"/>
  <c r="H461" i="37"/>
  <c r="I461" i="37"/>
  <c r="J461" i="37"/>
  <c r="K461" i="37"/>
  <c r="H462" i="37"/>
  <c r="I462" i="37"/>
  <c r="J462" i="37"/>
  <c r="K462" i="37"/>
  <c r="H463" i="37"/>
  <c r="I463" i="37"/>
  <c r="J463" i="37"/>
  <c r="K463" i="37"/>
  <c r="H464" i="37"/>
  <c r="I464" i="37"/>
  <c r="J464" i="37"/>
  <c r="K464" i="37"/>
  <c r="H465" i="37"/>
  <c r="I465" i="37"/>
  <c r="J465" i="37"/>
  <c r="K465" i="37"/>
  <c r="H466" i="37"/>
  <c r="I466" i="37"/>
  <c r="J466" i="37"/>
  <c r="K466" i="37"/>
  <c r="H467" i="37"/>
  <c r="I467" i="37"/>
  <c r="J467" i="37"/>
  <c r="K467" i="37"/>
  <c r="H468" i="37"/>
  <c r="I468" i="37"/>
  <c r="J468" i="37"/>
  <c r="K468" i="37"/>
  <c r="H469" i="37"/>
  <c r="I469" i="37"/>
  <c r="J469" i="37"/>
  <c r="K469" i="37"/>
  <c r="H470" i="37"/>
  <c r="I470" i="37"/>
  <c r="J470" i="37"/>
  <c r="K470" i="37"/>
  <c r="H471" i="37"/>
  <c r="I471" i="37"/>
  <c r="J471" i="37"/>
  <c r="K471" i="37"/>
  <c r="H472" i="37"/>
  <c r="I472" i="37"/>
  <c r="J472" i="37"/>
  <c r="K472" i="37"/>
  <c r="H473" i="37"/>
  <c r="I473" i="37"/>
  <c r="J473" i="37"/>
  <c r="K473" i="37"/>
  <c r="H474" i="37"/>
  <c r="I474" i="37"/>
  <c r="J474" i="37"/>
  <c r="K474" i="37"/>
  <c r="H475" i="37"/>
  <c r="I475" i="37"/>
  <c r="J475" i="37"/>
  <c r="K475" i="37"/>
  <c r="H476" i="37"/>
  <c r="I476" i="37"/>
  <c r="J476" i="37"/>
  <c r="K476" i="37"/>
  <c r="H477" i="37"/>
  <c r="I477" i="37"/>
  <c r="J477" i="37"/>
  <c r="K477" i="37"/>
  <c r="H478" i="37"/>
  <c r="I478" i="37"/>
  <c r="J478" i="37"/>
  <c r="K478" i="37"/>
  <c r="H479" i="37"/>
  <c r="I479" i="37"/>
  <c r="J479" i="37"/>
  <c r="K479" i="37"/>
  <c r="H480" i="37"/>
  <c r="I480" i="37"/>
  <c r="J480" i="37"/>
  <c r="K480" i="37"/>
  <c r="H481" i="37"/>
  <c r="I481" i="37"/>
  <c r="J481" i="37"/>
  <c r="K481" i="37"/>
  <c r="H482" i="37"/>
  <c r="I482" i="37"/>
  <c r="J482" i="37"/>
  <c r="K482" i="37"/>
  <c r="H483" i="37"/>
  <c r="I483" i="37"/>
  <c r="J483" i="37"/>
  <c r="K483" i="37"/>
  <c r="H484" i="37"/>
  <c r="I484" i="37"/>
  <c r="J484" i="37"/>
  <c r="K484" i="37"/>
  <c r="H485" i="37"/>
  <c r="I485" i="37"/>
  <c r="J485" i="37"/>
  <c r="K485" i="37"/>
  <c r="H486" i="37"/>
  <c r="I486" i="37"/>
  <c r="J486" i="37"/>
  <c r="K486" i="37"/>
  <c r="H487" i="37"/>
  <c r="I487" i="37"/>
  <c r="J487" i="37"/>
  <c r="K487" i="37"/>
  <c r="H488" i="37"/>
  <c r="I488" i="37"/>
  <c r="J488" i="37"/>
  <c r="K488" i="37"/>
  <c r="H489" i="37"/>
  <c r="I489" i="37"/>
  <c r="J489" i="37"/>
  <c r="K489" i="37"/>
  <c r="H490" i="37"/>
  <c r="I490" i="37"/>
  <c r="J490" i="37"/>
  <c r="K490" i="37"/>
  <c r="H491" i="37"/>
  <c r="I491" i="37"/>
  <c r="J491" i="37"/>
  <c r="K491" i="37"/>
  <c r="H492" i="37"/>
  <c r="I492" i="37"/>
  <c r="J492" i="37"/>
  <c r="K492" i="37"/>
  <c r="H493" i="37"/>
  <c r="I493" i="37"/>
  <c r="J493" i="37"/>
  <c r="K493" i="37"/>
  <c r="H494" i="37"/>
  <c r="I494" i="37"/>
  <c r="J494" i="37"/>
  <c r="K494" i="37"/>
  <c r="H495" i="37"/>
  <c r="I495" i="37"/>
  <c r="J495" i="37"/>
  <c r="K495" i="37"/>
  <c r="H496" i="37"/>
  <c r="I496" i="37"/>
  <c r="J496" i="37"/>
  <c r="K496" i="37"/>
  <c r="H497" i="37"/>
  <c r="I497" i="37"/>
  <c r="J497" i="37"/>
  <c r="K497" i="37"/>
  <c r="H498" i="37"/>
  <c r="I498" i="37"/>
  <c r="J498" i="37"/>
  <c r="K498" i="37"/>
  <c r="H499" i="37"/>
  <c r="I499" i="37"/>
  <c r="J499" i="37"/>
  <c r="K499" i="37"/>
  <c r="H500" i="37"/>
  <c r="I500" i="37"/>
  <c r="J500" i="37"/>
  <c r="K500" i="37"/>
  <c r="H501" i="37"/>
  <c r="I501" i="37"/>
  <c r="J501" i="37"/>
  <c r="K501" i="37"/>
  <c r="H502" i="37"/>
  <c r="I502" i="37"/>
  <c r="J502" i="37"/>
  <c r="K502" i="37"/>
  <c r="H503" i="37"/>
  <c r="I503" i="37"/>
  <c r="J503" i="37"/>
  <c r="K503" i="37"/>
  <c r="H504" i="37"/>
  <c r="I504" i="37"/>
  <c r="J504" i="37"/>
  <c r="K504" i="37"/>
  <c r="H505" i="37"/>
  <c r="I505" i="37"/>
  <c r="J505" i="37"/>
  <c r="K505" i="37"/>
  <c r="H506" i="37"/>
  <c r="I506" i="37"/>
  <c r="J506" i="37"/>
  <c r="K506" i="37"/>
  <c r="H507" i="37"/>
  <c r="I507" i="37"/>
  <c r="J507" i="37"/>
  <c r="K507" i="37"/>
  <c r="H508" i="37"/>
  <c r="I508" i="37"/>
  <c r="J508" i="37"/>
  <c r="K508" i="37"/>
  <c r="H509" i="37"/>
  <c r="I509" i="37"/>
  <c r="J509" i="37"/>
  <c r="K509" i="37"/>
  <c r="H510" i="37"/>
  <c r="I510" i="37"/>
  <c r="J510" i="37"/>
  <c r="K510" i="37"/>
  <c r="H511" i="37"/>
  <c r="I511" i="37"/>
  <c r="J511" i="37"/>
  <c r="K511" i="37"/>
  <c r="H512" i="37"/>
  <c r="I512" i="37"/>
  <c r="J512" i="37"/>
  <c r="K512" i="37"/>
  <c r="H513" i="37"/>
  <c r="I513" i="37"/>
  <c r="J513" i="37"/>
  <c r="K513" i="37"/>
  <c r="H514" i="37"/>
  <c r="I514" i="37"/>
  <c r="J514" i="37"/>
  <c r="K514" i="37"/>
  <c r="H515" i="37"/>
  <c r="I515" i="37"/>
  <c r="J515" i="37"/>
  <c r="K515" i="37"/>
  <c r="H516" i="37"/>
  <c r="I516" i="37"/>
  <c r="J516" i="37"/>
  <c r="K516" i="37"/>
  <c r="H517" i="37"/>
  <c r="I517" i="37"/>
  <c r="J517" i="37"/>
  <c r="K517" i="37"/>
  <c r="H518" i="37"/>
  <c r="I518" i="37"/>
  <c r="J518" i="37"/>
  <c r="K518" i="37"/>
  <c r="H519" i="37"/>
  <c r="I519" i="37"/>
  <c r="J519" i="37"/>
  <c r="K519" i="37"/>
  <c r="H520" i="37"/>
  <c r="I520" i="37"/>
  <c r="J520" i="37"/>
  <c r="K520" i="37"/>
  <c r="H521" i="37"/>
  <c r="I521" i="37"/>
  <c r="J521" i="37"/>
  <c r="K521" i="37"/>
  <c r="H522" i="37"/>
  <c r="I522" i="37"/>
  <c r="J522" i="37"/>
  <c r="K522" i="37"/>
  <c r="H523" i="37"/>
  <c r="I523" i="37"/>
  <c r="J523" i="37"/>
  <c r="K523" i="37"/>
  <c r="H524" i="37"/>
  <c r="I524" i="37"/>
  <c r="J524" i="37"/>
  <c r="K524" i="37"/>
  <c r="H525" i="37"/>
  <c r="I525" i="37"/>
  <c r="J525" i="37"/>
  <c r="K525" i="37"/>
  <c r="H526" i="37"/>
  <c r="I526" i="37"/>
  <c r="J526" i="37"/>
  <c r="K526" i="37"/>
  <c r="H527" i="37"/>
  <c r="I527" i="37"/>
  <c r="J527" i="37"/>
  <c r="K527" i="37"/>
  <c r="H528" i="37"/>
  <c r="I528" i="37"/>
  <c r="J528" i="37"/>
  <c r="K528" i="37"/>
  <c r="H529" i="37"/>
  <c r="I529" i="37"/>
  <c r="J529" i="37"/>
  <c r="K529" i="37"/>
  <c r="H530" i="37"/>
  <c r="I530" i="37"/>
  <c r="J530" i="37"/>
  <c r="K530" i="37"/>
  <c r="H531" i="37"/>
  <c r="I531" i="37"/>
  <c r="J531" i="37"/>
  <c r="K531" i="37"/>
  <c r="H532" i="37"/>
  <c r="I532" i="37"/>
  <c r="J532" i="37"/>
  <c r="K532" i="37"/>
  <c r="H533" i="37"/>
  <c r="I533" i="37"/>
  <c r="J533" i="37"/>
  <c r="K533" i="37"/>
  <c r="H534" i="37"/>
  <c r="I534" i="37"/>
  <c r="J534" i="37"/>
  <c r="K534" i="37"/>
  <c r="H535" i="37"/>
  <c r="I535" i="37"/>
  <c r="J535" i="37"/>
  <c r="K535" i="37"/>
  <c r="H536" i="37"/>
  <c r="I536" i="37"/>
  <c r="J536" i="37"/>
  <c r="K536" i="37"/>
  <c r="H537" i="37"/>
  <c r="I537" i="37"/>
  <c r="J537" i="37"/>
  <c r="K537" i="37"/>
  <c r="H538" i="37"/>
  <c r="I538" i="37"/>
  <c r="J538" i="37"/>
  <c r="K538" i="37"/>
  <c r="H539" i="37"/>
  <c r="I539" i="37"/>
  <c r="J539" i="37"/>
  <c r="K539" i="37"/>
  <c r="H540" i="37"/>
  <c r="I540" i="37"/>
  <c r="J540" i="37"/>
  <c r="K540" i="37"/>
  <c r="H541" i="37"/>
  <c r="I541" i="37"/>
  <c r="J541" i="37"/>
  <c r="K541" i="37"/>
  <c r="H542" i="37"/>
  <c r="I542" i="37"/>
  <c r="J542" i="37"/>
  <c r="K542" i="37"/>
  <c r="H543" i="37"/>
  <c r="I543" i="37"/>
  <c r="J543" i="37"/>
  <c r="K543" i="37"/>
  <c r="H544" i="37"/>
  <c r="I544" i="37"/>
  <c r="J544" i="37"/>
  <c r="K544" i="37"/>
  <c r="H545" i="37"/>
  <c r="I545" i="37"/>
  <c r="J545" i="37"/>
  <c r="K545" i="37"/>
  <c r="H546" i="37"/>
  <c r="I546" i="37"/>
  <c r="J546" i="37"/>
  <c r="K546" i="37"/>
  <c r="H547" i="37"/>
  <c r="I547" i="37"/>
  <c r="J547" i="37"/>
  <c r="K547" i="37"/>
  <c r="H548" i="37"/>
  <c r="I548" i="37"/>
  <c r="J548" i="37"/>
  <c r="K548" i="37"/>
  <c r="H549" i="37"/>
  <c r="I549" i="37"/>
  <c r="J549" i="37"/>
  <c r="K549" i="37"/>
  <c r="H550" i="37"/>
  <c r="I550" i="37"/>
  <c r="J550" i="37"/>
  <c r="K550" i="37"/>
  <c r="H551" i="37"/>
  <c r="I551" i="37"/>
  <c r="J551" i="37"/>
  <c r="K551" i="37"/>
  <c r="H552" i="37"/>
  <c r="I552" i="37"/>
  <c r="J552" i="37"/>
  <c r="K552" i="37"/>
  <c r="H553" i="37"/>
  <c r="I553" i="37"/>
  <c r="J553" i="37"/>
  <c r="K553" i="37"/>
  <c r="H554" i="37"/>
  <c r="I554" i="37"/>
  <c r="J554" i="37"/>
  <c r="K554" i="37"/>
  <c r="H555" i="37"/>
  <c r="I555" i="37"/>
  <c r="J555" i="37"/>
  <c r="K555" i="37"/>
  <c r="H556" i="37"/>
  <c r="I556" i="37"/>
  <c r="J556" i="37"/>
  <c r="K556" i="37"/>
  <c r="H557" i="37"/>
  <c r="I557" i="37"/>
  <c r="J557" i="37"/>
  <c r="K557" i="37"/>
  <c r="H558" i="37"/>
  <c r="I558" i="37"/>
  <c r="J558" i="37"/>
  <c r="K558" i="37"/>
  <c r="H559" i="37"/>
  <c r="I559" i="37"/>
  <c r="J559" i="37"/>
  <c r="K559" i="37"/>
  <c r="H560" i="37"/>
  <c r="I560" i="37"/>
  <c r="J560" i="37"/>
  <c r="K560" i="37"/>
  <c r="H561" i="37"/>
  <c r="I561" i="37"/>
  <c r="J561" i="37"/>
  <c r="K561" i="37"/>
  <c r="H562" i="37"/>
  <c r="I562" i="37"/>
  <c r="J562" i="37"/>
  <c r="K562" i="37"/>
  <c r="H563" i="37"/>
  <c r="I563" i="37"/>
  <c r="J563" i="37"/>
  <c r="K563" i="37"/>
  <c r="H564" i="37"/>
  <c r="I564" i="37"/>
  <c r="J564" i="37"/>
  <c r="K564" i="37"/>
  <c r="H565" i="37"/>
  <c r="I565" i="37"/>
  <c r="J565" i="37"/>
  <c r="K565" i="37"/>
  <c r="H566" i="37"/>
  <c r="I566" i="37"/>
  <c r="J566" i="37"/>
  <c r="K566" i="37"/>
  <c r="H567" i="37"/>
  <c r="I567" i="37"/>
  <c r="J567" i="37"/>
  <c r="K567" i="37"/>
  <c r="H568" i="37"/>
  <c r="I568" i="37"/>
  <c r="J568" i="37"/>
  <c r="K568" i="37"/>
  <c r="H569" i="37"/>
  <c r="I569" i="37"/>
  <c r="J569" i="37"/>
  <c r="K569" i="37"/>
  <c r="H570" i="37"/>
  <c r="I570" i="37"/>
  <c r="J570" i="37"/>
  <c r="K570" i="37"/>
  <c r="H571" i="37"/>
  <c r="I571" i="37"/>
  <c r="J571" i="37"/>
  <c r="K571" i="37"/>
  <c r="H572" i="37"/>
  <c r="I572" i="37"/>
  <c r="J572" i="37"/>
  <c r="K572" i="37"/>
  <c r="H573" i="37"/>
  <c r="I573" i="37"/>
  <c r="J573" i="37"/>
  <c r="K573" i="37"/>
  <c r="H574" i="37"/>
  <c r="I574" i="37"/>
  <c r="J574" i="37"/>
  <c r="K574" i="37"/>
  <c r="H575" i="37"/>
  <c r="I575" i="37"/>
  <c r="J575" i="37"/>
  <c r="K575" i="37"/>
  <c r="H576" i="37"/>
  <c r="I576" i="37"/>
  <c r="J576" i="37"/>
  <c r="K576" i="37"/>
  <c r="H577" i="37"/>
  <c r="I577" i="37"/>
  <c r="J577" i="37"/>
  <c r="K577" i="37"/>
  <c r="H578" i="37"/>
  <c r="I578" i="37"/>
  <c r="J578" i="37"/>
  <c r="K578" i="37"/>
  <c r="H579" i="37"/>
  <c r="I579" i="37"/>
  <c r="J579" i="37"/>
  <c r="K579" i="37"/>
  <c r="H580" i="37"/>
  <c r="I580" i="37"/>
  <c r="J580" i="37"/>
  <c r="K580" i="37"/>
  <c r="H581" i="37"/>
  <c r="I581" i="37"/>
  <c r="J581" i="37"/>
  <c r="K581" i="37"/>
  <c r="H582" i="37"/>
  <c r="I582" i="37"/>
  <c r="J582" i="37"/>
  <c r="K582" i="37"/>
  <c r="H583" i="37"/>
  <c r="I583" i="37"/>
  <c r="J583" i="37"/>
  <c r="K583" i="37"/>
  <c r="H584" i="37"/>
  <c r="I584" i="37"/>
  <c r="J584" i="37"/>
  <c r="K584" i="37"/>
  <c r="H585" i="37"/>
  <c r="I585" i="37"/>
  <c r="J585" i="37"/>
  <c r="K585" i="37"/>
  <c r="H586" i="37"/>
  <c r="I586" i="37"/>
  <c r="J586" i="37"/>
  <c r="K586" i="37"/>
  <c r="H587" i="37"/>
  <c r="I587" i="37"/>
  <c r="J587" i="37"/>
  <c r="K587" i="37"/>
  <c r="H588" i="37"/>
  <c r="I588" i="37"/>
  <c r="J588" i="37"/>
  <c r="K588" i="37"/>
  <c r="H589" i="37"/>
  <c r="I589" i="37"/>
  <c r="J589" i="37"/>
  <c r="K589" i="37"/>
  <c r="H590" i="37"/>
  <c r="I590" i="37"/>
  <c r="J590" i="37"/>
  <c r="K590" i="37"/>
  <c r="H591" i="37"/>
  <c r="I591" i="37"/>
  <c r="J591" i="37"/>
  <c r="K591" i="37"/>
  <c r="H592" i="37"/>
  <c r="I592" i="37"/>
  <c r="J592" i="37"/>
  <c r="K592" i="37"/>
  <c r="H593" i="37"/>
  <c r="I593" i="37"/>
  <c r="J593" i="37"/>
  <c r="K593" i="37"/>
  <c r="H594" i="37"/>
  <c r="I594" i="37"/>
  <c r="J594" i="37"/>
  <c r="K594" i="37"/>
  <c r="H595" i="37"/>
  <c r="I595" i="37"/>
  <c r="J595" i="37"/>
  <c r="K595" i="37"/>
  <c r="H596" i="37"/>
  <c r="I596" i="37"/>
  <c r="J596" i="37"/>
  <c r="K596" i="37"/>
  <c r="H597" i="37"/>
  <c r="I597" i="37"/>
  <c r="J597" i="37"/>
  <c r="K597" i="37"/>
  <c r="H598" i="37"/>
  <c r="I598" i="37"/>
  <c r="J598" i="37"/>
  <c r="K598" i="37"/>
  <c r="H599" i="37"/>
  <c r="I599" i="37"/>
  <c r="J599" i="37"/>
  <c r="K599" i="37"/>
  <c r="H600" i="37"/>
  <c r="I600" i="37"/>
  <c r="J600" i="37"/>
  <c r="K600" i="37"/>
  <c r="H601" i="37"/>
  <c r="I601" i="37"/>
  <c r="J601" i="37"/>
  <c r="K601" i="37"/>
  <c r="H602" i="37"/>
  <c r="I602" i="37"/>
  <c r="J602" i="37"/>
  <c r="K602" i="37"/>
  <c r="H603" i="37"/>
  <c r="I603" i="37"/>
  <c r="J603" i="37"/>
  <c r="K603" i="37"/>
  <c r="H604" i="37"/>
  <c r="I604" i="37"/>
  <c r="J604" i="37"/>
  <c r="K604" i="37"/>
  <c r="H605" i="37"/>
  <c r="I605" i="37"/>
  <c r="J605" i="37"/>
  <c r="K605" i="37"/>
  <c r="H606" i="37"/>
  <c r="I606" i="37"/>
  <c r="J606" i="37"/>
  <c r="K606" i="37"/>
  <c r="H607" i="37"/>
  <c r="I607" i="37"/>
  <c r="J607" i="37"/>
  <c r="K607" i="37"/>
  <c r="H608" i="37"/>
  <c r="I608" i="37"/>
  <c r="J608" i="37"/>
  <c r="K608" i="37"/>
  <c r="H609" i="37"/>
  <c r="I609" i="37"/>
  <c r="J609" i="37"/>
  <c r="K609" i="37"/>
  <c r="H610" i="37"/>
  <c r="I610" i="37"/>
  <c r="J610" i="37"/>
  <c r="K610" i="37"/>
  <c r="H611" i="37"/>
  <c r="I611" i="37"/>
  <c r="J611" i="37"/>
  <c r="K611" i="37"/>
  <c r="H612" i="37"/>
  <c r="I612" i="37"/>
  <c r="J612" i="37"/>
  <c r="K612" i="37"/>
  <c r="H613" i="37"/>
  <c r="I613" i="37"/>
  <c r="J613" i="37"/>
  <c r="K613" i="37"/>
  <c r="H614" i="37"/>
  <c r="I614" i="37"/>
  <c r="J614" i="37"/>
  <c r="K614" i="37"/>
  <c r="H615" i="37"/>
  <c r="I615" i="37"/>
  <c r="J615" i="37"/>
  <c r="K615" i="37"/>
  <c r="H616" i="37"/>
  <c r="I616" i="37"/>
  <c r="J616" i="37"/>
  <c r="K616" i="37"/>
  <c r="H617" i="37"/>
  <c r="I617" i="37"/>
  <c r="J617" i="37"/>
  <c r="K617" i="37"/>
  <c r="H618" i="37"/>
  <c r="I618" i="37"/>
  <c r="J618" i="37"/>
  <c r="K618" i="37"/>
  <c r="H619" i="37"/>
  <c r="I619" i="37"/>
  <c r="J619" i="37"/>
  <c r="K619" i="37"/>
  <c r="H620" i="37"/>
  <c r="I620" i="37"/>
  <c r="J620" i="37"/>
  <c r="K620" i="37"/>
  <c r="H621" i="37"/>
  <c r="I621" i="37"/>
  <c r="J621" i="37"/>
  <c r="K621" i="37"/>
  <c r="H622" i="37"/>
  <c r="I622" i="37"/>
  <c r="J622" i="37"/>
  <c r="K622" i="37"/>
  <c r="H623" i="37"/>
  <c r="I623" i="37"/>
  <c r="J623" i="37"/>
  <c r="K623" i="37"/>
  <c r="H624" i="37"/>
  <c r="I624" i="37"/>
  <c r="J624" i="37"/>
  <c r="K624" i="37"/>
  <c r="H625" i="37"/>
  <c r="I625" i="37"/>
  <c r="J625" i="37"/>
  <c r="K625" i="37"/>
  <c r="H626" i="37"/>
  <c r="I626" i="37"/>
  <c r="J626" i="37"/>
  <c r="K626" i="37"/>
  <c r="H627" i="37"/>
  <c r="I627" i="37"/>
  <c r="J627" i="37"/>
  <c r="K627" i="37"/>
  <c r="H628" i="37"/>
  <c r="I628" i="37"/>
  <c r="J628" i="37"/>
  <c r="K628" i="37"/>
  <c r="H629" i="37"/>
  <c r="I629" i="37"/>
  <c r="J629" i="37"/>
  <c r="K629" i="37"/>
  <c r="H630" i="37"/>
  <c r="I630" i="37"/>
  <c r="J630" i="37"/>
  <c r="K630" i="37"/>
  <c r="H631" i="37"/>
  <c r="I631" i="37"/>
  <c r="J631" i="37"/>
  <c r="K631" i="37"/>
  <c r="H632" i="37"/>
  <c r="I632" i="37"/>
  <c r="J632" i="37"/>
  <c r="K632" i="37"/>
  <c r="H633" i="37"/>
  <c r="I633" i="37"/>
  <c r="J633" i="37"/>
  <c r="K633" i="37"/>
  <c r="H634" i="37"/>
  <c r="I634" i="37"/>
  <c r="J634" i="37"/>
  <c r="K634" i="37"/>
  <c r="H635" i="37"/>
  <c r="I635" i="37"/>
  <c r="J635" i="37"/>
  <c r="K635" i="37"/>
  <c r="H636" i="37"/>
  <c r="I636" i="37"/>
  <c r="J636" i="37"/>
  <c r="K636" i="37"/>
  <c r="H637" i="37"/>
  <c r="I637" i="37"/>
  <c r="J637" i="37"/>
  <c r="K637" i="37"/>
  <c r="H638" i="37"/>
  <c r="I638" i="37"/>
  <c r="J638" i="37"/>
  <c r="K638" i="37"/>
  <c r="H639" i="37"/>
  <c r="I639" i="37"/>
  <c r="J639" i="37"/>
  <c r="K639" i="37"/>
  <c r="H640" i="37"/>
  <c r="I640" i="37"/>
  <c r="J640" i="37"/>
  <c r="K640" i="37"/>
  <c r="H641" i="37"/>
  <c r="I641" i="37"/>
  <c r="J641" i="37"/>
  <c r="K641" i="37"/>
  <c r="H642" i="37"/>
  <c r="I642" i="37"/>
  <c r="J642" i="37"/>
  <c r="K642" i="37"/>
  <c r="H643" i="37"/>
  <c r="I643" i="37"/>
  <c r="J643" i="37"/>
  <c r="K643" i="37"/>
  <c r="H644" i="37"/>
  <c r="I644" i="37"/>
  <c r="J644" i="37"/>
  <c r="K644" i="37"/>
  <c r="H645" i="37"/>
  <c r="I645" i="37"/>
  <c r="J645" i="37"/>
  <c r="K645" i="37"/>
  <c r="H646" i="37"/>
  <c r="I646" i="37"/>
  <c r="J646" i="37"/>
  <c r="K646" i="37"/>
  <c r="H647" i="37"/>
  <c r="I647" i="37"/>
  <c r="J647" i="37"/>
  <c r="K647" i="37"/>
  <c r="H648" i="37"/>
  <c r="I648" i="37"/>
  <c r="J648" i="37"/>
  <c r="K648" i="37"/>
  <c r="H649" i="37"/>
  <c r="I649" i="37"/>
  <c r="J649" i="37"/>
  <c r="K649" i="37"/>
  <c r="H650" i="37"/>
  <c r="I650" i="37"/>
  <c r="J650" i="37"/>
  <c r="K650" i="37"/>
  <c r="H651" i="37"/>
  <c r="I651" i="37"/>
  <c r="J651" i="37"/>
  <c r="K651" i="37"/>
  <c r="H652" i="37"/>
  <c r="I652" i="37"/>
  <c r="J652" i="37"/>
  <c r="K652" i="37"/>
  <c r="H653" i="37"/>
  <c r="I653" i="37"/>
  <c r="J653" i="37"/>
  <c r="K653" i="37"/>
  <c r="H654" i="37"/>
  <c r="I654" i="37"/>
  <c r="J654" i="37"/>
  <c r="K654" i="37"/>
  <c r="H655" i="37"/>
  <c r="I655" i="37"/>
  <c r="J655" i="37"/>
  <c r="K655" i="37"/>
  <c r="H656" i="37"/>
  <c r="I656" i="37"/>
  <c r="J656" i="37"/>
  <c r="K656" i="37"/>
  <c r="H657" i="37"/>
  <c r="I657" i="37"/>
  <c r="J657" i="37"/>
  <c r="K657" i="37"/>
  <c r="H658" i="37"/>
  <c r="I658" i="37"/>
  <c r="J658" i="37"/>
  <c r="K658" i="37"/>
  <c r="H659" i="37"/>
  <c r="I659" i="37"/>
  <c r="J659" i="37"/>
  <c r="K659" i="37"/>
  <c r="H660" i="37"/>
  <c r="I660" i="37"/>
  <c r="J660" i="37"/>
  <c r="K660" i="37"/>
  <c r="H661" i="37"/>
  <c r="I661" i="37"/>
  <c r="J661" i="37"/>
  <c r="K661" i="37"/>
  <c r="H662" i="37"/>
  <c r="I662" i="37"/>
  <c r="J662" i="37"/>
  <c r="K662" i="37"/>
  <c r="H663" i="37"/>
  <c r="I663" i="37"/>
  <c r="J663" i="37"/>
  <c r="K663" i="37"/>
  <c r="H664" i="37"/>
  <c r="I664" i="37"/>
  <c r="J664" i="37"/>
  <c r="K664" i="37"/>
  <c r="H665" i="37"/>
  <c r="I665" i="37"/>
  <c r="J665" i="37"/>
  <c r="K665" i="37"/>
  <c r="H666" i="37"/>
  <c r="I666" i="37"/>
  <c r="J666" i="37"/>
  <c r="K666" i="37"/>
  <c r="H667" i="37"/>
  <c r="I667" i="37"/>
  <c r="J667" i="37"/>
  <c r="K667" i="37"/>
  <c r="H668" i="37"/>
  <c r="I668" i="37"/>
  <c r="J668" i="37"/>
  <c r="K668" i="37"/>
  <c r="H669" i="37"/>
  <c r="I669" i="37"/>
  <c r="J669" i="37"/>
  <c r="K669" i="37"/>
  <c r="H670" i="37"/>
  <c r="I670" i="37"/>
  <c r="J670" i="37"/>
  <c r="K670" i="37"/>
  <c r="H671" i="37"/>
  <c r="I671" i="37"/>
  <c r="J671" i="37"/>
  <c r="K671" i="37"/>
  <c r="H672" i="37"/>
  <c r="I672" i="37"/>
  <c r="J672" i="37"/>
  <c r="K672" i="37"/>
  <c r="H673" i="37"/>
  <c r="I673" i="37"/>
  <c r="J673" i="37"/>
  <c r="K673" i="37"/>
  <c r="H674" i="37"/>
  <c r="I674" i="37"/>
  <c r="J674" i="37"/>
  <c r="K674" i="37"/>
  <c r="H675" i="37"/>
  <c r="I675" i="37"/>
  <c r="J675" i="37"/>
  <c r="K675" i="37"/>
  <c r="H676" i="37"/>
  <c r="I676" i="37"/>
  <c r="J676" i="37"/>
  <c r="K676" i="37"/>
  <c r="H677" i="37"/>
  <c r="I677" i="37"/>
  <c r="J677" i="37"/>
  <c r="K677" i="37"/>
  <c r="H678" i="37"/>
  <c r="I678" i="37"/>
  <c r="J678" i="37"/>
  <c r="K678" i="37"/>
  <c r="H679" i="37"/>
  <c r="I679" i="37"/>
  <c r="J679" i="37"/>
  <c r="K679" i="37"/>
  <c r="H680" i="37"/>
  <c r="I680" i="37"/>
  <c r="J680" i="37"/>
  <c r="K680" i="37"/>
  <c r="H681" i="37"/>
  <c r="I681" i="37"/>
  <c r="J681" i="37"/>
  <c r="K681" i="37"/>
  <c r="H682" i="37"/>
  <c r="I682" i="37"/>
  <c r="J682" i="37"/>
  <c r="K682" i="37"/>
  <c r="H683" i="37"/>
  <c r="I683" i="37"/>
  <c r="J683" i="37"/>
  <c r="K683" i="37"/>
  <c r="H684" i="37"/>
  <c r="I684" i="37"/>
  <c r="J684" i="37"/>
  <c r="K684" i="37"/>
  <c r="H685" i="37"/>
  <c r="I685" i="37"/>
  <c r="J685" i="37"/>
  <c r="K685" i="37"/>
  <c r="H686" i="37"/>
  <c r="I686" i="37"/>
  <c r="J686" i="37"/>
  <c r="K686" i="37"/>
  <c r="H687" i="37"/>
  <c r="I687" i="37"/>
  <c r="J687" i="37"/>
  <c r="K687" i="37"/>
  <c r="H688" i="37"/>
  <c r="I688" i="37"/>
  <c r="J688" i="37"/>
  <c r="K688" i="37"/>
  <c r="H689" i="37"/>
  <c r="I689" i="37"/>
  <c r="J689" i="37"/>
  <c r="K689" i="37"/>
  <c r="H690" i="37"/>
  <c r="I690" i="37"/>
  <c r="J690" i="37"/>
  <c r="K690" i="37"/>
  <c r="H691" i="37"/>
  <c r="I691" i="37"/>
  <c r="J691" i="37"/>
  <c r="K691" i="37"/>
  <c r="H692" i="37"/>
  <c r="I692" i="37"/>
  <c r="J692" i="37"/>
  <c r="K692" i="37"/>
  <c r="H693" i="37"/>
  <c r="I693" i="37"/>
  <c r="J693" i="37"/>
  <c r="K693" i="37"/>
  <c r="H694" i="37"/>
  <c r="I694" i="37"/>
  <c r="J694" i="37"/>
  <c r="K694" i="37"/>
  <c r="H695" i="37"/>
  <c r="I695" i="37"/>
  <c r="J695" i="37"/>
  <c r="K695" i="37"/>
  <c r="H696" i="37"/>
  <c r="I696" i="37"/>
  <c r="J696" i="37"/>
  <c r="K696" i="37"/>
  <c r="H697" i="37"/>
  <c r="I697" i="37"/>
  <c r="J697" i="37"/>
  <c r="K697" i="37"/>
  <c r="H698" i="37"/>
  <c r="I698" i="37"/>
  <c r="J698" i="37"/>
  <c r="K698" i="37"/>
  <c r="H699" i="37"/>
  <c r="I699" i="37"/>
  <c r="J699" i="37"/>
  <c r="K699" i="37"/>
  <c r="H700" i="37"/>
  <c r="I700" i="37"/>
  <c r="J700" i="37"/>
  <c r="K700" i="37"/>
  <c r="H701" i="37"/>
  <c r="I701" i="37"/>
  <c r="J701" i="37"/>
  <c r="K701" i="37"/>
  <c r="H702" i="37"/>
  <c r="I702" i="37"/>
  <c r="J702" i="37"/>
  <c r="K702" i="37"/>
  <c r="H703" i="37"/>
  <c r="I703" i="37"/>
  <c r="J703" i="37"/>
  <c r="K703" i="37"/>
  <c r="H704" i="37"/>
  <c r="I704" i="37"/>
  <c r="J704" i="37"/>
  <c r="K704" i="37"/>
  <c r="H705" i="37"/>
  <c r="I705" i="37"/>
  <c r="J705" i="37"/>
  <c r="K705" i="37"/>
  <c r="H706" i="37"/>
  <c r="I706" i="37"/>
  <c r="J706" i="37"/>
  <c r="K706" i="37"/>
  <c r="H707" i="37"/>
  <c r="I707" i="37"/>
  <c r="J707" i="37"/>
  <c r="K707" i="37"/>
  <c r="H708" i="37"/>
  <c r="I708" i="37"/>
  <c r="J708" i="37"/>
  <c r="K708" i="37"/>
  <c r="H709" i="37"/>
  <c r="I709" i="37"/>
  <c r="J709" i="37"/>
  <c r="K709" i="37"/>
  <c r="H710" i="37"/>
  <c r="I710" i="37"/>
  <c r="J710" i="37"/>
  <c r="K710" i="37"/>
  <c r="H711" i="37"/>
  <c r="I711" i="37"/>
  <c r="J711" i="37"/>
  <c r="K711" i="37"/>
  <c r="H712" i="37"/>
  <c r="I712" i="37"/>
  <c r="J712" i="37"/>
  <c r="K712" i="37"/>
  <c r="H713" i="37"/>
  <c r="I713" i="37"/>
  <c r="J713" i="37"/>
  <c r="K713" i="37"/>
  <c r="H714" i="37"/>
  <c r="I714" i="37"/>
  <c r="J714" i="37"/>
  <c r="K714" i="37"/>
  <c r="H715" i="37"/>
  <c r="I715" i="37"/>
  <c r="J715" i="37"/>
  <c r="K715" i="37"/>
  <c r="H716" i="37"/>
  <c r="I716" i="37"/>
  <c r="J716" i="37"/>
  <c r="K716" i="37"/>
  <c r="H717" i="37"/>
  <c r="I717" i="37"/>
  <c r="J717" i="37"/>
  <c r="K717" i="37"/>
  <c r="H718" i="37"/>
  <c r="I718" i="37"/>
  <c r="J718" i="37"/>
  <c r="K718" i="37"/>
  <c r="H719" i="37"/>
  <c r="I719" i="37"/>
  <c r="J719" i="37"/>
  <c r="K719" i="37"/>
  <c r="H720" i="37"/>
  <c r="I720" i="37"/>
  <c r="J720" i="37"/>
  <c r="K720" i="37"/>
  <c r="H721" i="37"/>
  <c r="I721" i="37"/>
  <c r="J721" i="37"/>
  <c r="K721" i="37"/>
  <c r="H722" i="37"/>
  <c r="I722" i="37"/>
  <c r="J722" i="37"/>
  <c r="K722" i="37"/>
  <c r="H723" i="37"/>
  <c r="I723" i="37"/>
  <c r="J723" i="37"/>
  <c r="K723" i="37"/>
  <c r="H724" i="37"/>
  <c r="I724" i="37"/>
  <c r="J724" i="37"/>
  <c r="K724" i="37"/>
  <c r="H725" i="37"/>
  <c r="I725" i="37"/>
  <c r="J725" i="37"/>
  <c r="K725" i="37"/>
  <c r="H726" i="37"/>
  <c r="I726" i="37"/>
  <c r="J726" i="37"/>
  <c r="K726" i="37"/>
  <c r="H727" i="37"/>
  <c r="I727" i="37"/>
  <c r="J727" i="37"/>
  <c r="K727" i="37"/>
  <c r="H728" i="37"/>
  <c r="I728" i="37"/>
  <c r="J728" i="37"/>
  <c r="K728" i="37"/>
  <c r="H729" i="37"/>
  <c r="I729" i="37"/>
  <c r="J729" i="37"/>
  <c r="K729" i="37"/>
  <c r="H730" i="37"/>
  <c r="I730" i="37"/>
  <c r="J730" i="37"/>
  <c r="K730" i="37"/>
  <c r="H731" i="37"/>
  <c r="I731" i="37"/>
  <c r="J731" i="37"/>
  <c r="K731" i="37"/>
  <c r="H732" i="37"/>
  <c r="I732" i="37"/>
  <c r="J732" i="37"/>
  <c r="K732" i="37"/>
  <c r="H733" i="37"/>
  <c r="I733" i="37"/>
  <c r="J733" i="37"/>
  <c r="K733" i="37"/>
  <c r="H734" i="37"/>
  <c r="I734" i="37"/>
  <c r="J734" i="37"/>
  <c r="K734" i="37"/>
  <c r="H735" i="37"/>
  <c r="I735" i="37"/>
  <c r="J735" i="37"/>
  <c r="K735" i="37"/>
  <c r="H736" i="37"/>
  <c r="I736" i="37"/>
  <c r="J736" i="37"/>
  <c r="K736" i="37"/>
  <c r="H737" i="37"/>
  <c r="I737" i="37"/>
  <c r="J737" i="37"/>
  <c r="K737" i="37"/>
  <c r="H738" i="37"/>
  <c r="I738" i="37"/>
  <c r="J738" i="37"/>
  <c r="K738" i="37"/>
  <c r="H739" i="37"/>
  <c r="I739" i="37"/>
  <c r="J739" i="37"/>
  <c r="K739" i="37"/>
  <c r="H740" i="37"/>
  <c r="I740" i="37"/>
  <c r="J740" i="37"/>
  <c r="K740" i="37"/>
  <c r="H741" i="37"/>
  <c r="I741" i="37"/>
  <c r="J741" i="37"/>
  <c r="K741" i="37"/>
  <c r="H742" i="37"/>
  <c r="I742" i="37"/>
  <c r="J742" i="37"/>
  <c r="K742" i="37"/>
  <c r="H743" i="37"/>
  <c r="I743" i="37"/>
  <c r="J743" i="37"/>
  <c r="K743" i="37"/>
  <c r="H744" i="37"/>
  <c r="I744" i="37"/>
  <c r="J744" i="37"/>
  <c r="K744" i="37"/>
  <c r="H745" i="37"/>
  <c r="I745" i="37"/>
  <c r="J745" i="37"/>
  <c r="K745" i="37"/>
  <c r="H746" i="37"/>
  <c r="I746" i="37"/>
  <c r="J746" i="37"/>
  <c r="K746" i="37"/>
  <c r="H747" i="37"/>
  <c r="I747" i="37"/>
  <c r="J747" i="37"/>
  <c r="K747" i="37"/>
  <c r="H748" i="37"/>
  <c r="I748" i="37"/>
  <c r="J748" i="37"/>
  <c r="K748" i="37"/>
  <c r="H749" i="37"/>
  <c r="I749" i="37"/>
  <c r="J749" i="37"/>
  <c r="K749" i="37"/>
  <c r="H750" i="37"/>
  <c r="I750" i="37"/>
  <c r="J750" i="37"/>
  <c r="K750" i="37"/>
  <c r="H751" i="37"/>
  <c r="I751" i="37"/>
  <c r="J751" i="37"/>
  <c r="K751" i="37"/>
  <c r="H752" i="37"/>
  <c r="I752" i="37"/>
  <c r="J752" i="37"/>
  <c r="K752" i="37"/>
  <c r="H753" i="37"/>
  <c r="I753" i="37"/>
  <c r="J753" i="37"/>
  <c r="K753" i="37"/>
  <c r="H754" i="37"/>
  <c r="I754" i="37"/>
  <c r="J754" i="37"/>
  <c r="K754" i="37"/>
  <c r="H755" i="37"/>
  <c r="I755" i="37"/>
  <c r="J755" i="37"/>
  <c r="K755" i="37"/>
  <c r="H756" i="37"/>
  <c r="I756" i="37"/>
  <c r="J756" i="37"/>
  <c r="K756" i="37"/>
  <c r="H757" i="37"/>
  <c r="I757" i="37"/>
  <c r="J757" i="37"/>
  <c r="K757" i="37"/>
  <c r="H758" i="37"/>
  <c r="I758" i="37"/>
  <c r="J758" i="37"/>
  <c r="K758" i="37"/>
  <c r="H759" i="37"/>
  <c r="I759" i="37"/>
  <c r="J759" i="37"/>
  <c r="K759" i="37"/>
  <c r="H760" i="37"/>
  <c r="I760" i="37"/>
  <c r="J760" i="37"/>
  <c r="K760" i="37"/>
  <c r="H761" i="37"/>
  <c r="I761" i="37"/>
  <c r="J761" i="37"/>
  <c r="K761" i="37"/>
  <c r="H762" i="37"/>
  <c r="I762" i="37"/>
  <c r="J762" i="37"/>
  <c r="K762" i="37"/>
  <c r="H763" i="37"/>
  <c r="I763" i="37"/>
  <c r="J763" i="37"/>
  <c r="K763" i="37"/>
  <c r="H764" i="37"/>
  <c r="I764" i="37"/>
  <c r="J764" i="37"/>
  <c r="K764" i="37"/>
  <c r="H765" i="37"/>
  <c r="I765" i="37"/>
  <c r="J765" i="37"/>
  <c r="K765" i="37"/>
  <c r="H766" i="37"/>
  <c r="I766" i="37"/>
  <c r="J766" i="37"/>
  <c r="K766" i="37"/>
  <c r="H767" i="37"/>
  <c r="I767" i="37"/>
  <c r="J767" i="37"/>
  <c r="K767" i="37"/>
  <c r="H768" i="37"/>
  <c r="I768" i="37"/>
  <c r="J768" i="37"/>
  <c r="K768" i="37"/>
  <c r="H769" i="37"/>
  <c r="I769" i="37"/>
  <c r="J769" i="37"/>
  <c r="K769" i="37"/>
  <c r="H770" i="37"/>
  <c r="I770" i="37"/>
  <c r="J770" i="37"/>
  <c r="K770" i="37"/>
  <c r="H771" i="37"/>
  <c r="I771" i="37"/>
  <c r="J771" i="37"/>
  <c r="K771" i="37"/>
  <c r="H772" i="37"/>
  <c r="I772" i="37"/>
  <c r="J772" i="37"/>
  <c r="K772" i="37"/>
  <c r="H773" i="37"/>
  <c r="I773" i="37"/>
  <c r="J773" i="37"/>
  <c r="K773" i="37"/>
  <c r="H774" i="37"/>
  <c r="I774" i="37"/>
  <c r="J774" i="37"/>
  <c r="K774" i="37"/>
  <c r="H775" i="37"/>
  <c r="I775" i="37"/>
  <c r="J775" i="37"/>
  <c r="K775" i="37"/>
  <c r="H776" i="37"/>
  <c r="I776" i="37"/>
  <c r="J776" i="37"/>
  <c r="K776" i="37"/>
  <c r="H777" i="37"/>
  <c r="I777" i="37"/>
  <c r="J777" i="37"/>
  <c r="K777" i="37"/>
  <c r="H778" i="37"/>
  <c r="I778" i="37"/>
  <c r="J778" i="37"/>
  <c r="K778" i="37"/>
  <c r="H779" i="37"/>
  <c r="I779" i="37"/>
  <c r="J779" i="37"/>
  <c r="K779" i="37"/>
  <c r="H780" i="37"/>
  <c r="I780" i="37"/>
  <c r="J780" i="37"/>
  <c r="K780" i="37"/>
  <c r="H781" i="37"/>
  <c r="I781" i="37"/>
  <c r="J781" i="37"/>
  <c r="K781" i="37"/>
  <c r="H782" i="37"/>
  <c r="I782" i="37"/>
  <c r="J782" i="37"/>
  <c r="K782" i="37"/>
  <c r="H783" i="37"/>
  <c r="I783" i="37"/>
  <c r="J783" i="37"/>
  <c r="K783" i="37"/>
  <c r="H784" i="37"/>
  <c r="I784" i="37"/>
  <c r="J784" i="37"/>
  <c r="K784" i="37"/>
  <c r="H785" i="37"/>
  <c r="I785" i="37"/>
  <c r="J785" i="37"/>
  <c r="K785" i="37"/>
  <c r="H786" i="37"/>
  <c r="I786" i="37"/>
  <c r="J786" i="37"/>
  <c r="K786" i="37"/>
  <c r="H787" i="37"/>
  <c r="I787" i="37"/>
  <c r="J787" i="37"/>
  <c r="K787" i="37"/>
  <c r="H788" i="37"/>
  <c r="I788" i="37"/>
  <c r="J788" i="37"/>
  <c r="K788" i="37"/>
  <c r="H789" i="37"/>
  <c r="I789" i="37"/>
  <c r="J789" i="37"/>
  <c r="K789" i="37"/>
  <c r="H790" i="37"/>
  <c r="I790" i="37"/>
  <c r="J790" i="37"/>
  <c r="K790" i="37"/>
  <c r="H791" i="37"/>
  <c r="I791" i="37"/>
  <c r="J791" i="37"/>
  <c r="K791" i="37"/>
  <c r="H792" i="37"/>
  <c r="I792" i="37"/>
  <c r="J792" i="37"/>
  <c r="K792" i="37"/>
  <c r="H793" i="37"/>
  <c r="I793" i="37"/>
  <c r="J793" i="37"/>
  <c r="K793" i="37"/>
  <c r="H794" i="37"/>
  <c r="I794" i="37"/>
  <c r="J794" i="37"/>
  <c r="K794" i="37"/>
  <c r="H795" i="37"/>
  <c r="I795" i="37"/>
  <c r="J795" i="37"/>
  <c r="K795" i="37"/>
  <c r="H796" i="37"/>
  <c r="I796" i="37"/>
  <c r="J796" i="37"/>
  <c r="K796" i="37"/>
  <c r="H797" i="37"/>
  <c r="I797" i="37"/>
  <c r="J797" i="37"/>
  <c r="K797" i="37"/>
  <c r="H798" i="37"/>
  <c r="I798" i="37"/>
  <c r="J798" i="37"/>
  <c r="K798" i="37"/>
  <c r="H799" i="37"/>
  <c r="I799" i="37"/>
  <c r="J799" i="37"/>
  <c r="K799" i="37"/>
  <c r="H800" i="37"/>
  <c r="I800" i="37"/>
  <c r="J800" i="37"/>
  <c r="K800" i="37"/>
  <c r="H801" i="37"/>
  <c r="I801" i="37"/>
  <c r="J801" i="37"/>
  <c r="K801" i="37"/>
  <c r="H802" i="37"/>
  <c r="I802" i="37"/>
  <c r="J802" i="37"/>
  <c r="K802" i="37"/>
  <c r="H803" i="37"/>
  <c r="I803" i="37"/>
  <c r="J803" i="37"/>
  <c r="K803" i="37"/>
  <c r="H804" i="37"/>
  <c r="I804" i="37"/>
  <c r="J804" i="37"/>
  <c r="K804" i="37"/>
  <c r="H805" i="37"/>
  <c r="I805" i="37"/>
  <c r="J805" i="37"/>
  <c r="K805" i="37"/>
  <c r="H806" i="37"/>
  <c r="I806" i="37"/>
  <c r="J806" i="37"/>
  <c r="K806" i="37"/>
  <c r="H807" i="37"/>
  <c r="I807" i="37"/>
  <c r="J807" i="37"/>
  <c r="K807" i="37"/>
  <c r="H808" i="37"/>
  <c r="I808" i="37"/>
  <c r="J808" i="37"/>
  <c r="K808" i="37"/>
  <c r="H809" i="37"/>
  <c r="I809" i="37"/>
  <c r="J809" i="37"/>
  <c r="K809" i="37"/>
  <c r="H810" i="37"/>
  <c r="I810" i="37"/>
  <c r="J810" i="37"/>
  <c r="K810" i="37"/>
  <c r="H811" i="37"/>
  <c r="I811" i="37"/>
  <c r="J811" i="37"/>
  <c r="K811" i="37"/>
  <c r="H812" i="37"/>
  <c r="I812" i="37"/>
  <c r="J812" i="37"/>
  <c r="K812" i="37"/>
  <c r="H813" i="37"/>
  <c r="I813" i="37"/>
  <c r="J813" i="37"/>
  <c r="K813" i="37"/>
  <c r="H814" i="37"/>
  <c r="I814" i="37"/>
  <c r="J814" i="37"/>
  <c r="K814" i="37"/>
  <c r="H815" i="37"/>
  <c r="I815" i="37"/>
  <c r="J815" i="37"/>
  <c r="K815" i="37"/>
  <c r="H816" i="37"/>
  <c r="I816" i="37"/>
  <c r="J816" i="37"/>
  <c r="K816" i="37"/>
  <c r="H817" i="37"/>
  <c r="I817" i="37"/>
  <c r="J817" i="37"/>
  <c r="K817" i="37"/>
  <c r="H818" i="37"/>
  <c r="I818" i="37"/>
  <c r="J818" i="37"/>
  <c r="K818" i="37"/>
  <c r="H819" i="37"/>
  <c r="I819" i="37"/>
  <c r="J819" i="37"/>
  <c r="K819" i="37"/>
  <c r="H820" i="37"/>
  <c r="I820" i="37"/>
  <c r="J820" i="37"/>
  <c r="K820" i="37"/>
  <c r="H821" i="37"/>
  <c r="I821" i="37"/>
  <c r="J821" i="37"/>
  <c r="K821" i="37"/>
  <c r="H822" i="37"/>
  <c r="I822" i="37"/>
  <c r="J822" i="37"/>
  <c r="K822" i="37"/>
  <c r="H823" i="37"/>
  <c r="I823" i="37"/>
  <c r="J823" i="37"/>
  <c r="K823" i="37"/>
  <c r="H824" i="37"/>
  <c r="I824" i="37"/>
  <c r="J824" i="37"/>
  <c r="K824" i="37"/>
  <c r="H825" i="37"/>
  <c r="I825" i="37"/>
  <c r="J825" i="37"/>
  <c r="K825" i="37"/>
  <c r="H826" i="37"/>
  <c r="I826" i="37"/>
  <c r="J826" i="37"/>
  <c r="K826" i="37"/>
  <c r="H827" i="37"/>
  <c r="I827" i="37"/>
  <c r="J827" i="37"/>
  <c r="K827" i="37"/>
  <c r="H828" i="37"/>
  <c r="I828" i="37"/>
  <c r="J828" i="37"/>
  <c r="K828" i="37"/>
  <c r="H829" i="37"/>
  <c r="I829" i="37"/>
  <c r="J829" i="37"/>
  <c r="K829" i="37"/>
  <c r="H830" i="37"/>
  <c r="I830" i="37"/>
  <c r="J830" i="37"/>
  <c r="K830" i="37"/>
  <c r="H831" i="37"/>
  <c r="I831" i="37"/>
  <c r="J831" i="37"/>
  <c r="K831" i="37"/>
  <c r="H832" i="37"/>
  <c r="I832" i="37"/>
  <c r="J832" i="37"/>
  <c r="K832" i="37"/>
  <c r="H833" i="37"/>
  <c r="I833" i="37"/>
  <c r="J833" i="37"/>
  <c r="K833" i="37"/>
  <c r="H834" i="37"/>
  <c r="I834" i="37"/>
  <c r="J834" i="37"/>
  <c r="K834" i="37"/>
  <c r="H835" i="37"/>
  <c r="I835" i="37"/>
  <c r="J835" i="37"/>
  <c r="K835" i="37"/>
  <c r="H836" i="37"/>
  <c r="I836" i="37"/>
  <c r="J836" i="37"/>
  <c r="K836" i="37"/>
  <c r="H837" i="37"/>
  <c r="I837" i="37"/>
  <c r="J837" i="37"/>
  <c r="K837" i="37"/>
  <c r="H838" i="37"/>
  <c r="I838" i="37"/>
  <c r="J838" i="37"/>
  <c r="K838" i="37"/>
  <c r="H839" i="37"/>
  <c r="I839" i="37"/>
  <c r="J839" i="37"/>
  <c r="K839" i="37"/>
  <c r="H840" i="37"/>
  <c r="I840" i="37"/>
  <c r="J840" i="37"/>
  <c r="K840" i="37"/>
  <c r="H841" i="37"/>
  <c r="I841" i="37"/>
  <c r="J841" i="37"/>
  <c r="K841" i="37"/>
  <c r="H842" i="37"/>
  <c r="I842" i="37"/>
  <c r="J842" i="37"/>
  <c r="K842" i="37"/>
  <c r="H843" i="37"/>
  <c r="I843" i="37"/>
  <c r="J843" i="37"/>
  <c r="K843" i="37"/>
  <c r="H844" i="37"/>
  <c r="I844" i="37"/>
  <c r="J844" i="37"/>
  <c r="K844" i="37"/>
  <c r="H845" i="37"/>
  <c r="I845" i="37"/>
  <c r="J845" i="37"/>
  <c r="K845" i="37"/>
  <c r="H846" i="37"/>
  <c r="I846" i="37"/>
  <c r="J846" i="37"/>
  <c r="K846" i="37"/>
  <c r="H847" i="37"/>
  <c r="I847" i="37"/>
  <c r="J847" i="37"/>
  <c r="K847" i="37"/>
  <c r="H848" i="37"/>
  <c r="I848" i="37"/>
  <c r="J848" i="37"/>
  <c r="K848" i="37"/>
  <c r="H849" i="37"/>
  <c r="I849" i="37"/>
  <c r="J849" i="37"/>
  <c r="K849" i="37"/>
  <c r="H850" i="37"/>
  <c r="I850" i="37"/>
  <c r="J850" i="37"/>
  <c r="K850" i="37"/>
  <c r="H851" i="37"/>
  <c r="I851" i="37"/>
  <c r="J851" i="37"/>
  <c r="K851" i="37"/>
  <c r="H852" i="37"/>
  <c r="I852" i="37"/>
  <c r="J852" i="37"/>
  <c r="K852" i="37"/>
  <c r="H853" i="37"/>
  <c r="I853" i="37"/>
  <c r="J853" i="37"/>
  <c r="K853" i="37"/>
  <c r="H854" i="37"/>
  <c r="I854" i="37"/>
  <c r="J854" i="37"/>
  <c r="K854" i="37"/>
  <c r="H855" i="37"/>
  <c r="I855" i="37"/>
  <c r="J855" i="37"/>
  <c r="K855" i="37"/>
  <c r="H856" i="37"/>
  <c r="I856" i="37"/>
  <c r="J856" i="37"/>
  <c r="K856" i="37"/>
  <c r="H857" i="37"/>
  <c r="I857" i="37"/>
  <c r="J857" i="37"/>
  <c r="K857" i="37"/>
  <c r="H858" i="37"/>
  <c r="I858" i="37"/>
  <c r="J858" i="37"/>
  <c r="K858" i="37"/>
  <c r="H859" i="37"/>
  <c r="I859" i="37"/>
  <c r="J859" i="37"/>
  <c r="K859" i="37"/>
  <c r="H860" i="37"/>
  <c r="I860" i="37"/>
  <c r="J860" i="37"/>
  <c r="K860" i="37"/>
  <c r="H861" i="37"/>
  <c r="I861" i="37"/>
  <c r="J861" i="37"/>
  <c r="K861" i="37"/>
  <c r="H862" i="37"/>
  <c r="I862" i="37"/>
  <c r="J862" i="37"/>
  <c r="K862" i="37"/>
  <c r="H863" i="37"/>
  <c r="I863" i="37"/>
  <c r="J863" i="37"/>
  <c r="K863" i="37"/>
  <c r="H864" i="37"/>
  <c r="I864" i="37"/>
  <c r="J864" i="37"/>
  <c r="K864" i="37"/>
  <c r="H865" i="37"/>
  <c r="I865" i="37"/>
  <c r="J865" i="37"/>
  <c r="K865" i="37"/>
  <c r="H866" i="37"/>
  <c r="I866" i="37"/>
  <c r="J866" i="37"/>
  <c r="K866" i="37"/>
  <c r="H867" i="37"/>
  <c r="I867" i="37"/>
  <c r="J867" i="37"/>
  <c r="K867" i="37"/>
  <c r="H868" i="37"/>
  <c r="I868" i="37"/>
  <c r="J868" i="37"/>
  <c r="K868" i="37"/>
  <c r="H869" i="37"/>
  <c r="I869" i="37"/>
  <c r="J869" i="37"/>
  <c r="K869" i="37"/>
  <c r="H870" i="37"/>
  <c r="I870" i="37"/>
  <c r="J870" i="37"/>
  <c r="K870" i="37"/>
  <c r="H871" i="37"/>
  <c r="I871" i="37"/>
  <c r="J871" i="37"/>
  <c r="K871" i="37"/>
  <c r="H872" i="37"/>
  <c r="I872" i="37"/>
  <c r="J872" i="37"/>
  <c r="K872" i="37"/>
  <c r="H873" i="37"/>
  <c r="I873" i="37"/>
  <c r="J873" i="37"/>
  <c r="K873" i="37"/>
  <c r="H874" i="37"/>
  <c r="I874" i="37"/>
  <c r="J874" i="37"/>
  <c r="K874" i="37"/>
  <c r="H875" i="37"/>
  <c r="I875" i="37"/>
  <c r="J875" i="37"/>
  <c r="K875" i="37"/>
  <c r="H876" i="37"/>
  <c r="I876" i="37"/>
  <c r="J876" i="37"/>
  <c r="K876" i="37"/>
  <c r="H877" i="37"/>
  <c r="I877" i="37"/>
  <c r="J877" i="37"/>
  <c r="K877" i="37"/>
  <c r="H878" i="37"/>
  <c r="I878" i="37"/>
  <c r="J878" i="37"/>
  <c r="K878" i="37"/>
  <c r="H879" i="37"/>
  <c r="I879" i="37"/>
  <c r="J879" i="37"/>
  <c r="K879" i="37"/>
  <c r="H880" i="37"/>
  <c r="I880" i="37"/>
  <c r="J880" i="37"/>
  <c r="K880" i="37"/>
  <c r="H881" i="37"/>
  <c r="I881" i="37"/>
  <c r="J881" i="37"/>
  <c r="K881" i="37"/>
  <c r="H882" i="37"/>
  <c r="I882" i="37"/>
  <c r="J882" i="37"/>
  <c r="K882" i="37"/>
  <c r="H883" i="37"/>
  <c r="I883" i="37"/>
  <c r="J883" i="37"/>
  <c r="K883" i="37"/>
  <c r="H884" i="37"/>
  <c r="I884" i="37"/>
  <c r="J884" i="37"/>
  <c r="K884" i="37"/>
  <c r="H885" i="37"/>
  <c r="I885" i="37"/>
  <c r="J885" i="37"/>
  <c r="K885" i="37"/>
  <c r="H886" i="37"/>
  <c r="I886" i="37"/>
  <c r="J886" i="37"/>
  <c r="K886" i="37"/>
  <c r="H887" i="37"/>
  <c r="I887" i="37"/>
  <c r="J887" i="37"/>
  <c r="K887" i="37"/>
  <c r="H888" i="37"/>
  <c r="I888" i="37"/>
  <c r="J888" i="37"/>
  <c r="K888" i="37"/>
  <c r="H889" i="37"/>
  <c r="I889" i="37"/>
  <c r="J889" i="37"/>
  <c r="K889" i="37"/>
  <c r="H890" i="37"/>
  <c r="I890" i="37"/>
  <c r="J890" i="37"/>
  <c r="K890" i="37"/>
  <c r="H891" i="37"/>
  <c r="I891" i="37"/>
  <c r="J891" i="37"/>
  <c r="K891" i="37"/>
  <c r="H892" i="37"/>
  <c r="I892" i="37"/>
  <c r="J892" i="37"/>
  <c r="K892" i="37"/>
  <c r="H893" i="37"/>
  <c r="I893" i="37"/>
  <c r="J893" i="37"/>
  <c r="K893" i="37"/>
  <c r="H894" i="37"/>
  <c r="I894" i="37"/>
  <c r="J894" i="37"/>
  <c r="K894" i="37"/>
  <c r="H895" i="37"/>
  <c r="I895" i="37"/>
  <c r="J895" i="37"/>
  <c r="K895" i="37"/>
  <c r="H896" i="37"/>
  <c r="I896" i="37"/>
  <c r="J896" i="37"/>
  <c r="K896" i="37"/>
  <c r="H897" i="37"/>
  <c r="I897" i="37"/>
  <c r="J897" i="37"/>
  <c r="K897" i="37"/>
  <c r="H898" i="37"/>
  <c r="I898" i="37"/>
  <c r="J898" i="37"/>
  <c r="K898" i="37"/>
  <c r="H899" i="37"/>
  <c r="I899" i="37"/>
  <c r="J899" i="37"/>
  <c r="K899" i="37"/>
  <c r="H900" i="37"/>
  <c r="I900" i="37"/>
  <c r="J900" i="37"/>
  <c r="K900" i="37"/>
  <c r="H901" i="37"/>
  <c r="I901" i="37"/>
  <c r="J901" i="37"/>
  <c r="K901" i="37"/>
  <c r="H902" i="37"/>
  <c r="I902" i="37"/>
  <c r="J902" i="37"/>
  <c r="K902" i="37"/>
  <c r="H903" i="37"/>
  <c r="I903" i="37"/>
  <c r="J903" i="37"/>
  <c r="K903" i="37"/>
  <c r="H904" i="37"/>
  <c r="I904" i="37"/>
  <c r="J904" i="37"/>
  <c r="K904" i="37"/>
  <c r="H905" i="37"/>
  <c r="I905" i="37"/>
  <c r="J905" i="37"/>
  <c r="K905" i="37"/>
  <c r="H906" i="37"/>
  <c r="I906" i="37"/>
  <c r="J906" i="37"/>
  <c r="K906" i="37"/>
  <c r="H907" i="37"/>
  <c r="I907" i="37"/>
  <c r="J907" i="37"/>
  <c r="K907" i="37"/>
  <c r="H908" i="37"/>
  <c r="I908" i="37"/>
  <c r="J908" i="37"/>
  <c r="K908" i="37"/>
  <c r="H909" i="37"/>
  <c r="I909" i="37"/>
  <c r="J909" i="37"/>
  <c r="K909" i="37"/>
  <c r="H910" i="37"/>
  <c r="I910" i="37"/>
  <c r="J910" i="37"/>
  <c r="K910" i="37"/>
  <c r="H911" i="37"/>
  <c r="I911" i="37"/>
  <c r="J911" i="37"/>
  <c r="K911" i="37"/>
  <c r="H912" i="37"/>
  <c r="I912" i="37"/>
  <c r="J912" i="37"/>
  <c r="K912" i="37"/>
  <c r="H913" i="37"/>
  <c r="I913" i="37"/>
  <c r="J913" i="37"/>
  <c r="K913" i="37"/>
  <c r="H914" i="37"/>
  <c r="I914" i="37"/>
  <c r="J914" i="37"/>
  <c r="K914" i="37"/>
  <c r="H915" i="37"/>
  <c r="I915" i="37"/>
  <c r="J915" i="37"/>
  <c r="K915" i="37"/>
  <c r="H916" i="37"/>
  <c r="I916" i="37"/>
  <c r="J916" i="37"/>
  <c r="K916" i="37"/>
  <c r="H917" i="37"/>
  <c r="I917" i="37"/>
  <c r="J917" i="37"/>
  <c r="K917" i="37"/>
  <c r="H918" i="37"/>
  <c r="I918" i="37"/>
  <c r="J918" i="37"/>
  <c r="K918" i="37"/>
  <c r="H919" i="37"/>
  <c r="I919" i="37"/>
  <c r="J919" i="37"/>
  <c r="K919" i="37"/>
  <c r="H920" i="37"/>
  <c r="I920" i="37"/>
  <c r="J920" i="37"/>
  <c r="K920" i="37"/>
  <c r="H921" i="37"/>
  <c r="I921" i="37"/>
  <c r="J921" i="37"/>
  <c r="K921" i="37"/>
  <c r="H922" i="37"/>
  <c r="I922" i="37"/>
  <c r="J922" i="37"/>
  <c r="K922" i="37"/>
  <c r="H923" i="37"/>
  <c r="I923" i="37"/>
  <c r="J923" i="37"/>
  <c r="K923" i="37"/>
  <c r="H924" i="37"/>
  <c r="I924" i="37"/>
  <c r="J924" i="37"/>
  <c r="K924" i="37"/>
  <c r="H925" i="37"/>
  <c r="I925" i="37"/>
  <c r="J925" i="37"/>
  <c r="K925" i="37"/>
  <c r="H926" i="37"/>
  <c r="I926" i="37"/>
  <c r="J926" i="37"/>
  <c r="K926" i="37"/>
  <c r="H927" i="37"/>
  <c r="I927" i="37"/>
  <c r="J927" i="37"/>
  <c r="K927" i="37"/>
  <c r="H928" i="37"/>
  <c r="I928" i="37"/>
  <c r="J928" i="37"/>
  <c r="K928" i="37"/>
  <c r="H929" i="37"/>
  <c r="I929" i="37"/>
  <c r="J929" i="37"/>
  <c r="K929" i="37"/>
  <c r="H930" i="37"/>
  <c r="I930" i="37"/>
  <c r="J930" i="37"/>
  <c r="K930" i="37"/>
  <c r="H931" i="37"/>
  <c r="I931" i="37"/>
  <c r="J931" i="37"/>
  <c r="K931" i="37"/>
  <c r="H932" i="37"/>
  <c r="I932" i="37"/>
  <c r="J932" i="37"/>
  <c r="K932" i="37"/>
  <c r="H933" i="37"/>
  <c r="I933" i="37"/>
  <c r="J933" i="37"/>
  <c r="K933" i="37"/>
  <c r="H934" i="37"/>
  <c r="I934" i="37"/>
  <c r="J934" i="37"/>
  <c r="K934" i="37"/>
  <c r="H935" i="37"/>
  <c r="I935" i="37"/>
  <c r="J935" i="37"/>
  <c r="K935" i="37"/>
  <c r="H936" i="37"/>
  <c r="I936" i="37"/>
  <c r="J936" i="37"/>
  <c r="K936" i="37"/>
  <c r="H937" i="37"/>
  <c r="I937" i="37"/>
  <c r="J937" i="37"/>
  <c r="K937" i="37"/>
  <c r="H938" i="37"/>
  <c r="I938" i="37"/>
  <c r="J938" i="37"/>
  <c r="K938" i="37"/>
  <c r="H939" i="37"/>
  <c r="I939" i="37"/>
  <c r="J939" i="37"/>
  <c r="K939" i="37"/>
  <c r="H940" i="37"/>
  <c r="I940" i="37"/>
  <c r="J940" i="37"/>
  <c r="K940" i="37"/>
  <c r="H941" i="37"/>
  <c r="I941" i="37"/>
  <c r="J941" i="37"/>
  <c r="K941" i="37"/>
  <c r="H942" i="37"/>
  <c r="I942" i="37"/>
  <c r="J942" i="37"/>
  <c r="K942" i="37"/>
  <c r="H943" i="37"/>
  <c r="I943" i="37"/>
  <c r="J943" i="37"/>
  <c r="K943" i="37"/>
  <c r="H944" i="37"/>
  <c r="I944" i="37"/>
  <c r="J944" i="37"/>
  <c r="K944" i="37"/>
  <c r="H945" i="37"/>
  <c r="I945" i="37"/>
  <c r="J945" i="37"/>
  <c r="K945" i="37"/>
  <c r="H946" i="37"/>
  <c r="I946" i="37"/>
  <c r="J946" i="37"/>
  <c r="K946" i="37"/>
  <c r="H947" i="37"/>
  <c r="I947" i="37"/>
  <c r="J947" i="37"/>
  <c r="K947" i="37"/>
  <c r="H948" i="37"/>
  <c r="I948" i="37"/>
  <c r="J948" i="37"/>
  <c r="K948" i="37"/>
  <c r="H949" i="37"/>
  <c r="I949" i="37"/>
  <c r="J949" i="37"/>
  <c r="K949" i="37"/>
  <c r="H950" i="37"/>
  <c r="I950" i="37"/>
  <c r="J950" i="37"/>
  <c r="K950" i="37"/>
  <c r="H951" i="37"/>
  <c r="I951" i="37"/>
  <c r="J951" i="37"/>
  <c r="K951" i="37"/>
  <c r="H952" i="37"/>
  <c r="I952" i="37"/>
  <c r="J952" i="37"/>
  <c r="K952" i="37"/>
  <c r="H953" i="37"/>
  <c r="I953" i="37"/>
  <c r="J953" i="37"/>
  <c r="K953" i="37"/>
  <c r="H954" i="37"/>
  <c r="I954" i="37"/>
  <c r="J954" i="37"/>
  <c r="K954" i="37"/>
  <c r="H955" i="37"/>
  <c r="I955" i="37"/>
  <c r="J955" i="37"/>
  <c r="K955" i="37"/>
  <c r="H956" i="37"/>
  <c r="I956" i="37"/>
  <c r="J956" i="37"/>
  <c r="K956" i="37"/>
  <c r="H957" i="37"/>
  <c r="I957" i="37"/>
  <c r="J957" i="37"/>
  <c r="K957" i="37"/>
  <c r="H958" i="37"/>
  <c r="I958" i="37"/>
  <c r="J958" i="37"/>
  <c r="K958" i="37"/>
  <c r="H959" i="37"/>
  <c r="I959" i="37"/>
  <c r="J959" i="37"/>
  <c r="K959" i="37"/>
  <c r="H960" i="37"/>
  <c r="I960" i="37"/>
  <c r="J960" i="37"/>
  <c r="K960" i="37"/>
  <c r="H961" i="37"/>
  <c r="I961" i="37"/>
  <c r="J961" i="37"/>
  <c r="K961" i="37"/>
  <c r="H962" i="37"/>
  <c r="I962" i="37"/>
  <c r="J962" i="37"/>
  <c r="K962" i="37"/>
  <c r="H963" i="37"/>
  <c r="I963" i="37"/>
  <c r="J963" i="37"/>
  <c r="K963" i="37"/>
  <c r="H964" i="37"/>
  <c r="I964" i="37"/>
  <c r="J964" i="37"/>
  <c r="K964" i="37"/>
  <c r="H965" i="37"/>
  <c r="I965" i="37"/>
  <c r="J965" i="37"/>
  <c r="K965" i="37"/>
  <c r="H966" i="37"/>
  <c r="I966" i="37"/>
  <c r="J966" i="37"/>
  <c r="K966" i="37"/>
  <c r="H967" i="37"/>
  <c r="I967" i="37"/>
  <c r="J967" i="37"/>
  <c r="K967" i="37"/>
  <c r="H968" i="37"/>
  <c r="I968" i="37"/>
  <c r="J968" i="37"/>
  <c r="K968" i="37"/>
  <c r="H969" i="37"/>
  <c r="I969" i="37"/>
  <c r="J969" i="37"/>
  <c r="K969" i="37"/>
  <c r="H970" i="37"/>
  <c r="I970" i="37"/>
  <c r="J970" i="37"/>
  <c r="K970" i="37"/>
  <c r="H971" i="37"/>
  <c r="I971" i="37"/>
  <c r="J971" i="37"/>
  <c r="K971" i="37"/>
  <c r="H972" i="37"/>
  <c r="I972" i="37"/>
  <c r="J972" i="37"/>
  <c r="K972" i="37"/>
  <c r="H973" i="37"/>
  <c r="I973" i="37"/>
  <c r="J973" i="37"/>
  <c r="K973" i="37"/>
  <c r="H974" i="37"/>
  <c r="I974" i="37"/>
  <c r="J974" i="37"/>
  <c r="K974" i="37"/>
  <c r="H975" i="37"/>
  <c r="I975" i="37"/>
  <c r="J975" i="37"/>
  <c r="K975" i="37"/>
  <c r="H976" i="37"/>
  <c r="I976" i="37"/>
  <c r="J976" i="37"/>
  <c r="K976" i="37"/>
  <c r="H977" i="37"/>
  <c r="I977" i="37"/>
  <c r="J977" i="37"/>
  <c r="K977" i="37"/>
  <c r="H978" i="37"/>
  <c r="I978" i="37"/>
  <c r="J978" i="37"/>
  <c r="K978" i="37"/>
  <c r="H979" i="37"/>
  <c r="I979" i="37"/>
  <c r="J979" i="37"/>
  <c r="K979" i="37"/>
  <c r="H980" i="37"/>
  <c r="I980" i="37"/>
  <c r="J980" i="37"/>
  <c r="K980" i="37"/>
  <c r="H981" i="37"/>
  <c r="I981" i="37"/>
  <c r="J981" i="37"/>
  <c r="K981" i="37"/>
  <c r="H982" i="37"/>
  <c r="I982" i="37"/>
  <c r="J982" i="37"/>
  <c r="K982" i="37"/>
  <c r="H983" i="37"/>
  <c r="I983" i="37"/>
  <c r="J983" i="37"/>
  <c r="K983" i="37"/>
  <c r="H984" i="37"/>
  <c r="I984" i="37"/>
  <c r="J984" i="37"/>
  <c r="K984" i="37"/>
  <c r="H985" i="37"/>
  <c r="I985" i="37"/>
  <c r="J985" i="37"/>
  <c r="K985" i="37"/>
  <c r="H986" i="37"/>
  <c r="I986" i="37"/>
  <c r="J986" i="37"/>
  <c r="K986" i="37"/>
  <c r="H987" i="37"/>
  <c r="I987" i="37"/>
  <c r="J987" i="37"/>
  <c r="K987" i="37"/>
  <c r="H988" i="37"/>
  <c r="I988" i="37"/>
  <c r="J988" i="37"/>
  <c r="K988" i="37"/>
  <c r="H989" i="37"/>
  <c r="I989" i="37"/>
  <c r="J989" i="37"/>
  <c r="K989" i="37"/>
  <c r="H990" i="37"/>
  <c r="I990" i="37"/>
  <c r="J990" i="37"/>
  <c r="K990" i="37"/>
  <c r="H991" i="37"/>
  <c r="I991" i="37"/>
  <c r="J991" i="37"/>
  <c r="K991" i="37"/>
  <c r="H992" i="37"/>
  <c r="I992" i="37"/>
  <c r="J992" i="37"/>
  <c r="K992" i="37"/>
  <c r="H993" i="37"/>
  <c r="I993" i="37"/>
  <c r="J993" i="37"/>
  <c r="K993" i="37"/>
  <c r="H994" i="37"/>
  <c r="I994" i="37"/>
  <c r="J994" i="37"/>
  <c r="K994" i="37"/>
  <c r="H995" i="37"/>
  <c r="I995" i="37"/>
  <c r="J995" i="37"/>
  <c r="K995" i="37"/>
  <c r="H996" i="37"/>
  <c r="I996" i="37"/>
  <c r="J996" i="37"/>
  <c r="K996" i="37"/>
  <c r="H997" i="37"/>
  <c r="I997" i="37"/>
  <c r="J997" i="37"/>
  <c r="K997" i="37"/>
  <c r="H998" i="37"/>
  <c r="I998" i="37"/>
  <c r="J998" i="37"/>
  <c r="K998" i="37"/>
  <c r="H999" i="37"/>
  <c r="I999" i="37"/>
  <c r="J999" i="37"/>
  <c r="K999" i="37"/>
  <c r="H1000" i="37"/>
  <c r="I1000" i="37"/>
  <c r="J1000" i="37"/>
  <c r="K1000" i="37"/>
  <c r="H1001" i="37"/>
  <c r="I1001" i="37"/>
  <c r="J1001" i="37"/>
  <c r="K1001" i="37"/>
  <c r="J2" i="37"/>
  <c r="K2" i="37" s="1"/>
  <c r="H2" i="37"/>
  <c r="I2" i="37" s="1"/>
  <c r="B36" i="47"/>
  <c r="B35" i="47"/>
  <c r="B34" i="47"/>
  <c r="B33" i="47"/>
  <c r="B28" i="47"/>
  <c r="B27" i="47"/>
  <c r="E16" i="1"/>
  <c r="E8" i="1"/>
  <c r="C3" i="37"/>
  <c r="C4" i="37"/>
  <c r="C5" i="37"/>
  <c r="C6" i="37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9" i="37"/>
  <c r="C110" i="37"/>
  <c r="C111" i="37"/>
  <c r="C112" i="37"/>
  <c r="C113" i="37"/>
  <c r="C114" i="37"/>
  <c r="C115" i="37"/>
  <c r="C116" i="37"/>
  <c r="C117" i="37"/>
  <c r="C118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C138" i="37"/>
  <c r="C139" i="37"/>
  <c r="C140" i="37"/>
  <c r="C141" i="37"/>
  <c r="C142" i="37"/>
  <c r="C143" i="37"/>
  <c r="C144" i="37"/>
  <c r="C145" i="37"/>
  <c r="C146" i="37"/>
  <c r="C147" i="37"/>
  <c r="C148" i="37"/>
  <c r="C149" i="37"/>
  <c r="C150" i="37"/>
  <c r="C151" i="37"/>
  <c r="C152" i="37"/>
  <c r="C153" i="37"/>
  <c r="C154" i="37"/>
  <c r="C155" i="37"/>
  <c r="C156" i="37"/>
  <c r="C157" i="37"/>
  <c r="C158" i="37"/>
  <c r="C159" i="37"/>
  <c r="C160" i="37"/>
  <c r="C161" i="37"/>
  <c r="C162" i="37"/>
  <c r="C163" i="37"/>
  <c r="C164" i="37"/>
  <c r="C165" i="37"/>
  <c r="C166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C216" i="37"/>
  <c r="C217" i="37"/>
  <c r="C218" i="37"/>
  <c r="C219" i="37"/>
  <c r="C220" i="37"/>
  <c r="C221" i="37"/>
  <c r="C222" i="37"/>
  <c r="C223" i="37"/>
  <c r="C224" i="37"/>
  <c r="C225" i="37"/>
  <c r="C226" i="37"/>
  <c r="C227" i="37"/>
  <c r="C228" i="37"/>
  <c r="C229" i="37"/>
  <c r="C230" i="37"/>
  <c r="C231" i="37"/>
  <c r="C232" i="37"/>
  <c r="C233" i="37"/>
  <c r="C234" i="37"/>
  <c r="C235" i="37"/>
  <c r="C236" i="37"/>
  <c r="C237" i="37"/>
  <c r="C238" i="37"/>
  <c r="C239" i="37"/>
  <c r="C240" i="37"/>
  <c r="C241" i="37"/>
  <c r="C242" i="37"/>
  <c r="C243" i="37"/>
  <c r="C244" i="37"/>
  <c r="C245" i="37"/>
  <c r="C246" i="37"/>
  <c r="C247" i="37"/>
  <c r="C248" i="37"/>
  <c r="C249" i="37"/>
  <c r="C250" i="37"/>
  <c r="C251" i="37"/>
  <c r="C252" i="37"/>
  <c r="C253" i="37"/>
  <c r="C254" i="37"/>
  <c r="C255" i="37"/>
  <c r="C256" i="37"/>
  <c r="C257" i="37"/>
  <c r="C258" i="37"/>
  <c r="C259" i="37"/>
  <c r="C260" i="37"/>
  <c r="C261" i="37"/>
  <c r="C262" i="37"/>
  <c r="C263" i="37"/>
  <c r="C264" i="37"/>
  <c r="C265" i="37"/>
  <c r="C266" i="37"/>
  <c r="C267" i="37"/>
  <c r="C268" i="37"/>
  <c r="C269" i="37"/>
  <c r="C270" i="37"/>
  <c r="C271" i="37"/>
  <c r="C272" i="37"/>
  <c r="C273" i="37"/>
  <c r="C274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C294" i="37"/>
  <c r="C295" i="37"/>
  <c r="C296" i="37"/>
  <c r="C297" i="37"/>
  <c r="C298" i="37"/>
  <c r="C299" i="37"/>
  <c r="C300" i="37"/>
  <c r="C301" i="37"/>
  <c r="C302" i="37"/>
  <c r="C303" i="37"/>
  <c r="C304" i="37"/>
  <c r="C305" i="37"/>
  <c r="C306" i="37"/>
  <c r="C307" i="37"/>
  <c r="C308" i="37"/>
  <c r="C309" i="37"/>
  <c r="C310" i="37"/>
  <c r="C311" i="37"/>
  <c r="C312" i="37"/>
  <c r="C313" i="37"/>
  <c r="C314" i="37"/>
  <c r="C315" i="37"/>
  <c r="C316" i="37"/>
  <c r="C317" i="37"/>
  <c r="C318" i="37"/>
  <c r="C319" i="37"/>
  <c r="C320" i="37"/>
  <c r="C321" i="37"/>
  <c r="C322" i="37"/>
  <c r="C323" i="37"/>
  <c r="C324" i="37"/>
  <c r="C325" i="37"/>
  <c r="C326" i="37"/>
  <c r="C327" i="37"/>
  <c r="C328" i="37"/>
  <c r="C329" i="37"/>
  <c r="C330" i="37"/>
  <c r="C331" i="37"/>
  <c r="C332" i="37"/>
  <c r="C333" i="37"/>
  <c r="C334" i="37"/>
  <c r="C335" i="37"/>
  <c r="C336" i="37"/>
  <c r="C337" i="37"/>
  <c r="C338" i="37"/>
  <c r="C339" i="37"/>
  <c r="C340" i="37"/>
  <c r="C341" i="37"/>
  <c r="C342" i="37"/>
  <c r="C343" i="37"/>
  <c r="C344" i="37"/>
  <c r="C345" i="37"/>
  <c r="C346" i="37"/>
  <c r="C347" i="37"/>
  <c r="C348" i="37"/>
  <c r="C349" i="37"/>
  <c r="C350" i="37"/>
  <c r="C351" i="37"/>
  <c r="C352" i="37"/>
  <c r="C353" i="37"/>
  <c r="C354" i="37"/>
  <c r="C355" i="37"/>
  <c r="C356" i="37"/>
  <c r="C357" i="37"/>
  <c r="C358" i="37"/>
  <c r="C359" i="37"/>
  <c r="C360" i="37"/>
  <c r="C361" i="37"/>
  <c r="C362" i="37"/>
  <c r="C363" i="37"/>
  <c r="C364" i="37"/>
  <c r="C365" i="37"/>
  <c r="C366" i="37"/>
  <c r="C367" i="37"/>
  <c r="C368" i="37"/>
  <c r="C369" i="37"/>
  <c r="C370" i="37"/>
  <c r="C371" i="37"/>
  <c r="C372" i="37"/>
  <c r="C373" i="37"/>
  <c r="C374" i="37"/>
  <c r="C375" i="37"/>
  <c r="C376" i="37"/>
  <c r="C377" i="37"/>
  <c r="C378" i="37"/>
  <c r="C379" i="37"/>
  <c r="C380" i="37"/>
  <c r="C381" i="37"/>
  <c r="C382" i="37"/>
  <c r="C383" i="37"/>
  <c r="C384" i="37"/>
  <c r="C385" i="37"/>
  <c r="C386" i="37"/>
  <c r="C387" i="37"/>
  <c r="C388" i="37"/>
  <c r="C389" i="37"/>
  <c r="C390" i="37"/>
  <c r="C391" i="37"/>
  <c r="C392" i="37"/>
  <c r="C393" i="37"/>
  <c r="C394" i="37"/>
  <c r="C395" i="37"/>
  <c r="C396" i="37"/>
  <c r="C397" i="37"/>
  <c r="C398" i="37"/>
  <c r="C399" i="37"/>
  <c r="C400" i="37"/>
  <c r="C401" i="37"/>
  <c r="C402" i="37"/>
  <c r="C403" i="37"/>
  <c r="C404" i="37"/>
  <c r="C405" i="37"/>
  <c r="C406" i="37"/>
  <c r="C407" i="37"/>
  <c r="C408" i="37"/>
  <c r="C409" i="37"/>
  <c r="C410" i="37"/>
  <c r="C411" i="37"/>
  <c r="C412" i="37"/>
  <c r="C413" i="37"/>
  <c r="C414" i="37"/>
  <c r="C415" i="37"/>
  <c r="C416" i="37"/>
  <c r="C417" i="37"/>
  <c r="C418" i="37"/>
  <c r="C419" i="37"/>
  <c r="C420" i="37"/>
  <c r="C421" i="37"/>
  <c r="C422" i="37"/>
  <c r="C423" i="37"/>
  <c r="C424" i="37"/>
  <c r="C425" i="37"/>
  <c r="C426" i="37"/>
  <c r="C427" i="37"/>
  <c r="C428" i="37"/>
  <c r="C429" i="37"/>
  <c r="C430" i="37"/>
  <c r="C431" i="37"/>
  <c r="C432" i="37"/>
  <c r="C433" i="37"/>
  <c r="C434" i="37"/>
  <c r="C435" i="37"/>
  <c r="C436" i="37"/>
  <c r="C437" i="37"/>
  <c r="C438" i="37"/>
  <c r="C439" i="37"/>
  <c r="C440" i="37"/>
  <c r="C441" i="37"/>
  <c r="C442" i="37"/>
  <c r="C443" i="37"/>
  <c r="C444" i="37"/>
  <c r="C445" i="37"/>
  <c r="C446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C466" i="37"/>
  <c r="C467" i="37"/>
  <c r="C468" i="37"/>
  <c r="C469" i="37"/>
  <c r="C470" i="37"/>
  <c r="C471" i="37"/>
  <c r="C472" i="37"/>
  <c r="C473" i="37"/>
  <c r="C474" i="37"/>
  <c r="C475" i="37"/>
  <c r="C476" i="37"/>
  <c r="C477" i="37"/>
  <c r="C478" i="37"/>
  <c r="C479" i="37"/>
  <c r="C480" i="37"/>
  <c r="C481" i="37"/>
  <c r="C482" i="37"/>
  <c r="C483" i="37"/>
  <c r="C484" i="37"/>
  <c r="C485" i="37"/>
  <c r="C486" i="37"/>
  <c r="C487" i="37"/>
  <c r="C488" i="37"/>
  <c r="C489" i="37"/>
  <c r="C490" i="37"/>
  <c r="C491" i="37"/>
  <c r="C492" i="37"/>
  <c r="C493" i="37"/>
  <c r="C494" i="37"/>
  <c r="C495" i="37"/>
  <c r="C496" i="37"/>
  <c r="C497" i="37"/>
  <c r="C498" i="37"/>
  <c r="C499" i="37"/>
  <c r="C500" i="37"/>
  <c r="C501" i="37"/>
  <c r="C502" i="37"/>
  <c r="C503" i="37"/>
  <c r="C504" i="37"/>
  <c r="C505" i="37"/>
  <c r="C506" i="37"/>
  <c r="C507" i="37"/>
  <c r="C508" i="37"/>
  <c r="C509" i="37"/>
  <c r="C510" i="37"/>
  <c r="C511" i="37"/>
  <c r="C512" i="37"/>
  <c r="C513" i="37"/>
  <c r="C514" i="37"/>
  <c r="C515" i="37"/>
  <c r="C516" i="37"/>
  <c r="C517" i="37"/>
  <c r="C518" i="37"/>
  <c r="C519" i="37"/>
  <c r="C520" i="37"/>
  <c r="C521" i="37"/>
  <c r="C522" i="37"/>
  <c r="C523" i="37"/>
  <c r="C524" i="37"/>
  <c r="C525" i="37"/>
  <c r="C526" i="37"/>
  <c r="C527" i="37"/>
  <c r="C528" i="37"/>
  <c r="C529" i="37"/>
  <c r="C530" i="37"/>
  <c r="C531" i="37"/>
  <c r="C532" i="37"/>
  <c r="C533" i="37"/>
  <c r="C534" i="37"/>
  <c r="C535" i="37"/>
  <c r="C536" i="37"/>
  <c r="C537" i="37"/>
  <c r="C538" i="37"/>
  <c r="C539" i="37"/>
  <c r="C540" i="37"/>
  <c r="C541" i="37"/>
  <c r="C542" i="37"/>
  <c r="C543" i="37"/>
  <c r="C544" i="37"/>
  <c r="C545" i="37"/>
  <c r="C546" i="37"/>
  <c r="C547" i="37"/>
  <c r="C548" i="37"/>
  <c r="C549" i="37"/>
  <c r="C550" i="37"/>
  <c r="C551" i="37"/>
  <c r="C552" i="37"/>
  <c r="C553" i="37"/>
  <c r="C554" i="37"/>
  <c r="C555" i="37"/>
  <c r="C556" i="37"/>
  <c r="C557" i="37"/>
  <c r="C558" i="37"/>
  <c r="C559" i="37"/>
  <c r="C560" i="37"/>
  <c r="C561" i="37"/>
  <c r="C562" i="37"/>
  <c r="C563" i="37"/>
  <c r="C564" i="37"/>
  <c r="C565" i="37"/>
  <c r="C566" i="37"/>
  <c r="C567" i="37"/>
  <c r="C568" i="37"/>
  <c r="C569" i="37"/>
  <c r="C570" i="37"/>
  <c r="C571" i="37"/>
  <c r="C572" i="37"/>
  <c r="C573" i="37"/>
  <c r="C574" i="37"/>
  <c r="C575" i="37"/>
  <c r="C576" i="37"/>
  <c r="C577" i="37"/>
  <c r="C578" i="37"/>
  <c r="C579" i="37"/>
  <c r="C580" i="37"/>
  <c r="C581" i="37"/>
  <c r="C582" i="37"/>
  <c r="C583" i="37"/>
  <c r="C584" i="37"/>
  <c r="C585" i="37"/>
  <c r="C586" i="37"/>
  <c r="C587" i="37"/>
  <c r="C588" i="37"/>
  <c r="C589" i="37"/>
  <c r="C590" i="37"/>
  <c r="C591" i="37"/>
  <c r="C592" i="37"/>
  <c r="C593" i="37"/>
  <c r="C594" i="37"/>
  <c r="C595" i="37"/>
  <c r="C596" i="37"/>
  <c r="C597" i="37"/>
  <c r="C598" i="37"/>
  <c r="C599" i="37"/>
  <c r="C600" i="37"/>
  <c r="C601" i="37"/>
  <c r="C602" i="37"/>
  <c r="C603" i="37"/>
  <c r="C604" i="37"/>
  <c r="C605" i="37"/>
  <c r="C606" i="37"/>
  <c r="C607" i="37"/>
  <c r="C608" i="37"/>
  <c r="C609" i="37"/>
  <c r="C610" i="37"/>
  <c r="C611" i="37"/>
  <c r="C612" i="37"/>
  <c r="C613" i="37"/>
  <c r="C614" i="37"/>
  <c r="C615" i="37"/>
  <c r="C616" i="37"/>
  <c r="C617" i="37"/>
  <c r="C618" i="37"/>
  <c r="C619" i="37"/>
  <c r="C620" i="37"/>
  <c r="C621" i="37"/>
  <c r="C622" i="37"/>
  <c r="C623" i="37"/>
  <c r="C624" i="37"/>
  <c r="C625" i="37"/>
  <c r="C626" i="37"/>
  <c r="C627" i="37"/>
  <c r="C628" i="37"/>
  <c r="C629" i="37"/>
  <c r="C630" i="37"/>
  <c r="C631" i="37"/>
  <c r="C632" i="37"/>
  <c r="C633" i="37"/>
  <c r="C634" i="37"/>
  <c r="C635" i="37"/>
  <c r="C636" i="37"/>
  <c r="C637" i="37"/>
  <c r="C638" i="37"/>
  <c r="C639" i="37"/>
  <c r="C640" i="37"/>
  <c r="C641" i="37"/>
  <c r="C642" i="37"/>
  <c r="C643" i="37"/>
  <c r="C644" i="37"/>
  <c r="C645" i="37"/>
  <c r="C646" i="37"/>
  <c r="C647" i="37"/>
  <c r="C648" i="37"/>
  <c r="C649" i="37"/>
  <c r="C650" i="37"/>
  <c r="C651" i="37"/>
  <c r="C652" i="37"/>
  <c r="C653" i="37"/>
  <c r="C654" i="37"/>
  <c r="C655" i="37"/>
  <c r="C656" i="37"/>
  <c r="C657" i="37"/>
  <c r="C658" i="37"/>
  <c r="C659" i="37"/>
  <c r="C660" i="37"/>
  <c r="C661" i="37"/>
  <c r="C662" i="37"/>
  <c r="C663" i="37"/>
  <c r="C664" i="37"/>
  <c r="C665" i="37"/>
  <c r="C666" i="37"/>
  <c r="C667" i="37"/>
  <c r="C668" i="37"/>
  <c r="C669" i="37"/>
  <c r="C670" i="37"/>
  <c r="C671" i="37"/>
  <c r="C672" i="37"/>
  <c r="C673" i="37"/>
  <c r="C674" i="37"/>
  <c r="C675" i="37"/>
  <c r="C676" i="37"/>
  <c r="C677" i="37"/>
  <c r="C678" i="37"/>
  <c r="C679" i="37"/>
  <c r="C680" i="37"/>
  <c r="C681" i="37"/>
  <c r="C682" i="37"/>
  <c r="C683" i="37"/>
  <c r="C684" i="37"/>
  <c r="C685" i="37"/>
  <c r="C686" i="37"/>
  <c r="C687" i="37"/>
  <c r="C688" i="37"/>
  <c r="C689" i="37"/>
  <c r="C690" i="37"/>
  <c r="C691" i="37"/>
  <c r="C692" i="37"/>
  <c r="C693" i="37"/>
  <c r="C694" i="37"/>
  <c r="C695" i="37"/>
  <c r="C696" i="37"/>
  <c r="C697" i="37"/>
  <c r="C698" i="37"/>
  <c r="C699" i="37"/>
  <c r="C700" i="37"/>
  <c r="C701" i="37"/>
  <c r="C702" i="37"/>
  <c r="C703" i="37"/>
  <c r="C704" i="37"/>
  <c r="C705" i="37"/>
  <c r="C706" i="37"/>
  <c r="C707" i="37"/>
  <c r="C708" i="37"/>
  <c r="C709" i="37"/>
  <c r="C710" i="37"/>
  <c r="C711" i="37"/>
  <c r="C712" i="37"/>
  <c r="C713" i="37"/>
  <c r="C714" i="37"/>
  <c r="C715" i="37"/>
  <c r="C716" i="37"/>
  <c r="C717" i="37"/>
  <c r="C718" i="37"/>
  <c r="C719" i="37"/>
  <c r="C720" i="37"/>
  <c r="C721" i="37"/>
  <c r="C722" i="37"/>
  <c r="C723" i="37"/>
  <c r="C724" i="37"/>
  <c r="C725" i="37"/>
  <c r="C726" i="37"/>
  <c r="C727" i="37"/>
  <c r="C728" i="37"/>
  <c r="C729" i="37"/>
  <c r="C730" i="37"/>
  <c r="C731" i="37"/>
  <c r="C732" i="37"/>
  <c r="C733" i="37"/>
  <c r="C734" i="37"/>
  <c r="C735" i="37"/>
  <c r="C736" i="37"/>
  <c r="C737" i="37"/>
  <c r="C738" i="37"/>
  <c r="C739" i="37"/>
  <c r="C740" i="37"/>
  <c r="C741" i="37"/>
  <c r="C742" i="37"/>
  <c r="C743" i="37"/>
  <c r="C744" i="37"/>
  <c r="C745" i="37"/>
  <c r="C746" i="37"/>
  <c r="C747" i="37"/>
  <c r="C748" i="37"/>
  <c r="C749" i="37"/>
  <c r="C750" i="37"/>
  <c r="C751" i="37"/>
  <c r="C752" i="37"/>
  <c r="C753" i="37"/>
  <c r="C754" i="37"/>
  <c r="C755" i="37"/>
  <c r="C756" i="37"/>
  <c r="C757" i="37"/>
  <c r="C758" i="37"/>
  <c r="C759" i="37"/>
  <c r="C760" i="37"/>
  <c r="C761" i="37"/>
  <c r="C762" i="37"/>
  <c r="C763" i="37"/>
  <c r="C764" i="37"/>
  <c r="C765" i="37"/>
  <c r="C766" i="37"/>
  <c r="C767" i="37"/>
  <c r="C768" i="37"/>
  <c r="C769" i="37"/>
  <c r="C770" i="37"/>
  <c r="C771" i="37"/>
  <c r="C772" i="37"/>
  <c r="C773" i="37"/>
  <c r="C774" i="37"/>
  <c r="C775" i="37"/>
  <c r="C776" i="37"/>
  <c r="C777" i="37"/>
  <c r="C778" i="37"/>
  <c r="C779" i="37"/>
  <c r="C780" i="37"/>
  <c r="C781" i="37"/>
  <c r="C782" i="37"/>
  <c r="C783" i="37"/>
  <c r="C784" i="37"/>
  <c r="C785" i="37"/>
  <c r="C786" i="37"/>
  <c r="C787" i="37"/>
  <c r="C788" i="37"/>
  <c r="C789" i="37"/>
  <c r="C790" i="37"/>
  <c r="C791" i="37"/>
  <c r="C792" i="37"/>
  <c r="C793" i="37"/>
  <c r="C794" i="37"/>
  <c r="C795" i="37"/>
  <c r="C796" i="37"/>
  <c r="C797" i="37"/>
  <c r="C798" i="37"/>
  <c r="C799" i="37"/>
  <c r="C800" i="37"/>
  <c r="C801" i="37"/>
  <c r="C802" i="37"/>
  <c r="C803" i="37"/>
  <c r="C804" i="37"/>
  <c r="C805" i="37"/>
  <c r="C806" i="37"/>
  <c r="C807" i="37"/>
  <c r="C808" i="37"/>
  <c r="C809" i="37"/>
  <c r="C810" i="37"/>
  <c r="C811" i="37"/>
  <c r="C812" i="37"/>
  <c r="C813" i="37"/>
  <c r="C814" i="37"/>
  <c r="C815" i="37"/>
  <c r="C816" i="37"/>
  <c r="C817" i="37"/>
  <c r="C818" i="37"/>
  <c r="C819" i="37"/>
  <c r="C820" i="37"/>
  <c r="C821" i="37"/>
  <c r="C822" i="37"/>
  <c r="C823" i="37"/>
  <c r="C824" i="37"/>
  <c r="C825" i="37"/>
  <c r="C826" i="37"/>
  <c r="C827" i="37"/>
  <c r="C828" i="37"/>
  <c r="C829" i="37"/>
  <c r="C830" i="37"/>
  <c r="C831" i="37"/>
  <c r="C832" i="37"/>
  <c r="C833" i="37"/>
  <c r="C834" i="37"/>
  <c r="C835" i="37"/>
  <c r="C836" i="37"/>
  <c r="C837" i="37"/>
  <c r="C838" i="37"/>
  <c r="C839" i="37"/>
  <c r="C840" i="37"/>
  <c r="C841" i="37"/>
  <c r="C842" i="37"/>
  <c r="C843" i="37"/>
  <c r="C844" i="37"/>
  <c r="C845" i="37"/>
  <c r="C846" i="37"/>
  <c r="C847" i="37"/>
  <c r="C848" i="37"/>
  <c r="C849" i="37"/>
  <c r="C850" i="37"/>
  <c r="C851" i="37"/>
  <c r="C852" i="37"/>
  <c r="C853" i="37"/>
  <c r="C854" i="37"/>
  <c r="C855" i="37"/>
  <c r="C856" i="37"/>
  <c r="C857" i="37"/>
  <c r="C858" i="37"/>
  <c r="C859" i="37"/>
  <c r="C860" i="37"/>
  <c r="C861" i="37"/>
  <c r="C862" i="37"/>
  <c r="C863" i="37"/>
  <c r="C864" i="37"/>
  <c r="C865" i="37"/>
  <c r="C866" i="37"/>
  <c r="C867" i="37"/>
  <c r="C868" i="37"/>
  <c r="C869" i="37"/>
  <c r="C870" i="37"/>
  <c r="C871" i="37"/>
  <c r="C872" i="37"/>
  <c r="C873" i="37"/>
  <c r="C874" i="37"/>
  <c r="C875" i="37"/>
  <c r="C876" i="37"/>
  <c r="C877" i="37"/>
  <c r="C878" i="37"/>
  <c r="C879" i="37"/>
  <c r="C880" i="37"/>
  <c r="C881" i="37"/>
  <c r="C882" i="37"/>
  <c r="C883" i="37"/>
  <c r="C884" i="37"/>
  <c r="C885" i="37"/>
  <c r="C886" i="37"/>
  <c r="C887" i="37"/>
  <c r="C888" i="37"/>
  <c r="C889" i="37"/>
  <c r="C890" i="37"/>
  <c r="C891" i="37"/>
  <c r="C892" i="37"/>
  <c r="C893" i="37"/>
  <c r="C894" i="37"/>
  <c r="C895" i="37"/>
  <c r="C896" i="37"/>
  <c r="C897" i="37"/>
  <c r="C898" i="37"/>
  <c r="C899" i="37"/>
  <c r="C900" i="37"/>
  <c r="C901" i="37"/>
  <c r="C902" i="37"/>
  <c r="C903" i="37"/>
  <c r="C904" i="37"/>
  <c r="C905" i="37"/>
  <c r="C906" i="37"/>
  <c r="C907" i="37"/>
  <c r="C908" i="37"/>
  <c r="C909" i="37"/>
  <c r="C910" i="37"/>
  <c r="C911" i="37"/>
  <c r="C912" i="37"/>
  <c r="C913" i="37"/>
  <c r="C914" i="37"/>
  <c r="C915" i="37"/>
  <c r="C916" i="37"/>
  <c r="C917" i="37"/>
  <c r="C918" i="37"/>
  <c r="C919" i="37"/>
  <c r="C920" i="37"/>
  <c r="C921" i="37"/>
  <c r="C922" i="37"/>
  <c r="C923" i="37"/>
  <c r="C924" i="37"/>
  <c r="C925" i="37"/>
  <c r="C926" i="37"/>
  <c r="C927" i="37"/>
  <c r="C928" i="37"/>
  <c r="C929" i="37"/>
  <c r="C930" i="37"/>
  <c r="C931" i="37"/>
  <c r="C932" i="37"/>
  <c r="C933" i="37"/>
  <c r="C934" i="37"/>
  <c r="C935" i="37"/>
  <c r="C936" i="37"/>
  <c r="C937" i="37"/>
  <c r="C938" i="37"/>
  <c r="C939" i="37"/>
  <c r="C940" i="37"/>
  <c r="C941" i="37"/>
  <c r="C942" i="37"/>
  <c r="C943" i="37"/>
  <c r="C944" i="37"/>
  <c r="C945" i="37"/>
  <c r="C946" i="37"/>
  <c r="C947" i="37"/>
  <c r="C948" i="37"/>
  <c r="C949" i="37"/>
  <c r="C950" i="37"/>
  <c r="C951" i="37"/>
  <c r="C952" i="37"/>
  <c r="C953" i="37"/>
  <c r="C954" i="37"/>
  <c r="C955" i="37"/>
  <c r="C956" i="37"/>
  <c r="C957" i="37"/>
  <c r="C958" i="37"/>
  <c r="C959" i="37"/>
  <c r="C960" i="37"/>
  <c r="C961" i="37"/>
  <c r="C962" i="37"/>
  <c r="C963" i="37"/>
  <c r="C964" i="37"/>
  <c r="C965" i="37"/>
  <c r="C966" i="37"/>
  <c r="C967" i="37"/>
  <c r="C968" i="37"/>
  <c r="C969" i="37"/>
  <c r="C970" i="37"/>
  <c r="C971" i="37"/>
  <c r="C972" i="37"/>
  <c r="C973" i="37"/>
  <c r="C974" i="37"/>
  <c r="C975" i="37"/>
  <c r="C976" i="37"/>
  <c r="C977" i="37"/>
  <c r="C978" i="37"/>
  <c r="C979" i="37"/>
  <c r="C980" i="37"/>
  <c r="C981" i="37"/>
  <c r="C982" i="37"/>
  <c r="C983" i="37"/>
  <c r="C984" i="37"/>
  <c r="C985" i="37"/>
  <c r="C986" i="37"/>
  <c r="C987" i="37"/>
  <c r="C988" i="37"/>
  <c r="C989" i="37"/>
  <c r="C990" i="37"/>
  <c r="C991" i="37"/>
  <c r="C992" i="37"/>
  <c r="C993" i="37"/>
  <c r="C994" i="37"/>
  <c r="C995" i="37"/>
  <c r="C996" i="37"/>
  <c r="C997" i="37"/>
  <c r="C998" i="37"/>
  <c r="C999" i="37"/>
  <c r="C1000" i="37"/>
  <c r="C1001" i="37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F104" i="41"/>
  <c r="F105" i="41"/>
  <c r="F106" i="41"/>
  <c r="F107" i="41"/>
  <c r="F108" i="41"/>
  <c r="F109" i="41"/>
  <c r="F110" i="41"/>
  <c r="F111" i="41"/>
  <c r="F112" i="41"/>
  <c r="F113" i="41"/>
  <c r="F114" i="41"/>
  <c r="F115" i="41"/>
  <c r="F116" i="41"/>
  <c r="F117" i="41"/>
  <c r="F118" i="41"/>
  <c r="F119" i="41"/>
  <c r="F120" i="41"/>
  <c r="F121" i="41"/>
  <c r="F122" i="41"/>
  <c r="F123" i="41"/>
  <c r="F124" i="41"/>
  <c r="F125" i="41"/>
  <c r="F126" i="41"/>
  <c r="F127" i="41"/>
  <c r="F128" i="41"/>
  <c r="F129" i="41"/>
  <c r="F130" i="41"/>
  <c r="F131" i="41"/>
  <c r="F132" i="41"/>
  <c r="F133" i="41"/>
  <c r="F134" i="41"/>
  <c r="F135" i="41"/>
  <c r="F136" i="41"/>
  <c r="F137" i="41"/>
  <c r="F138" i="41"/>
  <c r="F139" i="41"/>
  <c r="F140" i="41"/>
  <c r="F141" i="41"/>
  <c r="F142" i="41"/>
  <c r="F143" i="41"/>
  <c r="F144" i="41"/>
  <c r="F145" i="41"/>
  <c r="F146" i="41"/>
  <c r="F147" i="41"/>
  <c r="F148" i="41"/>
  <c r="F149" i="41"/>
  <c r="F150" i="41"/>
  <c r="F151" i="41"/>
  <c r="F152" i="41"/>
  <c r="F153" i="41"/>
  <c r="F154" i="41"/>
  <c r="F155" i="41"/>
  <c r="F156" i="41"/>
  <c r="F157" i="41"/>
  <c r="F158" i="41"/>
  <c r="F159" i="41"/>
  <c r="F160" i="41"/>
  <c r="F161" i="41"/>
  <c r="F162" i="41"/>
  <c r="F163" i="41"/>
  <c r="F164" i="41"/>
  <c r="F165" i="41"/>
  <c r="F166" i="41"/>
  <c r="F167" i="41"/>
  <c r="F168" i="41"/>
  <c r="F169" i="41"/>
  <c r="F170" i="41"/>
  <c r="F171" i="41"/>
  <c r="F172" i="41"/>
  <c r="F173" i="41"/>
  <c r="F174" i="41"/>
  <c r="F175" i="41"/>
  <c r="F176" i="41"/>
  <c r="F177" i="41"/>
  <c r="F178" i="41"/>
  <c r="F179" i="41"/>
  <c r="F180" i="41"/>
  <c r="F181" i="41"/>
  <c r="F182" i="41"/>
  <c r="F183" i="41"/>
  <c r="F184" i="41"/>
  <c r="F185" i="41"/>
  <c r="F186" i="41"/>
  <c r="F187" i="41"/>
  <c r="F188" i="41"/>
  <c r="F189" i="41"/>
  <c r="F190" i="41"/>
  <c r="F191" i="41"/>
  <c r="F192" i="41"/>
  <c r="F193" i="41"/>
  <c r="F194" i="41"/>
  <c r="F195" i="41"/>
  <c r="F196" i="41"/>
  <c r="F197" i="41"/>
  <c r="F198" i="41"/>
  <c r="F199" i="41"/>
  <c r="F200" i="41"/>
  <c r="F201" i="41"/>
  <c r="F202" i="41"/>
  <c r="F203" i="41"/>
  <c r="F204" i="41"/>
  <c r="F205" i="41"/>
  <c r="F206" i="41"/>
  <c r="F207" i="41"/>
  <c r="F208" i="41"/>
  <c r="F209" i="41"/>
  <c r="F210" i="41"/>
  <c r="F211" i="41"/>
  <c r="F212" i="41"/>
  <c r="F213" i="41"/>
  <c r="F214" i="41"/>
  <c r="F215" i="41"/>
  <c r="F216" i="41"/>
  <c r="F217" i="41"/>
  <c r="F218" i="41"/>
  <c r="F219" i="41"/>
  <c r="F220" i="41"/>
  <c r="F221" i="41"/>
  <c r="F222" i="41"/>
  <c r="F223" i="41"/>
  <c r="F224" i="41"/>
  <c r="F225" i="41"/>
  <c r="F226" i="41"/>
  <c r="F227" i="41"/>
  <c r="F228" i="41"/>
  <c r="F229" i="41"/>
  <c r="F230" i="41"/>
  <c r="F231" i="41"/>
  <c r="F232" i="41"/>
  <c r="F233" i="41"/>
  <c r="F234" i="41"/>
  <c r="F235" i="41"/>
  <c r="F236" i="41"/>
  <c r="F237" i="41"/>
  <c r="F238" i="41"/>
  <c r="F239" i="41"/>
  <c r="F240" i="41"/>
  <c r="F241" i="41"/>
  <c r="F242" i="41"/>
  <c r="F243" i="41"/>
  <c r="F244" i="41"/>
  <c r="F245" i="41"/>
  <c r="F246" i="41"/>
  <c r="F247" i="41"/>
  <c r="F248" i="41"/>
  <c r="F249" i="41"/>
  <c r="F250" i="41"/>
  <c r="F251" i="41"/>
  <c r="F252" i="41"/>
  <c r="F253" i="41"/>
  <c r="F254" i="41"/>
  <c r="F255" i="41"/>
  <c r="F256" i="41"/>
  <c r="F257" i="41"/>
  <c r="F258" i="41"/>
  <c r="F259" i="41"/>
  <c r="F260" i="41"/>
  <c r="F261" i="41"/>
  <c r="F262" i="41"/>
  <c r="F263" i="41"/>
  <c r="F264" i="41"/>
  <c r="F265" i="41"/>
  <c r="F266" i="41"/>
  <c r="F267" i="41"/>
  <c r="F268" i="41"/>
  <c r="F269" i="41"/>
  <c r="F270" i="41"/>
  <c r="F271" i="41"/>
  <c r="F272" i="41"/>
  <c r="F273" i="41"/>
  <c r="F274" i="41"/>
  <c r="F275" i="41"/>
  <c r="F276" i="41"/>
  <c r="F277" i="41"/>
  <c r="F278" i="41"/>
  <c r="F279" i="41"/>
  <c r="F280" i="41"/>
  <c r="F281" i="41"/>
  <c r="F282" i="41"/>
  <c r="F283" i="41"/>
  <c r="F284" i="41"/>
  <c r="F285" i="41"/>
  <c r="F286" i="41"/>
  <c r="F287" i="41"/>
  <c r="F288" i="41"/>
  <c r="F289" i="41"/>
  <c r="F290" i="41"/>
  <c r="F291" i="41"/>
  <c r="F292" i="41"/>
  <c r="F293" i="41"/>
  <c r="F294" i="41"/>
  <c r="F295" i="41"/>
  <c r="F296" i="41"/>
  <c r="F297" i="41"/>
  <c r="F298" i="41"/>
  <c r="F299" i="41"/>
  <c r="F300" i="41"/>
  <c r="F301" i="41"/>
  <c r="F302" i="41"/>
  <c r="F303" i="41"/>
  <c r="F304" i="41"/>
  <c r="F305" i="41"/>
  <c r="F306" i="41"/>
  <c r="F307" i="41"/>
  <c r="F308" i="41"/>
  <c r="F309" i="41"/>
  <c r="F310" i="41"/>
  <c r="F311" i="41"/>
  <c r="F312" i="41"/>
  <c r="F313" i="41"/>
  <c r="F314" i="41"/>
  <c r="F315" i="41"/>
  <c r="F316" i="41"/>
  <c r="F317" i="41"/>
  <c r="F318" i="41"/>
  <c r="F319" i="41"/>
  <c r="F320" i="41"/>
  <c r="F321" i="41"/>
  <c r="F322" i="41"/>
  <c r="F323" i="41"/>
  <c r="F324" i="41"/>
  <c r="F325" i="41"/>
  <c r="F326" i="41"/>
  <c r="F327" i="41"/>
  <c r="F328" i="41"/>
  <c r="F329" i="41"/>
  <c r="F330" i="41"/>
  <c r="F331" i="41"/>
  <c r="F332" i="41"/>
  <c r="F333" i="41"/>
  <c r="F334" i="41"/>
  <c r="F335" i="41"/>
  <c r="F336" i="41"/>
  <c r="F337" i="41"/>
  <c r="F338" i="41"/>
  <c r="F339" i="41"/>
  <c r="F340" i="41"/>
  <c r="F341" i="41"/>
  <c r="F342" i="41"/>
  <c r="F343" i="41"/>
  <c r="F344" i="41"/>
  <c r="F345" i="41"/>
  <c r="F346" i="41"/>
  <c r="F347" i="41"/>
  <c r="F348" i="41"/>
  <c r="F349" i="41"/>
  <c r="F350" i="41"/>
  <c r="F351" i="41"/>
  <c r="F352" i="41"/>
  <c r="F353" i="41"/>
  <c r="F354" i="41"/>
  <c r="F355" i="41"/>
  <c r="F356" i="41"/>
  <c r="F357" i="41"/>
  <c r="F358" i="41"/>
  <c r="F359" i="41"/>
  <c r="F360" i="41"/>
  <c r="F361" i="41"/>
  <c r="F362" i="41"/>
  <c r="F363" i="41"/>
  <c r="F364" i="41"/>
  <c r="F365" i="41"/>
  <c r="F366" i="41"/>
  <c r="F367" i="41"/>
  <c r="F368" i="41"/>
  <c r="F369" i="41"/>
  <c r="F370" i="41"/>
  <c r="F371" i="41"/>
  <c r="F372" i="41"/>
  <c r="F373" i="41"/>
  <c r="F374" i="41"/>
  <c r="F375" i="41"/>
  <c r="F376" i="41"/>
  <c r="F377" i="41"/>
  <c r="F378" i="41"/>
  <c r="F379" i="41"/>
  <c r="F380" i="41"/>
  <c r="F381" i="41"/>
  <c r="F382" i="41"/>
  <c r="F383" i="41"/>
  <c r="F384" i="41"/>
  <c r="F385" i="41"/>
  <c r="F386" i="41"/>
  <c r="F387" i="41"/>
  <c r="F388" i="41"/>
  <c r="F389" i="41"/>
  <c r="F390" i="41"/>
  <c r="F391" i="41"/>
  <c r="F392" i="41"/>
  <c r="F393" i="41"/>
  <c r="F394" i="41"/>
  <c r="F395" i="41"/>
  <c r="F396" i="41"/>
  <c r="F397" i="41"/>
  <c r="F398" i="41"/>
  <c r="F399" i="41"/>
  <c r="F400" i="41"/>
  <c r="F401" i="41"/>
  <c r="F402" i="41"/>
  <c r="F403" i="41"/>
  <c r="F404" i="41"/>
  <c r="F405" i="41"/>
  <c r="F406" i="41"/>
  <c r="F407" i="41"/>
  <c r="F408" i="41"/>
  <c r="F409" i="41"/>
  <c r="F410" i="41"/>
  <c r="F411" i="41"/>
  <c r="F412" i="41"/>
  <c r="F413" i="41"/>
  <c r="F414" i="41"/>
  <c r="F415" i="41"/>
  <c r="F416" i="41"/>
  <c r="F417" i="41"/>
  <c r="F418" i="41"/>
  <c r="F419" i="41"/>
  <c r="F420" i="41"/>
  <c r="F421" i="41"/>
  <c r="F422" i="41"/>
  <c r="F423" i="41"/>
  <c r="F424" i="41"/>
  <c r="F425" i="41"/>
  <c r="F426" i="41"/>
  <c r="F427" i="41"/>
  <c r="F428" i="41"/>
  <c r="F429" i="41"/>
  <c r="F430" i="41"/>
  <c r="F431" i="41"/>
  <c r="F432" i="41"/>
  <c r="F433" i="41"/>
  <c r="F434" i="41"/>
  <c r="F435" i="41"/>
  <c r="F436" i="41"/>
  <c r="F437" i="41"/>
  <c r="F438" i="41"/>
  <c r="F439" i="41"/>
  <c r="F440" i="41"/>
  <c r="F441" i="41"/>
  <c r="F442" i="41"/>
  <c r="F443" i="41"/>
  <c r="F444" i="41"/>
  <c r="F445" i="41"/>
  <c r="F446" i="41"/>
  <c r="F447" i="41"/>
  <c r="F448" i="41"/>
  <c r="F449" i="41"/>
  <c r="F450" i="41"/>
  <c r="F451" i="41"/>
  <c r="F452" i="41"/>
  <c r="F453" i="41"/>
  <c r="F454" i="41"/>
  <c r="F455" i="41"/>
  <c r="F456" i="41"/>
  <c r="F457" i="41"/>
  <c r="F458" i="41"/>
  <c r="F459" i="41"/>
  <c r="F460" i="41"/>
  <c r="F461" i="41"/>
  <c r="F462" i="41"/>
  <c r="F463" i="41"/>
  <c r="F464" i="41"/>
  <c r="F465" i="41"/>
  <c r="F466" i="41"/>
  <c r="F467" i="41"/>
  <c r="F468" i="41"/>
  <c r="F469" i="41"/>
  <c r="F470" i="41"/>
  <c r="F471" i="41"/>
  <c r="F472" i="41"/>
  <c r="F473" i="41"/>
  <c r="F474" i="41"/>
  <c r="F475" i="41"/>
  <c r="F476" i="41"/>
  <c r="F477" i="41"/>
  <c r="F478" i="41"/>
  <c r="F479" i="41"/>
  <c r="F480" i="41"/>
  <c r="F481" i="41"/>
  <c r="F482" i="41"/>
  <c r="F483" i="41"/>
  <c r="F484" i="41"/>
  <c r="F485" i="41"/>
  <c r="F486" i="41"/>
  <c r="F487" i="41"/>
  <c r="F488" i="41"/>
  <c r="F489" i="41"/>
  <c r="F490" i="41"/>
  <c r="F491" i="41"/>
  <c r="F492" i="41"/>
  <c r="F493" i="41"/>
  <c r="F494" i="41"/>
  <c r="F495" i="41"/>
  <c r="F496" i="41"/>
  <c r="F497" i="41"/>
  <c r="F498" i="41"/>
  <c r="F499" i="41"/>
  <c r="F500" i="41"/>
  <c r="F501" i="41"/>
  <c r="F502" i="41"/>
  <c r="F503" i="41"/>
  <c r="F504" i="41"/>
  <c r="F505" i="41"/>
  <c r="F506" i="41"/>
  <c r="F507" i="41"/>
  <c r="F508" i="41"/>
  <c r="F509" i="41"/>
  <c r="F510" i="41"/>
  <c r="F511" i="41"/>
  <c r="F512" i="41"/>
  <c r="F513" i="41"/>
  <c r="F514" i="41"/>
  <c r="F515" i="41"/>
  <c r="F516" i="41"/>
  <c r="F517" i="41"/>
  <c r="F518" i="41"/>
  <c r="F519" i="41"/>
  <c r="F520" i="41"/>
  <c r="F521" i="41"/>
  <c r="F522" i="41"/>
  <c r="F523" i="41"/>
  <c r="F524" i="41"/>
  <c r="F525" i="41"/>
  <c r="F526" i="41"/>
  <c r="F527" i="41"/>
  <c r="F528" i="41"/>
  <c r="F529" i="41"/>
  <c r="F530" i="41"/>
  <c r="F531" i="41"/>
  <c r="F532" i="41"/>
  <c r="F533" i="41"/>
  <c r="F534" i="41"/>
  <c r="F535" i="41"/>
  <c r="F536" i="41"/>
  <c r="F537" i="41"/>
  <c r="F538" i="41"/>
  <c r="F539" i="41"/>
  <c r="F540" i="41"/>
  <c r="F541" i="41"/>
  <c r="F542" i="41"/>
  <c r="F543" i="41"/>
  <c r="F544" i="41"/>
  <c r="F545" i="41"/>
  <c r="F546" i="41"/>
  <c r="F547" i="41"/>
  <c r="F548" i="41"/>
  <c r="F549" i="41"/>
  <c r="F550" i="41"/>
  <c r="F551" i="41"/>
  <c r="F552" i="41"/>
  <c r="F553" i="41"/>
  <c r="F554" i="41"/>
  <c r="F555" i="41"/>
  <c r="F556" i="41"/>
  <c r="F557" i="41"/>
  <c r="F558" i="41"/>
  <c r="F559" i="41"/>
  <c r="F560" i="41"/>
  <c r="F561" i="41"/>
  <c r="F562" i="41"/>
  <c r="F563" i="41"/>
  <c r="F564" i="41"/>
  <c r="F565" i="41"/>
  <c r="F566" i="41"/>
  <c r="F567" i="41"/>
  <c r="F568" i="41"/>
  <c r="F569" i="41"/>
  <c r="F570" i="41"/>
  <c r="F571" i="41"/>
  <c r="F572" i="41"/>
  <c r="F573" i="41"/>
  <c r="F574" i="41"/>
  <c r="F575" i="41"/>
  <c r="F576" i="41"/>
  <c r="F577" i="41"/>
  <c r="F578" i="41"/>
  <c r="F579" i="41"/>
  <c r="F580" i="41"/>
  <c r="F581" i="41"/>
  <c r="F582" i="41"/>
  <c r="F583" i="41"/>
  <c r="F584" i="41"/>
  <c r="F585" i="41"/>
  <c r="F586" i="41"/>
  <c r="F587" i="41"/>
  <c r="F588" i="41"/>
  <c r="F589" i="41"/>
  <c r="F590" i="41"/>
  <c r="F591" i="41"/>
  <c r="F592" i="41"/>
  <c r="F593" i="41"/>
  <c r="F594" i="41"/>
  <c r="F595" i="41"/>
  <c r="F596" i="41"/>
  <c r="F597" i="41"/>
  <c r="F598" i="41"/>
  <c r="F599" i="41"/>
  <c r="F600" i="41"/>
  <c r="F601" i="41"/>
  <c r="F602" i="41"/>
  <c r="F603" i="41"/>
  <c r="F604" i="41"/>
  <c r="F605" i="41"/>
  <c r="F606" i="41"/>
  <c r="F607" i="41"/>
  <c r="F608" i="41"/>
  <c r="F609" i="41"/>
  <c r="F610" i="41"/>
  <c r="F611" i="41"/>
  <c r="F612" i="41"/>
  <c r="F613" i="41"/>
  <c r="F614" i="41"/>
  <c r="F615" i="41"/>
  <c r="F616" i="41"/>
  <c r="F617" i="41"/>
  <c r="F618" i="41"/>
  <c r="F619" i="41"/>
  <c r="F620" i="41"/>
  <c r="F621" i="41"/>
  <c r="F622" i="41"/>
  <c r="F623" i="41"/>
  <c r="F624" i="41"/>
  <c r="F625" i="41"/>
  <c r="F626" i="41"/>
  <c r="F627" i="41"/>
  <c r="F628" i="41"/>
  <c r="F629" i="41"/>
  <c r="F630" i="41"/>
  <c r="F631" i="41"/>
  <c r="F632" i="41"/>
  <c r="F633" i="41"/>
  <c r="F634" i="41"/>
  <c r="F635" i="41"/>
  <c r="F636" i="41"/>
  <c r="F637" i="41"/>
  <c r="F638" i="41"/>
  <c r="F639" i="41"/>
  <c r="F640" i="41"/>
  <c r="F641" i="41"/>
  <c r="F642" i="41"/>
  <c r="F643" i="41"/>
  <c r="F644" i="41"/>
  <c r="F645" i="41"/>
  <c r="F646" i="41"/>
  <c r="F647" i="41"/>
  <c r="F648" i="41"/>
  <c r="F649" i="41"/>
  <c r="F650" i="41"/>
  <c r="F651" i="41"/>
  <c r="F652" i="41"/>
  <c r="F653" i="41"/>
  <c r="F654" i="41"/>
  <c r="F655" i="41"/>
  <c r="F656" i="41"/>
  <c r="F657" i="41"/>
  <c r="F658" i="41"/>
  <c r="F659" i="41"/>
  <c r="F660" i="41"/>
  <c r="F661" i="41"/>
  <c r="F662" i="41"/>
  <c r="F663" i="41"/>
  <c r="F664" i="41"/>
  <c r="F665" i="41"/>
  <c r="F666" i="41"/>
  <c r="F667" i="41"/>
  <c r="F668" i="41"/>
  <c r="F669" i="41"/>
  <c r="F670" i="41"/>
  <c r="F671" i="41"/>
  <c r="F672" i="41"/>
  <c r="F673" i="41"/>
  <c r="F674" i="41"/>
  <c r="F675" i="41"/>
  <c r="F676" i="41"/>
  <c r="F677" i="41"/>
  <c r="F678" i="41"/>
  <c r="F679" i="41"/>
  <c r="F680" i="41"/>
  <c r="F681" i="41"/>
  <c r="F682" i="41"/>
  <c r="F683" i="41"/>
  <c r="F684" i="41"/>
  <c r="F685" i="41"/>
  <c r="F686" i="41"/>
  <c r="F687" i="41"/>
  <c r="F688" i="41"/>
  <c r="F689" i="41"/>
  <c r="F690" i="41"/>
  <c r="F691" i="41"/>
  <c r="F692" i="41"/>
  <c r="F693" i="41"/>
  <c r="F694" i="41"/>
  <c r="F695" i="41"/>
  <c r="F696" i="41"/>
  <c r="F697" i="41"/>
  <c r="F698" i="41"/>
  <c r="F699" i="41"/>
  <c r="F700" i="41"/>
  <c r="F701" i="41"/>
  <c r="F702" i="41"/>
  <c r="F703" i="41"/>
  <c r="F704" i="41"/>
  <c r="F705" i="41"/>
  <c r="F706" i="41"/>
  <c r="F707" i="41"/>
  <c r="F708" i="41"/>
  <c r="F709" i="41"/>
  <c r="F710" i="41"/>
  <c r="F711" i="41"/>
  <c r="F712" i="41"/>
  <c r="F713" i="41"/>
  <c r="F714" i="41"/>
  <c r="F715" i="41"/>
  <c r="F716" i="41"/>
  <c r="F717" i="41"/>
  <c r="F718" i="41"/>
  <c r="F719" i="41"/>
  <c r="F720" i="41"/>
  <c r="F721" i="41"/>
  <c r="F722" i="41"/>
  <c r="F723" i="41"/>
  <c r="F724" i="41"/>
  <c r="F725" i="41"/>
  <c r="F726" i="41"/>
  <c r="F727" i="41"/>
  <c r="F728" i="41"/>
  <c r="F729" i="41"/>
  <c r="F730" i="41"/>
  <c r="F731" i="41"/>
  <c r="F732" i="41"/>
  <c r="F733" i="41"/>
  <c r="F734" i="41"/>
  <c r="F735" i="41"/>
  <c r="F736" i="41"/>
  <c r="F737" i="41"/>
  <c r="F738" i="41"/>
  <c r="F739" i="41"/>
  <c r="F740" i="41"/>
  <c r="F741" i="41"/>
  <c r="F742" i="41"/>
  <c r="F743" i="41"/>
  <c r="F744" i="41"/>
  <c r="F745" i="41"/>
  <c r="F746" i="41"/>
  <c r="F747" i="41"/>
  <c r="F748" i="41"/>
  <c r="F749" i="41"/>
  <c r="F750" i="41"/>
  <c r="F751" i="41"/>
  <c r="F752" i="41"/>
  <c r="F753" i="41"/>
  <c r="F754" i="41"/>
  <c r="F755" i="41"/>
  <c r="F756" i="41"/>
  <c r="F757" i="41"/>
  <c r="F758" i="41"/>
  <c r="F759" i="41"/>
  <c r="F760" i="41"/>
  <c r="F761" i="41"/>
  <c r="F762" i="41"/>
  <c r="F763" i="41"/>
  <c r="F764" i="41"/>
  <c r="F765" i="41"/>
  <c r="F766" i="41"/>
  <c r="F767" i="41"/>
  <c r="F768" i="41"/>
  <c r="F769" i="41"/>
  <c r="F770" i="41"/>
  <c r="F771" i="41"/>
  <c r="F772" i="41"/>
  <c r="F773" i="41"/>
  <c r="F774" i="41"/>
  <c r="F775" i="41"/>
  <c r="F776" i="41"/>
  <c r="F777" i="41"/>
  <c r="F778" i="41"/>
  <c r="F779" i="41"/>
  <c r="F780" i="41"/>
  <c r="F781" i="41"/>
  <c r="F782" i="41"/>
  <c r="F783" i="41"/>
  <c r="F784" i="41"/>
  <c r="F785" i="41"/>
  <c r="F786" i="41"/>
  <c r="F787" i="41"/>
  <c r="F788" i="41"/>
  <c r="F789" i="41"/>
  <c r="F790" i="41"/>
  <c r="F791" i="41"/>
  <c r="F792" i="41"/>
  <c r="F793" i="41"/>
  <c r="F794" i="41"/>
  <c r="F795" i="41"/>
  <c r="F796" i="41"/>
  <c r="F797" i="41"/>
  <c r="F798" i="41"/>
  <c r="F799" i="41"/>
  <c r="F800" i="41"/>
  <c r="F801" i="41"/>
  <c r="F802" i="41"/>
  <c r="F803" i="41"/>
  <c r="F804" i="41"/>
  <c r="F805" i="41"/>
  <c r="F806" i="41"/>
  <c r="F807" i="41"/>
  <c r="F808" i="41"/>
  <c r="F809" i="41"/>
  <c r="F810" i="41"/>
  <c r="F811" i="41"/>
  <c r="F812" i="41"/>
  <c r="F813" i="41"/>
  <c r="F814" i="41"/>
  <c r="F815" i="41"/>
  <c r="F816" i="41"/>
  <c r="F817" i="41"/>
  <c r="F818" i="41"/>
  <c r="F819" i="41"/>
  <c r="F820" i="41"/>
  <c r="F821" i="41"/>
  <c r="F822" i="41"/>
  <c r="F823" i="41"/>
  <c r="F824" i="41"/>
  <c r="F825" i="41"/>
  <c r="F826" i="41"/>
  <c r="F827" i="41"/>
  <c r="F828" i="41"/>
  <c r="F829" i="41"/>
  <c r="F830" i="41"/>
  <c r="F831" i="41"/>
  <c r="F832" i="41"/>
  <c r="F833" i="41"/>
  <c r="F834" i="41"/>
  <c r="F835" i="41"/>
  <c r="F836" i="41"/>
  <c r="F837" i="41"/>
  <c r="F838" i="41"/>
  <c r="F839" i="41"/>
  <c r="F840" i="41"/>
  <c r="F841" i="41"/>
  <c r="F842" i="41"/>
  <c r="F843" i="41"/>
  <c r="F844" i="41"/>
  <c r="F845" i="41"/>
  <c r="F846" i="41"/>
  <c r="F847" i="41"/>
  <c r="F848" i="41"/>
  <c r="F849" i="41"/>
  <c r="F850" i="41"/>
  <c r="F851" i="41"/>
  <c r="F852" i="41"/>
  <c r="F853" i="41"/>
  <c r="F854" i="41"/>
  <c r="F855" i="41"/>
  <c r="F856" i="41"/>
  <c r="F857" i="41"/>
  <c r="F858" i="41"/>
  <c r="F859" i="41"/>
  <c r="F860" i="41"/>
  <c r="F861" i="41"/>
  <c r="F862" i="41"/>
  <c r="F863" i="41"/>
  <c r="F864" i="41"/>
  <c r="F865" i="41"/>
  <c r="F866" i="41"/>
  <c r="F867" i="41"/>
  <c r="F868" i="41"/>
  <c r="F869" i="41"/>
  <c r="F870" i="41"/>
  <c r="F871" i="41"/>
  <c r="F872" i="41"/>
  <c r="F873" i="41"/>
  <c r="F874" i="41"/>
  <c r="F875" i="41"/>
  <c r="F876" i="41"/>
  <c r="F877" i="41"/>
  <c r="F878" i="41"/>
  <c r="F879" i="41"/>
  <c r="F880" i="41"/>
  <c r="F881" i="41"/>
  <c r="F882" i="41"/>
  <c r="F883" i="41"/>
  <c r="F884" i="41"/>
  <c r="F885" i="41"/>
  <c r="F886" i="41"/>
  <c r="F887" i="41"/>
  <c r="F888" i="41"/>
  <c r="F889" i="41"/>
  <c r="F890" i="41"/>
  <c r="F891" i="41"/>
  <c r="F892" i="41"/>
  <c r="F893" i="41"/>
  <c r="F894" i="41"/>
  <c r="F895" i="41"/>
  <c r="F896" i="41"/>
  <c r="F897" i="41"/>
  <c r="F898" i="41"/>
  <c r="F899" i="41"/>
  <c r="F900" i="41"/>
  <c r="F901" i="41"/>
  <c r="F902" i="41"/>
  <c r="F903" i="41"/>
  <c r="F904" i="41"/>
  <c r="F905" i="41"/>
  <c r="F906" i="41"/>
  <c r="F907" i="41"/>
  <c r="F908" i="41"/>
  <c r="F909" i="41"/>
  <c r="F910" i="41"/>
  <c r="F911" i="41"/>
  <c r="F912" i="41"/>
  <c r="F913" i="41"/>
  <c r="F914" i="41"/>
  <c r="F915" i="41"/>
  <c r="F916" i="41"/>
  <c r="F917" i="41"/>
  <c r="F918" i="41"/>
  <c r="F919" i="41"/>
  <c r="F920" i="41"/>
  <c r="F921" i="41"/>
  <c r="F922" i="41"/>
  <c r="F923" i="41"/>
  <c r="F924" i="41"/>
  <c r="F925" i="41"/>
  <c r="F926" i="41"/>
  <c r="F927" i="41"/>
  <c r="F928" i="41"/>
  <c r="F929" i="41"/>
  <c r="F930" i="41"/>
  <c r="F931" i="41"/>
  <c r="F932" i="41"/>
  <c r="F933" i="41"/>
  <c r="F934" i="41"/>
  <c r="F935" i="41"/>
  <c r="F936" i="41"/>
  <c r="F937" i="41"/>
  <c r="F938" i="41"/>
  <c r="F939" i="41"/>
  <c r="F940" i="41"/>
  <c r="F941" i="41"/>
  <c r="F942" i="41"/>
  <c r="F943" i="41"/>
  <c r="F944" i="41"/>
  <c r="F945" i="41"/>
  <c r="F946" i="41"/>
  <c r="F947" i="41"/>
  <c r="F948" i="41"/>
  <c r="F949" i="41"/>
  <c r="F950" i="41"/>
  <c r="F951" i="41"/>
  <c r="F952" i="41"/>
  <c r="F953" i="41"/>
  <c r="F954" i="41"/>
  <c r="F955" i="41"/>
  <c r="F956" i="41"/>
  <c r="F957" i="41"/>
  <c r="F958" i="41"/>
  <c r="F959" i="41"/>
  <c r="F960" i="41"/>
  <c r="F961" i="41"/>
  <c r="F962" i="41"/>
  <c r="F963" i="41"/>
  <c r="F964" i="41"/>
  <c r="F965" i="41"/>
  <c r="F966" i="41"/>
  <c r="F967" i="41"/>
  <c r="F968" i="41"/>
  <c r="F969" i="41"/>
  <c r="F970" i="41"/>
  <c r="F971" i="41"/>
  <c r="F972" i="41"/>
  <c r="F973" i="41"/>
  <c r="F974" i="41"/>
  <c r="F975" i="41"/>
  <c r="F976" i="41"/>
  <c r="F977" i="41"/>
  <c r="F978" i="41"/>
  <c r="F979" i="41"/>
  <c r="F980" i="41"/>
  <c r="F981" i="41"/>
  <c r="F982" i="41"/>
  <c r="F983" i="41"/>
  <c r="F984" i="41"/>
  <c r="F985" i="41"/>
  <c r="F986" i="41"/>
  <c r="F987" i="41"/>
  <c r="F988" i="41"/>
  <c r="F989" i="41"/>
  <c r="F990" i="41"/>
  <c r="F991" i="41"/>
  <c r="F992" i="41"/>
  <c r="F993" i="41"/>
  <c r="F994" i="41"/>
  <c r="F995" i="41"/>
  <c r="F996" i="41"/>
  <c r="F997" i="41"/>
  <c r="F998" i="41"/>
  <c r="F999" i="41"/>
  <c r="F1000" i="41"/>
  <c r="F1001" i="41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111" i="37"/>
  <c r="F112" i="37"/>
  <c r="F113" i="37"/>
  <c r="F114" i="37"/>
  <c r="F115" i="37"/>
  <c r="F116" i="37"/>
  <c r="F117" i="37"/>
  <c r="F118" i="37"/>
  <c r="F119" i="37"/>
  <c r="F120" i="37"/>
  <c r="F121" i="37"/>
  <c r="F122" i="37"/>
  <c r="F123" i="37"/>
  <c r="F124" i="37"/>
  <c r="F125" i="37"/>
  <c r="F126" i="37"/>
  <c r="F127" i="37"/>
  <c r="F128" i="37"/>
  <c r="F129" i="37"/>
  <c r="F130" i="37"/>
  <c r="F131" i="37"/>
  <c r="F132" i="37"/>
  <c r="F133" i="37"/>
  <c r="F134" i="37"/>
  <c r="F135" i="37"/>
  <c r="F136" i="37"/>
  <c r="F137" i="37"/>
  <c r="F138" i="37"/>
  <c r="F139" i="37"/>
  <c r="F140" i="37"/>
  <c r="F141" i="37"/>
  <c r="F142" i="37"/>
  <c r="F143" i="37"/>
  <c r="F144" i="37"/>
  <c r="F145" i="37"/>
  <c r="F146" i="37"/>
  <c r="F147" i="37"/>
  <c r="F148" i="37"/>
  <c r="F149" i="37"/>
  <c r="F150" i="37"/>
  <c r="F151" i="37"/>
  <c r="F152" i="37"/>
  <c r="F153" i="37"/>
  <c r="F154" i="37"/>
  <c r="F155" i="37"/>
  <c r="F156" i="37"/>
  <c r="F157" i="37"/>
  <c r="F158" i="37"/>
  <c r="F159" i="37"/>
  <c r="F160" i="37"/>
  <c r="F161" i="37"/>
  <c r="F162" i="37"/>
  <c r="F163" i="37"/>
  <c r="F164" i="37"/>
  <c r="F165" i="37"/>
  <c r="F166" i="37"/>
  <c r="F167" i="37"/>
  <c r="F168" i="37"/>
  <c r="F169" i="37"/>
  <c r="F170" i="37"/>
  <c r="F171" i="37"/>
  <c r="F172" i="37"/>
  <c r="F173" i="37"/>
  <c r="F174" i="37"/>
  <c r="F175" i="37"/>
  <c r="F176" i="37"/>
  <c r="F177" i="37"/>
  <c r="F178" i="37"/>
  <c r="F179" i="37"/>
  <c r="F180" i="37"/>
  <c r="F181" i="37"/>
  <c r="F182" i="37"/>
  <c r="F183" i="37"/>
  <c r="F184" i="37"/>
  <c r="F185" i="37"/>
  <c r="F186" i="37"/>
  <c r="F187" i="37"/>
  <c r="F188" i="37"/>
  <c r="F189" i="37"/>
  <c r="F190" i="37"/>
  <c r="F191" i="37"/>
  <c r="F192" i="37"/>
  <c r="F193" i="37"/>
  <c r="F194" i="37"/>
  <c r="F195" i="37"/>
  <c r="F196" i="37"/>
  <c r="F197" i="37"/>
  <c r="F198" i="37"/>
  <c r="F199" i="37"/>
  <c r="F200" i="37"/>
  <c r="F201" i="37"/>
  <c r="F202" i="37"/>
  <c r="F203" i="37"/>
  <c r="F204" i="37"/>
  <c r="F205" i="37"/>
  <c r="F206" i="37"/>
  <c r="F207" i="37"/>
  <c r="F208" i="37"/>
  <c r="F209" i="37"/>
  <c r="F210" i="37"/>
  <c r="F211" i="37"/>
  <c r="F212" i="37"/>
  <c r="F213" i="37"/>
  <c r="F214" i="37"/>
  <c r="F215" i="37"/>
  <c r="F216" i="37"/>
  <c r="F217" i="37"/>
  <c r="F218" i="37"/>
  <c r="F219" i="37"/>
  <c r="F220" i="37"/>
  <c r="F221" i="37"/>
  <c r="F222" i="37"/>
  <c r="F223" i="37"/>
  <c r="F224" i="37"/>
  <c r="F225" i="37"/>
  <c r="F226" i="37"/>
  <c r="F227" i="37"/>
  <c r="F228" i="37"/>
  <c r="F229" i="37"/>
  <c r="F230" i="37"/>
  <c r="F231" i="37"/>
  <c r="F232" i="37"/>
  <c r="F233" i="37"/>
  <c r="F234" i="37"/>
  <c r="F235" i="37"/>
  <c r="F236" i="37"/>
  <c r="F237" i="37"/>
  <c r="F238" i="37"/>
  <c r="F239" i="37"/>
  <c r="F240" i="37"/>
  <c r="F241" i="37"/>
  <c r="F242" i="37"/>
  <c r="F243" i="37"/>
  <c r="F244" i="37"/>
  <c r="F245" i="37"/>
  <c r="F246" i="37"/>
  <c r="F247" i="37"/>
  <c r="F248" i="37"/>
  <c r="F249" i="37"/>
  <c r="F250" i="37"/>
  <c r="F251" i="37"/>
  <c r="F252" i="37"/>
  <c r="F253" i="37"/>
  <c r="F254" i="37"/>
  <c r="F255" i="37"/>
  <c r="F256" i="37"/>
  <c r="F257" i="37"/>
  <c r="F258" i="37"/>
  <c r="F259" i="37"/>
  <c r="F260" i="37"/>
  <c r="F261" i="37"/>
  <c r="F262" i="37"/>
  <c r="F263" i="37"/>
  <c r="F264" i="37"/>
  <c r="F265" i="37"/>
  <c r="F266" i="37"/>
  <c r="F267" i="37"/>
  <c r="F268" i="37"/>
  <c r="F269" i="37"/>
  <c r="F270" i="37"/>
  <c r="F271" i="37"/>
  <c r="F272" i="37"/>
  <c r="F273" i="37"/>
  <c r="F274" i="37"/>
  <c r="F275" i="37"/>
  <c r="F276" i="37"/>
  <c r="F277" i="37"/>
  <c r="F278" i="37"/>
  <c r="F279" i="37"/>
  <c r="F280" i="37"/>
  <c r="F281" i="37"/>
  <c r="F282" i="37"/>
  <c r="F283" i="37"/>
  <c r="F284" i="37"/>
  <c r="F285" i="37"/>
  <c r="F286" i="37"/>
  <c r="F287" i="37"/>
  <c r="F288" i="37"/>
  <c r="F289" i="37"/>
  <c r="F290" i="37"/>
  <c r="F291" i="37"/>
  <c r="F292" i="37"/>
  <c r="F293" i="37"/>
  <c r="F294" i="37"/>
  <c r="F295" i="37"/>
  <c r="F296" i="37"/>
  <c r="F297" i="37"/>
  <c r="F298" i="37"/>
  <c r="F299" i="37"/>
  <c r="F300" i="37"/>
  <c r="F301" i="37"/>
  <c r="F302" i="37"/>
  <c r="F303" i="37"/>
  <c r="F304" i="37"/>
  <c r="F305" i="37"/>
  <c r="F306" i="37"/>
  <c r="F307" i="37"/>
  <c r="F308" i="37"/>
  <c r="F309" i="37"/>
  <c r="F310" i="37"/>
  <c r="F311" i="37"/>
  <c r="F312" i="37"/>
  <c r="F313" i="37"/>
  <c r="F314" i="37"/>
  <c r="F315" i="37"/>
  <c r="F316" i="37"/>
  <c r="F317" i="37"/>
  <c r="F318" i="37"/>
  <c r="F319" i="37"/>
  <c r="F320" i="37"/>
  <c r="F321" i="37"/>
  <c r="F322" i="37"/>
  <c r="F323" i="37"/>
  <c r="F324" i="37"/>
  <c r="F325" i="37"/>
  <c r="F326" i="37"/>
  <c r="F327" i="37"/>
  <c r="F328" i="37"/>
  <c r="F329" i="37"/>
  <c r="F330" i="37"/>
  <c r="F331" i="37"/>
  <c r="F332" i="37"/>
  <c r="F333" i="37"/>
  <c r="F334" i="37"/>
  <c r="F335" i="37"/>
  <c r="F336" i="37"/>
  <c r="F337" i="37"/>
  <c r="F338" i="37"/>
  <c r="F339" i="37"/>
  <c r="F340" i="37"/>
  <c r="F341" i="37"/>
  <c r="F342" i="37"/>
  <c r="F343" i="37"/>
  <c r="F344" i="37"/>
  <c r="F345" i="37"/>
  <c r="F346" i="37"/>
  <c r="F347" i="37"/>
  <c r="F348" i="37"/>
  <c r="F349" i="37"/>
  <c r="F350" i="37"/>
  <c r="F351" i="37"/>
  <c r="F352" i="37"/>
  <c r="F353" i="37"/>
  <c r="F354" i="37"/>
  <c r="F355" i="37"/>
  <c r="F356" i="37"/>
  <c r="F357" i="37"/>
  <c r="F358" i="37"/>
  <c r="F359" i="37"/>
  <c r="F360" i="37"/>
  <c r="F361" i="37"/>
  <c r="F362" i="37"/>
  <c r="F363" i="37"/>
  <c r="F364" i="37"/>
  <c r="F365" i="37"/>
  <c r="F366" i="37"/>
  <c r="F367" i="37"/>
  <c r="F368" i="37"/>
  <c r="F369" i="37"/>
  <c r="F370" i="37"/>
  <c r="F371" i="37"/>
  <c r="F372" i="37"/>
  <c r="F373" i="37"/>
  <c r="F374" i="37"/>
  <c r="F375" i="37"/>
  <c r="F376" i="37"/>
  <c r="F377" i="37"/>
  <c r="F378" i="37"/>
  <c r="F379" i="37"/>
  <c r="F380" i="37"/>
  <c r="F381" i="37"/>
  <c r="F382" i="37"/>
  <c r="F383" i="37"/>
  <c r="F384" i="37"/>
  <c r="F385" i="37"/>
  <c r="F386" i="37"/>
  <c r="F387" i="37"/>
  <c r="F388" i="37"/>
  <c r="F389" i="37"/>
  <c r="F390" i="37"/>
  <c r="F391" i="37"/>
  <c r="F392" i="37"/>
  <c r="F393" i="37"/>
  <c r="F394" i="37"/>
  <c r="F395" i="37"/>
  <c r="F396" i="37"/>
  <c r="F397" i="37"/>
  <c r="F398" i="37"/>
  <c r="F399" i="37"/>
  <c r="F400" i="37"/>
  <c r="F401" i="37"/>
  <c r="F402" i="37"/>
  <c r="F403" i="37"/>
  <c r="F404" i="37"/>
  <c r="F405" i="37"/>
  <c r="F406" i="37"/>
  <c r="F407" i="37"/>
  <c r="F408" i="37"/>
  <c r="F409" i="37"/>
  <c r="F410" i="37"/>
  <c r="F411" i="37"/>
  <c r="F412" i="37"/>
  <c r="F413" i="37"/>
  <c r="F414" i="37"/>
  <c r="F415" i="37"/>
  <c r="F416" i="37"/>
  <c r="F417" i="37"/>
  <c r="F418" i="37"/>
  <c r="F419" i="37"/>
  <c r="F420" i="37"/>
  <c r="F421" i="37"/>
  <c r="F422" i="37"/>
  <c r="F423" i="37"/>
  <c r="F424" i="37"/>
  <c r="F425" i="37"/>
  <c r="F426" i="37"/>
  <c r="F427" i="37"/>
  <c r="F428" i="37"/>
  <c r="F429" i="37"/>
  <c r="F430" i="37"/>
  <c r="F431" i="37"/>
  <c r="F432" i="37"/>
  <c r="F433" i="37"/>
  <c r="F434" i="37"/>
  <c r="F435" i="37"/>
  <c r="F436" i="37"/>
  <c r="F437" i="37"/>
  <c r="F438" i="37"/>
  <c r="F439" i="37"/>
  <c r="F440" i="37"/>
  <c r="F441" i="37"/>
  <c r="F442" i="37"/>
  <c r="F443" i="37"/>
  <c r="F444" i="37"/>
  <c r="F445" i="37"/>
  <c r="F446" i="37"/>
  <c r="F447" i="37"/>
  <c r="F448" i="37"/>
  <c r="F449" i="37"/>
  <c r="F450" i="37"/>
  <c r="F451" i="37"/>
  <c r="F452" i="37"/>
  <c r="F453" i="37"/>
  <c r="F454" i="37"/>
  <c r="F455" i="37"/>
  <c r="F456" i="37"/>
  <c r="F457" i="37"/>
  <c r="F458" i="37"/>
  <c r="F459" i="37"/>
  <c r="F460" i="37"/>
  <c r="F461" i="37"/>
  <c r="F462" i="37"/>
  <c r="F463" i="37"/>
  <c r="F464" i="37"/>
  <c r="F465" i="37"/>
  <c r="F466" i="37"/>
  <c r="F467" i="37"/>
  <c r="F468" i="37"/>
  <c r="F469" i="37"/>
  <c r="F470" i="37"/>
  <c r="F471" i="37"/>
  <c r="F472" i="37"/>
  <c r="F473" i="37"/>
  <c r="F474" i="37"/>
  <c r="F475" i="37"/>
  <c r="F476" i="37"/>
  <c r="F477" i="37"/>
  <c r="F478" i="37"/>
  <c r="F479" i="37"/>
  <c r="F480" i="37"/>
  <c r="F481" i="37"/>
  <c r="F482" i="37"/>
  <c r="F483" i="37"/>
  <c r="F484" i="37"/>
  <c r="F485" i="37"/>
  <c r="F486" i="37"/>
  <c r="F487" i="37"/>
  <c r="F488" i="37"/>
  <c r="F489" i="37"/>
  <c r="F490" i="37"/>
  <c r="F491" i="37"/>
  <c r="F492" i="37"/>
  <c r="F493" i="37"/>
  <c r="F494" i="37"/>
  <c r="F495" i="37"/>
  <c r="F496" i="37"/>
  <c r="F497" i="37"/>
  <c r="F498" i="37"/>
  <c r="F499" i="37"/>
  <c r="F500" i="37"/>
  <c r="F501" i="37"/>
  <c r="F502" i="37"/>
  <c r="F503" i="37"/>
  <c r="F504" i="37"/>
  <c r="F505" i="37"/>
  <c r="F506" i="37"/>
  <c r="F507" i="37"/>
  <c r="F508" i="37"/>
  <c r="F509" i="37"/>
  <c r="F510" i="37"/>
  <c r="F511" i="37"/>
  <c r="F512" i="37"/>
  <c r="F513" i="37"/>
  <c r="F514" i="37"/>
  <c r="F515" i="37"/>
  <c r="F516" i="37"/>
  <c r="F517" i="37"/>
  <c r="F518" i="37"/>
  <c r="F519" i="37"/>
  <c r="F520" i="37"/>
  <c r="F521" i="37"/>
  <c r="F522" i="37"/>
  <c r="F523" i="37"/>
  <c r="F524" i="37"/>
  <c r="F525" i="37"/>
  <c r="F526" i="37"/>
  <c r="F527" i="37"/>
  <c r="F528" i="37"/>
  <c r="F529" i="37"/>
  <c r="F530" i="37"/>
  <c r="F531" i="37"/>
  <c r="F532" i="37"/>
  <c r="F533" i="37"/>
  <c r="F534" i="37"/>
  <c r="F535" i="37"/>
  <c r="F536" i="37"/>
  <c r="F537" i="37"/>
  <c r="F538" i="37"/>
  <c r="F539" i="37"/>
  <c r="F540" i="37"/>
  <c r="F541" i="37"/>
  <c r="F542" i="37"/>
  <c r="F543" i="37"/>
  <c r="F544" i="37"/>
  <c r="F545" i="37"/>
  <c r="F546" i="37"/>
  <c r="F547" i="37"/>
  <c r="F548" i="37"/>
  <c r="F549" i="37"/>
  <c r="F550" i="37"/>
  <c r="F551" i="37"/>
  <c r="F552" i="37"/>
  <c r="F553" i="37"/>
  <c r="F554" i="37"/>
  <c r="F555" i="37"/>
  <c r="F556" i="37"/>
  <c r="F557" i="37"/>
  <c r="F558" i="37"/>
  <c r="F559" i="37"/>
  <c r="F560" i="37"/>
  <c r="F561" i="37"/>
  <c r="F562" i="37"/>
  <c r="F563" i="37"/>
  <c r="F564" i="37"/>
  <c r="F565" i="37"/>
  <c r="F566" i="37"/>
  <c r="F567" i="37"/>
  <c r="F568" i="37"/>
  <c r="F569" i="37"/>
  <c r="F570" i="37"/>
  <c r="F571" i="37"/>
  <c r="F572" i="37"/>
  <c r="F573" i="37"/>
  <c r="F574" i="37"/>
  <c r="F575" i="37"/>
  <c r="F576" i="37"/>
  <c r="F577" i="37"/>
  <c r="F578" i="37"/>
  <c r="F579" i="37"/>
  <c r="F580" i="37"/>
  <c r="F581" i="37"/>
  <c r="F582" i="37"/>
  <c r="F583" i="37"/>
  <c r="F584" i="37"/>
  <c r="F585" i="37"/>
  <c r="F586" i="37"/>
  <c r="F587" i="37"/>
  <c r="F588" i="37"/>
  <c r="F589" i="37"/>
  <c r="F590" i="37"/>
  <c r="F591" i="37"/>
  <c r="F592" i="37"/>
  <c r="F593" i="37"/>
  <c r="F594" i="37"/>
  <c r="F595" i="37"/>
  <c r="F596" i="37"/>
  <c r="F597" i="37"/>
  <c r="F598" i="37"/>
  <c r="F599" i="37"/>
  <c r="F600" i="37"/>
  <c r="F601" i="37"/>
  <c r="F602" i="37"/>
  <c r="F603" i="37"/>
  <c r="F604" i="37"/>
  <c r="F605" i="37"/>
  <c r="F606" i="37"/>
  <c r="F607" i="37"/>
  <c r="F608" i="37"/>
  <c r="F609" i="37"/>
  <c r="F610" i="37"/>
  <c r="F611" i="37"/>
  <c r="F612" i="37"/>
  <c r="F613" i="37"/>
  <c r="F614" i="37"/>
  <c r="F615" i="37"/>
  <c r="F616" i="37"/>
  <c r="F617" i="37"/>
  <c r="F618" i="37"/>
  <c r="F619" i="37"/>
  <c r="F620" i="37"/>
  <c r="F621" i="37"/>
  <c r="F622" i="37"/>
  <c r="F623" i="37"/>
  <c r="F624" i="37"/>
  <c r="F625" i="37"/>
  <c r="F626" i="37"/>
  <c r="F627" i="37"/>
  <c r="F628" i="37"/>
  <c r="F629" i="37"/>
  <c r="F630" i="37"/>
  <c r="F631" i="37"/>
  <c r="F632" i="37"/>
  <c r="F633" i="37"/>
  <c r="F634" i="37"/>
  <c r="F635" i="37"/>
  <c r="F636" i="37"/>
  <c r="F637" i="37"/>
  <c r="F638" i="37"/>
  <c r="F639" i="37"/>
  <c r="F640" i="37"/>
  <c r="F641" i="37"/>
  <c r="F642" i="37"/>
  <c r="F643" i="37"/>
  <c r="F644" i="37"/>
  <c r="F645" i="37"/>
  <c r="F646" i="37"/>
  <c r="F647" i="37"/>
  <c r="F648" i="37"/>
  <c r="F649" i="37"/>
  <c r="F650" i="37"/>
  <c r="F651" i="37"/>
  <c r="F652" i="37"/>
  <c r="F653" i="37"/>
  <c r="F654" i="37"/>
  <c r="F655" i="37"/>
  <c r="F656" i="37"/>
  <c r="F657" i="37"/>
  <c r="F658" i="37"/>
  <c r="F659" i="37"/>
  <c r="F660" i="37"/>
  <c r="F661" i="37"/>
  <c r="F662" i="37"/>
  <c r="F663" i="37"/>
  <c r="F664" i="37"/>
  <c r="F665" i="37"/>
  <c r="F666" i="37"/>
  <c r="F667" i="37"/>
  <c r="F668" i="37"/>
  <c r="F669" i="37"/>
  <c r="F670" i="37"/>
  <c r="F671" i="37"/>
  <c r="F672" i="37"/>
  <c r="F673" i="37"/>
  <c r="F674" i="37"/>
  <c r="F675" i="37"/>
  <c r="F676" i="37"/>
  <c r="F677" i="37"/>
  <c r="F678" i="37"/>
  <c r="F679" i="37"/>
  <c r="F680" i="37"/>
  <c r="F681" i="37"/>
  <c r="F682" i="37"/>
  <c r="F683" i="37"/>
  <c r="F684" i="37"/>
  <c r="F685" i="37"/>
  <c r="F686" i="37"/>
  <c r="F687" i="37"/>
  <c r="F688" i="37"/>
  <c r="F689" i="37"/>
  <c r="F690" i="37"/>
  <c r="F691" i="37"/>
  <c r="F692" i="37"/>
  <c r="F693" i="37"/>
  <c r="F694" i="37"/>
  <c r="F695" i="37"/>
  <c r="F696" i="37"/>
  <c r="F697" i="37"/>
  <c r="F698" i="37"/>
  <c r="F699" i="37"/>
  <c r="F700" i="37"/>
  <c r="F701" i="37"/>
  <c r="F702" i="37"/>
  <c r="F703" i="37"/>
  <c r="F704" i="37"/>
  <c r="F705" i="37"/>
  <c r="F706" i="37"/>
  <c r="F707" i="37"/>
  <c r="F708" i="37"/>
  <c r="F709" i="37"/>
  <c r="F710" i="37"/>
  <c r="F711" i="37"/>
  <c r="F712" i="37"/>
  <c r="F713" i="37"/>
  <c r="F714" i="37"/>
  <c r="F715" i="37"/>
  <c r="F716" i="37"/>
  <c r="F717" i="37"/>
  <c r="F718" i="37"/>
  <c r="F719" i="37"/>
  <c r="F720" i="37"/>
  <c r="F721" i="37"/>
  <c r="F722" i="37"/>
  <c r="F723" i="37"/>
  <c r="F724" i="37"/>
  <c r="F725" i="37"/>
  <c r="F726" i="37"/>
  <c r="F727" i="37"/>
  <c r="F728" i="37"/>
  <c r="F729" i="37"/>
  <c r="F730" i="37"/>
  <c r="F731" i="37"/>
  <c r="F732" i="37"/>
  <c r="F733" i="37"/>
  <c r="F734" i="37"/>
  <c r="F735" i="37"/>
  <c r="F736" i="37"/>
  <c r="F737" i="37"/>
  <c r="F738" i="37"/>
  <c r="F739" i="37"/>
  <c r="F740" i="37"/>
  <c r="F741" i="37"/>
  <c r="F742" i="37"/>
  <c r="F743" i="37"/>
  <c r="F744" i="37"/>
  <c r="F745" i="37"/>
  <c r="F746" i="37"/>
  <c r="F747" i="37"/>
  <c r="F748" i="37"/>
  <c r="F749" i="37"/>
  <c r="F750" i="37"/>
  <c r="F751" i="37"/>
  <c r="F752" i="37"/>
  <c r="F753" i="37"/>
  <c r="F754" i="37"/>
  <c r="F755" i="37"/>
  <c r="F756" i="37"/>
  <c r="F757" i="37"/>
  <c r="F758" i="37"/>
  <c r="F759" i="37"/>
  <c r="F760" i="37"/>
  <c r="F761" i="37"/>
  <c r="F762" i="37"/>
  <c r="F763" i="37"/>
  <c r="F764" i="37"/>
  <c r="F765" i="37"/>
  <c r="F766" i="37"/>
  <c r="F767" i="37"/>
  <c r="F768" i="37"/>
  <c r="F769" i="37"/>
  <c r="F770" i="37"/>
  <c r="F771" i="37"/>
  <c r="F772" i="37"/>
  <c r="F773" i="37"/>
  <c r="F774" i="37"/>
  <c r="F775" i="37"/>
  <c r="F776" i="37"/>
  <c r="F777" i="37"/>
  <c r="F778" i="37"/>
  <c r="F779" i="37"/>
  <c r="F780" i="37"/>
  <c r="F781" i="37"/>
  <c r="F782" i="37"/>
  <c r="F783" i="37"/>
  <c r="F784" i="37"/>
  <c r="F785" i="37"/>
  <c r="F786" i="37"/>
  <c r="F787" i="37"/>
  <c r="F788" i="37"/>
  <c r="F789" i="37"/>
  <c r="F790" i="37"/>
  <c r="F791" i="37"/>
  <c r="F792" i="37"/>
  <c r="F793" i="37"/>
  <c r="F794" i="37"/>
  <c r="F795" i="37"/>
  <c r="F796" i="37"/>
  <c r="F797" i="37"/>
  <c r="F798" i="37"/>
  <c r="F799" i="37"/>
  <c r="F800" i="37"/>
  <c r="F801" i="37"/>
  <c r="F802" i="37"/>
  <c r="F803" i="37"/>
  <c r="F804" i="37"/>
  <c r="F805" i="37"/>
  <c r="F806" i="37"/>
  <c r="F807" i="37"/>
  <c r="F808" i="37"/>
  <c r="F809" i="37"/>
  <c r="F810" i="37"/>
  <c r="F811" i="37"/>
  <c r="F812" i="37"/>
  <c r="F813" i="37"/>
  <c r="F814" i="37"/>
  <c r="F815" i="37"/>
  <c r="F816" i="37"/>
  <c r="F817" i="37"/>
  <c r="F818" i="37"/>
  <c r="F819" i="37"/>
  <c r="F820" i="37"/>
  <c r="F821" i="37"/>
  <c r="F822" i="37"/>
  <c r="F823" i="37"/>
  <c r="F824" i="37"/>
  <c r="F825" i="37"/>
  <c r="F826" i="37"/>
  <c r="F827" i="37"/>
  <c r="F828" i="37"/>
  <c r="F829" i="37"/>
  <c r="F830" i="37"/>
  <c r="F831" i="37"/>
  <c r="F832" i="37"/>
  <c r="F833" i="37"/>
  <c r="F834" i="37"/>
  <c r="F835" i="37"/>
  <c r="F836" i="37"/>
  <c r="F837" i="37"/>
  <c r="F838" i="37"/>
  <c r="F839" i="37"/>
  <c r="F840" i="37"/>
  <c r="F841" i="37"/>
  <c r="F842" i="37"/>
  <c r="F843" i="37"/>
  <c r="F844" i="37"/>
  <c r="F845" i="37"/>
  <c r="F846" i="37"/>
  <c r="F847" i="37"/>
  <c r="F848" i="37"/>
  <c r="F849" i="37"/>
  <c r="F850" i="37"/>
  <c r="F851" i="37"/>
  <c r="F852" i="37"/>
  <c r="F853" i="37"/>
  <c r="F854" i="37"/>
  <c r="F855" i="37"/>
  <c r="F856" i="37"/>
  <c r="F857" i="37"/>
  <c r="F858" i="37"/>
  <c r="F859" i="37"/>
  <c r="F860" i="37"/>
  <c r="F861" i="37"/>
  <c r="F862" i="37"/>
  <c r="F863" i="37"/>
  <c r="F864" i="37"/>
  <c r="F865" i="37"/>
  <c r="F866" i="37"/>
  <c r="F867" i="37"/>
  <c r="F868" i="37"/>
  <c r="F869" i="37"/>
  <c r="F870" i="37"/>
  <c r="F871" i="37"/>
  <c r="F872" i="37"/>
  <c r="F873" i="37"/>
  <c r="F874" i="37"/>
  <c r="F875" i="37"/>
  <c r="F876" i="37"/>
  <c r="F877" i="37"/>
  <c r="F878" i="37"/>
  <c r="F879" i="37"/>
  <c r="F880" i="37"/>
  <c r="F881" i="37"/>
  <c r="F882" i="37"/>
  <c r="F883" i="37"/>
  <c r="F884" i="37"/>
  <c r="F885" i="37"/>
  <c r="F886" i="37"/>
  <c r="F887" i="37"/>
  <c r="F888" i="37"/>
  <c r="F889" i="37"/>
  <c r="F890" i="37"/>
  <c r="F891" i="37"/>
  <c r="F892" i="37"/>
  <c r="F893" i="37"/>
  <c r="F894" i="37"/>
  <c r="F895" i="37"/>
  <c r="F896" i="37"/>
  <c r="F897" i="37"/>
  <c r="F898" i="37"/>
  <c r="F899" i="37"/>
  <c r="F900" i="37"/>
  <c r="F901" i="37"/>
  <c r="F902" i="37"/>
  <c r="F903" i="37"/>
  <c r="F904" i="37"/>
  <c r="F905" i="37"/>
  <c r="F906" i="37"/>
  <c r="F907" i="37"/>
  <c r="F908" i="37"/>
  <c r="F909" i="37"/>
  <c r="F910" i="37"/>
  <c r="F911" i="37"/>
  <c r="F912" i="37"/>
  <c r="F913" i="37"/>
  <c r="F914" i="37"/>
  <c r="F915" i="37"/>
  <c r="F916" i="37"/>
  <c r="F917" i="37"/>
  <c r="F918" i="37"/>
  <c r="F919" i="37"/>
  <c r="F920" i="37"/>
  <c r="F921" i="37"/>
  <c r="F922" i="37"/>
  <c r="F923" i="37"/>
  <c r="F924" i="37"/>
  <c r="F925" i="37"/>
  <c r="F926" i="37"/>
  <c r="F927" i="37"/>
  <c r="F928" i="37"/>
  <c r="F929" i="37"/>
  <c r="F930" i="37"/>
  <c r="F931" i="37"/>
  <c r="F932" i="37"/>
  <c r="F933" i="37"/>
  <c r="F934" i="37"/>
  <c r="F935" i="37"/>
  <c r="F936" i="37"/>
  <c r="F937" i="37"/>
  <c r="F938" i="37"/>
  <c r="F939" i="37"/>
  <c r="F940" i="37"/>
  <c r="F941" i="37"/>
  <c r="F942" i="37"/>
  <c r="F943" i="37"/>
  <c r="F944" i="37"/>
  <c r="F945" i="37"/>
  <c r="F946" i="37"/>
  <c r="F947" i="37"/>
  <c r="F948" i="37"/>
  <c r="F949" i="37"/>
  <c r="F950" i="37"/>
  <c r="F951" i="37"/>
  <c r="F952" i="37"/>
  <c r="F953" i="37"/>
  <c r="F954" i="37"/>
  <c r="F955" i="37"/>
  <c r="F956" i="37"/>
  <c r="F957" i="37"/>
  <c r="F958" i="37"/>
  <c r="F959" i="37"/>
  <c r="F960" i="37"/>
  <c r="F961" i="37"/>
  <c r="F962" i="37"/>
  <c r="F963" i="37"/>
  <c r="F964" i="37"/>
  <c r="F965" i="37"/>
  <c r="F966" i="37"/>
  <c r="F967" i="37"/>
  <c r="F968" i="37"/>
  <c r="F969" i="37"/>
  <c r="F970" i="37"/>
  <c r="F971" i="37"/>
  <c r="F972" i="37"/>
  <c r="F973" i="37"/>
  <c r="F974" i="37"/>
  <c r="F975" i="37"/>
  <c r="F976" i="37"/>
  <c r="F977" i="37"/>
  <c r="F978" i="37"/>
  <c r="F979" i="37"/>
  <c r="F980" i="37"/>
  <c r="F981" i="37"/>
  <c r="F982" i="37"/>
  <c r="F983" i="37"/>
  <c r="F984" i="37"/>
  <c r="F985" i="37"/>
  <c r="F986" i="37"/>
  <c r="F987" i="37"/>
  <c r="F988" i="37"/>
  <c r="F989" i="37"/>
  <c r="F990" i="37"/>
  <c r="F991" i="37"/>
  <c r="F992" i="37"/>
  <c r="F993" i="37"/>
  <c r="F994" i="37"/>
  <c r="F995" i="37"/>
  <c r="F996" i="37"/>
  <c r="F997" i="37"/>
  <c r="F998" i="37"/>
  <c r="F999" i="37"/>
  <c r="F1000" i="37"/>
  <c r="F1001" i="37"/>
  <c r="C3" i="34"/>
  <c r="D3" i="34" s="1"/>
  <c r="C4" i="34"/>
  <c r="D4" i="34" s="1"/>
  <c r="C5" i="34"/>
  <c r="D5" i="34" s="1"/>
  <c r="C6" i="34"/>
  <c r="D6" i="34" s="1"/>
  <c r="C7" i="34"/>
  <c r="D7" i="34" s="1"/>
  <c r="C8" i="34"/>
  <c r="D8" i="34" s="1"/>
  <c r="E8" i="34" s="1"/>
  <c r="F8" i="34" s="1"/>
  <c r="I8" i="34" s="1"/>
  <c r="J8" i="34" s="1"/>
  <c r="C9" i="34"/>
  <c r="D9" i="34" s="1"/>
  <c r="C10" i="34"/>
  <c r="D10" i="34" s="1"/>
  <c r="C11" i="34"/>
  <c r="D11" i="34" s="1"/>
  <c r="C12" i="34"/>
  <c r="D12" i="34" s="1"/>
  <c r="C13" i="34"/>
  <c r="D13" i="34" s="1"/>
  <c r="C14" i="34"/>
  <c r="D14" i="34" s="1"/>
  <c r="C15" i="34"/>
  <c r="D15" i="34" s="1"/>
  <c r="C16" i="34"/>
  <c r="D16" i="34" s="1"/>
  <c r="E16" i="34" s="1"/>
  <c r="F16" i="34" s="1"/>
  <c r="I16" i="34" s="1"/>
  <c r="J16" i="34" s="1"/>
  <c r="C17" i="34"/>
  <c r="D17" i="34" s="1"/>
  <c r="C18" i="34"/>
  <c r="D18" i="34" s="1"/>
  <c r="C19" i="34"/>
  <c r="D19" i="34" s="1"/>
  <c r="C20" i="34"/>
  <c r="D20" i="34" s="1"/>
  <c r="C21" i="34"/>
  <c r="D21" i="34" s="1"/>
  <c r="C22" i="34"/>
  <c r="D22" i="34" s="1"/>
  <c r="C23" i="34"/>
  <c r="D23" i="34" s="1"/>
  <c r="E23" i="34" s="1"/>
  <c r="F23" i="34" s="1"/>
  <c r="I23" i="34" s="1"/>
  <c r="J23" i="34" s="1"/>
  <c r="C24" i="34"/>
  <c r="D24" i="34" s="1"/>
  <c r="E24" i="34" s="1"/>
  <c r="F24" i="34" s="1"/>
  <c r="I24" i="34" s="1"/>
  <c r="J24" i="34" s="1"/>
  <c r="C25" i="34"/>
  <c r="D25" i="34" s="1"/>
  <c r="C26" i="34"/>
  <c r="D26" i="34" s="1"/>
  <c r="C27" i="34"/>
  <c r="D27" i="34" s="1"/>
  <c r="E27" i="34" s="1"/>
  <c r="F27" i="34" s="1"/>
  <c r="I27" i="34" s="1"/>
  <c r="J27" i="34" s="1"/>
  <c r="C28" i="34"/>
  <c r="D28" i="34" s="1"/>
  <c r="C29" i="34"/>
  <c r="D29" i="34" s="1"/>
  <c r="C30" i="34"/>
  <c r="D30" i="34" s="1"/>
  <c r="C31" i="34"/>
  <c r="D31" i="34" s="1"/>
  <c r="C32" i="34"/>
  <c r="D32" i="34" s="1"/>
  <c r="C33" i="34"/>
  <c r="D33" i="34" s="1"/>
  <c r="C34" i="34"/>
  <c r="D34" i="34" s="1"/>
  <c r="C35" i="34"/>
  <c r="D35" i="34" s="1"/>
  <c r="C36" i="34"/>
  <c r="D36" i="34" s="1"/>
  <c r="C37" i="34"/>
  <c r="D37" i="34" s="1"/>
  <c r="C38" i="34"/>
  <c r="D38" i="34" s="1"/>
  <c r="C39" i="34"/>
  <c r="D39" i="34" s="1"/>
  <c r="C40" i="34"/>
  <c r="D40" i="34" s="1"/>
  <c r="E40" i="34" s="1"/>
  <c r="F40" i="34" s="1"/>
  <c r="I40" i="34" s="1"/>
  <c r="J40" i="34" s="1"/>
  <c r="C41" i="34"/>
  <c r="D41" i="34" s="1"/>
  <c r="C42" i="34"/>
  <c r="D42" i="34" s="1"/>
  <c r="E42" i="34"/>
  <c r="F42" i="34" s="1"/>
  <c r="I42" i="34" s="1"/>
  <c r="J42" i="34" s="1"/>
  <c r="C43" i="34"/>
  <c r="D43" i="34" s="1"/>
  <c r="C44" i="34"/>
  <c r="D44" i="34" s="1"/>
  <c r="C45" i="34"/>
  <c r="D45" i="34" s="1"/>
  <c r="C46" i="34"/>
  <c r="D46" i="34" s="1"/>
  <c r="C47" i="34"/>
  <c r="D47" i="34" s="1"/>
  <c r="C48" i="34"/>
  <c r="D48" i="34" s="1"/>
  <c r="C49" i="34"/>
  <c r="D49" i="34" s="1"/>
  <c r="C50" i="34"/>
  <c r="D50" i="34" s="1"/>
  <c r="E50" i="34" s="1"/>
  <c r="F50" i="34" s="1"/>
  <c r="I50" i="34" s="1"/>
  <c r="J50" i="34" s="1"/>
  <c r="C51" i="34"/>
  <c r="D51" i="34" s="1"/>
  <c r="C52" i="34"/>
  <c r="D52" i="34" s="1"/>
  <c r="C53" i="34"/>
  <c r="D53" i="34" s="1"/>
  <c r="C54" i="34"/>
  <c r="D54" i="34" s="1"/>
  <c r="C55" i="34"/>
  <c r="D55" i="34" s="1"/>
  <c r="C56" i="34"/>
  <c r="D56" i="34" s="1"/>
  <c r="E56" i="34" s="1"/>
  <c r="F56" i="34" s="1"/>
  <c r="I56" i="34" s="1"/>
  <c r="J56" i="34" s="1"/>
  <c r="C57" i="34"/>
  <c r="D57" i="34" s="1"/>
  <c r="C58" i="34"/>
  <c r="D58" i="34" s="1"/>
  <c r="C59" i="34"/>
  <c r="D59" i="34" s="1"/>
  <c r="E59" i="34" s="1"/>
  <c r="F59" i="34" s="1"/>
  <c r="I59" i="34" s="1"/>
  <c r="J59" i="34" s="1"/>
  <c r="C60" i="34"/>
  <c r="D60" i="34" s="1"/>
  <c r="C61" i="34"/>
  <c r="D61" i="34" s="1"/>
  <c r="C62" i="34"/>
  <c r="D62" i="34" s="1"/>
  <c r="C63" i="34"/>
  <c r="D63" i="34" s="1"/>
  <c r="C64" i="34"/>
  <c r="D64" i="34" s="1"/>
  <c r="E64" i="34" s="1"/>
  <c r="F64" i="34" s="1"/>
  <c r="I64" i="34" s="1"/>
  <c r="J64" i="34" s="1"/>
  <c r="C65" i="34"/>
  <c r="D65" i="34" s="1"/>
  <c r="C66" i="34"/>
  <c r="D66" i="34" s="1"/>
  <c r="C67" i="34"/>
  <c r="D67" i="34" s="1"/>
  <c r="E67" i="34" s="1"/>
  <c r="F67" i="34" s="1"/>
  <c r="I67" i="34" s="1"/>
  <c r="J67" i="34" s="1"/>
  <c r="C68" i="34"/>
  <c r="D68" i="34" s="1"/>
  <c r="C69" i="34"/>
  <c r="D69" i="34" s="1"/>
  <c r="C70" i="34"/>
  <c r="D70" i="34" s="1"/>
  <c r="C71" i="34"/>
  <c r="D71" i="34" s="1"/>
  <c r="C72" i="34"/>
  <c r="D72" i="34" s="1"/>
  <c r="E72" i="34" s="1"/>
  <c r="F72" i="34" s="1"/>
  <c r="I72" i="34" s="1"/>
  <c r="J72" i="34" s="1"/>
  <c r="C73" i="34"/>
  <c r="D73" i="34" s="1"/>
  <c r="C74" i="34"/>
  <c r="D74" i="34" s="1"/>
  <c r="C75" i="34"/>
  <c r="D75" i="34" s="1"/>
  <c r="E75" i="34" s="1"/>
  <c r="F75" i="34" s="1"/>
  <c r="I75" i="34" s="1"/>
  <c r="J75" i="34" s="1"/>
  <c r="C76" i="34"/>
  <c r="D76" i="34" s="1"/>
  <c r="C77" i="34"/>
  <c r="D77" i="34" s="1"/>
  <c r="C78" i="34"/>
  <c r="D78" i="34" s="1"/>
  <c r="C79" i="34"/>
  <c r="D79" i="34" s="1"/>
  <c r="C80" i="34"/>
  <c r="D80" i="34" s="1"/>
  <c r="C81" i="34"/>
  <c r="D81" i="34" s="1"/>
  <c r="C82" i="34"/>
  <c r="D82" i="34" s="1"/>
  <c r="E82" i="34" s="1"/>
  <c r="F82" i="34" s="1"/>
  <c r="I82" i="34" s="1"/>
  <c r="J82" i="34" s="1"/>
  <c r="C83" i="34"/>
  <c r="D83" i="34" s="1"/>
  <c r="C84" i="34"/>
  <c r="D84" i="34" s="1"/>
  <c r="E84" i="34" s="1"/>
  <c r="F84" i="34" s="1"/>
  <c r="I84" i="34" s="1"/>
  <c r="J84" i="34" s="1"/>
  <c r="C85" i="34"/>
  <c r="D85" i="34" s="1"/>
  <c r="C86" i="34"/>
  <c r="D86" i="34" s="1"/>
  <c r="C87" i="34"/>
  <c r="D87" i="34" s="1"/>
  <c r="C88" i="34"/>
  <c r="D88" i="34" s="1"/>
  <c r="E88" i="34" s="1"/>
  <c r="F88" i="34" s="1"/>
  <c r="I88" i="34" s="1"/>
  <c r="J88" i="34" s="1"/>
  <c r="C89" i="34"/>
  <c r="D89" i="34" s="1"/>
  <c r="C90" i="34"/>
  <c r="D90" i="34" s="1"/>
  <c r="C91" i="34"/>
  <c r="D91" i="34" s="1"/>
  <c r="C92" i="34"/>
  <c r="D92" i="34" s="1"/>
  <c r="C93" i="34"/>
  <c r="D93" i="34" s="1"/>
  <c r="E93" i="34" s="1"/>
  <c r="F93" i="34" s="1"/>
  <c r="I93" i="34" s="1"/>
  <c r="J93" i="34" s="1"/>
  <c r="C94" i="34"/>
  <c r="D94" i="34" s="1"/>
  <c r="C95" i="34"/>
  <c r="D95" i="34" s="1"/>
  <c r="E95" i="34" s="1"/>
  <c r="F95" i="34" s="1"/>
  <c r="I95" i="34" s="1"/>
  <c r="J95" i="34" s="1"/>
  <c r="C96" i="34"/>
  <c r="D96" i="34" s="1"/>
  <c r="C97" i="34"/>
  <c r="D97" i="34" s="1"/>
  <c r="C98" i="34"/>
  <c r="D98" i="34" s="1"/>
  <c r="C99" i="34"/>
  <c r="D99" i="34" s="1"/>
  <c r="E99" i="34" s="1"/>
  <c r="F99" i="34" s="1"/>
  <c r="I99" i="34" s="1"/>
  <c r="J99" i="34" s="1"/>
  <c r="C100" i="34"/>
  <c r="D100" i="34" s="1"/>
  <c r="C101" i="34"/>
  <c r="D101" i="34" s="1"/>
  <c r="E101" i="34" s="1"/>
  <c r="F101" i="34" s="1"/>
  <c r="I101" i="34" s="1"/>
  <c r="J101" i="34" s="1"/>
  <c r="C102" i="34"/>
  <c r="D102" i="34" s="1"/>
  <c r="C103" i="34"/>
  <c r="D103" i="34" s="1"/>
  <c r="E103" i="34" s="1"/>
  <c r="F103" i="34" s="1"/>
  <c r="I103" i="34" s="1"/>
  <c r="J103" i="34" s="1"/>
  <c r="C104" i="34"/>
  <c r="D104" i="34" s="1"/>
  <c r="C105" i="34"/>
  <c r="D105" i="34" s="1"/>
  <c r="C106" i="34"/>
  <c r="D106" i="34" s="1"/>
  <c r="C107" i="34"/>
  <c r="D107" i="34" s="1"/>
  <c r="C108" i="34"/>
  <c r="D108" i="34" s="1"/>
  <c r="E108" i="34" s="1"/>
  <c r="F108" i="34" s="1"/>
  <c r="I108" i="34" s="1"/>
  <c r="J108" i="34" s="1"/>
  <c r="C109" i="34"/>
  <c r="D109" i="34" s="1"/>
  <c r="C110" i="34"/>
  <c r="D110" i="34" s="1"/>
  <c r="C111" i="34"/>
  <c r="D111" i="34" s="1"/>
  <c r="C112" i="34"/>
  <c r="D112" i="34" s="1"/>
  <c r="C113" i="34"/>
  <c r="D113" i="34" s="1"/>
  <c r="C114" i="34"/>
  <c r="D114" i="34" s="1"/>
  <c r="C115" i="34"/>
  <c r="D115" i="34" s="1"/>
  <c r="E115" i="34" s="1"/>
  <c r="F115" i="34" s="1"/>
  <c r="I115" i="34" s="1"/>
  <c r="J115" i="34" s="1"/>
  <c r="C116" i="34"/>
  <c r="D116" i="34" s="1"/>
  <c r="C117" i="34"/>
  <c r="D117" i="34" s="1"/>
  <c r="E117" i="34" s="1"/>
  <c r="F117" i="34" s="1"/>
  <c r="I117" i="34" s="1"/>
  <c r="J117" i="34" s="1"/>
  <c r="C118" i="34"/>
  <c r="D118" i="34" s="1"/>
  <c r="C119" i="34"/>
  <c r="D119" i="34" s="1"/>
  <c r="E119" i="34" s="1"/>
  <c r="F119" i="34" s="1"/>
  <c r="I119" i="34" s="1"/>
  <c r="J119" i="34" s="1"/>
  <c r="C120" i="34"/>
  <c r="D120" i="34" s="1"/>
  <c r="E120" i="34" s="1"/>
  <c r="F120" i="34" s="1"/>
  <c r="I120" i="34" s="1"/>
  <c r="J120" i="34" s="1"/>
  <c r="C121" i="34"/>
  <c r="D121" i="34" s="1"/>
  <c r="C122" i="34"/>
  <c r="D122" i="34" s="1"/>
  <c r="E122" i="34" s="1"/>
  <c r="F122" i="34" s="1"/>
  <c r="I122" i="34" s="1"/>
  <c r="J122" i="34" s="1"/>
  <c r="C123" i="34"/>
  <c r="D123" i="34" s="1"/>
  <c r="C124" i="34"/>
  <c r="D124" i="34" s="1"/>
  <c r="E124" i="34" s="1"/>
  <c r="F124" i="34" s="1"/>
  <c r="I124" i="34" s="1"/>
  <c r="J124" i="34" s="1"/>
  <c r="C125" i="34"/>
  <c r="D125" i="34" s="1"/>
  <c r="E125" i="34" s="1"/>
  <c r="F125" i="34" s="1"/>
  <c r="I125" i="34" s="1"/>
  <c r="J125" i="34" s="1"/>
  <c r="C126" i="34"/>
  <c r="D126" i="34" s="1"/>
  <c r="C127" i="34"/>
  <c r="D127" i="34" s="1"/>
  <c r="E127" i="34" s="1"/>
  <c r="F127" i="34" s="1"/>
  <c r="I127" i="34" s="1"/>
  <c r="J127" i="34" s="1"/>
  <c r="C128" i="34"/>
  <c r="D128" i="34" s="1"/>
  <c r="C129" i="34"/>
  <c r="D129" i="34" s="1"/>
  <c r="C130" i="34"/>
  <c r="D130" i="34" s="1"/>
  <c r="E130" i="34" s="1"/>
  <c r="F130" i="34" s="1"/>
  <c r="I130" i="34" s="1"/>
  <c r="J130" i="34" s="1"/>
  <c r="C131" i="34"/>
  <c r="D131" i="34" s="1"/>
  <c r="C132" i="34"/>
  <c r="D132" i="34" s="1"/>
  <c r="E132" i="34" s="1"/>
  <c r="F132" i="34" s="1"/>
  <c r="I132" i="34" s="1"/>
  <c r="J132" i="34" s="1"/>
  <c r="C133" i="34"/>
  <c r="D133" i="34" s="1"/>
  <c r="E133" i="34" s="1"/>
  <c r="F133" i="34" s="1"/>
  <c r="I133" i="34" s="1"/>
  <c r="J133" i="34" s="1"/>
  <c r="C134" i="34"/>
  <c r="D134" i="34" s="1"/>
  <c r="C135" i="34"/>
  <c r="D135" i="34" s="1"/>
  <c r="C136" i="34"/>
  <c r="D136" i="34" s="1"/>
  <c r="C137" i="34"/>
  <c r="D137" i="34" s="1"/>
  <c r="C138" i="34"/>
  <c r="D138" i="34" s="1"/>
  <c r="E138" i="34" s="1"/>
  <c r="F138" i="34" s="1"/>
  <c r="I138" i="34" s="1"/>
  <c r="J138" i="34" s="1"/>
  <c r="C139" i="34"/>
  <c r="D139" i="34" s="1"/>
  <c r="C140" i="34"/>
  <c r="D140" i="34" s="1"/>
  <c r="C141" i="34"/>
  <c r="D141" i="34" s="1"/>
  <c r="C142" i="34"/>
  <c r="D142" i="34" s="1"/>
  <c r="C143" i="34"/>
  <c r="D143" i="34" s="1"/>
  <c r="E143" i="34" s="1"/>
  <c r="F143" i="34" s="1"/>
  <c r="I143" i="34" s="1"/>
  <c r="J143" i="34" s="1"/>
  <c r="C144" i="34"/>
  <c r="D144" i="34" s="1"/>
  <c r="E144" i="34" s="1"/>
  <c r="F144" i="34" s="1"/>
  <c r="I144" i="34" s="1"/>
  <c r="J144" i="34" s="1"/>
  <c r="C145" i="34"/>
  <c r="D145" i="34" s="1"/>
  <c r="E145" i="34" s="1"/>
  <c r="F145" i="34" s="1"/>
  <c r="I145" i="34" s="1"/>
  <c r="J145" i="34" s="1"/>
  <c r="C146" i="34"/>
  <c r="D146" i="34" s="1"/>
  <c r="C147" i="34"/>
  <c r="D147" i="34" s="1"/>
  <c r="C148" i="34"/>
  <c r="D148" i="34" s="1"/>
  <c r="E148" i="34" s="1"/>
  <c r="F148" i="34" s="1"/>
  <c r="I148" i="34" s="1"/>
  <c r="J148" i="34" s="1"/>
  <c r="C149" i="34"/>
  <c r="D149" i="34" s="1"/>
  <c r="E149" i="34" s="1"/>
  <c r="F149" i="34" s="1"/>
  <c r="I149" i="34" s="1"/>
  <c r="J149" i="34" s="1"/>
  <c r="C150" i="34"/>
  <c r="D150" i="34" s="1"/>
  <c r="C151" i="34"/>
  <c r="D151" i="34" s="1"/>
  <c r="E151" i="34" s="1"/>
  <c r="F151" i="34" s="1"/>
  <c r="I151" i="34" s="1"/>
  <c r="J151" i="34" s="1"/>
  <c r="C152" i="34"/>
  <c r="D152" i="34" s="1"/>
  <c r="C153" i="34"/>
  <c r="D153" i="34" s="1"/>
  <c r="C154" i="34"/>
  <c r="D154" i="34" s="1"/>
  <c r="E154" i="34" s="1"/>
  <c r="F154" i="34" s="1"/>
  <c r="I154" i="34" s="1"/>
  <c r="J154" i="34" s="1"/>
  <c r="C155" i="34"/>
  <c r="D155" i="34" s="1"/>
  <c r="E155" i="34" s="1"/>
  <c r="F155" i="34" s="1"/>
  <c r="I155" i="34" s="1"/>
  <c r="J155" i="34" s="1"/>
  <c r="C156" i="34"/>
  <c r="D156" i="34" s="1"/>
  <c r="E156" i="34" s="1"/>
  <c r="F156" i="34" s="1"/>
  <c r="I156" i="34" s="1"/>
  <c r="J156" i="34" s="1"/>
  <c r="C157" i="34"/>
  <c r="D157" i="34" s="1"/>
  <c r="E157" i="34" s="1"/>
  <c r="F157" i="34" s="1"/>
  <c r="I157" i="34" s="1"/>
  <c r="J157" i="34" s="1"/>
  <c r="C158" i="34"/>
  <c r="D158" i="34" s="1"/>
  <c r="C159" i="34"/>
  <c r="D159" i="34" s="1"/>
  <c r="E159" i="34" s="1"/>
  <c r="F159" i="34" s="1"/>
  <c r="I159" i="34" s="1"/>
  <c r="J159" i="34" s="1"/>
  <c r="C160" i="34"/>
  <c r="D160" i="34" s="1"/>
  <c r="E160" i="34" s="1"/>
  <c r="F160" i="34" s="1"/>
  <c r="I160" i="34" s="1"/>
  <c r="J160" i="34" s="1"/>
  <c r="C161" i="34"/>
  <c r="D161" i="34" s="1"/>
  <c r="C162" i="34"/>
  <c r="D162" i="34" s="1"/>
  <c r="E162" i="34" s="1"/>
  <c r="F162" i="34" s="1"/>
  <c r="I162" i="34" s="1"/>
  <c r="J162" i="34" s="1"/>
  <c r="C163" i="34"/>
  <c r="D163" i="34" s="1"/>
  <c r="C164" i="34"/>
  <c r="D164" i="34" s="1"/>
  <c r="C165" i="34"/>
  <c r="D165" i="34" s="1"/>
  <c r="E165" i="34" s="1"/>
  <c r="F165" i="34" s="1"/>
  <c r="I165" i="34" s="1"/>
  <c r="J165" i="34" s="1"/>
  <c r="C166" i="34"/>
  <c r="D166" i="34" s="1"/>
  <c r="C167" i="34"/>
  <c r="D167" i="34" s="1"/>
  <c r="E167" i="34" s="1"/>
  <c r="F167" i="34" s="1"/>
  <c r="I167" i="34" s="1"/>
  <c r="J167" i="34" s="1"/>
  <c r="C168" i="34"/>
  <c r="D168" i="34" s="1"/>
  <c r="C169" i="34"/>
  <c r="D169" i="34" s="1"/>
  <c r="C170" i="34"/>
  <c r="D170" i="34" s="1"/>
  <c r="C171" i="34"/>
  <c r="D171" i="34" s="1"/>
  <c r="E171" i="34" s="1"/>
  <c r="F171" i="34" s="1"/>
  <c r="I171" i="34" s="1"/>
  <c r="J171" i="34" s="1"/>
  <c r="C172" i="34"/>
  <c r="D172" i="34" s="1"/>
  <c r="E172" i="34" s="1"/>
  <c r="F172" i="34" s="1"/>
  <c r="I172" i="34" s="1"/>
  <c r="J172" i="34" s="1"/>
  <c r="C173" i="34"/>
  <c r="D173" i="34" s="1"/>
  <c r="C174" i="34"/>
  <c r="D174" i="34" s="1"/>
  <c r="C175" i="34"/>
  <c r="D175" i="34" s="1"/>
  <c r="C176" i="34"/>
  <c r="D176" i="34" s="1"/>
  <c r="C177" i="34"/>
  <c r="D177" i="34" s="1"/>
  <c r="C178" i="34"/>
  <c r="D178" i="34" s="1"/>
  <c r="C179" i="34"/>
  <c r="D179" i="34" s="1"/>
  <c r="C180" i="34"/>
  <c r="D180" i="34" s="1"/>
  <c r="C181" i="34"/>
  <c r="D181" i="34" s="1"/>
  <c r="C182" i="34"/>
  <c r="D182" i="34" s="1"/>
  <c r="C183" i="34"/>
  <c r="D183" i="34" s="1"/>
  <c r="C184" i="34"/>
  <c r="D184" i="34" s="1"/>
  <c r="C185" i="34"/>
  <c r="D185" i="34" s="1"/>
  <c r="C186" i="34"/>
  <c r="D186" i="34" s="1"/>
  <c r="C187" i="34"/>
  <c r="D187" i="34" s="1"/>
  <c r="C188" i="34"/>
  <c r="D188" i="34" s="1"/>
  <c r="C189" i="34"/>
  <c r="D189" i="34" s="1"/>
  <c r="C190" i="34"/>
  <c r="D190" i="34" s="1"/>
  <c r="C191" i="34"/>
  <c r="D191" i="34" s="1"/>
  <c r="C192" i="34"/>
  <c r="D192" i="34" s="1"/>
  <c r="C193" i="34"/>
  <c r="D193" i="34" s="1"/>
  <c r="C194" i="34"/>
  <c r="D194" i="34" s="1"/>
  <c r="C195" i="34"/>
  <c r="D195" i="34" s="1"/>
  <c r="C196" i="34"/>
  <c r="D196" i="34" s="1"/>
  <c r="C197" i="34"/>
  <c r="D197" i="34" s="1"/>
  <c r="C198" i="34"/>
  <c r="D198" i="34" s="1"/>
  <c r="C199" i="34"/>
  <c r="D199" i="34" s="1"/>
  <c r="C200" i="34"/>
  <c r="D200" i="34" s="1"/>
  <c r="C201" i="34"/>
  <c r="D201" i="34" s="1"/>
  <c r="C202" i="34"/>
  <c r="D202" i="34" s="1"/>
  <c r="C203" i="34"/>
  <c r="D203" i="34" s="1"/>
  <c r="C204" i="34"/>
  <c r="D204" i="34" s="1"/>
  <c r="C205" i="34"/>
  <c r="D205" i="34"/>
  <c r="E205" i="34"/>
  <c r="F205" i="34" s="1"/>
  <c r="G205" i="34"/>
  <c r="H205" i="34"/>
  <c r="I205" i="34"/>
  <c r="J205" i="34"/>
  <c r="C206" i="34"/>
  <c r="D206" i="34"/>
  <c r="E206" i="34"/>
  <c r="F206" i="34" s="1"/>
  <c r="G206" i="34"/>
  <c r="H206" i="34"/>
  <c r="I206" i="34"/>
  <c r="J206" i="34"/>
  <c r="C207" i="34"/>
  <c r="D207" i="34"/>
  <c r="E207" i="34"/>
  <c r="F207" i="34" s="1"/>
  <c r="G207" i="34"/>
  <c r="H207" i="34"/>
  <c r="I207" i="34"/>
  <c r="J207" i="34"/>
  <c r="C208" i="34"/>
  <c r="D208" i="34"/>
  <c r="E208" i="34"/>
  <c r="F208" i="34" s="1"/>
  <c r="G208" i="34"/>
  <c r="H208" i="34"/>
  <c r="I208" i="34"/>
  <c r="J208" i="34"/>
  <c r="C209" i="34"/>
  <c r="D209" i="34"/>
  <c r="E209" i="34"/>
  <c r="F209" i="34" s="1"/>
  <c r="G209" i="34"/>
  <c r="H209" i="34"/>
  <c r="I209" i="34"/>
  <c r="J209" i="34"/>
  <c r="C210" i="34"/>
  <c r="D210" i="34"/>
  <c r="E210" i="34"/>
  <c r="F210" i="34" s="1"/>
  <c r="G210" i="34"/>
  <c r="H210" i="34"/>
  <c r="I210" i="34"/>
  <c r="J210" i="34"/>
  <c r="C211" i="34"/>
  <c r="D211" i="34"/>
  <c r="E211" i="34"/>
  <c r="F211" i="34" s="1"/>
  <c r="G211" i="34"/>
  <c r="H211" i="34"/>
  <c r="I211" i="34"/>
  <c r="J211" i="34"/>
  <c r="C212" i="34"/>
  <c r="D212" i="34"/>
  <c r="E212" i="34"/>
  <c r="F212" i="34" s="1"/>
  <c r="G212" i="34"/>
  <c r="H212" i="34"/>
  <c r="I212" i="34"/>
  <c r="J212" i="34"/>
  <c r="C213" i="34"/>
  <c r="D213" i="34"/>
  <c r="E213" i="34"/>
  <c r="F213" i="34" s="1"/>
  <c r="G213" i="34"/>
  <c r="H213" i="34"/>
  <c r="I213" i="34"/>
  <c r="J213" i="34"/>
  <c r="C214" i="34"/>
  <c r="D214" i="34"/>
  <c r="E214" i="34"/>
  <c r="F214" i="34" s="1"/>
  <c r="G214" i="34"/>
  <c r="H214" i="34"/>
  <c r="I214" i="34"/>
  <c r="J214" i="34"/>
  <c r="C215" i="34"/>
  <c r="D215" i="34"/>
  <c r="E215" i="34"/>
  <c r="F215" i="34" s="1"/>
  <c r="G215" i="34"/>
  <c r="H215" i="34"/>
  <c r="I215" i="34"/>
  <c r="J215" i="34"/>
  <c r="C216" i="34"/>
  <c r="D216" i="34"/>
  <c r="E216" i="34"/>
  <c r="F216" i="34" s="1"/>
  <c r="G216" i="34"/>
  <c r="H216" i="34"/>
  <c r="I216" i="34"/>
  <c r="J216" i="34"/>
  <c r="C217" i="34"/>
  <c r="D217" i="34"/>
  <c r="E217" i="34"/>
  <c r="F217" i="34" s="1"/>
  <c r="G217" i="34"/>
  <c r="H217" i="34"/>
  <c r="I217" i="34"/>
  <c r="J217" i="34"/>
  <c r="C218" i="34"/>
  <c r="D218" i="34"/>
  <c r="E218" i="34"/>
  <c r="F218" i="34" s="1"/>
  <c r="G218" i="34"/>
  <c r="H218" i="34"/>
  <c r="I218" i="34"/>
  <c r="J218" i="34"/>
  <c r="C219" i="34"/>
  <c r="D219" i="34"/>
  <c r="E219" i="34"/>
  <c r="F219" i="34" s="1"/>
  <c r="G219" i="34"/>
  <c r="H219" i="34"/>
  <c r="I219" i="34"/>
  <c r="J219" i="34"/>
  <c r="C220" i="34"/>
  <c r="D220" i="34"/>
  <c r="E220" i="34"/>
  <c r="F220" i="34" s="1"/>
  <c r="G220" i="34"/>
  <c r="H220" i="34"/>
  <c r="I220" i="34"/>
  <c r="J220" i="34"/>
  <c r="C221" i="34"/>
  <c r="D221" i="34"/>
  <c r="E221" i="34"/>
  <c r="F221" i="34" s="1"/>
  <c r="G221" i="34"/>
  <c r="H221" i="34"/>
  <c r="I221" i="34"/>
  <c r="J221" i="34"/>
  <c r="C222" i="34"/>
  <c r="D222" i="34"/>
  <c r="E222" i="34"/>
  <c r="F222" i="34" s="1"/>
  <c r="G222" i="34"/>
  <c r="H222" i="34"/>
  <c r="I222" i="34"/>
  <c r="J222" i="34"/>
  <c r="C223" i="34"/>
  <c r="D223" i="34"/>
  <c r="E223" i="34"/>
  <c r="F223" i="34" s="1"/>
  <c r="G223" i="34"/>
  <c r="H223" i="34"/>
  <c r="I223" i="34"/>
  <c r="J223" i="34"/>
  <c r="C224" i="34"/>
  <c r="D224" i="34"/>
  <c r="E224" i="34"/>
  <c r="F224" i="34" s="1"/>
  <c r="G224" i="34"/>
  <c r="H224" i="34"/>
  <c r="I224" i="34"/>
  <c r="J224" i="34"/>
  <c r="C225" i="34"/>
  <c r="D225" i="34"/>
  <c r="E225" i="34"/>
  <c r="F225" i="34" s="1"/>
  <c r="G225" i="34"/>
  <c r="H225" i="34"/>
  <c r="I225" i="34"/>
  <c r="J225" i="34"/>
  <c r="C226" i="34"/>
  <c r="D226" i="34"/>
  <c r="E226" i="34"/>
  <c r="F226" i="34" s="1"/>
  <c r="G226" i="34"/>
  <c r="H226" i="34"/>
  <c r="I226" i="34"/>
  <c r="J226" i="34"/>
  <c r="C227" i="34"/>
  <c r="D227" i="34"/>
  <c r="E227" i="34"/>
  <c r="F227" i="34" s="1"/>
  <c r="G227" i="34"/>
  <c r="H227" i="34"/>
  <c r="I227" i="34"/>
  <c r="J227" i="34"/>
  <c r="C228" i="34"/>
  <c r="D228" i="34"/>
  <c r="E228" i="34"/>
  <c r="F228" i="34" s="1"/>
  <c r="G228" i="34"/>
  <c r="H228" i="34"/>
  <c r="I228" i="34"/>
  <c r="J228" i="34"/>
  <c r="C229" i="34"/>
  <c r="D229" i="34"/>
  <c r="E229" i="34"/>
  <c r="F229" i="34" s="1"/>
  <c r="G229" i="34"/>
  <c r="H229" i="34"/>
  <c r="I229" i="34"/>
  <c r="J229" i="34"/>
  <c r="C230" i="34"/>
  <c r="D230" i="34"/>
  <c r="E230" i="34"/>
  <c r="F230" i="34" s="1"/>
  <c r="G230" i="34"/>
  <c r="H230" i="34"/>
  <c r="I230" i="34"/>
  <c r="J230" i="34"/>
  <c r="C231" i="34"/>
  <c r="D231" i="34"/>
  <c r="E231" i="34"/>
  <c r="F231" i="34" s="1"/>
  <c r="G231" i="34"/>
  <c r="H231" i="34"/>
  <c r="I231" i="34"/>
  <c r="J231" i="34"/>
  <c r="C232" i="34"/>
  <c r="D232" i="34"/>
  <c r="E232" i="34"/>
  <c r="F232" i="34" s="1"/>
  <c r="G232" i="34"/>
  <c r="H232" i="34"/>
  <c r="I232" i="34"/>
  <c r="J232" i="34"/>
  <c r="C233" i="34"/>
  <c r="D233" i="34"/>
  <c r="E233" i="34"/>
  <c r="F233" i="34" s="1"/>
  <c r="G233" i="34"/>
  <c r="H233" i="34"/>
  <c r="I233" i="34"/>
  <c r="J233" i="34"/>
  <c r="C234" i="34"/>
  <c r="D234" i="34"/>
  <c r="E234" i="34"/>
  <c r="F234" i="34" s="1"/>
  <c r="G234" i="34"/>
  <c r="H234" i="34"/>
  <c r="I234" i="34"/>
  <c r="J234" i="34"/>
  <c r="C235" i="34"/>
  <c r="D235" i="34"/>
  <c r="E235" i="34"/>
  <c r="F235" i="34" s="1"/>
  <c r="G235" i="34"/>
  <c r="H235" i="34"/>
  <c r="I235" i="34"/>
  <c r="J235" i="34"/>
  <c r="C236" i="34"/>
  <c r="D236" i="34"/>
  <c r="E236" i="34"/>
  <c r="F236" i="34" s="1"/>
  <c r="G236" i="34"/>
  <c r="H236" i="34"/>
  <c r="I236" i="34"/>
  <c r="J236" i="34"/>
  <c r="C237" i="34"/>
  <c r="D237" i="34"/>
  <c r="E237" i="34"/>
  <c r="F237" i="34" s="1"/>
  <c r="G237" i="34"/>
  <c r="H237" i="34"/>
  <c r="I237" i="34"/>
  <c r="J237" i="34"/>
  <c r="C238" i="34"/>
  <c r="D238" i="34"/>
  <c r="E238" i="34"/>
  <c r="F238" i="34" s="1"/>
  <c r="G238" i="34"/>
  <c r="H238" i="34"/>
  <c r="I238" i="34"/>
  <c r="J238" i="34"/>
  <c r="C239" i="34"/>
  <c r="D239" i="34"/>
  <c r="E239" i="34"/>
  <c r="F239" i="34" s="1"/>
  <c r="G239" i="34"/>
  <c r="H239" i="34"/>
  <c r="I239" i="34"/>
  <c r="J239" i="34"/>
  <c r="C240" i="34"/>
  <c r="D240" i="34"/>
  <c r="E240" i="34"/>
  <c r="F240" i="34" s="1"/>
  <c r="G240" i="34"/>
  <c r="H240" i="34"/>
  <c r="I240" i="34"/>
  <c r="J240" i="34"/>
  <c r="C241" i="34"/>
  <c r="D241" i="34"/>
  <c r="E241" i="34"/>
  <c r="F241" i="34" s="1"/>
  <c r="G241" i="34"/>
  <c r="H241" i="34"/>
  <c r="I241" i="34"/>
  <c r="J241" i="34"/>
  <c r="C242" i="34"/>
  <c r="D242" i="34"/>
  <c r="E242" i="34"/>
  <c r="F242" i="34" s="1"/>
  <c r="G242" i="34"/>
  <c r="H242" i="34"/>
  <c r="I242" i="34"/>
  <c r="J242" i="34"/>
  <c r="C243" i="34"/>
  <c r="D243" i="34"/>
  <c r="E243" i="34"/>
  <c r="F243" i="34" s="1"/>
  <c r="G243" i="34"/>
  <c r="H243" i="34"/>
  <c r="I243" i="34"/>
  <c r="J243" i="34"/>
  <c r="C244" i="34"/>
  <c r="D244" i="34"/>
  <c r="E244" i="34"/>
  <c r="F244" i="34" s="1"/>
  <c r="G244" i="34"/>
  <c r="H244" i="34"/>
  <c r="I244" i="34"/>
  <c r="J244" i="34"/>
  <c r="C245" i="34"/>
  <c r="D245" i="34"/>
  <c r="E245" i="34"/>
  <c r="F245" i="34" s="1"/>
  <c r="G245" i="34"/>
  <c r="H245" i="34"/>
  <c r="I245" i="34"/>
  <c r="J245" i="34"/>
  <c r="C246" i="34"/>
  <c r="D246" i="34"/>
  <c r="E246" i="34"/>
  <c r="F246" i="34" s="1"/>
  <c r="G246" i="34"/>
  <c r="H246" i="34"/>
  <c r="I246" i="34"/>
  <c r="J246" i="34"/>
  <c r="C247" i="34"/>
  <c r="D247" i="34"/>
  <c r="E247" i="34"/>
  <c r="F247" i="34" s="1"/>
  <c r="G247" i="34"/>
  <c r="H247" i="34"/>
  <c r="I247" i="34"/>
  <c r="J247" i="34"/>
  <c r="C248" i="34"/>
  <c r="D248" i="34"/>
  <c r="E248" i="34"/>
  <c r="F248" i="34" s="1"/>
  <c r="G248" i="34"/>
  <c r="H248" i="34"/>
  <c r="I248" i="34"/>
  <c r="J248" i="34"/>
  <c r="C249" i="34"/>
  <c r="D249" i="34"/>
  <c r="E249" i="34"/>
  <c r="F249" i="34" s="1"/>
  <c r="G249" i="34"/>
  <c r="H249" i="34"/>
  <c r="I249" i="34"/>
  <c r="J249" i="34"/>
  <c r="C250" i="34"/>
  <c r="D250" i="34"/>
  <c r="E250" i="34"/>
  <c r="F250" i="34" s="1"/>
  <c r="G250" i="34"/>
  <c r="H250" i="34"/>
  <c r="I250" i="34"/>
  <c r="J250" i="34"/>
  <c r="C251" i="34"/>
  <c r="D251" i="34"/>
  <c r="E251" i="34"/>
  <c r="F251" i="34" s="1"/>
  <c r="G251" i="34"/>
  <c r="H251" i="34"/>
  <c r="I251" i="34"/>
  <c r="J251" i="34"/>
  <c r="C252" i="34"/>
  <c r="D252" i="34"/>
  <c r="E252" i="34"/>
  <c r="F252" i="34" s="1"/>
  <c r="G252" i="34"/>
  <c r="H252" i="34"/>
  <c r="I252" i="34"/>
  <c r="J252" i="34"/>
  <c r="C253" i="34"/>
  <c r="D253" i="34"/>
  <c r="E253" i="34"/>
  <c r="F253" i="34" s="1"/>
  <c r="G253" i="34"/>
  <c r="H253" i="34"/>
  <c r="I253" i="34"/>
  <c r="J253" i="34"/>
  <c r="C254" i="34"/>
  <c r="D254" i="34"/>
  <c r="E254" i="34"/>
  <c r="F254" i="34" s="1"/>
  <c r="G254" i="34"/>
  <c r="H254" i="34"/>
  <c r="I254" i="34"/>
  <c r="J254" i="34"/>
  <c r="C255" i="34"/>
  <c r="D255" i="34"/>
  <c r="E255" i="34"/>
  <c r="F255" i="34" s="1"/>
  <c r="G255" i="34"/>
  <c r="H255" i="34"/>
  <c r="I255" i="34"/>
  <c r="J255" i="34"/>
  <c r="C256" i="34"/>
  <c r="D256" i="34"/>
  <c r="E256" i="34"/>
  <c r="F256" i="34" s="1"/>
  <c r="G256" i="34"/>
  <c r="H256" i="34"/>
  <c r="I256" i="34"/>
  <c r="J256" i="34"/>
  <c r="C257" i="34"/>
  <c r="D257" i="34"/>
  <c r="E257" i="34"/>
  <c r="F257" i="34" s="1"/>
  <c r="G257" i="34"/>
  <c r="H257" i="34"/>
  <c r="I257" i="34"/>
  <c r="J257" i="34"/>
  <c r="C258" i="34"/>
  <c r="D258" i="34"/>
  <c r="E258" i="34"/>
  <c r="F258" i="34" s="1"/>
  <c r="G258" i="34"/>
  <c r="H258" i="34"/>
  <c r="I258" i="34"/>
  <c r="J258" i="34"/>
  <c r="C259" i="34"/>
  <c r="D259" i="34"/>
  <c r="E259" i="34"/>
  <c r="F259" i="34" s="1"/>
  <c r="G259" i="34"/>
  <c r="H259" i="34"/>
  <c r="I259" i="34"/>
  <c r="J259" i="34"/>
  <c r="C260" i="34"/>
  <c r="D260" i="34"/>
  <c r="E260" i="34"/>
  <c r="F260" i="34" s="1"/>
  <c r="G260" i="34"/>
  <c r="H260" i="34"/>
  <c r="I260" i="34"/>
  <c r="J260" i="34"/>
  <c r="C261" i="34"/>
  <c r="D261" i="34"/>
  <c r="E261" i="34"/>
  <c r="F261" i="34" s="1"/>
  <c r="G261" i="34"/>
  <c r="H261" i="34"/>
  <c r="I261" i="34"/>
  <c r="J261" i="34"/>
  <c r="C262" i="34"/>
  <c r="D262" i="34"/>
  <c r="E262" i="34"/>
  <c r="F262" i="34" s="1"/>
  <c r="G262" i="34"/>
  <c r="H262" i="34"/>
  <c r="I262" i="34"/>
  <c r="J262" i="34"/>
  <c r="C263" i="34"/>
  <c r="D263" i="34"/>
  <c r="E263" i="34"/>
  <c r="F263" i="34" s="1"/>
  <c r="G263" i="34"/>
  <c r="H263" i="34"/>
  <c r="I263" i="34"/>
  <c r="J263" i="34"/>
  <c r="C264" i="34"/>
  <c r="D264" i="34"/>
  <c r="E264" i="34"/>
  <c r="F264" i="34" s="1"/>
  <c r="G264" i="34"/>
  <c r="H264" i="34"/>
  <c r="I264" i="34"/>
  <c r="J264" i="34"/>
  <c r="C265" i="34"/>
  <c r="D265" i="34"/>
  <c r="E265" i="34"/>
  <c r="F265" i="34" s="1"/>
  <c r="G265" i="34"/>
  <c r="H265" i="34"/>
  <c r="I265" i="34"/>
  <c r="J265" i="34"/>
  <c r="C266" i="34"/>
  <c r="D266" i="34"/>
  <c r="E266" i="34"/>
  <c r="F266" i="34" s="1"/>
  <c r="G266" i="34"/>
  <c r="H266" i="34"/>
  <c r="I266" i="34"/>
  <c r="J266" i="34"/>
  <c r="C267" i="34"/>
  <c r="D267" i="34"/>
  <c r="E267" i="34"/>
  <c r="F267" i="34" s="1"/>
  <c r="G267" i="34"/>
  <c r="H267" i="34"/>
  <c r="I267" i="34"/>
  <c r="J267" i="34"/>
  <c r="C268" i="34"/>
  <c r="D268" i="34"/>
  <c r="E268" i="34"/>
  <c r="F268" i="34" s="1"/>
  <c r="G268" i="34"/>
  <c r="H268" i="34"/>
  <c r="I268" i="34"/>
  <c r="J268" i="34"/>
  <c r="C269" i="34"/>
  <c r="D269" i="34"/>
  <c r="E269" i="34"/>
  <c r="F269" i="34" s="1"/>
  <c r="G269" i="34"/>
  <c r="H269" i="34"/>
  <c r="I269" i="34"/>
  <c r="J269" i="34"/>
  <c r="C270" i="34"/>
  <c r="D270" i="34"/>
  <c r="E270" i="34"/>
  <c r="F270" i="34" s="1"/>
  <c r="G270" i="34"/>
  <c r="H270" i="34"/>
  <c r="I270" i="34"/>
  <c r="J270" i="34"/>
  <c r="C271" i="34"/>
  <c r="D271" i="34"/>
  <c r="E271" i="34"/>
  <c r="F271" i="34" s="1"/>
  <c r="G271" i="34"/>
  <c r="H271" i="34"/>
  <c r="I271" i="34"/>
  <c r="J271" i="34"/>
  <c r="C272" i="34"/>
  <c r="D272" i="34"/>
  <c r="E272" i="34"/>
  <c r="F272" i="34" s="1"/>
  <c r="G272" i="34"/>
  <c r="H272" i="34"/>
  <c r="I272" i="34"/>
  <c r="J272" i="34"/>
  <c r="C273" i="34"/>
  <c r="D273" i="34"/>
  <c r="E273" i="34"/>
  <c r="F273" i="34" s="1"/>
  <c r="G273" i="34"/>
  <c r="H273" i="34"/>
  <c r="I273" i="34"/>
  <c r="J273" i="34"/>
  <c r="C274" i="34"/>
  <c r="D274" i="34"/>
  <c r="E274" i="34"/>
  <c r="F274" i="34" s="1"/>
  <c r="G274" i="34"/>
  <c r="H274" i="34"/>
  <c r="I274" i="34"/>
  <c r="J274" i="34"/>
  <c r="C275" i="34"/>
  <c r="D275" i="34"/>
  <c r="E275" i="34"/>
  <c r="F275" i="34" s="1"/>
  <c r="G275" i="34"/>
  <c r="H275" i="34"/>
  <c r="I275" i="34"/>
  <c r="J275" i="34"/>
  <c r="C276" i="34"/>
  <c r="D276" i="34"/>
  <c r="E276" i="34"/>
  <c r="F276" i="34" s="1"/>
  <c r="G276" i="34"/>
  <c r="H276" i="34"/>
  <c r="I276" i="34"/>
  <c r="J276" i="34"/>
  <c r="C277" i="34"/>
  <c r="D277" i="34"/>
  <c r="E277" i="34"/>
  <c r="F277" i="34" s="1"/>
  <c r="G277" i="34"/>
  <c r="H277" i="34"/>
  <c r="I277" i="34"/>
  <c r="J277" i="34"/>
  <c r="C278" i="34"/>
  <c r="D278" i="34"/>
  <c r="E278" i="34"/>
  <c r="F278" i="34" s="1"/>
  <c r="G278" i="34"/>
  <c r="H278" i="34"/>
  <c r="I278" i="34"/>
  <c r="J278" i="34"/>
  <c r="C279" i="34"/>
  <c r="D279" i="34"/>
  <c r="E279" i="34"/>
  <c r="F279" i="34" s="1"/>
  <c r="G279" i="34"/>
  <c r="H279" i="34"/>
  <c r="I279" i="34"/>
  <c r="J279" i="34"/>
  <c r="C280" i="34"/>
  <c r="D280" i="34"/>
  <c r="E280" i="34"/>
  <c r="F280" i="34" s="1"/>
  <c r="G280" i="34"/>
  <c r="H280" i="34"/>
  <c r="I280" i="34"/>
  <c r="J280" i="34"/>
  <c r="C281" i="34"/>
  <c r="D281" i="34"/>
  <c r="E281" i="34"/>
  <c r="F281" i="34" s="1"/>
  <c r="G281" i="34"/>
  <c r="H281" i="34"/>
  <c r="I281" i="34"/>
  <c r="J281" i="34"/>
  <c r="C282" i="34"/>
  <c r="D282" i="34"/>
  <c r="E282" i="34"/>
  <c r="F282" i="34" s="1"/>
  <c r="G282" i="34"/>
  <c r="H282" i="34"/>
  <c r="I282" i="34"/>
  <c r="J282" i="34"/>
  <c r="C283" i="34"/>
  <c r="D283" i="34"/>
  <c r="E283" i="34"/>
  <c r="F283" i="34" s="1"/>
  <c r="G283" i="34"/>
  <c r="H283" i="34"/>
  <c r="I283" i="34"/>
  <c r="J283" i="34"/>
  <c r="C284" i="34"/>
  <c r="D284" i="34"/>
  <c r="E284" i="34"/>
  <c r="F284" i="34" s="1"/>
  <c r="G284" i="34"/>
  <c r="H284" i="34"/>
  <c r="I284" i="34"/>
  <c r="J284" i="34"/>
  <c r="C285" i="34"/>
  <c r="D285" i="34"/>
  <c r="E285" i="34"/>
  <c r="F285" i="34" s="1"/>
  <c r="G285" i="34"/>
  <c r="H285" i="34"/>
  <c r="I285" i="34"/>
  <c r="J285" i="34"/>
  <c r="C286" i="34"/>
  <c r="D286" i="34"/>
  <c r="E286" i="34"/>
  <c r="F286" i="34" s="1"/>
  <c r="G286" i="34"/>
  <c r="H286" i="34"/>
  <c r="I286" i="34"/>
  <c r="J286" i="34"/>
  <c r="C287" i="34"/>
  <c r="D287" i="34"/>
  <c r="E287" i="34"/>
  <c r="F287" i="34" s="1"/>
  <c r="G287" i="34"/>
  <c r="H287" i="34"/>
  <c r="I287" i="34"/>
  <c r="J287" i="34"/>
  <c r="C288" i="34"/>
  <c r="D288" i="34"/>
  <c r="E288" i="34"/>
  <c r="F288" i="34" s="1"/>
  <c r="G288" i="34"/>
  <c r="H288" i="34"/>
  <c r="I288" i="34"/>
  <c r="J288" i="34"/>
  <c r="C289" i="34"/>
  <c r="D289" i="34"/>
  <c r="E289" i="34"/>
  <c r="F289" i="34" s="1"/>
  <c r="G289" i="34"/>
  <c r="H289" i="34"/>
  <c r="I289" i="34"/>
  <c r="J289" i="34"/>
  <c r="C290" i="34"/>
  <c r="D290" i="34"/>
  <c r="E290" i="34"/>
  <c r="F290" i="34" s="1"/>
  <c r="G290" i="34"/>
  <c r="H290" i="34"/>
  <c r="I290" i="34"/>
  <c r="J290" i="34"/>
  <c r="C291" i="34"/>
  <c r="D291" i="34"/>
  <c r="E291" i="34"/>
  <c r="F291" i="34" s="1"/>
  <c r="G291" i="34"/>
  <c r="H291" i="34"/>
  <c r="I291" i="34"/>
  <c r="J291" i="34"/>
  <c r="C292" i="34"/>
  <c r="D292" i="34"/>
  <c r="E292" i="34"/>
  <c r="F292" i="34" s="1"/>
  <c r="G292" i="34"/>
  <c r="H292" i="34"/>
  <c r="I292" i="34"/>
  <c r="J292" i="34"/>
  <c r="C293" i="34"/>
  <c r="D293" i="34"/>
  <c r="E293" i="34"/>
  <c r="F293" i="34" s="1"/>
  <c r="G293" i="34"/>
  <c r="H293" i="34"/>
  <c r="I293" i="34"/>
  <c r="J293" i="34"/>
  <c r="C294" i="34"/>
  <c r="D294" i="34"/>
  <c r="E294" i="34"/>
  <c r="F294" i="34" s="1"/>
  <c r="G294" i="34"/>
  <c r="H294" i="34"/>
  <c r="I294" i="34"/>
  <c r="J294" i="34"/>
  <c r="C295" i="34"/>
  <c r="D295" i="34"/>
  <c r="E295" i="34"/>
  <c r="F295" i="34" s="1"/>
  <c r="G295" i="34"/>
  <c r="H295" i="34"/>
  <c r="I295" i="34"/>
  <c r="J295" i="34"/>
  <c r="C296" i="34"/>
  <c r="D296" i="34"/>
  <c r="E296" i="34"/>
  <c r="F296" i="34" s="1"/>
  <c r="G296" i="34"/>
  <c r="H296" i="34"/>
  <c r="I296" i="34"/>
  <c r="J296" i="34"/>
  <c r="C297" i="34"/>
  <c r="D297" i="34"/>
  <c r="E297" i="34"/>
  <c r="F297" i="34" s="1"/>
  <c r="G297" i="34"/>
  <c r="H297" i="34"/>
  <c r="I297" i="34"/>
  <c r="J297" i="34"/>
  <c r="C298" i="34"/>
  <c r="D298" i="34"/>
  <c r="E298" i="34"/>
  <c r="F298" i="34" s="1"/>
  <c r="G298" i="34"/>
  <c r="H298" i="34"/>
  <c r="I298" i="34"/>
  <c r="J298" i="34"/>
  <c r="C299" i="34"/>
  <c r="D299" i="34"/>
  <c r="E299" i="34"/>
  <c r="F299" i="34" s="1"/>
  <c r="G299" i="34"/>
  <c r="H299" i="34"/>
  <c r="I299" i="34"/>
  <c r="J299" i="34"/>
  <c r="C300" i="34"/>
  <c r="D300" i="34"/>
  <c r="E300" i="34"/>
  <c r="F300" i="34" s="1"/>
  <c r="G300" i="34"/>
  <c r="H300" i="34"/>
  <c r="I300" i="34"/>
  <c r="J300" i="34"/>
  <c r="C301" i="34"/>
  <c r="D301" i="34"/>
  <c r="E301" i="34"/>
  <c r="F301" i="34" s="1"/>
  <c r="G301" i="34"/>
  <c r="H301" i="34"/>
  <c r="I301" i="34"/>
  <c r="J301" i="34"/>
  <c r="C302" i="34"/>
  <c r="D302" i="34"/>
  <c r="E302" i="34"/>
  <c r="F302" i="34" s="1"/>
  <c r="G302" i="34"/>
  <c r="H302" i="34"/>
  <c r="I302" i="34"/>
  <c r="J302" i="34"/>
  <c r="C303" i="34"/>
  <c r="D303" i="34"/>
  <c r="E303" i="34"/>
  <c r="F303" i="34" s="1"/>
  <c r="G303" i="34"/>
  <c r="H303" i="34"/>
  <c r="I303" i="34"/>
  <c r="J303" i="34"/>
  <c r="C304" i="34"/>
  <c r="D304" i="34"/>
  <c r="E304" i="34"/>
  <c r="F304" i="34" s="1"/>
  <c r="G304" i="34"/>
  <c r="H304" i="34"/>
  <c r="I304" i="34"/>
  <c r="J304" i="34"/>
  <c r="C305" i="34"/>
  <c r="D305" i="34"/>
  <c r="E305" i="34"/>
  <c r="F305" i="34" s="1"/>
  <c r="G305" i="34"/>
  <c r="H305" i="34"/>
  <c r="I305" i="34"/>
  <c r="J305" i="34"/>
  <c r="C306" i="34"/>
  <c r="D306" i="34"/>
  <c r="E306" i="34"/>
  <c r="F306" i="34" s="1"/>
  <c r="G306" i="34"/>
  <c r="H306" i="34"/>
  <c r="I306" i="34"/>
  <c r="J306" i="34"/>
  <c r="C307" i="34"/>
  <c r="D307" i="34"/>
  <c r="E307" i="34"/>
  <c r="F307" i="34" s="1"/>
  <c r="G307" i="34"/>
  <c r="H307" i="34"/>
  <c r="I307" i="34"/>
  <c r="J307" i="34"/>
  <c r="C308" i="34"/>
  <c r="D308" i="34"/>
  <c r="E308" i="34"/>
  <c r="F308" i="34" s="1"/>
  <c r="G308" i="34"/>
  <c r="H308" i="34"/>
  <c r="I308" i="34"/>
  <c r="J308" i="34"/>
  <c r="C309" i="34"/>
  <c r="D309" i="34"/>
  <c r="E309" i="34"/>
  <c r="F309" i="34" s="1"/>
  <c r="G309" i="34"/>
  <c r="H309" i="34"/>
  <c r="I309" i="34"/>
  <c r="J309" i="34"/>
  <c r="C310" i="34"/>
  <c r="D310" i="34"/>
  <c r="E310" i="34"/>
  <c r="F310" i="34" s="1"/>
  <c r="G310" i="34"/>
  <c r="H310" i="34"/>
  <c r="I310" i="34"/>
  <c r="J310" i="34"/>
  <c r="C311" i="34"/>
  <c r="D311" i="34"/>
  <c r="E311" i="34"/>
  <c r="F311" i="34" s="1"/>
  <c r="G311" i="34"/>
  <c r="H311" i="34"/>
  <c r="I311" i="34"/>
  <c r="J311" i="34"/>
  <c r="C312" i="34"/>
  <c r="D312" i="34"/>
  <c r="E312" i="34"/>
  <c r="F312" i="34" s="1"/>
  <c r="G312" i="34"/>
  <c r="H312" i="34"/>
  <c r="I312" i="34"/>
  <c r="J312" i="34"/>
  <c r="C313" i="34"/>
  <c r="D313" i="34"/>
  <c r="E313" i="34"/>
  <c r="F313" i="34" s="1"/>
  <c r="G313" i="34"/>
  <c r="H313" i="34"/>
  <c r="I313" i="34"/>
  <c r="J313" i="34"/>
  <c r="C314" i="34"/>
  <c r="D314" i="34"/>
  <c r="E314" i="34"/>
  <c r="F314" i="34" s="1"/>
  <c r="G314" i="34"/>
  <c r="H314" i="34"/>
  <c r="I314" i="34"/>
  <c r="J314" i="34"/>
  <c r="C315" i="34"/>
  <c r="D315" i="34"/>
  <c r="E315" i="34"/>
  <c r="F315" i="34" s="1"/>
  <c r="G315" i="34"/>
  <c r="H315" i="34"/>
  <c r="I315" i="34"/>
  <c r="J315" i="34"/>
  <c r="C316" i="34"/>
  <c r="D316" i="34"/>
  <c r="E316" i="34"/>
  <c r="F316" i="34" s="1"/>
  <c r="G316" i="34"/>
  <c r="H316" i="34"/>
  <c r="I316" i="34"/>
  <c r="J316" i="34"/>
  <c r="C317" i="34"/>
  <c r="D317" i="34"/>
  <c r="E317" i="34"/>
  <c r="F317" i="34" s="1"/>
  <c r="G317" i="34"/>
  <c r="H317" i="34"/>
  <c r="I317" i="34"/>
  <c r="J317" i="34"/>
  <c r="C318" i="34"/>
  <c r="D318" i="34"/>
  <c r="E318" i="34"/>
  <c r="F318" i="34" s="1"/>
  <c r="G318" i="34"/>
  <c r="H318" i="34"/>
  <c r="I318" i="34"/>
  <c r="J318" i="34"/>
  <c r="C319" i="34"/>
  <c r="D319" i="34"/>
  <c r="E319" i="34"/>
  <c r="F319" i="34" s="1"/>
  <c r="G319" i="34"/>
  <c r="H319" i="34"/>
  <c r="I319" i="34"/>
  <c r="J319" i="34"/>
  <c r="C320" i="34"/>
  <c r="D320" i="34"/>
  <c r="E320" i="34"/>
  <c r="F320" i="34" s="1"/>
  <c r="G320" i="34"/>
  <c r="H320" i="34"/>
  <c r="I320" i="34"/>
  <c r="J320" i="34"/>
  <c r="C321" i="34"/>
  <c r="D321" i="34"/>
  <c r="E321" i="34"/>
  <c r="F321" i="34" s="1"/>
  <c r="G321" i="34"/>
  <c r="H321" i="34"/>
  <c r="I321" i="34"/>
  <c r="J321" i="34"/>
  <c r="C322" i="34"/>
  <c r="D322" i="34"/>
  <c r="E322" i="34"/>
  <c r="F322" i="34" s="1"/>
  <c r="G322" i="34"/>
  <c r="H322" i="34"/>
  <c r="I322" i="34"/>
  <c r="J322" i="34"/>
  <c r="C323" i="34"/>
  <c r="D323" i="34"/>
  <c r="E323" i="34"/>
  <c r="F323" i="34" s="1"/>
  <c r="G323" i="34"/>
  <c r="H323" i="34"/>
  <c r="I323" i="34"/>
  <c r="J323" i="34"/>
  <c r="C324" i="34"/>
  <c r="D324" i="34"/>
  <c r="E324" i="34"/>
  <c r="F324" i="34" s="1"/>
  <c r="G324" i="34"/>
  <c r="H324" i="34"/>
  <c r="I324" i="34"/>
  <c r="J324" i="34"/>
  <c r="C325" i="34"/>
  <c r="D325" i="34"/>
  <c r="E325" i="34"/>
  <c r="F325" i="34" s="1"/>
  <c r="G325" i="34"/>
  <c r="H325" i="34"/>
  <c r="I325" i="34"/>
  <c r="J325" i="34"/>
  <c r="C326" i="34"/>
  <c r="D326" i="34"/>
  <c r="E326" i="34"/>
  <c r="F326" i="34" s="1"/>
  <c r="G326" i="34"/>
  <c r="H326" i="34"/>
  <c r="I326" i="34"/>
  <c r="J326" i="34"/>
  <c r="C327" i="34"/>
  <c r="D327" i="34"/>
  <c r="E327" i="34"/>
  <c r="F327" i="34" s="1"/>
  <c r="G327" i="34"/>
  <c r="H327" i="34"/>
  <c r="I327" i="34"/>
  <c r="J327" i="34"/>
  <c r="C328" i="34"/>
  <c r="D328" i="34"/>
  <c r="E328" i="34"/>
  <c r="F328" i="34" s="1"/>
  <c r="G328" i="34"/>
  <c r="H328" i="34"/>
  <c r="I328" i="34"/>
  <c r="J328" i="34"/>
  <c r="C329" i="34"/>
  <c r="D329" i="34"/>
  <c r="E329" i="34"/>
  <c r="F329" i="34" s="1"/>
  <c r="G329" i="34"/>
  <c r="H329" i="34"/>
  <c r="I329" i="34"/>
  <c r="J329" i="34"/>
  <c r="C330" i="34"/>
  <c r="D330" i="34"/>
  <c r="E330" i="34"/>
  <c r="F330" i="34" s="1"/>
  <c r="G330" i="34"/>
  <c r="H330" i="34"/>
  <c r="I330" i="34"/>
  <c r="J330" i="34"/>
  <c r="C331" i="34"/>
  <c r="D331" i="34"/>
  <c r="E331" i="34"/>
  <c r="F331" i="34" s="1"/>
  <c r="G331" i="34"/>
  <c r="H331" i="34"/>
  <c r="I331" i="34"/>
  <c r="J331" i="34"/>
  <c r="C332" i="34"/>
  <c r="D332" i="34"/>
  <c r="E332" i="34"/>
  <c r="F332" i="34" s="1"/>
  <c r="G332" i="34"/>
  <c r="H332" i="34"/>
  <c r="I332" i="34"/>
  <c r="J332" i="34"/>
  <c r="C333" i="34"/>
  <c r="D333" i="34"/>
  <c r="E333" i="34"/>
  <c r="F333" i="34" s="1"/>
  <c r="G333" i="34"/>
  <c r="H333" i="34"/>
  <c r="I333" i="34"/>
  <c r="J333" i="34"/>
  <c r="C334" i="34"/>
  <c r="D334" i="34"/>
  <c r="E334" i="34"/>
  <c r="F334" i="34" s="1"/>
  <c r="G334" i="34"/>
  <c r="H334" i="34"/>
  <c r="I334" i="34"/>
  <c r="J334" i="34"/>
  <c r="C335" i="34"/>
  <c r="D335" i="34"/>
  <c r="E335" i="34"/>
  <c r="F335" i="34" s="1"/>
  <c r="G335" i="34"/>
  <c r="H335" i="34"/>
  <c r="I335" i="34"/>
  <c r="J335" i="34"/>
  <c r="C336" i="34"/>
  <c r="D336" i="34"/>
  <c r="E336" i="34"/>
  <c r="F336" i="34" s="1"/>
  <c r="G336" i="34"/>
  <c r="H336" i="34"/>
  <c r="I336" i="34"/>
  <c r="J336" i="34"/>
  <c r="C337" i="34"/>
  <c r="D337" i="34"/>
  <c r="E337" i="34"/>
  <c r="F337" i="34" s="1"/>
  <c r="G337" i="34"/>
  <c r="H337" i="34"/>
  <c r="I337" i="34"/>
  <c r="J337" i="34"/>
  <c r="C338" i="34"/>
  <c r="D338" i="34"/>
  <c r="E338" i="34"/>
  <c r="F338" i="34" s="1"/>
  <c r="G338" i="34"/>
  <c r="H338" i="34"/>
  <c r="I338" i="34"/>
  <c r="J338" i="34"/>
  <c r="C339" i="34"/>
  <c r="D339" i="34"/>
  <c r="E339" i="34"/>
  <c r="F339" i="34" s="1"/>
  <c r="G339" i="34"/>
  <c r="H339" i="34"/>
  <c r="I339" i="34"/>
  <c r="J339" i="34"/>
  <c r="C340" i="34"/>
  <c r="D340" i="34"/>
  <c r="E340" i="34"/>
  <c r="F340" i="34" s="1"/>
  <c r="G340" i="34"/>
  <c r="H340" i="34"/>
  <c r="I340" i="34"/>
  <c r="J340" i="34"/>
  <c r="C341" i="34"/>
  <c r="D341" i="34"/>
  <c r="E341" i="34"/>
  <c r="F341" i="34" s="1"/>
  <c r="G341" i="34"/>
  <c r="H341" i="34"/>
  <c r="I341" i="34"/>
  <c r="J341" i="34"/>
  <c r="C342" i="34"/>
  <c r="D342" i="34"/>
  <c r="E342" i="34"/>
  <c r="F342" i="34" s="1"/>
  <c r="G342" i="34"/>
  <c r="H342" i="34"/>
  <c r="I342" i="34"/>
  <c r="J342" i="34"/>
  <c r="C343" i="34"/>
  <c r="D343" i="34"/>
  <c r="E343" i="34"/>
  <c r="F343" i="34" s="1"/>
  <c r="G343" i="34"/>
  <c r="H343" i="34"/>
  <c r="I343" i="34"/>
  <c r="J343" i="34"/>
  <c r="C344" i="34"/>
  <c r="D344" i="34"/>
  <c r="E344" i="34"/>
  <c r="F344" i="34" s="1"/>
  <c r="G344" i="34"/>
  <c r="H344" i="34"/>
  <c r="I344" i="34"/>
  <c r="J344" i="34"/>
  <c r="C345" i="34"/>
  <c r="D345" i="34"/>
  <c r="E345" i="34"/>
  <c r="F345" i="34" s="1"/>
  <c r="G345" i="34"/>
  <c r="H345" i="34"/>
  <c r="I345" i="34"/>
  <c r="J345" i="34"/>
  <c r="C346" i="34"/>
  <c r="D346" i="34"/>
  <c r="E346" i="34"/>
  <c r="F346" i="34" s="1"/>
  <c r="G346" i="34"/>
  <c r="H346" i="34"/>
  <c r="I346" i="34"/>
  <c r="J346" i="34"/>
  <c r="C347" i="34"/>
  <c r="D347" i="34"/>
  <c r="E347" i="34"/>
  <c r="F347" i="34" s="1"/>
  <c r="G347" i="34"/>
  <c r="H347" i="34"/>
  <c r="I347" i="34"/>
  <c r="J347" i="34"/>
  <c r="C348" i="34"/>
  <c r="D348" i="34"/>
  <c r="E348" i="34"/>
  <c r="F348" i="34" s="1"/>
  <c r="G348" i="34"/>
  <c r="H348" i="34"/>
  <c r="I348" i="34"/>
  <c r="J348" i="34"/>
  <c r="C349" i="34"/>
  <c r="D349" i="34"/>
  <c r="E349" i="34"/>
  <c r="F349" i="34" s="1"/>
  <c r="G349" i="34"/>
  <c r="H349" i="34"/>
  <c r="I349" i="34"/>
  <c r="J349" i="34"/>
  <c r="C350" i="34"/>
  <c r="D350" i="34"/>
  <c r="E350" i="34"/>
  <c r="F350" i="34" s="1"/>
  <c r="G350" i="34"/>
  <c r="H350" i="34"/>
  <c r="I350" i="34"/>
  <c r="J350" i="34"/>
  <c r="C351" i="34"/>
  <c r="D351" i="34"/>
  <c r="E351" i="34"/>
  <c r="F351" i="34" s="1"/>
  <c r="G351" i="34"/>
  <c r="H351" i="34"/>
  <c r="I351" i="34"/>
  <c r="J351" i="34"/>
  <c r="C352" i="34"/>
  <c r="D352" i="34"/>
  <c r="E352" i="34"/>
  <c r="F352" i="34" s="1"/>
  <c r="G352" i="34"/>
  <c r="H352" i="34"/>
  <c r="I352" i="34"/>
  <c r="J352" i="34"/>
  <c r="C353" i="34"/>
  <c r="D353" i="34"/>
  <c r="E353" i="34"/>
  <c r="F353" i="34" s="1"/>
  <c r="G353" i="34"/>
  <c r="H353" i="34"/>
  <c r="I353" i="34"/>
  <c r="J353" i="34"/>
  <c r="C354" i="34"/>
  <c r="D354" i="34"/>
  <c r="E354" i="34"/>
  <c r="F354" i="34" s="1"/>
  <c r="G354" i="34"/>
  <c r="H354" i="34"/>
  <c r="I354" i="34"/>
  <c r="J354" i="34"/>
  <c r="C355" i="34"/>
  <c r="D355" i="34"/>
  <c r="E355" i="34"/>
  <c r="F355" i="34" s="1"/>
  <c r="G355" i="34"/>
  <c r="H355" i="34"/>
  <c r="I355" i="34"/>
  <c r="J355" i="34"/>
  <c r="C356" i="34"/>
  <c r="D356" i="34"/>
  <c r="E356" i="34"/>
  <c r="F356" i="34" s="1"/>
  <c r="G356" i="34"/>
  <c r="H356" i="34"/>
  <c r="I356" i="34"/>
  <c r="J356" i="34"/>
  <c r="C357" i="34"/>
  <c r="D357" i="34"/>
  <c r="E357" i="34"/>
  <c r="F357" i="34" s="1"/>
  <c r="G357" i="34"/>
  <c r="H357" i="34"/>
  <c r="I357" i="34"/>
  <c r="J357" i="34"/>
  <c r="C358" i="34"/>
  <c r="D358" i="34"/>
  <c r="E358" i="34"/>
  <c r="F358" i="34" s="1"/>
  <c r="G358" i="34"/>
  <c r="H358" i="34"/>
  <c r="I358" i="34"/>
  <c r="J358" i="34"/>
  <c r="C359" i="34"/>
  <c r="D359" i="34"/>
  <c r="E359" i="34"/>
  <c r="F359" i="34" s="1"/>
  <c r="G359" i="34"/>
  <c r="H359" i="34"/>
  <c r="I359" i="34"/>
  <c r="J359" i="34"/>
  <c r="C360" i="34"/>
  <c r="D360" i="34"/>
  <c r="E360" i="34"/>
  <c r="F360" i="34" s="1"/>
  <c r="G360" i="34"/>
  <c r="H360" i="34"/>
  <c r="I360" i="34"/>
  <c r="J360" i="34"/>
  <c r="C361" i="34"/>
  <c r="D361" i="34"/>
  <c r="E361" i="34"/>
  <c r="F361" i="34" s="1"/>
  <c r="G361" i="34"/>
  <c r="H361" i="34"/>
  <c r="I361" i="34"/>
  <c r="J361" i="34"/>
  <c r="C362" i="34"/>
  <c r="D362" i="34"/>
  <c r="E362" i="34"/>
  <c r="F362" i="34" s="1"/>
  <c r="G362" i="34"/>
  <c r="H362" i="34"/>
  <c r="I362" i="34"/>
  <c r="J362" i="34"/>
  <c r="C363" i="34"/>
  <c r="D363" i="34"/>
  <c r="E363" i="34"/>
  <c r="F363" i="34" s="1"/>
  <c r="G363" i="34"/>
  <c r="H363" i="34"/>
  <c r="I363" i="34"/>
  <c r="J363" i="34"/>
  <c r="C364" i="34"/>
  <c r="D364" i="34"/>
  <c r="E364" i="34"/>
  <c r="F364" i="34" s="1"/>
  <c r="G364" i="34"/>
  <c r="H364" i="34"/>
  <c r="I364" i="34"/>
  <c r="J364" i="34"/>
  <c r="C365" i="34"/>
  <c r="D365" i="34"/>
  <c r="E365" i="34"/>
  <c r="F365" i="34" s="1"/>
  <c r="G365" i="34"/>
  <c r="H365" i="34"/>
  <c r="I365" i="34"/>
  <c r="J365" i="34"/>
  <c r="C366" i="34"/>
  <c r="D366" i="34"/>
  <c r="E366" i="34"/>
  <c r="F366" i="34" s="1"/>
  <c r="G366" i="34"/>
  <c r="H366" i="34"/>
  <c r="I366" i="34"/>
  <c r="J366" i="34"/>
  <c r="C367" i="34"/>
  <c r="D367" i="34"/>
  <c r="E367" i="34"/>
  <c r="F367" i="34" s="1"/>
  <c r="G367" i="34"/>
  <c r="H367" i="34"/>
  <c r="I367" i="34"/>
  <c r="J367" i="34"/>
  <c r="C368" i="34"/>
  <c r="D368" i="34"/>
  <c r="E368" i="34"/>
  <c r="F368" i="34" s="1"/>
  <c r="G368" i="34"/>
  <c r="H368" i="34"/>
  <c r="I368" i="34"/>
  <c r="J368" i="34"/>
  <c r="C369" i="34"/>
  <c r="D369" i="34"/>
  <c r="E369" i="34"/>
  <c r="F369" i="34" s="1"/>
  <c r="G369" i="34"/>
  <c r="H369" i="34"/>
  <c r="I369" i="34"/>
  <c r="J369" i="34"/>
  <c r="C370" i="34"/>
  <c r="D370" i="34"/>
  <c r="E370" i="34"/>
  <c r="F370" i="34" s="1"/>
  <c r="G370" i="34"/>
  <c r="H370" i="34"/>
  <c r="I370" i="34"/>
  <c r="J370" i="34"/>
  <c r="C371" i="34"/>
  <c r="D371" i="34"/>
  <c r="E371" i="34"/>
  <c r="F371" i="34" s="1"/>
  <c r="G371" i="34"/>
  <c r="H371" i="34"/>
  <c r="I371" i="34"/>
  <c r="J371" i="34"/>
  <c r="C372" i="34"/>
  <c r="D372" i="34"/>
  <c r="E372" i="34"/>
  <c r="F372" i="34" s="1"/>
  <c r="G372" i="34"/>
  <c r="H372" i="34"/>
  <c r="I372" i="34"/>
  <c r="J372" i="34"/>
  <c r="C373" i="34"/>
  <c r="D373" i="34"/>
  <c r="E373" i="34"/>
  <c r="F373" i="34" s="1"/>
  <c r="G373" i="34"/>
  <c r="H373" i="34"/>
  <c r="I373" i="34"/>
  <c r="J373" i="34"/>
  <c r="C374" i="34"/>
  <c r="D374" i="34"/>
  <c r="E374" i="34"/>
  <c r="F374" i="34" s="1"/>
  <c r="G374" i="34"/>
  <c r="H374" i="34"/>
  <c r="I374" i="34"/>
  <c r="J374" i="34"/>
  <c r="C375" i="34"/>
  <c r="D375" i="34"/>
  <c r="E375" i="34"/>
  <c r="F375" i="34" s="1"/>
  <c r="G375" i="34"/>
  <c r="H375" i="34"/>
  <c r="I375" i="34"/>
  <c r="J375" i="34"/>
  <c r="C376" i="34"/>
  <c r="D376" i="34"/>
  <c r="E376" i="34"/>
  <c r="F376" i="34" s="1"/>
  <c r="G376" i="34"/>
  <c r="H376" i="34"/>
  <c r="I376" i="34"/>
  <c r="J376" i="34"/>
  <c r="C377" i="34"/>
  <c r="D377" i="34"/>
  <c r="E377" i="34"/>
  <c r="F377" i="34" s="1"/>
  <c r="G377" i="34"/>
  <c r="H377" i="34"/>
  <c r="I377" i="34"/>
  <c r="J377" i="34"/>
  <c r="C378" i="34"/>
  <c r="D378" i="34"/>
  <c r="E378" i="34"/>
  <c r="F378" i="34" s="1"/>
  <c r="G378" i="34"/>
  <c r="H378" i="34"/>
  <c r="I378" i="34"/>
  <c r="J378" i="34"/>
  <c r="C379" i="34"/>
  <c r="D379" i="34"/>
  <c r="E379" i="34"/>
  <c r="F379" i="34" s="1"/>
  <c r="G379" i="34"/>
  <c r="H379" i="34"/>
  <c r="I379" i="34"/>
  <c r="J379" i="34"/>
  <c r="C380" i="34"/>
  <c r="D380" i="34"/>
  <c r="E380" i="34"/>
  <c r="F380" i="34" s="1"/>
  <c r="G380" i="34"/>
  <c r="H380" i="34"/>
  <c r="I380" i="34"/>
  <c r="J380" i="34"/>
  <c r="C381" i="34"/>
  <c r="D381" i="34"/>
  <c r="E381" i="34"/>
  <c r="F381" i="34" s="1"/>
  <c r="G381" i="34"/>
  <c r="H381" i="34"/>
  <c r="I381" i="34"/>
  <c r="J381" i="34"/>
  <c r="C382" i="34"/>
  <c r="D382" i="34"/>
  <c r="E382" i="34"/>
  <c r="F382" i="34" s="1"/>
  <c r="G382" i="34"/>
  <c r="H382" i="34"/>
  <c r="I382" i="34"/>
  <c r="J382" i="34"/>
  <c r="C383" i="34"/>
  <c r="D383" i="34"/>
  <c r="E383" i="34"/>
  <c r="F383" i="34" s="1"/>
  <c r="G383" i="34"/>
  <c r="H383" i="34"/>
  <c r="I383" i="34"/>
  <c r="J383" i="34"/>
  <c r="C384" i="34"/>
  <c r="D384" i="34"/>
  <c r="E384" i="34"/>
  <c r="F384" i="34" s="1"/>
  <c r="G384" i="34"/>
  <c r="H384" i="34"/>
  <c r="I384" i="34"/>
  <c r="J384" i="34"/>
  <c r="C385" i="34"/>
  <c r="D385" i="34"/>
  <c r="E385" i="34"/>
  <c r="F385" i="34" s="1"/>
  <c r="G385" i="34"/>
  <c r="H385" i="34"/>
  <c r="I385" i="34"/>
  <c r="J385" i="34"/>
  <c r="C386" i="34"/>
  <c r="D386" i="34"/>
  <c r="E386" i="34"/>
  <c r="F386" i="34" s="1"/>
  <c r="G386" i="34"/>
  <c r="H386" i="34"/>
  <c r="I386" i="34"/>
  <c r="J386" i="34"/>
  <c r="C387" i="34"/>
  <c r="D387" i="34"/>
  <c r="E387" i="34"/>
  <c r="F387" i="34" s="1"/>
  <c r="G387" i="34"/>
  <c r="H387" i="34"/>
  <c r="I387" i="34"/>
  <c r="J387" i="34"/>
  <c r="C388" i="34"/>
  <c r="D388" i="34"/>
  <c r="E388" i="34"/>
  <c r="F388" i="34" s="1"/>
  <c r="G388" i="34"/>
  <c r="H388" i="34"/>
  <c r="I388" i="34"/>
  <c r="J388" i="34"/>
  <c r="C389" i="34"/>
  <c r="D389" i="34"/>
  <c r="E389" i="34"/>
  <c r="F389" i="34" s="1"/>
  <c r="G389" i="34"/>
  <c r="H389" i="34"/>
  <c r="I389" i="34"/>
  <c r="J389" i="34"/>
  <c r="C390" i="34"/>
  <c r="D390" i="34"/>
  <c r="E390" i="34"/>
  <c r="F390" i="34" s="1"/>
  <c r="G390" i="34"/>
  <c r="H390" i="34"/>
  <c r="I390" i="34"/>
  <c r="J390" i="34"/>
  <c r="C391" i="34"/>
  <c r="D391" i="34"/>
  <c r="E391" i="34"/>
  <c r="F391" i="34" s="1"/>
  <c r="G391" i="34"/>
  <c r="H391" i="34"/>
  <c r="I391" i="34"/>
  <c r="J391" i="34"/>
  <c r="C392" i="34"/>
  <c r="D392" i="34"/>
  <c r="E392" i="34"/>
  <c r="F392" i="34" s="1"/>
  <c r="G392" i="34"/>
  <c r="H392" i="34"/>
  <c r="I392" i="34"/>
  <c r="J392" i="34"/>
  <c r="C393" i="34"/>
  <c r="D393" i="34"/>
  <c r="E393" i="34"/>
  <c r="F393" i="34" s="1"/>
  <c r="G393" i="34"/>
  <c r="H393" i="34"/>
  <c r="I393" i="34"/>
  <c r="J393" i="34"/>
  <c r="C394" i="34"/>
  <c r="D394" i="34"/>
  <c r="E394" i="34"/>
  <c r="F394" i="34" s="1"/>
  <c r="G394" i="34"/>
  <c r="H394" i="34"/>
  <c r="I394" i="34"/>
  <c r="J394" i="34"/>
  <c r="C395" i="34"/>
  <c r="D395" i="34"/>
  <c r="E395" i="34"/>
  <c r="F395" i="34" s="1"/>
  <c r="G395" i="34"/>
  <c r="H395" i="34"/>
  <c r="I395" i="34"/>
  <c r="J395" i="34"/>
  <c r="C396" i="34"/>
  <c r="D396" i="34"/>
  <c r="E396" i="34"/>
  <c r="F396" i="34" s="1"/>
  <c r="G396" i="34"/>
  <c r="H396" i="34"/>
  <c r="I396" i="34"/>
  <c r="J396" i="34"/>
  <c r="C397" i="34"/>
  <c r="D397" i="34"/>
  <c r="E397" i="34"/>
  <c r="F397" i="34" s="1"/>
  <c r="G397" i="34"/>
  <c r="H397" i="34"/>
  <c r="I397" i="34"/>
  <c r="J397" i="34"/>
  <c r="C398" i="34"/>
  <c r="D398" i="34"/>
  <c r="E398" i="34"/>
  <c r="F398" i="34" s="1"/>
  <c r="G398" i="34"/>
  <c r="H398" i="34"/>
  <c r="I398" i="34"/>
  <c r="J398" i="34"/>
  <c r="C399" i="34"/>
  <c r="D399" i="34"/>
  <c r="E399" i="34"/>
  <c r="F399" i="34" s="1"/>
  <c r="G399" i="34"/>
  <c r="H399" i="34"/>
  <c r="I399" i="34"/>
  <c r="J399" i="34"/>
  <c r="C400" i="34"/>
  <c r="D400" i="34"/>
  <c r="E400" i="34"/>
  <c r="F400" i="34" s="1"/>
  <c r="G400" i="34"/>
  <c r="H400" i="34"/>
  <c r="I400" i="34"/>
  <c r="J400" i="34"/>
  <c r="C401" i="34"/>
  <c r="D401" i="34"/>
  <c r="E401" i="34"/>
  <c r="F401" i="34" s="1"/>
  <c r="G401" i="34"/>
  <c r="H401" i="34"/>
  <c r="I401" i="34"/>
  <c r="J401" i="34"/>
  <c r="C402" i="34"/>
  <c r="D402" i="34"/>
  <c r="E402" i="34"/>
  <c r="F402" i="34" s="1"/>
  <c r="G402" i="34"/>
  <c r="H402" i="34"/>
  <c r="I402" i="34"/>
  <c r="J402" i="34"/>
  <c r="C403" i="34"/>
  <c r="D403" i="34"/>
  <c r="E403" i="34"/>
  <c r="F403" i="34" s="1"/>
  <c r="G403" i="34"/>
  <c r="H403" i="34"/>
  <c r="I403" i="34"/>
  <c r="J403" i="34"/>
  <c r="C404" i="34"/>
  <c r="D404" i="34"/>
  <c r="E404" i="34"/>
  <c r="F404" i="34" s="1"/>
  <c r="G404" i="34"/>
  <c r="H404" i="34"/>
  <c r="I404" i="34"/>
  <c r="J404" i="34"/>
  <c r="C405" i="34"/>
  <c r="D405" i="34"/>
  <c r="E405" i="34"/>
  <c r="F405" i="34" s="1"/>
  <c r="G405" i="34"/>
  <c r="H405" i="34"/>
  <c r="I405" i="34"/>
  <c r="J405" i="34"/>
  <c r="C406" i="34"/>
  <c r="D406" i="34"/>
  <c r="E406" i="34"/>
  <c r="F406" i="34" s="1"/>
  <c r="G406" i="34"/>
  <c r="H406" i="34"/>
  <c r="I406" i="34"/>
  <c r="J406" i="34"/>
  <c r="C407" i="34"/>
  <c r="D407" i="34"/>
  <c r="E407" i="34"/>
  <c r="F407" i="34" s="1"/>
  <c r="G407" i="34"/>
  <c r="H407" i="34"/>
  <c r="I407" i="34"/>
  <c r="J407" i="34"/>
  <c r="C408" i="34"/>
  <c r="D408" i="34"/>
  <c r="E408" i="34"/>
  <c r="F408" i="34" s="1"/>
  <c r="G408" i="34"/>
  <c r="H408" i="34"/>
  <c r="I408" i="34"/>
  <c r="J408" i="34"/>
  <c r="C409" i="34"/>
  <c r="D409" i="34"/>
  <c r="E409" i="34"/>
  <c r="F409" i="34" s="1"/>
  <c r="G409" i="34"/>
  <c r="H409" i="34"/>
  <c r="I409" i="34"/>
  <c r="J409" i="34"/>
  <c r="C410" i="34"/>
  <c r="D410" i="34"/>
  <c r="E410" i="34"/>
  <c r="F410" i="34" s="1"/>
  <c r="G410" i="34"/>
  <c r="H410" i="34"/>
  <c r="I410" i="34"/>
  <c r="J410" i="34"/>
  <c r="C411" i="34"/>
  <c r="D411" i="34"/>
  <c r="E411" i="34"/>
  <c r="F411" i="34" s="1"/>
  <c r="G411" i="34"/>
  <c r="H411" i="34"/>
  <c r="I411" i="34"/>
  <c r="J411" i="34"/>
  <c r="C412" i="34"/>
  <c r="D412" i="34"/>
  <c r="E412" i="34"/>
  <c r="F412" i="34" s="1"/>
  <c r="G412" i="34"/>
  <c r="H412" i="34"/>
  <c r="I412" i="34"/>
  <c r="J412" i="34"/>
  <c r="C413" i="34"/>
  <c r="D413" i="34"/>
  <c r="E413" i="34"/>
  <c r="F413" i="34" s="1"/>
  <c r="G413" i="34"/>
  <c r="H413" i="34"/>
  <c r="I413" i="34"/>
  <c r="J413" i="34"/>
  <c r="C414" i="34"/>
  <c r="D414" i="34"/>
  <c r="E414" i="34"/>
  <c r="F414" i="34" s="1"/>
  <c r="G414" i="34"/>
  <c r="H414" i="34"/>
  <c r="I414" i="34"/>
  <c r="J414" i="34"/>
  <c r="C415" i="34"/>
  <c r="D415" i="34"/>
  <c r="E415" i="34"/>
  <c r="F415" i="34" s="1"/>
  <c r="G415" i="34"/>
  <c r="H415" i="34"/>
  <c r="I415" i="34"/>
  <c r="J415" i="34"/>
  <c r="C416" i="34"/>
  <c r="D416" i="34"/>
  <c r="E416" i="34"/>
  <c r="F416" i="34" s="1"/>
  <c r="G416" i="34"/>
  <c r="H416" i="34"/>
  <c r="I416" i="34"/>
  <c r="J416" i="34"/>
  <c r="C417" i="34"/>
  <c r="D417" i="34"/>
  <c r="E417" i="34"/>
  <c r="F417" i="34" s="1"/>
  <c r="G417" i="34"/>
  <c r="H417" i="34"/>
  <c r="I417" i="34"/>
  <c r="J417" i="34"/>
  <c r="C418" i="34"/>
  <c r="D418" i="34"/>
  <c r="E418" i="34"/>
  <c r="F418" i="34" s="1"/>
  <c r="G418" i="34"/>
  <c r="H418" i="34"/>
  <c r="I418" i="34"/>
  <c r="J418" i="34"/>
  <c r="C419" i="34"/>
  <c r="D419" i="34"/>
  <c r="E419" i="34"/>
  <c r="F419" i="34" s="1"/>
  <c r="G419" i="34"/>
  <c r="H419" i="34"/>
  <c r="I419" i="34"/>
  <c r="J419" i="34"/>
  <c r="C420" i="34"/>
  <c r="D420" i="34"/>
  <c r="E420" i="34"/>
  <c r="F420" i="34" s="1"/>
  <c r="G420" i="34"/>
  <c r="H420" i="34"/>
  <c r="I420" i="34"/>
  <c r="J420" i="34"/>
  <c r="C421" i="34"/>
  <c r="D421" i="34"/>
  <c r="E421" i="34"/>
  <c r="F421" i="34" s="1"/>
  <c r="G421" i="34"/>
  <c r="H421" i="34"/>
  <c r="I421" i="34"/>
  <c r="J421" i="34"/>
  <c r="C422" i="34"/>
  <c r="D422" i="34"/>
  <c r="E422" i="34"/>
  <c r="F422" i="34" s="1"/>
  <c r="G422" i="34"/>
  <c r="H422" i="34"/>
  <c r="I422" i="34"/>
  <c r="J422" i="34"/>
  <c r="C423" i="34"/>
  <c r="D423" i="34"/>
  <c r="E423" i="34"/>
  <c r="F423" i="34" s="1"/>
  <c r="G423" i="34"/>
  <c r="H423" i="34"/>
  <c r="I423" i="34"/>
  <c r="J423" i="34"/>
  <c r="C424" i="34"/>
  <c r="D424" i="34"/>
  <c r="E424" i="34"/>
  <c r="F424" i="34" s="1"/>
  <c r="G424" i="34"/>
  <c r="H424" i="34"/>
  <c r="I424" i="34"/>
  <c r="J424" i="34"/>
  <c r="C425" i="34"/>
  <c r="D425" i="34"/>
  <c r="E425" i="34"/>
  <c r="F425" i="34" s="1"/>
  <c r="G425" i="34"/>
  <c r="H425" i="34"/>
  <c r="I425" i="34"/>
  <c r="J425" i="34"/>
  <c r="C426" i="34"/>
  <c r="D426" i="34"/>
  <c r="E426" i="34"/>
  <c r="F426" i="34" s="1"/>
  <c r="G426" i="34"/>
  <c r="H426" i="34"/>
  <c r="I426" i="34"/>
  <c r="J426" i="34"/>
  <c r="C427" i="34"/>
  <c r="D427" i="34"/>
  <c r="E427" i="34"/>
  <c r="F427" i="34" s="1"/>
  <c r="G427" i="34"/>
  <c r="H427" i="34"/>
  <c r="I427" i="34"/>
  <c r="J427" i="34"/>
  <c r="C428" i="34"/>
  <c r="D428" i="34"/>
  <c r="E428" i="34"/>
  <c r="F428" i="34" s="1"/>
  <c r="G428" i="34"/>
  <c r="H428" i="34"/>
  <c r="I428" i="34"/>
  <c r="J428" i="34"/>
  <c r="C429" i="34"/>
  <c r="D429" i="34"/>
  <c r="E429" i="34"/>
  <c r="F429" i="34" s="1"/>
  <c r="G429" i="34"/>
  <c r="H429" i="34"/>
  <c r="I429" i="34"/>
  <c r="J429" i="34"/>
  <c r="C430" i="34"/>
  <c r="D430" i="34"/>
  <c r="E430" i="34"/>
  <c r="F430" i="34" s="1"/>
  <c r="G430" i="34"/>
  <c r="H430" i="34"/>
  <c r="I430" i="34"/>
  <c r="J430" i="34"/>
  <c r="C431" i="34"/>
  <c r="D431" i="34"/>
  <c r="E431" i="34"/>
  <c r="F431" i="34" s="1"/>
  <c r="G431" i="34"/>
  <c r="H431" i="34"/>
  <c r="I431" i="34"/>
  <c r="J431" i="34"/>
  <c r="C432" i="34"/>
  <c r="D432" i="34"/>
  <c r="E432" i="34"/>
  <c r="F432" i="34" s="1"/>
  <c r="G432" i="34"/>
  <c r="H432" i="34"/>
  <c r="I432" i="34"/>
  <c r="J432" i="34"/>
  <c r="C433" i="34"/>
  <c r="D433" i="34"/>
  <c r="E433" i="34"/>
  <c r="F433" i="34" s="1"/>
  <c r="G433" i="34"/>
  <c r="H433" i="34"/>
  <c r="I433" i="34"/>
  <c r="J433" i="34"/>
  <c r="C434" i="34"/>
  <c r="D434" i="34"/>
  <c r="E434" i="34"/>
  <c r="F434" i="34" s="1"/>
  <c r="G434" i="34"/>
  <c r="H434" i="34"/>
  <c r="I434" i="34"/>
  <c r="J434" i="34"/>
  <c r="C435" i="34"/>
  <c r="D435" i="34"/>
  <c r="E435" i="34"/>
  <c r="F435" i="34" s="1"/>
  <c r="G435" i="34"/>
  <c r="H435" i="34"/>
  <c r="I435" i="34"/>
  <c r="J435" i="34"/>
  <c r="C436" i="34"/>
  <c r="D436" i="34"/>
  <c r="E436" i="34"/>
  <c r="F436" i="34" s="1"/>
  <c r="G436" i="34"/>
  <c r="H436" i="34"/>
  <c r="I436" i="34"/>
  <c r="J436" i="34"/>
  <c r="C437" i="34"/>
  <c r="D437" i="34"/>
  <c r="E437" i="34"/>
  <c r="F437" i="34" s="1"/>
  <c r="G437" i="34"/>
  <c r="H437" i="34"/>
  <c r="I437" i="34"/>
  <c r="J437" i="34"/>
  <c r="C438" i="34"/>
  <c r="D438" i="34"/>
  <c r="E438" i="34"/>
  <c r="F438" i="34" s="1"/>
  <c r="G438" i="34"/>
  <c r="H438" i="34"/>
  <c r="I438" i="34"/>
  <c r="J438" i="34"/>
  <c r="C439" i="34"/>
  <c r="D439" i="34"/>
  <c r="E439" i="34"/>
  <c r="F439" i="34" s="1"/>
  <c r="G439" i="34"/>
  <c r="H439" i="34"/>
  <c r="I439" i="34"/>
  <c r="J439" i="34"/>
  <c r="C440" i="34"/>
  <c r="D440" i="34"/>
  <c r="E440" i="34"/>
  <c r="F440" i="34" s="1"/>
  <c r="G440" i="34"/>
  <c r="H440" i="34"/>
  <c r="I440" i="34"/>
  <c r="J440" i="34"/>
  <c r="C441" i="34"/>
  <c r="D441" i="34"/>
  <c r="E441" i="34"/>
  <c r="F441" i="34" s="1"/>
  <c r="G441" i="34"/>
  <c r="H441" i="34"/>
  <c r="I441" i="34"/>
  <c r="J441" i="34"/>
  <c r="C442" i="34"/>
  <c r="D442" i="34"/>
  <c r="E442" i="34"/>
  <c r="F442" i="34" s="1"/>
  <c r="G442" i="34"/>
  <c r="H442" i="34"/>
  <c r="I442" i="34"/>
  <c r="J442" i="34"/>
  <c r="C443" i="34"/>
  <c r="D443" i="34"/>
  <c r="E443" i="34"/>
  <c r="F443" i="34" s="1"/>
  <c r="G443" i="34"/>
  <c r="H443" i="34"/>
  <c r="I443" i="34"/>
  <c r="J443" i="34"/>
  <c r="C444" i="34"/>
  <c r="D444" i="34"/>
  <c r="E444" i="34"/>
  <c r="F444" i="34" s="1"/>
  <c r="G444" i="34"/>
  <c r="H444" i="34"/>
  <c r="I444" i="34"/>
  <c r="J444" i="34"/>
  <c r="C445" i="34"/>
  <c r="D445" i="34"/>
  <c r="E445" i="34"/>
  <c r="F445" i="34" s="1"/>
  <c r="G445" i="34"/>
  <c r="H445" i="34"/>
  <c r="I445" i="34"/>
  <c r="J445" i="34"/>
  <c r="C446" i="34"/>
  <c r="D446" i="34"/>
  <c r="E446" i="34"/>
  <c r="F446" i="34" s="1"/>
  <c r="G446" i="34"/>
  <c r="H446" i="34"/>
  <c r="I446" i="34"/>
  <c r="J446" i="34"/>
  <c r="C447" i="34"/>
  <c r="D447" i="34"/>
  <c r="E447" i="34"/>
  <c r="F447" i="34" s="1"/>
  <c r="G447" i="34"/>
  <c r="H447" i="34"/>
  <c r="I447" i="34"/>
  <c r="J447" i="34"/>
  <c r="C448" i="34"/>
  <c r="D448" i="34"/>
  <c r="E448" i="34"/>
  <c r="F448" i="34" s="1"/>
  <c r="G448" i="34"/>
  <c r="H448" i="34"/>
  <c r="I448" i="34"/>
  <c r="J448" i="34"/>
  <c r="C449" i="34"/>
  <c r="D449" i="34"/>
  <c r="E449" i="34"/>
  <c r="F449" i="34" s="1"/>
  <c r="G449" i="34"/>
  <c r="H449" i="34"/>
  <c r="I449" i="34"/>
  <c r="J449" i="34"/>
  <c r="C450" i="34"/>
  <c r="D450" i="34"/>
  <c r="E450" i="34"/>
  <c r="F450" i="34" s="1"/>
  <c r="G450" i="34"/>
  <c r="H450" i="34"/>
  <c r="I450" i="34"/>
  <c r="J450" i="34"/>
  <c r="C451" i="34"/>
  <c r="D451" i="34"/>
  <c r="E451" i="34"/>
  <c r="F451" i="34" s="1"/>
  <c r="G451" i="34"/>
  <c r="H451" i="34"/>
  <c r="I451" i="34"/>
  <c r="J451" i="34"/>
  <c r="C452" i="34"/>
  <c r="D452" i="34"/>
  <c r="E452" i="34"/>
  <c r="F452" i="34" s="1"/>
  <c r="G452" i="34"/>
  <c r="H452" i="34"/>
  <c r="I452" i="34"/>
  <c r="J452" i="34"/>
  <c r="C453" i="34"/>
  <c r="D453" i="34"/>
  <c r="E453" i="34"/>
  <c r="F453" i="34" s="1"/>
  <c r="G453" i="34"/>
  <c r="H453" i="34"/>
  <c r="I453" i="34"/>
  <c r="J453" i="34"/>
  <c r="C454" i="34"/>
  <c r="D454" i="34"/>
  <c r="E454" i="34"/>
  <c r="F454" i="34" s="1"/>
  <c r="G454" i="34"/>
  <c r="H454" i="34"/>
  <c r="I454" i="34"/>
  <c r="J454" i="34"/>
  <c r="C455" i="34"/>
  <c r="D455" i="34"/>
  <c r="E455" i="34"/>
  <c r="F455" i="34" s="1"/>
  <c r="G455" i="34"/>
  <c r="H455" i="34"/>
  <c r="I455" i="34"/>
  <c r="J455" i="34"/>
  <c r="C456" i="34"/>
  <c r="D456" i="34"/>
  <c r="E456" i="34"/>
  <c r="F456" i="34" s="1"/>
  <c r="G456" i="34"/>
  <c r="H456" i="34"/>
  <c r="I456" i="34"/>
  <c r="J456" i="34"/>
  <c r="C457" i="34"/>
  <c r="D457" i="34"/>
  <c r="E457" i="34"/>
  <c r="F457" i="34" s="1"/>
  <c r="G457" i="34"/>
  <c r="H457" i="34"/>
  <c r="I457" i="34"/>
  <c r="J457" i="34"/>
  <c r="C458" i="34"/>
  <c r="D458" i="34"/>
  <c r="E458" i="34"/>
  <c r="F458" i="34" s="1"/>
  <c r="G458" i="34"/>
  <c r="H458" i="34"/>
  <c r="I458" i="34"/>
  <c r="J458" i="34"/>
  <c r="C459" i="34"/>
  <c r="D459" i="34"/>
  <c r="E459" i="34"/>
  <c r="F459" i="34" s="1"/>
  <c r="G459" i="34"/>
  <c r="H459" i="34"/>
  <c r="I459" i="34"/>
  <c r="J459" i="34"/>
  <c r="C460" i="34"/>
  <c r="D460" i="34"/>
  <c r="E460" i="34"/>
  <c r="F460" i="34" s="1"/>
  <c r="G460" i="34"/>
  <c r="H460" i="34"/>
  <c r="I460" i="34"/>
  <c r="J460" i="34"/>
  <c r="C461" i="34"/>
  <c r="D461" i="34"/>
  <c r="E461" i="34"/>
  <c r="F461" i="34" s="1"/>
  <c r="G461" i="34"/>
  <c r="H461" i="34"/>
  <c r="I461" i="34"/>
  <c r="J461" i="34"/>
  <c r="C462" i="34"/>
  <c r="D462" i="34"/>
  <c r="E462" i="34"/>
  <c r="F462" i="34" s="1"/>
  <c r="G462" i="34"/>
  <c r="H462" i="34"/>
  <c r="I462" i="34"/>
  <c r="J462" i="34"/>
  <c r="C463" i="34"/>
  <c r="D463" i="34"/>
  <c r="E463" i="34"/>
  <c r="F463" i="34" s="1"/>
  <c r="G463" i="34"/>
  <c r="H463" i="34"/>
  <c r="I463" i="34"/>
  <c r="J463" i="34"/>
  <c r="C464" i="34"/>
  <c r="D464" i="34"/>
  <c r="E464" i="34"/>
  <c r="F464" i="34" s="1"/>
  <c r="G464" i="34"/>
  <c r="H464" i="34"/>
  <c r="I464" i="34"/>
  <c r="J464" i="34"/>
  <c r="C465" i="34"/>
  <c r="D465" i="34"/>
  <c r="E465" i="34"/>
  <c r="F465" i="34" s="1"/>
  <c r="G465" i="34"/>
  <c r="H465" i="34"/>
  <c r="I465" i="34"/>
  <c r="J465" i="34"/>
  <c r="C466" i="34"/>
  <c r="D466" i="34"/>
  <c r="E466" i="34"/>
  <c r="F466" i="34" s="1"/>
  <c r="G466" i="34"/>
  <c r="H466" i="34"/>
  <c r="I466" i="34"/>
  <c r="J466" i="34"/>
  <c r="C467" i="34"/>
  <c r="D467" i="34"/>
  <c r="E467" i="34"/>
  <c r="F467" i="34" s="1"/>
  <c r="G467" i="34"/>
  <c r="H467" i="34"/>
  <c r="I467" i="34"/>
  <c r="J467" i="34"/>
  <c r="C468" i="34"/>
  <c r="D468" i="34"/>
  <c r="E468" i="34"/>
  <c r="F468" i="34" s="1"/>
  <c r="G468" i="34"/>
  <c r="H468" i="34"/>
  <c r="I468" i="34"/>
  <c r="J468" i="34"/>
  <c r="C469" i="34"/>
  <c r="D469" i="34"/>
  <c r="E469" i="34"/>
  <c r="F469" i="34" s="1"/>
  <c r="G469" i="34"/>
  <c r="H469" i="34"/>
  <c r="I469" i="34"/>
  <c r="J469" i="34"/>
  <c r="C470" i="34"/>
  <c r="D470" i="34"/>
  <c r="E470" i="34"/>
  <c r="F470" i="34" s="1"/>
  <c r="G470" i="34"/>
  <c r="H470" i="34"/>
  <c r="I470" i="34"/>
  <c r="J470" i="34"/>
  <c r="C471" i="34"/>
  <c r="D471" i="34"/>
  <c r="E471" i="34"/>
  <c r="F471" i="34" s="1"/>
  <c r="G471" i="34"/>
  <c r="H471" i="34"/>
  <c r="I471" i="34"/>
  <c r="J471" i="34"/>
  <c r="C472" i="34"/>
  <c r="D472" i="34"/>
  <c r="E472" i="34"/>
  <c r="F472" i="34" s="1"/>
  <c r="G472" i="34"/>
  <c r="H472" i="34"/>
  <c r="I472" i="34"/>
  <c r="J472" i="34"/>
  <c r="C473" i="34"/>
  <c r="D473" i="34"/>
  <c r="E473" i="34"/>
  <c r="F473" i="34" s="1"/>
  <c r="G473" i="34"/>
  <c r="H473" i="34"/>
  <c r="I473" i="34"/>
  <c r="J473" i="34"/>
  <c r="C474" i="34"/>
  <c r="D474" i="34"/>
  <c r="E474" i="34"/>
  <c r="F474" i="34" s="1"/>
  <c r="G474" i="34"/>
  <c r="H474" i="34"/>
  <c r="I474" i="34"/>
  <c r="J474" i="34"/>
  <c r="C475" i="34"/>
  <c r="D475" i="34"/>
  <c r="E475" i="34"/>
  <c r="F475" i="34" s="1"/>
  <c r="G475" i="34"/>
  <c r="H475" i="34"/>
  <c r="I475" i="34"/>
  <c r="J475" i="34"/>
  <c r="C476" i="34"/>
  <c r="D476" i="34"/>
  <c r="E476" i="34"/>
  <c r="F476" i="34" s="1"/>
  <c r="G476" i="34"/>
  <c r="H476" i="34"/>
  <c r="I476" i="34"/>
  <c r="J476" i="34"/>
  <c r="C477" i="34"/>
  <c r="D477" i="34"/>
  <c r="E477" i="34"/>
  <c r="F477" i="34" s="1"/>
  <c r="G477" i="34"/>
  <c r="H477" i="34"/>
  <c r="I477" i="34"/>
  <c r="J477" i="34"/>
  <c r="C478" i="34"/>
  <c r="D478" i="34"/>
  <c r="E478" i="34"/>
  <c r="F478" i="34" s="1"/>
  <c r="G478" i="34"/>
  <c r="H478" i="34"/>
  <c r="I478" i="34"/>
  <c r="J478" i="34"/>
  <c r="C479" i="34"/>
  <c r="D479" i="34"/>
  <c r="E479" i="34"/>
  <c r="F479" i="34" s="1"/>
  <c r="G479" i="34"/>
  <c r="H479" i="34"/>
  <c r="I479" i="34"/>
  <c r="J479" i="34"/>
  <c r="C480" i="34"/>
  <c r="D480" i="34"/>
  <c r="E480" i="34"/>
  <c r="F480" i="34" s="1"/>
  <c r="G480" i="34"/>
  <c r="H480" i="34"/>
  <c r="I480" i="34"/>
  <c r="J480" i="34"/>
  <c r="C481" i="34"/>
  <c r="D481" i="34"/>
  <c r="E481" i="34"/>
  <c r="F481" i="34" s="1"/>
  <c r="G481" i="34"/>
  <c r="H481" i="34"/>
  <c r="I481" i="34"/>
  <c r="J481" i="34"/>
  <c r="C482" i="34"/>
  <c r="D482" i="34"/>
  <c r="E482" i="34"/>
  <c r="F482" i="34" s="1"/>
  <c r="G482" i="34"/>
  <c r="H482" i="34"/>
  <c r="I482" i="34"/>
  <c r="J482" i="34"/>
  <c r="C483" i="34"/>
  <c r="D483" i="34"/>
  <c r="E483" i="34"/>
  <c r="F483" i="34" s="1"/>
  <c r="G483" i="34"/>
  <c r="H483" i="34"/>
  <c r="I483" i="34"/>
  <c r="J483" i="34"/>
  <c r="C484" i="34"/>
  <c r="D484" i="34"/>
  <c r="E484" i="34"/>
  <c r="F484" i="34" s="1"/>
  <c r="G484" i="34"/>
  <c r="H484" i="34"/>
  <c r="I484" i="34"/>
  <c r="J484" i="34"/>
  <c r="C485" i="34"/>
  <c r="D485" i="34"/>
  <c r="E485" i="34"/>
  <c r="F485" i="34" s="1"/>
  <c r="G485" i="34"/>
  <c r="H485" i="34"/>
  <c r="I485" i="34"/>
  <c r="J485" i="34"/>
  <c r="C486" i="34"/>
  <c r="D486" i="34"/>
  <c r="E486" i="34"/>
  <c r="F486" i="34" s="1"/>
  <c r="G486" i="34"/>
  <c r="H486" i="34"/>
  <c r="I486" i="34"/>
  <c r="J486" i="34"/>
  <c r="C487" i="34"/>
  <c r="D487" i="34"/>
  <c r="E487" i="34"/>
  <c r="F487" i="34" s="1"/>
  <c r="G487" i="34"/>
  <c r="H487" i="34"/>
  <c r="I487" i="34"/>
  <c r="J487" i="34"/>
  <c r="C488" i="34"/>
  <c r="D488" i="34"/>
  <c r="E488" i="34"/>
  <c r="F488" i="34" s="1"/>
  <c r="G488" i="34"/>
  <c r="H488" i="34"/>
  <c r="I488" i="34"/>
  <c r="J488" i="34"/>
  <c r="C489" i="34"/>
  <c r="D489" i="34"/>
  <c r="E489" i="34"/>
  <c r="F489" i="34" s="1"/>
  <c r="G489" i="34"/>
  <c r="H489" i="34"/>
  <c r="I489" i="34"/>
  <c r="J489" i="34"/>
  <c r="C490" i="34"/>
  <c r="D490" i="34"/>
  <c r="E490" i="34"/>
  <c r="F490" i="34" s="1"/>
  <c r="G490" i="34"/>
  <c r="H490" i="34"/>
  <c r="I490" i="34"/>
  <c r="J490" i="34"/>
  <c r="C491" i="34"/>
  <c r="D491" i="34"/>
  <c r="E491" i="34"/>
  <c r="F491" i="34" s="1"/>
  <c r="G491" i="34"/>
  <c r="H491" i="34"/>
  <c r="I491" i="34"/>
  <c r="J491" i="34"/>
  <c r="C492" i="34"/>
  <c r="D492" i="34"/>
  <c r="E492" i="34"/>
  <c r="F492" i="34" s="1"/>
  <c r="G492" i="34"/>
  <c r="H492" i="34"/>
  <c r="I492" i="34"/>
  <c r="J492" i="34"/>
  <c r="C493" i="34"/>
  <c r="D493" i="34"/>
  <c r="E493" i="34"/>
  <c r="F493" i="34" s="1"/>
  <c r="G493" i="34"/>
  <c r="H493" i="34"/>
  <c r="I493" i="34"/>
  <c r="J493" i="34"/>
  <c r="C494" i="34"/>
  <c r="D494" i="34"/>
  <c r="E494" i="34"/>
  <c r="F494" i="34" s="1"/>
  <c r="G494" i="34"/>
  <c r="H494" i="34"/>
  <c r="I494" i="34"/>
  <c r="J494" i="34"/>
  <c r="C495" i="34"/>
  <c r="D495" i="34"/>
  <c r="E495" i="34"/>
  <c r="F495" i="34" s="1"/>
  <c r="G495" i="34"/>
  <c r="H495" i="34"/>
  <c r="I495" i="34"/>
  <c r="J495" i="34"/>
  <c r="C496" i="34"/>
  <c r="D496" i="34"/>
  <c r="E496" i="34"/>
  <c r="F496" i="34" s="1"/>
  <c r="G496" i="34"/>
  <c r="H496" i="34"/>
  <c r="I496" i="34"/>
  <c r="J496" i="34"/>
  <c r="C497" i="34"/>
  <c r="D497" i="34"/>
  <c r="E497" i="34"/>
  <c r="F497" i="34" s="1"/>
  <c r="G497" i="34"/>
  <c r="H497" i="34"/>
  <c r="I497" i="34"/>
  <c r="J497" i="34"/>
  <c r="C498" i="34"/>
  <c r="D498" i="34"/>
  <c r="E498" i="34"/>
  <c r="F498" i="34" s="1"/>
  <c r="G498" i="34"/>
  <c r="H498" i="34"/>
  <c r="I498" i="34"/>
  <c r="J498" i="34"/>
  <c r="C499" i="34"/>
  <c r="D499" i="34"/>
  <c r="E499" i="34"/>
  <c r="F499" i="34" s="1"/>
  <c r="G499" i="34"/>
  <c r="H499" i="34"/>
  <c r="I499" i="34"/>
  <c r="J499" i="34"/>
  <c r="C500" i="34"/>
  <c r="D500" i="34"/>
  <c r="E500" i="34"/>
  <c r="F500" i="34" s="1"/>
  <c r="G500" i="34"/>
  <c r="H500" i="34"/>
  <c r="I500" i="34"/>
  <c r="J500" i="34"/>
  <c r="C501" i="34"/>
  <c r="D501" i="34"/>
  <c r="E501" i="34"/>
  <c r="F501" i="34" s="1"/>
  <c r="G501" i="34"/>
  <c r="H501" i="34"/>
  <c r="I501" i="34"/>
  <c r="J501" i="34"/>
  <c r="C502" i="34"/>
  <c r="D502" i="34"/>
  <c r="E502" i="34"/>
  <c r="F502" i="34" s="1"/>
  <c r="G502" i="34"/>
  <c r="H502" i="34"/>
  <c r="I502" i="34"/>
  <c r="J502" i="34"/>
  <c r="C503" i="34"/>
  <c r="D503" i="34"/>
  <c r="E503" i="34"/>
  <c r="F503" i="34" s="1"/>
  <c r="G503" i="34"/>
  <c r="H503" i="34"/>
  <c r="I503" i="34"/>
  <c r="J503" i="34"/>
  <c r="C504" i="34"/>
  <c r="D504" i="34"/>
  <c r="E504" i="34"/>
  <c r="F504" i="34" s="1"/>
  <c r="G504" i="34"/>
  <c r="H504" i="34"/>
  <c r="I504" i="34"/>
  <c r="J504" i="34"/>
  <c r="C505" i="34"/>
  <c r="D505" i="34"/>
  <c r="E505" i="34"/>
  <c r="F505" i="34" s="1"/>
  <c r="G505" i="34"/>
  <c r="H505" i="34"/>
  <c r="I505" i="34"/>
  <c r="J505" i="34"/>
  <c r="C506" i="34"/>
  <c r="D506" i="34"/>
  <c r="E506" i="34"/>
  <c r="F506" i="34" s="1"/>
  <c r="G506" i="34"/>
  <c r="H506" i="34"/>
  <c r="I506" i="34"/>
  <c r="J506" i="34"/>
  <c r="C507" i="34"/>
  <c r="D507" i="34"/>
  <c r="E507" i="34"/>
  <c r="F507" i="34" s="1"/>
  <c r="G507" i="34"/>
  <c r="H507" i="34"/>
  <c r="I507" i="34"/>
  <c r="J507" i="34"/>
  <c r="C508" i="34"/>
  <c r="D508" i="34"/>
  <c r="E508" i="34"/>
  <c r="F508" i="34" s="1"/>
  <c r="G508" i="34"/>
  <c r="H508" i="34"/>
  <c r="I508" i="34"/>
  <c r="J508" i="34"/>
  <c r="C509" i="34"/>
  <c r="D509" i="34"/>
  <c r="E509" i="34"/>
  <c r="F509" i="34" s="1"/>
  <c r="G509" i="34"/>
  <c r="H509" i="34"/>
  <c r="I509" i="34"/>
  <c r="J509" i="34"/>
  <c r="C510" i="34"/>
  <c r="D510" i="34"/>
  <c r="E510" i="34"/>
  <c r="F510" i="34" s="1"/>
  <c r="G510" i="34"/>
  <c r="H510" i="34"/>
  <c r="I510" i="34"/>
  <c r="J510" i="34"/>
  <c r="C511" i="34"/>
  <c r="D511" i="34"/>
  <c r="E511" i="34"/>
  <c r="F511" i="34" s="1"/>
  <c r="G511" i="34"/>
  <c r="H511" i="34"/>
  <c r="I511" i="34"/>
  <c r="J511" i="34"/>
  <c r="C512" i="34"/>
  <c r="D512" i="34"/>
  <c r="E512" i="34"/>
  <c r="F512" i="34" s="1"/>
  <c r="G512" i="34"/>
  <c r="H512" i="34"/>
  <c r="I512" i="34"/>
  <c r="J512" i="34"/>
  <c r="C513" i="34"/>
  <c r="D513" i="34"/>
  <c r="E513" i="34"/>
  <c r="F513" i="34" s="1"/>
  <c r="G513" i="34"/>
  <c r="H513" i="34"/>
  <c r="I513" i="34"/>
  <c r="J513" i="34"/>
  <c r="C514" i="34"/>
  <c r="D514" i="34"/>
  <c r="E514" i="34"/>
  <c r="F514" i="34" s="1"/>
  <c r="G514" i="34"/>
  <c r="H514" i="34"/>
  <c r="I514" i="34"/>
  <c r="J514" i="34"/>
  <c r="C515" i="34"/>
  <c r="D515" i="34"/>
  <c r="E515" i="34"/>
  <c r="F515" i="34" s="1"/>
  <c r="G515" i="34"/>
  <c r="H515" i="34"/>
  <c r="I515" i="34"/>
  <c r="J515" i="34"/>
  <c r="C516" i="34"/>
  <c r="D516" i="34"/>
  <c r="E516" i="34"/>
  <c r="F516" i="34" s="1"/>
  <c r="G516" i="34"/>
  <c r="H516" i="34"/>
  <c r="I516" i="34"/>
  <c r="J516" i="34"/>
  <c r="C517" i="34"/>
  <c r="D517" i="34"/>
  <c r="E517" i="34"/>
  <c r="F517" i="34" s="1"/>
  <c r="G517" i="34"/>
  <c r="H517" i="34"/>
  <c r="I517" i="34"/>
  <c r="J517" i="34"/>
  <c r="C518" i="34"/>
  <c r="D518" i="34"/>
  <c r="E518" i="34"/>
  <c r="F518" i="34" s="1"/>
  <c r="G518" i="34"/>
  <c r="H518" i="34"/>
  <c r="I518" i="34"/>
  <c r="J518" i="34"/>
  <c r="C519" i="34"/>
  <c r="D519" i="34"/>
  <c r="E519" i="34"/>
  <c r="F519" i="34" s="1"/>
  <c r="G519" i="34"/>
  <c r="H519" i="34"/>
  <c r="I519" i="34"/>
  <c r="J519" i="34"/>
  <c r="C520" i="34"/>
  <c r="D520" i="34"/>
  <c r="E520" i="34"/>
  <c r="F520" i="34" s="1"/>
  <c r="G520" i="34"/>
  <c r="H520" i="34"/>
  <c r="I520" i="34"/>
  <c r="J520" i="34"/>
  <c r="C521" i="34"/>
  <c r="D521" i="34"/>
  <c r="E521" i="34"/>
  <c r="F521" i="34" s="1"/>
  <c r="G521" i="34"/>
  <c r="H521" i="34"/>
  <c r="I521" i="34"/>
  <c r="J521" i="34"/>
  <c r="C522" i="34"/>
  <c r="D522" i="34"/>
  <c r="E522" i="34"/>
  <c r="F522" i="34" s="1"/>
  <c r="G522" i="34"/>
  <c r="H522" i="34"/>
  <c r="I522" i="34"/>
  <c r="J522" i="34"/>
  <c r="C523" i="34"/>
  <c r="D523" i="34"/>
  <c r="E523" i="34"/>
  <c r="F523" i="34" s="1"/>
  <c r="G523" i="34"/>
  <c r="H523" i="34"/>
  <c r="I523" i="34"/>
  <c r="J523" i="34"/>
  <c r="C524" i="34"/>
  <c r="D524" i="34"/>
  <c r="E524" i="34"/>
  <c r="F524" i="34" s="1"/>
  <c r="G524" i="34"/>
  <c r="H524" i="34"/>
  <c r="I524" i="34"/>
  <c r="J524" i="34"/>
  <c r="C525" i="34"/>
  <c r="D525" i="34"/>
  <c r="E525" i="34"/>
  <c r="F525" i="34" s="1"/>
  <c r="G525" i="34"/>
  <c r="H525" i="34"/>
  <c r="I525" i="34"/>
  <c r="J525" i="34"/>
  <c r="C526" i="34"/>
  <c r="D526" i="34"/>
  <c r="E526" i="34"/>
  <c r="F526" i="34" s="1"/>
  <c r="G526" i="34"/>
  <c r="H526" i="34"/>
  <c r="I526" i="34"/>
  <c r="J526" i="34"/>
  <c r="C527" i="34"/>
  <c r="D527" i="34"/>
  <c r="E527" i="34"/>
  <c r="F527" i="34" s="1"/>
  <c r="G527" i="34"/>
  <c r="H527" i="34"/>
  <c r="I527" i="34"/>
  <c r="J527" i="34"/>
  <c r="C528" i="34"/>
  <c r="D528" i="34"/>
  <c r="E528" i="34"/>
  <c r="F528" i="34" s="1"/>
  <c r="G528" i="34"/>
  <c r="H528" i="34"/>
  <c r="I528" i="34"/>
  <c r="J528" i="34"/>
  <c r="C529" i="34"/>
  <c r="D529" i="34"/>
  <c r="E529" i="34"/>
  <c r="F529" i="34" s="1"/>
  <c r="G529" i="34"/>
  <c r="H529" i="34"/>
  <c r="I529" i="34"/>
  <c r="J529" i="34"/>
  <c r="C530" i="34"/>
  <c r="D530" i="34"/>
  <c r="E530" i="34"/>
  <c r="F530" i="34" s="1"/>
  <c r="G530" i="34"/>
  <c r="H530" i="34"/>
  <c r="I530" i="34"/>
  <c r="J530" i="34"/>
  <c r="C531" i="34"/>
  <c r="D531" i="34"/>
  <c r="E531" i="34"/>
  <c r="F531" i="34" s="1"/>
  <c r="G531" i="34"/>
  <c r="H531" i="34"/>
  <c r="I531" i="34"/>
  <c r="J531" i="34"/>
  <c r="C532" i="34"/>
  <c r="D532" i="34"/>
  <c r="E532" i="34"/>
  <c r="F532" i="34" s="1"/>
  <c r="G532" i="34"/>
  <c r="H532" i="34"/>
  <c r="I532" i="34"/>
  <c r="J532" i="34"/>
  <c r="C533" i="34"/>
  <c r="D533" i="34"/>
  <c r="E533" i="34"/>
  <c r="F533" i="34" s="1"/>
  <c r="G533" i="34"/>
  <c r="H533" i="34"/>
  <c r="I533" i="34"/>
  <c r="J533" i="34"/>
  <c r="C534" i="34"/>
  <c r="D534" i="34"/>
  <c r="E534" i="34"/>
  <c r="F534" i="34" s="1"/>
  <c r="G534" i="34"/>
  <c r="H534" i="34"/>
  <c r="I534" i="34"/>
  <c r="J534" i="34"/>
  <c r="C535" i="34"/>
  <c r="D535" i="34"/>
  <c r="E535" i="34"/>
  <c r="F535" i="34" s="1"/>
  <c r="G535" i="34"/>
  <c r="H535" i="34"/>
  <c r="I535" i="34"/>
  <c r="J535" i="34"/>
  <c r="C536" i="34"/>
  <c r="D536" i="34"/>
  <c r="E536" i="34"/>
  <c r="F536" i="34" s="1"/>
  <c r="G536" i="34"/>
  <c r="H536" i="34"/>
  <c r="I536" i="34"/>
  <c r="J536" i="34"/>
  <c r="C537" i="34"/>
  <c r="D537" i="34"/>
  <c r="E537" i="34"/>
  <c r="F537" i="34" s="1"/>
  <c r="G537" i="34"/>
  <c r="H537" i="34"/>
  <c r="I537" i="34"/>
  <c r="J537" i="34"/>
  <c r="C538" i="34"/>
  <c r="D538" i="34"/>
  <c r="E538" i="34"/>
  <c r="F538" i="34" s="1"/>
  <c r="G538" i="34"/>
  <c r="H538" i="34"/>
  <c r="I538" i="34"/>
  <c r="J538" i="34"/>
  <c r="C539" i="34"/>
  <c r="D539" i="34"/>
  <c r="E539" i="34"/>
  <c r="F539" i="34" s="1"/>
  <c r="G539" i="34"/>
  <c r="H539" i="34"/>
  <c r="I539" i="34"/>
  <c r="J539" i="34"/>
  <c r="C540" i="34"/>
  <c r="D540" i="34"/>
  <c r="E540" i="34"/>
  <c r="F540" i="34" s="1"/>
  <c r="G540" i="34"/>
  <c r="H540" i="34"/>
  <c r="I540" i="34"/>
  <c r="J540" i="34"/>
  <c r="C541" i="34"/>
  <c r="D541" i="34"/>
  <c r="E541" i="34"/>
  <c r="F541" i="34" s="1"/>
  <c r="G541" i="34"/>
  <c r="H541" i="34"/>
  <c r="I541" i="34"/>
  <c r="J541" i="34"/>
  <c r="C542" i="34"/>
  <c r="D542" i="34"/>
  <c r="E542" i="34"/>
  <c r="F542" i="34" s="1"/>
  <c r="G542" i="34"/>
  <c r="H542" i="34"/>
  <c r="I542" i="34"/>
  <c r="J542" i="34"/>
  <c r="C543" i="34"/>
  <c r="D543" i="34"/>
  <c r="E543" i="34"/>
  <c r="F543" i="34" s="1"/>
  <c r="G543" i="34"/>
  <c r="H543" i="34"/>
  <c r="I543" i="34"/>
  <c r="J543" i="34"/>
  <c r="C544" i="34"/>
  <c r="D544" i="34"/>
  <c r="E544" i="34"/>
  <c r="F544" i="34" s="1"/>
  <c r="G544" i="34"/>
  <c r="H544" i="34"/>
  <c r="I544" i="34"/>
  <c r="J544" i="34"/>
  <c r="C545" i="34"/>
  <c r="D545" i="34"/>
  <c r="E545" i="34"/>
  <c r="F545" i="34" s="1"/>
  <c r="G545" i="34"/>
  <c r="H545" i="34"/>
  <c r="I545" i="34"/>
  <c r="J545" i="34"/>
  <c r="C546" i="34"/>
  <c r="D546" i="34"/>
  <c r="E546" i="34"/>
  <c r="F546" i="34" s="1"/>
  <c r="G546" i="34"/>
  <c r="H546" i="34"/>
  <c r="I546" i="34"/>
  <c r="J546" i="34"/>
  <c r="C547" i="34"/>
  <c r="D547" i="34"/>
  <c r="E547" i="34"/>
  <c r="F547" i="34" s="1"/>
  <c r="G547" i="34"/>
  <c r="H547" i="34"/>
  <c r="I547" i="34"/>
  <c r="J547" i="34"/>
  <c r="C548" i="34"/>
  <c r="D548" i="34"/>
  <c r="E548" i="34"/>
  <c r="F548" i="34" s="1"/>
  <c r="G548" i="34"/>
  <c r="H548" i="34"/>
  <c r="I548" i="34"/>
  <c r="J548" i="34"/>
  <c r="C549" i="34"/>
  <c r="D549" i="34"/>
  <c r="E549" i="34"/>
  <c r="F549" i="34" s="1"/>
  <c r="G549" i="34"/>
  <c r="H549" i="34"/>
  <c r="I549" i="34"/>
  <c r="J549" i="34"/>
  <c r="C550" i="34"/>
  <c r="D550" i="34"/>
  <c r="E550" i="34"/>
  <c r="F550" i="34" s="1"/>
  <c r="G550" i="34"/>
  <c r="H550" i="34"/>
  <c r="I550" i="34"/>
  <c r="J550" i="34"/>
  <c r="C551" i="34"/>
  <c r="D551" i="34"/>
  <c r="E551" i="34"/>
  <c r="F551" i="34" s="1"/>
  <c r="G551" i="34"/>
  <c r="H551" i="34"/>
  <c r="I551" i="34"/>
  <c r="J551" i="34"/>
  <c r="C552" i="34"/>
  <c r="D552" i="34"/>
  <c r="E552" i="34"/>
  <c r="F552" i="34" s="1"/>
  <c r="G552" i="34"/>
  <c r="H552" i="34"/>
  <c r="I552" i="34"/>
  <c r="J552" i="34"/>
  <c r="C553" i="34"/>
  <c r="D553" i="34"/>
  <c r="E553" i="34"/>
  <c r="F553" i="34" s="1"/>
  <c r="G553" i="34"/>
  <c r="H553" i="34"/>
  <c r="I553" i="34"/>
  <c r="J553" i="34"/>
  <c r="C554" i="34"/>
  <c r="D554" i="34"/>
  <c r="E554" i="34"/>
  <c r="F554" i="34" s="1"/>
  <c r="G554" i="34"/>
  <c r="H554" i="34"/>
  <c r="I554" i="34"/>
  <c r="J554" i="34"/>
  <c r="C555" i="34"/>
  <c r="D555" i="34"/>
  <c r="E555" i="34"/>
  <c r="F555" i="34" s="1"/>
  <c r="G555" i="34"/>
  <c r="H555" i="34"/>
  <c r="I555" i="34"/>
  <c r="J555" i="34"/>
  <c r="C556" i="34"/>
  <c r="D556" i="34"/>
  <c r="E556" i="34"/>
  <c r="F556" i="34" s="1"/>
  <c r="G556" i="34"/>
  <c r="H556" i="34"/>
  <c r="I556" i="34"/>
  <c r="J556" i="34"/>
  <c r="C557" i="34"/>
  <c r="D557" i="34"/>
  <c r="E557" i="34"/>
  <c r="F557" i="34" s="1"/>
  <c r="G557" i="34"/>
  <c r="H557" i="34"/>
  <c r="I557" i="34"/>
  <c r="J557" i="34"/>
  <c r="C558" i="34"/>
  <c r="D558" i="34"/>
  <c r="E558" i="34"/>
  <c r="F558" i="34" s="1"/>
  <c r="G558" i="34"/>
  <c r="H558" i="34"/>
  <c r="I558" i="34"/>
  <c r="J558" i="34"/>
  <c r="C559" i="34"/>
  <c r="D559" i="34"/>
  <c r="E559" i="34"/>
  <c r="F559" i="34" s="1"/>
  <c r="G559" i="34"/>
  <c r="H559" i="34"/>
  <c r="I559" i="34"/>
  <c r="J559" i="34"/>
  <c r="C560" i="34"/>
  <c r="D560" i="34"/>
  <c r="E560" i="34"/>
  <c r="F560" i="34" s="1"/>
  <c r="G560" i="34"/>
  <c r="H560" i="34"/>
  <c r="I560" i="34"/>
  <c r="J560" i="34"/>
  <c r="C561" i="34"/>
  <c r="D561" i="34"/>
  <c r="E561" i="34"/>
  <c r="F561" i="34" s="1"/>
  <c r="G561" i="34"/>
  <c r="H561" i="34"/>
  <c r="I561" i="34"/>
  <c r="J561" i="34"/>
  <c r="C562" i="34"/>
  <c r="D562" i="34"/>
  <c r="E562" i="34"/>
  <c r="F562" i="34" s="1"/>
  <c r="G562" i="34"/>
  <c r="H562" i="34"/>
  <c r="I562" i="34"/>
  <c r="J562" i="34"/>
  <c r="C563" i="34"/>
  <c r="D563" i="34"/>
  <c r="E563" i="34"/>
  <c r="F563" i="34" s="1"/>
  <c r="G563" i="34"/>
  <c r="H563" i="34"/>
  <c r="I563" i="34"/>
  <c r="J563" i="34"/>
  <c r="C564" i="34"/>
  <c r="D564" i="34"/>
  <c r="E564" i="34"/>
  <c r="F564" i="34" s="1"/>
  <c r="G564" i="34"/>
  <c r="H564" i="34"/>
  <c r="I564" i="34"/>
  <c r="J564" i="34"/>
  <c r="C565" i="34"/>
  <c r="D565" i="34"/>
  <c r="E565" i="34"/>
  <c r="F565" i="34" s="1"/>
  <c r="G565" i="34"/>
  <c r="H565" i="34"/>
  <c r="I565" i="34"/>
  <c r="J565" i="34"/>
  <c r="C566" i="34"/>
  <c r="D566" i="34"/>
  <c r="E566" i="34"/>
  <c r="F566" i="34" s="1"/>
  <c r="G566" i="34"/>
  <c r="H566" i="34"/>
  <c r="I566" i="34"/>
  <c r="J566" i="34"/>
  <c r="C567" i="34"/>
  <c r="D567" i="34"/>
  <c r="E567" i="34"/>
  <c r="F567" i="34" s="1"/>
  <c r="G567" i="34"/>
  <c r="H567" i="34"/>
  <c r="I567" i="34"/>
  <c r="J567" i="34"/>
  <c r="C568" i="34"/>
  <c r="D568" i="34"/>
  <c r="E568" i="34"/>
  <c r="F568" i="34" s="1"/>
  <c r="G568" i="34"/>
  <c r="H568" i="34"/>
  <c r="I568" i="34"/>
  <c r="J568" i="34"/>
  <c r="C569" i="34"/>
  <c r="D569" i="34"/>
  <c r="E569" i="34"/>
  <c r="F569" i="34" s="1"/>
  <c r="G569" i="34"/>
  <c r="H569" i="34"/>
  <c r="I569" i="34"/>
  <c r="J569" i="34"/>
  <c r="C570" i="34"/>
  <c r="D570" i="34"/>
  <c r="E570" i="34"/>
  <c r="F570" i="34" s="1"/>
  <c r="G570" i="34"/>
  <c r="H570" i="34"/>
  <c r="I570" i="34"/>
  <c r="J570" i="34"/>
  <c r="C571" i="34"/>
  <c r="D571" i="34"/>
  <c r="E571" i="34"/>
  <c r="F571" i="34" s="1"/>
  <c r="G571" i="34"/>
  <c r="H571" i="34"/>
  <c r="I571" i="34"/>
  <c r="J571" i="34"/>
  <c r="C572" i="34"/>
  <c r="D572" i="34"/>
  <c r="E572" i="34"/>
  <c r="F572" i="34" s="1"/>
  <c r="G572" i="34"/>
  <c r="H572" i="34"/>
  <c r="I572" i="34"/>
  <c r="J572" i="34"/>
  <c r="C573" i="34"/>
  <c r="D573" i="34"/>
  <c r="E573" i="34"/>
  <c r="F573" i="34" s="1"/>
  <c r="G573" i="34"/>
  <c r="H573" i="34"/>
  <c r="I573" i="34"/>
  <c r="J573" i="34"/>
  <c r="C574" i="34"/>
  <c r="D574" i="34"/>
  <c r="E574" i="34"/>
  <c r="F574" i="34" s="1"/>
  <c r="G574" i="34"/>
  <c r="H574" i="34"/>
  <c r="I574" i="34"/>
  <c r="J574" i="34"/>
  <c r="C575" i="34"/>
  <c r="D575" i="34"/>
  <c r="E575" i="34"/>
  <c r="F575" i="34" s="1"/>
  <c r="G575" i="34"/>
  <c r="H575" i="34"/>
  <c r="I575" i="34"/>
  <c r="J575" i="34"/>
  <c r="C576" i="34"/>
  <c r="D576" i="34"/>
  <c r="E576" i="34"/>
  <c r="F576" i="34" s="1"/>
  <c r="G576" i="34"/>
  <c r="H576" i="34"/>
  <c r="I576" i="34"/>
  <c r="J576" i="34"/>
  <c r="C577" i="34"/>
  <c r="D577" i="34"/>
  <c r="E577" i="34"/>
  <c r="F577" i="34" s="1"/>
  <c r="G577" i="34"/>
  <c r="H577" i="34"/>
  <c r="I577" i="34"/>
  <c r="J577" i="34"/>
  <c r="C578" i="34"/>
  <c r="D578" i="34"/>
  <c r="E578" i="34"/>
  <c r="F578" i="34" s="1"/>
  <c r="G578" i="34"/>
  <c r="H578" i="34"/>
  <c r="I578" i="34"/>
  <c r="J578" i="34"/>
  <c r="C579" i="34"/>
  <c r="D579" i="34"/>
  <c r="E579" i="34"/>
  <c r="F579" i="34" s="1"/>
  <c r="G579" i="34"/>
  <c r="H579" i="34"/>
  <c r="I579" i="34"/>
  <c r="J579" i="34"/>
  <c r="C580" i="34"/>
  <c r="D580" i="34"/>
  <c r="E580" i="34"/>
  <c r="F580" i="34" s="1"/>
  <c r="G580" i="34"/>
  <c r="H580" i="34"/>
  <c r="I580" i="34"/>
  <c r="J580" i="34"/>
  <c r="C581" i="34"/>
  <c r="D581" i="34"/>
  <c r="E581" i="34"/>
  <c r="F581" i="34" s="1"/>
  <c r="G581" i="34"/>
  <c r="H581" i="34"/>
  <c r="I581" i="34"/>
  <c r="J581" i="34"/>
  <c r="C582" i="34"/>
  <c r="D582" i="34"/>
  <c r="E582" i="34"/>
  <c r="F582" i="34" s="1"/>
  <c r="G582" i="34"/>
  <c r="H582" i="34"/>
  <c r="I582" i="34"/>
  <c r="J582" i="34"/>
  <c r="C583" i="34"/>
  <c r="D583" i="34"/>
  <c r="E583" i="34"/>
  <c r="F583" i="34" s="1"/>
  <c r="G583" i="34"/>
  <c r="H583" i="34"/>
  <c r="I583" i="34"/>
  <c r="J583" i="34"/>
  <c r="C584" i="34"/>
  <c r="D584" i="34"/>
  <c r="E584" i="34"/>
  <c r="F584" i="34" s="1"/>
  <c r="G584" i="34"/>
  <c r="H584" i="34"/>
  <c r="I584" i="34"/>
  <c r="J584" i="34"/>
  <c r="C585" i="34"/>
  <c r="D585" i="34"/>
  <c r="E585" i="34"/>
  <c r="F585" i="34" s="1"/>
  <c r="G585" i="34"/>
  <c r="H585" i="34"/>
  <c r="I585" i="34"/>
  <c r="J585" i="34"/>
  <c r="C586" i="34"/>
  <c r="D586" i="34"/>
  <c r="E586" i="34"/>
  <c r="F586" i="34" s="1"/>
  <c r="G586" i="34"/>
  <c r="H586" i="34"/>
  <c r="I586" i="34"/>
  <c r="J586" i="34"/>
  <c r="C587" i="34"/>
  <c r="D587" i="34"/>
  <c r="E587" i="34"/>
  <c r="F587" i="34" s="1"/>
  <c r="G587" i="34"/>
  <c r="H587" i="34"/>
  <c r="I587" i="34"/>
  <c r="J587" i="34"/>
  <c r="C588" i="34"/>
  <c r="D588" i="34"/>
  <c r="E588" i="34"/>
  <c r="F588" i="34" s="1"/>
  <c r="G588" i="34"/>
  <c r="H588" i="34"/>
  <c r="I588" i="34"/>
  <c r="J588" i="34"/>
  <c r="C589" i="34"/>
  <c r="D589" i="34"/>
  <c r="E589" i="34"/>
  <c r="F589" i="34" s="1"/>
  <c r="G589" i="34"/>
  <c r="H589" i="34"/>
  <c r="I589" i="34"/>
  <c r="J589" i="34"/>
  <c r="C590" i="34"/>
  <c r="D590" i="34"/>
  <c r="E590" i="34"/>
  <c r="F590" i="34" s="1"/>
  <c r="G590" i="34"/>
  <c r="H590" i="34"/>
  <c r="I590" i="34"/>
  <c r="J590" i="34"/>
  <c r="C591" i="34"/>
  <c r="D591" i="34"/>
  <c r="E591" i="34"/>
  <c r="F591" i="34" s="1"/>
  <c r="G591" i="34"/>
  <c r="H591" i="34"/>
  <c r="I591" i="34"/>
  <c r="J591" i="34"/>
  <c r="C592" i="34"/>
  <c r="D592" i="34"/>
  <c r="E592" i="34"/>
  <c r="F592" i="34" s="1"/>
  <c r="G592" i="34"/>
  <c r="H592" i="34"/>
  <c r="I592" i="34"/>
  <c r="J592" i="34"/>
  <c r="C593" i="34"/>
  <c r="D593" i="34"/>
  <c r="E593" i="34"/>
  <c r="F593" i="34" s="1"/>
  <c r="G593" i="34"/>
  <c r="H593" i="34"/>
  <c r="I593" i="34"/>
  <c r="J593" i="34"/>
  <c r="C594" i="34"/>
  <c r="D594" i="34"/>
  <c r="E594" i="34"/>
  <c r="F594" i="34" s="1"/>
  <c r="G594" i="34"/>
  <c r="H594" i="34"/>
  <c r="I594" i="34"/>
  <c r="J594" i="34"/>
  <c r="C595" i="34"/>
  <c r="D595" i="34"/>
  <c r="E595" i="34"/>
  <c r="F595" i="34" s="1"/>
  <c r="G595" i="34"/>
  <c r="H595" i="34"/>
  <c r="I595" i="34"/>
  <c r="J595" i="34"/>
  <c r="C596" i="34"/>
  <c r="D596" i="34"/>
  <c r="E596" i="34"/>
  <c r="F596" i="34" s="1"/>
  <c r="G596" i="34"/>
  <c r="H596" i="34"/>
  <c r="I596" i="34"/>
  <c r="J596" i="34"/>
  <c r="C597" i="34"/>
  <c r="D597" i="34"/>
  <c r="E597" i="34"/>
  <c r="F597" i="34" s="1"/>
  <c r="G597" i="34"/>
  <c r="H597" i="34"/>
  <c r="I597" i="34"/>
  <c r="J597" i="34"/>
  <c r="C598" i="34"/>
  <c r="D598" i="34"/>
  <c r="E598" i="34"/>
  <c r="F598" i="34" s="1"/>
  <c r="G598" i="34"/>
  <c r="H598" i="34"/>
  <c r="I598" i="34"/>
  <c r="J598" i="34"/>
  <c r="C599" i="34"/>
  <c r="D599" i="34"/>
  <c r="E599" i="34"/>
  <c r="F599" i="34" s="1"/>
  <c r="G599" i="34"/>
  <c r="H599" i="34"/>
  <c r="I599" i="34"/>
  <c r="J599" i="34"/>
  <c r="C600" i="34"/>
  <c r="D600" i="34"/>
  <c r="E600" i="34"/>
  <c r="F600" i="34" s="1"/>
  <c r="G600" i="34"/>
  <c r="H600" i="34"/>
  <c r="I600" i="34"/>
  <c r="J600" i="34"/>
  <c r="C601" i="34"/>
  <c r="D601" i="34"/>
  <c r="E601" i="34"/>
  <c r="F601" i="34" s="1"/>
  <c r="G601" i="34"/>
  <c r="H601" i="34"/>
  <c r="I601" i="34"/>
  <c r="J601" i="34"/>
  <c r="C602" i="34"/>
  <c r="D602" i="34"/>
  <c r="E602" i="34"/>
  <c r="F602" i="34" s="1"/>
  <c r="G602" i="34"/>
  <c r="H602" i="34"/>
  <c r="I602" i="34"/>
  <c r="J602" i="34"/>
  <c r="C603" i="34"/>
  <c r="D603" i="34"/>
  <c r="E603" i="34"/>
  <c r="F603" i="34" s="1"/>
  <c r="G603" i="34"/>
  <c r="H603" i="34"/>
  <c r="I603" i="34"/>
  <c r="J603" i="34"/>
  <c r="C604" i="34"/>
  <c r="D604" i="34"/>
  <c r="E604" i="34"/>
  <c r="F604" i="34" s="1"/>
  <c r="G604" i="34"/>
  <c r="H604" i="34"/>
  <c r="I604" i="34"/>
  <c r="J604" i="34"/>
  <c r="C605" i="34"/>
  <c r="D605" i="34"/>
  <c r="E605" i="34"/>
  <c r="F605" i="34" s="1"/>
  <c r="G605" i="34"/>
  <c r="H605" i="34"/>
  <c r="I605" i="34"/>
  <c r="J605" i="34"/>
  <c r="C606" i="34"/>
  <c r="D606" i="34"/>
  <c r="E606" i="34"/>
  <c r="F606" i="34" s="1"/>
  <c r="G606" i="34"/>
  <c r="H606" i="34"/>
  <c r="I606" i="34"/>
  <c r="J606" i="34"/>
  <c r="C607" i="34"/>
  <c r="D607" i="34"/>
  <c r="E607" i="34"/>
  <c r="F607" i="34" s="1"/>
  <c r="G607" i="34"/>
  <c r="H607" i="34"/>
  <c r="I607" i="34"/>
  <c r="J607" i="34"/>
  <c r="C608" i="34"/>
  <c r="D608" i="34"/>
  <c r="E608" i="34"/>
  <c r="F608" i="34" s="1"/>
  <c r="G608" i="34"/>
  <c r="H608" i="34"/>
  <c r="I608" i="34"/>
  <c r="J608" i="34"/>
  <c r="C609" i="34"/>
  <c r="D609" i="34"/>
  <c r="E609" i="34"/>
  <c r="F609" i="34" s="1"/>
  <c r="G609" i="34"/>
  <c r="H609" i="34"/>
  <c r="I609" i="34"/>
  <c r="J609" i="34"/>
  <c r="C610" i="34"/>
  <c r="D610" i="34"/>
  <c r="E610" i="34"/>
  <c r="F610" i="34" s="1"/>
  <c r="G610" i="34"/>
  <c r="H610" i="34"/>
  <c r="I610" i="34"/>
  <c r="J610" i="34"/>
  <c r="C611" i="34"/>
  <c r="D611" i="34"/>
  <c r="E611" i="34"/>
  <c r="F611" i="34" s="1"/>
  <c r="G611" i="34"/>
  <c r="H611" i="34"/>
  <c r="I611" i="34"/>
  <c r="J611" i="34"/>
  <c r="C612" i="34"/>
  <c r="D612" i="34"/>
  <c r="E612" i="34"/>
  <c r="F612" i="34" s="1"/>
  <c r="G612" i="34"/>
  <c r="H612" i="34"/>
  <c r="I612" i="34"/>
  <c r="J612" i="34"/>
  <c r="C613" i="34"/>
  <c r="D613" i="34"/>
  <c r="E613" i="34"/>
  <c r="F613" i="34" s="1"/>
  <c r="G613" i="34"/>
  <c r="H613" i="34"/>
  <c r="I613" i="34"/>
  <c r="J613" i="34"/>
  <c r="C614" i="34"/>
  <c r="D614" i="34"/>
  <c r="E614" i="34"/>
  <c r="F614" i="34" s="1"/>
  <c r="G614" i="34"/>
  <c r="H614" i="34"/>
  <c r="I614" i="34"/>
  <c r="J614" i="34"/>
  <c r="C615" i="34"/>
  <c r="D615" i="34"/>
  <c r="E615" i="34"/>
  <c r="F615" i="34" s="1"/>
  <c r="G615" i="34"/>
  <c r="H615" i="34"/>
  <c r="I615" i="34"/>
  <c r="J615" i="34"/>
  <c r="C616" i="34"/>
  <c r="D616" i="34"/>
  <c r="E616" i="34"/>
  <c r="F616" i="34" s="1"/>
  <c r="G616" i="34"/>
  <c r="H616" i="34"/>
  <c r="I616" i="34"/>
  <c r="J616" i="34"/>
  <c r="C617" i="34"/>
  <c r="D617" i="34"/>
  <c r="E617" i="34"/>
  <c r="F617" i="34" s="1"/>
  <c r="G617" i="34"/>
  <c r="H617" i="34"/>
  <c r="I617" i="34"/>
  <c r="J617" i="34"/>
  <c r="C618" i="34"/>
  <c r="D618" i="34"/>
  <c r="E618" i="34"/>
  <c r="F618" i="34" s="1"/>
  <c r="G618" i="34"/>
  <c r="H618" i="34"/>
  <c r="I618" i="34"/>
  <c r="J618" i="34"/>
  <c r="C619" i="34"/>
  <c r="D619" i="34"/>
  <c r="E619" i="34"/>
  <c r="F619" i="34" s="1"/>
  <c r="G619" i="34"/>
  <c r="H619" i="34"/>
  <c r="I619" i="34"/>
  <c r="J619" i="34"/>
  <c r="C620" i="34"/>
  <c r="D620" i="34"/>
  <c r="E620" i="34"/>
  <c r="F620" i="34" s="1"/>
  <c r="G620" i="34"/>
  <c r="H620" i="34"/>
  <c r="I620" i="34"/>
  <c r="J620" i="34"/>
  <c r="C621" i="34"/>
  <c r="D621" i="34"/>
  <c r="E621" i="34"/>
  <c r="F621" i="34" s="1"/>
  <c r="G621" i="34"/>
  <c r="H621" i="34"/>
  <c r="I621" i="34"/>
  <c r="J621" i="34"/>
  <c r="C622" i="34"/>
  <c r="D622" i="34"/>
  <c r="E622" i="34"/>
  <c r="F622" i="34" s="1"/>
  <c r="G622" i="34"/>
  <c r="H622" i="34"/>
  <c r="I622" i="34"/>
  <c r="J622" i="34"/>
  <c r="C623" i="34"/>
  <c r="D623" i="34"/>
  <c r="E623" i="34"/>
  <c r="F623" i="34" s="1"/>
  <c r="G623" i="34"/>
  <c r="H623" i="34"/>
  <c r="I623" i="34"/>
  <c r="J623" i="34"/>
  <c r="C624" i="34"/>
  <c r="D624" i="34"/>
  <c r="E624" i="34"/>
  <c r="F624" i="34" s="1"/>
  <c r="G624" i="34"/>
  <c r="H624" i="34"/>
  <c r="I624" i="34"/>
  <c r="J624" i="34"/>
  <c r="C625" i="34"/>
  <c r="D625" i="34"/>
  <c r="E625" i="34"/>
  <c r="F625" i="34" s="1"/>
  <c r="G625" i="34"/>
  <c r="H625" i="34"/>
  <c r="I625" i="34"/>
  <c r="J625" i="34"/>
  <c r="C626" i="34"/>
  <c r="D626" i="34"/>
  <c r="E626" i="34"/>
  <c r="F626" i="34" s="1"/>
  <c r="G626" i="34"/>
  <c r="H626" i="34"/>
  <c r="I626" i="34"/>
  <c r="J626" i="34"/>
  <c r="C627" i="34"/>
  <c r="D627" i="34"/>
  <c r="E627" i="34"/>
  <c r="F627" i="34" s="1"/>
  <c r="G627" i="34"/>
  <c r="H627" i="34"/>
  <c r="I627" i="34"/>
  <c r="J627" i="34"/>
  <c r="C628" i="34"/>
  <c r="D628" i="34"/>
  <c r="E628" i="34"/>
  <c r="F628" i="34" s="1"/>
  <c r="G628" i="34"/>
  <c r="H628" i="34"/>
  <c r="I628" i="34"/>
  <c r="J628" i="34"/>
  <c r="C629" i="34"/>
  <c r="D629" i="34"/>
  <c r="E629" i="34"/>
  <c r="F629" i="34" s="1"/>
  <c r="G629" i="34"/>
  <c r="H629" i="34"/>
  <c r="I629" i="34"/>
  <c r="J629" i="34"/>
  <c r="C630" i="34"/>
  <c r="D630" i="34"/>
  <c r="E630" i="34"/>
  <c r="F630" i="34" s="1"/>
  <c r="G630" i="34"/>
  <c r="H630" i="34"/>
  <c r="I630" i="34"/>
  <c r="J630" i="34"/>
  <c r="C631" i="34"/>
  <c r="D631" i="34"/>
  <c r="E631" i="34"/>
  <c r="F631" i="34" s="1"/>
  <c r="G631" i="34"/>
  <c r="H631" i="34"/>
  <c r="I631" i="34"/>
  <c r="J631" i="34"/>
  <c r="C632" i="34"/>
  <c r="D632" i="34"/>
  <c r="E632" i="34"/>
  <c r="F632" i="34" s="1"/>
  <c r="G632" i="34"/>
  <c r="H632" i="34"/>
  <c r="I632" i="34"/>
  <c r="J632" i="34"/>
  <c r="C633" i="34"/>
  <c r="D633" i="34"/>
  <c r="E633" i="34"/>
  <c r="F633" i="34" s="1"/>
  <c r="G633" i="34"/>
  <c r="H633" i="34"/>
  <c r="I633" i="34"/>
  <c r="J633" i="34"/>
  <c r="C634" i="34"/>
  <c r="D634" i="34"/>
  <c r="E634" i="34"/>
  <c r="F634" i="34" s="1"/>
  <c r="G634" i="34"/>
  <c r="H634" i="34"/>
  <c r="I634" i="34"/>
  <c r="J634" i="34"/>
  <c r="C635" i="34"/>
  <c r="D635" i="34"/>
  <c r="E635" i="34"/>
  <c r="F635" i="34" s="1"/>
  <c r="G635" i="34"/>
  <c r="H635" i="34"/>
  <c r="I635" i="34"/>
  <c r="J635" i="34"/>
  <c r="C636" i="34"/>
  <c r="D636" i="34"/>
  <c r="E636" i="34"/>
  <c r="F636" i="34" s="1"/>
  <c r="G636" i="34"/>
  <c r="H636" i="34"/>
  <c r="I636" i="34"/>
  <c r="J636" i="34"/>
  <c r="C637" i="34"/>
  <c r="D637" i="34"/>
  <c r="E637" i="34"/>
  <c r="F637" i="34" s="1"/>
  <c r="G637" i="34"/>
  <c r="H637" i="34"/>
  <c r="I637" i="34"/>
  <c r="J637" i="34"/>
  <c r="C638" i="34"/>
  <c r="D638" i="34"/>
  <c r="E638" i="34"/>
  <c r="F638" i="34" s="1"/>
  <c r="G638" i="34"/>
  <c r="H638" i="34"/>
  <c r="I638" i="34"/>
  <c r="J638" i="34"/>
  <c r="C639" i="34"/>
  <c r="D639" i="34"/>
  <c r="E639" i="34"/>
  <c r="F639" i="34" s="1"/>
  <c r="G639" i="34"/>
  <c r="H639" i="34"/>
  <c r="I639" i="34"/>
  <c r="J639" i="34"/>
  <c r="C640" i="34"/>
  <c r="D640" i="34"/>
  <c r="E640" i="34"/>
  <c r="F640" i="34" s="1"/>
  <c r="G640" i="34"/>
  <c r="H640" i="34"/>
  <c r="I640" i="34"/>
  <c r="J640" i="34"/>
  <c r="C641" i="34"/>
  <c r="D641" i="34"/>
  <c r="E641" i="34"/>
  <c r="F641" i="34" s="1"/>
  <c r="G641" i="34"/>
  <c r="H641" i="34"/>
  <c r="I641" i="34"/>
  <c r="J641" i="34"/>
  <c r="C642" i="34"/>
  <c r="D642" i="34"/>
  <c r="E642" i="34"/>
  <c r="F642" i="34" s="1"/>
  <c r="G642" i="34"/>
  <c r="H642" i="34"/>
  <c r="I642" i="34"/>
  <c r="J642" i="34"/>
  <c r="C643" i="34"/>
  <c r="D643" i="34"/>
  <c r="E643" i="34"/>
  <c r="F643" i="34" s="1"/>
  <c r="G643" i="34"/>
  <c r="H643" i="34"/>
  <c r="I643" i="34"/>
  <c r="J643" i="34"/>
  <c r="C644" i="34"/>
  <c r="D644" i="34"/>
  <c r="E644" i="34"/>
  <c r="F644" i="34" s="1"/>
  <c r="G644" i="34"/>
  <c r="H644" i="34"/>
  <c r="I644" i="34"/>
  <c r="J644" i="34"/>
  <c r="C645" i="34"/>
  <c r="D645" i="34"/>
  <c r="E645" i="34"/>
  <c r="F645" i="34" s="1"/>
  <c r="G645" i="34"/>
  <c r="H645" i="34"/>
  <c r="I645" i="34"/>
  <c r="J645" i="34"/>
  <c r="C646" i="34"/>
  <c r="D646" i="34"/>
  <c r="E646" i="34"/>
  <c r="F646" i="34" s="1"/>
  <c r="G646" i="34"/>
  <c r="H646" i="34"/>
  <c r="I646" i="34"/>
  <c r="J646" i="34"/>
  <c r="C647" i="34"/>
  <c r="D647" i="34"/>
  <c r="E647" i="34"/>
  <c r="F647" i="34" s="1"/>
  <c r="G647" i="34"/>
  <c r="H647" i="34"/>
  <c r="I647" i="34"/>
  <c r="J647" i="34"/>
  <c r="C648" i="34"/>
  <c r="D648" i="34"/>
  <c r="E648" i="34"/>
  <c r="F648" i="34" s="1"/>
  <c r="G648" i="34"/>
  <c r="H648" i="34"/>
  <c r="I648" i="34"/>
  <c r="J648" i="34"/>
  <c r="C649" i="34"/>
  <c r="D649" i="34"/>
  <c r="E649" i="34"/>
  <c r="F649" i="34" s="1"/>
  <c r="G649" i="34"/>
  <c r="H649" i="34"/>
  <c r="I649" i="34"/>
  <c r="J649" i="34"/>
  <c r="C650" i="34"/>
  <c r="D650" i="34"/>
  <c r="E650" i="34"/>
  <c r="F650" i="34" s="1"/>
  <c r="G650" i="34"/>
  <c r="H650" i="34"/>
  <c r="I650" i="34"/>
  <c r="J650" i="34"/>
  <c r="C651" i="34"/>
  <c r="D651" i="34"/>
  <c r="E651" i="34"/>
  <c r="F651" i="34" s="1"/>
  <c r="G651" i="34"/>
  <c r="H651" i="34"/>
  <c r="I651" i="34"/>
  <c r="J651" i="34"/>
  <c r="C652" i="34"/>
  <c r="D652" i="34"/>
  <c r="E652" i="34"/>
  <c r="F652" i="34" s="1"/>
  <c r="G652" i="34"/>
  <c r="H652" i="34"/>
  <c r="I652" i="34"/>
  <c r="J652" i="34"/>
  <c r="C653" i="34"/>
  <c r="D653" i="34"/>
  <c r="E653" i="34"/>
  <c r="F653" i="34" s="1"/>
  <c r="G653" i="34"/>
  <c r="H653" i="34"/>
  <c r="I653" i="34"/>
  <c r="J653" i="34"/>
  <c r="C654" i="34"/>
  <c r="D654" i="34"/>
  <c r="E654" i="34"/>
  <c r="F654" i="34" s="1"/>
  <c r="G654" i="34"/>
  <c r="H654" i="34"/>
  <c r="I654" i="34"/>
  <c r="J654" i="34"/>
  <c r="C655" i="34"/>
  <c r="D655" i="34"/>
  <c r="E655" i="34"/>
  <c r="F655" i="34" s="1"/>
  <c r="G655" i="34"/>
  <c r="H655" i="34"/>
  <c r="I655" i="34"/>
  <c r="J655" i="34"/>
  <c r="C656" i="34"/>
  <c r="D656" i="34"/>
  <c r="E656" i="34"/>
  <c r="F656" i="34" s="1"/>
  <c r="G656" i="34"/>
  <c r="H656" i="34"/>
  <c r="I656" i="34"/>
  <c r="J656" i="34"/>
  <c r="C657" i="34"/>
  <c r="D657" i="34"/>
  <c r="E657" i="34"/>
  <c r="F657" i="34" s="1"/>
  <c r="G657" i="34"/>
  <c r="H657" i="34"/>
  <c r="I657" i="34"/>
  <c r="J657" i="34"/>
  <c r="C658" i="34"/>
  <c r="D658" i="34"/>
  <c r="E658" i="34"/>
  <c r="F658" i="34" s="1"/>
  <c r="G658" i="34"/>
  <c r="H658" i="34"/>
  <c r="I658" i="34"/>
  <c r="J658" i="34"/>
  <c r="C659" i="34"/>
  <c r="D659" i="34"/>
  <c r="E659" i="34"/>
  <c r="F659" i="34" s="1"/>
  <c r="G659" i="34"/>
  <c r="H659" i="34"/>
  <c r="I659" i="34"/>
  <c r="J659" i="34"/>
  <c r="C660" i="34"/>
  <c r="D660" i="34"/>
  <c r="E660" i="34"/>
  <c r="F660" i="34" s="1"/>
  <c r="G660" i="34"/>
  <c r="H660" i="34"/>
  <c r="I660" i="34"/>
  <c r="J660" i="34"/>
  <c r="C661" i="34"/>
  <c r="D661" i="34"/>
  <c r="E661" i="34"/>
  <c r="F661" i="34" s="1"/>
  <c r="G661" i="34"/>
  <c r="H661" i="34"/>
  <c r="I661" i="34"/>
  <c r="J661" i="34"/>
  <c r="C662" i="34"/>
  <c r="D662" i="34"/>
  <c r="E662" i="34"/>
  <c r="F662" i="34" s="1"/>
  <c r="G662" i="34"/>
  <c r="H662" i="34"/>
  <c r="I662" i="34"/>
  <c r="J662" i="34"/>
  <c r="C663" i="34"/>
  <c r="D663" i="34"/>
  <c r="E663" i="34"/>
  <c r="F663" i="34" s="1"/>
  <c r="G663" i="34"/>
  <c r="H663" i="34"/>
  <c r="I663" i="34"/>
  <c r="J663" i="34"/>
  <c r="C664" i="34"/>
  <c r="D664" i="34"/>
  <c r="E664" i="34"/>
  <c r="F664" i="34" s="1"/>
  <c r="G664" i="34"/>
  <c r="H664" i="34"/>
  <c r="I664" i="34"/>
  <c r="J664" i="34"/>
  <c r="C665" i="34"/>
  <c r="D665" i="34"/>
  <c r="E665" i="34"/>
  <c r="F665" i="34" s="1"/>
  <c r="G665" i="34"/>
  <c r="H665" i="34"/>
  <c r="I665" i="34"/>
  <c r="J665" i="34"/>
  <c r="C666" i="34"/>
  <c r="D666" i="34"/>
  <c r="E666" i="34"/>
  <c r="F666" i="34" s="1"/>
  <c r="G666" i="34"/>
  <c r="H666" i="34"/>
  <c r="I666" i="34"/>
  <c r="J666" i="34"/>
  <c r="C667" i="34"/>
  <c r="D667" i="34"/>
  <c r="E667" i="34"/>
  <c r="F667" i="34" s="1"/>
  <c r="G667" i="34"/>
  <c r="H667" i="34"/>
  <c r="I667" i="34"/>
  <c r="J667" i="34"/>
  <c r="C668" i="34"/>
  <c r="D668" i="34"/>
  <c r="E668" i="34"/>
  <c r="F668" i="34" s="1"/>
  <c r="G668" i="34"/>
  <c r="H668" i="34"/>
  <c r="I668" i="34"/>
  <c r="J668" i="34"/>
  <c r="C669" i="34"/>
  <c r="D669" i="34"/>
  <c r="E669" i="34"/>
  <c r="F669" i="34" s="1"/>
  <c r="G669" i="34"/>
  <c r="H669" i="34"/>
  <c r="I669" i="34"/>
  <c r="J669" i="34"/>
  <c r="C670" i="34"/>
  <c r="D670" i="34"/>
  <c r="E670" i="34"/>
  <c r="F670" i="34" s="1"/>
  <c r="G670" i="34"/>
  <c r="H670" i="34"/>
  <c r="I670" i="34"/>
  <c r="J670" i="34"/>
  <c r="C671" i="34"/>
  <c r="D671" i="34"/>
  <c r="E671" i="34"/>
  <c r="F671" i="34" s="1"/>
  <c r="G671" i="34"/>
  <c r="H671" i="34"/>
  <c r="I671" i="34"/>
  <c r="J671" i="34"/>
  <c r="C672" i="34"/>
  <c r="D672" i="34"/>
  <c r="E672" i="34"/>
  <c r="F672" i="34" s="1"/>
  <c r="G672" i="34"/>
  <c r="H672" i="34"/>
  <c r="I672" i="34"/>
  <c r="J672" i="34"/>
  <c r="C673" i="34"/>
  <c r="D673" i="34"/>
  <c r="E673" i="34"/>
  <c r="F673" i="34" s="1"/>
  <c r="G673" i="34"/>
  <c r="H673" i="34"/>
  <c r="I673" i="34"/>
  <c r="J673" i="34"/>
  <c r="C674" i="34"/>
  <c r="D674" i="34"/>
  <c r="E674" i="34"/>
  <c r="F674" i="34" s="1"/>
  <c r="G674" i="34"/>
  <c r="H674" i="34"/>
  <c r="I674" i="34"/>
  <c r="J674" i="34"/>
  <c r="C675" i="34"/>
  <c r="D675" i="34"/>
  <c r="E675" i="34"/>
  <c r="F675" i="34" s="1"/>
  <c r="G675" i="34"/>
  <c r="H675" i="34"/>
  <c r="I675" i="34"/>
  <c r="J675" i="34"/>
  <c r="C676" i="34"/>
  <c r="D676" i="34"/>
  <c r="E676" i="34"/>
  <c r="F676" i="34" s="1"/>
  <c r="G676" i="34"/>
  <c r="H676" i="34"/>
  <c r="I676" i="34"/>
  <c r="J676" i="34"/>
  <c r="C677" i="34"/>
  <c r="D677" i="34"/>
  <c r="E677" i="34"/>
  <c r="F677" i="34" s="1"/>
  <c r="G677" i="34"/>
  <c r="H677" i="34"/>
  <c r="I677" i="34"/>
  <c r="J677" i="34"/>
  <c r="C678" i="34"/>
  <c r="D678" i="34"/>
  <c r="E678" i="34"/>
  <c r="F678" i="34" s="1"/>
  <c r="G678" i="34"/>
  <c r="H678" i="34"/>
  <c r="I678" i="34"/>
  <c r="J678" i="34"/>
  <c r="C679" i="34"/>
  <c r="D679" i="34"/>
  <c r="E679" i="34"/>
  <c r="F679" i="34" s="1"/>
  <c r="G679" i="34"/>
  <c r="H679" i="34"/>
  <c r="I679" i="34"/>
  <c r="J679" i="34"/>
  <c r="C680" i="34"/>
  <c r="D680" i="34"/>
  <c r="E680" i="34"/>
  <c r="F680" i="34" s="1"/>
  <c r="G680" i="34"/>
  <c r="H680" i="34"/>
  <c r="I680" i="34"/>
  <c r="J680" i="34"/>
  <c r="C681" i="34"/>
  <c r="D681" i="34"/>
  <c r="E681" i="34"/>
  <c r="F681" i="34" s="1"/>
  <c r="G681" i="34"/>
  <c r="H681" i="34"/>
  <c r="I681" i="34"/>
  <c r="J681" i="34"/>
  <c r="C682" i="34"/>
  <c r="D682" i="34"/>
  <c r="E682" i="34"/>
  <c r="F682" i="34" s="1"/>
  <c r="G682" i="34"/>
  <c r="H682" i="34"/>
  <c r="I682" i="34"/>
  <c r="J682" i="34"/>
  <c r="C683" i="34"/>
  <c r="D683" i="34"/>
  <c r="E683" i="34"/>
  <c r="F683" i="34" s="1"/>
  <c r="G683" i="34"/>
  <c r="H683" i="34"/>
  <c r="I683" i="34"/>
  <c r="J683" i="34"/>
  <c r="C684" i="34"/>
  <c r="D684" i="34"/>
  <c r="E684" i="34"/>
  <c r="F684" i="34" s="1"/>
  <c r="G684" i="34"/>
  <c r="H684" i="34"/>
  <c r="I684" i="34"/>
  <c r="J684" i="34"/>
  <c r="C685" i="34"/>
  <c r="D685" i="34"/>
  <c r="E685" i="34"/>
  <c r="F685" i="34" s="1"/>
  <c r="G685" i="34"/>
  <c r="H685" i="34"/>
  <c r="I685" i="34"/>
  <c r="J685" i="34"/>
  <c r="C686" i="34"/>
  <c r="D686" i="34"/>
  <c r="E686" i="34"/>
  <c r="F686" i="34" s="1"/>
  <c r="G686" i="34"/>
  <c r="H686" i="34"/>
  <c r="I686" i="34"/>
  <c r="J686" i="34"/>
  <c r="C687" i="34"/>
  <c r="D687" i="34"/>
  <c r="E687" i="34"/>
  <c r="F687" i="34" s="1"/>
  <c r="G687" i="34"/>
  <c r="H687" i="34"/>
  <c r="I687" i="34"/>
  <c r="J687" i="34"/>
  <c r="C688" i="34"/>
  <c r="D688" i="34"/>
  <c r="E688" i="34"/>
  <c r="F688" i="34" s="1"/>
  <c r="G688" i="34"/>
  <c r="H688" i="34"/>
  <c r="I688" i="34"/>
  <c r="J688" i="34"/>
  <c r="C689" i="34"/>
  <c r="D689" i="34"/>
  <c r="E689" i="34"/>
  <c r="F689" i="34" s="1"/>
  <c r="G689" i="34"/>
  <c r="H689" i="34"/>
  <c r="I689" i="34"/>
  <c r="J689" i="34"/>
  <c r="C690" i="34"/>
  <c r="D690" i="34"/>
  <c r="E690" i="34"/>
  <c r="F690" i="34" s="1"/>
  <c r="G690" i="34"/>
  <c r="H690" i="34"/>
  <c r="I690" i="34"/>
  <c r="J690" i="34"/>
  <c r="C691" i="34"/>
  <c r="D691" i="34"/>
  <c r="E691" i="34"/>
  <c r="F691" i="34" s="1"/>
  <c r="G691" i="34"/>
  <c r="H691" i="34"/>
  <c r="I691" i="34"/>
  <c r="J691" i="34"/>
  <c r="C692" i="34"/>
  <c r="D692" i="34"/>
  <c r="E692" i="34"/>
  <c r="F692" i="34" s="1"/>
  <c r="G692" i="34"/>
  <c r="H692" i="34"/>
  <c r="I692" i="34"/>
  <c r="J692" i="34"/>
  <c r="C693" i="34"/>
  <c r="D693" i="34"/>
  <c r="E693" i="34"/>
  <c r="F693" i="34" s="1"/>
  <c r="G693" i="34"/>
  <c r="H693" i="34"/>
  <c r="I693" i="34"/>
  <c r="J693" i="34"/>
  <c r="C694" i="34"/>
  <c r="D694" i="34"/>
  <c r="E694" i="34"/>
  <c r="F694" i="34" s="1"/>
  <c r="G694" i="34"/>
  <c r="H694" i="34"/>
  <c r="I694" i="34"/>
  <c r="J694" i="34"/>
  <c r="C695" i="34"/>
  <c r="D695" i="34"/>
  <c r="E695" i="34"/>
  <c r="F695" i="34" s="1"/>
  <c r="G695" i="34"/>
  <c r="H695" i="34"/>
  <c r="I695" i="34"/>
  <c r="J695" i="34"/>
  <c r="C696" i="34"/>
  <c r="D696" i="34"/>
  <c r="E696" i="34"/>
  <c r="F696" i="34" s="1"/>
  <c r="G696" i="34"/>
  <c r="H696" i="34"/>
  <c r="I696" i="34"/>
  <c r="J696" i="34"/>
  <c r="C697" i="34"/>
  <c r="D697" i="34"/>
  <c r="E697" i="34"/>
  <c r="F697" i="34" s="1"/>
  <c r="G697" i="34"/>
  <c r="H697" i="34"/>
  <c r="I697" i="34"/>
  <c r="J697" i="34"/>
  <c r="C698" i="34"/>
  <c r="D698" i="34"/>
  <c r="E698" i="34"/>
  <c r="F698" i="34" s="1"/>
  <c r="G698" i="34"/>
  <c r="H698" i="34"/>
  <c r="I698" i="34"/>
  <c r="J698" i="34"/>
  <c r="C699" i="34"/>
  <c r="D699" i="34"/>
  <c r="E699" i="34"/>
  <c r="F699" i="34" s="1"/>
  <c r="G699" i="34"/>
  <c r="H699" i="34"/>
  <c r="I699" i="34"/>
  <c r="J699" i="34"/>
  <c r="C700" i="34"/>
  <c r="D700" i="34"/>
  <c r="E700" i="34"/>
  <c r="F700" i="34" s="1"/>
  <c r="G700" i="34"/>
  <c r="H700" i="34"/>
  <c r="I700" i="34"/>
  <c r="J700" i="34"/>
  <c r="C701" i="34"/>
  <c r="D701" i="34"/>
  <c r="E701" i="34"/>
  <c r="F701" i="34" s="1"/>
  <c r="G701" i="34"/>
  <c r="H701" i="34"/>
  <c r="I701" i="34"/>
  <c r="J701" i="34"/>
  <c r="C702" i="34"/>
  <c r="D702" i="34"/>
  <c r="E702" i="34"/>
  <c r="F702" i="34" s="1"/>
  <c r="G702" i="34"/>
  <c r="H702" i="34"/>
  <c r="I702" i="34"/>
  <c r="J702" i="34"/>
  <c r="C703" i="34"/>
  <c r="D703" i="34"/>
  <c r="E703" i="34"/>
  <c r="F703" i="34" s="1"/>
  <c r="G703" i="34"/>
  <c r="H703" i="34"/>
  <c r="I703" i="34"/>
  <c r="J703" i="34"/>
  <c r="C704" i="34"/>
  <c r="D704" i="34"/>
  <c r="E704" i="34"/>
  <c r="F704" i="34" s="1"/>
  <c r="G704" i="34"/>
  <c r="H704" i="34"/>
  <c r="I704" i="34"/>
  <c r="J704" i="34"/>
  <c r="C705" i="34"/>
  <c r="D705" i="34"/>
  <c r="E705" i="34"/>
  <c r="F705" i="34" s="1"/>
  <c r="G705" i="34"/>
  <c r="H705" i="34"/>
  <c r="I705" i="34"/>
  <c r="J705" i="34"/>
  <c r="C706" i="34"/>
  <c r="D706" i="34"/>
  <c r="E706" i="34"/>
  <c r="F706" i="34" s="1"/>
  <c r="G706" i="34"/>
  <c r="H706" i="34"/>
  <c r="I706" i="34"/>
  <c r="J706" i="34"/>
  <c r="C707" i="34"/>
  <c r="D707" i="34"/>
  <c r="E707" i="34"/>
  <c r="F707" i="34" s="1"/>
  <c r="G707" i="34"/>
  <c r="H707" i="34"/>
  <c r="I707" i="34"/>
  <c r="J707" i="34"/>
  <c r="C708" i="34"/>
  <c r="D708" i="34"/>
  <c r="E708" i="34"/>
  <c r="F708" i="34" s="1"/>
  <c r="G708" i="34"/>
  <c r="H708" i="34"/>
  <c r="I708" i="34"/>
  <c r="J708" i="34"/>
  <c r="C709" i="34"/>
  <c r="D709" i="34"/>
  <c r="E709" i="34"/>
  <c r="F709" i="34" s="1"/>
  <c r="G709" i="34"/>
  <c r="H709" i="34"/>
  <c r="I709" i="34"/>
  <c r="J709" i="34"/>
  <c r="C710" i="34"/>
  <c r="D710" i="34"/>
  <c r="E710" i="34"/>
  <c r="F710" i="34" s="1"/>
  <c r="G710" i="34"/>
  <c r="H710" i="34"/>
  <c r="I710" i="34"/>
  <c r="J710" i="34"/>
  <c r="C711" i="34"/>
  <c r="D711" i="34"/>
  <c r="E711" i="34"/>
  <c r="F711" i="34" s="1"/>
  <c r="G711" i="34"/>
  <c r="H711" i="34"/>
  <c r="I711" i="34"/>
  <c r="J711" i="34"/>
  <c r="C712" i="34"/>
  <c r="D712" i="34"/>
  <c r="E712" i="34"/>
  <c r="F712" i="34" s="1"/>
  <c r="G712" i="34"/>
  <c r="H712" i="34"/>
  <c r="I712" i="34"/>
  <c r="J712" i="34"/>
  <c r="C713" i="34"/>
  <c r="D713" i="34"/>
  <c r="E713" i="34"/>
  <c r="F713" i="34" s="1"/>
  <c r="G713" i="34"/>
  <c r="H713" i="34"/>
  <c r="I713" i="34"/>
  <c r="J713" i="34"/>
  <c r="C714" i="34"/>
  <c r="D714" i="34"/>
  <c r="E714" i="34"/>
  <c r="F714" i="34" s="1"/>
  <c r="G714" i="34"/>
  <c r="H714" i="34"/>
  <c r="I714" i="34"/>
  <c r="J714" i="34"/>
  <c r="C715" i="34"/>
  <c r="D715" i="34"/>
  <c r="E715" i="34"/>
  <c r="F715" i="34" s="1"/>
  <c r="G715" i="34"/>
  <c r="H715" i="34"/>
  <c r="I715" i="34"/>
  <c r="J715" i="34"/>
  <c r="C716" i="34"/>
  <c r="D716" i="34"/>
  <c r="E716" i="34"/>
  <c r="F716" i="34" s="1"/>
  <c r="G716" i="34"/>
  <c r="H716" i="34"/>
  <c r="I716" i="34"/>
  <c r="J716" i="34"/>
  <c r="C717" i="34"/>
  <c r="D717" i="34"/>
  <c r="E717" i="34"/>
  <c r="F717" i="34" s="1"/>
  <c r="G717" i="34"/>
  <c r="H717" i="34"/>
  <c r="I717" i="34"/>
  <c r="J717" i="34"/>
  <c r="C718" i="34"/>
  <c r="D718" i="34"/>
  <c r="E718" i="34"/>
  <c r="F718" i="34" s="1"/>
  <c r="G718" i="34"/>
  <c r="H718" i="34"/>
  <c r="I718" i="34"/>
  <c r="J718" i="34"/>
  <c r="C719" i="34"/>
  <c r="D719" i="34"/>
  <c r="E719" i="34"/>
  <c r="F719" i="34" s="1"/>
  <c r="G719" i="34"/>
  <c r="H719" i="34"/>
  <c r="I719" i="34"/>
  <c r="J719" i="34"/>
  <c r="C720" i="34"/>
  <c r="D720" i="34"/>
  <c r="E720" i="34"/>
  <c r="F720" i="34" s="1"/>
  <c r="G720" i="34"/>
  <c r="H720" i="34"/>
  <c r="I720" i="34"/>
  <c r="J720" i="34"/>
  <c r="C721" i="34"/>
  <c r="D721" i="34"/>
  <c r="E721" i="34"/>
  <c r="F721" i="34" s="1"/>
  <c r="G721" i="34"/>
  <c r="H721" i="34"/>
  <c r="I721" i="34"/>
  <c r="J721" i="34"/>
  <c r="C722" i="34"/>
  <c r="D722" i="34"/>
  <c r="E722" i="34"/>
  <c r="F722" i="34" s="1"/>
  <c r="G722" i="34"/>
  <c r="H722" i="34"/>
  <c r="I722" i="34"/>
  <c r="J722" i="34"/>
  <c r="C723" i="34"/>
  <c r="D723" i="34"/>
  <c r="E723" i="34"/>
  <c r="F723" i="34" s="1"/>
  <c r="G723" i="34"/>
  <c r="H723" i="34"/>
  <c r="I723" i="34"/>
  <c r="J723" i="34"/>
  <c r="C724" i="34"/>
  <c r="D724" i="34"/>
  <c r="E724" i="34"/>
  <c r="F724" i="34" s="1"/>
  <c r="G724" i="34"/>
  <c r="H724" i="34"/>
  <c r="I724" i="34"/>
  <c r="J724" i="34"/>
  <c r="C725" i="34"/>
  <c r="D725" i="34"/>
  <c r="E725" i="34"/>
  <c r="F725" i="34" s="1"/>
  <c r="G725" i="34"/>
  <c r="H725" i="34"/>
  <c r="I725" i="34"/>
  <c r="J725" i="34"/>
  <c r="C726" i="34"/>
  <c r="D726" i="34"/>
  <c r="E726" i="34"/>
  <c r="F726" i="34" s="1"/>
  <c r="G726" i="34"/>
  <c r="H726" i="34"/>
  <c r="I726" i="34"/>
  <c r="J726" i="34"/>
  <c r="C727" i="34"/>
  <c r="D727" i="34"/>
  <c r="E727" i="34"/>
  <c r="F727" i="34" s="1"/>
  <c r="G727" i="34"/>
  <c r="H727" i="34"/>
  <c r="I727" i="34"/>
  <c r="J727" i="34"/>
  <c r="C728" i="34"/>
  <c r="D728" i="34"/>
  <c r="E728" i="34"/>
  <c r="F728" i="34" s="1"/>
  <c r="G728" i="34"/>
  <c r="H728" i="34"/>
  <c r="I728" i="34"/>
  <c r="J728" i="34"/>
  <c r="C729" i="34"/>
  <c r="D729" i="34"/>
  <c r="E729" i="34"/>
  <c r="F729" i="34" s="1"/>
  <c r="G729" i="34"/>
  <c r="H729" i="34"/>
  <c r="I729" i="34"/>
  <c r="J729" i="34"/>
  <c r="C730" i="34"/>
  <c r="D730" i="34"/>
  <c r="E730" i="34"/>
  <c r="F730" i="34" s="1"/>
  <c r="G730" i="34"/>
  <c r="H730" i="34"/>
  <c r="I730" i="34"/>
  <c r="J730" i="34"/>
  <c r="C731" i="34"/>
  <c r="D731" i="34"/>
  <c r="E731" i="34"/>
  <c r="F731" i="34" s="1"/>
  <c r="G731" i="34"/>
  <c r="H731" i="34"/>
  <c r="I731" i="34"/>
  <c r="J731" i="34"/>
  <c r="C732" i="34"/>
  <c r="D732" i="34"/>
  <c r="E732" i="34"/>
  <c r="F732" i="34" s="1"/>
  <c r="G732" i="34"/>
  <c r="H732" i="34"/>
  <c r="I732" i="34"/>
  <c r="J732" i="34"/>
  <c r="C733" i="34"/>
  <c r="D733" i="34"/>
  <c r="E733" i="34"/>
  <c r="F733" i="34" s="1"/>
  <c r="G733" i="34"/>
  <c r="H733" i="34"/>
  <c r="I733" i="34"/>
  <c r="J733" i="34"/>
  <c r="C734" i="34"/>
  <c r="D734" i="34"/>
  <c r="E734" i="34"/>
  <c r="F734" i="34" s="1"/>
  <c r="G734" i="34"/>
  <c r="H734" i="34"/>
  <c r="I734" i="34"/>
  <c r="J734" i="34"/>
  <c r="C735" i="34"/>
  <c r="D735" i="34"/>
  <c r="E735" i="34"/>
  <c r="F735" i="34" s="1"/>
  <c r="G735" i="34"/>
  <c r="H735" i="34"/>
  <c r="I735" i="34"/>
  <c r="J735" i="34"/>
  <c r="C736" i="34"/>
  <c r="D736" i="34"/>
  <c r="E736" i="34"/>
  <c r="F736" i="34" s="1"/>
  <c r="G736" i="34"/>
  <c r="H736" i="34"/>
  <c r="I736" i="34"/>
  <c r="J736" i="34"/>
  <c r="C737" i="34"/>
  <c r="D737" i="34"/>
  <c r="E737" i="34"/>
  <c r="F737" i="34" s="1"/>
  <c r="G737" i="34"/>
  <c r="H737" i="34"/>
  <c r="I737" i="34"/>
  <c r="J737" i="34"/>
  <c r="C738" i="34"/>
  <c r="D738" i="34"/>
  <c r="E738" i="34"/>
  <c r="F738" i="34" s="1"/>
  <c r="G738" i="34"/>
  <c r="H738" i="34"/>
  <c r="I738" i="34"/>
  <c r="J738" i="34"/>
  <c r="C739" i="34"/>
  <c r="D739" i="34"/>
  <c r="E739" i="34"/>
  <c r="F739" i="34" s="1"/>
  <c r="G739" i="34"/>
  <c r="H739" i="34"/>
  <c r="I739" i="34"/>
  <c r="J739" i="34"/>
  <c r="C740" i="34"/>
  <c r="D740" i="34"/>
  <c r="E740" i="34"/>
  <c r="F740" i="34" s="1"/>
  <c r="G740" i="34"/>
  <c r="H740" i="34"/>
  <c r="I740" i="34"/>
  <c r="J740" i="34"/>
  <c r="C741" i="34"/>
  <c r="D741" i="34"/>
  <c r="E741" i="34"/>
  <c r="F741" i="34" s="1"/>
  <c r="G741" i="34"/>
  <c r="H741" i="34"/>
  <c r="I741" i="34"/>
  <c r="J741" i="34"/>
  <c r="C742" i="34"/>
  <c r="D742" i="34"/>
  <c r="E742" i="34"/>
  <c r="F742" i="34" s="1"/>
  <c r="G742" i="34"/>
  <c r="H742" i="34"/>
  <c r="I742" i="34"/>
  <c r="J742" i="34"/>
  <c r="C743" i="34"/>
  <c r="D743" i="34"/>
  <c r="E743" i="34"/>
  <c r="F743" i="34" s="1"/>
  <c r="G743" i="34"/>
  <c r="H743" i="34"/>
  <c r="I743" i="34"/>
  <c r="J743" i="34"/>
  <c r="C744" i="34"/>
  <c r="D744" i="34"/>
  <c r="E744" i="34"/>
  <c r="F744" i="34" s="1"/>
  <c r="G744" i="34"/>
  <c r="H744" i="34"/>
  <c r="I744" i="34"/>
  <c r="J744" i="34"/>
  <c r="C745" i="34"/>
  <c r="D745" i="34"/>
  <c r="E745" i="34"/>
  <c r="F745" i="34" s="1"/>
  <c r="G745" i="34"/>
  <c r="H745" i="34"/>
  <c r="I745" i="34"/>
  <c r="J745" i="34"/>
  <c r="C746" i="34"/>
  <c r="D746" i="34"/>
  <c r="E746" i="34"/>
  <c r="F746" i="34" s="1"/>
  <c r="G746" i="34"/>
  <c r="H746" i="34"/>
  <c r="I746" i="34"/>
  <c r="J746" i="34"/>
  <c r="C747" i="34"/>
  <c r="D747" i="34"/>
  <c r="E747" i="34"/>
  <c r="F747" i="34" s="1"/>
  <c r="G747" i="34"/>
  <c r="H747" i="34"/>
  <c r="I747" i="34"/>
  <c r="J747" i="34"/>
  <c r="C748" i="34"/>
  <c r="D748" i="34"/>
  <c r="E748" i="34"/>
  <c r="F748" i="34" s="1"/>
  <c r="G748" i="34"/>
  <c r="H748" i="34"/>
  <c r="I748" i="34"/>
  <c r="J748" i="34"/>
  <c r="C749" i="34"/>
  <c r="D749" i="34"/>
  <c r="E749" i="34"/>
  <c r="F749" i="34" s="1"/>
  <c r="G749" i="34"/>
  <c r="H749" i="34"/>
  <c r="I749" i="34"/>
  <c r="J749" i="34"/>
  <c r="C750" i="34"/>
  <c r="D750" i="34"/>
  <c r="E750" i="34"/>
  <c r="F750" i="34" s="1"/>
  <c r="G750" i="34"/>
  <c r="H750" i="34"/>
  <c r="I750" i="34"/>
  <c r="J750" i="34"/>
  <c r="C751" i="34"/>
  <c r="D751" i="34"/>
  <c r="E751" i="34"/>
  <c r="F751" i="34" s="1"/>
  <c r="G751" i="34"/>
  <c r="H751" i="34"/>
  <c r="I751" i="34"/>
  <c r="J751" i="34"/>
  <c r="C752" i="34"/>
  <c r="D752" i="34"/>
  <c r="E752" i="34"/>
  <c r="F752" i="34" s="1"/>
  <c r="G752" i="34"/>
  <c r="H752" i="34"/>
  <c r="I752" i="34"/>
  <c r="J752" i="34"/>
  <c r="C753" i="34"/>
  <c r="D753" i="34"/>
  <c r="E753" i="34"/>
  <c r="F753" i="34" s="1"/>
  <c r="G753" i="34"/>
  <c r="H753" i="34"/>
  <c r="I753" i="34"/>
  <c r="J753" i="34"/>
  <c r="C754" i="34"/>
  <c r="D754" i="34"/>
  <c r="E754" i="34"/>
  <c r="F754" i="34" s="1"/>
  <c r="G754" i="34"/>
  <c r="H754" i="34"/>
  <c r="I754" i="34"/>
  <c r="J754" i="34"/>
  <c r="C755" i="34"/>
  <c r="D755" i="34"/>
  <c r="E755" i="34"/>
  <c r="F755" i="34" s="1"/>
  <c r="G755" i="34"/>
  <c r="H755" i="34"/>
  <c r="I755" i="34"/>
  <c r="J755" i="34"/>
  <c r="C756" i="34"/>
  <c r="D756" i="34"/>
  <c r="E756" i="34"/>
  <c r="F756" i="34" s="1"/>
  <c r="G756" i="34"/>
  <c r="H756" i="34"/>
  <c r="I756" i="34"/>
  <c r="J756" i="34"/>
  <c r="C757" i="34"/>
  <c r="D757" i="34"/>
  <c r="E757" i="34"/>
  <c r="F757" i="34" s="1"/>
  <c r="G757" i="34"/>
  <c r="H757" i="34"/>
  <c r="I757" i="34"/>
  <c r="J757" i="34"/>
  <c r="C758" i="34"/>
  <c r="D758" i="34"/>
  <c r="E758" i="34"/>
  <c r="F758" i="34" s="1"/>
  <c r="G758" i="34"/>
  <c r="H758" i="34"/>
  <c r="I758" i="34"/>
  <c r="J758" i="34"/>
  <c r="C759" i="34"/>
  <c r="D759" i="34"/>
  <c r="E759" i="34"/>
  <c r="F759" i="34" s="1"/>
  <c r="G759" i="34"/>
  <c r="H759" i="34"/>
  <c r="I759" i="34"/>
  <c r="J759" i="34"/>
  <c r="C760" i="34"/>
  <c r="D760" i="34"/>
  <c r="E760" i="34"/>
  <c r="F760" i="34" s="1"/>
  <c r="G760" i="34"/>
  <c r="H760" i="34"/>
  <c r="I760" i="34"/>
  <c r="J760" i="34"/>
  <c r="C761" i="34"/>
  <c r="D761" i="34"/>
  <c r="E761" i="34"/>
  <c r="F761" i="34" s="1"/>
  <c r="G761" i="34"/>
  <c r="H761" i="34"/>
  <c r="I761" i="34"/>
  <c r="J761" i="34"/>
  <c r="C762" i="34"/>
  <c r="D762" i="34"/>
  <c r="E762" i="34"/>
  <c r="F762" i="34" s="1"/>
  <c r="G762" i="34"/>
  <c r="H762" i="34"/>
  <c r="I762" i="34"/>
  <c r="J762" i="34"/>
  <c r="C763" i="34"/>
  <c r="D763" i="34"/>
  <c r="E763" i="34"/>
  <c r="F763" i="34" s="1"/>
  <c r="G763" i="34"/>
  <c r="H763" i="34"/>
  <c r="I763" i="34"/>
  <c r="J763" i="34"/>
  <c r="C764" i="34"/>
  <c r="D764" i="34"/>
  <c r="E764" i="34"/>
  <c r="F764" i="34" s="1"/>
  <c r="G764" i="34"/>
  <c r="H764" i="34"/>
  <c r="I764" i="34"/>
  <c r="J764" i="34"/>
  <c r="C765" i="34"/>
  <c r="D765" i="34"/>
  <c r="E765" i="34"/>
  <c r="F765" i="34" s="1"/>
  <c r="G765" i="34"/>
  <c r="H765" i="34"/>
  <c r="I765" i="34"/>
  <c r="J765" i="34"/>
  <c r="C766" i="34"/>
  <c r="D766" i="34"/>
  <c r="E766" i="34"/>
  <c r="F766" i="34" s="1"/>
  <c r="G766" i="34"/>
  <c r="H766" i="34"/>
  <c r="I766" i="34"/>
  <c r="J766" i="34"/>
  <c r="C767" i="34"/>
  <c r="D767" i="34"/>
  <c r="E767" i="34"/>
  <c r="F767" i="34" s="1"/>
  <c r="G767" i="34"/>
  <c r="H767" i="34"/>
  <c r="I767" i="34"/>
  <c r="J767" i="34"/>
  <c r="C768" i="34"/>
  <c r="D768" i="34"/>
  <c r="E768" i="34"/>
  <c r="F768" i="34" s="1"/>
  <c r="G768" i="34"/>
  <c r="H768" i="34"/>
  <c r="I768" i="34"/>
  <c r="J768" i="34"/>
  <c r="C769" i="34"/>
  <c r="D769" i="34"/>
  <c r="E769" i="34"/>
  <c r="F769" i="34" s="1"/>
  <c r="G769" i="34"/>
  <c r="H769" i="34"/>
  <c r="I769" i="34"/>
  <c r="J769" i="34"/>
  <c r="C770" i="34"/>
  <c r="D770" i="34"/>
  <c r="E770" i="34"/>
  <c r="F770" i="34" s="1"/>
  <c r="G770" i="34"/>
  <c r="H770" i="34"/>
  <c r="I770" i="34"/>
  <c r="J770" i="34"/>
  <c r="C771" i="34"/>
  <c r="D771" i="34"/>
  <c r="E771" i="34"/>
  <c r="F771" i="34" s="1"/>
  <c r="G771" i="34"/>
  <c r="H771" i="34"/>
  <c r="I771" i="34"/>
  <c r="J771" i="34"/>
  <c r="C772" i="34"/>
  <c r="D772" i="34"/>
  <c r="E772" i="34"/>
  <c r="F772" i="34" s="1"/>
  <c r="G772" i="34"/>
  <c r="H772" i="34"/>
  <c r="I772" i="34"/>
  <c r="J772" i="34"/>
  <c r="C773" i="34"/>
  <c r="D773" i="34"/>
  <c r="E773" i="34"/>
  <c r="F773" i="34" s="1"/>
  <c r="G773" i="34"/>
  <c r="H773" i="34"/>
  <c r="I773" i="34"/>
  <c r="J773" i="34"/>
  <c r="C774" i="34"/>
  <c r="D774" i="34"/>
  <c r="E774" i="34"/>
  <c r="F774" i="34" s="1"/>
  <c r="G774" i="34"/>
  <c r="H774" i="34"/>
  <c r="I774" i="34"/>
  <c r="J774" i="34"/>
  <c r="C775" i="34"/>
  <c r="D775" i="34"/>
  <c r="E775" i="34"/>
  <c r="F775" i="34" s="1"/>
  <c r="G775" i="34"/>
  <c r="H775" i="34"/>
  <c r="I775" i="34"/>
  <c r="J775" i="34"/>
  <c r="C776" i="34"/>
  <c r="D776" i="34"/>
  <c r="E776" i="34"/>
  <c r="F776" i="34" s="1"/>
  <c r="G776" i="34"/>
  <c r="H776" i="34"/>
  <c r="I776" i="34"/>
  <c r="J776" i="34"/>
  <c r="C777" i="34"/>
  <c r="D777" i="34"/>
  <c r="E777" i="34"/>
  <c r="F777" i="34" s="1"/>
  <c r="G777" i="34"/>
  <c r="H777" i="34"/>
  <c r="I777" i="34"/>
  <c r="J777" i="34"/>
  <c r="C778" i="34"/>
  <c r="D778" i="34"/>
  <c r="E778" i="34"/>
  <c r="F778" i="34" s="1"/>
  <c r="G778" i="34"/>
  <c r="H778" i="34"/>
  <c r="I778" i="34"/>
  <c r="J778" i="34"/>
  <c r="C779" i="34"/>
  <c r="D779" i="34"/>
  <c r="E779" i="34"/>
  <c r="F779" i="34" s="1"/>
  <c r="G779" i="34"/>
  <c r="H779" i="34"/>
  <c r="I779" i="34"/>
  <c r="J779" i="34"/>
  <c r="C780" i="34"/>
  <c r="D780" i="34"/>
  <c r="E780" i="34"/>
  <c r="F780" i="34" s="1"/>
  <c r="G780" i="34"/>
  <c r="H780" i="34"/>
  <c r="I780" i="34"/>
  <c r="J780" i="34"/>
  <c r="C781" i="34"/>
  <c r="D781" i="34"/>
  <c r="E781" i="34"/>
  <c r="F781" i="34" s="1"/>
  <c r="G781" i="34"/>
  <c r="H781" i="34"/>
  <c r="I781" i="34"/>
  <c r="J781" i="34"/>
  <c r="C782" i="34"/>
  <c r="D782" i="34"/>
  <c r="E782" i="34"/>
  <c r="F782" i="34" s="1"/>
  <c r="G782" i="34"/>
  <c r="H782" i="34"/>
  <c r="I782" i="34"/>
  <c r="J782" i="34"/>
  <c r="C783" i="34"/>
  <c r="D783" i="34"/>
  <c r="E783" i="34"/>
  <c r="F783" i="34" s="1"/>
  <c r="G783" i="34"/>
  <c r="H783" i="34"/>
  <c r="I783" i="34"/>
  <c r="J783" i="34"/>
  <c r="C784" i="34"/>
  <c r="D784" i="34"/>
  <c r="E784" i="34"/>
  <c r="F784" i="34" s="1"/>
  <c r="G784" i="34"/>
  <c r="H784" i="34"/>
  <c r="I784" i="34"/>
  <c r="J784" i="34"/>
  <c r="C785" i="34"/>
  <c r="D785" i="34"/>
  <c r="E785" i="34"/>
  <c r="F785" i="34" s="1"/>
  <c r="G785" i="34"/>
  <c r="H785" i="34"/>
  <c r="I785" i="34"/>
  <c r="J785" i="34"/>
  <c r="C786" i="34"/>
  <c r="D786" i="34"/>
  <c r="E786" i="34"/>
  <c r="F786" i="34" s="1"/>
  <c r="G786" i="34"/>
  <c r="H786" i="34"/>
  <c r="I786" i="34"/>
  <c r="J786" i="34"/>
  <c r="C787" i="34"/>
  <c r="D787" i="34"/>
  <c r="E787" i="34"/>
  <c r="F787" i="34" s="1"/>
  <c r="G787" i="34"/>
  <c r="H787" i="34"/>
  <c r="I787" i="34"/>
  <c r="J787" i="34"/>
  <c r="C788" i="34"/>
  <c r="D788" i="34"/>
  <c r="E788" i="34"/>
  <c r="F788" i="34" s="1"/>
  <c r="G788" i="34"/>
  <c r="H788" i="34"/>
  <c r="I788" i="34"/>
  <c r="J788" i="34"/>
  <c r="C789" i="34"/>
  <c r="D789" i="34"/>
  <c r="E789" i="34"/>
  <c r="F789" i="34" s="1"/>
  <c r="G789" i="34"/>
  <c r="H789" i="34"/>
  <c r="I789" i="34"/>
  <c r="J789" i="34"/>
  <c r="C790" i="34"/>
  <c r="D790" i="34"/>
  <c r="E790" i="34"/>
  <c r="F790" i="34" s="1"/>
  <c r="G790" i="34"/>
  <c r="H790" i="34"/>
  <c r="I790" i="34"/>
  <c r="J790" i="34"/>
  <c r="C791" i="34"/>
  <c r="D791" i="34"/>
  <c r="E791" i="34"/>
  <c r="F791" i="34" s="1"/>
  <c r="G791" i="34"/>
  <c r="H791" i="34"/>
  <c r="I791" i="34"/>
  <c r="J791" i="34"/>
  <c r="C792" i="34"/>
  <c r="D792" i="34"/>
  <c r="E792" i="34"/>
  <c r="F792" i="34" s="1"/>
  <c r="G792" i="34"/>
  <c r="H792" i="34"/>
  <c r="I792" i="34"/>
  <c r="J792" i="34"/>
  <c r="C793" i="34"/>
  <c r="D793" i="34"/>
  <c r="E793" i="34"/>
  <c r="F793" i="34" s="1"/>
  <c r="G793" i="34"/>
  <c r="H793" i="34"/>
  <c r="I793" i="34"/>
  <c r="J793" i="34"/>
  <c r="C794" i="34"/>
  <c r="D794" i="34"/>
  <c r="E794" i="34"/>
  <c r="F794" i="34" s="1"/>
  <c r="G794" i="34"/>
  <c r="H794" i="34"/>
  <c r="I794" i="34"/>
  <c r="J794" i="34"/>
  <c r="C795" i="34"/>
  <c r="D795" i="34"/>
  <c r="E795" i="34"/>
  <c r="F795" i="34" s="1"/>
  <c r="G795" i="34"/>
  <c r="H795" i="34"/>
  <c r="I795" i="34"/>
  <c r="J795" i="34"/>
  <c r="C796" i="34"/>
  <c r="D796" i="34"/>
  <c r="E796" i="34"/>
  <c r="F796" i="34" s="1"/>
  <c r="G796" i="34"/>
  <c r="H796" i="34"/>
  <c r="I796" i="34"/>
  <c r="J796" i="34"/>
  <c r="C797" i="34"/>
  <c r="D797" i="34"/>
  <c r="E797" i="34"/>
  <c r="F797" i="34" s="1"/>
  <c r="G797" i="34"/>
  <c r="H797" i="34"/>
  <c r="I797" i="34"/>
  <c r="J797" i="34"/>
  <c r="C798" i="34"/>
  <c r="D798" i="34"/>
  <c r="E798" i="34"/>
  <c r="F798" i="34" s="1"/>
  <c r="G798" i="34"/>
  <c r="H798" i="34"/>
  <c r="I798" i="34"/>
  <c r="J798" i="34"/>
  <c r="C799" i="34"/>
  <c r="D799" i="34"/>
  <c r="E799" i="34"/>
  <c r="F799" i="34" s="1"/>
  <c r="G799" i="34"/>
  <c r="H799" i="34"/>
  <c r="I799" i="34"/>
  <c r="J799" i="34"/>
  <c r="C800" i="34"/>
  <c r="D800" i="34"/>
  <c r="E800" i="34"/>
  <c r="F800" i="34" s="1"/>
  <c r="G800" i="34"/>
  <c r="H800" i="34"/>
  <c r="I800" i="34"/>
  <c r="J800" i="34"/>
  <c r="C801" i="34"/>
  <c r="D801" i="34"/>
  <c r="E801" i="34"/>
  <c r="F801" i="34" s="1"/>
  <c r="G801" i="34"/>
  <c r="H801" i="34"/>
  <c r="I801" i="34"/>
  <c r="J801" i="34"/>
  <c r="C802" i="34"/>
  <c r="D802" i="34"/>
  <c r="E802" i="34"/>
  <c r="F802" i="34" s="1"/>
  <c r="G802" i="34"/>
  <c r="H802" i="34"/>
  <c r="I802" i="34"/>
  <c r="J802" i="34"/>
  <c r="C803" i="34"/>
  <c r="D803" i="34"/>
  <c r="E803" i="34"/>
  <c r="F803" i="34" s="1"/>
  <c r="G803" i="34"/>
  <c r="H803" i="34"/>
  <c r="I803" i="34"/>
  <c r="J803" i="34"/>
  <c r="C804" i="34"/>
  <c r="D804" i="34"/>
  <c r="E804" i="34"/>
  <c r="F804" i="34" s="1"/>
  <c r="G804" i="34"/>
  <c r="H804" i="34"/>
  <c r="I804" i="34"/>
  <c r="J804" i="34"/>
  <c r="C805" i="34"/>
  <c r="D805" i="34"/>
  <c r="E805" i="34"/>
  <c r="F805" i="34" s="1"/>
  <c r="G805" i="34"/>
  <c r="H805" i="34"/>
  <c r="I805" i="34"/>
  <c r="J805" i="34"/>
  <c r="C806" i="34"/>
  <c r="D806" i="34"/>
  <c r="E806" i="34"/>
  <c r="F806" i="34" s="1"/>
  <c r="G806" i="34"/>
  <c r="H806" i="34"/>
  <c r="I806" i="34"/>
  <c r="J806" i="34"/>
  <c r="C807" i="34"/>
  <c r="D807" i="34"/>
  <c r="E807" i="34"/>
  <c r="F807" i="34" s="1"/>
  <c r="G807" i="34"/>
  <c r="H807" i="34"/>
  <c r="I807" i="34"/>
  <c r="J807" i="34"/>
  <c r="C808" i="34"/>
  <c r="D808" i="34"/>
  <c r="E808" i="34"/>
  <c r="F808" i="34" s="1"/>
  <c r="G808" i="34"/>
  <c r="H808" i="34"/>
  <c r="I808" i="34"/>
  <c r="J808" i="34"/>
  <c r="C809" i="34"/>
  <c r="D809" i="34"/>
  <c r="E809" i="34"/>
  <c r="F809" i="34" s="1"/>
  <c r="G809" i="34"/>
  <c r="H809" i="34"/>
  <c r="I809" i="34"/>
  <c r="J809" i="34"/>
  <c r="C810" i="34"/>
  <c r="D810" i="34"/>
  <c r="E810" i="34"/>
  <c r="F810" i="34" s="1"/>
  <c r="G810" i="34"/>
  <c r="H810" i="34"/>
  <c r="I810" i="34"/>
  <c r="J810" i="34"/>
  <c r="C811" i="34"/>
  <c r="D811" i="34"/>
  <c r="E811" i="34"/>
  <c r="F811" i="34" s="1"/>
  <c r="G811" i="34"/>
  <c r="H811" i="34"/>
  <c r="I811" i="34"/>
  <c r="J811" i="34"/>
  <c r="C812" i="34"/>
  <c r="D812" i="34"/>
  <c r="E812" i="34"/>
  <c r="F812" i="34" s="1"/>
  <c r="G812" i="34"/>
  <c r="H812" i="34"/>
  <c r="I812" i="34"/>
  <c r="J812" i="34"/>
  <c r="C813" i="34"/>
  <c r="D813" i="34"/>
  <c r="E813" i="34"/>
  <c r="F813" i="34" s="1"/>
  <c r="G813" i="34"/>
  <c r="H813" i="34"/>
  <c r="I813" i="34"/>
  <c r="J813" i="34"/>
  <c r="C814" i="34"/>
  <c r="D814" i="34"/>
  <c r="E814" i="34"/>
  <c r="F814" i="34" s="1"/>
  <c r="G814" i="34"/>
  <c r="H814" i="34"/>
  <c r="I814" i="34"/>
  <c r="J814" i="34"/>
  <c r="C815" i="34"/>
  <c r="D815" i="34"/>
  <c r="E815" i="34"/>
  <c r="F815" i="34" s="1"/>
  <c r="G815" i="34"/>
  <c r="H815" i="34"/>
  <c r="I815" i="34"/>
  <c r="J815" i="34"/>
  <c r="C816" i="34"/>
  <c r="D816" i="34"/>
  <c r="E816" i="34"/>
  <c r="F816" i="34" s="1"/>
  <c r="G816" i="34"/>
  <c r="H816" i="34"/>
  <c r="I816" i="34"/>
  <c r="J816" i="34"/>
  <c r="C817" i="34"/>
  <c r="D817" i="34"/>
  <c r="E817" i="34"/>
  <c r="F817" i="34" s="1"/>
  <c r="G817" i="34"/>
  <c r="H817" i="34"/>
  <c r="I817" i="34"/>
  <c r="J817" i="34"/>
  <c r="C818" i="34"/>
  <c r="D818" i="34"/>
  <c r="E818" i="34"/>
  <c r="F818" i="34" s="1"/>
  <c r="G818" i="34"/>
  <c r="H818" i="34"/>
  <c r="I818" i="34"/>
  <c r="J818" i="34"/>
  <c r="C819" i="34"/>
  <c r="D819" i="34"/>
  <c r="E819" i="34"/>
  <c r="F819" i="34" s="1"/>
  <c r="G819" i="34"/>
  <c r="H819" i="34"/>
  <c r="I819" i="34"/>
  <c r="J819" i="34"/>
  <c r="C820" i="34"/>
  <c r="D820" i="34"/>
  <c r="E820" i="34"/>
  <c r="F820" i="34" s="1"/>
  <c r="G820" i="34"/>
  <c r="H820" i="34"/>
  <c r="I820" i="34"/>
  <c r="J820" i="34"/>
  <c r="C821" i="34"/>
  <c r="D821" i="34"/>
  <c r="E821" i="34"/>
  <c r="F821" i="34" s="1"/>
  <c r="G821" i="34"/>
  <c r="H821" i="34"/>
  <c r="I821" i="34"/>
  <c r="J821" i="34"/>
  <c r="C822" i="34"/>
  <c r="D822" i="34"/>
  <c r="E822" i="34"/>
  <c r="F822" i="34" s="1"/>
  <c r="G822" i="34"/>
  <c r="H822" i="34"/>
  <c r="I822" i="34"/>
  <c r="J822" i="34"/>
  <c r="C823" i="34"/>
  <c r="D823" i="34"/>
  <c r="E823" i="34"/>
  <c r="F823" i="34" s="1"/>
  <c r="G823" i="34"/>
  <c r="H823" i="34"/>
  <c r="I823" i="34"/>
  <c r="J823" i="34"/>
  <c r="C824" i="34"/>
  <c r="D824" i="34"/>
  <c r="E824" i="34"/>
  <c r="F824" i="34" s="1"/>
  <c r="G824" i="34"/>
  <c r="H824" i="34"/>
  <c r="I824" i="34"/>
  <c r="J824" i="34"/>
  <c r="C825" i="34"/>
  <c r="D825" i="34"/>
  <c r="E825" i="34"/>
  <c r="F825" i="34" s="1"/>
  <c r="G825" i="34"/>
  <c r="H825" i="34"/>
  <c r="I825" i="34"/>
  <c r="J825" i="34"/>
  <c r="C826" i="34"/>
  <c r="D826" i="34"/>
  <c r="E826" i="34"/>
  <c r="F826" i="34" s="1"/>
  <c r="G826" i="34"/>
  <c r="H826" i="34"/>
  <c r="I826" i="34"/>
  <c r="J826" i="34"/>
  <c r="C827" i="34"/>
  <c r="D827" i="34"/>
  <c r="E827" i="34"/>
  <c r="F827" i="34" s="1"/>
  <c r="G827" i="34"/>
  <c r="H827" i="34"/>
  <c r="I827" i="34"/>
  <c r="J827" i="34"/>
  <c r="C828" i="34"/>
  <c r="D828" i="34"/>
  <c r="E828" i="34"/>
  <c r="F828" i="34" s="1"/>
  <c r="G828" i="34"/>
  <c r="H828" i="34"/>
  <c r="I828" i="34"/>
  <c r="J828" i="34"/>
  <c r="C829" i="34"/>
  <c r="D829" i="34"/>
  <c r="E829" i="34"/>
  <c r="F829" i="34" s="1"/>
  <c r="G829" i="34"/>
  <c r="H829" i="34"/>
  <c r="I829" i="34"/>
  <c r="J829" i="34"/>
  <c r="C830" i="34"/>
  <c r="D830" i="34"/>
  <c r="E830" i="34"/>
  <c r="F830" i="34" s="1"/>
  <c r="G830" i="34"/>
  <c r="H830" i="34"/>
  <c r="I830" i="34"/>
  <c r="J830" i="34"/>
  <c r="C831" i="34"/>
  <c r="D831" i="34"/>
  <c r="E831" i="34"/>
  <c r="F831" i="34" s="1"/>
  <c r="G831" i="34"/>
  <c r="H831" i="34"/>
  <c r="I831" i="34"/>
  <c r="J831" i="34"/>
  <c r="C832" i="34"/>
  <c r="D832" i="34"/>
  <c r="E832" i="34"/>
  <c r="F832" i="34" s="1"/>
  <c r="G832" i="34"/>
  <c r="H832" i="34"/>
  <c r="I832" i="34"/>
  <c r="J832" i="34"/>
  <c r="C833" i="34"/>
  <c r="D833" i="34"/>
  <c r="E833" i="34"/>
  <c r="F833" i="34" s="1"/>
  <c r="G833" i="34"/>
  <c r="H833" i="34"/>
  <c r="I833" i="34"/>
  <c r="J833" i="34"/>
  <c r="C834" i="34"/>
  <c r="D834" i="34"/>
  <c r="E834" i="34"/>
  <c r="F834" i="34" s="1"/>
  <c r="G834" i="34"/>
  <c r="H834" i="34"/>
  <c r="I834" i="34"/>
  <c r="J834" i="34"/>
  <c r="C835" i="34"/>
  <c r="D835" i="34"/>
  <c r="E835" i="34"/>
  <c r="F835" i="34" s="1"/>
  <c r="G835" i="34"/>
  <c r="H835" i="34"/>
  <c r="I835" i="34"/>
  <c r="J835" i="34"/>
  <c r="C836" i="34"/>
  <c r="D836" i="34"/>
  <c r="E836" i="34"/>
  <c r="F836" i="34" s="1"/>
  <c r="G836" i="34"/>
  <c r="H836" i="34"/>
  <c r="I836" i="34"/>
  <c r="J836" i="34"/>
  <c r="C837" i="34"/>
  <c r="D837" i="34"/>
  <c r="E837" i="34"/>
  <c r="F837" i="34" s="1"/>
  <c r="G837" i="34"/>
  <c r="H837" i="34"/>
  <c r="I837" i="34"/>
  <c r="J837" i="34"/>
  <c r="C838" i="34"/>
  <c r="D838" i="34"/>
  <c r="E838" i="34"/>
  <c r="F838" i="34" s="1"/>
  <c r="G838" i="34"/>
  <c r="H838" i="34"/>
  <c r="I838" i="34"/>
  <c r="J838" i="34"/>
  <c r="C839" i="34"/>
  <c r="D839" i="34"/>
  <c r="E839" i="34"/>
  <c r="F839" i="34" s="1"/>
  <c r="G839" i="34"/>
  <c r="H839" i="34"/>
  <c r="I839" i="34"/>
  <c r="J839" i="34"/>
  <c r="C840" i="34"/>
  <c r="D840" i="34"/>
  <c r="E840" i="34"/>
  <c r="F840" i="34" s="1"/>
  <c r="G840" i="34"/>
  <c r="H840" i="34"/>
  <c r="I840" i="34"/>
  <c r="J840" i="34"/>
  <c r="C841" i="34"/>
  <c r="D841" i="34"/>
  <c r="E841" i="34"/>
  <c r="F841" i="34" s="1"/>
  <c r="G841" i="34"/>
  <c r="H841" i="34"/>
  <c r="I841" i="34"/>
  <c r="J841" i="34"/>
  <c r="C842" i="34"/>
  <c r="D842" i="34"/>
  <c r="E842" i="34"/>
  <c r="F842" i="34" s="1"/>
  <c r="G842" i="34"/>
  <c r="H842" i="34"/>
  <c r="I842" i="34"/>
  <c r="J842" i="34"/>
  <c r="C843" i="34"/>
  <c r="D843" i="34"/>
  <c r="E843" i="34"/>
  <c r="F843" i="34" s="1"/>
  <c r="G843" i="34"/>
  <c r="H843" i="34"/>
  <c r="I843" i="34"/>
  <c r="J843" i="34"/>
  <c r="C844" i="34"/>
  <c r="D844" i="34"/>
  <c r="E844" i="34"/>
  <c r="F844" i="34" s="1"/>
  <c r="G844" i="34"/>
  <c r="H844" i="34"/>
  <c r="I844" i="34"/>
  <c r="J844" i="34"/>
  <c r="C845" i="34"/>
  <c r="D845" i="34"/>
  <c r="E845" i="34"/>
  <c r="F845" i="34" s="1"/>
  <c r="G845" i="34"/>
  <c r="H845" i="34"/>
  <c r="I845" i="34"/>
  <c r="J845" i="34"/>
  <c r="C846" i="34"/>
  <c r="D846" i="34"/>
  <c r="E846" i="34"/>
  <c r="F846" i="34" s="1"/>
  <c r="G846" i="34"/>
  <c r="H846" i="34"/>
  <c r="I846" i="34"/>
  <c r="J846" i="34"/>
  <c r="C847" i="34"/>
  <c r="D847" i="34"/>
  <c r="E847" i="34"/>
  <c r="F847" i="34" s="1"/>
  <c r="G847" i="34"/>
  <c r="H847" i="34"/>
  <c r="I847" i="34"/>
  <c r="J847" i="34"/>
  <c r="C848" i="34"/>
  <c r="D848" i="34"/>
  <c r="E848" i="34"/>
  <c r="F848" i="34" s="1"/>
  <c r="G848" i="34"/>
  <c r="H848" i="34"/>
  <c r="I848" i="34"/>
  <c r="J848" i="34"/>
  <c r="C849" i="34"/>
  <c r="D849" i="34"/>
  <c r="E849" i="34"/>
  <c r="F849" i="34" s="1"/>
  <c r="G849" i="34"/>
  <c r="H849" i="34"/>
  <c r="I849" i="34"/>
  <c r="J849" i="34"/>
  <c r="C850" i="34"/>
  <c r="D850" i="34"/>
  <c r="E850" i="34"/>
  <c r="F850" i="34" s="1"/>
  <c r="G850" i="34"/>
  <c r="H850" i="34"/>
  <c r="I850" i="34"/>
  <c r="J850" i="34"/>
  <c r="C851" i="34"/>
  <c r="D851" i="34"/>
  <c r="E851" i="34"/>
  <c r="F851" i="34" s="1"/>
  <c r="G851" i="34"/>
  <c r="H851" i="34"/>
  <c r="I851" i="34"/>
  <c r="J851" i="34"/>
  <c r="C852" i="34"/>
  <c r="D852" i="34"/>
  <c r="E852" i="34"/>
  <c r="F852" i="34" s="1"/>
  <c r="G852" i="34"/>
  <c r="H852" i="34"/>
  <c r="I852" i="34"/>
  <c r="J852" i="34"/>
  <c r="C853" i="34"/>
  <c r="D853" i="34"/>
  <c r="E853" i="34"/>
  <c r="F853" i="34" s="1"/>
  <c r="G853" i="34"/>
  <c r="H853" i="34"/>
  <c r="I853" i="34"/>
  <c r="J853" i="34"/>
  <c r="C854" i="34"/>
  <c r="D854" i="34"/>
  <c r="E854" i="34"/>
  <c r="F854" i="34" s="1"/>
  <c r="G854" i="34"/>
  <c r="H854" i="34"/>
  <c r="I854" i="34"/>
  <c r="J854" i="34"/>
  <c r="C855" i="34"/>
  <c r="D855" i="34"/>
  <c r="E855" i="34"/>
  <c r="F855" i="34" s="1"/>
  <c r="G855" i="34"/>
  <c r="H855" i="34"/>
  <c r="I855" i="34"/>
  <c r="J855" i="34"/>
  <c r="C856" i="34"/>
  <c r="D856" i="34"/>
  <c r="E856" i="34"/>
  <c r="F856" i="34" s="1"/>
  <c r="G856" i="34"/>
  <c r="H856" i="34"/>
  <c r="I856" i="34"/>
  <c r="J856" i="34"/>
  <c r="C857" i="34"/>
  <c r="D857" i="34"/>
  <c r="E857" i="34"/>
  <c r="F857" i="34" s="1"/>
  <c r="G857" i="34"/>
  <c r="H857" i="34"/>
  <c r="I857" i="34"/>
  <c r="J857" i="34"/>
  <c r="C858" i="34"/>
  <c r="D858" i="34"/>
  <c r="E858" i="34"/>
  <c r="F858" i="34" s="1"/>
  <c r="G858" i="34"/>
  <c r="H858" i="34"/>
  <c r="I858" i="34"/>
  <c r="J858" i="34"/>
  <c r="C859" i="34"/>
  <c r="D859" i="34"/>
  <c r="E859" i="34"/>
  <c r="F859" i="34" s="1"/>
  <c r="G859" i="34"/>
  <c r="H859" i="34"/>
  <c r="I859" i="34"/>
  <c r="J859" i="34"/>
  <c r="C860" i="34"/>
  <c r="D860" i="34"/>
  <c r="E860" i="34"/>
  <c r="F860" i="34" s="1"/>
  <c r="G860" i="34"/>
  <c r="H860" i="34"/>
  <c r="I860" i="34"/>
  <c r="J860" i="34"/>
  <c r="C861" i="34"/>
  <c r="D861" i="34"/>
  <c r="E861" i="34"/>
  <c r="F861" i="34" s="1"/>
  <c r="G861" i="34"/>
  <c r="H861" i="34"/>
  <c r="I861" i="34"/>
  <c r="J861" i="34"/>
  <c r="C862" i="34"/>
  <c r="D862" i="34"/>
  <c r="E862" i="34"/>
  <c r="F862" i="34" s="1"/>
  <c r="G862" i="34"/>
  <c r="H862" i="34"/>
  <c r="I862" i="34"/>
  <c r="J862" i="34"/>
  <c r="C863" i="34"/>
  <c r="D863" i="34"/>
  <c r="E863" i="34"/>
  <c r="F863" i="34" s="1"/>
  <c r="G863" i="34"/>
  <c r="H863" i="34"/>
  <c r="I863" i="34"/>
  <c r="J863" i="34"/>
  <c r="C864" i="34"/>
  <c r="D864" i="34"/>
  <c r="E864" i="34"/>
  <c r="F864" i="34" s="1"/>
  <c r="G864" i="34"/>
  <c r="H864" i="34"/>
  <c r="I864" i="34"/>
  <c r="J864" i="34"/>
  <c r="C865" i="34"/>
  <c r="D865" i="34"/>
  <c r="E865" i="34"/>
  <c r="F865" i="34" s="1"/>
  <c r="G865" i="34"/>
  <c r="H865" i="34"/>
  <c r="I865" i="34"/>
  <c r="J865" i="34"/>
  <c r="C866" i="34"/>
  <c r="D866" i="34"/>
  <c r="E866" i="34"/>
  <c r="F866" i="34" s="1"/>
  <c r="G866" i="34"/>
  <c r="H866" i="34"/>
  <c r="I866" i="34"/>
  <c r="J866" i="34"/>
  <c r="C867" i="34"/>
  <c r="D867" i="34"/>
  <c r="E867" i="34"/>
  <c r="F867" i="34" s="1"/>
  <c r="G867" i="34"/>
  <c r="H867" i="34"/>
  <c r="I867" i="34"/>
  <c r="J867" i="34"/>
  <c r="C868" i="34"/>
  <c r="D868" i="34"/>
  <c r="E868" i="34"/>
  <c r="F868" i="34" s="1"/>
  <c r="G868" i="34"/>
  <c r="H868" i="34"/>
  <c r="I868" i="34"/>
  <c r="J868" i="34"/>
  <c r="C869" i="34"/>
  <c r="D869" i="34"/>
  <c r="E869" i="34"/>
  <c r="F869" i="34" s="1"/>
  <c r="G869" i="34"/>
  <c r="H869" i="34"/>
  <c r="I869" i="34"/>
  <c r="J869" i="34"/>
  <c r="C870" i="34"/>
  <c r="D870" i="34"/>
  <c r="E870" i="34"/>
  <c r="F870" i="34" s="1"/>
  <c r="G870" i="34"/>
  <c r="H870" i="34"/>
  <c r="I870" i="34"/>
  <c r="J870" i="34"/>
  <c r="C871" i="34"/>
  <c r="D871" i="34"/>
  <c r="E871" i="34"/>
  <c r="F871" i="34" s="1"/>
  <c r="G871" i="34"/>
  <c r="H871" i="34"/>
  <c r="I871" i="34"/>
  <c r="J871" i="34"/>
  <c r="C872" i="34"/>
  <c r="D872" i="34"/>
  <c r="E872" i="34"/>
  <c r="F872" i="34" s="1"/>
  <c r="G872" i="34"/>
  <c r="H872" i="34"/>
  <c r="I872" i="34"/>
  <c r="J872" i="34"/>
  <c r="C873" i="34"/>
  <c r="D873" i="34"/>
  <c r="E873" i="34"/>
  <c r="F873" i="34" s="1"/>
  <c r="G873" i="34"/>
  <c r="H873" i="34"/>
  <c r="I873" i="34"/>
  <c r="J873" i="34"/>
  <c r="C874" i="34"/>
  <c r="D874" i="34"/>
  <c r="E874" i="34"/>
  <c r="F874" i="34" s="1"/>
  <c r="G874" i="34"/>
  <c r="H874" i="34"/>
  <c r="I874" i="34"/>
  <c r="J874" i="34"/>
  <c r="C875" i="34"/>
  <c r="D875" i="34"/>
  <c r="E875" i="34"/>
  <c r="F875" i="34" s="1"/>
  <c r="G875" i="34"/>
  <c r="H875" i="34"/>
  <c r="I875" i="34"/>
  <c r="J875" i="34"/>
  <c r="C876" i="34"/>
  <c r="D876" i="34"/>
  <c r="E876" i="34"/>
  <c r="F876" i="34" s="1"/>
  <c r="G876" i="34"/>
  <c r="H876" i="34"/>
  <c r="I876" i="34"/>
  <c r="J876" i="34"/>
  <c r="C877" i="34"/>
  <c r="D877" i="34"/>
  <c r="E877" i="34"/>
  <c r="F877" i="34" s="1"/>
  <c r="G877" i="34"/>
  <c r="H877" i="34"/>
  <c r="I877" i="34"/>
  <c r="J877" i="34"/>
  <c r="C878" i="34"/>
  <c r="D878" i="34"/>
  <c r="E878" i="34"/>
  <c r="F878" i="34" s="1"/>
  <c r="G878" i="34"/>
  <c r="H878" i="34"/>
  <c r="I878" i="34"/>
  <c r="J878" i="34"/>
  <c r="C879" i="34"/>
  <c r="D879" i="34"/>
  <c r="E879" i="34"/>
  <c r="F879" i="34" s="1"/>
  <c r="G879" i="34"/>
  <c r="H879" i="34"/>
  <c r="I879" i="34"/>
  <c r="J879" i="34"/>
  <c r="C880" i="34"/>
  <c r="D880" i="34"/>
  <c r="E880" i="34"/>
  <c r="F880" i="34" s="1"/>
  <c r="G880" i="34"/>
  <c r="H880" i="34"/>
  <c r="I880" i="34"/>
  <c r="J880" i="34"/>
  <c r="C881" i="34"/>
  <c r="D881" i="34"/>
  <c r="E881" i="34"/>
  <c r="F881" i="34" s="1"/>
  <c r="G881" i="34"/>
  <c r="H881" i="34"/>
  <c r="I881" i="34"/>
  <c r="J881" i="34"/>
  <c r="C882" i="34"/>
  <c r="D882" i="34"/>
  <c r="E882" i="34"/>
  <c r="F882" i="34" s="1"/>
  <c r="G882" i="34"/>
  <c r="H882" i="34"/>
  <c r="I882" i="34"/>
  <c r="J882" i="34"/>
  <c r="C883" i="34"/>
  <c r="D883" i="34"/>
  <c r="E883" i="34"/>
  <c r="F883" i="34" s="1"/>
  <c r="G883" i="34"/>
  <c r="H883" i="34"/>
  <c r="I883" i="34"/>
  <c r="J883" i="34"/>
  <c r="C884" i="34"/>
  <c r="D884" i="34"/>
  <c r="E884" i="34"/>
  <c r="F884" i="34" s="1"/>
  <c r="G884" i="34"/>
  <c r="H884" i="34"/>
  <c r="I884" i="34"/>
  <c r="J884" i="34"/>
  <c r="C885" i="34"/>
  <c r="D885" i="34"/>
  <c r="E885" i="34"/>
  <c r="F885" i="34" s="1"/>
  <c r="G885" i="34"/>
  <c r="H885" i="34"/>
  <c r="I885" i="34"/>
  <c r="J885" i="34"/>
  <c r="C886" i="34"/>
  <c r="D886" i="34"/>
  <c r="E886" i="34"/>
  <c r="F886" i="34" s="1"/>
  <c r="G886" i="34"/>
  <c r="H886" i="34"/>
  <c r="I886" i="34"/>
  <c r="J886" i="34"/>
  <c r="C887" i="34"/>
  <c r="D887" i="34"/>
  <c r="E887" i="34"/>
  <c r="F887" i="34" s="1"/>
  <c r="G887" i="34"/>
  <c r="H887" i="34"/>
  <c r="I887" i="34"/>
  <c r="J887" i="34"/>
  <c r="C888" i="34"/>
  <c r="D888" i="34"/>
  <c r="E888" i="34"/>
  <c r="F888" i="34" s="1"/>
  <c r="G888" i="34"/>
  <c r="H888" i="34"/>
  <c r="I888" i="34"/>
  <c r="J888" i="34"/>
  <c r="C889" i="34"/>
  <c r="D889" i="34"/>
  <c r="E889" i="34"/>
  <c r="F889" i="34" s="1"/>
  <c r="G889" i="34"/>
  <c r="H889" i="34"/>
  <c r="I889" i="34"/>
  <c r="J889" i="34"/>
  <c r="C890" i="34"/>
  <c r="D890" i="34"/>
  <c r="E890" i="34"/>
  <c r="F890" i="34" s="1"/>
  <c r="G890" i="34"/>
  <c r="H890" i="34"/>
  <c r="I890" i="34"/>
  <c r="J890" i="34"/>
  <c r="C891" i="34"/>
  <c r="D891" i="34"/>
  <c r="E891" i="34"/>
  <c r="F891" i="34" s="1"/>
  <c r="G891" i="34"/>
  <c r="H891" i="34"/>
  <c r="I891" i="34"/>
  <c r="J891" i="34"/>
  <c r="C892" i="34"/>
  <c r="D892" i="34"/>
  <c r="E892" i="34"/>
  <c r="F892" i="34" s="1"/>
  <c r="G892" i="34"/>
  <c r="H892" i="34"/>
  <c r="I892" i="34"/>
  <c r="J892" i="34"/>
  <c r="C893" i="34"/>
  <c r="D893" i="34"/>
  <c r="E893" i="34"/>
  <c r="F893" i="34" s="1"/>
  <c r="G893" i="34"/>
  <c r="H893" i="34"/>
  <c r="I893" i="34"/>
  <c r="J893" i="34"/>
  <c r="C894" i="34"/>
  <c r="D894" i="34"/>
  <c r="E894" i="34"/>
  <c r="F894" i="34" s="1"/>
  <c r="G894" i="34"/>
  <c r="H894" i="34"/>
  <c r="I894" i="34"/>
  <c r="J894" i="34"/>
  <c r="C895" i="34"/>
  <c r="D895" i="34"/>
  <c r="E895" i="34"/>
  <c r="F895" i="34" s="1"/>
  <c r="G895" i="34"/>
  <c r="H895" i="34"/>
  <c r="I895" i="34"/>
  <c r="J895" i="34"/>
  <c r="C896" i="34"/>
  <c r="D896" i="34"/>
  <c r="E896" i="34"/>
  <c r="F896" i="34" s="1"/>
  <c r="G896" i="34"/>
  <c r="H896" i="34"/>
  <c r="I896" i="34"/>
  <c r="J896" i="34"/>
  <c r="C897" i="34"/>
  <c r="D897" i="34"/>
  <c r="E897" i="34"/>
  <c r="F897" i="34" s="1"/>
  <c r="G897" i="34"/>
  <c r="H897" i="34"/>
  <c r="I897" i="34"/>
  <c r="J897" i="34"/>
  <c r="C898" i="34"/>
  <c r="D898" i="34"/>
  <c r="E898" i="34"/>
  <c r="F898" i="34" s="1"/>
  <c r="G898" i="34"/>
  <c r="H898" i="34"/>
  <c r="I898" i="34"/>
  <c r="J898" i="34"/>
  <c r="C899" i="34"/>
  <c r="D899" i="34"/>
  <c r="E899" i="34"/>
  <c r="F899" i="34" s="1"/>
  <c r="G899" i="34"/>
  <c r="H899" i="34"/>
  <c r="I899" i="34"/>
  <c r="J899" i="34"/>
  <c r="C900" i="34"/>
  <c r="D900" i="34"/>
  <c r="E900" i="34"/>
  <c r="F900" i="34" s="1"/>
  <c r="G900" i="34"/>
  <c r="H900" i="34"/>
  <c r="I900" i="34"/>
  <c r="J900" i="34"/>
  <c r="C901" i="34"/>
  <c r="D901" i="34"/>
  <c r="E901" i="34"/>
  <c r="F901" i="34" s="1"/>
  <c r="G901" i="34"/>
  <c r="H901" i="34"/>
  <c r="I901" i="34"/>
  <c r="J901" i="34"/>
  <c r="C902" i="34"/>
  <c r="D902" i="34"/>
  <c r="E902" i="34"/>
  <c r="F902" i="34" s="1"/>
  <c r="G902" i="34"/>
  <c r="H902" i="34"/>
  <c r="I902" i="34"/>
  <c r="J902" i="34"/>
  <c r="C903" i="34"/>
  <c r="D903" i="34"/>
  <c r="E903" i="34"/>
  <c r="F903" i="34" s="1"/>
  <c r="G903" i="34"/>
  <c r="H903" i="34"/>
  <c r="I903" i="34"/>
  <c r="J903" i="34"/>
  <c r="C904" i="34"/>
  <c r="D904" i="34"/>
  <c r="E904" i="34"/>
  <c r="F904" i="34" s="1"/>
  <c r="G904" i="34"/>
  <c r="H904" i="34"/>
  <c r="I904" i="34"/>
  <c r="J904" i="34"/>
  <c r="C905" i="34"/>
  <c r="D905" i="34"/>
  <c r="E905" i="34"/>
  <c r="F905" i="34" s="1"/>
  <c r="G905" i="34"/>
  <c r="H905" i="34"/>
  <c r="I905" i="34"/>
  <c r="J905" i="34"/>
  <c r="C906" i="34"/>
  <c r="D906" i="34"/>
  <c r="E906" i="34"/>
  <c r="F906" i="34" s="1"/>
  <c r="G906" i="34"/>
  <c r="H906" i="34"/>
  <c r="I906" i="34"/>
  <c r="J906" i="34"/>
  <c r="C907" i="34"/>
  <c r="D907" i="34"/>
  <c r="E907" i="34"/>
  <c r="F907" i="34" s="1"/>
  <c r="G907" i="34"/>
  <c r="H907" i="34"/>
  <c r="I907" i="34"/>
  <c r="J907" i="34"/>
  <c r="C908" i="34"/>
  <c r="D908" i="34"/>
  <c r="E908" i="34"/>
  <c r="F908" i="34" s="1"/>
  <c r="G908" i="34"/>
  <c r="H908" i="34"/>
  <c r="I908" i="34"/>
  <c r="J908" i="34"/>
  <c r="C909" i="34"/>
  <c r="D909" i="34"/>
  <c r="E909" i="34"/>
  <c r="F909" i="34" s="1"/>
  <c r="G909" i="34"/>
  <c r="H909" i="34"/>
  <c r="I909" i="34"/>
  <c r="J909" i="34"/>
  <c r="C910" i="34"/>
  <c r="D910" i="34"/>
  <c r="E910" i="34"/>
  <c r="F910" i="34" s="1"/>
  <c r="G910" i="34"/>
  <c r="H910" i="34"/>
  <c r="I910" i="34"/>
  <c r="J910" i="34"/>
  <c r="C911" i="34"/>
  <c r="D911" i="34"/>
  <c r="E911" i="34"/>
  <c r="F911" i="34" s="1"/>
  <c r="G911" i="34"/>
  <c r="H911" i="34"/>
  <c r="I911" i="34"/>
  <c r="J911" i="34"/>
  <c r="C912" i="34"/>
  <c r="D912" i="34"/>
  <c r="E912" i="34"/>
  <c r="F912" i="34" s="1"/>
  <c r="G912" i="34"/>
  <c r="H912" i="34"/>
  <c r="I912" i="34"/>
  <c r="J912" i="34"/>
  <c r="C913" i="34"/>
  <c r="D913" i="34"/>
  <c r="E913" i="34"/>
  <c r="F913" i="34" s="1"/>
  <c r="G913" i="34"/>
  <c r="H913" i="34"/>
  <c r="I913" i="34"/>
  <c r="J913" i="34"/>
  <c r="C914" i="34"/>
  <c r="D914" i="34"/>
  <c r="E914" i="34"/>
  <c r="F914" i="34" s="1"/>
  <c r="G914" i="34"/>
  <c r="H914" i="34"/>
  <c r="I914" i="34"/>
  <c r="J914" i="34"/>
  <c r="C915" i="34"/>
  <c r="D915" i="34"/>
  <c r="E915" i="34"/>
  <c r="F915" i="34" s="1"/>
  <c r="G915" i="34"/>
  <c r="H915" i="34"/>
  <c r="I915" i="34"/>
  <c r="J915" i="34"/>
  <c r="C916" i="34"/>
  <c r="D916" i="34"/>
  <c r="E916" i="34"/>
  <c r="F916" i="34" s="1"/>
  <c r="G916" i="34"/>
  <c r="H916" i="34"/>
  <c r="I916" i="34"/>
  <c r="J916" i="34"/>
  <c r="C917" i="34"/>
  <c r="D917" i="34"/>
  <c r="E917" i="34"/>
  <c r="F917" i="34" s="1"/>
  <c r="G917" i="34"/>
  <c r="H917" i="34"/>
  <c r="I917" i="34"/>
  <c r="J917" i="34"/>
  <c r="C918" i="34"/>
  <c r="D918" i="34"/>
  <c r="E918" i="34"/>
  <c r="F918" i="34" s="1"/>
  <c r="G918" i="34"/>
  <c r="H918" i="34"/>
  <c r="I918" i="34"/>
  <c r="J918" i="34"/>
  <c r="C919" i="34"/>
  <c r="D919" i="34"/>
  <c r="E919" i="34"/>
  <c r="F919" i="34" s="1"/>
  <c r="G919" i="34"/>
  <c r="H919" i="34"/>
  <c r="I919" i="34"/>
  <c r="J919" i="34"/>
  <c r="C920" i="34"/>
  <c r="D920" i="34"/>
  <c r="E920" i="34"/>
  <c r="F920" i="34" s="1"/>
  <c r="G920" i="34"/>
  <c r="H920" i="34"/>
  <c r="I920" i="34"/>
  <c r="J920" i="34"/>
  <c r="C921" i="34"/>
  <c r="D921" i="34"/>
  <c r="E921" i="34"/>
  <c r="F921" i="34" s="1"/>
  <c r="G921" i="34"/>
  <c r="H921" i="34"/>
  <c r="I921" i="34"/>
  <c r="J921" i="34"/>
  <c r="C922" i="34"/>
  <c r="D922" i="34"/>
  <c r="E922" i="34"/>
  <c r="F922" i="34" s="1"/>
  <c r="G922" i="34"/>
  <c r="H922" i="34"/>
  <c r="I922" i="34"/>
  <c r="J922" i="34"/>
  <c r="C923" i="34"/>
  <c r="D923" i="34"/>
  <c r="E923" i="34"/>
  <c r="F923" i="34" s="1"/>
  <c r="G923" i="34"/>
  <c r="H923" i="34"/>
  <c r="I923" i="34"/>
  <c r="J923" i="34"/>
  <c r="C924" i="34"/>
  <c r="D924" i="34"/>
  <c r="E924" i="34"/>
  <c r="F924" i="34" s="1"/>
  <c r="G924" i="34"/>
  <c r="H924" i="34"/>
  <c r="I924" i="34"/>
  <c r="J924" i="34"/>
  <c r="C925" i="34"/>
  <c r="D925" i="34"/>
  <c r="E925" i="34"/>
  <c r="F925" i="34" s="1"/>
  <c r="G925" i="34"/>
  <c r="H925" i="34"/>
  <c r="I925" i="34"/>
  <c r="J925" i="34"/>
  <c r="C926" i="34"/>
  <c r="D926" i="34"/>
  <c r="E926" i="34"/>
  <c r="F926" i="34" s="1"/>
  <c r="G926" i="34"/>
  <c r="H926" i="34"/>
  <c r="I926" i="34"/>
  <c r="J926" i="34"/>
  <c r="C927" i="34"/>
  <c r="D927" i="34"/>
  <c r="E927" i="34"/>
  <c r="F927" i="34" s="1"/>
  <c r="G927" i="34"/>
  <c r="H927" i="34"/>
  <c r="I927" i="34"/>
  <c r="J927" i="34"/>
  <c r="C928" i="34"/>
  <c r="D928" i="34"/>
  <c r="E928" i="34"/>
  <c r="F928" i="34" s="1"/>
  <c r="G928" i="34"/>
  <c r="H928" i="34"/>
  <c r="I928" i="34"/>
  <c r="J928" i="34"/>
  <c r="C929" i="34"/>
  <c r="D929" i="34"/>
  <c r="E929" i="34"/>
  <c r="F929" i="34" s="1"/>
  <c r="G929" i="34"/>
  <c r="H929" i="34"/>
  <c r="I929" i="34"/>
  <c r="J929" i="34"/>
  <c r="C930" i="34"/>
  <c r="D930" i="34"/>
  <c r="E930" i="34"/>
  <c r="F930" i="34" s="1"/>
  <c r="G930" i="34"/>
  <c r="H930" i="34"/>
  <c r="I930" i="34"/>
  <c r="J930" i="34"/>
  <c r="C931" i="34"/>
  <c r="D931" i="34"/>
  <c r="E931" i="34"/>
  <c r="F931" i="34" s="1"/>
  <c r="G931" i="34"/>
  <c r="H931" i="34"/>
  <c r="I931" i="34"/>
  <c r="J931" i="34"/>
  <c r="C932" i="34"/>
  <c r="D932" i="34"/>
  <c r="E932" i="34"/>
  <c r="F932" i="34" s="1"/>
  <c r="G932" i="34"/>
  <c r="H932" i="34"/>
  <c r="I932" i="34"/>
  <c r="J932" i="34"/>
  <c r="C933" i="34"/>
  <c r="D933" i="34"/>
  <c r="E933" i="34"/>
  <c r="F933" i="34" s="1"/>
  <c r="G933" i="34"/>
  <c r="H933" i="34"/>
  <c r="I933" i="34"/>
  <c r="J933" i="34"/>
  <c r="C934" i="34"/>
  <c r="D934" i="34"/>
  <c r="E934" i="34"/>
  <c r="F934" i="34" s="1"/>
  <c r="G934" i="34"/>
  <c r="H934" i="34"/>
  <c r="I934" i="34"/>
  <c r="J934" i="34"/>
  <c r="C935" i="34"/>
  <c r="D935" i="34"/>
  <c r="E935" i="34"/>
  <c r="F935" i="34" s="1"/>
  <c r="G935" i="34"/>
  <c r="H935" i="34"/>
  <c r="I935" i="34"/>
  <c r="J935" i="34"/>
  <c r="C936" i="34"/>
  <c r="D936" i="34"/>
  <c r="E936" i="34"/>
  <c r="F936" i="34" s="1"/>
  <c r="G936" i="34"/>
  <c r="H936" i="34"/>
  <c r="I936" i="34"/>
  <c r="J936" i="34"/>
  <c r="C937" i="34"/>
  <c r="D937" i="34"/>
  <c r="E937" i="34"/>
  <c r="F937" i="34" s="1"/>
  <c r="G937" i="34"/>
  <c r="H937" i="34"/>
  <c r="I937" i="34"/>
  <c r="J937" i="34"/>
  <c r="C938" i="34"/>
  <c r="D938" i="34"/>
  <c r="E938" i="34"/>
  <c r="F938" i="34" s="1"/>
  <c r="G938" i="34"/>
  <c r="H938" i="34"/>
  <c r="I938" i="34"/>
  <c r="J938" i="34"/>
  <c r="C939" i="34"/>
  <c r="D939" i="34"/>
  <c r="E939" i="34"/>
  <c r="F939" i="34" s="1"/>
  <c r="G939" i="34"/>
  <c r="H939" i="34"/>
  <c r="I939" i="34"/>
  <c r="J939" i="34"/>
  <c r="C940" i="34"/>
  <c r="D940" i="34"/>
  <c r="E940" i="34"/>
  <c r="F940" i="34" s="1"/>
  <c r="G940" i="34"/>
  <c r="H940" i="34"/>
  <c r="I940" i="34"/>
  <c r="J940" i="34"/>
  <c r="C941" i="34"/>
  <c r="D941" i="34"/>
  <c r="E941" i="34"/>
  <c r="F941" i="34" s="1"/>
  <c r="G941" i="34"/>
  <c r="H941" i="34"/>
  <c r="I941" i="34"/>
  <c r="J941" i="34"/>
  <c r="C942" i="34"/>
  <c r="D942" i="34"/>
  <c r="E942" i="34"/>
  <c r="F942" i="34" s="1"/>
  <c r="G942" i="34"/>
  <c r="H942" i="34"/>
  <c r="I942" i="34"/>
  <c r="J942" i="34"/>
  <c r="C943" i="34"/>
  <c r="D943" i="34"/>
  <c r="E943" i="34"/>
  <c r="F943" i="34" s="1"/>
  <c r="G943" i="34"/>
  <c r="H943" i="34"/>
  <c r="I943" i="34"/>
  <c r="J943" i="34"/>
  <c r="C944" i="34"/>
  <c r="D944" i="34"/>
  <c r="E944" i="34"/>
  <c r="F944" i="34" s="1"/>
  <c r="G944" i="34"/>
  <c r="H944" i="34"/>
  <c r="I944" i="34"/>
  <c r="J944" i="34"/>
  <c r="C945" i="34"/>
  <c r="D945" i="34"/>
  <c r="E945" i="34"/>
  <c r="F945" i="34" s="1"/>
  <c r="G945" i="34"/>
  <c r="H945" i="34"/>
  <c r="I945" i="34"/>
  <c r="J945" i="34"/>
  <c r="C946" i="34"/>
  <c r="D946" i="34"/>
  <c r="E946" i="34"/>
  <c r="F946" i="34" s="1"/>
  <c r="G946" i="34"/>
  <c r="H946" i="34"/>
  <c r="I946" i="34"/>
  <c r="J946" i="34"/>
  <c r="C947" i="34"/>
  <c r="D947" i="34"/>
  <c r="E947" i="34"/>
  <c r="F947" i="34" s="1"/>
  <c r="G947" i="34"/>
  <c r="H947" i="34"/>
  <c r="I947" i="34"/>
  <c r="J947" i="34"/>
  <c r="C948" i="34"/>
  <c r="D948" i="34"/>
  <c r="E948" i="34"/>
  <c r="F948" i="34" s="1"/>
  <c r="G948" i="34"/>
  <c r="H948" i="34"/>
  <c r="I948" i="34"/>
  <c r="J948" i="34"/>
  <c r="C949" i="34"/>
  <c r="D949" i="34"/>
  <c r="E949" i="34"/>
  <c r="F949" i="34" s="1"/>
  <c r="G949" i="34"/>
  <c r="H949" i="34"/>
  <c r="I949" i="34"/>
  <c r="J949" i="34"/>
  <c r="C950" i="34"/>
  <c r="D950" i="34"/>
  <c r="E950" i="34"/>
  <c r="F950" i="34" s="1"/>
  <c r="G950" i="34"/>
  <c r="H950" i="34"/>
  <c r="I950" i="34"/>
  <c r="J950" i="34"/>
  <c r="C951" i="34"/>
  <c r="D951" i="34"/>
  <c r="E951" i="34"/>
  <c r="F951" i="34" s="1"/>
  <c r="G951" i="34"/>
  <c r="H951" i="34"/>
  <c r="I951" i="34"/>
  <c r="J951" i="34"/>
  <c r="C952" i="34"/>
  <c r="D952" i="34"/>
  <c r="E952" i="34"/>
  <c r="F952" i="34" s="1"/>
  <c r="G952" i="34"/>
  <c r="H952" i="34"/>
  <c r="I952" i="34"/>
  <c r="J952" i="34"/>
  <c r="C953" i="34"/>
  <c r="D953" i="34"/>
  <c r="E953" i="34"/>
  <c r="F953" i="34" s="1"/>
  <c r="G953" i="34"/>
  <c r="H953" i="34"/>
  <c r="I953" i="34"/>
  <c r="J953" i="34"/>
  <c r="C954" i="34"/>
  <c r="D954" i="34"/>
  <c r="E954" i="34"/>
  <c r="F954" i="34" s="1"/>
  <c r="G954" i="34"/>
  <c r="H954" i="34"/>
  <c r="I954" i="34"/>
  <c r="J954" i="34"/>
  <c r="C955" i="34"/>
  <c r="D955" i="34"/>
  <c r="E955" i="34"/>
  <c r="F955" i="34" s="1"/>
  <c r="G955" i="34"/>
  <c r="H955" i="34"/>
  <c r="I955" i="34"/>
  <c r="J955" i="34"/>
  <c r="C956" i="34"/>
  <c r="D956" i="34"/>
  <c r="E956" i="34"/>
  <c r="F956" i="34" s="1"/>
  <c r="G956" i="34"/>
  <c r="H956" i="34"/>
  <c r="I956" i="34"/>
  <c r="J956" i="34"/>
  <c r="C957" i="34"/>
  <c r="D957" i="34"/>
  <c r="E957" i="34"/>
  <c r="F957" i="34" s="1"/>
  <c r="G957" i="34"/>
  <c r="H957" i="34"/>
  <c r="I957" i="34"/>
  <c r="J957" i="34"/>
  <c r="C958" i="34"/>
  <c r="D958" i="34"/>
  <c r="E958" i="34"/>
  <c r="F958" i="34" s="1"/>
  <c r="G958" i="34"/>
  <c r="H958" i="34"/>
  <c r="I958" i="34"/>
  <c r="J958" i="34"/>
  <c r="C959" i="34"/>
  <c r="D959" i="34"/>
  <c r="E959" i="34"/>
  <c r="F959" i="34" s="1"/>
  <c r="G959" i="34"/>
  <c r="H959" i="34"/>
  <c r="I959" i="34"/>
  <c r="J959" i="34"/>
  <c r="C960" i="34"/>
  <c r="D960" i="34"/>
  <c r="E960" i="34"/>
  <c r="F960" i="34" s="1"/>
  <c r="G960" i="34"/>
  <c r="H960" i="34"/>
  <c r="I960" i="34"/>
  <c r="J960" i="34"/>
  <c r="C961" i="34"/>
  <c r="D961" i="34"/>
  <c r="E961" i="34"/>
  <c r="F961" i="34" s="1"/>
  <c r="G961" i="34"/>
  <c r="H961" i="34"/>
  <c r="I961" i="34"/>
  <c r="J961" i="34"/>
  <c r="C962" i="34"/>
  <c r="D962" i="34"/>
  <c r="E962" i="34"/>
  <c r="F962" i="34" s="1"/>
  <c r="G962" i="34"/>
  <c r="H962" i="34"/>
  <c r="I962" i="34"/>
  <c r="J962" i="34"/>
  <c r="C963" i="34"/>
  <c r="D963" i="34"/>
  <c r="E963" i="34"/>
  <c r="F963" i="34" s="1"/>
  <c r="G963" i="34"/>
  <c r="H963" i="34"/>
  <c r="I963" i="34"/>
  <c r="J963" i="34"/>
  <c r="C964" i="34"/>
  <c r="D964" i="34"/>
  <c r="E964" i="34"/>
  <c r="F964" i="34" s="1"/>
  <c r="G964" i="34"/>
  <c r="H964" i="34"/>
  <c r="I964" i="34"/>
  <c r="J964" i="34"/>
  <c r="C965" i="34"/>
  <c r="D965" i="34"/>
  <c r="E965" i="34"/>
  <c r="F965" i="34" s="1"/>
  <c r="G965" i="34"/>
  <c r="H965" i="34"/>
  <c r="I965" i="34"/>
  <c r="J965" i="34"/>
  <c r="C966" i="34"/>
  <c r="D966" i="34"/>
  <c r="E966" i="34"/>
  <c r="F966" i="34" s="1"/>
  <c r="G966" i="34"/>
  <c r="H966" i="34"/>
  <c r="I966" i="34"/>
  <c r="J966" i="34"/>
  <c r="C967" i="34"/>
  <c r="D967" i="34"/>
  <c r="E967" i="34"/>
  <c r="F967" i="34" s="1"/>
  <c r="G967" i="34"/>
  <c r="H967" i="34"/>
  <c r="I967" i="34"/>
  <c r="J967" i="34"/>
  <c r="C968" i="34"/>
  <c r="D968" i="34"/>
  <c r="E968" i="34"/>
  <c r="F968" i="34" s="1"/>
  <c r="G968" i="34"/>
  <c r="H968" i="34"/>
  <c r="I968" i="34"/>
  <c r="J968" i="34"/>
  <c r="C969" i="34"/>
  <c r="D969" i="34"/>
  <c r="E969" i="34"/>
  <c r="F969" i="34" s="1"/>
  <c r="G969" i="34"/>
  <c r="H969" i="34"/>
  <c r="I969" i="34"/>
  <c r="J969" i="34"/>
  <c r="C970" i="34"/>
  <c r="D970" i="34"/>
  <c r="E970" i="34"/>
  <c r="F970" i="34" s="1"/>
  <c r="G970" i="34"/>
  <c r="H970" i="34"/>
  <c r="I970" i="34"/>
  <c r="J970" i="34"/>
  <c r="C971" i="34"/>
  <c r="D971" i="34"/>
  <c r="E971" i="34"/>
  <c r="F971" i="34" s="1"/>
  <c r="G971" i="34"/>
  <c r="H971" i="34"/>
  <c r="I971" i="34"/>
  <c r="J971" i="34"/>
  <c r="C972" i="34"/>
  <c r="D972" i="34"/>
  <c r="E972" i="34"/>
  <c r="F972" i="34" s="1"/>
  <c r="G972" i="34"/>
  <c r="H972" i="34"/>
  <c r="I972" i="34"/>
  <c r="J972" i="34"/>
  <c r="C973" i="34"/>
  <c r="D973" i="34"/>
  <c r="E973" i="34"/>
  <c r="F973" i="34" s="1"/>
  <c r="G973" i="34"/>
  <c r="H973" i="34"/>
  <c r="I973" i="34"/>
  <c r="J973" i="34"/>
  <c r="C974" i="34"/>
  <c r="D974" i="34"/>
  <c r="E974" i="34"/>
  <c r="F974" i="34" s="1"/>
  <c r="G974" i="34"/>
  <c r="H974" i="34"/>
  <c r="I974" i="34"/>
  <c r="J974" i="34"/>
  <c r="C975" i="34"/>
  <c r="D975" i="34"/>
  <c r="E975" i="34"/>
  <c r="F975" i="34" s="1"/>
  <c r="G975" i="34"/>
  <c r="H975" i="34"/>
  <c r="I975" i="34"/>
  <c r="J975" i="34"/>
  <c r="C976" i="34"/>
  <c r="D976" i="34"/>
  <c r="E976" i="34"/>
  <c r="F976" i="34" s="1"/>
  <c r="G976" i="34"/>
  <c r="H976" i="34"/>
  <c r="I976" i="34"/>
  <c r="J976" i="34"/>
  <c r="C977" i="34"/>
  <c r="D977" i="34"/>
  <c r="E977" i="34"/>
  <c r="F977" i="34" s="1"/>
  <c r="G977" i="34"/>
  <c r="H977" i="34"/>
  <c r="I977" i="34"/>
  <c r="J977" i="34"/>
  <c r="C978" i="34"/>
  <c r="D978" i="34"/>
  <c r="E978" i="34"/>
  <c r="F978" i="34" s="1"/>
  <c r="G978" i="34"/>
  <c r="H978" i="34"/>
  <c r="I978" i="34"/>
  <c r="J978" i="34"/>
  <c r="C979" i="34"/>
  <c r="D979" i="34"/>
  <c r="E979" i="34"/>
  <c r="F979" i="34" s="1"/>
  <c r="G979" i="34"/>
  <c r="H979" i="34"/>
  <c r="I979" i="34"/>
  <c r="J979" i="34"/>
  <c r="C980" i="34"/>
  <c r="D980" i="34"/>
  <c r="E980" i="34"/>
  <c r="F980" i="34" s="1"/>
  <c r="G980" i="34"/>
  <c r="H980" i="34"/>
  <c r="I980" i="34"/>
  <c r="J980" i="34"/>
  <c r="C981" i="34"/>
  <c r="D981" i="34"/>
  <c r="E981" i="34"/>
  <c r="F981" i="34" s="1"/>
  <c r="G981" i="34"/>
  <c r="H981" i="34"/>
  <c r="I981" i="34"/>
  <c r="J981" i="34"/>
  <c r="C982" i="34"/>
  <c r="D982" i="34"/>
  <c r="E982" i="34"/>
  <c r="F982" i="34" s="1"/>
  <c r="G982" i="34"/>
  <c r="H982" i="34"/>
  <c r="I982" i="34"/>
  <c r="J982" i="34"/>
  <c r="C983" i="34"/>
  <c r="D983" i="34"/>
  <c r="E983" i="34"/>
  <c r="F983" i="34" s="1"/>
  <c r="G983" i="34"/>
  <c r="H983" i="34"/>
  <c r="I983" i="34"/>
  <c r="J983" i="34"/>
  <c r="C984" i="34"/>
  <c r="D984" i="34"/>
  <c r="E984" i="34"/>
  <c r="F984" i="34" s="1"/>
  <c r="G984" i="34"/>
  <c r="H984" i="34"/>
  <c r="I984" i="34"/>
  <c r="J984" i="34"/>
  <c r="C985" i="34"/>
  <c r="D985" i="34"/>
  <c r="E985" i="34"/>
  <c r="F985" i="34" s="1"/>
  <c r="G985" i="34"/>
  <c r="H985" i="34"/>
  <c r="I985" i="34"/>
  <c r="J985" i="34"/>
  <c r="C986" i="34"/>
  <c r="D986" i="34"/>
  <c r="E986" i="34"/>
  <c r="F986" i="34" s="1"/>
  <c r="G986" i="34"/>
  <c r="H986" i="34"/>
  <c r="I986" i="34"/>
  <c r="J986" i="34"/>
  <c r="C987" i="34"/>
  <c r="D987" i="34"/>
  <c r="E987" i="34"/>
  <c r="F987" i="34" s="1"/>
  <c r="G987" i="34"/>
  <c r="H987" i="34"/>
  <c r="I987" i="34"/>
  <c r="J987" i="34"/>
  <c r="C988" i="34"/>
  <c r="D988" i="34"/>
  <c r="E988" i="34"/>
  <c r="F988" i="34" s="1"/>
  <c r="G988" i="34"/>
  <c r="H988" i="34"/>
  <c r="I988" i="34"/>
  <c r="J988" i="34"/>
  <c r="C989" i="34"/>
  <c r="D989" i="34"/>
  <c r="E989" i="34"/>
  <c r="F989" i="34" s="1"/>
  <c r="G989" i="34"/>
  <c r="H989" i="34"/>
  <c r="I989" i="34"/>
  <c r="J989" i="34"/>
  <c r="C990" i="34"/>
  <c r="D990" i="34"/>
  <c r="E990" i="34"/>
  <c r="F990" i="34" s="1"/>
  <c r="G990" i="34"/>
  <c r="H990" i="34"/>
  <c r="I990" i="34"/>
  <c r="J990" i="34"/>
  <c r="C991" i="34"/>
  <c r="D991" i="34"/>
  <c r="E991" i="34"/>
  <c r="F991" i="34" s="1"/>
  <c r="G991" i="34"/>
  <c r="H991" i="34"/>
  <c r="I991" i="34"/>
  <c r="J991" i="34"/>
  <c r="C992" i="34"/>
  <c r="D992" i="34"/>
  <c r="E992" i="34"/>
  <c r="F992" i="34" s="1"/>
  <c r="G992" i="34"/>
  <c r="H992" i="34"/>
  <c r="I992" i="34"/>
  <c r="J992" i="34"/>
  <c r="C993" i="34"/>
  <c r="D993" i="34"/>
  <c r="E993" i="34"/>
  <c r="F993" i="34" s="1"/>
  <c r="G993" i="34"/>
  <c r="H993" i="34"/>
  <c r="I993" i="34"/>
  <c r="J993" i="34"/>
  <c r="C994" i="34"/>
  <c r="D994" i="34"/>
  <c r="E994" i="34"/>
  <c r="F994" i="34" s="1"/>
  <c r="G994" i="34"/>
  <c r="H994" i="34"/>
  <c r="I994" i="34"/>
  <c r="J994" i="34"/>
  <c r="C995" i="34"/>
  <c r="D995" i="34"/>
  <c r="E995" i="34"/>
  <c r="F995" i="34" s="1"/>
  <c r="G995" i="34"/>
  <c r="H995" i="34"/>
  <c r="I995" i="34"/>
  <c r="J995" i="34"/>
  <c r="C996" i="34"/>
  <c r="D996" i="34"/>
  <c r="E996" i="34"/>
  <c r="F996" i="34" s="1"/>
  <c r="G996" i="34"/>
  <c r="H996" i="34"/>
  <c r="I996" i="34"/>
  <c r="J996" i="34"/>
  <c r="C997" i="34"/>
  <c r="D997" i="34"/>
  <c r="E997" i="34"/>
  <c r="F997" i="34" s="1"/>
  <c r="G997" i="34"/>
  <c r="H997" i="34"/>
  <c r="I997" i="34"/>
  <c r="J997" i="34"/>
  <c r="C998" i="34"/>
  <c r="D998" i="34"/>
  <c r="E998" i="34"/>
  <c r="F998" i="34" s="1"/>
  <c r="G998" i="34"/>
  <c r="H998" i="34"/>
  <c r="I998" i="34"/>
  <c r="J998" i="34"/>
  <c r="C999" i="34"/>
  <c r="D999" i="34"/>
  <c r="E999" i="34"/>
  <c r="F999" i="34" s="1"/>
  <c r="G999" i="34"/>
  <c r="H999" i="34"/>
  <c r="I999" i="34"/>
  <c r="J999" i="34"/>
  <c r="C1000" i="34"/>
  <c r="D1000" i="34"/>
  <c r="E1000" i="34"/>
  <c r="F1000" i="34" s="1"/>
  <c r="G1000" i="34"/>
  <c r="H1000" i="34"/>
  <c r="I1000" i="34"/>
  <c r="J1000" i="34"/>
  <c r="C1001" i="34"/>
  <c r="D1001" i="34"/>
  <c r="E1001" i="34"/>
  <c r="F1001" i="34" s="1"/>
  <c r="G1001" i="34"/>
  <c r="H1001" i="34"/>
  <c r="I1001" i="34"/>
  <c r="J1001" i="34"/>
  <c r="C2" i="34"/>
  <c r="C3" i="44"/>
  <c r="D3" i="44" s="1"/>
  <c r="C4" i="44"/>
  <c r="D4" i="44" s="1"/>
  <c r="E4" i="44" s="1"/>
  <c r="G4" i="44" s="1"/>
  <c r="C5" i="44"/>
  <c r="C6" i="44"/>
  <c r="C7" i="44"/>
  <c r="D7" i="44" s="1"/>
  <c r="C8" i="44"/>
  <c r="C9" i="44"/>
  <c r="D9" i="44" s="1"/>
  <c r="E9" i="44" s="1"/>
  <c r="G9" i="44" s="1"/>
  <c r="C10" i="44"/>
  <c r="C11" i="44"/>
  <c r="D11" i="44" s="1"/>
  <c r="C12" i="44"/>
  <c r="C13" i="44"/>
  <c r="C14" i="44"/>
  <c r="C15" i="44"/>
  <c r="D15" i="44" s="1"/>
  <c r="C16" i="44"/>
  <c r="C17" i="44"/>
  <c r="D17" i="44" s="1"/>
  <c r="C18" i="44"/>
  <c r="D18" i="44" s="1"/>
  <c r="E18" i="44" s="1"/>
  <c r="G18" i="44" s="1"/>
  <c r="C19" i="44"/>
  <c r="D19" i="44" s="1"/>
  <c r="E19" i="44" s="1"/>
  <c r="G19" i="44" s="1"/>
  <c r="C20" i="44"/>
  <c r="D20" i="44" s="1"/>
  <c r="E20" i="44" s="1"/>
  <c r="G20" i="44" s="1"/>
  <c r="C21" i="44"/>
  <c r="C22" i="44"/>
  <c r="C23" i="44"/>
  <c r="D23" i="44" s="1"/>
  <c r="C24" i="44"/>
  <c r="C25" i="44"/>
  <c r="D25" i="44" s="1"/>
  <c r="E25" i="44" s="1"/>
  <c r="G25" i="44" s="1"/>
  <c r="C26" i="44"/>
  <c r="D26" i="44" s="1"/>
  <c r="E26" i="44" s="1"/>
  <c r="G26" i="44" s="1"/>
  <c r="C27" i="44"/>
  <c r="D27" i="44" s="1"/>
  <c r="E27" i="44" s="1"/>
  <c r="G27" i="44" s="1"/>
  <c r="C28" i="44"/>
  <c r="D28" i="44" s="1"/>
  <c r="C29" i="44"/>
  <c r="C30" i="44"/>
  <c r="C31" i="44"/>
  <c r="D31" i="44" s="1"/>
  <c r="C32" i="44"/>
  <c r="C33" i="44"/>
  <c r="D33" i="44" s="1"/>
  <c r="C34" i="44"/>
  <c r="D34" i="44" s="1"/>
  <c r="E34" i="44" s="1"/>
  <c r="G34" i="44" s="1"/>
  <c r="C35" i="44"/>
  <c r="D35" i="44" s="1"/>
  <c r="E35" i="44" s="1"/>
  <c r="G35" i="44" s="1"/>
  <c r="C36" i="44"/>
  <c r="D36" i="44" s="1"/>
  <c r="C37" i="44"/>
  <c r="C38" i="44"/>
  <c r="C39" i="44"/>
  <c r="D39" i="44" s="1"/>
  <c r="C40" i="44"/>
  <c r="C41" i="44"/>
  <c r="D41" i="44" s="1"/>
  <c r="E41" i="44" s="1"/>
  <c r="G41" i="44" s="1"/>
  <c r="C42" i="44"/>
  <c r="D42" i="44" s="1"/>
  <c r="E42" i="44" s="1"/>
  <c r="I42" i="44" s="1"/>
  <c r="J42" i="44" s="1"/>
  <c r="C43" i="44"/>
  <c r="D43" i="44" s="1"/>
  <c r="C44" i="44"/>
  <c r="D44" i="44" s="1"/>
  <c r="E44" i="44" s="1"/>
  <c r="G44" i="44" s="1"/>
  <c r="C45" i="44"/>
  <c r="C46" i="44"/>
  <c r="C47" i="44"/>
  <c r="D47" i="44" s="1"/>
  <c r="C48" i="44"/>
  <c r="C49" i="44"/>
  <c r="D49" i="44" s="1"/>
  <c r="C50" i="44"/>
  <c r="D50" i="44" s="1"/>
  <c r="C51" i="44"/>
  <c r="C52" i="44"/>
  <c r="D52" i="44" s="1"/>
  <c r="E52" i="44" s="1"/>
  <c r="G52" i="44" s="1"/>
  <c r="C53" i="44"/>
  <c r="C54" i="44"/>
  <c r="C55" i="44"/>
  <c r="D55" i="44" s="1"/>
  <c r="C56" i="44"/>
  <c r="C57" i="44"/>
  <c r="D57" i="44" s="1"/>
  <c r="E57" i="44" s="1"/>
  <c r="G57" i="44" s="1"/>
  <c r="C58" i="44"/>
  <c r="D58" i="44" s="1"/>
  <c r="C59" i="44"/>
  <c r="D59" i="44" s="1"/>
  <c r="E59" i="44" s="1"/>
  <c r="G59" i="44" s="1"/>
  <c r="C60" i="44"/>
  <c r="D60" i="44" s="1"/>
  <c r="E60" i="44" s="1"/>
  <c r="G60" i="44" s="1"/>
  <c r="C61" i="44"/>
  <c r="C62" i="44"/>
  <c r="C63" i="44"/>
  <c r="D63" i="44" s="1"/>
  <c r="C64" i="44"/>
  <c r="C65" i="44"/>
  <c r="D65" i="44" s="1"/>
  <c r="E65" i="44" s="1"/>
  <c r="I65" i="44" s="1"/>
  <c r="J65" i="44" s="1"/>
  <c r="C66" i="44"/>
  <c r="D66" i="44" s="1"/>
  <c r="E66" i="44" s="1"/>
  <c r="G66" i="44" s="1"/>
  <c r="C67" i="44"/>
  <c r="D67" i="44" s="1"/>
  <c r="E67" i="44" s="1"/>
  <c r="G67" i="44" s="1"/>
  <c r="C68" i="44"/>
  <c r="D68" i="44" s="1"/>
  <c r="C69" i="44"/>
  <c r="C70" i="44"/>
  <c r="C71" i="44"/>
  <c r="D71" i="44" s="1"/>
  <c r="C72" i="44"/>
  <c r="C73" i="44"/>
  <c r="D73" i="44" s="1"/>
  <c r="C74" i="44"/>
  <c r="D74" i="44" s="1"/>
  <c r="E74" i="44" s="1"/>
  <c r="G74" i="44" s="1"/>
  <c r="C75" i="44"/>
  <c r="D75" i="44" s="1"/>
  <c r="E75" i="44" s="1"/>
  <c r="C76" i="44"/>
  <c r="C77" i="44"/>
  <c r="C78" i="44"/>
  <c r="C79" i="44"/>
  <c r="D79" i="44" s="1"/>
  <c r="C80" i="44"/>
  <c r="C81" i="44"/>
  <c r="D81" i="44" s="1"/>
  <c r="E81" i="44" s="1"/>
  <c r="I81" i="44" s="1"/>
  <c r="J81" i="44" s="1"/>
  <c r="C82" i="44"/>
  <c r="D82" i="44" s="1"/>
  <c r="E82" i="44" s="1"/>
  <c r="G82" i="44" s="1"/>
  <c r="C83" i="44"/>
  <c r="D83" i="44" s="1"/>
  <c r="E83" i="44" s="1"/>
  <c r="K83" i="44" s="1"/>
  <c r="L83" i="44" s="1"/>
  <c r="C84" i="44"/>
  <c r="D84" i="44" s="1"/>
  <c r="E84" i="44" s="1"/>
  <c r="G84" i="44" s="1"/>
  <c r="C85" i="44"/>
  <c r="C86" i="44"/>
  <c r="C87" i="44"/>
  <c r="D87" i="44" s="1"/>
  <c r="C88" i="44"/>
  <c r="C89" i="44"/>
  <c r="D89" i="44" s="1"/>
  <c r="E89" i="44" s="1"/>
  <c r="F89" i="44" s="1"/>
  <c r="M89" i="44" s="1"/>
  <c r="N89" i="44" s="1"/>
  <c r="C90" i="44"/>
  <c r="D90" i="44" s="1"/>
  <c r="E90" i="44" s="1"/>
  <c r="G90" i="44" s="1"/>
  <c r="C91" i="44"/>
  <c r="D91" i="44" s="1"/>
  <c r="E91" i="44" s="1"/>
  <c r="G91" i="44" s="1"/>
  <c r="C92" i="44"/>
  <c r="D92" i="44" s="1"/>
  <c r="E92" i="44" s="1"/>
  <c r="K92" i="44" s="1"/>
  <c r="L92" i="44" s="1"/>
  <c r="C93" i="44"/>
  <c r="C94" i="44"/>
  <c r="C95" i="44"/>
  <c r="D95" i="44" s="1"/>
  <c r="E95" i="44" s="1"/>
  <c r="K95" i="44" s="1"/>
  <c r="L95" i="44" s="1"/>
  <c r="C96" i="44"/>
  <c r="C97" i="44"/>
  <c r="D97" i="44" s="1"/>
  <c r="C98" i="44"/>
  <c r="D98" i="44" s="1"/>
  <c r="C99" i="44"/>
  <c r="D99" i="44" s="1"/>
  <c r="E99" i="44" s="1"/>
  <c r="I99" i="44" s="1"/>
  <c r="J99" i="44" s="1"/>
  <c r="C100" i="44"/>
  <c r="D100" i="44" s="1"/>
  <c r="C101" i="44"/>
  <c r="C102" i="44"/>
  <c r="C103" i="44"/>
  <c r="D103" i="44" s="1"/>
  <c r="C104" i="44"/>
  <c r="C105" i="44"/>
  <c r="D105" i="44" s="1"/>
  <c r="E105" i="44" s="1"/>
  <c r="F105" i="44" s="1"/>
  <c r="M105" i="44" s="1"/>
  <c r="N105" i="44" s="1"/>
  <c r="C106" i="44"/>
  <c r="D106" i="44" s="1"/>
  <c r="E106" i="44" s="1"/>
  <c r="G106" i="44" s="1"/>
  <c r="C107" i="44"/>
  <c r="D107" i="44" s="1"/>
  <c r="C108" i="44"/>
  <c r="D108" i="44" s="1"/>
  <c r="E108" i="44" s="1"/>
  <c r="K108" i="44" s="1"/>
  <c r="L108" i="44" s="1"/>
  <c r="C109" i="44"/>
  <c r="C110" i="44"/>
  <c r="C111" i="44"/>
  <c r="D111" i="44" s="1"/>
  <c r="C112" i="44"/>
  <c r="C113" i="44"/>
  <c r="D113" i="44" s="1"/>
  <c r="C114" i="44"/>
  <c r="D114" i="44" s="1"/>
  <c r="E114" i="44" s="1"/>
  <c r="G114" i="44" s="1"/>
  <c r="C115" i="44"/>
  <c r="D115" i="44" s="1"/>
  <c r="E115" i="44" s="1"/>
  <c r="C116" i="44"/>
  <c r="D116" i="44" s="1"/>
  <c r="E116" i="44" s="1"/>
  <c r="G116" i="44" s="1"/>
  <c r="C117" i="44"/>
  <c r="C118" i="44"/>
  <c r="C119" i="44"/>
  <c r="D119" i="44" s="1"/>
  <c r="E119" i="44" s="1"/>
  <c r="I119" i="44" s="1"/>
  <c r="J119" i="44" s="1"/>
  <c r="C120" i="44"/>
  <c r="C121" i="44"/>
  <c r="D121" i="44" s="1"/>
  <c r="E121" i="44" s="1"/>
  <c r="G121" i="44" s="1"/>
  <c r="C122" i="44"/>
  <c r="D122" i="44" s="1"/>
  <c r="C123" i="44"/>
  <c r="D123" i="44" s="1"/>
  <c r="E123" i="44" s="1"/>
  <c r="G123" i="44" s="1"/>
  <c r="C124" i="44"/>
  <c r="D124" i="44" s="1"/>
  <c r="C125" i="44"/>
  <c r="C126" i="44"/>
  <c r="C127" i="44"/>
  <c r="D127" i="44" s="1"/>
  <c r="E127" i="44" s="1"/>
  <c r="G127" i="44" s="1"/>
  <c r="C128" i="44"/>
  <c r="C129" i="44"/>
  <c r="D129" i="44" s="1"/>
  <c r="E129" i="44" s="1"/>
  <c r="G129" i="44" s="1"/>
  <c r="C130" i="44"/>
  <c r="D130" i="44" s="1"/>
  <c r="E130" i="44" s="1"/>
  <c r="G130" i="44" s="1"/>
  <c r="C131" i="44"/>
  <c r="D131" i="44" s="1"/>
  <c r="E131" i="44" s="1"/>
  <c r="G131" i="44" s="1"/>
  <c r="C132" i="44"/>
  <c r="D132" i="44" s="1"/>
  <c r="C133" i="44"/>
  <c r="C134" i="44"/>
  <c r="C135" i="44"/>
  <c r="D135" i="44" s="1"/>
  <c r="E135" i="44" s="1"/>
  <c r="G135" i="44" s="1"/>
  <c r="C136" i="44"/>
  <c r="C137" i="44"/>
  <c r="D137" i="44" s="1"/>
  <c r="E137" i="44" s="1"/>
  <c r="I137" i="44" s="1"/>
  <c r="J137" i="44" s="1"/>
  <c r="C138" i="44"/>
  <c r="D138" i="44" s="1"/>
  <c r="E138" i="44" s="1"/>
  <c r="G138" i="44" s="1"/>
  <c r="C139" i="44"/>
  <c r="D139" i="44" s="1"/>
  <c r="E139" i="44" s="1"/>
  <c r="G139" i="44" s="1"/>
  <c r="C140" i="44"/>
  <c r="C141" i="44"/>
  <c r="C142" i="44"/>
  <c r="C143" i="44"/>
  <c r="D143" i="44" s="1"/>
  <c r="E143" i="44" s="1"/>
  <c r="F143" i="44" s="1"/>
  <c r="M143" i="44" s="1"/>
  <c r="N143" i="44" s="1"/>
  <c r="C144" i="44"/>
  <c r="C145" i="44"/>
  <c r="D145" i="44" s="1"/>
  <c r="E145" i="44" s="1"/>
  <c r="G145" i="44" s="1"/>
  <c r="C146" i="44"/>
  <c r="D146" i="44" s="1"/>
  <c r="E146" i="44" s="1"/>
  <c r="F146" i="44" s="1"/>
  <c r="M146" i="44" s="1"/>
  <c r="N146" i="44" s="1"/>
  <c r="C147" i="44"/>
  <c r="D147" i="44" s="1"/>
  <c r="E147" i="44" s="1"/>
  <c r="G147" i="44" s="1"/>
  <c r="C148" i="44"/>
  <c r="D148" i="44" s="1"/>
  <c r="C149" i="44"/>
  <c r="C150" i="44"/>
  <c r="C151" i="44"/>
  <c r="D151" i="44" s="1"/>
  <c r="E151" i="44" s="1"/>
  <c r="G151" i="44" s="1"/>
  <c r="C152" i="44"/>
  <c r="C153" i="44"/>
  <c r="D153" i="44" s="1"/>
  <c r="E153" i="44" s="1"/>
  <c r="I153" i="44" s="1"/>
  <c r="J153" i="44" s="1"/>
  <c r="C154" i="44"/>
  <c r="D154" i="44" s="1"/>
  <c r="E154" i="44" s="1"/>
  <c r="G154" i="44" s="1"/>
  <c r="C155" i="44"/>
  <c r="D155" i="44" s="1"/>
  <c r="E155" i="44" s="1"/>
  <c r="G155" i="44" s="1"/>
  <c r="C156" i="44"/>
  <c r="D156" i="44" s="1"/>
  <c r="C157" i="44"/>
  <c r="C158" i="44"/>
  <c r="C159" i="44"/>
  <c r="D159" i="44" s="1"/>
  <c r="E159" i="44" s="1"/>
  <c r="F159" i="44" s="1"/>
  <c r="M159" i="44" s="1"/>
  <c r="N159" i="44" s="1"/>
  <c r="C160" i="44"/>
  <c r="C161" i="44"/>
  <c r="D161" i="44" s="1"/>
  <c r="E161" i="44" s="1"/>
  <c r="G161" i="44" s="1"/>
  <c r="C162" i="44"/>
  <c r="D162" i="44" s="1"/>
  <c r="E162" i="44" s="1"/>
  <c r="F162" i="44" s="1"/>
  <c r="M162" i="44" s="1"/>
  <c r="N162" i="44" s="1"/>
  <c r="C163" i="44"/>
  <c r="D163" i="44" s="1"/>
  <c r="E163" i="44" s="1"/>
  <c r="G163" i="44" s="1"/>
  <c r="C164" i="44"/>
  <c r="D164" i="44" s="1"/>
  <c r="E164" i="44" s="1"/>
  <c r="G164" i="44" s="1"/>
  <c r="C165" i="44"/>
  <c r="C166" i="44"/>
  <c r="C167" i="44"/>
  <c r="D167" i="44" s="1"/>
  <c r="C168" i="44"/>
  <c r="C169" i="44"/>
  <c r="D169" i="44" s="1"/>
  <c r="E169" i="44" s="1"/>
  <c r="G169" i="44" s="1"/>
  <c r="C170" i="44"/>
  <c r="D170" i="44" s="1"/>
  <c r="C171" i="44"/>
  <c r="D171" i="44" s="1"/>
  <c r="E171" i="44" s="1"/>
  <c r="G171" i="44" s="1"/>
  <c r="C172" i="44"/>
  <c r="D172" i="44" s="1"/>
  <c r="E172" i="44" s="1"/>
  <c r="I172" i="44" s="1"/>
  <c r="J172" i="44" s="1"/>
  <c r="C173" i="44"/>
  <c r="C174" i="44"/>
  <c r="C175" i="44"/>
  <c r="D175" i="44" s="1"/>
  <c r="C176" i="44"/>
  <c r="C177" i="44"/>
  <c r="D177" i="44" s="1"/>
  <c r="E177" i="44" s="1"/>
  <c r="G177" i="44" s="1"/>
  <c r="C178" i="44"/>
  <c r="D178" i="44" s="1"/>
  <c r="E178" i="44" s="1"/>
  <c r="G178" i="44" s="1"/>
  <c r="C179" i="44"/>
  <c r="C180" i="44"/>
  <c r="D180" i="44" s="1"/>
  <c r="E180" i="44" s="1"/>
  <c r="I180" i="44" s="1"/>
  <c r="J180" i="44" s="1"/>
  <c r="C181" i="44"/>
  <c r="C182" i="44"/>
  <c r="C183" i="44"/>
  <c r="D183" i="44" s="1"/>
  <c r="C184" i="44"/>
  <c r="C185" i="44"/>
  <c r="D185" i="44" s="1"/>
  <c r="E185" i="44" s="1"/>
  <c r="G185" i="44" s="1"/>
  <c r="C186" i="44"/>
  <c r="D186" i="44" s="1"/>
  <c r="E186" i="44" s="1"/>
  <c r="G186" i="44" s="1"/>
  <c r="C187" i="44"/>
  <c r="D187" i="44" s="1"/>
  <c r="E187" i="44" s="1"/>
  <c r="G187" i="44" s="1"/>
  <c r="C188" i="44"/>
  <c r="D188" i="44" s="1"/>
  <c r="E188" i="44" s="1"/>
  <c r="G188" i="44" s="1"/>
  <c r="C189" i="44"/>
  <c r="C190" i="44"/>
  <c r="C191" i="44"/>
  <c r="D191" i="44" s="1"/>
  <c r="C192" i="44"/>
  <c r="C193" i="44"/>
  <c r="D193" i="44" s="1"/>
  <c r="E193" i="44" s="1"/>
  <c r="G193" i="44" s="1"/>
  <c r="C194" i="44"/>
  <c r="D194" i="44" s="1"/>
  <c r="E194" i="44" s="1"/>
  <c r="G194" i="44" s="1"/>
  <c r="C195" i="44"/>
  <c r="D195" i="44" s="1"/>
  <c r="E195" i="44" s="1"/>
  <c r="C196" i="44"/>
  <c r="D196" i="44" s="1"/>
  <c r="E196" i="44" s="1"/>
  <c r="I196" i="44" s="1"/>
  <c r="J196" i="44" s="1"/>
  <c r="C197" i="44"/>
  <c r="C198" i="44"/>
  <c r="C199" i="44"/>
  <c r="D199" i="44" s="1"/>
  <c r="C200" i="44"/>
  <c r="C201" i="44"/>
  <c r="D201" i="44" s="1"/>
  <c r="C202" i="44"/>
  <c r="D202" i="44" s="1"/>
  <c r="E202" i="44" s="1"/>
  <c r="G202" i="44" s="1"/>
  <c r="C203" i="44"/>
  <c r="D203" i="44" s="1"/>
  <c r="E203" i="44" s="1"/>
  <c r="G203" i="44" s="1"/>
  <c r="C204" i="44"/>
  <c r="C205" i="44"/>
  <c r="C206" i="44"/>
  <c r="C207" i="44"/>
  <c r="C208" i="44"/>
  <c r="C209" i="44"/>
  <c r="C210" i="44"/>
  <c r="C211" i="44"/>
  <c r="C212" i="44"/>
  <c r="C213" i="44"/>
  <c r="C214" i="44"/>
  <c r="C215" i="44"/>
  <c r="C216" i="44"/>
  <c r="C217" i="44"/>
  <c r="C218" i="44"/>
  <c r="C219" i="44"/>
  <c r="C220" i="44"/>
  <c r="C221" i="44"/>
  <c r="C222" i="44"/>
  <c r="C223" i="44"/>
  <c r="C224" i="44"/>
  <c r="C225" i="44"/>
  <c r="C226" i="44"/>
  <c r="C227" i="44"/>
  <c r="C228" i="44"/>
  <c r="C229" i="44"/>
  <c r="C230" i="44"/>
  <c r="C231" i="44"/>
  <c r="C232" i="44"/>
  <c r="C233" i="44"/>
  <c r="C234" i="44"/>
  <c r="C235" i="44"/>
  <c r="C236" i="44"/>
  <c r="C237" i="44"/>
  <c r="C238" i="44"/>
  <c r="C239" i="44"/>
  <c r="C240" i="44"/>
  <c r="C241" i="44"/>
  <c r="C242" i="44"/>
  <c r="C243" i="44"/>
  <c r="C244" i="44"/>
  <c r="C245" i="44"/>
  <c r="C246" i="44"/>
  <c r="C247" i="44"/>
  <c r="C248" i="44"/>
  <c r="C249" i="44"/>
  <c r="C250" i="44"/>
  <c r="C251" i="44"/>
  <c r="C252" i="44"/>
  <c r="C253" i="44"/>
  <c r="C254" i="44"/>
  <c r="C255" i="44"/>
  <c r="C256" i="44"/>
  <c r="C257" i="44"/>
  <c r="C258" i="44"/>
  <c r="C259" i="44"/>
  <c r="C260" i="44"/>
  <c r="C261" i="44"/>
  <c r="C262" i="44"/>
  <c r="C263" i="44"/>
  <c r="C264" i="44"/>
  <c r="C265" i="44"/>
  <c r="C266" i="44"/>
  <c r="C267" i="44"/>
  <c r="C268" i="44"/>
  <c r="C269" i="44"/>
  <c r="C270" i="44"/>
  <c r="C271" i="44"/>
  <c r="C272" i="44"/>
  <c r="C273" i="44"/>
  <c r="C274" i="44"/>
  <c r="C275" i="44"/>
  <c r="C276" i="44"/>
  <c r="C277" i="44"/>
  <c r="C278" i="44"/>
  <c r="C279" i="44"/>
  <c r="C280" i="44"/>
  <c r="C281" i="44"/>
  <c r="C282" i="44"/>
  <c r="C283" i="44"/>
  <c r="C284" i="44"/>
  <c r="C285" i="44"/>
  <c r="C286" i="44"/>
  <c r="C287" i="44"/>
  <c r="C288" i="44"/>
  <c r="C289" i="44"/>
  <c r="C290" i="44"/>
  <c r="C291" i="44"/>
  <c r="C292" i="44"/>
  <c r="C293" i="44"/>
  <c r="C294" i="44"/>
  <c r="C295" i="44"/>
  <c r="C296" i="44"/>
  <c r="C297" i="44"/>
  <c r="C298" i="44"/>
  <c r="C299" i="44"/>
  <c r="C300" i="44"/>
  <c r="C301" i="44"/>
  <c r="C302" i="44"/>
  <c r="C303" i="44"/>
  <c r="C304" i="44"/>
  <c r="C305" i="44"/>
  <c r="C306" i="44"/>
  <c r="C307" i="44"/>
  <c r="C308" i="44"/>
  <c r="C309" i="44"/>
  <c r="C310" i="44"/>
  <c r="C311" i="44"/>
  <c r="C312" i="44"/>
  <c r="C313" i="44"/>
  <c r="C314" i="44"/>
  <c r="C315" i="44"/>
  <c r="C316" i="44"/>
  <c r="C317" i="44"/>
  <c r="C318" i="44"/>
  <c r="C319" i="44"/>
  <c r="C320" i="44"/>
  <c r="C321" i="44"/>
  <c r="C322" i="44"/>
  <c r="C323" i="44"/>
  <c r="C324" i="44"/>
  <c r="C325" i="44"/>
  <c r="C326" i="44"/>
  <c r="C327" i="44"/>
  <c r="C328" i="44"/>
  <c r="C329" i="44"/>
  <c r="C330" i="44"/>
  <c r="C331" i="44"/>
  <c r="C332" i="44"/>
  <c r="C333" i="44"/>
  <c r="C334" i="44"/>
  <c r="C335" i="44"/>
  <c r="C336" i="44"/>
  <c r="C337" i="44"/>
  <c r="C338" i="44"/>
  <c r="C339" i="44"/>
  <c r="C340" i="44"/>
  <c r="C341" i="44"/>
  <c r="C342" i="44"/>
  <c r="C343" i="44"/>
  <c r="C344" i="44"/>
  <c r="C345" i="44"/>
  <c r="C346" i="44"/>
  <c r="C347" i="44"/>
  <c r="C348" i="44"/>
  <c r="C349" i="44"/>
  <c r="C350" i="44"/>
  <c r="C351" i="44"/>
  <c r="C352" i="44"/>
  <c r="C353" i="44"/>
  <c r="C354" i="44"/>
  <c r="C355" i="44"/>
  <c r="C356" i="44"/>
  <c r="C357" i="44"/>
  <c r="C358" i="44"/>
  <c r="C359" i="44"/>
  <c r="C360" i="44"/>
  <c r="C361" i="44"/>
  <c r="C362" i="44"/>
  <c r="C363" i="44"/>
  <c r="C364" i="44"/>
  <c r="C365" i="44"/>
  <c r="C366" i="44"/>
  <c r="C367" i="44"/>
  <c r="C368" i="44"/>
  <c r="C369" i="44"/>
  <c r="C370" i="44"/>
  <c r="C371" i="44"/>
  <c r="C372" i="44"/>
  <c r="C373" i="44"/>
  <c r="C374" i="44"/>
  <c r="C375" i="44"/>
  <c r="C376" i="44"/>
  <c r="C377" i="44"/>
  <c r="C378" i="44"/>
  <c r="C379" i="44"/>
  <c r="C380" i="44"/>
  <c r="C381" i="44"/>
  <c r="C382" i="44"/>
  <c r="C383" i="44"/>
  <c r="C384" i="44"/>
  <c r="C385" i="44"/>
  <c r="C386" i="44"/>
  <c r="C387" i="44"/>
  <c r="C388" i="44"/>
  <c r="C389" i="44"/>
  <c r="C390" i="44"/>
  <c r="C391" i="44"/>
  <c r="C392" i="44"/>
  <c r="C393" i="44"/>
  <c r="C394" i="44"/>
  <c r="C395" i="44"/>
  <c r="C396" i="44"/>
  <c r="C397" i="44"/>
  <c r="C398" i="44"/>
  <c r="C399" i="44"/>
  <c r="C400" i="44"/>
  <c r="C401" i="44"/>
  <c r="C402" i="44"/>
  <c r="C403" i="44"/>
  <c r="C404" i="44"/>
  <c r="C405" i="44"/>
  <c r="C406" i="44"/>
  <c r="C407" i="44"/>
  <c r="C408" i="44"/>
  <c r="C409" i="44"/>
  <c r="C410" i="44"/>
  <c r="C411" i="44"/>
  <c r="C412" i="44"/>
  <c r="C413" i="44"/>
  <c r="C414" i="44"/>
  <c r="C415" i="44"/>
  <c r="C416" i="44"/>
  <c r="C417" i="44"/>
  <c r="C418" i="44"/>
  <c r="C419" i="44"/>
  <c r="C420" i="44"/>
  <c r="C421" i="44"/>
  <c r="C422" i="44"/>
  <c r="C423" i="44"/>
  <c r="C424" i="44"/>
  <c r="C425" i="44"/>
  <c r="C426" i="44"/>
  <c r="C427" i="44"/>
  <c r="C428" i="44"/>
  <c r="C429" i="44"/>
  <c r="C430" i="44"/>
  <c r="C431" i="44"/>
  <c r="C432" i="44"/>
  <c r="C433" i="44"/>
  <c r="C434" i="44"/>
  <c r="C435" i="44"/>
  <c r="C436" i="44"/>
  <c r="C437" i="44"/>
  <c r="C438" i="44"/>
  <c r="C439" i="44"/>
  <c r="C440" i="44"/>
  <c r="C441" i="44"/>
  <c r="C442" i="44"/>
  <c r="C443" i="44"/>
  <c r="C444" i="44"/>
  <c r="C445" i="44"/>
  <c r="C446" i="44"/>
  <c r="C447" i="44"/>
  <c r="C448" i="44"/>
  <c r="C449" i="44"/>
  <c r="C450" i="44"/>
  <c r="C451" i="44"/>
  <c r="C452" i="44"/>
  <c r="C453" i="44"/>
  <c r="C454" i="44"/>
  <c r="C455" i="44"/>
  <c r="C456" i="44"/>
  <c r="C457" i="44"/>
  <c r="C458" i="44"/>
  <c r="C459" i="44"/>
  <c r="C460" i="44"/>
  <c r="C461" i="44"/>
  <c r="C462" i="44"/>
  <c r="C463" i="44"/>
  <c r="C464" i="44"/>
  <c r="C465" i="44"/>
  <c r="C466" i="44"/>
  <c r="C467" i="44"/>
  <c r="C468" i="44"/>
  <c r="C469" i="44"/>
  <c r="C470" i="44"/>
  <c r="C471" i="44"/>
  <c r="C472" i="44"/>
  <c r="C473" i="44"/>
  <c r="C474" i="44"/>
  <c r="C475" i="44"/>
  <c r="C476" i="44"/>
  <c r="C477" i="44"/>
  <c r="C478" i="44"/>
  <c r="C479" i="44"/>
  <c r="C480" i="44"/>
  <c r="C481" i="44"/>
  <c r="C482" i="44"/>
  <c r="C483" i="44"/>
  <c r="C484" i="44"/>
  <c r="C485" i="44"/>
  <c r="C486" i="44"/>
  <c r="C487" i="44"/>
  <c r="C488" i="44"/>
  <c r="C489" i="44"/>
  <c r="C490" i="44"/>
  <c r="C491" i="44"/>
  <c r="C492" i="44"/>
  <c r="C493" i="44"/>
  <c r="C494" i="44"/>
  <c r="C495" i="44"/>
  <c r="C496" i="44"/>
  <c r="C497" i="44"/>
  <c r="C498" i="44"/>
  <c r="C499" i="44"/>
  <c r="C500" i="44"/>
  <c r="C501" i="44"/>
  <c r="C502" i="44"/>
  <c r="C503" i="44"/>
  <c r="C504" i="44"/>
  <c r="C505" i="44"/>
  <c r="C506" i="44"/>
  <c r="C507" i="44"/>
  <c r="C508" i="44"/>
  <c r="C509" i="44"/>
  <c r="C510" i="44"/>
  <c r="C511" i="44"/>
  <c r="C512" i="44"/>
  <c r="C513" i="44"/>
  <c r="C514" i="44"/>
  <c r="C515" i="44"/>
  <c r="C516" i="44"/>
  <c r="C517" i="44"/>
  <c r="C518" i="44"/>
  <c r="C519" i="44"/>
  <c r="C520" i="44"/>
  <c r="C521" i="44"/>
  <c r="C522" i="44"/>
  <c r="C523" i="44"/>
  <c r="C524" i="44"/>
  <c r="C525" i="44"/>
  <c r="C526" i="44"/>
  <c r="C527" i="44"/>
  <c r="C528" i="44"/>
  <c r="C529" i="44"/>
  <c r="C530" i="44"/>
  <c r="C531" i="44"/>
  <c r="C532" i="44"/>
  <c r="C533" i="44"/>
  <c r="C534" i="44"/>
  <c r="C535" i="44"/>
  <c r="C536" i="44"/>
  <c r="C537" i="44"/>
  <c r="C538" i="44"/>
  <c r="C539" i="44"/>
  <c r="C540" i="44"/>
  <c r="C541" i="44"/>
  <c r="C542" i="44"/>
  <c r="C543" i="44"/>
  <c r="C544" i="44"/>
  <c r="C545" i="44"/>
  <c r="C546" i="44"/>
  <c r="C547" i="44"/>
  <c r="C548" i="44"/>
  <c r="C549" i="44"/>
  <c r="C550" i="44"/>
  <c r="C551" i="44"/>
  <c r="C552" i="44"/>
  <c r="C553" i="44"/>
  <c r="C554" i="44"/>
  <c r="C555" i="44"/>
  <c r="C556" i="44"/>
  <c r="C557" i="44"/>
  <c r="C558" i="44"/>
  <c r="C559" i="44"/>
  <c r="C560" i="44"/>
  <c r="C561" i="44"/>
  <c r="C562" i="44"/>
  <c r="C563" i="44"/>
  <c r="C564" i="44"/>
  <c r="C565" i="44"/>
  <c r="C566" i="44"/>
  <c r="C567" i="44"/>
  <c r="C568" i="44"/>
  <c r="C569" i="44"/>
  <c r="C570" i="44"/>
  <c r="C571" i="44"/>
  <c r="C572" i="44"/>
  <c r="C573" i="44"/>
  <c r="C574" i="44"/>
  <c r="C575" i="44"/>
  <c r="C576" i="44"/>
  <c r="C577" i="44"/>
  <c r="C578" i="44"/>
  <c r="C579" i="44"/>
  <c r="C580" i="44"/>
  <c r="C581" i="44"/>
  <c r="C582" i="44"/>
  <c r="C583" i="44"/>
  <c r="C584" i="44"/>
  <c r="C585" i="44"/>
  <c r="C586" i="44"/>
  <c r="C587" i="44"/>
  <c r="C588" i="44"/>
  <c r="C589" i="44"/>
  <c r="C590" i="44"/>
  <c r="C591" i="44"/>
  <c r="C592" i="44"/>
  <c r="C593" i="44"/>
  <c r="C594" i="44"/>
  <c r="C595" i="44"/>
  <c r="C596" i="44"/>
  <c r="C597" i="44"/>
  <c r="C598" i="44"/>
  <c r="C599" i="44"/>
  <c r="C600" i="44"/>
  <c r="C601" i="44"/>
  <c r="C602" i="44"/>
  <c r="C603" i="44"/>
  <c r="C604" i="44"/>
  <c r="C605" i="44"/>
  <c r="C606" i="44"/>
  <c r="C607" i="44"/>
  <c r="C608" i="44"/>
  <c r="C609" i="44"/>
  <c r="C610" i="44"/>
  <c r="C611" i="44"/>
  <c r="C612" i="44"/>
  <c r="C613" i="44"/>
  <c r="C614" i="44"/>
  <c r="C615" i="44"/>
  <c r="C616" i="44"/>
  <c r="C617" i="44"/>
  <c r="C618" i="44"/>
  <c r="C619" i="44"/>
  <c r="C620" i="44"/>
  <c r="C621" i="44"/>
  <c r="C622" i="44"/>
  <c r="C623" i="44"/>
  <c r="C624" i="44"/>
  <c r="C625" i="44"/>
  <c r="C626" i="44"/>
  <c r="C627" i="44"/>
  <c r="C628" i="44"/>
  <c r="C629" i="44"/>
  <c r="C630" i="44"/>
  <c r="C631" i="44"/>
  <c r="C632" i="44"/>
  <c r="C633" i="44"/>
  <c r="C634" i="44"/>
  <c r="C635" i="44"/>
  <c r="C636" i="44"/>
  <c r="C637" i="44"/>
  <c r="C638" i="44"/>
  <c r="C639" i="44"/>
  <c r="C640" i="44"/>
  <c r="C641" i="44"/>
  <c r="C642" i="44"/>
  <c r="C643" i="44"/>
  <c r="C644" i="44"/>
  <c r="C645" i="44"/>
  <c r="C646" i="44"/>
  <c r="C647" i="44"/>
  <c r="C648" i="44"/>
  <c r="C649" i="44"/>
  <c r="C650" i="44"/>
  <c r="C651" i="44"/>
  <c r="C652" i="44"/>
  <c r="C653" i="44"/>
  <c r="C654" i="44"/>
  <c r="C655" i="44"/>
  <c r="C656" i="44"/>
  <c r="C657" i="44"/>
  <c r="C658" i="44"/>
  <c r="C659" i="44"/>
  <c r="C660" i="44"/>
  <c r="C661" i="44"/>
  <c r="C662" i="44"/>
  <c r="C663" i="44"/>
  <c r="C664" i="44"/>
  <c r="C665" i="44"/>
  <c r="C666" i="44"/>
  <c r="C667" i="44"/>
  <c r="C668" i="44"/>
  <c r="C669" i="44"/>
  <c r="C670" i="44"/>
  <c r="C671" i="44"/>
  <c r="C672" i="44"/>
  <c r="C673" i="44"/>
  <c r="C674" i="44"/>
  <c r="C675" i="44"/>
  <c r="C676" i="44"/>
  <c r="C677" i="44"/>
  <c r="C678" i="44"/>
  <c r="C679" i="44"/>
  <c r="C680" i="44"/>
  <c r="C681" i="44"/>
  <c r="C682" i="44"/>
  <c r="C683" i="44"/>
  <c r="C684" i="44"/>
  <c r="C685" i="44"/>
  <c r="C686" i="44"/>
  <c r="C687" i="44"/>
  <c r="C688" i="44"/>
  <c r="C689" i="44"/>
  <c r="C690" i="44"/>
  <c r="C691" i="44"/>
  <c r="C692" i="44"/>
  <c r="C693" i="44"/>
  <c r="C694" i="44"/>
  <c r="C695" i="44"/>
  <c r="C696" i="44"/>
  <c r="C697" i="44"/>
  <c r="C698" i="44"/>
  <c r="C699" i="44"/>
  <c r="C700" i="44"/>
  <c r="C701" i="44"/>
  <c r="C702" i="44"/>
  <c r="C703" i="44"/>
  <c r="C704" i="44"/>
  <c r="C705" i="44"/>
  <c r="C706" i="44"/>
  <c r="C707" i="44"/>
  <c r="C708" i="44"/>
  <c r="C709" i="44"/>
  <c r="C710" i="44"/>
  <c r="C711" i="44"/>
  <c r="C712" i="44"/>
  <c r="C713" i="44"/>
  <c r="C714" i="44"/>
  <c r="C715" i="44"/>
  <c r="C716" i="44"/>
  <c r="C717" i="44"/>
  <c r="C718" i="44"/>
  <c r="C719" i="44"/>
  <c r="C720" i="44"/>
  <c r="C721" i="44"/>
  <c r="C722" i="44"/>
  <c r="C723" i="44"/>
  <c r="C724" i="44"/>
  <c r="C725" i="44"/>
  <c r="C726" i="44"/>
  <c r="C727" i="44"/>
  <c r="C728" i="44"/>
  <c r="C729" i="44"/>
  <c r="C730" i="44"/>
  <c r="C731" i="44"/>
  <c r="C732" i="44"/>
  <c r="C733" i="44"/>
  <c r="C734" i="44"/>
  <c r="C735" i="44"/>
  <c r="C736" i="44"/>
  <c r="C737" i="44"/>
  <c r="C738" i="44"/>
  <c r="C739" i="44"/>
  <c r="C740" i="44"/>
  <c r="C741" i="44"/>
  <c r="C742" i="44"/>
  <c r="C743" i="44"/>
  <c r="C744" i="44"/>
  <c r="C745" i="44"/>
  <c r="C746" i="44"/>
  <c r="C747" i="44"/>
  <c r="C748" i="44"/>
  <c r="C749" i="44"/>
  <c r="C750" i="44"/>
  <c r="C751" i="44"/>
  <c r="C752" i="44"/>
  <c r="C753" i="44"/>
  <c r="C754" i="44"/>
  <c r="C755" i="44"/>
  <c r="C756" i="44"/>
  <c r="C757" i="44"/>
  <c r="C758" i="44"/>
  <c r="C759" i="44"/>
  <c r="C760" i="44"/>
  <c r="C761" i="44"/>
  <c r="C762" i="44"/>
  <c r="C763" i="44"/>
  <c r="C764" i="44"/>
  <c r="C765" i="44"/>
  <c r="C766" i="44"/>
  <c r="C767" i="44"/>
  <c r="C768" i="44"/>
  <c r="C769" i="44"/>
  <c r="C770" i="44"/>
  <c r="C771" i="44"/>
  <c r="C772" i="44"/>
  <c r="C773" i="44"/>
  <c r="C774" i="44"/>
  <c r="C775" i="44"/>
  <c r="C776" i="44"/>
  <c r="C777" i="44"/>
  <c r="C778" i="44"/>
  <c r="C779" i="44"/>
  <c r="C780" i="44"/>
  <c r="C781" i="44"/>
  <c r="C782" i="44"/>
  <c r="C783" i="44"/>
  <c r="C784" i="44"/>
  <c r="C785" i="44"/>
  <c r="C786" i="44"/>
  <c r="C787" i="44"/>
  <c r="C788" i="44"/>
  <c r="C789" i="44"/>
  <c r="C790" i="44"/>
  <c r="C791" i="44"/>
  <c r="C792" i="44"/>
  <c r="C793" i="44"/>
  <c r="C794" i="44"/>
  <c r="C795" i="44"/>
  <c r="C796" i="44"/>
  <c r="C797" i="44"/>
  <c r="C798" i="44"/>
  <c r="C799" i="44"/>
  <c r="C800" i="44"/>
  <c r="C801" i="44"/>
  <c r="C802" i="44"/>
  <c r="C803" i="44"/>
  <c r="C804" i="44"/>
  <c r="C805" i="44"/>
  <c r="C806" i="44"/>
  <c r="C807" i="44"/>
  <c r="C808" i="44"/>
  <c r="C809" i="44"/>
  <c r="C810" i="44"/>
  <c r="C811" i="44"/>
  <c r="C812" i="44"/>
  <c r="C813" i="44"/>
  <c r="C814" i="44"/>
  <c r="C815" i="44"/>
  <c r="C816" i="44"/>
  <c r="C817" i="44"/>
  <c r="C818" i="44"/>
  <c r="C819" i="44"/>
  <c r="C820" i="44"/>
  <c r="C821" i="44"/>
  <c r="C822" i="44"/>
  <c r="C823" i="44"/>
  <c r="C824" i="44"/>
  <c r="C825" i="44"/>
  <c r="C826" i="44"/>
  <c r="C827" i="44"/>
  <c r="C828" i="44"/>
  <c r="C829" i="44"/>
  <c r="C830" i="44"/>
  <c r="C831" i="44"/>
  <c r="C832" i="44"/>
  <c r="C833" i="44"/>
  <c r="C834" i="44"/>
  <c r="C835" i="44"/>
  <c r="C836" i="44"/>
  <c r="C837" i="44"/>
  <c r="C838" i="44"/>
  <c r="C839" i="44"/>
  <c r="C840" i="44"/>
  <c r="C841" i="44"/>
  <c r="C842" i="44"/>
  <c r="C843" i="44"/>
  <c r="C844" i="44"/>
  <c r="C845" i="44"/>
  <c r="C846" i="44"/>
  <c r="C847" i="44"/>
  <c r="C848" i="44"/>
  <c r="C849" i="44"/>
  <c r="C850" i="44"/>
  <c r="C851" i="44"/>
  <c r="C852" i="44"/>
  <c r="C853" i="44"/>
  <c r="C854" i="44"/>
  <c r="C855" i="44"/>
  <c r="C856" i="44"/>
  <c r="C857" i="44"/>
  <c r="C858" i="44"/>
  <c r="C859" i="44"/>
  <c r="C860" i="44"/>
  <c r="C861" i="44"/>
  <c r="C862" i="44"/>
  <c r="C863" i="44"/>
  <c r="C864" i="44"/>
  <c r="C865" i="44"/>
  <c r="C866" i="44"/>
  <c r="C867" i="44"/>
  <c r="C868" i="44"/>
  <c r="C869" i="44"/>
  <c r="C870" i="44"/>
  <c r="C871" i="44"/>
  <c r="C872" i="44"/>
  <c r="C873" i="44"/>
  <c r="C874" i="44"/>
  <c r="C875" i="44"/>
  <c r="C876" i="44"/>
  <c r="C877" i="44"/>
  <c r="C878" i="44"/>
  <c r="C879" i="44"/>
  <c r="C880" i="44"/>
  <c r="C881" i="44"/>
  <c r="C882" i="44"/>
  <c r="C883" i="44"/>
  <c r="C884" i="44"/>
  <c r="C885" i="44"/>
  <c r="C886" i="44"/>
  <c r="C887" i="44"/>
  <c r="C888" i="44"/>
  <c r="C889" i="44"/>
  <c r="C890" i="44"/>
  <c r="C891" i="44"/>
  <c r="C892" i="44"/>
  <c r="C893" i="44"/>
  <c r="C894" i="44"/>
  <c r="C895" i="44"/>
  <c r="C896" i="44"/>
  <c r="C897" i="44"/>
  <c r="C898" i="44"/>
  <c r="C899" i="44"/>
  <c r="C900" i="44"/>
  <c r="C901" i="44"/>
  <c r="C902" i="44"/>
  <c r="C903" i="44"/>
  <c r="C904" i="44"/>
  <c r="C905" i="44"/>
  <c r="C906" i="44"/>
  <c r="C907" i="44"/>
  <c r="C908" i="44"/>
  <c r="C909" i="44"/>
  <c r="C910" i="44"/>
  <c r="C911" i="44"/>
  <c r="C912" i="44"/>
  <c r="C913" i="44"/>
  <c r="C914" i="44"/>
  <c r="C915" i="44"/>
  <c r="C916" i="44"/>
  <c r="C917" i="44"/>
  <c r="C918" i="44"/>
  <c r="C919" i="44"/>
  <c r="C920" i="44"/>
  <c r="C921" i="44"/>
  <c r="C922" i="44"/>
  <c r="C923" i="44"/>
  <c r="C924" i="44"/>
  <c r="C925" i="44"/>
  <c r="C926" i="44"/>
  <c r="C927" i="44"/>
  <c r="C928" i="44"/>
  <c r="C929" i="44"/>
  <c r="C930" i="44"/>
  <c r="C931" i="44"/>
  <c r="C932" i="44"/>
  <c r="C933" i="44"/>
  <c r="C934" i="44"/>
  <c r="C935" i="44"/>
  <c r="C936" i="44"/>
  <c r="C937" i="44"/>
  <c r="C938" i="44"/>
  <c r="C939" i="44"/>
  <c r="C940" i="44"/>
  <c r="C941" i="44"/>
  <c r="C942" i="44"/>
  <c r="C943" i="44"/>
  <c r="C944" i="44"/>
  <c r="C945" i="44"/>
  <c r="C946" i="44"/>
  <c r="C947" i="44"/>
  <c r="C948" i="44"/>
  <c r="C949" i="44"/>
  <c r="C950" i="44"/>
  <c r="C951" i="44"/>
  <c r="C952" i="44"/>
  <c r="C953" i="44"/>
  <c r="C954" i="44"/>
  <c r="C955" i="44"/>
  <c r="C956" i="44"/>
  <c r="C957" i="44"/>
  <c r="C958" i="44"/>
  <c r="C959" i="44"/>
  <c r="C960" i="44"/>
  <c r="C961" i="44"/>
  <c r="C962" i="44"/>
  <c r="C963" i="44"/>
  <c r="C964" i="44"/>
  <c r="C965" i="44"/>
  <c r="C966" i="44"/>
  <c r="C967" i="44"/>
  <c r="C968" i="44"/>
  <c r="C969" i="44"/>
  <c r="C970" i="44"/>
  <c r="C971" i="44"/>
  <c r="C972" i="44"/>
  <c r="C973" i="44"/>
  <c r="C974" i="44"/>
  <c r="C975" i="44"/>
  <c r="C976" i="44"/>
  <c r="C977" i="44"/>
  <c r="C978" i="44"/>
  <c r="C979" i="44"/>
  <c r="C980" i="44"/>
  <c r="C981" i="44"/>
  <c r="C982" i="44"/>
  <c r="C983" i="44"/>
  <c r="C984" i="44"/>
  <c r="C985" i="44"/>
  <c r="C986" i="44"/>
  <c r="C987" i="44"/>
  <c r="C988" i="44"/>
  <c r="C989" i="44"/>
  <c r="C990" i="44"/>
  <c r="C991" i="44"/>
  <c r="C992" i="44"/>
  <c r="C993" i="44"/>
  <c r="C994" i="44"/>
  <c r="C995" i="44"/>
  <c r="C996" i="44"/>
  <c r="C997" i="44"/>
  <c r="C998" i="44"/>
  <c r="C999" i="44"/>
  <c r="C1000" i="44"/>
  <c r="C1001" i="44"/>
  <c r="C2" i="44"/>
  <c r="D2" i="44" s="1"/>
  <c r="C3" i="32"/>
  <c r="D3" i="32" s="1"/>
  <c r="C4" i="32"/>
  <c r="D4" i="32" s="1"/>
  <c r="C5" i="32"/>
  <c r="D5" i="32" s="1"/>
  <c r="C6" i="32"/>
  <c r="D6" i="32" s="1"/>
  <c r="C7" i="32"/>
  <c r="D7" i="32" s="1"/>
  <c r="C8" i="32"/>
  <c r="D8" i="32" s="1"/>
  <c r="C9" i="32"/>
  <c r="D9" i="32" s="1"/>
  <c r="C10" i="32"/>
  <c r="D10" i="32" s="1"/>
  <c r="C11" i="32"/>
  <c r="D11" i="32" s="1"/>
  <c r="C12" i="32"/>
  <c r="D12" i="32" s="1"/>
  <c r="C13" i="32"/>
  <c r="D13" i="32" s="1"/>
  <c r="C14" i="32"/>
  <c r="D14" i="32" s="1"/>
  <c r="C15" i="32"/>
  <c r="D15" i="32" s="1"/>
  <c r="C16" i="32"/>
  <c r="D16" i="32" s="1"/>
  <c r="E16" i="32" s="1"/>
  <c r="F16" i="32" s="1"/>
  <c r="I16" i="32" s="1"/>
  <c r="J16" i="32" s="1"/>
  <c r="C17" i="32"/>
  <c r="D17" i="32" s="1"/>
  <c r="C18" i="32"/>
  <c r="D18" i="32" s="1"/>
  <c r="C19" i="32"/>
  <c r="D19" i="32" s="1"/>
  <c r="C20" i="32"/>
  <c r="D20" i="32" s="1"/>
  <c r="C21" i="32"/>
  <c r="D21" i="32" s="1"/>
  <c r="C22" i="32"/>
  <c r="D22" i="32" s="1"/>
  <c r="C23" i="32"/>
  <c r="D23" i="32" s="1"/>
  <c r="C24" i="32"/>
  <c r="D24" i="32" s="1"/>
  <c r="E24" i="32" s="1"/>
  <c r="F24" i="32" s="1"/>
  <c r="I24" i="32" s="1"/>
  <c r="J24" i="32" s="1"/>
  <c r="C25" i="32"/>
  <c r="D25" i="32" s="1"/>
  <c r="E25" i="32" s="1"/>
  <c r="F25" i="32" s="1"/>
  <c r="I25" i="32" s="1"/>
  <c r="J25" i="32" s="1"/>
  <c r="C26" i="32"/>
  <c r="D26" i="32" s="1"/>
  <c r="C27" i="32"/>
  <c r="D27" i="32" s="1"/>
  <c r="C28" i="32"/>
  <c r="D28" i="32" s="1"/>
  <c r="C29" i="32"/>
  <c r="D29" i="32" s="1"/>
  <c r="C30" i="32"/>
  <c r="D30" i="32" s="1"/>
  <c r="C31" i="32"/>
  <c r="D31" i="32" s="1"/>
  <c r="C32" i="32"/>
  <c r="D32" i="32" s="1"/>
  <c r="E32" i="32" s="1"/>
  <c r="F32" i="32" s="1"/>
  <c r="I32" i="32" s="1"/>
  <c r="J32" i="32" s="1"/>
  <c r="C33" i="32"/>
  <c r="D33" i="32" s="1"/>
  <c r="C34" i="32"/>
  <c r="D34" i="32" s="1"/>
  <c r="C35" i="32"/>
  <c r="D35" i="32" s="1"/>
  <c r="C36" i="32"/>
  <c r="D36" i="32" s="1"/>
  <c r="C37" i="32"/>
  <c r="D37" i="32" s="1"/>
  <c r="E37" i="32" s="1"/>
  <c r="F37" i="32" s="1"/>
  <c r="I37" i="32" s="1"/>
  <c r="J37" i="32" s="1"/>
  <c r="C38" i="32"/>
  <c r="D38" i="32" s="1"/>
  <c r="C39" i="32"/>
  <c r="D39" i="32" s="1"/>
  <c r="C40" i="32"/>
  <c r="D40" i="32" s="1"/>
  <c r="E40" i="32" s="1"/>
  <c r="F40" i="32" s="1"/>
  <c r="I40" i="32" s="1"/>
  <c r="J40" i="32" s="1"/>
  <c r="C41" i="32"/>
  <c r="D41" i="32" s="1"/>
  <c r="C42" i="32"/>
  <c r="D42" i="32" s="1"/>
  <c r="C43" i="32"/>
  <c r="D43" i="32" s="1"/>
  <c r="C44" i="32"/>
  <c r="D44" i="32" s="1"/>
  <c r="C45" i="32"/>
  <c r="D45" i="32" s="1"/>
  <c r="C46" i="32"/>
  <c r="D46" i="32" s="1"/>
  <c r="C47" i="32"/>
  <c r="D47" i="32" s="1"/>
  <c r="C48" i="32"/>
  <c r="D48" i="32" s="1"/>
  <c r="E48" i="32" s="1"/>
  <c r="F48" i="32" s="1"/>
  <c r="I48" i="32" s="1"/>
  <c r="J48" i="32" s="1"/>
  <c r="C49" i="32"/>
  <c r="D49" i="32" s="1"/>
  <c r="C50" i="32"/>
  <c r="D50" i="32" s="1"/>
  <c r="C51" i="32"/>
  <c r="D51" i="32" s="1"/>
  <c r="C52" i="32"/>
  <c r="D52" i="32" s="1"/>
  <c r="C53" i="32"/>
  <c r="D53" i="32" s="1"/>
  <c r="C54" i="32"/>
  <c r="D54" i="32" s="1"/>
  <c r="C55" i="32"/>
  <c r="D55" i="32"/>
  <c r="E55" i="32"/>
  <c r="F55" i="32" s="1"/>
  <c r="G55" i="32"/>
  <c r="H55" i="32"/>
  <c r="I55" i="32"/>
  <c r="J55" i="32"/>
  <c r="C56" i="32"/>
  <c r="D56" i="32"/>
  <c r="E56" i="32"/>
  <c r="F56" i="32" s="1"/>
  <c r="G56" i="32"/>
  <c r="H56" i="32"/>
  <c r="I56" i="32"/>
  <c r="J56" i="32"/>
  <c r="C57" i="32"/>
  <c r="D57" i="32"/>
  <c r="E57" i="32"/>
  <c r="F57" i="32" s="1"/>
  <c r="G57" i="32"/>
  <c r="H57" i="32"/>
  <c r="I57" i="32"/>
  <c r="J57" i="32"/>
  <c r="C58" i="32"/>
  <c r="D58" i="32"/>
  <c r="E58" i="32"/>
  <c r="F58" i="32" s="1"/>
  <c r="G58" i="32"/>
  <c r="H58" i="32"/>
  <c r="I58" i="32"/>
  <c r="J58" i="32"/>
  <c r="C59" i="32"/>
  <c r="D59" i="32"/>
  <c r="E59" i="32"/>
  <c r="F59" i="32" s="1"/>
  <c r="G59" i="32"/>
  <c r="H59" i="32"/>
  <c r="I59" i="32"/>
  <c r="J59" i="32"/>
  <c r="C60" i="32"/>
  <c r="D60" i="32"/>
  <c r="E60" i="32"/>
  <c r="F60" i="32" s="1"/>
  <c r="G60" i="32"/>
  <c r="H60" i="32"/>
  <c r="I60" i="32"/>
  <c r="J60" i="32"/>
  <c r="C61" i="32"/>
  <c r="D61" i="32"/>
  <c r="E61" i="32"/>
  <c r="F61" i="32" s="1"/>
  <c r="G61" i="32"/>
  <c r="H61" i="32"/>
  <c r="I61" i="32"/>
  <c r="J61" i="32"/>
  <c r="C62" i="32"/>
  <c r="D62" i="32"/>
  <c r="E62" i="32"/>
  <c r="F62" i="32" s="1"/>
  <c r="G62" i="32"/>
  <c r="H62" i="32"/>
  <c r="I62" i="32"/>
  <c r="J62" i="32"/>
  <c r="C63" i="32"/>
  <c r="D63" i="32"/>
  <c r="E63" i="32"/>
  <c r="F63" i="32" s="1"/>
  <c r="G63" i="32"/>
  <c r="H63" i="32"/>
  <c r="I63" i="32"/>
  <c r="J63" i="32"/>
  <c r="C64" i="32"/>
  <c r="D64" i="32"/>
  <c r="E64" i="32"/>
  <c r="F64" i="32" s="1"/>
  <c r="G64" i="32"/>
  <c r="H64" i="32"/>
  <c r="I64" i="32"/>
  <c r="J64" i="32"/>
  <c r="C65" i="32"/>
  <c r="D65" i="32"/>
  <c r="E65" i="32"/>
  <c r="F65" i="32" s="1"/>
  <c r="G65" i="32"/>
  <c r="H65" i="32"/>
  <c r="I65" i="32"/>
  <c r="J65" i="32"/>
  <c r="C66" i="32"/>
  <c r="D66" i="32"/>
  <c r="E66" i="32"/>
  <c r="F66" i="32" s="1"/>
  <c r="G66" i="32"/>
  <c r="H66" i="32"/>
  <c r="I66" i="32"/>
  <c r="J66" i="32"/>
  <c r="C67" i="32"/>
  <c r="D67" i="32"/>
  <c r="E67" i="32"/>
  <c r="F67" i="32" s="1"/>
  <c r="G67" i="32"/>
  <c r="H67" i="32"/>
  <c r="I67" i="32"/>
  <c r="J67" i="32"/>
  <c r="C68" i="32"/>
  <c r="D68" i="32"/>
  <c r="E68" i="32"/>
  <c r="F68" i="32" s="1"/>
  <c r="G68" i="32"/>
  <c r="H68" i="32"/>
  <c r="I68" i="32"/>
  <c r="J68" i="32"/>
  <c r="C69" i="32"/>
  <c r="D69" i="32"/>
  <c r="E69" i="32"/>
  <c r="F69" i="32" s="1"/>
  <c r="G69" i="32"/>
  <c r="H69" i="32"/>
  <c r="I69" i="32"/>
  <c r="J69" i="32"/>
  <c r="C70" i="32"/>
  <c r="D70" i="32"/>
  <c r="E70" i="32"/>
  <c r="F70" i="32" s="1"/>
  <c r="G70" i="32"/>
  <c r="H70" i="32"/>
  <c r="I70" i="32"/>
  <c r="J70" i="32"/>
  <c r="C71" i="32"/>
  <c r="D71" i="32"/>
  <c r="E71" i="32"/>
  <c r="F71" i="32" s="1"/>
  <c r="G71" i="32"/>
  <c r="H71" i="32"/>
  <c r="I71" i="32"/>
  <c r="J71" i="32"/>
  <c r="C72" i="32"/>
  <c r="D72" i="32"/>
  <c r="E72" i="32"/>
  <c r="F72" i="32" s="1"/>
  <c r="G72" i="32"/>
  <c r="H72" i="32"/>
  <c r="I72" i="32"/>
  <c r="J72" i="32"/>
  <c r="C73" i="32"/>
  <c r="D73" i="32"/>
  <c r="E73" i="32"/>
  <c r="F73" i="32" s="1"/>
  <c r="G73" i="32"/>
  <c r="H73" i="32"/>
  <c r="I73" i="32"/>
  <c r="J73" i="32"/>
  <c r="C74" i="32"/>
  <c r="D74" i="32"/>
  <c r="E74" i="32"/>
  <c r="F74" i="32" s="1"/>
  <c r="G74" i="32"/>
  <c r="H74" i="32"/>
  <c r="I74" i="32"/>
  <c r="J74" i="32"/>
  <c r="C75" i="32"/>
  <c r="D75" i="32"/>
  <c r="E75" i="32"/>
  <c r="F75" i="32" s="1"/>
  <c r="G75" i="32"/>
  <c r="H75" i="32"/>
  <c r="I75" i="32"/>
  <c r="J75" i="32"/>
  <c r="C76" i="32"/>
  <c r="D76" i="32"/>
  <c r="E76" i="32"/>
  <c r="F76" i="32" s="1"/>
  <c r="G76" i="32"/>
  <c r="H76" i="32"/>
  <c r="I76" i="32"/>
  <c r="J76" i="32"/>
  <c r="C77" i="32"/>
  <c r="D77" i="32"/>
  <c r="E77" i="32"/>
  <c r="F77" i="32" s="1"/>
  <c r="G77" i="32"/>
  <c r="H77" i="32"/>
  <c r="I77" i="32"/>
  <c r="J77" i="32"/>
  <c r="C78" i="32"/>
  <c r="D78" i="32"/>
  <c r="E78" i="32"/>
  <c r="F78" i="32" s="1"/>
  <c r="G78" i="32"/>
  <c r="H78" i="32"/>
  <c r="I78" i="32"/>
  <c r="J78" i="32"/>
  <c r="C79" i="32"/>
  <c r="D79" i="32"/>
  <c r="E79" i="32"/>
  <c r="F79" i="32" s="1"/>
  <c r="G79" i="32"/>
  <c r="H79" i="32"/>
  <c r="I79" i="32"/>
  <c r="J79" i="32"/>
  <c r="C80" i="32"/>
  <c r="D80" i="32"/>
  <c r="E80" i="32"/>
  <c r="F80" i="32" s="1"/>
  <c r="G80" i="32"/>
  <c r="H80" i="32"/>
  <c r="I80" i="32"/>
  <c r="J80" i="32"/>
  <c r="C81" i="32"/>
  <c r="D81" i="32"/>
  <c r="E81" i="32"/>
  <c r="F81" i="32" s="1"/>
  <c r="G81" i="32"/>
  <c r="H81" i="32"/>
  <c r="I81" i="32"/>
  <c r="J81" i="32"/>
  <c r="C82" i="32"/>
  <c r="D82" i="32"/>
  <c r="E82" i="32"/>
  <c r="F82" i="32" s="1"/>
  <c r="G82" i="32"/>
  <c r="H82" i="32"/>
  <c r="I82" i="32"/>
  <c r="J82" i="32"/>
  <c r="C83" i="32"/>
  <c r="D83" i="32"/>
  <c r="E83" i="32"/>
  <c r="F83" i="32" s="1"/>
  <c r="G83" i="32"/>
  <c r="H83" i="32"/>
  <c r="I83" i="32"/>
  <c r="J83" i="32"/>
  <c r="C84" i="32"/>
  <c r="D84" i="32"/>
  <c r="E84" i="32"/>
  <c r="F84" i="32" s="1"/>
  <c r="G84" i="32"/>
  <c r="H84" i="32"/>
  <c r="I84" i="32"/>
  <c r="J84" i="32"/>
  <c r="C85" i="32"/>
  <c r="D85" i="32"/>
  <c r="E85" i="32"/>
  <c r="F85" i="32" s="1"/>
  <c r="G85" i="32"/>
  <c r="H85" i="32"/>
  <c r="I85" i="32"/>
  <c r="J85" i="32"/>
  <c r="C86" i="32"/>
  <c r="D86" i="32"/>
  <c r="E86" i="32"/>
  <c r="F86" i="32" s="1"/>
  <c r="G86" i="32"/>
  <c r="H86" i="32"/>
  <c r="I86" i="32"/>
  <c r="J86" i="32"/>
  <c r="C87" i="32"/>
  <c r="D87" i="32"/>
  <c r="E87" i="32"/>
  <c r="F87" i="32" s="1"/>
  <c r="G87" i="32"/>
  <c r="H87" i="32"/>
  <c r="I87" i="32"/>
  <c r="J87" i="32"/>
  <c r="C88" i="32"/>
  <c r="D88" i="32"/>
  <c r="E88" i="32"/>
  <c r="F88" i="32" s="1"/>
  <c r="G88" i="32"/>
  <c r="H88" i="32"/>
  <c r="I88" i="32"/>
  <c r="J88" i="32"/>
  <c r="C89" i="32"/>
  <c r="D89" i="32"/>
  <c r="E89" i="32"/>
  <c r="F89" i="32" s="1"/>
  <c r="G89" i="32"/>
  <c r="H89" i="32"/>
  <c r="I89" i="32"/>
  <c r="J89" i="32"/>
  <c r="C90" i="32"/>
  <c r="D90" i="32"/>
  <c r="E90" i="32"/>
  <c r="F90" i="32" s="1"/>
  <c r="G90" i="32"/>
  <c r="H90" i="32"/>
  <c r="I90" i="32"/>
  <c r="J90" i="32"/>
  <c r="C91" i="32"/>
  <c r="D91" i="32"/>
  <c r="E91" i="32"/>
  <c r="F91" i="32" s="1"/>
  <c r="G91" i="32"/>
  <c r="H91" i="32"/>
  <c r="I91" i="32"/>
  <c r="J91" i="32"/>
  <c r="C92" i="32"/>
  <c r="D92" i="32"/>
  <c r="E92" i="32"/>
  <c r="F92" i="32" s="1"/>
  <c r="G92" i="32"/>
  <c r="H92" i="32"/>
  <c r="I92" i="32"/>
  <c r="J92" i="32"/>
  <c r="C93" i="32"/>
  <c r="D93" i="32"/>
  <c r="E93" i="32"/>
  <c r="F93" i="32" s="1"/>
  <c r="G93" i="32"/>
  <c r="H93" i="32"/>
  <c r="I93" i="32"/>
  <c r="J93" i="32"/>
  <c r="C94" i="32"/>
  <c r="D94" i="32"/>
  <c r="E94" i="32"/>
  <c r="F94" i="32" s="1"/>
  <c r="G94" i="32"/>
  <c r="H94" i="32"/>
  <c r="I94" i="32"/>
  <c r="J94" i="32"/>
  <c r="C95" i="32"/>
  <c r="D95" i="32"/>
  <c r="E95" i="32"/>
  <c r="F95" i="32" s="1"/>
  <c r="G95" i="32"/>
  <c r="H95" i="32"/>
  <c r="I95" i="32"/>
  <c r="J95" i="32"/>
  <c r="C96" i="32"/>
  <c r="D96" i="32"/>
  <c r="E96" i="32"/>
  <c r="F96" i="32" s="1"/>
  <c r="G96" i="32"/>
  <c r="H96" i="32"/>
  <c r="I96" i="32"/>
  <c r="J96" i="32"/>
  <c r="C97" i="32"/>
  <c r="D97" i="32"/>
  <c r="E97" i="32"/>
  <c r="F97" i="32" s="1"/>
  <c r="G97" i="32"/>
  <c r="H97" i="32"/>
  <c r="I97" i="32"/>
  <c r="J97" i="32"/>
  <c r="C98" i="32"/>
  <c r="D98" i="32"/>
  <c r="E98" i="32"/>
  <c r="F98" i="32" s="1"/>
  <c r="G98" i="32"/>
  <c r="H98" i="32"/>
  <c r="I98" i="32"/>
  <c r="J98" i="32"/>
  <c r="C99" i="32"/>
  <c r="D99" i="32"/>
  <c r="E99" i="32"/>
  <c r="F99" i="32" s="1"/>
  <c r="G99" i="32"/>
  <c r="H99" i="32"/>
  <c r="I99" i="32"/>
  <c r="J99" i="32"/>
  <c r="C100" i="32"/>
  <c r="D100" i="32"/>
  <c r="E100" i="32"/>
  <c r="F100" i="32" s="1"/>
  <c r="G100" i="32"/>
  <c r="H100" i="32"/>
  <c r="I100" i="32"/>
  <c r="J100" i="32"/>
  <c r="C101" i="32"/>
  <c r="D101" i="32"/>
  <c r="E101" i="32"/>
  <c r="F101" i="32" s="1"/>
  <c r="G101" i="32"/>
  <c r="H101" i="32"/>
  <c r="I101" i="32"/>
  <c r="J101" i="32"/>
  <c r="C102" i="32"/>
  <c r="D102" i="32"/>
  <c r="E102" i="32"/>
  <c r="F102" i="32" s="1"/>
  <c r="G102" i="32"/>
  <c r="H102" i="32"/>
  <c r="I102" i="32"/>
  <c r="J102" i="32"/>
  <c r="C103" i="32"/>
  <c r="D103" i="32"/>
  <c r="E103" i="32"/>
  <c r="F103" i="32" s="1"/>
  <c r="G103" i="32"/>
  <c r="H103" i="32"/>
  <c r="I103" i="32"/>
  <c r="J103" i="32"/>
  <c r="C104" i="32"/>
  <c r="D104" i="32"/>
  <c r="E104" i="32"/>
  <c r="F104" i="32" s="1"/>
  <c r="G104" i="32"/>
  <c r="H104" i="32"/>
  <c r="I104" i="32"/>
  <c r="J104" i="32"/>
  <c r="C105" i="32"/>
  <c r="D105" i="32"/>
  <c r="E105" i="32"/>
  <c r="F105" i="32" s="1"/>
  <c r="G105" i="32"/>
  <c r="H105" i="32"/>
  <c r="I105" i="32"/>
  <c r="J105" i="32"/>
  <c r="C106" i="32"/>
  <c r="D106" i="32"/>
  <c r="E106" i="32"/>
  <c r="F106" i="32" s="1"/>
  <c r="G106" i="32"/>
  <c r="H106" i="32"/>
  <c r="I106" i="32"/>
  <c r="J106" i="32"/>
  <c r="C107" i="32"/>
  <c r="D107" i="32"/>
  <c r="E107" i="32"/>
  <c r="F107" i="32" s="1"/>
  <c r="G107" i="32"/>
  <c r="H107" i="32"/>
  <c r="I107" i="32"/>
  <c r="J107" i="32"/>
  <c r="C108" i="32"/>
  <c r="D108" i="32"/>
  <c r="E108" i="32"/>
  <c r="F108" i="32" s="1"/>
  <c r="G108" i="32"/>
  <c r="H108" i="32"/>
  <c r="I108" i="32"/>
  <c r="J108" i="32"/>
  <c r="C109" i="32"/>
  <c r="D109" i="32"/>
  <c r="E109" i="32"/>
  <c r="F109" i="32" s="1"/>
  <c r="G109" i="32"/>
  <c r="H109" i="32"/>
  <c r="I109" i="32"/>
  <c r="J109" i="32"/>
  <c r="C110" i="32"/>
  <c r="D110" i="32"/>
  <c r="E110" i="32"/>
  <c r="F110" i="32" s="1"/>
  <c r="G110" i="32"/>
  <c r="H110" i="32"/>
  <c r="I110" i="32"/>
  <c r="J110" i="32"/>
  <c r="C111" i="32"/>
  <c r="D111" i="32"/>
  <c r="E111" i="32"/>
  <c r="F111" i="32" s="1"/>
  <c r="G111" i="32"/>
  <c r="H111" i="32"/>
  <c r="I111" i="32"/>
  <c r="J111" i="32"/>
  <c r="C112" i="32"/>
  <c r="D112" i="32"/>
  <c r="E112" i="32"/>
  <c r="F112" i="32" s="1"/>
  <c r="G112" i="32"/>
  <c r="H112" i="32"/>
  <c r="I112" i="32"/>
  <c r="J112" i="32"/>
  <c r="C113" i="32"/>
  <c r="D113" i="32"/>
  <c r="E113" i="32"/>
  <c r="F113" i="32" s="1"/>
  <c r="G113" i="32"/>
  <c r="H113" i="32"/>
  <c r="I113" i="32"/>
  <c r="J113" i="32"/>
  <c r="C114" i="32"/>
  <c r="D114" i="32"/>
  <c r="E114" i="32"/>
  <c r="F114" i="32" s="1"/>
  <c r="G114" i="32"/>
  <c r="H114" i="32"/>
  <c r="I114" i="32"/>
  <c r="J114" i="32"/>
  <c r="C115" i="32"/>
  <c r="D115" i="32"/>
  <c r="E115" i="32"/>
  <c r="F115" i="32" s="1"/>
  <c r="G115" i="32"/>
  <c r="H115" i="32"/>
  <c r="I115" i="32"/>
  <c r="J115" i="32"/>
  <c r="C116" i="32"/>
  <c r="D116" i="32"/>
  <c r="E116" i="32"/>
  <c r="F116" i="32" s="1"/>
  <c r="G116" i="32"/>
  <c r="H116" i="32"/>
  <c r="I116" i="32"/>
  <c r="J116" i="32"/>
  <c r="C117" i="32"/>
  <c r="D117" i="32"/>
  <c r="E117" i="32"/>
  <c r="F117" i="32" s="1"/>
  <c r="G117" i="32"/>
  <c r="H117" i="32"/>
  <c r="I117" i="32"/>
  <c r="J117" i="32"/>
  <c r="C118" i="32"/>
  <c r="D118" i="32"/>
  <c r="E118" i="32"/>
  <c r="F118" i="32" s="1"/>
  <c r="G118" i="32"/>
  <c r="H118" i="32"/>
  <c r="I118" i="32"/>
  <c r="J118" i="32"/>
  <c r="C119" i="32"/>
  <c r="D119" i="32"/>
  <c r="E119" i="32"/>
  <c r="F119" i="32" s="1"/>
  <c r="G119" i="32"/>
  <c r="H119" i="32"/>
  <c r="I119" i="32"/>
  <c r="J119" i="32"/>
  <c r="C120" i="32"/>
  <c r="D120" i="32"/>
  <c r="E120" i="32"/>
  <c r="F120" i="32" s="1"/>
  <c r="G120" i="32"/>
  <c r="H120" i="32"/>
  <c r="I120" i="32"/>
  <c r="J120" i="32"/>
  <c r="C121" i="32"/>
  <c r="D121" i="32"/>
  <c r="E121" i="32"/>
  <c r="F121" i="32" s="1"/>
  <c r="G121" i="32"/>
  <c r="H121" i="32"/>
  <c r="I121" i="32"/>
  <c r="J121" i="32"/>
  <c r="C122" i="32"/>
  <c r="D122" i="32"/>
  <c r="E122" i="32"/>
  <c r="F122" i="32" s="1"/>
  <c r="G122" i="32"/>
  <c r="H122" i="32"/>
  <c r="I122" i="32"/>
  <c r="J122" i="32"/>
  <c r="C123" i="32"/>
  <c r="D123" i="32"/>
  <c r="E123" i="32"/>
  <c r="F123" i="32" s="1"/>
  <c r="G123" i="32"/>
  <c r="H123" i="32"/>
  <c r="I123" i="32"/>
  <c r="J123" i="32"/>
  <c r="C124" i="32"/>
  <c r="D124" i="32"/>
  <c r="E124" i="32"/>
  <c r="F124" i="32" s="1"/>
  <c r="G124" i="32"/>
  <c r="H124" i="32"/>
  <c r="I124" i="32"/>
  <c r="J124" i="32"/>
  <c r="C125" i="32"/>
  <c r="D125" i="32"/>
  <c r="E125" i="32"/>
  <c r="F125" i="32" s="1"/>
  <c r="G125" i="32"/>
  <c r="H125" i="32"/>
  <c r="I125" i="32"/>
  <c r="J125" i="32"/>
  <c r="C126" i="32"/>
  <c r="D126" i="32"/>
  <c r="E126" i="32"/>
  <c r="F126" i="32" s="1"/>
  <c r="G126" i="32"/>
  <c r="H126" i="32"/>
  <c r="I126" i="32"/>
  <c r="J126" i="32"/>
  <c r="C127" i="32"/>
  <c r="D127" i="32"/>
  <c r="E127" i="32"/>
  <c r="F127" i="32" s="1"/>
  <c r="G127" i="32"/>
  <c r="H127" i="32"/>
  <c r="I127" i="32"/>
  <c r="J127" i="32"/>
  <c r="C128" i="32"/>
  <c r="D128" i="32"/>
  <c r="E128" i="32"/>
  <c r="F128" i="32" s="1"/>
  <c r="G128" i="32"/>
  <c r="H128" i="32"/>
  <c r="I128" i="32"/>
  <c r="J128" i="32"/>
  <c r="C129" i="32"/>
  <c r="D129" i="32"/>
  <c r="E129" i="32"/>
  <c r="F129" i="32" s="1"/>
  <c r="G129" i="32"/>
  <c r="H129" i="32"/>
  <c r="I129" i="32"/>
  <c r="J129" i="32"/>
  <c r="C130" i="32"/>
  <c r="D130" i="32"/>
  <c r="E130" i="32"/>
  <c r="F130" i="32" s="1"/>
  <c r="G130" i="32"/>
  <c r="H130" i="32"/>
  <c r="I130" i="32"/>
  <c r="J130" i="32"/>
  <c r="C131" i="32"/>
  <c r="D131" i="32"/>
  <c r="E131" i="32"/>
  <c r="F131" i="32" s="1"/>
  <c r="G131" i="32"/>
  <c r="H131" i="32"/>
  <c r="I131" i="32"/>
  <c r="J131" i="32"/>
  <c r="C132" i="32"/>
  <c r="D132" i="32"/>
  <c r="E132" i="32"/>
  <c r="F132" i="32" s="1"/>
  <c r="G132" i="32"/>
  <c r="H132" i="32"/>
  <c r="I132" i="32"/>
  <c r="J132" i="32"/>
  <c r="C133" i="32"/>
  <c r="D133" i="32"/>
  <c r="E133" i="32"/>
  <c r="F133" i="32" s="1"/>
  <c r="G133" i="32"/>
  <c r="H133" i="32"/>
  <c r="I133" i="32"/>
  <c r="J133" i="32"/>
  <c r="C134" i="32"/>
  <c r="D134" i="32"/>
  <c r="E134" i="32"/>
  <c r="F134" i="32" s="1"/>
  <c r="G134" i="32"/>
  <c r="H134" i="32"/>
  <c r="I134" i="32"/>
  <c r="J134" i="32"/>
  <c r="C135" i="32"/>
  <c r="D135" i="32"/>
  <c r="E135" i="32"/>
  <c r="F135" i="32" s="1"/>
  <c r="G135" i="32"/>
  <c r="H135" i="32"/>
  <c r="I135" i="32"/>
  <c r="J135" i="32"/>
  <c r="C136" i="32"/>
  <c r="D136" i="32"/>
  <c r="E136" i="32"/>
  <c r="F136" i="32" s="1"/>
  <c r="G136" i="32"/>
  <c r="H136" i="32"/>
  <c r="I136" i="32"/>
  <c r="J136" i="32"/>
  <c r="C137" i="32"/>
  <c r="D137" i="32"/>
  <c r="E137" i="32"/>
  <c r="F137" i="32" s="1"/>
  <c r="G137" i="32"/>
  <c r="H137" i="32"/>
  <c r="I137" i="32"/>
  <c r="J137" i="32"/>
  <c r="C138" i="32"/>
  <c r="D138" i="32"/>
  <c r="E138" i="32"/>
  <c r="F138" i="32" s="1"/>
  <c r="G138" i="32"/>
  <c r="H138" i="32"/>
  <c r="I138" i="32"/>
  <c r="J138" i="32"/>
  <c r="C139" i="32"/>
  <c r="D139" i="32"/>
  <c r="E139" i="32"/>
  <c r="F139" i="32" s="1"/>
  <c r="G139" i="32"/>
  <c r="H139" i="32"/>
  <c r="I139" i="32"/>
  <c r="J139" i="32"/>
  <c r="C140" i="32"/>
  <c r="D140" i="32"/>
  <c r="E140" i="32"/>
  <c r="F140" i="32" s="1"/>
  <c r="G140" i="32"/>
  <c r="H140" i="32"/>
  <c r="I140" i="32"/>
  <c r="J140" i="32"/>
  <c r="C141" i="32"/>
  <c r="D141" i="32"/>
  <c r="E141" i="32"/>
  <c r="F141" i="32" s="1"/>
  <c r="G141" i="32"/>
  <c r="H141" i="32"/>
  <c r="I141" i="32"/>
  <c r="J141" i="32"/>
  <c r="C142" i="32"/>
  <c r="D142" i="32"/>
  <c r="E142" i="32"/>
  <c r="F142" i="32" s="1"/>
  <c r="G142" i="32"/>
  <c r="H142" i="32"/>
  <c r="I142" i="32"/>
  <c r="J142" i="32"/>
  <c r="C143" i="32"/>
  <c r="D143" i="32"/>
  <c r="E143" i="32"/>
  <c r="F143" i="32" s="1"/>
  <c r="G143" i="32"/>
  <c r="H143" i="32"/>
  <c r="I143" i="32"/>
  <c r="J143" i="32"/>
  <c r="C144" i="32"/>
  <c r="D144" i="32"/>
  <c r="E144" i="32"/>
  <c r="F144" i="32" s="1"/>
  <c r="G144" i="32"/>
  <c r="H144" i="32"/>
  <c r="I144" i="32"/>
  <c r="J144" i="32"/>
  <c r="C145" i="32"/>
  <c r="D145" i="32"/>
  <c r="E145" i="32"/>
  <c r="F145" i="32" s="1"/>
  <c r="G145" i="32"/>
  <c r="H145" i="32"/>
  <c r="I145" i="32"/>
  <c r="J145" i="32"/>
  <c r="C146" i="32"/>
  <c r="D146" i="32"/>
  <c r="E146" i="32"/>
  <c r="F146" i="32" s="1"/>
  <c r="G146" i="32"/>
  <c r="H146" i="32"/>
  <c r="I146" i="32"/>
  <c r="J146" i="32"/>
  <c r="C147" i="32"/>
  <c r="D147" i="32"/>
  <c r="E147" i="32"/>
  <c r="F147" i="32" s="1"/>
  <c r="G147" i="32"/>
  <c r="H147" i="32"/>
  <c r="I147" i="32"/>
  <c r="J147" i="32"/>
  <c r="C148" i="32"/>
  <c r="D148" i="32"/>
  <c r="E148" i="32"/>
  <c r="F148" i="32" s="1"/>
  <c r="G148" i="32"/>
  <c r="H148" i="32"/>
  <c r="I148" i="32"/>
  <c r="J148" i="32"/>
  <c r="C149" i="32"/>
  <c r="D149" i="32"/>
  <c r="E149" i="32"/>
  <c r="F149" i="32" s="1"/>
  <c r="G149" i="32"/>
  <c r="H149" i="32"/>
  <c r="I149" i="32"/>
  <c r="J149" i="32"/>
  <c r="C150" i="32"/>
  <c r="D150" i="32"/>
  <c r="E150" i="32"/>
  <c r="F150" i="32" s="1"/>
  <c r="G150" i="32"/>
  <c r="H150" i="32"/>
  <c r="I150" i="32"/>
  <c r="J150" i="32"/>
  <c r="C151" i="32"/>
  <c r="D151" i="32"/>
  <c r="E151" i="32"/>
  <c r="F151" i="32" s="1"/>
  <c r="G151" i="32"/>
  <c r="H151" i="32"/>
  <c r="I151" i="32"/>
  <c r="J151" i="32"/>
  <c r="C152" i="32"/>
  <c r="D152" i="32"/>
  <c r="E152" i="32"/>
  <c r="F152" i="32" s="1"/>
  <c r="G152" i="32"/>
  <c r="H152" i="32"/>
  <c r="I152" i="32"/>
  <c r="J152" i="32"/>
  <c r="C153" i="32"/>
  <c r="D153" i="32"/>
  <c r="E153" i="32"/>
  <c r="F153" i="32" s="1"/>
  <c r="G153" i="32"/>
  <c r="H153" i="32"/>
  <c r="I153" i="32"/>
  <c r="J153" i="32"/>
  <c r="C154" i="32"/>
  <c r="D154" i="32"/>
  <c r="E154" i="32"/>
  <c r="F154" i="32" s="1"/>
  <c r="G154" i="32"/>
  <c r="H154" i="32"/>
  <c r="I154" i="32"/>
  <c r="J154" i="32"/>
  <c r="C155" i="32"/>
  <c r="D155" i="32"/>
  <c r="E155" i="32"/>
  <c r="F155" i="32" s="1"/>
  <c r="G155" i="32"/>
  <c r="H155" i="32"/>
  <c r="I155" i="32"/>
  <c r="J155" i="32"/>
  <c r="C156" i="32"/>
  <c r="D156" i="32"/>
  <c r="E156" i="32"/>
  <c r="F156" i="32" s="1"/>
  <c r="G156" i="32"/>
  <c r="H156" i="32"/>
  <c r="I156" i="32"/>
  <c r="J156" i="32"/>
  <c r="C157" i="32"/>
  <c r="D157" i="32"/>
  <c r="E157" i="32"/>
  <c r="F157" i="32" s="1"/>
  <c r="G157" i="32"/>
  <c r="H157" i="32"/>
  <c r="I157" i="32"/>
  <c r="J157" i="32"/>
  <c r="C158" i="32"/>
  <c r="D158" i="32"/>
  <c r="E158" i="32"/>
  <c r="F158" i="32" s="1"/>
  <c r="G158" i="32"/>
  <c r="H158" i="32"/>
  <c r="I158" i="32"/>
  <c r="J158" i="32"/>
  <c r="C159" i="32"/>
  <c r="D159" i="32"/>
  <c r="E159" i="32"/>
  <c r="F159" i="32" s="1"/>
  <c r="G159" i="32"/>
  <c r="H159" i="32"/>
  <c r="I159" i="32"/>
  <c r="J159" i="32"/>
  <c r="C160" i="32"/>
  <c r="D160" i="32"/>
  <c r="E160" i="32"/>
  <c r="F160" i="32" s="1"/>
  <c r="G160" i="32"/>
  <c r="H160" i="32"/>
  <c r="I160" i="32"/>
  <c r="J160" i="32"/>
  <c r="C161" i="32"/>
  <c r="D161" i="32"/>
  <c r="E161" i="32"/>
  <c r="F161" i="32" s="1"/>
  <c r="G161" i="32"/>
  <c r="H161" i="32"/>
  <c r="I161" i="32"/>
  <c r="J161" i="32"/>
  <c r="C162" i="32"/>
  <c r="D162" i="32"/>
  <c r="E162" i="32"/>
  <c r="F162" i="32" s="1"/>
  <c r="G162" i="32"/>
  <c r="H162" i="32"/>
  <c r="I162" i="32"/>
  <c r="J162" i="32"/>
  <c r="C163" i="32"/>
  <c r="D163" i="32"/>
  <c r="E163" i="32"/>
  <c r="F163" i="32" s="1"/>
  <c r="G163" i="32"/>
  <c r="H163" i="32"/>
  <c r="I163" i="32"/>
  <c r="J163" i="32"/>
  <c r="C164" i="32"/>
  <c r="D164" i="32"/>
  <c r="E164" i="32"/>
  <c r="F164" i="32" s="1"/>
  <c r="G164" i="32"/>
  <c r="H164" i="32"/>
  <c r="I164" i="32"/>
  <c r="J164" i="32"/>
  <c r="C165" i="32"/>
  <c r="D165" i="32"/>
  <c r="E165" i="32"/>
  <c r="F165" i="32" s="1"/>
  <c r="G165" i="32"/>
  <c r="H165" i="32"/>
  <c r="I165" i="32"/>
  <c r="J165" i="32"/>
  <c r="C166" i="32"/>
  <c r="D166" i="32"/>
  <c r="E166" i="32"/>
  <c r="F166" i="32" s="1"/>
  <c r="G166" i="32"/>
  <c r="H166" i="32"/>
  <c r="I166" i="32"/>
  <c r="J166" i="32"/>
  <c r="C167" i="32"/>
  <c r="D167" i="32"/>
  <c r="E167" i="32"/>
  <c r="F167" i="32" s="1"/>
  <c r="G167" i="32"/>
  <c r="H167" i="32"/>
  <c r="I167" i="32"/>
  <c r="J167" i="32"/>
  <c r="C168" i="32"/>
  <c r="D168" i="32"/>
  <c r="E168" i="32"/>
  <c r="F168" i="32" s="1"/>
  <c r="G168" i="32"/>
  <c r="H168" i="32"/>
  <c r="I168" i="32"/>
  <c r="J168" i="32"/>
  <c r="C169" i="32"/>
  <c r="D169" i="32"/>
  <c r="E169" i="32"/>
  <c r="F169" i="32" s="1"/>
  <c r="G169" i="32"/>
  <c r="H169" i="32"/>
  <c r="I169" i="32"/>
  <c r="J169" i="32"/>
  <c r="C170" i="32"/>
  <c r="D170" i="32"/>
  <c r="E170" i="32"/>
  <c r="F170" i="32" s="1"/>
  <c r="G170" i="32"/>
  <c r="H170" i="32"/>
  <c r="I170" i="32"/>
  <c r="J170" i="32"/>
  <c r="C171" i="32"/>
  <c r="D171" i="32"/>
  <c r="E171" i="32"/>
  <c r="F171" i="32" s="1"/>
  <c r="G171" i="32"/>
  <c r="H171" i="32"/>
  <c r="I171" i="32"/>
  <c r="J171" i="32"/>
  <c r="C172" i="32"/>
  <c r="D172" i="32"/>
  <c r="E172" i="32"/>
  <c r="F172" i="32" s="1"/>
  <c r="G172" i="32"/>
  <c r="H172" i="32"/>
  <c r="I172" i="32"/>
  <c r="J172" i="32"/>
  <c r="C173" i="32"/>
  <c r="D173" i="32"/>
  <c r="E173" i="32"/>
  <c r="F173" i="32" s="1"/>
  <c r="G173" i="32"/>
  <c r="H173" i="32"/>
  <c r="I173" i="32"/>
  <c r="J173" i="32"/>
  <c r="C174" i="32"/>
  <c r="D174" i="32"/>
  <c r="E174" i="32"/>
  <c r="F174" i="32" s="1"/>
  <c r="G174" i="32"/>
  <c r="H174" i="32"/>
  <c r="I174" i="32"/>
  <c r="J174" i="32"/>
  <c r="C175" i="32"/>
  <c r="D175" i="32"/>
  <c r="E175" i="32"/>
  <c r="F175" i="32" s="1"/>
  <c r="G175" i="32"/>
  <c r="H175" i="32"/>
  <c r="I175" i="32"/>
  <c r="J175" i="32"/>
  <c r="C176" i="32"/>
  <c r="D176" i="32"/>
  <c r="E176" i="32"/>
  <c r="F176" i="32" s="1"/>
  <c r="G176" i="32"/>
  <c r="H176" i="32"/>
  <c r="I176" i="32"/>
  <c r="J176" i="32"/>
  <c r="C177" i="32"/>
  <c r="D177" i="32"/>
  <c r="E177" i="32"/>
  <c r="F177" i="32" s="1"/>
  <c r="G177" i="32"/>
  <c r="H177" i="32"/>
  <c r="I177" i="32"/>
  <c r="J177" i="32"/>
  <c r="C178" i="32"/>
  <c r="D178" i="32"/>
  <c r="E178" i="32"/>
  <c r="F178" i="32" s="1"/>
  <c r="G178" i="32"/>
  <c r="H178" i="32"/>
  <c r="I178" i="32"/>
  <c r="J178" i="32"/>
  <c r="C179" i="32"/>
  <c r="D179" i="32"/>
  <c r="E179" i="32"/>
  <c r="F179" i="32" s="1"/>
  <c r="G179" i="32"/>
  <c r="H179" i="32"/>
  <c r="I179" i="32"/>
  <c r="J179" i="32"/>
  <c r="C180" i="32"/>
  <c r="D180" i="32"/>
  <c r="E180" i="32"/>
  <c r="F180" i="32" s="1"/>
  <c r="G180" i="32"/>
  <c r="H180" i="32"/>
  <c r="I180" i="32"/>
  <c r="J180" i="32"/>
  <c r="C181" i="32"/>
  <c r="D181" i="32"/>
  <c r="E181" i="32"/>
  <c r="F181" i="32" s="1"/>
  <c r="G181" i="32"/>
  <c r="H181" i="32"/>
  <c r="I181" i="32"/>
  <c r="J181" i="32"/>
  <c r="C182" i="32"/>
  <c r="D182" i="32"/>
  <c r="E182" i="32"/>
  <c r="F182" i="32" s="1"/>
  <c r="G182" i="32"/>
  <c r="H182" i="32"/>
  <c r="I182" i="32"/>
  <c r="J182" i="32"/>
  <c r="C183" i="32"/>
  <c r="D183" i="32"/>
  <c r="E183" i="32"/>
  <c r="F183" i="32" s="1"/>
  <c r="G183" i="32"/>
  <c r="H183" i="32"/>
  <c r="I183" i="32"/>
  <c r="J183" i="32"/>
  <c r="C184" i="32"/>
  <c r="D184" i="32"/>
  <c r="E184" i="32"/>
  <c r="F184" i="32" s="1"/>
  <c r="G184" i="32"/>
  <c r="H184" i="32"/>
  <c r="I184" i="32"/>
  <c r="J184" i="32"/>
  <c r="C185" i="32"/>
  <c r="D185" i="32"/>
  <c r="E185" i="32"/>
  <c r="F185" i="32" s="1"/>
  <c r="G185" i="32"/>
  <c r="H185" i="32"/>
  <c r="I185" i="32"/>
  <c r="J185" i="32"/>
  <c r="C186" i="32"/>
  <c r="D186" i="32"/>
  <c r="E186" i="32"/>
  <c r="F186" i="32" s="1"/>
  <c r="G186" i="32"/>
  <c r="H186" i="32"/>
  <c r="I186" i="32"/>
  <c r="J186" i="32"/>
  <c r="C187" i="32"/>
  <c r="D187" i="32"/>
  <c r="E187" i="32"/>
  <c r="F187" i="32" s="1"/>
  <c r="G187" i="32"/>
  <c r="H187" i="32"/>
  <c r="I187" i="32"/>
  <c r="J187" i="32"/>
  <c r="C188" i="32"/>
  <c r="D188" i="32"/>
  <c r="E188" i="32"/>
  <c r="F188" i="32" s="1"/>
  <c r="G188" i="32"/>
  <c r="H188" i="32"/>
  <c r="I188" i="32"/>
  <c r="J188" i="32"/>
  <c r="C189" i="32"/>
  <c r="D189" i="32"/>
  <c r="E189" i="32"/>
  <c r="F189" i="32" s="1"/>
  <c r="G189" i="32"/>
  <c r="H189" i="32"/>
  <c r="I189" i="32"/>
  <c r="J189" i="32"/>
  <c r="C190" i="32"/>
  <c r="D190" i="32"/>
  <c r="E190" i="32"/>
  <c r="F190" i="32" s="1"/>
  <c r="G190" i="32"/>
  <c r="H190" i="32"/>
  <c r="I190" i="32"/>
  <c r="J190" i="32"/>
  <c r="C191" i="32"/>
  <c r="D191" i="32"/>
  <c r="E191" i="32"/>
  <c r="F191" i="32" s="1"/>
  <c r="G191" i="32"/>
  <c r="H191" i="32"/>
  <c r="I191" i="32"/>
  <c r="J191" i="32"/>
  <c r="C192" i="32"/>
  <c r="D192" i="32"/>
  <c r="E192" i="32"/>
  <c r="F192" i="32" s="1"/>
  <c r="G192" i="32"/>
  <c r="H192" i="32"/>
  <c r="I192" i="32"/>
  <c r="J192" i="32"/>
  <c r="C193" i="32"/>
  <c r="D193" i="32"/>
  <c r="E193" i="32"/>
  <c r="F193" i="32" s="1"/>
  <c r="G193" i="32"/>
  <c r="H193" i="32"/>
  <c r="I193" i="32"/>
  <c r="J193" i="32"/>
  <c r="C194" i="32"/>
  <c r="D194" i="32"/>
  <c r="E194" i="32"/>
  <c r="F194" i="32" s="1"/>
  <c r="G194" i="32"/>
  <c r="H194" i="32"/>
  <c r="I194" i="32"/>
  <c r="J194" i="32"/>
  <c r="C195" i="32"/>
  <c r="D195" i="32"/>
  <c r="E195" i="32"/>
  <c r="F195" i="32" s="1"/>
  <c r="G195" i="32"/>
  <c r="H195" i="32"/>
  <c r="I195" i="32"/>
  <c r="J195" i="32"/>
  <c r="C196" i="32"/>
  <c r="D196" i="32"/>
  <c r="E196" i="32"/>
  <c r="F196" i="32" s="1"/>
  <c r="G196" i="32"/>
  <c r="H196" i="32"/>
  <c r="I196" i="32"/>
  <c r="J196" i="32"/>
  <c r="C197" i="32"/>
  <c r="D197" i="32"/>
  <c r="E197" i="32"/>
  <c r="F197" i="32" s="1"/>
  <c r="G197" i="32"/>
  <c r="H197" i="32"/>
  <c r="I197" i="32"/>
  <c r="J197" i="32"/>
  <c r="C198" i="32"/>
  <c r="D198" i="32"/>
  <c r="E198" i="32"/>
  <c r="F198" i="32" s="1"/>
  <c r="G198" i="32"/>
  <c r="H198" i="32"/>
  <c r="I198" i="32"/>
  <c r="J198" i="32"/>
  <c r="C199" i="32"/>
  <c r="D199" i="32"/>
  <c r="E199" i="32"/>
  <c r="F199" i="32" s="1"/>
  <c r="G199" i="32"/>
  <c r="H199" i="32"/>
  <c r="I199" i="32"/>
  <c r="J199" i="32"/>
  <c r="C200" i="32"/>
  <c r="D200" i="32"/>
  <c r="E200" i="32"/>
  <c r="F200" i="32" s="1"/>
  <c r="G200" i="32"/>
  <c r="H200" i="32"/>
  <c r="I200" i="32"/>
  <c r="J200" i="32"/>
  <c r="C201" i="32"/>
  <c r="D201" i="32"/>
  <c r="E201" i="32"/>
  <c r="F201" i="32" s="1"/>
  <c r="G201" i="32"/>
  <c r="H201" i="32"/>
  <c r="I201" i="32"/>
  <c r="J201" i="32"/>
  <c r="C202" i="32"/>
  <c r="D202" i="32"/>
  <c r="E202" i="32"/>
  <c r="F202" i="32" s="1"/>
  <c r="G202" i="32"/>
  <c r="H202" i="32"/>
  <c r="I202" i="32"/>
  <c r="J202" i="32"/>
  <c r="C203" i="32"/>
  <c r="D203" i="32"/>
  <c r="E203" i="32"/>
  <c r="F203" i="32" s="1"/>
  <c r="G203" i="32"/>
  <c r="H203" i="32"/>
  <c r="I203" i="32"/>
  <c r="J203" i="32"/>
  <c r="C204" i="32"/>
  <c r="D204" i="32"/>
  <c r="E204" i="32"/>
  <c r="F204" i="32" s="1"/>
  <c r="G204" i="32"/>
  <c r="H204" i="32"/>
  <c r="I204" i="32"/>
  <c r="J204" i="32"/>
  <c r="C205" i="32"/>
  <c r="D205" i="32"/>
  <c r="E205" i="32"/>
  <c r="F205" i="32" s="1"/>
  <c r="G205" i="32"/>
  <c r="H205" i="32"/>
  <c r="I205" i="32"/>
  <c r="J205" i="32"/>
  <c r="C206" i="32"/>
  <c r="D206" i="32"/>
  <c r="E206" i="32"/>
  <c r="F206" i="32" s="1"/>
  <c r="G206" i="32"/>
  <c r="H206" i="32"/>
  <c r="I206" i="32"/>
  <c r="J206" i="32"/>
  <c r="C207" i="32"/>
  <c r="D207" i="32"/>
  <c r="E207" i="32"/>
  <c r="F207" i="32" s="1"/>
  <c r="G207" i="32"/>
  <c r="H207" i="32"/>
  <c r="I207" i="32"/>
  <c r="J207" i="32"/>
  <c r="C208" i="32"/>
  <c r="D208" i="32"/>
  <c r="E208" i="32"/>
  <c r="F208" i="32" s="1"/>
  <c r="G208" i="32"/>
  <c r="H208" i="32"/>
  <c r="I208" i="32"/>
  <c r="J208" i="32"/>
  <c r="C209" i="32"/>
  <c r="D209" i="32"/>
  <c r="E209" i="32"/>
  <c r="F209" i="32" s="1"/>
  <c r="G209" i="32"/>
  <c r="H209" i="32"/>
  <c r="I209" i="32"/>
  <c r="J209" i="32"/>
  <c r="C210" i="32"/>
  <c r="D210" i="32"/>
  <c r="E210" i="32"/>
  <c r="F210" i="32" s="1"/>
  <c r="G210" i="32"/>
  <c r="H210" i="32"/>
  <c r="I210" i="32"/>
  <c r="J210" i="32"/>
  <c r="C211" i="32"/>
  <c r="D211" i="32"/>
  <c r="E211" i="32"/>
  <c r="F211" i="32" s="1"/>
  <c r="G211" i="32"/>
  <c r="H211" i="32"/>
  <c r="I211" i="32"/>
  <c r="J211" i="32"/>
  <c r="C212" i="32"/>
  <c r="D212" i="32"/>
  <c r="E212" i="32"/>
  <c r="F212" i="32" s="1"/>
  <c r="G212" i="32"/>
  <c r="H212" i="32"/>
  <c r="I212" i="32"/>
  <c r="J212" i="32"/>
  <c r="C213" i="32"/>
  <c r="D213" i="32"/>
  <c r="E213" i="32"/>
  <c r="F213" i="32" s="1"/>
  <c r="G213" i="32"/>
  <c r="H213" i="32"/>
  <c r="I213" i="32"/>
  <c r="J213" i="32"/>
  <c r="C214" i="32"/>
  <c r="D214" i="32"/>
  <c r="E214" i="32"/>
  <c r="F214" i="32" s="1"/>
  <c r="G214" i="32"/>
  <c r="H214" i="32"/>
  <c r="I214" i="32"/>
  <c r="J214" i="32"/>
  <c r="C215" i="32"/>
  <c r="D215" i="32"/>
  <c r="E215" i="32"/>
  <c r="F215" i="32" s="1"/>
  <c r="G215" i="32"/>
  <c r="H215" i="32"/>
  <c r="I215" i="32"/>
  <c r="J215" i="32"/>
  <c r="C216" i="32"/>
  <c r="D216" i="32"/>
  <c r="E216" i="32"/>
  <c r="F216" i="32" s="1"/>
  <c r="G216" i="32"/>
  <c r="H216" i="32"/>
  <c r="I216" i="32"/>
  <c r="J216" i="32"/>
  <c r="C217" i="32"/>
  <c r="D217" i="32"/>
  <c r="E217" i="32"/>
  <c r="F217" i="32" s="1"/>
  <c r="G217" i="32"/>
  <c r="H217" i="32"/>
  <c r="I217" i="32"/>
  <c r="J217" i="32"/>
  <c r="C218" i="32"/>
  <c r="D218" i="32"/>
  <c r="E218" i="32"/>
  <c r="F218" i="32" s="1"/>
  <c r="G218" i="32"/>
  <c r="H218" i="32"/>
  <c r="I218" i="32"/>
  <c r="J218" i="32"/>
  <c r="C219" i="32"/>
  <c r="D219" i="32"/>
  <c r="E219" i="32"/>
  <c r="F219" i="32" s="1"/>
  <c r="G219" i="32"/>
  <c r="H219" i="32"/>
  <c r="I219" i="32"/>
  <c r="J219" i="32"/>
  <c r="C220" i="32"/>
  <c r="D220" i="32"/>
  <c r="E220" i="32"/>
  <c r="F220" i="32" s="1"/>
  <c r="G220" i="32"/>
  <c r="H220" i="32"/>
  <c r="I220" i="32"/>
  <c r="J220" i="32"/>
  <c r="C221" i="32"/>
  <c r="D221" i="32"/>
  <c r="E221" i="32"/>
  <c r="F221" i="32" s="1"/>
  <c r="G221" i="32"/>
  <c r="H221" i="32"/>
  <c r="I221" i="32"/>
  <c r="J221" i="32"/>
  <c r="C222" i="32"/>
  <c r="D222" i="32"/>
  <c r="E222" i="32"/>
  <c r="F222" i="32" s="1"/>
  <c r="G222" i="32"/>
  <c r="H222" i="32"/>
  <c r="I222" i="32"/>
  <c r="J222" i="32"/>
  <c r="C223" i="32"/>
  <c r="D223" i="32"/>
  <c r="E223" i="32"/>
  <c r="F223" i="32" s="1"/>
  <c r="G223" i="32"/>
  <c r="H223" i="32"/>
  <c r="I223" i="32"/>
  <c r="J223" i="32"/>
  <c r="C224" i="32"/>
  <c r="D224" i="32"/>
  <c r="E224" i="32"/>
  <c r="F224" i="32" s="1"/>
  <c r="G224" i="32"/>
  <c r="H224" i="32"/>
  <c r="I224" i="32"/>
  <c r="J224" i="32"/>
  <c r="C225" i="32"/>
  <c r="D225" i="32"/>
  <c r="E225" i="32"/>
  <c r="F225" i="32" s="1"/>
  <c r="G225" i="32"/>
  <c r="H225" i="32"/>
  <c r="I225" i="32"/>
  <c r="J225" i="32"/>
  <c r="C226" i="32"/>
  <c r="D226" i="32"/>
  <c r="E226" i="32"/>
  <c r="F226" i="32" s="1"/>
  <c r="G226" i="32"/>
  <c r="H226" i="32"/>
  <c r="I226" i="32"/>
  <c r="J226" i="32"/>
  <c r="C227" i="32"/>
  <c r="D227" i="32"/>
  <c r="E227" i="32"/>
  <c r="F227" i="32" s="1"/>
  <c r="G227" i="32"/>
  <c r="H227" i="32"/>
  <c r="I227" i="32"/>
  <c r="J227" i="32"/>
  <c r="C228" i="32"/>
  <c r="D228" i="32"/>
  <c r="E228" i="32"/>
  <c r="F228" i="32" s="1"/>
  <c r="G228" i="32"/>
  <c r="H228" i="32"/>
  <c r="I228" i="32"/>
  <c r="J228" i="32"/>
  <c r="C229" i="32"/>
  <c r="D229" i="32"/>
  <c r="E229" i="32"/>
  <c r="F229" i="32" s="1"/>
  <c r="G229" i="32"/>
  <c r="H229" i="32"/>
  <c r="I229" i="32"/>
  <c r="J229" i="32"/>
  <c r="C230" i="32"/>
  <c r="D230" i="32"/>
  <c r="E230" i="32"/>
  <c r="F230" i="32" s="1"/>
  <c r="G230" i="32"/>
  <c r="H230" i="32"/>
  <c r="I230" i="32"/>
  <c r="J230" i="32"/>
  <c r="C231" i="32"/>
  <c r="D231" i="32"/>
  <c r="E231" i="32"/>
  <c r="F231" i="32" s="1"/>
  <c r="G231" i="32"/>
  <c r="H231" i="32"/>
  <c r="I231" i="32"/>
  <c r="J231" i="32"/>
  <c r="C232" i="32"/>
  <c r="D232" i="32"/>
  <c r="E232" i="32"/>
  <c r="F232" i="32" s="1"/>
  <c r="G232" i="32"/>
  <c r="H232" i="32"/>
  <c r="I232" i="32"/>
  <c r="J232" i="32"/>
  <c r="C233" i="32"/>
  <c r="D233" i="32"/>
  <c r="E233" i="32"/>
  <c r="F233" i="32" s="1"/>
  <c r="G233" i="32"/>
  <c r="H233" i="32"/>
  <c r="I233" i="32"/>
  <c r="J233" i="32"/>
  <c r="C234" i="32"/>
  <c r="D234" i="32"/>
  <c r="E234" i="32"/>
  <c r="F234" i="32" s="1"/>
  <c r="G234" i="32"/>
  <c r="H234" i="32"/>
  <c r="I234" i="32"/>
  <c r="J234" i="32"/>
  <c r="C235" i="32"/>
  <c r="D235" i="32"/>
  <c r="E235" i="32"/>
  <c r="F235" i="32" s="1"/>
  <c r="G235" i="32"/>
  <c r="H235" i="32"/>
  <c r="I235" i="32"/>
  <c r="J235" i="32"/>
  <c r="C236" i="32"/>
  <c r="D236" i="32"/>
  <c r="E236" i="32"/>
  <c r="F236" i="32" s="1"/>
  <c r="G236" i="32"/>
  <c r="H236" i="32"/>
  <c r="I236" i="32"/>
  <c r="J236" i="32"/>
  <c r="C237" i="32"/>
  <c r="D237" i="32"/>
  <c r="E237" i="32"/>
  <c r="F237" i="32" s="1"/>
  <c r="G237" i="32"/>
  <c r="H237" i="32"/>
  <c r="I237" i="32"/>
  <c r="J237" i="32"/>
  <c r="C238" i="32"/>
  <c r="D238" i="32"/>
  <c r="E238" i="32"/>
  <c r="F238" i="32" s="1"/>
  <c r="G238" i="32"/>
  <c r="H238" i="32"/>
  <c r="I238" i="32"/>
  <c r="J238" i="32"/>
  <c r="C239" i="32"/>
  <c r="D239" i="32"/>
  <c r="E239" i="32"/>
  <c r="F239" i="32" s="1"/>
  <c r="G239" i="32"/>
  <c r="H239" i="32"/>
  <c r="I239" i="32"/>
  <c r="J239" i="32"/>
  <c r="C240" i="32"/>
  <c r="D240" i="32"/>
  <c r="E240" i="32"/>
  <c r="F240" i="32" s="1"/>
  <c r="G240" i="32"/>
  <c r="H240" i="32"/>
  <c r="I240" i="32"/>
  <c r="J240" i="32"/>
  <c r="C241" i="32"/>
  <c r="D241" i="32"/>
  <c r="E241" i="32"/>
  <c r="F241" i="32" s="1"/>
  <c r="G241" i="32"/>
  <c r="H241" i="32"/>
  <c r="I241" i="32"/>
  <c r="J241" i="32"/>
  <c r="C242" i="32"/>
  <c r="D242" i="32"/>
  <c r="E242" i="32"/>
  <c r="F242" i="32" s="1"/>
  <c r="G242" i="32"/>
  <c r="H242" i="32"/>
  <c r="I242" i="32"/>
  <c r="J242" i="32"/>
  <c r="C243" i="32"/>
  <c r="D243" i="32"/>
  <c r="E243" i="32"/>
  <c r="F243" i="32" s="1"/>
  <c r="G243" i="32"/>
  <c r="H243" i="32"/>
  <c r="I243" i="32"/>
  <c r="J243" i="32"/>
  <c r="C244" i="32"/>
  <c r="D244" i="32"/>
  <c r="E244" i="32"/>
  <c r="F244" i="32" s="1"/>
  <c r="G244" i="32"/>
  <c r="H244" i="32"/>
  <c r="I244" i="32"/>
  <c r="J244" i="32"/>
  <c r="C245" i="32"/>
  <c r="D245" i="32"/>
  <c r="E245" i="32"/>
  <c r="F245" i="32" s="1"/>
  <c r="G245" i="32"/>
  <c r="H245" i="32"/>
  <c r="I245" i="32"/>
  <c r="J245" i="32"/>
  <c r="C246" i="32"/>
  <c r="D246" i="32"/>
  <c r="E246" i="32"/>
  <c r="F246" i="32" s="1"/>
  <c r="G246" i="32"/>
  <c r="H246" i="32"/>
  <c r="I246" i="32"/>
  <c r="J246" i="32"/>
  <c r="C247" i="32"/>
  <c r="D247" i="32"/>
  <c r="E247" i="32"/>
  <c r="F247" i="32" s="1"/>
  <c r="G247" i="32"/>
  <c r="H247" i="32"/>
  <c r="I247" i="32"/>
  <c r="J247" i="32"/>
  <c r="C248" i="32"/>
  <c r="D248" i="32"/>
  <c r="E248" i="32"/>
  <c r="F248" i="32" s="1"/>
  <c r="G248" i="32"/>
  <c r="H248" i="32"/>
  <c r="I248" i="32"/>
  <c r="J248" i="32"/>
  <c r="C249" i="32"/>
  <c r="D249" i="32"/>
  <c r="E249" i="32"/>
  <c r="F249" i="32" s="1"/>
  <c r="G249" i="32"/>
  <c r="H249" i="32"/>
  <c r="I249" i="32"/>
  <c r="J249" i="32"/>
  <c r="C250" i="32"/>
  <c r="D250" i="32"/>
  <c r="E250" i="32"/>
  <c r="F250" i="32" s="1"/>
  <c r="G250" i="32"/>
  <c r="H250" i="32"/>
  <c r="I250" i="32"/>
  <c r="J250" i="32"/>
  <c r="C251" i="32"/>
  <c r="D251" i="32"/>
  <c r="E251" i="32"/>
  <c r="F251" i="32" s="1"/>
  <c r="G251" i="32"/>
  <c r="H251" i="32"/>
  <c r="I251" i="32"/>
  <c r="J251" i="32"/>
  <c r="C252" i="32"/>
  <c r="D252" i="32"/>
  <c r="E252" i="32"/>
  <c r="F252" i="32" s="1"/>
  <c r="G252" i="32"/>
  <c r="H252" i="32"/>
  <c r="I252" i="32"/>
  <c r="J252" i="32"/>
  <c r="C253" i="32"/>
  <c r="D253" i="32"/>
  <c r="E253" i="32"/>
  <c r="F253" i="32" s="1"/>
  <c r="G253" i="32"/>
  <c r="H253" i="32"/>
  <c r="I253" i="32"/>
  <c r="J253" i="32"/>
  <c r="C254" i="32"/>
  <c r="D254" i="32"/>
  <c r="E254" i="32"/>
  <c r="F254" i="32" s="1"/>
  <c r="G254" i="32"/>
  <c r="H254" i="32"/>
  <c r="I254" i="32"/>
  <c r="J254" i="32"/>
  <c r="C255" i="32"/>
  <c r="D255" i="32"/>
  <c r="E255" i="32"/>
  <c r="F255" i="32" s="1"/>
  <c r="G255" i="32"/>
  <c r="H255" i="32"/>
  <c r="I255" i="32"/>
  <c r="J255" i="32"/>
  <c r="C256" i="32"/>
  <c r="D256" i="32"/>
  <c r="E256" i="32"/>
  <c r="F256" i="32" s="1"/>
  <c r="G256" i="32"/>
  <c r="H256" i="32"/>
  <c r="I256" i="32"/>
  <c r="J256" i="32"/>
  <c r="C257" i="32"/>
  <c r="D257" i="32"/>
  <c r="E257" i="32"/>
  <c r="F257" i="32" s="1"/>
  <c r="G257" i="32"/>
  <c r="H257" i="32"/>
  <c r="I257" i="32"/>
  <c r="J257" i="32"/>
  <c r="C258" i="32"/>
  <c r="D258" i="32"/>
  <c r="E258" i="32"/>
  <c r="F258" i="32" s="1"/>
  <c r="G258" i="32"/>
  <c r="H258" i="32"/>
  <c r="I258" i="32"/>
  <c r="J258" i="32"/>
  <c r="C259" i="32"/>
  <c r="D259" i="32"/>
  <c r="E259" i="32"/>
  <c r="F259" i="32" s="1"/>
  <c r="G259" i="32"/>
  <c r="H259" i="32"/>
  <c r="I259" i="32"/>
  <c r="J259" i="32"/>
  <c r="C260" i="32"/>
  <c r="D260" i="32"/>
  <c r="E260" i="32"/>
  <c r="F260" i="32" s="1"/>
  <c r="G260" i="32"/>
  <c r="H260" i="32"/>
  <c r="I260" i="32"/>
  <c r="J260" i="32"/>
  <c r="C261" i="32"/>
  <c r="D261" i="32"/>
  <c r="E261" i="32"/>
  <c r="F261" i="32" s="1"/>
  <c r="G261" i="32"/>
  <c r="H261" i="32"/>
  <c r="I261" i="32"/>
  <c r="J261" i="32"/>
  <c r="C262" i="32"/>
  <c r="D262" i="32"/>
  <c r="E262" i="32"/>
  <c r="F262" i="32" s="1"/>
  <c r="G262" i="32"/>
  <c r="H262" i="32"/>
  <c r="I262" i="32"/>
  <c r="J262" i="32"/>
  <c r="C263" i="32"/>
  <c r="D263" i="32"/>
  <c r="E263" i="32"/>
  <c r="F263" i="32" s="1"/>
  <c r="G263" i="32"/>
  <c r="H263" i="32"/>
  <c r="I263" i="32"/>
  <c r="J263" i="32"/>
  <c r="C264" i="32"/>
  <c r="D264" i="32"/>
  <c r="E264" i="32"/>
  <c r="F264" i="32" s="1"/>
  <c r="G264" i="32"/>
  <c r="H264" i="32"/>
  <c r="I264" i="32"/>
  <c r="J264" i="32"/>
  <c r="C265" i="32"/>
  <c r="D265" i="32"/>
  <c r="E265" i="32"/>
  <c r="F265" i="32" s="1"/>
  <c r="G265" i="32"/>
  <c r="H265" i="32"/>
  <c r="I265" i="32"/>
  <c r="J265" i="32"/>
  <c r="C266" i="32"/>
  <c r="D266" i="32"/>
  <c r="E266" i="32"/>
  <c r="F266" i="32" s="1"/>
  <c r="G266" i="32"/>
  <c r="H266" i="32"/>
  <c r="I266" i="32"/>
  <c r="J266" i="32"/>
  <c r="C267" i="32"/>
  <c r="D267" i="32"/>
  <c r="E267" i="32"/>
  <c r="F267" i="32" s="1"/>
  <c r="G267" i="32"/>
  <c r="H267" i="32"/>
  <c r="I267" i="32"/>
  <c r="J267" i="32"/>
  <c r="C268" i="32"/>
  <c r="D268" i="32"/>
  <c r="E268" i="32"/>
  <c r="F268" i="32" s="1"/>
  <c r="G268" i="32"/>
  <c r="H268" i="32"/>
  <c r="I268" i="32"/>
  <c r="J268" i="32"/>
  <c r="C269" i="32"/>
  <c r="D269" i="32"/>
  <c r="E269" i="32"/>
  <c r="F269" i="32" s="1"/>
  <c r="G269" i="32"/>
  <c r="H269" i="32"/>
  <c r="I269" i="32"/>
  <c r="J269" i="32"/>
  <c r="C270" i="32"/>
  <c r="D270" i="32"/>
  <c r="E270" i="32"/>
  <c r="F270" i="32" s="1"/>
  <c r="G270" i="32"/>
  <c r="H270" i="32"/>
  <c r="I270" i="32"/>
  <c r="J270" i="32"/>
  <c r="C271" i="32"/>
  <c r="D271" i="32"/>
  <c r="E271" i="32"/>
  <c r="F271" i="32" s="1"/>
  <c r="G271" i="32"/>
  <c r="H271" i="32"/>
  <c r="I271" i="32"/>
  <c r="J271" i="32"/>
  <c r="C272" i="32"/>
  <c r="D272" i="32"/>
  <c r="E272" i="32"/>
  <c r="F272" i="32" s="1"/>
  <c r="G272" i="32"/>
  <c r="H272" i="32"/>
  <c r="I272" i="32"/>
  <c r="J272" i="32"/>
  <c r="C273" i="32"/>
  <c r="D273" i="32"/>
  <c r="E273" i="32"/>
  <c r="F273" i="32" s="1"/>
  <c r="G273" i="32"/>
  <c r="H273" i="32"/>
  <c r="I273" i="32"/>
  <c r="J273" i="32"/>
  <c r="C274" i="32"/>
  <c r="D274" i="32"/>
  <c r="E274" i="32"/>
  <c r="F274" i="32" s="1"/>
  <c r="G274" i="32"/>
  <c r="H274" i="32"/>
  <c r="I274" i="32"/>
  <c r="J274" i="32"/>
  <c r="C275" i="32"/>
  <c r="D275" i="32"/>
  <c r="E275" i="32"/>
  <c r="F275" i="32" s="1"/>
  <c r="G275" i="32"/>
  <c r="H275" i="32"/>
  <c r="I275" i="32"/>
  <c r="J275" i="32"/>
  <c r="C276" i="32"/>
  <c r="D276" i="32"/>
  <c r="E276" i="32"/>
  <c r="F276" i="32" s="1"/>
  <c r="G276" i="32"/>
  <c r="H276" i="32"/>
  <c r="I276" i="32"/>
  <c r="J276" i="32"/>
  <c r="C277" i="32"/>
  <c r="D277" i="32"/>
  <c r="E277" i="32"/>
  <c r="F277" i="32" s="1"/>
  <c r="G277" i="32"/>
  <c r="H277" i="32"/>
  <c r="I277" i="32"/>
  <c r="J277" i="32"/>
  <c r="C278" i="32"/>
  <c r="D278" i="32"/>
  <c r="E278" i="32"/>
  <c r="F278" i="32" s="1"/>
  <c r="G278" i="32"/>
  <c r="H278" i="32"/>
  <c r="I278" i="32"/>
  <c r="J278" i="32"/>
  <c r="C279" i="32"/>
  <c r="D279" i="32"/>
  <c r="E279" i="32"/>
  <c r="F279" i="32" s="1"/>
  <c r="G279" i="32"/>
  <c r="H279" i="32"/>
  <c r="I279" i="32"/>
  <c r="J279" i="32"/>
  <c r="C280" i="32"/>
  <c r="D280" i="32"/>
  <c r="E280" i="32"/>
  <c r="F280" i="32" s="1"/>
  <c r="G280" i="32"/>
  <c r="H280" i="32"/>
  <c r="I280" i="32"/>
  <c r="J280" i="32"/>
  <c r="C281" i="32"/>
  <c r="D281" i="32"/>
  <c r="E281" i="32"/>
  <c r="F281" i="32" s="1"/>
  <c r="G281" i="32"/>
  <c r="H281" i="32"/>
  <c r="I281" i="32"/>
  <c r="J281" i="32"/>
  <c r="C282" i="32"/>
  <c r="D282" i="32"/>
  <c r="E282" i="32"/>
  <c r="F282" i="32" s="1"/>
  <c r="G282" i="32"/>
  <c r="H282" i="32"/>
  <c r="I282" i="32"/>
  <c r="J282" i="32"/>
  <c r="C283" i="32"/>
  <c r="D283" i="32"/>
  <c r="E283" i="32"/>
  <c r="F283" i="32" s="1"/>
  <c r="G283" i="32"/>
  <c r="H283" i="32"/>
  <c r="I283" i="32"/>
  <c r="J283" i="32"/>
  <c r="C284" i="32"/>
  <c r="D284" i="32"/>
  <c r="E284" i="32"/>
  <c r="F284" i="32" s="1"/>
  <c r="G284" i="32"/>
  <c r="H284" i="32"/>
  <c r="I284" i="32"/>
  <c r="J284" i="32"/>
  <c r="C285" i="32"/>
  <c r="D285" i="32"/>
  <c r="E285" i="32"/>
  <c r="F285" i="32" s="1"/>
  <c r="G285" i="32"/>
  <c r="H285" i="32"/>
  <c r="I285" i="32"/>
  <c r="J285" i="32"/>
  <c r="C286" i="32"/>
  <c r="D286" i="32"/>
  <c r="E286" i="32"/>
  <c r="F286" i="32" s="1"/>
  <c r="G286" i="32"/>
  <c r="H286" i="32"/>
  <c r="I286" i="32"/>
  <c r="J286" i="32"/>
  <c r="C287" i="32"/>
  <c r="D287" i="32"/>
  <c r="E287" i="32"/>
  <c r="F287" i="32" s="1"/>
  <c r="G287" i="32"/>
  <c r="H287" i="32"/>
  <c r="I287" i="32"/>
  <c r="J287" i="32"/>
  <c r="C288" i="32"/>
  <c r="D288" i="32"/>
  <c r="E288" i="32"/>
  <c r="F288" i="32" s="1"/>
  <c r="G288" i="32"/>
  <c r="H288" i="32"/>
  <c r="I288" i="32"/>
  <c r="J288" i="32"/>
  <c r="C289" i="32"/>
  <c r="D289" i="32"/>
  <c r="E289" i="32"/>
  <c r="F289" i="32" s="1"/>
  <c r="G289" i="32"/>
  <c r="H289" i="32"/>
  <c r="I289" i="32"/>
  <c r="J289" i="32"/>
  <c r="C290" i="32"/>
  <c r="D290" i="32"/>
  <c r="E290" i="32"/>
  <c r="F290" i="32" s="1"/>
  <c r="G290" i="32"/>
  <c r="H290" i="32"/>
  <c r="I290" i="32"/>
  <c r="J290" i="32"/>
  <c r="C291" i="32"/>
  <c r="D291" i="32"/>
  <c r="E291" i="32"/>
  <c r="F291" i="32" s="1"/>
  <c r="G291" i="32"/>
  <c r="H291" i="32"/>
  <c r="I291" i="32"/>
  <c r="J291" i="32"/>
  <c r="C292" i="32"/>
  <c r="D292" i="32"/>
  <c r="E292" i="32"/>
  <c r="F292" i="32" s="1"/>
  <c r="G292" i="32"/>
  <c r="H292" i="32"/>
  <c r="I292" i="32"/>
  <c r="J292" i="32"/>
  <c r="C293" i="32"/>
  <c r="D293" i="32"/>
  <c r="E293" i="32"/>
  <c r="F293" i="32" s="1"/>
  <c r="G293" i="32"/>
  <c r="H293" i="32"/>
  <c r="I293" i="32"/>
  <c r="J293" i="32"/>
  <c r="C294" i="32"/>
  <c r="D294" i="32"/>
  <c r="E294" i="32"/>
  <c r="F294" i="32" s="1"/>
  <c r="G294" i="32"/>
  <c r="H294" i="32"/>
  <c r="I294" i="32"/>
  <c r="J294" i="32"/>
  <c r="C295" i="32"/>
  <c r="D295" i="32"/>
  <c r="E295" i="32"/>
  <c r="F295" i="32" s="1"/>
  <c r="G295" i="32"/>
  <c r="H295" i="32"/>
  <c r="I295" i="32"/>
  <c r="J295" i="32"/>
  <c r="C296" i="32"/>
  <c r="D296" i="32"/>
  <c r="E296" i="32"/>
  <c r="F296" i="32" s="1"/>
  <c r="G296" i="32"/>
  <c r="H296" i="32"/>
  <c r="I296" i="32"/>
  <c r="J296" i="32"/>
  <c r="C297" i="32"/>
  <c r="D297" i="32"/>
  <c r="E297" i="32"/>
  <c r="F297" i="32" s="1"/>
  <c r="G297" i="32"/>
  <c r="H297" i="32"/>
  <c r="I297" i="32"/>
  <c r="J297" i="32"/>
  <c r="C298" i="32"/>
  <c r="D298" i="32"/>
  <c r="E298" i="32"/>
  <c r="F298" i="32" s="1"/>
  <c r="G298" i="32"/>
  <c r="H298" i="32"/>
  <c r="I298" i="32"/>
  <c r="J298" i="32"/>
  <c r="C299" i="32"/>
  <c r="D299" i="32"/>
  <c r="E299" i="32"/>
  <c r="F299" i="32" s="1"/>
  <c r="G299" i="32"/>
  <c r="H299" i="32"/>
  <c r="I299" i="32"/>
  <c r="J299" i="32"/>
  <c r="C300" i="32"/>
  <c r="D300" i="32"/>
  <c r="E300" i="32"/>
  <c r="F300" i="32" s="1"/>
  <c r="G300" i="32"/>
  <c r="H300" i="32"/>
  <c r="I300" i="32"/>
  <c r="J300" i="32"/>
  <c r="C301" i="32"/>
  <c r="D301" i="32"/>
  <c r="E301" i="32"/>
  <c r="F301" i="32" s="1"/>
  <c r="G301" i="32"/>
  <c r="H301" i="32"/>
  <c r="I301" i="32"/>
  <c r="J301" i="32"/>
  <c r="C302" i="32"/>
  <c r="D302" i="32"/>
  <c r="E302" i="32"/>
  <c r="F302" i="32" s="1"/>
  <c r="G302" i="32"/>
  <c r="H302" i="32"/>
  <c r="I302" i="32"/>
  <c r="J302" i="32"/>
  <c r="C303" i="32"/>
  <c r="D303" i="32"/>
  <c r="E303" i="32"/>
  <c r="F303" i="32" s="1"/>
  <c r="G303" i="32"/>
  <c r="H303" i="32"/>
  <c r="I303" i="32"/>
  <c r="J303" i="32"/>
  <c r="C304" i="32"/>
  <c r="D304" i="32"/>
  <c r="E304" i="32"/>
  <c r="F304" i="32" s="1"/>
  <c r="G304" i="32"/>
  <c r="H304" i="32"/>
  <c r="I304" i="32"/>
  <c r="J304" i="32"/>
  <c r="C305" i="32"/>
  <c r="D305" i="32"/>
  <c r="E305" i="32"/>
  <c r="F305" i="32" s="1"/>
  <c r="G305" i="32"/>
  <c r="H305" i="32"/>
  <c r="I305" i="32"/>
  <c r="J305" i="32"/>
  <c r="C306" i="32"/>
  <c r="D306" i="32"/>
  <c r="E306" i="32"/>
  <c r="F306" i="32" s="1"/>
  <c r="G306" i="32"/>
  <c r="H306" i="32"/>
  <c r="I306" i="32"/>
  <c r="J306" i="32"/>
  <c r="C307" i="32"/>
  <c r="D307" i="32"/>
  <c r="E307" i="32"/>
  <c r="F307" i="32" s="1"/>
  <c r="G307" i="32"/>
  <c r="H307" i="32"/>
  <c r="I307" i="32"/>
  <c r="J307" i="32"/>
  <c r="C308" i="32"/>
  <c r="D308" i="32"/>
  <c r="E308" i="32"/>
  <c r="F308" i="32" s="1"/>
  <c r="G308" i="32"/>
  <c r="H308" i="32"/>
  <c r="I308" i="32"/>
  <c r="J308" i="32"/>
  <c r="C309" i="32"/>
  <c r="D309" i="32"/>
  <c r="E309" i="32"/>
  <c r="F309" i="32" s="1"/>
  <c r="G309" i="32"/>
  <c r="H309" i="32"/>
  <c r="I309" i="32"/>
  <c r="J309" i="32"/>
  <c r="C310" i="32"/>
  <c r="D310" i="32"/>
  <c r="E310" i="32"/>
  <c r="F310" i="32" s="1"/>
  <c r="G310" i="32"/>
  <c r="H310" i="32"/>
  <c r="I310" i="32"/>
  <c r="J310" i="32"/>
  <c r="C311" i="32"/>
  <c r="D311" i="32"/>
  <c r="E311" i="32"/>
  <c r="F311" i="32" s="1"/>
  <c r="G311" i="32"/>
  <c r="H311" i="32"/>
  <c r="I311" i="32"/>
  <c r="J311" i="32"/>
  <c r="C312" i="32"/>
  <c r="D312" i="32"/>
  <c r="E312" i="32"/>
  <c r="F312" i="32" s="1"/>
  <c r="G312" i="32"/>
  <c r="H312" i="32"/>
  <c r="I312" i="32"/>
  <c r="J312" i="32"/>
  <c r="C313" i="32"/>
  <c r="D313" i="32"/>
  <c r="E313" i="32"/>
  <c r="F313" i="32" s="1"/>
  <c r="G313" i="32"/>
  <c r="H313" i="32"/>
  <c r="I313" i="32"/>
  <c r="J313" i="32"/>
  <c r="C314" i="32"/>
  <c r="D314" i="32"/>
  <c r="E314" i="32"/>
  <c r="F314" i="32" s="1"/>
  <c r="G314" i="32"/>
  <c r="H314" i="32"/>
  <c r="I314" i="32"/>
  <c r="J314" i="32"/>
  <c r="C315" i="32"/>
  <c r="D315" i="32"/>
  <c r="E315" i="32"/>
  <c r="F315" i="32" s="1"/>
  <c r="G315" i="32"/>
  <c r="H315" i="32"/>
  <c r="I315" i="32"/>
  <c r="J315" i="32"/>
  <c r="C316" i="32"/>
  <c r="D316" i="32"/>
  <c r="E316" i="32"/>
  <c r="F316" i="32" s="1"/>
  <c r="G316" i="32"/>
  <c r="H316" i="32"/>
  <c r="I316" i="32"/>
  <c r="J316" i="32"/>
  <c r="C317" i="32"/>
  <c r="D317" i="32"/>
  <c r="E317" i="32"/>
  <c r="F317" i="32" s="1"/>
  <c r="G317" i="32"/>
  <c r="H317" i="32"/>
  <c r="I317" i="32"/>
  <c r="J317" i="32"/>
  <c r="C318" i="32"/>
  <c r="D318" i="32"/>
  <c r="E318" i="32"/>
  <c r="F318" i="32" s="1"/>
  <c r="G318" i="32"/>
  <c r="H318" i="32"/>
  <c r="I318" i="32"/>
  <c r="J318" i="32"/>
  <c r="C319" i="32"/>
  <c r="D319" i="32"/>
  <c r="E319" i="32"/>
  <c r="F319" i="32" s="1"/>
  <c r="G319" i="32"/>
  <c r="H319" i="32"/>
  <c r="I319" i="32"/>
  <c r="J319" i="32"/>
  <c r="C320" i="32"/>
  <c r="D320" i="32"/>
  <c r="E320" i="32"/>
  <c r="F320" i="32" s="1"/>
  <c r="G320" i="32"/>
  <c r="H320" i="32"/>
  <c r="I320" i="32"/>
  <c r="J320" i="32"/>
  <c r="C321" i="32"/>
  <c r="D321" i="32"/>
  <c r="E321" i="32"/>
  <c r="F321" i="32" s="1"/>
  <c r="G321" i="32"/>
  <c r="H321" i="32"/>
  <c r="I321" i="32"/>
  <c r="J321" i="32"/>
  <c r="C322" i="32"/>
  <c r="D322" i="32"/>
  <c r="E322" i="32"/>
  <c r="F322" i="32" s="1"/>
  <c r="G322" i="32"/>
  <c r="H322" i="32"/>
  <c r="I322" i="32"/>
  <c r="J322" i="32"/>
  <c r="C323" i="32"/>
  <c r="D323" i="32"/>
  <c r="E323" i="32"/>
  <c r="F323" i="32" s="1"/>
  <c r="G323" i="32"/>
  <c r="H323" i="32"/>
  <c r="I323" i="32"/>
  <c r="J323" i="32"/>
  <c r="C324" i="32"/>
  <c r="D324" i="32"/>
  <c r="E324" i="32"/>
  <c r="F324" i="32" s="1"/>
  <c r="G324" i="32"/>
  <c r="H324" i="32"/>
  <c r="I324" i="32"/>
  <c r="J324" i="32"/>
  <c r="C325" i="32"/>
  <c r="D325" i="32"/>
  <c r="E325" i="32"/>
  <c r="F325" i="32" s="1"/>
  <c r="G325" i="32"/>
  <c r="H325" i="32"/>
  <c r="I325" i="32"/>
  <c r="J325" i="32"/>
  <c r="C326" i="32"/>
  <c r="D326" i="32"/>
  <c r="E326" i="32"/>
  <c r="F326" i="32" s="1"/>
  <c r="G326" i="32"/>
  <c r="H326" i="32"/>
  <c r="I326" i="32"/>
  <c r="J326" i="32"/>
  <c r="C327" i="32"/>
  <c r="D327" i="32"/>
  <c r="E327" i="32"/>
  <c r="F327" i="32" s="1"/>
  <c r="G327" i="32"/>
  <c r="H327" i="32"/>
  <c r="I327" i="32"/>
  <c r="J327" i="32"/>
  <c r="C328" i="32"/>
  <c r="D328" i="32"/>
  <c r="E328" i="32"/>
  <c r="F328" i="32" s="1"/>
  <c r="G328" i="32"/>
  <c r="H328" i="32"/>
  <c r="I328" i="32"/>
  <c r="J328" i="32"/>
  <c r="C329" i="32"/>
  <c r="D329" i="32"/>
  <c r="E329" i="32"/>
  <c r="F329" i="32" s="1"/>
  <c r="G329" i="32"/>
  <c r="H329" i="32"/>
  <c r="I329" i="32"/>
  <c r="J329" i="32"/>
  <c r="C330" i="32"/>
  <c r="D330" i="32"/>
  <c r="E330" i="32"/>
  <c r="F330" i="32" s="1"/>
  <c r="G330" i="32"/>
  <c r="H330" i="32"/>
  <c r="I330" i="32"/>
  <c r="J330" i="32"/>
  <c r="C331" i="32"/>
  <c r="D331" i="32"/>
  <c r="E331" i="32"/>
  <c r="F331" i="32" s="1"/>
  <c r="G331" i="32"/>
  <c r="H331" i="32"/>
  <c r="I331" i="32"/>
  <c r="J331" i="32"/>
  <c r="C332" i="32"/>
  <c r="D332" i="32"/>
  <c r="E332" i="32"/>
  <c r="F332" i="32" s="1"/>
  <c r="G332" i="32"/>
  <c r="H332" i="32"/>
  <c r="I332" i="32"/>
  <c r="J332" i="32"/>
  <c r="C333" i="32"/>
  <c r="D333" i="32"/>
  <c r="E333" i="32"/>
  <c r="F333" i="32" s="1"/>
  <c r="G333" i="32"/>
  <c r="H333" i="32"/>
  <c r="I333" i="32"/>
  <c r="J333" i="32"/>
  <c r="C334" i="32"/>
  <c r="D334" i="32"/>
  <c r="E334" i="32"/>
  <c r="F334" i="32" s="1"/>
  <c r="G334" i="32"/>
  <c r="H334" i="32"/>
  <c r="I334" i="32"/>
  <c r="J334" i="32"/>
  <c r="C335" i="32"/>
  <c r="D335" i="32"/>
  <c r="E335" i="32"/>
  <c r="F335" i="32" s="1"/>
  <c r="G335" i="32"/>
  <c r="H335" i="32"/>
  <c r="I335" i="32"/>
  <c r="J335" i="32"/>
  <c r="C336" i="32"/>
  <c r="D336" i="32"/>
  <c r="E336" i="32"/>
  <c r="F336" i="32" s="1"/>
  <c r="G336" i="32"/>
  <c r="H336" i="32"/>
  <c r="I336" i="32"/>
  <c r="J336" i="32"/>
  <c r="C337" i="32"/>
  <c r="D337" i="32"/>
  <c r="E337" i="32"/>
  <c r="F337" i="32" s="1"/>
  <c r="G337" i="32"/>
  <c r="H337" i="32"/>
  <c r="I337" i="32"/>
  <c r="J337" i="32"/>
  <c r="C338" i="32"/>
  <c r="D338" i="32"/>
  <c r="E338" i="32"/>
  <c r="F338" i="32" s="1"/>
  <c r="G338" i="32"/>
  <c r="H338" i="32"/>
  <c r="I338" i="32"/>
  <c r="J338" i="32"/>
  <c r="C339" i="32"/>
  <c r="D339" i="32"/>
  <c r="E339" i="32"/>
  <c r="F339" i="32" s="1"/>
  <c r="G339" i="32"/>
  <c r="H339" i="32"/>
  <c r="I339" i="32"/>
  <c r="J339" i="32"/>
  <c r="C340" i="32"/>
  <c r="D340" i="32"/>
  <c r="E340" i="32"/>
  <c r="F340" i="32" s="1"/>
  <c r="G340" i="32"/>
  <c r="H340" i="32"/>
  <c r="I340" i="32"/>
  <c r="J340" i="32"/>
  <c r="C341" i="32"/>
  <c r="D341" i="32"/>
  <c r="E341" i="32"/>
  <c r="F341" i="32" s="1"/>
  <c r="G341" i="32"/>
  <c r="H341" i="32"/>
  <c r="I341" i="32"/>
  <c r="J341" i="32"/>
  <c r="C342" i="32"/>
  <c r="D342" i="32"/>
  <c r="E342" i="32"/>
  <c r="F342" i="32" s="1"/>
  <c r="G342" i="32"/>
  <c r="H342" i="32"/>
  <c r="I342" i="32"/>
  <c r="J342" i="32"/>
  <c r="C343" i="32"/>
  <c r="D343" i="32"/>
  <c r="E343" i="32"/>
  <c r="F343" i="32" s="1"/>
  <c r="G343" i="32"/>
  <c r="H343" i="32"/>
  <c r="I343" i="32"/>
  <c r="J343" i="32"/>
  <c r="C344" i="32"/>
  <c r="D344" i="32"/>
  <c r="E344" i="32"/>
  <c r="F344" i="32" s="1"/>
  <c r="G344" i="32"/>
  <c r="H344" i="32"/>
  <c r="I344" i="32"/>
  <c r="J344" i="32"/>
  <c r="C345" i="32"/>
  <c r="D345" i="32"/>
  <c r="E345" i="32"/>
  <c r="F345" i="32" s="1"/>
  <c r="G345" i="32"/>
  <c r="H345" i="32"/>
  <c r="I345" i="32"/>
  <c r="J345" i="32"/>
  <c r="C346" i="32"/>
  <c r="D346" i="32"/>
  <c r="E346" i="32"/>
  <c r="F346" i="32" s="1"/>
  <c r="G346" i="32"/>
  <c r="H346" i="32"/>
  <c r="I346" i="32"/>
  <c r="J346" i="32"/>
  <c r="C347" i="32"/>
  <c r="D347" i="32"/>
  <c r="E347" i="32"/>
  <c r="F347" i="32" s="1"/>
  <c r="G347" i="32"/>
  <c r="H347" i="32"/>
  <c r="I347" i="32"/>
  <c r="J347" i="32"/>
  <c r="C348" i="32"/>
  <c r="D348" i="32"/>
  <c r="E348" i="32"/>
  <c r="F348" i="32" s="1"/>
  <c r="G348" i="32"/>
  <c r="H348" i="32"/>
  <c r="I348" i="32"/>
  <c r="J348" i="32"/>
  <c r="C349" i="32"/>
  <c r="D349" i="32"/>
  <c r="E349" i="32"/>
  <c r="F349" i="32" s="1"/>
  <c r="G349" i="32"/>
  <c r="H349" i="32"/>
  <c r="I349" i="32"/>
  <c r="J349" i="32"/>
  <c r="C350" i="32"/>
  <c r="D350" i="32"/>
  <c r="E350" i="32"/>
  <c r="F350" i="32" s="1"/>
  <c r="G350" i="32"/>
  <c r="H350" i="32"/>
  <c r="I350" i="32"/>
  <c r="J350" i="32"/>
  <c r="C351" i="32"/>
  <c r="D351" i="32"/>
  <c r="E351" i="32"/>
  <c r="F351" i="32" s="1"/>
  <c r="G351" i="32"/>
  <c r="H351" i="32"/>
  <c r="I351" i="32"/>
  <c r="J351" i="32"/>
  <c r="C352" i="32"/>
  <c r="D352" i="32"/>
  <c r="E352" i="32"/>
  <c r="F352" i="32" s="1"/>
  <c r="G352" i="32"/>
  <c r="H352" i="32"/>
  <c r="I352" i="32"/>
  <c r="J352" i="32"/>
  <c r="C353" i="32"/>
  <c r="D353" i="32"/>
  <c r="E353" i="32"/>
  <c r="F353" i="32" s="1"/>
  <c r="G353" i="32"/>
  <c r="H353" i="32"/>
  <c r="I353" i="32"/>
  <c r="J353" i="32"/>
  <c r="C354" i="32"/>
  <c r="D354" i="32"/>
  <c r="E354" i="32"/>
  <c r="F354" i="32" s="1"/>
  <c r="G354" i="32"/>
  <c r="H354" i="32"/>
  <c r="I354" i="32"/>
  <c r="J354" i="32"/>
  <c r="C355" i="32"/>
  <c r="D355" i="32"/>
  <c r="E355" i="32"/>
  <c r="F355" i="32" s="1"/>
  <c r="G355" i="32"/>
  <c r="H355" i="32"/>
  <c r="I355" i="32"/>
  <c r="J355" i="32"/>
  <c r="C356" i="32"/>
  <c r="D356" i="32"/>
  <c r="E356" i="32"/>
  <c r="F356" i="32" s="1"/>
  <c r="G356" i="32"/>
  <c r="H356" i="32"/>
  <c r="I356" i="32"/>
  <c r="J356" i="32"/>
  <c r="C357" i="32"/>
  <c r="D357" i="32"/>
  <c r="E357" i="32"/>
  <c r="F357" i="32" s="1"/>
  <c r="G357" i="32"/>
  <c r="H357" i="32"/>
  <c r="I357" i="32"/>
  <c r="J357" i="32"/>
  <c r="C358" i="32"/>
  <c r="D358" i="32"/>
  <c r="E358" i="32"/>
  <c r="F358" i="32" s="1"/>
  <c r="G358" i="32"/>
  <c r="H358" i="32"/>
  <c r="I358" i="32"/>
  <c r="J358" i="32"/>
  <c r="C359" i="32"/>
  <c r="D359" i="32"/>
  <c r="E359" i="32"/>
  <c r="F359" i="32" s="1"/>
  <c r="G359" i="32"/>
  <c r="H359" i="32"/>
  <c r="I359" i="32"/>
  <c r="J359" i="32"/>
  <c r="C360" i="32"/>
  <c r="D360" i="32"/>
  <c r="E360" i="32"/>
  <c r="F360" i="32" s="1"/>
  <c r="G360" i="32"/>
  <c r="H360" i="32"/>
  <c r="I360" i="32"/>
  <c r="J360" i="32"/>
  <c r="C361" i="32"/>
  <c r="D361" i="32"/>
  <c r="E361" i="32"/>
  <c r="F361" i="32" s="1"/>
  <c r="G361" i="32"/>
  <c r="H361" i="32"/>
  <c r="I361" i="32"/>
  <c r="J361" i="32"/>
  <c r="C362" i="32"/>
  <c r="D362" i="32"/>
  <c r="E362" i="32"/>
  <c r="F362" i="32" s="1"/>
  <c r="G362" i="32"/>
  <c r="H362" i="32"/>
  <c r="I362" i="32"/>
  <c r="J362" i="32"/>
  <c r="C363" i="32"/>
  <c r="D363" i="32"/>
  <c r="E363" i="32"/>
  <c r="F363" i="32" s="1"/>
  <c r="G363" i="32"/>
  <c r="H363" i="32"/>
  <c r="I363" i="32"/>
  <c r="J363" i="32"/>
  <c r="C364" i="32"/>
  <c r="D364" i="32"/>
  <c r="E364" i="32"/>
  <c r="F364" i="32" s="1"/>
  <c r="G364" i="32"/>
  <c r="H364" i="32"/>
  <c r="I364" i="32"/>
  <c r="J364" i="32"/>
  <c r="C365" i="32"/>
  <c r="D365" i="32"/>
  <c r="E365" i="32"/>
  <c r="F365" i="32" s="1"/>
  <c r="G365" i="32"/>
  <c r="H365" i="32"/>
  <c r="I365" i="32"/>
  <c r="J365" i="32"/>
  <c r="C366" i="32"/>
  <c r="D366" i="32"/>
  <c r="E366" i="32"/>
  <c r="F366" i="32" s="1"/>
  <c r="G366" i="32"/>
  <c r="H366" i="32"/>
  <c r="I366" i="32"/>
  <c r="J366" i="32"/>
  <c r="C367" i="32"/>
  <c r="D367" i="32"/>
  <c r="E367" i="32"/>
  <c r="F367" i="32" s="1"/>
  <c r="G367" i="32"/>
  <c r="H367" i="32"/>
  <c r="I367" i="32"/>
  <c r="J367" i="32"/>
  <c r="C368" i="32"/>
  <c r="D368" i="32"/>
  <c r="E368" i="32"/>
  <c r="F368" i="32" s="1"/>
  <c r="G368" i="32"/>
  <c r="H368" i="32"/>
  <c r="I368" i="32"/>
  <c r="J368" i="32"/>
  <c r="C369" i="32"/>
  <c r="D369" i="32"/>
  <c r="E369" i="32"/>
  <c r="F369" i="32" s="1"/>
  <c r="G369" i="32"/>
  <c r="H369" i="32"/>
  <c r="I369" i="32"/>
  <c r="J369" i="32"/>
  <c r="C370" i="32"/>
  <c r="D370" i="32"/>
  <c r="E370" i="32"/>
  <c r="F370" i="32" s="1"/>
  <c r="G370" i="32"/>
  <c r="H370" i="32"/>
  <c r="I370" i="32"/>
  <c r="J370" i="32"/>
  <c r="C371" i="32"/>
  <c r="D371" i="32"/>
  <c r="E371" i="32"/>
  <c r="F371" i="32" s="1"/>
  <c r="G371" i="32"/>
  <c r="H371" i="32"/>
  <c r="I371" i="32"/>
  <c r="J371" i="32"/>
  <c r="C372" i="32"/>
  <c r="D372" i="32"/>
  <c r="E372" i="32"/>
  <c r="F372" i="32" s="1"/>
  <c r="G372" i="32"/>
  <c r="H372" i="32"/>
  <c r="I372" i="32"/>
  <c r="J372" i="32"/>
  <c r="C373" i="32"/>
  <c r="D373" i="32"/>
  <c r="E373" i="32"/>
  <c r="F373" i="32" s="1"/>
  <c r="G373" i="32"/>
  <c r="H373" i="32"/>
  <c r="I373" i="32"/>
  <c r="J373" i="32"/>
  <c r="C374" i="32"/>
  <c r="D374" i="32"/>
  <c r="E374" i="32"/>
  <c r="F374" i="32" s="1"/>
  <c r="G374" i="32"/>
  <c r="H374" i="32"/>
  <c r="I374" i="32"/>
  <c r="J374" i="32"/>
  <c r="C375" i="32"/>
  <c r="D375" i="32"/>
  <c r="E375" i="32"/>
  <c r="F375" i="32" s="1"/>
  <c r="G375" i="32"/>
  <c r="H375" i="32"/>
  <c r="I375" i="32"/>
  <c r="J375" i="32"/>
  <c r="C376" i="32"/>
  <c r="D376" i="32"/>
  <c r="E376" i="32"/>
  <c r="F376" i="32" s="1"/>
  <c r="G376" i="32"/>
  <c r="H376" i="32"/>
  <c r="I376" i="32"/>
  <c r="J376" i="32"/>
  <c r="C377" i="32"/>
  <c r="D377" i="32"/>
  <c r="E377" i="32"/>
  <c r="F377" i="32" s="1"/>
  <c r="G377" i="32"/>
  <c r="H377" i="32"/>
  <c r="I377" i="32"/>
  <c r="J377" i="32"/>
  <c r="C378" i="32"/>
  <c r="D378" i="32"/>
  <c r="E378" i="32"/>
  <c r="F378" i="32" s="1"/>
  <c r="G378" i="32"/>
  <c r="H378" i="32"/>
  <c r="I378" i="32"/>
  <c r="J378" i="32"/>
  <c r="C379" i="32"/>
  <c r="D379" i="32"/>
  <c r="E379" i="32"/>
  <c r="F379" i="32" s="1"/>
  <c r="G379" i="32"/>
  <c r="H379" i="32"/>
  <c r="I379" i="32"/>
  <c r="J379" i="32"/>
  <c r="C380" i="32"/>
  <c r="D380" i="32"/>
  <c r="E380" i="32"/>
  <c r="F380" i="32" s="1"/>
  <c r="G380" i="32"/>
  <c r="H380" i="32"/>
  <c r="I380" i="32"/>
  <c r="J380" i="32"/>
  <c r="C381" i="32"/>
  <c r="D381" i="32"/>
  <c r="E381" i="32"/>
  <c r="F381" i="32" s="1"/>
  <c r="G381" i="32"/>
  <c r="H381" i="32"/>
  <c r="I381" i="32"/>
  <c r="J381" i="32"/>
  <c r="C382" i="32"/>
  <c r="D382" i="32"/>
  <c r="E382" i="32"/>
  <c r="F382" i="32" s="1"/>
  <c r="G382" i="32"/>
  <c r="H382" i="32"/>
  <c r="I382" i="32"/>
  <c r="J382" i="32"/>
  <c r="C383" i="32"/>
  <c r="D383" i="32"/>
  <c r="E383" i="32"/>
  <c r="F383" i="32" s="1"/>
  <c r="G383" i="32"/>
  <c r="H383" i="32"/>
  <c r="I383" i="32"/>
  <c r="J383" i="32"/>
  <c r="C384" i="32"/>
  <c r="D384" i="32"/>
  <c r="E384" i="32"/>
  <c r="F384" i="32" s="1"/>
  <c r="G384" i="32"/>
  <c r="H384" i="32"/>
  <c r="I384" i="32"/>
  <c r="J384" i="32"/>
  <c r="C385" i="32"/>
  <c r="D385" i="32"/>
  <c r="E385" i="32"/>
  <c r="F385" i="32" s="1"/>
  <c r="G385" i="32"/>
  <c r="H385" i="32"/>
  <c r="I385" i="32"/>
  <c r="J385" i="32"/>
  <c r="C386" i="32"/>
  <c r="D386" i="32"/>
  <c r="E386" i="32"/>
  <c r="F386" i="32" s="1"/>
  <c r="G386" i="32"/>
  <c r="H386" i="32"/>
  <c r="I386" i="32"/>
  <c r="J386" i="32"/>
  <c r="C387" i="32"/>
  <c r="D387" i="32"/>
  <c r="E387" i="32"/>
  <c r="F387" i="32" s="1"/>
  <c r="G387" i="32"/>
  <c r="H387" i="32"/>
  <c r="I387" i="32"/>
  <c r="J387" i="32"/>
  <c r="C388" i="32"/>
  <c r="D388" i="32"/>
  <c r="E388" i="32"/>
  <c r="F388" i="32" s="1"/>
  <c r="G388" i="32"/>
  <c r="H388" i="32"/>
  <c r="I388" i="32"/>
  <c r="J388" i="32"/>
  <c r="C389" i="32"/>
  <c r="D389" i="32"/>
  <c r="E389" i="32"/>
  <c r="F389" i="32" s="1"/>
  <c r="G389" i="32"/>
  <c r="H389" i="32"/>
  <c r="I389" i="32"/>
  <c r="J389" i="32"/>
  <c r="C390" i="32"/>
  <c r="D390" i="32"/>
  <c r="E390" i="32"/>
  <c r="F390" i="32" s="1"/>
  <c r="G390" i="32"/>
  <c r="H390" i="32"/>
  <c r="I390" i="32"/>
  <c r="J390" i="32"/>
  <c r="C391" i="32"/>
  <c r="D391" i="32"/>
  <c r="E391" i="32"/>
  <c r="F391" i="32" s="1"/>
  <c r="G391" i="32"/>
  <c r="H391" i="32"/>
  <c r="I391" i="32"/>
  <c r="J391" i="32"/>
  <c r="C392" i="32"/>
  <c r="D392" i="32"/>
  <c r="E392" i="32"/>
  <c r="F392" i="32" s="1"/>
  <c r="G392" i="32"/>
  <c r="H392" i="32"/>
  <c r="I392" i="32"/>
  <c r="J392" i="32"/>
  <c r="C393" i="32"/>
  <c r="D393" i="32"/>
  <c r="E393" i="32"/>
  <c r="F393" i="32" s="1"/>
  <c r="G393" i="32"/>
  <c r="H393" i="32"/>
  <c r="I393" i="32"/>
  <c r="J393" i="32"/>
  <c r="C394" i="32"/>
  <c r="D394" i="32"/>
  <c r="E394" i="32"/>
  <c r="F394" i="32" s="1"/>
  <c r="G394" i="32"/>
  <c r="H394" i="32"/>
  <c r="I394" i="32"/>
  <c r="J394" i="32"/>
  <c r="C395" i="32"/>
  <c r="D395" i="32"/>
  <c r="E395" i="32"/>
  <c r="F395" i="32" s="1"/>
  <c r="G395" i="32"/>
  <c r="H395" i="32"/>
  <c r="I395" i="32"/>
  <c r="J395" i="32"/>
  <c r="C396" i="32"/>
  <c r="D396" i="32"/>
  <c r="E396" i="32"/>
  <c r="F396" i="32" s="1"/>
  <c r="G396" i="32"/>
  <c r="H396" i="32"/>
  <c r="I396" i="32"/>
  <c r="J396" i="32"/>
  <c r="C397" i="32"/>
  <c r="D397" i="32"/>
  <c r="E397" i="32"/>
  <c r="F397" i="32" s="1"/>
  <c r="G397" i="32"/>
  <c r="H397" i="32"/>
  <c r="I397" i="32"/>
  <c r="J397" i="32"/>
  <c r="C398" i="32"/>
  <c r="D398" i="32"/>
  <c r="E398" i="32"/>
  <c r="F398" i="32" s="1"/>
  <c r="G398" i="32"/>
  <c r="H398" i="32"/>
  <c r="I398" i="32"/>
  <c r="J398" i="32"/>
  <c r="C399" i="32"/>
  <c r="D399" i="32"/>
  <c r="E399" i="32"/>
  <c r="F399" i="32" s="1"/>
  <c r="G399" i="32"/>
  <c r="H399" i="32"/>
  <c r="I399" i="32"/>
  <c r="J399" i="32"/>
  <c r="C400" i="32"/>
  <c r="D400" i="32"/>
  <c r="E400" i="32"/>
  <c r="F400" i="32" s="1"/>
  <c r="G400" i="32"/>
  <c r="H400" i="32"/>
  <c r="I400" i="32"/>
  <c r="J400" i="32"/>
  <c r="C401" i="32"/>
  <c r="D401" i="32"/>
  <c r="E401" i="32"/>
  <c r="F401" i="32" s="1"/>
  <c r="G401" i="32"/>
  <c r="H401" i="32"/>
  <c r="I401" i="32"/>
  <c r="J401" i="32"/>
  <c r="C402" i="32"/>
  <c r="D402" i="32"/>
  <c r="E402" i="32"/>
  <c r="F402" i="32" s="1"/>
  <c r="G402" i="32"/>
  <c r="H402" i="32"/>
  <c r="I402" i="32"/>
  <c r="J402" i="32"/>
  <c r="C403" i="32"/>
  <c r="D403" i="32"/>
  <c r="E403" i="32"/>
  <c r="F403" i="32" s="1"/>
  <c r="G403" i="32"/>
  <c r="H403" i="32"/>
  <c r="I403" i="32"/>
  <c r="J403" i="32"/>
  <c r="C404" i="32"/>
  <c r="D404" i="32"/>
  <c r="E404" i="32"/>
  <c r="F404" i="32" s="1"/>
  <c r="G404" i="32"/>
  <c r="H404" i="32"/>
  <c r="I404" i="32"/>
  <c r="J404" i="32"/>
  <c r="C405" i="32"/>
  <c r="D405" i="32"/>
  <c r="E405" i="32"/>
  <c r="F405" i="32" s="1"/>
  <c r="G405" i="32"/>
  <c r="H405" i="32"/>
  <c r="I405" i="32"/>
  <c r="J405" i="32"/>
  <c r="C406" i="32"/>
  <c r="D406" i="32"/>
  <c r="E406" i="32"/>
  <c r="F406" i="32" s="1"/>
  <c r="G406" i="32"/>
  <c r="H406" i="32"/>
  <c r="I406" i="32"/>
  <c r="J406" i="32"/>
  <c r="C407" i="32"/>
  <c r="D407" i="32"/>
  <c r="E407" i="32"/>
  <c r="F407" i="32" s="1"/>
  <c r="G407" i="32"/>
  <c r="H407" i="32"/>
  <c r="I407" i="32"/>
  <c r="J407" i="32"/>
  <c r="C408" i="32"/>
  <c r="D408" i="32"/>
  <c r="E408" i="32"/>
  <c r="F408" i="32" s="1"/>
  <c r="G408" i="32"/>
  <c r="H408" i="32"/>
  <c r="I408" i="32"/>
  <c r="J408" i="32"/>
  <c r="C409" i="32"/>
  <c r="D409" i="32"/>
  <c r="E409" i="32"/>
  <c r="F409" i="32" s="1"/>
  <c r="G409" i="32"/>
  <c r="H409" i="32"/>
  <c r="I409" i="32"/>
  <c r="J409" i="32"/>
  <c r="C410" i="32"/>
  <c r="D410" i="32"/>
  <c r="E410" i="32"/>
  <c r="F410" i="32" s="1"/>
  <c r="G410" i="32"/>
  <c r="H410" i="32"/>
  <c r="I410" i="32"/>
  <c r="J410" i="32"/>
  <c r="C411" i="32"/>
  <c r="D411" i="32"/>
  <c r="E411" i="32"/>
  <c r="F411" i="32" s="1"/>
  <c r="G411" i="32"/>
  <c r="H411" i="32"/>
  <c r="I411" i="32"/>
  <c r="J411" i="32"/>
  <c r="C412" i="32"/>
  <c r="D412" i="32"/>
  <c r="E412" i="32"/>
  <c r="F412" i="32" s="1"/>
  <c r="G412" i="32"/>
  <c r="H412" i="32"/>
  <c r="I412" i="32"/>
  <c r="J412" i="32"/>
  <c r="C413" i="32"/>
  <c r="D413" i="32"/>
  <c r="E413" i="32"/>
  <c r="F413" i="32" s="1"/>
  <c r="G413" i="32"/>
  <c r="H413" i="32"/>
  <c r="I413" i="32"/>
  <c r="J413" i="32"/>
  <c r="C414" i="32"/>
  <c r="D414" i="32"/>
  <c r="E414" i="32"/>
  <c r="F414" i="32" s="1"/>
  <c r="G414" i="32"/>
  <c r="H414" i="32"/>
  <c r="I414" i="32"/>
  <c r="J414" i="32"/>
  <c r="C415" i="32"/>
  <c r="D415" i="32"/>
  <c r="E415" i="32"/>
  <c r="F415" i="32" s="1"/>
  <c r="G415" i="32"/>
  <c r="H415" i="32"/>
  <c r="I415" i="32"/>
  <c r="J415" i="32"/>
  <c r="C416" i="32"/>
  <c r="D416" i="32"/>
  <c r="E416" i="32"/>
  <c r="F416" i="32" s="1"/>
  <c r="G416" i="32"/>
  <c r="H416" i="32"/>
  <c r="I416" i="32"/>
  <c r="J416" i="32"/>
  <c r="C417" i="32"/>
  <c r="D417" i="32"/>
  <c r="E417" i="32"/>
  <c r="F417" i="32" s="1"/>
  <c r="G417" i="32"/>
  <c r="H417" i="32"/>
  <c r="I417" i="32"/>
  <c r="J417" i="32"/>
  <c r="C418" i="32"/>
  <c r="D418" i="32"/>
  <c r="E418" i="32"/>
  <c r="F418" i="32" s="1"/>
  <c r="G418" i="32"/>
  <c r="H418" i="32"/>
  <c r="I418" i="32"/>
  <c r="J418" i="32"/>
  <c r="C419" i="32"/>
  <c r="D419" i="32"/>
  <c r="E419" i="32"/>
  <c r="F419" i="32" s="1"/>
  <c r="G419" i="32"/>
  <c r="H419" i="32"/>
  <c r="I419" i="32"/>
  <c r="J419" i="32"/>
  <c r="C420" i="32"/>
  <c r="D420" i="32"/>
  <c r="E420" i="32"/>
  <c r="F420" i="32" s="1"/>
  <c r="G420" i="32"/>
  <c r="H420" i="32"/>
  <c r="I420" i="32"/>
  <c r="J420" i="32"/>
  <c r="C421" i="32"/>
  <c r="D421" i="32"/>
  <c r="E421" i="32"/>
  <c r="F421" i="32" s="1"/>
  <c r="G421" i="32"/>
  <c r="H421" i="32"/>
  <c r="I421" i="32"/>
  <c r="J421" i="32"/>
  <c r="C422" i="32"/>
  <c r="D422" i="32"/>
  <c r="E422" i="32"/>
  <c r="F422" i="32" s="1"/>
  <c r="G422" i="32"/>
  <c r="H422" i="32"/>
  <c r="I422" i="32"/>
  <c r="J422" i="32"/>
  <c r="C423" i="32"/>
  <c r="D423" i="32"/>
  <c r="E423" i="32"/>
  <c r="F423" i="32" s="1"/>
  <c r="G423" i="32"/>
  <c r="H423" i="32"/>
  <c r="I423" i="32"/>
  <c r="J423" i="32"/>
  <c r="C424" i="32"/>
  <c r="D424" i="32"/>
  <c r="E424" i="32"/>
  <c r="F424" i="32" s="1"/>
  <c r="G424" i="32"/>
  <c r="H424" i="32"/>
  <c r="I424" i="32"/>
  <c r="J424" i="32"/>
  <c r="C425" i="32"/>
  <c r="D425" i="32"/>
  <c r="E425" i="32"/>
  <c r="F425" i="32" s="1"/>
  <c r="G425" i="32"/>
  <c r="H425" i="32"/>
  <c r="I425" i="32"/>
  <c r="J425" i="32"/>
  <c r="C426" i="32"/>
  <c r="D426" i="32"/>
  <c r="E426" i="32"/>
  <c r="F426" i="32" s="1"/>
  <c r="G426" i="32"/>
  <c r="H426" i="32"/>
  <c r="I426" i="32"/>
  <c r="J426" i="32"/>
  <c r="C427" i="32"/>
  <c r="D427" i="32"/>
  <c r="E427" i="32"/>
  <c r="F427" i="32" s="1"/>
  <c r="G427" i="32"/>
  <c r="H427" i="32"/>
  <c r="I427" i="32"/>
  <c r="J427" i="32"/>
  <c r="C428" i="32"/>
  <c r="D428" i="32"/>
  <c r="E428" i="32"/>
  <c r="F428" i="32" s="1"/>
  <c r="G428" i="32"/>
  <c r="H428" i="32"/>
  <c r="I428" i="32"/>
  <c r="J428" i="32"/>
  <c r="C429" i="32"/>
  <c r="D429" i="32"/>
  <c r="E429" i="32"/>
  <c r="F429" i="32" s="1"/>
  <c r="G429" i="32"/>
  <c r="H429" i="32"/>
  <c r="I429" i="32"/>
  <c r="J429" i="32"/>
  <c r="C430" i="32"/>
  <c r="D430" i="32"/>
  <c r="E430" i="32"/>
  <c r="F430" i="32" s="1"/>
  <c r="G430" i="32"/>
  <c r="H430" i="32"/>
  <c r="I430" i="32"/>
  <c r="J430" i="32"/>
  <c r="C431" i="32"/>
  <c r="D431" i="32"/>
  <c r="E431" i="32"/>
  <c r="F431" i="32" s="1"/>
  <c r="G431" i="32"/>
  <c r="H431" i="32"/>
  <c r="I431" i="32"/>
  <c r="J431" i="32"/>
  <c r="C432" i="32"/>
  <c r="D432" i="32"/>
  <c r="E432" i="32"/>
  <c r="F432" i="32" s="1"/>
  <c r="G432" i="32"/>
  <c r="H432" i="32"/>
  <c r="I432" i="32"/>
  <c r="J432" i="32"/>
  <c r="C433" i="32"/>
  <c r="D433" i="32"/>
  <c r="E433" i="32"/>
  <c r="F433" i="32" s="1"/>
  <c r="G433" i="32"/>
  <c r="H433" i="32"/>
  <c r="I433" i="32"/>
  <c r="J433" i="32"/>
  <c r="C434" i="32"/>
  <c r="D434" i="32"/>
  <c r="E434" i="32"/>
  <c r="F434" i="32" s="1"/>
  <c r="G434" i="32"/>
  <c r="H434" i="32"/>
  <c r="I434" i="32"/>
  <c r="J434" i="32"/>
  <c r="C435" i="32"/>
  <c r="D435" i="32"/>
  <c r="E435" i="32"/>
  <c r="F435" i="32" s="1"/>
  <c r="G435" i="32"/>
  <c r="H435" i="32"/>
  <c r="I435" i="32"/>
  <c r="J435" i="32"/>
  <c r="C436" i="32"/>
  <c r="D436" i="32"/>
  <c r="E436" i="32"/>
  <c r="F436" i="32" s="1"/>
  <c r="G436" i="32"/>
  <c r="H436" i="32"/>
  <c r="I436" i="32"/>
  <c r="J436" i="32"/>
  <c r="C437" i="32"/>
  <c r="D437" i="32"/>
  <c r="E437" i="32"/>
  <c r="F437" i="32" s="1"/>
  <c r="G437" i="32"/>
  <c r="H437" i="32"/>
  <c r="I437" i="32"/>
  <c r="J437" i="32"/>
  <c r="C438" i="32"/>
  <c r="D438" i="32"/>
  <c r="E438" i="32"/>
  <c r="F438" i="32" s="1"/>
  <c r="G438" i="32"/>
  <c r="H438" i="32"/>
  <c r="I438" i="32"/>
  <c r="J438" i="32"/>
  <c r="C439" i="32"/>
  <c r="D439" i="32"/>
  <c r="E439" i="32"/>
  <c r="F439" i="32" s="1"/>
  <c r="G439" i="32"/>
  <c r="H439" i="32"/>
  <c r="I439" i="32"/>
  <c r="J439" i="32"/>
  <c r="C440" i="32"/>
  <c r="D440" i="32"/>
  <c r="E440" i="32"/>
  <c r="F440" i="32" s="1"/>
  <c r="G440" i="32"/>
  <c r="H440" i="32"/>
  <c r="I440" i="32"/>
  <c r="J440" i="32"/>
  <c r="C441" i="32"/>
  <c r="D441" i="32"/>
  <c r="E441" i="32"/>
  <c r="F441" i="32" s="1"/>
  <c r="G441" i="32"/>
  <c r="H441" i="32"/>
  <c r="I441" i="32"/>
  <c r="J441" i="32"/>
  <c r="C442" i="32"/>
  <c r="D442" i="32"/>
  <c r="E442" i="32"/>
  <c r="F442" i="32" s="1"/>
  <c r="G442" i="32"/>
  <c r="H442" i="32"/>
  <c r="I442" i="32"/>
  <c r="J442" i="32"/>
  <c r="C443" i="32"/>
  <c r="D443" i="32"/>
  <c r="E443" i="32"/>
  <c r="F443" i="32" s="1"/>
  <c r="G443" i="32"/>
  <c r="H443" i="32"/>
  <c r="I443" i="32"/>
  <c r="J443" i="32"/>
  <c r="C444" i="32"/>
  <c r="D444" i="32"/>
  <c r="E444" i="32"/>
  <c r="F444" i="32" s="1"/>
  <c r="G444" i="32"/>
  <c r="H444" i="32"/>
  <c r="I444" i="32"/>
  <c r="J444" i="32"/>
  <c r="C445" i="32"/>
  <c r="D445" i="32"/>
  <c r="E445" i="32"/>
  <c r="F445" i="32" s="1"/>
  <c r="G445" i="32"/>
  <c r="H445" i="32"/>
  <c r="I445" i="32"/>
  <c r="J445" i="32"/>
  <c r="C446" i="32"/>
  <c r="D446" i="32"/>
  <c r="E446" i="32"/>
  <c r="F446" i="32" s="1"/>
  <c r="G446" i="32"/>
  <c r="H446" i="32"/>
  <c r="I446" i="32"/>
  <c r="J446" i="32"/>
  <c r="C447" i="32"/>
  <c r="D447" i="32"/>
  <c r="E447" i="32"/>
  <c r="F447" i="32" s="1"/>
  <c r="G447" i="32"/>
  <c r="H447" i="32"/>
  <c r="I447" i="32"/>
  <c r="J447" i="32"/>
  <c r="C448" i="32"/>
  <c r="D448" i="32"/>
  <c r="E448" i="32"/>
  <c r="F448" i="32" s="1"/>
  <c r="G448" i="32"/>
  <c r="H448" i="32"/>
  <c r="I448" i="32"/>
  <c r="J448" i="32"/>
  <c r="C449" i="32"/>
  <c r="D449" i="32"/>
  <c r="E449" i="32"/>
  <c r="F449" i="32" s="1"/>
  <c r="G449" i="32"/>
  <c r="H449" i="32"/>
  <c r="I449" i="32"/>
  <c r="J449" i="32"/>
  <c r="C450" i="32"/>
  <c r="D450" i="32"/>
  <c r="E450" i="32"/>
  <c r="F450" i="32" s="1"/>
  <c r="G450" i="32"/>
  <c r="H450" i="32"/>
  <c r="I450" i="32"/>
  <c r="J450" i="32"/>
  <c r="C451" i="32"/>
  <c r="D451" i="32"/>
  <c r="E451" i="32"/>
  <c r="F451" i="32" s="1"/>
  <c r="G451" i="32"/>
  <c r="H451" i="32"/>
  <c r="I451" i="32"/>
  <c r="J451" i="32"/>
  <c r="C452" i="32"/>
  <c r="D452" i="32"/>
  <c r="E452" i="32"/>
  <c r="F452" i="32" s="1"/>
  <c r="G452" i="32"/>
  <c r="H452" i="32"/>
  <c r="I452" i="32"/>
  <c r="J452" i="32"/>
  <c r="C453" i="32"/>
  <c r="D453" i="32"/>
  <c r="E453" i="32"/>
  <c r="F453" i="32" s="1"/>
  <c r="G453" i="32"/>
  <c r="H453" i="32"/>
  <c r="I453" i="32"/>
  <c r="J453" i="32"/>
  <c r="C454" i="32"/>
  <c r="D454" i="32"/>
  <c r="E454" i="32"/>
  <c r="F454" i="32" s="1"/>
  <c r="G454" i="32"/>
  <c r="H454" i="32"/>
  <c r="I454" i="32"/>
  <c r="J454" i="32"/>
  <c r="C455" i="32"/>
  <c r="D455" i="32"/>
  <c r="E455" i="32"/>
  <c r="F455" i="32" s="1"/>
  <c r="G455" i="32"/>
  <c r="H455" i="32"/>
  <c r="I455" i="32"/>
  <c r="J455" i="32"/>
  <c r="C456" i="32"/>
  <c r="D456" i="32"/>
  <c r="E456" i="32"/>
  <c r="F456" i="32" s="1"/>
  <c r="G456" i="32"/>
  <c r="H456" i="32"/>
  <c r="I456" i="32"/>
  <c r="J456" i="32"/>
  <c r="C457" i="32"/>
  <c r="D457" i="32"/>
  <c r="E457" i="32"/>
  <c r="F457" i="32" s="1"/>
  <c r="G457" i="32"/>
  <c r="H457" i="32"/>
  <c r="I457" i="32"/>
  <c r="J457" i="32"/>
  <c r="C458" i="32"/>
  <c r="D458" i="32"/>
  <c r="E458" i="32"/>
  <c r="F458" i="32" s="1"/>
  <c r="G458" i="32"/>
  <c r="H458" i="32"/>
  <c r="I458" i="32"/>
  <c r="J458" i="32"/>
  <c r="C459" i="32"/>
  <c r="D459" i="32"/>
  <c r="E459" i="32"/>
  <c r="F459" i="32" s="1"/>
  <c r="G459" i="32"/>
  <c r="H459" i="32"/>
  <c r="I459" i="32"/>
  <c r="J459" i="32"/>
  <c r="C460" i="32"/>
  <c r="D460" i="32"/>
  <c r="E460" i="32"/>
  <c r="F460" i="32" s="1"/>
  <c r="G460" i="32"/>
  <c r="H460" i="32"/>
  <c r="I460" i="32"/>
  <c r="J460" i="32"/>
  <c r="C461" i="32"/>
  <c r="D461" i="32"/>
  <c r="E461" i="32"/>
  <c r="F461" i="32" s="1"/>
  <c r="G461" i="32"/>
  <c r="H461" i="32"/>
  <c r="I461" i="32"/>
  <c r="J461" i="32"/>
  <c r="C462" i="32"/>
  <c r="D462" i="32"/>
  <c r="E462" i="32"/>
  <c r="F462" i="32" s="1"/>
  <c r="G462" i="32"/>
  <c r="H462" i="32"/>
  <c r="I462" i="32"/>
  <c r="J462" i="32"/>
  <c r="C463" i="32"/>
  <c r="D463" i="32"/>
  <c r="E463" i="32"/>
  <c r="F463" i="32" s="1"/>
  <c r="G463" i="32"/>
  <c r="H463" i="32"/>
  <c r="I463" i="32"/>
  <c r="J463" i="32"/>
  <c r="C464" i="32"/>
  <c r="D464" i="32"/>
  <c r="E464" i="32"/>
  <c r="F464" i="32" s="1"/>
  <c r="G464" i="32"/>
  <c r="H464" i="32"/>
  <c r="I464" i="32"/>
  <c r="J464" i="32"/>
  <c r="C465" i="32"/>
  <c r="D465" i="32"/>
  <c r="E465" i="32"/>
  <c r="F465" i="32" s="1"/>
  <c r="G465" i="32"/>
  <c r="H465" i="32"/>
  <c r="I465" i="32"/>
  <c r="J465" i="32"/>
  <c r="C466" i="32"/>
  <c r="D466" i="32"/>
  <c r="E466" i="32"/>
  <c r="F466" i="32" s="1"/>
  <c r="G466" i="32"/>
  <c r="H466" i="32"/>
  <c r="I466" i="32"/>
  <c r="J466" i="32"/>
  <c r="C467" i="32"/>
  <c r="D467" i="32"/>
  <c r="E467" i="32"/>
  <c r="F467" i="32" s="1"/>
  <c r="G467" i="32"/>
  <c r="H467" i="32"/>
  <c r="I467" i="32"/>
  <c r="J467" i="32"/>
  <c r="C468" i="32"/>
  <c r="D468" i="32"/>
  <c r="E468" i="32"/>
  <c r="F468" i="32" s="1"/>
  <c r="G468" i="32"/>
  <c r="H468" i="32"/>
  <c r="I468" i="32"/>
  <c r="J468" i="32"/>
  <c r="C469" i="32"/>
  <c r="D469" i="32"/>
  <c r="E469" i="32"/>
  <c r="F469" i="32" s="1"/>
  <c r="G469" i="32"/>
  <c r="H469" i="32"/>
  <c r="I469" i="32"/>
  <c r="J469" i="32"/>
  <c r="C470" i="32"/>
  <c r="D470" i="32"/>
  <c r="E470" i="32"/>
  <c r="F470" i="32" s="1"/>
  <c r="G470" i="32"/>
  <c r="H470" i="32"/>
  <c r="I470" i="32"/>
  <c r="J470" i="32"/>
  <c r="C471" i="32"/>
  <c r="D471" i="32"/>
  <c r="E471" i="32"/>
  <c r="F471" i="32" s="1"/>
  <c r="G471" i="32"/>
  <c r="H471" i="32"/>
  <c r="I471" i="32"/>
  <c r="J471" i="32"/>
  <c r="C472" i="32"/>
  <c r="D472" i="32"/>
  <c r="E472" i="32"/>
  <c r="F472" i="32" s="1"/>
  <c r="G472" i="32"/>
  <c r="H472" i="32"/>
  <c r="I472" i="32"/>
  <c r="J472" i="32"/>
  <c r="C473" i="32"/>
  <c r="D473" i="32"/>
  <c r="E473" i="32"/>
  <c r="F473" i="32" s="1"/>
  <c r="G473" i="32"/>
  <c r="H473" i="32"/>
  <c r="I473" i="32"/>
  <c r="J473" i="32"/>
  <c r="C474" i="32"/>
  <c r="D474" i="32"/>
  <c r="E474" i="32"/>
  <c r="F474" i="32" s="1"/>
  <c r="G474" i="32"/>
  <c r="H474" i="32"/>
  <c r="I474" i="32"/>
  <c r="J474" i="32"/>
  <c r="C475" i="32"/>
  <c r="D475" i="32"/>
  <c r="E475" i="32"/>
  <c r="F475" i="32" s="1"/>
  <c r="G475" i="32"/>
  <c r="H475" i="32"/>
  <c r="I475" i="32"/>
  <c r="J475" i="32"/>
  <c r="C476" i="32"/>
  <c r="D476" i="32"/>
  <c r="E476" i="32"/>
  <c r="F476" i="32" s="1"/>
  <c r="G476" i="32"/>
  <c r="H476" i="32"/>
  <c r="I476" i="32"/>
  <c r="J476" i="32"/>
  <c r="C477" i="32"/>
  <c r="D477" i="32"/>
  <c r="E477" i="32"/>
  <c r="F477" i="32" s="1"/>
  <c r="G477" i="32"/>
  <c r="H477" i="32"/>
  <c r="I477" i="32"/>
  <c r="J477" i="32"/>
  <c r="C478" i="32"/>
  <c r="D478" i="32"/>
  <c r="E478" i="32"/>
  <c r="F478" i="32" s="1"/>
  <c r="G478" i="32"/>
  <c r="H478" i="32"/>
  <c r="I478" i="32"/>
  <c r="J478" i="32"/>
  <c r="C479" i="32"/>
  <c r="D479" i="32"/>
  <c r="E479" i="32"/>
  <c r="F479" i="32" s="1"/>
  <c r="G479" i="32"/>
  <c r="H479" i="32"/>
  <c r="I479" i="32"/>
  <c r="J479" i="32"/>
  <c r="C480" i="32"/>
  <c r="D480" i="32"/>
  <c r="E480" i="32"/>
  <c r="F480" i="32" s="1"/>
  <c r="G480" i="32"/>
  <c r="H480" i="32"/>
  <c r="I480" i="32"/>
  <c r="J480" i="32"/>
  <c r="C481" i="32"/>
  <c r="D481" i="32"/>
  <c r="E481" i="32"/>
  <c r="F481" i="32" s="1"/>
  <c r="G481" i="32"/>
  <c r="H481" i="32"/>
  <c r="I481" i="32"/>
  <c r="J481" i="32"/>
  <c r="C482" i="32"/>
  <c r="D482" i="32"/>
  <c r="E482" i="32"/>
  <c r="F482" i="32" s="1"/>
  <c r="G482" i="32"/>
  <c r="H482" i="32"/>
  <c r="I482" i="32"/>
  <c r="J482" i="32"/>
  <c r="C483" i="32"/>
  <c r="D483" i="32"/>
  <c r="E483" i="32"/>
  <c r="F483" i="32" s="1"/>
  <c r="G483" i="32"/>
  <c r="H483" i="32"/>
  <c r="I483" i="32"/>
  <c r="J483" i="32"/>
  <c r="C484" i="32"/>
  <c r="D484" i="32"/>
  <c r="E484" i="32"/>
  <c r="F484" i="32" s="1"/>
  <c r="G484" i="32"/>
  <c r="H484" i="32"/>
  <c r="I484" i="32"/>
  <c r="J484" i="32"/>
  <c r="C485" i="32"/>
  <c r="D485" i="32"/>
  <c r="E485" i="32"/>
  <c r="F485" i="32" s="1"/>
  <c r="G485" i="32"/>
  <c r="H485" i="32"/>
  <c r="I485" i="32"/>
  <c r="J485" i="32"/>
  <c r="C486" i="32"/>
  <c r="D486" i="32"/>
  <c r="E486" i="32"/>
  <c r="F486" i="32" s="1"/>
  <c r="G486" i="32"/>
  <c r="H486" i="32"/>
  <c r="I486" i="32"/>
  <c r="J486" i="32"/>
  <c r="C487" i="32"/>
  <c r="D487" i="32"/>
  <c r="E487" i="32"/>
  <c r="F487" i="32" s="1"/>
  <c r="G487" i="32"/>
  <c r="H487" i="32"/>
  <c r="I487" i="32"/>
  <c r="J487" i="32"/>
  <c r="C488" i="32"/>
  <c r="D488" i="32"/>
  <c r="E488" i="32"/>
  <c r="F488" i="32" s="1"/>
  <c r="G488" i="32"/>
  <c r="H488" i="32"/>
  <c r="I488" i="32"/>
  <c r="J488" i="32"/>
  <c r="C489" i="32"/>
  <c r="D489" i="32"/>
  <c r="E489" i="32"/>
  <c r="F489" i="32" s="1"/>
  <c r="G489" i="32"/>
  <c r="H489" i="32"/>
  <c r="I489" i="32"/>
  <c r="J489" i="32"/>
  <c r="C490" i="32"/>
  <c r="D490" i="32"/>
  <c r="E490" i="32"/>
  <c r="F490" i="32" s="1"/>
  <c r="G490" i="32"/>
  <c r="H490" i="32"/>
  <c r="I490" i="32"/>
  <c r="J490" i="32"/>
  <c r="C491" i="32"/>
  <c r="D491" i="32"/>
  <c r="E491" i="32"/>
  <c r="F491" i="32" s="1"/>
  <c r="G491" i="32"/>
  <c r="H491" i="32"/>
  <c r="I491" i="32"/>
  <c r="J491" i="32"/>
  <c r="C492" i="32"/>
  <c r="D492" i="32"/>
  <c r="E492" i="32"/>
  <c r="F492" i="32" s="1"/>
  <c r="G492" i="32"/>
  <c r="H492" i="32"/>
  <c r="I492" i="32"/>
  <c r="J492" i="32"/>
  <c r="C493" i="32"/>
  <c r="D493" i="32"/>
  <c r="E493" i="32"/>
  <c r="F493" i="32" s="1"/>
  <c r="G493" i="32"/>
  <c r="H493" i="32"/>
  <c r="I493" i="32"/>
  <c r="J493" i="32"/>
  <c r="C494" i="32"/>
  <c r="D494" i="32"/>
  <c r="E494" i="32"/>
  <c r="F494" i="32" s="1"/>
  <c r="G494" i="32"/>
  <c r="H494" i="32"/>
  <c r="I494" i="32"/>
  <c r="J494" i="32"/>
  <c r="C495" i="32"/>
  <c r="D495" i="32"/>
  <c r="E495" i="32"/>
  <c r="F495" i="32" s="1"/>
  <c r="G495" i="32"/>
  <c r="H495" i="32"/>
  <c r="I495" i="32"/>
  <c r="J495" i="32"/>
  <c r="C496" i="32"/>
  <c r="D496" i="32"/>
  <c r="E496" i="32"/>
  <c r="F496" i="32" s="1"/>
  <c r="G496" i="32"/>
  <c r="H496" i="32"/>
  <c r="I496" i="32"/>
  <c r="J496" i="32"/>
  <c r="C497" i="32"/>
  <c r="D497" i="32"/>
  <c r="E497" i="32"/>
  <c r="F497" i="32" s="1"/>
  <c r="G497" i="32"/>
  <c r="H497" i="32"/>
  <c r="I497" i="32"/>
  <c r="J497" i="32"/>
  <c r="C498" i="32"/>
  <c r="D498" i="32"/>
  <c r="E498" i="32"/>
  <c r="F498" i="32" s="1"/>
  <c r="G498" i="32"/>
  <c r="H498" i="32"/>
  <c r="I498" i="32"/>
  <c r="J498" i="32"/>
  <c r="C499" i="32"/>
  <c r="D499" i="32"/>
  <c r="E499" i="32"/>
  <c r="F499" i="32" s="1"/>
  <c r="G499" i="32"/>
  <c r="H499" i="32"/>
  <c r="I499" i="32"/>
  <c r="J499" i="32"/>
  <c r="C500" i="32"/>
  <c r="D500" i="32"/>
  <c r="E500" i="32"/>
  <c r="F500" i="32" s="1"/>
  <c r="G500" i="32"/>
  <c r="H500" i="32"/>
  <c r="I500" i="32"/>
  <c r="J500" i="32"/>
  <c r="C501" i="32"/>
  <c r="D501" i="32"/>
  <c r="E501" i="32"/>
  <c r="F501" i="32" s="1"/>
  <c r="G501" i="32"/>
  <c r="H501" i="32"/>
  <c r="I501" i="32"/>
  <c r="J501" i="32"/>
  <c r="C502" i="32"/>
  <c r="D502" i="32"/>
  <c r="E502" i="32"/>
  <c r="F502" i="32" s="1"/>
  <c r="G502" i="32"/>
  <c r="H502" i="32"/>
  <c r="I502" i="32"/>
  <c r="J502" i="32"/>
  <c r="C503" i="32"/>
  <c r="D503" i="32"/>
  <c r="E503" i="32"/>
  <c r="F503" i="32" s="1"/>
  <c r="G503" i="32"/>
  <c r="H503" i="32"/>
  <c r="I503" i="32"/>
  <c r="J503" i="32"/>
  <c r="C504" i="32"/>
  <c r="D504" i="32"/>
  <c r="E504" i="32"/>
  <c r="F504" i="32" s="1"/>
  <c r="G504" i="32"/>
  <c r="H504" i="32"/>
  <c r="I504" i="32"/>
  <c r="J504" i="32"/>
  <c r="C505" i="32"/>
  <c r="D505" i="32"/>
  <c r="E505" i="32"/>
  <c r="F505" i="32" s="1"/>
  <c r="G505" i="32"/>
  <c r="H505" i="32"/>
  <c r="I505" i="32"/>
  <c r="J505" i="32"/>
  <c r="C506" i="32"/>
  <c r="D506" i="32"/>
  <c r="E506" i="32"/>
  <c r="F506" i="32" s="1"/>
  <c r="G506" i="32"/>
  <c r="H506" i="32"/>
  <c r="I506" i="32"/>
  <c r="J506" i="32"/>
  <c r="C507" i="32"/>
  <c r="D507" i="32"/>
  <c r="E507" i="32"/>
  <c r="F507" i="32" s="1"/>
  <c r="G507" i="32"/>
  <c r="H507" i="32"/>
  <c r="I507" i="32"/>
  <c r="J507" i="32"/>
  <c r="C508" i="32"/>
  <c r="D508" i="32"/>
  <c r="E508" i="32"/>
  <c r="F508" i="32" s="1"/>
  <c r="G508" i="32"/>
  <c r="H508" i="32"/>
  <c r="I508" i="32"/>
  <c r="J508" i="32"/>
  <c r="C509" i="32"/>
  <c r="D509" i="32"/>
  <c r="E509" i="32"/>
  <c r="F509" i="32" s="1"/>
  <c r="G509" i="32"/>
  <c r="H509" i="32"/>
  <c r="I509" i="32"/>
  <c r="J509" i="32"/>
  <c r="C510" i="32"/>
  <c r="D510" i="32"/>
  <c r="E510" i="32"/>
  <c r="F510" i="32" s="1"/>
  <c r="G510" i="32"/>
  <c r="H510" i="32"/>
  <c r="I510" i="32"/>
  <c r="J510" i="32"/>
  <c r="C511" i="32"/>
  <c r="D511" i="32"/>
  <c r="E511" i="32"/>
  <c r="F511" i="32" s="1"/>
  <c r="G511" i="32"/>
  <c r="H511" i="32"/>
  <c r="I511" i="32"/>
  <c r="J511" i="32"/>
  <c r="C512" i="32"/>
  <c r="D512" i="32"/>
  <c r="E512" i="32"/>
  <c r="F512" i="32" s="1"/>
  <c r="G512" i="32"/>
  <c r="H512" i="32"/>
  <c r="I512" i="32"/>
  <c r="J512" i="32"/>
  <c r="C513" i="32"/>
  <c r="D513" i="32"/>
  <c r="E513" i="32"/>
  <c r="F513" i="32" s="1"/>
  <c r="G513" i="32"/>
  <c r="H513" i="32"/>
  <c r="I513" i="32"/>
  <c r="J513" i="32"/>
  <c r="C514" i="32"/>
  <c r="D514" i="32"/>
  <c r="E514" i="32"/>
  <c r="F514" i="32" s="1"/>
  <c r="G514" i="32"/>
  <c r="H514" i="32"/>
  <c r="I514" i="32"/>
  <c r="J514" i="32"/>
  <c r="C515" i="32"/>
  <c r="D515" i="32"/>
  <c r="E515" i="32"/>
  <c r="F515" i="32" s="1"/>
  <c r="G515" i="32"/>
  <c r="H515" i="32"/>
  <c r="I515" i="32"/>
  <c r="J515" i="32"/>
  <c r="C516" i="32"/>
  <c r="D516" i="32"/>
  <c r="E516" i="32"/>
  <c r="F516" i="32" s="1"/>
  <c r="G516" i="32"/>
  <c r="H516" i="32"/>
  <c r="I516" i="32"/>
  <c r="J516" i="32"/>
  <c r="C517" i="32"/>
  <c r="D517" i="32"/>
  <c r="E517" i="32"/>
  <c r="F517" i="32" s="1"/>
  <c r="G517" i="32"/>
  <c r="H517" i="32"/>
  <c r="I517" i="32"/>
  <c r="J517" i="32"/>
  <c r="C518" i="32"/>
  <c r="D518" i="32"/>
  <c r="E518" i="32"/>
  <c r="F518" i="32" s="1"/>
  <c r="G518" i="32"/>
  <c r="H518" i="32"/>
  <c r="I518" i="32"/>
  <c r="J518" i="32"/>
  <c r="C519" i="32"/>
  <c r="D519" i="32"/>
  <c r="E519" i="32"/>
  <c r="F519" i="32" s="1"/>
  <c r="G519" i="32"/>
  <c r="H519" i="32"/>
  <c r="I519" i="32"/>
  <c r="J519" i="32"/>
  <c r="C520" i="32"/>
  <c r="D520" i="32"/>
  <c r="E520" i="32"/>
  <c r="F520" i="32" s="1"/>
  <c r="G520" i="32"/>
  <c r="H520" i="32"/>
  <c r="I520" i="32"/>
  <c r="J520" i="32"/>
  <c r="C521" i="32"/>
  <c r="D521" i="32"/>
  <c r="E521" i="32"/>
  <c r="F521" i="32" s="1"/>
  <c r="G521" i="32"/>
  <c r="H521" i="32"/>
  <c r="I521" i="32"/>
  <c r="J521" i="32"/>
  <c r="C522" i="32"/>
  <c r="D522" i="32"/>
  <c r="E522" i="32"/>
  <c r="F522" i="32" s="1"/>
  <c r="G522" i="32"/>
  <c r="H522" i="32"/>
  <c r="I522" i="32"/>
  <c r="J522" i="32"/>
  <c r="C523" i="32"/>
  <c r="D523" i="32"/>
  <c r="E523" i="32"/>
  <c r="F523" i="32" s="1"/>
  <c r="G523" i="32"/>
  <c r="H523" i="32"/>
  <c r="I523" i="32"/>
  <c r="J523" i="32"/>
  <c r="C524" i="32"/>
  <c r="D524" i="32"/>
  <c r="E524" i="32"/>
  <c r="F524" i="32" s="1"/>
  <c r="G524" i="32"/>
  <c r="H524" i="32"/>
  <c r="I524" i="32"/>
  <c r="J524" i="32"/>
  <c r="C525" i="32"/>
  <c r="D525" i="32"/>
  <c r="E525" i="32"/>
  <c r="F525" i="32" s="1"/>
  <c r="G525" i="32"/>
  <c r="H525" i="32"/>
  <c r="I525" i="32"/>
  <c r="J525" i="32"/>
  <c r="C526" i="32"/>
  <c r="D526" i="32"/>
  <c r="E526" i="32"/>
  <c r="F526" i="32" s="1"/>
  <c r="G526" i="32"/>
  <c r="H526" i="32"/>
  <c r="I526" i="32"/>
  <c r="J526" i="32"/>
  <c r="C527" i="32"/>
  <c r="D527" i="32"/>
  <c r="E527" i="32"/>
  <c r="F527" i="32" s="1"/>
  <c r="G527" i="32"/>
  <c r="H527" i="32"/>
  <c r="I527" i="32"/>
  <c r="J527" i="32"/>
  <c r="C528" i="32"/>
  <c r="D528" i="32"/>
  <c r="E528" i="32"/>
  <c r="F528" i="32" s="1"/>
  <c r="G528" i="32"/>
  <c r="H528" i="32"/>
  <c r="I528" i="32"/>
  <c r="J528" i="32"/>
  <c r="C529" i="32"/>
  <c r="D529" i="32"/>
  <c r="E529" i="32"/>
  <c r="F529" i="32" s="1"/>
  <c r="G529" i="32"/>
  <c r="H529" i="32"/>
  <c r="I529" i="32"/>
  <c r="J529" i="32"/>
  <c r="C530" i="32"/>
  <c r="D530" i="32"/>
  <c r="E530" i="32"/>
  <c r="F530" i="32" s="1"/>
  <c r="G530" i="32"/>
  <c r="H530" i="32"/>
  <c r="I530" i="32"/>
  <c r="J530" i="32"/>
  <c r="C531" i="32"/>
  <c r="D531" i="32"/>
  <c r="E531" i="32"/>
  <c r="F531" i="32" s="1"/>
  <c r="G531" i="32"/>
  <c r="H531" i="32"/>
  <c r="I531" i="32"/>
  <c r="J531" i="32"/>
  <c r="C532" i="32"/>
  <c r="D532" i="32"/>
  <c r="E532" i="32"/>
  <c r="F532" i="32" s="1"/>
  <c r="G532" i="32"/>
  <c r="H532" i="32"/>
  <c r="I532" i="32"/>
  <c r="J532" i="32"/>
  <c r="C533" i="32"/>
  <c r="D533" i="32"/>
  <c r="E533" i="32"/>
  <c r="F533" i="32" s="1"/>
  <c r="G533" i="32"/>
  <c r="H533" i="32"/>
  <c r="I533" i="32"/>
  <c r="J533" i="32"/>
  <c r="C534" i="32"/>
  <c r="D534" i="32"/>
  <c r="E534" i="32"/>
  <c r="F534" i="32" s="1"/>
  <c r="G534" i="32"/>
  <c r="H534" i="32"/>
  <c r="I534" i="32"/>
  <c r="J534" i="32"/>
  <c r="C535" i="32"/>
  <c r="D535" i="32"/>
  <c r="E535" i="32"/>
  <c r="F535" i="32" s="1"/>
  <c r="G535" i="32"/>
  <c r="H535" i="32"/>
  <c r="I535" i="32"/>
  <c r="J535" i="32"/>
  <c r="C536" i="32"/>
  <c r="D536" i="32"/>
  <c r="E536" i="32"/>
  <c r="F536" i="32" s="1"/>
  <c r="G536" i="32"/>
  <c r="H536" i="32"/>
  <c r="I536" i="32"/>
  <c r="J536" i="32"/>
  <c r="C537" i="32"/>
  <c r="D537" i="32"/>
  <c r="E537" i="32"/>
  <c r="F537" i="32" s="1"/>
  <c r="G537" i="32"/>
  <c r="H537" i="32"/>
  <c r="I537" i="32"/>
  <c r="J537" i="32"/>
  <c r="C538" i="32"/>
  <c r="D538" i="32"/>
  <c r="E538" i="32"/>
  <c r="F538" i="32" s="1"/>
  <c r="G538" i="32"/>
  <c r="H538" i="32"/>
  <c r="I538" i="32"/>
  <c r="J538" i="32"/>
  <c r="C539" i="32"/>
  <c r="D539" i="32"/>
  <c r="E539" i="32"/>
  <c r="F539" i="32" s="1"/>
  <c r="G539" i="32"/>
  <c r="H539" i="32"/>
  <c r="I539" i="32"/>
  <c r="J539" i="32"/>
  <c r="C540" i="32"/>
  <c r="D540" i="32"/>
  <c r="E540" i="32"/>
  <c r="F540" i="32" s="1"/>
  <c r="G540" i="32"/>
  <c r="H540" i="32"/>
  <c r="I540" i="32"/>
  <c r="J540" i="32"/>
  <c r="C541" i="32"/>
  <c r="D541" i="32"/>
  <c r="E541" i="32"/>
  <c r="F541" i="32" s="1"/>
  <c r="G541" i="32"/>
  <c r="H541" i="32"/>
  <c r="I541" i="32"/>
  <c r="J541" i="32"/>
  <c r="C542" i="32"/>
  <c r="D542" i="32"/>
  <c r="E542" i="32"/>
  <c r="F542" i="32" s="1"/>
  <c r="G542" i="32"/>
  <c r="H542" i="32"/>
  <c r="I542" i="32"/>
  <c r="J542" i="32"/>
  <c r="C543" i="32"/>
  <c r="D543" i="32"/>
  <c r="E543" i="32"/>
  <c r="F543" i="32" s="1"/>
  <c r="G543" i="32"/>
  <c r="H543" i="32"/>
  <c r="I543" i="32"/>
  <c r="J543" i="32"/>
  <c r="C544" i="32"/>
  <c r="D544" i="32"/>
  <c r="E544" i="32"/>
  <c r="F544" i="32" s="1"/>
  <c r="G544" i="32"/>
  <c r="H544" i="32"/>
  <c r="I544" i="32"/>
  <c r="J544" i="32"/>
  <c r="C545" i="32"/>
  <c r="D545" i="32"/>
  <c r="E545" i="32"/>
  <c r="F545" i="32" s="1"/>
  <c r="G545" i="32"/>
  <c r="H545" i="32"/>
  <c r="I545" i="32"/>
  <c r="J545" i="32"/>
  <c r="C546" i="32"/>
  <c r="D546" i="32"/>
  <c r="E546" i="32"/>
  <c r="F546" i="32" s="1"/>
  <c r="G546" i="32"/>
  <c r="H546" i="32"/>
  <c r="I546" i="32"/>
  <c r="J546" i="32"/>
  <c r="C547" i="32"/>
  <c r="D547" i="32"/>
  <c r="E547" i="32"/>
  <c r="F547" i="32" s="1"/>
  <c r="G547" i="32"/>
  <c r="H547" i="32"/>
  <c r="I547" i="32"/>
  <c r="J547" i="32"/>
  <c r="C548" i="32"/>
  <c r="D548" i="32"/>
  <c r="E548" i="32"/>
  <c r="F548" i="32" s="1"/>
  <c r="G548" i="32"/>
  <c r="H548" i="32"/>
  <c r="I548" i="32"/>
  <c r="J548" i="32"/>
  <c r="C549" i="32"/>
  <c r="D549" i="32"/>
  <c r="E549" i="32"/>
  <c r="F549" i="32" s="1"/>
  <c r="G549" i="32"/>
  <c r="H549" i="32"/>
  <c r="I549" i="32"/>
  <c r="J549" i="32"/>
  <c r="C550" i="32"/>
  <c r="D550" i="32"/>
  <c r="E550" i="32"/>
  <c r="F550" i="32" s="1"/>
  <c r="G550" i="32"/>
  <c r="H550" i="32"/>
  <c r="I550" i="32"/>
  <c r="J550" i="32"/>
  <c r="C551" i="32"/>
  <c r="D551" i="32"/>
  <c r="E551" i="32"/>
  <c r="F551" i="32" s="1"/>
  <c r="G551" i="32"/>
  <c r="H551" i="32"/>
  <c r="I551" i="32"/>
  <c r="J551" i="32"/>
  <c r="C552" i="32"/>
  <c r="D552" i="32"/>
  <c r="E552" i="32"/>
  <c r="F552" i="32" s="1"/>
  <c r="G552" i="32"/>
  <c r="H552" i="32"/>
  <c r="I552" i="32"/>
  <c r="J552" i="32"/>
  <c r="C553" i="32"/>
  <c r="D553" i="32"/>
  <c r="E553" i="32"/>
  <c r="F553" i="32" s="1"/>
  <c r="G553" i="32"/>
  <c r="H553" i="32"/>
  <c r="I553" i="32"/>
  <c r="J553" i="32"/>
  <c r="C554" i="32"/>
  <c r="D554" i="32"/>
  <c r="E554" i="32"/>
  <c r="F554" i="32" s="1"/>
  <c r="G554" i="32"/>
  <c r="H554" i="32"/>
  <c r="I554" i="32"/>
  <c r="J554" i="32"/>
  <c r="C555" i="32"/>
  <c r="D555" i="32"/>
  <c r="E555" i="32"/>
  <c r="F555" i="32" s="1"/>
  <c r="G555" i="32"/>
  <c r="H555" i="32"/>
  <c r="I555" i="32"/>
  <c r="J555" i="32"/>
  <c r="C556" i="32"/>
  <c r="D556" i="32"/>
  <c r="E556" i="32"/>
  <c r="F556" i="32" s="1"/>
  <c r="G556" i="32"/>
  <c r="H556" i="32"/>
  <c r="I556" i="32"/>
  <c r="J556" i="32"/>
  <c r="C557" i="32"/>
  <c r="D557" i="32"/>
  <c r="E557" i="32"/>
  <c r="F557" i="32" s="1"/>
  <c r="G557" i="32"/>
  <c r="H557" i="32"/>
  <c r="I557" i="32"/>
  <c r="J557" i="32"/>
  <c r="C558" i="32"/>
  <c r="D558" i="32"/>
  <c r="E558" i="32"/>
  <c r="F558" i="32" s="1"/>
  <c r="G558" i="32"/>
  <c r="H558" i="32"/>
  <c r="I558" i="32"/>
  <c r="J558" i="32"/>
  <c r="C559" i="32"/>
  <c r="D559" i="32"/>
  <c r="E559" i="32"/>
  <c r="F559" i="32" s="1"/>
  <c r="G559" i="32"/>
  <c r="H559" i="32"/>
  <c r="I559" i="32"/>
  <c r="J559" i="32"/>
  <c r="C560" i="32"/>
  <c r="D560" i="32"/>
  <c r="E560" i="32"/>
  <c r="F560" i="32" s="1"/>
  <c r="G560" i="32"/>
  <c r="H560" i="32"/>
  <c r="I560" i="32"/>
  <c r="J560" i="32"/>
  <c r="C561" i="32"/>
  <c r="D561" i="32"/>
  <c r="E561" i="32"/>
  <c r="F561" i="32" s="1"/>
  <c r="G561" i="32"/>
  <c r="H561" i="32"/>
  <c r="I561" i="32"/>
  <c r="J561" i="32"/>
  <c r="C562" i="32"/>
  <c r="D562" i="32"/>
  <c r="E562" i="32"/>
  <c r="F562" i="32" s="1"/>
  <c r="G562" i="32"/>
  <c r="H562" i="32"/>
  <c r="I562" i="32"/>
  <c r="J562" i="32"/>
  <c r="C563" i="32"/>
  <c r="D563" i="32"/>
  <c r="E563" i="32"/>
  <c r="F563" i="32" s="1"/>
  <c r="G563" i="32"/>
  <c r="H563" i="32"/>
  <c r="I563" i="32"/>
  <c r="J563" i="32"/>
  <c r="C564" i="32"/>
  <c r="D564" i="32"/>
  <c r="E564" i="32"/>
  <c r="F564" i="32" s="1"/>
  <c r="G564" i="32"/>
  <c r="H564" i="32"/>
  <c r="I564" i="32"/>
  <c r="J564" i="32"/>
  <c r="C565" i="32"/>
  <c r="D565" i="32"/>
  <c r="E565" i="32"/>
  <c r="F565" i="32" s="1"/>
  <c r="G565" i="32"/>
  <c r="H565" i="32"/>
  <c r="I565" i="32"/>
  <c r="J565" i="32"/>
  <c r="C566" i="32"/>
  <c r="D566" i="32"/>
  <c r="E566" i="32"/>
  <c r="F566" i="32" s="1"/>
  <c r="G566" i="32"/>
  <c r="H566" i="32"/>
  <c r="I566" i="32"/>
  <c r="J566" i="32"/>
  <c r="C567" i="32"/>
  <c r="D567" i="32"/>
  <c r="E567" i="32"/>
  <c r="F567" i="32" s="1"/>
  <c r="G567" i="32"/>
  <c r="H567" i="32"/>
  <c r="I567" i="32"/>
  <c r="J567" i="32"/>
  <c r="C568" i="32"/>
  <c r="D568" i="32"/>
  <c r="E568" i="32"/>
  <c r="F568" i="32" s="1"/>
  <c r="G568" i="32"/>
  <c r="H568" i="32"/>
  <c r="I568" i="32"/>
  <c r="J568" i="32"/>
  <c r="C569" i="32"/>
  <c r="D569" i="32"/>
  <c r="E569" i="32"/>
  <c r="F569" i="32" s="1"/>
  <c r="G569" i="32"/>
  <c r="H569" i="32"/>
  <c r="I569" i="32"/>
  <c r="J569" i="32"/>
  <c r="C570" i="32"/>
  <c r="D570" i="32"/>
  <c r="E570" i="32"/>
  <c r="F570" i="32" s="1"/>
  <c r="G570" i="32"/>
  <c r="H570" i="32"/>
  <c r="I570" i="32"/>
  <c r="J570" i="32"/>
  <c r="C571" i="32"/>
  <c r="D571" i="32"/>
  <c r="E571" i="32"/>
  <c r="F571" i="32" s="1"/>
  <c r="G571" i="32"/>
  <c r="H571" i="32"/>
  <c r="I571" i="32"/>
  <c r="J571" i="32"/>
  <c r="C572" i="32"/>
  <c r="D572" i="32"/>
  <c r="E572" i="32"/>
  <c r="F572" i="32" s="1"/>
  <c r="G572" i="32"/>
  <c r="H572" i="32"/>
  <c r="I572" i="32"/>
  <c r="J572" i="32"/>
  <c r="C573" i="32"/>
  <c r="D573" i="32"/>
  <c r="E573" i="32"/>
  <c r="F573" i="32" s="1"/>
  <c r="G573" i="32"/>
  <c r="H573" i="32"/>
  <c r="I573" i="32"/>
  <c r="J573" i="32"/>
  <c r="C574" i="32"/>
  <c r="D574" i="32"/>
  <c r="E574" i="32"/>
  <c r="F574" i="32" s="1"/>
  <c r="G574" i="32"/>
  <c r="H574" i="32"/>
  <c r="I574" i="32"/>
  <c r="J574" i="32"/>
  <c r="C575" i="32"/>
  <c r="D575" i="32"/>
  <c r="E575" i="32"/>
  <c r="F575" i="32" s="1"/>
  <c r="G575" i="32"/>
  <c r="H575" i="32"/>
  <c r="I575" i="32"/>
  <c r="J575" i="32"/>
  <c r="C576" i="32"/>
  <c r="D576" i="32"/>
  <c r="E576" i="32"/>
  <c r="F576" i="32" s="1"/>
  <c r="G576" i="32"/>
  <c r="H576" i="32"/>
  <c r="I576" i="32"/>
  <c r="J576" i="32"/>
  <c r="C577" i="32"/>
  <c r="D577" i="32"/>
  <c r="E577" i="32"/>
  <c r="F577" i="32" s="1"/>
  <c r="G577" i="32"/>
  <c r="H577" i="32"/>
  <c r="I577" i="32"/>
  <c r="J577" i="32"/>
  <c r="C578" i="32"/>
  <c r="D578" i="32"/>
  <c r="E578" i="32"/>
  <c r="F578" i="32" s="1"/>
  <c r="G578" i="32"/>
  <c r="H578" i="32"/>
  <c r="I578" i="32"/>
  <c r="J578" i="32"/>
  <c r="C579" i="32"/>
  <c r="D579" i="32"/>
  <c r="E579" i="32"/>
  <c r="F579" i="32" s="1"/>
  <c r="G579" i="32"/>
  <c r="H579" i="32"/>
  <c r="I579" i="32"/>
  <c r="J579" i="32"/>
  <c r="C580" i="32"/>
  <c r="D580" i="32"/>
  <c r="E580" i="32"/>
  <c r="F580" i="32" s="1"/>
  <c r="G580" i="32"/>
  <c r="H580" i="32"/>
  <c r="I580" i="32"/>
  <c r="J580" i="32"/>
  <c r="C581" i="32"/>
  <c r="D581" i="32"/>
  <c r="E581" i="32"/>
  <c r="F581" i="32" s="1"/>
  <c r="G581" i="32"/>
  <c r="H581" i="32"/>
  <c r="I581" i="32"/>
  <c r="J581" i="32"/>
  <c r="C582" i="32"/>
  <c r="D582" i="32"/>
  <c r="E582" i="32"/>
  <c r="F582" i="32" s="1"/>
  <c r="G582" i="32"/>
  <c r="H582" i="32"/>
  <c r="I582" i="32"/>
  <c r="J582" i="32"/>
  <c r="C583" i="32"/>
  <c r="D583" i="32"/>
  <c r="E583" i="32"/>
  <c r="F583" i="32" s="1"/>
  <c r="G583" i="32"/>
  <c r="H583" i="32"/>
  <c r="I583" i="32"/>
  <c r="J583" i="32"/>
  <c r="C584" i="32"/>
  <c r="D584" i="32"/>
  <c r="E584" i="32"/>
  <c r="F584" i="32" s="1"/>
  <c r="G584" i="32"/>
  <c r="H584" i="32"/>
  <c r="I584" i="32"/>
  <c r="J584" i="32"/>
  <c r="C585" i="32"/>
  <c r="D585" i="32"/>
  <c r="E585" i="32"/>
  <c r="F585" i="32" s="1"/>
  <c r="G585" i="32"/>
  <c r="H585" i="32"/>
  <c r="I585" i="32"/>
  <c r="J585" i="32"/>
  <c r="C586" i="32"/>
  <c r="D586" i="32"/>
  <c r="E586" i="32"/>
  <c r="F586" i="32" s="1"/>
  <c r="G586" i="32"/>
  <c r="H586" i="32"/>
  <c r="I586" i="32"/>
  <c r="J586" i="32"/>
  <c r="C587" i="32"/>
  <c r="D587" i="32"/>
  <c r="E587" i="32"/>
  <c r="F587" i="32" s="1"/>
  <c r="G587" i="32"/>
  <c r="H587" i="32"/>
  <c r="I587" i="32"/>
  <c r="J587" i="32"/>
  <c r="C588" i="32"/>
  <c r="D588" i="32"/>
  <c r="E588" i="32"/>
  <c r="F588" i="32" s="1"/>
  <c r="G588" i="32"/>
  <c r="H588" i="32"/>
  <c r="I588" i="32"/>
  <c r="J588" i="32"/>
  <c r="C589" i="32"/>
  <c r="D589" i="32"/>
  <c r="E589" i="32"/>
  <c r="F589" i="32" s="1"/>
  <c r="G589" i="32"/>
  <c r="H589" i="32"/>
  <c r="I589" i="32"/>
  <c r="J589" i="32"/>
  <c r="C590" i="32"/>
  <c r="D590" i="32"/>
  <c r="E590" i="32"/>
  <c r="F590" i="32" s="1"/>
  <c r="G590" i="32"/>
  <c r="H590" i="32"/>
  <c r="I590" i="32"/>
  <c r="J590" i="32"/>
  <c r="C591" i="32"/>
  <c r="D591" i="32"/>
  <c r="E591" i="32"/>
  <c r="F591" i="32" s="1"/>
  <c r="G591" i="32"/>
  <c r="H591" i="32"/>
  <c r="I591" i="32"/>
  <c r="J591" i="32"/>
  <c r="C592" i="32"/>
  <c r="D592" i="32"/>
  <c r="E592" i="32"/>
  <c r="F592" i="32" s="1"/>
  <c r="G592" i="32"/>
  <c r="H592" i="32"/>
  <c r="I592" i="32"/>
  <c r="J592" i="32"/>
  <c r="C593" i="32"/>
  <c r="D593" i="32"/>
  <c r="E593" i="32"/>
  <c r="F593" i="32" s="1"/>
  <c r="G593" i="32"/>
  <c r="H593" i="32"/>
  <c r="I593" i="32"/>
  <c r="J593" i="32"/>
  <c r="C594" i="32"/>
  <c r="D594" i="32"/>
  <c r="E594" i="32"/>
  <c r="F594" i="32" s="1"/>
  <c r="G594" i="32"/>
  <c r="H594" i="32"/>
  <c r="I594" i="32"/>
  <c r="J594" i="32"/>
  <c r="C595" i="32"/>
  <c r="D595" i="32"/>
  <c r="E595" i="32"/>
  <c r="F595" i="32" s="1"/>
  <c r="G595" i="32"/>
  <c r="H595" i="32"/>
  <c r="I595" i="32"/>
  <c r="J595" i="32"/>
  <c r="C596" i="32"/>
  <c r="D596" i="32"/>
  <c r="E596" i="32"/>
  <c r="F596" i="32" s="1"/>
  <c r="G596" i="32"/>
  <c r="H596" i="32"/>
  <c r="I596" i="32"/>
  <c r="J596" i="32"/>
  <c r="C597" i="32"/>
  <c r="D597" i="32"/>
  <c r="E597" i="32"/>
  <c r="F597" i="32" s="1"/>
  <c r="G597" i="32"/>
  <c r="H597" i="32"/>
  <c r="I597" i="32"/>
  <c r="J597" i="32"/>
  <c r="C598" i="32"/>
  <c r="D598" i="32"/>
  <c r="E598" i="32"/>
  <c r="F598" i="32" s="1"/>
  <c r="G598" i="32"/>
  <c r="H598" i="32"/>
  <c r="I598" i="32"/>
  <c r="J598" i="32"/>
  <c r="C599" i="32"/>
  <c r="D599" i="32"/>
  <c r="E599" i="32"/>
  <c r="F599" i="32" s="1"/>
  <c r="G599" i="32"/>
  <c r="H599" i="32"/>
  <c r="I599" i="32"/>
  <c r="J599" i="32"/>
  <c r="C600" i="32"/>
  <c r="D600" i="32"/>
  <c r="E600" i="32"/>
  <c r="F600" i="32" s="1"/>
  <c r="G600" i="32"/>
  <c r="H600" i="32"/>
  <c r="I600" i="32"/>
  <c r="J600" i="32"/>
  <c r="C601" i="32"/>
  <c r="D601" i="32"/>
  <c r="E601" i="32"/>
  <c r="F601" i="32" s="1"/>
  <c r="G601" i="32"/>
  <c r="H601" i="32"/>
  <c r="I601" i="32"/>
  <c r="J601" i="32"/>
  <c r="C602" i="32"/>
  <c r="D602" i="32"/>
  <c r="E602" i="32"/>
  <c r="F602" i="32" s="1"/>
  <c r="G602" i="32"/>
  <c r="H602" i="32"/>
  <c r="I602" i="32"/>
  <c r="J602" i="32"/>
  <c r="C603" i="32"/>
  <c r="D603" i="32"/>
  <c r="E603" i="32"/>
  <c r="F603" i="32" s="1"/>
  <c r="G603" i="32"/>
  <c r="H603" i="32"/>
  <c r="I603" i="32"/>
  <c r="J603" i="32"/>
  <c r="C604" i="32"/>
  <c r="D604" i="32"/>
  <c r="E604" i="32"/>
  <c r="F604" i="32" s="1"/>
  <c r="G604" i="32"/>
  <c r="H604" i="32"/>
  <c r="I604" i="32"/>
  <c r="J604" i="32"/>
  <c r="C605" i="32"/>
  <c r="D605" i="32"/>
  <c r="E605" i="32"/>
  <c r="F605" i="32" s="1"/>
  <c r="G605" i="32"/>
  <c r="H605" i="32"/>
  <c r="I605" i="32"/>
  <c r="J605" i="32"/>
  <c r="C606" i="32"/>
  <c r="D606" i="32"/>
  <c r="E606" i="32"/>
  <c r="F606" i="32" s="1"/>
  <c r="G606" i="32"/>
  <c r="H606" i="32"/>
  <c r="I606" i="32"/>
  <c r="J606" i="32"/>
  <c r="C607" i="32"/>
  <c r="D607" i="32"/>
  <c r="E607" i="32"/>
  <c r="F607" i="32" s="1"/>
  <c r="G607" i="32"/>
  <c r="H607" i="32"/>
  <c r="I607" i="32"/>
  <c r="J607" i="32"/>
  <c r="C608" i="32"/>
  <c r="D608" i="32"/>
  <c r="E608" i="32"/>
  <c r="F608" i="32" s="1"/>
  <c r="G608" i="32"/>
  <c r="H608" i="32"/>
  <c r="I608" i="32"/>
  <c r="J608" i="32"/>
  <c r="C609" i="32"/>
  <c r="D609" i="32"/>
  <c r="E609" i="32"/>
  <c r="F609" i="32" s="1"/>
  <c r="G609" i="32"/>
  <c r="H609" i="32"/>
  <c r="I609" i="32"/>
  <c r="J609" i="32"/>
  <c r="C610" i="32"/>
  <c r="D610" i="32"/>
  <c r="E610" i="32"/>
  <c r="F610" i="32" s="1"/>
  <c r="G610" i="32"/>
  <c r="H610" i="32"/>
  <c r="I610" i="32"/>
  <c r="J610" i="32"/>
  <c r="C611" i="32"/>
  <c r="D611" i="32"/>
  <c r="E611" i="32"/>
  <c r="F611" i="32" s="1"/>
  <c r="G611" i="32"/>
  <c r="H611" i="32"/>
  <c r="I611" i="32"/>
  <c r="J611" i="32"/>
  <c r="C612" i="32"/>
  <c r="D612" i="32"/>
  <c r="E612" i="32"/>
  <c r="F612" i="32" s="1"/>
  <c r="G612" i="32"/>
  <c r="H612" i="32"/>
  <c r="I612" i="32"/>
  <c r="J612" i="32"/>
  <c r="C613" i="32"/>
  <c r="D613" i="32"/>
  <c r="E613" i="32"/>
  <c r="F613" i="32" s="1"/>
  <c r="G613" i="32"/>
  <c r="H613" i="32"/>
  <c r="I613" i="32"/>
  <c r="J613" i="32"/>
  <c r="C614" i="32"/>
  <c r="D614" i="32"/>
  <c r="E614" i="32"/>
  <c r="F614" i="32" s="1"/>
  <c r="G614" i="32"/>
  <c r="H614" i="32"/>
  <c r="I614" i="32"/>
  <c r="J614" i="32"/>
  <c r="C615" i="32"/>
  <c r="D615" i="32"/>
  <c r="E615" i="32"/>
  <c r="F615" i="32" s="1"/>
  <c r="G615" i="32"/>
  <c r="H615" i="32"/>
  <c r="I615" i="32"/>
  <c r="J615" i="32"/>
  <c r="C616" i="32"/>
  <c r="D616" i="32"/>
  <c r="E616" i="32"/>
  <c r="F616" i="32" s="1"/>
  <c r="G616" i="32"/>
  <c r="H616" i="32"/>
  <c r="I616" i="32"/>
  <c r="J616" i="32"/>
  <c r="C617" i="32"/>
  <c r="D617" i="32"/>
  <c r="E617" i="32"/>
  <c r="F617" i="32" s="1"/>
  <c r="G617" i="32"/>
  <c r="H617" i="32"/>
  <c r="I617" i="32"/>
  <c r="J617" i="32"/>
  <c r="C618" i="32"/>
  <c r="D618" i="32"/>
  <c r="E618" i="32"/>
  <c r="F618" i="32" s="1"/>
  <c r="G618" i="32"/>
  <c r="H618" i="32"/>
  <c r="I618" i="32"/>
  <c r="J618" i="32"/>
  <c r="C619" i="32"/>
  <c r="D619" i="32"/>
  <c r="E619" i="32"/>
  <c r="F619" i="32" s="1"/>
  <c r="G619" i="32"/>
  <c r="H619" i="32"/>
  <c r="I619" i="32"/>
  <c r="J619" i="32"/>
  <c r="C620" i="32"/>
  <c r="D620" i="32"/>
  <c r="E620" i="32"/>
  <c r="F620" i="32" s="1"/>
  <c r="G620" i="32"/>
  <c r="H620" i="32"/>
  <c r="I620" i="32"/>
  <c r="J620" i="32"/>
  <c r="C621" i="32"/>
  <c r="D621" i="32"/>
  <c r="E621" i="32"/>
  <c r="F621" i="32" s="1"/>
  <c r="G621" i="32"/>
  <c r="H621" i="32"/>
  <c r="I621" i="32"/>
  <c r="J621" i="32"/>
  <c r="C622" i="32"/>
  <c r="D622" i="32"/>
  <c r="E622" i="32"/>
  <c r="F622" i="32" s="1"/>
  <c r="G622" i="32"/>
  <c r="H622" i="32"/>
  <c r="I622" i="32"/>
  <c r="J622" i="32"/>
  <c r="C623" i="32"/>
  <c r="D623" i="32"/>
  <c r="E623" i="32"/>
  <c r="F623" i="32" s="1"/>
  <c r="G623" i="32"/>
  <c r="H623" i="32"/>
  <c r="I623" i="32"/>
  <c r="J623" i="32"/>
  <c r="C624" i="32"/>
  <c r="D624" i="32"/>
  <c r="E624" i="32"/>
  <c r="F624" i="32" s="1"/>
  <c r="G624" i="32"/>
  <c r="H624" i="32"/>
  <c r="I624" i="32"/>
  <c r="J624" i="32"/>
  <c r="C625" i="32"/>
  <c r="D625" i="32"/>
  <c r="E625" i="32"/>
  <c r="F625" i="32" s="1"/>
  <c r="G625" i="32"/>
  <c r="H625" i="32"/>
  <c r="I625" i="32"/>
  <c r="J625" i="32"/>
  <c r="C626" i="32"/>
  <c r="D626" i="32"/>
  <c r="E626" i="32"/>
  <c r="F626" i="32" s="1"/>
  <c r="G626" i="32"/>
  <c r="H626" i="32"/>
  <c r="I626" i="32"/>
  <c r="J626" i="32"/>
  <c r="C627" i="32"/>
  <c r="D627" i="32"/>
  <c r="E627" i="32"/>
  <c r="F627" i="32" s="1"/>
  <c r="G627" i="32"/>
  <c r="H627" i="32"/>
  <c r="I627" i="32"/>
  <c r="J627" i="32"/>
  <c r="C628" i="32"/>
  <c r="D628" i="32"/>
  <c r="E628" i="32"/>
  <c r="F628" i="32" s="1"/>
  <c r="G628" i="32"/>
  <c r="H628" i="32"/>
  <c r="I628" i="32"/>
  <c r="J628" i="32"/>
  <c r="C629" i="32"/>
  <c r="D629" i="32"/>
  <c r="E629" i="32"/>
  <c r="F629" i="32" s="1"/>
  <c r="G629" i="32"/>
  <c r="H629" i="32"/>
  <c r="I629" i="32"/>
  <c r="J629" i="32"/>
  <c r="C630" i="32"/>
  <c r="D630" i="32"/>
  <c r="E630" i="32"/>
  <c r="F630" i="32" s="1"/>
  <c r="G630" i="32"/>
  <c r="H630" i="32"/>
  <c r="I630" i="32"/>
  <c r="J630" i="32"/>
  <c r="C631" i="32"/>
  <c r="D631" i="32"/>
  <c r="E631" i="32"/>
  <c r="F631" i="32" s="1"/>
  <c r="G631" i="32"/>
  <c r="H631" i="32"/>
  <c r="I631" i="32"/>
  <c r="J631" i="32"/>
  <c r="C632" i="32"/>
  <c r="D632" i="32"/>
  <c r="E632" i="32"/>
  <c r="F632" i="32" s="1"/>
  <c r="G632" i="32"/>
  <c r="H632" i="32"/>
  <c r="I632" i="32"/>
  <c r="J632" i="32"/>
  <c r="C633" i="32"/>
  <c r="D633" i="32"/>
  <c r="E633" i="32"/>
  <c r="F633" i="32" s="1"/>
  <c r="G633" i="32"/>
  <c r="H633" i="32"/>
  <c r="I633" i="32"/>
  <c r="J633" i="32"/>
  <c r="C634" i="32"/>
  <c r="D634" i="32"/>
  <c r="E634" i="32"/>
  <c r="F634" i="32" s="1"/>
  <c r="G634" i="32"/>
  <c r="H634" i="32"/>
  <c r="I634" i="32"/>
  <c r="J634" i="32"/>
  <c r="C635" i="32"/>
  <c r="D635" i="32"/>
  <c r="E635" i="32"/>
  <c r="F635" i="32" s="1"/>
  <c r="G635" i="32"/>
  <c r="H635" i="32"/>
  <c r="I635" i="32"/>
  <c r="J635" i="32"/>
  <c r="C636" i="32"/>
  <c r="D636" i="32"/>
  <c r="E636" i="32"/>
  <c r="F636" i="32" s="1"/>
  <c r="G636" i="32"/>
  <c r="H636" i="32"/>
  <c r="I636" i="32"/>
  <c r="J636" i="32"/>
  <c r="C637" i="32"/>
  <c r="D637" i="32"/>
  <c r="E637" i="32"/>
  <c r="F637" i="32" s="1"/>
  <c r="G637" i="32"/>
  <c r="H637" i="32"/>
  <c r="I637" i="32"/>
  <c r="J637" i="32"/>
  <c r="C638" i="32"/>
  <c r="D638" i="32"/>
  <c r="E638" i="32"/>
  <c r="F638" i="32" s="1"/>
  <c r="G638" i="32"/>
  <c r="H638" i="32"/>
  <c r="I638" i="32"/>
  <c r="J638" i="32"/>
  <c r="C639" i="32"/>
  <c r="D639" i="32"/>
  <c r="E639" i="32"/>
  <c r="F639" i="32" s="1"/>
  <c r="G639" i="32"/>
  <c r="H639" i="32"/>
  <c r="I639" i="32"/>
  <c r="J639" i="32"/>
  <c r="C640" i="32"/>
  <c r="D640" i="32"/>
  <c r="E640" i="32"/>
  <c r="F640" i="32" s="1"/>
  <c r="G640" i="32"/>
  <c r="H640" i="32"/>
  <c r="I640" i="32"/>
  <c r="J640" i="32"/>
  <c r="C641" i="32"/>
  <c r="D641" i="32"/>
  <c r="E641" i="32"/>
  <c r="F641" i="32" s="1"/>
  <c r="G641" i="32"/>
  <c r="H641" i="32"/>
  <c r="I641" i="32"/>
  <c r="J641" i="32"/>
  <c r="C642" i="32"/>
  <c r="D642" i="32"/>
  <c r="E642" i="32"/>
  <c r="F642" i="32" s="1"/>
  <c r="G642" i="32"/>
  <c r="H642" i="32"/>
  <c r="I642" i="32"/>
  <c r="J642" i="32"/>
  <c r="C643" i="32"/>
  <c r="D643" i="32"/>
  <c r="E643" i="32"/>
  <c r="F643" i="32" s="1"/>
  <c r="G643" i="32"/>
  <c r="H643" i="32"/>
  <c r="I643" i="32"/>
  <c r="J643" i="32"/>
  <c r="C644" i="32"/>
  <c r="D644" i="32"/>
  <c r="E644" i="32"/>
  <c r="F644" i="32" s="1"/>
  <c r="G644" i="32"/>
  <c r="H644" i="32"/>
  <c r="I644" i="32"/>
  <c r="J644" i="32"/>
  <c r="C645" i="32"/>
  <c r="D645" i="32"/>
  <c r="E645" i="32"/>
  <c r="F645" i="32" s="1"/>
  <c r="G645" i="32"/>
  <c r="H645" i="32"/>
  <c r="I645" i="32"/>
  <c r="J645" i="32"/>
  <c r="C646" i="32"/>
  <c r="D646" i="32"/>
  <c r="E646" i="32"/>
  <c r="F646" i="32" s="1"/>
  <c r="G646" i="32"/>
  <c r="H646" i="32"/>
  <c r="I646" i="32"/>
  <c r="J646" i="32"/>
  <c r="C647" i="32"/>
  <c r="D647" i="32"/>
  <c r="E647" i="32"/>
  <c r="F647" i="32" s="1"/>
  <c r="G647" i="32"/>
  <c r="H647" i="32"/>
  <c r="I647" i="32"/>
  <c r="J647" i="32"/>
  <c r="C648" i="32"/>
  <c r="D648" i="32"/>
  <c r="E648" i="32"/>
  <c r="F648" i="32" s="1"/>
  <c r="G648" i="32"/>
  <c r="H648" i="32"/>
  <c r="I648" i="32"/>
  <c r="J648" i="32"/>
  <c r="C649" i="32"/>
  <c r="D649" i="32"/>
  <c r="E649" i="32"/>
  <c r="F649" i="32" s="1"/>
  <c r="G649" i="32"/>
  <c r="H649" i="32"/>
  <c r="I649" i="32"/>
  <c r="J649" i="32"/>
  <c r="C650" i="32"/>
  <c r="D650" i="32"/>
  <c r="E650" i="32"/>
  <c r="F650" i="32" s="1"/>
  <c r="G650" i="32"/>
  <c r="H650" i="32"/>
  <c r="I650" i="32"/>
  <c r="J650" i="32"/>
  <c r="C651" i="32"/>
  <c r="D651" i="32"/>
  <c r="E651" i="32"/>
  <c r="F651" i="32" s="1"/>
  <c r="G651" i="32"/>
  <c r="H651" i="32"/>
  <c r="I651" i="32"/>
  <c r="J651" i="32"/>
  <c r="C652" i="32"/>
  <c r="D652" i="32"/>
  <c r="E652" i="32"/>
  <c r="F652" i="32" s="1"/>
  <c r="G652" i="32"/>
  <c r="H652" i="32"/>
  <c r="I652" i="32"/>
  <c r="J652" i="32"/>
  <c r="C653" i="32"/>
  <c r="D653" i="32"/>
  <c r="E653" i="32"/>
  <c r="F653" i="32" s="1"/>
  <c r="G653" i="32"/>
  <c r="H653" i="32"/>
  <c r="I653" i="32"/>
  <c r="J653" i="32"/>
  <c r="C654" i="32"/>
  <c r="D654" i="32"/>
  <c r="E654" i="32"/>
  <c r="F654" i="32" s="1"/>
  <c r="G654" i="32"/>
  <c r="H654" i="32"/>
  <c r="I654" i="32"/>
  <c r="J654" i="32"/>
  <c r="C655" i="32"/>
  <c r="D655" i="32"/>
  <c r="E655" i="32"/>
  <c r="F655" i="32" s="1"/>
  <c r="G655" i="32"/>
  <c r="H655" i="32"/>
  <c r="I655" i="32"/>
  <c r="J655" i="32"/>
  <c r="C656" i="32"/>
  <c r="D656" i="32"/>
  <c r="E656" i="32"/>
  <c r="F656" i="32" s="1"/>
  <c r="G656" i="32"/>
  <c r="H656" i="32"/>
  <c r="I656" i="32"/>
  <c r="J656" i="32"/>
  <c r="C657" i="32"/>
  <c r="D657" i="32"/>
  <c r="E657" i="32"/>
  <c r="F657" i="32" s="1"/>
  <c r="G657" i="32"/>
  <c r="H657" i="32"/>
  <c r="I657" i="32"/>
  <c r="J657" i="32"/>
  <c r="C658" i="32"/>
  <c r="D658" i="32"/>
  <c r="E658" i="32"/>
  <c r="F658" i="32" s="1"/>
  <c r="G658" i="32"/>
  <c r="H658" i="32"/>
  <c r="I658" i="32"/>
  <c r="J658" i="32"/>
  <c r="C659" i="32"/>
  <c r="D659" i="32"/>
  <c r="E659" i="32"/>
  <c r="F659" i="32" s="1"/>
  <c r="G659" i="32"/>
  <c r="H659" i="32"/>
  <c r="I659" i="32"/>
  <c r="J659" i="32"/>
  <c r="C660" i="32"/>
  <c r="D660" i="32"/>
  <c r="E660" i="32"/>
  <c r="F660" i="32" s="1"/>
  <c r="G660" i="32"/>
  <c r="H660" i="32"/>
  <c r="I660" i="32"/>
  <c r="J660" i="32"/>
  <c r="C661" i="32"/>
  <c r="D661" i="32"/>
  <c r="E661" i="32"/>
  <c r="F661" i="32" s="1"/>
  <c r="G661" i="32"/>
  <c r="H661" i="32"/>
  <c r="I661" i="32"/>
  <c r="J661" i="32"/>
  <c r="C662" i="32"/>
  <c r="D662" i="32"/>
  <c r="E662" i="32"/>
  <c r="F662" i="32" s="1"/>
  <c r="G662" i="32"/>
  <c r="H662" i="32"/>
  <c r="I662" i="32"/>
  <c r="J662" i="32"/>
  <c r="C663" i="32"/>
  <c r="D663" i="32"/>
  <c r="E663" i="32"/>
  <c r="F663" i="32" s="1"/>
  <c r="G663" i="32"/>
  <c r="H663" i="32"/>
  <c r="I663" i="32"/>
  <c r="J663" i="32"/>
  <c r="C664" i="32"/>
  <c r="D664" i="32"/>
  <c r="E664" i="32"/>
  <c r="F664" i="32" s="1"/>
  <c r="G664" i="32"/>
  <c r="H664" i="32"/>
  <c r="I664" i="32"/>
  <c r="J664" i="32"/>
  <c r="C665" i="32"/>
  <c r="D665" i="32"/>
  <c r="E665" i="32"/>
  <c r="F665" i="32" s="1"/>
  <c r="G665" i="32"/>
  <c r="H665" i="32"/>
  <c r="I665" i="32"/>
  <c r="J665" i="32"/>
  <c r="C666" i="32"/>
  <c r="D666" i="32"/>
  <c r="E666" i="32"/>
  <c r="F666" i="32" s="1"/>
  <c r="G666" i="32"/>
  <c r="H666" i="32"/>
  <c r="I666" i="32"/>
  <c r="J666" i="32"/>
  <c r="C667" i="32"/>
  <c r="D667" i="32"/>
  <c r="E667" i="32"/>
  <c r="F667" i="32" s="1"/>
  <c r="G667" i="32"/>
  <c r="H667" i="32"/>
  <c r="I667" i="32"/>
  <c r="J667" i="32"/>
  <c r="C668" i="32"/>
  <c r="D668" i="32"/>
  <c r="E668" i="32"/>
  <c r="F668" i="32" s="1"/>
  <c r="G668" i="32"/>
  <c r="H668" i="32"/>
  <c r="I668" i="32"/>
  <c r="J668" i="32"/>
  <c r="C669" i="32"/>
  <c r="D669" i="32"/>
  <c r="E669" i="32"/>
  <c r="F669" i="32" s="1"/>
  <c r="G669" i="32"/>
  <c r="H669" i="32"/>
  <c r="I669" i="32"/>
  <c r="J669" i="32"/>
  <c r="C670" i="32"/>
  <c r="D670" i="32"/>
  <c r="E670" i="32"/>
  <c r="F670" i="32" s="1"/>
  <c r="G670" i="32"/>
  <c r="H670" i="32"/>
  <c r="I670" i="32"/>
  <c r="J670" i="32"/>
  <c r="C671" i="32"/>
  <c r="D671" i="32"/>
  <c r="E671" i="32"/>
  <c r="F671" i="32" s="1"/>
  <c r="G671" i="32"/>
  <c r="H671" i="32"/>
  <c r="I671" i="32"/>
  <c r="J671" i="32"/>
  <c r="C672" i="32"/>
  <c r="D672" i="32"/>
  <c r="E672" i="32"/>
  <c r="F672" i="32" s="1"/>
  <c r="G672" i="32"/>
  <c r="H672" i="32"/>
  <c r="I672" i="32"/>
  <c r="J672" i="32"/>
  <c r="C673" i="32"/>
  <c r="D673" i="32"/>
  <c r="E673" i="32"/>
  <c r="F673" i="32" s="1"/>
  <c r="G673" i="32"/>
  <c r="H673" i="32"/>
  <c r="I673" i="32"/>
  <c r="J673" i="32"/>
  <c r="C674" i="32"/>
  <c r="D674" i="32"/>
  <c r="E674" i="32"/>
  <c r="F674" i="32" s="1"/>
  <c r="G674" i="32"/>
  <c r="H674" i="32"/>
  <c r="I674" i="32"/>
  <c r="J674" i="32"/>
  <c r="C675" i="32"/>
  <c r="D675" i="32"/>
  <c r="E675" i="32"/>
  <c r="F675" i="32" s="1"/>
  <c r="G675" i="32"/>
  <c r="H675" i="32"/>
  <c r="I675" i="32"/>
  <c r="J675" i="32"/>
  <c r="C676" i="32"/>
  <c r="D676" i="32"/>
  <c r="E676" i="32"/>
  <c r="F676" i="32" s="1"/>
  <c r="G676" i="32"/>
  <c r="H676" i="32"/>
  <c r="I676" i="32"/>
  <c r="J676" i="32"/>
  <c r="C677" i="32"/>
  <c r="D677" i="32"/>
  <c r="E677" i="32"/>
  <c r="F677" i="32" s="1"/>
  <c r="G677" i="32"/>
  <c r="H677" i="32"/>
  <c r="I677" i="32"/>
  <c r="J677" i="32"/>
  <c r="C678" i="32"/>
  <c r="D678" i="32"/>
  <c r="E678" i="32"/>
  <c r="F678" i="32" s="1"/>
  <c r="G678" i="32"/>
  <c r="H678" i="32"/>
  <c r="I678" i="32"/>
  <c r="J678" i="32"/>
  <c r="C679" i="32"/>
  <c r="D679" i="32"/>
  <c r="E679" i="32"/>
  <c r="F679" i="32" s="1"/>
  <c r="G679" i="32"/>
  <c r="H679" i="32"/>
  <c r="I679" i="32"/>
  <c r="J679" i="32"/>
  <c r="C680" i="32"/>
  <c r="D680" i="32"/>
  <c r="E680" i="32"/>
  <c r="F680" i="32" s="1"/>
  <c r="G680" i="32"/>
  <c r="H680" i="32"/>
  <c r="I680" i="32"/>
  <c r="J680" i="32"/>
  <c r="C681" i="32"/>
  <c r="D681" i="32"/>
  <c r="E681" i="32"/>
  <c r="F681" i="32" s="1"/>
  <c r="G681" i="32"/>
  <c r="H681" i="32"/>
  <c r="I681" i="32"/>
  <c r="J681" i="32"/>
  <c r="C682" i="32"/>
  <c r="D682" i="32"/>
  <c r="E682" i="32"/>
  <c r="F682" i="32" s="1"/>
  <c r="G682" i="32"/>
  <c r="H682" i="32"/>
  <c r="I682" i="32"/>
  <c r="J682" i="32"/>
  <c r="C683" i="32"/>
  <c r="D683" i="32"/>
  <c r="E683" i="32"/>
  <c r="F683" i="32" s="1"/>
  <c r="G683" i="32"/>
  <c r="H683" i="32"/>
  <c r="I683" i="32"/>
  <c r="J683" i="32"/>
  <c r="C684" i="32"/>
  <c r="D684" i="32"/>
  <c r="E684" i="32"/>
  <c r="F684" i="32" s="1"/>
  <c r="G684" i="32"/>
  <c r="H684" i="32"/>
  <c r="I684" i="32"/>
  <c r="J684" i="32"/>
  <c r="C685" i="32"/>
  <c r="D685" i="32"/>
  <c r="E685" i="32"/>
  <c r="F685" i="32" s="1"/>
  <c r="G685" i="32"/>
  <c r="H685" i="32"/>
  <c r="I685" i="32"/>
  <c r="J685" i="32"/>
  <c r="C686" i="32"/>
  <c r="D686" i="32"/>
  <c r="E686" i="32"/>
  <c r="F686" i="32" s="1"/>
  <c r="G686" i="32"/>
  <c r="H686" i="32"/>
  <c r="I686" i="32"/>
  <c r="J686" i="32"/>
  <c r="C687" i="32"/>
  <c r="D687" i="32"/>
  <c r="E687" i="32"/>
  <c r="F687" i="32" s="1"/>
  <c r="G687" i="32"/>
  <c r="H687" i="32"/>
  <c r="I687" i="32"/>
  <c r="J687" i="32"/>
  <c r="C688" i="32"/>
  <c r="D688" i="32"/>
  <c r="E688" i="32"/>
  <c r="F688" i="32" s="1"/>
  <c r="G688" i="32"/>
  <c r="H688" i="32"/>
  <c r="I688" i="32"/>
  <c r="J688" i="32"/>
  <c r="C689" i="32"/>
  <c r="D689" i="32"/>
  <c r="E689" i="32"/>
  <c r="F689" i="32" s="1"/>
  <c r="G689" i="32"/>
  <c r="H689" i="32"/>
  <c r="I689" i="32"/>
  <c r="J689" i="32"/>
  <c r="C690" i="32"/>
  <c r="D690" i="32"/>
  <c r="E690" i="32"/>
  <c r="F690" i="32" s="1"/>
  <c r="G690" i="32"/>
  <c r="H690" i="32"/>
  <c r="I690" i="32"/>
  <c r="J690" i="32"/>
  <c r="C691" i="32"/>
  <c r="D691" i="32"/>
  <c r="E691" i="32"/>
  <c r="F691" i="32" s="1"/>
  <c r="G691" i="32"/>
  <c r="H691" i="32"/>
  <c r="I691" i="32"/>
  <c r="J691" i="32"/>
  <c r="C692" i="32"/>
  <c r="D692" i="32"/>
  <c r="E692" i="32"/>
  <c r="F692" i="32" s="1"/>
  <c r="G692" i="32"/>
  <c r="H692" i="32"/>
  <c r="I692" i="32"/>
  <c r="J692" i="32"/>
  <c r="C693" i="32"/>
  <c r="D693" i="32"/>
  <c r="E693" i="32"/>
  <c r="F693" i="32" s="1"/>
  <c r="G693" i="32"/>
  <c r="H693" i="32"/>
  <c r="I693" i="32"/>
  <c r="J693" i="32"/>
  <c r="C694" i="32"/>
  <c r="D694" i="32"/>
  <c r="E694" i="32"/>
  <c r="F694" i="32" s="1"/>
  <c r="G694" i="32"/>
  <c r="H694" i="32"/>
  <c r="I694" i="32"/>
  <c r="J694" i="32"/>
  <c r="C695" i="32"/>
  <c r="D695" i="32"/>
  <c r="E695" i="32"/>
  <c r="F695" i="32" s="1"/>
  <c r="G695" i="32"/>
  <c r="H695" i="32"/>
  <c r="I695" i="32"/>
  <c r="J695" i="32"/>
  <c r="C696" i="32"/>
  <c r="D696" i="32"/>
  <c r="E696" i="32"/>
  <c r="F696" i="32" s="1"/>
  <c r="G696" i="32"/>
  <c r="H696" i="32"/>
  <c r="I696" i="32"/>
  <c r="J696" i="32"/>
  <c r="C697" i="32"/>
  <c r="D697" i="32"/>
  <c r="E697" i="32"/>
  <c r="F697" i="32" s="1"/>
  <c r="G697" i="32"/>
  <c r="H697" i="32"/>
  <c r="I697" i="32"/>
  <c r="J697" i="32"/>
  <c r="C698" i="32"/>
  <c r="D698" i="32"/>
  <c r="E698" i="32"/>
  <c r="F698" i="32" s="1"/>
  <c r="G698" i="32"/>
  <c r="H698" i="32"/>
  <c r="I698" i="32"/>
  <c r="J698" i="32"/>
  <c r="C699" i="32"/>
  <c r="D699" i="32"/>
  <c r="E699" i="32"/>
  <c r="F699" i="32" s="1"/>
  <c r="G699" i="32"/>
  <c r="H699" i="32"/>
  <c r="I699" i="32"/>
  <c r="J699" i="32"/>
  <c r="C700" i="32"/>
  <c r="D700" i="32"/>
  <c r="E700" i="32"/>
  <c r="F700" i="32" s="1"/>
  <c r="G700" i="32"/>
  <c r="H700" i="32"/>
  <c r="I700" i="32"/>
  <c r="J700" i="32"/>
  <c r="C701" i="32"/>
  <c r="D701" i="32"/>
  <c r="E701" i="32"/>
  <c r="F701" i="32" s="1"/>
  <c r="G701" i="32"/>
  <c r="H701" i="32"/>
  <c r="I701" i="32"/>
  <c r="J701" i="32"/>
  <c r="C702" i="32"/>
  <c r="D702" i="32"/>
  <c r="E702" i="32"/>
  <c r="F702" i="32" s="1"/>
  <c r="G702" i="32"/>
  <c r="H702" i="32"/>
  <c r="I702" i="32"/>
  <c r="J702" i="32"/>
  <c r="C703" i="32"/>
  <c r="D703" i="32"/>
  <c r="E703" i="32"/>
  <c r="F703" i="32" s="1"/>
  <c r="G703" i="32"/>
  <c r="H703" i="32"/>
  <c r="I703" i="32"/>
  <c r="J703" i="32"/>
  <c r="C704" i="32"/>
  <c r="D704" i="32"/>
  <c r="E704" i="32"/>
  <c r="F704" i="32" s="1"/>
  <c r="G704" i="32"/>
  <c r="H704" i="32"/>
  <c r="I704" i="32"/>
  <c r="J704" i="32"/>
  <c r="C705" i="32"/>
  <c r="D705" i="32"/>
  <c r="E705" i="32"/>
  <c r="F705" i="32" s="1"/>
  <c r="G705" i="32"/>
  <c r="H705" i="32"/>
  <c r="I705" i="32"/>
  <c r="J705" i="32"/>
  <c r="C706" i="32"/>
  <c r="D706" i="32"/>
  <c r="E706" i="32"/>
  <c r="F706" i="32" s="1"/>
  <c r="G706" i="32"/>
  <c r="H706" i="32"/>
  <c r="I706" i="32"/>
  <c r="J706" i="32"/>
  <c r="C707" i="32"/>
  <c r="D707" i="32"/>
  <c r="E707" i="32"/>
  <c r="F707" i="32" s="1"/>
  <c r="G707" i="32"/>
  <c r="H707" i="32"/>
  <c r="I707" i="32"/>
  <c r="J707" i="32"/>
  <c r="C708" i="32"/>
  <c r="D708" i="32"/>
  <c r="E708" i="32"/>
  <c r="F708" i="32" s="1"/>
  <c r="G708" i="32"/>
  <c r="H708" i="32"/>
  <c r="I708" i="32"/>
  <c r="J708" i="32"/>
  <c r="C709" i="32"/>
  <c r="D709" i="32"/>
  <c r="E709" i="32"/>
  <c r="F709" i="32" s="1"/>
  <c r="G709" i="32"/>
  <c r="H709" i="32"/>
  <c r="I709" i="32"/>
  <c r="J709" i="32"/>
  <c r="C710" i="32"/>
  <c r="D710" i="32"/>
  <c r="E710" i="32"/>
  <c r="F710" i="32" s="1"/>
  <c r="G710" i="32"/>
  <c r="H710" i="32"/>
  <c r="I710" i="32"/>
  <c r="J710" i="32"/>
  <c r="C711" i="32"/>
  <c r="D711" i="32"/>
  <c r="E711" i="32"/>
  <c r="F711" i="32" s="1"/>
  <c r="G711" i="32"/>
  <c r="H711" i="32"/>
  <c r="I711" i="32"/>
  <c r="J711" i="32"/>
  <c r="C712" i="32"/>
  <c r="D712" i="32"/>
  <c r="E712" i="32"/>
  <c r="F712" i="32" s="1"/>
  <c r="G712" i="32"/>
  <c r="H712" i="32"/>
  <c r="I712" i="32"/>
  <c r="J712" i="32"/>
  <c r="C713" i="32"/>
  <c r="D713" i="32"/>
  <c r="E713" i="32"/>
  <c r="F713" i="32" s="1"/>
  <c r="G713" i="32"/>
  <c r="H713" i="32"/>
  <c r="I713" i="32"/>
  <c r="J713" i="32"/>
  <c r="C714" i="32"/>
  <c r="D714" i="32"/>
  <c r="E714" i="32"/>
  <c r="F714" i="32" s="1"/>
  <c r="G714" i="32"/>
  <c r="H714" i="32"/>
  <c r="I714" i="32"/>
  <c r="J714" i="32"/>
  <c r="C715" i="32"/>
  <c r="D715" i="32"/>
  <c r="E715" i="32"/>
  <c r="F715" i="32" s="1"/>
  <c r="G715" i="32"/>
  <c r="H715" i="32"/>
  <c r="I715" i="32"/>
  <c r="J715" i="32"/>
  <c r="C716" i="32"/>
  <c r="D716" i="32"/>
  <c r="E716" i="32"/>
  <c r="F716" i="32" s="1"/>
  <c r="G716" i="32"/>
  <c r="H716" i="32"/>
  <c r="I716" i="32"/>
  <c r="J716" i="32"/>
  <c r="C717" i="32"/>
  <c r="D717" i="32"/>
  <c r="E717" i="32"/>
  <c r="F717" i="32" s="1"/>
  <c r="G717" i="32"/>
  <c r="H717" i="32"/>
  <c r="I717" i="32"/>
  <c r="J717" i="32"/>
  <c r="C718" i="32"/>
  <c r="D718" i="32"/>
  <c r="E718" i="32"/>
  <c r="F718" i="32" s="1"/>
  <c r="G718" i="32"/>
  <c r="H718" i="32"/>
  <c r="I718" i="32"/>
  <c r="J718" i="32"/>
  <c r="C719" i="32"/>
  <c r="D719" i="32"/>
  <c r="E719" i="32"/>
  <c r="F719" i="32" s="1"/>
  <c r="G719" i="32"/>
  <c r="H719" i="32"/>
  <c r="I719" i="32"/>
  <c r="J719" i="32"/>
  <c r="C720" i="32"/>
  <c r="D720" i="32"/>
  <c r="E720" i="32"/>
  <c r="F720" i="32" s="1"/>
  <c r="G720" i="32"/>
  <c r="H720" i="32"/>
  <c r="I720" i="32"/>
  <c r="J720" i="32"/>
  <c r="C721" i="32"/>
  <c r="D721" i="32"/>
  <c r="E721" i="32"/>
  <c r="F721" i="32" s="1"/>
  <c r="G721" i="32"/>
  <c r="H721" i="32"/>
  <c r="I721" i="32"/>
  <c r="J721" i="32"/>
  <c r="C722" i="32"/>
  <c r="D722" i="32"/>
  <c r="E722" i="32"/>
  <c r="F722" i="32" s="1"/>
  <c r="G722" i="32"/>
  <c r="H722" i="32"/>
  <c r="I722" i="32"/>
  <c r="J722" i="32"/>
  <c r="C723" i="32"/>
  <c r="D723" i="32"/>
  <c r="E723" i="32"/>
  <c r="F723" i="32" s="1"/>
  <c r="G723" i="32"/>
  <c r="H723" i="32"/>
  <c r="I723" i="32"/>
  <c r="J723" i="32"/>
  <c r="C724" i="32"/>
  <c r="D724" i="32"/>
  <c r="E724" i="32"/>
  <c r="F724" i="32" s="1"/>
  <c r="G724" i="32"/>
  <c r="H724" i="32"/>
  <c r="I724" i="32"/>
  <c r="J724" i="32"/>
  <c r="C725" i="32"/>
  <c r="D725" i="32"/>
  <c r="E725" i="32"/>
  <c r="F725" i="32" s="1"/>
  <c r="G725" i="32"/>
  <c r="H725" i="32"/>
  <c r="I725" i="32"/>
  <c r="J725" i="32"/>
  <c r="C726" i="32"/>
  <c r="D726" i="32"/>
  <c r="E726" i="32"/>
  <c r="F726" i="32" s="1"/>
  <c r="G726" i="32"/>
  <c r="H726" i="32"/>
  <c r="I726" i="32"/>
  <c r="J726" i="32"/>
  <c r="C727" i="32"/>
  <c r="D727" i="32"/>
  <c r="E727" i="32"/>
  <c r="F727" i="32" s="1"/>
  <c r="G727" i="32"/>
  <c r="H727" i="32"/>
  <c r="I727" i="32"/>
  <c r="J727" i="32"/>
  <c r="C728" i="32"/>
  <c r="D728" i="32"/>
  <c r="E728" i="32"/>
  <c r="F728" i="32" s="1"/>
  <c r="G728" i="32"/>
  <c r="H728" i="32"/>
  <c r="I728" i="32"/>
  <c r="J728" i="32"/>
  <c r="C729" i="32"/>
  <c r="D729" i="32"/>
  <c r="E729" i="32"/>
  <c r="F729" i="32" s="1"/>
  <c r="G729" i="32"/>
  <c r="H729" i="32"/>
  <c r="I729" i="32"/>
  <c r="J729" i="32"/>
  <c r="C730" i="32"/>
  <c r="D730" i="32"/>
  <c r="E730" i="32"/>
  <c r="F730" i="32" s="1"/>
  <c r="G730" i="32"/>
  <c r="H730" i="32"/>
  <c r="I730" i="32"/>
  <c r="J730" i="32"/>
  <c r="C731" i="32"/>
  <c r="D731" i="32"/>
  <c r="E731" i="32"/>
  <c r="F731" i="32" s="1"/>
  <c r="G731" i="32"/>
  <c r="H731" i="32"/>
  <c r="I731" i="32"/>
  <c r="J731" i="32"/>
  <c r="C732" i="32"/>
  <c r="D732" i="32"/>
  <c r="E732" i="32"/>
  <c r="F732" i="32" s="1"/>
  <c r="G732" i="32"/>
  <c r="H732" i="32"/>
  <c r="I732" i="32"/>
  <c r="J732" i="32"/>
  <c r="C733" i="32"/>
  <c r="D733" i="32"/>
  <c r="E733" i="32"/>
  <c r="F733" i="32" s="1"/>
  <c r="G733" i="32"/>
  <c r="H733" i="32"/>
  <c r="I733" i="32"/>
  <c r="J733" i="32"/>
  <c r="C734" i="32"/>
  <c r="D734" i="32"/>
  <c r="E734" i="32"/>
  <c r="F734" i="32" s="1"/>
  <c r="G734" i="32"/>
  <c r="H734" i="32"/>
  <c r="I734" i="32"/>
  <c r="J734" i="32"/>
  <c r="C735" i="32"/>
  <c r="D735" i="32"/>
  <c r="E735" i="32"/>
  <c r="F735" i="32" s="1"/>
  <c r="G735" i="32"/>
  <c r="H735" i="32"/>
  <c r="I735" i="32"/>
  <c r="J735" i="32"/>
  <c r="C736" i="32"/>
  <c r="D736" i="32"/>
  <c r="E736" i="32"/>
  <c r="F736" i="32" s="1"/>
  <c r="G736" i="32"/>
  <c r="H736" i="32"/>
  <c r="I736" i="32"/>
  <c r="J736" i="32"/>
  <c r="C737" i="32"/>
  <c r="D737" i="32"/>
  <c r="E737" i="32"/>
  <c r="F737" i="32" s="1"/>
  <c r="G737" i="32"/>
  <c r="H737" i="32"/>
  <c r="I737" i="32"/>
  <c r="J737" i="32"/>
  <c r="C738" i="32"/>
  <c r="D738" i="32"/>
  <c r="E738" i="32"/>
  <c r="F738" i="32" s="1"/>
  <c r="G738" i="32"/>
  <c r="H738" i="32"/>
  <c r="I738" i="32"/>
  <c r="J738" i="32"/>
  <c r="C739" i="32"/>
  <c r="D739" i="32"/>
  <c r="E739" i="32"/>
  <c r="F739" i="32" s="1"/>
  <c r="G739" i="32"/>
  <c r="H739" i="32"/>
  <c r="I739" i="32"/>
  <c r="J739" i="32"/>
  <c r="C740" i="32"/>
  <c r="D740" i="32"/>
  <c r="E740" i="32"/>
  <c r="F740" i="32" s="1"/>
  <c r="G740" i="32"/>
  <c r="H740" i="32"/>
  <c r="I740" i="32"/>
  <c r="J740" i="32"/>
  <c r="C741" i="32"/>
  <c r="D741" i="32"/>
  <c r="E741" i="32"/>
  <c r="F741" i="32" s="1"/>
  <c r="G741" i="32"/>
  <c r="H741" i="32"/>
  <c r="I741" i="32"/>
  <c r="J741" i="32"/>
  <c r="C742" i="32"/>
  <c r="D742" i="32"/>
  <c r="E742" i="32"/>
  <c r="F742" i="32" s="1"/>
  <c r="G742" i="32"/>
  <c r="H742" i="32"/>
  <c r="I742" i="32"/>
  <c r="J742" i="32"/>
  <c r="C743" i="32"/>
  <c r="D743" i="32"/>
  <c r="E743" i="32"/>
  <c r="F743" i="32" s="1"/>
  <c r="G743" i="32"/>
  <c r="H743" i="32"/>
  <c r="I743" i="32"/>
  <c r="J743" i="32"/>
  <c r="C744" i="32"/>
  <c r="D744" i="32"/>
  <c r="E744" i="32"/>
  <c r="F744" i="32" s="1"/>
  <c r="G744" i="32"/>
  <c r="H744" i="32"/>
  <c r="I744" i="32"/>
  <c r="J744" i="32"/>
  <c r="C745" i="32"/>
  <c r="D745" i="32"/>
  <c r="E745" i="32"/>
  <c r="F745" i="32" s="1"/>
  <c r="G745" i="32"/>
  <c r="H745" i="32"/>
  <c r="I745" i="32"/>
  <c r="J745" i="32"/>
  <c r="C746" i="32"/>
  <c r="D746" i="32"/>
  <c r="E746" i="32"/>
  <c r="F746" i="32" s="1"/>
  <c r="G746" i="32"/>
  <c r="H746" i="32"/>
  <c r="I746" i="32"/>
  <c r="J746" i="32"/>
  <c r="C747" i="32"/>
  <c r="D747" i="32"/>
  <c r="E747" i="32"/>
  <c r="F747" i="32" s="1"/>
  <c r="G747" i="32"/>
  <c r="H747" i="32"/>
  <c r="I747" i="32"/>
  <c r="J747" i="32"/>
  <c r="C748" i="32"/>
  <c r="D748" i="32"/>
  <c r="E748" i="32"/>
  <c r="F748" i="32" s="1"/>
  <c r="G748" i="32"/>
  <c r="H748" i="32"/>
  <c r="I748" i="32"/>
  <c r="J748" i="32"/>
  <c r="C749" i="32"/>
  <c r="D749" i="32"/>
  <c r="E749" i="32"/>
  <c r="F749" i="32" s="1"/>
  <c r="G749" i="32"/>
  <c r="H749" i="32"/>
  <c r="I749" i="32"/>
  <c r="J749" i="32"/>
  <c r="C750" i="32"/>
  <c r="D750" i="32"/>
  <c r="E750" i="32"/>
  <c r="F750" i="32" s="1"/>
  <c r="G750" i="32"/>
  <c r="H750" i="32"/>
  <c r="I750" i="32"/>
  <c r="J750" i="32"/>
  <c r="C751" i="32"/>
  <c r="D751" i="32"/>
  <c r="E751" i="32"/>
  <c r="F751" i="32" s="1"/>
  <c r="G751" i="32"/>
  <c r="H751" i="32"/>
  <c r="I751" i="32"/>
  <c r="J751" i="32"/>
  <c r="C752" i="32"/>
  <c r="D752" i="32"/>
  <c r="E752" i="32"/>
  <c r="F752" i="32" s="1"/>
  <c r="G752" i="32"/>
  <c r="H752" i="32"/>
  <c r="I752" i="32"/>
  <c r="J752" i="32"/>
  <c r="C753" i="32"/>
  <c r="D753" i="32"/>
  <c r="E753" i="32"/>
  <c r="F753" i="32" s="1"/>
  <c r="G753" i="32"/>
  <c r="H753" i="32"/>
  <c r="I753" i="32"/>
  <c r="J753" i="32"/>
  <c r="C754" i="32"/>
  <c r="D754" i="32"/>
  <c r="E754" i="32"/>
  <c r="F754" i="32" s="1"/>
  <c r="G754" i="32"/>
  <c r="H754" i="32"/>
  <c r="I754" i="32"/>
  <c r="J754" i="32"/>
  <c r="C755" i="32"/>
  <c r="D755" i="32"/>
  <c r="E755" i="32"/>
  <c r="F755" i="32" s="1"/>
  <c r="G755" i="32"/>
  <c r="H755" i="32"/>
  <c r="I755" i="32"/>
  <c r="J755" i="32"/>
  <c r="C756" i="32"/>
  <c r="D756" i="32"/>
  <c r="E756" i="32"/>
  <c r="F756" i="32" s="1"/>
  <c r="G756" i="32"/>
  <c r="H756" i="32"/>
  <c r="I756" i="32"/>
  <c r="J756" i="32"/>
  <c r="C757" i="32"/>
  <c r="D757" i="32"/>
  <c r="E757" i="32"/>
  <c r="F757" i="32" s="1"/>
  <c r="G757" i="32"/>
  <c r="H757" i="32"/>
  <c r="I757" i="32"/>
  <c r="J757" i="32"/>
  <c r="C758" i="32"/>
  <c r="D758" i="32"/>
  <c r="E758" i="32"/>
  <c r="F758" i="32" s="1"/>
  <c r="G758" i="32"/>
  <c r="H758" i="32"/>
  <c r="I758" i="32"/>
  <c r="J758" i="32"/>
  <c r="C759" i="32"/>
  <c r="D759" i="32"/>
  <c r="E759" i="32"/>
  <c r="F759" i="32" s="1"/>
  <c r="G759" i="32"/>
  <c r="H759" i="32"/>
  <c r="I759" i="32"/>
  <c r="J759" i="32"/>
  <c r="C760" i="32"/>
  <c r="D760" i="32"/>
  <c r="E760" i="32"/>
  <c r="F760" i="32" s="1"/>
  <c r="G760" i="32"/>
  <c r="H760" i="32"/>
  <c r="I760" i="32"/>
  <c r="J760" i="32"/>
  <c r="C761" i="32"/>
  <c r="D761" i="32"/>
  <c r="E761" i="32"/>
  <c r="F761" i="32" s="1"/>
  <c r="G761" i="32"/>
  <c r="H761" i="32"/>
  <c r="I761" i="32"/>
  <c r="J761" i="32"/>
  <c r="C762" i="32"/>
  <c r="D762" i="32"/>
  <c r="E762" i="32"/>
  <c r="F762" i="32" s="1"/>
  <c r="G762" i="32"/>
  <c r="H762" i="32"/>
  <c r="I762" i="32"/>
  <c r="J762" i="32"/>
  <c r="C763" i="32"/>
  <c r="D763" i="32"/>
  <c r="E763" i="32"/>
  <c r="F763" i="32" s="1"/>
  <c r="G763" i="32"/>
  <c r="H763" i="32"/>
  <c r="I763" i="32"/>
  <c r="J763" i="32"/>
  <c r="C764" i="32"/>
  <c r="D764" i="32"/>
  <c r="E764" i="32"/>
  <c r="F764" i="32" s="1"/>
  <c r="G764" i="32"/>
  <c r="H764" i="32"/>
  <c r="I764" i="32"/>
  <c r="J764" i="32"/>
  <c r="C765" i="32"/>
  <c r="D765" i="32"/>
  <c r="E765" i="32"/>
  <c r="F765" i="32" s="1"/>
  <c r="G765" i="32"/>
  <c r="H765" i="32"/>
  <c r="I765" i="32"/>
  <c r="J765" i="32"/>
  <c r="C766" i="32"/>
  <c r="D766" i="32"/>
  <c r="E766" i="32"/>
  <c r="F766" i="32" s="1"/>
  <c r="G766" i="32"/>
  <c r="H766" i="32"/>
  <c r="I766" i="32"/>
  <c r="J766" i="32"/>
  <c r="C767" i="32"/>
  <c r="D767" i="32"/>
  <c r="E767" i="32"/>
  <c r="F767" i="32" s="1"/>
  <c r="G767" i="32"/>
  <c r="H767" i="32"/>
  <c r="I767" i="32"/>
  <c r="J767" i="32"/>
  <c r="C768" i="32"/>
  <c r="D768" i="32"/>
  <c r="E768" i="32"/>
  <c r="F768" i="32" s="1"/>
  <c r="G768" i="32"/>
  <c r="H768" i="32"/>
  <c r="I768" i="32"/>
  <c r="J768" i="32"/>
  <c r="C769" i="32"/>
  <c r="D769" i="32"/>
  <c r="E769" i="32"/>
  <c r="F769" i="32" s="1"/>
  <c r="G769" i="32"/>
  <c r="H769" i="32"/>
  <c r="I769" i="32"/>
  <c r="J769" i="32"/>
  <c r="C770" i="32"/>
  <c r="D770" i="32"/>
  <c r="E770" i="32"/>
  <c r="F770" i="32" s="1"/>
  <c r="G770" i="32"/>
  <c r="H770" i="32"/>
  <c r="I770" i="32"/>
  <c r="J770" i="32"/>
  <c r="C771" i="32"/>
  <c r="D771" i="32"/>
  <c r="E771" i="32"/>
  <c r="F771" i="32" s="1"/>
  <c r="G771" i="32"/>
  <c r="H771" i="32"/>
  <c r="I771" i="32"/>
  <c r="J771" i="32"/>
  <c r="C772" i="32"/>
  <c r="D772" i="32"/>
  <c r="E772" i="32"/>
  <c r="F772" i="32" s="1"/>
  <c r="G772" i="32"/>
  <c r="H772" i="32"/>
  <c r="I772" i="32"/>
  <c r="J772" i="32"/>
  <c r="C773" i="32"/>
  <c r="D773" i="32"/>
  <c r="E773" i="32"/>
  <c r="F773" i="32" s="1"/>
  <c r="G773" i="32"/>
  <c r="H773" i="32"/>
  <c r="I773" i="32"/>
  <c r="J773" i="32"/>
  <c r="C774" i="32"/>
  <c r="D774" i="32"/>
  <c r="E774" i="32"/>
  <c r="F774" i="32" s="1"/>
  <c r="G774" i="32"/>
  <c r="H774" i="32"/>
  <c r="I774" i="32"/>
  <c r="J774" i="32"/>
  <c r="C775" i="32"/>
  <c r="D775" i="32"/>
  <c r="E775" i="32"/>
  <c r="F775" i="32" s="1"/>
  <c r="G775" i="32"/>
  <c r="H775" i="32"/>
  <c r="I775" i="32"/>
  <c r="J775" i="32"/>
  <c r="C776" i="32"/>
  <c r="D776" i="32"/>
  <c r="E776" i="32"/>
  <c r="F776" i="32" s="1"/>
  <c r="G776" i="32"/>
  <c r="H776" i="32"/>
  <c r="I776" i="32"/>
  <c r="J776" i="32"/>
  <c r="C777" i="32"/>
  <c r="D777" i="32"/>
  <c r="E777" i="32"/>
  <c r="F777" i="32" s="1"/>
  <c r="G777" i="32"/>
  <c r="H777" i="32"/>
  <c r="I777" i="32"/>
  <c r="J777" i="32"/>
  <c r="C778" i="32"/>
  <c r="D778" i="32"/>
  <c r="E778" i="32"/>
  <c r="F778" i="32" s="1"/>
  <c r="G778" i="32"/>
  <c r="H778" i="32"/>
  <c r="I778" i="32"/>
  <c r="J778" i="32"/>
  <c r="C779" i="32"/>
  <c r="D779" i="32"/>
  <c r="E779" i="32"/>
  <c r="F779" i="32" s="1"/>
  <c r="G779" i="32"/>
  <c r="H779" i="32"/>
  <c r="I779" i="32"/>
  <c r="J779" i="32"/>
  <c r="C780" i="32"/>
  <c r="D780" i="32"/>
  <c r="E780" i="32"/>
  <c r="F780" i="32" s="1"/>
  <c r="G780" i="32"/>
  <c r="H780" i="32"/>
  <c r="I780" i="32"/>
  <c r="J780" i="32"/>
  <c r="C781" i="32"/>
  <c r="D781" i="32"/>
  <c r="E781" i="32"/>
  <c r="F781" i="32" s="1"/>
  <c r="G781" i="32"/>
  <c r="H781" i="32"/>
  <c r="I781" i="32"/>
  <c r="J781" i="32"/>
  <c r="C782" i="32"/>
  <c r="D782" i="32"/>
  <c r="E782" i="32"/>
  <c r="F782" i="32" s="1"/>
  <c r="G782" i="32"/>
  <c r="H782" i="32"/>
  <c r="I782" i="32"/>
  <c r="J782" i="32"/>
  <c r="C783" i="32"/>
  <c r="D783" i="32"/>
  <c r="E783" i="32"/>
  <c r="F783" i="32" s="1"/>
  <c r="G783" i="32"/>
  <c r="H783" i="32"/>
  <c r="I783" i="32"/>
  <c r="J783" i="32"/>
  <c r="C784" i="32"/>
  <c r="D784" i="32"/>
  <c r="E784" i="32"/>
  <c r="F784" i="32" s="1"/>
  <c r="G784" i="32"/>
  <c r="H784" i="32"/>
  <c r="I784" i="32"/>
  <c r="J784" i="32"/>
  <c r="C785" i="32"/>
  <c r="D785" i="32"/>
  <c r="E785" i="32"/>
  <c r="F785" i="32" s="1"/>
  <c r="G785" i="32"/>
  <c r="H785" i="32"/>
  <c r="I785" i="32"/>
  <c r="J785" i="32"/>
  <c r="C786" i="32"/>
  <c r="D786" i="32"/>
  <c r="E786" i="32"/>
  <c r="F786" i="32" s="1"/>
  <c r="G786" i="32"/>
  <c r="H786" i="32"/>
  <c r="I786" i="32"/>
  <c r="J786" i="32"/>
  <c r="C787" i="32"/>
  <c r="D787" i="32"/>
  <c r="E787" i="32"/>
  <c r="F787" i="32" s="1"/>
  <c r="G787" i="32"/>
  <c r="H787" i="32"/>
  <c r="I787" i="32"/>
  <c r="J787" i="32"/>
  <c r="C788" i="32"/>
  <c r="D788" i="32"/>
  <c r="E788" i="32"/>
  <c r="F788" i="32" s="1"/>
  <c r="G788" i="32"/>
  <c r="H788" i="32"/>
  <c r="I788" i="32"/>
  <c r="J788" i="32"/>
  <c r="C789" i="32"/>
  <c r="D789" i="32"/>
  <c r="E789" i="32"/>
  <c r="F789" i="32" s="1"/>
  <c r="G789" i="32"/>
  <c r="H789" i="32"/>
  <c r="I789" i="32"/>
  <c r="J789" i="32"/>
  <c r="C790" i="32"/>
  <c r="D790" i="32"/>
  <c r="E790" i="32"/>
  <c r="F790" i="32" s="1"/>
  <c r="G790" i="32"/>
  <c r="H790" i="32"/>
  <c r="I790" i="32"/>
  <c r="J790" i="32"/>
  <c r="C791" i="32"/>
  <c r="D791" i="32"/>
  <c r="E791" i="32"/>
  <c r="F791" i="32" s="1"/>
  <c r="G791" i="32"/>
  <c r="H791" i="32"/>
  <c r="I791" i="32"/>
  <c r="J791" i="32"/>
  <c r="C792" i="32"/>
  <c r="D792" i="32"/>
  <c r="E792" i="32"/>
  <c r="F792" i="32" s="1"/>
  <c r="G792" i="32"/>
  <c r="H792" i="32"/>
  <c r="I792" i="32"/>
  <c r="J792" i="32"/>
  <c r="C793" i="32"/>
  <c r="D793" i="32"/>
  <c r="E793" i="32"/>
  <c r="F793" i="32" s="1"/>
  <c r="G793" i="32"/>
  <c r="H793" i="32"/>
  <c r="I793" i="32"/>
  <c r="J793" i="32"/>
  <c r="C794" i="32"/>
  <c r="D794" i="32"/>
  <c r="E794" i="32"/>
  <c r="F794" i="32" s="1"/>
  <c r="G794" i="32"/>
  <c r="H794" i="32"/>
  <c r="I794" i="32"/>
  <c r="J794" i="32"/>
  <c r="C795" i="32"/>
  <c r="D795" i="32"/>
  <c r="E795" i="32"/>
  <c r="F795" i="32" s="1"/>
  <c r="G795" i="32"/>
  <c r="H795" i="32"/>
  <c r="I795" i="32"/>
  <c r="J795" i="32"/>
  <c r="C796" i="32"/>
  <c r="D796" i="32"/>
  <c r="E796" i="32"/>
  <c r="F796" i="32" s="1"/>
  <c r="G796" i="32"/>
  <c r="H796" i="32"/>
  <c r="I796" i="32"/>
  <c r="J796" i="32"/>
  <c r="C797" i="32"/>
  <c r="D797" i="32"/>
  <c r="E797" i="32"/>
  <c r="F797" i="32" s="1"/>
  <c r="G797" i="32"/>
  <c r="H797" i="32"/>
  <c r="I797" i="32"/>
  <c r="J797" i="32"/>
  <c r="C798" i="32"/>
  <c r="D798" i="32"/>
  <c r="E798" i="32"/>
  <c r="F798" i="32" s="1"/>
  <c r="G798" i="32"/>
  <c r="H798" i="32"/>
  <c r="I798" i="32"/>
  <c r="J798" i="32"/>
  <c r="C799" i="32"/>
  <c r="D799" i="32"/>
  <c r="E799" i="32"/>
  <c r="F799" i="32" s="1"/>
  <c r="G799" i="32"/>
  <c r="H799" i="32"/>
  <c r="I799" i="32"/>
  <c r="J799" i="32"/>
  <c r="C800" i="32"/>
  <c r="D800" i="32"/>
  <c r="E800" i="32"/>
  <c r="F800" i="32" s="1"/>
  <c r="G800" i="32"/>
  <c r="H800" i="32"/>
  <c r="I800" i="32"/>
  <c r="J800" i="32"/>
  <c r="C801" i="32"/>
  <c r="D801" i="32"/>
  <c r="E801" i="32"/>
  <c r="F801" i="32" s="1"/>
  <c r="G801" i="32"/>
  <c r="H801" i="32"/>
  <c r="I801" i="32"/>
  <c r="J801" i="32"/>
  <c r="C802" i="32"/>
  <c r="D802" i="32"/>
  <c r="E802" i="32"/>
  <c r="F802" i="32" s="1"/>
  <c r="G802" i="32"/>
  <c r="H802" i="32"/>
  <c r="I802" i="32"/>
  <c r="J802" i="32"/>
  <c r="C803" i="32"/>
  <c r="D803" i="32"/>
  <c r="E803" i="32"/>
  <c r="F803" i="32" s="1"/>
  <c r="G803" i="32"/>
  <c r="H803" i="32"/>
  <c r="I803" i="32"/>
  <c r="J803" i="32"/>
  <c r="C804" i="32"/>
  <c r="D804" i="32"/>
  <c r="E804" i="32"/>
  <c r="F804" i="32" s="1"/>
  <c r="G804" i="32"/>
  <c r="H804" i="32"/>
  <c r="I804" i="32"/>
  <c r="J804" i="32"/>
  <c r="C805" i="32"/>
  <c r="D805" i="32"/>
  <c r="E805" i="32"/>
  <c r="F805" i="32" s="1"/>
  <c r="G805" i="32"/>
  <c r="H805" i="32"/>
  <c r="I805" i="32"/>
  <c r="J805" i="32"/>
  <c r="C806" i="32"/>
  <c r="D806" i="32"/>
  <c r="E806" i="32"/>
  <c r="F806" i="32" s="1"/>
  <c r="G806" i="32"/>
  <c r="H806" i="32"/>
  <c r="I806" i="32"/>
  <c r="J806" i="32"/>
  <c r="C807" i="32"/>
  <c r="D807" i="32"/>
  <c r="E807" i="32"/>
  <c r="F807" i="32" s="1"/>
  <c r="G807" i="32"/>
  <c r="H807" i="32"/>
  <c r="I807" i="32"/>
  <c r="J807" i="32"/>
  <c r="C808" i="32"/>
  <c r="D808" i="32"/>
  <c r="E808" i="32"/>
  <c r="F808" i="32" s="1"/>
  <c r="G808" i="32"/>
  <c r="H808" i="32"/>
  <c r="I808" i="32"/>
  <c r="J808" i="32"/>
  <c r="C809" i="32"/>
  <c r="D809" i="32"/>
  <c r="E809" i="32"/>
  <c r="F809" i="32" s="1"/>
  <c r="G809" i="32"/>
  <c r="H809" i="32"/>
  <c r="I809" i="32"/>
  <c r="J809" i="32"/>
  <c r="C810" i="32"/>
  <c r="D810" i="32"/>
  <c r="E810" i="32"/>
  <c r="F810" i="32" s="1"/>
  <c r="G810" i="32"/>
  <c r="H810" i="32"/>
  <c r="I810" i="32"/>
  <c r="J810" i="32"/>
  <c r="C811" i="32"/>
  <c r="D811" i="32"/>
  <c r="E811" i="32"/>
  <c r="F811" i="32" s="1"/>
  <c r="G811" i="32"/>
  <c r="H811" i="32"/>
  <c r="I811" i="32"/>
  <c r="J811" i="32"/>
  <c r="C812" i="32"/>
  <c r="D812" i="32"/>
  <c r="E812" i="32"/>
  <c r="F812" i="32" s="1"/>
  <c r="G812" i="32"/>
  <c r="H812" i="32"/>
  <c r="I812" i="32"/>
  <c r="J812" i="32"/>
  <c r="C813" i="32"/>
  <c r="D813" i="32"/>
  <c r="E813" i="32"/>
  <c r="F813" i="32" s="1"/>
  <c r="G813" i="32"/>
  <c r="H813" i="32"/>
  <c r="I813" i="32"/>
  <c r="J813" i="32"/>
  <c r="C814" i="32"/>
  <c r="D814" i="32"/>
  <c r="E814" i="32"/>
  <c r="F814" i="32" s="1"/>
  <c r="G814" i="32"/>
  <c r="H814" i="32"/>
  <c r="I814" i="32"/>
  <c r="J814" i="32"/>
  <c r="C815" i="32"/>
  <c r="D815" i="32"/>
  <c r="E815" i="32"/>
  <c r="F815" i="32" s="1"/>
  <c r="G815" i="32"/>
  <c r="H815" i="32"/>
  <c r="I815" i="32"/>
  <c r="J815" i="32"/>
  <c r="C816" i="32"/>
  <c r="D816" i="32"/>
  <c r="E816" i="32"/>
  <c r="F816" i="32" s="1"/>
  <c r="G816" i="32"/>
  <c r="H816" i="32"/>
  <c r="I816" i="32"/>
  <c r="J816" i="32"/>
  <c r="C817" i="32"/>
  <c r="D817" i="32"/>
  <c r="E817" i="32"/>
  <c r="F817" i="32" s="1"/>
  <c r="G817" i="32"/>
  <c r="H817" i="32"/>
  <c r="I817" i="32"/>
  <c r="J817" i="32"/>
  <c r="C818" i="32"/>
  <c r="D818" i="32"/>
  <c r="E818" i="32"/>
  <c r="F818" i="32" s="1"/>
  <c r="G818" i="32"/>
  <c r="H818" i="32"/>
  <c r="I818" i="32"/>
  <c r="J818" i="32"/>
  <c r="C819" i="32"/>
  <c r="D819" i="32"/>
  <c r="E819" i="32"/>
  <c r="F819" i="32" s="1"/>
  <c r="G819" i="32"/>
  <c r="H819" i="32"/>
  <c r="I819" i="32"/>
  <c r="J819" i="32"/>
  <c r="C820" i="32"/>
  <c r="D820" i="32"/>
  <c r="E820" i="32"/>
  <c r="F820" i="32" s="1"/>
  <c r="G820" i="32"/>
  <c r="H820" i="32"/>
  <c r="I820" i="32"/>
  <c r="J820" i="32"/>
  <c r="C821" i="32"/>
  <c r="D821" i="32"/>
  <c r="E821" i="32"/>
  <c r="F821" i="32" s="1"/>
  <c r="G821" i="32"/>
  <c r="H821" i="32"/>
  <c r="I821" i="32"/>
  <c r="J821" i="32"/>
  <c r="C822" i="32"/>
  <c r="D822" i="32"/>
  <c r="E822" i="32"/>
  <c r="F822" i="32" s="1"/>
  <c r="G822" i="32"/>
  <c r="H822" i="32"/>
  <c r="I822" i="32"/>
  <c r="J822" i="32"/>
  <c r="C823" i="32"/>
  <c r="D823" i="32"/>
  <c r="E823" i="32"/>
  <c r="F823" i="32" s="1"/>
  <c r="G823" i="32"/>
  <c r="H823" i="32"/>
  <c r="I823" i="32"/>
  <c r="J823" i="32"/>
  <c r="C824" i="32"/>
  <c r="D824" i="32"/>
  <c r="E824" i="32"/>
  <c r="F824" i="32" s="1"/>
  <c r="G824" i="32"/>
  <c r="H824" i="32"/>
  <c r="I824" i="32"/>
  <c r="J824" i="32"/>
  <c r="C825" i="32"/>
  <c r="D825" i="32"/>
  <c r="E825" i="32"/>
  <c r="F825" i="32" s="1"/>
  <c r="G825" i="32"/>
  <c r="H825" i="32"/>
  <c r="I825" i="32"/>
  <c r="J825" i="32"/>
  <c r="C826" i="32"/>
  <c r="D826" i="32"/>
  <c r="E826" i="32"/>
  <c r="F826" i="32" s="1"/>
  <c r="G826" i="32"/>
  <c r="H826" i="32"/>
  <c r="I826" i="32"/>
  <c r="J826" i="32"/>
  <c r="C827" i="32"/>
  <c r="D827" i="32"/>
  <c r="E827" i="32"/>
  <c r="F827" i="32" s="1"/>
  <c r="G827" i="32"/>
  <c r="H827" i="32"/>
  <c r="I827" i="32"/>
  <c r="J827" i="32"/>
  <c r="C828" i="32"/>
  <c r="D828" i="32"/>
  <c r="E828" i="32"/>
  <c r="F828" i="32" s="1"/>
  <c r="G828" i="32"/>
  <c r="H828" i="32"/>
  <c r="I828" i="32"/>
  <c r="J828" i="32"/>
  <c r="C829" i="32"/>
  <c r="D829" i="32"/>
  <c r="E829" i="32"/>
  <c r="F829" i="32" s="1"/>
  <c r="G829" i="32"/>
  <c r="H829" i="32"/>
  <c r="I829" i="32"/>
  <c r="J829" i="32"/>
  <c r="C830" i="32"/>
  <c r="D830" i="32"/>
  <c r="E830" i="32"/>
  <c r="F830" i="32" s="1"/>
  <c r="G830" i="32"/>
  <c r="H830" i="32"/>
  <c r="I830" i="32"/>
  <c r="J830" i="32"/>
  <c r="C831" i="32"/>
  <c r="D831" i="32"/>
  <c r="E831" i="32"/>
  <c r="F831" i="32" s="1"/>
  <c r="G831" i="32"/>
  <c r="H831" i="32"/>
  <c r="I831" i="32"/>
  <c r="J831" i="32"/>
  <c r="C832" i="32"/>
  <c r="D832" i="32"/>
  <c r="E832" i="32"/>
  <c r="F832" i="32" s="1"/>
  <c r="G832" i="32"/>
  <c r="H832" i="32"/>
  <c r="I832" i="32"/>
  <c r="J832" i="32"/>
  <c r="C833" i="32"/>
  <c r="D833" i="32"/>
  <c r="E833" i="32"/>
  <c r="F833" i="32" s="1"/>
  <c r="G833" i="32"/>
  <c r="H833" i="32"/>
  <c r="I833" i="32"/>
  <c r="J833" i="32"/>
  <c r="C834" i="32"/>
  <c r="D834" i="32"/>
  <c r="E834" i="32"/>
  <c r="F834" i="32" s="1"/>
  <c r="G834" i="32"/>
  <c r="H834" i="32"/>
  <c r="I834" i="32"/>
  <c r="J834" i="32"/>
  <c r="C835" i="32"/>
  <c r="D835" i="32"/>
  <c r="E835" i="32"/>
  <c r="F835" i="32" s="1"/>
  <c r="G835" i="32"/>
  <c r="H835" i="32"/>
  <c r="I835" i="32"/>
  <c r="J835" i="32"/>
  <c r="C836" i="32"/>
  <c r="D836" i="32"/>
  <c r="E836" i="32"/>
  <c r="F836" i="32" s="1"/>
  <c r="G836" i="32"/>
  <c r="H836" i="32"/>
  <c r="I836" i="32"/>
  <c r="J836" i="32"/>
  <c r="C837" i="32"/>
  <c r="D837" i="32"/>
  <c r="E837" i="32"/>
  <c r="F837" i="32" s="1"/>
  <c r="G837" i="32"/>
  <c r="H837" i="32"/>
  <c r="I837" i="32"/>
  <c r="J837" i="32"/>
  <c r="C838" i="32"/>
  <c r="D838" i="32"/>
  <c r="E838" i="32"/>
  <c r="F838" i="32" s="1"/>
  <c r="G838" i="32"/>
  <c r="H838" i="32"/>
  <c r="I838" i="32"/>
  <c r="J838" i="32"/>
  <c r="C839" i="32"/>
  <c r="D839" i="32"/>
  <c r="E839" i="32"/>
  <c r="F839" i="32" s="1"/>
  <c r="G839" i="32"/>
  <c r="H839" i="32"/>
  <c r="I839" i="32"/>
  <c r="J839" i="32"/>
  <c r="C840" i="32"/>
  <c r="D840" i="32"/>
  <c r="E840" i="32"/>
  <c r="F840" i="32" s="1"/>
  <c r="G840" i="32"/>
  <c r="H840" i="32"/>
  <c r="I840" i="32"/>
  <c r="J840" i="32"/>
  <c r="C841" i="32"/>
  <c r="D841" i="32"/>
  <c r="E841" i="32"/>
  <c r="F841" i="32" s="1"/>
  <c r="G841" i="32"/>
  <c r="H841" i="32"/>
  <c r="I841" i="32"/>
  <c r="J841" i="32"/>
  <c r="C842" i="32"/>
  <c r="D842" i="32"/>
  <c r="E842" i="32"/>
  <c r="F842" i="32" s="1"/>
  <c r="G842" i="32"/>
  <c r="H842" i="32"/>
  <c r="I842" i="32"/>
  <c r="J842" i="32"/>
  <c r="C843" i="32"/>
  <c r="D843" i="32"/>
  <c r="E843" i="32"/>
  <c r="F843" i="32" s="1"/>
  <c r="G843" i="32"/>
  <c r="H843" i="32"/>
  <c r="I843" i="32"/>
  <c r="J843" i="32"/>
  <c r="C844" i="32"/>
  <c r="D844" i="32"/>
  <c r="E844" i="32"/>
  <c r="F844" i="32" s="1"/>
  <c r="G844" i="32"/>
  <c r="H844" i="32"/>
  <c r="I844" i="32"/>
  <c r="J844" i="32"/>
  <c r="C845" i="32"/>
  <c r="D845" i="32"/>
  <c r="E845" i="32"/>
  <c r="F845" i="32" s="1"/>
  <c r="G845" i="32"/>
  <c r="H845" i="32"/>
  <c r="I845" i="32"/>
  <c r="J845" i="32"/>
  <c r="C846" i="32"/>
  <c r="D846" i="32"/>
  <c r="E846" i="32"/>
  <c r="F846" i="32" s="1"/>
  <c r="G846" i="32"/>
  <c r="H846" i="32"/>
  <c r="I846" i="32"/>
  <c r="J846" i="32"/>
  <c r="C847" i="32"/>
  <c r="D847" i="32"/>
  <c r="E847" i="32"/>
  <c r="F847" i="32" s="1"/>
  <c r="G847" i="32"/>
  <c r="H847" i="32"/>
  <c r="I847" i="32"/>
  <c r="J847" i="32"/>
  <c r="C848" i="32"/>
  <c r="D848" i="32"/>
  <c r="E848" i="32"/>
  <c r="F848" i="32" s="1"/>
  <c r="G848" i="32"/>
  <c r="H848" i="32"/>
  <c r="I848" i="32"/>
  <c r="J848" i="32"/>
  <c r="C849" i="32"/>
  <c r="D849" i="32"/>
  <c r="E849" i="32"/>
  <c r="F849" i="32" s="1"/>
  <c r="G849" i="32"/>
  <c r="H849" i="32"/>
  <c r="I849" i="32"/>
  <c r="J849" i="32"/>
  <c r="C850" i="32"/>
  <c r="D850" i="32"/>
  <c r="E850" i="32"/>
  <c r="F850" i="32" s="1"/>
  <c r="G850" i="32"/>
  <c r="H850" i="32"/>
  <c r="I850" i="32"/>
  <c r="J850" i="32"/>
  <c r="C851" i="32"/>
  <c r="D851" i="32"/>
  <c r="E851" i="32"/>
  <c r="F851" i="32" s="1"/>
  <c r="G851" i="32"/>
  <c r="H851" i="32"/>
  <c r="I851" i="32"/>
  <c r="J851" i="32"/>
  <c r="C852" i="32"/>
  <c r="D852" i="32"/>
  <c r="E852" i="32"/>
  <c r="F852" i="32" s="1"/>
  <c r="G852" i="32"/>
  <c r="H852" i="32"/>
  <c r="I852" i="32"/>
  <c r="J852" i="32"/>
  <c r="C853" i="32"/>
  <c r="D853" i="32"/>
  <c r="E853" i="32"/>
  <c r="F853" i="32" s="1"/>
  <c r="G853" i="32"/>
  <c r="H853" i="32"/>
  <c r="I853" i="32"/>
  <c r="J853" i="32"/>
  <c r="C854" i="32"/>
  <c r="D854" i="32"/>
  <c r="E854" i="32"/>
  <c r="F854" i="32" s="1"/>
  <c r="G854" i="32"/>
  <c r="H854" i="32"/>
  <c r="I854" i="32"/>
  <c r="J854" i="32"/>
  <c r="C855" i="32"/>
  <c r="D855" i="32"/>
  <c r="E855" i="32"/>
  <c r="F855" i="32" s="1"/>
  <c r="G855" i="32"/>
  <c r="H855" i="32"/>
  <c r="I855" i="32"/>
  <c r="J855" i="32"/>
  <c r="C856" i="32"/>
  <c r="D856" i="32"/>
  <c r="E856" i="32"/>
  <c r="F856" i="32" s="1"/>
  <c r="G856" i="32"/>
  <c r="H856" i="32"/>
  <c r="I856" i="32"/>
  <c r="J856" i="32"/>
  <c r="C857" i="32"/>
  <c r="D857" i="32"/>
  <c r="E857" i="32"/>
  <c r="F857" i="32" s="1"/>
  <c r="G857" i="32"/>
  <c r="H857" i="32"/>
  <c r="I857" i="32"/>
  <c r="J857" i="32"/>
  <c r="C858" i="32"/>
  <c r="D858" i="32"/>
  <c r="E858" i="32"/>
  <c r="F858" i="32" s="1"/>
  <c r="G858" i="32"/>
  <c r="H858" i="32"/>
  <c r="I858" i="32"/>
  <c r="J858" i="32"/>
  <c r="C859" i="32"/>
  <c r="D859" i="32"/>
  <c r="E859" i="32"/>
  <c r="F859" i="32" s="1"/>
  <c r="G859" i="32"/>
  <c r="H859" i="32"/>
  <c r="I859" i="32"/>
  <c r="J859" i="32"/>
  <c r="C860" i="32"/>
  <c r="D860" i="32"/>
  <c r="E860" i="32"/>
  <c r="F860" i="32" s="1"/>
  <c r="G860" i="32"/>
  <c r="H860" i="32"/>
  <c r="I860" i="32"/>
  <c r="J860" i="32"/>
  <c r="C861" i="32"/>
  <c r="D861" i="32"/>
  <c r="E861" i="32"/>
  <c r="F861" i="32" s="1"/>
  <c r="G861" i="32"/>
  <c r="H861" i="32"/>
  <c r="I861" i="32"/>
  <c r="J861" i="32"/>
  <c r="C862" i="32"/>
  <c r="D862" i="32"/>
  <c r="E862" i="32"/>
  <c r="F862" i="32" s="1"/>
  <c r="G862" i="32"/>
  <c r="H862" i="32"/>
  <c r="I862" i="32"/>
  <c r="J862" i="32"/>
  <c r="C863" i="32"/>
  <c r="D863" i="32"/>
  <c r="E863" i="32"/>
  <c r="F863" i="32" s="1"/>
  <c r="G863" i="32"/>
  <c r="H863" i="32"/>
  <c r="I863" i="32"/>
  <c r="J863" i="32"/>
  <c r="C864" i="32"/>
  <c r="D864" i="32"/>
  <c r="E864" i="32"/>
  <c r="F864" i="32" s="1"/>
  <c r="G864" i="32"/>
  <c r="H864" i="32"/>
  <c r="I864" i="32"/>
  <c r="J864" i="32"/>
  <c r="C865" i="32"/>
  <c r="D865" i="32"/>
  <c r="E865" i="32"/>
  <c r="F865" i="32" s="1"/>
  <c r="G865" i="32"/>
  <c r="H865" i="32"/>
  <c r="I865" i="32"/>
  <c r="J865" i="32"/>
  <c r="C866" i="32"/>
  <c r="D866" i="32"/>
  <c r="E866" i="32"/>
  <c r="F866" i="32" s="1"/>
  <c r="G866" i="32"/>
  <c r="H866" i="32"/>
  <c r="I866" i="32"/>
  <c r="J866" i="32"/>
  <c r="C867" i="32"/>
  <c r="D867" i="32"/>
  <c r="E867" i="32"/>
  <c r="F867" i="32" s="1"/>
  <c r="G867" i="32"/>
  <c r="H867" i="32"/>
  <c r="I867" i="32"/>
  <c r="J867" i="32"/>
  <c r="C868" i="32"/>
  <c r="D868" i="32"/>
  <c r="E868" i="32"/>
  <c r="F868" i="32" s="1"/>
  <c r="G868" i="32"/>
  <c r="H868" i="32"/>
  <c r="I868" i="32"/>
  <c r="J868" i="32"/>
  <c r="C869" i="32"/>
  <c r="D869" i="32"/>
  <c r="E869" i="32"/>
  <c r="F869" i="32" s="1"/>
  <c r="G869" i="32"/>
  <c r="H869" i="32"/>
  <c r="I869" i="32"/>
  <c r="J869" i="32"/>
  <c r="C870" i="32"/>
  <c r="D870" i="32"/>
  <c r="E870" i="32"/>
  <c r="F870" i="32" s="1"/>
  <c r="G870" i="32"/>
  <c r="H870" i="32"/>
  <c r="I870" i="32"/>
  <c r="J870" i="32"/>
  <c r="C871" i="32"/>
  <c r="D871" i="32"/>
  <c r="E871" i="32"/>
  <c r="F871" i="32" s="1"/>
  <c r="G871" i="32"/>
  <c r="H871" i="32"/>
  <c r="I871" i="32"/>
  <c r="J871" i="32"/>
  <c r="C872" i="32"/>
  <c r="D872" i="32"/>
  <c r="E872" i="32"/>
  <c r="F872" i="32" s="1"/>
  <c r="G872" i="32"/>
  <c r="H872" i="32"/>
  <c r="I872" i="32"/>
  <c r="J872" i="32"/>
  <c r="C873" i="32"/>
  <c r="D873" i="32"/>
  <c r="E873" i="32"/>
  <c r="F873" i="32" s="1"/>
  <c r="G873" i="32"/>
  <c r="H873" i="32"/>
  <c r="I873" i="32"/>
  <c r="J873" i="32"/>
  <c r="C874" i="32"/>
  <c r="D874" i="32"/>
  <c r="E874" i="32"/>
  <c r="F874" i="32" s="1"/>
  <c r="G874" i="32"/>
  <c r="H874" i="32"/>
  <c r="I874" i="32"/>
  <c r="J874" i="32"/>
  <c r="C875" i="32"/>
  <c r="D875" i="32"/>
  <c r="E875" i="32"/>
  <c r="F875" i="32" s="1"/>
  <c r="G875" i="32"/>
  <c r="H875" i="32"/>
  <c r="I875" i="32"/>
  <c r="J875" i="32"/>
  <c r="C876" i="32"/>
  <c r="D876" i="32"/>
  <c r="E876" i="32"/>
  <c r="F876" i="32" s="1"/>
  <c r="G876" i="32"/>
  <c r="H876" i="32"/>
  <c r="I876" i="32"/>
  <c r="J876" i="32"/>
  <c r="C877" i="32"/>
  <c r="D877" i="32"/>
  <c r="E877" i="32"/>
  <c r="F877" i="32" s="1"/>
  <c r="G877" i="32"/>
  <c r="H877" i="32"/>
  <c r="I877" i="32"/>
  <c r="J877" i="32"/>
  <c r="C878" i="32"/>
  <c r="D878" i="32"/>
  <c r="E878" i="32"/>
  <c r="F878" i="32" s="1"/>
  <c r="G878" i="32"/>
  <c r="H878" i="32"/>
  <c r="I878" i="32"/>
  <c r="J878" i="32"/>
  <c r="C879" i="32"/>
  <c r="D879" i="32"/>
  <c r="E879" i="32"/>
  <c r="F879" i="32" s="1"/>
  <c r="G879" i="32"/>
  <c r="H879" i="32"/>
  <c r="I879" i="32"/>
  <c r="J879" i="32"/>
  <c r="C880" i="32"/>
  <c r="D880" i="32"/>
  <c r="E880" i="32"/>
  <c r="F880" i="32" s="1"/>
  <c r="G880" i="32"/>
  <c r="H880" i="32"/>
  <c r="I880" i="32"/>
  <c r="J880" i="32"/>
  <c r="C881" i="32"/>
  <c r="D881" i="32"/>
  <c r="E881" i="32"/>
  <c r="F881" i="32" s="1"/>
  <c r="G881" i="32"/>
  <c r="H881" i="32"/>
  <c r="I881" i="32"/>
  <c r="J881" i="32"/>
  <c r="C882" i="32"/>
  <c r="D882" i="32"/>
  <c r="E882" i="32"/>
  <c r="F882" i="32" s="1"/>
  <c r="G882" i="32"/>
  <c r="H882" i="32"/>
  <c r="I882" i="32"/>
  <c r="J882" i="32"/>
  <c r="C883" i="32"/>
  <c r="D883" i="32"/>
  <c r="E883" i="32"/>
  <c r="F883" i="32" s="1"/>
  <c r="G883" i="32"/>
  <c r="H883" i="32"/>
  <c r="I883" i="32"/>
  <c r="J883" i="32"/>
  <c r="C884" i="32"/>
  <c r="D884" i="32"/>
  <c r="E884" i="32"/>
  <c r="F884" i="32" s="1"/>
  <c r="G884" i="32"/>
  <c r="H884" i="32"/>
  <c r="I884" i="32"/>
  <c r="J884" i="32"/>
  <c r="C885" i="32"/>
  <c r="D885" i="32"/>
  <c r="E885" i="32"/>
  <c r="F885" i="32" s="1"/>
  <c r="G885" i="32"/>
  <c r="H885" i="32"/>
  <c r="I885" i="32"/>
  <c r="J885" i="32"/>
  <c r="C886" i="32"/>
  <c r="D886" i="32"/>
  <c r="E886" i="32"/>
  <c r="F886" i="32" s="1"/>
  <c r="G886" i="32"/>
  <c r="H886" i="32"/>
  <c r="I886" i="32"/>
  <c r="J886" i="32"/>
  <c r="C887" i="32"/>
  <c r="D887" i="32"/>
  <c r="E887" i="32"/>
  <c r="F887" i="32" s="1"/>
  <c r="G887" i="32"/>
  <c r="H887" i="32"/>
  <c r="I887" i="32"/>
  <c r="J887" i="32"/>
  <c r="C888" i="32"/>
  <c r="D888" i="32"/>
  <c r="E888" i="32"/>
  <c r="F888" i="32" s="1"/>
  <c r="G888" i="32"/>
  <c r="H888" i="32"/>
  <c r="I888" i="32"/>
  <c r="J888" i="32"/>
  <c r="C889" i="32"/>
  <c r="D889" i="32"/>
  <c r="E889" i="32"/>
  <c r="F889" i="32" s="1"/>
  <c r="G889" i="32"/>
  <c r="H889" i="32"/>
  <c r="I889" i="32"/>
  <c r="J889" i="32"/>
  <c r="C890" i="32"/>
  <c r="D890" i="32"/>
  <c r="E890" i="32"/>
  <c r="F890" i="32" s="1"/>
  <c r="G890" i="32"/>
  <c r="H890" i="32"/>
  <c r="I890" i="32"/>
  <c r="J890" i="32"/>
  <c r="C891" i="32"/>
  <c r="D891" i="32"/>
  <c r="E891" i="32"/>
  <c r="F891" i="32" s="1"/>
  <c r="G891" i="32"/>
  <c r="H891" i="32"/>
  <c r="I891" i="32"/>
  <c r="J891" i="32"/>
  <c r="C892" i="32"/>
  <c r="D892" i="32"/>
  <c r="E892" i="32"/>
  <c r="F892" i="32" s="1"/>
  <c r="G892" i="32"/>
  <c r="H892" i="32"/>
  <c r="I892" i="32"/>
  <c r="J892" i="32"/>
  <c r="C893" i="32"/>
  <c r="D893" i="32"/>
  <c r="E893" i="32"/>
  <c r="F893" i="32" s="1"/>
  <c r="G893" i="32"/>
  <c r="H893" i="32"/>
  <c r="I893" i="32"/>
  <c r="J893" i="32"/>
  <c r="C894" i="32"/>
  <c r="D894" i="32"/>
  <c r="E894" i="32"/>
  <c r="F894" i="32" s="1"/>
  <c r="G894" i="32"/>
  <c r="H894" i="32"/>
  <c r="I894" i="32"/>
  <c r="J894" i="32"/>
  <c r="C895" i="32"/>
  <c r="D895" i="32"/>
  <c r="E895" i="32"/>
  <c r="F895" i="32" s="1"/>
  <c r="G895" i="32"/>
  <c r="H895" i="32"/>
  <c r="I895" i="32"/>
  <c r="J895" i="32"/>
  <c r="C896" i="32"/>
  <c r="D896" i="32"/>
  <c r="E896" i="32"/>
  <c r="F896" i="32" s="1"/>
  <c r="G896" i="32"/>
  <c r="H896" i="32"/>
  <c r="I896" i="32"/>
  <c r="J896" i="32"/>
  <c r="C897" i="32"/>
  <c r="D897" i="32"/>
  <c r="E897" i="32"/>
  <c r="F897" i="32" s="1"/>
  <c r="G897" i="32"/>
  <c r="H897" i="32"/>
  <c r="I897" i="32"/>
  <c r="J897" i="32"/>
  <c r="C898" i="32"/>
  <c r="D898" i="32"/>
  <c r="E898" i="32"/>
  <c r="F898" i="32" s="1"/>
  <c r="G898" i="32"/>
  <c r="H898" i="32"/>
  <c r="I898" i="32"/>
  <c r="J898" i="32"/>
  <c r="C899" i="32"/>
  <c r="D899" i="32"/>
  <c r="E899" i="32"/>
  <c r="F899" i="32" s="1"/>
  <c r="G899" i="32"/>
  <c r="H899" i="32"/>
  <c r="I899" i="32"/>
  <c r="J899" i="32"/>
  <c r="C900" i="32"/>
  <c r="D900" i="32"/>
  <c r="E900" i="32"/>
  <c r="F900" i="32" s="1"/>
  <c r="G900" i="32"/>
  <c r="H900" i="32"/>
  <c r="I900" i="32"/>
  <c r="J900" i="32"/>
  <c r="C901" i="32"/>
  <c r="D901" i="32"/>
  <c r="E901" i="32"/>
  <c r="F901" i="32" s="1"/>
  <c r="G901" i="32"/>
  <c r="H901" i="32"/>
  <c r="I901" i="32"/>
  <c r="J901" i="32"/>
  <c r="C902" i="32"/>
  <c r="D902" i="32"/>
  <c r="E902" i="32"/>
  <c r="F902" i="32" s="1"/>
  <c r="G902" i="32"/>
  <c r="H902" i="32"/>
  <c r="I902" i="32"/>
  <c r="J902" i="32"/>
  <c r="C903" i="32"/>
  <c r="D903" i="32"/>
  <c r="E903" i="32"/>
  <c r="F903" i="32" s="1"/>
  <c r="G903" i="32"/>
  <c r="H903" i="32"/>
  <c r="I903" i="32"/>
  <c r="J903" i="32"/>
  <c r="C904" i="32"/>
  <c r="D904" i="32"/>
  <c r="E904" i="32"/>
  <c r="F904" i="32" s="1"/>
  <c r="G904" i="32"/>
  <c r="H904" i="32"/>
  <c r="I904" i="32"/>
  <c r="J904" i="32"/>
  <c r="C905" i="32"/>
  <c r="D905" i="32"/>
  <c r="E905" i="32"/>
  <c r="F905" i="32" s="1"/>
  <c r="G905" i="32"/>
  <c r="H905" i="32"/>
  <c r="I905" i="32"/>
  <c r="J905" i="32"/>
  <c r="C906" i="32"/>
  <c r="D906" i="32"/>
  <c r="E906" i="32"/>
  <c r="F906" i="32" s="1"/>
  <c r="G906" i="32"/>
  <c r="H906" i="32"/>
  <c r="I906" i="32"/>
  <c r="J906" i="32"/>
  <c r="C907" i="32"/>
  <c r="D907" i="32"/>
  <c r="E907" i="32"/>
  <c r="F907" i="32" s="1"/>
  <c r="G907" i="32"/>
  <c r="H907" i="32"/>
  <c r="I907" i="32"/>
  <c r="J907" i="32"/>
  <c r="C908" i="32"/>
  <c r="D908" i="32"/>
  <c r="E908" i="32"/>
  <c r="F908" i="32" s="1"/>
  <c r="G908" i="32"/>
  <c r="H908" i="32"/>
  <c r="I908" i="32"/>
  <c r="J908" i="32"/>
  <c r="C909" i="32"/>
  <c r="D909" i="32"/>
  <c r="E909" i="32"/>
  <c r="F909" i="32" s="1"/>
  <c r="G909" i="32"/>
  <c r="H909" i="32"/>
  <c r="I909" i="32"/>
  <c r="J909" i="32"/>
  <c r="C910" i="32"/>
  <c r="D910" i="32"/>
  <c r="E910" i="32"/>
  <c r="F910" i="32" s="1"/>
  <c r="G910" i="32"/>
  <c r="H910" i="32"/>
  <c r="I910" i="32"/>
  <c r="J910" i="32"/>
  <c r="C911" i="32"/>
  <c r="D911" i="32"/>
  <c r="E911" i="32"/>
  <c r="F911" i="32" s="1"/>
  <c r="G911" i="32"/>
  <c r="H911" i="32"/>
  <c r="I911" i="32"/>
  <c r="J911" i="32"/>
  <c r="C912" i="32"/>
  <c r="D912" i="32"/>
  <c r="E912" i="32"/>
  <c r="F912" i="32" s="1"/>
  <c r="G912" i="32"/>
  <c r="H912" i="32"/>
  <c r="I912" i="32"/>
  <c r="J912" i="32"/>
  <c r="C913" i="32"/>
  <c r="D913" i="32"/>
  <c r="E913" i="32"/>
  <c r="F913" i="32" s="1"/>
  <c r="G913" i="32"/>
  <c r="H913" i="32"/>
  <c r="I913" i="32"/>
  <c r="J913" i="32"/>
  <c r="C914" i="32"/>
  <c r="D914" i="32"/>
  <c r="E914" i="32"/>
  <c r="F914" i="32" s="1"/>
  <c r="G914" i="32"/>
  <c r="H914" i="32"/>
  <c r="I914" i="32"/>
  <c r="J914" i="32"/>
  <c r="C915" i="32"/>
  <c r="D915" i="32"/>
  <c r="E915" i="32"/>
  <c r="F915" i="32" s="1"/>
  <c r="G915" i="32"/>
  <c r="H915" i="32"/>
  <c r="I915" i="32"/>
  <c r="J915" i="32"/>
  <c r="C916" i="32"/>
  <c r="D916" i="32"/>
  <c r="E916" i="32"/>
  <c r="F916" i="32" s="1"/>
  <c r="G916" i="32"/>
  <c r="H916" i="32"/>
  <c r="I916" i="32"/>
  <c r="J916" i="32"/>
  <c r="C917" i="32"/>
  <c r="D917" i="32"/>
  <c r="E917" i="32"/>
  <c r="F917" i="32" s="1"/>
  <c r="G917" i="32"/>
  <c r="H917" i="32"/>
  <c r="I917" i="32"/>
  <c r="J917" i="32"/>
  <c r="C918" i="32"/>
  <c r="D918" i="32"/>
  <c r="E918" i="32"/>
  <c r="F918" i="32" s="1"/>
  <c r="G918" i="32"/>
  <c r="H918" i="32"/>
  <c r="I918" i="32"/>
  <c r="J918" i="32"/>
  <c r="C919" i="32"/>
  <c r="D919" i="32"/>
  <c r="E919" i="32"/>
  <c r="F919" i="32" s="1"/>
  <c r="G919" i="32"/>
  <c r="H919" i="32"/>
  <c r="I919" i="32"/>
  <c r="J919" i="32"/>
  <c r="C920" i="32"/>
  <c r="D920" i="32"/>
  <c r="E920" i="32"/>
  <c r="F920" i="32" s="1"/>
  <c r="G920" i="32"/>
  <c r="H920" i="32"/>
  <c r="I920" i="32"/>
  <c r="J920" i="32"/>
  <c r="C921" i="32"/>
  <c r="D921" i="32"/>
  <c r="E921" i="32"/>
  <c r="F921" i="32" s="1"/>
  <c r="G921" i="32"/>
  <c r="H921" i="32"/>
  <c r="I921" i="32"/>
  <c r="J921" i="32"/>
  <c r="C922" i="32"/>
  <c r="D922" i="32"/>
  <c r="E922" i="32"/>
  <c r="F922" i="32" s="1"/>
  <c r="G922" i="32"/>
  <c r="H922" i="32"/>
  <c r="I922" i="32"/>
  <c r="J922" i="32"/>
  <c r="C923" i="32"/>
  <c r="D923" i="32"/>
  <c r="E923" i="32"/>
  <c r="F923" i="32" s="1"/>
  <c r="G923" i="32"/>
  <c r="H923" i="32"/>
  <c r="I923" i="32"/>
  <c r="J923" i="32"/>
  <c r="C924" i="32"/>
  <c r="D924" i="32"/>
  <c r="E924" i="32"/>
  <c r="F924" i="32" s="1"/>
  <c r="G924" i="32"/>
  <c r="H924" i="32"/>
  <c r="I924" i="32"/>
  <c r="J924" i="32"/>
  <c r="C925" i="32"/>
  <c r="D925" i="32"/>
  <c r="E925" i="32"/>
  <c r="F925" i="32" s="1"/>
  <c r="G925" i="32"/>
  <c r="H925" i="32"/>
  <c r="I925" i="32"/>
  <c r="J925" i="32"/>
  <c r="C926" i="32"/>
  <c r="D926" i="32"/>
  <c r="E926" i="32"/>
  <c r="F926" i="32" s="1"/>
  <c r="G926" i="32"/>
  <c r="H926" i="32"/>
  <c r="I926" i="32"/>
  <c r="J926" i="32"/>
  <c r="C927" i="32"/>
  <c r="D927" i="32"/>
  <c r="E927" i="32"/>
  <c r="F927" i="32" s="1"/>
  <c r="G927" i="32"/>
  <c r="H927" i="32"/>
  <c r="I927" i="32"/>
  <c r="J927" i="32"/>
  <c r="C928" i="32"/>
  <c r="D928" i="32"/>
  <c r="E928" i="32"/>
  <c r="F928" i="32" s="1"/>
  <c r="G928" i="32"/>
  <c r="H928" i="32"/>
  <c r="I928" i="32"/>
  <c r="J928" i="32"/>
  <c r="C929" i="32"/>
  <c r="D929" i="32"/>
  <c r="E929" i="32"/>
  <c r="F929" i="32" s="1"/>
  <c r="G929" i="32"/>
  <c r="H929" i="32"/>
  <c r="I929" i="32"/>
  <c r="J929" i="32"/>
  <c r="C930" i="32"/>
  <c r="D930" i="32"/>
  <c r="E930" i="32"/>
  <c r="F930" i="32" s="1"/>
  <c r="G930" i="32"/>
  <c r="H930" i="32"/>
  <c r="I930" i="32"/>
  <c r="J930" i="32"/>
  <c r="C931" i="32"/>
  <c r="D931" i="32"/>
  <c r="E931" i="32"/>
  <c r="F931" i="32" s="1"/>
  <c r="G931" i="32"/>
  <c r="H931" i="32"/>
  <c r="I931" i="32"/>
  <c r="J931" i="32"/>
  <c r="C932" i="32"/>
  <c r="D932" i="32"/>
  <c r="E932" i="32"/>
  <c r="F932" i="32" s="1"/>
  <c r="G932" i="32"/>
  <c r="H932" i="32"/>
  <c r="I932" i="32"/>
  <c r="J932" i="32"/>
  <c r="C933" i="32"/>
  <c r="D933" i="32"/>
  <c r="E933" i="32"/>
  <c r="F933" i="32"/>
  <c r="G933" i="32"/>
  <c r="H933" i="32"/>
  <c r="I933" i="32"/>
  <c r="J933" i="32"/>
  <c r="C934" i="32"/>
  <c r="D934" i="32"/>
  <c r="E934" i="32"/>
  <c r="F934" i="32"/>
  <c r="G934" i="32"/>
  <c r="H934" i="32"/>
  <c r="I934" i="32"/>
  <c r="J934" i="32"/>
  <c r="C935" i="32"/>
  <c r="D935" i="32"/>
  <c r="E935" i="32"/>
  <c r="F935" i="32"/>
  <c r="G935" i="32"/>
  <c r="H935" i="32"/>
  <c r="I935" i="32"/>
  <c r="J935" i="32"/>
  <c r="C936" i="32"/>
  <c r="D936" i="32"/>
  <c r="E936" i="32"/>
  <c r="F936" i="32"/>
  <c r="G936" i="32"/>
  <c r="H936" i="32"/>
  <c r="I936" i="32"/>
  <c r="J936" i="32"/>
  <c r="C937" i="32"/>
  <c r="D937" i="32"/>
  <c r="E937" i="32"/>
  <c r="F937" i="32"/>
  <c r="G937" i="32"/>
  <c r="H937" i="32"/>
  <c r="I937" i="32"/>
  <c r="J937" i="32"/>
  <c r="C938" i="32"/>
  <c r="D938" i="32"/>
  <c r="E938" i="32"/>
  <c r="F938" i="32"/>
  <c r="G938" i="32"/>
  <c r="H938" i="32"/>
  <c r="I938" i="32"/>
  <c r="J938" i="32"/>
  <c r="C939" i="32"/>
  <c r="D939" i="32"/>
  <c r="E939" i="32"/>
  <c r="F939" i="32"/>
  <c r="G939" i="32"/>
  <c r="H939" i="32"/>
  <c r="I939" i="32"/>
  <c r="J939" i="32"/>
  <c r="C940" i="32"/>
  <c r="D940" i="32"/>
  <c r="E940" i="32"/>
  <c r="F940" i="32"/>
  <c r="G940" i="32"/>
  <c r="H940" i="32"/>
  <c r="I940" i="32"/>
  <c r="J940" i="32"/>
  <c r="C941" i="32"/>
  <c r="D941" i="32"/>
  <c r="E941" i="32"/>
  <c r="F941" i="32"/>
  <c r="G941" i="32"/>
  <c r="H941" i="32"/>
  <c r="I941" i="32"/>
  <c r="J941" i="32"/>
  <c r="C942" i="32"/>
  <c r="D942" i="32"/>
  <c r="E942" i="32"/>
  <c r="F942" i="32"/>
  <c r="G942" i="32"/>
  <c r="H942" i="32"/>
  <c r="I942" i="32"/>
  <c r="J942" i="32"/>
  <c r="C943" i="32"/>
  <c r="D943" i="32"/>
  <c r="E943" i="32"/>
  <c r="F943" i="32"/>
  <c r="G943" i="32"/>
  <c r="H943" i="32"/>
  <c r="I943" i="32"/>
  <c r="J943" i="32"/>
  <c r="C944" i="32"/>
  <c r="D944" i="32"/>
  <c r="E944" i="32"/>
  <c r="F944" i="32"/>
  <c r="G944" i="32"/>
  <c r="H944" i="32"/>
  <c r="I944" i="32"/>
  <c r="J944" i="32"/>
  <c r="C945" i="32"/>
  <c r="D945" i="32"/>
  <c r="E945" i="32"/>
  <c r="F945" i="32"/>
  <c r="G945" i="32"/>
  <c r="H945" i="32"/>
  <c r="I945" i="32"/>
  <c r="J945" i="32"/>
  <c r="C946" i="32"/>
  <c r="D946" i="32"/>
  <c r="E946" i="32"/>
  <c r="F946" i="32"/>
  <c r="G946" i="32"/>
  <c r="H946" i="32"/>
  <c r="I946" i="32"/>
  <c r="J946" i="32"/>
  <c r="C947" i="32"/>
  <c r="D947" i="32"/>
  <c r="E947" i="32"/>
  <c r="F947" i="32"/>
  <c r="G947" i="32"/>
  <c r="H947" i="32"/>
  <c r="I947" i="32"/>
  <c r="J947" i="32"/>
  <c r="C948" i="32"/>
  <c r="D948" i="32"/>
  <c r="E948" i="32"/>
  <c r="F948" i="32"/>
  <c r="G948" i="32"/>
  <c r="H948" i="32"/>
  <c r="I948" i="32"/>
  <c r="J948" i="32"/>
  <c r="C949" i="32"/>
  <c r="D949" i="32"/>
  <c r="E949" i="32"/>
  <c r="F949" i="32"/>
  <c r="G949" i="32"/>
  <c r="H949" i="32"/>
  <c r="I949" i="32"/>
  <c r="J949" i="32"/>
  <c r="C950" i="32"/>
  <c r="D950" i="32"/>
  <c r="E950" i="32"/>
  <c r="F950" i="32"/>
  <c r="G950" i="32"/>
  <c r="H950" i="32"/>
  <c r="I950" i="32"/>
  <c r="J950" i="32"/>
  <c r="C951" i="32"/>
  <c r="D951" i="32"/>
  <c r="E951" i="32"/>
  <c r="F951" i="32"/>
  <c r="G951" i="32"/>
  <c r="H951" i="32"/>
  <c r="I951" i="32"/>
  <c r="J951" i="32"/>
  <c r="C952" i="32"/>
  <c r="D952" i="32"/>
  <c r="E952" i="32"/>
  <c r="F952" i="32"/>
  <c r="G952" i="32"/>
  <c r="H952" i="32"/>
  <c r="I952" i="32"/>
  <c r="J952" i="32"/>
  <c r="C953" i="32"/>
  <c r="D953" i="32"/>
  <c r="E953" i="32"/>
  <c r="F953" i="32"/>
  <c r="G953" i="32"/>
  <c r="H953" i="32"/>
  <c r="I953" i="32"/>
  <c r="J953" i="32"/>
  <c r="C954" i="32"/>
  <c r="D954" i="32"/>
  <c r="E954" i="32"/>
  <c r="F954" i="32"/>
  <c r="G954" i="32"/>
  <c r="H954" i="32"/>
  <c r="I954" i="32"/>
  <c r="J954" i="32"/>
  <c r="C955" i="32"/>
  <c r="D955" i="32"/>
  <c r="E955" i="32"/>
  <c r="F955" i="32"/>
  <c r="G955" i="32"/>
  <c r="H955" i="32"/>
  <c r="I955" i="32"/>
  <c r="J955" i="32"/>
  <c r="C956" i="32"/>
  <c r="D956" i="32"/>
  <c r="E956" i="32"/>
  <c r="F956" i="32"/>
  <c r="G956" i="32"/>
  <c r="H956" i="32"/>
  <c r="I956" i="32"/>
  <c r="J956" i="32"/>
  <c r="C957" i="32"/>
  <c r="D957" i="32"/>
  <c r="E957" i="32"/>
  <c r="F957" i="32"/>
  <c r="G957" i="32"/>
  <c r="H957" i="32"/>
  <c r="I957" i="32"/>
  <c r="J957" i="32"/>
  <c r="C958" i="32"/>
  <c r="D958" i="32"/>
  <c r="E958" i="32"/>
  <c r="F958" i="32"/>
  <c r="G958" i="32"/>
  <c r="H958" i="32"/>
  <c r="I958" i="32"/>
  <c r="J958" i="32"/>
  <c r="C959" i="32"/>
  <c r="D959" i="32"/>
  <c r="E959" i="32"/>
  <c r="F959" i="32"/>
  <c r="G959" i="32"/>
  <c r="H959" i="32"/>
  <c r="I959" i="32"/>
  <c r="J959" i="32"/>
  <c r="C960" i="32"/>
  <c r="D960" i="32"/>
  <c r="E960" i="32"/>
  <c r="F960" i="32"/>
  <c r="G960" i="32"/>
  <c r="H960" i="32"/>
  <c r="I960" i="32"/>
  <c r="J960" i="32"/>
  <c r="C961" i="32"/>
  <c r="D961" i="32"/>
  <c r="E961" i="32"/>
  <c r="F961" i="32"/>
  <c r="G961" i="32"/>
  <c r="H961" i="32"/>
  <c r="I961" i="32"/>
  <c r="J961" i="32"/>
  <c r="C962" i="32"/>
  <c r="D962" i="32"/>
  <c r="E962" i="32"/>
  <c r="F962" i="32"/>
  <c r="G962" i="32"/>
  <c r="H962" i="32"/>
  <c r="I962" i="32"/>
  <c r="J962" i="32"/>
  <c r="C963" i="32"/>
  <c r="D963" i="32"/>
  <c r="E963" i="32"/>
  <c r="F963" i="32"/>
  <c r="G963" i="32"/>
  <c r="H963" i="32"/>
  <c r="I963" i="32"/>
  <c r="J963" i="32"/>
  <c r="C964" i="32"/>
  <c r="D964" i="32"/>
  <c r="E964" i="32"/>
  <c r="F964" i="32"/>
  <c r="G964" i="32"/>
  <c r="H964" i="32"/>
  <c r="I964" i="32"/>
  <c r="J964" i="32"/>
  <c r="C965" i="32"/>
  <c r="D965" i="32"/>
  <c r="E965" i="32"/>
  <c r="F965" i="32"/>
  <c r="G965" i="32"/>
  <c r="H965" i="32"/>
  <c r="I965" i="32"/>
  <c r="J965" i="32"/>
  <c r="C966" i="32"/>
  <c r="D966" i="32"/>
  <c r="E966" i="32"/>
  <c r="F966" i="32"/>
  <c r="G966" i="32"/>
  <c r="H966" i="32"/>
  <c r="I966" i="32"/>
  <c r="J966" i="32"/>
  <c r="C967" i="32"/>
  <c r="D967" i="32"/>
  <c r="E967" i="32"/>
  <c r="F967" i="32"/>
  <c r="G967" i="32"/>
  <c r="H967" i="32"/>
  <c r="I967" i="32"/>
  <c r="J967" i="32"/>
  <c r="C968" i="32"/>
  <c r="D968" i="32"/>
  <c r="E968" i="32"/>
  <c r="F968" i="32"/>
  <c r="G968" i="32"/>
  <c r="H968" i="32"/>
  <c r="I968" i="32"/>
  <c r="J968" i="32"/>
  <c r="C969" i="32"/>
  <c r="D969" i="32"/>
  <c r="E969" i="32"/>
  <c r="F969" i="32"/>
  <c r="G969" i="32"/>
  <c r="H969" i="32"/>
  <c r="I969" i="32"/>
  <c r="J969" i="32"/>
  <c r="C970" i="32"/>
  <c r="D970" i="32"/>
  <c r="E970" i="32"/>
  <c r="F970" i="32"/>
  <c r="G970" i="32"/>
  <c r="H970" i="32"/>
  <c r="I970" i="32"/>
  <c r="J970" i="32"/>
  <c r="C971" i="32"/>
  <c r="D971" i="32"/>
  <c r="E971" i="32"/>
  <c r="F971" i="32"/>
  <c r="G971" i="32"/>
  <c r="H971" i="32"/>
  <c r="I971" i="32"/>
  <c r="J971" i="32"/>
  <c r="C972" i="32"/>
  <c r="D972" i="32"/>
  <c r="E972" i="32"/>
  <c r="F972" i="32"/>
  <c r="G972" i="32"/>
  <c r="H972" i="32"/>
  <c r="I972" i="32"/>
  <c r="J972" i="32"/>
  <c r="C973" i="32"/>
  <c r="D973" i="32"/>
  <c r="E973" i="32"/>
  <c r="F973" i="32"/>
  <c r="G973" i="32"/>
  <c r="H973" i="32"/>
  <c r="I973" i="32"/>
  <c r="J973" i="32"/>
  <c r="C974" i="32"/>
  <c r="D974" i="32"/>
  <c r="E974" i="32"/>
  <c r="F974" i="32"/>
  <c r="G974" i="32"/>
  <c r="H974" i="32"/>
  <c r="I974" i="32"/>
  <c r="J974" i="32"/>
  <c r="C975" i="32"/>
  <c r="D975" i="32"/>
  <c r="E975" i="32"/>
  <c r="F975" i="32"/>
  <c r="G975" i="32"/>
  <c r="H975" i="32"/>
  <c r="I975" i="32"/>
  <c r="J975" i="32"/>
  <c r="C976" i="32"/>
  <c r="D976" i="32"/>
  <c r="E976" i="32"/>
  <c r="F976" i="32"/>
  <c r="G976" i="32"/>
  <c r="H976" i="32"/>
  <c r="I976" i="32"/>
  <c r="J976" i="32"/>
  <c r="C977" i="32"/>
  <c r="D977" i="32"/>
  <c r="E977" i="32"/>
  <c r="F977" i="32"/>
  <c r="G977" i="32"/>
  <c r="H977" i="32"/>
  <c r="I977" i="32"/>
  <c r="J977" i="32"/>
  <c r="C978" i="32"/>
  <c r="D978" i="32"/>
  <c r="E978" i="32"/>
  <c r="F978" i="32"/>
  <c r="G978" i="32"/>
  <c r="H978" i="32"/>
  <c r="I978" i="32"/>
  <c r="J978" i="32"/>
  <c r="C979" i="32"/>
  <c r="D979" i="32"/>
  <c r="E979" i="32"/>
  <c r="F979" i="32"/>
  <c r="G979" i="32"/>
  <c r="H979" i="32"/>
  <c r="I979" i="32"/>
  <c r="J979" i="32"/>
  <c r="C980" i="32"/>
  <c r="D980" i="32"/>
  <c r="E980" i="32"/>
  <c r="F980" i="32"/>
  <c r="G980" i="32"/>
  <c r="H980" i="32"/>
  <c r="I980" i="32"/>
  <c r="J980" i="32"/>
  <c r="C981" i="32"/>
  <c r="D981" i="32"/>
  <c r="E981" i="32"/>
  <c r="F981" i="32"/>
  <c r="G981" i="32"/>
  <c r="H981" i="32"/>
  <c r="I981" i="32"/>
  <c r="J981" i="32"/>
  <c r="C982" i="32"/>
  <c r="D982" i="32"/>
  <c r="E982" i="32"/>
  <c r="F982" i="32"/>
  <c r="G982" i="32"/>
  <c r="H982" i="32"/>
  <c r="I982" i="32"/>
  <c r="J982" i="32"/>
  <c r="C983" i="32"/>
  <c r="D983" i="32"/>
  <c r="E983" i="32"/>
  <c r="F983" i="32"/>
  <c r="G983" i="32"/>
  <c r="H983" i="32"/>
  <c r="I983" i="32"/>
  <c r="J983" i="32"/>
  <c r="C984" i="32"/>
  <c r="D984" i="32"/>
  <c r="E984" i="32"/>
  <c r="F984" i="32"/>
  <c r="G984" i="32"/>
  <c r="H984" i="32"/>
  <c r="I984" i="32"/>
  <c r="J984" i="32"/>
  <c r="C985" i="32"/>
  <c r="D985" i="32"/>
  <c r="E985" i="32"/>
  <c r="F985" i="32"/>
  <c r="G985" i="32"/>
  <c r="H985" i="32"/>
  <c r="I985" i="32"/>
  <c r="J985" i="32"/>
  <c r="C986" i="32"/>
  <c r="D986" i="32"/>
  <c r="E986" i="32"/>
  <c r="F986" i="32"/>
  <c r="G986" i="32"/>
  <c r="H986" i="32"/>
  <c r="I986" i="32"/>
  <c r="J986" i="32"/>
  <c r="C987" i="32"/>
  <c r="D987" i="32"/>
  <c r="E987" i="32"/>
  <c r="F987" i="32"/>
  <c r="G987" i="32"/>
  <c r="H987" i="32"/>
  <c r="I987" i="32"/>
  <c r="J987" i="32"/>
  <c r="C988" i="32"/>
  <c r="D988" i="32"/>
  <c r="E988" i="32"/>
  <c r="F988" i="32"/>
  <c r="G988" i="32"/>
  <c r="H988" i="32"/>
  <c r="I988" i="32"/>
  <c r="J988" i="32"/>
  <c r="C989" i="32"/>
  <c r="D989" i="32"/>
  <c r="E989" i="32"/>
  <c r="F989" i="32"/>
  <c r="G989" i="32"/>
  <c r="H989" i="32"/>
  <c r="I989" i="32"/>
  <c r="J989" i="32"/>
  <c r="C990" i="32"/>
  <c r="D990" i="32"/>
  <c r="E990" i="32"/>
  <c r="F990" i="32"/>
  <c r="G990" i="32"/>
  <c r="H990" i="32"/>
  <c r="I990" i="32"/>
  <c r="J990" i="32"/>
  <c r="C991" i="32"/>
  <c r="D991" i="32"/>
  <c r="E991" i="32"/>
  <c r="F991" i="32"/>
  <c r="G991" i="32"/>
  <c r="H991" i="32"/>
  <c r="I991" i="32"/>
  <c r="J991" i="32"/>
  <c r="C992" i="32"/>
  <c r="D992" i="32"/>
  <c r="E992" i="32"/>
  <c r="F992" i="32"/>
  <c r="G992" i="32"/>
  <c r="H992" i="32"/>
  <c r="I992" i="32"/>
  <c r="J992" i="32"/>
  <c r="C993" i="32"/>
  <c r="D993" i="32"/>
  <c r="E993" i="32"/>
  <c r="F993" i="32"/>
  <c r="G993" i="32"/>
  <c r="H993" i="32"/>
  <c r="I993" i="32"/>
  <c r="J993" i="32"/>
  <c r="C994" i="32"/>
  <c r="D994" i="32"/>
  <c r="E994" i="32"/>
  <c r="F994" i="32"/>
  <c r="G994" i="32"/>
  <c r="H994" i="32"/>
  <c r="I994" i="32"/>
  <c r="J994" i="32"/>
  <c r="C995" i="32"/>
  <c r="D995" i="32"/>
  <c r="E995" i="32"/>
  <c r="F995" i="32"/>
  <c r="G995" i="32"/>
  <c r="H995" i="32"/>
  <c r="I995" i="32"/>
  <c r="J995" i="32"/>
  <c r="C996" i="32"/>
  <c r="D996" i="32"/>
  <c r="E996" i="32"/>
  <c r="F996" i="32"/>
  <c r="G996" i="32"/>
  <c r="H996" i="32"/>
  <c r="I996" i="32"/>
  <c r="J996" i="32"/>
  <c r="C997" i="32"/>
  <c r="D997" i="32"/>
  <c r="E997" i="32"/>
  <c r="F997" i="32"/>
  <c r="G997" i="32"/>
  <c r="H997" i="32"/>
  <c r="I997" i="32"/>
  <c r="J997" i="32"/>
  <c r="C998" i="32"/>
  <c r="D998" i="32"/>
  <c r="E998" i="32"/>
  <c r="F998" i="32"/>
  <c r="G998" i="32"/>
  <c r="H998" i="32"/>
  <c r="I998" i="32"/>
  <c r="J998" i="32"/>
  <c r="C999" i="32"/>
  <c r="D999" i="32"/>
  <c r="E999" i="32"/>
  <c r="F999" i="32"/>
  <c r="G999" i="32"/>
  <c r="H999" i="32"/>
  <c r="I999" i="32"/>
  <c r="J999" i="32"/>
  <c r="C1000" i="32"/>
  <c r="D1000" i="32"/>
  <c r="E1000" i="32"/>
  <c r="F1000" i="32"/>
  <c r="G1000" i="32"/>
  <c r="H1000" i="32"/>
  <c r="I1000" i="32"/>
  <c r="J1000" i="32"/>
  <c r="C1001" i="32"/>
  <c r="D1001" i="32"/>
  <c r="E1001" i="32"/>
  <c r="F1001" i="32"/>
  <c r="G1001" i="32"/>
  <c r="H1001" i="32"/>
  <c r="I1001" i="32"/>
  <c r="J1001" i="32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565" i="17"/>
  <c r="G566" i="17"/>
  <c r="G567" i="17"/>
  <c r="G568" i="17"/>
  <c r="G569" i="17"/>
  <c r="G570" i="17"/>
  <c r="G571" i="17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97" i="17"/>
  <c r="G598" i="17"/>
  <c r="G599" i="17"/>
  <c r="G600" i="17"/>
  <c r="G601" i="17"/>
  <c r="G602" i="17"/>
  <c r="G603" i="17"/>
  <c r="G604" i="17"/>
  <c r="G605" i="17"/>
  <c r="G606" i="17"/>
  <c r="G607" i="17"/>
  <c r="G608" i="17"/>
  <c r="G609" i="17"/>
  <c r="G610" i="17"/>
  <c r="G611" i="17"/>
  <c r="G612" i="17"/>
  <c r="G613" i="17"/>
  <c r="G614" i="17"/>
  <c r="G615" i="17"/>
  <c r="G616" i="17"/>
  <c r="G617" i="17"/>
  <c r="G618" i="17"/>
  <c r="G619" i="17"/>
  <c r="G620" i="17"/>
  <c r="G621" i="17"/>
  <c r="G622" i="17"/>
  <c r="G623" i="17"/>
  <c r="G624" i="17"/>
  <c r="G625" i="17"/>
  <c r="G626" i="17"/>
  <c r="G627" i="17"/>
  <c r="G628" i="17"/>
  <c r="G629" i="17"/>
  <c r="G630" i="17"/>
  <c r="G631" i="17"/>
  <c r="G632" i="17"/>
  <c r="G633" i="17"/>
  <c r="G634" i="17"/>
  <c r="G635" i="17"/>
  <c r="G636" i="17"/>
  <c r="G637" i="17"/>
  <c r="G638" i="17"/>
  <c r="G639" i="17"/>
  <c r="G640" i="17"/>
  <c r="G641" i="17"/>
  <c r="G642" i="17"/>
  <c r="G643" i="17"/>
  <c r="G644" i="17"/>
  <c r="G645" i="17"/>
  <c r="G646" i="17"/>
  <c r="G647" i="17"/>
  <c r="G648" i="17"/>
  <c r="G649" i="17"/>
  <c r="G650" i="17"/>
  <c r="G651" i="17"/>
  <c r="G652" i="17"/>
  <c r="G653" i="17"/>
  <c r="G654" i="17"/>
  <c r="G655" i="17"/>
  <c r="G656" i="17"/>
  <c r="G657" i="17"/>
  <c r="G658" i="17"/>
  <c r="G659" i="17"/>
  <c r="G660" i="17"/>
  <c r="G661" i="17"/>
  <c r="G662" i="17"/>
  <c r="G663" i="17"/>
  <c r="G664" i="17"/>
  <c r="G665" i="17"/>
  <c r="G666" i="17"/>
  <c r="G667" i="17"/>
  <c r="G668" i="17"/>
  <c r="G669" i="17"/>
  <c r="G670" i="17"/>
  <c r="G671" i="17"/>
  <c r="G672" i="17"/>
  <c r="G673" i="17"/>
  <c r="G674" i="17"/>
  <c r="G675" i="17"/>
  <c r="G676" i="17"/>
  <c r="G677" i="17"/>
  <c r="G678" i="17"/>
  <c r="G679" i="17"/>
  <c r="G680" i="17"/>
  <c r="G681" i="17"/>
  <c r="G682" i="17"/>
  <c r="G683" i="17"/>
  <c r="G684" i="17"/>
  <c r="G685" i="17"/>
  <c r="G686" i="17"/>
  <c r="G687" i="17"/>
  <c r="G688" i="17"/>
  <c r="G689" i="17"/>
  <c r="G690" i="17"/>
  <c r="G691" i="17"/>
  <c r="G692" i="17"/>
  <c r="G693" i="17"/>
  <c r="G694" i="17"/>
  <c r="G695" i="17"/>
  <c r="G696" i="17"/>
  <c r="G697" i="17"/>
  <c r="G698" i="17"/>
  <c r="G699" i="17"/>
  <c r="G700" i="17"/>
  <c r="G701" i="17"/>
  <c r="G702" i="17"/>
  <c r="G703" i="17"/>
  <c r="G704" i="17"/>
  <c r="G705" i="17"/>
  <c r="G706" i="17"/>
  <c r="G707" i="17"/>
  <c r="G708" i="17"/>
  <c r="G709" i="17"/>
  <c r="G710" i="17"/>
  <c r="G711" i="17"/>
  <c r="G712" i="17"/>
  <c r="G713" i="17"/>
  <c r="G714" i="17"/>
  <c r="G715" i="17"/>
  <c r="G716" i="17"/>
  <c r="G717" i="17"/>
  <c r="G718" i="17"/>
  <c r="G719" i="17"/>
  <c r="G720" i="17"/>
  <c r="G721" i="17"/>
  <c r="G722" i="17"/>
  <c r="G723" i="17"/>
  <c r="G724" i="17"/>
  <c r="G725" i="17"/>
  <c r="G726" i="17"/>
  <c r="G727" i="17"/>
  <c r="G728" i="17"/>
  <c r="G729" i="17"/>
  <c r="G730" i="17"/>
  <c r="G731" i="17"/>
  <c r="G732" i="17"/>
  <c r="G733" i="17"/>
  <c r="G734" i="17"/>
  <c r="G735" i="17"/>
  <c r="G736" i="17"/>
  <c r="G737" i="17"/>
  <c r="G738" i="17"/>
  <c r="G739" i="17"/>
  <c r="G740" i="17"/>
  <c r="G741" i="17"/>
  <c r="G742" i="17"/>
  <c r="G743" i="17"/>
  <c r="G744" i="17"/>
  <c r="G745" i="17"/>
  <c r="G746" i="17"/>
  <c r="G747" i="17"/>
  <c r="G748" i="17"/>
  <c r="G749" i="17"/>
  <c r="G750" i="17"/>
  <c r="G751" i="17"/>
  <c r="G752" i="17"/>
  <c r="G753" i="17"/>
  <c r="G754" i="17"/>
  <c r="G755" i="17"/>
  <c r="G756" i="17"/>
  <c r="G757" i="17"/>
  <c r="G758" i="17"/>
  <c r="G759" i="17"/>
  <c r="G760" i="17"/>
  <c r="G761" i="17"/>
  <c r="G762" i="17"/>
  <c r="G763" i="17"/>
  <c r="G764" i="17"/>
  <c r="G765" i="17"/>
  <c r="G766" i="17"/>
  <c r="G767" i="17"/>
  <c r="G768" i="17"/>
  <c r="G769" i="17"/>
  <c r="G770" i="17"/>
  <c r="G771" i="17"/>
  <c r="G772" i="17"/>
  <c r="G773" i="17"/>
  <c r="G774" i="17"/>
  <c r="G775" i="17"/>
  <c r="G776" i="17"/>
  <c r="G777" i="17"/>
  <c r="G778" i="17"/>
  <c r="G779" i="17"/>
  <c r="G780" i="17"/>
  <c r="G781" i="17"/>
  <c r="G782" i="17"/>
  <c r="G783" i="17"/>
  <c r="G784" i="17"/>
  <c r="G785" i="17"/>
  <c r="G786" i="17"/>
  <c r="G787" i="17"/>
  <c r="G788" i="17"/>
  <c r="G789" i="17"/>
  <c r="G790" i="17"/>
  <c r="G791" i="17"/>
  <c r="G792" i="17"/>
  <c r="G793" i="17"/>
  <c r="G794" i="17"/>
  <c r="G795" i="17"/>
  <c r="G796" i="17"/>
  <c r="G797" i="17"/>
  <c r="G798" i="17"/>
  <c r="G799" i="17"/>
  <c r="G800" i="17"/>
  <c r="G801" i="17"/>
  <c r="G802" i="17"/>
  <c r="G803" i="17"/>
  <c r="G804" i="17"/>
  <c r="G805" i="17"/>
  <c r="G806" i="17"/>
  <c r="G807" i="17"/>
  <c r="G808" i="17"/>
  <c r="G809" i="17"/>
  <c r="G810" i="17"/>
  <c r="G811" i="17"/>
  <c r="G812" i="17"/>
  <c r="G813" i="17"/>
  <c r="G814" i="17"/>
  <c r="G815" i="17"/>
  <c r="G816" i="17"/>
  <c r="G817" i="17"/>
  <c r="G818" i="17"/>
  <c r="G819" i="17"/>
  <c r="G820" i="17"/>
  <c r="G821" i="17"/>
  <c r="G822" i="17"/>
  <c r="G823" i="17"/>
  <c r="G824" i="17"/>
  <c r="G825" i="17"/>
  <c r="G826" i="17"/>
  <c r="G827" i="17"/>
  <c r="G828" i="17"/>
  <c r="G829" i="17"/>
  <c r="G830" i="17"/>
  <c r="G831" i="17"/>
  <c r="G832" i="17"/>
  <c r="G833" i="17"/>
  <c r="G834" i="17"/>
  <c r="G835" i="17"/>
  <c r="G836" i="17"/>
  <c r="G837" i="17"/>
  <c r="G838" i="17"/>
  <c r="G839" i="17"/>
  <c r="G840" i="17"/>
  <c r="G841" i="17"/>
  <c r="G842" i="17"/>
  <c r="G843" i="17"/>
  <c r="G844" i="17"/>
  <c r="G845" i="17"/>
  <c r="G846" i="17"/>
  <c r="G847" i="17"/>
  <c r="G848" i="17"/>
  <c r="G849" i="17"/>
  <c r="G850" i="17"/>
  <c r="G851" i="17"/>
  <c r="G852" i="17"/>
  <c r="G853" i="17"/>
  <c r="G854" i="17"/>
  <c r="G855" i="17"/>
  <c r="G856" i="17"/>
  <c r="G857" i="17"/>
  <c r="G858" i="17"/>
  <c r="G859" i="17"/>
  <c r="G860" i="17"/>
  <c r="G861" i="17"/>
  <c r="G862" i="17"/>
  <c r="G863" i="17"/>
  <c r="G864" i="17"/>
  <c r="G865" i="17"/>
  <c r="G866" i="17"/>
  <c r="G867" i="17"/>
  <c r="G868" i="17"/>
  <c r="G869" i="17"/>
  <c r="G870" i="17"/>
  <c r="G871" i="17"/>
  <c r="G872" i="17"/>
  <c r="G873" i="17"/>
  <c r="G874" i="17"/>
  <c r="G875" i="17"/>
  <c r="G876" i="17"/>
  <c r="G877" i="17"/>
  <c r="G878" i="17"/>
  <c r="G879" i="17"/>
  <c r="G880" i="17"/>
  <c r="G881" i="17"/>
  <c r="G882" i="17"/>
  <c r="G883" i="17"/>
  <c r="G884" i="17"/>
  <c r="G885" i="17"/>
  <c r="G886" i="17"/>
  <c r="G887" i="17"/>
  <c r="G888" i="17"/>
  <c r="G889" i="17"/>
  <c r="G890" i="17"/>
  <c r="G891" i="17"/>
  <c r="G892" i="17"/>
  <c r="G893" i="17"/>
  <c r="G894" i="17"/>
  <c r="G895" i="17"/>
  <c r="G896" i="17"/>
  <c r="G897" i="17"/>
  <c r="G898" i="17"/>
  <c r="G899" i="17"/>
  <c r="G900" i="17"/>
  <c r="G901" i="17"/>
  <c r="G902" i="17"/>
  <c r="G903" i="17"/>
  <c r="G904" i="17"/>
  <c r="G905" i="17"/>
  <c r="G906" i="17"/>
  <c r="G907" i="17"/>
  <c r="G908" i="17"/>
  <c r="G909" i="17"/>
  <c r="G910" i="17"/>
  <c r="G911" i="17"/>
  <c r="G912" i="17"/>
  <c r="G913" i="17"/>
  <c r="G914" i="17"/>
  <c r="G915" i="17"/>
  <c r="G916" i="17"/>
  <c r="G917" i="17"/>
  <c r="G918" i="17"/>
  <c r="G919" i="17"/>
  <c r="G920" i="17"/>
  <c r="G921" i="17"/>
  <c r="G922" i="17"/>
  <c r="G923" i="17"/>
  <c r="G924" i="17"/>
  <c r="G925" i="17"/>
  <c r="G926" i="17"/>
  <c r="G927" i="17"/>
  <c r="G928" i="17"/>
  <c r="G929" i="17"/>
  <c r="G930" i="17"/>
  <c r="G931" i="17"/>
  <c r="G932" i="17"/>
  <c r="G933" i="17"/>
  <c r="G934" i="17"/>
  <c r="G935" i="17"/>
  <c r="G936" i="17"/>
  <c r="G937" i="17"/>
  <c r="G938" i="17"/>
  <c r="G939" i="17"/>
  <c r="G940" i="17"/>
  <c r="G941" i="17"/>
  <c r="G942" i="17"/>
  <c r="G943" i="17"/>
  <c r="G944" i="17"/>
  <c r="G945" i="17"/>
  <c r="G946" i="17"/>
  <c r="G947" i="17"/>
  <c r="G948" i="17"/>
  <c r="G949" i="17"/>
  <c r="G950" i="17"/>
  <c r="G951" i="17"/>
  <c r="G952" i="17"/>
  <c r="G953" i="17"/>
  <c r="G954" i="17"/>
  <c r="G955" i="17"/>
  <c r="G956" i="17"/>
  <c r="G957" i="17"/>
  <c r="G958" i="17"/>
  <c r="G959" i="17"/>
  <c r="G960" i="17"/>
  <c r="G961" i="17"/>
  <c r="G962" i="17"/>
  <c r="G963" i="17"/>
  <c r="G964" i="17"/>
  <c r="G965" i="17"/>
  <c r="G966" i="17"/>
  <c r="G967" i="17"/>
  <c r="G968" i="17"/>
  <c r="G969" i="17"/>
  <c r="G970" i="17"/>
  <c r="G971" i="17"/>
  <c r="G972" i="17"/>
  <c r="G973" i="17"/>
  <c r="G974" i="17"/>
  <c r="G975" i="17"/>
  <c r="G976" i="17"/>
  <c r="G977" i="17"/>
  <c r="G978" i="17"/>
  <c r="G979" i="17"/>
  <c r="G980" i="17"/>
  <c r="G981" i="17"/>
  <c r="G982" i="17"/>
  <c r="G983" i="17"/>
  <c r="G984" i="17"/>
  <c r="G985" i="17"/>
  <c r="G986" i="17"/>
  <c r="G987" i="17"/>
  <c r="G988" i="17"/>
  <c r="G989" i="17"/>
  <c r="G990" i="17"/>
  <c r="G991" i="17"/>
  <c r="G992" i="17"/>
  <c r="G993" i="17"/>
  <c r="G994" i="17"/>
  <c r="G995" i="17"/>
  <c r="G996" i="17"/>
  <c r="G997" i="17"/>
  <c r="G998" i="17"/>
  <c r="G999" i="17"/>
  <c r="G1000" i="17"/>
  <c r="G1001" i="17"/>
  <c r="C2" i="32"/>
  <c r="C3" i="19"/>
  <c r="D3" i="19" s="1"/>
  <c r="I3" i="19"/>
  <c r="J3" i="19" s="1"/>
  <c r="C4" i="19"/>
  <c r="D4" i="19" s="1"/>
  <c r="I4" i="19"/>
  <c r="J4" i="19" s="1"/>
  <c r="C5" i="19"/>
  <c r="D5" i="19" s="1"/>
  <c r="I5" i="19"/>
  <c r="J5" i="19" s="1"/>
  <c r="C6" i="19"/>
  <c r="D6" i="19" s="1"/>
  <c r="I6" i="19"/>
  <c r="J6" i="19" s="1"/>
  <c r="C7" i="19"/>
  <c r="D7" i="19" s="1"/>
  <c r="I7" i="19"/>
  <c r="J7" i="19" s="1"/>
  <c r="C8" i="19"/>
  <c r="D8" i="19" s="1"/>
  <c r="I8" i="19"/>
  <c r="J8" i="19" s="1"/>
  <c r="C9" i="19"/>
  <c r="D9" i="19" s="1"/>
  <c r="I9" i="19"/>
  <c r="J9" i="19" s="1"/>
  <c r="C10" i="19"/>
  <c r="D10" i="19" s="1"/>
  <c r="I10" i="19"/>
  <c r="J10" i="19" s="1"/>
  <c r="C11" i="19"/>
  <c r="D11" i="19" s="1"/>
  <c r="I11" i="19"/>
  <c r="J11" i="19" s="1"/>
  <c r="C12" i="19"/>
  <c r="D12" i="19" s="1"/>
  <c r="I12" i="19"/>
  <c r="J12" i="19" s="1"/>
  <c r="C13" i="19"/>
  <c r="D13" i="19" s="1"/>
  <c r="I13" i="19"/>
  <c r="J13" i="19" s="1"/>
  <c r="C14" i="19"/>
  <c r="D14" i="19" s="1"/>
  <c r="I14" i="19"/>
  <c r="J14" i="19" s="1"/>
  <c r="C15" i="19"/>
  <c r="D15" i="19" s="1"/>
  <c r="I15" i="19"/>
  <c r="J15" i="19" s="1"/>
  <c r="C16" i="19"/>
  <c r="D16" i="19" s="1"/>
  <c r="I16" i="19"/>
  <c r="J16" i="19" s="1"/>
  <c r="C17" i="19"/>
  <c r="D17" i="19" s="1"/>
  <c r="I17" i="19"/>
  <c r="J17" i="19" s="1"/>
  <c r="C18" i="19"/>
  <c r="D18" i="19" s="1"/>
  <c r="I18" i="19"/>
  <c r="J18" i="19" s="1"/>
  <c r="C19" i="19"/>
  <c r="D19" i="19" s="1"/>
  <c r="I19" i="19"/>
  <c r="J19" i="19" s="1"/>
  <c r="C20" i="19"/>
  <c r="D20" i="19" s="1"/>
  <c r="I20" i="19"/>
  <c r="J20" i="19" s="1"/>
  <c r="C21" i="19"/>
  <c r="D21" i="19" s="1"/>
  <c r="I21" i="19"/>
  <c r="J21" i="19" s="1"/>
  <c r="C22" i="19"/>
  <c r="D22" i="19" s="1"/>
  <c r="I22" i="19"/>
  <c r="J22" i="19" s="1"/>
  <c r="C23" i="19"/>
  <c r="D23" i="19" s="1"/>
  <c r="I23" i="19"/>
  <c r="J23" i="19" s="1"/>
  <c r="C24" i="19"/>
  <c r="D24" i="19" s="1"/>
  <c r="I24" i="19"/>
  <c r="J24" i="19" s="1"/>
  <c r="C25" i="19"/>
  <c r="D25" i="19" s="1"/>
  <c r="I25" i="19"/>
  <c r="J25" i="19" s="1"/>
  <c r="C26" i="19"/>
  <c r="D26" i="19" s="1"/>
  <c r="I26" i="19"/>
  <c r="J26" i="19" s="1"/>
  <c r="C27" i="19"/>
  <c r="D27" i="19" s="1"/>
  <c r="I27" i="19"/>
  <c r="J27" i="19" s="1"/>
  <c r="C28" i="19"/>
  <c r="D28" i="19" s="1"/>
  <c r="I28" i="19"/>
  <c r="J28" i="19" s="1"/>
  <c r="C29" i="19"/>
  <c r="D29" i="19" s="1"/>
  <c r="I29" i="19"/>
  <c r="J29" i="19" s="1"/>
  <c r="C30" i="19"/>
  <c r="D30" i="19" s="1"/>
  <c r="I30" i="19"/>
  <c r="J30" i="19" s="1"/>
  <c r="C31" i="19"/>
  <c r="D31" i="19" s="1"/>
  <c r="I31" i="19"/>
  <c r="J31" i="19" s="1"/>
  <c r="C32" i="19"/>
  <c r="D32" i="19" s="1"/>
  <c r="I32" i="19"/>
  <c r="J32" i="19" s="1"/>
  <c r="C33" i="19"/>
  <c r="D33" i="19" s="1"/>
  <c r="I33" i="19"/>
  <c r="J33" i="19" s="1"/>
  <c r="C34" i="19"/>
  <c r="D34" i="19" s="1"/>
  <c r="I34" i="19"/>
  <c r="J34" i="19" s="1"/>
  <c r="C35" i="19"/>
  <c r="D35" i="19" s="1"/>
  <c r="I35" i="19"/>
  <c r="J35" i="19" s="1"/>
  <c r="C36" i="19"/>
  <c r="D36" i="19" s="1"/>
  <c r="I36" i="19"/>
  <c r="J36" i="19" s="1"/>
  <c r="C37" i="19"/>
  <c r="D37" i="19" s="1"/>
  <c r="I37" i="19"/>
  <c r="J37" i="19" s="1"/>
  <c r="C38" i="19"/>
  <c r="D38" i="19" s="1"/>
  <c r="I38" i="19"/>
  <c r="J38" i="19" s="1"/>
  <c r="C39" i="19"/>
  <c r="D39" i="19" s="1"/>
  <c r="I39" i="19"/>
  <c r="J39" i="19" s="1"/>
  <c r="C40" i="19"/>
  <c r="D40" i="19" s="1"/>
  <c r="I40" i="19"/>
  <c r="J40" i="19" s="1"/>
  <c r="C41" i="19"/>
  <c r="D41" i="19" s="1"/>
  <c r="I41" i="19"/>
  <c r="J41" i="19" s="1"/>
  <c r="C42" i="19"/>
  <c r="D42" i="19" s="1"/>
  <c r="I42" i="19"/>
  <c r="J42" i="19" s="1"/>
  <c r="C43" i="19"/>
  <c r="D43" i="19" s="1"/>
  <c r="I43" i="19"/>
  <c r="J43" i="19" s="1"/>
  <c r="C44" i="19"/>
  <c r="D44" i="19" s="1"/>
  <c r="I44" i="19"/>
  <c r="J44" i="19" s="1"/>
  <c r="C45" i="19"/>
  <c r="D45" i="19" s="1"/>
  <c r="I45" i="19"/>
  <c r="J45" i="19" s="1"/>
  <c r="C46" i="19"/>
  <c r="D46" i="19" s="1"/>
  <c r="I46" i="19"/>
  <c r="J46" i="19" s="1"/>
  <c r="C47" i="19"/>
  <c r="D47" i="19" s="1"/>
  <c r="I47" i="19"/>
  <c r="J47" i="19" s="1"/>
  <c r="C48" i="19"/>
  <c r="D48" i="19" s="1"/>
  <c r="I48" i="19"/>
  <c r="J48" i="19" s="1"/>
  <c r="C49" i="19"/>
  <c r="D49" i="19" s="1"/>
  <c r="I49" i="19"/>
  <c r="J49" i="19" s="1"/>
  <c r="C50" i="19"/>
  <c r="D50" i="19" s="1"/>
  <c r="I50" i="19"/>
  <c r="J50" i="19" s="1"/>
  <c r="C51" i="19"/>
  <c r="D51" i="19" s="1"/>
  <c r="I51" i="19"/>
  <c r="J51" i="19" s="1"/>
  <c r="C52" i="19"/>
  <c r="D52" i="19" s="1"/>
  <c r="I52" i="19"/>
  <c r="J52" i="19" s="1"/>
  <c r="C53" i="19"/>
  <c r="D53" i="19" s="1"/>
  <c r="I53" i="19"/>
  <c r="J53" i="19" s="1"/>
  <c r="C54" i="19"/>
  <c r="D54" i="19" s="1"/>
  <c r="I54" i="19"/>
  <c r="J54" i="19" s="1"/>
  <c r="C55" i="19"/>
  <c r="D55" i="19" s="1"/>
  <c r="I55" i="19"/>
  <c r="J55" i="19" s="1"/>
  <c r="C56" i="19"/>
  <c r="D56" i="19" s="1"/>
  <c r="I56" i="19"/>
  <c r="J56" i="19" s="1"/>
  <c r="C57" i="19"/>
  <c r="D57" i="19" s="1"/>
  <c r="I57" i="19"/>
  <c r="J57" i="19" s="1"/>
  <c r="C58" i="19"/>
  <c r="D58" i="19" s="1"/>
  <c r="I58" i="19"/>
  <c r="J58" i="19" s="1"/>
  <c r="C59" i="19"/>
  <c r="D59" i="19" s="1"/>
  <c r="I59" i="19"/>
  <c r="J59" i="19" s="1"/>
  <c r="C60" i="19"/>
  <c r="D60" i="19" s="1"/>
  <c r="I60" i="19"/>
  <c r="J60" i="19" s="1"/>
  <c r="C61" i="19"/>
  <c r="D61" i="19" s="1"/>
  <c r="I61" i="19"/>
  <c r="J61" i="19" s="1"/>
  <c r="C62" i="19"/>
  <c r="D62" i="19" s="1"/>
  <c r="I62" i="19"/>
  <c r="J62" i="19" s="1"/>
  <c r="C63" i="19"/>
  <c r="D63" i="19" s="1"/>
  <c r="I63" i="19"/>
  <c r="J63" i="19" s="1"/>
  <c r="C64" i="19"/>
  <c r="D64" i="19" s="1"/>
  <c r="I64" i="19"/>
  <c r="J64" i="19" s="1"/>
  <c r="C65" i="19"/>
  <c r="D65" i="19"/>
  <c r="E65" i="19"/>
  <c r="F65" i="19"/>
  <c r="H65" i="19"/>
  <c r="I65" i="19"/>
  <c r="J65" i="19"/>
  <c r="C66" i="19"/>
  <c r="D66" i="19"/>
  <c r="E66" i="19"/>
  <c r="F66" i="19"/>
  <c r="H66" i="19"/>
  <c r="I66" i="19"/>
  <c r="J66" i="19"/>
  <c r="C67" i="19"/>
  <c r="D67" i="19"/>
  <c r="E67" i="19"/>
  <c r="F67" i="19"/>
  <c r="H67" i="19"/>
  <c r="I67" i="19"/>
  <c r="J67" i="19"/>
  <c r="C68" i="19"/>
  <c r="D68" i="19"/>
  <c r="E68" i="19"/>
  <c r="F68" i="19"/>
  <c r="H68" i="19"/>
  <c r="I68" i="19"/>
  <c r="J68" i="19"/>
  <c r="C69" i="19"/>
  <c r="D69" i="19"/>
  <c r="E69" i="19"/>
  <c r="F69" i="19"/>
  <c r="H69" i="19"/>
  <c r="I69" i="19"/>
  <c r="J69" i="19"/>
  <c r="C70" i="19"/>
  <c r="D70" i="19"/>
  <c r="E70" i="19"/>
  <c r="F70" i="19"/>
  <c r="H70" i="19"/>
  <c r="I70" i="19"/>
  <c r="J70" i="19"/>
  <c r="C71" i="19"/>
  <c r="D71" i="19"/>
  <c r="E71" i="19"/>
  <c r="F71" i="19"/>
  <c r="H71" i="19"/>
  <c r="I71" i="19"/>
  <c r="J71" i="19"/>
  <c r="C72" i="19"/>
  <c r="D72" i="19"/>
  <c r="E72" i="19"/>
  <c r="F72" i="19"/>
  <c r="H72" i="19"/>
  <c r="I72" i="19"/>
  <c r="J72" i="19"/>
  <c r="C73" i="19"/>
  <c r="D73" i="19"/>
  <c r="E73" i="19"/>
  <c r="F73" i="19"/>
  <c r="H73" i="19"/>
  <c r="I73" i="19"/>
  <c r="J73" i="19"/>
  <c r="C74" i="19"/>
  <c r="D74" i="19"/>
  <c r="E74" i="19"/>
  <c r="F74" i="19"/>
  <c r="H74" i="19"/>
  <c r="I74" i="19"/>
  <c r="J74" i="19"/>
  <c r="C75" i="19"/>
  <c r="D75" i="19"/>
  <c r="E75" i="19"/>
  <c r="F75" i="19"/>
  <c r="H75" i="19"/>
  <c r="I75" i="19"/>
  <c r="J75" i="19"/>
  <c r="C76" i="19"/>
  <c r="D76" i="19"/>
  <c r="E76" i="19"/>
  <c r="F76" i="19"/>
  <c r="H76" i="19"/>
  <c r="I76" i="19"/>
  <c r="J76" i="19"/>
  <c r="C77" i="19"/>
  <c r="D77" i="19"/>
  <c r="E77" i="19"/>
  <c r="F77" i="19"/>
  <c r="H77" i="19"/>
  <c r="I77" i="19"/>
  <c r="J77" i="19"/>
  <c r="C78" i="19"/>
  <c r="D78" i="19"/>
  <c r="E78" i="19"/>
  <c r="F78" i="19"/>
  <c r="H78" i="19"/>
  <c r="I78" i="19"/>
  <c r="J78" i="19"/>
  <c r="C79" i="19"/>
  <c r="D79" i="19"/>
  <c r="E79" i="19"/>
  <c r="F79" i="19"/>
  <c r="H79" i="19"/>
  <c r="I79" i="19"/>
  <c r="J79" i="19"/>
  <c r="C80" i="19"/>
  <c r="D80" i="19"/>
  <c r="E80" i="19"/>
  <c r="F80" i="19"/>
  <c r="H80" i="19"/>
  <c r="I80" i="19"/>
  <c r="J80" i="19"/>
  <c r="C81" i="19"/>
  <c r="D81" i="19"/>
  <c r="E81" i="19"/>
  <c r="F81" i="19"/>
  <c r="H81" i="19"/>
  <c r="I81" i="19"/>
  <c r="J81" i="19"/>
  <c r="C82" i="19"/>
  <c r="D82" i="19"/>
  <c r="E82" i="19"/>
  <c r="F82" i="19"/>
  <c r="H82" i="19"/>
  <c r="I82" i="19"/>
  <c r="J82" i="19"/>
  <c r="C83" i="19"/>
  <c r="D83" i="19"/>
  <c r="E83" i="19"/>
  <c r="F83" i="19"/>
  <c r="H83" i="19"/>
  <c r="I83" i="19"/>
  <c r="J83" i="19"/>
  <c r="C84" i="19"/>
  <c r="D84" i="19"/>
  <c r="E84" i="19"/>
  <c r="F84" i="19"/>
  <c r="H84" i="19"/>
  <c r="I84" i="19"/>
  <c r="J84" i="19"/>
  <c r="C85" i="19"/>
  <c r="D85" i="19"/>
  <c r="E85" i="19"/>
  <c r="F85" i="19"/>
  <c r="H85" i="19"/>
  <c r="I85" i="19"/>
  <c r="J85" i="19"/>
  <c r="C86" i="19"/>
  <c r="D86" i="19"/>
  <c r="E86" i="19"/>
  <c r="F86" i="19"/>
  <c r="H86" i="19"/>
  <c r="I86" i="19"/>
  <c r="J86" i="19"/>
  <c r="C87" i="19"/>
  <c r="D87" i="19"/>
  <c r="E87" i="19"/>
  <c r="F87" i="19"/>
  <c r="H87" i="19"/>
  <c r="I87" i="19"/>
  <c r="J87" i="19"/>
  <c r="C88" i="19"/>
  <c r="D88" i="19"/>
  <c r="E88" i="19"/>
  <c r="F88" i="19"/>
  <c r="H88" i="19"/>
  <c r="I88" i="19"/>
  <c r="J88" i="19"/>
  <c r="C89" i="19"/>
  <c r="D89" i="19"/>
  <c r="E89" i="19"/>
  <c r="F89" i="19"/>
  <c r="H89" i="19"/>
  <c r="I89" i="19"/>
  <c r="J89" i="19"/>
  <c r="C90" i="19"/>
  <c r="D90" i="19"/>
  <c r="E90" i="19"/>
  <c r="F90" i="19"/>
  <c r="H90" i="19"/>
  <c r="I90" i="19"/>
  <c r="J90" i="19"/>
  <c r="C91" i="19"/>
  <c r="D91" i="19"/>
  <c r="E91" i="19"/>
  <c r="F91" i="19"/>
  <c r="H91" i="19"/>
  <c r="I91" i="19"/>
  <c r="J91" i="19"/>
  <c r="C92" i="19"/>
  <c r="D92" i="19"/>
  <c r="E92" i="19"/>
  <c r="F92" i="19"/>
  <c r="H92" i="19"/>
  <c r="I92" i="19"/>
  <c r="J92" i="19"/>
  <c r="C93" i="19"/>
  <c r="D93" i="19"/>
  <c r="E93" i="19"/>
  <c r="F93" i="19"/>
  <c r="H93" i="19"/>
  <c r="I93" i="19"/>
  <c r="J93" i="19"/>
  <c r="C94" i="19"/>
  <c r="D94" i="19"/>
  <c r="E94" i="19"/>
  <c r="F94" i="19"/>
  <c r="H94" i="19"/>
  <c r="I94" i="19"/>
  <c r="J94" i="19"/>
  <c r="C95" i="19"/>
  <c r="D95" i="19"/>
  <c r="E95" i="19"/>
  <c r="F95" i="19"/>
  <c r="H95" i="19"/>
  <c r="I95" i="19"/>
  <c r="J95" i="19"/>
  <c r="C96" i="19"/>
  <c r="D96" i="19"/>
  <c r="E96" i="19"/>
  <c r="F96" i="19"/>
  <c r="H96" i="19"/>
  <c r="I96" i="19"/>
  <c r="J96" i="19"/>
  <c r="C97" i="19"/>
  <c r="D97" i="19"/>
  <c r="E97" i="19"/>
  <c r="F97" i="19"/>
  <c r="H97" i="19"/>
  <c r="I97" i="19"/>
  <c r="J97" i="19"/>
  <c r="C98" i="19"/>
  <c r="D98" i="19"/>
  <c r="E98" i="19"/>
  <c r="F98" i="19"/>
  <c r="H98" i="19"/>
  <c r="I98" i="19"/>
  <c r="J98" i="19"/>
  <c r="C99" i="19"/>
  <c r="D99" i="19"/>
  <c r="E99" i="19"/>
  <c r="F99" i="19"/>
  <c r="H99" i="19"/>
  <c r="I99" i="19"/>
  <c r="J99" i="19"/>
  <c r="C100" i="19"/>
  <c r="D100" i="19"/>
  <c r="E100" i="19"/>
  <c r="F100" i="19"/>
  <c r="H100" i="19"/>
  <c r="I100" i="19"/>
  <c r="J100" i="19"/>
  <c r="C101" i="19"/>
  <c r="D101" i="19"/>
  <c r="E101" i="19"/>
  <c r="F101" i="19"/>
  <c r="H101" i="19"/>
  <c r="I101" i="19"/>
  <c r="J101" i="19"/>
  <c r="C102" i="19"/>
  <c r="D102" i="19"/>
  <c r="E102" i="19"/>
  <c r="F102" i="19"/>
  <c r="H102" i="19"/>
  <c r="I102" i="19"/>
  <c r="J102" i="19"/>
  <c r="C103" i="19"/>
  <c r="D103" i="19"/>
  <c r="E103" i="19"/>
  <c r="F103" i="19"/>
  <c r="H103" i="19"/>
  <c r="I103" i="19"/>
  <c r="J103" i="19"/>
  <c r="C104" i="19"/>
  <c r="D104" i="19"/>
  <c r="E104" i="19"/>
  <c r="F104" i="19"/>
  <c r="H104" i="19"/>
  <c r="I104" i="19"/>
  <c r="J104" i="19"/>
  <c r="C105" i="19"/>
  <c r="D105" i="19"/>
  <c r="E105" i="19"/>
  <c r="F105" i="19"/>
  <c r="H105" i="19"/>
  <c r="I105" i="19"/>
  <c r="J105" i="19"/>
  <c r="C106" i="19"/>
  <c r="D106" i="19"/>
  <c r="E106" i="19"/>
  <c r="F106" i="19"/>
  <c r="H106" i="19"/>
  <c r="I106" i="19"/>
  <c r="J106" i="19"/>
  <c r="C107" i="19"/>
  <c r="D107" i="19"/>
  <c r="E107" i="19"/>
  <c r="F107" i="19"/>
  <c r="H107" i="19"/>
  <c r="I107" i="19"/>
  <c r="J107" i="19"/>
  <c r="C108" i="19"/>
  <c r="D108" i="19"/>
  <c r="E108" i="19"/>
  <c r="F108" i="19"/>
  <c r="H108" i="19"/>
  <c r="I108" i="19"/>
  <c r="J108" i="19"/>
  <c r="C109" i="19"/>
  <c r="D109" i="19"/>
  <c r="E109" i="19"/>
  <c r="F109" i="19"/>
  <c r="H109" i="19"/>
  <c r="I109" i="19"/>
  <c r="J109" i="19"/>
  <c r="C110" i="19"/>
  <c r="D110" i="19"/>
  <c r="E110" i="19"/>
  <c r="F110" i="19"/>
  <c r="H110" i="19"/>
  <c r="I110" i="19"/>
  <c r="J110" i="19"/>
  <c r="C111" i="19"/>
  <c r="D111" i="19"/>
  <c r="E111" i="19"/>
  <c r="F111" i="19"/>
  <c r="H111" i="19"/>
  <c r="I111" i="19"/>
  <c r="J111" i="19"/>
  <c r="C112" i="19"/>
  <c r="D112" i="19"/>
  <c r="E112" i="19"/>
  <c r="F112" i="19"/>
  <c r="H112" i="19"/>
  <c r="I112" i="19"/>
  <c r="J112" i="19"/>
  <c r="C113" i="19"/>
  <c r="D113" i="19"/>
  <c r="E113" i="19"/>
  <c r="F113" i="19"/>
  <c r="H113" i="19"/>
  <c r="I113" i="19"/>
  <c r="J113" i="19"/>
  <c r="C114" i="19"/>
  <c r="D114" i="19"/>
  <c r="E114" i="19"/>
  <c r="F114" i="19"/>
  <c r="H114" i="19"/>
  <c r="I114" i="19"/>
  <c r="J114" i="19"/>
  <c r="C115" i="19"/>
  <c r="D115" i="19"/>
  <c r="E115" i="19"/>
  <c r="F115" i="19"/>
  <c r="H115" i="19"/>
  <c r="I115" i="19"/>
  <c r="J115" i="19"/>
  <c r="C116" i="19"/>
  <c r="D116" i="19"/>
  <c r="E116" i="19"/>
  <c r="F116" i="19"/>
  <c r="H116" i="19"/>
  <c r="I116" i="19"/>
  <c r="J116" i="19"/>
  <c r="C117" i="19"/>
  <c r="D117" i="19"/>
  <c r="E117" i="19"/>
  <c r="F117" i="19"/>
  <c r="H117" i="19"/>
  <c r="I117" i="19"/>
  <c r="J117" i="19"/>
  <c r="C118" i="19"/>
  <c r="D118" i="19"/>
  <c r="E118" i="19"/>
  <c r="F118" i="19"/>
  <c r="H118" i="19"/>
  <c r="I118" i="19"/>
  <c r="J118" i="19"/>
  <c r="C119" i="19"/>
  <c r="D119" i="19"/>
  <c r="E119" i="19"/>
  <c r="F119" i="19"/>
  <c r="H119" i="19"/>
  <c r="I119" i="19"/>
  <c r="J119" i="19"/>
  <c r="C120" i="19"/>
  <c r="D120" i="19"/>
  <c r="E120" i="19"/>
  <c r="F120" i="19"/>
  <c r="H120" i="19"/>
  <c r="I120" i="19"/>
  <c r="J120" i="19"/>
  <c r="C121" i="19"/>
  <c r="D121" i="19"/>
  <c r="E121" i="19"/>
  <c r="F121" i="19"/>
  <c r="H121" i="19"/>
  <c r="I121" i="19"/>
  <c r="J121" i="19"/>
  <c r="C122" i="19"/>
  <c r="D122" i="19"/>
  <c r="E122" i="19"/>
  <c r="F122" i="19"/>
  <c r="H122" i="19"/>
  <c r="I122" i="19"/>
  <c r="J122" i="19"/>
  <c r="C123" i="19"/>
  <c r="D123" i="19"/>
  <c r="E123" i="19"/>
  <c r="F123" i="19"/>
  <c r="H123" i="19"/>
  <c r="I123" i="19"/>
  <c r="J123" i="19"/>
  <c r="C124" i="19"/>
  <c r="D124" i="19"/>
  <c r="E124" i="19"/>
  <c r="F124" i="19"/>
  <c r="H124" i="19"/>
  <c r="I124" i="19"/>
  <c r="J124" i="19"/>
  <c r="C125" i="19"/>
  <c r="D125" i="19"/>
  <c r="E125" i="19"/>
  <c r="F125" i="19"/>
  <c r="H125" i="19"/>
  <c r="I125" i="19"/>
  <c r="J125" i="19"/>
  <c r="C126" i="19"/>
  <c r="D126" i="19"/>
  <c r="E126" i="19"/>
  <c r="F126" i="19"/>
  <c r="H126" i="19"/>
  <c r="I126" i="19"/>
  <c r="J126" i="19"/>
  <c r="C127" i="19"/>
  <c r="D127" i="19"/>
  <c r="E127" i="19"/>
  <c r="F127" i="19"/>
  <c r="H127" i="19"/>
  <c r="I127" i="19"/>
  <c r="J127" i="19"/>
  <c r="C128" i="19"/>
  <c r="D128" i="19"/>
  <c r="E128" i="19"/>
  <c r="F128" i="19"/>
  <c r="H128" i="19"/>
  <c r="I128" i="19"/>
  <c r="J128" i="19"/>
  <c r="C129" i="19"/>
  <c r="D129" i="19"/>
  <c r="E129" i="19"/>
  <c r="F129" i="19"/>
  <c r="H129" i="19"/>
  <c r="I129" i="19"/>
  <c r="J129" i="19"/>
  <c r="C130" i="19"/>
  <c r="D130" i="19"/>
  <c r="E130" i="19"/>
  <c r="F130" i="19"/>
  <c r="H130" i="19"/>
  <c r="I130" i="19"/>
  <c r="J130" i="19"/>
  <c r="C131" i="19"/>
  <c r="D131" i="19"/>
  <c r="E131" i="19"/>
  <c r="F131" i="19"/>
  <c r="H131" i="19"/>
  <c r="I131" i="19"/>
  <c r="J131" i="19"/>
  <c r="C132" i="19"/>
  <c r="D132" i="19"/>
  <c r="E132" i="19"/>
  <c r="F132" i="19"/>
  <c r="H132" i="19"/>
  <c r="I132" i="19"/>
  <c r="J132" i="19"/>
  <c r="C133" i="19"/>
  <c r="D133" i="19"/>
  <c r="E133" i="19"/>
  <c r="F133" i="19"/>
  <c r="H133" i="19"/>
  <c r="I133" i="19"/>
  <c r="J133" i="19"/>
  <c r="C134" i="19"/>
  <c r="D134" i="19"/>
  <c r="E134" i="19"/>
  <c r="F134" i="19"/>
  <c r="H134" i="19"/>
  <c r="I134" i="19"/>
  <c r="J134" i="19"/>
  <c r="C135" i="19"/>
  <c r="D135" i="19"/>
  <c r="E135" i="19"/>
  <c r="F135" i="19"/>
  <c r="H135" i="19"/>
  <c r="I135" i="19"/>
  <c r="J135" i="19"/>
  <c r="C136" i="19"/>
  <c r="D136" i="19"/>
  <c r="E136" i="19"/>
  <c r="F136" i="19"/>
  <c r="H136" i="19"/>
  <c r="I136" i="19"/>
  <c r="J136" i="19"/>
  <c r="C137" i="19"/>
  <c r="D137" i="19"/>
  <c r="E137" i="19"/>
  <c r="F137" i="19"/>
  <c r="H137" i="19"/>
  <c r="I137" i="19"/>
  <c r="J137" i="19"/>
  <c r="C138" i="19"/>
  <c r="D138" i="19"/>
  <c r="E138" i="19"/>
  <c r="F138" i="19"/>
  <c r="H138" i="19"/>
  <c r="I138" i="19"/>
  <c r="J138" i="19"/>
  <c r="C139" i="19"/>
  <c r="D139" i="19"/>
  <c r="E139" i="19"/>
  <c r="F139" i="19"/>
  <c r="H139" i="19"/>
  <c r="I139" i="19"/>
  <c r="J139" i="19"/>
  <c r="C140" i="19"/>
  <c r="D140" i="19"/>
  <c r="E140" i="19"/>
  <c r="F140" i="19"/>
  <c r="H140" i="19"/>
  <c r="I140" i="19"/>
  <c r="J140" i="19"/>
  <c r="C141" i="19"/>
  <c r="D141" i="19"/>
  <c r="E141" i="19"/>
  <c r="F141" i="19"/>
  <c r="H141" i="19"/>
  <c r="I141" i="19"/>
  <c r="J141" i="19"/>
  <c r="C142" i="19"/>
  <c r="D142" i="19"/>
  <c r="E142" i="19"/>
  <c r="F142" i="19"/>
  <c r="H142" i="19"/>
  <c r="I142" i="19"/>
  <c r="J142" i="19"/>
  <c r="C143" i="19"/>
  <c r="D143" i="19"/>
  <c r="E143" i="19"/>
  <c r="F143" i="19"/>
  <c r="H143" i="19"/>
  <c r="I143" i="19"/>
  <c r="J143" i="19"/>
  <c r="C144" i="19"/>
  <c r="D144" i="19"/>
  <c r="E144" i="19"/>
  <c r="F144" i="19"/>
  <c r="H144" i="19"/>
  <c r="I144" i="19"/>
  <c r="J144" i="19"/>
  <c r="C145" i="19"/>
  <c r="D145" i="19"/>
  <c r="E145" i="19"/>
  <c r="F145" i="19"/>
  <c r="H145" i="19"/>
  <c r="I145" i="19"/>
  <c r="J145" i="19"/>
  <c r="C146" i="19"/>
  <c r="D146" i="19"/>
  <c r="E146" i="19"/>
  <c r="F146" i="19"/>
  <c r="H146" i="19"/>
  <c r="I146" i="19"/>
  <c r="J146" i="19"/>
  <c r="C147" i="19"/>
  <c r="D147" i="19"/>
  <c r="E147" i="19"/>
  <c r="F147" i="19"/>
  <c r="H147" i="19"/>
  <c r="I147" i="19"/>
  <c r="J147" i="19"/>
  <c r="C148" i="19"/>
  <c r="D148" i="19"/>
  <c r="E148" i="19"/>
  <c r="F148" i="19"/>
  <c r="H148" i="19"/>
  <c r="I148" i="19"/>
  <c r="J148" i="19"/>
  <c r="C149" i="19"/>
  <c r="D149" i="19"/>
  <c r="E149" i="19"/>
  <c r="F149" i="19"/>
  <c r="H149" i="19"/>
  <c r="I149" i="19"/>
  <c r="J149" i="19"/>
  <c r="C150" i="19"/>
  <c r="D150" i="19"/>
  <c r="E150" i="19"/>
  <c r="F150" i="19"/>
  <c r="H150" i="19"/>
  <c r="I150" i="19"/>
  <c r="J150" i="19"/>
  <c r="C151" i="19"/>
  <c r="D151" i="19"/>
  <c r="E151" i="19"/>
  <c r="F151" i="19"/>
  <c r="H151" i="19"/>
  <c r="I151" i="19"/>
  <c r="J151" i="19"/>
  <c r="C152" i="19"/>
  <c r="D152" i="19"/>
  <c r="E152" i="19"/>
  <c r="F152" i="19"/>
  <c r="H152" i="19"/>
  <c r="I152" i="19"/>
  <c r="J152" i="19"/>
  <c r="C153" i="19"/>
  <c r="D153" i="19"/>
  <c r="E153" i="19"/>
  <c r="F153" i="19"/>
  <c r="H153" i="19"/>
  <c r="I153" i="19"/>
  <c r="J153" i="19"/>
  <c r="C154" i="19"/>
  <c r="D154" i="19"/>
  <c r="E154" i="19"/>
  <c r="F154" i="19"/>
  <c r="H154" i="19"/>
  <c r="I154" i="19"/>
  <c r="J154" i="19"/>
  <c r="C155" i="19"/>
  <c r="D155" i="19"/>
  <c r="E155" i="19"/>
  <c r="F155" i="19"/>
  <c r="H155" i="19"/>
  <c r="I155" i="19"/>
  <c r="J155" i="19"/>
  <c r="C156" i="19"/>
  <c r="D156" i="19"/>
  <c r="E156" i="19"/>
  <c r="F156" i="19"/>
  <c r="H156" i="19"/>
  <c r="I156" i="19"/>
  <c r="J156" i="19"/>
  <c r="C157" i="19"/>
  <c r="D157" i="19"/>
  <c r="E157" i="19"/>
  <c r="F157" i="19"/>
  <c r="H157" i="19"/>
  <c r="I157" i="19"/>
  <c r="J157" i="19"/>
  <c r="C158" i="19"/>
  <c r="D158" i="19"/>
  <c r="E158" i="19"/>
  <c r="F158" i="19"/>
  <c r="H158" i="19"/>
  <c r="I158" i="19"/>
  <c r="J158" i="19"/>
  <c r="C159" i="19"/>
  <c r="D159" i="19"/>
  <c r="E159" i="19"/>
  <c r="F159" i="19"/>
  <c r="H159" i="19"/>
  <c r="I159" i="19"/>
  <c r="J159" i="19"/>
  <c r="C160" i="19"/>
  <c r="D160" i="19"/>
  <c r="E160" i="19"/>
  <c r="F160" i="19"/>
  <c r="H160" i="19"/>
  <c r="I160" i="19"/>
  <c r="J160" i="19"/>
  <c r="C161" i="19"/>
  <c r="D161" i="19"/>
  <c r="E161" i="19"/>
  <c r="F161" i="19"/>
  <c r="H161" i="19"/>
  <c r="I161" i="19"/>
  <c r="J161" i="19"/>
  <c r="C162" i="19"/>
  <c r="D162" i="19"/>
  <c r="E162" i="19"/>
  <c r="F162" i="19"/>
  <c r="H162" i="19"/>
  <c r="I162" i="19"/>
  <c r="J162" i="19"/>
  <c r="C163" i="19"/>
  <c r="D163" i="19"/>
  <c r="E163" i="19"/>
  <c r="F163" i="19"/>
  <c r="H163" i="19"/>
  <c r="I163" i="19"/>
  <c r="J163" i="19"/>
  <c r="C164" i="19"/>
  <c r="D164" i="19"/>
  <c r="E164" i="19"/>
  <c r="F164" i="19"/>
  <c r="H164" i="19"/>
  <c r="I164" i="19"/>
  <c r="J164" i="19"/>
  <c r="C165" i="19"/>
  <c r="D165" i="19"/>
  <c r="E165" i="19"/>
  <c r="F165" i="19"/>
  <c r="H165" i="19"/>
  <c r="I165" i="19"/>
  <c r="J165" i="19"/>
  <c r="C166" i="19"/>
  <c r="D166" i="19"/>
  <c r="E166" i="19"/>
  <c r="F166" i="19"/>
  <c r="H166" i="19"/>
  <c r="I166" i="19"/>
  <c r="J166" i="19"/>
  <c r="C167" i="19"/>
  <c r="D167" i="19"/>
  <c r="E167" i="19"/>
  <c r="F167" i="19"/>
  <c r="H167" i="19"/>
  <c r="I167" i="19"/>
  <c r="J167" i="19"/>
  <c r="C168" i="19"/>
  <c r="D168" i="19"/>
  <c r="E168" i="19"/>
  <c r="F168" i="19"/>
  <c r="H168" i="19"/>
  <c r="I168" i="19"/>
  <c r="J168" i="19"/>
  <c r="C169" i="19"/>
  <c r="D169" i="19"/>
  <c r="E169" i="19"/>
  <c r="F169" i="19"/>
  <c r="H169" i="19"/>
  <c r="I169" i="19"/>
  <c r="J169" i="19"/>
  <c r="C170" i="19"/>
  <c r="D170" i="19"/>
  <c r="E170" i="19"/>
  <c r="F170" i="19"/>
  <c r="H170" i="19"/>
  <c r="I170" i="19"/>
  <c r="J170" i="19"/>
  <c r="C171" i="19"/>
  <c r="D171" i="19"/>
  <c r="E171" i="19"/>
  <c r="F171" i="19"/>
  <c r="H171" i="19"/>
  <c r="I171" i="19"/>
  <c r="J171" i="19"/>
  <c r="C172" i="19"/>
  <c r="D172" i="19"/>
  <c r="E172" i="19"/>
  <c r="F172" i="19"/>
  <c r="H172" i="19"/>
  <c r="I172" i="19"/>
  <c r="J172" i="19"/>
  <c r="C173" i="19"/>
  <c r="D173" i="19"/>
  <c r="E173" i="19"/>
  <c r="F173" i="19"/>
  <c r="H173" i="19"/>
  <c r="I173" i="19"/>
  <c r="J173" i="19"/>
  <c r="C174" i="19"/>
  <c r="D174" i="19"/>
  <c r="E174" i="19"/>
  <c r="F174" i="19"/>
  <c r="H174" i="19"/>
  <c r="I174" i="19"/>
  <c r="J174" i="19"/>
  <c r="C175" i="19"/>
  <c r="D175" i="19"/>
  <c r="E175" i="19"/>
  <c r="F175" i="19"/>
  <c r="H175" i="19"/>
  <c r="I175" i="19"/>
  <c r="J175" i="19"/>
  <c r="C176" i="19"/>
  <c r="D176" i="19"/>
  <c r="E176" i="19"/>
  <c r="F176" i="19"/>
  <c r="H176" i="19"/>
  <c r="I176" i="19"/>
  <c r="J176" i="19"/>
  <c r="C177" i="19"/>
  <c r="D177" i="19"/>
  <c r="E177" i="19"/>
  <c r="F177" i="19"/>
  <c r="H177" i="19"/>
  <c r="I177" i="19"/>
  <c r="J177" i="19"/>
  <c r="C178" i="19"/>
  <c r="D178" i="19"/>
  <c r="E178" i="19"/>
  <c r="F178" i="19"/>
  <c r="H178" i="19"/>
  <c r="I178" i="19"/>
  <c r="J178" i="19"/>
  <c r="C179" i="19"/>
  <c r="D179" i="19"/>
  <c r="E179" i="19"/>
  <c r="F179" i="19"/>
  <c r="H179" i="19"/>
  <c r="I179" i="19"/>
  <c r="J179" i="19"/>
  <c r="C180" i="19"/>
  <c r="D180" i="19"/>
  <c r="E180" i="19"/>
  <c r="F180" i="19"/>
  <c r="H180" i="19"/>
  <c r="I180" i="19"/>
  <c r="J180" i="19"/>
  <c r="C181" i="19"/>
  <c r="D181" i="19"/>
  <c r="E181" i="19"/>
  <c r="F181" i="19"/>
  <c r="H181" i="19"/>
  <c r="I181" i="19"/>
  <c r="J181" i="19"/>
  <c r="C182" i="19"/>
  <c r="D182" i="19"/>
  <c r="E182" i="19"/>
  <c r="F182" i="19"/>
  <c r="H182" i="19"/>
  <c r="I182" i="19"/>
  <c r="J182" i="19"/>
  <c r="C183" i="19"/>
  <c r="D183" i="19"/>
  <c r="E183" i="19"/>
  <c r="F183" i="19"/>
  <c r="H183" i="19"/>
  <c r="I183" i="19"/>
  <c r="J183" i="19"/>
  <c r="C184" i="19"/>
  <c r="D184" i="19"/>
  <c r="E184" i="19"/>
  <c r="F184" i="19"/>
  <c r="H184" i="19"/>
  <c r="I184" i="19"/>
  <c r="J184" i="19"/>
  <c r="C185" i="19"/>
  <c r="D185" i="19"/>
  <c r="E185" i="19"/>
  <c r="F185" i="19"/>
  <c r="H185" i="19"/>
  <c r="I185" i="19"/>
  <c r="J185" i="19"/>
  <c r="C186" i="19"/>
  <c r="D186" i="19"/>
  <c r="E186" i="19"/>
  <c r="F186" i="19"/>
  <c r="H186" i="19"/>
  <c r="I186" i="19"/>
  <c r="J186" i="19"/>
  <c r="C187" i="19"/>
  <c r="D187" i="19"/>
  <c r="E187" i="19"/>
  <c r="F187" i="19"/>
  <c r="H187" i="19"/>
  <c r="I187" i="19"/>
  <c r="J187" i="19"/>
  <c r="C188" i="19"/>
  <c r="D188" i="19"/>
  <c r="E188" i="19"/>
  <c r="F188" i="19"/>
  <c r="H188" i="19"/>
  <c r="I188" i="19"/>
  <c r="J188" i="19"/>
  <c r="C189" i="19"/>
  <c r="D189" i="19"/>
  <c r="E189" i="19"/>
  <c r="F189" i="19"/>
  <c r="H189" i="19"/>
  <c r="I189" i="19"/>
  <c r="J189" i="19"/>
  <c r="C190" i="19"/>
  <c r="D190" i="19"/>
  <c r="E190" i="19"/>
  <c r="F190" i="19"/>
  <c r="H190" i="19"/>
  <c r="I190" i="19"/>
  <c r="J190" i="19"/>
  <c r="C191" i="19"/>
  <c r="D191" i="19"/>
  <c r="E191" i="19"/>
  <c r="F191" i="19"/>
  <c r="H191" i="19"/>
  <c r="I191" i="19"/>
  <c r="J191" i="19"/>
  <c r="C192" i="19"/>
  <c r="D192" i="19"/>
  <c r="E192" i="19"/>
  <c r="F192" i="19"/>
  <c r="H192" i="19"/>
  <c r="I192" i="19"/>
  <c r="J192" i="19"/>
  <c r="C193" i="19"/>
  <c r="D193" i="19"/>
  <c r="E193" i="19"/>
  <c r="F193" i="19"/>
  <c r="H193" i="19"/>
  <c r="I193" i="19"/>
  <c r="J193" i="19"/>
  <c r="C194" i="19"/>
  <c r="D194" i="19"/>
  <c r="E194" i="19"/>
  <c r="F194" i="19"/>
  <c r="H194" i="19"/>
  <c r="I194" i="19"/>
  <c r="J194" i="19"/>
  <c r="C195" i="19"/>
  <c r="D195" i="19"/>
  <c r="E195" i="19"/>
  <c r="F195" i="19"/>
  <c r="H195" i="19"/>
  <c r="I195" i="19"/>
  <c r="J195" i="19"/>
  <c r="C196" i="19"/>
  <c r="D196" i="19"/>
  <c r="E196" i="19"/>
  <c r="F196" i="19"/>
  <c r="H196" i="19"/>
  <c r="I196" i="19"/>
  <c r="J196" i="19"/>
  <c r="C197" i="19"/>
  <c r="D197" i="19"/>
  <c r="E197" i="19"/>
  <c r="F197" i="19"/>
  <c r="H197" i="19"/>
  <c r="I197" i="19"/>
  <c r="J197" i="19"/>
  <c r="C198" i="19"/>
  <c r="D198" i="19"/>
  <c r="E198" i="19"/>
  <c r="F198" i="19"/>
  <c r="H198" i="19"/>
  <c r="I198" i="19"/>
  <c r="J198" i="19"/>
  <c r="C199" i="19"/>
  <c r="D199" i="19"/>
  <c r="E199" i="19"/>
  <c r="F199" i="19"/>
  <c r="H199" i="19"/>
  <c r="I199" i="19"/>
  <c r="J199" i="19"/>
  <c r="C200" i="19"/>
  <c r="D200" i="19"/>
  <c r="E200" i="19"/>
  <c r="F200" i="19"/>
  <c r="H200" i="19"/>
  <c r="I200" i="19"/>
  <c r="J200" i="19"/>
  <c r="C201" i="19"/>
  <c r="D201" i="19"/>
  <c r="E201" i="19"/>
  <c r="F201" i="19"/>
  <c r="H201" i="19"/>
  <c r="I201" i="19"/>
  <c r="J201" i="19"/>
  <c r="C202" i="19"/>
  <c r="D202" i="19"/>
  <c r="E202" i="19"/>
  <c r="F202" i="19"/>
  <c r="H202" i="19"/>
  <c r="I202" i="19"/>
  <c r="J202" i="19"/>
  <c r="C203" i="19"/>
  <c r="D203" i="19"/>
  <c r="E203" i="19"/>
  <c r="F203" i="19"/>
  <c r="H203" i="19"/>
  <c r="I203" i="19"/>
  <c r="J203" i="19"/>
  <c r="C204" i="19"/>
  <c r="D204" i="19"/>
  <c r="E204" i="19"/>
  <c r="F204" i="19"/>
  <c r="H204" i="19"/>
  <c r="I204" i="19"/>
  <c r="J204" i="19"/>
  <c r="C205" i="19"/>
  <c r="D205" i="19"/>
  <c r="E205" i="19"/>
  <c r="F205" i="19"/>
  <c r="H205" i="19"/>
  <c r="I205" i="19"/>
  <c r="J205" i="19"/>
  <c r="C206" i="19"/>
  <c r="D206" i="19"/>
  <c r="E206" i="19"/>
  <c r="F206" i="19"/>
  <c r="H206" i="19"/>
  <c r="I206" i="19"/>
  <c r="J206" i="19"/>
  <c r="C207" i="19"/>
  <c r="D207" i="19"/>
  <c r="E207" i="19"/>
  <c r="F207" i="19"/>
  <c r="H207" i="19"/>
  <c r="I207" i="19"/>
  <c r="J207" i="19"/>
  <c r="C208" i="19"/>
  <c r="D208" i="19"/>
  <c r="E208" i="19"/>
  <c r="F208" i="19"/>
  <c r="H208" i="19"/>
  <c r="I208" i="19"/>
  <c r="J208" i="19"/>
  <c r="C209" i="19"/>
  <c r="D209" i="19"/>
  <c r="E209" i="19"/>
  <c r="F209" i="19"/>
  <c r="H209" i="19"/>
  <c r="I209" i="19"/>
  <c r="J209" i="19"/>
  <c r="C210" i="19"/>
  <c r="D210" i="19"/>
  <c r="E210" i="19"/>
  <c r="F210" i="19"/>
  <c r="H210" i="19"/>
  <c r="I210" i="19"/>
  <c r="J210" i="19"/>
  <c r="C211" i="19"/>
  <c r="D211" i="19"/>
  <c r="E211" i="19"/>
  <c r="F211" i="19"/>
  <c r="H211" i="19"/>
  <c r="I211" i="19"/>
  <c r="J211" i="19"/>
  <c r="C212" i="19"/>
  <c r="D212" i="19"/>
  <c r="E212" i="19"/>
  <c r="F212" i="19"/>
  <c r="H212" i="19"/>
  <c r="I212" i="19"/>
  <c r="J212" i="19"/>
  <c r="C213" i="19"/>
  <c r="D213" i="19"/>
  <c r="E213" i="19"/>
  <c r="F213" i="19"/>
  <c r="H213" i="19"/>
  <c r="I213" i="19"/>
  <c r="J213" i="19"/>
  <c r="C214" i="19"/>
  <c r="D214" i="19"/>
  <c r="E214" i="19"/>
  <c r="F214" i="19"/>
  <c r="H214" i="19"/>
  <c r="I214" i="19"/>
  <c r="J214" i="19"/>
  <c r="C215" i="19"/>
  <c r="D215" i="19"/>
  <c r="E215" i="19"/>
  <c r="F215" i="19"/>
  <c r="H215" i="19"/>
  <c r="I215" i="19"/>
  <c r="J215" i="19"/>
  <c r="C216" i="19"/>
  <c r="D216" i="19"/>
  <c r="E216" i="19"/>
  <c r="F216" i="19"/>
  <c r="H216" i="19"/>
  <c r="I216" i="19"/>
  <c r="J216" i="19"/>
  <c r="C217" i="19"/>
  <c r="D217" i="19"/>
  <c r="E217" i="19"/>
  <c r="F217" i="19"/>
  <c r="H217" i="19"/>
  <c r="I217" i="19"/>
  <c r="J217" i="19"/>
  <c r="C218" i="19"/>
  <c r="D218" i="19"/>
  <c r="E218" i="19"/>
  <c r="F218" i="19"/>
  <c r="H218" i="19"/>
  <c r="I218" i="19"/>
  <c r="J218" i="19"/>
  <c r="C219" i="19"/>
  <c r="D219" i="19"/>
  <c r="E219" i="19"/>
  <c r="F219" i="19"/>
  <c r="H219" i="19"/>
  <c r="I219" i="19"/>
  <c r="J219" i="19"/>
  <c r="C220" i="19"/>
  <c r="D220" i="19"/>
  <c r="E220" i="19"/>
  <c r="F220" i="19"/>
  <c r="H220" i="19"/>
  <c r="I220" i="19"/>
  <c r="J220" i="19"/>
  <c r="C221" i="19"/>
  <c r="D221" i="19"/>
  <c r="E221" i="19"/>
  <c r="F221" i="19"/>
  <c r="H221" i="19"/>
  <c r="I221" i="19"/>
  <c r="J221" i="19"/>
  <c r="C222" i="19"/>
  <c r="D222" i="19"/>
  <c r="E222" i="19"/>
  <c r="F222" i="19"/>
  <c r="H222" i="19"/>
  <c r="I222" i="19"/>
  <c r="J222" i="19"/>
  <c r="C223" i="19"/>
  <c r="D223" i="19"/>
  <c r="E223" i="19"/>
  <c r="F223" i="19"/>
  <c r="H223" i="19"/>
  <c r="I223" i="19"/>
  <c r="J223" i="19"/>
  <c r="C224" i="19"/>
  <c r="D224" i="19"/>
  <c r="E224" i="19"/>
  <c r="F224" i="19"/>
  <c r="H224" i="19"/>
  <c r="I224" i="19"/>
  <c r="J224" i="19"/>
  <c r="C225" i="19"/>
  <c r="D225" i="19"/>
  <c r="E225" i="19"/>
  <c r="F225" i="19"/>
  <c r="H225" i="19"/>
  <c r="I225" i="19"/>
  <c r="J225" i="19"/>
  <c r="C226" i="19"/>
  <c r="D226" i="19"/>
  <c r="E226" i="19"/>
  <c r="F226" i="19"/>
  <c r="H226" i="19"/>
  <c r="I226" i="19"/>
  <c r="J226" i="19"/>
  <c r="C227" i="19"/>
  <c r="D227" i="19"/>
  <c r="E227" i="19"/>
  <c r="F227" i="19"/>
  <c r="H227" i="19"/>
  <c r="I227" i="19"/>
  <c r="J227" i="19"/>
  <c r="C228" i="19"/>
  <c r="D228" i="19"/>
  <c r="E228" i="19"/>
  <c r="F228" i="19"/>
  <c r="H228" i="19"/>
  <c r="I228" i="19"/>
  <c r="J228" i="19"/>
  <c r="C229" i="19"/>
  <c r="D229" i="19"/>
  <c r="E229" i="19"/>
  <c r="F229" i="19"/>
  <c r="H229" i="19"/>
  <c r="I229" i="19"/>
  <c r="J229" i="19"/>
  <c r="C230" i="19"/>
  <c r="D230" i="19"/>
  <c r="E230" i="19"/>
  <c r="F230" i="19"/>
  <c r="H230" i="19"/>
  <c r="I230" i="19"/>
  <c r="J230" i="19"/>
  <c r="C231" i="19"/>
  <c r="D231" i="19"/>
  <c r="E231" i="19"/>
  <c r="F231" i="19"/>
  <c r="H231" i="19"/>
  <c r="I231" i="19"/>
  <c r="J231" i="19"/>
  <c r="C232" i="19"/>
  <c r="D232" i="19"/>
  <c r="E232" i="19"/>
  <c r="F232" i="19"/>
  <c r="H232" i="19"/>
  <c r="I232" i="19"/>
  <c r="J232" i="19"/>
  <c r="C233" i="19"/>
  <c r="D233" i="19"/>
  <c r="E233" i="19"/>
  <c r="F233" i="19"/>
  <c r="H233" i="19"/>
  <c r="I233" i="19"/>
  <c r="J233" i="19"/>
  <c r="C234" i="19"/>
  <c r="D234" i="19"/>
  <c r="E234" i="19"/>
  <c r="F234" i="19"/>
  <c r="H234" i="19"/>
  <c r="I234" i="19"/>
  <c r="J234" i="19"/>
  <c r="C235" i="19"/>
  <c r="D235" i="19"/>
  <c r="E235" i="19"/>
  <c r="F235" i="19"/>
  <c r="H235" i="19"/>
  <c r="I235" i="19"/>
  <c r="J235" i="19"/>
  <c r="C236" i="19"/>
  <c r="D236" i="19"/>
  <c r="E236" i="19"/>
  <c r="F236" i="19"/>
  <c r="H236" i="19"/>
  <c r="I236" i="19"/>
  <c r="J236" i="19"/>
  <c r="C237" i="19"/>
  <c r="D237" i="19"/>
  <c r="E237" i="19"/>
  <c r="F237" i="19"/>
  <c r="H237" i="19"/>
  <c r="I237" i="19"/>
  <c r="J237" i="19"/>
  <c r="C238" i="19"/>
  <c r="D238" i="19"/>
  <c r="E238" i="19"/>
  <c r="F238" i="19"/>
  <c r="H238" i="19"/>
  <c r="I238" i="19"/>
  <c r="J238" i="19"/>
  <c r="C239" i="19"/>
  <c r="D239" i="19"/>
  <c r="E239" i="19"/>
  <c r="F239" i="19"/>
  <c r="H239" i="19"/>
  <c r="I239" i="19"/>
  <c r="J239" i="19"/>
  <c r="C240" i="19"/>
  <c r="D240" i="19"/>
  <c r="E240" i="19"/>
  <c r="F240" i="19"/>
  <c r="H240" i="19"/>
  <c r="I240" i="19"/>
  <c r="J240" i="19"/>
  <c r="C241" i="19"/>
  <c r="D241" i="19"/>
  <c r="E241" i="19"/>
  <c r="F241" i="19"/>
  <c r="H241" i="19"/>
  <c r="I241" i="19"/>
  <c r="J241" i="19"/>
  <c r="C242" i="19"/>
  <c r="D242" i="19"/>
  <c r="E242" i="19"/>
  <c r="F242" i="19"/>
  <c r="H242" i="19"/>
  <c r="I242" i="19"/>
  <c r="J242" i="19"/>
  <c r="C243" i="19"/>
  <c r="D243" i="19"/>
  <c r="E243" i="19"/>
  <c r="F243" i="19"/>
  <c r="H243" i="19"/>
  <c r="I243" i="19"/>
  <c r="J243" i="19"/>
  <c r="C244" i="19"/>
  <c r="D244" i="19"/>
  <c r="E244" i="19"/>
  <c r="F244" i="19"/>
  <c r="H244" i="19"/>
  <c r="I244" i="19"/>
  <c r="J244" i="19"/>
  <c r="C245" i="19"/>
  <c r="D245" i="19"/>
  <c r="E245" i="19"/>
  <c r="F245" i="19"/>
  <c r="H245" i="19"/>
  <c r="I245" i="19"/>
  <c r="J245" i="19"/>
  <c r="C246" i="19"/>
  <c r="D246" i="19"/>
  <c r="E246" i="19"/>
  <c r="F246" i="19"/>
  <c r="H246" i="19"/>
  <c r="I246" i="19"/>
  <c r="J246" i="19"/>
  <c r="C247" i="19"/>
  <c r="D247" i="19"/>
  <c r="E247" i="19"/>
  <c r="F247" i="19"/>
  <c r="H247" i="19"/>
  <c r="I247" i="19"/>
  <c r="J247" i="19"/>
  <c r="C248" i="19"/>
  <c r="D248" i="19"/>
  <c r="E248" i="19"/>
  <c r="F248" i="19"/>
  <c r="H248" i="19"/>
  <c r="I248" i="19"/>
  <c r="J248" i="19"/>
  <c r="C249" i="19"/>
  <c r="D249" i="19"/>
  <c r="E249" i="19"/>
  <c r="F249" i="19"/>
  <c r="H249" i="19"/>
  <c r="I249" i="19"/>
  <c r="J249" i="19"/>
  <c r="C250" i="19"/>
  <c r="D250" i="19"/>
  <c r="E250" i="19"/>
  <c r="F250" i="19"/>
  <c r="H250" i="19"/>
  <c r="I250" i="19"/>
  <c r="J250" i="19"/>
  <c r="C251" i="19"/>
  <c r="D251" i="19"/>
  <c r="E251" i="19"/>
  <c r="F251" i="19"/>
  <c r="H251" i="19"/>
  <c r="I251" i="19"/>
  <c r="J251" i="19"/>
  <c r="C252" i="19"/>
  <c r="D252" i="19"/>
  <c r="E252" i="19"/>
  <c r="F252" i="19"/>
  <c r="H252" i="19"/>
  <c r="I252" i="19"/>
  <c r="J252" i="19"/>
  <c r="C253" i="19"/>
  <c r="D253" i="19"/>
  <c r="E253" i="19"/>
  <c r="F253" i="19"/>
  <c r="H253" i="19"/>
  <c r="I253" i="19"/>
  <c r="J253" i="19"/>
  <c r="C254" i="19"/>
  <c r="D254" i="19"/>
  <c r="E254" i="19"/>
  <c r="F254" i="19"/>
  <c r="H254" i="19"/>
  <c r="I254" i="19"/>
  <c r="J254" i="19"/>
  <c r="C255" i="19"/>
  <c r="D255" i="19"/>
  <c r="E255" i="19"/>
  <c r="F255" i="19"/>
  <c r="H255" i="19"/>
  <c r="I255" i="19"/>
  <c r="J255" i="19"/>
  <c r="C256" i="19"/>
  <c r="D256" i="19"/>
  <c r="E256" i="19"/>
  <c r="F256" i="19"/>
  <c r="H256" i="19"/>
  <c r="I256" i="19"/>
  <c r="J256" i="19"/>
  <c r="C257" i="19"/>
  <c r="D257" i="19"/>
  <c r="E257" i="19"/>
  <c r="F257" i="19"/>
  <c r="H257" i="19"/>
  <c r="I257" i="19"/>
  <c r="J257" i="19"/>
  <c r="C258" i="19"/>
  <c r="D258" i="19"/>
  <c r="E258" i="19"/>
  <c r="F258" i="19"/>
  <c r="H258" i="19"/>
  <c r="I258" i="19"/>
  <c r="J258" i="19"/>
  <c r="C259" i="19"/>
  <c r="D259" i="19"/>
  <c r="E259" i="19"/>
  <c r="F259" i="19"/>
  <c r="H259" i="19"/>
  <c r="I259" i="19"/>
  <c r="J259" i="19"/>
  <c r="C260" i="19"/>
  <c r="D260" i="19"/>
  <c r="E260" i="19"/>
  <c r="F260" i="19"/>
  <c r="H260" i="19"/>
  <c r="I260" i="19"/>
  <c r="J260" i="19"/>
  <c r="C261" i="19"/>
  <c r="D261" i="19"/>
  <c r="E261" i="19"/>
  <c r="F261" i="19"/>
  <c r="H261" i="19"/>
  <c r="I261" i="19"/>
  <c r="J261" i="19"/>
  <c r="C262" i="19"/>
  <c r="D262" i="19"/>
  <c r="E262" i="19"/>
  <c r="F262" i="19"/>
  <c r="H262" i="19"/>
  <c r="I262" i="19"/>
  <c r="J262" i="19"/>
  <c r="C263" i="19"/>
  <c r="D263" i="19"/>
  <c r="E263" i="19"/>
  <c r="F263" i="19"/>
  <c r="H263" i="19"/>
  <c r="I263" i="19"/>
  <c r="J263" i="19"/>
  <c r="C264" i="19"/>
  <c r="D264" i="19"/>
  <c r="E264" i="19"/>
  <c r="F264" i="19"/>
  <c r="H264" i="19"/>
  <c r="I264" i="19"/>
  <c r="J264" i="19"/>
  <c r="C265" i="19"/>
  <c r="D265" i="19"/>
  <c r="E265" i="19"/>
  <c r="F265" i="19"/>
  <c r="H265" i="19"/>
  <c r="I265" i="19"/>
  <c r="J265" i="19"/>
  <c r="C266" i="19"/>
  <c r="D266" i="19"/>
  <c r="E266" i="19"/>
  <c r="F266" i="19"/>
  <c r="H266" i="19"/>
  <c r="I266" i="19"/>
  <c r="J266" i="19"/>
  <c r="C267" i="19"/>
  <c r="D267" i="19"/>
  <c r="E267" i="19"/>
  <c r="F267" i="19"/>
  <c r="H267" i="19"/>
  <c r="I267" i="19"/>
  <c r="J267" i="19"/>
  <c r="C268" i="19"/>
  <c r="D268" i="19"/>
  <c r="E268" i="19"/>
  <c r="F268" i="19"/>
  <c r="H268" i="19"/>
  <c r="I268" i="19"/>
  <c r="J268" i="19"/>
  <c r="C269" i="19"/>
  <c r="D269" i="19"/>
  <c r="E269" i="19"/>
  <c r="F269" i="19"/>
  <c r="H269" i="19"/>
  <c r="I269" i="19"/>
  <c r="J269" i="19"/>
  <c r="C270" i="19"/>
  <c r="D270" i="19"/>
  <c r="E270" i="19"/>
  <c r="F270" i="19"/>
  <c r="H270" i="19"/>
  <c r="I270" i="19"/>
  <c r="J270" i="19"/>
  <c r="C271" i="19"/>
  <c r="D271" i="19"/>
  <c r="E271" i="19"/>
  <c r="F271" i="19"/>
  <c r="H271" i="19"/>
  <c r="I271" i="19"/>
  <c r="J271" i="19"/>
  <c r="C272" i="19"/>
  <c r="D272" i="19"/>
  <c r="E272" i="19"/>
  <c r="F272" i="19"/>
  <c r="H272" i="19"/>
  <c r="I272" i="19"/>
  <c r="J272" i="19"/>
  <c r="C273" i="19"/>
  <c r="D273" i="19"/>
  <c r="E273" i="19"/>
  <c r="F273" i="19"/>
  <c r="H273" i="19"/>
  <c r="I273" i="19"/>
  <c r="J273" i="19"/>
  <c r="C274" i="19"/>
  <c r="D274" i="19"/>
  <c r="E274" i="19"/>
  <c r="F274" i="19"/>
  <c r="H274" i="19"/>
  <c r="I274" i="19"/>
  <c r="J274" i="19"/>
  <c r="C275" i="19"/>
  <c r="D275" i="19"/>
  <c r="E275" i="19"/>
  <c r="F275" i="19"/>
  <c r="H275" i="19"/>
  <c r="I275" i="19"/>
  <c r="J275" i="19"/>
  <c r="C276" i="19"/>
  <c r="D276" i="19"/>
  <c r="E276" i="19"/>
  <c r="F276" i="19"/>
  <c r="H276" i="19"/>
  <c r="I276" i="19"/>
  <c r="J276" i="19"/>
  <c r="C277" i="19"/>
  <c r="D277" i="19"/>
  <c r="E277" i="19"/>
  <c r="F277" i="19"/>
  <c r="H277" i="19"/>
  <c r="I277" i="19"/>
  <c r="J277" i="19"/>
  <c r="C278" i="19"/>
  <c r="D278" i="19"/>
  <c r="E278" i="19"/>
  <c r="F278" i="19"/>
  <c r="H278" i="19"/>
  <c r="I278" i="19"/>
  <c r="J278" i="19"/>
  <c r="C279" i="19"/>
  <c r="D279" i="19"/>
  <c r="E279" i="19"/>
  <c r="F279" i="19"/>
  <c r="H279" i="19"/>
  <c r="I279" i="19"/>
  <c r="J279" i="19"/>
  <c r="C280" i="19"/>
  <c r="D280" i="19"/>
  <c r="E280" i="19"/>
  <c r="F280" i="19"/>
  <c r="H280" i="19"/>
  <c r="I280" i="19"/>
  <c r="J280" i="19"/>
  <c r="C281" i="19"/>
  <c r="D281" i="19"/>
  <c r="E281" i="19"/>
  <c r="F281" i="19"/>
  <c r="H281" i="19"/>
  <c r="I281" i="19"/>
  <c r="J281" i="19"/>
  <c r="C282" i="19"/>
  <c r="D282" i="19"/>
  <c r="E282" i="19"/>
  <c r="F282" i="19"/>
  <c r="H282" i="19"/>
  <c r="I282" i="19"/>
  <c r="J282" i="19"/>
  <c r="C283" i="19"/>
  <c r="D283" i="19"/>
  <c r="E283" i="19"/>
  <c r="F283" i="19"/>
  <c r="H283" i="19"/>
  <c r="I283" i="19"/>
  <c r="J283" i="19"/>
  <c r="C284" i="19"/>
  <c r="D284" i="19"/>
  <c r="E284" i="19"/>
  <c r="F284" i="19"/>
  <c r="H284" i="19"/>
  <c r="I284" i="19"/>
  <c r="J284" i="19"/>
  <c r="C285" i="19"/>
  <c r="D285" i="19"/>
  <c r="E285" i="19"/>
  <c r="F285" i="19"/>
  <c r="H285" i="19"/>
  <c r="I285" i="19"/>
  <c r="J285" i="19"/>
  <c r="C286" i="19"/>
  <c r="D286" i="19"/>
  <c r="E286" i="19"/>
  <c r="F286" i="19"/>
  <c r="H286" i="19"/>
  <c r="I286" i="19"/>
  <c r="J286" i="19"/>
  <c r="C287" i="19"/>
  <c r="D287" i="19"/>
  <c r="E287" i="19"/>
  <c r="F287" i="19"/>
  <c r="H287" i="19"/>
  <c r="I287" i="19"/>
  <c r="J287" i="19"/>
  <c r="C288" i="19"/>
  <c r="D288" i="19"/>
  <c r="E288" i="19"/>
  <c r="F288" i="19"/>
  <c r="H288" i="19"/>
  <c r="I288" i="19"/>
  <c r="J288" i="19"/>
  <c r="C289" i="19"/>
  <c r="D289" i="19"/>
  <c r="E289" i="19"/>
  <c r="F289" i="19"/>
  <c r="H289" i="19"/>
  <c r="I289" i="19"/>
  <c r="J289" i="19"/>
  <c r="C290" i="19"/>
  <c r="D290" i="19"/>
  <c r="E290" i="19"/>
  <c r="F290" i="19"/>
  <c r="H290" i="19"/>
  <c r="I290" i="19"/>
  <c r="J290" i="19"/>
  <c r="C291" i="19"/>
  <c r="D291" i="19"/>
  <c r="E291" i="19"/>
  <c r="F291" i="19"/>
  <c r="H291" i="19"/>
  <c r="I291" i="19"/>
  <c r="J291" i="19"/>
  <c r="C292" i="19"/>
  <c r="D292" i="19"/>
  <c r="E292" i="19"/>
  <c r="F292" i="19"/>
  <c r="H292" i="19"/>
  <c r="I292" i="19"/>
  <c r="J292" i="19"/>
  <c r="C293" i="19"/>
  <c r="D293" i="19"/>
  <c r="E293" i="19"/>
  <c r="F293" i="19"/>
  <c r="H293" i="19"/>
  <c r="I293" i="19"/>
  <c r="J293" i="19"/>
  <c r="C294" i="19"/>
  <c r="D294" i="19"/>
  <c r="E294" i="19"/>
  <c r="F294" i="19"/>
  <c r="H294" i="19"/>
  <c r="I294" i="19"/>
  <c r="J294" i="19"/>
  <c r="C295" i="19"/>
  <c r="D295" i="19"/>
  <c r="E295" i="19"/>
  <c r="F295" i="19"/>
  <c r="H295" i="19"/>
  <c r="I295" i="19"/>
  <c r="J295" i="19"/>
  <c r="C296" i="19"/>
  <c r="D296" i="19"/>
  <c r="E296" i="19"/>
  <c r="F296" i="19"/>
  <c r="H296" i="19"/>
  <c r="I296" i="19"/>
  <c r="J296" i="19"/>
  <c r="C297" i="19"/>
  <c r="D297" i="19"/>
  <c r="E297" i="19"/>
  <c r="F297" i="19"/>
  <c r="H297" i="19"/>
  <c r="I297" i="19"/>
  <c r="J297" i="19"/>
  <c r="C298" i="19"/>
  <c r="D298" i="19"/>
  <c r="E298" i="19"/>
  <c r="F298" i="19"/>
  <c r="H298" i="19"/>
  <c r="I298" i="19"/>
  <c r="J298" i="19"/>
  <c r="C299" i="19"/>
  <c r="D299" i="19"/>
  <c r="E299" i="19"/>
  <c r="F299" i="19"/>
  <c r="H299" i="19"/>
  <c r="I299" i="19"/>
  <c r="J299" i="19"/>
  <c r="C300" i="19"/>
  <c r="D300" i="19"/>
  <c r="E300" i="19"/>
  <c r="F300" i="19"/>
  <c r="H300" i="19"/>
  <c r="I300" i="19"/>
  <c r="J300" i="19"/>
  <c r="C301" i="19"/>
  <c r="D301" i="19"/>
  <c r="E301" i="19"/>
  <c r="F301" i="19"/>
  <c r="H301" i="19"/>
  <c r="I301" i="19"/>
  <c r="J301" i="19"/>
  <c r="C302" i="19"/>
  <c r="D302" i="19"/>
  <c r="E302" i="19"/>
  <c r="F302" i="19"/>
  <c r="H302" i="19"/>
  <c r="I302" i="19"/>
  <c r="J302" i="19"/>
  <c r="C303" i="19"/>
  <c r="D303" i="19"/>
  <c r="E303" i="19"/>
  <c r="F303" i="19"/>
  <c r="H303" i="19"/>
  <c r="I303" i="19"/>
  <c r="J303" i="19"/>
  <c r="C304" i="19"/>
  <c r="D304" i="19"/>
  <c r="E304" i="19"/>
  <c r="F304" i="19"/>
  <c r="H304" i="19"/>
  <c r="I304" i="19"/>
  <c r="J304" i="19"/>
  <c r="C305" i="19"/>
  <c r="D305" i="19"/>
  <c r="E305" i="19"/>
  <c r="F305" i="19"/>
  <c r="H305" i="19"/>
  <c r="I305" i="19"/>
  <c r="J305" i="19"/>
  <c r="C306" i="19"/>
  <c r="D306" i="19"/>
  <c r="E306" i="19"/>
  <c r="F306" i="19"/>
  <c r="H306" i="19"/>
  <c r="I306" i="19"/>
  <c r="J306" i="19"/>
  <c r="C307" i="19"/>
  <c r="D307" i="19"/>
  <c r="E307" i="19"/>
  <c r="F307" i="19"/>
  <c r="H307" i="19"/>
  <c r="I307" i="19"/>
  <c r="J307" i="19"/>
  <c r="C308" i="19"/>
  <c r="D308" i="19"/>
  <c r="E308" i="19"/>
  <c r="F308" i="19"/>
  <c r="H308" i="19"/>
  <c r="I308" i="19"/>
  <c r="J308" i="19"/>
  <c r="C309" i="19"/>
  <c r="D309" i="19"/>
  <c r="E309" i="19"/>
  <c r="F309" i="19"/>
  <c r="H309" i="19"/>
  <c r="I309" i="19"/>
  <c r="J309" i="19"/>
  <c r="C310" i="19"/>
  <c r="D310" i="19"/>
  <c r="E310" i="19"/>
  <c r="F310" i="19"/>
  <c r="H310" i="19"/>
  <c r="I310" i="19"/>
  <c r="J310" i="19"/>
  <c r="C311" i="19"/>
  <c r="D311" i="19"/>
  <c r="E311" i="19"/>
  <c r="F311" i="19"/>
  <c r="H311" i="19"/>
  <c r="I311" i="19"/>
  <c r="J311" i="19"/>
  <c r="C312" i="19"/>
  <c r="D312" i="19"/>
  <c r="E312" i="19"/>
  <c r="F312" i="19"/>
  <c r="H312" i="19"/>
  <c r="I312" i="19"/>
  <c r="J312" i="19"/>
  <c r="C313" i="19"/>
  <c r="D313" i="19"/>
  <c r="E313" i="19"/>
  <c r="F313" i="19"/>
  <c r="H313" i="19"/>
  <c r="I313" i="19"/>
  <c r="J313" i="19"/>
  <c r="C314" i="19"/>
  <c r="D314" i="19"/>
  <c r="E314" i="19"/>
  <c r="F314" i="19"/>
  <c r="H314" i="19"/>
  <c r="I314" i="19"/>
  <c r="J314" i="19"/>
  <c r="C315" i="19"/>
  <c r="D315" i="19"/>
  <c r="E315" i="19"/>
  <c r="F315" i="19"/>
  <c r="H315" i="19"/>
  <c r="I315" i="19"/>
  <c r="J315" i="19"/>
  <c r="C316" i="19"/>
  <c r="D316" i="19"/>
  <c r="E316" i="19"/>
  <c r="F316" i="19"/>
  <c r="H316" i="19"/>
  <c r="I316" i="19"/>
  <c r="J316" i="19"/>
  <c r="C317" i="19"/>
  <c r="D317" i="19"/>
  <c r="E317" i="19"/>
  <c r="F317" i="19"/>
  <c r="H317" i="19"/>
  <c r="I317" i="19"/>
  <c r="J317" i="19"/>
  <c r="C318" i="19"/>
  <c r="D318" i="19"/>
  <c r="E318" i="19"/>
  <c r="F318" i="19"/>
  <c r="H318" i="19"/>
  <c r="I318" i="19"/>
  <c r="J318" i="19"/>
  <c r="C319" i="19"/>
  <c r="D319" i="19"/>
  <c r="E319" i="19"/>
  <c r="F319" i="19"/>
  <c r="H319" i="19"/>
  <c r="I319" i="19"/>
  <c r="J319" i="19"/>
  <c r="C320" i="19"/>
  <c r="D320" i="19"/>
  <c r="E320" i="19"/>
  <c r="F320" i="19"/>
  <c r="H320" i="19"/>
  <c r="I320" i="19"/>
  <c r="J320" i="19"/>
  <c r="C321" i="19"/>
  <c r="D321" i="19"/>
  <c r="E321" i="19"/>
  <c r="F321" i="19"/>
  <c r="H321" i="19"/>
  <c r="I321" i="19"/>
  <c r="J321" i="19"/>
  <c r="C322" i="19"/>
  <c r="D322" i="19"/>
  <c r="E322" i="19"/>
  <c r="F322" i="19"/>
  <c r="H322" i="19"/>
  <c r="I322" i="19"/>
  <c r="J322" i="19"/>
  <c r="C323" i="19"/>
  <c r="D323" i="19"/>
  <c r="E323" i="19"/>
  <c r="F323" i="19"/>
  <c r="H323" i="19"/>
  <c r="I323" i="19"/>
  <c r="J323" i="19"/>
  <c r="C324" i="19"/>
  <c r="D324" i="19"/>
  <c r="E324" i="19"/>
  <c r="F324" i="19"/>
  <c r="H324" i="19"/>
  <c r="I324" i="19"/>
  <c r="J324" i="19"/>
  <c r="C325" i="19"/>
  <c r="D325" i="19"/>
  <c r="E325" i="19"/>
  <c r="F325" i="19"/>
  <c r="H325" i="19"/>
  <c r="I325" i="19"/>
  <c r="J325" i="19"/>
  <c r="C326" i="19"/>
  <c r="D326" i="19"/>
  <c r="E326" i="19"/>
  <c r="F326" i="19"/>
  <c r="H326" i="19"/>
  <c r="I326" i="19"/>
  <c r="J326" i="19"/>
  <c r="C327" i="19"/>
  <c r="D327" i="19"/>
  <c r="E327" i="19"/>
  <c r="F327" i="19"/>
  <c r="H327" i="19"/>
  <c r="I327" i="19"/>
  <c r="J327" i="19"/>
  <c r="C328" i="19"/>
  <c r="D328" i="19"/>
  <c r="E328" i="19"/>
  <c r="F328" i="19"/>
  <c r="H328" i="19"/>
  <c r="I328" i="19"/>
  <c r="J328" i="19"/>
  <c r="C329" i="19"/>
  <c r="D329" i="19"/>
  <c r="E329" i="19"/>
  <c r="F329" i="19"/>
  <c r="H329" i="19"/>
  <c r="I329" i="19"/>
  <c r="J329" i="19"/>
  <c r="C330" i="19"/>
  <c r="D330" i="19"/>
  <c r="E330" i="19"/>
  <c r="F330" i="19"/>
  <c r="H330" i="19"/>
  <c r="I330" i="19"/>
  <c r="J330" i="19"/>
  <c r="C331" i="19"/>
  <c r="D331" i="19"/>
  <c r="E331" i="19"/>
  <c r="F331" i="19"/>
  <c r="H331" i="19"/>
  <c r="I331" i="19"/>
  <c r="J331" i="19"/>
  <c r="C332" i="19"/>
  <c r="D332" i="19"/>
  <c r="E332" i="19"/>
  <c r="F332" i="19"/>
  <c r="H332" i="19"/>
  <c r="I332" i="19"/>
  <c r="J332" i="19"/>
  <c r="C333" i="19"/>
  <c r="D333" i="19"/>
  <c r="E333" i="19"/>
  <c r="F333" i="19"/>
  <c r="H333" i="19"/>
  <c r="I333" i="19"/>
  <c r="J333" i="19"/>
  <c r="C334" i="19"/>
  <c r="D334" i="19"/>
  <c r="E334" i="19"/>
  <c r="F334" i="19"/>
  <c r="H334" i="19"/>
  <c r="I334" i="19"/>
  <c r="J334" i="19"/>
  <c r="C335" i="19"/>
  <c r="D335" i="19"/>
  <c r="E335" i="19"/>
  <c r="F335" i="19"/>
  <c r="H335" i="19"/>
  <c r="I335" i="19"/>
  <c r="J335" i="19"/>
  <c r="C336" i="19"/>
  <c r="D336" i="19"/>
  <c r="E336" i="19"/>
  <c r="F336" i="19"/>
  <c r="H336" i="19"/>
  <c r="I336" i="19"/>
  <c r="J336" i="19"/>
  <c r="C337" i="19"/>
  <c r="D337" i="19"/>
  <c r="E337" i="19"/>
  <c r="F337" i="19"/>
  <c r="H337" i="19"/>
  <c r="I337" i="19"/>
  <c r="J337" i="19"/>
  <c r="C338" i="19"/>
  <c r="D338" i="19"/>
  <c r="E338" i="19"/>
  <c r="F338" i="19"/>
  <c r="H338" i="19"/>
  <c r="I338" i="19"/>
  <c r="J338" i="19"/>
  <c r="C339" i="19"/>
  <c r="D339" i="19"/>
  <c r="E339" i="19"/>
  <c r="F339" i="19"/>
  <c r="H339" i="19"/>
  <c r="I339" i="19"/>
  <c r="J339" i="19"/>
  <c r="C340" i="19"/>
  <c r="D340" i="19"/>
  <c r="E340" i="19"/>
  <c r="F340" i="19"/>
  <c r="H340" i="19"/>
  <c r="I340" i="19"/>
  <c r="J340" i="19"/>
  <c r="C341" i="19"/>
  <c r="D341" i="19"/>
  <c r="E341" i="19"/>
  <c r="F341" i="19"/>
  <c r="H341" i="19"/>
  <c r="I341" i="19"/>
  <c r="J341" i="19"/>
  <c r="C342" i="19"/>
  <c r="D342" i="19"/>
  <c r="E342" i="19"/>
  <c r="F342" i="19"/>
  <c r="H342" i="19"/>
  <c r="I342" i="19"/>
  <c r="J342" i="19"/>
  <c r="C343" i="19"/>
  <c r="D343" i="19"/>
  <c r="E343" i="19"/>
  <c r="F343" i="19"/>
  <c r="H343" i="19"/>
  <c r="I343" i="19"/>
  <c r="J343" i="19"/>
  <c r="C344" i="19"/>
  <c r="D344" i="19"/>
  <c r="E344" i="19"/>
  <c r="F344" i="19"/>
  <c r="H344" i="19"/>
  <c r="I344" i="19"/>
  <c r="J344" i="19"/>
  <c r="C345" i="19"/>
  <c r="D345" i="19"/>
  <c r="E345" i="19"/>
  <c r="F345" i="19"/>
  <c r="H345" i="19"/>
  <c r="I345" i="19"/>
  <c r="J345" i="19"/>
  <c r="C346" i="19"/>
  <c r="D346" i="19"/>
  <c r="E346" i="19"/>
  <c r="F346" i="19"/>
  <c r="H346" i="19"/>
  <c r="I346" i="19"/>
  <c r="J346" i="19"/>
  <c r="C347" i="19"/>
  <c r="D347" i="19"/>
  <c r="E347" i="19"/>
  <c r="F347" i="19"/>
  <c r="H347" i="19"/>
  <c r="I347" i="19"/>
  <c r="J347" i="19"/>
  <c r="C348" i="19"/>
  <c r="D348" i="19"/>
  <c r="E348" i="19"/>
  <c r="F348" i="19"/>
  <c r="H348" i="19"/>
  <c r="I348" i="19"/>
  <c r="J348" i="19"/>
  <c r="C349" i="19"/>
  <c r="D349" i="19"/>
  <c r="E349" i="19"/>
  <c r="F349" i="19"/>
  <c r="H349" i="19"/>
  <c r="I349" i="19"/>
  <c r="J349" i="19"/>
  <c r="C350" i="19"/>
  <c r="D350" i="19"/>
  <c r="E350" i="19"/>
  <c r="F350" i="19"/>
  <c r="H350" i="19"/>
  <c r="I350" i="19"/>
  <c r="J350" i="19"/>
  <c r="C351" i="19"/>
  <c r="D351" i="19"/>
  <c r="E351" i="19"/>
  <c r="F351" i="19"/>
  <c r="H351" i="19"/>
  <c r="I351" i="19"/>
  <c r="J351" i="19"/>
  <c r="C352" i="19"/>
  <c r="D352" i="19"/>
  <c r="E352" i="19"/>
  <c r="F352" i="19"/>
  <c r="H352" i="19"/>
  <c r="I352" i="19"/>
  <c r="J352" i="19"/>
  <c r="C353" i="19"/>
  <c r="D353" i="19"/>
  <c r="E353" i="19"/>
  <c r="F353" i="19"/>
  <c r="H353" i="19"/>
  <c r="I353" i="19"/>
  <c r="J353" i="19"/>
  <c r="C354" i="19"/>
  <c r="D354" i="19"/>
  <c r="E354" i="19"/>
  <c r="F354" i="19"/>
  <c r="H354" i="19"/>
  <c r="I354" i="19"/>
  <c r="J354" i="19"/>
  <c r="C355" i="19"/>
  <c r="D355" i="19"/>
  <c r="E355" i="19"/>
  <c r="F355" i="19"/>
  <c r="H355" i="19"/>
  <c r="I355" i="19"/>
  <c r="J355" i="19"/>
  <c r="C356" i="19"/>
  <c r="D356" i="19"/>
  <c r="E356" i="19"/>
  <c r="F356" i="19"/>
  <c r="H356" i="19"/>
  <c r="I356" i="19"/>
  <c r="J356" i="19"/>
  <c r="C357" i="19"/>
  <c r="D357" i="19"/>
  <c r="E357" i="19"/>
  <c r="F357" i="19"/>
  <c r="H357" i="19"/>
  <c r="I357" i="19"/>
  <c r="J357" i="19"/>
  <c r="C358" i="19"/>
  <c r="D358" i="19"/>
  <c r="E358" i="19"/>
  <c r="F358" i="19"/>
  <c r="H358" i="19"/>
  <c r="I358" i="19"/>
  <c r="J358" i="19"/>
  <c r="C359" i="19"/>
  <c r="D359" i="19"/>
  <c r="E359" i="19"/>
  <c r="F359" i="19"/>
  <c r="H359" i="19"/>
  <c r="I359" i="19"/>
  <c r="J359" i="19"/>
  <c r="C360" i="19"/>
  <c r="D360" i="19"/>
  <c r="E360" i="19"/>
  <c r="F360" i="19"/>
  <c r="H360" i="19"/>
  <c r="I360" i="19"/>
  <c r="J360" i="19"/>
  <c r="C361" i="19"/>
  <c r="D361" i="19"/>
  <c r="E361" i="19"/>
  <c r="F361" i="19"/>
  <c r="H361" i="19"/>
  <c r="I361" i="19"/>
  <c r="J361" i="19"/>
  <c r="C362" i="19"/>
  <c r="D362" i="19"/>
  <c r="E362" i="19"/>
  <c r="F362" i="19"/>
  <c r="H362" i="19"/>
  <c r="I362" i="19"/>
  <c r="J362" i="19"/>
  <c r="C363" i="19"/>
  <c r="D363" i="19"/>
  <c r="E363" i="19"/>
  <c r="F363" i="19"/>
  <c r="H363" i="19"/>
  <c r="I363" i="19"/>
  <c r="J363" i="19"/>
  <c r="C364" i="19"/>
  <c r="D364" i="19"/>
  <c r="E364" i="19"/>
  <c r="F364" i="19"/>
  <c r="H364" i="19"/>
  <c r="I364" i="19"/>
  <c r="J364" i="19"/>
  <c r="C365" i="19"/>
  <c r="D365" i="19"/>
  <c r="E365" i="19"/>
  <c r="F365" i="19"/>
  <c r="H365" i="19"/>
  <c r="I365" i="19"/>
  <c r="J365" i="19"/>
  <c r="C366" i="19"/>
  <c r="D366" i="19"/>
  <c r="E366" i="19"/>
  <c r="F366" i="19"/>
  <c r="H366" i="19"/>
  <c r="I366" i="19"/>
  <c r="J366" i="19"/>
  <c r="C367" i="19"/>
  <c r="D367" i="19"/>
  <c r="E367" i="19"/>
  <c r="F367" i="19"/>
  <c r="H367" i="19"/>
  <c r="I367" i="19"/>
  <c r="J367" i="19"/>
  <c r="C368" i="19"/>
  <c r="D368" i="19"/>
  <c r="E368" i="19"/>
  <c r="F368" i="19"/>
  <c r="H368" i="19"/>
  <c r="I368" i="19"/>
  <c r="J368" i="19"/>
  <c r="C369" i="19"/>
  <c r="D369" i="19"/>
  <c r="E369" i="19"/>
  <c r="F369" i="19"/>
  <c r="H369" i="19"/>
  <c r="I369" i="19"/>
  <c r="J369" i="19"/>
  <c r="C370" i="19"/>
  <c r="D370" i="19"/>
  <c r="E370" i="19"/>
  <c r="F370" i="19"/>
  <c r="H370" i="19"/>
  <c r="I370" i="19"/>
  <c r="J370" i="19"/>
  <c r="C371" i="19"/>
  <c r="D371" i="19"/>
  <c r="E371" i="19"/>
  <c r="F371" i="19"/>
  <c r="H371" i="19"/>
  <c r="I371" i="19"/>
  <c r="J371" i="19"/>
  <c r="C372" i="19"/>
  <c r="D372" i="19"/>
  <c r="E372" i="19"/>
  <c r="F372" i="19"/>
  <c r="H372" i="19"/>
  <c r="I372" i="19"/>
  <c r="J372" i="19"/>
  <c r="C373" i="19"/>
  <c r="D373" i="19"/>
  <c r="E373" i="19"/>
  <c r="F373" i="19"/>
  <c r="H373" i="19"/>
  <c r="I373" i="19"/>
  <c r="J373" i="19"/>
  <c r="C374" i="19"/>
  <c r="D374" i="19"/>
  <c r="E374" i="19"/>
  <c r="F374" i="19"/>
  <c r="H374" i="19"/>
  <c r="I374" i="19"/>
  <c r="J374" i="19"/>
  <c r="C375" i="19"/>
  <c r="D375" i="19"/>
  <c r="E375" i="19"/>
  <c r="F375" i="19"/>
  <c r="H375" i="19"/>
  <c r="I375" i="19"/>
  <c r="J375" i="19"/>
  <c r="C376" i="19"/>
  <c r="D376" i="19"/>
  <c r="E376" i="19"/>
  <c r="F376" i="19"/>
  <c r="H376" i="19"/>
  <c r="I376" i="19"/>
  <c r="J376" i="19"/>
  <c r="C377" i="19"/>
  <c r="D377" i="19"/>
  <c r="E377" i="19"/>
  <c r="F377" i="19"/>
  <c r="H377" i="19"/>
  <c r="I377" i="19"/>
  <c r="J377" i="19"/>
  <c r="C378" i="19"/>
  <c r="D378" i="19"/>
  <c r="E378" i="19"/>
  <c r="F378" i="19"/>
  <c r="H378" i="19"/>
  <c r="I378" i="19"/>
  <c r="J378" i="19"/>
  <c r="C379" i="19"/>
  <c r="D379" i="19"/>
  <c r="E379" i="19"/>
  <c r="F379" i="19"/>
  <c r="H379" i="19"/>
  <c r="I379" i="19"/>
  <c r="J379" i="19"/>
  <c r="C380" i="19"/>
  <c r="D380" i="19"/>
  <c r="E380" i="19"/>
  <c r="F380" i="19"/>
  <c r="H380" i="19"/>
  <c r="I380" i="19"/>
  <c r="J380" i="19"/>
  <c r="C381" i="19"/>
  <c r="D381" i="19"/>
  <c r="E381" i="19"/>
  <c r="F381" i="19"/>
  <c r="H381" i="19"/>
  <c r="I381" i="19"/>
  <c r="J381" i="19"/>
  <c r="C382" i="19"/>
  <c r="D382" i="19"/>
  <c r="E382" i="19"/>
  <c r="F382" i="19"/>
  <c r="H382" i="19"/>
  <c r="I382" i="19"/>
  <c r="J382" i="19"/>
  <c r="C383" i="19"/>
  <c r="D383" i="19"/>
  <c r="E383" i="19"/>
  <c r="F383" i="19"/>
  <c r="H383" i="19"/>
  <c r="I383" i="19"/>
  <c r="J383" i="19"/>
  <c r="C384" i="19"/>
  <c r="D384" i="19"/>
  <c r="E384" i="19"/>
  <c r="F384" i="19"/>
  <c r="H384" i="19"/>
  <c r="I384" i="19"/>
  <c r="J384" i="19"/>
  <c r="C385" i="19"/>
  <c r="D385" i="19"/>
  <c r="E385" i="19"/>
  <c r="F385" i="19"/>
  <c r="H385" i="19"/>
  <c r="I385" i="19"/>
  <c r="J385" i="19"/>
  <c r="C386" i="19"/>
  <c r="D386" i="19"/>
  <c r="E386" i="19"/>
  <c r="F386" i="19"/>
  <c r="H386" i="19"/>
  <c r="I386" i="19"/>
  <c r="J386" i="19"/>
  <c r="C387" i="19"/>
  <c r="D387" i="19"/>
  <c r="E387" i="19"/>
  <c r="F387" i="19"/>
  <c r="H387" i="19"/>
  <c r="I387" i="19"/>
  <c r="J387" i="19"/>
  <c r="C388" i="19"/>
  <c r="D388" i="19"/>
  <c r="E388" i="19"/>
  <c r="F388" i="19"/>
  <c r="H388" i="19"/>
  <c r="I388" i="19"/>
  <c r="J388" i="19"/>
  <c r="C389" i="19"/>
  <c r="D389" i="19"/>
  <c r="E389" i="19"/>
  <c r="F389" i="19"/>
  <c r="H389" i="19"/>
  <c r="I389" i="19"/>
  <c r="J389" i="19"/>
  <c r="C390" i="19"/>
  <c r="D390" i="19"/>
  <c r="E390" i="19"/>
  <c r="F390" i="19"/>
  <c r="H390" i="19"/>
  <c r="I390" i="19"/>
  <c r="J390" i="19"/>
  <c r="C391" i="19"/>
  <c r="D391" i="19"/>
  <c r="E391" i="19"/>
  <c r="F391" i="19"/>
  <c r="H391" i="19"/>
  <c r="I391" i="19"/>
  <c r="J391" i="19"/>
  <c r="C392" i="19"/>
  <c r="D392" i="19"/>
  <c r="E392" i="19"/>
  <c r="F392" i="19"/>
  <c r="H392" i="19"/>
  <c r="I392" i="19"/>
  <c r="J392" i="19"/>
  <c r="C393" i="19"/>
  <c r="D393" i="19"/>
  <c r="E393" i="19"/>
  <c r="F393" i="19"/>
  <c r="H393" i="19"/>
  <c r="I393" i="19"/>
  <c r="J393" i="19"/>
  <c r="C394" i="19"/>
  <c r="D394" i="19"/>
  <c r="E394" i="19"/>
  <c r="F394" i="19"/>
  <c r="H394" i="19"/>
  <c r="I394" i="19"/>
  <c r="J394" i="19"/>
  <c r="C395" i="19"/>
  <c r="D395" i="19"/>
  <c r="E395" i="19"/>
  <c r="F395" i="19"/>
  <c r="H395" i="19"/>
  <c r="I395" i="19"/>
  <c r="J395" i="19"/>
  <c r="C396" i="19"/>
  <c r="D396" i="19"/>
  <c r="E396" i="19"/>
  <c r="F396" i="19"/>
  <c r="H396" i="19"/>
  <c r="I396" i="19"/>
  <c r="J396" i="19"/>
  <c r="C397" i="19"/>
  <c r="D397" i="19"/>
  <c r="E397" i="19"/>
  <c r="F397" i="19"/>
  <c r="H397" i="19"/>
  <c r="I397" i="19"/>
  <c r="J397" i="19"/>
  <c r="C398" i="19"/>
  <c r="D398" i="19"/>
  <c r="E398" i="19"/>
  <c r="F398" i="19"/>
  <c r="H398" i="19"/>
  <c r="I398" i="19"/>
  <c r="J398" i="19"/>
  <c r="C399" i="19"/>
  <c r="D399" i="19"/>
  <c r="E399" i="19"/>
  <c r="F399" i="19"/>
  <c r="H399" i="19"/>
  <c r="I399" i="19"/>
  <c r="J399" i="19"/>
  <c r="C400" i="19"/>
  <c r="D400" i="19"/>
  <c r="E400" i="19"/>
  <c r="F400" i="19"/>
  <c r="H400" i="19"/>
  <c r="I400" i="19"/>
  <c r="J400" i="19"/>
  <c r="C401" i="19"/>
  <c r="D401" i="19"/>
  <c r="E401" i="19"/>
  <c r="F401" i="19"/>
  <c r="H401" i="19"/>
  <c r="I401" i="19"/>
  <c r="J401" i="19"/>
  <c r="C402" i="19"/>
  <c r="D402" i="19"/>
  <c r="E402" i="19"/>
  <c r="F402" i="19"/>
  <c r="H402" i="19"/>
  <c r="I402" i="19"/>
  <c r="J402" i="19"/>
  <c r="C403" i="19"/>
  <c r="D403" i="19"/>
  <c r="E403" i="19"/>
  <c r="F403" i="19"/>
  <c r="H403" i="19"/>
  <c r="I403" i="19"/>
  <c r="J403" i="19"/>
  <c r="C404" i="19"/>
  <c r="D404" i="19"/>
  <c r="E404" i="19"/>
  <c r="F404" i="19"/>
  <c r="H404" i="19"/>
  <c r="I404" i="19"/>
  <c r="J404" i="19"/>
  <c r="C405" i="19"/>
  <c r="D405" i="19"/>
  <c r="E405" i="19"/>
  <c r="F405" i="19"/>
  <c r="H405" i="19"/>
  <c r="I405" i="19"/>
  <c r="J405" i="19"/>
  <c r="C406" i="19"/>
  <c r="D406" i="19"/>
  <c r="E406" i="19"/>
  <c r="F406" i="19"/>
  <c r="H406" i="19"/>
  <c r="I406" i="19"/>
  <c r="J406" i="19"/>
  <c r="C407" i="19"/>
  <c r="D407" i="19"/>
  <c r="E407" i="19"/>
  <c r="F407" i="19"/>
  <c r="H407" i="19"/>
  <c r="I407" i="19"/>
  <c r="J407" i="19"/>
  <c r="C408" i="19"/>
  <c r="D408" i="19"/>
  <c r="E408" i="19"/>
  <c r="F408" i="19"/>
  <c r="H408" i="19"/>
  <c r="I408" i="19"/>
  <c r="J408" i="19"/>
  <c r="C409" i="19"/>
  <c r="D409" i="19"/>
  <c r="E409" i="19"/>
  <c r="F409" i="19"/>
  <c r="H409" i="19"/>
  <c r="I409" i="19"/>
  <c r="J409" i="19"/>
  <c r="C410" i="19"/>
  <c r="D410" i="19"/>
  <c r="E410" i="19"/>
  <c r="F410" i="19"/>
  <c r="H410" i="19"/>
  <c r="I410" i="19"/>
  <c r="J410" i="19"/>
  <c r="C411" i="19"/>
  <c r="D411" i="19"/>
  <c r="E411" i="19"/>
  <c r="F411" i="19"/>
  <c r="H411" i="19"/>
  <c r="I411" i="19"/>
  <c r="J411" i="19"/>
  <c r="C412" i="19"/>
  <c r="D412" i="19"/>
  <c r="E412" i="19"/>
  <c r="F412" i="19"/>
  <c r="H412" i="19"/>
  <c r="I412" i="19"/>
  <c r="J412" i="19"/>
  <c r="C413" i="19"/>
  <c r="D413" i="19"/>
  <c r="E413" i="19"/>
  <c r="F413" i="19"/>
  <c r="H413" i="19"/>
  <c r="I413" i="19"/>
  <c r="J413" i="19"/>
  <c r="C414" i="19"/>
  <c r="D414" i="19"/>
  <c r="E414" i="19"/>
  <c r="F414" i="19"/>
  <c r="H414" i="19"/>
  <c r="I414" i="19"/>
  <c r="J414" i="19"/>
  <c r="C415" i="19"/>
  <c r="D415" i="19"/>
  <c r="E415" i="19"/>
  <c r="F415" i="19"/>
  <c r="H415" i="19"/>
  <c r="I415" i="19"/>
  <c r="J415" i="19"/>
  <c r="C416" i="19"/>
  <c r="D416" i="19"/>
  <c r="E416" i="19"/>
  <c r="F416" i="19"/>
  <c r="H416" i="19"/>
  <c r="I416" i="19"/>
  <c r="J416" i="19"/>
  <c r="C417" i="19"/>
  <c r="D417" i="19"/>
  <c r="E417" i="19"/>
  <c r="F417" i="19"/>
  <c r="H417" i="19"/>
  <c r="I417" i="19"/>
  <c r="J417" i="19"/>
  <c r="C418" i="19"/>
  <c r="D418" i="19"/>
  <c r="E418" i="19"/>
  <c r="F418" i="19"/>
  <c r="H418" i="19"/>
  <c r="I418" i="19"/>
  <c r="J418" i="19"/>
  <c r="C419" i="19"/>
  <c r="D419" i="19"/>
  <c r="E419" i="19"/>
  <c r="F419" i="19"/>
  <c r="H419" i="19"/>
  <c r="I419" i="19"/>
  <c r="J419" i="19"/>
  <c r="C420" i="19"/>
  <c r="D420" i="19"/>
  <c r="E420" i="19"/>
  <c r="F420" i="19"/>
  <c r="H420" i="19"/>
  <c r="I420" i="19"/>
  <c r="J420" i="19"/>
  <c r="C421" i="19"/>
  <c r="D421" i="19"/>
  <c r="E421" i="19"/>
  <c r="F421" i="19"/>
  <c r="H421" i="19"/>
  <c r="I421" i="19"/>
  <c r="J421" i="19"/>
  <c r="C422" i="19"/>
  <c r="D422" i="19"/>
  <c r="E422" i="19"/>
  <c r="F422" i="19"/>
  <c r="H422" i="19"/>
  <c r="I422" i="19"/>
  <c r="J422" i="19"/>
  <c r="C423" i="19"/>
  <c r="D423" i="19"/>
  <c r="E423" i="19"/>
  <c r="F423" i="19"/>
  <c r="H423" i="19"/>
  <c r="I423" i="19"/>
  <c r="J423" i="19"/>
  <c r="C424" i="19"/>
  <c r="D424" i="19"/>
  <c r="E424" i="19"/>
  <c r="F424" i="19"/>
  <c r="H424" i="19"/>
  <c r="I424" i="19"/>
  <c r="J424" i="19"/>
  <c r="C425" i="19"/>
  <c r="D425" i="19"/>
  <c r="E425" i="19"/>
  <c r="F425" i="19"/>
  <c r="H425" i="19"/>
  <c r="I425" i="19"/>
  <c r="J425" i="19"/>
  <c r="C426" i="19"/>
  <c r="D426" i="19"/>
  <c r="E426" i="19"/>
  <c r="F426" i="19"/>
  <c r="H426" i="19"/>
  <c r="I426" i="19"/>
  <c r="J426" i="19"/>
  <c r="C427" i="19"/>
  <c r="D427" i="19"/>
  <c r="E427" i="19"/>
  <c r="F427" i="19"/>
  <c r="H427" i="19"/>
  <c r="I427" i="19"/>
  <c r="J427" i="19"/>
  <c r="C428" i="19"/>
  <c r="D428" i="19"/>
  <c r="E428" i="19"/>
  <c r="F428" i="19"/>
  <c r="H428" i="19"/>
  <c r="I428" i="19"/>
  <c r="J428" i="19"/>
  <c r="C429" i="19"/>
  <c r="D429" i="19"/>
  <c r="E429" i="19"/>
  <c r="F429" i="19"/>
  <c r="H429" i="19"/>
  <c r="I429" i="19"/>
  <c r="J429" i="19"/>
  <c r="C430" i="19"/>
  <c r="D430" i="19"/>
  <c r="E430" i="19"/>
  <c r="F430" i="19"/>
  <c r="H430" i="19"/>
  <c r="I430" i="19"/>
  <c r="J430" i="19"/>
  <c r="C431" i="19"/>
  <c r="D431" i="19"/>
  <c r="E431" i="19"/>
  <c r="F431" i="19"/>
  <c r="H431" i="19"/>
  <c r="I431" i="19"/>
  <c r="J431" i="19"/>
  <c r="C432" i="19"/>
  <c r="D432" i="19"/>
  <c r="E432" i="19"/>
  <c r="F432" i="19"/>
  <c r="H432" i="19"/>
  <c r="I432" i="19"/>
  <c r="J432" i="19"/>
  <c r="C433" i="19"/>
  <c r="D433" i="19"/>
  <c r="E433" i="19"/>
  <c r="F433" i="19"/>
  <c r="H433" i="19"/>
  <c r="I433" i="19"/>
  <c r="J433" i="19"/>
  <c r="C434" i="19"/>
  <c r="D434" i="19"/>
  <c r="E434" i="19"/>
  <c r="F434" i="19"/>
  <c r="H434" i="19"/>
  <c r="I434" i="19"/>
  <c r="J434" i="19"/>
  <c r="C435" i="19"/>
  <c r="D435" i="19"/>
  <c r="E435" i="19"/>
  <c r="F435" i="19"/>
  <c r="H435" i="19"/>
  <c r="I435" i="19"/>
  <c r="J435" i="19"/>
  <c r="C436" i="19"/>
  <c r="D436" i="19"/>
  <c r="E436" i="19"/>
  <c r="F436" i="19"/>
  <c r="H436" i="19"/>
  <c r="I436" i="19"/>
  <c r="J436" i="19"/>
  <c r="C437" i="19"/>
  <c r="D437" i="19"/>
  <c r="E437" i="19"/>
  <c r="F437" i="19"/>
  <c r="H437" i="19"/>
  <c r="I437" i="19"/>
  <c r="J437" i="19"/>
  <c r="C438" i="19"/>
  <c r="D438" i="19"/>
  <c r="E438" i="19"/>
  <c r="F438" i="19"/>
  <c r="H438" i="19"/>
  <c r="I438" i="19"/>
  <c r="J438" i="19"/>
  <c r="C439" i="19"/>
  <c r="D439" i="19"/>
  <c r="E439" i="19"/>
  <c r="F439" i="19"/>
  <c r="H439" i="19"/>
  <c r="I439" i="19"/>
  <c r="J439" i="19"/>
  <c r="C440" i="19"/>
  <c r="D440" i="19"/>
  <c r="E440" i="19"/>
  <c r="F440" i="19"/>
  <c r="H440" i="19"/>
  <c r="I440" i="19"/>
  <c r="J440" i="19"/>
  <c r="C441" i="19"/>
  <c r="D441" i="19"/>
  <c r="E441" i="19"/>
  <c r="F441" i="19"/>
  <c r="H441" i="19"/>
  <c r="I441" i="19"/>
  <c r="J441" i="19"/>
  <c r="C442" i="19"/>
  <c r="D442" i="19"/>
  <c r="E442" i="19"/>
  <c r="F442" i="19"/>
  <c r="H442" i="19"/>
  <c r="I442" i="19"/>
  <c r="J442" i="19"/>
  <c r="C443" i="19"/>
  <c r="D443" i="19"/>
  <c r="E443" i="19"/>
  <c r="F443" i="19"/>
  <c r="H443" i="19"/>
  <c r="I443" i="19"/>
  <c r="J443" i="19"/>
  <c r="C444" i="19"/>
  <c r="D444" i="19"/>
  <c r="E444" i="19"/>
  <c r="F444" i="19"/>
  <c r="H444" i="19"/>
  <c r="I444" i="19"/>
  <c r="J444" i="19"/>
  <c r="C445" i="19"/>
  <c r="D445" i="19"/>
  <c r="E445" i="19"/>
  <c r="F445" i="19"/>
  <c r="H445" i="19"/>
  <c r="I445" i="19"/>
  <c r="J445" i="19"/>
  <c r="C446" i="19"/>
  <c r="D446" i="19"/>
  <c r="E446" i="19"/>
  <c r="F446" i="19"/>
  <c r="H446" i="19"/>
  <c r="I446" i="19"/>
  <c r="J446" i="19"/>
  <c r="C447" i="19"/>
  <c r="D447" i="19"/>
  <c r="E447" i="19"/>
  <c r="F447" i="19"/>
  <c r="H447" i="19"/>
  <c r="I447" i="19"/>
  <c r="J447" i="19"/>
  <c r="C448" i="19"/>
  <c r="D448" i="19"/>
  <c r="E448" i="19"/>
  <c r="F448" i="19"/>
  <c r="H448" i="19"/>
  <c r="I448" i="19"/>
  <c r="J448" i="19"/>
  <c r="C449" i="19"/>
  <c r="D449" i="19"/>
  <c r="E449" i="19"/>
  <c r="F449" i="19"/>
  <c r="H449" i="19"/>
  <c r="I449" i="19"/>
  <c r="J449" i="19"/>
  <c r="C450" i="19"/>
  <c r="D450" i="19"/>
  <c r="E450" i="19"/>
  <c r="F450" i="19"/>
  <c r="H450" i="19"/>
  <c r="I450" i="19"/>
  <c r="J450" i="19"/>
  <c r="C451" i="19"/>
  <c r="D451" i="19"/>
  <c r="E451" i="19"/>
  <c r="F451" i="19"/>
  <c r="H451" i="19"/>
  <c r="I451" i="19"/>
  <c r="J451" i="19"/>
  <c r="C452" i="19"/>
  <c r="D452" i="19"/>
  <c r="E452" i="19"/>
  <c r="F452" i="19"/>
  <c r="H452" i="19"/>
  <c r="I452" i="19"/>
  <c r="J452" i="19"/>
  <c r="C453" i="19"/>
  <c r="D453" i="19"/>
  <c r="E453" i="19"/>
  <c r="F453" i="19"/>
  <c r="H453" i="19"/>
  <c r="I453" i="19"/>
  <c r="J453" i="19"/>
  <c r="C454" i="19"/>
  <c r="D454" i="19"/>
  <c r="E454" i="19"/>
  <c r="F454" i="19"/>
  <c r="H454" i="19"/>
  <c r="I454" i="19"/>
  <c r="J454" i="19"/>
  <c r="C455" i="19"/>
  <c r="D455" i="19"/>
  <c r="E455" i="19"/>
  <c r="F455" i="19"/>
  <c r="H455" i="19"/>
  <c r="I455" i="19"/>
  <c r="J455" i="19"/>
  <c r="C456" i="19"/>
  <c r="D456" i="19"/>
  <c r="E456" i="19"/>
  <c r="F456" i="19"/>
  <c r="H456" i="19"/>
  <c r="I456" i="19"/>
  <c r="J456" i="19"/>
  <c r="C457" i="19"/>
  <c r="D457" i="19"/>
  <c r="E457" i="19"/>
  <c r="F457" i="19"/>
  <c r="H457" i="19"/>
  <c r="I457" i="19"/>
  <c r="J457" i="19"/>
  <c r="C458" i="19"/>
  <c r="D458" i="19"/>
  <c r="E458" i="19"/>
  <c r="F458" i="19"/>
  <c r="H458" i="19"/>
  <c r="I458" i="19"/>
  <c r="J458" i="19"/>
  <c r="C459" i="19"/>
  <c r="D459" i="19"/>
  <c r="E459" i="19"/>
  <c r="F459" i="19"/>
  <c r="H459" i="19"/>
  <c r="I459" i="19"/>
  <c r="J459" i="19"/>
  <c r="C460" i="19"/>
  <c r="D460" i="19"/>
  <c r="E460" i="19"/>
  <c r="F460" i="19"/>
  <c r="H460" i="19"/>
  <c r="I460" i="19"/>
  <c r="J460" i="19"/>
  <c r="C461" i="19"/>
  <c r="D461" i="19"/>
  <c r="E461" i="19"/>
  <c r="F461" i="19"/>
  <c r="H461" i="19"/>
  <c r="I461" i="19"/>
  <c r="J461" i="19"/>
  <c r="C462" i="19"/>
  <c r="D462" i="19"/>
  <c r="E462" i="19"/>
  <c r="F462" i="19"/>
  <c r="H462" i="19"/>
  <c r="I462" i="19"/>
  <c r="J462" i="19"/>
  <c r="C463" i="19"/>
  <c r="D463" i="19"/>
  <c r="E463" i="19"/>
  <c r="F463" i="19"/>
  <c r="H463" i="19"/>
  <c r="I463" i="19"/>
  <c r="J463" i="19"/>
  <c r="C464" i="19"/>
  <c r="D464" i="19"/>
  <c r="E464" i="19"/>
  <c r="F464" i="19"/>
  <c r="H464" i="19"/>
  <c r="I464" i="19"/>
  <c r="J464" i="19"/>
  <c r="C465" i="19"/>
  <c r="D465" i="19"/>
  <c r="E465" i="19"/>
  <c r="F465" i="19"/>
  <c r="H465" i="19"/>
  <c r="I465" i="19"/>
  <c r="J465" i="19"/>
  <c r="C466" i="19"/>
  <c r="D466" i="19"/>
  <c r="E466" i="19"/>
  <c r="F466" i="19"/>
  <c r="H466" i="19"/>
  <c r="I466" i="19"/>
  <c r="J466" i="19"/>
  <c r="C467" i="19"/>
  <c r="D467" i="19"/>
  <c r="E467" i="19"/>
  <c r="F467" i="19"/>
  <c r="H467" i="19"/>
  <c r="I467" i="19"/>
  <c r="J467" i="19"/>
  <c r="C468" i="19"/>
  <c r="D468" i="19"/>
  <c r="E468" i="19"/>
  <c r="F468" i="19"/>
  <c r="H468" i="19"/>
  <c r="I468" i="19"/>
  <c r="J468" i="19"/>
  <c r="C469" i="19"/>
  <c r="D469" i="19"/>
  <c r="E469" i="19"/>
  <c r="F469" i="19"/>
  <c r="H469" i="19"/>
  <c r="I469" i="19"/>
  <c r="J469" i="19"/>
  <c r="C470" i="19"/>
  <c r="D470" i="19"/>
  <c r="E470" i="19"/>
  <c r="F470" i="19"/>
  <c r="H470" i="19"/>
  <c r="I470" i="19"/>
  <c r="J470" i="19"/>
  <c r="C471" i="19"/>
  <c r="D471" i="19"/>
  <c r="E471" i="19"/>
  <c r="F471" i="19"/>
  <c r="H471" i="19"/>
  <c r="I471" i="19"/>
  <c r="J471" i="19"/>
  <c r="C472" i="19"/>
  <c r="D472" i="19"/>
  <c r="E472" i="19"/>
  <c r="F472" i="19"/>
  <c r="H472" i="19"/>
  <c r="I472" i="19"/>
  <c r="J472" i="19"/>
  <c r="C473" i="19"/>
  <c r="D473" i="19"/>
  <c r="E473" i="19"/>
  <c r="F473" i="19"/>
  <c r="H473" i="19"/>
  <c r="I473" i="19"/>
  <c r="J473" i="19"/>
  <c r="C474" i="19"/>
  <c r="D474" i="19"/>
  <c r="E474" i="19"/>
  <c r="F474" i="19"/>
  <c r="H474" i="19"/>
  <c r="I474" i="19"/>
  <c r="J474" i="19"/>
  <c r="C475" i="19"/>
  <c r="D475" i="19"/>
  <c r="E475" i="19"/>
  <c r="F475" i="19"/>
  <c r="H475" i="19"/>
  <c r="I475" i="19"/>
  <c r="J475" i="19"/>
  <c r="C476" i="19"/>
  <c r="D476" i="19"/>
  <c r="E476" i="19"/>
  <c r="F476" i="19"/>
  <c r="H476" i="19"/>
  <c r="I476" i="19"/>
  <c r="J476" i="19"/>
  <c r="C477" i="19"/>
  <c r="D477" i="19"/>
  <c r="E477" i="19"/>
  <c r="F477" i="19"/>
  <c r="H477" i="19"/>
  <c r="I477" i="19"/>
  <c r="J477" i="19"/>
  <c r="C478" i="19"/>
  <c r="D478" i="19"/>
  <c r="E478" i="19"/>
  <c r="F478" i="19"/>
  <c r="H478" i="19"/>
  <c r="I478" i="19"/>
  <c r="J478" i="19"/>
  <c r="C479" i="19"/>
  <c r="D479" i="19"/>
  <c r="E479" i="19"/>
  <c r="F479" i="19"/>
  <c r="H479" i="19"/>
  <c r="I479" i="19"/>
  <c r="J479" i="19"/>
  <c r="C480" i="19"/>
  <c r="D480" i="19"/>
  <c r="E480" i="19"/>
  <c r="F480" i="19"/>
  <c r="H480" i="19"/>
  <c r="I480" i="19"/>
  <c r="J480" i="19"/>
  <c r="C481" i="19"/>
  <c r="D481" i="19"/>
  <c r="E481" i="19"/>
  <c r="F481" i="19"/>
  <c r="H481" i="19"/>
  <c r="I481" i="19"/>
  <c r="J481" i="19"/>
  <c r="C482" i="19"/>
  <c r="D482" i="19"/>
  <c r="E482" i="19"/>
  <c r="F482" i="19"/>
  <c r="H482" i="19"/>
  <c r="I482" i="19"/>
  <c r="J482" i="19"/>
  <c r="C483" i="19"/>
  <c r="D483" i="19"/>
  <c r="E483" i="19"/>
  <c r="F483" i="19"/>
  <c r="H483" i="19"/>
  <c r="I483" i="19"/>
  <c r="J483" i="19"/>
  <c r="C484" i="19"/>
  <c r="D484" i="19"/>
  <c r="E484" i="19"/>
  <c r="F484" i="19"/>
  <c r="H484" i="19"/>
  <c r="I484" i="19"/>
  <c r="J484" i="19"/>
  <c r="C485" i="19"/>
  <c r="D485" i="19"/>
  <c r="E485" i="19"/>
  <c r="F485" i="19"/>
  <c r="H485" i="19"/>
  <c r="I485" i="19"/>
  <c r="J485" i="19"/>
  <c r="C486" i="19"/>
  <c r="D486" i="19"/>
  <c r="E486" i="19"/>
  <c r="F486" i="19"/>
  <c r="H486" i="19"/>
  <c r="I486" i="19"/>
  <c r="J486" i="19"/>
  <c r="C487" i="19"/>
  <c r="D487" i="19"/>
  <c r="E487" i="19"/>
  <c r="F487" i="19"/>
  <c r="H487" i="19"/>
  <c r="I487" i="19"/>
  <c r="J487" i="19"/>
  <c r="C488" i="19"/>
  <c r="D488" i="19"/>
  <c r="E488" i="19"/>
  <c r="F488" i="19"/>
  <c r="H488" i="19"/>
  <c r="I488" i="19"/>
  <c r="J488" i="19"/>
  <c r="C489" i="19"/>
  <c r="D489" i="19"/>
  <c r="E489" i="19"/>
  <c r="F489" i="19"/>
  <c r="H489" i="19"/>
  <c r="I489" i="19"/>
  <c r="J489" i="19"/>
  <c r="C490" i="19"/>
  <c r="D490" i="19"/>
  <c r="E490" i="19"/>
  <c r="F490" i="19"/>
  <c r="H490" i="19"/>
  <c r="I490" i="19"/>
  <c r="J490" i="19"/>
  <c r="C491" i="19"/>
  <c r="D491" i="19"/>
  <c r="E491" i="19"/>
  <c r="F491" i="19"/>
  <c r="H491" i="19"/>
  <c r="I491" i="19"/>
  <c r="J491" i="19"/>
  <c r="C492" i="19"/>
  <c r="D492" i="19"/>
  <c r="E492" i="19"/>
  <c r="F492" i="19"/>
  <c r="H492" i="19"/>
  <c r="I492" i="19"/>
  <c r="J492" i="19"/>
  <c r="C493" i="19"/>
  <c r="D493" i="19"/>
  <c r="E493" i="19"/>
  <c r="F493" i="19"/>
  <c r="H493" i="19"/>
  <c r="I493" i="19"/>
  <c r="J493" i="19"/>
  <c r="C494" i="19"/>
  <c r="D494" i="19"/>
  <c r="E494" i="19"/>
  <c r="F494" i="19"/>
  <c r="H494" i="19"/>
  <c r="I494" i="19"/>
  <c r="J494" i="19"/>
  <c r="C495" i="19"/>
  <c r="D495" i="19"/>
  <c r="E495" i="19"/>
  <c r="F495" i="19"/>
  <c r="H495" i="19"/>
  <c r="I495" i="19"/>
  <c r="J495" i="19"/>
  <c r="C496" i="19"/>
  <c r="D496" i="19"/>
  <c r="E496" i="19"/>
  <c r="F496" i="19"/>
  <c r="H496" i="19"/>
  <c r="I496" i="19"/>
  <c r="J496" i="19"/>
  <c r="C497" i="19"/>
  <c r="D497" i="19"/>
  <c r="E497" i="19"/>
  <c r="F497" i="19"/>
  <c r="H497" i="19"/>
  <c r="I497" i="19"/>
  <c r="J497" i="19"/>
  <c r="C498" i="19"/>
  <c r="D498" i="19"/>
  <c r="E498" i="19"/>
  <c r="F498" i="19"/>
  <c r="H498" i="19"/>
  <c r="I498" i="19"/>
  <c r="J498" i="19"/>
  <c r="C499" i="19"/>
  <c r="D499" i="19"/>
  <c r="E499" i="19"/>
  <c r="F499" i="19"/>
  <c r="H499" i="19"/>
  <c r="I499" i="19"/>
  <c r="J499" i="19"/>
  <c r="C500" i="19"/>
  <c r="D500" i="19"/>
  <c r="E500" i="19"/>
  <c r="F500" i="19"/>
  <c r="H500" i="19"/>
  <c r="I500" i="19"/>
  <c r="J500" i="19"/>
  <c r="C501" i="19"/>
  <c r="D501" i="19"/>
  <c r="E501" i="19"/>
  <c r="F501" i="19"/>
  <c r="H501" i="19"/>
  <c r="I501" i="19"/>
  <c r="J501" i="19"/>
  <c r="C502" i="19"/>
  <c r="D502" i="19"/>
  <c r="E502" i="19"/>
  <c r="F502" i="19"/>
  <c r="H502" i="19"/>
  <c r="I502" i="19"/>
  <c r="J502" i="19"/>
  <c r="C503" i="19"/>
  <c r="D503" i="19"/>
  <c r="E503" i="19"/>
  <c r="F503" i="19"/>
  <c r="H503" i="19"/>
  <c r="I503" i="19"/>
  <c r="J503" i="19"/>
  <c r="C504" i="19"/>
  <c r="D504" i="19"/>
  <c r="E504" i="19"/>
  <c r="F504" i="19"/>
  <c r="H504" i="19"/>
  <c r="I504" i="19"/>
  <c r="J504" i="19"/>
  <c r="C505" i="19"/>
  <c r="D505" i="19"/>
  <c r="E505" i="19"/>
  <c r="F505" i="19"/>
  <c r="H505" i="19"/>
  <c r="I505" i="19"/>
  <c r="J505" i="19"/>
  <c r="C506" i="19"/>
  <c r="D506" i="19"/>
  <c r="E506" i="19"/>
  <c r="F506" i="19"/>
  <c r="H506" i="19"/>
  <c r="I506" i="19"/>
  <c r="J506" i="19"/>
  <c r="C507" i="19"/>
  <c r="D507" i="19"/>
  <c r="E507" i="19"/>
  <c r="F507" i="19"/>
  <c r="H507" i="19"/>
  <c r="I507" i="19"/>
  <c r="J507" i="19"/>
  <c r="C508" i="19"/>
  <c r="D508" i="19"/>
  <c r="E508" i="19"/>
  <c r="F508" i="19"/>
  <c r="H508" i="19"/>
  <c r="I508" i="19"/>
  <c r="J508" i="19"/>
  <c r="C509" i="19"/>
  <c r="D509" i="19"/>
  <c r="E509" i="19"/>
  <c r="F509" i="19"/>
  <c r="H509" i="19"/>
  <c r="I509" i="19"/>
  <c r="J509" i="19"/>
  <c r="C510" i="19"/>
  <c r="D510" i="19"/>
  <c r="E510" i="19"/>
  <c r="F510" i="19"/>
  <c r="H510" i="19"/>
  <c r="I510" i="19"/>
  <c r="J510" i="19"/>
  <c r="C511" i="19"/>
  <c r="D511" i="19"/>
  <c r="E511" i="19"/>
  <c r="F511" i="19"/>
  <c r="H511" i="19"/>
  <c r="I511" i="19"/>
  <c r="J511" i="19"/>
  <c r="C512" i="19"/>
  <c r="D512" i="19"/>
  <c r="E512" i="19"/>
  <c r="F512" i="19"/>
  <c r="H512" i="19"/>
  <c r="I512" i="19"/>
  <c r="J512" i="19"/>
  <c r="C513" i="19"/>
  <c r="D513" i="19"/>
  <c r="E513" i="19"/>
  <c r="F513" i="19"/>
  <c r="H513" i="19"/>
  <c r="I513" i="19"/>
  <c r="J513" i="19"/>
  <c r="C514" i="19"/>
  <c r="D514" i="19"/>
  <c r="E514" i="19"/>
  <c r="F514" i="19"/>
  <c r="H514" i="19"/>
  <c r="I514" i="19"/>
  <c r="J514" i="19"/>
  <c r="C515" i="19"/>
  <c r="D515" i="19"/>
  <c r="E515" i="19"/>
  <c r="F515" i="19"/>
  <c r="H515" i="19"/>
  <c r="I515" i="19"/>
  <c r="J515" i="19"/>
  <c r="C516" i="19"/>
  <c r="D516" i="19"/>
  <c r="E516" i="19"/>
  <c r="F516" i="19"/>
  <c r="H516" i="19"/>
  <c r="I516" i="19"/>
  <c r="J516" i="19"/>
  <c r="C517" i="19"/>
  <c r="D517" i="19"/>
  <c r="E517" i="19"/>
  <c r="F517" i="19"/>
  <c r="H517" i="19"/>
  <c r="I517" i="19"/>
  <c r="J517" i="19"/>
  <c r="C518" i="19"/>
  <c r="D518" i="19"/>
  <c r="E518" i="19"/>
  <c r="F518" i="19"/>
  <c r="H518" i="19"/>
  <c r="I518" i="19"/>
  <c r="J518" i="19"/>
  <c r="C519" i="19"/>
  <c r="D519" i="19"/>
  <c r="E519" i="19"/>
  <c r="F519" i="19"/>
  <c r="H519" i="19"/>
  <c r="I519" i="19"/>
  <c r="J519" i="19"/>
  <c r="C520" i="19"/>
  <c r="D520" i="19"/>
  <c r="E520" i="19"/>
  <c r="F520" i="19"/>
  <c r="H520" i="19"/>
  <c r="I520" i="19"/>
  <c r="J520" i="19"/>
  <c r="C521" i="19"/>
  <c r="D521" i="19"/>
  <c r="E521" i="19"/>
  <c r="F521" i="19"/>
  <c r="H521" i="19"/>
  <c r="I521" i="19"/>
  <c r="J521" i="19"/>
  <c r="C522" i="19"/>
  <c r="D522" i="19"/>
  <c r="E522" i="19"/>
  <c r="F522" i="19"/>
  <c r="H522" i="19"/>
  <c r="I522" i="19"/>
  <c r="J522" i="19"/>
  <c r="C523" i="19"/>
  <c r="D523" i="19"/>
  <c r="E523" i="19"/>
  <c r="F523" i="19"/>
  <c r="H523" i="19"/>
  <c r="I523" i="19"/>
  <c r="J523" i="19"/>
  <c r="C524" i="19"/>
  <c r="D524" i="19"/>
  <c r="E524" i="19"/>
  <c r="F524" i="19"/>
  <c r="H524" i="19"/>
  <c r="I524" i="19"/>
  <c r="J524" i="19"/>
  <c r="C525" i="19"/>
  <c r="D525" i="19"/>
  <c r="E525" i="19"/>
  <c r="F525" i="19"/>
  <c r="H525" i="19"/>
  <c r="I525" i="19"/>
  <c r="J525" i="19"/>
  <c r="C526" i="19"/>
  <c r="D526" i="19"/>
  <c r="E526" i="19"/>
  <c r="F526" i="19"/>
  <c r="H526" i="19"/>
  <c r="I526" i="19"/>
  <c r="J526" i="19"/>
  <c r="C527" i="19"/>
  <c r="D527" i="19"/>
  <c r="E527" i="19"/>
  <c r="F527" i="19"/>
  <c r="H527" i="19"/>
  <c r="I527" i="19"/>
  <c r="J527" i="19"/>
  <c r="C528" i="19"/>
  <c r="D528" i="19"/>
  <c r="E528" i="19"/>
  <c r="F528" i="19"/>
  <c r="H528" i="19"/>
  <c r="I528" i="19"/>
  <c r="J528" i="19"/>
  <c r="C529" i="19"/>
  <c r="D529" i="19"/>
  <c r="E529" i="19"/>
  <c r="F529" i="19"/>
  <c r="H529" i="19"/>
  <c r="I529" i="19"/>
  <c r="J529" i="19"/>
  <c r="C530" i="19"/>
  <c r="D530" i="19"/>
  <c r="E530" i="19"/>
  <c r="F530" i="19"/>
  <c r="H530" i="19"/>
  <c r="I530" i="19"/>
  <c r="J530" i="19"/>
  <c r="C531" i="19"/>
  <c r="D531" i="19"/>
  <c r="E531" i="19"/>
  <c r="F531" i="19"/>
  <c r="H531" i="19"/>
  <c r="I531" i="19"/>
  <c r="J531" i="19"/>
  <c r="C532" i="19"/>
  <c r="D532" i="19"/>
  <c r="E532" i="19"/>
  <c r="F532" i="19"/>
  <c r="H532" i="19"/>
  <c r="I532" i="19"/>
  <c r="J532" i="19"/>
  <c r="C533" i="19"/>
  <c r="D533" i="19"/>
  <c r="E533" i="19"/>
  <c r="F533" i="19"/>
  <c r="H533" i="19"/>
  <c r="I533" i="19"/>
  <c r="J533" i="19"/>
  <c r="C534" i="19"/>
  <c r="D534" i="19"/>
  <c r="E534" i="19"/>
  <c r="F534" i="19"/>
  <c r="H534" i="19"/>
  <c r="I534" i="19"/>
  <c r="J534" i="19"/>
  <c r="C535" i="19"/>
  <c r="D535" i="19"/>
  <c r="E535" i="19"/>
  <c r="F535" i="19"/>
  <c r="H535" i="19"/>
  <c r="I535" i="19"/>
  <c r="J535" i="19"/>
  <c r="C536" i="19"/>
  <c r="D536" i="19"/>
  <c r="E536" i="19"/>
  <c r="F536" i="19"/>
  <c r="H536" i="19"/>
  <c r="I536" i="19"/>
  <c r="J536" i="19"/>
  <c r="C537" i="19"/>
  <c r="D537" i="19"/>
  <c r="E537" i="19"/>
  <c r="F537" i="19"/>
  <c r="H537" i="19"/>
  <c r="I537" i="19"/>
  <c r="J537" i="19"/>
  <c r="C538" i="19"/>
  <c r="D538" i="19"/>
  <c r="E538" i="19"/>
  <c r="F538" i="19"/>
  <c r="H538" i="19"/>
  <c r="I538" i="19"/>
  <c r="J538" i="19"/>
  <c r="C539" i="19"/>
  <c r="D539" i="19"/>
  <c r="E539" i="19"/>
  <c r="F539" i="19"/>
  <c r="H539" i="19"/>
  <c r="I539" i="19"/>
  <c r="J539" i="19"/>
  <c r="C540" i="19"/>
  <c r="D540" i="19"/>
  <c r="E540" i="19"/>
  <c r="F540" i="19"/>
  <c r="H540" i="19"/>
  <c r="I540" i="19"/>
  <c r="J540" i="19"/>
  <c r="C541" i="19"/>
  <c r="D541" i="19"/>
  <c r="E541" i="19"/>
  <c r="F541" i="19"/>
  <c r="H541" i="19"/>
  <c r="I541" i="19"/>
  <c r="J541" i="19"/>
  <c r="C542" i="19"/>
  <c r="D542" i="19"/>
  <c r="E542" i="19"/>
  <c r="F542" i="19"/>
  <c r="H542" i="19"/>
  <c r="I542" i="19"/>
  <c r="J542" i="19"/>
  <c r="C543" i="19"/>
  <c r="D543" i="19"/>
  <c r="E543" i="19"/>
  <c r="F543" i="19"/>
  <c r="H543" i="19"/>
  <c r="I543" i="19"/>
  <c r="J543" i="19"/>
  <c r="C544" i="19"/>
  <c r="D544" i="19"/>
  <c r="E544" i="19"/>
  <c r="F544" i="19"/>
  <c r="H544" i="19"/>
  <c r="I544" i="19"/>
  <c r="J544" i="19"/>
  <c r="C545" i="19"/>
  <c r="D545" i="19"/>
  <c r="E545" i="19"/>
  <c r="F545" i="19"/>
  <c r="H545" i="19"/>
  <c r="I545" i="19"/>
  <c r="J545" i="19"/>
  <c r="C546" i="19"/>
  <c r="D546" i="19"/>
  <c r="E546" i="19"/>
  <c r="F546" i="19"/>
  <c r="H546" i="19"/>
  <c r="I546" i="19"/>
  <c r="J546" i="19"/>
  <c r="C547" i="19"/>
  <c r="D547" i="19"/>
  <c r="E547" i="19"/>
  <c r="F547" i="19"/>
  <c r="H547" i="19"/>
  <c r="I547" i="19"/>
  <c r="J547" i="19"/>
  <c r="C548" i="19"/>
  <c r="D548" i="19"/>
  <c r="E548" i="19"/>
  <c r="F548" i="19"/>
  <c r="H548" i="19"/>
  <c r="I548" i="19"/>
  <c r="J548" i="19"/>
  <c r="C549" i="19"/>
  <c r="D549" i="19"/>
  <c r="E549" i="19"/>
  <c r="F549" i="19"/>
  <c r="H549" i="19"/>
  <c r="I549" i="19"/>
  <c r="J549" i="19"/>
  <c r="C550" i="19"/>
  <c r="D550" i="19"/>
  <c r="E550" i="19"/>
  <c r="F550" i="19"/>
  <c r="H550" i="19"/>
  <c r="I550" i="19"/>
  <c r="J550" i="19"/>
  <c r="C551" i="19"/>
  <c r="D551" i="19"/>
  <c r="E551" i="19"/>
  <c r="F551" i="19"/>
  <c r="H551" i="19"/>
  <c r="I551" i="19"/>
  <c r="J551" i="19"/>
  <c r="C552" i="19"/>
  <c r="D552" i="19"/>
  <c r="E552" i="19"/>
  <c r="F552" i="19"/>
  <c r="H552" i="19"/>
  <c r="I552" i="19"/>
  <c r="J552" i="19"/>
  <c r="C553" i="19"/>
  <c r="D553" i="19"/>
  <c r="E553" i="19"/>
  <c r="F553" i="19"/>
  <c r="H553" i="19"/>
  <c r="I553" i="19"/>
  <c r="J553" i="19"/>
  <c r="C554" i="19"/>
  <c r="D554" i="19"/>
  <c r="E554" i="19"/>
  <c r="F554" i="19"/>
  <c r="H554" i="19"/>
  <c r="I554" i="19"/>
  <c r="J554" i="19"/>
  <c r="C555" i="19"/>
  <c r="D555" i="19"/>
  <c r="E555" i="19"/>
  <c r="F555" i="19"/>
  <c r="H555" i="19"/>
  <c r="I555" i="19"/>
  <c r="J555" i="19"/>
  <c r="C556" i="19"/>
  <c r="D556" i="19"/>
  <c r="E556" i="19"/>
  <c r="F556" i="19"/>
  <c r="H556" i="19"/>
  <c r="I556" i="19"/>
  <c r="J556" i="19"/>
  <c r="C557" i="19"/>
  <c r="D557" i="19"/>
  <c r="E557" i="19"/>
  <c r="F557" i="19"/>
  <c r="H557" i="19"/>
  <c r="I557" i="19"/>
  <c r="J557" i="19"/>
  <c r="C558" i="19"/>
  <c r="D558" i="19"/>
  <c r="E558" i="19"/>
  <c r="F558" i="19"/>
  <c r="H558" i="19"/>
  <c r="I558" i="19"/>
  <c r="J558" i="19"/>
  <c r="C559" i="19"/>
  <c r="D559" i="19"/>
  <c r="E559" i="19"/>
  <c r="F559" i="19"/>
  <c r="H559" i="19"/>
  <c r="I559" i="19"/>
  <c r="J559" i="19"/>
  <c r="C560" i="19"/>
  <c r="D560" i="19"/>
  <c r="E560" i="19"/>
  <c r="F560" i="19"/>
  <c r="H560" i="19"/>
  <c r="I560" i="19"/>
  <c r="J560" i="19"/>
  <c r="C561" i="19"/>
  <c r="D561" i="19"/>
  <c r="E561" i="19"/>
  <c r="F561" i="19"/>
  <c r="H561" i="19"/>
  <c r="I561" i="19"/>
  <c r="J561" i="19"/>
  <c r="C562" i="19"/>
  <c r="D562" i="19"/>
  <c r="E562" i="19"/>
  <c r="F562" i="19"/>
  <c r="H562" i="19"/>
  <c r="I562" i="19"/>
  <c r="J562" i="19"/>
  <c r="C563" i="19"/>
  <c r="D563" i="19"/>
  <c r="E563" i="19"/>
  <c r="F563" i="19"/>
  <c r="H563" i="19"/>
  <c r="I563" i="19"/>
  <c r="J563" i="19"/>
  <c r="C564" i="19"/>
  <c r="D564" i="19"/>
  <c r="E564" i="19"/>
  <c r="F564" i="19"/>
  <c r="H564" i="19"/>
  <c r="I564" i="19"/>
  <c r="J564" i="19"/>
  <c r="C565" i="19"/>
  <c r="D565" i="19"/>
  <c r="E565" i="19"/>
  <c r="F565" i="19"/>
  <c r="H565" i="19"/>
  <c r="I565" i="19"/>
  <c r="J565" i="19"/>
  <c r="C566" i="19"/>
  <c r="D566" i="19"/>
  <c r="E566" i="19"/>
  <c r="F566" i="19"/>
  <c r="H566" i="19"/>
  <c r="I566" i="19"/>
  <c r="J566" i="19"/>
  <c r="C567" i="19"/>
  <c r="D567" i="19"/>
  <c r="E567" i="19"/>
  <c r="F567" i="19"/>
  <c r="H567" i="19"/>
  <c r="I567" i="19"/>
  <c r="J567" i="19"/>
  <c r="C568" i="19"/>
  <c r="D568" i="19"/>
  <c r="E568" i="19"/>
  <c r="F568" i="19"/>
  <c r="H568" i="19"/>
  <c r="I568" i="19"/>
  <c r="J568" i="19"/>
  <c r="C569" i="19"/>
  <c r="D569" i="19"/>
  <c r="E569" i="19"/>
  <c r="F569" i="19"/>
  <c r="H569" i="19"/>
  <c r="I569" i="19"/>
  <c r="J569" i="19"/>
  <c r="C570" i="19"/>
  <c r="D570" i="19"/>
  <c r="E570" i="19"/>
  <c r="F570" i="19"/>
  <c r="H570" i="19"/>
  <c r="I570" i="19"/>
  <c r="J570" i="19"/>
  <c r="C571" i="19"/>
  <c r="D571" i="19"/>
  <c r="E571" i="19"/>
  <c r="F571" i="19"/>
  <c r="H571" i="19"/>
  <c r="I571" i="19"/>
  <c r="J571" i="19"/>
  <c r="C572" i="19"/>
  <c r="D572" i="19"/>
  <c r="E572" i="19"/>
  <c r="F572" i="19"/>
  <c r="H572" i="19"/>
  <c r="I572" i="19"/>
  <c r="J572" i="19"/>
  <c r="C573" i="19"/>
  <c r="D573" i="19"/>
  <c r="E573" i="19"/>
  <c r="F573" i="19"/>
  <c r="H573" i="19"/>
  <c r="I573" i="19"/>
  <c r="J573" i="19"/>
  <c r="C574" i="19"/>
  <c r="D574" i="19"/>
  <c r="E574" i="19"/>
  <c r="F574" i="19"/>
  <c r="H574" i="19"/>
  <c r="I574" i="19"/>
  <c r="J574" i="19"/>
  <c r="C575" i="19"/>
  <c r="D575" i="19"/>
  <c r="E575" i="19"/>
  <c r="F575" i="19"/>
  <c r="H575" i="19"/>
  <c r="I575" i="19"/>
  <c r="J575" i="19"/>
  <c r="C576" i="19"/>
  <c r="D576" i="19"/>
  <c r="E576" i="19"/>
  <c r="F576" i="19"/>
  <c r="H576" i="19"/>
  <c r="I576" i="19"/>
  <c r="J576" i="19"/>
  <c r="C577" i="19"/>
  <c r="D577" i="19"/>
  <c r="E577" i="19"/>
  <c r="F577" i="19"/>
  <c r="H577" i="19"/>
  <c r="I577" i="19"/>
  <c r="J577" i="19"/>
  <c r="C578" i="19"/>
  <c r="D578" i="19"/>
  <c r="E578" i="19"/>
  <c r="F578" i="19"/>
  <c r="H578" i="19"/>
  <c r="I578" i="19"/>
  <c r="J578" i="19"/>
  <c r="C579" i="19"/>
  <c r="D579" i="19"/>
  <c r="E579" i="19"/>
  <c r="F579" i="19"/>
  <c r="H579" i="19"/>
  <c r="I579" i="19"/>
  <c r="J579" i="19"/>
  <c r="C580" i="19"/>
  <c r="D580" i="19"/>
  <c r="E580" i="19"/>
  <c r="F580" i="19"/>
  <c r="H580" i="19"/>
  <c r="I580" i="19"/>
  <c r="J580" i="19"/>
  <c r="C581" i="19"/>
  <c r="D581" i="19"/>
  <c r="E581" i="19"/>
  <c r="F581" i="19"/>
  <c r="H581" i="19"/>
  <c r="I581" i="19"/>
  <c r="J581" i="19"/>
  <c r="C582" i="19"/>
  <c r="D582" i="19"/>
  <c r="E582" i="19"/>
  <c r="F582" i="19"/>
  <c r="H582" i="19"/>
  <c r="I582" i="19"/>
  <c r="J582" i="19"/>
  <c r="C583" i="19"/>
  <c r="D583" i="19"/>
  <c r="E583" i="19"/>
  <c r="F583" i="19"/>
  <c r="H583" i="19"/>
  <c r="I583" i="19"/>
  <c r="J583" i="19"/>
  <c r="C584" i="19"/>
  <c r="D584" i="19"/>
  <c r="E584" i="19"/>
  <c r="F584" i="19"/>
  <c r="H584" i="19"/>
  <c r="I584" i="19"/>
  <c r="J584" i="19"/>
  <c r="C585" i="19"/>
  <c r="D585" i="19"/>
  <c r="E585" i="19"/>
  <c r="F585" i="19"/>
  <c r="H585" i="19"/>
  <c r="I585" i="19"/>
  <c r="J585" i="19"/>
  <c r="C586" i="19"/>
  <c r="D586" i="19"/>
  <c r="E586" i="19"/>
  <c r="F586" i="19"/>
  <c r="H586" i="19"/>
  <c r="I586" i="19"/>
  <c r="J586" i="19"/>
  <c r="C587" i="19"/>
  <c r="D587" i="19"/>
  <c r="E587" i="19"/>
  <c r="F587" i="19"/>
  <c r="H587" i="19"/>
  <c r="I587" i="19"/>
  <c r="J587" i="19"/>
  <c r="C588" i="19"/>
  <c r="D588" i="19"/>
  <c r="E588" i="19"/>
  <c r="F588" i="19"/>
  <c r="H588" i="19"/>
  <c r="I588" i="19"/>
  <c r="J588" i="19"/>
  <c r="C589" i="19"/>
  <c r="D589" i="19"/>
  <c r="E589" i="19"/>
  <c r="F589" i="19"/>
  <c r="H589" i="19"/>
  <c r="I589" i="19"/>
  <c r="J589" i="19"/>
  <c r="C590" i="19"/>
  <c r="D590" i="19"/>
  <c r="E590" i="19"/>
  <c r="F590" i="19"/>
  <c r="H590" i="19"/>
  <c r="I590" i="19"/>
  <c r="J590" i="19"/>
  <c r="C591" i="19"/>
  <c r="D591" i="19"/>
  <c r="E591" i="19"/>
  <c r="F591" i="19"/>
  <c r="H591" i="19"/>
  <c r="I591" i="19"/>
  <c r="J591" i="19"/>
  <c r="C592" i="19"/>
  <c r="D592" i="19"/>
  <c r="E592" i="19"/>
  <c r="F592" i="19"/>
  <c r="H592" i="19"/>
  <c r="I592" i="19"/>
  <c r="J592" i="19"/>
  <c r="C593" i="19"/>
  <c r="D593" i="19"/>
  <c r="E593" i="19"/>
  <c r="F593" i="19"/>
  <c r="H593" i="19"/>
  <c r="I593" i="19"/>
  <c r="J593" i="19"/>
  <c r="C594" i="19"/>
  <c r="D594" i="19"/>
  <c r="E594" i="19"/>
  <c r="F594" i="19"/>
  <c r="H594" i="19"/>
  <c r="I594" i="19"/>
  <c r="J594" i="19"/>
  <c r="C595" i="19"/>
  <c r="D595" i="19"/>
  <c r="E595" i="19"/>
  <c r="F595" i="19"/>
  <c r="H595" i="19"/>
  <c r="I595" i="19"/>
  <c r="J595" i="19"/>
  <c r="C596" i="19"/>
  <c r="D596" i="19"/>
  <c r="E596" i="19"/>
  <c r="F596" i="19"/>
  <c r="H596" i="19"/>
  <c r="I596" i="19"/>
  <c r="J596" i="19"/>
  <c r="C597" i="19"/>
  <c r="D597" i="19"/>
  <c r="E597" i="19"/>
  <c r="F597" i="19"/>
  <c r="H597" i="19"/>
  <c r="I597" i="19"/>
  <c r="J597" i="19"/>
  <c r="C598" i="19"/>
  <c r="D598" i="19"/>
  <c r="E598" i="19"/>
  <c r="F598" i="19"/>
  <c r="H598" i="19"/>
  <c r="I598" i="19"/>
  <c r="J598" i="19"/>
  <c r="C599" i="19"/>
  <c r="D599" i="19"/>
  <c r="E599" i="19"/>
  <c r="F599" i="19"/>
  <c r="H599" i="19"/>
  <c r="I599" i="19"/>
  <c r="J599" i="19"/>
  <c r="C600" i="19"/>
  <c r="D600" i="19"/>
  <c r="E600" i="19"/>
  <c r="F600" i="19"/>
  <c r="H600" i="19"/>
  <c r="I600" i="19"/>
  <c r="J600" i="19"/>
  <c r="C601" i="19"/>
  <c r="D601" i="19"/>
  <c r="E601" i="19"/>
  <c r="F601" i="19"/>
  <c r="H601" i="19"/>
  <c r="I601" i="19"/>
  <c r="J601" i="19"/>
  <c r="C602" i="19"/>
  <c r="D602" i="19"/>
  <c r="E602" i="19"/>
  <c r="F602" i="19"/>
  <c r="H602" i="19"/>
  <c r="I602" i="19"/>
  <c r="J602" i="19"/>
  <c r="C603" i="19"/>
  <c r="D603" i="19"/>
  <c r="E603" i="19"/>
  <c r="F603" i="19"/>
  <c r="H603" i="19"/>
  <c r="I603" i="19"/>
  <c r="J603" i="19"/>
  <c r="C604" i="19"/>
  <c r="D604" i="19"/>
  <c r="E604" i="19"/>
  <c r="F604" i="19"/>
  <c r="H604" i="19"/>
  <c r="I604" i="19"/>
  <c r="J604" i="19"/>
  <c r="C605" i="19"/>
  <c r="D605" i="19"/>
  <c r="E605" i="19"/>
  <c r="F605" i="19"/>
  <c r="H605" i="19"/>
  <c r="I605" i="19"/>
  <c r="J605" i="19"/>
  <c r="C606" i="19"/>
  <c r="D606" i="19"/>
  <c r="E606" i="19"/>
  <c r="F606" i="19"/>
  <c r="H606" i="19"/>
  <c r="I606" i="19"/>
  <c r="J606" i="19"/>
  <c r="C607" i="19"/>
  <c r="D607" i="19"/>
  <c r="E607" i="19"/>
  <c r="F607" i="19"/>
  <c r="H607" i="19"/>
  <c r="I607" i="19"/>
  <c r="J607" i="19"/>
  <c r="C608" i="19"/>
  <c r="D608" i="19"/>
  <c r="E608" i="19"/>
  <c r="F608" i="19"/>
  <c r="H608" i="19"/>
  <c r="I608" i="19"/>
  <c r="J608" i="19"/>
  <c r="C609" i="19"/>
  <c r="D609" i="19"/>
  <c r="E609" i="19"/>
  <c r="F609" i="19"/>
  <c r="H609" i="19"/>
  <c r="I609" i="19"/>
  <c r="J609" i="19"/>
  <c r="C610" i="19"/>
  <c r="D610" i="19"/>
  <c r="E610" i="19"/>
  <c r="F610" i="19"/>
  <c r="H610" i="19"/>
  <c r="I610" i="19"/>
  <c r="J610" i="19"/>
  <c r="C611" i="19"/>
  <c r="D611" i="19"/>
  <c r="E611" i="19"/>
  <c r="F611" i="19"/>
  <c r="H611" i="19"/>
  <c r="I611" i="19"/>
  <c r="J611" i="19"/>
  <c r="C612" i="19"/>
  <c r="D612" i="19"/>
  <c r="E612" i="19"/>
  <c r="F612" i="19"/>
  <c r="H612" i="19"/>
  <c r="I612" i="19"/>
  <c r="J612" i="19"/>
  <c r="C613" i="19"/>
  <c r="D613" i="19"/>
  <c r="E613" i="19"/>
  <c r="F613" i="19"/>
  <c r="H613" i="19"/>
  <c r="I613" i="19"/>
  <c r="J613" i="19"/>
  <c r="C614" i="19"/>
  <c r="D614" i="19"/>
  <c r="E614" i="19"/>
  <c r="F614" i="19"/>
  <c r="H614" i="19"/>
  <c r="I614" i="19"/>
  <c r="J614" i="19"/>
  <c r="C615" i="19"/>
  <c r="D615" i="19"/>
  <c r="E615" i="19"/>
  <c r="F615" i="19"/>
  <c r="H615" i="19"/>
  <c r="I615" i="19"/>
  <c r="J615" i="19"/>
  <c r="C616" i="19"/>
  <c r="D616" i="19"/>
  <c r="E616" i="19"/>
  <c r="F616" i="19"/>
  <c r="H616" i="19"/>
  <c r="I616" i="19"/>
  <c r="J616" i="19"/>
  <c r="C617" i="19"/>
  <c r="D617" i="19"/>
  <c r="E617" i="19"/>
  <c r="F617" i="19"/>
  <c r="H617" i="19"/>
  <c r="I617" i="19"/>
  <c r="J617" i="19"/>
  <c r="C618" i="19"/>
  <c r="D618" i="19"/>
  <c r="E618" i="19"/>
  <c r="F618" i="19"/>
  <c r="H618" i="19"/>
  <c r="I618" i="19"/>
  <c r="J618" i="19"/>
  <c r="C619" i="19"/>
  <c r="D619" i="19"/>
  <c r="E619" i="19"/>
  <c r="F619" i="19"/>
  <c r="H619" i="19"/>
  <c r="I619" i="19"/>
  <c r="J619" i="19"/>
  <c r="C620" i="19"/>
  <c r="D620" i="19"/>
  <c r="E620" i="19"/>
  <c r="F620" i="19"/>
  <c r="H620" i="19"/>
  <c r="I620" i="19"/>
  <c r="J620" i="19"/>
  <c r="C621" i="19"/>
  <c r="D621" i="19"/>
  <c r="E621" i="19"/>
  <c r="F621" i="19"/>
  <c r="H621" i="19"/>
  <c r="I621" i="19"/>
  <c r="J621" i="19"/>
  <c r="C622" i="19"/>
  <c r="D622" i="19"/>
  <c r="E622" i="19"/>
  <c r="F622" i="19"/>
  <c r="H622" i="19"/>
  <c r="I622" i="19"/>
  <c r="J622" i="19"/>
  <c r="C623" i="19"/>
  <c r="D623" i="19"/>
  <c r="E623" i="19"/>
  <c r="F623" i="19"/>
  <c r="H623" i="19"/>
  <c r="I623" i="19"/>
  <c r="J623" i="19"/>
  <c r="C624" i="19"/>
  <c r="D624" i="19"/>
  <c r="E624" i="19"/>
  <c r="F624" i="19"/>
  <c r="H624" i="19"/>
  <c r="I624" i="19"/>
  <c r="J624" i="19"/>
  <c r="C625" i="19"/>
  <c r="D625" i="19"/>
  <c r="E625" i="19"/>
  <c r="F625" i="19"/>
  <c r="H625" i="19"/>
  <c r="I625" i="19"/>
  <c r="J625" i="19"/>
  <c r="C626" i="19"/>
  <c r="D626" i="19"/>
  <c r="E626" i="19"/>
  <c r="F626" i="19"/>
  <c r="H626" i="19"/>
  <c r="I626" i="19"/>
  <c r="J626" i="19"/>
  <c r="C627" i="19"/>
  <c r="D627" i="19"/>
  <c r="E627" i="19"/>
  <c r="F627" i="19"/>
  <c r="H627" i="19"/>
  <c r="I627" i="19"/>
  <c r="J627" i="19"/>
  <c r="C628" i="19"/>
  <c r="D628" i="19"/>
  <c r="E628" i="19"/>
  <c r="F628" i="19"/>
  <c r="H628" i="19"/>
  <c r="I628" i="19"/>
  <c r="J628" i="19"/>
  <c r="C629" i="19"/>
  <c r="D629" i="19"/>
  <c r="E629" i="19"/>
  <c r="F629" i="19"/>
  <c r="H629" i="19"/>
  <c r="I629" i="19"/>
  <c r="J629" i="19"/>
  <c r="C630" i="19"/>
  <c r="D630" i="19"/>
  <c r="E630" i="19"/>
  <c r="F630" i="19"/>
  <c r="H630" i="19"/>
  <c r="I630" i="19"/>
  <c r="J630" i="19"/>
  <c r="C631" i="19"/>
  <c r="D631" i="19"/>
  <c r="E631" i="19"/>
  <c r="F631" i="19"/>
  <c r="H631" i="19"/>
  <c r="I631" i="19"/>
  <c r="J631" i="19"/>
  <c r="C632" i="19"/>
  <c r="D632" i="19"/>
  <c r="E632" i="19"/>
  <c r="F632" i="19"/>
  <c r="H632" i="19"/>
  <c r="I632" i="19"/>
  <c r="J632" i="19"/>
  <c r="C633" i="19"/>
  <c r="D633" i="19"/>
  <c r="E633" i="19"/>
  <c r="F633" i="19"/>
  <c r="H633" i="19"/>
  <c r="I633" i="19"/>
  <c r="J633" i="19"/>
  <c r="C634" i="19"/>
  <c r="D634" i="19"/>
  <c r="E634" i="19"/>
  <c r="F634" i="19"/>
  <c r="H634" i="19"/>
  <c r="I634" i="19"/>
  <c r="J634" i="19"/>
  <c r="C635" i="19"/>
  <c r="D635" i="19"/>
  <c r="E635" i="19"/>
  <c r="F635" i="19"/>
  <c r="H635" i="19"/>
  <c r="I635" i="19"/>
  <c r="J635" i="19"/>
  <c r="C636" i="19"/>
  <c r="D636" i="19"/>
  <c r="E636" i="19"/>
  <c r="F636" i="19"/>
  <c r="H636" i="19"/>
  <c r="I636" i="19"/>
  <c r="J636" i="19"/>
  <c r="C637" i="19"/>
  <c r="D637" i="19"/>
  <c r="E637" i="19"/>
  <c r="F637" i="19"/>
  <c r="H637" i="19"/>
  <c r="I637" i="19"/>
  <c r="J637" i="19"/>
  <c r="C638" i="19"/>
  <c r="D638" i="19"/>
  <c r="E638" i="19"/>
  <c r="F638" i="19"/>
  <c r="H638" i="19"/>
  <c r="I638" i="19"/>
  <c r="J638" i="19"/>
  <c r="C639" i="19"/>
  <c r="D639" i="19"/>
  <c r="E639" i="19"/>
  <c r="F639" i="19"/>
  <c r="H639" i="19"/>
  <c r="I639" i="19"/>
  <c r="J639" i="19"/>
  <c r="C640" i="19"/>
  <c r="D640" i="19"/>
  <c r="E640" i="19"/>
  <c r="F640" i="19"/>
  <c r="H640" i="19"/>
  <c r="I640" i="19"/>
  <c r="J640" i="19"/>
  <c r="C641" i="19"/>
  <c r="D641" i="19"/>
  <c r="E641" i="19"/>
  <c r="F641" i="19"/>
  <c r="H641" i="19"/>
  <c r="I641" i="19"/>
  <c r="J641" i="19"/>
  <c r="C642" i="19"/>
  <c r="D642" i="19"/>
  <c r="E642" i="19"/>
  <c r="F642" i="19"/>
  <c r="H642" i="19"/>
  <c r="I642" i="19"/>
  <c r="J642" i="19"/>
  <c r="C643" i="19"/>
  <c r="D643" i="19"/>
  <c r="E643" i="19"/>
  <c r="F643" i="19"/>
  <c r="H643" i="19"/>
  <c r="I643" i="19"/>
  <c r="J643" i="19"/>
  <c r="C644" i="19"/>
  <c r="D644" i="19"/>
  <c r="E644" i="19"/>
  <c r="F644" i="19"/>
  <c r="H644" i="19"/>
  <c r="I644" i="19"/>
  <c r="J644" i="19"/>
  <c r="C645" i="19"/>
  <c r="D645" i="19"/>
  <c r="E645" i="19"/>
  <c r="F645" i="19"/>
  <c r="H645" i="19"/>
  <c r="I645" i="19"/>
  <c r="J645" i="19"/>
  <c r="C646" i="19"/>
  <c r="D646" i="19"/>
  <c r="E646" i="19"/>
  <c r="F646" i="19"/>
  <c r="H646" i="19"/>
  <c r="I646" i="19"/>
  <c r="J646" i="19"/>
  <c r="C647" i="19"/>
  <c r="D647" i="19"/>
  <c r="E647" i="19"/>
  <c r="F647" i="19"/>
  <c r="H647" i="19"/>
  <c r="I647" i="19"/>
  <c r="J647" i="19"/>
  <c r="C648" i="19"/>
  <c r="D648" i="19"/>
  <c r="E648" i="19"/>
  <c r="F648" i="19"/>
  <c r="H648" i="19"/>
  <c r="I648" i="19"/>
  <c r="J648" i="19"/>
  <c r="C649" i="19"/>
  <c r="D649" i="19"/>
  <c r="E649" i="19"/>
  <c r="F649" i="19"/>
  <c r="H649" i="19"/>
  <c r="I649" i="19"/>
  <c r="J649" i="19"/>
  <c r="C650" i="19"/>
  <c r="D650" i="19"/>
  <c r="E650" i="19"/>
  <c r="F650" i="19"/>
  <c r="H650" i="19"/>
  <c r="I650" i="19"/>
  <c r="J650" i="19"/>
  <c r="C651" i="19"/>
  <c r="D651" i="19"/>
  <c r="E651" i="19"/>
  <c r="F651" i="19"/>
  <c r="H651" i="19"/>
  <c r="I651" i="19"/>
  <c r="J651" i="19"/>
  <c r="C652" i="19"/>
  <c r="D652" i="19"/>
  <c r="E652" i="19"/>
  <c r="F652" i="19"/>
  <c r="H652" i="19"/>
  <c r="I652" i="19"/>
  <c r="J652" i="19"/>
  <c r="C653" i="19"/>
  <c r="D653" i="19"/>
  <c r="E653" i="19"/>
  <c r="F653" i="19"/>
  <c r="H653" i="19"/>
  <c r="I653" i="19"/>
  <c r="J653" i="19"/>
  <c r="C654" i="19"/>
  <c r="D654" i="19"/>
  <c r="E654" i="19"/>
  <c r="F654" i="19"/>
  <c r="H654" i="19"/>
  <c r="I654" i="19"/>
  <c r="J654" i="19"/>
  <c r="C655" i="19"/>
  <c r="D655" i="19"/>
  <c r="E655" i="19"/>
  <c r="F655" i="19"/>
  <c r="H655" i="19"/>
  <c r="I655" i="19"/>
  <c r="J655" i="19"/>
  <c r="C656" i="19"/>
  <c r="D656" i="19"/>
  <c r="E656" i="19"/>
  <c r="F656" i="19"/>
  <c r="H656" i="19"/>
  <c r="I656" i="19"/>
  <c r="J656" i="19"/>
  <c r="C657" i="19"/>
  <c r="D657" i="19"/>
  <c r="E657" i="19"/>
  <c r="F657" i="19"/>
  <c r="H657" i="19"/>
  <c r="I657" i="19"/>
  <c r="J657" i="19"/>
  <c r="C658" i="19"/>
  <c r="D658" i="19"/>
  <c r="E658" i="19"/>
  <c r="F658" i="19"/>
  <c r="H658" i="19"/>
  <c r="I658" i="19"/>
  <c r="J658" i="19"/>
  <c r="C659" i="19"/>
  <c r="D659" i="19"/>
  <c r="E659" i="19"/>
  <c r="F659" i="19"/>
  <c r="H659" i="19"/>
  <c r="I659" i="19"/>
  <c r="J659" i="19"/>
  <c r="C660" i="19"/>
  <c r="D660" i="19"/>
  <c r="E660" i="19"/>
  <c r="F660" i="19"/>
  <c r="H660" i="19"/>
  <c r="I660" i="19"/>
  <c r="J660" i="19"/>
  <c r="C661" i="19"/>
  <c r="D661" i="19"/>
  <c r="E661" i="19"/>
  <c r="F661" i="19"/>
  <c r="H661" i="19"/>
  <c r="I661" i="19"/>
  <c r="J661" i="19"/>
  <c r="C662" i="19"/>
  <c r="D662" i="19"/>
  <c r="E662" i="19"/>
  <c r="F662" i="19"/>
  <c r="H662" i="19"/>
  <c r="I662" i="19"/>
  <c r="J662" i="19"/>
  <c r="C663" i="19"/>
  <c r="D663" i="19"/>
  <c r="E663" i="19"/>
  <c r="F663" i="19"/>
  <c r="H663" i="19"/>
  <c r="I663" i="19"/>
  <c r="J663" i="19"/>
  <c r="C664" i="19"/>
  <c r="D664" i="19"/>
  <c r="E664" i="19"/>
  <c r="F664" i="19"/>
  <c r="H664" i="19"/>
  <c r="I664" i="19"/>
  <c r="J664" i="19"/>
  <c r="C665" i="19"/>
  <c r="D665" i="19"/>
  <c r="E665" i="19"/>
  <c r="F665" i="19"/>
  <c r="H665" i="19"/>
  <c r="I665" i="19"/>
  <c r="J665" i="19"/>
  <c r="C666" i="19"/>
  <c r="D666" i="19"/>
  <c r="E666" i="19"/>
  <c r="F666" i="19"/>
  <c r="H666" i="19"/>
  <c r="I666" i="19"/>
  <c r="J666" i="19"/>
  <c r="C667" i="19"/>
  <c r="D667" i="19"/>
  <c r="E667" i="19"/>
  <c r="F667" i="19"/>
  <c r="H667" i="19"/>
  <c r="I667" i="19"/>
  <c r="J667" i="19"/>
  <c r="C668" i="19"/>
  <c r="D668" i="19"/>
  <c r="E668" i="19"/>
  <c r="F668" i="19"/>
  <c r="H668" i="19"/>
  <c r="I668" i="19"/>
  <c r="J668" i="19"/>
  <c r="C669" i="19"/>
  <c r="D669" i="19"/>
  <c r="E669" i="19"/>
  <c r="F669" i="19"/>
  <c r="H669" i="19"/>
  <c r="I669" i="19"/>
  <c r="J669" i="19"/>
  <c r="C670" i="19"/>
  <c r="D670" i="19"/>
  <c r="E670" i="19"/>
  <c r="F670" i="19"/>
  <c r="H670" i="19"/>
  <c r="I670" i="19"/>
  <c r="J670" i="19"/>
  <c r="C671" i="19"/>
  <c r="D671" i="19"/>
  <c r="E671" i="19"/>
  <c r="F671" i="19"/>
  <c r="H671" i="19"/>
  <c r="I671" i="19"/>
  <c r="J671" i="19"/>
  <c r="C672" i="19"/>
  <c r="D672" i="19"/>
  <c r="E672" i="19"/>
  <c r="F672" i="19"/>
  <c r="H672" i="19"/>
  <c r="I672" i="19"/>
  <c r="J672" i="19"/>
  <c r="C673" i="19"/>
  <c r="D673" i="19"/>
  <c r="E673" i="19"/>
  <c r="F673" i="19"/>
  <c r="H673" i="19"/>
  <c r="I673" i="19"/>
  <c r="J673" i="19"/>
  <c r="C674" i="19"/>
  <c r="D674" i="19"/>
  <c r="E674" i="19"/>
  <c r="F674" i="19"/>
  <c r="H674" i="19"/>
  <c r="I674" i="19"/>
  <c r="J674" i="19"/>
  <c r="C675" i="19"/>
  <c r="D675" i="19"/>
  <c r="E675" i="19"/>
  <c r="F675" i="19"/>
  <c r="H675" i="19"/>
  <c r="I675" i="19"/>
  <c r="J675" i="19"/>
  <c r="C676" i="19"/>
  <c r="D676" i="19"/>
  <c r="E676" i="19"/>
  <c r="F676" i="19"/>
  <c r="H676" i="19"/>
  <c r="I676" i="19"/>
  <c r="J676" i="19"/>
  <c r="C677" i="19"/>
  <c r="D677" i="19"/>
  <c r="E677" i="19"/>
  <c r="F677" i="19"/>
  <c r="H677" i="19"/>
  <c r="I677" i="19"/>
  <c r="J677" i="19"/>
  <c r="C678" i="19"/>
  <c r="D678" i="19"/>
  <c r="E678" i="19"/>
  <c r="F678" i="19"/>
  <c r="H678" i="19"/>
  <c r="I678" i="19"/>
  <c r="J678" i="19"/>
  <c r="C679" i="19"/>
  <c r="D679" i="19"/>
  <c r="E679" i="19"/>
  <c r="F679" i="19"/>
  <c r="H679" i="19"/>
  <c r="I679" i="19"/>
  <c r="J679" i="19"/>
  <c r="C680" i="19"/>
  <c r="D680" i="19"/>
  <c r="E680" i="19"/>
  <c r="F680" i="19"/>
  <c r="H680" i="19"/>
  <c r="I680" i="19"/>
  <c r="J680" i="19"/>
  <c r="C681" i="19"/>
  <c r="D681" i="19"/>
  <c r="E681" i="19"/>
  <c r="F681" i="19"/>
  <c r="H681" i="19"/>
  <c r="I681" i="19"/>
  <c r="J681" i="19"/>
  <c r="C682" i="19"/>
  <c r="D682" i="19"/>
  <c r="E682" i="19"/>
  <c r="F682" i="19"/>
  <c r="H682" i="19"/>
  <c r="I682" i="19"/>
  <c r="J682" i="19"/>
  <c r="C683" i="19"/>
  <c r="D683" i="19"/>
  <c r="E683" i="19"/>
  <c r="F683" i="19"/>
  <c r="H683" i="19"/>
  <c r="I683" i="19"/>
  <c r="J683" i="19"/>
  <c r="C684" i="19"/>
  <c r="D684" i="19"/>
  <c r="E684" i="19"/>
  <c r="F684" i="19"/>
  <c r="H684" i="19"/>
  <c r="I684" i="19"/>
  <c r="J684" i="19"/>
  <c r="C685" i="19"/>
  <c r="D685" i="19"/>
  <c r="E685" i="19"/>
  <c r="F685" i="19"/>
  <c r="H685" i="19"/>
  <c r="I685" i="19"/>
  <c r="J685" i="19"/>
  <c r="C686" i="19"/>
  <c r="D686" i="19"/>
  <c r="E686" i="19"/>
  <c r="F686" i="19"/>
  <c r="H686" i="19"/>
  <c r="I686" i="19"/>
  <c r="J686" i="19"/>
  <c r="C687" i="19"/>
  <c r="D687" i="19"/>
  <c r="E687" i="19"/>
  <c r="F687" i="19"/>
  <c r="H687" i="19"/>
  <c r="I687" i="19"/>
  <c r="J687" i="19"/>
  <c r="C688" i="19"/>
  <c r="D688" i="19"/>
  <c r="E688" i="19"/>
  <c r="F688" i="19"/>
  <c r="H688" i="19"/>
  <c r="I688" i="19"/>
  <c r="J688" i="19"/>
  <c r="C689" i="19"/>
  <c r="D689" i="19"/>
  <c r="E689" i="19"/>
  <c r="F689" i="19"/>
  <c r="H689" i="19"/>
  <c r="I689" i="19"/>
  <c r="J689" i="19"/>
  <c r="C690" i="19"/>
  <c r="D690" i="19"/>
  <c r="E690" i="19"/>
  <c r="F690" i="19"/>
  <c r="H690" i="19"/>
  <c r="I690" i="19"/>
  <c r="J690" i="19"/>
  <c r="C691" i="19"/>
  <c r="D691" i="19"/>
  <c r="E691" i="19"/>
  <c r="F691" i="19"/>
  <c r="H691" i="19"/>
  <c r="I691" i="19"/>
  <c r="J691" i="19"/>
  <c r="C692" i="19"/>
  <c r="D692" i="19"/>
  <c r="E692" i="19"/>
  <c r="F692" i="19"/>
  <c r="H692" i="19"/>
  <c r="I692" i="19"/>
  <c r="J692" i="19"/>
  <c r="C693" i="19"/>
  <c r="D693" i="19"/>
  <c r="E693" i="19"/>
  <c r="F693" i="19"/>
  <c r="H693" i="19"/>
  <c r="I693" i="19"/>
  <c r="J693" i="19"/>
  <c r="C694" i="19"/>
  <c r="D694" i="19"/>
  <c r="E694" i="19"/>
  <c r="F694" i="19"/>
  <c r="H694" i="19"/>
  <c r="I694" i="19"/>
  <c r="J694" i="19"/>
  <c r="C695" i="19"/>
  <c r="D695" i="19"/>
  <c r="E695" i="19"/>
  <c r="F695" i="19"/>
  <c r="H695" i="19"/>
  <c r="I695" i="19"/>
  <c r="J695" i="19"/>
  <c r="C696" i="19"/>
  <c r="D696" i="19"/>
  <c r="E696" i="19"/>
  <c r="F696" i="19"/>
  <c r="H696" i="19"/>
  <c r="I696" i="19"/>
  <c r="J696" i="19"/>
  <c r="C697" i="19"/>
  <c r="D697" i="19"/>
  <c r="E697" i="19"/>
  <c r="F697" i="19"/>
  <c r="H697" i="19"/>
  <c r="I697" i="19"/>
  <c r="J697" i="19"/>
  <c r="C698" i="19"/>
  <c r="D698" i="19"/>
  <c r="E698" i="19"/>
  <c r="F698" i="19"/>
  <c r="H698" i="19"/>
  <c r="I698" i="19"/>
  <c r="J698" i="19"/>
  <c r="C699" i="19"/>
  <c r="D699" i="19"/>
  <c r="E699" i="19"/>
  <c r="F699" i="19"/>
  <c r="H699" i="19"/>
  <c r="I699" i="19"/>
  <c r="J699" i="19"/>
  <c r="C700" i="19"/>
  <c r="D700" i="19"/>
  <c r="E700" i="19"/>
  <c r="F700" i="19"/>
  <c r="H700" i="19"/>
  <c r="I700" i="19"/>
  <c r="J700" i="19"/>
  <c r="C701" i="19"/>
  <c r="D701" i="19"/>
  <c r="E701" i="19"/>
  <c r="F701" i="19"/>
  <c r="H701" i="19"/>
  <c r="I701" i="19"/>
  <c r="J701" i="19"/>
  <c r="C702" i="19"/>
  <c r="D702" i="19"/>
  <c r="E702" i="19"/>
  <c r="F702" i="19"/>
  <c r="H702" i="19"/>
  <c r="I702" i="19"/>
  <c r="J702" i="19"/>
  <c r="C703" i="19"/>
  <c r="D703" i="19"/>
  <c r="E703" i="19"/>
  <c r="F703" i="19"/>
  <c r="H703" i="19"/>
  <c r="I703" i="19"/>
  <c r="J703" i="19"/>
  <c r="C704" i="19"/>
  <c r="D704" i="19"/>
  <c r="E704" i="19"/>
  <c r="F704" i="19"/>
  <c r="H704" i="19"/>
  <c r="I704" i="19"/>
  <c r="J704" i="19"/>
  <c r="C705" i="19"/>
  <c r="D705" i="19"/>
  <c r="E705" i="19"/>
  <c r="F705" i="19"/>
  <c r="H705" i="19"/>
  <c r="I705" i="19"/>
  <c r="J705" i="19"/>
  <c r="C706" i="19"/>
  <c r="D706" i="19"/>
  <c r="E706" i="19"/>
  <c r="F706" i="19"/>
  <c r="H706" i="19"/>
  <c r="I706" i="19"/>
  <c r="J706" i="19"/>
  <c r="C707" i="19"/>
  <c r="D707" i="19"/>
  <c r="E707" i="19"/>
  <c r="F707" i="19"/>
  <c r="H707" i="19"/>
  <c r="I707" i="19"/>
  <c r="J707" i="19"/>
  <c r="C708" i="19"/>
  <c r="D708" i="19"/>
  <c r="E708" i="19"/>
  <c r="F708" i="19"/>
  <c r="H708" i="19"/>
  <c r="I708" i="19"/>
  <c r="J708" i="19"/>
  <c r="C709" i="19"/>
  <c r="D709" i="19"/>
  <c r="E709" i="19"/>
  <c r="F709" i="19"/>
  <c r="H709" i="19"/>
  <c r="I709" i="19"/>
  <c r="J709" i="19"/>
  <c r="C710" i="19"/>
  <c r="D710" i="19"/>
  <c r="E710" i="19"/>
  <c r="F710" i="19"/>
  <c r="H710" i="19"/>
  <c r="I710" i="19"/>
  <c r="J710" i="19"/>
  <c r="C711" i="19"/>
  <c r="D711" i="19"/>
  <c r="E711" i="19"/>
  <c r="F711" i="19"/>
  <c r="H711" i="19"/>
  <c r="I711" i="19"/>
  <c r="J711" i="19"/>
  <c r="C712" i="19"/>
  <c r="D712" i="19"/>
  <c r="E712" i="19"/>
  <c r="F712" i="19"/>
  <c r="H712" i="19"/>
  <c r="I712" i="19"/>
  <c r="J712" i="19"/>
  <c r="C713" i="19"/>
  <c r="D713" i="19"/>
  <c r="E713" i="19"/>
  <c r="F713" i="19"/>
  <c r="H713" i="19"/>
  <c r="I713" i="19"/>
  <c r="J713" i="19"/>
  <c r="C714" i="19"/>
  <c r="D714" i="19"/>
  <c r="E714" i="19"/>
  <c r="F714" i="19"/>
  <c r="H714" i="19"/>
  <c r="I714" i="19"/>
  <c r="J714" i="19"/>
  <c r="C715" i="19"/>
  <c r="D715" i="19"/>
  <c r="E715" i="19"/>
  <c r="F715" i="19"/>
  <c r="H715" i="19"/>
  <c r="I715" i="19"/>
  <c r="J715" i="19"/>
  <c r="C716" i="19"/>
  <c r="D716" i="19"/>
  <c r="E716" i="19"/>
  <c r="F716" i="19"/>
  <c r="H716" i="19"/>
  <c r="I716" i="19"/>
  <c r="J716" i="19"/>
  <c r="C717" i="19"/>
  <c r="D717" i="19"/>
  <c r="E717" i="19"/>
  <c r="F717" i="19"/>
  <c r="H717" i="19"/>
  <c r="I717" i="19"/>
  <c r="J717" i="19"/>
  <c r="C718" i="19"/>
  <c r="D718" i="19"/>
  <c r="E718" i="19"/>
  <c r="F718" i="19"/>
  <c r="H718" i="19"/>
  <c r="I718" i="19"/>
  <c r="J718" i="19"/>
  <c r="C719" i="19"/>
  <c r="D719" i="19"/>
  <c r="E719" i="19"/>
  <c r="F719" i="19"/>
  <c r="H719" i="19"/>
  <c r="I719" i="19"/>
  <c r="J719" i="19"/>
  <c r="C720" i="19"/>
  <c r="D720" i="19"/>
  <c r="E720" i="19"/>
  <c r="F720" i="19"/>
  <c r="H720" i="19"/>
  <c r="I720" i="19"/>
  <c r="J720" i="19"/>
  <c r="C721" i="19"/>
  <c r="D721" i="19"/>
  <c r="E721" i="19"/>
  <c r="F721" i="19"/>
  <c r="H721" i="19"/>
  <c r="I721" i="19"/>
  <c r="J721" i="19"/>
  <c r="C722" i="19"/>
  <c r="D722" i="19"/>
  <c r="E722" i="19"/>
  <c r="F722" i="19"/>
  <c r="H722" i="19"/>
  <c r="I722" i="19"/>
  <c r="J722" i="19"/>
  <c r="C723" i="19"/>
  <c r="D723" i="19"/>
  <c r="E723" i="19"/>
  <c r="F723" i="19"/>
  <c r="H723" i="19"/>
  <c r="I723" i="19"/>
  <c r="J723" i="19"/>
  <c r="C724" i="19"/>
  <c r="D724" i="19"/>
  <c r="E724" i="19"/>
  <c r="F724" i="19"/>
  <c r="H724" i="19"/>
  <c r="I724" i="19"/>
  <c r="J724" i="19"/>
  <c r="C725" i="19"/>
  <c r="D725" i="19"/>
  <c r="E725" i="19"/>
  <c r="F725" i="19"/>
  <c r="H725" i="19"/>
  <c r="I725" i="19"/>
  <c r="J725" i="19"/>
  <c r="C726" i="19"/>
  <c r="D726" i="19"/>
  <c r="E726" i="19"/>
  <c r="F726" i="19"/>
  <c r="H726" i="19"/>
  <c r="I726" i="19"/>
  <c r="J726" i="19"/>
  <c r="C727" i="19"/>
  <c r="D727" i="19"/>
  <c r="E727" i="19"/>
  <c r="F727" i="19"/>
  <c r="H727" i="19"/>
  <c r="I727" i="19"/>
  <c r="J727" i="19"/>
  <c r="C728" i="19"/>
  <c r="D728" i="19"/>
  <c r="E728" i="19"/>
  <c r="F728" i="19"/>
  <c r="H728" i="19"/>
  <c r="I728" i="19"/>
  <c r="J728" i="19"/>
  <c r="C729" i="19"/>
  <c r="D729" i="19"/>
  <c r="E729" i="19"/>
  <c r="F729" i="19"/>
  <c r="H729" i="19"/>
  <c r="I729" i="19"/>
  <c r="J729" i="19"/>
  <c r="C730" i="19"/>
  <c r="D730" i="19"/>
  <c r="E730" i="19"/>
  <c r="F730" i="19"/>
  <c r="H730" i="19"/>
  <c r="I730" i="19"/>
  <c r="J730" i="19"/>
  <c r="C731" i="19"/>
  <c r="D731" i="19"/>
  <c r="E731" i="19"/>
  <c r="F731" i="19"/>
  <c r="H731" i="19"/>
  <c r="I731" i="19"/>
  <c r="J731" i="19"/>
  <c r="C732" i="19"/>
  <c r="D732" i="19"/>
  <c r="E732" i="19"/>
  <c r="F732" i="19"/>
  <c r="H732" i="19"/>
  <c r="I732" i="19"/>
  <c r="J732" i="19"/>
  <c r="C733" i="19"/>
  <c r="D733" i="19"/>
  <c r="E733" i="19"/>
  <c r="F733" i="19"/>
  <c r="H733" i="19"/>
  <c r="I733" i="19"/>
  <c r="J733" i="19"/>
  <c r="C734" i="19"/>
  <c r="D734" i="19"/>
  <c r="E734" i="19"/>
  <c r="F734" i="19"/>
  <c r="H734" i="19"/>
  <c r="I734" i="19"/>
  <c r="J734" i="19"/>
  <c r="C735" i="19"/>
  <c r="D735" i="19"/>
  <c r="E735" i="19"/>
  <c r="F735" i="19"/>
  <c r="H735" i="19"/>
  <c r="I735" i="19"/>
  <c r="J735" i="19"/>
  <c r="C736" i="19"/>
  <c r="D736" i="19"/>
  <c r="E736" i="19"/>
  <c r="F736" i="19"/>
  <c r="H736" i="19"/>
  <c r="I736" i="19"/>
  <c r="J736" i="19"/>
  <c r="C737" i="19"/>
  <c r="D737" i="19"/>
  <c r="E737" i="19"/>
  <c r="F737" i="19"/>
  <c r="H737" i="19"/>
  <c r="I737" i="19"/>
  <c r="J737" i="19"/>
  <c r="C738" i="19"/>
  <c r="D738" i="19"/>
  <c r="E738" i="19"/>
  <c r="F738" i="19"/>
  <c r="H738" i="19"/>
  <c r="I738" i="19"/>
  <c r="J738" i="19"/>
  <c r="C739" i="19"/>
  <c r="D739" i="19"/>
  <c r="E739" i="19"/>
  <c r="F739" i="19"/>
  <c r="H739" i="19"/>
  <c r="I739" i="19"/>
  <c r="J739" i="19"/>
  <c r="C740" i="19"/>
  <c r="D740" i="19"/>
  <c r="E740" i="19"/>
  <c r="F740" i="19"/>
  <c r="H740" i="19"/>
  <c r="I740" i="19"/>
  <c r="J740" i="19"/>
  <c r="C741" i="19"/>
  <c r="D741" i="19"/>
  <c r="E741" i="19"/>
  <c r="F741" i="19"/>
  <c r="H741" i="19"/>
  <c r="I741" i="19"/>
  <c r="J741" i="19"/>
  <c r="C742" i="19"/>
  <c r="D742" i="19"/>
  <c r="E742" i="19"/>
  <c r="F742" i="19"/>
  <c r="H742" i="19"/>
  <c r="I742" i="19"/>
  <c r="J742" i="19"/>
  <c r="C743" i="19"/>
  <c r="D743" i="19"/>
  <c r="E743" i="19"/>
  <c r="F743" i="19"/>
  <c r="H743" i="19"/>
  <c r="I743" i="19"/>
  <c r="J743" i="19"/>
  <c r="C744" i="19"/>
  <c r="D744" i="19"/>
  <c r="E744" i="19"/>
  <c r="F744" i="19"/>
  <c r="H744" i="19"/>
  <c r="I744" i="19"/>
  <c r="J744" i="19"/>
  <c r="C745" i="19"/>
  <c r="D745" i="19"/>
  <c r="E745" i="19"/>
  <c r="F745" i="19"/>
  <c r="H745" i="19"/>
  <c r="I745" i="19"/>
  <c r="J745" i="19"/>
  <c r="C746" i="19"/>
  <c r="D746" i="19"/>
  <c r="E746" i="19"/>
  <c r="F746" i="19"/>
  <c r="H746" i="19"/>
  <c r="I746" i="19"/>
  <c r="J746" i="19"/>
  <c r="C747" i="19"/>
  <c r="D747" i="19"/>
  <c r="E747" i="19"/>
  <c r="F747" i="19"/>
  <c r="H747" i="19"/>
  <c r="I747" i="19"/>
  <c r="J747" i="19"/>
  <c r="C748" i="19"/>
  <c r="D748" i="19"/>
  <c r="E748" i="19"/>
  <c r="F748" i="19"/>
  <c r="H748" i="19"/>
  <c r="I748" i="19"/>
  <c r="J748" i="19"/>
  <c r="C749" i="19"/>
  <c r="D749" i="19"/>
  <c r="E749" i="19"/>
  <c r="F749" i="19"/>
  <c r="H749" i="19"/>
  <c r="I749" i="19"/>
  <c r="J749" i="19"/>
  <c r="C750" i="19"/>
  <c r="D750" i="19"/>
  <c r="E750" i="19"/>
  <c r="F750" i="19"/>
  <c r="H750" i="19"/>
  <c r="I750" i="19"/>
  <c r="J750" i="19"/>
  <c r="C751" i="19"/>
  <c r="D751" i="19"/>
  <c r="E751" i="19"/>
  <c r="F751" i="19"/>
  <c r="H751" i="19"/>
  <c r="I751" i="19"/>
  <c r="J751" i="19"/>
  <c r="C752" i="19"/>
  <c r="D752" i="19"/>
  <c r="E752" i="19"/>
  <c r="F752" i="19"/>
  <c r="H752" i="19"/>
  <c r="I752" i="19"/>
  <c r="J752" i="19"/>
  <c r="C753" i="19"/>
  <c r="D753" i="19"/>
  <c r="E753" i="19"/>
  <c r="F753" i="19"/>
  <c r="H753" i="19"/>
  <c r="I753" i="19"/>
  <c r="J753" i="19"/>
  <c r="C754" i="19"/>
  <c r="D754" i="19"/>
  <c r="E754" i="19"/>
  <c r="F754" i="19"/>
  <c r="H754" i="19"/>
  <c r="I754" i="19"/>
  <c r="J754" i="19"/>
  <c r="C755" i="19"/>
  <c r="D755" i="19"/>
  <c r="E755" i="19"/>
  <c r="F755" i="19"/>
  <c r="H755" i="19"/>
  <c r="I755" i="19"/>
  <c r="J755" i="19"/>
  <c r="C756" i="19"/>
  <c r="D756" i="19"/>
  <c r="E756" i="19"/>
  <c r="F756" i="19"/>
  <c r="H756" i="19"/>
  <c r="I756" i="19"/>
  <c r="J756" i="19"/>
  <c r="C757" i="19"/>
  <c r="D757" i="19"/>
  <c r="E757" i="19"/>
  <c r="F757" i="19"/>
  <c r="H757" i="19"/>
  <c r="I757" i="19"/>
  <c r="J757" i="19"/>
  <c r="C758" i="19"/>
  <c r="D758" i="19"/>
  <c r="E758" i="19"/>
  <c r="F758" i="19"/>
  <c r="H758" i="19"/>
  <c r="I758" i="19"/>
  <c r="J758" i="19"/>
  <c r="C759" i="19"/>
  <c r="D759" i="19"/>
  <c r="E759" i="19"/>
  <c r="F759" i="19"/>
  <c r="H759" i="19"/>
  <c r="I759" i="19"/>
  <c r="J759" i="19"/>
  <c r="C760" i="19"/>
  <c r="D760" i="19"/>
  <c r="E760" i="19"/>
  <c r="F760" i="19"/>
  <c r="H760" i="19"/>
  <c r="I760" i="19"/>
  <c r="J760" i="19"/>
  <c r="C761" i="19"/>
  <c r="D761" i="19"/>
  <c r="E761" i="19"/>
  <c r="F761" i="19"/>
  <c r="H761" i="19"/>
  <c r="I761" i="19"/>
  <c r="J761" i="19"/>
  <c r="C762" i="19"/>
  <c r="D762" i="19"/>
  <c r="E762" i="19"/>
  <c r="F762" i="19"/>
  <c r="H762" i="19"/>
  <c r="I762" i="19"/>
  <c r="J762" i="19"/>
  <c r="C763" i="19"/>
  <c r="D763" i="19"/>
  <c r="E763" i="19"/>
  <c r="F763" i="19"/>
  <c r="H763" i="19"/>
  <c r="I763" i="19"/>
  <c r="J763" i="19"/>
  <c r="C764" i="19"/>
  <c r="D764" i="19"/>
  <c r="E764" i="19"/>
  <c r="F764" i="19"/>
  <c r="H764" i="19"/>
  <c r="I764" i="19"/>
  <c r="J764" i="19"/>
  <c r="C765" i="19"/>
  <c r="D765" i="19"/>
  <c r="E765" i="19"/>
  <c r="F765" i="19"/>
  <c r="H765" i="19"/>
  <c r="I765" i="19"/>
  <c r="J765" i="19"/>
  <c r="C766" i="19"/>
  <c r="D766" i="19"/>
  <c r="E766" i="19"/>
  <c r="F766" i="19"/>
  <c r="H766" i="19"/>
  <c r="I766" i="19"/>
  <c r="J766" i="19"/>
  <c r="C767" i="19"/>
  <c r="D767" i="19"/>
  <c r="E767" i="19"/>
  <c r="F767" i="19"/>
  <c r="H767" i="19"/>
  <c r="I767" i="19"/>
  <c r="J767" i="19"/>
  <c r="C768" i="19"/>
  <c r="D768" i="19"/>
  <c r="E768" i="19"/>
  <c r="F768" i="19"/>
  <c r="H768" i="19"/>
  <c r="I768" i="19"/>
  <c r="J768" i="19"/>
  <c r="C769" i="19"/>
  <c r="D769" i="19"/>
  <c r="E769" i="19"/>
  <c r="F769" i="19"/>
  <c r="H769" i="19"/>
  <c r="I769" i="19"/>
  <c r="J769" i="19"/>
  <c r="C770" i="19"/>
  <c r="D770" i="19"/>
  <c r="E770" i="19"/>
  <c r="F770" i="19"/>
  <c r="H770" i="19"/>
  <c r="I770" i="19"/>
  <c r="J770" i="19"/>
  <c r="C771" i="19"/>
  <c r="D771" i="19"/>
  <c r="E771" i="19"/>
  <c r="F771" i="19"/>
  <c r="H771" i="19"/>
  <c r="I771" i="19"/>
  <c r="J771" i="19"/>
  <c r="C772" i="19"/>
  <c r="D772" i="19"/>
  <c r="E772" i="19"/>
  <c r="F772" i="19"/>
  <c r="H772" i="19"/>
  <c r="I772" i="19"/>
  <c r="J772" i="19"/>
  <c r="C773" i="19"/>
  <c r="D773" i="19"/>
  <c r="E773" i="19"/>
  <c r="F773" i="19"/>
  <c r="H773" i="19"/>
  <c r="I773" i="19"/>
  <c r="J773" i="19"/>
  <c r="C774" i="19"/>
  <c r="D774" i="19"/>
  <c r="E774" i="19"/>
  <c r="F774" i="19"/>
  <c r="H774" i="19"/>
  <c r="I774" i="19"/>
  <c r="J774" i="19"/>
  <c r="C775" i="19"/>
  <c r="D775" i="19"/>
  <c r="E775" i="19"/>
  <c r="F775" i="19"/>
  <c r="H775" i="19"/>
  <c r="I775" i="19"/>
  <c r="J775" i="19"/>
  <c r="C776" i="19"/>
  <c r="D776" i="19"/>
  <c r="E776" i="19"/>
  <c r="F776" i="19"/>
  <c r="H776" i="19"/>
  <c r="I776" i="19"/>
  <c r="J776" i="19"/>
  <c r="C777" i="19"/>
  <c r="D777" i="19"/>
  <c r="E777" i="19"/>
  <c r="F777" i="19"/>
  <c r="H777" i="19"/>
  <c r="I777" i="19"/>
  <c r="J777" i="19"/>
  <c r="C778" i="19"/>
  <c r="D778" i="19"/>
  <c r="E778" i="19"/>
  <c r="F778" i="19"/>
  <c r="H778" i="19"/>
  <c r="I778" i="19"/>
  <c r="J778" i="19"/>
  <c r="C779" i="19"/>
  <c r="D779" i="19"/>
  <c r="E779" i="19"/>
  <c r="F779" i="19"/>
  <c r="H779" i="19"/>
  <c r="I779" i="19"/>
  <c r="J779" i="19"/>
  <c r="C780" i="19"/>
  <c r="D780" i="19"/>
  <c r="E780" i="19"/>
  <c r="F780" i="19"/>
  <c r="H780" i="19"/>
  <c r="I780" i="19"/>
  <c r="J780" i="19"/>
  <c r="C781" i="19"/>
  <c r="D781" i="19"/>
  <c r="E781" i="19"/>
  <c r="F781" i="19"/>
  <c r="H781" i="19"/>
  <c r="I781" i="19"/>
  <c r="J781" i="19"/>
  <c r="C782" i="19"/>
  <c r="D782" i="19"/>
  <c r="E782" i="19"/>
  <c r="F782" i="19"/>
  <c r="H782" i="19"/>
  <c r="I782" i="19"/>
  <c r="J782" i="19"/>
  <c r="C783" i="19"/>
  <c r="D783" i="19"/>
  <c r="E783" i="19"/>
  <c r="F783" i="19"/>
  <c r="H783" i="19"/>
  <c r="I783" i="19"/>
  <c r="J783" i="19"/>
  <c r="C784" i="19"/>
  <c r="D784" i="19"/>
  <c r="E784" i="19"/>
  <c r="F784" i="19"/>
  <c r="H784" i="19"/>
  <c r="I784" i="19"/>
  <c r="J784" i="19"/>
  <c r="C785" i="19"/>
  <c r="D785" i="19"/>
  <c r="E785" i="19"/>
  <c r="F785" i="19"/>
  <c r="H785" i="19"/>
  <c r="I785" i="19"/>
  <c r="J785" i="19"/>
  <c r="C786" i="19"/>
  <c r="D786" i="19"/>
  <c r="E786" i="19"/>
  <c r="F786" i="19"/>
  <c r="H786" i="19"/>
  <c r="I786" i="19"/>
  <c r="J786" i="19"/>
  <c r="C787" i="19"/>
  <c r="D787" i="19"/>
  <c r="E787" i="19"/>
  <c r="F787" i="19"/>
  <c r="H787" i="19"/>
  <c r="I787" i="19"/>
  <c r="J787" i="19"/>
  <c r="C788" i="19"/>
  <c r="D788" i="19"/>
  <c r="E788" i="19"/>
  <c r="F788" i="19"/>
  <c r="H788" i="19"/>
  <c r="I788" i="19"/>
  <c r="J788" i="19"/>
  <c r="C789" i="19"/>
  <c r="D789" i="19"/>
  <c r="E789" i="19"/>
  <c r="F789" i="19"/>
  <c r="H789" i="19"/>
  <c r="I789" i="19"/>
  <c r="J789" i="19"/>
  <c r="C790" i="19"/>
  <c r="D790" i="19"/>
  <c r="E790" i="19"/>
  <c r="F790" i="19"/>
  <c r="H790" i="19"/>
  <c r="I790" i="19"/>
  <c r="J790" i="19"/>
  <c r="C791" i="19"/>
  <c r="D791" i="19"/>
  <c r="E791" i="19"/>
  <c r="F791" i="19"/>
  <c r="H791" i="19"/>
  <c r="I791" i="19"/>
  <c r="J791" i="19"/>
  <c r="C792" i="19"/>
  <c r="D792" i="19"/>
  <c r="E792" i="19"/>
  <c r="F792" i="19"/>
  <c r="H792" i="19"/>
  <c r="I792" i="19"/>
  <c r="J792" i="19"/>
  <c r="C793" i="19"/>
  <c r="D793" i="19"/>
  <c r="E793" i="19"/>
  <c r="F793" i="19"/>
  <c r="H793" i="19"/>
  <c r="I793" i="19"/>
  <c r="J793" i="19"/>
  <c r="C794" i="19"/>
  <c r="D794" i="19"/>
  <c r="E794" i="19"/>
  <c r="F794" i="19"/>
  <c r="H794" i="19"/>
  <c r="I794" i="19"/>
  <c r="J794" i="19"/>
  <c r="C795" i="19"/>
  <c r="D795" i="19"/>
  <c r="E795" i="19"/>
  <c r="F795" i="19"/>
  <c r="H795" i="19"/>
  <c r="I795" i="19"/>
  <c r="J795" i="19"/>
  <c r="C796" i="19"/>
  <c r="D796" i="19"/>
  <c r="E796" i="19"/>
  <c r="F796" i="19"/>
  <c r="H796" i="19"/>
  <c r="I796" i="19"/>
  <c r="J796" i="19"/>
  <c r="C797" i="19"/>
  <c r="D797" i="19"/>
  <c r="E797" i="19"/>
  <c r="F797" i="19"/>
  <c r="H797" i="19"/>
  <c r="I797" i="19"/>
  <c r="J797" i="19"/>
  <c r="C798" i="19"/>
  <c r="D798" i="19"/>
  <c r="E798" i="19"/>
  <c r="F798" i="19"/>
  <c r="H798" i="19"/>
  <c r="I798" i="19"/>
  <c r="J798" i="19"/>
  <c r="C799" i="19"/>
  <c r="D799" i="19"/>
  <c r="E799" i="19"/>
  <c r="F799" i="19"/>
  <c r="H799" i="19"/>
  <c r="I799" i="19"/>
  <c r="J799" i="19"/>
  <c r="C800" i="19"/>
  <c r="D800" i="19"/>
  <c r="E800" i="19"/>
  <c r="F800" i="19"/>
  <c r="H800" i="19"/>
  <c r="I800" i="19"/>
  <c r="J800" i="19"/>
  <c r="C801" i="19"/>
  <c r="D801" i="19"/>
  <c r="E801" i="19"/>
  <c r="F801" i="19"/>
  <c r="H801" i="19"/>
  <c r="I801" i="19"/>
  <c r="J801" i="19"/>
  <c r="C802" i="19"/>
  <c r="D802" i="19"/>
  <c r="E802" i="19"/>
  <c r="F802" i="19"/>
  <c r="H802" i="19"/>
  <c r="I802" i="19"/>
  <c r="J802" i="19"/>
  <c r="C803" i="19"/>
  <c r="D803" i="19"/>
  <c r="E803" i="19"/>
  <c r="F803" i="19"/>
  <c r="H803" i="19"/>
  <c r="I803" i="19"/>
  <c r="J803" i="19"/>
  <c r="C804" i="19"/>
  <c r="D804" i="19"/>
  <c r="E804" i="19"/>
  <c r="F804" i="19"/>
  <c r="H804" i="19"/>
  <c r="I804" i="19"/>
  <c r="J804" i="19"/>
  <c r="C805" i="19"/>
  <c r="D805" i="19"/>
  <c r="E805" i="19"/>
  <c r="F805" i="19"/>
  <c r="H805" i="19"/>
  <c r="I805" i="19"/>
  <c r="J805" i="19"/>
  <c r="C806" i="19"/>
  <c r="D806" i="19"/>
  <c r="E806" i="19"/>
  <c r="F806" i="19"/>
  <c r="H806" i="19"/>
  <c r="I806" i="19"/>
  <c r="J806" i="19"/>
  <c r="C807" i="19"/>
  <c r="D807" i="19"/>
  <c r="E807" i="19"/>
  <c r="F807" i="19"/>
  <c r="H807" i="19"/>
  <c r="I807" i="19"/>
  <c r="J807" i="19"/>
  <c r="C808" i="19"/>
  <c r="D808" i="19"/>
  <c r="E808" i="19"/>
  <c r="F808" i="19"/>
  <c r="H808" i="19"/>
  <c r="I808" i="19"/>
  <c r="J808" i="19"/>
  <c r="C809" i="19"/>
  <c r="D809" i="19"/>
  <c r="E809" i="19"/>
  <c r="F809" i="19"/>
  <c r="H809" i="19"/>
  <c r="I809" i="19"/>
  <c r="J809" i="19"/>
  <c r="C810" i="19"/>
  <c r="D810" i="19"/>
  <c r="E810" i="19"/>
  <c r="F810" i="19"/>
  <c r="H810" i="19"/>
  <c r="I810" i="19"/>
  <c r="J810" i="19"/>
  <c r="C811" i="19"/>
  <c r="D811" i="19"/>
  <c r="E811" i="19"/>
  <c r="F811" i="19"/>
  <c r="H811" i="19"/>
  <c r="I811" i="19"/>
  <c r="J811" i="19"/>
  <c r="C812" i="19"/>
  <c r="D812" i="19"/>
  <c r="E812" i="19"/>
  <c r="F812" i="19"/>
  <c r="H812" i="19"/>
  <c r="I812" i="19"/>
  <c r="J812" i="19"/>
  <c r="C813" i="19"/>
  <c r="D813" i="19"/>
  <c r="E813" i="19"/>
  <c r="F813" i="19"/>
  <c r="H813" i="19"/>
  <c r="I813" i="19"/>
  <c r="J813" i="19"/>
  <c r="C814" i="19"/>
  <c r="D814" i="19"/>
  <c r="E814" i="19"/>
  <c r="F814" i="19"/>
  <c r="H814" i="19"/>
  <c r="I814" i="19"/>
  <c r="J814" i="19"/>
  <c r="C815" i="19"/>
  <c r="D815" i="19"/>
  <c r="E815" i="19"/>
  <c r="F815" i="19"/>
  <c r="H815" i="19"/>
  <c r="I815" i="19"/>
  <c r="J815" i="19"/>
  <c r="C816" i="19"/>
  <c r="D816" i="19"/>
  <c r="E816" i="19"/>
  <c r="F816" i="19"/>
  <c r="H816" i="19"/>
  <c r="I816" i="19"/>
  <c r="J816" i="19"/>
  <c r="C817" i="19"/>
  <c r="D817" i="19"/>
  <c r="E817" i="19"/>
  <c r="F817" i="19"/>
  <c r="H817" i="19"/>
  <c r="I817" i="19"/>
  <c r="J817" i="19"/>
  <c r="C818" i="19"/>
  <c r="D818" i="19"/>
  <c r="E818" i="19"/>
  <c r="F818" i="19"/>
  <c r="H818" i="19"/>
  <c r="I818" i="19"/>
  <c r="J818" i="19"/>
  <c r="C819" i="19"/>
  <c r="D819" i="19"/>
  <c r="E819" i="19"/>
  <c r="F819" i="19"/>
  <c r="H819" i="19"/>
  <c r="I819" i="19"/>
  <c r="J819" i="19"/>
  <c r="C820" i="19"/>
  <c r="D820" i="19"/>
  <c r="E820" i="19"/>
  <c r="F820" i="19"/>
  <c r="H820" i="19"/>
  <c r="I820" i="19"/>
  <c r="J820" i="19"/>
  <c r="C821" i="19"/>
  <c r="D821" i="19"/>
  <c r="E821" i="19"/>
  <c r="F821" i="19"/>
  <c r="H821" i="19"/>
  <c r="I821" i="19"/>
  <c r="J821" i="19"/>
  <c r="C822" i="19"/>
  <c r="D822" i="19"/>
  <c r="E822" i="19"/>
  <c r="F822" i="19"/>
  <c r="H822" i="19"/>
  <c r="I822" i="19"/>
  <c r="J822" i="19"/>
  <c r="C823" i="19"/>
  <c r="D823" i="19"/>
  <c r="E823" i="19"/>
  <c r="F823" i="19"/>
  <c r="H823" i="19"/>
  <c r="I823" i="19"/>
  <c r="J823" i="19"/>
  <c r="C824" i="19"/>
  <c r="D824" i="19"/>
  <c r="E824" i="19"/>
  <c r="F824" i="19"/>
  <c r="H824" i="19"/>
  <c r="I824" i="19"/>
  <c r="J824" i="19"/>
  <c r="C825" i="19"/>
  <c r="D825" i="19"/>
  <c r="E825" i="19"/>
  <c r="F825" i="19"/>
  <c r="H825" i="19"/>
  <c r="I825" i="19"/>
  <c r="J825" i="19"/>
  <c r="C826" i="19"/>
  <c r="D826" i="19"/>
  <c r="E826" i="19"/>
  <c r="F826" i="19"/>
  <c r="H826" i="19"/>
  <c r="I826" i="19"/>
  <c r="J826" i="19"/>
  <c r="C827" i="19"/>
  <c r="D827" i="19"/>
  <c r="E827" i="19"/>
  <c r="F827" i="19"/>
  <c r="H827" i="19"/>
  <c r="I827" i="19"/>
  <c r="J827" i="19"/>
  <c r="C828" i="19"/>
  <c r="D828" i="19"/>
  <c r="E828" i="19"/>
  <c r="F828" i="19"/>
  <c r="H828" i="19"/>
  <c r="I828" i="19"/>
  <c r="J828" i="19"/>
  <c r="C829" i="19"/>
  <c r="D829" i="19"/>
  <c r="E829" i="19"/>
  <c r="F829" i="19"/>
  <c r="H829" i="19"/>
  <c r="I829" i="19"/>
  <c r="J829" i="19"/>
  <c r="C830" i="19"/>
  <c r="D830" i="19"/>
  <c r="E830" i="19"/>
  <c r="F830" i="19"/>
  <c r="H830" i="19"/>
  <c r="I830" i="19"/>
  <c r="J830" i="19"/>
  <c r="C831" i="19"/>
  <c r="D831" i="19"/>
  <c r="E831" i="19"/>
  <c r="F831" i="19"/>
  <c r="H831" i="19"/>
  <c r="I831" i="19"/>
  <c r="J831" i="19"/>
  <c r="C832" i="19"/>
  <c r="D832" i="19"/>
  <c r="E832" i="19"/>
  <c r="F832" i="19"/>
  <c r="H832" i="19"/>
  <c r="I832" i="19"/>
  <c r="J832" i="19"/>
  <c r="C833" i="19"/>
  <c r="D833" i="19"/>
  <c r="E833" i="19"/>
  <c r="F833" i="19"/>
  <c r="H833" i="19"/>
  <c r="I833" i="19"/>
  <c r="J833" i="19"/>
  <c r="C834" i="19"/>
  <c r="D834" i="19"/>
  <c r="E834" i="19"/>
  <c r="F834" i="19"/>
  <c r="H834" i="19"/>
  <c r="I834" i="19"/>
  <c r="J834" i="19"/>
  <c r="C835" i="19"/>
  <c r="D835" i="19"/>
  <c r="E835" i="19"/>
  <c r="F835" i="19"/>
  <c r="H835" i="19"/>
  <c r="I835" i="19"/>
  <c r="J835" i="19"/>
  <c r="C836" i="19"/>
  <c r="D836" i="19"/>
  <c r="E836" i="19"/>
  <c r="F836" i="19"/>
  <c r="H836" i="19"/>
  <c r="I836" i="19"/>
  <c r="J836" i="19"/>
  <c r="C837" i="19"/>
  <c r="D837" i="19"/>
  <c r="E837" i="19"/>
  <c r="F837" i="19"/>
  <c r="H837" i="19"/>
  <c r="I837" i="19"/>
  <c r="J837" i="19"/>
  <c r="C838" i="19"/>
  <c r="D838" i="19"/>
  <c r="E838" i="19"/>
  <c r="F838" i="19"/>
  <c r="H838" i="19"/>
  <c r="I838" i="19"/>
  <c r="J838" i="19"/>
  <c r="C839" i="19"/>
  <c r="D839" i="19"/>
  <c r="E839" i="19"/>
  <c r="F839" i="19"/>
  <c r="H839" i="19"/>
  <c r="I839" i="19"/>
  <c r="J839" i="19"/>
  <c r="C840" i="19"/>
  <c r="D840" i="19"/>
  <c r="E840" i="19"/>
  <c r="F840" i="19"/>
  <c r="H840" i="19"/>
  <c r="I840" i="19"/>
  <c r="J840" i="19"/>
  <c r="C841" i="19"/>
  <c r="D841" i="19"/>
  <c r="E841" i="19"/>
  <c r="F841" i="19"/>
  <c r="H841" i="19"/>
  <c r="I841" i="19"/>
  <c r="J841" i="19"/>
  <c r="C842" i="19"/>
  <c r="D842" i="19"/>
  <c r="E842" i="19"/>
  <c r="F842" i="19"/>
  <c r="H842" i="19"/>
  <c r="I842" i="19"/>
  <c r="J842" i="19"/>
  <c r="C843" i="19"/>
  <c r="D843" i="19"/>
  <c r="E843" i="19"/>
  <c r="F843" i="19"/>
  <c r="H843" i="19"/>
  <c r="I843" i="19"/>
  <c r="J843" i="19"/>
  <c r="C844" i="19"/>
  <c r="D844" i="19"/>
  <c r="E844" i="19"/>
  <c r="F844" i="19"/>
  <c r="H844" i="19"/>
  <c r="I844" i="19"/>
  <c r="J844" i="19"/>
  <c r="C845" i="19"/>
  <c r="D845" i="19"/>
  <c r="E845" i="19"/>
  <c r="F845" i="19"/>
  <c r="H845" i="19"/>
  <c r="I845" i="19"/>
  <c r="J845" i="19"/>
  <c r="C846" i="19"/>
  <c r="D846" i="19"/>
  <c r="E846" i="19"/>
  <c r="F846" i="19"/>
  <c r="H846" i="19"/>
  <c r="I846" i="19"/>
  <c r="J846" i="19"/>
  <c r="C847" i="19"/>
  <c r="D847" i="19"/>
  <c r="E847" i="19"/>
  <c r="F847" i="19"/>
  <c r="H847" i="19"/>
  <c r="I847" i="19"/>
  <c r="J847" i="19"/>
  <c r="C848" i="19"/>
  <c r="D848" i="19"/>
  <c r="E848" i="19"/>
  <c r="F848" i="19"/>
  <c r="H848" i="19"/>
  <c r="I848" i="19"/>
  <c r="J848" i="19"/>
  <c r="C849" i="19"/>
  <c r="D849" i="19"/>
  <c r="E849" i="19"/>
  <c r="F849" i="19"/>
  <c r="H849" i="19"/>
  <c r="I849" i="19"/>
  <c r="J849" i="19"/>
  <c r="C850" i="19"/>
  <c r="D850" i="19"/>
  <c r="E850" i="19"/>
  <c r="F850" i="19"/>
  <c r="H850" i="19"/>
  <c r="I850" i="19"/>
  <c r="J850" i="19"/>
  <c r="C851" i="19"/>
  <c r="D851" i="19"/>
  <c r="E851" i="19"/>
  <c r="F851" i="19"/>
  <c r="H851" i="19"/>
  <c r="I851" i="19"/>
  <c r="J851" i="19"/>
  <c r="C852" i="19"/>
  <c r="D852" i="19"/>
  <c r="E852" i="19"/>
  <c r="F852" i="19"/>
  <c r="H852" i="19"/>
  <c r="I852" i="19"/>
  <c r="J852" i="19"/>
  <c r="C853" i="19"/>
  <c r="D853" i="19"/>
  <c r="E853" i="19"/>
  <c r="F853" i="19"/>
  <c r="H853" i="19"/>
  <c r="I853" i="19"/>
  <c r="J853" i="19"/>
  <c r="C854" i="19"/>
  <c r="D854" i="19"/>
  <c r="E854" i="19"/>
  <c r="F854" i="19"/>
  <c r="H854" i="19"/>
  <c r="I854" i="19"/>
  <c r="J854" i="19"/>
  <c r="C855" i="19"/>
  <c r="D855" i="19"/>
  <c r="E855" i="19"/>
  <c r="F855" i="19"/>
  <c r="H855" i="19"/>
  <c r="I855" i="19"/>
  <c r="J855" i="19"/>
  <c r="C856" i="19"/>
  <c r="D856" i="19"/>
  <c r="E856" i="19"/>
  <c r="F856" i="19"/>
  <c r="H856" i="19"/>
  <c r="I856" i="19"/>
  <c r="J856" i="19"/>
  <c r="C857" i="19"/>
  <c r="D857" i="19"/>
  <c r="E857" i="19"/>
  <c r="F857" i="19"/>
  <c r="H857" i="19"/>
  <c r="I857" i="19"/>
  <c r="J857" i="19"/>
  <c r="C858" i="19"/>
  <c r="D858" i="19"/>
  <c r="E858" i="19"/>
  <c r="F858" i="19"/>
  <c r="H858" i="19"/>
  <c r="I858" i="19"/>
  <c r="J858" i="19"/>
  <c r="C859" i="19"/>
  <c r="D859" i="19"/>
  <c r="E859" i="19"/>
  <c r="F859" i="19"/>
  <c r="H859" i="19"/>
  <c r="I859" i="19"/>
  <c r="J859" i="19"/>
  <c r="C860" i="19"/>
  <c r="D860" i="19"/>
  <c r="E860" i="19"/>
  <c r="F860" i="19"/>
  <c r="H860" i="19"/>
  <c r="I860" i="19"/>
  <c r="J860" i="19"/>
  <c r="C861" i="19"/>
  <c r="D861" i="19"/>
  <c r="E861" i="19"/>
  <c r="F861" i="19"/>
  <c r="H861" i="19"/>
  <c r="I861" i="19"/>
  <c r="J861" i="19"/>
  <c r="C862" i="19"/>
  <c r="D862" i="19"/>
  <c r="E862" i="19"/>
  <c r="F862" i="19"/>
  <c r="H862" i="19"/>
  <c r="I862" i="19"/>
  <c r="J862" i="19"/>
  <c r="C863" i="19"/>
  <c r="D863" i="19"/>
  <c r="E863" i="19"/>
  <c r="F863" i="19"/>
  <c r="H863" i="19"/>
  <c r="I863" i="19"/>
  <c r="J863" i="19"/>
  <c r="C864" i="19"/>
  <c r="D864" i="19"/>
  <c r="E864" i="19"/>
  <c r="F864" i="19"/>
  <c r="H864" i="19"/>
  <c r="I864" i="19"/>
  <c r="J864" i="19"/>
  <c r="C865" i="19"/>
  <c r="D865" i="19"/>
  <c r="E865" i="19"/>
  <c r="F865" i="19"/>
  <c r="H865" i="19"/>
  <c r="I865" i="19"/>
  <c r="J865" i="19"/>
  <c r="C866" i="19"/>
  <c r="D866" i="19"/>
  <c r="E866" i="19"/>
  <c r="F866" i="19"/>
  <c r="H866" i="19"/>
  <c r="I866" i="19"/>
  <c r="J866" i="19"/>
  <c r="C867" i="19"/>
  <c r="D867" i="19"/>
  <c r="E867" i="19"/>
  <c r="F867" i="19"/>
  <c r="H867" i="19"/>
  <c r="I867" i="19"/>
  <c r="J867" i="19"/>
  <c r="C868" i="19"/>
  <c r="D868" i="19"/>
  <c r="E868" i="19"/>
  <c r="F868" i="19"/>
  <c r="H868" i="19"/>
  <c r="I868" i="19"/>
  <c r="J868" i="19"/>
  <c r="C869" i="19"/>
  <c r="D869" i="19"/>
  <c r="E869" i="19"/>
  <c r="F869" i="19"/>
  <c r="H869" i="19"/>
  <c r="I869" i="19"/>
  <c r="J869" i="19"/>
  <c r="C870" i="19"/>
  <c r="D870" i="19"/>
  <c r="E870" i="19"/>
  <c r="F870" i="19"/>
  <c r="H870" i="19"/>
  <c r="I870" i="19"/>
  <c r="J870" i="19"/>
  <c r="C871" i="19"/>
  <c r="D871" i="19"/>
  <c r="E871" i="19"/>
  <c r="F871" i="19"/>
  <c r="H871" i="19"/>
  <c r="I871" i="19"/>
  <c r="J871" i="19"/>
  <c r="C872" i="19"/>
  <c r="D872" i="19"/>
  <c r="E872" i="19"/>
  <c r="F872" i="19"/>
  <c r="H872" i="19"/>
  <c r="I872" i="19"/>
  <c r="J872" i="19"/>
  <c r="C873" i="19"/>
  <c r="D873" i="19"/>
  <c r="E873" i="19"/>
  <c r="F873" i="19"/>
  <c r="H873" i="19"/>
  <c r="I873" i="19"/>
  <c r="J873" i="19"/>
  <c r="C874" i="19"/>
  <c r="D874" i="19"/>
  <c r="E874" i="19"/>
  <c r="F874" i="19"/>
  <c r="H874" i="19"/>
  <c r="I874" i="19"/>
  <c r="J874" i="19"/>
  <c r="C875" i="19"/>
  <c r="D875" i="19"/>
  <c r="E875" i="19"/>
  <c r="F875" i="19"/>
  <c r="H875" i="19"/>
  <c r="I875" i="19"/>
  <c r="J875" i="19"/>
  <c r="C876" i="19"/>
  <c r="D876" i="19"/>
  <c r="E876" i="19"/>
  <c r="F876" i="19"/>
  <c r="H876" i="19"/>
  <c r="I876" i="19"/>
  <c r="J876" i="19"/>
  <c r="C877" i="19"/>
  <c r="D877" i="19"/>
  <c r="E877" i="19"/>
  <c r="F877" i="19"/>
  <c r="H877" i="19"/>
  <c r="I877" i="19"/>
  <c r="J877" i="19"/>
  <c r="C878" i="19"/>
  <c r="D878" i="19"/>
  <c r="E878" i="19"/>
  <c r="F878" i="19"/>
  <c r="H878" i="19"/>
  <c r="I878" i="19"/>
  <c r="J878" i="19"/>
  <c r="C879" i="19"/>
  <c r="D879" i="19"/>
  <c r="E879" i="19"/>
  <c r="F879" i="19"/>
  <c r="H879" i="19"/>
  <c r="I879" i="19"/>
  <c r="J879" i="19"/>
  <c r="C880" i="19"/>
  <c r="D880" i="19"/>
  <c r="E880" i="19"/>
  <c r="F880" i="19"/>
  <c r="H880" i="19"/>
  <c r="I880" i="19"/>
  <c r="J880" i="19"/>
  <c r="C881" i="19"/>
  <c r="D881" i="19"/>
  <c r="E881" i="19"/>
  <c r="F881" i="19"/>
  <c r="H881" i="19"/>
  <c r="I881" i="19"/>
  <c r="J881" i="19"/>
  <c r="C882" i="19"/>
  <c r="D882" i="19"/>
  <c r="E882" i="19"/>
  <c r="F882" i="19"/>
  <c r="H882" i="19"/>
  <c r="I882" i="19"/>
  <c r="J882" i="19"/>
  <c r="C883" i="19"/>
  <c r="D883" i="19"/>
  <c r="E883" i="19"/>
  <c r="F883" i="19"/>
  <c r="H883" i="19"/>
  <c r="I883" i="19"/>
  <c r="J883" i="19"/>
  <c r="C884" i="19"/>
  <c r="D884" i="19"/>
  <c r="E884" i="19"/>
  <c r="F884" i="19"/>
  <c r="H884" i="19"/>
  <c r="I884" i="19"/>
  <c r="J884" i="19"/>
  <c r="C885" i="19"/>
  <c r="D885" i="19"/>
  <c r="E885" i="19"/>
  <c r="F885" i="19"/>
  <c r="H885" i="19"/>
  <c r="I885" i="19"/>
  <c r="J885" i="19"/>
  <c r="C886" i="19"/>
  <c r="D886" i="19"/>
  <c r="E886" i="19"/>
  <c r="F886" i="19"/>
  <c r="H886" i="19"/>
  <c r="I886" i="19"/>
  <c r="J886" i="19"/>
  <c r="C887" i="19"/>
  <c r="D887" i="19"/>
  <c r="E887" i="19"/>
  <c r="F887" i="19"/>
  <c r="H887" i="19"/>
  <c r="I887" i="19"/>
  <c r="J887" i="19"/>
  <c r="C888" i="19"/>
  <c r="D888" i="19"/>
  <c r="E888" i="19"/>
  <c r="F888" i="19"/>
  <c r="H888" i="19"/>
  <c r="I888" i="19"/>
  <c r="J888" i="19"/>
  <c r="C889" i="19"/>
  <c r="D889" i="19"/>
  <c r="E889" i="19"/>
  <c r="F889" i="19"/>
  <c r="H889" i="19"/>
  <c r="I889" i="19"/>
  <c r="J889" i="19"/>
  <c r="C890" i="19"/>
  <c r="D890" i="19"/>
  <c r="E890" i="19"/>
  <c r="F890" i="19"/>
  <c r="H890" i="19"/>
  <c r="I890" i="19"/>
  <c r="J890" i="19"/>
  <c r="C891" i="19"/>
  <c r="D891" i="19"/>
  <c r="E891" i="19"/>
  <c r="F891" i="19"/>
  <c r="H891" i="19"/>
  <c r="I891" i="19"/>
  <c r="J891" i="19"/>
  <c r="C892" i="19"/>
  <c r="D892" i="19"/>
  <c r="E892" i="19"/>
  <c r="F892" i="19"/>
  <c r="H892" i="19"/>
  <c r="I892" i="19"/>
  <c r="J892" i="19"/>
  <c r="C893" i="19"/>
  <c r="D893" i="19"/>
  <c r="E893" i="19"/>
  <c r="F893" i="19"/>
  <c r="H893" i="19"/>
  <c r="I893" i="19"/>
  <c r="J893" i="19"/>
  <c r="C894" i="19"/>
  <c r="D894" i="19"/>
  <c r="E894" i="19"/>
  <c r="F894" i="19"/>
  <c r="H894" i="19"/>
  <c r="I894" i="19"/>
  <c r="J894" i="19"/>
  <c r="C895" i="19"/>
  <c r="D895" i="19"/>
  <c r="E895" i="19"/>
  <c r="F895" i="19"/>
  <c r="H895" i="19"/>
  <c r="I895" i="19"/>
  <c r="J895" i="19"/>
  <c r="C896" i="19"/>
  <c r="D896" i="19"/>
  <c r="E896" i="19"/>
  <c r="F896" i="19"/>
  <c r="H896" i="19"/>
  <c r="I896" i="19"/>
  <c r="J896" i="19"/>
  <c r="C897" i="19"/>
  <c r="D897" i="19"/>
  <c r="E897" i="19"/>
  <c r="F897" i="19"/>
  <c r="H897" i="19"/>
  <c r="I897" i="19"/>
  <c r="J897" i="19"/>
  <c r="C898" i="19"/>
  <c r="D898" i="19"/>
  <c r="E898" i="19"/>
  <c r="F898" i="19"/>
  <c r="H898" i="19"/>
  <c r="I898" i="19"/>
  <c r="J898" i="19"/>
  <c r="C899" i="19"/>
  <c r="D899" i="19"/>
  <c r="E899" i="19"/>
  <c r="F899" i="19"/>
  <c r="H899" i="19"/>
  <c r="I899" i="19"/>
  <c r="J899" i="19"/>
  <c r="C900" i="19"/>
  <c r="D900" i="19"/>
  <c r="E900" i="19"/>
  <c r="F900" i="19"/>
  <c r="H900" i="19"/>
  <c r="I900" i="19"/>
  <c r="J900" i="19"/>
  <c r="C901" i="19"/>
  <c r="D901" i="19"/>
  <c r="E901" i="19"/>
  <c r="F901" i="19"/>
  <c r="H901" i="19"/>
  <c r="I901" i="19"/>
  <c r="J901" i="19"/>
  <c r="C902" i="19"/>
  <c r="D902" i="19"/>
  <c r="E902" i="19"/>
  <c r="F902" i="19"/>
  <c r="H902" i="19"/>
  <c r="I902" i="19"/>
  <c r="J902" i="19"/>
  <c r="C903" i="19"/>
  <c r="D903" i="19"/>
  <c r="E903" i="19"/>
  <c r="F903" i="19"/>
  <c r="H903" i="19"/>
  <c r="I903" i="19"/>
  <c r="J903" i="19"/>
  <c r="C904" i="19"/>
  <c r="D904" i="19"/>
  <c r="E904" i="19"/>
  <c r="F904" i="19"/>
  <c r="H904" i="19"/>
  <c r="I904" i="19"/>
  <c r="J904" i="19"/>
  <c r="C905" i="19"/>
  <c r="D905" i="19"/>
  <c r="E905" i="19"/>
  <c r="F905" i="19"/>
  <c r="H905" i="19"/>
  <c r="I905" i="19"/>
  <c r="J905" i="19"/>
  <c r="C906" i="19"/>
  <c r="D906" i="19"/>
  <c r="E906" i="19"/>
  <c r="F906" i="19"/>
  <c r="H906" i="19"/>
  <c r="I906" i="19"/>
  <c r="J906" i="19"/>
  <c r="C907" i="19"/>
  <c r="D907" i="19"/>
  <c r="E907" i="19"/>
  <c r="F907" i="19"/>
  <c r="H907" i="19"/>
  <c r="I907" i="19"/>
  <c r="J907" i="19"/>
  <c r="C908" i="19"/>
  <c r="D908" i="19"/>
  <c r="E908" i="19"/>
  <c r="F908" i="19"/>
  <c r="H908" i="19"/>
  <c r="I908" i="19"/>
  <c r="J908" i="19"/>
  <c r="C909" i="19"/>
  <c r="D909" i="19"/>
  <c r="E909" i="19"/>
  <c r="F909" i="19"/>
  <c r="H909" i="19"/>
  <c r="I909" i="19"/>
  <c r="J909" i="19"/>
  <c r="C910" i="19"/>
  <c r="D910" i="19"/>
  <c r="E910" i="19"/>
  <c r="F910" i="19"/>
  <c r="H910" i="19"/>
  <c r="I910" i="19"/>
  <c r="J910" i="19"/>
  <c r="C911" i="19"/>
  <c r="D911" i="19"/>
  <c r="E911" i="19"/>
  <c r="F911" i="19"/>
  <c r="H911" i="19"/>
  <c r="I911" i="19"/>
  <c r="J911" i="19"/>
  <c r="C912" i="19"/>
  <c r="D912" i="19"/>
  <c r="E912" i="19"/>
  <c r="F912" i="19"/>
  <c r="H912" i="19"/>
  <c r="I912" i="19"/>
  <c r="J912" i="19"/>
  <c r="C913" i="19"/>
  <c r="D913" i="19"/>
  <c r="E913" i="19"/>
  <c r="F913" i="19"/>
  <c r="H913" i="19"/>
  <c r="I913" i="19"/>
  <c r="J913" i="19"/>
  <c r="C914" i="19"/>
  <c r="D914" i="19"/>
  <c r="E914" i="19"/>
  <c r="F914" i="19"/>
  <c r="H914" i="19"/>
  <c r="I914" i="19"/>
  <c r="J914" i="19"/>
  <c r="C915" i="19"/>
  <c r="D915" i="19"/>
  <c r="E915" i="19"/>
  <c r="F915" i="19"/>
  <c r="H915" i="19"/>
  <c r="I915" i="19"/>
  <c r="J915" i="19"/>
  <c r="C916" i="19"/>
  <c r="D916" i="19"/>
  <c r="E916" i="19"/>
  <c r="F916" i="19"/>
  <c r="H916" i="19"/>
  <c r="I916" i="19"/>
  <c r="J916" i="19"/>
  <c r="C917" i="19"/>
  <c r="D917" i="19"/>
  <c r="E917" i="19"/>
  <c r="F917" i="19"/>
  <c r="H917" i="19"/>
  <c r="I917" i="19"/>
  <c r="J917" i="19"/>
  <c r="C918" i="19"/>
  <c r="D918" i="19"/>
  <c r="E918" i="19"/>
  <c r="F918" i="19"/>
  <c r="H918" i="19"/>
  <c r="I918" i="19"/>
  <c r="J918" i="19"/>
  <c r="C919" i="19"/>
  <c r="D919" i="19"/>
  <c r="E919" i="19"/>
  <c r="F919" i="19"/>
  <c r="H919" i="19"/>
  <c r="I919" i="19"/>
  <c r="J919" i="19"/>
  <c r="C920" i="19"/>
  <c r="D920" i="19"/>
  <c r="E920" i="19"/>
  <c r="F920" i="19"/>
  <c r="H920" i="19"/>
  <c r="I920" i="19"/>
  <c r="J920" i="19"/>
  <c r="C921" i="19"/>
  <c r="D921" i="19"/>
  <c r="E921" i="19"/>
  <c r="F921" i="19"/>
  <c r="H921" i="19"/>
  <c r="I921" i="19"/>
  <c r="J921" i="19"/>
  <c r="C922" i="19"/>
  <c r="D922" i="19"/>
  <c r="E922" i="19"/>
  <c r="F922" i="19"/>
  <c r="H922" i="19"/>
  <c r="I922" i="19"/>
  <c r="J922" i="19"/>
  <c r="C923" i="19"/>
  <c r="D923" i="19"/>
  <c r="E923" i="19"/>
  <c r="F923" i="19"/>
  <c r="H923" i="19"/>
  <c r="I923" i="19"/>
  <c r="J923" i="19"/>
  <c r="C924" i="19"/>
  <c r="D924" i="19"/>
  <c r="E924" i="19"/>
  <c r="F924" i="19"/>
  <c r="H924" i="19"/>
  <c r="I924" i="19"/>
  <c r="J924" i="19"/>
  <c r="C925" i="19"/>
  <c r="D925" i="19"/>
  <c r="E925" i="19"/>
  <c r="F925" i="19"/>
  <c r="H925" i="19"/>
  <c r="I925" i="19"/>
  <c r="J925" i="19"/>
  <c r="C926" i="19"/>
  <c r="D926" i="19"/>
  <c r="E926" i="19"/>
  <c r="F926" i="19"/>
  <c r="H926" i="19"/>
  <c r="I926" i="19"/>
  <c r="J926" i="19"/>
  <c r="C927" i="19"/>
  <c r="D927" i="19"/>
  <c r="E927" i="19"/>
  <c r="F927" i="19"/>
  <c r="H927" i="19"/>
  <c r="I927" i="19"/>
  <c r="J927" i="19"/>
  <c r="C928" i="19"/>
  <c r="D928" i="19"/>
  <c r="E928" i="19"/>
  <c r="F928" i="19"/>
  <c r="H928" i="19"/>
  <c r="I928" i="19"/>
  <c r="J928" i="19"/>
  <c r="C929" i="19"/>
  <c r="D929" i="19"/>
  <c r="E929" i="19"/>
  <c r="F929" i="19"/>
  <c r="H929" i="19"/>
  <c r="I929" i="19"/>
  <c r="J929" i="19"/>
  <c r="C930" i="19"/>
  <c r="D930" i="19"/>
  <c r="E930" i="19"/>
  <c r="F930" i="19"/>
  <c r="H930" i="19"/>
  <c r="I930" i="19"/>
  <c r="J930" i="19"/>
  <c r="C931" i="19"/>
  <c r="D931" i="19"/>
  <c r="E931" i="19"/>
  <c r="F931" i="19"/>
  <c r="H931" i="19"/>
  <c r="I931" i="19"/>
  <c r="J931" i="19"/>
  <c r="C932" i="19"/>
  <c r="D932" i="19"/>
  <c r="E932" i="19"/>
  <c r="F932" i="19"/>
  <c r="H932" i="19"/>
  <c r="I932" i="19"/>
  <c r="J932" i="19"/>
  <c r="C933" i="19"/>
  <c r="D933" i="19"/>
  <c r="E933" i="19"/>
  <c r="F933" i="19"/>
  <c r="H933" i="19"/>
  <c r="I933" i="19"/>
  <c r="J933" i="19"/>
  <c r="C934" i="19"/>
  <c r="D934" i="19"/>
  <c r="E934" i="19"/>
  <c r="F934" i="19"/>
  <c r="H934" i="19"/>
  <c r="I934" i="19"/>
  <c r="J934" i="19"/>
  <c r="C935" i="19"/>
  <c r="D935" i="19"/>
  <c r="E935" i="19"/>
  <c r="F935" i="19"/>
  <c r="H935" i="19"/>
  <c r="I935" i="19"/>
  <c r="J935" i="19"/>
  <c r="C936" i="19"/>
  <c r="D936" i="19"/>
  <c r="E936" i="19"/>
  <c r="F936" i="19"/>
  <c r="H936" i="19"/>
  <c r="I936" i="19"/>
  <c r="J936" i="19"/>
  <c r="C937" i="19"/>
  <c r="D937" i="19"/>
  <c r="E937" i="19"/>
  <c r="F937" i="19"/>
  <c r="H937" i="19"/>
  <c r="I937" i="19"/>
  <c r="J937" i="19"/>
  <c r="C938" i="19"/>
  <c r="D938" i="19"/>
  <c r="E938" i="19"/>
  <c r="F938" i="19"/>
  <c r="H938" i="19"/>
  <c r="I938" i="19"/>
  <c r="J938" i="19"/>
  <c r="C939" i="19"/>
  <c r="D939" i="19"/>
  <c r="E939" i="19"/>
  <c r="F939" i="19"/>
  <c r="H939" i="19"/>
  <c r="I939" i="19"/>
  <c r="J939" i="19"/>
  <c r="C940" i="19"/>
  <c r="D940" i="19"/>
  <c r="E940" i="19"/>
  <c r="F940" i="19"/>
  <c r="H940" i="19"/>
  <c r="I940" i="19"/>
  <c r="J940" i="19"/>
  <c r="C941" i="19"/>
  <c r="D941" i="19"/>
  <c r="E941" i="19"/>
  <c r="F941" i="19"/>
  <c r="H941" i="19"/>
  <c r="I941" i="19"/>
  <c r="J941" i="19"/>
  <c r="C942" i="19"/>
  <c r="D942" i="19"/>
  <c r="E942" i="19"/>
  <c r="F942" i="19"/>
  <c r="H942" i="19"/>
  <c r="I942" i="19"/>
  <c r="J942" i="19"/>
  <c r="C943" i="19"/>
  <c r="D943" i="19"/>
  <c r="E943" i="19"/>
  <c r="F943" i="19"/>
  <c r="H943" i="19"/>
  <c r="I943" i="19"/>
  <c r="J943" i="19"/>
  <c r="C944" i="19"/>
  <c r="D944" i="19"/>
  <c r="E944" i="19"/>
  <c r="F944" i="19"/>
  <c r="H944" i="19"/>
  <c r="I944" i="19"/>
  <c r="J944" i="19"/>
  <c r="C945" i="19"/>
  <c r="D945" i="19"/>
  <c r="E945" i="19"/>
  <c r="F945" i="19"/>
  <c r="H945" i="19"/>
  <c r="I945" i="19"/>
  <c r="J945" i="19"/>
  <c r="C946" i="19"/>
  <c r="D946" i="19"/>
  <c r="E946" i="19"/>
  <c r="F946" i="19"/>
  <c r="H946" i="19"/>
  <c r="I946" i="19"/>
  <c r="J946" i="19"/>
  <c r="C947" i="19"/>
  <c r="D947" i="19"/>
  <c r="E947" i="19"/>
  <c r="F947" i="19"/>
  <c r="H947" i="19"/>
  <c r="I947" i="19"/>
  <c r="J947" i="19"/>
  <c r="C948" i="19"/>
  <c r="D948" i="19"/>
  <c r="E948" i="19"/>
  <c r="F948" i="19"/>
  <c r="H948" i="19"/>
  <c r="I948" i="19"/>
  <c r="J948" i="19"/>
  <c r="C949" i="19"/>
  <c r="D949" i="19"/>
  <c r="E949" i="19"/>
  <c r="F949" i="19"/>
  <c r="H949" i="19"/>
  <c r="I949" i="19"/>
  <c r="J949" i="19"/>
  <c r="C950" i="19"/>
  <c r="D950" i="19"/>
  <c r="E950" i="19"/>
  <c r="F950" i="19"/>
  <c r="H950" i="19"/>
  <c r="I950" i="19"/>
  <c r="J950" i="19"/>
  <c r="C951" i="19"/>
  <c r="D951" i="19"/>
  <c r="E951" i="19"/>
  <c r="F951" i="19"/>
  <c r="H951" i="19"/>
  <c r="I951" i="19"/>
  <c r="J951" i="19"/>
  <c r="C952" i="19"/>
  <c r="D952" i="19"/>
  <c r="E952" i="19"/>
  <c r="F952" i="19"/>
  <c r="H952" i="19"/>
  <c r="I952" i="19"/>
  <c r="J952" i="19"/>
  <c r="C953" i="19"/>
  <c r="D953" i="19"/>
  <c r="E953" i="19"/>
  <c r="F953" i="19"/>
  <c r="H953" i="19"/>
  <c r="I953" i="19"/>
  <c r="J953" i="19"/>
  <c r="C954" i="19"/>
  <c r="D954" i="19"/>
  <c r="E954" i="19"/>
  <c r="F954" i="19"/>
  <c r="H954" i="19"/>
  <c r="I954" i="19"/>
  <c r="J954" i="19"/>
  <c r="C955" i="19"/>
  <c r="D955" i="19"/>
  <c r="E955" i="19"/>
  <c r="F955" i="19"/>
  <c r="H955" i="19"/>
  <c r="I955" i="19"/>
  <c r="J955" i="19"/>
  <c r="C956" i="19"/>
  <c r="D956" i="19"/>
  <c r="E956" i="19"/>
  <c r="F956" i="19"/>
  <c r="H956" i="19"/>
  <c r="I956" i="19"/>
  <c r="J956" i="19"/>
  <c r="C957" i="19"/>
  <c r="D957" i="19"/>
  <c r="E957" i="19"/>
  <c r="F957" i="19"/>
  <c r="H957" i="19"/>
  <c r="I957" i="19"/>
  <c r="J957" i="19"/>
  <c r="C958" i="19"/>
  <c r="D958" i="19"/>
  <c r="E958" i="19"/>
  <c r="F958" i="19"/>
  <c r="H958" i="19"/>
  <c r="I958" i="19"/>
  <c r="J958" i="19"/>
  <c r="C959" i="19"/>
  <c r="D959" i="19"/>
  <c r="E959" i="19"/>
  <c r="F959" i="19"/>
  <c r="H959" i="19"/>
  <c r="I959" i="19"/>
  <c r="J959" i="19"/>
  <c r="C960" i="19"/>
  <c r="D960" i="19"/>
  <c r="E960" i="19"/>
  <c r="F960" i="19"/>
  <c r="H960" i="19"/>
  <c r="I960" i="19"/>
  <c r="J960" i="19"/>
  <c r="C961" i="19"/>
  <c r="D961" i="19"/>
  <c r="E961" i="19"/>
  <c r="F961" i="19"/>
  <c r="H961" i="19"/>
  <c r="I961" i="19"/>
  <c r="J961" i="19"/>
  <c r="C962" i="19"/>
  <c r="D962" i="19"/>
  <c r="E962" i="19"/>
  <c r="F962" i="19"/>
  <c r="H962" i="19"/>
  <c r="I962" i="19"/>
  <c r="J962" i="19"/>
  <c r="C963" i="19"/>
  <c r="D963" i="19"/>
  <c r="E963" i="19"/>
  <c r="F963" i="19"/>
  <c r="H963" i="19"/>
  <c r="I963" i="19"/>
  <c r="J963" i="19"/>
  <c r="C964" i="19"/>
  <c r="D964" i="19"/>
  <c r="E964" i="19"/>
  <c r="F964" i="19"/>
  <c r="H964" i="19"/>
  <c r="I964" i="19"/>
  <c r="J964" i="19"/>
  <c r="C965" i="19"/>
  <c r="D965" i="19"/>
  <c r="E965" i="19"/>
  <c r="F965" i="19"/>
  <c r="H965" i="19"/>
  <c r="I965" i="19"/>
  <c r="J965" i="19"/>
  <c r="C966" i="19"/>
  <c r="D966" i="19"/>
  <c r="E966" i="19"/>
  <c r="F966" i="19"/>
  <c r="H966" i="19"/>
  <c r="I966" i="19"/>
  <c r="J966" i="19"/>
  <c r="C967" i="19"/>
  <c r="D967" i="19"/>
  <c r="E967" i="19"/>
  <c r="F967" i="19"/>
  <c r="H967" i="19"/>
  <c r="I967" i="19"/>
  <c r="J967" i="19"/>
  <c r="C968" i="19"/>
  <c r="D968" i="19"/>
  <c r="E968" i="19"/>
  <c r="F968" i="19"/>
  <c r="H968" i="19"/>
  <c r="I968" i="19"/>
  <c r="J968" i="19"/>
  <c r="C969" i="19"/>
  <c r="D969" i="19"/>
  <c r="E969" i="19"/>
  <c r="F969" i="19"/>
  <c r="H969" i="19"/>
  <c r="I969" i="19"/>
  <c r="J969" i="19"/>
  <c r="C970" i="19"/>
  <c r="D970" i="19"/>
  <c r="E970" i="19"/>
  <c r="F970" i="19"/>
  <c r="H970" i="19"/>
  <c r="I970" i="19"/>
  <c r="J970" i="19"/>
  <c r="C971" i="19"/>
  <c r="D971" i="19"/>
  <c r="E971" i="19"/>
  <c r="F971" i="19"/>
  <c r="H971" i="19"/>
  <c r="I971" i="19"/>
  <c r="J971" i="19"/>
  <c r="C972" i="19"/>
  <c r="D972" i="19"/>
  <c r="E972" i="19"/>
  <c r="F972" i="19"/>
  <c r="H972" i="19"/>
  <c r="I972" i="19"/>
  <c r="J972" i="19"/>
  <c r="C973" i="19"/>
  <c r="D973" i="19"/>
  <c r="E973" i="19"/>
  <c r="F973" i="19"/>
  <c r="H973" i="19"/>
  <c r="I973" i="19"/>
  <c r="J973" i="19"/>
  <c r="C974" i="19"/>
  <c r="D974" i="19"/>
  <c r="E974" i="19"/>
  <c r="F974" i="19"/>
  <c r="H974" i="19"/>
  <c r="I974" i="19"/>
  <c r="J974" i="19"/>
  <c r="C975" i="19"/>
  <c r="D975" i="19"/>
  <c r="E975" i="19"/>
  <c r="F975" i="19"/>
  <c r="H975" i="19"/>
  <c r="I975" i="19"/>
  <c r="J975" i="19"/>
  <c r="C976" i="19"/>
  <c r="D976" i="19"/>
  <c r="E976" i="19"/>
  <c r="F976" i="19"/>
  <c r="H976" i="19"/>
  <c r="I976" i="19"/>
  <c r="J976" i="19"/>
  <c r="C977" i="19"/>
  <c r="D977" i="19"/>
  <c r="E977" i="19"/>
  <c r="F977" i="19"/>
  <c r="H977" i="19"/>
  <c r="I977" i="19"/>
  <c r="J977" i="19"/>
  <c r="C978" i="19"/>
  <c r="D978" i="19"/>
  <c r="E978" i="19"/>
  <c r="F978" i="19"/>
  <c r="H978" i="19"/>
  <c r="I978" i="19"/>
  <c r="J978" i="19"/>
  <c r="C979" i="19"/>
  <c r="D979" i="19"/>
  <c r="E979" i="19"/>
  <c r="F979" i="19"/>
  <c r="H979" i="19"/>
  <c r="I979" i="19"/>
  <c r="J979" i="19"/>
  <c r="C980" i="19"/>
  <c r="D980" i="19"/>
  <c r="E980" i="19"/>
  <c r="F980" i="19"/>
  <c r="H980" i="19"/>
  <c r="I980" i="19"/>
  <c r="J980" i="19"/>
  <c r="C981" i="19"/>
  <c r="D981" i="19"/>
  <c r="E981" i="19"/>
  <c r="F981" i="19"/>
  <c r="H981" i="19"/>
  <c r="I981" i="19"/>
  <c r="J981" i="19"/>
  <c r="C982" i="19"/>
  <c r="D982" i="19"/>
  <c r="E982" i="19"/>
  <c r="F982" i="19"/>
  <c r="H982" i="19"/>
  <c r="I982" i="19"/>
  <c r="J982" i="19"/>
  <c r="C983" i="19"/>
  <c r="D983" i="19"/>
  <c r="E983" i="19"/>
  <c r="F983" i="19"/>
  <c r="H983" i="19"/>
  <c r="I983" i="19"/>
  <c r="J983" i="19"/>
  <c r="C984" i="19"/>
  <c r="D984" i="19"/>
  <c r="E984" i="19"/>
  <c r="F984" i="19"/>
  <c r="H984" i="19"/>
  <c r="I984" i="19"/>
  <c r="J984" i="19"/>
  <c r="C985" i="19"/>
  <c r="D985" i="19"/>
  <c r="E985" i="19"/>
  <c r="F985" i="19"/>
  <c r="H985" i="19"/>
  <c r="I985" i="19"/>
  <c r="J985" i="19"/>
  <c r="C986" i="19"/>
  <c r="D986" i="19"/>
  <c r="E986" i="19"/>
  <c r="F986" i="19"/>
  <c r="H986" i="19"/>
  <c r="I986" i="19"/>
  <c r="J986" i="19"/>
  <c r="C987" i="19"/>
  <c r="D987" i="19"/>
  <c r="E987" i="19"/>
  <c r="F987" i="19"/>
  <c r="H987" i="19"/>
  <c r="I987" i="19"/>
  <c r="J987" i="19"/>
  <c r="C988" i="19"/>
  <c r="D988" i="19"/>
  <c r="E988" i="19"/>
  <c r="F988" i="19"/>
  <c r="H988" i="19"/>
  <c r="I988" i="19"/>
  <c r="J988" i="19"/>
  <c r="C989" i="19"/>
  <c r="D989" i="19"/>
  <c r="E989" i="19"/>
  <c r="F989" i="19"/>
  <c r="H989" i="19"/>
  <c r="I989" i="19"/>
  <c r="J989" i="19"/>
  <c r="C990" i="19"/>
  <c r="D990" i="19"/>
  <c r="E990" i="19"/>
  <c r="F990" i="19"/>
  <c r="H990" i="19"/>
  <c r="I990" i="19"/>
  <c r="J990" i="19"/>
  <c r="C991" i="19"/>
  <c r="D991" i="19"/>
  <c r="E991" i="19"/>
  <c r="F991" i="19"/>
  <c r="H991" i="19"/>
  <c r="I991" i="19"/>
  <c r="J991" i="19"/>
  <c r="C992" i="19"/>
  <c r="D992" i="19"/>
  <c r="E992" i="19"/>
  <c r="F992" i="19"/>
  <c r="H992" i="19"/>
  <c r="I992" i="19"/>
  <c r="J992" i="19"/>
  <c r="C993" i="19"/>
  <c r="D993" i="19"/>
  <c r="E993" i="19"/>
  <c r="F993" i="19"/>
  <c r="H993" i="19"/>
  <c r="I993" i="19"/>
  <c r="J993" i="19"/>
  <c r="C994" i="19"/>
  <c r="D994" i="19"/>
  <c r="E994" i="19"/>
  <c r="F994" i="19"/>
  <c r="H994" i="19"/>
  <c r="I994" i="19"/>
  <c r="J994" i="19"/>
  <c r="C995" i="19"/>
  <c r="D995" i="19"/>
  <c r="E995" i="19"/>
  <c r="F995" i="19"/>
  <c r="H995" i="19"/>
  <c r="I995" i="19"/>
  <c r="J995" i="19"/>
  <c r="C996" i="19"/>
  <c r="D996" i="19"/>
  <c r="E996" i="19"/>
  <c r="F996" i="19"/>
  <c r="H996" i="19"/>
  <c r="I996" i="19"/>
  <c r="J996" i="19"/>
  <c r="C997" i="19"/>
  <c r="D997" i="19"/>
  <c r="E997" i="19"/>
  <c r="F997" i="19"/>
  <c r="H997" i="19"/>
  <c r="I997" i="19"/>
  <c r="J997" i="19"/>
  <c r="C998" i="19"/>
  <c r="D998" i="19"/>
  <c r="E998" i="19"/>
  <c r="F998" i="19"/>
  <c r="H998" i="19"/>
  <c r="I998" i="19"/>
  <c r="J998" i="19"/>
  <c r="C999" i="19"/>
  <c r="D999" i="19"/>
  <c r="E999" i="19"/>
  <c r="F999" i="19"/>
  <c r="H999" i="19"/>
  <c r="I999" i="19"/>
  <c r="J999" i="19"/>
  <c r="C1000" i="19"/>
  <c r="D1000" i="19"/>
  <c r="E1000" i="19"/>
  <c r="F1000" i="19"/>
  <c r="H1000" i="19"/>
  <c r="I1000" i="19"/>
  <c r="J1000" i="19"/>
  <c r="C1001" i="19"/>
  <c r="D1001" i="19"/>
  <c r="E1001" i="19"/>
  <c r="F1001" i="19"/>
  <c r="H1001" i="19"/>
  <c r="I1001" i="19"/>
  <c r="J1001" i="19"/>
  <c r="C3" i="17"/>
  <c r="D3" i="17" s="1"/>
  <c r="I3" i="17" s="1"/>
  <c r="J3" i="17" s="1"/>
  <c r="C4" i="17"/>
  <c r="D4" i="17" s="1"/>
  <c r="I4" i="17" s="1"/>
  <c r="J4" i="17" s="1"/>
  <c r="C5" i="17"/>
  <c r="D5" i="17" s="1"/>
  <c r="I5" i="17" s="1"/>
  <c r="J5" i="17" s="1"/>
  <c r="C6" i="17"/>
  <c r="D6" i="17" s="1"/>
  <c r="I6" i="17" s="1"/>
  <c r="J6" i="17" s="1"/>
  <c r="C7" i="17"/>
  <c r="D7" i="17" s="1"/>
  <c r="I7" i="17" s="1"/>
  <c r="J7" i="17" s="1"/>
  <c r="C8" i="17"/>
  <c r="D8" i="17" s="1"/>
  <c r="I8" i="17" s="1"/>
  <c r="J8" i="17" s="1"/>
  <c r="C9" i="17"/>
  <c r="D9" i="17" s="1"/>
  <c r="I9" i="17"/>
  <c r="J9" i="17"/>
  <c r="C10" i="17"/>
  <c r="D10" i="17" s="1"/>
  <c r="I10" i="17"/>
  <c r="J10" i="17" s="1"/>
  <c r="C11" i="17"/>
  <c r="D11" i="17" s="1"/>
  <c r="I11" i="17" s="1"/>
  <c r="J11" i="17" s="1"/>
  <c r="C12" i="17"/>
  <c r="D12" i="17" s="1"/>
  <c r="I12" i="17" s="1"/>
  <c r="J12" i="17" s="1"/>
  <c r="C13" i="17"/>
  <c r="D13" i="17" s="1"/>
  <c r="I13" i="17"/>
  <c r="J13" i="17" s="1"/>
  <c r="C14" i="17"/>
  <c r="D14" i="17" s="1"/>
  <c r="I14" i="17"/>
  <c r="J14" i="17" s="1"/>
  <c r="C15" i="17"/>
  <c r="D15" i="17" s="1"/>
  <c r="I15" i="17" s="1"/>
  <c r="J15" i="17" s="1"/>
  <c r="C16" i="17"/>
  <c r="D16" i="17" s="1"/>
  <c r="I16" i="17" s="1"/>
  <c r="J16" i="17" s="1"/>
  <c r="C17" i="17"/>
  <c r="D17" i="17" s="1"/>
  <c r="I17" i="17"/>
  <c r="J17" i="17" s="1"/>
  <c r="C18" i="17"/>
  <c r="D18" i="17" s="1"/>
  <c r="I18" i="17"/>
  <c r="J18" i="17" s="1"/>
  <c r="C19" i="17"/>
  <c r="D19" i="17" s="1"/>
  <c r="I19" i="17" s="1"/>
  <c r="J19" i="17" s="1"/>
  <c r="C20" i="17"/>
  <c r="D20" i="17" s="1"/>
  <c r="I20" i="17" s="1"/>
  <c r="J20" i="17" s="1"/>
  <c r="C21" i="17"/>
  <c r="D21" i="17" s="1"/>
  <c r="I21" i="17"/>
  <c r="J21" i="17" s="1"/>
  <c r="C22" i="17"/>
  <c r="D22" i="17" s="1"/>
  <c r="I22" i="17"/>
  <c r="J22" i="17" s="1"/>
  <c r="C23" i="17"/>
  <c r="D23" i="17" s="1"/>
  <c r="I23" i="17" s="1"/>
  <c r="J23" i="17" s="1"/>
  <c r="C24" i="17"/>
  <c r="D24" i="17" s="1"/>
  <c r="I24" i="17" s="1"/>
  <c r="J24" i="17" s="1"/>
  <c r="C25" i="17"/>
  <c r="D25" i="17" s="1"/>
  <c r="I25" i="17"/>
  <c r="J25" i="17" s="1"/>
  <c r="C26" i="17"/>
  <c r="D26" i="17" s="1"/>
  <c r="I26" i="17"/>
  <c r="J26" i="17" s="1"/>
  <c r="C27" i="17"/>
  <c r="D27" i="17" s="1"/>
  <c r="I27" i="17" s="1"/>
  <c r="J27" i="17" s="1"/>
  <c r="C28" i="17"/>
  <c r="D28" i="17" s="1"/>
  <c r="I28" i="17" s="1"/>
  <c r="J28" i="17" s="1"/>
  <c r="C29" i="17"/>
  <c r="D29" i="17" s="1"/>
  <c r="I29" i="17"/>
  <c r="J29" i="17" s="1"/>
  <c r="C30" i="17"/>
  <c r="D30" i="17" s="1"/>
  <c r="I30" i="17"/>
  <c r="J30" i="17" s="1"/>
  <c r="C31" i="17"/>
  <c r="D31" i="17" s="1"/>
  <c r="I31" i="17" s="1"/>
  <c r="J31" i="17" s="1"/>
  <c r="C32" i="17"/>
  <c r="D32" i="17" s="1"/>
  <c r="I32" i="17" s="1"/>
  <c r="J32" i="17" s="1"/>
  <c r="C33" i="17"/>
  <c r="D33" i="17" s="1"/>
  <c r="I33" i="17"/>
  <c r="J33" i="17" s="1"/>
  <c r="C34" i="17"/>
  <c r="D34" i="17" s="1"/>
  <c r="I34" i="17"/>
  <c r="J34" i="17" s="1"/>
  <c r="C35" i="17"/>
  <c r="D35" i="17" s="1"/>
  <c r="I35" i="17" s="1"/>
  <c r="J35" i="17" s="1"/>
  <c r="C36" i="17"/>
  <c r="D36" i="17" s="1"/>
  <c r="I36" i="17" s="1"/>
  <c r="J36" i="17" s="1"/>
  <c r="C37" i="17"/>
  <c r="D37" i="17" s="1"/>
  <c r="I37" i="17"/>
  <c r="J37" i="17" s="1"/>
  <c r="C38" i="17"/>
  <c r="D38" i="17" s="1"/>
  <c r="I38" i="17"/>
  <c r="J38" i="17" s="1"/>
  <c r="C39" i="17"/>
  <c r="D39" i="17" s="1"/>
  <c r="I39" i="17" s="1"/>
  <c r="J39" i="17" s="1"/>
  <c r="C40" i="17"/>
  <c r="D40" i="17" s="1"/>
  <c r="E40" i="17"/>
  <c r="F40" i="17"/>
  <c r="H40" i="17"/>
  <c r="I40" i="17"/>
  <c r="J40" i="17"/>
  <c r="C41" i="17"/>
  <c r="D41" i="17" s="1"/>
  <c r="E41" i="17"/>
  <c r="F41" i="17"/>
  <c r="H41" i="17"/>
  <c r="I41" i="17"/>
  <c r="J41" i="17"/>
  <c r="C42" i="17"/>
  <c r="D42" i="17" s="1"/>
  <c r="E42" i="17"/>
  <c r="F42" i="17"/>
  <c r="H42" i="17"/>
  <c r="I42" i="17"/>
  <c r="J42" i="17"/>
  <c r="C43" i="17"/>
  <c r="D43" i="17" s="1"/>
  <c r="E43" i="17"/>
  <c r="F43" i="17"/>
  <c r="H43" i="17"/>
  <c r="I43" i="17"/>
  <c r="J43" i="17"/>
  <c r="C44" i="17"/>
  <c r="D44" i="17" s="1"/>
  <c r="E44" i="17"/>
  <c r="F44" i="17"/>
  <c r="H44" i="17"/>
  <c r="I44" i="17"/>
  <c r="J44" i="17"/>
  <c r="C45" i="17"/>
  <c r="D45" i="17" s="1"/>
  <c r="E45" i="17"/>
  <c r="F45" i="17"/>
  <c r="H45" i="17"/>
  <c r="I45" i="17"/>
  <c r="J45" i="17"/>
  <c r="C46" i="17"/>
  <c r="D46" i="17" s="1"/>
  <c r="E46" i="17"/>
  <c r="F46" i="17"/>
  <c r="H46" i="17"/>
  <c r="I46" i="17"/>
  <c r="J46" i="17"/>
  <c r="C47" i="17"/>
  <c r="D47" i="17" s="1"/>
  <c r="E47" i="17"/>
  <c r="F47" i="17"/>
  <c r="H47" i="17"/>
  <c r="I47" i="17"/>
  <c r="J47" i="17"/>
  <c r="C48" i="17"/>
  <c r="D48" i="17" s="1"/>
  <c r="E48" i="17"/>
  <c r="F48" i="17"/>
  <c r="H48" i="17"/>
  <c r="I48" i="17"/>
  <c r="J48" i="17"/>
  <c r="C49" i="17"/>
  <c r="D49" i="17" s="1"/>
  <c r="E49" i="17"/>
  <c r="F49" i="17"/>
  <c r="H49" i="17"/>
  <c r="I49" i="17"/>
  <c r="J49" i="17"/>
  <c r="C50" i="17"/>
  <c r="D50" i="17" s="1"/>
  <c r="E50" i="17"/>
  <c r="F50" i="17"/>
  <c r="H50" i="17"/>
  <c r="I50" i="17"/>
  <c r="J50" i="17"/>
  <c r="C51" i="17"/>
  <c r="D51" i="17" s="1"/>
  <c r="E51" i="17"/>
  <c r="F51" i="17"/>
  <c r="H51" i="17"/>
  <c r="I51" i="17"/>
  <c r="J51" i="17"/>
  <c r="C52" i="17"/>
  <c r="D52" i="17" s="1"/>
  <c r="E52" i="17"/>
  <c r="F52" i="17"/>
  <c r="H52" i="17"/>
  <c r="I52" i="17"/>
  <c r="J52" i="17"/>
  <c r="C53" i="17"/>
  <c r="D53" i="17" s="1"/>
  <c r="E53" i="17"/>
  <c r="F53" i="17"/>
  <c r="H53" i="17"/>
  <c r="I53" i="17"/>
  <c r="J53" i="17"/>
  <c r="C54" i="17"/>
  <c r="D54" i="17" s="1"/>
  <c r="E54" i="17"/>
  <c r="F54" i="17"/>
  <c r="H54" i="17"/>
  <c r="I54" i="17"/>
  <c r="J54" i="17"/>
  <c r="C55" i="17"/>
  <c r="D55" i="17" s="1"/>
  <c r="E55" i="17"/>
  <c r="F55" i="17"/>
  <c r="H55" i="17"/>
  <c r="I55" i="17"/>
  <c r="J55" i="17"/>
  <c r="C56" i="17"/>
  <c r="D56" i="17" s="1"/>
  <c r="E56" i="17"/>
  <c r="F56" i="17"/>
  <c r="H56" i="17"/>
  <c r="I56" i="17"/>
  <c r="J56" i="17"/>
  <c r="C57" i="17"/>
  <c r="D57" i="17" s="1"/>
  <c r="E57" i="17"/>
  <c r="F57" i="17"/>
  <c r="H57" i="17"/>
  <c r="I57" i="17"/>
  <c r="J57" i="17"/>
  <c r="C58" i="17"/>
  <c r="D58" i="17" s="1"/>
  <c r="E58" i="17"/>
  <c r="F58" i="17"/>
  <c r="H58" i="17"/>
  <c r="I58" i="17"/>
  <c r="J58" i="17"/>
  <c r="C59" i="17"/>
  <c r="D59" i="17" s="1"/>
  <c r="E59" i="17"/>
  <c r="F59" i="17"/>
  <c r="H59" i="17"/>
  <c r="I59" i="17"/>
  <c r="J59" i="17"/>
  <c r="C60" i="17"/>
  <c r="D60" i="17" s="1"/>
  <c r="E60" i="17"/>
  <c r="F60" i="17"/>
  <c r="H60" i="17"/>
  <c r="I60" i="17"/>
  <c r="J60" i="17"/>
  <c r="C61" i="17"/>
  <c r="D61" i="17" s="1"/>
  <c r="E61" i="17"/>
  <c r="F61" i="17"/>
  <c r="H61" i="17"/>
  <c r="I61" i="17"/>
  <c r="J61" i="17"/>
  <c r="C62" i="17"/>
  <c r="D62" i="17" s="1"/>
  <c r="E62" i="17"/>
  <c r="F62" i="17"/>
  <c r="H62" i="17"/>
  <c r="I62" i="17"/>
  <c r="J62" i="17"/>
  <c r="C63" i="17"/>
  <c r="D63" i="17" s="1"/>
  <c r="E63" i="17"/>
  <c r="F63" i="17"/>
  <c r="H63" i="17"/>
  <c r="I63" i="17"/>
  <c r="J63" i="17"/>
  <c r="C64" i="17"/>
  <c r="D64" i="17" s="1"/>
  <c r="E64" i="17"/>
  <c r="F64" i="17"/>
  <c r="H64" i="17"/>
  <c r="I64" i="17"/>
  <c r="J64" i="17"/>
  <c r="C65" i="17"/>
  <c r="D65" i="17" s="1"/>
  <c r="E65" i="17"/>
  <c r="F65" i="17"/>
  <c r="H65" i="17"/>
  <c r="I65" i="17"/>
  <c r="J65" i="17"/>
  <c r="C66" i="17"/>
  <c r="D66" i="17" s="1"/>
  <c r="E66" i="17"/>
  <c r="F66" i="17"/>
  <c r="H66" i="17"/>
  <c r="I66" i="17"/>
  <c r="J66" i="17"/>
  <c r="C67" i="17"/>
  <c r="D67" i="17" s="1"/>
  <c r="E67" i="17"/>
  <c r="F67" i="17"/>
  <c r="H67" i="17"/>
  <c r="I67" i="17"/>
  <c r="J67" i="17"/>
  <c r="C68" i="17"/>
  <c r="D68" i="17" s="1"/>
  <c r="E68" i="17"/>
  <c r="F68" i="17"/>
  <c r="H68" i="17"/>
  <c r="I68" i="17"/>
  <c r="J68" i="17"/>
  <c r="C69" i="17"/>
  <c r="D69" i="17" s="1"/>
  <c r="E69" i="17"/>
  <c r="F69" i="17"/>
  <c r="H69" i="17"/>
  <c r="I69" i="17"/>
  <c r="J69" i="17"/>
  <c r="C70" i="17"/>
  <c r="D70" i="17" s="1"/>
  <c r="E70" i="17"/>
  <c r="F70" i="17"/>
  <c r="H70" i="17"/>
  <c r="I70" i="17"/>
  <c r="J70" i="17"/>
  <c r="C71" i="17"/>
  <c r="D71" i="17" s="1"/>
  <c r="E71" i="17"/>
  <c r="F71" i="17"/>
  <c r="H71" i="17"/>
  <c r="I71" i="17"/>
  <c r="J71" i="17"/>
  <c r="C72" i="17"/>
  <c r="D72" i="17" s="1"/>
  <c r="E72" i="17"/>
  <c r="F72" i="17"/>
  <c r="H72" i="17"/>
  <c r="I72" i="17"/>
  <c r="J72" i="17"/>
  <c r="C73" i="17"/>
  <c r="D73" i="17" s="1"/>
  <c r="E73" i="17"/>
  <c r="F73" i="17"/>
  <c r="H73" i="17"/>
  <c r="I73" i="17"/>
  <c r="J73" i="17"/>
  <c r="C74" i="17"/>
  <c r="D74" i="17" s="1"/>
  <c r="E74" i="17"/>
  <c r="F74" i="17"/>
  <c r="H74" i="17"/>
  <c r="I74" i="17"/>
  <c r="J74" i="17"/>
  <c r="C75" i="17"/>
  <c r="D75" i="17" s="1"/>
  <c r="E75" i="17"/>
  <c r="F75" i="17"/>
  <c r="H75" i="17"/>
  <c r="I75" i="17"/>
  <c r="J75" i="17"/>
  <c r="C76" i="17"/>
  <c r="D76" i="17" s="1"/>
  <c r="E76" i="17"/>
  <c r="F76" i="17"/>
  <c r="H76" i="17"/>
  <c r="I76" i="17"/>
  <c r="J76" i="17"/>
  <c r="C77" i="17"/>
  <c r="D77" i="17" s="1"/>
  <c r="E77" i="17"/>
  <c r="F77" i="17"/>
  <c r="H77" i="17"/>
  <c r="I77" i="17"/>
  <c r="J77" i="17"/>
  <c r="C78" i="17"/>
  <c r="D78" i="17" s="1"/>
  <c r="E78" i="17"/>
  <c r="F78" i="17"/>
  <c r="H78" i="17"/>
  <c r="I78" i="17"/>
  <c r="J78" i="17"/>
  <c r="C79" i="17"/>
  <c r="D79" i="17" s="1"/>
  <c r="E79" i="17"/>
  <c r="F79" i="17"/>
  <c r="H79" i="17"/>
  <c r="I79" i="17"/>
  <c r="J79" i="17"/>
  <c r="C80" i="17"/>
  <c r="D80" i="17" s="1"/>
  <c r="E80" i="17"/>
  <c r="F80" i="17"/>
  <c r="H80" i="17"/>
  <c r="I80" i="17"/>
  <c r="J80" i="17"/>
  <c r="C81" i="17"/>
  <c r="D81" i="17" s="1"/>
  <c r="E81" i="17"/>
  <c r="F81" i="17"/>
  <c r="H81" i="17"/>
  <c r="I81" i="17"/>
  <c r="J81" i="17"/>
  <c r="C82" i="17"/>
  <c r="D82" i="17" s="1"/>
  <c r="E82" i="17"/>
  <c r="F82" i="17"/>
  <c r="H82" i="17"/>
  <c r="I82" i="17"/>
  <c r="J82" i="17"/>
  <c r="C83" i="17"/>
  <c r="D83" i="17" s="1"/>
  <c r="E83" i="17"/>
  <c r="F83" i="17"/>
  <c r="H83" i="17"/>
  <c r="I83" i="17"/>
  <c r="J83" i="17"/>
  <c r="C84" i="17"/>
  <c r="D84" i="17" s="1"/>
  <c r="E84" i="17"/>
  <c r="F84" i="17"/>
  <c r="H84" i="17"/>
  <c r="I84" i="17"/>
  <c r="J84" i="17"/>
  <c r="C85" i="17"/>
  <c r="D85" i="17" s="1"/>
  <c r="E85" i="17"/>
  <c r="F85" i="17"/>
  <c r="H85" i="17"/>
  <c r="I85" i="17"/>
  <c r="J85" i="17"/>
  <c r="C86" i="17"/>
  <c r="D86" i="17" s="1"/>
  <c r="E86" i="17"/>
  <c r="F86" i="17"/>
  <c r="H86" i="17"/>
  <c r="I86" i="17"/>
  <c r="J86" i="17"/>
  <c r="C87" i="17"/>
  <c r="D87" i="17" s="1"/>
  <c r="E87" i="17"/>
  <c r="F87" i="17"/>
  <c r="H87" i="17"/>
  <c r="I87" i="17"/>
  <c r="J87" i="17"/>
  <c r="C88" i="17"/>
  <c r="D88" i="17" s="1"/>
  <c r="E88" i="17"/>
  <c r="F88" i="17"/>
  <c r="H88" i="17"/>
  <c r="I88" i="17"/>
  <c r="J88" i="17"/>
  <c r="C89" i="17"/>
  <c r="D89" i="17" s="1"/>
  <c r="E89" i="17"/>
  <c r="F89" i="17"/>
  <c r="H89" i="17"/>
  <c r="I89" i="17"/>
  <c r="J89" i="17"/>
  <c r="C90" i="17"/>
  <c r="D90" i="17" s="1"/>
  <c r="E90" i="17"/>
  <c r="F90" i="17"/>
  <c r="H90" i="17"/>
  <c r="I90" i="17"/>
  <c r="J90" i="17"/>
  <c r="C91" i="17"/>
  <c r="D91" i="17" s="1"/>
  <c r="E91" i="17"/>
  <c r="F91" i="17"/>
  <c r="H91" i="17"/>
  <c r="I91" i="17"/>
  <c r="J91" i="17"/>
  <c r="C92" i="17"/>
  <c r="D92" i="17" s="1"/>
  <c r="E92" i="17"/>
  <c r="F92" i="17"/>
  <c r="H92" i="17"/>
  <c r="I92" i="17"/>
  <c r="J92" i="17"/>
  <c r="C93" i="17"/>
  <c r="D93" i="17" s="1"/>
  <c r="E93" i="17"/>
  <c r="F93" i="17"/>
  <c r="H93" i="17"/>
  <c r="I93" i="17"/>
  <c r="J93" i="17"/>
  <c r="C94" i="17"/>
  <c r="D94" i="17" s="1"/>
  <c r="E94" i="17"/>
  <c r="F94" i="17"/>
  <c r="H94" i="17"/>
  <c r="I94" i="17"/>
  <c r="J94" i="17"/>
  <c r="C95" i="17"/>
  <c r="D95" i="17" s="1"/>
  <c r="E95" i="17"/>
  <c r="F95" i="17"/>
  <c r="H95" i="17"/>
  <c r="I95" i="17"/>
  <c r="J95" i="17"/>
  <c r="C96" i="17"/>
  <c r="D96" i="17" s="1"/>
  <c r="E96" i="17"/>
  <c r="F96" i="17"/>
  <c r="H96" i="17"/>
  <c r="I96" i="17"/>
  <c r="J96" i="17"/>
  <c r="C97" i="17"/>
  <c r="D97" i="17" s="1"/>
  <c r="E97" i="17"/>
  <c r="F97" i="17"/>
  <c r="H97" i="17"/>
  <c r="I97" i="17"/>
  <c r="J97" i="17"/>
  <c r="C98" i="17"/>
  <c r="D98" i="17" s="1"/>
  <c r="E98" i="17"/>
  <c r="F98" i="17"/>
  <c r="H98" i="17"/>
  <c r="I98" i="17"/>
  <c r="J98" i="17"/>
  <c r="C99" i="17"/>
  <c r="D99" i="17" s="1"/>
  <c r="E99" i="17"/>
  <c r="F99" i="17"/>
  <c r="H99" i="17"/>
  <c r="I99" i="17"/>
  <c r="J99" i="17"/>
  <c r="C100" i="17"/>
  <c r="D100" i="17" s="1"/>
  <c r="E100" i="17"/>
  <c r="F100" i="17"/>
  <c r="H100" i="17"/>
  <c r="I100" i="17"/>
  <c r="J100" i="17"/>
  <c r="C101" i="17"/>
  <c r="D101" i="17" s="1"/>
  <c r="E101" i="17"/>
  <c r="F101" i="17"/>
  <c r="H101" i="17"/>
  <c r="I101" i="17"/>
  <c r="J101" i="17"/>
  <c r="C102" i="17"/>
  <c r="D102" i="17" s="1"/>
  <c r="E102" i="17"/>
  <c r="F102" i="17"/>
  <c r="H102" i="17"/>
  <c r="I102" i="17"/>
  <c r="J102" i="17"/>
  <c r="C103" i="17"/>
  <c r="D103" i="17" s="1"/>
  <c r="E103" i="17"/>
  <c r="F103" i="17"/>
  <c r="H103" i="17"/>
  <c r="I103" i="17"/>
  <c r="J103" i="17"/>
  <c r="C104" i="17"/>
  <c r="D104" i="17" s="1"/>
  <c r="E104" i="17"/>
  <c r="F104" i="17"/>
  <c r="H104" i="17"/>
  <c r="I104" i="17"/>
  <c r="J104" i="17"/>
  <c r="C105" i="17"/>
  <c r="D105" i="17" s="1"/>
  <c r="E105" i="17"/>
  <c r="F105" i="17"/>
  <c r="H105" i="17"/>
  <c r="I105" i="17"/>
  <c r="J105" i="17"/>
  <c r="C106" i="17"/>
  <c r="D106" i="17" s="1"/>
  <c r="E106" i="17"/>
  <c r="F106" i="17"/>
  <c r="H106" i="17"/>
  <c r="I106" i="17"/>
  <c r="J106" i="17"/>
  <c r="C107" i="17"/>
  <c r="D107" i="17" s="1"/>
  <c r="E107" i="17"/>
  <c r="F107" i="17"/>
  <c r="H107" i="17"/>
  <c r="I107" i="17"/>
  <c r="J107" i="17"/>
  <c r="C108" i="17"/>
  <c r="D108" i="17" s="1"/>
  <c r="E108" i="17"/>
  <c r="F108" i="17"/>
  <c r="H108" i="17"/>
  <c r="I108" i="17"/>
  <c r="J108" i="17"/>
  <c r="C109" i="17"/>
  <c r="D109" i="17" s="1"/>
  <c r="E109" i="17"/>
  <c r="F109" i="17"/>
  <c r="H109" i="17"/>
  <c r="I109" i="17"/>
  <c r="J109" i="17"/>
  <c r="C110" i="17"/>
  <c r="D110" i="17" s="1"/>
  <c r="E110" i="17"/>
  <c r="F110" i="17"/>
  <c r="H110" i="17"/>
  <c r="I110" i="17"/>
  <c r="J110" i="17"/>
  <c r="C111" i="17"/>
  <c r="D111" i="17" s="1"/>
  <c r="E111" i="17"/>
  <c r="F111" i="17"/>
  <c r="H111" i="17"/>
  <c r="I111" i="17"/>
  <c r="J111" i="17"/>
  <c r="C112" i="17"/>
  <c r="D112" i="17" s="1"/>
  <c r="E112" i="17"/>
  <c r="F112" i="17"/>
  <c r="H112" i="17"/>
  <c r="I112" i="17"/>
  <c r="J112" i="17"/>
  <c r="C113" i="17"/>
  <c r="D113" i="17" s="1"/>
  <c r="E113" i="17"/>
  <c r="F113" i="17"/>
  <c r="H113" i="17"/>
  <c r="I113" i="17"/>
  <c r="J113" i="17"/>
  <c r="C114" i="17"/>
  <c r="D114" i="17" s="1"/>
  <c r="E114" i="17"/>
  <c r="F114" i="17"/>
  <c r="H114" i="17"/>
  <c r="I114" i="17"/>
  <c r="J114" i="17"/>
  <c r="C115" i="17"/>
  <c r="D115" i="17" s="1"/>
  <c r="E115" i="17"/>
  <c r="F115" i="17"/>
  <c r="H115" i="17"/>
  <c r="I115" i="17"/>
  <c r="J115" i="17"/>
  <c r="C116" i="17"/>
  <c r="D116" i="17" s="1"/>
  <c r="E116" i="17"/>
  <c r="F116" i="17"/>
  <c r="H116" i="17"/>
  <c r="I116" i="17"/>
  <c r="J116" i="17"/>
  <c r="C117" i="17"/>
  <c r="D117" i="17" s="1"/>
  <c r="E117" i="17"/>
  <c r="F117" i="17"/>
  <c r="H117" i="17"/>
  <c r="I117" i="17"/>
  <c r="J117" i="17"/>
  <c r="C118" i="17"/>
  <c r="D118" i="17" s="1"/>
  <c r="E118" i="17"/>
  <c r="F118" i="17"/>
  <c r="H118" i="17"/>
  <c r="I118" i="17"/>
  <c r="J118" i="17"/>
  <c r="C119" i="17"/>
  <c r="D119" i="17" s="1"/>
  <c r="E119" i="17"/>
  <c r="F119" i="17"/>
  <c r="H119" i="17"/>
  <c r="I119" i="17"/>
  <c r="J119" i="17"/>
  <c r="C120" i="17"/>
  <c r="D120" i="17" s="1"/>
  <c r="E120" i="17"/>
  <c r="F120" i="17"/>
  <c r="H120" i="17"/>
  <c r="I120" i="17"/>
  <c r="J120" i="17"/>
  <c r="C121" i="17"/>
  <c r="D121" i="17" s="1"/>
  <c r="E121" i="17"/>
  <c r="F121" i="17"/>
  <c r="H121" i="17"/>
  <c r="I121" i="17"/>
  <c r="J121" i="17"/>
  <c r="C122" i="17"/>
  <c r="D122" i="17" s="1"/>
  <c r="E122" i="17"/>
  <c r="F122" i="17"/>
  <c r="H122" i="17"/>
  <c r="I122" i="17"/>
  <c r="J122" i="17"/>
  <c r="C123" i="17"/>
  <c r="D123" i="17" s="1"/>
  <c r="E123" i="17"/>
  <c r="F123" i="17"/>
  <c r="H123" i="17"/>
  <c r="I123" i="17"/>
  <c r="J123" i="17"/>
  <c r="C124" i="17"/>
  <c r="D124" i="17" s="1"/>
  <c r="E124" i="17"/>
  <c r="F124" i="17"/>
  <c r="H124" i="17"/>
  <c r="I124" i="17"/>
  <c r="J124" i="17"/>
  <c r="C125" i="17"/>
  <c r="D125" i="17" s="1"/>
  <c r="E125" i="17"/>
  <c r="F125" i="17"/>
  <c r="H125" i="17"/>
  <c r="I125" i="17"/>
  <c r="J125" i="17"/>
  <c r="C126" i="17"/>
  <c r="D126" i="17" s="1"/>
  <c r="E126" i="17"/>
  <c r="F126" i="17"/>
  <c r="H126" i="17"/>
  <c r="I126" i="17"/>
  <c r="J126" i="17"/>
  <c r="C127" i="17"/>
  <c r="D127" i="17" s="1"/>
  <c r="E127" i="17"/>
  <c r="F127" i="17"/>
  <c r="H127" i="17"/>
  <c r="I127" i="17"/>
  <c r="J127" i="17"/>
  <c r="C128" i="17"/>
  <c r="D128" i="17" s="1"/>
  <c r="E128" i="17"/>
  <c r="F128" i="17"/>
  <c r="H128" i="17"/>
  <c r="I128" i="17"/>
  <c r="J128" i="17"/>
  <c r="C129" i="17"/>
  <c r="D129" i="17" s="1"/>
  <c r="E129" i="17"/>
  <c r="F129" i="17"/>
  <c r="H129" i="17"/>
  <c r="I129" i="17"/>
  <c r="J129" i="17"/>
  <c r="C130" i="17"/>
  <c r="D130" i="17" s="1"/>
  <c r="E130" i="17"/>
  <c r="F130" i="17"/>
  <c r="H130" i="17"/>
  <c r="I130" i="17"/>
  <c r="J130" i="17"/>
  <c r="C131" i="17"/>
  <c r="D131" i="17" s="1"/>
  <c r="E131" i="17"/>
  <c r="F131" i="17"/>
  <c r="H131" i="17"/>
  <c r="I131" i="17"/>
  <c r="J131" i="17"/>
  <c r="C132" i="17"/>
  <c r="D132" i="17" s="1"/>
  <c r="E132" i="17"/>
  <c r="F132" i="17"/>
  <c r="H132" i="17"/>
  <c r="I132" i="17"/>
  <c r="J132" i="17"/>
  <c r="C133" i="17"/>
  <c r="D133" i="17" s="1"/>
  <c r="E133" i="17"/>
  <c r="F133" i="17"/>
  <c r="H133" i="17"/>
  <c r="I133" i="17"/>
  <c r="J133" i="17"/>
  <c r="C134" i="17"/>
  <c r="D134" i="17" s="1"/>
  <c r="E134" i="17"/>
  <c r="F134" i="17"/>
  <c r="H134" i="17"/>
  <c r="I134" i="17"/>
  <c r="J134" i="17"/>
  <c r="C135" i="17"/>
  <c r="D135" i="17" s="1"/>
  <c r="E135" i="17"/>
  <c r="F135" i="17"/>
  <c r="H135" i="17"/>
  <c r="I135" i="17"/>
  <c r="J135" i="17"/>
  <c r="C136" i="17"/>
  <c r="D136" i="17" s="1"/>
  <c r="E136" i="17"/>
  <c r="F136" i="17"/>
  <c r="H136" i="17"/>
  <c r="I136" i="17"/>
  <c r="J136" i="17"/>
  <c r="C137" i="17"/>
  <c r="D137" i="17" s="1"/>
  <c r="E137" i="17"/>
  <c r="F137" i="17"/>
  <c r="H137" i="17"/>
  <c r="I137" i="17"/>
  <c r="J137" i="17"/>
  <c r="C138" i="17"/>
  <c r="D138" i="17" s="1"/>
  <c r="E138" i="17"/>
  <c r="F138" i="17"/>
  <c r="H138" i="17"/>
  <c r="I138" i="17"/>
  <c r="J138" i="17"/>
  <c r="C139" i="17"/>
  <c r="D139" i="17" s="1"/>
  <c r="E139" i="17"/>
  <c r="F139" i="17"/>
  <c r="H139" i="17"/>
  <c r="I139" i="17"/>
  <c r="J139" i="17"/>
  <c r="C140" i="17"/>
  <c r="D140" i="17" s="1"/>
  <c r="E140" i="17"/>
  <c r="F140" i="17"/>
  <c r="H140" i="17"/>
  <c r="I140" i="17"/>
  <c r="J140" i="17"/>
  <c r="C141" i="17"/>
  <c r="D141" i="17" s="1"/>
  <c r="E141" i="17"/>
  <c r="F141" i="17"/>
  <c r="H141" i="17"/>
  <c r="I141" i="17"/>
  <c r="J141" i="17"/>
  <c r="C142" i="17"/>
  <c r="D142" i="17" s="1"/>
  <c r="E142" i="17"/>
  <c r="F142" i="17"/>
  <c r="H142" i="17"/>
  <c r="I142" i="17"/>
  <c r="J142" i="17"/>
  <c r="C143" i="17"/>
  <c r="D143" i="17" s="1"/>
  <c r="E143" i="17"/>
  <c r="F143" i="17"/>
  <c r="H143" i="17"/>
  <c r="I143" i="17"/>
  <c r="J143" i="17"/>
  <c r="C144" i="17"/>
  <c r="D144" i="17" s="1"/>
  <c r="E144" i="17"/>
  <c r="F144" i="17"/>
  <c r="H144" i="17"/>
  <c r="I144" i="17"/>
  <c r="J144" i="17"/>
  <c r="C145" i="17"/>
  <c r="D145" i="17" s="1"/>
  <c r="E145" i="17"/>
  <c r="F145" i="17"/>
  <c r="H145" i="17"/>
  <c r="I145" i="17"/>
  <c r="J145" i="17"/>
  <c r="C146" i="17"/>
  <c r="D146" i="17" s="1"/>
  <c r="E146" i="17"/>
  <c r="F146" i="17"/>
  <c r="H146" i="17"/>
  <c r="I146" i="17"/>
  <c r="J146" i="17"/>
  <c r="C147" i="17"/>
  <c r="D147" i="17" s="1"/>
  <c r="E147" i="17"/>
  <c r="F147" i="17"/>
  <c r="H147" i="17"/>
  <c r="I147" i="17"/>
  <c r="J147" i="17"/>
  <c r="C148" i="17"/>
  <c r="D148" i="17" s="1"/>
  <c r="E148" i="17"/>
  <c r="F148" i="17"/>
  <c r="H148" i="17"/>
  <c r="I148" i="17"/>
  <c r="J148" i="17"/>
  <c r="C149" i="17"/>
  <c r="D149" i="17" s="1"/>
  <c r="E149" i="17"/>
  <c r="F149" i="17"/>
  <c r="H149" i="17"/>
  <c r="I149" i="17"/>
  <c r="J149" i="17"/>
  <c r="C150" i="17"/>
  <c r="D150" i="17" s="1"/>
  <c r="E150" i="17"/>
  <c r="F150" i="17"/>
  <c r="H150" i="17"/>
  <c r="I150" i="17"/>
  <c r="J150" i="17"/>
  <c r="C151" i="17"/>
  <c r="D151" i="17" s="1"/>
  <c r="E151" i="17"/>
  <c r="F151" i="17"/>
  <c r="H151" i="17"/>
  <c r="I151" i="17"/>
  <c r="J151" i="17"/>
  <c r="C152" i="17"/>
  <c r="D152" i="17" s="1"/>
  <c r="E152" i="17"/>
  <c r="F152" i="17"/>
  <c r="H152" i="17"/>
  <c r="I152" i="17"/>
  <c r="J152" i="17"/>
  <c r="C153" i="17"/>
  <c r="D153" i="17" s="1"/>
  <c r="E153" i="17"/>
  <c r="F153" i="17"/>
  <c r="H153" i="17"/>
  <c r="I153" i="17"/>
  <c r="J153" i="17"/>
  <c r="C154" i="17"/>
  <c r="D154" i="17" s="1"/>
  <c r="E154" i="17"/>
  <c r="F154" i="17"/>
  <c r="H154" i="17"/>
  <c r="I154" i="17"/>
  <c r="J154" i="17"/>
  <c r="C155" i="17"/>
  <c r="D155" i="17" s="1"/>
  <c r="E155" i="17"/>
  <c r="F155" i="17"/>
  <c r="H155" i="17"/>
  <c r="I155" i="17"/>
  <c r="J155" i="17"/>
  <c r="C156" i="17"/>
  <c r="D156" i="17" s="1"/>
  <c r="E156" i="17"/>
  <c r="F156" i="17"/>
  <c r="H156" i="17"/>
  <c r="I156" i="17"/>
  <c r="J156" i="17"/>
  <c r="C157" i="17"/>
  <c r="D157" i="17" s="1"/>
  <c r="E157" i="17"/>
  <c r="F157" i="17"/>
  <c r="H157" i="17"/>
  <c r="I157" i="17"/>
  <c r="J157" i="17"/>
  <c r="C158" i="17"/>
  <c r="D158" i="17" s="1"/>
  <c r="E158" i="17"/>
  <c r="F158" i="17"/>
  <c r="H158" i="17"/>
  <c r="I158" i="17"/>
  <c r="J158" i="17"/>
  <c r="C159" i="17"/>
  <c r="D159" i="17" s="1"/>
  <c r="E159" i="17"/>
  <c r="F159" i="17"/>
  <c r="H159" i="17"/>
  <c r="I159" i="17"/>
  <c r="J159" i="17"/>
  <c r="C160" i="17"/>
  <c r="D160" i="17" s="1"/>
  <c r="E160" i="17"/>
  <c r="F160" i="17"/>
  <c r="H160" i="17"/>
  <c r="I160" i="17"/>
  <c r="J160" i="17"/>
  <c r="C161" i="17"/>
  <c r="D161" i="17" s="1"/>
  <c r="E161" i="17"/>
  <c r="F161" i="17"/>
  <c r="H161" i="17"/>
  <c r="I161" i="17"/>
  <c r="J161" i="17"/>
  <c r="C162" i="17"/>
  <c r="D162" i="17" s="1"/>
  <c r="E162" i="17"/>
  <c r="F162" i="17"/>
  <c r="H162" i="17"/>
  <c r="I162" i="17"/>
  <c r="J162" i="17"/>
  <c r="C163" i="17"/>
  <c r="D163" i="17" s="1"/>
  <c r="E163" i="17"/>
  <c r="F163" i="17"/>
  <c r="H163" i="17"/>
  <c r="I163" i="17"/>
  <c r="J163" i="17"/>
  <c r="C164" i="17"/>
  <c r="D164" i="17" s="1"/>
  <c r="E164" i="17"/>
  <c r="F164" i="17"/>
  <c r="H164" i="17"/>
  <c r="I164" i="17"/>
  <c r="J164" i="17"/>
  <c r="C165" i="17"/>
  <c r="D165" i="17" s="1"/>
  <c r="E165" i="17"/>
  <c r="F165" i="17"/>
  <c r="H165" i="17"/>
  <c r="I165" i="17"/>
  <c r="J165" i="17"/>
  <c r="C166" i="17"/>
  <c r="D166" i="17" s="1"/>
  <c r="E166" i="17"/>
  <c r="F166" i="17"/>
  <c r="H166" i="17"/>
  <c r="I166" i="17"/>
  <c r="J166" i="17"/>
  <c r="C167" i="17"/>
  <c r="D167" i="17" s="1"/>
  <c r="E167" i="17"/>
  <c r="F167" i="17"/>
  <c r="H167" i="17"/>
  <c r="I167" i="17"/>
  <c r="J167" i="17"/>
  <c r="C168" i="17"/>
  <c r="D168" i="17" s="1"/>
  <c r="E168" i="17"/>
  <c r="F168" i="17"/>
  <c r="H168" i="17"/>
  <c r="I168" i="17"/>
  <c r="J168" i="17"/>
  <c r="C169" i="17"/>
  <c r="D169" i="17" s="1"/>
  <c r="E169" i="17"/>
  <c r="F169" i="17"/>
  <c r="H169" i="17"/>
  <c r="I169" i="17"/>
  <c r="J169" i="17"/>
  <c r="C170" i="17"/>
  <c r="D170" i="17" s="1"/>
  <c r="E170" i="17"/>
  <c r="F170" i="17"/>
  <c r="H170" i="17"/>
  <c r="I170" i="17"/>
  <c r="J170" i="17"/>
  <c r="C171" i="17"/>
  <c r="D171" i="17" s="1"/>
  <c r="E171" i="17"/>
  <c r="F171" i="17"/>
  <c r="H171" i="17"/>
  <c r="I171" i="17"/>
  <c r="J171" i="17"/>
  <c r="C172" i="17"/>
  <c r="D172" i="17" s="1"/>
  <c r="E172" i="17"/>
  <c r="F172" i="17"/>
  <c r="H172" i="17"/>
  <c r="I172" i="17"/>
  <c r="J172" i="17"/>
  <c r="C173" i="17"/>
  <c r="D173" i="17"/>
  <c r="E173" i="17"/>
  <c r="F173" i="17"/>
  <c r="H173" i="17"/>
  <c r="I173" i="17"/>
  <c r="J173" i="17"/>
  <c r="C174" i="17"/>
  <c r="D174" i="17"/>
  <c r="E174" i="17"/>
  <c r="F174" i="17"/>
  <c r="H174" i="17"/>
  <c r="I174" i="17"/>
  <c r="J174" i="17"/>
  <c r="C175" i="17"/>
  <c r="D175" i="17"/>
  <c r="E175" i="17"/>
  <c r="F175" i="17"/>
  <c r="H175" i="17"/>
  <c r="I175" i="17"/>
  <c r="J175" i="17"/>
  <c r="C176" i="17"/>
  <c r="D176" i="17"/>
  <c r="E176" i="17"/>
  <c r="F176" i="17"/>
  <c r="H176" i="17"/>
  <c r="I176" i="17"/>
  <c r="J176" i="17"/>
  <c r="C177" i="17"/>
  <c r="D177" i="17"/>
  <c r="E177" i="17"/>
  <c r="F177" i="17"/>
  <c r="H177" i="17"/>
  <c r="I177" i="17"/>
  <c r="J177" i="17"/>
  <c r="C178" i="17"/>
  <c r="D178" i="17"/>
  <c r="E178" i="17"/>
  <c r="F178" i="17"/>
  <c r="H178" i="17"/>
  <c r="I178" i="17"/>
  <c r="J178" i="17"/>
  <c r="C179" i="17"/>
  <c r="D179" i="17"/>
  <c r="E179" i="17"/>
  <c r="F179" i="17"/>
  <c r="H179" i="17"/>
  <c r="I179" i="17"/>
  <c r="J179" i="17"/>
  <c r="C180" i="17"/>
  <c r="D180" i="17"/>
  <c r="E180" i="17"/>
  <c r="F180" i="17"/>
  <c r="H180" i="17"/>
  <c r="I180" i="17"/>
  <c r="J180" i="17"/>
  <c r="C181" i="17"/>
  <c r="D181" i="17"/>
  <c r="E181" i="17"/>
  <c r="F181" i="17"/>
  <c r="H181" i="17"/>
  <c r="I181" i="17"/>
  <c r="J181" i="17"/>
  <c r="C182" i="17"/>
  <c r="D182" i="17"/>
  <c r="E182" i="17"/>
  <c r="F182" i="17"/>
  <c r="H182" i="17"/>
  <c r="I182" i="17"/>
  <c r="J182" i="17"/>
  <c r="C183" i="17"/>
  <c r="D183" i="17"/>
  <c r="E183" i="17"/>
  <c r="F183" i="17"/>
  <c r="H183" i="17"/>
  <c r="I183" i="17"/>
  <c r="J183" i="17"/>
  <c r="C184" i="17"/>
  <c r="D184" i="17"/>
  <c r="E184" i="17"/>
  <c r="F184" i="17"/>
  <c r="H184" i="17"/>
  <c r="I184" i="17"/>
  <c r="J184" i="17"/>
  <c r="C185" i="17"/>
  <c r="D185" i="17"/>
  <c r="E185" i="17"/>
  <c r="F185" i="17"/>
  <c r="H185" i="17"/>
  <c r="I185" i="17"/>
  <c r="J185" i="17"/>
  <c r="C186" i="17"/>
  <c r="D186" i="17"/>
  <c r="E186" i="17"/>
  <c r="F186" i="17"/>
  <c r="H186" i="17"/>
  <c r="I186" i="17"/>
  <c r="J186" i="17"/>
  <c r="C187" i="17"/>
  <c r="D187" i="17"/>
  <c r="E187" i="17"/>
  <c r="F187" i="17"/>
  <c r="H187" i="17"/>
  <c r="I187" i="17"/>
  <c r="J187" i="17"/>
  <c r="C188" i="17"/>
  <c r="D188" i="17"/>
  <c r="E188" i="17"/>
  <c r="F188" i="17"/>
  <c r="H188" i="17"/>
  <c r="I188" i="17"/>
  <c r="J188" i="17"/>
  <c r="C189" i="17"/>
  <c r="D189" i="17"/>
  <c r="E189" i="17"/>
  <c r="F189" i="17"/>
  <c r="H189" i="17"/>
  <c r="I189" i="17"/>
  <c r="J189" i="17"/>
  <c r="C190" i="17"/>
  <c r="D190" i="17"/>
  <c r="E190" i="17"/>
  <c r="F190" i="17"/>
  <c r="H190" i="17"/>
  <c r="I190" i="17"/>
  <c r="J190" i="17"/>
  <c r="C191" i="17"/>
  <c r="D191" i="17"/>
  <c r="E191" i="17"/>
  <c r="F191" i="17"/>
  <c r="H191" i="17"/>
  <c r="I191" i="17"/>
  <c r="J191" i="17"/>
  <c r="C192" i="17"/>
  <c r="D192" i="17"/>
  <c r="E192" i="17"/>
  <c r="F192" i="17"/>
  <c r="H192" i="17"/>
  <c r="I192" i="17"/>
  <c r="J192" i="17"/>
  <c r="C193" i="17"/>
  <c r="D193" i="17"/>
  <c r="E193" i="17"/>
  <c r="F193" i="17"/>
  <c r="H193" i="17"/>
  <c r="I193" i="17"/>
  <c r="J193" i="17"/>
  <c r="C194" i="17"/>
  <c r="D194" i="17"/>
  <c r="E194" i="17"/>
  <c r="F194" i="17"/>
  <c r="H194" i="17"/>
  <c r="I194" i="17"/>
  <c r="J194" i="17"/>
  <c r="C195" i="17"/>
  <c r="D195" i="17"/>
  <c r="E195" i="17"/>
  <c r="F195" i="17"/>
  <c r="H195" i="17"/>
  <c r="I195" i="17"/>
  <c r="J195" i="17"/>
  <c r="C196" i="17"/>
  <c r="D196" i="17"/>
  <c r="E196" i="17"/>
  <c r="F196" i="17"/>
  <c r="H196" i="17"/>
  <c r="I196" i="17"/>
  <c r="J196" i="17"/>
  <c r="C197" i="17"/>
  <c r="D197" i="17"/>
  <c r="E197" i="17"/>
  <c r="F197" i="17"/>
  <c r="H197" i="17"/>
  <c r="I197" i="17"/>
  <c r="J197" i="17"/>
  <c r="C198" i="17"/>
  <c r="D198" i="17"/>
  <c r="E198" i="17"/>
  <c r="F198" i="17"/>
  <c r="H198" i="17"/>
  <c r="I198" i="17"/>
  <c r="J198" i="17"/>
  <c r="C199" i="17"/>
  <c r="D199" i="17"/>
  <c r="E199" i="17"/>
  <c r="F199" i="17"/>
  <c r="H199" i="17"/>
  <c r="I199" i="17"/>
  <c r="J199" i="17"/>
  <c r="C200" i="17"/>
  <c r="D200" i="17"/>
  <c r="E200" i="17"/>
  <c r="F200" i="17"/>
  <c r="H200" i="17"/>
  <c r="I200" i="17"/>
  <c r="J200" i="17"/>
  <c r="C201" i="17"/>
  <c r="D201" i="17"/>
  <c r="E201" i="17"/>
  <c r="F201" i="17"/>
  <c r="H201" i="17"/>
  <c r="I201" i="17"/>
  <c r="J201" i="17"/>
  <c r="C202" i="17"/>
  <c r="D202" i="17"/>
  <c r="E202" i="17"/>
  <c r="F202" i="17"/>
  <c r="H202" i="17"/>
  <c r="I202" i="17"/>
  <c r="J202" i="17"/>
  <c r="C203" i="17"/>
  <c r="D203" i="17"/>
  <c r="E203" i="17"/>
  <c r="F203" i="17"/>
  <c r="H203" i="17"/>
  <c r="I203" i="17"/>
  <c r="J203" i="17"/>
  <c r="C204" i="17"/>
  <c r="D204" i="17"/>
  <c r="E204" i="17"/>
  <c r="F204" i="17"/>
  <c r="H204" i="17"/>
  <c r="I204" i="17"/>
  <c r="J204" i="17"/>
  <c r="C205" i="17"/>
  <c r="D205" i="17"/>
  <c r="E205" i="17"/>
  <c r="F205" i="17"/>
  <c r="H205" i="17"/>
  <c r="I205" i="17"/>
  <c r="J205" i="17"/>
  <c r="C206" i="17"/>
  <c r="D206" i="17"/>
  <c r="E206" i="17"/>
  <c r="F206" i="17"/>
  <c r="H206" i="17"/>
  <c r="I206" i="17"/>
  <c r="J206" i="17"/>
  <c r="C207" i="17"/>
  <c r="D207" i="17"/>
  <c r="E207" i="17"/>
  <c r="F207" i="17"/>
  <c r="H207" i="17"/>
  <c r="I207" i="17"/>
  <c r="J207" i="17"/>
  <c r="C208" i="17"/>
  <c r="D208" i="17"/>
  <c r="E208" i="17"/>
  <c r="F208" i="17"/>
  <c r="H208" i="17"/>
  <c r="I208" i="17"/>
  <c r="J208" i="17"/>
  <c r="C209" i="17"/>
  <c r="D209" i="17"/>
  <c r="E209" i="17"/>
  <c r="F209" i="17"/>
  <c r="H209" i="17"/>
  <c r="I209" i="17"/>
  <c r="J209" i="17"/>
  <c r="C210" i="17"/>
  <c r="D210" i="17"/>
  <c r="E210" i="17"/>
  <c r="F210" i="17"/>
  <c r="H210" i="17"/>
  <c r="I210" i="17"/>
  <c r="J210" i="17"/>
  <c r="C211" i="17"/>
  <c r="D211" i="17"/>
  <c r="E211" i="17"/>
  <c r="F211" i="17"/>
  <c r="H211" i="17"/>
  <c r="I211" i="17"/>
  <c r="J211" i="17"/>
  <c r="C212" i="17"/>
  <c r="D212" i="17"/>
  <c r="E212" i="17"/>
  <c r="F212" i="17"/>
  <c r="H212" i="17"/>
  <c r="I212" i="17"/>
  <c r="J212" i="17"/>
  <c r="C213" i="17"/>
  <c r="D213" i="17"/>
  <c r="E213" i="17"/>
  <c r="F213" i="17"/>
  <c r="H213" i="17"/>
  <c r="I213" i="17"/>
  <c r="J213" i="17"/>
  <c r="C214" i="17"/>
  <c r="D214" i="17"/>
  <c r="E214" i="17"/>
  <c r="F214" i="17"/>
  <c r="H214" i="17"/>
  <c r="I214" i="17"/>
  <c r="J214" i="17"/>
  <c r="C215" i="17"/>
  <c r="D215" i="17"/>
  <c r="E215" i="17"/>
  <c r="F215" i="17"/>
  <c r="H215" i="17"/>
  <c r="I215" i="17"/>
  <c r="J215" i="17"/>
  <c r="C216" i="17"/>
  <c r="D216" i="17"/>
  <c r="E216" i="17"/>
  <c r="F216" i="17"/>
  <c r="H216" i="17"/>
  <c r="I216" i="17"/>
  <c r="J216" i="17"/>
  <c r="C217" i="17"/>
  <c r="D217" i="17"/>
  <c r="E217" i="17"/>
  <c r="F217" i="17"/>
  <c r="H217" i="17"/>
  <c r="I217" i="17"/>
  <c r="J217" i="17"/>
  <c r="C218" i="17"/>
  <c r="D218" i="17"/>
  <c r="E218" i="17"/>
  <c r="F218" i="17"/>
  <c r="H218" i="17"/>
  <c r="I218" i="17"/>
  <c r="J218" i="17"/>
  <c r="C219" i="17"/>
  <c r="D219" i="17"/>
  <c r="E219" i="17"/>
  <c r="F219" i="17"/>
  <c r="H219" i="17"/>
  <c r="I219" i="17"/>
  <c r="J219" i="17"/>
  <c r="C220" i="17"/>
  <c r="D220" i="17"/>
  <c r="E220" i="17"/>
  <c r="F220" i="17"/>
  <c r="H220" i="17"/>
  <c r="I220" i="17"/>
  <c r="J220" i="17"/>
  <c r="C221" i="17"/>
  <c r="D221" i="17"/>
  <c r="E221" i="17"/>
  <c r="F221" i="17"/>
  <c r="H221" i="17"/>
  <c r="I221" i="17"/>
  <c r="J221" i="17"/>
  <c r="C222" i="17"/>
  <c r="D222" i="17"/>
  <c r="E222" i="17"/>
  <c r="F222" i="17"/>
  <c r="H222" i="17"/>
  <c r="I222" i="17"/>
  <c r="J222" i="17"/>
  <c r="C223" i="17"/>
  <c r="D223" i="17"/>
  <c r="E223" i="17"/>
  <c r="F223" i="17"/>
  <c r="H223" i="17"/>
  <c r="I223" i="17"/>
  <c r="J223" i="17"/>
  <c r="C224" i="17"/>
  <c r="D224" i="17"/>
  <c r="E224" i="17"/>
  <c r="F224" i="17"/>
  <c r="H224" i="17"/>
  <c r="I224" i="17"/>
  <c r="J224" i="17"/>
  <c r="C225" i="17"/>
  <c r="D225" i="17"/>
  <c r="E225" i="17"/>
  <c r="F225" i="17"/>
  <c r="H225" i="17"/>
  <c r="I225" i="17"/>
  <c r="J225" i="17"/>
  <c r="C226" i="17"/>
  <c r="D226" i="17"/>
  <c r="E226" i="17"/>
  <c r="F226" i="17"/>
  <c r="H226" i="17"/>
  <c r="I226" i="17"/>
  <c r="J226" i="17"/>
  <c r="C227" i="17"/>
  <c r="D227" i="17"/>
  <c r="E227" i="17"/>
  <c r="F227" i="17"/>
  <c r="H227" i="17"/>
  <c r="I227" i="17"/>
  <c r="J227" i="17"/>
  <c r="C228" i="17"/>
  <c r="D228" i="17"/>
  <c r="E228" i="17"/>
  <c r="F228" i="17"/>
  <c r="H228" i="17"/>
  <c r="I228" i="17"/>
  <c r="J228" i="17"/>
  <c r="C229" i="17"/>
  <c r="D229" i="17"/>
  <c r="E229" i="17"/>
  <c r="F229" i="17"/>
  <c r="H229" i="17"/>
  <c r="I229" i="17"/>
  <c r="J229" i="17"/>
  <c r="C230" i="17"/>
  <c r="D230" i="17"/>
  <c r="E230" i="17"/>
  <c r="F230" i="17"/>
  <c r="H230" i="17"/>
  <c r="I230" i="17"/>
  <c r="J230" i="17"/>
  <c r="C231" i="17"/>
  <c r="D231" i="17"/>
  <c r="E231" i="17"/>
  <c r="F231" i="17"/>
  <c r="H231" i="17"/>
  <c r="I231" i="17"/>
  <c r="J231" i="17"/>
  <c r="C232" i="17"/>
  <c r="D232" i="17"/>
  <c r="E232" i="17"/>
  <c r="F232" i="17"/>
  <c r="H232" i="17"/>
  <c r="I232" i="17"/>
  <c r="J232" i="17"/>
  <c r="C233" i="17"/>
  <c r="D233" i="17"/>
  <c r="E233" i="17"/>
  <c r="F233" i="17"/>
  <c r="H233" i="17"/>
  <c r="I233" i="17"/>
  <c r="J233" i="17"/>
  <c r="C234" i="17"/>
  <c r="D234" i="17"/>
  <c r="E234" i="17"/>
  <c r="F234" i="17"/>
  <c r="H234" i="17"/>
  <c r="I234" i="17"/>
  <c r="J234" i="17"/>
  <c r="C235" i="17"/>
  <c r="D235" i="17"/>
  <c r="E235" i="17"/>
  <c r="F235" i="17"/>
  <c r="H235" i="17"/>
  <c r="I235" i="17"/>
  <c r="J235" i="17"/>
  <c r="C236" i="17"/>
  <c r="D236" i="17"/>
  <c r="E236" i="17"/>
  <c r="F236" i="17"/>
  <c r="H236" i="17"/>
  <c r="I236" i="17"/>
  <c r="J236" i="17"/>
  <c r="C237" i="17"/>
  <c r="D237" i="17"/>
  <c r="E237" i="17"/>
  <c r="F237" i="17"/>
  <c r="H237" i="17"/>
  <c r="I237" i="17"/>
  <c r="J237" i="17"/>
  <c r="C238" i="17"/>
  <c r="D238" i="17"/>
  <c r="E238" i="17"/>
  <c r="F238" i="17"/>
  <c r="H238" i="17"/>
  <c r="I238" i="17"/>
  <c r="J238" i="17"/>
  <c r="C239" i="17"/>
  <c r="D239" i="17"/>
  <c r="E239" i="17"/>
  <c r="F239" i="17"/>
  <c r="H239" i="17"/>
  <c r="I239" i="17"/>
  <c r="J239" i="17"/>
  <c r="C240" i="17"/>
  <c r="D240" i="17"/>
  <c r="E240" i="17"/>
  <c r="F240" i="17"/>
  <c r="H240" i="17"/>
  <c r="I240" i="17"/>
  <c r="J240" i="17"/>
  <c r="C241" i="17"/>
  <c r="D241" i="17"/>
  <c r="E241" i="17"/>
  <c r="F241" i="17"/>
  <c r="H241" i="17"/>
  <c r="I241" i="17"/>
  <c r="J241" i="17"/>
  <c r="C242" i="17"/>
  <c r="D242" i="17"/>
  <c r="E242" i="17"/>
  <c r="F242" i="17"/>
  <c r="H242" i="17"/>
  <c r="I242" i="17"/>
  <c r="J242" i="17"/>
  <c r="C243" i="17"/>
  <c r="D243" i="17"/>
  <c r="E243" i="17"/>
  <c r="F243" i="17"/>
  <c r="H243" i="17"/>
  <c r="I243" i="17"/>
  <c r="J243" i="17"/>
  <c r="C244" i="17"/>
  <c r="D244" i="17"/>
  <c r="E244" i="17"/>
  <c r="F244" i="17"/>
  <c r="H244" i="17"/>
  <c r="I244" i="17"/>
  <c r="J244" i="17"/>
  <c r="C245" i="17"/>
  <c r="D245" i="17"/>
  <c r="E245" i="17"/>
  <c r="F245" i="17"/>
  <c r="H245" i="17"/>
  <c r="I245" i="17"/>
  <c r="J245" i="17"/>
  <c r="C246" i="17"/>
  <c r="D246" i="17"/>
  <c r="E246" i="17"/>
  <c r="F246" i="17"/>
  <c r="H246" i="17"/>
  <c r="I246" i="17"/>
  <c r="J246" i="17"/>
  <c r="C247" i="17"/>
  <c r="D247" i="17"/>
  <c r="E247" i="17"/>
  <c r="F247" i="17"/>
  <c r="H247" i="17"/>
  <c r="I247" i="17"/>
  <c r="J247" i="17"/>
  <c r="C248" i="17"/>
  <c r="D248" i="17"/>
  <c r="E248" i="17"/>
  <c r="F248" i="17"/>
  <c r="H248" i="17"/>
  <c r="I248" i="17"/>
  <c r="J248" i="17"/>
  <c r="C249" i="17"/>
  <c r="D249" i="17"/>
  <c r="E249" i="17"/>
  <c r="F249" i="17"/>
  <c r="H249" i="17"/>
  <c r="I249" i="17"/>
  <c r="J249" i="17"/>
  <c r="C250" i="17"/>
  <c r="D250" i="17"/>
  <c r="E250" i="17"/>
  <c r="F250" i="17"/>
  <c r="H250" i="17"/>
  <c r="I250" i="17"/>
  <c r="J250" i="17"/>
  <c r="C251" i="17"/>
  <c r="D251" i="17"/>
  <c r="E251" i="17"/>
  <c r="F251" i="17"/>
  <c r="H251" i="17"/>
  <c r="I251" i="17"/>
  <c r="J251" i="17"/>
  <c r="C252" i="17"/>
  <c r="D252" i="17"/>
  <c r="E252" i="17"/>
  <c r="F252" i="17"/>
  <c r="H252" i="17"/>
  <c r="I252" i="17"/>
  <c r="J252" i="17"/>
  <c r="C253" i="17"/>
  <c r="D253" i="17"/>
  <c r="E253" i="17"/>
  <c r="F253" i="17"/>
  <c r="H253" i="17"/>
  <c r="I253" i="17"/>
  <c r="J253" i="17"/>
  <c r="C254" i="17"/>
  <c r="D254" i="17"/>
  <c r="E254" i="17"/>
  <c r="F254" i="17"/>
  <c r="H254" i="17"/>
  <c r="I254" i="17"/>
  <c r="J254" i="17"/>
  <c r="C255" i="17"/>
  <c r="D255" i="17"/>
  <c r="E255" i="17"/>
  <c r="F255" i="17"/>
  <c r="H255" i="17"/>
  <c r="I255" i="17"/>
  <c r="J255" i="17"/>
  <c r="C256" i="17"/>
  <c r="D256" i="17"/>
  <c r="E256" i="17"/>
  <c r="F256" i="17"/>
  <c r="H256" i="17"/>
  <c r="I256" i="17"/>
  <c r="J256" i="17"/>
  <c r="C257" i="17"/>
  <c r="D257" i="17"/>
  <c r="E257" i="17"/>
  <c r="F257" i="17"/>
  <c r="H257" i="17"/>
  <c r="I257" i="17"/>
  <c r="J257" i="17"/>
  <c r="C258" i="17"/>
  <c r="D258" i="17"/>
  <c r="E258" i="17"/>
  <c r="F258" i="17"/>
  <c r="H258" i="17"/>
  <c r="I258" i="17"/>
  <c r="J258" i="17"/>
  <c r="C259" i="17"/>
  <c r="D259" i="17"/>
  <c r="E259" i="17"/>
  <c r="F259" i="17"/>
  <c r="H259" i="17"/>
  <c r="I259" i="17"/>
  <c r="J259" i="17"/>
  <c r="C260" i="17"/>
  <c r="D260" i="17"/>
  <c r="E260" i="17"/>
  <c r="F260" i="17"/>
  <c r="H260" i="17"/>
  <c r="I260" i="17"/>
  <c r="J260" i="17"/>
  <c r="C261" i="17"/>
  <c r="D261" i="17"/>
  <c r="E261" i="17"/>
  <c r="F261" i="17"/>
  <c r="H261" i="17"/>
  <c r="I261" i="17"/>
  <c r="J261" i="17"/>
  <c r="C262" i="17"/>
  <c r="D262" i="17"/>
  <c r="E262" i="17"/>
  <c r="F262" i="17"/>
  <c r="H262" i="17"/>
  <c r="I262" i="17"/>
  <c r="J262" i="17"/>
  <c r="C263" i="17"/>
  <c r="D263" i="17"/>
  <c r="E263" i="17"/>
  <c r="F263" i="17"/>
  <c r="H263" i="17"/>
  <c r="I263" i="17"/>
  <c r="J263" i="17"/>
  <c r="C264" i="17"/>
  <c r="D264" i="17"/>
  <c r="E264" i="17"/>
  <c r="F264" i="17"/>
  <c r="H264" i="17"/>
  <c r="I264" i="17"/>
  <c r="J264" i="17"/>
  <c r="C265" i="17"/>
  <c r="D265" i="17"/>
  <c r="E265" i="17"/>
  <c r="F265" i="17"/>
  <c r="H265" i="17"/>
  <c r="I265" i="17"/>
  <c r="J265" i="17"/>
  <c r="C266" i="17"/>
  <c r="D266" i="17"/>
  <c r="E266" i="17"/>
  <c r="F266" i="17"/>
  <c r="H266" i="17"/>
  <c r="I266" i="17"/>
  <c r="J266" i="17"/>
  <c r="C267" i="17"/>
  <c r="D267" i="17"/>
  <c r="E267" i="17"/>
  <c r="F267" i="17"/>
  <c r="H267" i="17"/>
  <c r="I267" i="17"/>
  <c r="J267" i="17"/>
  <c r="C268" i="17"/>
  <c r="D268" i="17"/>
  <c r="E268" i="17"/>
  <c r="F268" i="17"/>
  <c r="H268" i="17"/>
  <c r="I268" i="17"/>
  <c r="J268" i="17"/>
  <c r="C269" i="17"/>
  <c r="D269" i="17"/>
  <c r="E269" i="17"/>
  <c r="F269" i="17"/>
  <c r="H269" i="17"/>
  <c r="I269" i="17"/>
  <c r="J269" i="17"/>
  <c r="C270" i="17"/>
  <c r="D270" i="17"/>
  <c r="E270" i="17"/>
  <c r="F270" i="17"/>
  <c r="H270" i="17"/>
  <c r="I270" i="17"/>
  <c r="J270" i="17"/>
  <c r="C271" i="17"/>
  <c r="D271" i="17"/>
  <c r="E271" i="17"/>
  <c r="F271" i="17"/>
  <c r="H271" i="17"/>
  <c r="I271" i="17"/>
  <c r="J271" i="17"/>
  <c r="C272" i="17"/>
  <c r="D272" i="17"/>
  <c r="E272" i="17"/>
  <c r="F272" i="17"/>
  <c r="H272" i="17"/>
  <c r="I272" i="17"/>
  <c r="J272" i="17"/>
  <c r="C273" i="17"/>
  <c r="D273" i="17"/>
  <c r="E273" i="17"/>
  <c r="F273" i="17"/>
  <c r="H273" i="17"/>
  <c r="I273" i="17"/>
  <c r="J273" i="17"/>
  <c r="C274" i="17"/>
  <c r="D274" i="17"/>
  <c r="E274" i="17"/>
  <c r="F274" i="17"/>
  <c r="H274" i="17"/>
  <c r="I274" i="17"/>
  <c r="J274" i="17"/>
  <c r="C275" i="17"/>
  <c r="D275" i="17"/>
  <c r="E275" i="17"/>
  <c r="F275" i="17"/>
  <c r="H275" i="17"/>
  <c r="I275" i="17"/>
  <c r="J275" i="17"/>
  <c r="C276" i="17"/>
  <c r="D276" i="17"/>
  <c r="E276" i="17"/>
  <c r="F276" i="17"/>
  <c r="H276" i="17"/>
  <c r="I276" i="17"/>
  <c r="J276" i="17"/>
  <c r="C277" i="17"/>
  <c r="D277" i="17"/>
  <c r="E277" i="17"/>
  <c r="F277" i="17"/>
  <c r="H277" i="17"/>
  <c r="I277" i="17"/>
  <c r="J277" i="17"/>
  <c r="C278" i="17"/>
  <c r="D278" i="17"/>
  <c r="E278" i="17"/>
  <c r="F278" i="17"/>
  <c r="H278" i="17"/>
  <c r="I278" i="17"/>
  <c r="J278" i="17"/>
  <c r="C279" i="17"/>
  <c r="D279" i="17"/>
  <c r="E279" i="17"/>
  <c r="F279" i="17"/>
  <c r="H279" i="17"/>
  <c r="I279" i="17"/>
  <c r="J279" i="17"/>
  <c r="C280" i="17"/>
  <c r="D280" i="17"/>
  <c r="E280" i="17"/>
  <c r="F280" i="17"/>
  <c r="H280" i="17"/>
  <c r="I280" i="17"/>
  <c r="J280" i="17"/>
  <c r="C281" i="17"/>
  <c r="D281" i="17"/>
  <c r="E281" i="17"/>
  <c r="F281" i="17"/>
  <c r="H281" i="17"/>
  <c r="I281" i="17"/>
  <c r="J281" i="17"/>
  <c r="C282" i="17"/>
  <c r="D282" i="17"/>
  <c r="E282" i="17"/>
  <c r="F282" i="17"/>
  <c r="H282" i="17"/>
  <c r="I282" i="17"/>
  <c r="J282" i="17"/>
  <c r="C283" i="17"/>
  <c r="D283" i="17"/>
  <c r="E283" i="17"/>
  <c r="F283" i="17"/>
  <c r="H283" i="17"/>
  <c r="I283" i="17"/>
  <c r="J283" i="17"/>
  <c r="C284" i="17"/>
  <c r="D284" i="17"/>
  <c r="E284" i="17"/>
  <c r="F284" i="17"/>
  <c r="H284" i="17"/>
  <c r="I284" i="17"/>
  <c r="J284" i="17"/>
  <c r="C285" i="17"/>
  <c r="D285" i="17"/>
  <c r="E285" i="17"/>
  <c r="F285" i="17"/>
  <c r="H285" i="17"/>
  <c r="I285" i="17"/>
  <c r="J285" i="17"/>
  <c r="C286" i="17"/>
  <c r="D286" i="17"/>
  <c r="E286" i="17"/>
  <c r="F286" i="17"/>
  <c r="H286" i="17"/>
  <c r="I286" i="17"/>
  <c r="J286" i="17"/>
  <c r="C287" i="17"/>
  <c r="D287" i="17"/>
  <c r="E287" i="17"/>
  <c r="F287" i="17"/>
  <c r="H287" i="17"/>
  <c r="I287" i="17"/>
  <c r="J287" i="17"/>
  <c r="C288" i="17"/>
  <c r="D288" i="17"/>
  <c r="E288" i="17"/>
  <c r="F288" i="17"/>
  <c r="H288" i="17"/>
  <c r="I288" i="17"/>
  <c r="J288" i="17"/>
  <c r="C289" i="17"/>
  <c r="D289" i="17"/>
  <c r="E289" i="17"/>
  <c r="F289" i="17"/>
  <c r="H289" i="17"/>
  <c r="I289" i="17"/>
  <c r="J289" i="17"/>
  <c r="C290" i="17"/>
  <c r="D290" i="17"/>
  <c r="E290" i="17"/>
  <c r="F290" i="17"/>
  <c r="H290" i="17"/>
  <c r="I290" i="17"/>
  <c r="J290" i="17"/>
  <c r="C291" i="17"/>
  <c r="D291" i="17"/>
  <c r="E291" i="17"/>
  <c r="F291" i="17"/>
  <c r="H291" i="17"/>
  <c r="I291" i="17"/>
  <c r="J291" i="17"/>
  <c r="C292" i="17"/>
  <c r="D292" i="17"/>
  <c r="E292" i="17"/>
  <c r="F292" i="17"/>
  <c r="H292" i="17"/>
  <c r="I292" i="17"/>
  <c r="J292" i="17"/>
  <c r="C293" i="17"/>
  <c r="D293" i="17"/>
  <c r="E293" i="17"/>
  <c r="F293" i="17"/>
  <c r="H293" i="17"/>
  <c r="I293" i="17"/>
  <c r="J293" i="17"/>
  <c r="C294" i="17"/>
  <c r="D294" i="17"/>
  <c r="E294" i="17"/>
  <c r="F294" i="17"/>
  <c r="H294" i="17"/>
  <c r="I294" i="17"/>
  <c r="J294" i="17"/>
  <c r="C295" i="17"/>
  <c r="D295" i="17"/>
  <c r="E295" i="17"/>
  <c r="F295" i="17"/>
  <c r="H295" i="17"/>
  <c r="I295" i="17"/>
  <c r="J295" i="17"/>
  <c r="C296" i="17"/>
  <c r="D296" i="17"/>
  <c r="E296" i="17"/>
  <c r="F296" i="17"/>
  <c r="H296" i="17"/>
  <c r="I296" i="17"/>
  <c r="J296" i="17"/>
  <c r="C297" i="17"/>
  <c r="D297" i="17"/>
  <c r="E297" i="17"/>
  <c r="F297" i="17"/>
  <c r="H297" i="17"/>
  <c r="I297" i="17"/>
  <c r="J297" i="17"/>
  <c r="C298" i="17"/>
  <c r="D298" i="17"/>
  <c r="E298" i="17"/>
  <c r="F298" i="17"/>
  <c r="H298" i="17"/>
  <c r="I298" i="17"/>
  <c r="J298" i="17"/>
  <c r="C299" i="17"/>
  <c r="D299" i="17"/>
  <c r="E299" i="17"/>
  <c r="F299" i="17"/>
  <c r="H299" i="17"/>
  <c r="I299" i="17"/>
  <c r="J299" i="17"/>
  <c r="C300" i="17"/>
  <c r="D300" i="17"/>
  <c r="E300" i="17"/>
  <c r="F300" i="17"/>
  <c r="H300" i="17"/>
  <c r="I300" i="17"/>
  <c r="J300" i="17"/>
  <c r="C301" i="17"/>
  <c r="D301" i="17"/>
  <c r="E301" i="17"/>
  <c r="F301" i="17"/>
  <c r="H301" i="17"/>
  <c r="I301" i="17"/>
  <c r="J301" i="17"/>
  <c r="C302" i="17"/>
  <c r="D302" i="17"/>
  <c r="E302" i="17"/>
  <c r="F302" i="17"/>
  <c r="H302" i="17"/>
  <c r="I302" i="17"/>
  <c r="J302" i="17"/>
  <c r="C303" i="17"/>
  <c r="D303" i="17"/>
  <c r="E303" i="17"/>
  <c r="F303" i="17"/>
  <c r="H303" i="17"/>
  <c r="I303" i="17"/>
  <c r="J303" i="17"/>
  <c r="C304" i="17"/>
  <c r="D304" i="17"/>
  <c r="E304" i="17"/>
  <c r="F304" i="17"/>
  <c r="H304" i="17"/>
  <c r="I304" i="17"/>
  <c r="J304" i="17"/>
  <c r="C305" i="17"/>
  <c r="D305" i="17"/>
  <c r="E305" i="17"/>
  <c r="F305" i="17"/>
  <c r="H305" i="17"/>
  <c r="I305" i="17"/>
  <c r="J305" i="17"/>
  <c r="C306" i="17"/>
  <c r="D306" i="17"/>
  <c r="E306" i="17"/>
  <c r="F306" i="17"/>
  <c r="H306" i="17"/>
  <c r="I306" i="17"/>
  <c r="J306" i="17"/>
  <c r="C307" i="17"/>
  <c r="D307" i="17"/>
  <c r="E307" i="17"/>
  <c r="F307" i="17"/>
  <c r="H307" i="17"/>
  <c r="I307" i="17"/>
  <c r="J307" i="17"/>
  <c r="C308" i="17"/>
  <c r="D308" i="17"/>
  <c r="E308" i="17"/>
  <c r="F308" i="17"/>
  <c r="H308" i="17"/>
  <c r="I308" i="17"/>
  <c r="J308" i="17"/>
  <c r="C309" i="17"/>
  <c r="D309" i="17"/>
  <c r="E309" i="17"/>
  <c r="F309" i="17"/>
  <c r="H309" i="17"/>
  <c r="I309" i="17"/>
  <c r="J309" i="17"/>
  <c r="C310" i="17"/>
  <c r="D310" i="17"/>
  <c r="E310" i="17"/>
  <c r="F310" i="17"/>
  <c r="H310" i="17"/>
  <c r="I310" i="17"/>
  <c r="J310" i="17"/>
  <c r="C311" i="17"/>
  <c r="D311" i="17"/>
  <c r="E311" i="17"/>
  <c r="F311" i="17"/>
  <c r="H311" i="17"/>
  <c r="I311" i="17"/>
  <c r="J311" i="17"/>
  <c r="C312" i="17"/>
  <c r="D312" i="17"/>
  <c r="E312" i="17"/>
  <c r="F312" i="17"/>
  <c r="H312" i="17"/>
  <c r="I312" i="17"/>
  <c r="J312" i="17"/>
  <c r="C313" i="17"/>
  <c r="D313" i="17"/>
  <c r="E313" i="17"/>
  <c r="F313" i="17"/>
  <c r="H313" i="17"/>
  <c r="I313" i="17"/>
  <c r="J313" i="17"/>
  <c r="C314" i="17"/>
  <c r="D314" i="17"/>
  <c r="E314" i="17"/>
  <c r="F314" i="17"/>
  <c r="H314" i="17"/>
  <c r="I314" i="17"/>
  <c r="J314" i="17"/>
  <c r="C315" i="17"/>
  <c r="D315" i="17"/>
  <c r="E315" i="17"/>
  <c r="F315" i="17"/>
  <c r="H315" i="17"/>
  <c r="I315" i="17"/>
  <c r="J315" i="17"/>
  <c r="C316" i="17"/>
  <c r="D316" i="17"/>
  <c r="E316" i="17"/>
  <c r="F316" i="17"/>
  <c r="H316" i="17"/>
  <c r="I316" i="17"/>
  <c r="J316" i="17"/>
  <c r="C317" i="17"/>
  <c r="D317" i="17"/>
  <c r="E317" i="17"/>
  <c r="F317" i="17"/>
  <c r="H317" i="17"/>
  <c r="I317" i="17"/>
  <c r="J317" i="17"/>
  <c r="C318" i="17"/>
  <c r="D318" i="17"/>
  <c r="E318" i="17"/>
  <c r="F318" i="17"/>
  <c r="H318" i="17"/>
  <c r="I318" i="17"/>
  <c r="J318" i="17"/>
  <c r="C319" i="17"/>
  <c r="D319" i="17"/>
  <c r="E319" i="17"/>
  <c r="F319" i="17"/>
  <c r="H319" i="17"/>
  <c r="I319" i="17"/>
  <c r="J319" i="17"/>
  <c r="C320" i="17"/>
  <c r="D320" i="17"/>
  <c r="E320" i="17"/>
  <c r="F320" i="17"/>
  <c r="H320" i="17"/>
  <c r="I320" i="17"/>
  <c r="J320" i="17"/>
  <c r="C321" i="17"/>
  <c r="D321" i="17"/>
  <c r="E321" i="17"/>
  <c r="F321" i="17"/>
  <c r="H321" i="17"/>
  <c r="I321" i="17"/>
  <c r="J321" i="17"/>
  <c r="C322" i="17"/>
  <c r="D322" i="17"/>
  <c r="E322" i="17"/>
  <c r="F322" i="17"/>
  <c r="H322" i="17"/>
  <c r="I322" i="17"/>
  <c r="J322" i="17"/>
  <c r="C323" i="17"/>
  <c r="D323" i="17"/>
  <c r="E323" i="17"/>
  <c r="F323" i="17"/>
  <c r="H323" i="17"/>
  <c r="I323" i="17"/>
  <c r="J323" i="17"/>
  <c r="C324" i="17"/>
  <c r="D324" i="17"/>
  <c r="E324" i="17"/>
  <c r="F324" i="17"/>
  <c r="H324" i="17"/>
  <c r="I324" i="17"/>
  <c r="J324" i="17"/>
  <c r="C325" i="17"/>
  <c r="D325" i="17"/>
  <c r="E325" i="17"/>
  <c r="F325" i="17"/>
  <c r="H325" i="17"/>
  <c r="I325" i="17"/>
  <c r="J325" i="17"/>
  <c r="C326" i="17"/>
  <c r="D326" i="17"/>
  <c r="E326" i="17"/>
  <c r="F326" i="17"/>
  <c r="H326" i="17"/>
  <c r="I326" i="17"/>
  <c r="J326" i="17"/>
  <c r="C327" i="17"/>
  <c r="D327" i="17"/>
  <c r="E327" i="17"/>
  <c r="F327" i="17"/>
  <c r="H327" i="17"/>
  <c r="I327" i="17"/>
  <c r="J327" i="17"/>
  <c r="C328" i="17"/>
  <c r="D328" i="17"/>
  <c r="E328" i="17"/>
  <c r="F328" i="17"/>
  <c r="H328" i="17"/>
  <c r="I328" i="17"/>
  <c r="J328" i="17"/>
  <c r="C329" i="17"/>
  <c r="D329" i="17"/>
  <c r="E329" i="17"/>
  <c r="F329" i="17"/>
  <c r="H329" i="17"/>
  <c r="I329" i="17"/>
  <c r="J329" i="17"/>
  <c r="C330" i="17"/>
  <c r="D330" i="17"/>
  <c r="E330" i="17"/>
  <c r="F330" i="17"/>
  <c r="H330" i="17"/>
  <c r="I330" i="17"/>
  <c r="J330" i="17"/>
  <c r="C331" i="17"/>
  <c r="D331" i="17"/>
  <c r="E331" i="17"/>
  <c r="F331" i="17"/>
  <c r="H331" i="17"/>
  <c r="I331" i="17"/>
  <c r="J331" i="17"/>
  <c r="C332" i="17"/>
  <c r="D332" i="17"/>
  <c r="E332" i="17"/>
  <c r="F332" i="17"/>
  <c r="H332" i="17"/>
  <c r="I332" i="17"/>
  <c r="J332" i="17"/>
  <c r="C333" i="17"/>
  <c r="D333" i="17"/>
  <c r="E333" i="17"/>
  <c r="F333" i="17"/>
  <c r="H333" i="17"/>
  <c r="I333" i="17"/>
  <c r="J333" i="17"/>
  <c r="C334" i="17"/>
  <c r="D334" i="17"/>
  <c r="E334" i="17"/>
  <c r="F334" i="17"/>
  <c r="H334" i="17"/>
  <c r="I334" i="17"/>
  <c r="J334" i="17"/>
  <c r="C335" i="17"/>
  <c r="D335" i="17"/>
  <c r="E335" i="17"/>
  <c r="F335" i="17"/>
  <c r="H335" i="17"/>
  <c r="I335" i="17"/>
  <c r="J335" i="17"/>
  <c r="C336" i="17"/>
  <c r="D336" i="17"/>
  <c r="E336" i="17"/>
  <c r="F336" i="17"/>
  <c r="H336" i="17"/>
  <c r="I336" i="17"/>
  <c r="J336" i="17"/>
  <c r="C337" i="17"/>
  <c r="D337" i="17"/>
  <c r="E337" i="17"/>
  <c r="F337" i="17"/>
  <c r="H337" i="17"/>
  <c r="I337" i="17"/>
  <c r="J337" i="17"/>
  <c r="C338" i="17"/>
  <c r="D338" i="17"/>
  <c r="E338" i="17"/>
  <c r="F338" i="17"/>
  <c r="H338" i="17"/>
  <c r="I338" i="17"/>
  <c r="J338" i="17"/>
  <c r="C339" i="17"/>
  <c r="D339" i="17"/>
  <c r="E339" i="17"/>
  <c r="F339" i="17"/>
  <c r="H339" i="17"/>
  <c r="I339" i="17"/>
  <c r="J339" i="17"/>
  <c r="C340" i="17"/>
  <c r="D340" i="17"/>
  <c r="E340" i="17"/>
  <c r="F340" i="17"/>
  <c r="H340" i="17"/>
  <c r="I340" i="17"/>
  <c r="J340" i="17"/>
  <c r="C341" i="17"/>
  <c r="D341" i="17"/>
  <c r="E341" i="17"/>
  <c r="F341" i="17"/>
  <c r="H341" i="17"/>
  <c r="I341" i="17"/>
  <c r="J341" i="17"/>
  <c r="C342" i="17"/>
  <c r="D342" i="17"/>
  <c r="E342" i="17"/>
  <c r="F342" i="17"/>
  <c r="H342" i="17"/>
  <c r="I342" i="17"/>
  <c r="J342" i="17"/>
  <c r="C343" i="17"/>
  <c r="D343" i="17"/>
  <c r="E343" i="17"/>
  <c r="F343" i="17"/>
  <c r="H343" i="17"/>
  <c r="I343" i="17"/>
  <c r="J343" i="17"/>
  <c r="C344" i="17"/>
  <c r="D344" i="17"/>
  <c r="E344" i="17"/>
  <c r="F344" i="17"/>
  <c r="H344" i="17"/>
  <c r="I344" i="17"/>
  <c r="J344" i="17"/>
  <c r="C345" i="17"/>
  <c r="D345" i="17"/>
  <c r="E345" i="17"/>
  <c r="F345" i="17"/>
  <c r="H345" i="17"/>
  <c r="I345" i="17"/>
  <c r="J345" i="17"/>
  <c r="C346" i="17"/>
  <c r="D346" i="17"/>
  <c r="E346" i="17"/>
  <c r="F346" i="17"/>
  <c r="H346" i="17"/>
  <c r="I346" i="17"/>
  <c r="J346" i="17"/>
  <c r="C347" i="17"/>
  <c r="D347" i="17"/>
  <c r="E347" i="17"/>
  <c r="F347" i="17"/>
  <c r="H347" i="17"/>
  <c r="I347" i="17"/>
  <c r="J347" i="17"/>
  <c r="C348" i="17"/>
  <c r="D348" i="17"/>
  <c r="E348" i="17"/>
  <c r="F348" i="17"/>
  <c r="H348" i="17"/>
  <c r="I348" i="17"/>
  <c r="J348" i="17"/>
  <c r="C349" i="17"/>
  <c r="D349" i="17"/>
  <c r="E349" i="17"/>
  <c r="F349" i="17"/>
  <c r="H349" i="17"/>
  <c r="I349" i="17"/>
  <c r="J349" i="17"/>
  <c r="C350" i="17"/>
  <c r="D350" i="17"/>
  <c r="E350" i="17"/>
  <c r="F350" i="17"/>
  <c r="H350" i="17"/>
  <c r="I350" i="17"/>
  <c r="J350" i="17"/>
  <c r="C351" i="17"/>
  <c r="D351" i="17"/>
  <c r="E351" i="17"/>
  <c r="F351" i="17"/>
  <c r="H351" i="17"/>
  <c r="I351" i="17"/>
  <c r="J351" i="17"/>
  <c r="C352" i="17"/>
  <c r="D352" i="17"/>
  <c r="E352" i="17"/>
  <c r="F352" i="17"/>
  <c r="H352" i="17"/>
  <c r="I352" i="17"/>
  <c r="J352" i="17"/>
  <c r="C353" i="17"/>
  <c r="D353" i="17"/>
  <c r="E353" i="17"/>
  <c r="F353" i="17"/>
  <c r="H353" i="17"/>
  <c r="I353" i="17"/>
  <c r="J353" i="17"/>
  <c r="C354" i="17"/>
  <c r="D354" i="17"/>
  <c r="E354" i="17"/>
  <c r="F354" i="17"/>
  <c r="H354" i="17"/>
  <c r="I354" i="17"/>
  <c r="J354" i="17"/>
  <c r="C355" i="17"/>
  <c r="D355" i="17"/>
  <c r="E355" i="17"/>
  <c r="F355" i="17"/>
  <c r="H355" i="17"/>
  <c r="I355" i="17"/>
  <c r="J355" i="17"/>
  <c r="C356" i="17"/>
  <c r="D356" i="17"/>
  <c r="E356" i="17"/>
  <c r="F356" i="17"/>
  <c r="H356" i="17"/>
  <c r="I356" i="17"/>
  <c r="J356" i="17"/>
  <c r="C357" i="17"/>
  <c r="D357" i="17"/>
  <c r="E357" i="17"/>
  <c r="F357" i="17"/>
  <c r="H357" i="17"/>
  <c r="I357" i="17"/>
  <c r="J357" i="17"/>
  <c r="C358" i="17"/>
  <c r="D358" i="17"/>
  <c r="E358" i="17"/>
  <c r="F358" i="17"/>
  <c r="H358" i="17"/>
  <c r="I358" i="17"/>
  <c r="J358" i="17"/>
  <c r="C359" i="17"/>
  <c r="D359" i="17"/>
  <c r="E359" i="17"/>
  <c r="F359" i="17"/>
  <c r="H359" i="17"/>
  <c r="I359" i="17"/>
  <c r="J359" i="17"/>
  <c r="C360" i="17"/>
  <c r="D360" i="17"/>
  <c r="E360" i="17"/>
  <c r="F360" i="17"/>
  <c r="H360" i="17"/>
  <c r="I360" i="17"/>
  <c r="J360" i="17"/>
  <c r="C361" i="17"/>
  <c r="D361" i="17"/>
  <c r="E361" i="17"/>
  <c r="F361" i="17"/>
  <c r="H361" i="17"/>
  <c r="I361" i="17"/>
  <c r="J361" i="17"/>
  <c r="C362" i="17"/>
  <c r="D362" i="17"/>
  <c r="E362" i="17"/>
  <c r="F362" i="17"/>
  <c r="H362" i="17"/>
  <c r="I362" i="17"/>
  <c r="J362" i="17"/>
  <c r="C363" i="17"/>
  <c r="D363" i="17"/>
  <c r="E363" i="17"/>
  <c r="F363" i="17"/>
  <c r="H363" i="17"/>
  <c r="I363" i="17"/>
  <c r="J363" i="17"/>
  <c r="C364" i="17"/>
  <c r="D364" i="17"/>
  <c r="E364" i="17"/>
  <c r="F364" i="17"/>
  <c r="H364" i="17"/>
  <c r="I364" i="17"/>
  <c r="J364" i="17"/>
  <c r="C365" i="17"/>
  <c r="D365" i="17"/>
  <c r="E365" i="17"/>
  <c r="F365" i="17"/>
  <c r="H365" i="17"/>
  <c r="I365" i="17"/>
  <c r="J365" i="17"/>
  <c r="C366" i="17"/>
  <c r="D366" i="17"/>
  <c r="E366" i="17"/>
  <c r="F366" i="17"/>
  <c r="H366" i="17"/>
  <c r="I366" i="17"/>
  <c r="J366" i="17"/>
  <c r="C367" i="17"/>
  <c r="D367" i="17"/>
  <c r="E367" i="17"/>
  <c r="F367" i="17"/>
  <c r="H367" i="17"/>
  <c r="I367" i="17"/>
  <c r="J367" i="17"/>
  <c r="C368" i="17"/>
  <c r="D368" i="17"/>
  <c r="E368" i="17"/>
  <c r="F368" i="17"/>
  <c r="H368" i="17"/>
  <c r="I368" i="17"/>
  <c r="J368" i="17"/>
  <c r="C369" i="17"/>
  <c r="D369" i="17"/>
  <c r="E369" i="17"/>
  <c r="F369" i="17"/>
  <c r="H369" i="17"/>
  <c r="I369" i="17"/>
  <c r="J369" i="17"/>
  <c r="C370" i="17"/>
  <c r="D370" i="17"/>
  <c r="E370" i="17"/>
  <c r="F370" i="17"/>
  <c r="H370" i="17"/>
  <c r="I370" i="17"/>
  <c r="J370" i="17"/>
  <c r="C371" i="17"/>
  <c r="D371" i="17"/>
  <c r="E371" i="17"/>
  <c r="F371" i="17"/>
  <c r="H371" i="17"/>
  <c r="I371" i="17"/>
  <c r="J371" i="17"/>
  <c r="C372" i="17"/>
  <c r="D372" i="17"/>
  <c r="E372" i="17"/>
  <c r="F372" i="17"/>
  <c r="H372" i="17"/>
  <c r="I372" i="17"/>
  <c r="J372" i="17"/>
  <c r="C373" i="17"/>
  <c r="D373" i="17"/>
  <c r="E373" i="17"/>
  <c r="F373" i="17"/>
  <c r="H373" i="17"/>
  <c r="I373" i="17"/>
  <c r="J373" i="17"/>
  <c r="C374" i="17"/>
  <c r="D374" i="17"/>
  <c r="E374" i="17"/>
  <c r="F374" i="17"/>
  <c r="H374" i="17"/>
  <c r="I374" i="17"/>
  <c r="J374" i="17"/>
  <c r="C375" i="17"/>
  <c r="D375" i="17"/>
  <c r="E375" i="17"/>
  <c r="F375" i="17"/>
  <c r="H375" i="17"/>
  <c r="I375" i="17"/>
  <c r="J375" i="17"/>
  <c r="C376" i="17"/>
  <c r="D376" i="17"/>
  <c r="E376" i="17"/>
  <c r="F376" i="17"/>
  <c r="H376" i="17"/>
  <c r="I376" i="17"/>
  <c r="J376" i="17"/>
  <c r="C377" i="17"/>
  <c r="D377" i="17"/>
  <c r="E377" i="17"/>
  <c r="F377" i="17"/>
  <c r="H377" i="17"/>
  <c r="I377" i="17"/>
  <c r="J377" i="17"/>
  <c r="C378" i="17"/>
  <c r="D378" i="17"/>
  <c r="E378" i="17"/>
  <c r="F378" i="17"/>
  <c r="H378" i="17"/>
  <c r="I378" i="17"/>
  <c r="J378" i="17"/>
  <c r="C379" i="17"/>
  <c r="D379" i="17"/>
  <c r="E379" i="17"/>
  <c r="F379" i="17"/>
  <c r="H379" i="17"/>
  <c r="I379" i="17"/>
  <c r="J379" i="17"/>
  <c r="C380" i="17"/>
  <c r="D380" i="17"/>
  <c r="E380" i="17"/>
  <c r="F380" i="17"/>
  <c r="H380" i="17"/>
  <c r="I380" i="17"/>
  <c r="J380" i="17"/>
  <c r="C381" i="17"/>
  <c r="D381" i="17"/>
  <c r="E381" i="17"/>
  <c r="F381" i="17"/>
  <c r="H381" i="17"/>
  <c r="I381" i="17"/>
  <c r="J381" i="17"/>
  <c r="C382" i="17"/>
  <c r="D382" i="17"/>
  <c r="E382" i="17"/>
  <c r="F382" i="17"/>
  <c r="H382" i="17"/>
  <c r="I382" i="17"/>
  <c r="J382" i="17"/>
  <c r="C383" i="17"/>
  <c r="D383" i="17"/>
  <c r="E383" i="17"/>
  <c r="F383" i="17"/>
  <c r="H383" i="17"/>
  <c r="I383" i="17"/>
  <c r="J383" i="17"/>
  <c r="C384" i="17"/>
  <c r="D384" i="17"/>
  <c r="E384" i="17"/>
  <c r="F384" i="17"/>
  <c r="H384" i="17"/>
  <c r="I384" i="17"/>
  <c r="J384" i="17"/>
  <c r="C385" i="17"/>
  <c r="D385" i="17"/>
  <c r="E385" i="17"/>
  <c r="F385" i="17"/>
  <c r="H385" i="17"/>
  <c r="I385" i="17"/>
  <c r="J385" i="17"/>
  <c r="C386" i="17"/>
  <c r="D386" i="17"/>
  <c r="E386" i="17"/>
  <c r="F386" i="17"/>
  <c r="H386" i="17"/>
  <c r="I386" i="17"/>
  <c r="J386" i="17"/>
  <c r="C387" i="17"/>
  <c r="D387" i="17"/>
  <c r="E387" i="17"/>
  <c r="F387" i="17"/>
  <c r="H387" i="17"/>
  <c r="I387" i="17"/>
  <c r="J387" i="17"/>
  <c r="C388" i="17"/>
  <c r="D388" i="17"/>
  <c r="E388" i="17"/>
  <c r="F388" i="17"/>
  <c r="H388" i="17"/>
  <c r="I388" i="17"/>
  <c r="J388" i="17"/>
  <c r="C389" i="17"/>
  <c r="D389" i="17"/>
  <c r="E389" i="17"/>
  <c r="F389" i="17"/>
  <c r="H389" i="17"/>
  <c r="I389" i="17"/>
  <c r="J389" i="17"/>
  <c r="C390" i="17"/>
  <c r="D390" i="17"/>
  <c r="E390" i="17"/>
  <c r="F390" i="17"/>
  <c r="H390" i="17"/>
  <c r="I390" i="17"/>
  <c r="J390" i="17"/>
  <c r="C391" i="17"/>
  <c r="D391" i="17"/>
  <c r="E391" i="17"/>
  <c r="F391" i="17"/>
  <c r="H391" i="17"/>
  <c r="I391" i="17"/>
  <c r="J391" i="17"/>
  <c r="C392" i="17"/>
  <c r="D392" i="17"/>
  <c r="E392" i="17"/>
  <c r="F392" i="17"/>
  <c r="H392" i="17"/>
  <c r="I392" i="17"/>
  <c r="J392" i="17"/>
  <c r="C393" i="17"/>
  <c r="D393" i="17"/>
  <c r="E393" i="17"/>
  <c r="F393" i="17"/>
  <c r="H393" i="17"/>
  <c r="I393" i="17"/>
  <c r="J393" i="17"/>
  <c r="C394" i="17"/>
  <c r="D394" i="17"/>
  <c r="E394" i="17"/>
  <c r="F394" i="17"/>
  <c r="H394" i="17"/>
  <c r="I394" i="17"/>
  <c r="J394" i="17"/>
  <c r="C395" i="17"/>
  <c r="D395" i="17"/>
  <c r="E395" i="17"/>
  <c r="F395" i="17"/>
  <c r="H395" i="17"/>
  <c r="I395" i="17"/>
  <c r="J395" i="17"/>
  <c r="C396" i="17"/>
  <c r="D396" i="17"/>
  <c r="E396" i="17"/>
  <c r="F396" i="17"/>
  <c r="H396" i="17"/>
  <c r="I396" i="17"/>
  <c r="J396" i="17"/>
  <c r="C397" i="17"/>
  <c r="D397" i="17"/>
  <c r="E397" i="17"/>
  <c r="F397" i="17"/>
  <c r="H397" i="17"/>
  <c r="I397" i="17"/>
  <c r="J397" i="17"/>
  <c r="C398" i="17"/>
  <c r="D398" i="17"/>
  <c r="E398" i="17"/>
  <c r="F398" i="17"/>
  <c r="H398" i="17"/>
  <c r="I398" i="17"/>
  <c r="J398" i="17"/>
  <c r="C399" i="17"/>
  <c r="D399" i="17"/>
  <c r="E399" i="17"/>
  <c r="F399" i="17"/>
  <c r="H399" i="17"/>
  <c r="I399" i="17"/>
  <c r="J399" i="17"/>
  <c r="C400" i="17"/>
  <c r="D400" i="17"/>
  <c r="E400" i="17"/>
  <c r="F400" i="17"/>
  <c r="H400" i="17"/>
  <c r="I400" i="17"/>
  <c r="J400" i="17"/>
  <c r="C401" i="17"/>
  <c r="D401" i="17"/>
  <c r="E401" i="17"/>
  <c r="F401" i="17"/>
  <c r="H401" i="17"/>
  <c r="I401" i="17"/>
  <c r="J401" i="17"/>
  <c r="C402" i="17"/>
  <c r="D402" i="17"/>
  <c r="E402" i="17"/>
  <c r="F402" i="17"/>
  <c r="H402" i="17"/>
  <c r="I402" i="17"/>
  <c r="J402" i="17"/>
  <c r="C403" i="17"/>
  <c r="D403" i="17"/>
  <c r="E403" i="17"/>
  <c r="F403" i="17"/>
  <c r="H403" i="17"/>
  <c r="I403" i="17"/>
  <c r="J403" i="17"/>
  <c r="C404" i="17"/>
  <c r="D404" i="17"/>
  <c r="E404" i="17"/>
  <c r="F404" i="17"/>
  <c r="H404" i="17"/>
  <c r="I404" i="17"/>
  <c r="J404" i="17"/>
  <c r="C405" i="17"/>
  <c r="D405" i="17"/>
  <c r="E405" i="17"/>
  <c r="F405" i="17"/>
  <c r="H405" i="17"/>
  <c r="I405" i="17"/>
  <c r="J405" i="17"/>
  <c r="C406" i="17"/>
  <c r="D406" i="17"/>
  <c r="E406" i="17"/>
  <c r="F406" i="17"/>
  <c r="H406" i="17"/>
  <c r="I406" i="17"/>
  <c r="J406" i="17"/>
  <c r="C407" i="17"/>
  <c r="D407" i="17"/>
  <c r="E407" i="17"/>
  <c r="F407" i="17"/>
  <c r="H407" i="17"/>
  <c r="I407" i="17"/>
  <c r="J407" i="17"/>
  <c r="C408" i="17"/>
  <c r="D408" i="17"/>
  <c r="E408" i="17"/>
  <c r="F408" i="17"/>
  <c r="H408" i="17"/>
  <c r="I408" i="17"/>
  <c r="J408" i="17"/>
  <c r="C409" i="17"/>
  <c r="D409" i="17"/>
  <c r="E409" i="17"/>
  <c r="F409" i="17"/>
  <c r="H409" i="17"/>
  <c r="I409" i="17"/>
  <c r="J409" i="17"/>
  <c r="C410" i="17"/>
  <c r="D410" i="17"/>
  <c r="E410" i="17"/>
  <c r="F410" i="17"/>
  <c r="H410" i="17"/>
  <c r="I410" i="17"/>
  <c r="J410" i="17"/>
  <c r="C411" i="17"/>
  <c r="D411" i="17"/>
  <c r="E411" i="17"/>
  <c r="F411" i="17"/>
  <c r="H411" i="17"/>
  <c r="I411" i="17"/>
  <c r="J411" i="17"/>
  <c r="C412" i="17"/>
  <c r="D412" i="17"/>
  <c r="E412" i="17"/>
  <c r="F412" i="17"/>
  <c r="H412" i="17"/>
  <c r="I412" i="17"/>
  <c r="J412" i="17"/>
  <c r="C413" i="17"/>
  <c r="D413" i="17"/>
  <c r="E413" i="17"/>
  <c r="F413" i="17"/>
  <c r="H413" i="17"/>
  <c r="I413" i="17"/>
  <c r="J413" i="17"/>
  <c r="C414" i="17"/>
  <c r="D414" i="17"/>
  <c r="E414" i="17"/>
  <c r="F414" i="17"/>
  <c r="H414" i="17"/>
  <c r="I414" i="17"/>
  <c r="J414" i="17"/>
  <c r="C415" i="17"/>
  <c r="D415" i="17"/>
  <c r="E415" i="17"/>
  <c r="F415" i="17"/>
  <c r="H415" i="17"/>
  <c r="I415" i="17"/>
  <c r="J415" i="17"/>
  <c r="C416" i="17"/>
  <c r="D416" i="17"/>
  <c r="E416" i="17"/>
  <c r="F416" i="17"/>
  <c r="H416" i="17"/>
  <c r="I416" i="17"/>
  <c r="J416" i="17"/>
  <c r="C417" i="17"/>
  <c r="D417" i="17"/>
  <c r="E417" i="17"/>
  <c r="F417" i="17"/>
  <c r="H417" i="17"/>
  <c r="I417" i="17"/>
  <c r="J417" i="17"/>
  <c r="C418" i="17"/>
  <c r="D418" i="17"/>
  <c r="E418" i="17"/>
  <c r="F418" i="17"/>
  <c r="H418" i="17"/>
  <c r="I418" i="17"/>
  <c r="J418" i="17"/>
  <c r="C419" i="17"/>
  <c r="D419" i="17"/>
  <c r="E419" i="17"/>
  <c r="F419" i="17"/>
  <c r="H419" i="17"/>
  <c r="I419" i="17"/>
  <c r="J419" i="17"/>
  <c r="C420" i="17"/>
  <c r="D420" i="17"/>
  <c r="E420" i="17"/>
  <c r="F420" i="17"/>
  <c r="H420" i="17"/>
  <c r="I420" i="17"/>
  <c r="J420" i="17"/>
  <c r="C421" i="17"/>
  <c r="D421" i="17"/>
  <c r="E421" i="17"/>
  <c r="F421" i="17"/>
  <c r="H421" i="17"/>
  <c r="I421" i="17"/>
  <c r="J421" i="17"/>
  <c r="C422" i="17"/>
  <c r="D422" i="17"/>
  <c r="E422" i="17"/>
  <c r="F422" i="17"/>
  <c r="H422" i="17"/>
  <c r="I422" i="17"/>
  <c r="J422" i="17"/>
  <c r="C423" i="17"/>
  <c r="D423" i="17"/>
  <c r="E423" i="17"/>
  <c r="F423" i="17"/>
  <c r="H423" i="17"/>
  <c r="I423" i="17"/>
  <c r="J423" i="17"/>
  <c r="C424" i="17"/>
  <c r="D424" i="17"/>
  <c r="E424" i="17"/>
  <c r="F424" i="17"/>
  <c r="H424" i="17"/>
  <c r="I424" i="17"/>
  <c r="J424" i="17"/>
  <c r="C425" i="17"/>
  <c r="D425" i="17"/>
  <c r="E425" i="17"/>
  <c r="F425" i="17"/>
  <c r="H425" i="17"/>
  <c r="I425" i="17"/>
  <c r="J425" i="17"/>
  <c r="C426" i="17"/>
  <c r="D426" i="17"/>
  <c r="E426" i="17"/>
  <c r="F426" i="17"/>
  <c r="H426" i="17"/>
  <c r="I426" i="17"/>
  <c r="J426" i="17"/>
  <c r="C427" i="17"/>
  <c r="D427" i="17"/>
  <c r="E427" i="17"/>
  <c r="F427" i="17"/>
  <c r="H427" i="17"/>
  <c r="I427" i="17"/>
  <c r="J427" i="17"/>
  <c r="C428" i="17"/>
  <c r="D428" i="17"/>
  <c r="E428" i="17"/>
  <c r="F428" i="17"/>
  <c r="H428" i="17"/>
  <c r="I428" i="17"/>
  <c r="J428" i="17"/>
  <c r="C429" i="17"/>
  <c r="D429" i="17"/>
  <c r="E429" i="17"/>
  <c r="F429" i="17"/>
  <c r="H429" i="17"/>
  <c r="I429" i="17"/>
  <c r="J429" i="17"/>
  <c r="C430" i="17"/>
  <c r="D430" i="17"/>
  <c r="E430" i="17"/>
  <c r="F430" i="17"/>
  <c r="H430" i="17"/>
  <c r="I430" i="17"/>
  <c r="J430" i="17"/>
  <c r="C431" i="17"/>
  <c r="D431" i="17"/>
  <c r="E431" i="17"/>
  <c r="F431" i="17"/>
  <c r="H431" i="17"/>
  <c r="I431" i="17"/>
  <c r="J431" i="17"/>
  <c r="C432" i="17"/>
  <c r="D432" i="17"/>
  <c r="E432" i="17"/>
  <c r="F432" i="17"/>
  <c r="H432" i="17"/>
  <c r="I432" i="17"/>
  <c r="J432" i="17"/>
  <c r="C433" i="17"/>
  <c r="D433" i="17"/>
  <c r="E433" i="17"/>
  <c r="F433" i="17"/>
  <c r="H433" i="17"/>
  <c r="I433" i="17"/>
  <c r="J433" i="17"/>
  <c r="C434" i="17"/>
  <c r="D434" i="17"/>
  <c r="E434" i="17"/>
  <c r="F434" i="17"/>
  <c r="H434" i="17"/>
  <c r="I434" i="17"/>
  <c r="J434" i="17"/>
  <c r="C435" i="17"/>
  <c r="D435" i="17"/>
  <c r="E435" i="17"/>
  <c r="F435" i="17"/>
  <c r="H435" i="17"/>
  <c r="I435" i="17"/>
  <c r="J435" i="17"/>
  <c r="C436" i="17"/>
  <c r="D436" i="17"/>
  <c r="E436" i="17"/>
  <c r="F436" i="17"/>
  <c r="H436" i="17"/>
  <c r="I436" i="17"/>
  <c r="J436" i="17"/>
  <c r="C437" i="17"/>
  <c r="D437" i="17"/>
  <c r="E437" i="17"/>
  <c r="F437" i="17"/>
  <c r="H437" i="17"/>
  <c r="I437" i="17"/>
  <c r="J437" i="17"/>
  <c r="C438" i="17"/>
  <c r="D438" i="17"/>
  <c r="E438" i="17"/>
  <c r="F438" i="17"/>
  <c r="H438" i="17"/>
  <c r="I438" i="17"/>
  <c r="J438" i="17"/>
  <c r="C439" i="17"/>
  <c r="D439" i="17"/>
  <c r="E439" i="17"/>
  <c r="F439" i="17"/>
  <c r="H439" i="17"/>
  <c r="I439" i="17"/>
  <c r="J439" i="17"/>
  <c r="C440" i="17"/>
  <c r="D440" i="17"/>
  <c r="E440" i="17"/>
  <c r="F440" i="17"/>
  <c r="H440" i="17"/>
  <c r="I440" i="17"/>
  <c r="J440" i="17"/>
  <c r="C441" i="17"/>
  <c r="D441" i="17"/>
  <c r="E441" i="17"/>
  <c r="F441" i="17"/>
  <c r="H441" i="17"/>
  <c r="I441" i="17"/>
  <c r="J441" i="17"/>
  <c r="C442" i="17"/>
  <c r="D442" i="17"/>
  <c r="E442" i="17"/>
  <c r="F442" i="17"/>
  <c r="H442" i="17"/>
  <c r="I442" i="17"/>
  <c r="J442" i="17"/>
  <c r="C443" i="17"/>
  <c r="D443" i="17"/>
  <c r="E443" i="17"/>
  <c r="F443" i="17"/>
  <c r="H443" i="17"/>
  <c r="I443" i="17"/>
  <c r="J443" i="17"/>
  <c r="C444" i="17"/>
  <c r="D444" i="17"/>
  <c r="E444" i="17"/>
  <c r="F444" i="17"/>
  <c r="H444" i="17"/>
  <c r="I444" i="17"/>
  <c r="J444" i="17"/>
  <c r="C445" i="17"/>
  <c r="D445" i="17"/>
  <c r="E445" i="17"/>
  <c r="F445" i="17"/>
  <c r="H445" i="17"/>
  <c r="I445" i="17"/>
  <c r="J445" i="17"/>
  <c r="C446" i="17"/>
  <c r="D446" i="17"/>
  <c r="E446" i="17"/>
  <c r="F446" i="17"/>
  <c r="H446" i="17"/>
  <c r="I446" i="17"/>
  <c r="J446" i="17"/>
  <c r="C447" i="17"/>
  <c r="D447" i="17"/>
  <c r="E447" i="17"/>
  <c r="F447" i="17"/>
  <c r="H447" i="17"/>
  <c r="I447" i="17"/>
  <c r="J447" i="17"/>
  <c r="C448" i="17"/>
  <c r="D448" i="17"/>
  <c r="E448" i="17"/>
  <c r="F448" i="17"/>
  <c r="H448" i="17"/>
  <c r="I448" i="17"/>
  <c r="J448" i="17"/>
  <c r="C449" i="17"/>
  <c r="D449" i="17"/>
  <c r="E449" i="17"/>
  <c r="F449" i="17"/>
  <c r="H449" i="17"/>
  <c r="I449" i="17"/>
  <c r="J449" i="17"/>
  <c r="C450" i="17"/>
  <c r="D450" i="17"/>
  <c r="E450" i="17"/>
  <c r="F450" i="17"/>
  <c r="H450" i="17"/>
  <c r="I450" i="17"/>
  <c r="J450" i="17"/>
  <c r="C451" i="17"/>
  <c r="D451" i="17"/>
  <c r="E451" i="17"/>
  <c r="F451" i="17"/>
  <c r="H451" i="17"/>
  <c r="I451" i="17"/>
  <c r="J451" i="17"/>
  <c r="C452" i="17"/>
  <c r="D452" i="17"/>
  <c r="E452" i="17"/>
  <c r="F452" i="17"/>
  <c r="H452" i="17"/>
  <c r="I452" i="17"/>
  <c r="J452" i="17"/>
  <c r="C453" i="17"/>
  <c r="D453" i="17"/>
  <c r="E453" i="17"/>
  <c r="F453" i="17"/>
  <c r="H453" i="17"/>
  <c r="I453" i="17"/>
  <c r="J453" i="17"/>
  <c r="C454" i="17"/>
  <c r="D454" i="17"/>
  <c r="E454" i="17"/>
  <c r="F454" i="17"/>
  <c r="H454" i="17"/>
  <c r="I454" i="17"/>
  <c r="J454" i="17"/>
  <c r="C455" i="17"/>
  <c r="D455" i="17"/>
  <c r="E455" i="17"/>
  <c r="F455" i="17"/>
  <c r="H455" i="17"/>
  <c r="I455" i="17"/>
  <c r="J455" i="17"/>
  <c r="C456" i="17"/>
  <c r="D456" i="17"/>
  <c r="E456" i="17"/>
  <c r="F456" i="17"/>
  <c r="H456" i="17"/>
  <c r="I456" i="17"/>
  <c r="J456" i="17"/>
  <c r="C457" i="17"/>
  <c r="D457" i="17"/>
  <c r="E457" i="17"/>
  <c r="F457" i="17"/>
  <c r="H457" i="17"/>
  <c r="I457" i="17"/>
  <c r="J457" i="17"/>
  <c r="C458" i="17"/>
  <c r="D458" i="17"/>
  <c r="E458" i="17"/>
  <c r="F458" i="17"/>
  <c r="H458" i="17"/>
  <c r="I458" i="17"/>
  <c r="J458" i="17"/>
  <c r="C459" i="17"/>
  <c r="D459" i="17"/>
  <c r="E459" i="17"/>
  <c r="F459" i="17"/>
  <c r="H459" i="17"/>
  <c r="I459" i="17"/>
  <c r="J459" i="17"/>
  <c r="C460" i="17"/>
  <c r="D460" i="17"/>
  <c r="E460" i="17"/>
  <c r="F460" i="17"/>
  <c r="H460" i="17"/>
  <c r="I460" i="17"/>
  <c r="J460" i="17"/>
  <c r="C461" i="17"/>
  <c r="D461" i="17"/>
  <c r="E461" i="17"/>
  <c r="F461" i="17"/>
  <c r="H461" i="17"/>
  <c r="I461" i="17"/>
  <c r="J461" i="17"/>
  <c r="C462" i="17"/>
  <c r="D462" i="17"/>
  <c r="E462" i="17"/>
  <c r="F462" i="17"/>
  <c r="H462" i="17"/>
  <c r="I462" i="17"/>
  <c r="J462" i="17"/>
  <c r="C463" i="17"/>
  <c r="D463" i="17"/>
  <c r="E463" i="17"/>
  <c r="F463" i="17"/>
  <c r="H463" i="17"/>
  <c r="I463" i="17"/>
  <c r="J463" i="17"/>
  <c r="C464" i="17"/>
  <c r="D464" i="17"/>
  <c r="E464" i="17"/>
  <c r="F464" i="17"/>
  <c r="H464" i="17"/>
  <c r="I464" i="17"/>
  <c r="J464" i="17"/>
  <c r="C465" i="17"/>
  <c r="D465" i="17"/>
  <c r="E465" i="17"/>
  <c r="F465" i="17"/>
  <c r="H465" i="17"/>
  <c r="I465" i="17"/>
  <c r="J465" i="17"/>
  <c r="C466" i="17"/>
  <c r="D466" i="17"/>
  <c r="E466" i="17"/>
  <c r="F466" i="17"/>
  <c r="H466" i="17"/>
  <c r="I466" i="17"/>
  <c r="J466" i="17"/>
  <c r="C467" i="17"/>
  <c r="D467" i="17"/>
  <c r="E467" i="17"/>
  <c r="F467" i="17"/>
  <c r="H467" i="17"/>
  <c r="I467" i="17"/>
  <c r="J467" i="17"/>
  <c r="C468" i="17"/>
  <c r="D468" i="17"/>
  <c r="E468" i="17"/>
  <c r="F468" i="17"/>
  <c r="H468" i="17"/>
  <c r="I468" i="17"/>
  <c r="J468" i="17"/>
  <c r="C469" i="17"/>
  <c r="D469" i="17"/>
  <c r="E469" i="17"/>
  <c r="F469" i="17"/>
  <c r="H469" i="17"/>
  <c r="I469" i="17"/>
  <c r="J469" i="17"/>
  <c r="C470" i="17"/>
  <c r="D470" i="17"/>
  <c r="E470" i="17"/>
  <c r="F470" i="17"/>
  <c r="H470" i="17"/>
  <c r="I470" i="17"/>
  <c r="J470" i="17"/>
  <c r="C471" i="17"/>
  <c r="D471" i="17"/>
  <c r="E471" i="17"/>
  <c r="F471" i="17"/>
  <c r="H471" i="17"/>
  <c r="I471" i="17"/>
  <c r="J471" i="17"/>
  <c r="C472" i="17"/>
  <c r="D472" i="17"/>
  <c r="E472" i="17"/>
  <c r="F472" i="17"/>
  <c r="H472" i="17"/>
  <c r="I472" i="17"/>
  <c r="J472" i="17"/>
  <c r="C473" i="17"/>
  <c r="D473" i="17"/>
  <c r="E473" i="17"/>
  <c r="F473" i="17"/>
  <c r="H473" i="17"/>
  <c r="I473" i="17"/>
  <c r="J473" i="17"/>
  <c r="C474" i="17"/>
  <c r="D474" i="17"/>
  <c r="E474" i="17"/>
  <c r="F474" i="17"/>
  <c r="H474" i="17"/>
  <c r="I474" i="17"/>
  <c r="J474" i="17"/>
  <c r="C475" i="17"/>
  <c r="D475" i="17"/>
  <c r="E475" i="17"/>
  <c r="F475" i="17"/>
  <c r="H475" i="17"/>
  <c r="I475" i="17"/>
  <c r="J475" i="17"/>
  <c r="C476" i="17"/>
  <c r="D476" i="17"/>
  <c r="E476" i="17"/>
  <c r="F476" i="17"/>
  <c r="H476" i="17"/>
  <c r="I476" i="17"/>
  <c r="J476" i="17"/>
  <c r="C477" i="17"/>
  <c r="D477" i="17"/>
  <c r="E477" i="17"/>
  <c r="F477" i="17"/>
  <c r="H477" i="17"/>
  <c r="I477" i="17"/>
  <c r="J477" i="17"/>
  <c r="C478" i="17"/>
  <c r="D478" i="17"/>
  <c r="E478" i="17"/>
  <c r="F478" i="17"/>
  <c r="H478" i="17"/>
  <c r="I478" i="17"/>
  <c r="J478" i="17"/>
  <c r="C479" i="17"/>
  <c r="D479" i="17"/>
  <c r="E479" i="17"/>
  <c r="F479" i="17"/>
  <c r="H479" i="17"/>
  <c r="I479" i="17"/>
  <c r="J479" i="17"/>
  <c r="C480" i="17"/>
  <c r="D480" i="17"/>
  <c r="E480" i="17"/>
  <c r="F480" i="17"/>
  <c r="H480" i="17"/>
  <c r="I480" i="17"/>
  <c r="J480" i="17"/>
  <c r="C481" i="17"/>
  <c r="D481" i="17"/>
  <c r="E481" i="17"/>
  <c r="F481" i="17"/>
  <c r="H481" i="17"/>
  <c r="I481" i="17"/>
  <c r="J481" i="17"/>
  <c r="C482" i="17"/>
  <c r="D482" i="17"/>
  <c r="E482" i="17"/>
  <c r="F482" i="17"/>
  <c r="H482" i="17"/>
  <c r="I482" i="17"/>
  <c r="J482" i="17"/>
  <c r="C483" i="17"/>
  <c r="D483" i="17"/>
  <c r="E483" i="17"/>
  <c r="F483" i="17"/>
  <c r="H483" i="17"/>
  <c r="I483" i="17"/>
  <c r="J483" i="17"/>
  <c r="C484" i="17"/>
  <c r="D484" i="17"/>
  <c r="E484" i="17"/>
  <c r="F484" i="17"/>
  <c r="H484" i="17"/>
  <c r="I484" i="17"/>
  <c r="J484" i="17"/>
  <c r="C485" i="17"/>
  <c r="D485" i="17"/>
  <c r="E485" i="17"/>
  <c r="F485" i="17"/>
  <c r="H485" i="17"/>
  <c r="I485" i="17"/>
  <c r="J485" i="17"/>
  <c r="C486" i="17"/>
  <c r="D486" i="17"/>
  <c r="E486" i="17"/>
  <c r="F486" i="17"/>
  <c r="H486" i="17"/>
  <c r="I486" i="17"/>
  <c r="J486" i="17"/>
  <c r="C487" i="17"/>
  <c r="D487" i="17"/>
  <c r="E487" i="17"/>
  <c r="F487" i="17"/>
  <c r="H487" i="17"/>
  <c r="I487" i="17"/>
  <c r="J487" i="17"/>
  <c r="C488" i="17"/>
  <c r="D488" i="17"/>
  <c r="E488" i="17"/>
  <c r="F488" i="17"/>
  <c r="H488" i="17"/>
  <c r="I488" i="17"/>
  <c r="J488" i="17"/>
  <c r="C489" i="17"/>
  <c r="D489" i="17"/>
  <c r="E489" i="17"/>
  <c r="F489" i="17"/>
  <c r="H489" i="17"/>
  <c r="I489" i="17"/>
  <c r="J489" i="17"/>
  <c r="C490" i="17"/>
  <c r="D490" i="17"/>
  <c r="E490" i="17"/>
  <c r="F490" i="17"/>
  <c r="H490" i="17"/>
  <c r="I490" i="17"/>
  <c r="J490" i="17"/>
  <c r="C491" i="17"/>
  <c r="D491" i="17"/>
  <c r="E491" i="17"/>
  <c r="F491" i="17"/>
  <c r="H491" i="17"/>
  <c r="I491" i="17"/>
  <c r="J491" i="17"/>
  <c r="C492" i="17"/>
  <c r="D492" i="17"/>
  <c r="E492" i="17"/>
  <c r="F492" i="17"/>
  <c r="H492" i="17"/>
  <c r="I492" i="17"/>
  <c r="J492" i="17"/>
  <c r="C493" i="17"/>
  <c r="D493" i="17"/>
  <c r="E493" i="17"/>
  <c r="F493" i="17"/>
  <c r="H493" i="17"/>
  <c r="I493" i="17"/>
  <c r="J493" i="17"/>
  <c r="C494" i="17"/>
  <c r="D494" i="17"/>
  <c r="E494" i="17"/>
  <c r="F494" i="17"/>
  <c r="H494" i="17"/>
  <c r="I494" i="17"/>
  <c r="J494" i="17"/>
  <c r="C495" i="17"/>
  <c r="D495" i="17"/>
  <c r="E495" i="17"/>
  <c r="F495" i="17"/>
  <c r="H495" i="17"/>
  <c r="I495" i="17"/>
  <c r="J495" i="17"/>
  <c r="C496" i="17"/>
  <c r="D496" i="17"/>
  <c r="E496" i="17"/>
  <c r="F496" i="17"/>
  <c r="H496" i="17"/>
  <c r="I496" i="17"/>
  <c r="J496" i="17"/>
  <c r="C497" i="17"/>
  <c r="D497" i="17"/>
  <c r="E497" i="17"/>
  <c r="F497" i="17"/>
  <c r="H497" i="17"/>
  <c r="I497" i="17"/>
  <c r="J497" i="17"/>
  <c r="C498" i="17"/>
  <c r="D498" i="17"/>
  <c r="E498" i="17"/>
  <c r="F498" i="17"/>
  <c r="H498" i="17"/>
  <c r="I498" i="17"/>
  <c r="J498" i="17"/>
  <c r="C499" i="17"/>
  <c r="D499" i="17"/>
  <c r="E499" i="17"/>
  <c r="F499" i="17"/>
  <c r="H499" i="17"/>
  <c r="I499" i="17"/>
  <c r="J499" i="17"/>
  <c r="C500" i="17"/>
  <c r="D500" i="17"/>
  <c r="E500" i="17"/>
  <c r="F500" i="17"/>
  <c r="H500" i="17"/>
  <c r="I500" i="17"/>
  <c r="J500" i="17"/>
  <c r="C501" i="17"/>
  <c r="D501" i="17"/>
  <c r="E501" i="17"/>
  <c r="F501" i="17"/>
  <c r="H501" i="17"/>
  <c r="I501" i="17"/>
  <c r="J501" i="17"/>
  <c r="C502" i="17"/>
  <c r="D502" i="17"/>
  <c r="E502" i="17"/>
  <c r="F502" i="17"/>
  <c r="H502" i="17"/>
  <c r="I502" i="17"/>
  <c r="J502" i="17"/>
  <c r="C503" i="17"/>
  <c r="D503" i="17"/>
  <c r="E503" i="17"/>
  <c r="F503" i="17"/>
  <c r="H503" i="17"/>
  <c r="I503" i="17"/>
  <c r="J503" i="17"/>
  <c r="C504" i="17"/>
  <c r="D504" i="17"/>
  <c r="E504" i="17"/>
  <c r="F504" i="17"/>
  <c r="H504" i="17"/>
  <c r="I504" i="17"/>
  <c r="J504" i="17"/>
  <c r="C505" i="17"/>
  <c r="D505" i="17"/>
  <c r="E505" i="17"/>
  <c r="F505" i="17"/>
  <c r="H505" i="17"/>
  <c r="I505" i="17"/>
  <c r="J505" i="17"/>
  <c r="C506" i="17"/>
  <c r="D506" i="17"/>
  <c r="E506" i="17"/>
  <c r="F506" i="17"/>
  <c r="H506" i="17"/>
  <c r="I506" i="17"/>
  <c r="J506" i="17"/>
  <c r="C507" i="17"/>
  <c r="D507" i="17"/>
  <c r="E507" i="17"/>
  <c r="F507" i="17"/>
  <c r="H507" i="17"/>
  <c r="I507" i="17"/>
  <c r="J507" i="17"/>
  <c r="C508" i="17"/>
  <c r="D508" i="17"/>
  <c r="E508" i="17"/>
  <c r="F508" i="17"/>
  <c r="H508" i="17"/>
  <c r="I508" i="17"/>
  <c r="J508" i="17"/>
  <c r="C509" i="17"/>
  <c r="D509" i="17"/>
  <c r="E509" i="17"/>
  <c r="F509" i="17"/>
  <c r="H509" i="17"/>
  <c r="I509" i="17"/>
  <c r="J509" i="17"/>
  <c r="C510" i="17"/>
  <c r="D510" i="17"/>
  <c r="E510" i="17"/>
  <c r="F510" i="17"/>
  <c r="H510" i="17"/>
  <c r="I510" i="17"/>
  <c r="J510" i="17"/>
  <c r="C511" i="17"/>
  <c r="D511" i="17"/>
  <c r="E511" i="17"/>
  <c r="F511" i="17"/>
  <c r="H511" i="17"/>
  <c r="I511" i="17"/>
  <c r="J511" i="17"/>
  <c r="C512" i="17"/>
  <c r="D512" i="17"/>
  <c r="E512" i="17"/>
  <c r="F512" i="17"/>
  <c r="H512" i="17"/>
  <c r="I512" i="17"/>
  <c r="J512" i="17"/>
  <c r="C513" i="17"/>
  <c r="D513" i="17"/>
  <c r="E513" i="17"/>
  <c r="F513" i="17"/>
  <c r="H513" i="17"/>
  <c r="I513" i="17"/>
  <c r="J513" i="17"/>
  <c r="C514" i="17"/>
  <c r="D514" i="17"/>
  <c r="E514" i="17"/>
  <c r="F514" i="17"/>
  <c r="H514" i="17"/>
  <c r="I514" i="17"/>
  <c r="J514" i="17"/>
  <c r="C515" i="17"/>
  <c r="D515" i="17"/>
  <c r="E515" i="17"/>
  <c r="F515" i="17"/>
  <c r="H515" i="17"/>
  <c r="I515" i="17"/>
  <c r="J515" i="17"/>
  <c r="C516" i="17"/>
  <c r="D516" i="17"/>
  <c r="E516" i="17"/>
  <c r="F516" i="17"/>
  <c r="H516" i="17"/>
  <c r="I516" i="17"/>
  <c r="J516" i="17"/>
  <c r="C517" i="17"/>
  <c r="D517" i="17"/>
  <c r="E517" i="17"/>
  <c r="F517" i="17"/>
  <c r="H517" i="17"/>
  <c r="I517" i="17"/>
  <c r="J517" i="17"/>
  <c r="C518" i="17"/>
  <c r="D518" i="17"/>
  <c r="E518" i="17"/>
  <c r="F518" i="17"/>
  <c r="H518" i="17"/>
  <c r="I518" i="17"/>
  <c r="J518" i="17"/>
  <c r="C519" i="17"/>
  <c r="D519" i="17"/>
  <c r="E519" i="17"/>
  <c r="F519" i="17"/>
  <c r="H519" i="17"/>
  <c r="I519" i="17"/>
  <c r="J519" i="17"/>
  <c r="C520" i="17"/>
  <c r="D520" i="17"/>
  <c r="E520" i="17"/>
  <c r="F520" i="17"/>
  <c r="H520" i="17"/>
  <c r="I520" i="17"/>
  <c r="J520" i="17"/>
  <c r="C521" i="17"/>
  <c r="D521" i="17"/>
  <c r="E521" i="17"/>
  <c r="F521" i="17"/>
  <c r="H521" i="17"/>
  <c r="I521" i="17"/>
  <c r="J521" i="17"/>
  <c r="C522" i="17"/>
  <c r="D522" i="17"/>
  <c r="E522" i="17"/>
  <c r="F522" i="17"/>
  <c r="H522" i="17"/>
  <c r="I522" i="17"/>
  <c r="J522" i="17"/>
  <c r="C523" i="17"/>
  <c r="D523" i="17"/>
  <c r="E523" i="17"/>
  <c r="F523" i="17"/>
  <c r="H523" i="17"/>
  <c r="I523" i="17"/>
  <c r="J523" i="17"/>
  <c r="C524" i="17"/>
  <c r="D524" i="17"/>
  <c r="E524" i="17"/>
  <c r="F524" i="17"/>
  <c r="H524" i="17"/>
  <c r="I524" i="17"/>
  <c r="J524" i="17"/>
  <c r="C525" i="17"/>
  <c r="D525" i="17"/>
  <c r="E525" i="17"/>
  <c r="F525" i="17"/>
  <c r="H525" i="17"/>
  <c r="I525" i="17"/>
  <c r="J525" i="17"/>
  <c r="C526" i="17"/>
  <c r="D526" i="17"/>
  <c r="E526" i="17"/>
  <c r="F526" i="17"/>
  <c r="H526" i="17"/>
  <c r="I526" i="17"/>
  <c r="J526" i="17"/>
  <c r="C527" i="17"/>
  <c r="D527" i="17"/>
  <c r="E527" i="17"/>
  <c r="F527" i="17"/>
  <c r="H527" i="17"/>
  <c r="I527" i="17"/>
  <c r="J527" i="17"/>
  <c r="C528" i="17"/>
  <c r="D528" i="17"/>
  <c r="E528" i="17"/>
  <c r="F528" i="17"/>
  <c r="H528" i="17"/>
  <c r="I528" i="17"/>
  <c r="J528" i="17"/>
  <c r="C529" i="17"/>
  <c r="D529" i="17"/>
  <c r="E529" i="17"/>
  <c r="F529" i="17"/>
  <c r="H529" i="17"/>
  <c r="I529" i="17"/>
  <c r="J529" i="17"/>
  <c r="C530" i="17"/>
  <c r="D530" i="17"/>
  <c r="E530" i="17"/>
  <c r="F530" i="17"/>
  <c r="H530" i="17"/>
  <c r="I530" i="17"/>
  <c r="J530" i="17"/>
  <c r="C531" i="17"/>
  <c r="D531" i="17"/>
  <c r="E531" i="17"/>
  <c r="F531" i="17"/>
  <c r="H531" i="17"/>
  <c r="I531" i="17"/>
  <c r="J531" i="17"/>
  <c r="C532" i="17"/>
  <c r="D532" i="17"/>
  <c r="E532" i="17"/>
  <c r="F532" i="17"/>
  <c r="H532" i="17"/>
  <c r="I532" i="17"/>
  <c r="J532" i="17"/>
  <c r="C533" i="17"/>
  <c r="D533" i="17"/>
  <c r="E533" i="17"/>
  <c r="F533" i="17"/>
  <c r="H533" i="17"/>
  <c r="I533" i="17"/>
  <c r="J533" i="17"/>
  <c r="C534" i="17"/>
  <c r="D534" i="17"/>
  <c r="E534" i="17"/>
  <c r="F534" i="17"/>
  <c r="H534" i="17"/>
  <c r="I534" i="17"/>
  <c r="J534" i="17"/>
  <c r="C535" i="17"/>
  <c r="D535" i="17"/>
  <c r="E535" i="17"/>
  <c r="F535" i="17"/>
  <c r="H535" i="17"/>
  <c r="I535" i="17"/>
  <c r="J535" i="17"/>
  <c r="C536" i="17"/>
  <c r="D536" i="17"/>
  <c r="E536" i="17"/>
  <c r="F536" i="17"/>
  <c r="H536" i="17"/>
  <c r="I536" i="17"/>
  <c r="J536" i="17"/>
  <c r="C537" i="17"/>
  <c r="D537" i="17"/>
  <c r="E537" i="17"/>
  <c r="F537" i="17"/>
  <c r="H537" i="17"/>
  <c r="I537" i="17"/>
  <c r="J537" i="17"/>
  <c r="C538" i="17"/>
  <c r="D538" i="17"/>
  <c r="E538" i="17"/>
  <c r="F538" i="17"/>
  <c r="H538" i="17"/>
  <c r="I538" i="17"/>
  <c r="J538" i="17"/>
  <c r="C539" i="17"/>
  <c r="D539" i="17"/>
  <c r="E539" i="17"/>
  <c r="F539" i="17"/>
  <c r="H539" i="17"/>
  <c r="I539" i="17"/>
  <c r="J539" i="17"/>
  <c r="C540" i="17"/>
  <c r="D540" i="17"/>
  <c r="E540" i="17"/>
  <c r="F540" i="17"/>
  <c r="H540" i="17"/>
  <c r="I540" i="17"/>
  <c r="J540" i="17"/>
  <c r="C541" i="17"/>
  <c r="D541" i="17"/>
  <c r="E541" i="17"/>
  <c r="F541" i="17"/>
  <c r="H541" i="17"/>
  <c r="I541" i="17"/>
  <c r="J541" i="17"/>
  <c r="C542" i="17"/>
  <c r="D542" i="17"/>
  <c r="E542" i="17"/>
  <c r="F542" i="17"/>
  <c r="H542" i="17"/>
  <c r="I542" i="17"/>
  <c r="J542" i="17"/>
  <c r="C543" i="17"/>
  <c r="D543" i="17"/>
  <c r="E543" i="17"/>
  <c r="F543" i="17"/>
  <c r="H543" i="17"/>
  <c r="I543" i="17"/>
  <c r="J543" i="17"/>
  <c r="C544" i="17"/>
  <c r="D544" i="17"/>
  <c r="E544" i="17"/>
  <c r="F544" i="17"/>
  <c r="H544" i="17"/>
  <c r="I544" i="17"/>
  <c r="J544" i="17"/>
  <c r="C545" i="17"/>
  <c r="D545" i="17"/>
  <c r="E545" i="17"/>
  <c r="F545" i="17"/>
  <c r="H545" i="17"/>
  <c r="I545" i="17"/>
  <c r="J545" i="17"/>
  <c r="C546" i="17"/>
  <c r="D546" i="17"/>
  <c r="E546" i="17"/>
  <c r="F546" i="17"/>
  <c r="H546" i="17"/>
  <c r="I546" i="17"/>
  <c r="J546" i="17"/>
  <c r="C547" i="17"/>
  <c r="D547" i="17"/>
  <c r="E547" i="17"/>
  <c r="F547" i="17"/>
  <c r="H547" i="17"/>
  <c r="I547" i="17"/>
  <c r="J547" i="17"/>
  <c r="C548" i="17"/>
  <c r="D548" i="17"/>
  <c r="E548" i="17"/>
  <c r="F548" i="17"/>
  <c r="H548" i="17"/>
  <c r="I548" i="17"/>
  <c r="J548" i="17"/>
  <c r="C549" i="17"/>
  <c r="D549" i="17"/>
  <c r="E549" i="17"/>
  <c r="F549" i="17"/>
  <c r="H549" i="17"/>
  <c r="I549" i="17"/>
  <c r="J549" i="17"/>
  <c r="C550" i="17"/>
  <c r="D550" i="17"/>
  <c r="E550" i="17"/>
  <c r="F550" i="17"/>
  <c r="H550" i="17"/>
  <c r="I550" i="17"/>
  <c r="J550" i="17"/>
  <c r="C551" i="17"/>
  <c r="D551" i="17"/>
  <c r="E551" i="17"/>
  <c r="F551" i="17"/>
  <c r="H551" i="17"/>
  <c r="I551" i="17"/>
  <c r="J551" i="17"/>
  <c r="C552" i="17"/>
  <c r="D552" i="17"/>
  <c r="E552" i="17"/>
  <c r="F552" i="17"/>
  <c r="H552" i="17"/>
  <c r="I552" i="17"/>
  <c r="J552" i="17"/>
  <c r="C553" i="17"/>
  <c r="D553" i="17"/>
  <c r="E553" i="17"/>
  <c r="F553" i="17"/>
  <c r="H553" i="17"/>
  <c r="I553" i="17"/>
  <c r="J553" i="17"/>
  <c r="C554" i="17"/>
  <c r="D554" i="17"/>
  <c r="E554" i="17"/>
  <c r="F554" i="17"/>
  <c r="H554" i="17"/>
  <c r="I554" i="17"/>
  <c r="J554" i="17"/>
  <c r="C555" i="17"/>
  <c r="D555" i="17"/>
  <c r="E555" i="17"/>
  <c r="F555" i="17"/>
  <c r="H555" i="17"/>
  <c r="I555" i="17"/>
  <c r="J555" i="17"/>
  <c r="C556" i="17"/>
  <c r="D556" i="17"/>
  <c r="E556" i="17"/>
  <c r="F556" i="17"/>
  <c r="H556" i="17"/>
  <c r="I556" i="17"/>
  <c r="J556" i="17"/>
  <c r="C557" i="17"/>
  <c r="D557" i="17"/>
  <c r="E557" i="17"/>
  <c r="F557" i="17"/>
  <c r="H557" i="17"/>
  <c r="I557" i="17"/>
  <c r="J557" i="17"/>
  <c r="C558" i="17"/>
  <c r="D558" i="17"/>
  <c r="E558" i="17"/>
  <c r="F558" i="17"/>
  <c r="H558" i="17"/>
  <c r="I558" i="17"/>
  <c r="J558" i="17"/>
  <c r="C559" i="17"/>
  <c r="D559" i="17"/>
  <c r="E559" i="17"/>
  <c r="F559" i="17"/>
  <c r="H559" i="17"/>
  <c r="I559" i="17"/>
  <c r="J559" i="17"/>
  <c r="C560" i="17"/>
  <c r="D560" i="17"/>
  <c r="E560" i="17"/>
  <c r="F560" i="17"/>
  <c r="H560" i="17"/>
  <c r="I560" i="17"/>
  <c r="J560" i="17"/>
  <c r="C561" i="17"/>
  <c r="D561" i="17"/>
  <c r="E561" i="17"/>
  <c r="F561" i="17"/>
  <c r="H561" i="17"/>
  <c r="I561" i="17"/>
  <c r="J561" i="17"/>
  <c r="C562" i="17"/>
  <c r="D562" i="17"/>
  <c r="E562" i="17"/>
  <c r="F562" i="17"/>
  <c r="H562" i="17"/>
  <c r="I562" i="17"/>
  <c r="J562" i="17"/>
  <c r="C563" i="17"/>
  <c r="D563" i="17"/>
  <c r="E563" i="17"/>
  <c r="F563" i="17"/>
  <c r="H563" i="17"/>
  <c r="I563" i="17"/>
  <c r="J563" i="17"/>
  <c r="C564" i="17"/>
  <c r="D564" i="17"/>
  <c r="E564" i="17"/>
  <c r="F564" i="17"/>
  <c r="H564" i="17"/>
  <c r="I564" i="17"/>
  <c r="J564" i="17"/>
  <c r="C565" i="17"/>
  <c r="D565" i="17"/>
  <c r="E565" i="17"/>
  <c r="F565" i="17"/>
  <c r="H565" i="17"/>
  <c r="I565" i="17"/>
  <c r="J565" i="17"/>
  <c r="C566" i="17"/>
  <c r="D566" i="17"/>
  <c r="E566" i="17"/>
  <c r="F566" i="17"/>
  <c r="H566" i="17"/>
  <c r="I566" i="17"/>
  <c r="J566" i="17"/>
  <c r="C567" i="17"/>
  <c r="D567" i="17"/>
  <c r="E567" i="17"/>
  <c r="F567" i="17"/>
  <c r="H567" i="17"/>
  <c r="I567" i="17"/>
  <c r="J567" i="17"/>
  <c r="C568" i="17"/>
  <c r="D568" i="17"/>
  <c r="E568" i="17"/>
  <c r="F568" i="17"/>
  <c r="H568" i="17"/>
  <c r="I568" i="17"/>
  <c r="J568" i="17"/>
  <c r="C569" i="17"/>
  <c r="D569" i="17"/>
  <c r="E569" i="17"/>
  <c r="F569" i="17"/>
  <c r="H569" i="17"/>
  <c r="I569" i="17"/>
  <c r="J569" i="17"/>
  <c r="C570" i="17"/>
  <c r="D570" i="17"/>
  <c r="E570" i="17"/>
  <c r="F570" i="17"/>
  <c r="H570" i="17"/>
  <c r="I570" i="17"/>
  <c r="J570" i="17"/>
  <c r="C571" i="17"/>
  <c r="D571" i="17"/>
  <c r="E571" i="17"/>
  <c r="F571" i="17"/>
  <c r="H571" i="17"/>
  <c r="I571" i="17"/>
  <c r="J571" i="17"/>
  <c r="C572" i="17"/>
  <c r="D572" i="17"/>
  <c r="E572" i="17"/>
  <c r="F572" i="17"/>
  <c r="H572" i="17"/>
  <c r="I572" i="17"/>
  <c r="J572" i="17"/>
  <c r="C573" i="17"/>
  <c r="D573" i="17"/>
  <c r="E573" i="17"/>
  <c r="F573" i="17"/>
  <c r="H573" i="17"/>
  <c r="I573" i="17"/>
  <c r="J573" i="17"/>
  <c r="C574" i="17"/>
  <c r="D574" i="17"/>
  <c r="E574" i="17"/>
  <c r="F574" i="17"/>
  <c r="H574" i="17"/>
  <c r="I574" i="17"/>
  <c r="J574" i="17"/>
  <c r="C575" i="17"/>
  <c r="D575" i="17"/>
  <c r="E575" i="17"/>
  <c r="F575" i="17"/>
  <c r="H575" i="17"/>
  <c r="I575" i="17"/>
  <c r="J575" i="17"/>
  <c r="C576" i="17"/>
  <c r="D576" i="17"/>
  <c r="E576" i="17"/>
  <c r="F576" i="17"/>
  <c r="H576" i="17"/>
  <c r="I576" i="17"/>
  <c r="J576" i="17"/>
  <c r="C577" i="17"/>
  <c r="D577" i="17"/>
  <c r="E577" i="17"/>
  <c r="F577" i="17"/>
  <c r="H577" i="17"/>
  <c r="I577" i="17"/>
  <c r="J577" i="17"/>
  <c r="C578" i="17"/>
  <c r="D578" i="17"/>
  <c r="E578" i="17"/>
  <c r="F578" i="17"/>
  <c r="H578" i="17"/>
  <c r="I578" i="17"/>
  <c r="J578" i="17"/>
  <c r="C579" i="17"/>
  <c r="D579" i="17"/>
  <c r="E579" i="17"/>
  <c r="F579" i="17"/>
  <c r="H579" i="17"/>
  <c r="I579" i="17"/>
  <c r="J579" i="17"/>
  <c r="C580" i="17"/>
  <c r="D580" i="17"/>
  <c r="E580" i="17"/>
  <c r="F580" i="17"/>
  <c r="H580" i="17"/>
  <c r="I580" i="17"/>
  <c r="J580" i="17"/>
  <c r="C581" i="17"/>
  <c r="D581" i="17"/>
  <c r="E581" i="17"/>
  <c r="F581" i="17"/>
  <c r="H581" i="17"/>
  <c r="I581" i="17"/>
  <c r="J581" i="17"/>
  <c r="C582" i="17"/>
  <c r="D582" i="17"/>
  <c r="E582" i="17"/>
  <c r="F582" i="17"/>
  <c r="H582" i="17"/>
  <c r="I582" i="17"/>
  <c r="J582" i="17"/>
  <c r="C583" i="17"/>
  <c r="D583" i="17"/>
  <c r="E583" i="17"/>
  <c r="F583" i="17"/>
  <c r="H583" i="17"/>
  <c r="I583" i="17"/>
  <c r="J583" i="17"/>
  <c r="C584" i="17"/>
  <c r="D584" i="17"/>
  <c r="E584" i="17"/>
  <c r="F584" i="17"/>
  <c r="H584" i="17"/>
  <c r="I584" i="17"/>
  <c r="J584" i="17"/>
  <c r="C585" i="17"/>
  <c r="D585" i="17"/>
  <c r="E585" i="17"/>
  <c r="F585" i="17"/>
  <c r="H585" i="17"/>
  <c r="I585" i="17"/>
  <c r="J585" i="17"/>
  <c r="C586" i="17"/>
  <c r="D586" i="17"/>
  <c r="E586" i="17"/>
  <c r="F586" i="17"/>
  <c r="H586" i="17"/>
  <c r="I586" i="17"/>
  <c r="J586" i="17"/>
  <c r="C587" i="17"/>
  <c r="D587" i="17"/>
  <c r="E587" i="17"/>
  <c r="F587" i="17"/>
  <c r="H587" i="17"/>
  <c r="I587" i="17"/>
  <c r="J587" i="17"/>
  <c r="C588" i="17"/>
  <c r="D588" i="17"/>
  <c r="E588" i="17"/>
  <c r="F588" i="17"/>
  <c r="H588" i="17"/>
  <c r="I588" i="17"/>
  <c r="J588" i="17"/>
  <c r="C589" i="17"/>
  <c r="D589" i="17"/>
  <c r="E589" i="17"/>
  <c r="F589" i="17"/>
  <c r="H589" i="17"/>
  <c r="I589" i="17"/>
  <c r="J589" i="17"/>
  <c r="C590" i="17"/>
  <c r="D590" i="17"/>
  <c r="E590" i="17"/>
  <c r="F590" i="17"/>
  <c r="H590" i="17"/>
  <c r="I590" i="17"/>
  <c r="J590" i="17"/>
  <c r="C591" i="17"/>
  <c r="D591" i="17"/>
  <c r="E591" i="17"/>
  <c r="F591" i="17"/>
  <c r="H591" i="17"/>
  <c r="I591" i="17"/>
  <c r="J591" i="17"/>
  <c r="C592" i="17"/>
  <c r="D592" i="17"/>
  <c r="E592" i="17"/>
  <c r="F592" i="17"/>
  <c r="H592" i="17"/>
  <c r="I592" i="17"/>
  <c r="J592" i="17"/>
  <c r="C593" i="17"/>
  <c r="D593" i="17"/>
  <c r="E593" i="17"/>
  <c r="F593" i="17"/>
  <c r="H593" i="17"/>
  <c r="I593" i="17"/>
  <c r="J593" i="17"/>
  <c r="C594" i="17"/>
  <c r="D594" i="17"/>
  <c r="E594" i="17"/>
  <c r="F594" i="17"/>
  <c r="H594" i="17"/>
  <c r="I594" i="17"/>
  <c r="J594" i="17"/>
  <c r="C595" i="17"/>
  <c r="D595" i="17"/>
  <c r="E595" i="17"/>
  <c r="F595" i="17"/>
  <c r="H595" i="17"/>
  <c r="I595" i="17"/>
  <c r="J595" i="17"/>
  <c r="C596" i="17"/>
  <c r="D596" i="17"/>
  <c r="E596" i="17"/>
  <c r="F596" i="17"/>
  <c r="H596" i="17"/>
  <c r="I596" i="17"/>
  <c r="J596" i="17"/>
  <c r="C597" i="17"/>
  <c r="D597" i="17"/>
  <c r="E597" i="17"/>
  <c r="F597" i="17"/>
  <c r="H597" i="17"/>
  <c r="I597" i="17"/>
  <c r="J597" i="17"/>
  <c r="C598" i="17"/>
  <c r="D598" i="17"/>
  <c r="E598" i="17"/>
  <c r="F598" i="17"/>
  <c r="H598" i="17"/>
  <c r="I598" i="17"/>
  <c r="J598" i="17"/>
  <c r="C599" i="17"/>
  <c r="D599" i="17"/>
  <c r="E599" i="17"/>
  <c r="F599" i="17"/>
  <c r="H599" i="17"/>
  <c r="I599" i="17"/>
  <c r="J599" i="17"/>
  <c r="C600" i="17"/>
  <c r="D600" i="17"/>
  <c r="E600" i="17"/>
  <c r="F600" i="17"/>
  <c r="H600" i="17"/>
  <c r="I600" i="17"/>
  <c r="J600" i="17"/>
  <c r="C601" i="17"/>
  <c r="D601" i="17"/>
  <c r="E601" i="17"/>
  <c r="F601" i="17"/>
  <c r="H601" i="17"/>
  <c r="I601" i="17"/>
  <c r="J601" i="17"/>
  <c r="C602" i="17"/>
  <c r="D602" i="17"/>
  <c r="E602" i="17"/>
  <c r="F602" i="17"/>
  <c r="H602" i="17"/>
  <c r="I602" i="17"/>
  <c r="J602" i="17"/>
  <c r="C603" i="17"/>
  <c r="D603" i="17"/>
  <c r="E603" i="17"/>
  <c r="F603" i="17"/>
  <c r="H603" i="17"/>
  <c r="I603" i="17"/>
  <c r="J603" i="17"/>
  <c r="C604" i="17"/>
  <c r="D604" i="17"/>
  <c r="E604" i="17"/>
  <c r="F604" i="17"/>
  <c r="H604" i="17"/>
  <c r="I604" i="17"/>
  <c r="J604" i="17"/>
  <c r="C605" i="17"/>
  <c r="D605" i="17"/>
  <c r="E605" i="17"/>
  <c r="F605" i="17"/>
  <c r="H605" i="17"/>
  <c r="I605" i="17"/>
  <c r="J605" i="17"/>
  <c r="C606" i="17"/>
  <c r="D606" i="17"/>
  <c r="E606" i="17"/>
  <c r="F606" i="17"/>
  <c r="H606" i="17"/>
  <c r="I606" i="17"/>
  <c r="J606" i="17"/>
  <c r="C607" i="17"/>
  <c r="D607" i="17"/>
  <c r="E607" i="17"/>
  <c r="F607" i="17"/>
  <c r="H607" i="17"/>
  <c r="I607" i="17"/>
  <c r="J607" i="17"/>
  <c r="C608" i="17"/>
  <c r="D608" i="17"/>
  <c r="E608" i="17"/>
  <c r="F608" i="17"/>
  <c r="H608" i="17"/>
  <c r="I608" i="17"/>
  <c r="J608" i="17"/>
  <c r="C609" i="17"/>
  <c r="D609" i="17"/>
  <c r="E609" i="17"/>
  <c r="F609" i="17"/>
  <c r="H609" i="17"/>
  <c r="I609" i="17"/>
  <c r="J609" i="17"/>
  <c r="C610" i="17"/>
  <c r="D610" i="17"/>
  <c r="E610" i="17"/>
  <c r="F610" i="17"/>
  <c r="H610" i="17"/>
  <c r="I610" i="17"/>
  <c r="J610" i="17"/>
  <c r="C611" i="17"/>
  <c r="D611" i="17"/>
  <c r="E611" i="17"/>
  <c r="F611" i="17"/>
  <c r="H611" i="17"/>
  <c r="I611" i="17"/>
  <c r="J611" i="17"/>
  <c r="C612" i="17"/>
  <c r="D612" i="17"/>
  <c r="E612" i="17"/>
  <c r="F612" i="17"/>
  <c r="H612" i="17"/>
  <c r="I612" i="17"/>
  <c r="J612" i="17"/>
  <c r="C613" i="17"/>
  <c r="D613" i="17"/>
  <c r="E613" i="17"/>
  <c r="F613" i="17"/>
  <c r="H613" i="17"/>
  <c r="I613" i="17"/>
  <c r="J613" i="17"/>
  <c r="C614" i="17"/>
  <c r="D614" i="17"/>
  <c r="E614" i="17"/>
  <c r="F614" i="17"/>
  <c r="H614" i="17"/>
  <c r="I614" i="17"/>
  <c r="J614" i="17"/>
  <c r="C615" i="17"/>
  <c r="D615" i="17"/>
  <c r="E615" i="17"/>
  <c r="F615" i="17"/>
  <c r="H615" i="17"/>
  <c r="I615" i="17"/>
  <c r="J615" i="17"/>
  <c r="C616" i="17"/>
  <c r="D616" i="17"/>
  <c r="E616" i="17"/>
  <c r="F616" i="17"/>
  <c r="H616" i="17"/>
  <c r="I616" i="17"/>
  <c r="J616" i="17"/>
  <c r="C617" i="17"/>
  <c r="D617" i="17"/>
  <c r="E617" i="17"/>
  <c r="F617" i="17"/>
  <c r="H617" i="17"/>
  <c r="I617" i="17"/>
  <c r="J617" i="17"/>
  <c r="C618" i="17"/>
  <c r="D618" i="17"/>
  <c r="E618" i="17"/>
  <c r="F618" i="17"/>
  <c r="H618" i="17"/>
  <c r="I618" i="17"/>
  <c r="J618" i="17"/>
  <c r="C619" i="17"/>
  <c r="D619" i="17"/>
  <c r="E619" i="17"/>
  <c r="F619" i="17"/>
  <c r="H619" i="17"/>
  <c r="I619" i="17"/>
  <c r="J619" i="17"/>
  <c r="C620" i="17"/>
  <c r="D620" i="17"/>
  <c r="E620" i="17"/>
  <c r="F620" i="17"/>
  <c r="H620" i="17"/>
  <c r="I620" i="17"/>
  <c r="J620" i="17"/>
  <c r="C621" i="17"/>
  <c r="D621" i="17"/>
  <c r="E621" i="17"/>
  <c r="F621" i="17"/>
  <c r="H621" i="17"/>
  <c r="I621" i="17"/>
  <c r="J621" i="17"/>
  <c r="C622" i="17"/>
  <c r="D622" i="17"/>
  <c r="E622" i="17"/>
  <c r="F622" i="17"/>
  <c r="H622" i="17"/>
  <c r="I622" i="17"/>
  <c r="J622" i="17"/>
  <c r="C623" i="17"/>
  <c r="D623" i="17"/>
  <c r="E623" i="17"/>
  <c r="F623" i="17"/>
  <c r="H623" i="17"/>
  <c r="I623" i="17"/>
  <c r="J623" i="17"/>
  <c r="C624" i="17"/>
  <c r="D624" i="17"/>
  <c r="E624" i="17"/>
  <c r="F624" i="17"/>
  <c r="H624" i="17"/>
  <c r="I624" i="17"/>
  <c r="J624" i="17"/>
  <c r="C625" i="17"/>
  <c r="D625" i="17"/>
  <c r="E625" i="17"/>
  <c r="F625" i="17"/>
  <c r="H625" i="17"/>
  <c r="I625" i="17"/>
  <c r="J625" i="17"/>
  <c r="C626" i="17"/>
  <c r="D626" i="17"/>
  <c r="E626" i="17"/>
  <c r="F626" i="17"/>
  <c r="H626" i="17"/>
  <c r="I626" i="17"/>
  <c r="J626" i="17"/>
  <c r="C627" i="17"/>
  <c r="D627" i="17"/>
  <c r="E627" i="17"/>
  <c r="F627" i="17"/>
  <c r="H627" i="17"/>
  <c r="I627" i="17"/>
  <c r="J627" i="17"/>
  <c r="C628" i="17"/>
  <c r="D628" i="17"/>
  <c r="E628" i="17"/>
  <c r="F628" i="17"/>
  <c r="H628" i="17"/>
  <c r="I628" i="17"/>
  <c r="J628" i="17"/>
  <c r="C629" i="17"/>
  <c r="D629" i="17"/>
  <c r="E629" i="17"/>
  <c r="F629" i="17"/>
  <c r="H629" i="17"/>
  <c r="I629" i="17"/>
  <c r="J629" i="17"/>
  <c r="C630" i="17"/>
  <c r="D630" i="17"/>
  <c r="E630" i="17"/>
  <c r="F630" i="17"/>
  <c r="H630" i="17"/>
  <c r="I630" i="17"/>
  <c r="J630" i="17"/>
  <c r="C631" i="17"/>
  <c r="D631" i="17"/>
  <c r="E631" i="17"/>
  <c r="F631" i="17"/>
  <c r="H631" i="17"/>
  <c r="I631" i="17"/>
  <c r="J631" i="17"/>
  <c r="C632" i="17"/>
  <c r="D632" i="17"/>
  <c r="E632" i="17"/>
  <c r="F632" i="17"/>
  <c r="H632" i="17"/>
  <c r="I632" i="17"/>
  <c r="J632" i="17"/>
  <c r="C633" i="17"/>
  <c r="D633" i="17"/>
  <c r="E633" i="17"/>
  <c r="F633" i="17"/>
  <c r="H633" i="17"/>
  <c r="I633" i="17"/>
  <c r="J633" i="17"/>
  <c r="C634" i="17"/>
  <c r="D634" i="17"/>
  <c r="E634" i="17"/>
  <c r="F634" i="17"/>
  <c r="H634" i="17"/>
  <c r="I634" i="17"/>
  <c r="J634" i="17"/>
  <c r="C635" i="17"/>
  <c r="D635" i="17"/>
  <c r="E635" i="17"/>
  <c r="F635" i="17"/>
  <c r="H635" i="17"/>
  <c r="I635" i="17"/>
  <c r="J635" i="17"/>
  <c r="C636" i="17"/>
  <c r="D636" i="17"/>
  <c r="E636" i="17"/>
  <c r="F636" i="17"/>
  <c r="H636" i="17"/>
  <c r="I636" i="17"/>
  <c r="J636" i="17"/>
  <c r="C637" i="17"/>
  <c r="D637" i="17"/>
  <c r="E637" i="17"/>
  <c r="F637" i="17"/>
  <c r="H637" i="17"/>
  <c r="I637" i="17"/>
  <c r="J637" i="17"/>
  <c r="C638" i="17"/>
  <c r="D638" i="17"/>
  <c r="E638" i="17"/>
  <c r="F638" i="17"/>
  <c r="H638" i="17"/>
  <c r="I638" i="17"/>
  <c r="J638" i="17"/>
  <c r="C639" i="17"/>
  <c r="D639" i="17"/>
  <c r="E639" i="17"/>
  <c r="F639" i="17"/>
  <c r="H639" i="17"/>
  <c r="I639" i="17"/>
  <c r="J639" i="17"/>
  <c r="C640" i="17"/>
  <c r="D640" i="17"/>
  <c r="E640" i="17"/>
  <c r="F640" i="17"/>
  <c r="H640" i="17"/>
  <c r="I640" i="17"/>
  <c r="J640" i="17"/>
  <c r="C641" i="17"/>
  <c r="D641" i="17"/>
  <c r="E641" i="17"/>
  <c r="F641" i="17"/>
  <c r="H641" i="17"/>
  <c r="I641" i="17"/>
  <c r="J641" i="17"/>
  <c r="C642" i="17"/>
  <c r="D642" i="17"/>
  <c r="E642" i="17"/>
  <c r="F642" i="17"/>
  <c r="H642" i="17"/>
  <c r="I642" i="17"/>
  <c r="J642" i="17"/>
  <c r="C643" i="17"/>
  <c r="D643" i="17"/>
  <c r="E643" i="17"/>
  <c r="F643" i="17"/>
  <c r="H643" i="17"/>
  <c r="I643" i="17"/>
  <c r="J643" i="17"/>
  <c r="C644" i="17"/>
  <c r="D644" i="17"/>
  <c r="E644" i="17"/>
  <c r="F644" i="17"/>
  <c r="H644" i="17"/>
  <c r="I644" i="17"/>
  <c r="J644" i="17"/>
  <c r="C645" i="17"/>
  <c r="D645" i="17"/>
  <c r="E645" i="17"/>
  <c r="F645" i="17"/>
  <c r="H645" i="17"/>
  <c r="I645" i="17"/>
  <c r="J645" i="17"/>
  <c r="C646" i="17"/>
  <c r="D646" i="17"/>
  <c r="E646" i="17"/>
  <c r="F646" i="17"/>
  <c r="H646" i="17"/>
  <c r="I646" i="17"/>
  <c r="J646" i="17"/>
  <c r="C647" i="17"/>
  <c r="D647" i="17"/>
  <c r="E647" i="17"/>
  <c r="F647" i="17"/>
  <c r="H647" i="17"/>
  <c r="I647" i="17"/>
  <c r="J647" i="17"/>
  <c r="C648" i="17"/>
  <c r="D648" i="17"/>
  <c r="E648" i="17"/>
  <c r="F648" i="17"/>
  <c r="H648" i="17"/>
  <c r="I648" i="17"/>
  <c r="J648" i="17"/>
  <c r="C649" i="17"/>
  <c r="D649" i="17"/>
  <c r="E649" i="17"/>
  <c r="F649" i="17"/>
  <c r="H649" i="17"/>
  <c r="I649" i="17"/>
  <c r="J649" i="17"/>
  <c r="C650" i="17"/>
  <c r="D650" i="17"/>
  <c r="E650" i="17"/>
  <c r="F650" i="17"/>
  <c r="H650" i="17"/>
  <c r="I650" i="17"/>
  <c r="J650" i="17"/>
  <c r="C651" i="17"/>
  <c r="D651" i="17"/>
  <c r="E651" i="17"/>
  <c r="F651" i="17"/>
  <c r="H651" i="17"/>
  <c r="I651" i="17"/>
  <c r="J651" i="17"/>
  <c r="C652" i="17"/>
  <c r="D652" i="17"/>
  <c r="E652" i="17"/>
  <c r="F652" i="17"/>
  <c r="H652" i="17"/>
  <c r="I652" i="17"/>
  <c r="J652" i="17"/>
  <c r="C653" i="17"/>
  <c r="D653" i="17"/>
  <c r="E653" i="17"/>
  <c r="F653" i="17"/>
  <c r="H653" i="17"/>
  <c r="I653" i="17"/>
  <c r="J653" i="17"/>
  <c r="C654" i="17"/>
  <c r="D654" i="17"/>
  <c r="E654" i="17"/>
  <c r="F654" i="17"/>
  <c r="H654" i="17"/>
  <c r="I654" i="17"/>
  <c r="J654" i="17"/>
  <c r="C655" i="17"/>
  <c r="D655" i="17"/>
  <c r="E655" i="17"/>
  <c r="F655" i="17"/>
  <c r="H655" i="17"/>
  <c r="I655" i="17"/>
  <c r="J655" i="17"/>
  <c r="C656" i="17"/>
  <c r="D656" i="17"/>
  <c r="E656" i="17"/>
  <c r="F656" i="17"/>
  <c r="H656" i="17"/>
  <c r="I656" i="17"/>
  <c r="J656" i="17"/>
  <c r="C657" i="17"/>
  <c r="D657" i="17"/>
  <c r="E657" i="17"/>
  <c r="F657" i="17"/>
  <c r="H657" i="17"/>
  <c r="I657" i="17"/>
  <c r="J657" i="17"/>
  <c r="C658" i="17"/>
  <c r="D658" i="17"/>
  <c r="E658" i="17"/>
  <c r="F658" i="17"/>
  <c r="H658" i="17"/>
  <c r="I658" i="17"/>
  <c r="J658" i="17"/>
  <c r="C659" i="17"/>
  <c r="D659" i="17"/>
  <c r="E659" i="17"/>
  <c r="F659" i="17"/>
  <c r="H659" i="17"/>
  <c r="I659" i="17"/>
  <c r="J659" i="17"/>
  <c r="C660" i="17"/>
  <c r="D660" i="17"/>
  <c r="E660" i="17"/>
  <c r="F660" i="17"/>
  <c r="H660" i="17"/>
  <c r="I660" i="17"/>
  <c r="J660" i="17"/>
  <c r="C661" i="17"/>
  <c r="D661" i="17"/>
  <c r="E661" i="17"/>
  <c r="F661" i="17"/>
  <c r="H661" i="17"/>
  <c r="I661" i="17"/>
  <c r="J661" i="17"/>
  <c r="C662" i="17"/>
  <c r="D662" i="17"/>
  <c r="E662" i="17"/>
  <c r="F662" i="17"/>
  <c r="H662" i="17"/>
  <c r="I662" i="17"/>
  <c r="J662" i="17"/>
  <c r="C663" i="17"/>
  <c r="D663" i="17"/>
  <c r="E663" i="17"/>
  <c r="F663" i="17"/>
  <c r="H663" i="17"/>
  <c r="I663" i="17"/>
  <c r="J663" i="17"/>
  <c r="C664" i="17"/>
  <c r="D664" i="17"/>
  <c r="E664" i="17"/>
  <c r="F664" i="17"/>
  <c r="H664" i="17"/>
  <c r="I664" i="17"/>
  <c r="J664" i="17"/>
  <c r="C665" i="17"/>
  <c r="D665" i="17"/>
  <c r="E665" i="17"/>
  <c r="F665" i="17"/>
  <c r="H665" i="17"/>
  <c r="I665" i="17"/>
  <c r="J665" i="17"/>
  <c r="C666" i="17"/>
  <c r="D666" i="17"/>
  <c r="E666" i="17"/>
  <c r="F666" i="17"/>
  <c r="H666" i="17"/>
  <c r="I666" i="17"/>
  <c r="J666" i="17"/>
  <c r="C667" i="17"/>
  <c r="D667" i="17"/>
  <c r="E667" i="17"/>
  <c r="F667" i="17"/>
  <c r="H667" i="17"/>
  <c r="I667" i="17"/>
  <c r="J667" i="17"/>
  <c r="C668" i="17"/>
  <c r="D668" i="17"/>
  <c r="E668" i="17"/>
  <c r="F668" i="17"/>
  <c r="H668" i="17"/>
  <c r="I668" i="17"/>
  <c r="J668" i="17"/>
  <c r="C669" i="17"/>
  <c r="D669" i="17"/>
  <c r="E669" i="17"/>
  <c r="F669" i="17"/>
  <c r="H669" i="17"/>
  <c r="I669" i="17"/>
  <c r="J669" i="17"/>
  <c r="C670" i="17"/>
  <c r="D670" i="17"/>
  <c r="E670" i="17"/>
  <c r="F670" i="17"/>
  <c r="H670" i="17"/>
  <c r="I670" i="17"/>
  <c r="J670" i="17"/>
  <c r="C671" i="17"/>
  <c r="D671" i="17"/>
  <c r="E671" i="17"/>
  <c r="F671" i="17"/>
  <c r="H671" i="17"/>
  <c r="I671" i="17"/>
  <c r="J671" i="17"/>
  <c r="C672" i="17"/>
  <c r="D672" i="17"/>
  <c r="E672" i="17"/>
  <c r="F672" i="17"/>
  <c r="H672" i="17"/>
  <c r="I672" i="17"/>
  <c r="J672" i="17"/>
  <c r="C673" i="17"/>
  <c r="D673" i="17"/>
  <c r="E673" i="17"/>
  <c r="F673" i="17"/>
  <c r="H673" i="17"/>
  <c r="I673" i="17"/>
  <c r="J673" i="17"/>
  <c r="C674" i="17"/>
  <c r="D674" i="17"/>
  <c r="E674" i="17"/>
  <c r="F674" i="17"/>
  <c r="H674" i="17"/>
  <c r="I674" i="17"/>
  <c r="J674" i="17"/>
  <c r="C675" i="17"/>
  <c r="D675" i="17"/>
  <c r="E675" i="17"/>
  <c r="F675" i="17"/>
  <c r="H675" i="17"/>
  <c r="I675" i="17"/>
  <c r="J675" i="17"/>
  <c r="C676" i="17"/>
  <c r="D676" i="17"/>
  <c r="E676" i="17"/>
  <c r="F676" i="17"/>
  <c r="H676" i="17"/>
  <c r="I676" i="17"/>
  <c r="J676" i="17"/>
  <c r="C677" i="17"/>
  <c r="D677" i="17"/>
  <c r="E677" i="17"/>
  <c r="F677" i="17"/>
  <c r="H677" i="17"/>
  <c r="I677" i="17"/>
  <c r="J677" i="17"/>
  <c r="C678" i="17"/>
  <c r="D678" i="17"/>
  <c r="E678" i="17"/>
  <c r="F678" i="17"/>
  <c r="H678" i="17"/>
  <c r="I678" i="17"/>
  <c r="J678" i="17"/>
  <c r="C679" i="17"/>
  <c r="D679" i="17"/>
  <c r="E679" i="17"/>
  <c r="F679" i="17"/>
  <c r="H679" i="17"/>
  <c r="I679" i="17"/>
  <c r="J679" i="17"/>
  <c r="C680" i="17"/>
  <c r="D680" i="17"/>
  <c r="E680" i="17"/>
  <c r="F680" i="17"/>
  <c r="H680" i="17"/>
  <c r="I680" i="17"/>
  <c r="J680" i="17"/>
  <c r="C681" i="17"/>
  <c r="D681" i="17"/>
  <c r="E681" i="17"/>
  <c r="F681" i="17"/>
  <c r="H681" i="17"/>
  <c r="I681" i="17"/>
  <c r="J681" i="17"/>
  <c r="C682" i="17"/>
  <c r="D682" i="17"/>
  <c r="E682" i="17"/>
  <c r="F682" i="17"/>
  <c r="H682" i="17"/>
  <c r="I682" i="17"/>
  <c r="J682" i="17"/>
  <c r="C683" i="17"/>
  <c r="D683" i="17"/>
  <c r="E683" i="17"/>
  <c r="F683" i="17"/>
  <c r="H683" i="17"/>
  <c r="I683" i="17"/>
  <c r="J683" i="17"/>
  <c r="C684" i="17"/>
  <c r="D684" i="17"/>
  <c r="E684" i="17"/>
  <c r="F684" i="17"/>
  <c r="H684" i="17"/>
  <c r="I684" i="17"/>
  <c r="J684" i="17"/>
  <c r="C685" i="17"/>
  <c r="D685" i="17"/>
  <c r="E685" i="17"/>
  <c r="F685" i="17"/>
  <c r="H685" i="17"/>
  <c r="I685" i="17"/>
  <c r="J685" i="17"/>
  <c r="C686" i="17"/>
  <c r="D686" i="17"/>
  <c r="E686" i="17"/>
  <c r="F686" i="17"/>
  <c r="H686" i="17"/>
  <c r="I686" i="17"/>
  <c r="J686" i="17"/>
  <c r="C687" i="17"/>
  <c r="D687" i="17"/>
  <c r="E687" i="17"/>
  <c r="F687" i="17"/>
  <c r="H687" i="17"/>
  <c r="I687" i="17"/>
  <c r="J687" i="17"/>
  <c r="C688" i="17"/>
  <c r="D688" i="17"/>
  <c r="E688" i="17"/>
  <c r="F688" i="17"/>
  <c r="H688" i="17"/>
  <c r="I688" i="17"/>
  <c r="J688" i="17"/>
  <c r="C689" i="17"/>
  <c r="D689" i="17"/>
  <c r="E689" i="17"/>
  <c r="F689" i="17"/>
  <c r="H689" i="17"/>
  <c r="I689" i="17"/>
  <c r="J689" i="17"/>
  <c r="C690" i="17"/>
  <c r="D690" i="17"/>
  <c r="E690" i="17"/>
  <c r="F690" i="17"/>
  <c r="H690" i="17"/>
  <c r="I690" i="17"/>
  <c r="J690" i="17"/>
  <c r="C691" i="17"/>
  <c r="D691" i="17"/>
  <c r="E691" i="17"/>
  <c r="F691" i="17"/>
  <c r="H691" i="17"/>
  <c r="I691" i="17"/>
  <c r="J691" i="17"/>
  <c r="C692" i="17"/>
  <c r="D692" i="17"/>
  <c r="E692" i="17"/>
  <c r="F692" i="17"/>
  <c r="H692" i="17"/>
  <c r="I692" i="17"/>
  <c r="J692" i="17"/>
  <c r="C693" i="17"/>
  <c r="D693" i="17"/>
  <c r="E693" i="17"/>
  <c r="F693" i="17"/>
  <c r="H693" i="17"/>
  <c r="I693" i="17"/>
  <c r="J693" i="17"/>
  <c r="C694" i="17"/>
  <c r="D694" i="17"/>
  <c r="E694" i="17"/>
  <c r="F694" i="17"/>
  <c r="H694" i="17"/>
  <c r="I694" i="17"/>
  <c r="J694" i="17"/>
  <c r="C695" i="17"/>
  <c r="D695" i="17"/>
  <c r="E695" i="17"/>
  <c r="F695" i="17"/>
  <c r="H695" i="17"/>
  <c r="I695" i="17"/>
  <c r="J695" i="17"/>
  <c r="C696" i="17"/>
  <c r="D696" i="17"/>
  <c r="E696" i="17"/>
  <c r="F696" i="17"/>
  <c r="H696" i="17"/>
  <c r="I696" i="17"/>
  <c r="J696" i="17"/>
  <c r="C697" i="17"/>
  <c r="D697" i="17"/>
  <c r="E697" i="17"/>
  <c r="F697" i="17"/>
  <c r="H697" i="17"/>
  <c r="I697" i="17"/>
  <c r="J697" i="17"/>
  <c r="C698" i="17"/>
  <c r="D698" i="17"/>
  <c r="E698" i="17"/>
  <c r="F698" i="17"/>
  <c r="H698" i="17"/>
  <c r="I698" i="17"/>
  <c r="J698" i="17"/>
  <c r="C699" i="17"/>
  <c r="D699" i="17"/>
  <c r="E699" i="17"/>
  <c r="F699" i="17"/>
  <c r="H699" i="17"/>
  <c r="I699" i="17"/>
  <c r="J699" i="17"/>
  <c r="C700" i="17"/>
  <c r="D700" i="17"/>
  <c r="E700" i="17"/>
  <c r="F700" i="17"/>
  <c r="H700" i="17"/>
  <c r="I700" i="17"/>
  <c r="J700" i="17"/>
  <c r="C701" i="17"/>
  <c r="D701" i="17"/>
  <c r="E701" i="17"/>
  <c r="F701" i="17"/>
  <c r="H701" i="17"/>
  <c r="I701" i="17"/>
  <c r="J701" i="17"/>
  <c r="C702" i="17"/>
  <c r="D702" i="17"/>
  <c r="E702" i="17"/>
  <c r="F702" i="17"/>
  <c r="H702" i="17"/>
  <c r="I702" i="17"/>
  <c r="J702" i="17"/>
  <c r="C703" i="17"/>
  <c r="D703" i="17"/>
  <c r="E703" i="17"/>
  <c r="F703" i="17"/>
  <c r="H703" i="17"/>
  <c r="I703" i="17"/>
  <c r="J703" i="17"/>
  <c r="C704" i="17"/>
  <c r="D704" i="17"/>
  <c r="E704" i="17"/>
  <c r="F704" i="17"/>
  <c r="H704" i="17"/>
  <c r="I704" i="17"/>
  <c r="J704" i="17"/>
  <c r="C705" i="17"/>
  <c r="D705" i="17"/>
  <c r="E705" i="17"/>
  <c r="F705" i="17"/>
  <c r="H705" i="17"/>
  <c r="I705" i="17"/>
  <c r="J705" i="17"/>
  <c r="C706" i="17"/>
  <c r="D706" i="17"/>
  <c r="E706" i="17"/>
  <c r="F706" i="17"/>
  <c r="H706" i="17"/>
  <c r="I706" i="17"/>
  <c r="J706" i="17"/>
  <c r="C707" i="17"/>
  <c r="D707" i="17"/>
  <c r="E707" i="17"/>
  <c r="F707" i="17"/>
  <c r="H707" i="17"/>
  <c r="I707" i="17"/>
  <c r="J707" i="17"/>
  <c r="C708" i="17"/>
  <c r="D708" i="17"/>
  <c r="E708" i="17"/>
  <c r="F708" i="17"/>
  <c r="H708" i="17"/>
  <c r="I708" i="17"/>
  <c r="J708" i="17"/>
  <c r="C709" i="17"/>
  <c r="D709" i="17"/>
  <c r="E709" i="17"/>
  <c r="F709" i="17"/>
  <c r="H709" i="17"/>
  <c r="I709" i="17"/>
  <c r="J709" i="17"/>
  <c r="C710" i="17"/>
  <c r="D710" i="17"/>
  <c r="E710" i="17"/>
  <c r="F710" i="17"/>
  <c r="H710" i="17"/>
  <c r="I710" i="17"/>
  <c r="J710" i="17"/>
  <c r="C711" i="17"/>
  <c r="D711" i="17"/>
  <c r="E711" i="17"/>
  <c r="F711" i="17"/>
  <c r="H711" i="17"/>
  <c r="I711" i="17"/>
  <c r="J711" i="17"/>
  <c r="C712" i="17"/>
  <c r="D712" i="17"/>
  <c r="E712" i="17"/>
  <c r="F712" i="17"/>
  <c r="H712" i="17"/>
  <c r="I712" i="17"/>
  <c r="J712" i="17"/>
  <c r="C713" i="17"/>
  <c r="D713" i="17"/>
  <c r="E713" i="17"/>
  <c r="F713" i="17"/>
  <c r="H713" i="17"/>
  <c r="I713" i="17"/>
  <c r="J713" i="17"/>
  <c r="C714" i="17"/>
  <c r="D714" i="17"/>
  <c r="E714" i="17"/>
  <c r="F714" i="17"/>
  <c r="H714" i="17"/>
  <c r="I714" i="17"/>
  <c r="J714" i="17"/>
  <c r="C715" i="17"/>
  <c r="D715" i="17"/>
  <c r="E715" i="17"/>
  <c r="F715" i="17"/>
  <c r="H715" i="17"/>
  <c r="I715" i="17"/>
  <c r="J715" i="17"/>
  <c r="C716" i="17"/>
  <c r="D716" i="17"/>
  <c r="E716" i="17"/>
  <c r="F716" i="17"/>
  <c r="H716" i="17"/>
  <c r="I716" i="17"/>
  <c r="J716" i="17"/>
  <c r="C717" i="17"/>
  <c r="D717" i="17"/>
  <c r="E717" i="17"/>
  <c r="F717" i="17"/>
  <c r="H717" i="17"/>
  <c r="I717" i="17"/>
  <c r="J717" i="17"/>
  <c r="C718" i="17"/>
  <c r="D718" i="17"/>
  <c r="E718" i="17"/>
  <c r="F718" i="17"/>
  <c r="H718" i="17"/>
  <c r="I718" i="17"/>
  <c r="J718" i="17"/>
  <c r="C719" i="17"/>
  <c r="D719" i="17"/>
  <c r="E719" i="17"/>
  <c r="F719" i="17"/>
  <c r="H719" i="17"/>
  <c r="I719" i="17"/>
  <c r="J719" i="17"/>
  <c r="C720" i="17"/>
  <c r="D720" i="17"/>
  <c r="E720" i="17"/>
  <c r="F720" i="17"/>
  <c r="H720" i="17"/>
  <c r="I720" i="17"/>
  <c r="J720" i="17"/>
  <c r="C721" i="17"/>
  <c r="D721" i="17"/>
  <c r="E721" i="17"/>
  <c r="F721" i="17"/>
  <c r="H721" i="17"/>
  <c r="I721" i="17"/>
  <c r="J721" i="17"/>
  <c r="C722" i="17"/>
  <c r="D722" i="17"/>
  <c r="E722" i="17"/>
  <c r="F722" i="17"/>
  <c r="H722" i="17"/>
  <c r="I722" i="17"/>
  <c r="J722" i="17"/>
  <c r="C723" i="17"/>
  <c r="D723" i="17"/>
  <c r="E723" i="17"/>
  <c r="F723" i="17"/>
  <c r="H723" i="17"/>
  <c r="I723" i="17"/>
  <c r="J723" i="17"/>
  <c r="C724" i="17"/>
  <c r="D724" i="17"/>
  <c r="E724" i="17"/>
  <c r="F724" i="17"/>
  <c r="H724" i="17"/>
  <c r="I724" i="17"/>
  <c r="J724" i="17"/>
  <c r="C725" i="17"/>
  <c r="D725" i="17"/>
  <c r="E725" i="17"/>
  <c r="F725" i="17"/>
  <c r="H725" i="17"/>
  <c r="I725" i="17"/>
  <c r="J725" i="17"/>
  <c r="C726" i="17"/>
  <c r="D726" i="17"/>
  <c r="E726" i="17"/>
  <c r="F726" i="17"/>
  <c r="H726" i="17"/>
  <c r="I726" i="17"/>
  <c r="J726" i="17"/>
  <c r="C727" i="17"/>
  <c r="D727" i="17"/>
  <c r="E727" i="17"/>
  <c r="F727" i="17"/>
  <c r="H727" i="17"/>
  <c r="I727" i="17"/>
  <c r="J727" i="17"/>
  <c r="C728" i="17"/>
  <c r="D728" i="17"/>
  <c r="E728" i="17"/>
  <c r="F728" i="17"/>
  <c r="H728" i="17"/>
  <c r="I728" i="17"/>
  <c r="J728" i="17"/>
  <c r="C729" i="17"/>
  <c r="D729" i="17"/>
  <c r="E729" i="17"/>
  <c r="F729" i="17"/>
  <c r="H729" i="17"/>
  <c r="I729" i="17"/>
  <c r="J729" i="17"/>
  <c r="C730" i="17"/>
  <c r="D730" i="17"/>
  <c r="E730" i="17"/>
  <c r="F730" i="17"/>
  <c r="H730" i="17"/>
  <c r="I730" i="17"/>
  <c r="J730" i="17"/>
  <c r="C731" i="17"/>
  <c r="D731" i="17"/>
  <c r="E731" i="17"/>
  <c r="F731" i="17"/>
  <c r="H731" i="17"/>
  <c r="I731" i="17"/>
  <c r="J731" i="17"/>
  <c r="C732" i="17"/>
  <c r="D732" i="17"/>
  <c r="E732" i="17"/>
  <c r="F732" i="17"/>
  <c r="H732" i="17"/>
  <c r="I732" i="17"/>
  <c r="J732" i="17"/>
  <c r="C733" i="17"/>
  <c r="D733" i="17"/>
  <c r="E733" i="17"/>
  <c r="F733" i="17"/>
  <c r="H733" i="17"/>
  <c r="I733" i="17"/>
  <c r="J733" i="17"/>
  <c r="C734" i="17"/>
  <c r="D734" i="17"/>
  <c r="E734" i="17"/>
  <c r="F734" i="17"/>
  <c r="H734" i="17"/>
  <c r="I734" i="17"/>
  <c r="J734" i="17"/>
  <c r="C735" i="17"/>
  <c r="D735" i="17"/>
  <c r="E735" i="17"/>
  <c r="F735" i="17"/>
  <c r="H735" i="17"/>
  <c r="I735" i="17"/>
  <c r="J735" i="17"/>
  <c r="C736" i="17"/>
  <c r="D736" i="17"/>
  <c r="E736" i="17"/>
  <c r="F736" i="17"/>
  <c r="H736" i="17"/>
  <c r="I736" i="17"/>
  <c r="J736" i="17"/>
  <c r="C737" i="17"/>
  <c r="D737" i="17"/>
  <c r="E737" i="17"/>
  <c r="F737" i="17"/>
  <c r="H737" i="17"/>
  <c r="I737" i="17"/>
  <c r="J737" i="17"/>
  <c r="C738" i="17"/>
  <c r="D738" i="17"/>
  <c r="E738" i="17"/>
  <c r="F738" i="17"/>
  <c r="H738" i="17"/>
  <c r="I738" i="17"/>
  <c r="J738" i="17"/>
  <c r="C739" i="17"/>
  <c r="D739" i="17"/>
  <c r="E739" i="17"/>
  <c r="F739" i="17"/>
  <c r="H739" i="17"/>
  <c r="I739" i="17"/>
  <c r="J739" i="17"/>
  <c r="C740" i="17"/>
  <c r="D740" i="17"/>
  <c r="E740" i="17"/>
  <c r="F740" i="17"/>
  <c r="H740" i="17"/>
  <c r="I740" i="17"/>
  <c r="J740" i="17"/>
  <c r="C741" i="17"/>
  <c r="D741" i="17"/>
  <c r="E741" i="17"/>
  <c r="F741" i="17"/>
  <c r="H741" i="17"/>
  <c r="I741" i="17"/>
  <c r="J741" i="17"/>
  <c r="C742" i="17"/>
  <c r="D742" i="17"/>
  <c r="E742" i="17"/>
  <c r="F742" i="17"/>
  <c r="H742" i="17"/>
  <c r="I742" i="17"/>
  <c r="J742" i="17"/>
  <c r="C743" i="17"/>
  <c r="D743" i="17"/>
  <c r="E743" i="17"/>
  <c r="F743" i="17"/>
  <c r="H743" i="17"/>
  <c r="I743" i="17"/>
  <c r="J743" i="17"/>
  <c r="C744" i="17"/>
  <c r="D744" i="17"/>
  <c r="E744" i="17"/>
  <c r="F744" i="17"/>
  <c r="H744" i="17"/>
  <c r="I744" i="17"/>
  <c r="J744" i="17"/>
  <c r="C745" i="17"/>
  <c r="D745" i="17"/>
  <c r="E745" i="17"/>
  <c r="F745" i="17"/>
  <c r="H745" i="17"/>
  <c r="I745" i="17"/>
  <c r="J745" i="17"/>
  <c r="C746" i="17"/>
  <c r="D746" i="17"/>
  <c r="E746" i="17"/>
  <c r="F746" i="17"/>
  <c r="H746" i="17"/>
  <c r="I746" i="17"/>
  <c r="J746" i="17"/>
  <c r="C747" i="17"/>
  <c r="D747" i="17"/>
  <c r="E747" i="17"/>
  <c r="F747" i="17"/>
  <c r="H747" i="17"/>
  <c r="I747" i="17"/>
  <c r="J747" i="17"/>
  <c r="C748" i="17"/>
  <c r="D748" i="17"/>
  <c r="E748" i="17"/>
  <c r="F748" i="17"/>
  <c r="H748" i="17"/>
  <c r="I748" i="17"/>
  <c r="J748" i="17"/>
  <c r="C749" i="17"/>
  <c r="D749" i="17"/>
  <c r="E749" i="17"/>
  <c r="F749" i="17"/>
  <c r="H749" i="17"/>
  <c r="I749" i="17"/>
  <c r="J749" i="17"/>
  <c r="C750" i="17"/>
  <c r="D750" i="17"/>
  <c r="E750" i="17"/>
  <c r="F750" i="17"/>
  <c r="H750" i="17"/>
  <c r="I750" i="17"/>
  <c r="J750" i="17"/>
  <c r="C751" i="17"/>
  <c r="D751" i="17"/>
  <c r="E751" i="17"/>
  <c r="F751" i="17"/>
  <c r="H751" i="17"/>
  <c r="I751" i="17"/>
  <c r="J751" i="17"/>
  <c r="C752" i="17"/>
  <c r="D752" i="17"/>
  <c r="E752" i="17"/>
  <c r="F752" i="17"/>
  <c r="H752" i="17"/>
  <c r="I752" i="17"/>
  <c r="J752" i="17"/>
  <c r="C753" i="17"/>
  <c r="D753" i="17"/>
  <c r="E753" i="17"/>
  <c r="F753" i="17"/>
  <c r="H753" i="17"/>
  <c r="I753" i="17"/>
  <c r="J753" i="17"/>
  <c r="C754" i="17"/>
  <c r="D754" i="17"/>
  <c r="E754" i="17"/>
  <c r="F754" i="17"/>
  <c r="H754" i="17"/>
  <c r="I754" i="17"/>
  <c r="J754" i="17"/>
  <c r="C755" i="17"/>
  <c r="D755" i="17"/>
  <c r="E755" i="17"/>
  <c r="F755" i="17"/>
  <c r="H755" i="17"/>
  <c r="I755" i="17"/>
  <c r="J755" i="17"/>
  <c r="C756" i="17"/>
  <c r="D756" i="17"/>
  <c r="E756" i="17"/>
  <c r="F756" i="17"/>
  <c r="H756" i="17"/>
  <c r="I756" i="17"/>
  <c r="J756" i="17"/>
  <c r="C757" i="17"/>
  <c r="D757" i="17"/>
  <c r="E757" i="17"/>
  <c r="F757" i="17"/>
  <c r="H757" i="17"/>
  <c r="I757" i="17"/>
  <c r="J757" i="17"/>
  <c r="C758" i="17"/>
  <c r="D758" i="17"/>
  <c r="E758" i="17"/>
  <c r="F758" i="17"/>
  <c r="H758" i="17"/>
  <c r="I758" i="17"/>
  <c r="J758" i="17"/>
  <c r="C759" i="17"/>
  <c r="D759" i="17"/>
  <c r="E759" i="17"/>
  <c r="F759" i="17"/>
  <c r="H759" i="17"/>
  <c r="I759" i="17"/>
  <c r="J759" i="17"/>
  <c r="C760" i="17"/>
  <c r="D760" i="17"/>
  <c r="E760" i="17"/>
  <c r="F760" i="17"/>
  <c r="H760" i="17"/>
  <c r="I760" i="17"/>
  <c r="J760" i="17"/>
  <c r="C761" i="17"/>
  <c r="D761" i="17"/>
  <c r="E761" i="17"/>
  <c r="F761" i="17"/>
  <c r="H761" i="17"/>
  <c r="I761" i="17"/>
  <c r="J761" i="17"/>
  <c r="C762" i="17"/>
  <c r="D762" i="17"/>
  <c r="E762" i="17"/>
  <c r="F762" i="17"/>
  <c r="H762" i="17"/>
  <c r="I762" i="17"/>
  <c r="J762" i="17"/>
  <c r="C763" i="17"/>
  <c r="D763" i="17"/>
  <c r="E763" i="17"/>
  <c r="F763" i="17"/>
  <c r="H763" i="17"/>
  <c r="I763" i="17"/>
  <c r="J763" i="17"/>
  <c r="C764" i="17"/>
  <c r="D764" i="17"/>
  <c r="E764" i="17"/>
  <c r="F764" i="17"/>
  <c r="H764" i="17"/>
  <c r="I764" i="17"/>
  <c r="J764" i="17"/>
  <c r="C765" i="17"/>
  <c r="D765" i="17"/>
  <c r="E765" i="17"/>
  <c r="F765" i="17"/>
  <c r="H765" i="17"/>
  <c r="I765" i="17"/>
  <c r="J765" i="17"/>
  <c r="C766" i="17"/>
  <c r="D766" i="17"/>
  <c r="E766" i="17"/>
  <c r="F766" i="17"/>
  <c r="H766" i="17"/>
  <c r="I766" i="17"/>
  <c r="J766" i="17"/>
  <c r="C767" i="17"/>
  <c r="D767" i="17"/>
  <c r="E767" i="17"/>
  <c r="F767" i="17"/>
  <c r="H767" i="17"/>
  <c r="I767" i="17"/>
  <c r="J767" i="17"/>
  <c r="C768" i="17"/>
  <c r="D768" i="17"/>
  <c r="E768" i="17"/>
  <c r="F768" i="17"/>
  <c r="H768" i="17"/>
  <c r="I768" i="17"/>
  <c r="J768" i="17"/>
  <c r="C769" i="17"/>
  <c r="D769" i="17"/>
  <c r="E769" i="17"/>
  <c r="F769" i="17"/>
  <c r="H769" i="17"/>
  <c r="I769" i="17"/>
  <c r="J769" i="17"/>
  <c r="C770" i="17"/>
  <c r="D770" i="17"/>
  <c r="E770" i="17"/>
  <c r="F770" i="17"/>
  <c r="H770" i="17"/>
  <c r="I770" i="17"/>
  <c r="J770" i="17"/>
  <c r="C771" i="17"/>
  <c r="D771" i="17"/>
  <c r="E771" i="17"/>
  <c r="F771" i="17"/>
  <c r="H771" i="17"/>
  <c r="I771" i="17"/>
  <c r="J771" i="17"/>
  <c r="C772" i="17"/>
  <c r="D772" i="17"/>
  <c r="E772" i="17"/>
  <c r="F772" i="17"/>
  <c r="H772" i="17"/>
  <c r="I772" i="17"/>
  <c r="J772" i="17"/>
  <c r="C773" i="17"/>
  <c r="D773" i="17"/>
  <c r="E773" i="17"/>
  <c r="F773" i="17"/>
  <c r="H773" i="17"/>
  <c r="I773" i="17"/>
  <c r="J773" i="17"/>
  <c r="C774" i="17"/>
  <c r="D774" i="17"/>
  <c r="E774" i="17"/>
  <c r="F774" i="17"/>
  <c r="H774" i="17"/>
  <c r="I774" i="17"/>
  <c r="J774" i="17"/>
  <c r="C775" i="17"/>
  <c r="D775" i="17"/>
  <c r="E775" i="17"/>
  <c r="F775" i="17"/>
  <c r="H775" i="17"/>
  <c r="I775" i="17"/>
  <c r="J775" i="17"/>
  <c r="C776" i="17"/>
  <c r="D776" i="17"/>
  <c r="E776" i="17"/>
  <c r="F776" i="17"/>
  <c r="H776" i="17"/>
  <c r="I776" i="17"/>
  <c r="J776" i="17"/>
  <c r="C777" i="17"/>
  <c r="D777" i="17"/>
  <c r="E777" i="17"/>
  <c r="F777" i="17"/>
  <c r="H777" i="17"/>
  <c r="I777" i="17"/>
  <c r="J777" i="17"/>
  <c r="C778" i="17"/>
  <c r="D778" i="17"/>
  <c r="E778" i="17"/>
  <c r="F778" i="17"/>
  <c r="H778" i="17"/>
  <c r="I778" i="17"/>
  <c r="J778" i="17"/>
  <c r="C779" i="17"/>
  <c r="D779" i="17"/>
  <c r="E779" i="17"/>
  <c r="F779" i="17"/>
  <c r="H779" i="17"/>
  <c r="I779" i="17"/>
  <c r="J779" i="17"/>
  <c r="C780" i="17"/>
  <c r="D780" i="17"/>
  <c r="E780" i="17"/>
  <c r="F780" i="17"/>
  <c r="H780" i="17"/>
  <c r="I780" i="17"/>
  <c r="J780" i="17"/>
  <c r="C781" i="17"/>
  <c r="D781" i="17"/>
  <c r="E781" i="17"/>
  <c r="F781" i="17"/>
  <c r="H781" i="17"/>
  <c r="I781" i="17"/>
  <c r="J781" i="17"/>
  <c r="C782" i="17"/>
  <c r="D782" i="17"/>
  <c r="E782" i="17"/>
  <c r="F782" i="17"/>
  <c r="H782" i="17"/>
  <c r="I782" i="17"/>
  <c r="J782" i="17"/>
  <c r="C783" i="17"/>
  <c r="D783" i="17"/>
  <c r="E783" i="17"/>
  <c r="F783" i="17"/>
  <c r="H783" i="17"/>
  <c r="I783" i="17"/>
  <c r="J783" i="17"/>
  <c r="C784" i="17"/>
  <c r="D784" i="17"/>
  <c r="E784" i="17"/>
  <c r="F784" i="17"/>
  <c r="H784" i="17"/>
  <c r="I784" i="17"/>
  <c r="J784" i="17"/>
  <c r="C785" i="17"/>
  <c r="D785" i="17"/>
  <c r="E785" i="17"/>
  <c r="F785" i="17"/>
  <c r="H785" i="17"/>
  <c r="I785" i="17"/>
  <c r="J785" i="17"/>
  <c r="C786" i="17"/>
  <c r="D786" i="17"/>
  <c r="E786" i="17"/>
  <c r="F786" i="17"/>
  <c r="H786" i="17"/>
  <c r="I786" i="17"/>
  <c r="J786" i="17"/>
  <c r="C787" i="17"/>
  <c r="D787" i="17"/>
  <c r="E787" i="17"/>
  <c r="F787" i="17"/>
  <c r="H787" i="17"/>
  <c r="I787" i="17"/>
  <c r="J787" i="17"/>
  <c r="C788" i="17"/>
  <c r="D788" i="17"/>
  <c r="E788" i="17"/>
  <c r="F788" i="17"/>
  <c r="H788" i="17"/>
  <c r="I788" i="17"/>
  <c r="J788" i="17"/>
  <c r="C789" i="17"/>
  <c r="D789" i="17"/>
  <c r="E789" i="17"/>
  <c r="F789" i="17"/>
  <c r="H789" i="17"/>
  <c r="I789" i="17"/>
  <c r="J789" i="17"/>
  <c r="C790" i="17"/>
  <c r="D790" i="17"/>
  <c r="E790" i="17"/>
  <c r="F790" i="17"/>
  <c r="H790" i="17"/>
  <c r="I790" i="17"/>
  <c r="J790" i="17"/>
  <c r="C791" i="17"/>
  <c r="D791" i="17"/>
  <c r="E791" i="17"/>
  <c r="F791" i="17"/>
  <c r="H791" i="17"/>
  <c r="I791" i="17"/>
  <c r="J791" i="17"/>
  <c r="C792" i="17"/>
  <c r="D792" i="17"/>
  <c r="E792" i="17"/>
  <c r="F792" i="17"/>
  <c r="H792" i="17"/>
  <c r="I792" i="17"/>
  <c r="J792" i="17"/>
  <c r="C793" i="17"/>
  <c r="D793" i="17"/>
  <c r="E793" i="17"/>
  <c r="F793" i="17"/>
  <c r="H793" i="17"/>
  <c r="I793" i="17"/>
  <c r="J793" i="17"/>
  <c r="C794" i="17"/>
  <c r="D794" i="17"/>
  <c r="E794" i="17"/>
  <c r="F794" i="17"/>
  <c r="H794" i="17"/>
  <c r="I794" i="17"/>
  <c r="J794" i="17"/>
  <c r="C795" i="17"/>
  <c r="D795" i="17"/>
  <c r="E795" i="17"/>
  <c r="F795" i="17"/>
  <c r="H795" i="17"/>
  <c r="I795" i="17"/>
  <c r="J795" i="17"/>
  <c r="C796" i="17"/>
  <c r="D796" i="17"/>
  <c r="E796" i="17"/>
  <c r="F796" i="17"/>
  <c r="H796" i="17"/>
  <c r="I796" i="17"/>
  <c r="J796" i="17"/>
  <c r="C797" i="17"/>
  <c r="D797" i="17"/>
  <c r="E797" i="17"/>
  <c r="F797" i="17"/>
  <c r="H797" i="17"/>
  <c r="I797" i="17"/>
  <c r="J797" i="17"/>
  <c r="C798" i="17"/>
  <c r="D798" i="17"/>
  <c r="E798" i="17"/>
  <c r="F798" i="17"/>
  <c r="H798" i="17"/>
  <c r="I798" i="17"/>
  <c r="J798" i="17"/>
  <c r="C799" i="17"/>
  <c r="D799" i="17"/>
  <c r="E799" i="17"/>
  <c r="F799" i="17"/>
  <c r="H799" i="17"/>
  <c r="I799" i="17"/>
  <c r="J799" i="17"/>
  <c r="C800" i="17"/>
  <c r="D800" i="17"/>
  <c r="E800" i="17"/>
  <c r="F800" i="17"/>
  <c r="H800" i="17"/>
  <c r="I800" i="17"/>
  <c r="J800" i="17"/>
  <c r="C801" i="17"/>
  <c r="D801" i="17"/>
  <c r="E801" i="17"/>
  <c r="F801" i="17"/>
  <c r="H801" i="17"/>
  <c r="I801" i="17"/>
  <c r="J801" i="17"/>
  <c r="C802" i="17"/>
  <c r="D802" i="17"/>
  <c r="E802" i="17"/>
  <c r="F802" i="17"/>
  <c r="H802" i="17"/>
  <c r="I802" i="17"/>
  <c r="J802" i="17"/>
  <c r="C803" i="17"/>
  <c r="D803" i="17"/>
  <c r="E803" i="17"/>
  <c r="F803" i="17"/>
  <c r="H803" i="17"/>
  <c r="I803" i="17"/>
  <c r="J803" i="17"/>
  <c r="C804" i="17"/>
  <c r="D804" i="17"/>
  <c r="E804" i="17"/>
  <c r="F804" i="17"/>
  <c r="H804" i="17"/>
  <c r="I804" i="17"/>
  <c r="J804" i="17"/>
  <c r="C805" i="17"/>
  <c r="D805" i="17"/>
  <c r="E805" i="17"/>
  <c r="F805" i="17"/>
  <c r="H805" i="17"/>
  <c r="I805" i="17"/>
  <c r="J805" i="17"/>
  <c r="C806" i="17"/>
  <c r="D806" i="17"/>
  <c r="E806" i="17"/>
  <c r="F806" i="17"/>
  <c r="H806" i="17"/>
  <c r="I806" i="17"/>
  <c r="J806" i="17"/>
  <c r="C807" i="17"/>
  <c r="D807" i="17"/>
  <c r="E807" i="17"/>
  <c r="F807" i="17"/>
  <c r="H807" i="17"/>
  <c r="I807" i="17"/>
  <c r="J807" i="17"/>
  <c r="C808" i="17"/>
  <c r="D808" i="17"/>
  <c r="E808" i="17"/>
  <c r="F808" i="17"/>
  <c r="H808" i="17"/>
  <c r="I808" i="17"/>
  <c r="J808" i="17"/>
  <c r="C809" i="17"/>
  <c r="D809" i="17"/>
  <c r="E809" i="17"/>
  <c r="F809" i="17"/>
  <c r="H809" i="17"/>
  <c r="I809" i="17"/>
  <c r="J809" i="17"/>
  <c r="C810" i="17"/>
  <c r="D810" i="17"/>
  <c r="E810" i="17"/>
  <c r="F810" i="17"/>
  <c r="H810" i="17"/>
  <c r="I810" i="17"/>
  <c r="J810" i="17"/>
  <c r="C811" i="17"/>
  <c r="D811" i="17"/>
  <c r="E811" i="17"/>
  <c r="F811" i="17"/>
  <c r="H811" i="17"/>
  <c r="I811" i="17"/>
  <c r="J811" i="17"/>
  <c r="C812" i="17"/>
  <c r="D812" i="17"/>
  <c r="E812" i="17"/>
  <c r="F812" i="17"/>
  <c r="H812" i="17"/>
  <c r="I812" i="17"/>
  <c r="J812" i="17"/>
  <c r="C813" i="17"/>
  <c r="D813" i="17"/>
  <c r="E813" i="17"/>
  <c r="F813" i="17"/>
  <c r="H813" i="17"/>
  <c r="I813" i="17"/>
  <c r="J813" i="17"/>
  <c r="C814" i="17"/>
  <c r="D814" i="17"/>
  <c r="E814" i="17"/>
  <c r="F814" i="17"/>
  <c r="H814" i="17"/>
  <c r="I814" i="17"/>
  <c r="J814" i="17"/>
  <c r="C815" i="17"/>
  <c r="D815" i="17"/>
  <c r="E815" i="17"/>
  <c r="F815" i="17"/>
  <c r="H815" i="17"/>
  <c r="I815" i="17"/>
  <c r="J815" i="17"/>
  <c r="C816" i="17"/>
  <c r="D816" i="17"/>
  <c r="E816" i="17"/>
  <c r="F816" i="17"/>
  <c r="H816" i="17"/>
  <c r="I816" i="17"/>
  <c r="J816" i="17"/>
  <c r="C817" i="17"/>
  <c r="D817" i="17"/>
  <c r="E817" i="17"/>
  <c r="F817" i="17"/>
  <c r="H817" i="17"/>
  <c r="I817" i="17"/>
  <c r="J817" i="17"/>
  <c r="C818" i="17"/>
  <c r="D818" i="17"/>
  <c r="E818" i="17"/>
  <c r="F818" i="17"/>
  <c r="H818" i="17"/>
  <c r="I818" i="17"/>
  <c r="J818" i="17"/>
  <c r="C819" i="17"/>
  <c r="D819" i="17"/>
  <c r="E819" i="17"/>
  <c r="F819" i="17"/>
  <c r="H819" i="17"/>
  <c r="I819" i="17"/>
  <c r="J819" i="17"/>
  <c r="C820" i="17"/>
  <c r="D820" i="17"/>
  <c r="E820" i="17"/>
  <c r="F820" i="17"/>
  <c r="H820" i="17"/>
  <c r="I820" i="17"/>
  <c r="J820" i="17"/>
  <c r="C821" i="17"/>
  <c r="D821" i="17"/>
  <c r="E821" i="17"/>
  <c r="F821" i="17"/>
  <c r="H821" i="17"/>
  <c r="I821" i="17"/>
  <c r="J821" i="17"/>
  <c r="C822" i="17"/>
  <c r="D822" i="17"/>
  <c r="E822" i="17"/>
  <c r="F822" i="17"/>
  <c r="H822" i="17"/>
  <c r="I822" i="17"/>
  <c r="J822" i="17"/>
  <c r="C823" i="17"/>
  <c r="D823" i="17"/>
  <c r="E823" i="17"/>
  <c r="F823" i="17"/>
  <c r="H823" i="17"/>
  <c r="I823" i="17"/>
  <c r="J823" i="17"/>
  <c r="C824" i="17"/>
  <c r="D824" i="17"/>
  <c r="E824" i="17"/>
  <c r="F824" i="17"/>
  <c r="H824" i="17"/>
  <c r="I824" i="17"/>
  <c r="J824" i="17"/>
  <c r="C825" i="17"/>
  <c r="D825" i="17"/>
  <c r="E825" i="17"/>
  <c r="F825" i="17"/>
  <c r="H825" i="17"/>
  <c r="I825" i="17"/>
  <c r="J825" i="17"/>
  <c r="C826" i="17"/>
  <c r="D826" i="17"/>
  <c r="E826" i="17"/>
  <c r="F826" i="17"/>
  <c r="H826" i="17"/>
  <c r="I826" i="17"/>
  <c r="J826" i="17"/>
  <c r="C827" i="17"/>
  <c r="D827" i="17"/>
  <c r="E827" i="17"/>
  <c r="F827" i="17"/>
  <c r="H827" i="17"/>
  <c r="I827" i="17"/>
  <c r="J827" i="17"/>
  <c r="C828" i="17"/>
  <c r="D828" i="17"/>
  <c r="E828" i="17"/>
  <c r="F828" i="17"/>
  <c r="H828" i="17"/>
  <c r="I828" i="17"/>
  <c r="J828" i="17"/>
  <c r="C829" i="17"/>
  <c r="D829" i="17"/>
  <c r="E829" i="17"/>
  <c r="F829" i="17"/>
  <c r="H829" i="17"/>
  <c r="I829" i="17"/>
  <c r="J829" i="17"/>
  <c r="C830" i="17"/>
  <c r="D830" i="17"/>
  <c r="E830" i="17"/>
  <c r="F830" i="17"/>
  <c r="H830" i="17"/>
  <c r="I830" i="17"/>
  <c r="J830" i="17"/>
  <c r="C831" i="17"/>
  <c r="D831" i="17"/>
  <c r="E831" i="17"/>
  <c r="F831" i="17"/>
  <c r="H831" i="17"/>
  <c r="I831" i="17"/>
  <c r="J831" i="17"/>
  <c r="C832" i="17"/>
  <c r="D832" i="17"/>
  <c r="E832" i="17"/>
  <c r="F832" i="17"/>
  <c r="H832" i="17"/>
  <c r="I832" i="17"/>
  <c r="J832" i="17"/>
  <c r="C833" i="17"/>
  <c r="D833" i="17"/>
  <c r="E833" i="17"/>
  <c r="F833" i="17"/>
  <c r="H833" i="17"/>
  <c r="I833" i="17"/>
  <c r="J833" i="17"/>
  <c r="C834" i="17"/>
  <c r="D834" i="17"/>
  <c r="E834" i="17"/>
  <c r="F834" i="17"/>
  <c r="H834" i="17"/>
  <c r="I834" i="17"/>
  <c r="J834" i="17"/>
  <c r="C835" i="17"/>
  <c r="D835" i="17"/>
  <c r="E835" i="17"/>
  <c r="F835" i="17"/>
  <c r="H835" i="17"/>
  <c r="I835" i="17"/>
  <c r="J835" i="17"/>
  <c r="C836" i="17"/>
  <c r="D836" i="17"/>
  <c r="E836" i="17"/>
  <c r="F836" i="17"/>
  <c r="H836" i="17"/>
  <c r="I836" i="17"/>
  <c r="J836" i="17"/>
  <c r="C837" i="17"/>
  <c r="D837" i="17"/>
  <c r="E837" i="17"/>
  <c r="F837" i="17"/>
  <c r="H837" i="17"/>
  <c r="I837" i="17"/>
  <c r="J837" i="17"/>
  <c r="C838" i="17"/>
  <c r="D838" i="17"/>
  <c r="E838" i="17"/>
  <c r="F838" i="17"/>
  <c r="H838" i="17"/>
  <c r="I838" i="17"/>
  <c r="J838" i="17"/>
  <c r="C839" i="17"/>
  <c r="D839" i="17"/>
  <c r="E839" i="17"/>
  <c r="F839" i="17"/>
  <c r="H839" i="17"/>
  <c r="I839" i="17"/>
  <c r="J839" i="17"/>
  <c r="C840" i="17"/>
  <c r="D840" i="17"/>
  <c r="E840" i="17"/>
  <c r="F840" i="17"/>
  <c r="H840" i="17"/>
  <c r="I840" i="17"/>
  <c r="J840" i="17"/>
  <c r="C841" i="17"/>
  <c r="D841" i="17"/>
  <c r="E841" i="17"/>
  <c r="F841" i="17"/>
  <c r="H841" i="17"/>
  <c r="I841" i="17"/>
  <c r="J841" i="17"/>
  <c r="C842" i="17"/>
  <c r="D842" i="17"/>
  <c r="E842" i="17"/>
  <c r="F842" i="17"/>
  <c r="H842" i="17"/>
  <c r="I842" i="17"/>
  <c r="J842" i="17"/>
  <c r="C843" i="17"/>
  <c r="D843" i="17"/>
  <c r="E843" i="17"/>
  <c r="F843" i="17"/>
  <c r="H843" i="17"/>
  <c r="I843" i="17"/>
  <c r="J843" i="17"/>
  <c r="C844" i="17"/>
  <c r="D844" i="17"/>
  <c r="E844" i="17"/>
  <c r="F844" i="17"/>
  <c r="H844" i="17"/>
  <c r="I844" i="17"/>
  <c r="J844" i="17"/>
  <c r="C845" i="17"/>
  <c r="D845" i="17"/>
  <c r="E845" i="17"/>
  <c r="F845" i="17"/>
  <c r="H845" i="17"/>
  <c r="I845" i="17"/>
  <c r="J845" i="17"/>
  <c r="C846" i="17"/>
  <c r="D846" i="17"/>
  <c r="E846" i="17"/>
  <c r="F846" i="17"/>
  <c r="H846" i="17"/>
  <c r="I846" i="17"/>
  <c r="J846" i="17"/>
  <c r="C847" i="17"/>
  <c r="D847" i="17"/>
  <c r="E847" i="17"/>
  <c r="F847" i="17"/>
  <c r="H847" i="17"/>
  <c r="I847" i="17"/>
  <c r="J847" i="17"/>
  <c r="C848" i="17"/>
  <c r="D848" i="17"/>
  <c r="E848" i="17"/>
  <c r="F848" i="17"/>
  <c r="H848" i="17"/>
  <c r="I848" i="17"/>
  <c r="J848" i="17"/>
  <c r="C849" i="17"/>
  <c r="D849" i="17"/>
  <c r="E849" i="17"/>
  <c r="F849" i="17"/>
  <c r="H849" i="17"/>
  <c r="I849" i="17"/>
  <c r="J849" i="17"/>
  <c r="C850" i="17"/>
  <c r="D850" i="17"/>
  <c r="E850" i="17"/>
  <c r="F850" i="17"/>
  <c r="H850" i="17"/>
  <c r="I850" i="17"/>
  <c r="J850" i="17"/>
  <c r="C851" i="17"/>
  <c r="D851" i="17"/>
  <c r="E851" i="17"/>
  <c r="F851" i="17"/>
  <c r="H851" i="17"/>
  <c r="I851" i="17"/>
  <c r="J851" i="17"/>
  <c r="C852" i="17"/>
  <c r="D852" i="17"/>
  <c r="E852" i="17"/>
  <c r="F852" i="17"/>
  <c r="H852" i="17"/>
  <c r="I852" i="17"/>
  <c r="J852" i="17"/>
  <c r="C853" i="17"/>
  <c r="D853" i="17"/>
  <c r="E853" i="17"/>
  <c r="F853" i="17"/>
  <c r="H853" i="17"/>
  <c r="I853" i="17"/>
  <c r="J853" i="17"/>
  <c r="C854" i="17"/>
  <c r="D854" i="17"/>
  <c r="E854" i="17"/>
  <c r="F854" i="17"/>
  <c r="H854" i="17"/>
  <c r="I854" i="17"/>
  <c r="J854" i="17"/>
  <c r="C855" i="17"/>
  <c r="D855" i="17"/>
  <c r="E855" i="17"/>
  <c r="F855" i="17"/>
  <c r="H855" i="17"/>
  <c r="I855" i="17"/>
  <c r="J855" i="17"/>
  <c r="C856" i="17"/>
  <c r="D856" i="17"/>
  <c r="E856" i="17"/>
  <c r="F856" i="17"/>
  <c r="H856" i="17"/>
  <c r="I856" i="17"/>
  <c r="J856" i="17"/>
  <c r="C857" i="17"/>
  <c r="D857" i="17"/>
  <c r="E857" i="17"/>
  <c r="F857" i="17"/>
  <c r="H857" i="17"/>
  <c r="I857" i="17"/>
  <c r="J857" i="17"/>
  <c r="C858" i="17"/>
  <c r="D858" i="17"/>
  <c r="E858" i="17"/>
  <c r="F858" i="17"/>
  <c r="H858" i="17"/>
  <c r="I858" i="17"/>
  <c r="J858" i="17"/>
  <c r="C859" i="17"/>
  <c r="D859" i="17"/>
  <c r="E859" i="17"/>
  <c r="F859" i="17"/>
  <c r="H859" i="17"/>
  <c r="I859" i="17"/>
  <c r="J859" i="17"/>
  <c r="C860" i="17"/>
  <c r="D860" i="17"/>
  <c r="E860" i="17"/>
  <c r="F860" i="17"/>
  <c r="H860" i="17"/>
  <c r="I860" i="17"/>
  <c r="J860" i="17"/>
  <c r="C861" i="17"/>
  <c r="D861" i="17"/>
  <c r="E861" i="17"/>
  <c r="F861" i="17"/>
  <c r="H861" i="17"/>
  <c r="I861" i="17"/>
  <c r="J861" i="17"/>
  <c r="C862" i="17"/>
  <c r="D862" i="17"/>
  <c r="E862" i="17"/>
  <c r="F862" i="17"/>
  <c r="H862" i="17"/>
  <c r="I862" i="17"/>
  <c r="J862" i="17"/>
  <c r="C863" i="17"/>
  <c r="D863" i="17"/>
  <c r="E863" i="17"/>
  <c r="F863" i="17"/>
  <c r="H863" i="17"/>
  <c r="I863" i="17"/>
  <c r="J863" i="17"/>
  <c r="C864" i="17"/>
  <c r="D864" i="17"/>
  <c r="E864" i="17"/>
  <c r="F864" i="17"/>
  <c r="H864" i="17"/>
  <c r="I864" i="17"/>
  <c r="J864" i="17"/>
  <c r="C865" i="17"/>
  <c r="D865" i="17"/>
  <c r="E865" i="17"/>
  <c r="F865" i="17"/>
  <c r="H865" i="17"/>
  <c r="I865" i="17"/>
  <c r="J865" i="17"/>
  <c r="C866" i="17"/>
  <c r="D866" i="17"/>
  <c r="E866" i="17"/>
  <c r="F866" i="17"/>
  <c r="H866" i="17"/>
  <c r="I866" i="17"/>
  <c r="J866" i="17"/>
  <c r="C867" i="17"/>
  <c r="D867" i="17"/>
  <c r="E867" i="17"/>
  <c r="F867" i="17"/>
  <c r="H867" i="17"/>
  <c r="I867" i="17"/>
  <c r="J867" i="17"/>
  <c r="C868" i="17"/>
  <c r="D868" i="17"/>
  <c r="E868" i="17"/>
  <c r="F868" i="17"/>
  <c r="H868" i="17"/>
  <c r="I868" i="17"/>
  <c r="J868" i="17"/>
  <c r="C869" i="17"/>
  <c r="D869" i="17"/>
  <c r="E869" i="17"/>
  <c r="F869" i="17"/>
  <c r="H869" i="17"/>
  <c r="I869" i="17"/>
  <c r="J869" i="17"/>
  <c r="C870" i="17"/>
  <c r="D870" i="17"/>
  <c r="E870" i="17"/>
  <c r="F870" i="17"/>
  <c r="H870" i="17"/>
  <c r="I870" i="17"/>
  <c r="J870" i="17"/>
  <c r="C871" i="17"/>
  <c r="D871" i="17"/>
  <c r="E871" i="17"/>
  <c r="F871" i="17"/>
  <c r="H871" i="17"/>
  <c r="I871" i="17"/>
  <c r="J871" i="17"/>
  <c r="C872" i="17"/>
  <c r="D872" i="17"/>
  <c r="E872" i="17"/>
  <c r="F872" i="17"/>
  <c r="H872" i="17"/>
  <c r="I872" i="17"/>
  <c r="J872" i="17"/>
  <c r="C873" i="17"/>
  <c r="D873" i="17"/>
  <c r="E873" i="17"/>
  <c r="F873" i="17"/>
  <c r="H873" i="17"/>
  <c r="I873" i="17"/>
  <c r="J873" i="17"/>
  <c r="C874" i="17"/>
  <c r="D874" i="17"/>
  <c r="E874" i="17"/>
  <c r="F874" i="17"/>
  <c r="H874" i="17"/>
  <c r="I874" i="17"/>
  <c r="J874" i="17"/>
  <c r="C875" i="17"/>
  <c r="D875" i="17"/>
  <c r="E875" i="17"/>
  <c r="F875" i="17"/>
  <c r="H875" i="17"/>
  <c r="I875" i="17"/>
  <c r="J875" i="17"/>
  <c r="C876" i="17"/>
  <c r="D876" i="17"/>
  <c r="E876" i="17"/>
  <c r="F876" i="17"/>
  <c r="H876" i="17"/>
  <c r="I876" i="17"/>
  <c r="J876" i="17"/>
  <c r="C877" i="17"/>
  <c r="D877" i="17"/>
  <c r="E877" i="17"/>
  <c r="F877" i="17"/>
  <c r="H877" i="17"/>
  <c r="I877" i="17"/>
  <c r="J877" i="17"/>
  <c r="C878" i="17"/>
  <c r="D878" i="17"/>
  <c r="E878" i="17"/>
  <c r="F878" i="17"/>
  <c r="H878" i="17"/>
  <c r="I878" i="17"/>
  <c r="J878" i="17"/>
  <c r="C879" i="17"/>
  <c r="D879" i="17"/>
  <c r="E879" i="17"/>
  <c r="F879" i="17"/>
  <c r="H879" i="17"/>
  <c r="I879" i="17"/>
  <c r="J879" i="17"/>
  <c r="C880" i="17"/>
  <c r="D880" i="17"/>
  <c r="E880" i="17"/>
  <c r="F880" i="17"/>
  <c r="H880" i="17"/>
  <c r="I880" i="17"/>
  <c r="J880" i="17"/>
  <c r="C881" i="17"/>
  <c r="D881" i="17"/>
  <c r="E881" i="17"/>
  <c r="F881" i="17"/>
  <c r="H881" i="17"/>
  <c r="I881" i="17"/>
  <c r="J881" i="17"/>
  <c r="C882" i="17"/>
  <c r="D882" i="17"/>
  <c r="E882" i="17"/>
  <c r="F882" i="17"/>
  <c r="H882" i="17"/>
  <c r="I882" i="17"/>
  <c r="J882" i="17"/>
  <c r="C883" i="17"/>
  <c r="D883" i="17"/>
  <c r="E883" i="17"/>
  <c r="F883" i="17"/>
  <c r="H883" i="17"/>
  <c r="I883" i="17"/>
  <c r="J883" i="17"/>
  <c r="C884" i="17"/>
  <c r="D884" i="17"/>
  <c r="E884" i="17"/>
  <c r="F884" i="17"/>
  <c r="H884" i="17"/>
  <c r="I884" i="17"/>
  <c r="J884" i="17"/>
  <c r="C885" i="17"/>
  <c r="D885" i="17"/>
  <c r="E885" i="17"/>
  <c r="F885" i="17"/>
  <c r="H885" i="17"/>
  <c r="I885" i="17"/>
  <c r="J885" i="17"/>
  <c r="C886" i="17"/>
  <c r="D886" i="17"/>
  <c r="E886" i="17"/>
  <c r="F886" i="17"/>
  <c r="H886" i="17"/>
  <c r="I886" i="17"/>
  <c r="J886" i="17"/>
  <c r="C887" i="17"/>
  <c r="D887" i="17"/>
  <c r="E887" i="17"/>
  <c r="F887" i="17"/>
  <c r="H887" i="17"/>
  <c r="I887" i="17"/>
  <c r="J887" i="17"/>
  <c r="C888" i="17"/>
  <c r="D888" i="17"/>
  <c r="E888" i="17"/>
  <c r="F888" i="17"/>
  <c r="H888" i="17"/>
  <c r="I888" i="17"/>
  <c r="J888" i="17"/>
  <c r="C889" i="17"/>
  <c r="D889" i="17"/>
  <c r="E889" i="17"/>
  <c r="F889" i="17"/>
  <c r="H889" i="17"/>
  <c r="I889" i="17"/>
  <c r="J889" i="17"/>
  <c r="C890" i="17"/>
  <c r="D890" i="17"/>
  <c r="E890" i="17"/>
  <c r="F890" i="17"/>
  <c r="H890" i="17"/>
  <c r="I890" i="17"/>
  <c r="J890" i="17"/>
  <c r="C891" i="17"/>
  <c r="D891" i="17"/>
  <c r="E891" i="17"/>
  <c r="F891" i="17"/>
  <c r="H891" i="17"/>
  <c r="I891" i="17"/>
  <c r="J891" i="17"/>
  <c r="C892" i="17"/>
  <c r="D892" i="17"/>
  <c r="E892" i="17"/>
  <c r="F892" i="17"/>
  <c r="H892" i="17"/>
  <c r="I892" i="17"/>
  <c r="J892" i="17"/>
  <c r="C893" i="17"/>
  <c r="D893" i="17"/>
  <c r="E893" i="17"/>
  <c r="F893" i="17"/>
  <c r="H893" i="17"/>
  <c r="I893" i="17"/>
  <c r="J893" i="17"/>
  <c r="C894" i="17"/>
  <c r="D894" i="17"/>
  <c r="E894" i="17"/>
  <c r="F894" i="17"/>
  <c r="H894" i="17"/>
  <c r="I894" i="17"/>
  <c r="J894" i="17"/>
  <c r="C895" i="17"/>
  <c r="D895" i="17"/>
  <c r="E895" i="17"/>
  <c r="F895" i="17"/>
  <c r="H895" i="17"/>
  <c r="I895" i="17"/>
  <c r="J895" i="17"/>
  <c r="C896" i="17"/>
  <c r="D896" i="17"/>
  <c r="E896" i="17"/>
  <c r="F896" i="17"/>
  <c r="H896" i="17"/>
  <c r="I896" i="17"/>
  <c r="J896" i="17"/>
  <c r="C897" i="17"/>
  <c r="D897" i="17"/>
  <c r="E897" i="17"/>
  <c r="F897" i="17"/>
  <c r="H897" i="17"/>
  <c r="I897" i="17"/>
  <c r="J897" i="17"/>
  <c r="C898" i="17"/>
  <c r="D898" i="17"/>
  <c r="E898" i="17"/>
  <c r="F898" i="17"/>
  <c r="H898" i="17"/>
  <c r="I898" i="17"/>
  <c r="J898" i="17"/>
  <c r="C899" i="17"/>
  <c r="D899" i="17"/>
  <c r="E899" i="17"/>
  <c r="F899" i="17"/>
  <c r="H899" i="17"/>
  <c r="I899" i="17"/>
  <c r="J899" i="17"/>
  <c r="C900" i="17"/>
  <c r="D900" i="17"/>
  <c r="E900" i="17"/>
  <c r="F900" i="17"/>
  <c r="H900" i="17"/>
  <c r="I900" i="17"/>
  <c r="J900" i="17"/>
  <c r="C901" i="17"/>
  <c r="D901" i="17"/>
  <c r="E901" i="17"/>
  <c r="F901" i="17"/>
  <c r="H901" i="17"/>
  <c r="I901" i="17"/>
  <c r="J901" i="17"/>
  <c r="C902" i="17"/>
  <c r="D902" i="17"/>
  <c r="E902" i="17"/>
  <c r="F902" i="17"/>
  <c r="H902" i="17"/>
  <c r="I902" i="17"/>
  <c r="J902" i="17"/>
  <c r="C903" i="17"/>
  <c r="D903" i="17"/>
  <c r="E903" i="17"/>
  <c r="F903" i="17"/>
  <c r="H903" i="17"/>
  <c r="I903" i="17"/>
  <c r="J903" i="17"/>
  <c r="C904" i="17"/>
  <c r="D904" i="17"/>
  <c r="E904" i="17"/>
  <c r="F904" i="17"/>
  <c r="H904" i="17"/>
  <c r="I904" i="17"/>
  <c r="J904" i="17"/>
  <c r="C905" i="17"/>
  <c r="D905" i="17"/>
  <c r="E905" i="17"/>
  <c r="F905" i="17"/>
  <c r="H905" i="17"/>
  <c r="I905" i="17"/>
  <c r="J905" i="17"/>
  <c r="C906" i="17"/>
  <c r="D906" i="17"/>
  <c r="E906" i="17"/>
  <c r="F906" i="17"/>
  <c r="H906" i="17"/>
  <c r="I906" i="17"/>
  <c r="J906" i="17"/>
  <c r="C907" i="17"/>
  <c r="D907" i="17"/>
  <c r="E907" i="17"/>
  <c r="F907" i="17"/>
  <c r="H907" i="17"/>
  <c r="I907" i="17"/>
  <c r="J907" i="17"/>
  <c r="C908" i="17"/>
  <c r="D908" i="17"/>
  <c r="E908" i="17"/>
  <c r="F908" i="17"/>
  <c r="H908" i="17"/>
  <c r="I908" i="17"/>
  <c r="J908" i="17"/>
  <c r="C909" i="17"/>
  <c r="D909" i="17"/>
  <c r="E909" i="17"/>
  <c r="F909" i="17"/>
  <c r="H909" i="17"/>
  <c r="I909" i="17"/>
  <c r="J909" i="17"/>
  <c r="C910" i="17"/>
  <c r="D910" i="17"/>
  <c r="E910" i="17"/>
  <c r="F910" i="17"/>
  <c r="H910" i="17"/>
  <c r="I910" i="17"/>
  <c r="J910" i="17"/>
  <c r="C911" i="17"/>
  <c r="D911" i="17"/>
  <c r="E911" i="17"/>
  <c r="F911" i="17"/>
  <c r="H911" i="17"/>
  <c r="I911" i="17"/>
  <c r="J911" i="17"/>
  <c r="C912" i="17"/>
  <c r="D912" i="17"/>
  <c r="E912" i="17"/>
  <c r="F912" i="17"/>
  <c r="H912" i="17"/>
  <c r="I912" i="17"/>
  <c r="J912" i="17"/>
  <c r="C913" i="17"/>
  <c r="D913" i="17"/>
  <c r="E913" i="17"/>
  <c r="F913" i="17"/>
  <c r="H913" i="17"/>
  <c r="I913" i="17"/>
  <c r="J913" i="17"/>
  <c r="C914" i="17"/>
  <c r="D914" i="17"/>
  <c r="E914" i="17"/>
  <c r="F914" i="17"/>
  <c r="H914" i="17"/>
  <c r="I914" i="17"/>
  <c r="J914" i="17"/>
  <c r="C915" i="17"/>
  <c r="D915" i="17"/>
  <c r="E915" i="17"/>
  <c r="F915" i="17"/>
  <c r="H915" i="17"/>
  <c r="I915" i="17"/>
  <c r="J915" i="17"/>
  <c r="C916" i="17"/>
  <c r="D916" i="17"/>
  <c r="E916" i="17"/>
  <c r="F916" i="17"/>
  <c r="H916" i="17"/>
  <c r="I916" i="17"/>
  <c r="J916" i="17"/>
  <c r="C917" i="17"/>
  <c r="D917" i="17"/>
  <c r="E917" i="17"/>
  <c r="F917" i="17"/>
  <c r="H917" i="17"/>
  <c r="I917" i="17"/>
  <c r="J917" i="17"/>
  <c r="C918" i="17"/>
  <c r="D918" i="17"/>
  <c r="E918" i="17"/>
  <c r="F918" i="17"/>
  <c r="H918" i="17"/>
  <c r="I918" i="17"/>
  <c r="J918" i="17"/>
  <c r="C919" i="17"/>
  <c r="D919" i="17"/>
  <c r="E919" i="17"/>
  <c r="F919" i="17"/>
  <c r="H919" i="17"/>
  <c r="I919" i="17"/>
  <c r="J919" i="17"/>
  <c r="C920" i="17"/>
  <c r="D920" i="17"/>
  <c r="E920" i="17"/>
  <c r="F920" i="17"/>
  <c r="H920" i="17"/>
  <c r="I920" i="17"/>
  <c r="J920" i="17"/>
  <c r="C921" i="17"/>
  <c r="D921" i="17"/>
  <c r="E921" i="17"/>
  <c r="F921" i="17"/>
  <c r="H921" i="17"/>
  <c r="I921" i="17"/>
  <c r="J921" i="17"/>
  <c r="C922" i="17"/>
  <c r="D922" i="17"/>
  <c r="E922" i="17"/>
  <c r="F922" i="17"/>
  <c r="H922" i="17"/>
  <c r="I922" i="17"/>
  <c r="J922" i="17"/>
  <c r="C923" i="17"/>
  <c r="D923" i="17"/>
  <c r="E923" i="17"/>
  <c r="F923" i="17"/>
  <c r="H923" i="17"/>
  <c r="I923" i="17"/>
  <c r="J923" i="17"/>
  <c r="C924" i="17"/>
  <c r="D924" i="17"/>
  <c r="E924" i="17"/>
  <c r="F924" i="17"/>
  <c r="H924" i="17"/>
  <c r="I924" i="17"/>
  <c r="J924" i="17"/>
  <c r="C925" i="17"/>
  <c r="D925" i="17"/>
  <c r="E925" i="17"/>
  <c r="F925" i="17"/>
  <c r="H925" i="17"/>
  <c r="I925" i="17"/>
  <c r="J925" i="17"/>
  <c r="C926" i="17"/>
  <c r="D926" i="17"/>
  <c r="E926" i="17"/>
  <c r="F926" i="17"/>
  <c r="H926" i="17"/>
  <c r="I926" i="17"/>
  <c r="J926" i="17"/>
  <c r="C927" i="17"/>
  <c r="D927" i="17"/>
  <c r="E927" i="17"/>
  <c r="F927" i="17"/>
  <c r="H927" i="17"/>
  <c r="I927" i="17"/>
  <c r="J927" i="17"/>
  <c r="C928" i="17"/>
  <c r="D928" i="17"/>
  <c r="E928" i="17"/>
  <c r="F928" i="17"/>
  <c r="H928" i="17"/>
  <c r="I928" i="17"/>
  <c r="J928" i="17"/>
  <c r="C929" i="17"/>
  <c r="D929" i="17"/>
  <c r="E929" i="17"/>
  <c r="F929" i="17"/>
  <c r="H929" i="17"/>
  <c r="I929" i="17"/>
  <c r="J929" i="17"/>
  <c r="C930" i="17"/>
  <c r="D930" i="17"/>
  <c r="E930" i="17"/>
  <c r="F930" i="17"/>
  <c r="H930" i="17"/>
  <c r="I930" i="17"/>
  <c r="J930" i="17"/>
  <c r="C931" i="17"/>
  <c r="D931" i="17"/>
  <c r="E931" i="17"/>
  <c r="F931" i="17"/>
  <c r="H931" i="17"/>
  <c r="I931" i="17"/>
  <c r="J931" i="17"/>
  <c r="C932" i="17"/>
  <c r="D932" i="17"/>
  <c r="E932" i="17"/>
  <c r="F932" i="17"/>
  <c r="H932" i="17"/>
  <c r="I932" i="17"/>
  <c r="J932" i="17"/>
  <c r="C933" i="17"/>
  <c r="D933" i="17"/>
  <c r="E933" i="17"/>
  <c r="F933" i="17"/>
  <c r="H933" i="17"/>
  <c r="I933" i="17"/>
  <c r="J933" i="17"/>
  <c r="C934" i="17"/>
  <c r="D934" i="17"/>
  <c r="E934" i="17"/>
  <c r="F934" i="17"/>
  <c r="H934" i="17"/>
  <c r="I934" i="17"/>
  <c r="J934" i="17"/>
  <c r="C935" i="17"/>
  <c r="D935" i="17"/>
  <c r="E935" i="17"/>
  <c r="F935" i="17"/>
  <c r="H935" i="17"/>
  <c r="I935" i="17"/>
  <c r="J935" i="17"/>
  <c r="C936" i="17"/>
  <c r="D936" i="17"/>
  <c r="E936" i="17"/>
  <c r="F936" i="17"/>
  <c r="H936" i="17"/>
  <c r="I936" i="17"/>
  <c r="J936" i="17"/>
  <c r="C937" i="17"/>
  <c r="D937" i="17"/>
  <c r="E937" i="17"/>
  <c r="F937" i="17"/>
  <c r="H937" i="17"/>
  <c r="I937" i="17"/>
  <c r="J937" i="17"/>
  <c r="C938" i="17"/>
  <c r="D938" i="17"/>
  <c r="E938" i="17"/>
  <c r="F938" i="17"/>
  <c r="H938" i="17"/>
  <c r="I938" i="17"/>
  <c r="J938" i="17"/>
  <c r="C939" i="17"/>
  <c r="D939" i="17"/>
  <c r="E939" i="17"/>
  <c r="F939" i="17"/>
  <c r="H939" i="17"/>
  <c r="I939" i="17"/>
  <c r="J939" i="17"/>
  <c r="C940" i="17"/>
  <c r="D940" i="17"/>
  <c r="E940" i="17"/>
  <c r="F940" i="17"/>
  <c r="H940" i="17"/>
  <c r="I940" i="17"/>
  <c r="J940" i="17"/>
  <c r="C941" i="17"/>
  <c r="D941" i="17"/>
  <c r="E941" i="17"/>
  <c r="F941" i="17"/>
  <c r="H941" i="17"/>
  <c r="I941" i="17"/>
  <c r="J941" i="17"/>
  <c r="C942" i="17"/>
  <c r="D942" i="17"/>
  <c r="E942" i="17"/>
  <c r="F942" i="17"/>
  <c r="H942" i="17"/>
  <c r="I942" i="17"/>
  <c r="J942" i="17"/>
  <c r="C943" i="17"/>
  <c r="D943" i="17"/>
  <c r="E943" i="17"/>
  <c r="F943" i="17"/>
  <c r="H943" i="17"/>
  <c r="I943" i="17"/>
  <c r="J943" i="17"/>
  <c r="C944" i="17"/>
  <c r="D944" i="17"/>
  <c r="E944" i="17"/>
  <c r="F944" i="17"/>
  <c r="H944" i="17"/>
  <c r="I944" i="17"/>
  <c r="J944" i="17"/>
  <c r="C945" i="17"/>
  <c r="D945" i="17"/>
  <c r="E945" i="17"/>
  <c r="F945" i="17"/>
  <c r="H945" i="17"/>
  <c r="I945" i="17"/>
  <c r="J945" i="17"/>
  <c r="C946" i="17"/>
  <c r="D946" i="17"/>
  <c r="E946" i="17"/>
  <c r="F946" i="17"/>
  <c r="H946" i="17"/>
  <c r="I946" i="17"/>
  <c r="J946" i="17"/>
  <c r="C947" i="17"/>
  <c r="D947" i="17"/>
  <c r="E947" i="17"/>
  <c r="F947" i="17"/>
  <c r="H947" i="17"/>
  <c r="I947" i="17"/>
  <c r="J947" i="17"/>
  <c r="C948" i="17"/>
  <c r="D948" i="17"/>
  <c r="E948" i="17"/>
  <c r="F948" i="17"/>
  <c r="H948" i="17"/>
  <c r="I948" i="17"/>
  <c r="J948" i="17"/>
  <c r="C949" i="17"/>
  <c r="D949" i="17"/>
  <c r="E949" i="17"/>
  <c r="F949" i="17"/>
  <c r="H949" i="17"/>
  <c r="I949" i="17"/>
  <c r="J949" i="17"/>
  <c r="C950" i="17"/>
  <c r="D950" i="17"/>
  <c r="E950" i="17"/>
  <c r="F950" i="17"/>
  <c r="H950" i="17"/>
  <c r="I950" i="17"/>
  <c r="J950" i="17"/>
  <c r="C951" i="17"/>
  <c r="D951" i="17"/>
  <c r="E951" i="17"/>
  <c r="F951" i="17"/>
  <c r="H951" i="17"/>
  <c r="I951" i="17"/>
  <c r="J951" i="17"/>
  <c r="C952" i="17"/>
  <c r="D952" i="17"/>
  <c r="E952" i="17"/>
  <c r="F952" i="17"/>
  <c r="H952" i="17"/>
  <c r="I952" i="17"/>
  <c r="J952" i="17"/>
  <c r="C953" i="17"/>
  <c r="D953" i="17"/>
  <c r="E953" i="17"/>
  <c r="F953" i="17"/>
  <c r="H953" i="17"/>
  <c r="I953" i="17"/>
  <c r="J953" i="17"/>
  <c r="C954" i="17"/>
  <c r="D954" i="17"/>
  <c r="E954" i="17"/>
  <c r="F954" i="17"/>
  <c r="H954" i="17"/>
  <c r="I954" i="17"/>
  <c r="J954" i="17"/>
  <c r="C955" i="17"/>
  <c r="D955" i="17"/>
  <c r="E955" i="17"/>
  <c r="F955" i="17"/>
  <c r="H955" i="17"/>
  <c r="I955" i="17"/>
  <c r="J955" i="17"/>
  <c r="C956" i="17"/>
  <c r="D956" i="17"/>
  <c r="E956" i="17"/>
  <c r="F956" i="17"/>
  <c r="H956" i="17"/>
  <c r="I956" i="17"/>
  <c r="J956" i="17"/>
  <c r="C957" i="17"/>
  <c r="D957" i="17"/>
  <c r="E957" i="17"/>
  <c r="F957" i="17"/>
  <c r="H957" i="17"/>
  <c r="I957" i="17"/>
  <c r="J957" i="17"/>
  <c r="C958" i="17"/>
  <c r="D958" i="17"/>
  <c r="E958" i="17"/>
  <c r="F958" i="17"/>
  <c r="H958" i="17"/>
  <c r="I958" i="17"/>
  <c r="J958" i="17"/>
  <c r="C959" i="17"/>
  <c r="D959" i="17"/>
  <c r="E959" i="17"/>
  <c r="F959" i="17"/>
  <c r="H959" i="17"/>
  <c r="I959" i="17"/>
  <c r="J959" i="17"/>
  <c r="C960" i="17"/>
  <c r="D960" i="17"/>
  <c r="E960" i="17"/>
  <c r="F960" i="17"/>
  <c r="H960" i="17"/>
  <c r="I960" i="17"/>
  <c r="J960" i="17"/>
  <c r="C961" i="17"/>
  <c r="D961" i="17"/>
  <c r="E961" i="17"/>
  <c r="F961" i="17"/>
  <c r="H961" i="17"/>
  <c r="I961" i="17"/>
  <c r="J961" i="17"/>
  <c r="C962" i="17"/>
  <c r="D962" i="17"/>
  <c r="E962" i="17"/>
  <c r="F962" i="17"/>
  <c r="H962" i="17"/>
  <c r="I962" i="17"/>
  <c r="J962" i="17"/>
  <c r="C963" i="17"/>
  <c r="D963" i="17"/>
  <c r="E963" i="17"/>
  <c r="F963" i="17"/>
  <c r="H963" i="17"/>
  <c r="I963" i="17"/>
  <c r="J963" i="17"/>
  <c r="C964" i="17"/>
  <c r="D964" i="17"/>
  <c r="E964" i="17"/>
  <c r="F964" i="17"/>
  <c r="H964" i="17"/>
  <c r="I964" i="17"/>
  <c r="J964" i="17"/>
  <c r="C965" i="17"/>
  <c r="D965" i="17"/>
  <c r="E965" i="17"/>
  <c r="F965" i="17"/>
  <c r="H965" i="17"/>
  <c r="I965" i="17"/>
  <c r="J965" i="17"/>
  <c r="C966" i="17"/>
  <c r="D966" i="17"/>
  <c r="E966" i="17"/>
  <c r="F966" i="17"/>
  <c r="H966" i="17"/>
  <c r="I966" i="17"/>
  <c r="J966" i="17"/>
  <c r="C967" i="17"/>
  <c r="D967" i="17"/>
  <c r="E967" i="17"/>
  <c r="F967" i="17"/>
  <c r="H967" i="17"/>
  <c r="I967" i="17"/>
  <c r="J967" i="17"/>
  <c r="C968" i="17"/>
  <c r="D968" i="17"/>
  <c r="E968" i="17"/>
  <c r="F968" i="17"/>
  <c r="H968" i="17"/>
  <c r="I968" i="17"/>
  <c r="J968" i="17"/>
  <c r="C969" i="17"/>
  <c r="D969" i="17"/>
  <c r="E969" i="17"/>
  <c r="F969" i="17"/>
  <c r="H969" i="17"/>
  <c r="I969" i="17"/>
  <c r="J969" i="17"/>
  <c r="C970" i="17"/>
  <c r="D970" i="17"/>
  <c r="E970" i="17"/>
  <c r="F970" i="17"/>
  <c r="H970" i="17"/>
  <c r="I970" i="17"/>
  <c r="J970" i="17"/>
  <c r="C971" i="17"/>
  <c r="D971" i="17"/>
  <c r="E971" i="17"/>
  <c r="F971" i="17"/>
  <c r="H971" i="17"/>
  <c r="I971" i="17"/>
  <c r="J971" i="17"/>
  <c r="C972" i="17"/>
  <c r="D972" i="17"/>
  <c r="E972" i="17"/>
  <c r="F972" i="17"/>
  <c r="H972" i="17"/>
  <c r="I972" i="17"/>
  <c r="J972" i="17"/>
  <c r="C973" i="17"/>
  <c r="D973" i="17"/>
  <c r="E973" i="17"/>
  <c r="F973" i="17"/>
  <c r="H973" i="17"/>
  <c r="I973" i="17"/>
  <c r="J973" i="17"/>
  <c r="C974" i="17"/>
  <c r="D974" i="17"/>
  <c r="E974" i="17"/>
  <c r="F974" i="17"/>
  <c r="H974" i="17"/>
  <c r="I974" i="17"/>
  <c r="J974" i="17"/>
  <c r="C975" i="17"/>
  <c r="D975" i="17"/>
  <c r="E975" i="17"/>
  <c r="F975" i="17"/>
  <c r="H975" i="17"/>
  <c r="I975" i="17"/>
  <c r="J975" i="17"/>
  <c r="C976" i="17"/>
  <c r="D976" i="17"/>
  <c r="E976" i="17"/>
  <c r="F976" i="17"/>
  <c r="H976" i="17"/>
  <c r="I976" i="17"/>
  <c r="J976" i="17"/>
  <c r="C977" i="17"/>
  <c r="D977" i="17"/>
  <c r="E977" i="17"/>
  <c r="F977" i="17"/>
  <c r="H977" i="17"/>
  <c r="I977" i="17"/>
  <c r="J977" i="17"/>
  <c r="C978" i="17"/>
  <c r="D978" i="17"/>
  <c r="E978" i="17"/>
  <c r="F978" i="17"/>
  <c r="H978" i="17"/>
  <c r="I978" i="17"/>
  <c r="J978" i="17"/>
  <c r="C979" i="17"/>
  <c r="D979" i="17"/>
  <c r="E979" i="17"/>
  <c r="F979" i="17"/>
  <c r="H979" i="17"/>
  <c r="I979" i="17"/>
  <c r="J979" i="17"/>
  <c r="C980" i="17"/>
  <c r="D980" i="17"/>
  <c r="E980" i="17"/>
  <c r="F980" i="17"/>
  <c r="H980" i="17"/>
  <c r="I980" i="17"/>
  <c r="J980" i="17"/>
  <c r="C981" i="17"/>
  <c r="D981" i="17"/>
  <c r="E981" i="17"/>
  <c r="F981" i="17"/>
  <c r="H981" i="17"/>
  <c r="I981" i="17"/>
  <c r="J981" i="17"/>
  <c r="C982" i="17"/>
  <c r="D982" i="17"/>
  <c r="E982" i="17"/>
  <c r="F982" i="17"/>
  <c r="H982" i="17"/>
  <c r="I982" i="17"/>
  <c r="J982" i="17"/>
  <c r="C983" i="17"/>
  <c r="D983" i="17"/>
  <c r="E983" i="17"/>
  <c r="F983" i="17"/>
  <c r="H983" i="17"/>
  <c r="I983" i="17"/>
  <c r="J983" i="17"/>
  <c r="C984" i="17"/>
  <c r="D984" i="17"/>
  <c r="E984" i="17"/>
  <c r="F984" i="17"/>
  <c r="H984" i="17"/>
  <c r="I984" i="17"/>
  <c r="J984" i="17"/>
  <c r="C985" i="17"/>
  <c r="D985" i="17"/>
  <c r="E985" i="17"/>
  <c r="F985" i="17"/>
  <c r="H985" i="17"/>
  <c r="I985" i="17"/>
  <c r="J985" i="17"/>
  <c r="C986" i="17"/>
  <c r="D986" i="17"/>
  <c r="E986" i="17"/>
  <c r="F986" i="17"/>
  <c r="H986" i="17"/>
  <c r="I986" i="17"/>
  <c r="J986" i="17"/>
  <c r="C987" i="17"/>
  <c r="D987" i="17"/>
  <c r="E987" i="17"/>
  <c r="F987" i="17"/>
  <c r="H987" i="17"/>
  <c r="I987" i="17"/>
  <c r="J987" i="17"/>
  <c r="C988" i="17"/>
  <c r="D988" i="17"/>
  <c r="E988" i="17"/>
  <c r="F988" i="17"/>
  <c r="H988" i="17"/>
  <c r="I988" i="17"/>
  <c r="J988" i="17"/>
  <c r="C989" i="17"/>
  <c r="D989" i="17"/>
  <c r="E989" i="17"/>
  <c r="F989" i="17"/>
  <c r="H989" i="17"/>
  <c r="I989" i="17"/>
  <c r="J989" i="17"/>
  <c r="C990" i="17"/>
  <c r="D990" i="17"/>
  <c r="E990" i="17"/>
  <c r="F990" i="17"/>
  <c r="H990" i="17"/>
  <c r="I990" i="17"/>
  <c r="J990" i="17"/>
  <c r="C991" i="17"/>
  <c r="D991" i="17"/>
  <c r="E991" i="17"/>
  <c r="F991" i="17"/>
  <c r="H991" i="17"/>
  <c r="I991" i="17"/>
  <c r="J991" i="17"/>
  <c r="C992" i="17"/>
  <c r="D992" i="17"/>
  <c r="E992" i="17"/>
  <c r="F992" i="17"/>
  <c r="H992" i="17"/>
  <c r="I992" i="17"/>
  <c r="J992" i="17"/>
  <c r="C993" i="17"/>
  <c r="D993" i="17"/>
  <c r="E993" i="17"/>
  <c r="F993" i="17"/>
  <c r="H993" i="17"/>
  <c r="I993" i="17"/>
  <c r="J993" i="17"/>
  <c r="C994" i="17"/>
  <c r="D994" i="17"/>
  <c r="E994" i="17"/>
  <c r="F994" i="17"/>
  <c r="H994" i="17"/>
  <c r="I994" i="17"/>
  <c r="J994" i="17"/>
  <c r="C995" i="17"/>
  <c r="D995" i="17"/>
  <c r="E995" i="17"/>
  <c r="F995" i="17"/>
  <c r="H995" i="17"/>
  <c r="I995" i="17"/>
  <c r="J995" i="17"/>
  <c r="C996" i="17"/>
  <c r="D996" i="17"/>
  <c r="E996" i="17"/>
  <c r="F996" i="17"/>
  <c r="H996" i="17"/>
  <c r="I996" i="17"/>
  <c r="J996" i="17"/>
  <c r="C997" i="17"/>
  <c r="D997" i="17"/>
  <c r="E997" i="17"/>
  <c r="F997" i="17"/>
  <c r="H997" i="17"/>
  <c r="I997" i="17"/>
  <c r="J997" i="17"/>
  <c r="C998" i="17"/>
  <c r="D998" i="17"/>
  <c r="E998" i="17"/>
  <c r="F998" i="17"/>
  <c r="H998" i="17"/>
  <c r="I998" i="17"/>
  <c r="J998" i="17"/>
  <c r="C999" i="17"/>
  <c r="D999" i="17"/>
  <c r="E999" i="17"/>
  <c r="F999" i="17"/>
  <c r="H999" i="17"/>
  <c r="I999" i="17"/>
  <c r="J999" i="17"/>
  <c r="C1000" i="17"/>
  <c r="D1000" i="17"/>
  <c r="E1000" i="17"/>
  <c r="F1000" i="17"/>
  <c r="H1000" i="17"/>
  <c r="I1000" i="17"/>
  <c r="J1000" i="17"/>
  <c r="C1001" i="17"/>
  <c r="D1001" i="17"/>
  <c r="E1001" i="17"/>
  <c r="F1001" i="17"/>
  <c r="H1001" i="17"/>
  <c r="I1001" i="17"/>
  <c r="J1001" i="17"/>
  <c r="C3" i="41"/>
  <c r="D3" i="41" s="1"/>
  <c r="J3" i="41" s="1"/>
  <c r="K3" i="41" s="1"/>
  <c r="C4" i="41"/>
  <c r="D4" i="41" s="1"/>
  <c r="H4" i="41" s="1"/>
  <c r="I4" i="41" s="1"/>
  <c r="C5" i="41"/>
  <c r="D5" i="41" s="1"/>
  <c r="J5" i="41" s="1"/>
  <c r="K5" i="41" s="1"/>
  <c r="C6" i="41"/>
  <c r="D6" i="41" s="1"/>
  <c r="C7" i="41"/>
  <c r="D7" i="41" s="1"/>
  <c r="H7" i="41" s="1"/>
  <c r="I7" i="41" s="1"/>
  <c r="C8" i="41"/>
  <c r="D8" i="41" s="1"/>
  <c r="H8" i="41" s="1"/>
  <c r="I8" i="41" s="1"/>
  <c r="C9" i="41"/>
  <c r="D9" i="41" s="1"/>
  <c r="C10" i="41"/>
  <c r="D10" i="41" s="1"/>
  <c r="H10" i="41" s="1"/>
  <c r="I10" i="41" s="1"/>
  <c r="C11" i="41"/>
  <c r="D11" i="41" s="1"/>
  <c r="J11" i="41" s="1"/>
  <c r="K11" i="41" s="1"/>
  <c r="C12" i="41"/>
  <c r="D12" i="41" s="1"/>
  <c r="H12" i="41" s="1"/>
  <c r="I12" i="41" s="1"/>
  <c r="C13" i="41"/>
  <c r="D13" i="41" s="1"/>
  <c r="H13" i="41" s="1"/>
  <c r="I13" i="41" s="1"/>
  <c r="C14" i="41"/>
  <c r="D14" i="41" s="1"/>
  <c r="C15" i="41"/>
  <c r="D15" i="41" s="1"/>
  <c r="H15" i="41" s="1"/>
  <c r="I15" i="41" s="1"/>
  <c r="C16" i="41"/>
  <c r="D16" i="41" s="1"/>
  <c r="H16" i="41" s="1"/>
  <c r="I16" i="41" s="1"/>
  <c r="C17" i="41"/>
  <c r="D17" i="41" s="1"/>
  <c r="J17" i="41" s="1"/>
  <c r="K17" i="41" s="1"/>
  <c r="C18" i="41"/>
  <c r="D18" i="41" s="1"/>
  <c r="H18" i="41" s="1"/>
  <c r="I18" i="41" s="1"/>
  <c r="C19" i="41"/>
  <c r="D19" i="41" s="1"/>
  <c r="H19" i="41" s="1"/>
  <c r="I19" i="41" s="1"/>
  <c r="C20" i="41"/>
  <c r="D20" i="41" s="1"/>
  <c r="J20" i="41" s="1"/>
  <c r="K20" i="41" s="1"/>
  <c r="C21" i="41"/>
  <c r="D21" i="41" s="1"/>
  <c r="H21" i="41" s="1"/>
  <c r="I21" i="41" s="1"/>
  <c r="C22" i="41"/>
  <c r="D22" i="41" s="1"/>
  <c r="H22" i="41" s="1"/>
  <c r="I22" i="41" s="1"/>
  <c r="C23" i="41"/>
  <c r="D23" i="41" s="1"/>
  <c r="H23" i="41" s="1"/>
  <c r="I23" i="41" s="1"/>
  <c r="C24" i="41"/>
  <c r="D24" i="41" s="1"/>
  <c r="H24" i="41" s="1"/>
  <c r="I24" i="41" s="1"/>
  <c r="C25" i="41"/>
  <c r="D25" i="41" s="1"/>
  <c r="H25" i="41" s="1"/>
  <c r="I25" i="41" s="1"/>
  <c r="C26" i="41"/>
  <c r="D26" i="41" s="1"/>
  <c r="H26" i="41" s="1"/>
  <c r="I26" i="41" s="1"/>
  <c r="C27" i="41"/>
  <c r="D27" i="41" s="1"/>
  <c r="H27" i="41" s="1"/>
  <c r="I27" i="41" s="1"/>
  <c r="C28" i="41"/>
  <c r="D28" i="41" s="1"/>
  <c r="J28" i="41" s="1"/>
  <c r="K28" i="41" s="1"/>
  <c r="C29" i="41"/>
  <c r="D29" i="41" s="1"/>
  <c r="H29" i="41" s="1"/>
  <c r="I29" i="41" s="1"/>
  <c r="C30" i="41"/>
  <c r="D30" i="41" s="1"/>
  <c r="H30" i="41" s="1"/>
  <c r="I30" i="41" s="1"/>
  <c r="C31" i="41"/>
  <c r="D31" i="41" s="1"/>
  <c r="H31" i="41" s="1"/>
  <c r="I31" i="41" s="1"/>
  <c r="C32" i="41"/>
  <c r="D32" i="41" s="1"/>
  <c r="H32" i="41" s="1"/>
  <c r="I32" i="41" s="1"/>
  <c r="C33" i="41"/>
  <c r="D33" i="41" s="1"/>
  <c r="H33" i="41" s="1"/>
  <c r="I33" i="41" s="1"/>
  <c r="C34" i="41"/>
  <c r="D34" i="41" s="1"/>
  <c r="H34" i="41" s="1"/>
  <c r="I34" i="41" s="1"/>
  <c r="C35" i="41"/>
  <c r="D35" i="41" s="1"/>
  <c r="H35" i="41" s="1"/>
  <c r="I35" i="41" s="1"/>
  <c r="C36" i="41"/>
  <c r="D36" i="41" s="1"/>
  <c r="J36" i="41" s="1"/>
  <c r="K36" i="41" s="1"/>
  <c r="C37" i="41"/>
  <c r="D37" i="41" s="1"/>
  <c r="H37" i="41" s="1"/>
  <c r="I37" i="41" s="1"/>
  <c r="C38" i="41"/>
  <c r="D38" i="41" s="1"/>
  <c r="H38" i="41" s="1"/>
  <c r="I38" i="41" s="1"/>
  <c r="C39" i="41"/>
  <c r="D39" i="41" s="1"/>
  <c r="H39" i="41" s="1"/>
  <c r="I39" i="41" s="1"/>
  <c r="C40" i="41"/>
  <c r="D40" i="41" s="1"/>
  <c r="H40" i="41" s="1"/>
  <c r="I40" i="41" s="1"/>
  <c r="C41" i="41"/>
  <c r="D41" i="41" s="1"/>
  <c r="H41" i="41" s="1"/>
  <c r="I41" i="41" s="1"/>
  <c r="C42" i="41"/>
  <c r="D42" i="41" s="1"/>
  <c r="H42" i="41" s="1"/>
  <c r="I42" i="41" s="1"/>
  <c r="C43" i="41"/>
  <c r="D43" i="41" s="1"/>
  <c r="H43" i="41" s="1"/>
  <c r="I43" i="41" s="1"/>
  <c r="C44" i="41"/>
  <c r="D44" i="41" s="1"/>
  <c r="J44" i="41" s="1"/>
  <c r="K44" i="41" s="1"/>
  <c r="C45" i="41"/>
  <c r="D45" i="41" s="1"/>
  <c r="H45" i="41" s="1"/>
  <c r="I45" i="41" s="1"/>
  <c r="C46" i="41"/>
  <c r="D46" i="41" s="1"/>
  <c r="H46" i="41" s="1"/>
  <c r="I46" i="41" s="1"/>
  <c r="C47" i="41"/>
  <c r="D47" i="41" s="1"/>
  <c r="H47" i="41" s="1"/>
  <c r="I47" i="41" s="1"/>
  <c r="C48" i="41"/>
  <c r="D48" i="41" s="1"/>
  <c r="H48" i="41" s="1"/>
  <c r="I48" i="41" s="1"/>
  <c r="C49" i="41"/>
  <c r="D49" i="41" s="1"/>
  <c r="H49" i="41" s="1"/>
  <c r="I49" i="41" s="1"/>
  <c r="C50" i="41"/>
  <c r="D50" i="41" s="1"/>
  <c r="H50" i="41" s="1"/>
  <c r="I50" i="41" s="1"/>
  <c r="C51" i="41"/>
  <c r="D51" i="41" s="1"/>
  <c r="H51" i="41" s="1"/>
  <c r="I51" i="41" s="1"/>
  <c r="C52" i="41"/>
  <c r="D52" i="41" s="1"/>
  <c r="J52" i="41" s="1"/>
  <c r="K52" i="41" s="1"/>
  <c r="C53" i="41"/>
  <c r="D53" i="41" s="1"/>
  <c r="H53" i="41" s="1"/>
  <c r="I53" i="41" s="1"/>
  <c r="C54" i="41"/>
  <c r="D54" i="41" s="1"/>
  <c r="H54" i="41" s="1"/>
  <c r="I54" i="41" s="1"/>
  <c r="C55" i="41"/>
  <c r="D55" i="41"/>
  <c r="E55" i="41"/>
  <c r="G55" i="41"/>
  <c r="L55" i="41"/>
  <c r="M55" i="41"/>
  <c r="C56" i="41"/>
  <c r="D56" i="41"/>
  <c r="E56" i="41"/>
  <c r="G56" i="41"/>
  <c r="L56" i="41"/>
  <c r="M56" i="41"/>
  <c r="C57" i="41"/>
  <c r="D57" i="41"/>
  <c r="E57" i="41"/>
  <c r="G57" i="41"/>
  <c r="L57" i="41"/>
  <c r="M57" i="41"/>
  <c r="C58" i="41"/>
  <c r="D58" i="41"/>
  <c r="E58" i="41"/>
  <c r="G58" i="41"/>
  <c r="L58" i="41"/>
  <c r="M58" i="41"/>
  <c r="C59" i="41"/>
  <c r="D59" i="41"/>
  <c r="E59" i="41"/>
  <c r="G59" i="41"/>
  <c r="L59" i="41"/>
  <c r="M59" i="41"/>
  <c r="C60" i="41"/>
  <c r="D60" i="41"/>
  <c r="E60" i="41"/>
  <c r="G60" i="41"/>
  <c r="L60" i="41"/>
  <c r="M60" i="41"/>
  <c r="C61" i="41"/>
  <c r="D61" i="41"/>
  <c r="E61" i="41"/>
  <c r="G61" i="41"/>
  <c r="L61" i="41"/>
  <c r="M61" i="41"/>
  <c r="C62" i="41"/>
  <c r="D62" i="41"/>
  <c r="E62" i="41"/>
  <c r="G62" i="41"/>
  <c r="L62" i="41"/>
  <c r="M62" i="41"/>
  <c r="C63" i="41"/>
  <c r="D63" i="41"/>
  <c r="E63" i="41"/>
  <c r="G63" i="41"/>
  <c r="L63" i="41"/>
  <c r="M63" i="41"/>
  <c r="C64" i="41"/>
  <c r="D64" i="41"/>
  <c r="E64" i="41"/>
  <c r="G64" i="41"/>
  <c r="L64" i="41"/>
  <c r="M64" i="41"/>
  <c r="C65" i="41"/>
  <c r="D65" i="41"/>
  <c r="E65" i="41"/>
  <c r="G65" i="41"/>
  <c r="L65" i="41"/>
  <c r="M65" i="41"/>
  <c r="C66" i="41"/>
  <c r="D66" i="41"/>
  <c r="E66" i="41"/>
  <c r="G66" i="41"/>
  <c r="L66" i="41"/>
  <c r="M66" i="41"/>
  <c r="C67" i="41"/>
  <c r="D67" i="41"/>
  <c r="E67" i="41"/>
  <c r="G67" i="41"/>
  <c r="L67" i="41"/>
  <c r="M67" i="41"/>
  <c r="C68" i="41"/>
  <c r="D68" i="41"/>
  <c r="E68" i="41"/>
  <c r="G68" i="41"/>
  <c r="L68" i="41"/>
  <c r="M68" i="41"/>
  <c r="C69" i="41"/>
  <c r="D69" i="41"/>
  <c r="E69" i="41"/>
  <c r="G69" i="41"/>
  <c r="L69" i="41"/>
  <c r="M69" i="41"/>
  <c r="C70" i="41"/>
  <c r="D70" i="41"/>
  <c r="E70" i="41"/>
  <c r="G70" i="41"/>
  <c r="L70" i="41"/>
  <c r="M70" i="41"/>
  <c r="C71" i="41"/>
  <c r="D71" i="41"/>
  <c r="E71" i="41"/>
  <c r="G71" i="41"/>
  <c r="L71" i="41"/>
  <c r="M71" i="41"/>
  <c r="C72" i="41"/>
  <c r="D72" i="41"/>
  <c r="E72" i="41"/>
  <c r="G72" i="41"/>
  <c r="L72" i="41"/>
  <c r="M72" i="41"/>
  <c r="C73" i="41"/>
  <c r="D73" i="41"/>
  <c r="E73" i="41"/>
  <c r="G73" i="41"/>
  <c r="L73" i="41"/>
  <c r="M73" i="41"/>
  <c r="C74" i="41"/>
  <c r="D74" i="41"/>
  <c r="E74" i="41"/>
  <c r="G74" i="41"/>
  <c r="L74" i="41"/>
  <c r="M74" i="41"/>
  <c r="C75" i="41"/>
  <c r="D75" i="41"/>
  <c r="E75" i="41"/>
  <c r="G75" i="41"/>
  <c r="L75" i="41"/>
  <c r="M75" i="41"/>
  <c r="C76" i="41"/>
  <c r="D76" i="41"/>
  <c r="E76" i="41"/>
  <c r="G76" i="41"/>
  <c r="L76" i="41"/>
  <c r="M76" i="41"/>
  <c r="C77" i="41"/>
  <c r="D77" i="41"/>
  <c r="E77" i="41"/>
  <c r="G77" i="41"/>
  <c r="L77" i="41"/>
  <c r="M77" i="41"/>
  <c r="C78" i="41"/>
  <c r="D78" i="41"/>
  <c r="E78" i="41"/>
  <c r="G78" i="41"/>
  <c r="L78" i="41"/>
  <c r="M78" i="41"/>
  <c r="C79" i="41"/>
  <c r="D79" i="41"/>
  <c r="E79" i="41"/>
  <c r="G79" i="41"/>
  <c r="L79" i="41"/>
  <c r="M79" i="41"/>
  <c r="C80" i="41"/>
  <c r="D80" i="41"/>
  <c r="E80" i="41"/>
  <c r="G80" i="41"/>
  <c r="L80" i="41"/>
  <c r="M80" i="41"/>
  <c r="C81" i="41"/>
  <c r="D81" i="41"/>
  <c r="E81" i="41"/>
  <c r="G81" i="41"/>
  <c r="L81" i="41"/>
  <c r="M81" i="41"/>
  <c r="C82" i="41"/>
  <c r="D82" i="41"/>
  <c r="E82" i="41"/>
  <c r="G82" i="41"/>
  <c r="L82" i="41"/>
  <c r="M82" i="41"/>
  <c r="C83" i="41"/>
  <c r="D83" i="41"/>
  <c r="E83" i="41"/>
  <c r="G83" i="41"/>
  <c r="L83" i="41"/>
  <c r="M83" i="41"/>
  <c r="C84" i="41"/>
  <c r="D84" i="41"/>
  <c r="E84" i="41"/>
  <c r="G84" i="41"/>
  <c r="L84" i="41"/>
  <c r="M84" i="41"/>
  <c r="C85" i="41"/>
  <c r="D85" i="41"/>
  <c r="E85" i="41"/>
  <c r="G85" i="41"/>
  <c r="L85" i="41"/>
  <c r="M85" i="41"/>
  <c r="C86" i="41"/>
  <c r="D86" i="41"/>
  <c r="E86" i="41"/>
  <c r="G86" i="41"/>
  <c r="L86" i="41"/>
  <c r="M86" i="41"/>
  <c r="C87" i="41"/>
  <c r="D87" i="41"/>
  <c r="E87" i="41"/>
  <c r="G87" i="41"/>
  <c r="L87" i="41"/>
  <c r="M87" i="41"/>
  <c r="C88" i="41"/>
  <c r="D88" i="41"/>
  <c r="E88" i="41"/>
  <c r="G88" i="41"/>
  <c r="L88" i="41"/>
  <c r="M88" i="41"/>
  <c r="C89" i="41"/>
  <c r="D89" i="41"/>
  <c r="E89" i="41"/>
  <c r="G89" i="41"/>
  <c r="L89" i="41"/>
  <c r="M89" i="41"/>
  <c r="C90" i="41"/>
  <c r="D90" i="41"/>
  <c r="E90" i="41"/>
  <c r="G90" i="41"/>
  <c r="L90" i="41"/>
  <c r="M90" i="41"/>
  <c r="C91" i="41"/>
  <c r="D91" i="41"/>
  <c r="E91" i="41"/>
  <c r="G91" i="41"/>
  <c r="L91" i="41"/>
  <c r="M91" i="41"/>
  <c r="C92" i="41"/>
  <c r="D92" i="41"/>
  <c r="E92" i="41"/>
  <c r="G92" i="41"/>
  <c r="L92" i="41"/>
  <c r="M92" i="41"/>
  <c r="C93" i="41"/>
  <c r="D93" i="41"/>
  <c r="E93" i="41"/>
  <c r="G93" i="41"/>
  <c r="L93" i="41"/>
  <c r="M93" i="41"/>
  <c r="C94" i="41"/>
  <c r="D94" i="41"/>
  <c r="E94" i="41"/>
  <c r="G94" i="41"/>
  <c r="L94" i="41"/>
  <c r="M94" i="41"/>
  <c r="C95" i="41"/>
  <c r="D95" i="41"/>
  <c r="E95" i="41"/>
  <c r="G95" i="41"/>
  <c r="L95" i="41"/>
  <c r="M95" i="41"/>
  <c r="C96" i="41"/>
  <c r="D96" i="41"/>
  <c r="E96" i="41"/>
  <c r="G96" i="41"/>
  <c r="L96" i="41"/>
  <c r="M96" i="41"/>
  <c r="C97" i="41"/>
  <c r="D97" i="41"/>
  <c r="E97" i="41"/>
  <c r="G97" i="41"/>
  <c r="L97" i="41"/>
  <c r="M97" i="41"/>
  <c r="C98" i="41"/>
  <c r="D98" i="41"/>
  <c r="E98" i="41"/>
  <c r="G98" i="41"/>
  <c r="L98" i="41"/>
  <c r="M98" i="41"/>
  <c r="C99" i="41"/>
  <c r="D99" i="41"/>
  <c r="E99" i="41"/>
  <c r="G99" i="41"/>
  <c r="L99" i="41"/>
  <c r="M99" i="41"/>
  <c r="C100" i="41"/>
  <c r="D100" i="41"/>
  <c r="E100" i="41"/>
  <c r="G100" i="41"/>
  <c r="L100" i="41"/>
  <c r="M100" i="41"/>
  <c r="C101" i="41"/>
  <c r="D101" i="41"/>
  <c r="E101" i="41"/>
  <c r="G101" i="41"/>
  <c r="L101" i="41"/>
  <c r="M101" i="41"/>
  <c r="C102" i="41"/>
  <c r="D102" i="41"/>
  <c r="E102" i="41"/>
  <c r="G102" i="41"/>
  <c r="L102" i="41"/>
  <c r="M102" i="41"/>
  <c r="C103" i="41"/>
  <c r="D103" i="41"/>
  <c r="E103" i="41"/>
  <c r="G103" i="41"/>
  <c r="L103" i="41"/>
  <c r="M103" i="41"/>
  <c r="C104" i="41"/>
  <c r="D104" i="41"/>
  <c r="E104" i="41"/>
  <c r="G104" i="41"/>
  <c r="L104" i="41"/>
  <c r="M104" i="41"/>
  <c r="C105" i="41"/>
  <c r="D105" i="41"/>
  <c r="E105" i="41"/>
  <c r="G105" i="41"/>
  <c r="L105" i="41"/>
  <c r="M105" i="41"/>
  <c r="C106" i="41"/>
  <c r="D106" i="41"/>
  <c r="E106" i="41"/>
  <c r="G106" i="41"/>
  <c r="L106" i="41"/>
  <c r="M106" i="41"/>
  <c r="C107" i="41"/>
  <c r="D107" i="41"/>
  <c r="E107" i="41"/>
  <c r="G107" i="41"/>
  <c r="L107" i="41"/>
  <c r="M107" i="41"/>
  <c r="C108" i="41"/>
  <c r="D108" i="41"/>
  <c r="E108" i="41"/>
  <c r="G108" i="41"/>
  <c r="L108" i="41"/>
  <c r="M108" i="41"/>
  <c r="C109" i="41"/>
  <c r="D109" i="41"/>
  <c r="E109" i="41"/>
  <c r="G109" i="41"/>
  <c r="L109" i="41"/>
  <c r="M109" i="41"/>
  <c r="C110" i="41"/>
  <c r="D110" i="41"/>
  <c r="E110" i="41"/>
  <c r="G110" i="41"/>
  <c r="L110" i="41"/>
  <c r="M110" i="41"/>
  <c r="C111" i="41"/>
  <c r="D111" i="41"/>
  <c r="E111" i="41"/>
  <c r="G111" i="41"/>
  <c r="L111" i="41"/>
  <c r="M111" i="41"/>
  <c r="C112" i="41"/>
  <c r="D112" i="41"/>
  <c r="E112" i="41"/>
  <c r="G112" i="41"/>
  <c r="L112" i="41"/>
  <c r="M112" i="41"/>
  <c r="C113" i="41"/>
  <c r="D113" i="41"/>
  <c r="E113" i="41"/>
  <c r="G113" i="41"/>
  <c r="L113" i="41"/>
  <c r="M113" i="41"/>
  <c r="C114" i="41"/>
  <c r="D114" i="41"/>
  <c r="E114" i="41"/>
  <c r="G114" i="41"/>
  <c r="L114" i="41"/>
  <c r="M114" i="41"/>
  <c r="C115" i="41"/>
  <c r="D115" i="41"/>
  <c r="E115" i="41"/>
  <c r="G115" i="41"/>
  <c r="L115" i="41"/>
  <c r="M115" i="41"/>
  <c r="C116" i="41"/>
  <c r="D116" i="41"/>
  <c r="E116" i="41"/>
  <c r="G116" i="41"/>
  <c r="L116" i="41"/>
  <c r="M116" i="41"/>
  <c r="C117" i="41"/>
  <c r="D117" i="41"/>
  <c r="E117" i="41"/>
  <c r="G117" i="41"/>
  <c r="L117" i="41"/>
  <c r="M117" i="41"/>
  <c r="C118" i="41"/>
  <c r="D118" i="41"/>
  <c r="E118" i="41"/>
  <c r="G118" i="41"/>
  <c r="L118" i="41"/>
  <c r="M118" i="41"/>
  <c r="C119" i="41"/>
  <c r="D119" i="41"/>
  <c r="E119" i="41"/>
  <c r="G119" i="41"/>
  <c r="L119" i="41"/>
  <c r="M119" i="41"/>
  <c r="C120" i="41"/>
  <c r="D120" i="41"/>
  <c r="E120" i="41"/>
  <c r="G120" i="41"/>
  <c r="L120" i="41"/>
  <c r="M120" i="41"/>
  <c r="C121" i="41"/>
  <c r="D121" i="41"/>
  <c r="E121" i="41"/>
  <c r="G121" i="41"/>
  <c r="L121" i="41"/>
  <c r="M121" i="41"/>
  <c r="C122" i="41"/>
  <c r="D122" i="41"/>
  <c r="E122" i="41"/>
  <c r="G122" i="41"/>
  <c r="L122" i="41"/>
  <c r="M122" i="41"/>
  <c r="C123" i="41"/>
  <c r="D123" i="41"/>
  <c r="E123" i="41"/>
  <c r="G123" i="41"/>
  <c r="L123" i="41"/>
  <c r="M123" i="41"/>
  <c r="C124" i="41"/>
  <c r="D124" i="41"/>
  <c r="E124" i="41"/>
  <c r="G124" i="41"/>
  <c r="L124" i="41"/>
  <c r="M124" i="41"/>
  <c r="C125" i="41"/>
  <c r="D125" i="41"/>
  <c r="E125" i="41"/>
  <c r="G125" i="41"/>
  <c r="L125" i="41"/>
  <c r="M125" i="41"/>
  <c r="C126" i="41"/>
  <c r="D126" i="41"/>
  <c r="E126" i="41"/>
  <c r="G126" i="41"/>
  <c r="L126" i="41"/>
  <c r="M126" i="41"/>
  <c r="C127" i="41"/>
  <c r="D127" i="41"/>
  <c r="E127" i="41"/>
  <c r="G127" i="41"/>
  <c r="L127" i="41"/>
  <c r="M127" i="41"/>
  <c r="C128" i="41"/>
  <c r="D128" i="41"/>
  <c r="E128" i="41"/>
  <c r="G128" i="41"/>
  <c r="L128" i="41"/>
  <c r="M128" i="41"/>
  <c r="C129" i="41"/>
  <c r="D129" i="41"/>
  <c r="E129" i="41"/>
  <c r="G129" i="41"/>
  <c r="L129" i="41"/>
  <c r="M129" i="41"/>
  <c r="C130" i="41"/>
  <c r="D130" i="41"/>
  <c r="E130" i="41"/>
  <c r="G130" i="41"/>
  <c r="L130" i="41"/>
  <c r="M130" i="41"/>
  <c r="C131" i="41"/>
  <c r="D131" i="41"/>
  <c r="E131" i="41"/>
  <c r="G131" i="41"/>
  <c r="L131" i="41"/>
  <c r="M131" i="41"/>
  <c r="C132" i="41"/>
  <c r="D132" i="41"/>
  <c r="E132" i="41"/>
  <c r="G132" i="41"/>
  <c r="L132" i="41"/>
  <c r="M132" i="41"/>
  <c r="C133" i="41"/>
  <c r="D133" i="41"/>
  <c r="E133" i="41"/>
  <c r="G133" i="41"/>
  <c r="L133" i="41"/>
  <c r="M133" i="41"/>
  <c r="C134" i="41"/>
  <c r="D134" i="41"/>
  <c r="E134" i="41"/>
  <c r="G134" i="41"/>
  <c r="L134" i="41"/>
  <c r="M134" i="41"/>
  <c r="C135" i="41"/>
  <c r="D135" i="41"/>
  <c r="E135" i="41"/>
  <c r="G135" i="41"/>
  <c r="L135" i="41"/>
  <c r="M135" i="41"/>
  <c r="C136" i="41"/>
  <c r="D136" i="41"/>
  <c r="E136" i="41"/>
  <c r="G136" i="41"/>
  <c r="L136" i="41"/>
  <c r="M136" i="41"/>
  <c r="C137" i="41"/>
  <c r="D137" i="41"/>
  <c r="E137" i="41"/>
  <c r="G137" i="41"/>
  <c r="L137" i="41"/>
  <c r="M137" i="41"/>
  <c r="C138" i="41"/>
  <c r="D138" i="41"/>
  <c r="E138" i="41"/>
  <c r="G138" i="41"/>
  <c r="L138" i="41"/>
  <c r="M138" i="41"/>
  <c r="C139" i="41"/>
  <c r="D139" i="41"/>
  <c r="E139" i="41"/>
  <c r="G139" i="41"/>
  <c r="L139" i="41"/>
  <c r="M139" i="41"/>
  <c r="C140" i="41"/>
  <c r="D140" i="41"/>
  <c r="E140" i="41"/>
  <c r="G140" i="41"/>
  <c r="L140" i="41"/>
  <c r="M140" i="41"/>
  <c r="C141" i="41"/>
  <c r="D141" i="41"/>
  <c r="E141" i="41"/>
  <c r="G141" i="41"/>
  <c r="L141" i="41"/>
  <c r="M141" i="41"/>
  <c r="C142" i="41"/>
  <c r="D142" i="41"/>
  <c r="E142" i="41"/>
  <c r="G142" i="41"/>
  <c r="L142" i="41"/>
  <c r="M142" i="41"/>
  <c r="C143" i="41"/>
  <c r="D143" i="41"/>
  <c r="E143" i="41"/>
  <c r="G143" i="41"/>
  <c r="L143" i="41"/>
  <c r="M143" i="41"/>
  <c r="C144" i="41"/>
  <c r="D144" i="41"/>
  <c r="E144" i="41"/>
  <c r="G144" i="41"/>
  <c r="L144" i="41"/>
  <c r="M144" i="41"/>
  <c r="C145" i="41"/>
  <c r="D145" i="41"/>
  <c r="E145" i="41"/>
  <c r="G145" i="41"/>
  <c r="L145" i="41"/>
  <c r="M145" i="41"/>
  <c r="C146" i="41"/>
  <c r="D146" i="41"/>
  <c r="E146" i="41"/>
  <c r="G146" i="41"/>
  <c r="L146" i="41"/>
  <c r="M146" i="41"/>
  <c r="C147" i="41"/>
  <c r="D147" i="41"/>
  <c r="E147" i="41"/>
  <c r="G147" i="41"/>
  <c r="L147" i="41"/>
  <c r="M147" i="41"/>
  <c r="C148" i="41"/>
  <c r="D148" i="41"/>
  <c r="E148" i="41"/>
  <c r="G148" i="41"/>
  <c r="L148" i="41"/>
  <c r="M148" i="41"/>
  <c r="C149" i="41"/>
  <c r="D149" i="41"/>
  <c r="E149" i="41"/>
  <c r="G149" i="41"/>
  <c r="L149" i="41"/>
  <c r="M149" i="41"/>
  <c r="C150" i="41"/>
  <c r="D150" i="41"/>
  <c r="E150" i="41"/>
  <c r="G150" i="41"/>
  <c r="L150" i="41"/>
  <c r="M150" i="41"/>
  <c r="C151" i="41"/>
  <c r="D151" i="41"/>
  <c r="E151" i="41"/>
  <c r="G151" i="41"/>
  <c r="L151" i="41"/>
  <c r="M151" i="41"/>
  <c r="C152" i="41"/>
  <c r="D152" i="41"/>
  <c r="E152" i="41"/>
  <c r="G152" i="41"/>
  <c r="L152" i="41"/>
  <c r="M152" i="41"/>
  <c r="C153" i="41"/>
  <c r="D153" i="41"/>
  <c r="E153" i="41"/>
  <c r="G153" i="41"/>
  <c r="L153" i="41"/>
  <c r="M153" i="41"/>
  <c r="C154" i="41"/>
  <c r="D154" i="41"/>
  <c r="E154" i="41"/>
  <c r="G154" i="41"/>
  <c r="L154" i="41"/>
  <c r="M154" i="41"/>
  <c r="C155" i="41"/>
  <c r="D155" i="41"/>
  <c r="E155" i="41"/>
  <c r="G155" i="41"/>
  <c r="L155" i="41"/>
  <c r="M155" i="41"/>
  <c r="C156" i="41"/>
  <c r="D156" i="41"/>
  <c r="E156" i="41"/>
  <c r="G156" i="41"/>
  <c r="L156" i="41"/>
  <c r="M156" i="41"/>
  <c r="C157" i="41"/>
  <c r="D157" i="41"/>
  <c r="E157" i="41"/>
  <c r="G157" i="41"/>
  <c r="L157" i="41"/>
  <c r="M157" i="41"/>
  <c r="C158" i="41"/>
  <c r="D158" i="41"/>
  <c r="E158" i="41"/>
  <c r="G158" i="41"/>
  <c r="L158" i="41"/>
  <c r="M158" i="41"/>
  <c r="C159" i="41"/>
  <c r="D159" i="41"/>
  <c r="E159" i="41"/>
  <c r="G159" i="41"/>
  <c r="L159" i="41"/>
  <c r="M159" i="41"/>
  <c r="C160" i="41"/>
  <c r="D160" i="41"/>
  <c r="E160" i="41"/>
  <c r="G160" i="41"/>
  <c r="L160" i="41"/>
  <c r="M160" i="41"/>
  <c r="C161" i="41"/>
  <c r="D161" i="41"/>
  <c r="E161" i="41"/>
  <c r="G161" i="41"/>
  <c r="L161" i="41"/>
  <c r="M161" i="41"/>
  <c r="C162" i="41"/>
  <c r="D162" i="41"/>
  <c r="E162" i="41"/>
  <c r="G162" i="41"/>
  <c r="L162" i="41"/>
  <c r="M162" i="41"/>
  <c r="C163" i="41"/>
  <c r="D163" i="41"/>
  <c r="E163" i="41"/>
  <c r="G163" i="41"/>
  <c r="L163" i="41"/>
  <c r="M163" i="41"/>
  <c r="C164" i="41"/>
  <c r="D164" i="41"/>
  <c r="E164" i="41"/>
  <c r="G164" i="41"/>
  <c r="L164" i="41"/>
  <c r="M164" i="41"/>
  <c r="C165" i="41"/>
  <c r="D165" i="41"/>
  <c r="E165" i="41"/>
  <c r="G165" i="41"/>
  <c r="L165" i="41"/>
  <c r="M165" i="41"/>
  <c r="C166" i="41"/>
  <c r="D166" i="41"/>
  <c r="E166" i="41"/>
  <c r="G166" i="41"/>
  <c r="L166" i="41"/>
  <c r="M166" i="41"/>
  <c r="C167" i="41"/>
  <c r="D167" i="41"/>
  <c r="E167" i="41"/>
  <c r="G167" i="41"/>
  <c r="L167" i="41"/>
  <c r="M167" i="41"/>
  <c r="C168" i="41"/>
  <c r="D168" i="41"/>
  <c r="E168" i="41"/>
  <c r="G168" i="41"/>
  <c r="L168" i="41"/>
  <c r="M168" i="41"/>
  <c r="C169" i="41"/>
  <c r="D169" i="41"/>
  <c r="E169" i="41"/>
  <c r="G169" i="41"/>
  <c r="L169" i="41"/>
  <c r="M169" i="41"/>
  <c r="C170" i="41"/>
  <c r="D170" i="41"/>
  <c r="E170" i="41"/>
  <c r="G170" i="41"/>
  <c r="L170" i="41"/>
  <c r="M170" i="41"/>
  <c r="C171" i="41"/>
  <c r="D171" i="41"/>
  <c r="E171" i="41"/>
  <c r="G171" i="41"/>
  <c r="L171" i="41"/>
  <c r="M171" i="41"/>
  <c r="C172" i="41"/>
  <c r="D172" i="41"/>
  <c r="E172" i="41"/>
  <c r="G172" i="41"/>
  <c r="L172" i="41"/>
  <c r="M172" i="41"/>
  <c r="C173" i="41"/>
  <c r="D173" i="41"/>
  <c r="E173" i="41"/>
  <c r="G173" i="41"/>
  <c r="L173" i="41"/>
  <c r="M173" i="41"/>
  <c r="C174" i="41"/>
  <c r="D174" i="41"/>
  <c r="E174" i="41"/>
  <c r="G174" i="41"/>
  <c r="L174" i="41"/>
  <c r="M174" i="41"/>
  <c r="C175" i="41"/>
  <c r="D175" i="41"/>
  <c r="E175" i="41"/>
  <c r="G175" i="41"/>
  <c r="L175" i="41"/>
  <c r="M175" i="41"/>
  <c r="C176" i="41"/>
  <c r="D176" i="41"/>
  <c r="E176" i="41"/>
  <c r="G176" i="41"/>
  <c r="L176" i="41"/>
  <c r="M176" i="41"/>
  <c r="C177" i="41"/>
  <c r="D177" i="41"/>
  <c r="E177" i="41"/>
  <c r="G177" i="41"/>
  <c r="L177" i="41"/>
  <c r="M177" i="41"/>
  <c r="C178" i="41"/>
  <c r="D178" i="41"/>
  <c r="E178" i="41"/>
  <c r="G178" i="41"/>
  <c r="L178" i="41"/>
  <c r="M178" i="41"/>
  <c r="C179" i="41"/>
  <c r="D179" i="41"/>
  <c r="E179" i="41"/>
  <c r="G179" i="41"/>
  <c r="L179" i="41"/>
  <c r="M179" i="41"/>
  <c r="C180" i="41"/>
  <c r="D180" i="41"/>
  <c r="E180" i="41"/>
  <c r="G180" i="41"/>
  <c r="L180" i="41"/>
  <c r="M180" i="41"/>
  <c r="C181" i="41"/>
  <c r="D181" i="41"/>
  <c r="E181" i="41"/>
  <c r="G181" i="41"/>
  <c r="L181" i="41"/>
  <c r="M181" i="41"/>
  <c r="C182" i="41"/>
  <c r="D182" i="41"/>
  <c r="E182" i="41"/>
  <c r="G182" i="41"/>
  <c r="L182" i="41"/>
  <c r="M182" i="41"/>
  <c r="C183" i="41"/>
  <c r="D183" i="41"/>
  <c r="E183" i="41"/>
  <c r="G183" i="41"/>
  <c r="L183" i="41"/>
  <c r="M183" i="41"/>
  <c r="C184" i="41"/>
  <c r="D184" i="41"/>
  <c r="E184" i="41"/>
  <c r="G184" i="41"/>
  <c r="L184" i="41"/>
  <c r="M184" i="41"/>
  <c r="C185" i="41"/>
  <c r="D185" i="41"/>
  <c r="E185" i="41"/>
  <c r="G185" i="41"/>
  <c r="L185" i="41"/>
  <c r="M185" i="41"/>
  <c r="C186" i="41"/>
  <c r="D186" i="41"/>
  <c r="E186" i="41"/>
  <c r="G186" i="41"/>
  <c r="L186" i="41"/>
  <c r="M186" i="41"/>
  <c r="C187" i="41"/>
  <c r="D187" i="41"/>
  <c r="E187" i="41"/>
  <c r="G187" i="41"/>
  <c r="L187" i="41"/>
  <c r="M187" i="41"/>
  <c r="C188" i="41"/>
  <c r="D188" i="41"/>
  <c r="E188" i="41"/>
  <c r="G188" i="41"/>
  <c r="L188" i="41"/>
  <c r="M188" i="41"/>
  <c r="C189" i="41"/>
  <c r="D189" i="41"/>
  <c r="E189" i="41"/>
  <c r="G189" i="41"/>
  <c r="L189" i="41"/>
  <c r="M189" i="41"/>
  <c r="C190" i="41"/>
  <c r="D190" i="41"/>
  <c r="E190" i="41"/>
  <c r="G190" i="41"/>
  <c r="L190" i="41"/>
  <c r="M190" i="41"/>
  <c r="C191" i="41"/>
  <c r="D191" i="41"/>
  <c r="E191" i="41"/>
  <c r="G191" i="41"/>
  <c r="L191" i="41"/>
  <c r="M191" i="41"/>
  <c r="C192" i="41"/>
  <c r="D192" i="41"/>
  <c r="E192" i="41"/>
  <c r="G192" i="41"/>
  <c r="L192" i="41"/>
  <c r="M192" i="41"/>
  <c r="C193" i="41"/>
  <c r="D193" i="41"/>
  <c r="E193" i="41"/>
  <c r="G193" i="41"/>
  <c r="L193" i="41"/>
  <c r="M193" i="41"/>
  <c r="C194" i="41"/>
  <c r="D194" i="41"/>
  <c r="E194" i="41"/>
  <c r="G194" i="41"/>
  <c r="L194" i="41"/>
  <c r="M194" i="41"/>
  <c r="C195" i="41"/>
  <c r="D195" i="41"/>
  <c r="E195" i="41"/>
  <c r="G195" i="41"/>
  <c r="L195" i="41"/>
  <c r="M195" i="41"/>
  <c r="C196" i="41"/>
  <c r="D196" i="41"/>
  <c r="E196" i="41"/>
  <c r="G196" i="41"/>
  <c r="L196" i="41"/>
  <c r="M196" i="41"/>
  <c r="C197" i="41"/>
  <c r="D197" i="41"/>
  <c r="E197" i="41"/>
  <c r="G197" i="41"/>
  <c r="L197" i="41"/>
  <c r="M197" i="41"/>
  <c r="C198" i="41"/>
  <c r="D198" i="41"/>
  <c r="E198" i="41"/>
  <c r="G198" i="41"/>
  <c r="L198" i="41"/>
  <c r="M198" i="41"/>
  <c r="C199" i="41"/>
  <c r="D199" i="41"/>
  <c r="E199" i="41"/>
  <c r="G199" i="41"/>
  <c r="L199" i="41"/>
  <c r="M199" i="41"/>
  <c r="C200" i="41"/>
  <c r="D200" i="41"/>
  <c r="E200" i="41"/>
  <c r="G200" i="41"/>
  <c r="L200" i="41"/>
  <c r="M200" i="41"/>
  <c r="C201" i="41"/>
  <c r="D201" i="41"/>
  <c r="E201" i="41"/>
  <c r="G201" i="41"/>
  <c r="L201" i="41"/>
  <c r="M201" i="41"/>
  <c r="C202" i="41"/>
  <c r="D202" i="41"/>
  <c r="E202" i="41"/>
  <c r="G202" i="41"/>
  <c r="L202" i="41"/>
  <c r="M202" i="41"/>
  <c r="C203" i="41"/>
  <c r="D203" i="41"/>
  <c r="E203" i="41"/>
  <c r="G203" i="41"/>
  <c r="L203" i="41"/>
  <c r="M203" i="41"/>
  <c r="C204" i="41"/>
  <c r="D204" i="41"/>
  <c r="E204" i="41"/>
  <c r="G204" i="41"/>
  <c r="L204" i="41"/>
  <c r="M204" i="41"/>
  <c r="C205" i="41"/>
  <c r="D205" i="41"/>
  <c r="E205" i="41"/>
  <c r="G205" i="41"/>
  <c r="L205" i="41"/>
  <c r="M205" i="41"/>
  <c r="C206" i="41"/>
  <c r="D206" i="41"/>
  <c r="E206" i="41"/>
  <c r="G206" i="41"/>
  <c r="L206" i="41"/>
  <c r="M206" i="41"/>
  <c r="C207" i="41"/>
  <c r="D207" i="41"/>
  <c r="E207" i="41"/>
  <c r="G207" i="41"/>
  <c r="L207" i="41"/>
  <c r="M207" i="41"/>
  <c r="C208" i="41"/>
  <c r="D208" i="41"/>
  <c r="E208" i="41"/>
  <c r="G208" i="41"/>
  <c r="L208" i="41"/>
  <c r="M208" i="41"/>
  <c r="C209" i="41"/>
  <c r="D209" i="41"/>
  <c r="E209" i="41"/>
  <c r="G209" i="41"/>
  <c r="L209" i="41"/>
  <c r="M209" i="41"/>
  <c r="C210" i="41"/>
  <c r="D210" i="41"/>
  <c r="E210" i="41"/>
  <c r="G210" i="41"/>
  <c r="L210" i="41"/>
  <c r="M210" i="41"/>
  <c r="C211" i="41"/>
  <c r="D211" i="41"/>
  <c r="E211" i="41"/>
  <c r="G211" i="41"/>
  <c r="L211" i="41"/>
  <c r="M211" i="41"/>
  <c r="C212" i="41"/>
  <c r="D212" i="41"/>
  <c r="E212" i="41"/>
  <c r="G212" i="41"/>
  <c r="L212" i="41"/>
  <c r="M212" i="41"/>
  <c r="C213" i="41"/>
  <c r="D213" i="41"/>
  <c r="E213" i="41"/>
  <c r="G213" i="41"/>
  <c r="L213" i="41"/>
  <c r="M213" i="41"/>
  <c r="C214" i="41"/>
  <c r="D214" i="41"/>
  <c r="E214" i="41"/>
  <c r="G214" i="41"/>
  <c r="L214" i="41"/>
  <c r="M214" i="41"/>
  <c r="C215" i="41"/>
  <c r="D215" i="41"/>
  <c r="E215" i="41"/>
  <c r="G215" i="41"/>
  <c r="L215" i="41"/>
  <c r="M215" i="41"/>
  <c r="C216" i="41"/>
  <c r="D216" i="41"/>
  <c r="E216" i="41"/>
  <c r="G216" i="41"/>
  <c r="L216" i="41"/>
  <c r="M216" i="41"/>
  <c r="C217" i="41"/>
  <c r="D217" i="41"/>
  <c r="E217" i="41"/>
  <c r="G217" i="41"/>
  <c r="L217" i="41"/>
  <c r="M217" i="41"/>
  <c r="C218" i="41"/>
  <c r="D218" i="41"/>
  <c r="E218" i="41"/>
  <c r="G218" i="41"/>
  <c r="L218" i="41"/>
  <c r="M218" i="41"/>
  <c r="C219" i="41"/>
  <c r="D219" i="41"/>
  <c r="E219" i="41"/>
  <c r="G219" i="41"/>
  <c r="L219" i="41"/>
  <c r="M219" i="41"/>
  <c r="C220" i="41"/>
  <c r="D220" i="41"/>
  <c r="E220" i="41"/>
  <c r="G220" i="41"/>
  <c r="L220" i="41"/>
  <c r="M220" i="41"/>
  <c r="C221" i="41"/>
  <c r="D221" i="41"/>
  <c r="E221" i="41"/>
  <c r="G221" i="41"/>
  <c r="L221" i="41"/>
  <c r="M221" i="41"/>
  <c r="C222" i="41"/>
  <c r="D222" i="41"/>
  <c r="E222" i="41"/>
  <c r="G222" i="41"/>
  <c r="L222" i="41"/>
  <c r="M222" i="41"/>
  <c r="C223" i="41"/>
  <c r="D223" i="41"/>
  <c r="E223" i="41"/>
  <c r="G223" i="41"/>
  <c r="L223" i="41"/>
  <c r="M223" i="41"/>
  <c r="C224" i="41"/>
  <c r="D224" i="41"/>
  <c r="E224" i="41"/>
  <c r="G224" i="41"/>
  <c r="L224" i="41"/>
  <c r="M224" i="41"/>
  <c r="C225" i="41"/>
  <c r="D225" i="41"/>
  <c r="E225" i="41"/>
  <c r="G225" i="41"/>
  <c r="L225" i="41"/>
  <c r="M225" i="41"/>
  <c r="C226" i="41"/>
  <c r="D226" i="41"/>
  <c r="E226" i="41"/>
  <c r="G226" i="41"/>
  <c r="L226" i="41"/>
  <c r="M226" i="41"/>
  <c r="C227" i="41"/>
  <c r="D227" i="41"/>
  <c r="E227" i="41"/>
  <c r="G227" i="41"/>
  <c r="L227" i="41"/>
  <c r="M227" i="41"/>
  <c r="C228" i="41"/>
  <c r="D228" i="41"/>
  <c r="E228" i="41"/>
  <c r="G228" i="41"/>
  <c r="L228" i="41"/>
  <c r="M228" i="41"/>
  <c r="C229" i="41"/>
  <c r="D229" i="41"/>
  <c r="E229" i="41"/>
  <c r="G229" i="41"/>
  <c r="L229" i="41"/>
  <c r="M229" i="41"/>
  <c r="C230" i="41"/>
  <c r="D230" i="41"/>
  <c r="E230" i="41"/>
  <c r="G230" i="41"/>
  <c r="L230" i="41"/>
  <c r="M230" i="41"/>
  <c r="C231" i="41"/>
  <c r="D231" i="41"/>
  <c r="E231" i="41"/>
  <c r="G231" i="41"/>
  <c r="L231" i="41"/>
  <c r="M231" i="41"/>
  <c r="C232" i="41"/>
  <c r="D232" i="41"/>
  <c r="E232" i="41"/>
  <c r="G232" i="41"/>
  <c r="L232" i="41"/>
  <c r="M232" i="41"/>
  <c r="C233" i="41"/>
  <c r="D233" i="41"/>
  <c r="E233" i="41"/>
  <c r="G233" i="41"/>
  <c r="L233" i="41"/>
  <c r="M233" i="41"/>
  <c r="C234" i="41"/>
  <c r="D234" i="41"/>
  <c r="E234" i="41"/>
  <c r="G234" i="41"/>
  <c r="L234" i="41"/>
  <c r="M234" i="41"/>
  <c r="C235" i="41"/>
  <c r="D235" i="41"/>
  <c r="E235" i="41"/>
  <c r="G235" i="41"/>
  <c r="L235" i="41"/>
  <c r="M235" i="41"/>
  <c r="C236" i="41"/>
  <c r="D236" i="41"/>
  <c r="E236" i="41"/>
  <c r="G236" i="41"/>
  <c r="L236" i="41"/>
  <c r="M236" i="41"/>
  <c r="C237" i="41"/>
  <c r="D237" i="41"/>
  <c r="E237" i="41"/>
  <c r="G237" i="41"/>
  <c r="L237" i="41"/>
  <c r="M237" i="41"/>
  <c r="C238" i="41"/>
  <c r="D238" i="41"/>
  <c r="E238" i="41"/>
  <c r="G238" i="41"/>
  <c r="L238" i="41"/>
  <c r="M238" i="41"/>
  <c r="C239" i="41"/>
  <c r="D239" i="41"/>
  <c r="E239" i="41"/>
  <c r="G239" i="41"/>
  <c r="L239" i="41"/>
  <c r="M239" i="41"/>
  <c r="C240" i="41"/>
  <c r="D240" i="41"/>
  <c r="E240" i="41"/>
  <c r="G240" i="41"/>
  <c r="L240" i="41"/>
  <c r="M240" i="41"/>
  <c r="C241" i="41"/>
  <c r="D241" i="41"/>
  <c r="E241" i="41"/>
  <c r="G241" i="41"/>
  <c r="L241" i="41"/>
  <c r="M241" i="41"/>
  <c r="C242" i="41"/>
  <c r="D242" i="41"/>
  <c r="E242" i="41"/>
  <c r="G242" i="41"/>
  <c r="L242" i="41"/>
  <c r="M242" i="41"/>
  <c r="C243" i="41"/>
  <c r="D243" i="41"/>
  <c r="E243" i="41"/>
  <c r="G243" i="41"/>
  <c r="L243" i="41"/>
  <c r="M243" i="41"/>
  <c r="C244" i="41"/>
  <c r="D244" i="41"/>
  <c r="E244" i="41"/>
  <c r="G244" i="41"/>
  <c r="L244" i="41"/>
  <c r="M244" i="41"/>
  <c r="C245" i="41"/>
  <c r="D245" i="41"/>
  <c r="E245" i="41"/>
  <c r="G245" i="41"/>
  <c r="L245" i="41"/>
  <c r="M245" i="41"/>
  <c r="C246" i="41"/>
  <c r="D246" i="41"/>
  <c r="E246" i="41"/>
  <c r="G246" i="41"/>
  <c r="L246" i="41"/>
  <c r="M246" i="41"/>
  <c r="C247" i="41"/>
  <c r="D247" i="41"/>
  <c r="E247" i="41"/>
  <c r="G247" i="41"/>
  <c r="L247" i="41"/>
  <c r="M247" i="41"/>
  <c r="C248" i="41"/>
  <c r="D248" i="41"/>
  <c r="E248" i="41"/>
  <c r="G248" i="41"/>
  <c r="L248" i="41"/>
  <c r="M248" i="41"/>
  <c r="C249" i="41"/>
  <c r="D249" i="41"/>
  <c r="E249" i="41"/>
  <c r="G249" i="41"/>
  <c r="L249" i="41"/>
  <c r="M249" i="41"/>
  <c r="C250" i="41"/>
  <c r="D250" i="41"/>
  <c r="E250" i="41"/>
  <c r="G250" i="41"/>
  <c r="L250" i="41"/>
  <c r="M250" i="41"/>
  <c r="C251" i="41"/>
  <c r="D251" i="41"/>
  <c r="E251" i="41"/>
  <c r="G251" i="41"/>
  <c r="L251" i="41"/>
  <c r="M251" i="41"/>
  <c r="C252" i="41"/>
  <c r="D252" i="41"/>
  <c r="E252" i="41"/>
  <c r="G252" i="41"/>
  <c r="L252" i="41"/>
  <c r="M252" i="41"/>
  <c r="C253" i="41"/>
  <c r="D253" i="41"/>
  <c r="E253" i="41"/>
  <c r="G253" i="41"/>
  <c r="L253" i="41"/>
  <c r="M253" i="41"/>
  <c r="C254" i="41"/>
  <c r="D254" i="41"/>
  <c r="E254" i="41"/>
  <c r="G254" i="41"/>
  <c r="L254" i="41"/>
  <c r="M254" i="41"/>
  <c r="C255" i="41"/>
  <c r="D255" i="41"/>
  <c r="E255" i="41"/>
  <c r="G255" i="41"/>
  <c r="L255" i="41"/>
  <c r="M255" i="41"/>
  <c r="C256" i="41"/>
  <c r="D256" i="41"/>
  <c r="E256" i="41"/>
  <c r="G256" i="41"/>
  <c r="L256" i="41"/>
  <c r="M256" i="41"/>
  <c r="C257" i="41"/>
  <c r="D257" i="41"/>
  <c r="E257" i="41"/>
  <c r="G257" i="41"/>
  <c r="L257" i="41"/>
  <c r="M257" i="41"/>
  <c r="C258" i="41"/>
  <c r="D258" i="41"/>
  <c r="E258" i="41"/>
  <c r="G258" i="41"/>
  <c r="L258" i="41"/>
  <c r="M258" i="41"/>
  <c r="C259" i="41"/>
  <c r="D259" i="41"/>
  <c r="E259" i="41"/>
  <c r="G259" i="41"/>
  <c r="L259" i="41"/>
  <c r="M259" i="41"/>
  <c r="C260" i="41"/>
  <c r="D260" i="41"/>
  <c r="E260" i="41"/>
  <c r="G260" i="41"/>
  <c r="L260" i="41"/>
  <c r="M260" i="41"/>
  <c r="C261" i="41"/>
  <c r="D261" i="41"/>
  <c r="E261" i="41"/>
  <c r="G261" i="41"/>
  <c r="L261" i="41"/>
  <c r="M261" i="41"/>
  <c r="C262" i="41"/>
  <c r="D262" i="41"/>
  <c r="E262" i="41"/>
  <c r="G262" i="41"/>
  <c r="L262" i="41"/>
  <c r="M262" i="41"/>
  <c r="C263" i="41"/>
  <c r="D263" i="41"/>
  <c r="E263" i="41"/>
  <c r="G263" i="41"/>
  <c r="L263" i="41"/>
  <c r="M263" i="41"/>
  <c r="C264" i="41"/>
  <c r="D264" i="41"/>
  <c r="E264" i="41"/>
  <c r="G264" i="41"/>
  <c r="L264" i="41"/>
  <c r="M264" i="41"/>
  <c r="C265" i="41"/>
  <c r="D265" i="41"/>
  <c r="E265" i="41"/>
  <c r="G265" i="41"/>
  <c r="L265" i="41"/>
  <c r="M265" i="41"/>
  <c r="C266" i="41"/>
  <c r="D266" i="41"/>
  <c r="E266" i="41"/>
  <c r="G266" i="41"/>
  <c r="L266" i="41"/>
  <c r="M266" i="41"/>
  <c r="C267" i="41"/>
  <c r="D267" i="41"/>
  <c r="E267" i="41"/>
  <c r="G267" i="41"/>
  <c r="L267" i="41"/>
  <c r="M267" i="41"/>
  <c r="C268" i="41"/>
  <c r="D268" i="41"/>
  <c r="E268" i="41"/>
  <c r="G268" i="41"/>
  <c r="L268" i="41"/>
  <c r="M268" i="41"/>
  <c r="C269" i="41"/>
  <c r="D269" i="41"/>
  <c r="E269" i="41"/>
  <c r="G269" i="41"/>
  <c r="L269" i="41"/>
  <c r="M269" i="41"/>
  <c r="C270" i="41"/>
  <c r="D270" i="41"/>
  <c r="E270" i="41"/>
  <c r="G270" i="41"/>
  <c r="L270" i="41"/>
  <c r="M270" i="41"/>
  <c r="C271" i="41"/>
  <c r="D271" i="41"/>
  <c r="E271" i="41"/>
  <c r="G271" i="41"/>
  <c r="L271" i="41"/>
  <c r="M271" i="41"/>
  <c r="C272" i="41"/>
  <c r="D272" i="41"/>
  <c r="E272" i="41"/>
  <c r="G272" i="41"/>
  <c r="L272" i="41"/>
  <c r="M272" i="41"/>
  <c r="C273" i="41"/>
  <c r="D273" i="41"/>
  <c r="E273" i="41"/>
  <c r="G273" i="41"/>
  <c r="L273" i="41"/>
  <c r="M273" i="41"/>
  <c r="C274" i="41"/>
  <c r="D274" i="41"/>
  <c r="E274" i="41"/>
  <c r="G274" i="41"/>
  <c r="L274" i="41"/>
  <c r="M274" i="41"/>
  <c r="C275" i="41"/>
  <c r="D275" i="41"/>
  <c r="E275" i="41"/>
  <c r="G275" i="41"/>
  <c r="L275" i="41"/>
  <c r="M275" i="41"/>
  <c r="C276" i="41"/>
  <c r="D276" i="41"/>
  <c r="E276" i="41"/>
  <c r="G276" i="41"/>
  <c r="L276" i="41"/>
  <c r="M276" i="41"/>
  <c r="C277" i="41"/>
  <c r="D277" i="41"/>
  <c r="E277" i="41"/>
  <c r="G277" i="41"/>
  <c r="L277" i="41"/>
  <c r="M277" i="41"/>
  <c r="C278" i="41"/>
  <c r="D278" i="41"/>
  <c r="E278" i="41"/>
  <c r="G278" i="41"/>
  <c r="L278" i="41"/>
  <c r="M278" i="41"/>
  <c r="C279" i="41"/>
  <c r="D279" i="41"/>
  <c r="E279" i="41"/>
  <c r="G279" i="41"/>
  <c r="L279" i="41"/>
  <c r="M279" i="41"/>
  <c r="C280" i="41"/>
  <c r="D280" i="41"/>
  <c r="E280" i="41"/>
  <c r="G280" i="41"/>
  <c r="L280" i="41"/>
  <c r="M280" i="41"/>
  <c r="C281" i="41"/>
  <c r="D281" i="41"/>
  <c r="E281" i="41"/>
  <c r="G281" i="41"/>
  <c r="L281" i="41"/>
  <c r="M281" i="41"/>
  <c r="C282" i="41"/>
  <c r="D282" i="41"/>
  <c r="E282" i="41"/>
  <c r="G282" i="41"/>
  <c r="L282" i="41"/>
  <c r="M282" i="41"/>
  <c r="C283" i="41"/>
  <c r="D283" i="41"/>
  <c r="E283" i="41"/>
  <c r="G283" i="41"/>
  <c r="L283" i="41"/>
  <c r="M283" i="41"/>
  <c r="C284" i="41"/>
  <c r="D284" i="41"/>
  <c r="E284" i="41"/>
  <c r="G284" i="41"/>
  <c r="L284" i="41"/>
  <c r="M284" i="41"/>
  <c r="C285" i="41"/>
  <c r="D285" i="41"/>
  <c r="E285" i="41"/>
  <c r="G285" i="41"/>
  <c r="L285" i="41"/>
  <c r="M285" i="41"/>
  <c r="C286" i="41"/>
  <c r="D286" i="41"/>
  <c r="E286" i="41"/>
  <c r="G286" i="41"/>
  <c r="L286" i="41"/>
  <c r="M286" i="41"/>
  <c r="C287" i="41"/>
  <c r="D287" i="41"/>
  <c r="E287" i="41"/>
  <c r="G287" i="41"/>
  <c r="L287" i="41"/>
  <c r="M287" i="41"/>
  <c r="C288" i="41"/>
  <c r="D288" i="41"/>
  <c r="E288" i="41"/>
  <c r="G288" i="41"/>
  <c r="L288" i="41"/>
  <c r="M288" i="41"/>
  <c r="C289" i="41"/>
  <c r="D289" i="41"/>
  <c r="E289" i="41"/>
  <c r="G289" i="41"/>
  <c r="L289" i="41"/>
  <c r="M289" i="41"/>
  <c r="C290" i="41"/>
  <c r="D290" i="41"/>
  <c r="E290" i="41"/>
  <c r="G290" i="41"/>
  <c r="L290" i="41"/>
  <c r="M290" i="41"/>
  <c r="C291" i="41"/>
  <c r="D291" i="41"/>
  <c r="E291" i="41"/>
  <c r="G291" i="41"/>
  <c r="L291" i="41"/>
  <c r="M291" i="41"/>
  <c r="C292" i="41"/>
  <c r="D292" i="41"/>
  <c r="E292" i="41"/>
  <c r="G292" i="41"/>
  <c r="L292" i="41"/>
  <c r="M292" i="41"/>
  <c r="C293" i="41"/>
  <c r="D293" i="41"/>
  <c r="E293" i="41"/>
  <c r="G293" i="41"/>
  <c r="L293" i="41"/>
  <c r="M293" i="41"/>
  <c r="C294" i="41"/>
  <c r="D294" i="41"/>
  <c r="E294" i="41"/>
  <c r="G294" i="41"/>
  <c r="L294" i="41"/>
  <c r="M294" i="41"/>
  <c r="C295" i="41"/>
  <c r="D295" i="41"/>
  <c r="E295" i="41"/>
  <c r="G295" i="41"/>
  <c r="L295" i="41"/>
  <c r="M295" i="41"/>
  <c r="C296" i="41"/>
  <c r="D296" i="41"/>
  <c r="E296" i="41"/>
  <c r="G296" i="41"/>
  <c r="L296" i="41"/>
  <c r="M296" i="41"/>
  <c r="C297" i="41"/>
  <c r="D297" i="41"/>
  <c r="E297" i="41"/>
  <c r="G297" i="41"/>
  <c r="L297" i="41"/>
  <c r="M297" i="41"/>
  <c r="C298" i="41"/>
  <c r="D298" i="41"/>
  <c r="E298" i="41"/>
  <c r="G298" i="41"/>
  <c r="L298" i="41"/>
  <c r="M298" i="41"/>
  <c r="C299" i="41"/>
  <c r="D299" i="41"/>
  <c r="E299" i="41"/>
  <c r="G299" i="41"/>
  <c r="L299" i="41"/>
  <c r="M299" i="41"/>
  <c r="C300" i="41"/>
  <c r="D300" i="41"/>
  <c r="E300" i="41"/>
  <c r="G300" i="41"/>
  <c r="L300" i="41"/>
  <c r="M300" i="41"/>
  <c r="C301" i="41"/>
  <c r="D301" i="41"/>
  <c r="E301" i="41"/>
  <c r="G301" i="41"/>
  <c r="L301" i="41"/>
  <c r="M301" i="41"/>
  <c r="C302" i="41"/>
  <c r="D302" i="41"/>
  <c r="E302" i="41"/>
  <c r="G302" i="41"/>
  <c r="L302" i="41"/>
  <c r="M302" i="41"/>
  <c r="C303" i="41"/>
  <c r="D303" i="41"/>
  <c r="E303" i="41"/>
  <c r="G303" i="41"/>
  <c r="L303" i="41"/>
  <c r="M303" i="41"/>
  <c r="C304" i="41"/>
  <c r="D304" i="41"/>
  <c r="E304" i="41"/>
  <c r="G304" i="41"/>
  <c r="L304" i="41"/>
  <c r="M304" i="41"/>
  <c r="C305" i="41"/>
  <c r="D305" i="41"/>
  <c r="E305" i="41"/>
  <c r="G305" i="41"/>
  <c r="L305" i="41"/>
  <c r="M305" i="41"/>
  <c r="C306" i="41"/>
  <c r="D306" i="41"/>
  <c r="E306" i="41"/>
  <c r="G306" i="41"/>
  <c r="L306" i="41"/>
  <c r="M306" i="41"/>
  <c r="C307" i="41"/>
  <c r="D307" i="41"/>
  <c r="E307" i="41"/>
  <c r="G307" i="41"/>
  <c r="L307" i="41"/>
  <c r="M307" i="41"/>
  <c r="C308" i="41"/>
  <c r="D308" i="41"/>
  <c r="E308" i="41"/>
  <c r="G308" i="41"/>
  <c r="L308" i="41"/>
  <c r="M308" i="41"/>
  <c r="C309" i="41"/>
  <c r="D309" i="41"/>
  <c r="E309" i="41"/>
  <c r="G309" i="41"/>
  <c r="L309" i="41"/>
  <c r="M309" i="41"/>
  <c r="C310" i="41"/>
  <c r="D310" i="41"/>
  <c r="E310" i="41"/>
  <c r="G310" i="41"/>
  <c r="L310" i="41"/>
  <c r="M310" i="41"/>
  <c r="C311" i="41"/>
  <c r="D311" i="41"/>
  <c r="E311" i="41"/>
  <c r="G311" i="41"/>
  <c r="L311" i="41"/>
  <c r="M311" i="41"/>
  <c r="C312" i="41"/>
  <c r="D312" i="41"/>
  <c r="E312" i="41"/>
  <c r="G312" i="41"/>
  <c r="L312" i="41"/>
  <c r="M312" i="41"/>
  <c r="C313" i="41"/>
  <c r="D313" i="41"/>
  <c r="E313" i="41"/>
  <c r="G313" i="41"/>
  <c r="L313" i="41"/>
  <c r="M313" i="41"/>
  <c r="C314" i="41"/>
  <c r="D314" i="41"/>
  <c r="E314" i="41"/>
  <c r="G314" i="41"/>
  <c r="L314" i="41"/>
  <c r="M314" i="41"/>
  <c r="C315" i="41"/>
  <c r="D315" i="41"/>
  <c r="E315" i="41"/>
  <c r="G315" i="41"/>
  <c r="L315" i="41"/>
  <c r="M315" i="41"/>
  <c r="C316" i="41"/>
  <c r="D316" i="41"/>
  <c r="E316" i="41"/>
  <c r="G316" i="41"/>
  <c r="L316" i="41"/>
  <c r="M316" i="41"/>
  <c r="C317" i="41"/>
  <c r="D317" i="41"/>
  <c r="E317" i="41"/>
  <c r="G317" i="41"/>
  <c r="L317" i="41"/>
  <c r="M317" i="41"/>
  <c r="C318" i="41"/>
  <c r="D318" i="41"/>
  <c r="E318" i="41"/>
  <c r="G318" i="41"/>
  <c r="L318" i="41"/>
  <c r="M318" i="41"/>
  <c r="C319" i="41"/>
  <c r="D319" i="41"/>
  <c r="E319" i="41"/>
  <c r="G319" i="41"/>
  <c r="L319" i="41"/>
  <c r="M319" i="41"/>
  <c r="C320" i="41"/>
  <c r="D320" i="41"/>
  <c r="E320" i="41"/>
  <c r="G320" i="41"/>
  <c r="L320" i="41"/>
  <c r="M320" i="41"/>
  <c r="C321" i="41"/>
  <c r="D321" i="41"/>
  <c r="E321" i="41"/>
  <c r="G321" i="41"/>
  <c r="L321" i="41"/>
  <c r="M321" i="41"/>
  <c r="C322" i="41"/>
  <c r="D322" i="41"/>
  <c r="E322" i="41"/>
  <c r="G322" i="41"/>
  <c r="L322" i="41"/>
  <c r="M322" i="41"/>
  <c r="C323" i="41"/>
  <c r="D323" i="41"/>
  <c r="E323" i="41"/>
  <c r="G323" i="41"/>
  <c r="L323" i="41"/>
  <c r="M323" i="41"/>
  <c r="C324" i="41"/>
  <c r="D324" i="41"/>
  <c r="E324" i="41"/>
  <c r="G324" i="41"/>
  <c r="L324" i="41"/>
  <c r="M324" i="41"/>
  <c r="C325" i="41"/>
  <c r="D325" i="41"/>
  <c r="E325" i="41"/>
  <c r="G325" i="41"/>
  <c r="L325" i="41"/>
  <c r="M325" i="41"/>
  <c r="C326" i="41"/>
  <c r="D326" i="41"/>
  <c r="E326" i="41"/>
  <c r="G326" i="41"/>
  <c r="L326" i="41"/>
  <c r="M326" i="41"/>
  <c r="C327" i="41"/>
  <c r="D327" i="41"/>
  <c r="E327" i="41"/>
  <c r="G327" i="41"/>
  <c r="L327" i="41"/>
  <c r="M327" i="41"/>
  <c r="C328" i="41"/>
  <c r="D328" i="41"/>
  <c r="E328" i="41"/>
  <c r="G328" i="41"/>
  <c r="L328" i="41"/>
  <c r="M328" i="41"/>
  <c r="C329" i="41"/>
  <c r="D329" i="41"/>
  <c r="E329" i="41"/>
  <c r="G329" i="41"/>
  <c r="L329" i="41"/>
  <c r="M329" i="41"/>
  <c r="C330" i="41"/>
  <c r="D330" i="41"/>
  <c r="E330" i="41"/>
  <c r="G330" i="41"/>
  <c r="L330" i="41"/>
  <c r="M330" i="41"/>
  <c r="C331" i="41"/>
  <c r="D331" i="41"/>
  <c r="E331" i="41"/>
  <c r="G331" i="41"/>
  <c r="L331" i="41"/>
  <c r="M331" i="41"/>
  <c r="C332" i="41"/>
  <c r="D332" i="41"/>
  <c r="E332" i="41"/>
  <c r="G332" i="41"/>
  <c r="L332" i="41"/>
  <c r="M332" i="41"/>
  <c r="C333" i="41"/>
  <c r="D333" i="41"/>
  <c r="E333" i="41"/>
  <c r="G333" i="41"/>
  <c r="L333" i="41"/>
  <c r="M333" i="41"/>
  <c r="C334" i="41"/>
  <c r="D334" i="41"/>
  <c r="E334" i="41"/>
  <c r="G334" i="41"/>
  <c r="L334" i="41"/>
  <c r="M334" i="41"/>
  <c r="C335" i="41"/>
  <c r="D335" i="41"/>
  <c r="E335" i="41"/>
  <c r="G335" i="41"/>
  <c r="L335" i="41"/>
  <c r="M335" i="41"/>
  <c r="C336" i="41"/>
  <c r="D336" i="41"/>
  <c r="E336" i="41"/>
  <c r="G336" i="41"/>
  <c r="L336" i="41"/>
  <c r="M336" i="41"/>
  <c r="C337" i="41"/>
  <c r="D337" i="41"/>
  <c r="E337" i="41"/>
  <c r="G337" i="41"/>
  <c r="L337" i="41"/>
  <c r="M337" i="41"/>
  <c r="C338" i="41"/>
  <c r="D338" i="41"/>
  <c r="E338" i="41"/>
  <c r="G338" i="41"/>
  <c r="L338" i="41"/>
  <c r="M338" i="41"/>
  <c r="C339" i="41"/>
  <c r="D339" i="41"/>
  <c r="E339" i="41"/>
  <c r="G339" i="41"/>
  <c r="L339" i="41"/>
  <c r="M339" i="41"/>
  <c r="C340" i="41"/>
  <c r="D340" i="41"/>
  <c r="E340" i="41"/>
  <c r="G340" i="41"/>
  <c r="L340" i="41"/>
  <c r="M340" i="41"/>
  <c r="C341" i="41"/>
  <c r="D341" i="41"/>
  <c r="E341" i="41"/>
  <c r="G341" i="41"/>
  <c r="L341" i="41"/>
  <c r="M341" i="41"/>
  <c r="C342" i="41"/>
  <c r="D342" i="41"/>
  <c r="E342" i="41"/>
  <c r="G342" i="41"/>
  <c r="L342" i="41"/>
  <c r="M342" i="41"/>
  <c r="C343" i="41"/>
  <c r="D343" i="41"/>
  <c r="E343" i="41"/>
  <c r="G343" i="41"/>
  <c r="L343" i="41"/>
  <c r="M343" i="41"/>
  <c r="C344" i="41"/>
  <c r="D344" i="41"/>
  <c r="E344" i="41"/>
  <c r="G344" i="41"/>
  <c r="L344" i="41"/>
  <c r="M344" i="41"/>
  <c r="C345" i="41"/>
  <c r="D345" i="41"/>
  <c r="E345" i="41"/>
  <c r="G345" i="41"/>
  <c r="L345" i="41"/>
  <c r="M345" i="41"/>
  <c r="C346" i="41"/>
  <c r="D346" i="41"/>
  <c r="E346" i="41"/>
  <c r="G346" i="41"/>
  <c r="L346" i="41"/>
  <c r="M346" i="41"/>
  <c r="C347" i="41"/>
  <c r="D347" i="41"/>
  <c r="E347" i="41"/>
  <c r="G347" i="41"/>
  <c r="L347" i="41"/>
  <c r="M347" i="41"/>
  <c r="C348" i="41"/>
  <c r="D348" i="41"/>
  <c r="E348" i="41"/>
  <c r="G348" i="41"/>
  <c r="L348" i="41"/>
  <c r="M348" i="41"/>
  <c r="C349" i="41"/>
  <c r="D349" i="41"/>
  <c r="E349" i="41"/>
  <c r="G349" i="41"/>
  <c r="L349" i="41"/>
  <c r="M349" i="41"/>
  <c r="C350" i="41"/>
  <c r="D350" i="41"/>
  <c r="E350" i="41"/>
  <c r="G350" i="41"/>
  <c r="L350" i="41"/>
  <c r="M350" i="41"/>
  <c r="C351" i="41"/>
  <c r="D351" i="41"/>
  <c r="E351" i="41"/>
  <c r="G351" i="41"/>
  <c r="L351" i="41"/>
  <c r="M351" i="41"/>
  <c r="C352" i="41"/>
  <c r="D352" i="41"/>
  <c r="E352" i="41"/>
  <c r="G352" i="41"/>
  <c r="L352" i="41"/>
  <c r="M352" i="41"/>
  <c r="C353" i="41"/>
  <c r="D353" i="41"/>
  <c r="E353" i="41"/>
  <c r="G353" i="41"/>
  <c r="L353" i="41"/>
  <c r="M353" i="41"/>
  <c r="C354" i="41"/>
  <c r="D354" i="41"/>
  <c r="E354" i="41"/>
  <c r="G354" i="41"/>
  <c r="L354" i="41"/>
  <c r="M354" i="41"/>
  <c r="C355" i="41"/>
  <c r="D355" i="41"/>
  <c r="E355" i="41"/>
  <c r="G355" i="41"/>
  <c r="L355" i="41"/>
  <c r="M355" i="41"/>
  <c r="C356" i="41"/>
  <c r="D356" i="41"/>
  <c r="E356" i="41"/>
  <c r="G356" i="41"/>
  <c r="L356" i="41"/>
  <c r="M356" i="41"/>
  <c r="C357" i="41"/>
  <c r="D357" i="41"/>
  <c r="E357" i="41"/>
  <c r="G357" i="41"/>
  <c r="L357" i="41"/>
  <c r="M357" i="41"/>
  <c r="C358" i="41"/>
  <c r="D358" i="41"/>
  <c r="E358" i="41"/>
  <c r="G358" i="41"/>
  <c r="L358" i="41"/>
  <c r="M358" i="41"/>
  <c r="C359" i="41"/>
  <c r="D359" i="41"/>
  <c r="E359" i="41"/>
  <c r="G359" i="41"/>
  <c r="L359" i="41"/>
  <c r="M359" i="41"/>
  <c r="C360" i="41"/>
  <c r="D360" i="41"/>
  <c r="E360" i="41"/>
  <c r="G360" i="41"/>
  <c r="L360" i="41"/>
  <c r="M360" i="41"/>
  <c r="C361" i="41"/>
  <c r="D361" i="41"/>
  <c r="E361" i="41"/>
  <c r="G361" i="41"/>
  <c r="L361" i="41"/>
  <c r="M361" i="41"/>
  <c r="C362" i="41"/>
  <c r="D362" i="41"/>
  <c r="E362" i="41"/>
  <c r="G362" i="41"/>
  <c r="L362" i="41"/>
  <c r="M362" i="41"/>
  <c r="C363" i="41"/>
  <c r="D363" i="41"/>
  <c r="E363" i="41"/>
  <c r="G363" i="41"/>
  <c r="L363" i="41"/>
  <c r="M363" i="41"/>
  <c r="C364" i="41"/>
  <c r="D364" i="41"/>
  <c r="E364" i="41"/>
  <c r="G364" i="41"/>
  <c r="L364" i="41"/>
  <c r="M364" i="41"/>
  <c r="C365" i="41"/>
  <c r="D365" i="41"/>
  <c r="E365" i="41"/>
  <c r="G365" i="41"/>
  <c r="L365" i="41"/>
  <c r="M365" i="41"/>
  <c r="C366" i="41"/>
  <c r="D366" i="41"/>
  <c r="E366" i="41"/>
  <c r="G366" i="41"/>
  <c r="L366" i="41"/>
  <c r="M366" i="41"/>
  <c r="C367" i="41"/>
  <c r="D367" i="41"/>
  <c r="E367" i="41"/>
  <c r="G367" i="41"/>
  <c r="L367" i="41"/>
  <c r="M367" i="41"/>
  <c r="C368" i="41"/>
  <c r="D368" i="41"/>
  <c r="E368" i="41"/>
  <c r="G368" i="41"/>
  <c r="L368" i="41"/>
  <c r="M368" i="41"/>
  <c r="C369" i="41"/>
  <c r="D369" i="41"/>
  <c r="E369" i="41"/>
  <c r="G369" i="41"/>
  <c r="L369" i="41"/>
  <c r="M369" i="41"/>
  <c r="C370" i="41"/>
  <c r="D370" i="41"/>
  <c r="E370" i="41"/>
  <c r="G370" i="41"/>
  <c r="L370" i="41"/>
  <c r="M370" i="41"/>
  <c r="C371" i="41"/>
  <c r="D371" i="41"/>
  <c r="E371" i="41"/>
  <c r="G371" i="41"/>
  <c r="L371" i="41"/>
  <c r="M371" i="41"/>
  <c r="C372" i="41"/>
  <c r="D372" i="41"/>
  <c r="E372" i="41"/>
  <c r="G372" i="41"/>
  <c r="L372" i="41"/>
  <c r="M372" i="41"/>
  <c r="C373" i="41"/>
  <c r="D373" i="41"/>
  <c r="E373" i="41"/>
  <c r="G373" i="41"/>
  <c r="L373" i="41"/>
  <c r="M373" i="41"/>
  <c r="C374" i="41"/>
  <c r="D374" i="41"/>
  <c r="E374" i="41"/>
  <c r="G374" i="41"/>
  <c r="L374" i="41"/>
  <c r="M374" i="41"/>
  <c r="C375" i="41"/>
  <c r="D375" i="41"/>
  <c r="E375" i="41"/>
  <c r="G375" i="41"/>
  <c r="L375" i="41"/>
  <c r="M375" i="41"/>
  <c r="C376" i="41"/>
  <c r="D376" i="41"/>
  <c r="E376" i="41"/>
  <c r="G376" i="41"/>
  <c r="L376" i="41"/>
  <c r="M376" i="41"/>
  <c r="C377" i="41"/>
  <c r="D377" i="41"/>
  <c r="E377" i="41"/>
  <c r="G377" i="41"/>
  <c r="L377" i="41"/>
  <c r="M377" i="41"/>
  <c r="C378" i="41"/>
  <c r="D378" i="41"/>
  <c r="E378" i="41"/>
  <c r="G378" i="41"/>
  <c r="L378" i="41"/>
  <c r="M378" i="41"/>
  <c r="C379" i="41"/>
  <c r="D379" i="41"/>
  <c r="E379" i="41"/>
  <c r="G379" i="41"/>
  <c r="L379" i="41"/>
  <c r="M379" i="41"/>
  <c r="C380" i="41"/>
  <c r="D380" i="41"/>
  <c r="E380" i="41"/>
  <c r="G380" i="41"/>
  <c r="L380" i="41"/>
  <c r="M380" i="41"/>
  <c r="C381" i="41"/>
  <c r="D381" i="41"/>
  <c r="E381" i="41"/>
  <c r="G381" i="41"/>
  <c r="L381" i="41"/>
  <c r="M381" i="41"/>
  <c r="C382" i="41"/>
  <c r="D382" i="41"/>
  <c r="E382" i="41"/>
  <c r="G382" i="41"/>
  <c r="L382" i="41"/>
  <c r="M382" i="41"/>
  <c r="C383" i="41"/>
  <c r="D383" i="41"/>
  <c r="E383" i="41"/>
  <c r="G383" i="41"/>
  <c r="L383" i="41"/>
  <c r="M383" i="41"/>
  <c r="C384" i="41"/>
  <c r="D384" i="41"/>
  <c r="E384" i="41"/>
  <c r="G384" i="41"/>
  <c r="L384" i="41"/>
  <c r="M384" i="41"/>
  <c r="C385" i="41"/>
  <c r="D385" i="41"/>
  <c r="E385" i="41"/>
  <c r="G385" i="41"/>
  <c r="L385" i="41"/>
  <c r="M385" i="41"/>
  <c r="C386" i="41"/>
  <c r="D386" i="41"/>
  <c r="E386" i="41"/>
  <c r="G386" i="41"/>
  <c r="L386" i="41"/>
  <c r="M386" i="41"/>
  <c r="C387" i="41"/>
  <c r="D387" i="41"/>
  <c r="E387" i="41"/>
  <c r="G387" i="41"/>
  <c r="L387" i="41"/>
  <c r="M387" i="41"/>
  <c r="C388" i="41"/>
  <c r="D388" i="41"/>
  <c r="E388" i="41"/>
  <c r="G388" i="41"/>
  <c r="L388" i="41"/>
  <c r="M388" i="41"/>
  <c r="C389" i="41"/>
  <c r="D389" i="41"/>
  <c r="E389" i="41"/>
  <c r="G389" i="41"/>
  <c r="L389" i="41"/>
  <c r="M389" i="41"/>
  <c r="C390" i="41"/>
  <c r="D390" i="41"/>
  <c r="E390" i="41"/>
  <c r="G390" i="41"/>
  <c r="L390" i="41"/>
  <c r="M390" i="41"/>
  <c r="C391" i="41"/>
  <c r="D391" i="41"/>
  <c r="E391" i="41"/>
  <c r="G391" i="41"/>
  <c r="L391" i="41"/>
  <c r="M391" i="41"/>
  <c r="C392" i="41"/>
  <c r="D392" i="41"/>
  <c r="E392" i="41"/>
  <c r="G392" i="41"/>
  <c r="L392" i="41"/>
  <c r="M392" i="41"/>
  <c r="C393" i="41"/>
  <c r="D393" i="41"/>
  <c r="E393" i="41"/>
  <c r="G393" i="41"/>
  <c r="L393" i="41"/>
  <c r="M393" i="41"/>
  <c r="C394" i="41"/>
  <c r="D394" i="41"/>
  <c r="E394" i="41"/>
  <c r="G394" i="41"/>
  <c r="L394" i="41"/>
  <c r="M394" i="41"/>
  <c r="C395" i="41"/>
  <c r="D395" i="41"/>
  <c r="E395" i="41"/>
  <c r="G395" i="41"/>
  <c r="L395" i="41"/>
  <c r="M395" i="41"/>
  <c r="C396" i="41"/>
  <c r="D396" i="41"/>
  <c r="E396" i="41"/>
  <c r="G396" i="41"/>
  <c r="L396" i="41"/>
  <c r="M396" i="41"/>
  <c r="C397" i="41"/>
  <c r="D397" i="41"/>
  <c r="E397" i="41"/>
  <c r="G397" i="41"/>
  <c r="L397" i="41"/>
  <c r="M397" i="41"/>
  <c r="C398" i="41"/>
  <c r="D398" i="41"/>
  <c r="E398" i="41"/>
  <c r="G398" i="41"/>
  <c r="L398" i="41"/>
  <c r="M398" i="41"/>
  <c r="C399" i="41"/>
  <c r="D399" i="41"/>
  <c r="E399" i="41"/>
  <c r="G399" i="41"/>
  <c r="L399" i="41"/>
  <c r="M399" i="41"/>
  <c r="C400" i="41"/>
  <c r="D400" i="41"/>
  <c r="E400" i="41"/>
  <c r="G400" i="41"/>
  <c r="L400" i="41"/>
  <c r="M400" i="41"/>
  <c r="C401" i="41"/>
  <c r="D401" i="41"/>
  <c r="E401" i="41"/>
  <c r="G401" i="41"/>
  <c r="L401" i="41"/>
  <c r="M401" i="41"/>
  <c r="C402" i="41"/>
  <c r="D402" i="41"/>
  <c r="E402" i="41"/>
  <c r="G402" i="41"/>
  <c r="L402" i="41"/>
  <c r="M402" i="41"/>
  <c r="C403" i="41"/>
  <c r="D403" i="41"/>
  <c r="E403" i="41"/>
  <c r="G403" i="41"/>
  <c r="L403" i="41"/>
  <c r="M403" i="41"/>
  <c r="C404" i="41"/>
  <c r="D404" i="41"/>
  <c r="E404" i="41"/>
  <c r="G404" i="41"/>
  <c r="L404" i="41"/>
  <c r="M404" i="41"/>
  <c r="C405" i="41"/>
  <c r="D405" i="41"/>
  <c r="E405" i="41"/>
  <c r="G405" i="41"/>
  <c r="L405" i="41"/>
  <c r="M405" i="41"/>
  <c r="C406" i="41"/>
  <c r="D406" i="41"/>
  <c r="E406" i="41"/>
  <c r="G406" i="41"/>
  <c r="L406" i="41"/>
  <c r="M406" i="41"/>
  <c r="C407" i="41"/>
  <c r="D407" i="41"/>
  <c r="E407" i="41"/>
  <c r="G407" i="41"/>
  <c r="L407" i="41"/>
  <c r="M407" i="41"/>
  <c r="C408" i="41"/>
  <c r="D408" i="41"/>
  <c r="E408" i="41"/>
  <c r="G408" i="41"/>
  <c r="L408" i="41"/>
  <c r="M408" i="41"/>
  <c r="C409" i="41"/>
  <c r="D409" i="41"/>
  <c r="E409" i="41"/>
  <c r="G409" i="41"/>
  <c r="L409" i="41"/>
  <c r="M409" i="41"/>
  <c r="C410" i="41"/>
  <c r="D410" i="41"/>
  <c r="E410" i="41"/>
  <c r="G410" i="41"/>
  <c r="L410" i="41"/>
  <c r="M410" i="41"/>
  <c r="C411" i="41"/>
  <c r="D411" i="41"/>
  <c r="E411" i="41"/>
  <c r="G411" i="41"/>
  <c r="L411" i="41"/>
  <c r="M411" i="41"/>
  <c r="C412" i="41"/>
  <c r="D412" i="41"/>
  <c r="E412" i="41"/>
  <c r="G412" i="41"/>
  <c r="L412" i="41"/>
  <c r="M412" i="41"/>
  <c r="C413" i="41"/>
  <c r="D413" i="41"/>
  <c r="E413" i="41"/>
  <c r="G413" i="41"/>
  <c r="L413" i="41"/>
  <c r="M413" i="41"/>
  <c r="C414" i="41"/>
  <c r="D414" i="41"/>
  <c r="E414" i="41"/>
  <c r="G414" i="41"/>
  <c r="L414" i="41"/>
  <c r="M414" i="41"/>
  <c r="C415" i="41"/>
  <c r="D415" i="41"/>
  <c r="E415" i="41"/>
  <c r="G415" i="41"/>
  <c r="L415" i="41"/>
  <c r="M415" i="41"/>
  <c r="C416" i="41"/>
  <c r="D416" i="41"/>
  <c r="E416" i="41"/>
  <c r="G416" i="41"/>
  <c r="L416" i="41"/>
  <c r="M416" i="41"/>
  <c r="C417" i="41"/>
  <c r="D417" i="41"/>
  <c r="E417" i="41"/>
  <c r="G417" i="41"/>
  <c r="L417" i="41"/>
  <c r="M417" i="41"/>
  <c r="C418" i="41"/>
  <c r="D418" i="41"/>
  <c r="E418" i="41"/>
  <c r="G418" i="41"/>
  <c r="L418" i="41"/>
  <c r="M418" i="41"/>
  <c r="C419" i="41"/>
  <c r="D419" i="41"/>
  <c r="E419" i="41"/>
  <c r="G419" i="41"/>
  <c r="L419" i="41"/>
  <c r="M419" i="41"/>
  <c r="C420" i="41"/>
  <c r="D420" i="41"/>
  <c r="E420" i="41"/>
  <c r="G420" i="41"/>
  <c r="L420" i="41"/>
  <c r="M420" i="41"/>
  <c r="C421" i="41"/>
  <c r="D421" i="41"/>
  <c r="E421" i="41"/>
  <c r="G421" i="41"/>
  <c r="L421" i="41"/>
  <c r="M421" i="41"/>
  <c r="C422" i="41"/>
  <c r="D422" i="41"/>
  <c r="E422" i="41"/>
  <c r="G422" i="41"/>
  <c r="L422" i="41"/>
  <c r="M422" i="41"/>
  <c r="C423" i="41"/>
  <c r="D423" i="41"/>
  <c r="E423" i="41"/>
  <c r="G423" i="41"/>
  <c r="L423" i="41"/>
  <c r="M423" i="41"/>
  <c r="C424" i="41"/>
  <c r="D424" i="41"/>
  <c r="E424" i="41"/>
  <c r="G424" i="41"/>
  <c r="L424" i="41"/>
  <c r="M424" i="41"/>
  <c r="C425" i="41"/>
  <c r="D425" i="41"/>
  <c r="E425" i="41"/>
  <c r="G425" i="41"/>
  <c r="L425" i="41"/>
  <c r="M425" i="41"/>
  <c r="C426" i="41"/>
  <c r="D426" i="41"/>
  <c r="E426" i="41"/>
  <c r="G426" i="41"/>
  <c r="L426" i="41"/>
  <c r="M426" i="41"/>
  <c r="C427" i="41"/>
  <c r="D427" i="41"/>
  <c r="E427" i="41"/>
  <c r="G427" i="41"/>
  <c r="L427" i="41"/>
  <c r="M427" i="41"/>
  <c r="C428" i="41"/>
  <c r="D428" i="41"/>
  <c r="E428" i="41"/>
  <c r="G428" i="41"/>
  <c r="L428" i="41"/>
  <c r="M428" i="41"/>
  <c r="C429" i="41"/>
  <c r="D429" i="41"/>
  <c r="E429" i="41"/>
  <c r="G429" i="41"/>
  <c r="L429" i="41"/>
  <c r="M429" i="41"/>
  <c r="C430" i="41"/>
  <c r="D430" i="41"/>
  <c r="E430" i="41"/>
  <c r="G430" i="41"/>
  <c r="L430" i="41"/>
  <c r="M430" i="41"/>
  <c r="C431" i="41"/>
  <c r="D431" i="41"/>
  <c r="E431" i="41"/>
  <c r="G431" i="41"/>
  <c r="L431" i="41"/>
  <c r="M431" i="41"/>
  <c r="C432" i="41"/>
  <c r="D432" i="41"/>
  <c r="E432" i="41"/>
  <c r="G432" i="41"/>
  <c r="L432" i="41"/>
  <c r="M432" i="41"/>
  <c r="C433" i="41"/>
  <c r="D433" i="41"/>
  <c r="E433" i="41"/>
  <c r="G433" i="41"/>
  <c r="L433" i="41"/>
  <c r="M433" i="41"/>
  <c r="C434" i="41"/>
  <c r="D434" i="41"/>
  <c r="E434" i="41"/>
  <c r="G434" i="41"/>
  <c r="L434" i="41"/>
  <c r="M434" i="41"/>
  <c r="C435" i="41"/>
  <c r="D435" i="41"/>
  <c r="E435" i="41"/>
  <c r="G435" i="41"/>
  <c r="L435" i="41"/>
  <c r="M435" i="41"/>
  <c r="C436" i="41"/>
  <c r="D436" i="41"/>
  <c r="E436" i="41"/>
  <c r="G436" i="41"/>
  <c r="L436" i="41"/>
  <c r="M436" i="41"/>
  <c r="C437" i="41"/>
  <c r="D437" i="41"/>
  <c r="E437" i="41"/>
  <c r="G437" i="41"/>
  <c r="L437" i="41"/>
  <c r="M437" i="41"/>
  <c r="C438" i="41"/>
  <c r="D438" i="41"/>
  <c r="E438" i="41"/>
  <c r="G438" i="41"/>
  <c r="L438" i="41"/>
  <c r="M438" i="41"/>
  <c r="C439" i="41"/>
  <c r="D439" i="41"/>
  <c r="E439" i="41"/>
  <c r="G439" i="41"/>
  <c r="L439" i="41"/>
  <c r="M439" i="41"/>
  <c r="C440" i="41"/>
  <c r="D440" i="41"/>
  <c r="E440" i="41"/>
  <c r="G440" i="41"/>
  <c r="L440" i="41"/>
  <c r="M440" i="41"/>
  <c r="C441" i="41"/>
  <c r="D441" i="41"/>
  <c r="E441" i="41"/>
  <c r="G441" i="41"/>
  <c r="L441" i="41"/>
  <c r="M441" i="41"/>
  <c r="C442" i="41"/>
  <c r="D442" i="41"/>
  <c r="E442" i="41"/>
  <c r="G442" i="41"/>
  <c r="L442" i="41"/>
  <c r="M442" i="41"/>
  <c r="C443" i="41"/>
  <c r="D443" i="41"/>
  <c r="E443" i="41"/>
  <c r="G443" i="41"/>
  <c r="L443" i="41"/>
  <c r="M443" i="41"/>
  <c r="C444" i="41"/>
  <c r="D444" i="41"/>
  <c r="E444" i="41"/>
  <c r="G444" i="41"/>
  <c r="L444" i="41"/>
  <c r="M444" i="41"/>
  <c r="C445" i="41"/>
  <c r="D445" i="41"/>
  <c r="E445" i="41"/>
  <c r="G445" i="41"/>
  <c r="L445" i="41"/>
  <c r="M445" i="41"/>
  <c r="C446" i="41"/>
  <c r="D446" i="41"/>
  <c r="E446" i="41"/>
  <c r="G446" i="41"/>
  <c r="L446" i="41"/>
  <c r="M446" i="41"/>
  <c r="C447" i="41"/>
  <c r="D447" i="41"/>
  <c r="E447" i="41"/>
  <c r="G447" i="41"/>
  <c r="L447" i="41"/>
  <c r="M447" i="41"/>
  <c r="C448" i="41"/>
  <c r="D448" i="41"/>
  <c r="E448" i="41"/>
  <c r="G448" i="41"/>
  <c r="L448" i="41"/>
  <c r="M448" i="41"/>
  <c r="C449" i="41"/>
  <c r="D449" i="41"/>
  <c r="E449" i="41"/>
  <c r="G449" i="41"/>
  <c r="L449" i="41"/>
  <c r="M449" i="41"/>
  <c r="C450" i="41"/>
  <c r="D450" i="41"/>
  <c r="E450" i="41"/>
  <c r="G450" i="41"/>
  <c r="L450" i="41"/>
  <c r="M450" i="41"/>
  <c r="C451" i="41"/>
  <c r="D451" i="41"/>
  <c r="E451" i="41"/>
  <c r="G451" i="41"/>
  <c r="L451" i="41"/>
  <c r="M451" i="41"/>
  <c r="C452" i="41"/>
  <c r="D452" i="41"/>
  <c r="E452" i="41"/>
  <c r="G452" i="41"/>
  <c r="L452" i="41"/>
  <c r="M452" i="41"/>
  <c r="C453" i="41"/>
  <c r="D453" i="41"/>
  <c r="E453" i="41"/>
  <c r="G453" i="41"/>
  <c r="L453" i="41"/>
  <c r="M453" i="41"/>
  <c r="C454" i="41"/>
  <c r="D454" i="41"/>
  <c r="E454" i="41"/>
  <c r="G454" i="41"/>
  <c r="L454" i="41"/>
  <c r="M454" i="41"/>
  <c r="C455" i="41"/>
  <c r="D455" i="41"/>
  <c r="E455" i="41"/>
  <c r="G455" i="41"/>
  <c r="L455" i="41"/>
  <c r="M455" i="41"/>
  <c r="C456" i="41"/>
  <c r="D456" i="41"/>
  <c r="E456" i="41"/>
  <c r="G456" i="41"/>
  <c r="L456" i="41"/>
  <c r="M456" i="41"/>
  <c r="C457" i="41"/>
  <c r="D457" i="41"/>
  <c r="E457" i="41"/>
  <c r="G457" i="41"/>
  <c r="L457" i="41"/>
  <c r="M457" i="41"/>
  <c r="C458" i="41"/>
  <c r="D458" i="41"/>
  <c r="E458" i="41"/>
  <c r="G458" i="41"/>
  <c r="L458" i="41"/>
  <c r="M458" i="41"/>
  <c r="C459" i="41"/>
  <c r="D459" i="41"/>
  <c r="E459" i="41"/>
  <c r="G459" i="41"/>
  <c r="L459" i="41"/>
  <c r="M459" i="41"/>
  <c r="C460" i="41"/>
  <c r="D460" i="41"/>
  <c r="E460" i="41"/>
  <c r="G460" i="41"/>
  <c r="L460" i="41"/>
  <c r="M460" i="41"/>
  <c r="C461" i="41"/>
  <c r="D461" i="41"/>
  <c r="E461" i="41"/>
  <c r="G461" i="41"/>
  <c r="L461" i="41"/>
  <c r="M461" i="41"/>
  <c r="C462" i="41"/>
  <c r="D462" i="41"/>
  <c r="E462" i="41"/>
  <c r="G462" i="41"/>
  <c r="L462" i="41"/>
  <c r="M462" i="41"/>
  <c r="C463" i="41"/>
  <c r="D463" i="41"/>
  <c r="E463" i="41"/>
  <c r="G463" i="41"/>
  <c r="L463" i="41"/>
  <c r="M463" i="41"/>
  <c r="C464" i="41"/>
  <c r="D464" i="41"/>
  <c r="E464" i="41"/>
  <c r="G464" i="41"/>
  <c r="L464" i="41"/>
  <c r="M464" i="41"/>
  <c r="C465" i="41"/>
  <c r="D465" i="41"/>
  <c r="E465" i="41"/>
  <c r="G465" i="41"/>
  <c r="L465" i="41"/>
  <c r="M465" i="41"/>
  <c r="C466" i="41"/>
  <c r="D466" i="41"/>
  <c r="E466" i="41"/>
  <c r="G466" i="41"/>
  <c r="L466" i="41"/>
  <c r="M466" i="41"/>
  <c r="C467" i="41"/>
  <c r="D467" i="41"/>
  <c r="E467" i="41"/>
  <c r="G467" i="41"/>
  <c r="L467" i="41"/>
  <c r="M467" i="41"/>
  <c r="C468" i="41"/>
  <c r="D468" i="41"/>
  <c r="E468" i="41"/>
  <c r="G468" i="41"/>
  <c r="L468" i="41"/>
  <c r="M468" i="41"/>
  <c r="C469" i="41"/>
  <c r="D469" i="41"/>
  <c r="E469" i="41"/>
  <c r="G469" i="41"/>
  <c r="L469" i="41"/>
  <c r="M469" i="41"/>
  <c r="C470" i="41"/>
  <c r="D470" i="41"/>
  <c r="E470" i="41"/>
  <c r="G470" i="41"/>
  <c r="L470" i="41"/>
  <c r="M470" i="41"/>
  <c r="C471" i="41"/>
  <c r="D471" i="41"/>
  <c r="E471" i="41"/>
  <c r="G471" i="41"/>
  <c r="L471" i="41"/>
  <c r="M471" i="41"/>
  <c r="C472" i="41"/>
  <c r="D472" i="41"/>
  <c r="E472" i="41"/>
  <c r="G472" i="41"/>
  <c r="L472" i="41"/>
  <c r="M472" i="41"/>
  <c r="C473" i="41"/>
  <c r="D473" i="41"/>
  <c r="E473" i="41"/>
  <c r="G473" i="41"/>
  <c r="L473" i="41"/>
  <c r="M473" i="41"/>
  <c r="C474" i="41"/>
  <c r="D474" i="41"/>
  <c r="E474" i="41"/>
  <c r="G474" i="41"/>
  <c r="L474" i="41"/>
  <c r="M474" i="41"/>
  <c r="C475" i="41"/>
  <c r="D475" i="41"/>
  <c r="E475" i="41"/>
  <c r="G475" i="41"/>
  <c r="L475" i="41"/>
  <c r="M475" i="41"/>
  <c r="C476" i="41"/>
  <c r="D476" i="41"/>
  <c r="E476" i="41"/>
  <c r="G476" i="41"/>
  <c r="L476" i="41"/>
  <c r="M476" i="41"/>
  <c r="C477" i="41"/>
  <c r="D477" i="41"/>
  <c r="E477" i="41"/>
  <c r="G477" i="41"/>
  <c r="L477" i="41"/>
  <c r="M477" i="41"/>
  <c r="C478" i="41"/>
  <c r="D478" i="41"/>
  <c r="E478" i="41"/>
  <c r="G478" i="41"/>
  <c r="L478" i="41"/>
  <c r="M478" i="41"/>
  <c r="C479" i="41"/>
  <c r="D479" i="41"/>
  <c r="E479" i="41"/>
  <c r="G479" i="41"/>
  <c r="L479" i="41"/>
  <c r="M479" i="41"/>
  <c r="C480" i="41"/>
  <c r="D480" i="41"/>
  <c r="E480" i="41"/>
  <c r="G480" i="41"/>
  <c r="L480" i="41"/>
  <c r="M480" i="41"/>
  <c r="C481" i="41"/>
  <c r="D481" i="41"/>
  <c r="E481" i="41"/>
  <c r="G481" i="41"/>
  <c r="L481" i="41"/>
  <c r="M481" i="41"/>
  <c r="C482" i="41"/>
  <c r="D482" i="41"/>
  <c r="E482" i="41"/>
  <c r="G482" i="41"/>
  <c r="L482" i="41"/>
  <c r="M482" i="41"/>
  <c r="C483" i="41"/>
  <c r="D483" i="41"/>
  <c r="E483" i="41"/>
  <c r="G483" i="41"/>
  <c r="L483" i="41"/>
  <c r="M483" i="41"/>
  <c r="C484" i="41"/>
  <c r="D484" i="41"/>
  <c r="E484" i="41"/>
  <c r="G484" i="41"/>
  <c r="L484" i="41"/>
  <c r="M484" i="41"/>
  <c r="C485" i="41"/>
  <c r="D485" i="41"/>
  <c r="E485" i="41"/>
  <c r="G485" i="41"/>
  <c r="L485" i="41"/>
  <c r="M485" i="41"/>
  <c r="C486" i="41"/>
  <c r="D486" i="41"/>
  <c r="E486" i="41"/>
  <c r="G486" i="41"/>
  <c r="L486" i="41"/>
  <c r="M486" i="41"/>
  <c r="C487" i="41"/>
  <c r="D487" i="41"/>
  <c r="E487" i="41"/>
  <c r="G487" i="41"/>
  <c r="L487" i="41"/>
  <c r="M487" i="41"/>
  <c r="C488" i="41"/>
  <c r="D488" i="41"/>
  <c r="E488" i="41"/>
  <c r="G488" i="41"/>
  <c r="L488" i="41"/>
  <c r="M488" i="41"/>
  <c r="C489" i="41"/>
  <c r="D489" i="41"/>
  <c r="E489" i="41"/>
  <c r="G489" i="41"/>
  <c r="L489" i="41"/>
  <c r="M489" i="41"/>
  <c r="C490" i="41"/>
  <c r="D490" i="41"/>
  <c r="E490" i="41"/>
  <c r="G490" i="41"/>
  <c r="L490" i="41"/>
  <c r="M490" i="41"/>
  <c r="C491" i="41"/>
  <c r="D491" i="41"/>
  <c r="E491" i="41"/>
  <c r="G491" i="41"/>
  <c r="L491" i="41"/>
  <c r="M491" i="41"/>
  <c r="C492" i="41"/>
  <c r="D492" i="41"/>
  <c r="E492" i="41"/>
  <c r="G492" i="41"/>
  <c r="L492" i="41"/>
  <c r="M492" i="41"/>
  <c r="C493" i="41"/>
  <c r="D493" i="41"/>
  <c r="E493" i="41"/>
  <c r="G493" i="41"/>
  <c r="L493" i="41"/>
  <c r="M493" i="41"/>
  <c r="C494" i="41"/>
  <c r="D494" i="41"/>
  <c r="E494" i="41"/>
  <c r="G494" i="41"/>
  <c r="L494" i="41"/>
  <c r="M494" i="41"/>
  <c r="C495" i="41"/>
  <c r="D495" i="41"/>
  <c r="E495" i="41"/>
  <c r="G495" i="41"/>
  <c r="L495" i="41"/>
  <c r="M495" i="41"/>
  <c r="C496" i="41"/>
  <c r="D496" i="41"/>
  <c r="E496" i="41"/>
  <c r="G496" i="41"/>
  <c r="L496" i="41"/>
  <c r="M496" i="41"/>
  <c r="C497" i="41"/>
  <c r="D497" i="41"/>
  <c r="E497" i="41"/>
  <c r="G497" i="41"/>
  <c r="L497" i="41"/>
  <c r="M497" i="41"/>
  <c r="C498" i="41"/>
  <c r="D498" i="41"/>
  <c r="E498" i="41"/>
  <c r="G498" i="41"/>
  <c r="L498" i="41"/>
  <c r="M498" i="41"/>
  <c r="C499" i="41"/>
  <c r="D499" i="41"/>
  <c r="E499" i="41"/>
  <c r="G499" i="41"/>
  <c r="L499" i="41"/>
  <c r="M499" i="41"/>
  <c r="C500" i="41"/>
  <c r="D500" i="41"/>
  <c r="E500" i="41"/>
  <c r="G500" i="41"/>
  <c r="L500" i="41"/>
  <c r="M500" i="41"/>
  <c r="C501" i="41"/>
  <c r="D501" i="41"/>
  <c r="E501" i="41"/>
  <c r="G501" i="41"/>
  <c r="L501" i="41"/>
  <c r="M501" i="41"/>
  <c r="C502" i="41"/>
  <c r="D502" i="41"/>
  <c r="E502" i="41"/>
  <c r="G502" i="41"/>
  <c r="L502" i="41"/>
  <c r="M502" i="41"/>
  <c r="C503" i="41"/>
  <c r="D503" i="41"/>
  <c r="E503" i="41"/>
  <c r="G503" i="41"/>
  <c r="L503" i="41"/>
  <c r="M503" i="41"/>
  <c r="C504" i="41"/>
  <c r="D504" i="41"/>
  <c r="E504" i="41"/>
  <c r="G504" i="41"/>
  <c r="L504" i="41"/>
  <c r="M504" i="41"/>
  <c r="C505" i="41"/>
  <c r="D505" i="41"/>
  <c r="E505" i="41"/>
  <c r="G505" i="41"/>
  <c r="L505" i="41"/>
  <c r="M505" i="41"/>
  <c r="C506" i="41"/>
  <c r="D506" i="41"/>
  <c r="E506" i="41"/>
  <c r="G506" i="41"/>
  <c r="L506" i="41"/>
  <c r="M506" i="41"/>
  <c r="C507" i="41"/>
  <c r="D507" i="41"/>
  <c r="E507" i="41"/>
  <c r="G507" i="41"/>
  <c r="L507" i="41"/>
  <c r="M507" i="41"/>
  <c r="C508" i="41"/>
  <c r="D508" i="41"/>
  <c r="E508" i="41"/>
  <c r="G508" i="41"/>
  <c r="L508" i="41"/>
  <c r="M508" i="41"/>
  <c r="C509" i="41"/>
  <c r="D509" i="41"/>
  <c r="E509" i="41"/>
  <c r="G509" i="41"/>
  <c r="L509" i="41"/>
  <c r="M509" i="41"/>
  <c r="C510" i="41"/>
  <c r="D510" i="41"/>
  <c r="E510" i="41"/>
  <c r="G510" i="41"/>
  <c r="L510" i="41"/>
  <c r="M510" i="41"/>
  <c r="C511" i="41"/>
  <c r="D511" i="41"/>
  <c r="E511" i="41"/>
  <c r="G511" i="41"/>
  <c r="L511" i="41"/>
  <c r="M511" i="41"/>
  <c r="C512" i="41"/>
  <c r="D512" i="41"/>
  <c r="E512" i="41"/>
  <c r="G512" i="41"/>
  <c r="L512" i="41"/>
  <c r="M512" i="41"/>
  <c r="C513" i="41"/>
  <c r="D513" i="41"/>
  <c r="E513" i="41"/>
  <c r="G513" i="41"/>
  <c r="L513" i="41"/>
  <c r="M513" i="41"/>
  <c r="C514" i="41"/>
  <c r="D514" i="41"/>
  <c r="E514" i="41"/>
  <c r="G514" i="41"/>
  <c r="L514" i="41"/>
  <c r="M514" i="41"/>
  <c r="C515" i="41"/>
  <c r="D515" i="41"/>
  <c r="E515" i="41"/>
  <c r="G515" i="41"/>
  <c r="L515" i="41"/>
  <c r="M515" i="41"/>
  <c r="C516" i="41"/>
  <c r="D516" i="41"/>
  <c r="E516" i="41"/>
  <c r="G516" i="41"/>
  <c r="L516" i="41"/>
  <c r="M516" i="41"/>
  <c r="C517" i="41"/>
  <c r="D517" i="41"/>
  <c r="E517" i="41"/>
  <c r="G517" i="41"/>
  <c r="L517" i="41"/>
  <c r="M517" i="41"/>
  <c r="C518" i="41"/>
  <c r="D518" i="41"/>
  <c r="E518" i="41"/>
  <c r="G518" i="41"/>
  <c r="L518" i="41"/>
  <c r="M518" i="41"/>
  <c r="C519" i="41"/>
  <c r="D519" i="41"/>
  <c r="E519" i="41"/>
  <c r="G519" i="41"/>
  <c r="L519" i="41"/>
  <c r="M519" i="41"/>
  <c r="C520" i="41"/>
  <c r="D520" i="41"/>
  <c r="E520" i="41"/>
  <c r="G520" i="41"/>
  <c r="L520" i="41"/>
  <c r="M520" i="41"/>
  <c r="C521" i="41"/>
  <c r="D521" i="41"/>
  <c r="E521" i="41"/>
  <c r="G521" i="41"/>
  <c r="L521" i="41"/>
  <c r="M521" i="41"/>
  <c r="C522" i="41"/>
  <c r="D522" i="41"/>
  <c r="E522" i="41"/>
  <c r="G522" i="41"/>
  <c r="L522" i="41"/>
  <c r="M522" i="41"/>
  <c r="C523" i="41"/>
  <c r="D523" i="41"/>
  <c r="E523" i="41"/>
  <c r="G523" i="41"/>
  <c r="L523" i="41"/>
  <c r="M523" i="41"/>
  <c r="C524" i="41"/>
  <c r="D524" i="41"/>
  <c r="E524" i="41"/>
  <c r="G524" i="41"/>
  <c r="L524" i="41"/>
  <c r="M524" i="41"/>
  <c r="C525" i="41"/>
  <c r="D525" i="41"/>
  <c r="E525" i="41"/>
  <c r="G525" i="41"/>
  <c r="L525" i="41"/>
  <c r="M525" i="41"/>
  <c r="C526" i="41"/>
  <c r="D526" i="41"/>
  <c r="E526" i="41"/>
  <c r="G526" i="41"/>
  <c r="L526" i="41"/>
  <c r="M526" i="41"/>
  <c r="C527" i="41"/>
  <c r="D527" i="41"/>
  <c r="E527" i="41"/>
  <c r="G527" i="41"/>
  <c r="L527" i="41"/>
  <c r="M527" i="41"/>
  <c r="C528" i="41"/>
  <c r="D528" i="41"/>
  <c r="E528" i="41"/>
  <c r="G528" i="41"/>
  <c r="L528" i="41"/>
  <c r="M528" i="41"/>
  <c r="C529" i="41"/>
  <c r="D529" i="41"/>
  <c r="E529" i="41"/>
  <c r="G529" i="41"/>
  <c r="L529" i="41"/>
  <c r="M529" i="41"/>
  <c r="C530" i="41"/>
  <c r="D530" i="41"/>
  <c r="E530" i="41"/>
  <c r="G530" i="41"/>
  <c r="L530" i="41"/>
  <c r="M530" i="41"/>
  <c r="C531" i="41"/>
  <c r="D531" i="41"/>
  <c r="E531" i="41"/>
  <c r="G531" i="41"/>
  <c r="L531" i="41"/>
  <c r="M531" i="41"/>
  <c r="C532" i="41"/>
  <c r="D532" i="41"/>
  <c r="E532" i="41"/>
  <c r="G532" i="41"/>
  <c r="L532" i="41"/>
  <c r="M532" i="41"/>
  <c r="C533" i="41"/>
  <c r="D533" i="41"/>
  <c r="E533" i="41"/>
  <c r="G533" i="41"/>
  <c r="L533" i="41"/>
  <c r="M533" i="41"/>
  <c r="C534" i="41"/>
  <c r="D534" i="41"/>
  <c r="E534" i="41"/>
  <c r="G534" i="41"/>
  <c r="L534" i="41"/>
  <c r="M534" i="41"/>
  <c r="C535" i="41"/>
  <c r="D535" i="41"/>
  <c r="E535" i="41"/>
  <c r="G535" i="41"/>
  <c r="L535" i="41"/>
  <c r="M535" i="41"/>
  <c r="C536" i="41"/>
  <c r="D536" i="41"/>
  <c r="E536" i="41"/>
  <c r="G536" i="41"/>
  <c r="L536" i="41"/>
  <c r="M536" i="41"/>
  <c r="C537" i="41"/>
  <c r="D537" i="41"/>
  <c r="E537" i="41"/>
  <c r="G537" i="41"/>
  <c r="L537" i="41"/>
  <c r="M537" i="41"/>
  <c r="C538" i="41"/>
  <c r="D538" i="41"/>
  <c r="E538" i="41"/>
  <c r="G538" i="41"/>
  <c r="L538" i="41"/>
  <c r="M538" i="41"/>
  <c r="C539" i="41"/>
  <c r="D539" i="41"/>
  <c r="E539" i="41"/>
  <c r="G539" i="41"/>
  <c r="L539" i="41"/>
  <c r="M539" i="41"/>
  <c r="C540" i="41"/>
  <c r="D540" i="41"/>
  <c r="E540" i="41"/>
  <c r="G540" i="41"/>
  <c r="L540" i="41"/>
  <c r="M540" i="41"/>
  <c r="C541" i="41"/>
  <c r="D541" i="41"/>
  <c r="E541" i="41"/>
  <c r="G541" i="41"/>
  <c r="L541" i="41"/>
  <c r="M541" i="41"/>
  <c r="C542" i="41"/>
  <c r="D542" i="41"/>
  <c r="E542" i="41"/>
  <c r="G542" i="41"/>
  <c r="L542" i="41"/>
  <c r="M542" i="41"/>
  <c r="C543" i="41"/>
  <c r="D543" i="41"/>
  <c r="E543" i="41"/>
  <c r="G543" i="41"/>
  <c r="L543" i="41"/>
  <c r="M543" i="41"/>
  <c r="C544" i="41"/>
  <c r="D544" i="41"/>
  <c r="E544" i="41"/>
  <c r="G544" i="41"/>
  <c r="L544" i="41"/>
  <c r="M544" i="41"/>
  <c r="C545" i="41"/>
  <c r="D545" i="41"/>
  <c r="E545" i="41"/>
  <c r="G545" i="41"/>
  <c r="L545" i="41"/>
  <c r="M545" i="41"/>
  <c r="C546" i="41"/>
  <c r="D546" i="41"/>
  <c r="E546" i="41"/>
  <c r="G546" i="41"/>
  <c r="L546" i="41"/>
  <c r="M546" i="41"/>
  <c r="C547" i="41"/>
  <c r="D547" i="41"/>
  <c r="E547" i="41"/>
  <c r="G547" i="41"/>
  <c r="L547" i="41"/>
  <c r="M547" i="41"/>
  <c r="C548" i="41"/>
  <c r="D548" i="41"/>
  <c r="E548" i="41"/>
  <c r="G548" i="41"/>
  <c r="L548" i="41"/>
  <c r="M548" i="41"/>
  <c r="C549" i="41"/>
  <c r="D549" i="41"/>
  <c r="E549" i="41"/>
  <c r="G549" i="41"/>
  <c r="L549" i="41"/>
  <c r="M549" i="41"/>
  <c r="C550" i="41"/>
  <c r="D550" i="41"/>
  <c r="E550" i="41"/>
  <c r="G550" i="41"/>
  <c r="L550" i="41"/>
  <c r="M550" i="41"/>
  <c r="C551" i="41"/>
  <c r="D551" i="41"/>
  <c r="E551" i="41"/>
  <c r="G551" i="41"/>
  <c r="L551" i="41"/>
  <c r="M551" i="41"/>
  <c r="C552" i="41"/>
  <c r="D552" i="41"/>
  <c r="E552" i="41"/>
  <c r="G552" i="41"/>
  <c r="L552" i="41"/>
  <c r="M552" i="41"/>
  <c r="C553" i="41"/>
  <c r="D553" i="41"/>
  <c r="E553" i="41"/>
  <c r="G553" i="41"/>
  <c r="L553" i="41"/>
  <c r="M553" i="41"/>
  <c r="C554" i="41"/>
  <c r="D554" i="41"/>
  <c r="E554" i="41"/>
  <c r="G554" i="41"/>
  <c r="L554" i="41"/>
  <c r="M554" i="41"/>
  <c r="C555" i="41"/>
  <c r="D555" i="41"/>
  <c r="E555" i="41"/>
  <c r="G555" i="41"/>
  <c r="L555" i="41"/>
  <c r="M555" i="41"/>
  <c r="C556" i="41"/>
  <c r="D556" i="41"/>
  <c r="E556" i="41"/>
  <c r="G556" i="41"/>
  <c r="L556" i="41"/>
  <c r="M556" i="41"/>
  <c r="C557" i="41"/>
  <c r="D557" i="41"/>
  <c r="E557" i="41"/>
  <c r="G557" i="41"/>
  <c r="L557" i="41"/>
  <c r="M557" i="41"/>
  <c r="C558" i="41"/>
  <c r="D558" i="41"/>
  <c r="E558" i="41"/>
  <c r="G558" i="41"/>
  <c r="L558" i="41"/>
  <c r="M558" i="41"/>
  <c r="C559" i="41"/>
  <c r="D559" i="41"/>
  <c r="E559" i="41"/>
  <c r="G559" i="41"/>
  <c r="L559" i="41"/>
  <c r="M559" i="41"/>
  <c r="C560" i="41"/>
  <c r="D560" i="41"/>
  <c r="E560" i="41"/>
  <c r="G560" i="41"/>
  <c r="L560" i="41"/>
  <c r="M560" i="41"/>
  <c r="C561" i="41"/>
  <c r="D561" i="41"/>
  <c r="E561" i="41"/>
  <c r="G561" i="41"/>
  <c r="L561" i="41"/>
  <c r="M561" i="41"/>
  <c r="C562" i="41"/>
  <c r="D562" i="41"/>
  <c r="E562" i="41"/>
  <c r="G562" i="41"/>
  <c r="L562" i="41"/>
  <c r="M562" i="41"/>
  <c r="C563" i="41"/>
  <c r="D563" i="41"/>
  <c r="E563" i="41"/>
  <c r="G563" i="41"/>
  <c r="L563" i="41"/>
  <c r="M563" i="41"/>
  <c r="C564" i="41"/>
  <c r="D564" i="41"/>
  <c r="E564" i="41"/>
  <c r="G564" i="41"/>
  <c r="L564" i="41"/>
  <c r="M564" i="41"/>
  <c r="C565" i="41"/>
  <c r="D565" i="41"/>
  <c r="E565" i="41"/>
  <c r="G565" i="41"/>
  <c r="L565" i="41"/>
  <c r="M565" i="41"/>
  <c r="C566" i="41"/>
  <c r="D566" i="41"/>
  <c r="E566" i="41"/>
  <c r="G566" i="41"/>
  <c r="L566" i="41"/>
  <c r="M566" i="41"/>
  <c r="C567" i="41"/>
  <c r="D567" i="41"/>
  <c r="E567" i="41"/>
  <c r="G567" i="41"/>
  <c r="L567" i="41"/>
  <c r="M567" i="41"/>
  <c r="C568" i="41"/>
  <c r="D568" i="41"/>
  <c r="E568" i="41"/>
  <c r="G568" i="41"/>
  <c r="L568" i="41"/>
  <c r="M568" i="41"/>
  <c r="C569" i="41"/>
  <c r="D569" i="41"/>
  <c r="E569" i="41"/>
  <c r="G569" i="41"/>
  <c r="L569" i="41"/>
  <c r="M569" i="41"/>
  <c r="C570" i="41"/>
  <c r="D570" i="41"/>
  <c r="E570" i="41"/>
  <c r="G570" i="41"/>
  <c r="L570" i="41"/>
  <c r="M570" i="41"/>
  <c r="C571" i="41"/>
  <c r="D571" i="41"/>
  <c r="E571" i="41"/>
  <c r="G571" i="41"/>
  <c r="L571" i="41"/>
  <c r="M571" i="41"/>
  <c r="C572" i="41"/>
  <c r="D572" i="41"/>
  <c r="E572" i="41"/>
  <c r="G572" i="41"/>
  <c r="L572" i="41"/>
  <c r="M572" i="41"/>
  <c r="C573" i="41"/>
  <c r="D573" i="41"/>
  <c r="E573" i="41"/>
  <c r="G573" i="41"/>
  <c r="L573" i="41"/>
  <c r="M573" i="41"/>
  <c r="C574" i="41"/>
  <c r="D574" i="41"/>
  <c r="E574" i="41"/>
  <c r="G574" i="41"/>
  <c r="L574" i="41"/>
  <c r="M574" i="41"/>
  <c r="C575" i="41"/>
  <c r="D575" i="41"/>
  <c r="E575" i="41"/>
  <c r="G575" i="41"/>
  <c r="L575" i="41"/>
  <c r="M575" i="41"/>
  <c r="C576" i="41"/>
  <c r="D576" i="41"/>
  <c r="E576" i="41"/>
  <c r="G576" i="41"/>
  <c r="L576" i="41"/>
  <c r="M576" i="41"/>
  <c r="C577" i="41"/>
  <c r="D577" i="41"/>
  <c r="E577" i="41"/>
  <c r="G577" i="41"/>
  <c r="L577" i="41"/>
  <c r="M577" i="41"/>
  <c r="C578" i="41"/>
  <c r="D578" i="41"/>
  <c r="E578" i="41"/>
  <c r="G578" i="41"/>
  <c r="L578" i="41"/>
  <c r="M578" i="41"/>
  <c r="C579" i="41"/>
  <c r="D579" i="41"/>
  <c r="E579" i="41"/>
  <c r="G579" i="41"/>
  <c r="L579" i="41"/>
  <c r="M579" i="41"/>
  <c r="C580" i="41"/>
  <c r="D580" i="41"/>
  <c r="E580" i="41"/>
  <c r="G580" i="41"/>
  <c r="L580" i="41"/>
  <c r="M580" i="41"/>
  <c r="C581" i="41"/>
  <c r="D581" i="41"/>
  <c r="E581" i="41"/>
  <c r="G581" i="41"/>
  <c r="L581" i="41"/>
  <c r="M581" i="41"/>
  <c r="C582" i="41"/>
  <c r="D582" i="41"/>
  <c r="E582" i="41"/>
  <c r="G582" i="41"/>
  <c r="L582" i="41"/>
  <c r="M582" i="41"/>
  <c r="C583" i="41"/>
  <c r="D583" i="41"/>
  <c r="E583" i="41"/>
  <c r="G583" i="41"/>
  <c r="L583" i="41"/>
  <c r="M583" i="41"/>
  <c r="C584" i="41"/>
  <c r="D584" i="41"/>
  <c r="E584" i="41"/>
  <c r="G584" i="41"/>
  <c r="L584" i="41"/>
  <c r="M584" i="41"/>
  <c r="C585" i="41"/>
  <c r="D585" i="41"/>
  <c r="E585" i="41"/>
  <c r="G585" i="41"/>
  <c r="L585" i="41"/>
  <c r="M585" i="41"/>
  <c r="C586" i="41"/>
  <c r="D586" i="41"/>
  <c r="E586" i="41"/>
  <c r="G586" i="41"/>
  <c r="L586" i="41"/>
  <c r="M586" i="41"/>
  <c r="C587" i="41"/>
  <c r="D587" i="41"/>
  <c r="E587" i="41"/>
  <c r="G587" i="41"/>
  <c r="L587" i="41"/>
  <c r="M587" i="41"/>
  <c r="C588" i="41"/>
  <c r="D588" i="41"/>
  <c r="E588" i="41"/>
  <c r="G588" i="41"/>
  <c r="L588" i="41"/>
  <c r="M588" i="41"/>
  <c r="C589" i="41"/>
  <c r="D589" i="41"/>
  <c r="E589" i="41"/>
  <c r="G589" i="41"/>
  <c r="L589" i="41"/>
  <c r="M589" i="41"/>
  <c r="C590" i="41"/>
  <c r="D590" i="41"/>
  <c r="E590" i="41"/>
  <c r="G590" i="41"/>
  <c r="L590" i="41"/>
  <c r="M590" i="41"/>
  <c r="C591" i="41"/>
  <c r="D591" i="41"/>
  <c r="E591" i="41"/>
  <c r="G591" i="41"/>
  <c r="L591" i="41"/>
  <c r="M591" i="41"/>
  <c r="C592" i="41"/>
  <c r="D592" i="41"/>
  <c r="E592" i="41"/>
  <c r="G592" i="41"/>
  <c r="L592" i="41"/>
  <c r="M592" i="41"/>
  <c r="C593" i="41"/>
  <c r="D593" i="41"/>
  <c r="E593" i="41"/>
  <c r="G593" i="41"/>
  <c r="L593" i="41"/>
  <c r="M593" i="41"/>
  <c r="C594" i="41"/>
  <c r="D594" i="41"/>
  <c r="E594" i="41"/>
  <c r="G594" i="41"/>
  <c r="L594" i="41"/>
  <c r="M594" i="41"/>
  <c r="C595" i="41"/>
  <c r="D595" i="41"/>
  <c r="E595" i="41"/>
  <c r="G595" i="41"/>
  <c r="L595" i="41"/>
  <c r="M595" i="41"/>
  <c r="C596" i="41"/>
  <c r="D596" i="41"/>
  <c r="E596" i="41"/>
  <c r="G596" i="41"/>
  <c r="L596" i="41"/>
  <c r="M596" i="41"/>
  <c r="C597" i="41"/>
  <c r="D597" i="41"/>
  <c r="E597" i="41"/>
  <c r="G597" i="41"/>
  <c r="L597" i="41"/>
  <c r="M597" i="41"/>
  <c r="C598" i="41"/>
  <c r="D598" i="41"/>
  <c r="E598" i="41"/>
  <c r="G598" i="41"/>
  <c r="L598" i="41"/>
  <c r="M598" i="41"/>
  <c r="C599" i="41"/>
  <c r="D599" i="41"/>
  <c r="E599" i="41"/>
  <c r="G599" i="41"/>
  <c r="L599" i="41"/>
  <c r="M599" i="41"/>
  <c r="C600" i="41"/>
  <c r="D600" i="41"/>
  <c r="E600" i="41"/>
  <c r="G600" i="41"/>
  <c r="L600" i="41"/>
  <c r="M600" i="41"/>
  <c r="C601" i="41"/>
  <c r="D601" i="41"/>
  <c r="E601" i="41"/>
  <c r="G601" i="41"/>
  <c r="L601" i="41"/>
  <c r="M601" i="41"/>
  <c r="C602" i="41"/>
  <c r="D602" i="41"/>
  <c r="E602" i="41"/>
  <c r="G602" i="41"/>
  <c r="L602" i="41"/>
  <c r="M602" i="41"/>
  <c r="C603" i="41"/>
  <c r="D603" i="41"/>
  <c r="E603" i="41"/>
  <c r="G603" i="41"/>
  <c r="L603" i="41"/>
  <c r="M603" i="41"/>
  <c r="C604" i="41"/>
  <c r="D604" i="41"/>
  <c r="E604" i="41"/>
  <c r="G604" i="41"/>
  <c r="L604" i="41"/>
  <c r="M604" i="41"/>
  <c r="C605" i="41"/>
  <c r="D605" i="41"/>
  <c r="E605" i="41"/>
  <c r="G605" i="41"/>
  <c r="L605" i="41"/>
  <c r="M605" i="41"/>
  <c r="C606" i="41"/>
  <c r="D606" i="41"/>
  <c r="E606" i="41"/>
  <c r="G606" i="41"/>
  <c r="L606" i="41"/>
  <c r="M606" i="41"/>
  <c r="C607" i="41"/>
  <c r="D607" i="41"/>
  <c r="E607" i="41"/>
  <c r="G607" i="41"/>
  <c r="L607" i="41"/>
  <c r="M607" i="41"/>
  <c r="C608" i="41"/>
  <c r="D608" i="41"/>
  <c r="E608" i="41"/>
  <c r="G608" i="41"/>
  <c r="L608" i="41"/>
  <c r="M608" i="41"/>
  <c r="C609" i="41"/>
  <c r="D609" i="41"/>
  <c r="E609" i="41"/>
  <c r="G609" i="41"/>
  <c r="L609" i="41"/>
  <c r="M609" i="41"/>
  <c r="C610" i="41"/>
  <c r="D610" i="41"/>
  <c r="E610" i="41"/>
  <c r="G610" i="41"/>
  <c r="L610" i="41"/>
  <c r="M610" i="41"/>
  <c r="C611" i="41"/>
  <c r="D611" i="41"/>
  <c r="E611" i="41"/>
  <c r="G611" i="41"/>
  <c r="L611" i="41"/>
  <c r="M611" i="41"/>
  <c r="C612" i="41"/>
  <c r="D612" i="41"/>
  <c r="E612" i="41"/>
  <c r="G612" i="41"/>
  <c r="L612" i="41"/>
  <c r="M612" i="41"/>
  <c r="C613" i="41"/>
  <c r="D613" i="41"/>
  <c r="E613" i="41"/>
  <c r="G613" i="41"/>
  <c r="L613" i="41"/>
  <c r="M613" i="41"/>
  <c r="C614" i="41"/>
  <c r="D614" i="41"/>
  <c r="E614" i="41"/>
  <c r="G614" i="41"/>
  <c r="L614" i="41"/>
  <c r="M614" i="41"/>
  <c r="C615" i="41"/>
  <c r="D615" i="41"/>
  <c r="E615" i="41"/>
  <c r="G615" i="41"/>
  <c r="L615" i="41"/>
  <c r="M615" i="41"/>
  <c r="C616" i="41"/>
  <c r="D616" i="41"/>
  <c r="E616" i="41"/>
  <c r="G616" i="41"/>
  <c r="L616" i="41"/>
  <c r="M616" i="41"/>
  <c r="C617" i="41"/>
  <c r="D617" i="41"/>
  <c r="E617" i="41"/>
  <c r="G617" i="41"/>
  <c r="L617" i="41"/>
  <c r="M617" i="41"/>
  <c r="C618" i="41"/>
  <c r="D618" i="41"/>
  <c r="E618" i="41"/>
  <c r="G618" i="41"/>
  <c r="L618" i="41"/>
  <c r="M618" i="41"/>
  <c r="C619" i="41"/>
  <c r="D619" i="41"/>
  <c r="E619" i="41"/>
  <c r="G619" i="41"/>
  <c r="L619" i="41"/>
  <c r="M619" i="41"/>
  <c r="C620" i="41"/>
  <c r="D620" i="41"/>
  <c r="E620" i="41"/>
  <c r="G620" i="41"/>
  <c r="L620" i="41"/>
  <c r="M620" i="41"/>
  <c r="C621" i="41"/>
  <c r="D621" i="41"/>
  <c r="E621" i="41"/>
  <c r="G621" i="41"/>
  <c r="L621" i="41"/>
  <c r="M621" i="41"/>
  <c r="C622" i="41"/>
  <c r="D622" i="41"/>
  <c r="E622" i="41"/>
  <c r="G622" i="41"/>
  <c r="L622" i="41"/>
  <c r="M622" i="41"/>
  <c r="C623" i="41"/>
  <c r="D623" i="41"/>
  <c r="E623" i="41"/>
  <c r="G623" i="41"/>
  <c r="L623" i="41"/>
  <c r="M623" i="41"/>
  <c r="C624" i="41"/>
  <c r="D624" i="41"/>
  <c r="E624" i="41"/>
  <c r="G624" i="41"/>
  <c r="L624" i="41"/>
  <c r="M624" i="41"/>
  <c r="C625" i="41"/>
  <c r="D625" i="41"/>
  <c r="E625" i="41"/>
  <c r="G625" i="41"/>
  <c r="L625" i="41"/>
  <c r="M625" i="41"/>
  <c r="C626" i="41"/>
  <c r="D626" i="41"/>
  <c r="E626" i="41"/>
  <c r="G626" i="41"/>
  <c r="L626" i="41"/>
  <c r="M626" i="41"/>
  <c r="C627" i="41"/>
  <c r="D627" i="41"/>
  <c r="E627" i="41"/>
  <c r="G627" i="41"/>
  <c r="L627" i="41"/>
  <c r="M627" i="41"/>
  <c r="C628" i="41"/>
  <c r="D628" i="41"/>
  <c r="E628" i="41"/>
  <c r="G628" i="41"/>
  <c r="L628" i="41"/>
  <c r="M628" i="41"/>
  <c r="C629" i="41"/>
  <c r="D629" i="41"/>
  <c r="E629" i="41"/>
  <c r="G629" i="41"/>
  <c r="L629" i="41"/>
  <c r="M629" i="41"/>
  <c r="C630" i="41"/>
  <c r="D630" i="41"/>
  <c r="E630" i="41"/>
  <c r="G630" i="41"/>
  <c r="L630" i="41"/>
  <c r="M630" i="41"/>
  <c r="C631" i="41"/>
  <c r="D631" i="41"/>
  <c r="E631" i="41"/>
  <c r="G631" i="41"/>
  <c r="L631" i="41"/>
  <c r="M631" i="41"/>
  <c r="C632" i="41"/>
  <c r="D632" i="41"/>
  <c r="E632" i="41"/>
  <c r="G632" i="41"/>
  <c r="L632" i="41"/>
  <c r="M632" i="41"/>
  <c r="C633" i="41"/>
  <c r="D633" i="41"/>
  <c r="E633" i="41"/>
  <c r="G633" i="41"/>
  <c r="L633" i="41"/>
  <c r="M633" i="41"/>
  <c r="C634" i="41"/>
  <c r="D634" i="41"/>
  <c r="E634" i="41"/>
  <c r="G634" i="41"/>
  <c r="L634" i="41"/>
  <c r="M634" i="41"/>
  <c r="C635" i="41"/>
  <c r="D635" i="41"/>
  <c r="E635" i="41"/>
  <c r="G635" i="41"/>
  <c r="L635" i="41"/>
  <c r="M635" i="41"/>
  <c r="C636" i="41"/>
  <c r="D636" i="41"/>
  <c r="E636" i="41"/>
  <c r="G636" i="41"/>
  <c r="L636" i="41"/>
  <c r="M636" i="41"/>
  <c r="C637" i="41"/>
  <c r="D637" i="41"/>
  <c r="E637" i="41"/>
  <c r="G637" i="41"/>
  <c r="L637" i="41"/>
  <c r="M637" i="41"/>
  <c r="C638" i="41"/>
  <c r="D638" i="41"/>
  <c r="E638" i="41"/>
  <c r="G638" i="41"/>
  <c r="L638" i="41"/>
  <c r="M638" i="41"/>
  <c r="C639" i="41"/>
  <c r="D639" i="41"/>
  <c r="E639" i="41"/>
  <c r="G639" i="41"/>
  <c r="L639" i="41"/>
  <c r="M639" i="41"/>
  <c r="C640" i="41"/>
  <c r="D640" i="41"/>
  <c r="E640" i="41"/>
  <c r="G640" i="41"/>
  <c r="L640" i="41"/>
  <c r="M640" i="41"/>
  <c r="C641" i="41"/>
  <c r="D641" i="41"/>
  <c r="E641" i="41"/>
  <c r="G641" i="41"/>
  <c r="L641" i="41"/>
  <c r="M641" i="41"/>
  <c r="C642" i="41"/>
  <c r="D642" i="41"/>
  <c r="E642" i="41"/>
  <c r="G642" i="41"/>
  <c r="L642" i="41"/>
  <c r="M642" i="41"/>
  <c r="C643" i="41"/>
  <c r="D643" i="41"/>
  <c r="E643" i="41"/>
  <c r="G643" i="41"/>
  <c r="L643" i="41"/>
  <c r="M643" i="41"/>
  <c r="C644" i="41"/>
  <c r="D644" i="41"/>
  <c r="E644" i="41"/>
  <c r="G644" i="41"/>
  <c r="L644" i="41"/>
  <c r="M644" i="41"/>
  <c r="C645" i="41"/>
  <c r="D645" i="41"/>
  <c r="E645" i="41"/>
  <c r="G645" i="41"/>
  <c r="L645" i="41"/>
  <c r="M645" i="41"/>
  <c r="C646" i="41"/>
  <c r="D646" i="41"/>
  <c r="E646" i="41"/>
  <c r="G646" i="41"/>
  <c r="L646" i="41"/>
  <c r="M646" i="41"/>
  <c r="C647" i="41"/>
  <c r="D647" i="41"/>
  <c r="E647" i="41"/>
  <c r="G647" i="41"/>
  <c r="L647" i="41"/>
  <c r="M647" i="41"/>
  <c r="C648" i="41"/>
  <c r="D648" i="41"/>
  <c r="E648" i="41"/>
  <c r="G648" i="41"/>
  <c r="L648" i="41"/>
  <c r="M648" i="41"/>
  <c r="C649" i="41"/>
  <c r="D649" i="41"/>
  <c r="E649" i="41"/>
  <c r="G649" i="41"/>
  <c r="L649" i="41"/>
  <c r="M649" i="41"/>
  <c r="C650" i="41"/>
  <c r="D650" i="41"/>
  <c r="E650" i="41"/>
  <c r="G650" i="41"/>
  <c r="L650" i="41"/>
  <c r="M650" i="41"/>
  <c r="C651" i="41"/>
  <c r="D651" i="41"/>
  <c r="E651" i="41"/>
  <c r="G651" i="41"/>
  <c r="L651" i="41"/>
  <c r="M651" i="41"/>
  <c r="C652" i="41"/>
  <c r="D652" i="41"/>
  <c r="E652" i="41"/>
  <c r="G652" i="41"/>
  <c r="L652" i="41"/>
  <c r="M652" i="41"/>
  <c r="C653" i="41"/>
  <c r="D653" i="41"/>
  <c r="E653" i="41"/>
  <c r="G653" i="41"/>
  <c r="L653" i="41"/>
  <c r="M653" i="41"/>
  <c r="C654" i="41"/>
  <c r="D654" i="41"/>
  <c r="E654" i="41"/>
  <c r="G654" i="41"/>
  <c r="L654" i="41"/>
  <c r="M654" i="41"/>
  <c r="C655" i="41"/>
  <c r="D655" i="41"/>
  <c r="E655" i="41"/>
  <c r="G655" i="41"/>
  <c r="L655" i="41"/>
  <c r="M655" i="41"/>
  <c r="C656" i="41"/>
  <c r="D656" i="41"/>
  <c r="E656" i="41"/>
  <c r="G656" i="41"/>
  <c r="L656" i="41"/>
  <c r="M656" i="41"/>
  <c r="C657" i="41"/>
  <c r="D657" i="41"/>
  <c r="E657" i="41"/>
  <c r="G657" i="41"/>
  <c r="L657" i="41"/>
  <c r="M657" i="41"/>
  <c r="C658" i="41"/>
  <c r="D658" i="41"/>
  <c r="E658" i="41"/>
  <c r="G658" i="41"/>
  <c r="L658" i="41"/>
  <c r="M658" i="41"/>
  <c r="C659" i="41"/>
  <c r="D659" i="41"/>
  <c r="E659" i="41"/>
  <c r="G659" i="41"/>
  <c r="L659" i="41"/>
  <c r="M659" i="41"/>
  <c r="C660" i="41"/>
  <c r="D660" i="41"/>
  <c r="E660" i="41"/>
  <c r="G660" i="41"/>
  <c r="L660" i="41"/>
  <c r="M660" i="41"/>
  <c r="C661" i="41"/>
  <c r="D661" i="41"/>
  <c r="E661" i="41"/>
  <c r="G661" i="41"/>
  <c r="L661" i="41"/>
  <c r="M661" i="41"/>
  <c r="C662" i="41"/>
  <c r="D662" i="41"/>
  <c r="E662" i="41"/>
  <c r="G662" i="41"/>
  <c r="L662" i="41"/>
  <c r="M662" i="41"/>
  <c r="C663" i="41"/>
  <c r="D663" i="41"/>
  <c r="E663" i="41"/>
  <c r="G663" i="41"/>
  <c r="L663" i="41"/>
  <c r="M663" i="41"/>
  <c r="C664" i="41"/>
  <c r="D664" i="41"/>
  <c r="E664" i="41"/>
  <c r="G664" i="41"/>
  <c r="L664" i="41"/>
  <c r="M664" i="41"/>
  <c r="C665" i="41"/>
  <c r="D665" i="41"/>
  <c r="E665" i="41"/>
  <c r="G665" i="41"/>
  <c r="L665" i="41"/>
  <c r="M665" i="41"/>
  <c r="C666" i="41"/>
  <c r="D666" i="41"/>
  <c r="E666" i="41"/>
  <c r="G666" i="41"/>
  <c r="L666" i="41"/>
  <c r="M666" i="41"/>
  <c r="C667" i="41"/>
  <c r="D667" i="41"/>
  <c r="E667" i="41"/>
  <c r="G667" i="41"/>
  <c r="L667" i="41"/>
  <c r="M667" i="41"/>
  <c r="C668" i="41"/>
  <c r="D668" i="41"/>
  <c r="E668" i="41"/>
  <c r="G668" i="41"/>
  <c r="L668" i="41"/>
  <c r="M668" i="41"/>
  <c r="C669" i="41"/>
  <c r="D669" i="41"/>
  <c r="E669" i="41"/>
  <c r="G669" i="41"/>
  <c r="L669" i="41"/>
  <c r="M669" i="41"/>
  <c r="C670" i="41"/>
  <c r="D670" i="41"/>
  <c r="E670" i="41"/>
  <c r="G670" i="41"/>
  <c r="L670" i="41"/>
  <c r="M670" i="41"/>
  <c r="C671" i="41"/>
  <c r="D671" i="41"/>
  <c r="E671" i="41"/>
  <c r="G671" i="41"/>
  <c r="L671" i="41"/>
  <c r="M671" i="41"/>
  <c r="C672" i="41"/>
  <c r="D672" i="41"/>
  <c r="E672" i="41"/>
  <c r="G672" i="41"/>
  <c r="L672" i="41"/>
  <c r="M672" i="41"/>
  <c r="C673" i="41"/>
  <c r="D673" i="41"/>
  <c r="E673" i="41"/>
  <c r="G673" i="41"/>
  <c r="L673" i="41"/>
  <c r="M673" i="41"/>
  <c r="C674" i="41"/>
  <c r="D674" i="41"/>
  <c r="E674" i="41"/>
  <c r="G674" i="41"/>
  <c r="L674" i="41"/>
  <c r="M674" i="41"/>
  <c r="C675" i="41"/>
  <c r="D675" i="41"/>
  <c r="E675" i="41"/>
  <c r="G675" i="41"/>
  <c r="L675" i="41"/>
  <c r="M675" i="41"/>
  <c r="C676" i="41"/>
  <c r="D676" i="41"/>
  <c r="E676" i="41"/>
  <c r="G676" i="41"/>
  <c r="L676" i="41"/>
  <c r="M676" i="41"/>
  <c r="C677" i="41"/>
  <c r="D677" i="41"/>
  <c r="E677" i="41"/>
  <c r="G677" i="41"/>
  <c r="L677" i="41"/>
  <c r="M677" i="41"/>
  <c r="C678" i="41"/>
  <c r="D678" i="41"/>
  <c r="E678" i="41"/>
  <c r="G678" i="41"/>
  <c r="L678" i="41"/>
  <c r="M678" i="41"/>
  <c r="C679" i="41"/>
  <c r="D679" i="41"/>
  <c r="E679" i="41"/>
  <c r="G679" i="41"/>
  <c r="L679" i="41"/>
  <c r="M679" i="41"/>
  <c r="C680" i="41"/>
  <c r="D680" i="41"/>
  <c r="E680" i="41"/>
  <c r="G680" i="41"/>
  <c r="L680" i="41"/>
  <c r="M680" i="41"/>
  <c r="C681" i="41"/>
  <c r="D681" i="41"/>
  <c r="E681" i="41"/>
  <c r="G681" i="41"/>
  <c r="L681" i="41"/>
  <c r="M681" i="41"/>
  <c r="C682" i="41"/>
  <c r="D682" i="41"/>
  <c r="E682" i="41"/>
  <c r="G682" i="41"/>
  <c r="L682" i="41"/>
  <c r="M682" i="41"/>
  <c r="C683" i="41"/>
  <c r="D683" i="41"/>
  <c r="E683" i="41"/>
  <c r="G683" i="41"/>
  <c r="L683" i="41"/>
  <c r="M683" i="41"/>
  <c r="C684" i="41"/>
  <c r="D684" i="41"/>
  <c r="E684" i="41"/>
  <c r="G684" i="41"/>
  <c r="L684" i="41"/>
  <c r="M684" i="41"/>
  <c r="C685" i="41"/>
  <c r="D685" i="41"/>
  <c r="E685" i="41"/>
  <c r="G685" i="41"/>
  <c r="L685" i="41"/>
  <c r="M685" i="41"/>
  <c r="C686" i="41"/>
  <c r="D686" i="41"/>
  <c r="E686" i="41"/>
  <c r="G686" i="41"/>
  <c r="L686" i="41"/>
  <c r="M686" i="41"/>
  <c r="C687" i="41"/>
  <c r="D687" i="41"/>
  <c r="E687" i="41"/>
  <c r="G687" i="41"/>
  <c r="L687" i="41"/>
  <c r="M687" i="41"/>
  <c r="C688" i="41"/>
  <c r="D688" i="41"/>
  <c r="E688" i="41"/>
  <c r="G688" i="41"/>
  <c r="L688" i="41"/>
  <c r="M688" i="41"/>
  <c r="C689" i="41"/>
  <c r="D689" i="41"/>
  <c r="E689" i="41"/>
  <c r="G689" i="41"/>
  <c r="L689" i="41"/>
  <c r="M689" i="41"/>
  <c r="C690" i="41"/>
  <c r="D690" i="41"/>
  <c r="E690" i="41"/>
  <c r="G690" i="41"/>
  <c r="L690" i="41"/>
  <c r="M690" i="41"/>
  <c r="C691" i="41"/>
  <c r="D691" i="41"/>
  <c r="E691" i="41"/>
  <c r="G691" i="41"/>
  <c r="L691" i="41"/>
  <c r="M691" i="41"/>
  <c r="C692" i="41"/>
  <c r="D692" i="41"/>
  <c r="E692" i="41"/>
  <c r="G692" i="41"/>
  <c r="L692" i="41"/>
  <c r="M692" i="41"/>
  <c r="C693" i="41"/>
  <c r="D693" i="41"/>
  <c r="E693" i="41"/>
  <c r="G693" i="41"/>
  <c r="L693" i="41"/>
  <c r="M693" i="41"/>
  <c r="C694" i="41"/>
  <c r="D694" i="41"/>
  <c r="E694" i="41"/>
  <c r="G694" i="41"/>
  <c r="L694" i="41"/>
  <c r="M694" i="41"/>
  <c r="C695" i="41"/>
  <c r="D695" i="41"/>
  <c r="E695" i="41"/>
  <c r="G695" i="41"/>
  <c r="L695" i="41"/>
  <c r="M695" i="41"/>
  <c r="C696" i="41"/>
  <c r="D696" i="41"/>
  <c r="E696" i="41"/>
  <c r="G696" i="41"/>
  <c r="L696" i="41"/>
  <c r="M696" i="41"/>
  <c r="C697" i="41"/>
  <c r="D697" i="41"/>
  <c r="E697" i="41"/>
  <c r="G697" i="41"/>
  <c r="L697" i="41"/>
  <c r="M697" i="41"/>
  <c r="C698" i="41"/>
  <c r="D698" i="41"/>
  <c r="E698" i="41"/>
  <c r="G698" i="41"/>
  <c r="L698" i="41"/>
  <c r="M698" i="41"/>
  <c r="C699" i="41"/>
  <c r="D699" i="41"/>
  <c r="E699" i="41"/>
  <c r="G699" i="41"/>
  <c r="L699" i="41"/>
  <c r="M699" i="41"/>
  <c r="C700" i="41"/>
  <c r="D700" i="41"/>
  <c r="E700" i="41"/>
  <c r="G700" i="41"/>
  <c r="L700" i="41"/>
  <c r="M700" i="41"/>
  <c r="C701" i="41"/>
  <c r="D701" i="41"/>
  <c r="E701" i="41"/>
  <c r="G701" i="41"/>
  <c r="L701" i="41"/>
  <c r="M701" i="41"/>
  <c r="C702" i="41"/>
  <c r="D702" i="41"/>
  <c r="E702" i="41"/>
  <c r="G702" i="41"/>
  <c r="L702" i="41"/>
  <c r="M702" i="41"/>
  <c r="C703" i="41"/>
  <c r="D703" i="41"/>
  <c r="E703" i="41"/>
  <c r="G703" i="41"/>
  <c r="L703" i="41"/>
  <c r="M703" i="41"/>
  <c r="C704" i="41"/>
  <c r="D704" i="41"/>
  <c r="E704" i="41"/>
  <c r="G704" i="41"/>
  <c r="L704" i="41"/>
  <c r="M704" i="41"/>
  <c r="C705" i="41"/>
  <c r="D705" i="41"/>
  <c r="E705" i="41"/>
  <c r="G705" i="41"/>
  <c r="L705" i="41"/>
  <c r="M705" i="41"/>
  <c r="C706" i="41"/>
  <c r="D706" i="41"/>
  <c r="E706" i="41"/>
  <c r="G706" i="41"/>
  <c r="L706" i="41"/>
  <c r="M706" i="41"/>
  <c r="C707" i="41"/>
  <c r="D707" i="41"/>
  <c r="E707" i="41"/>
  <c r="G707" i="41"/>
  <c r="L707" i="41"/>
  <c r="M707" i="41"/>
  <c r="C708" i="41"/>
  <c r="D708" i="41"/>
  <c r="E708" i="41"/>
  <c r="G708" i="41"/>
  <c r="L708" i="41"/>
  <c r="M708" i="41"/>
  <c r="C709" i="41"/>
  <c r="D709" i="41"/>
  <c r="E709" i="41"/>
  <c r="G709" i="41"/>
  <c r="L709" i="41"/>
  <c r="M709" i="41"/>
  <c r="C710" i="41"/>
  <c r="D710" i="41"/>
  <c r="E710" i="41"/>
  <c r="G710" i="41"/>
  <c r="L710" i="41"/>
  <c r="M710" i="41"/>
  <c r="C711" i="41"/>
  <c r="D711" i="41"/>
  <c r="E711" i="41"/>
  <c r="G711" i="41"/>
  <c r="L711" i="41"/>
  <c r="M711" i="41"/>
  <c r="C712" i="41"/>
  <c r="D712" i="41"/>
  <c r="E712" i="41"/>
  <c r="G712" i="41"/>
  <c r="L712" i="41"/>
  <c r="M712" i="41"/>
  <c r="C713" i="41"/>
  <c r="D713" i="41"/>
  <c r="E713" i="41"/>
  <c r="G713" i="41"/>
  <c r="L713" i="41"/>
  <c r="M713" i="41"/>
  <c r="C714" i="41"/>
  <c r="D714" i="41"/>
  <c r="E714" i="41"/>
  <c r="G714" i="41"/>
  <c r="L714" i="41"/>
  <c r="M714" i="41"/>
  <c r="C715" i="41"/>
  <c r="D715" i="41"/>
  <c r="E715" i="41"/>
  <c r="G715" i="41"/>
  <c r="L715" i="41"/>
  <c r="M715" i="41"/>
  <c r="C716" i="41"/>
  <c r="D716" i="41"/>
  <c r="E716" i="41"/>
  <c r="G716" i="41"/>
  <c r="L716" i="41"/>
  <c r="M716" i="41"/>
  <c r="C717" i="41"/>
  <c r="D717" i="41"/>
  <c r="E717" i="41"/>
  <c r="G717" i="41"/>
  <c r="L717" i="41"/>
  <c r="M717" i="41"/>
  <c r="C718" i="41"/>
  <c r="D718" i="41"/>
  <c r="E718" i="41"/>
  <c r="G718" i="41"/>
  <c r="L718" i="41"/>
  <c r="M718" i="41"/>
  <c r="C719" i="41"/>
  <c r="D719" i="41"/>
  <c r="E719" i="41"/>
  <c r="G719" i="41"/>
  <c r="L719" i="41"/>
  <c r="M719" i="41"/>
  <c r="C720" i="41"/>
  <c r="D720" i="41"/>
  <c r="E720" i="41"/>
  <c r="G720" i="41"/>
  <c r="L720" i="41"/>
  <c r="M720" i="41"/>
  <c r="C721" i="41"/>
  <c r="D721" i="41"/>
  <c r="E721" i="41"/>
  <c r="G721" i="41"/>
  <c r="L721" i="41"/>
  <c r="M721" i="41"/>
  <c r="C722" i="41"/>
  <c r="D722" i="41"/>
  <c r="E722" i="41"/>
  <c r="G722" i="41"/>
  <c r="L722" i="41"/>
  <c r="M722" i="41"/>
  <c r="C723" i="41"/>
  <c r="D723" i="41"/>
  <c r="E723" i="41"/>
  <c r="G723" i="41"/>
  <c r="L723" i="41"/>
  <c r="M723" i="41"/>
  <c r="C724" i="41"/>
  <c r="D724" i="41"/>
  <c r="E724" i="41"/>
  <c r="G724" i="41"/>
  <c r="L724" i="41"/>
  <c r="M724" i="41"/>
  <c r="C725" i="41"/>
  <c r="D725" i="41"/>
  <c r="E725" i="41"/>
  <c r="G725" i="41"/>
  <c r="L725" i="41"/>
  <c r="M725" i="41"/>
  <c r="C726" i="41"/>
  <c r="D726" i="41"/>
  <c r="E726" i="41"/>
  <c r="G726" i="41"/>
  <c r="L726" i="41"/>
  <c r="M726" i="41"/>
  <c r="C727" i="41"/>
  <c r="D727" i="41"/>
  <c r="E727" i="41"/>
  <c r="G727" i="41"/>
  <c r="L727" i="41"/>
  <c r="M727" i="41"/>
  <c r="C728" i="41"/>
  <c r="D728" i="41"/>
  <c r="E728" i="41"/>
  <c r="G728" i="41"/>
  <c r="L728" i="41"/>
  <c r="M728" i="41"/>
  <c r="C729" i="41"/>
  <c r="D729" i="41"/>
  <c r="E729" i="41"/>
  <c r="G729" i="41"/>
  <c r="L729" i="41"/>
  <c r="M729" i="41"/>
  <c r="C730" i="41"/>
  <c r="D730" i="41"/>
  <c r="E730" i="41"/>
  <c r="G730" i="41"/>
  <c r="L730" i="41"/>
  <c r="M730" i="41"/>
  <c r="C731" i="41"/>
  <c r="D731" i="41"/>
  <c r="E731" i="41"/>
  <c r="G731" i="41"/>
  <c r="L731" i="41"/>
  <c r="M731" i="41"/>
  <c r="C732" i="41"/>
  <c r="D732" i="41"/>
  <c r="E732" i="41"/>
  <c r="G732" i="41"/>
  <c r="L732" i="41"/>
  <c r="M732" i="41"/>
  <c r="C733" i="41"/>
  <c r="D733" i="41"/>
  <c r="E733" i="41"/>
  <c r="G733" i="41"/>
  <c r="L733" i="41"/>
  <c r="M733" i="41"/>
  <c r="C734" i="41"/>
  <c r="D734" i="41"/>
  <c r="E734" i="41"/>
  <c r="G734" i="41"/>
  <c r="L734" i="41"/>
  <c r="M734" i="41"/>
  <c r="C735" i="41"/>
  <c r="D735" i="41"/>
  <c r="E735" i="41"/>
  <c r="G735" i="41"/>
  <c r="L735" i="41"/>
  <c r="M735" i="41"/>
  <c r="C736" i="41"/>
  <c r="D736" i="41"/>
  <c r="E736" i="41"/>
  <c r="G736" i="41"/>
  <c r="L736" i="41"/>
  <c r="M736" i="41"/>
  <c r="C737" i="41"/>
  <c r="D737" i="41"/>
  <c r="E737" i="41"/>
  <c r="G737" i="41"/>
  <c r="L737" i="41"/>
  <c r="M737" i="41"/>
  <c r="C738" i="41"/>
  <c r="D738" i="41"/>
  <c r="E738" i="41"/>
  <c r="G738" i="41"/>
  <c r="L738" i="41"/>
  <c r="M738" i="41"/>
  <c r="C739" i="41"/>
  <c r="D739" i="41"/>
  <c r="E739" i="41"/>
  <c r="G739" i="41"/>
  <c r="L739" i="41"/>
  <c r="M739" i="41"/>
  <c r="C740" i="41"/>
  <c r="D740" i="41"/>
  <c r="E740" i="41"/>
  <c r="G740" i="41"/>
  <c r="L740" i="41"/>
  <c r="M740" i="41"/>
  <c r="C741" i="41"/>
  <c r="D741" i="41"/>
  <c r="E741" i="41"/>
  <c r="G741" i="41"/>
  <c r="L741" i="41"/>
  <c r="M741" i="41"/>
  <c r="C742" i="41"/>
  <c r="D742" i="41"/>
  <c r="E742" i="41"/>
  <c r="G742" i="41"/>
  <c r="L742" i="41"/>
  <c r="M742" i="41"/>
  <c r="C743" i="41"/>
  <c r="D743" i="41"/>
  <c r="E743" i="41"/>
  <c r="G743" i="41"/>
  <c r="L743" i="41"/>
  <c r="M743" i="41"/>
  <c r="C744" i="41"/>
  <c r="D744" i="41"/>
  <c r="E744" i="41"/>
  <c r="G744" i="41"/>
  <c r="L744" i="41"/>
  <c r="M744" i="41"/>
  <c r="C745" i="41"/>
  <c r="D745" i="41"/>
  <c r="E745" i="41"/>
  <c r="G745" i="41"/>
  <c r="L745" i="41"/>
  <c r="M745" i="41"/>
  <c r="C746" i="41"/>
  <c r="D746" i="41"/>
  <c r="E746" i="41"/>
  <c r="G746" i="41"/>
  <c r="L746" i="41"/>
  <c r="M746" i="41"/>
  <c r="C747" i="41"/>
  <c r="D747" i="41"/>
  <c r="E747" i="41"/>
  <c r="G747" i="41"/>
  <c r="L747" i="41"/>
  <c r="M747" i="41"/>
  <c r="C748" i="41"/>
  <c r="D748" i="41"/>
  <c r="E748" i="41"/>
  <c r="G748" i="41"/>
  <c r="L748" i="41"/>
  <c r="M748" i="41"/>
  <c r="C749" i="41"/>
  <c r="D749" i="41"/>
  <c r="E749" i="41"/>
  <c r="G749" i="41"/>
  <c r="L749" i="41"/>
  <c r="M749" i="41"/>
  <c r="C750" i="41"/>
  <c r="D750" i="41"/>
  <c r="E750" i="41"/>
  <c r="G750" i="41"/>
  <c r="L750" i="41"/>
  <c r="M750" i="41"/>
  <c r="C751" i="41"/>
  <c r="D751" i="41"/>
  <c r="E751" i="41"/>
  <c r="G751" i="41"/>
  <c r="L751" i="41"/>
  <c r="M751" i="41"/>
  <c r="C752" i="41"/>
  <c r="D752" i="41"/>
  <c r="E752" i="41"/>
  <c r="G752" i="41"/>
  <c r="L752" i="41"/>
  <c r="M752" i="41"/>
  <c r="C753" i="41"/>
  <c r="D753" i="41"/>
  <c r="E753" i="41"/>
  <c r="G753" i="41"/>
  <c r="L753" i="41"/>
  <c r="M753" i="41"/>
  <c r="C754" i="41"/>
  <c r="D754" i="41"/>
  <c r="E754" i="41"/>
  <c r="G754" i="41"/>
  <c r="L754" i="41"/>
  <c r="M754" i="41"/>
  <c r="C755" i="41"/>
  <c r="D755" i="41"/>
  <c r="E755" i="41"/>
  <c r="G755" i="41"/>
  <c r="L755" i="41"/>
  <c r="M755" i="41"/>
  <c r="C756" i="41"/>
  <c r="D756" i="41"/>
  <c r="E756" i="41"/>
  <c r="G756" i="41"/>
  <c r="L756" i="41"/>
  <c r="M756" i="41"/>
  <c r="C757" i="41"/>
  <c r="D757" i="41"/>
  <c r="E757" i="41"/>
  <c r="G757" i="41"/>
  <c r="L757" i="41"/>
  <c r="M757" i="41"/>
  <c r="C758" i="41"/>
  <c r="D758" i="41"/>
  <c r="E758" i="41"/>
  <c r="G758" i="41"/>
  <c r="L758" i="41"/>
  <c r="M758" i="41"/>
  <c r="C759" i="41"/>
  <c r="D759" i="41"/>
  <c r="E759" i="41"/>
  <c r="G759" i="41"/>
  <c r="L759" i="41"/>
  <c r="M759" i="41"/>
  <c r="C760" i="41"/>
  <c r="D760" i="41"/>
  <c r="E760" i="41"/>
  <c r="G760" i="41"/>
  <c r="L760" i="41"/>
  <c r="M760" i="41"/>
  <c r="C761" i="41"/>
  <c r="D761" i="41"/>
  <c r="E761" i="41"/>
  <c r="G761" i="41"/>
  <c r="L761" i="41"/>
  <c r="M761" i="41"/>
  <c r="C762" i="41"/>
  <c r="D762" i="41"/>
  <c r="E762" i="41"/>
  <c r="G762" i="41"/>
  <c r="L762" i="41"/>
  <c r="M762" i="41"/>
  <c r="C763" i="41"/>
  <c r="D763" i="41"/>
  <c r="E763" i="41"/>
  <c r="G763" i="41"/>
  <c r="L763" i="41"/>
  <c r="M763" i="41"/>
  <c r="C764" i="41"/>
  <c r="D764" i="41"/>
  <c r="E764" i="41"/>
  <c r="G764" i="41"/>
  <c r="L764" i="41"/>
  <c r="M764" i="41"/>
  <c r="C765" i="41"/>
  <c r="D765" i="41"/>
  <c r="E765" i="41"/>
  <c r="G765" i="41"/>
  <c r="L765" i="41"/>
  <c r="M765" i="41"/>
  <c r="C766" i="41"/>
  <c r="D766" i="41"/>
  <c r="E766" i="41"/>
  <c r="G766" i="41"/>
  <c r="L766" i="41"/>
  <c r="M766" i="41"/>
  <c r="C767" i="41"/>
  <c r="D767" i="41"/>
  <c r="E767" i="41"/>
  <c r="G767" i="41"/>
  <c r="L767" i="41"/>
  <c r="M767" i="41"/>
  <c r="C768" i="41"/>
  <c r="D768" i="41"/>
  <c r="E768" i="41"/>
  <c r="G768" i="41"/>
  <c r="L768" i="41"/>
  <c r="M768" i="41"/>
  <c r="C769" i="41"/>
  <c r="D769" i="41"/>
  <c r="E769" i="41"/>
  <c r="G769" i="41"/>
  <c r="L769" i="41"/>
  <c r="M769" i="41"/>
  <c r="C770" i="41"/>
  <c r="D770" i="41"/>
  <c r="E770" i="41"/>
  <c r="G770" i="41"/>
  <c r="L770" i="41"/>
  <c r="M770" i="41"/>
  <c r="C771" i="41"/>
  <c r="D771" i="41"/>
  <c r="E771" i="41"/>
  <c r="G771" i="41"/>
  <c r="L771" i="41"/>
  <c r="M771" i="41"/>
  <c r="C772" i="41"/>
  <c r="D772" i="41"/>
  <c r="E772" i="41"/>
  <c r="G772" i="41"/>
  <c r="L772" i="41"/>
  <c r="M772" i="41"/>
  <c r="C773" i="41"/>
  <c r="D773" i="41"/>
  <c r="E773" i="41"/>
  <c r="G773" i="41"/>
  <c r="L773" i="41"/>
  <c r="M773" i="41"/>
  <c r="C774" i="41"/>
  <c r="D774" i="41"/>
  <c r="E774" i="41"/>
  <c r="G774" i="41"/>
  <c r="L774" i="41"/>
  <c r="M774" i="41"/>
  <c r="C775" i="41"/>
  <c r="D775" i="41"/>
  <c r="E775" i="41"/>
  <c r="G775" i="41"/>
  <c r="L775" i="41"/>
  <c r="M775" i="41"/>
  <c r="C776" i="41"/>
  <c r="D776" i="41"/>
  <c r="E776" i="41"/>
  <c r="G776" i="41"/>
  <c r="L776" i="41"/>
  <c r="M776" i="41"/>
  <c r="C777" i="41"/>
  <c r="D777" i="41"/>
  <c r="E777" i="41"/>
  <c r="G777" i="41"/>
  <c r="L777" i="41"/>
  <c r="M777" i="41"/>
  <c r="C778" i="41"/>
  <c r="D778" i="41"/>
  <c r="E778" i="41"/>
  <c r="G778" i="41"/>
  <c r="L778" i="41"/>
  <c r="M778" i="41"/>
  <c r="C779" i="41"/>
  <c r="D779" i="41"/>
  <c r="E779" i="41"/>
  <c r="G779" i="41"/>
  <c r="L779" i="41"/>
  <c r="M779" i="41"/>
  <c r="C780" i="41"/>
  <c r="D780" i="41"/>
  <c r="E780" i="41"/>
  <c r="G780" i="41"/>
  <c r="L780" i="41"/>
  <c r="M780" i="41"/>
  <c r="C781" i="41"/>
  <c r="D781" i="41"/>
  <c r="E781" i="41"/>
  <c r="G781" i="41"/>
  <c r="L781" i="41"/>
  <c r="M781" i="41"/>
  <c r="C782" i="41"/>
  <c r="D782" i="41"/>
  <c r="E782" i="41"/>
  <c r="G782" i="41"/>
  <c r="L782" i="41"/>
  <c r="M782" i="41"/>
  <c r="C783" i="41"/>
  <c r="D783" i="41"/>
  <c r="E783" i="41"/>
  <c r="G783" i="41"/>
  <c r="L783" i="41"/>
  <c r="M783" i="41"/>
  <c r="C784" i="41"/>
  <c r="D784" i="41"/>
  <c r="E784" i="41"/>
  <c r="G784" i="41"/>
  <c r="L784" i="41"/>
  <c r="M784" i="41"/>
  <c r="C785" i="41"/>
  <c r="D785" i="41"/>
  <c r="E785" i="41"/>
  <c r="G785" i="41"/>
  <c r="L785" i="41"/>
  <c r="M785" i="41"/>
  <c r="C786" i="41"/>
  <c r="D786" i="41"/>
  <c r="E786" i="41"/>
  <c r="G786" i="41"/>
  <c r="L786" i="41"/>
  <c r="M786" i="41"/>
  <c r="C787" i="41"/>
  <c r="D787" i="41"/>
  <c r="E787" i="41"/>
  <c r="G787" i="41"/>
  <c r="L787" i="41"/>
  <c r="M787" i="41"/>
  <c r="C788" i="41"/>
  <c r="D788" i="41"/>
  <c r="E788" i="41"/>
  <c r="G788" i="41"/>
  <c r="L788" i="41"/>
  <c r="M788" i="41"/>
  <c r="C789" i="41"/>
  <c r="D789" i="41"/>
  <c r="E789" i="41"/>
  <c r="G789" i="41"/>
  <c r="L789" i="41"/>
  <c r="M789" i="41"/>
  <c r="C790" i="41"/>
  <c r="D790" i="41"/>
  <c r="E790" i="41"/>
  <c r="G790" i="41"/>
  <c r="L790" i="41"/>
  <c r="M790" i="41"/>
  <c r="C791" i="41"/>
  <c r="D791" i="41"/>
  <c r="E791" i="41"/>
  <c r="G791" i="41"/>
  <c r="L791" i="41"/>
  <c r="M791" i="41"/>
  <c r="C792" i="41"/>
  <c r="D792" i="41"/>
  <c r="E792" i="41"/>
  <c r="G792" i="41"/>
  <c r="L792" i="41"/>
  <c r="M792" i="41"/>
  <c r="C793" i="41"/>
  <c r="D793" i="41"/>
  <c r="E793" i="41"/>
  <c r="G793" i="41"/>
  <c r="L793" i="41"/>
  <c r="M793" i="41"/>
  <c r="C794" i="41"/>
  <c r="D794" i="41"/>
  <c r="E794" i="41"/>
  <c r="G794" i="41"/>
  <c r="L794" i="41"/>
  <c r="M794" i="41"/>
  <c r="C795" i="41"/>
  <c r="D795" i="41"/>
  <c r="E795" i="41"/>
  <c r="G795" i="41"/>
  <c r="L795" i="41"/>
  <c r="M795" i="41"/>
  <c r="C796" i="41"/>
  <c r="D796" i="41"/>
  <c r="E796" i="41"/>
  <c r="G796" i="41"/>
  <c r="L796" i="41"/>
  <c r="M796" i="41"/>
  <c r="C797" i="41"/>
  <c r="D797" i="41"/>
  <c r="E797" i="41"/>
  <c r="G797" i="41"/>
  <c r="L797" i="41"/>
  <c r="M797" i="41"/>
  <c r="C798" i="41"/>
  <c r="D798" i="41"/>
  <c r="E798" i="41"/>
  <c r="G798" i="41"/>
  <c r="L798" i="41"/>
  <c r="M798" i="41"/>
  <c r="C799" i="41"/>
  <c r="D799" i="41"/>
  <c r="E799" i="41"/>
  <c r="G799" i="41"/>
  <c r="L799" i="41"/>
  <c r="M799" i="41"/>
  <c r="C800" i="41"/>
  <c r="D800" i="41"/>
  <c r="E800" i="41"/>
  <c r="G800" i="41"/>
  <c r="L800" i="41"/>
  <c r="M800" i="41"/>
  <c r="C801" i="41"/>
  <c r="D801" i="41"/>
  <c r="E801" i="41"/>
  <c r="G801" i="41"/>
  <c r="L801" i="41"/>
  <c r="M801" i="41"/>
  <c r="C802" i="41"/>
  <c r="D802" i="41"/>
  <c r="E802" i="41"/>
  <c r="G802" i="41"/>
  <c r="L802" i="41"/>
  <c r="M802" i="41"/>
  <c r="C803" i="41"/>
  <c r="D803" i="41"/>
  <c r="E803" i="41"/>
  <c r="G803" i="41"/>
  <c r="L803" i="41"/>
  <c r="M803" i="41"/>
  <c r="C804" i="41"/>
  <c r="D804" i="41"/>
  <c r="E804" i="41"/>
  <c r="G804" i="41"/>
  <c r="L804" i="41"/>
  <c r="M804" i="41"/>
  <c r="C805" i="41"/>
  <c r="D805" i="41"/>
  <c r="E805" i="41"/>
  <c r="G805" i="41"/>
  <c r="L805" i="41"/>
  <c r="M805" i="41"/>
  <c r="C806" i="41"/>
  <c r="D806" i="41"/>
  <c r="E806" i="41"/>
  <c r="G806" i="41"/>
  <c r="L806" i="41"/>
  <c r="M806" i="41"/>
  <c r="C807" i="41"/>
  <c r="D807" i="41"/>
  <c r="E807" i="41"/>
  <c r="G807" i="41"/>
  <c r="L807" i="41"/>
  <c r="M807" i="41"/>
  <c r="C808" i="41"/>
  <c r="D808" i="41"/>
  <c r="E808" i="41"/>
  <c r="G808" i="41"/>
  <c r="L808" i="41"/>
  <c r="M808" i="41"/>
  <c r="C809" i="41"/>
  <c r="D809" i="41"/>
  <c r="E809" i="41"/>
  <c r="G809" i="41"/>
  <c r="L809" i="41"/>
  <c r="M809" i="41"/>
  <c r="C810" i="41"/>
  <c r="D810" i="41"/>
  <c r="E810" i="41"/>
  <c r="G810" i="41"/>
  <c r="L810" i="41"/>
  <c r="M810" i="41"/>
  <c r="C811" i="41"/>
  <c r="D811" i="41"/>
  <c r="E811" i="41"/>
  <c r="G811" i="41"/>
  <c r="L811" i="41"/>
  <c r="M811" i="41"/>
  <c r="C812" i="41"/>
  <c r="D812" i="41"/>
  <c r="E812" i="41"/>
  <c r="G812" i="41"/>
  <c r="L812" i="41"/>
  <c r="M812" i="41"/>
  <c r="C813" i="41"/>
  <c r="D813" i="41"/>
  <c r="E813" i="41"/>
  <c r="G813" i="41"/>
  <c r="L813" i="41"/>
  <c r="M813" i="41"/>
  <c r="C814" i="41"/>
  <c r="D814" i="41"/>
  <c r="E814" i="41"/>
  <c r="G814" i="41"/>
  <c r="L814" i="41"/>
  <c r="M814" i="41"/>
  <c r="C815" i="41"/>
  <c r="D815" i="41"/>
  <c r="E815" i="41"/>
  <c r="G815" i="41"/>
  <c r="L815" i="41"/>
  <c r="M815" i="41"/>
  <c r="C816" i="41"/>
  <c r="D816" i="41"/>
  <c r="E816" i="41"/>
  <c r="G816" i="41"/>
  <c r="L816" i="41"/>
  <c r="M816" i="41"/>
  <c r="C817" i="41"/>
  <c r="D817" i="41"/>
  <c r="E817" i="41"/>
  <c r="G817" i="41"/>
  <c r="L817" i="41"/>
  <c r="M817" i="41"/>
  <c r="C818" i="41"/>
  <c r="D818" i="41"/>
  <c r="E818" i="41"/>
  <c r="G818" i="41"/>
  <c r="L818" i="41"/>
  <c r="M818" i="41"/>
  <c r="C819" i="41"/>
  <c r="D819" i="41"/>
  <c r="E819" i="41"/>
  <c r="G819" i="41"/>
  <c r="L819" i="41"/>
  <c r="M819" i="41"/>
  <c r="C820" i="41"/>
  <c r="D820" i="41"/>
  <c r="E820" i="41"/>
  <c r="G820" i="41"/>
  <c r="L820" i="41"/>
  <c r="M820" i="41"/>
  <c r="C821" i="41"/>
  <c r="D821" i="41"/>
  <c r="E821" i="41"/>
  <c r="G821" i="41"/>
  <c r="L821" i="41"/>
  <c r="M821" i="41"/>
  <c r="C822" i="41"/>
  <c r="D822" i="41"/>
  <c r="E822" i="41"/>
  <c r="G822" i="41"/>
  <c r="L822" i="41"/>
  <c r="M822" i="41"/>
  <c r="C823" i="41"/>
  <c r="D823" i="41"/>
  <c r="E823" i="41"/>
  <c r="G823" i="41"/>
  <c r="L823" i="41"/>
  <c r="M823" i="41"/>
  <c r="C824" i="41"/>
  <c r="D824" i="41"/>
  <c r="E824" i="41"/>
  <c r="G824" i="41"/>
  <c r="L824" i="41"/>
  <c r="M824" i="41"/>
  <c r="C825" i="41"/>
  <c r="D825" i="41"/>
  <c r="E825" i="41"/>
  <c r="G825" i="41"/>
  <c r="L825" i="41"/>
  <c r="M825" i="41"/>
  <c r="C826" i="41"/>
  <c r="D826" i="41"/>
  <c r="E826" i="41"/>
  <c r="G826" i="41"/>
  <c r="L826" i="41"/>
  <c r="M826" i="41"/>
  <c r="C827" i="41"/>
  <c r="D827" i="41"/>
  <c r="E827" i="41"/>
  <c r="G827" i="41"/>
  <c r="L827" i="41"/>
  <c r="M827" i="41"/>
  <c r="C828" i="41"/>
  <c r="D828" i="41"/>
  <c r="E828" i="41"/>
  <c r="G828" i="41"/>
  <c r="L828" i="41"/>
  <c r="M828" i="41"/>
  <c r="C829" i="41"/>
  <c r="D829" i="41"/>
  <c r="E829" i="41"/>
  <c r="G829" i="41"/>
  <c r="L829" i="41"/>
  <c r="M829" i="41"/>
  <c r="C830" i="41"/>
  <c r="D830" i="41"/>
  <c r="E830" i="41"/>
  <c r="G830" i="41"/>
  <c r="L830" i="41"/>
  <c r="M830" i="41"/>
  <c r="C831" i="41"/>
  <c r="D831" i="41"/>
  <c r="E831" i="41"/>
  <c r="G831" i="41"/>
  <c r="L831" i="41"/>
  <c r="M831" i="41"/>
  <c r="C832" i="41"/>
  <c r="D832" i="41"/>
  <c r="E832" i="41"/>
  <c r="G832" i="41"/>
  <c r="L832" i="41"/>
  <c r="M832" i="41"/>
  <c r="C833" i="41"/>
  <c r="D833" i="41"/>
  <c r="E833" i="41"/>
  <c r="G833" i="41"/>
  <c r="L833" i="41"/>
  <c r="M833" i="41"/>
  <c r="C834" i="41"/>
  <c r="D834" i="41"/>
  <c r="E834" i="41"/>
  <c r="G834" i="41"/>
  <c r="L834" i="41"/>
  <c r="M834" i="41"/>
  <c r="C835" i="41"/>
  <c r="D835" i="41"/>
  <c r="E835" i="41"/>
  <c r="G835" i="41"/>
  <c r="L835" i="41"/>
  <c r="M835" i="41"/>
  <c r="C836" i="41"/>
  <c r="D836" i="41"/>
  <c r="E836" i="41"/>
  <c r="G836" i="41"/>
  <c r="L836" i="41"/>
  <c r="M836" i="41"/>
  <c r="C837" i="41"/>
  <c r="D837" i="41"/>
  <c r="E837" i="41"/>
  <c r="G837" i="41"/>
  <c r="L837" i="41"/>
  <c r="M837" i="41"/>
  <c r="C838" i="41"/>
  <c r="D838" i="41"/>
  <c r="E838" i="41"/>
  <c r="G838" i="41"/>
  <c r="L838" i="41"/>
  <c r="M838" i="41"/>
  <c r="C839" i="41"/>
  <c r="D839" i="41"/>
  <c r="E839" i="41"/>
  <c r="G839" i="41"/>
  <c r="L839" i="41"/>
  <c r="M839" i="41"/>
  <c r="C840" i="41"/>
  <c r="D840" i="41"/>
  <c r="E840" i="41"/>
  <c r="G840" i="41"/>
  <c r="L840" i="41"/>
  <c r="M840" i="41"/>
  <c r="C841" i="41"/>
  <c r="D841" i="41"/>
  <c r="E841" i="41"/>
  <c r="G841" i="41"/>
  <c r="L841" i="41"/>
  <c r="M841" i="41"/>
  <c r="C842" i="41"/>
  <c r="D842" i="41"/>
  <c r="E842" i="41"/>
  <c r="G842" i="41"/>
  <c r="L842" i="41"/>
  <c r="M842" i="41"/>
  <c r="C843" i="41"/>
  <c r="D843" i="41"/>
  <c r="E843" i="41"/>
  <c r="G843" i="41"/>
  <c r="L843" i="41"/>
  <c r="M843" i="41"/>
  <c r="C844" i="41"/>
  <c r="D844" i="41"/>
  <c r="E844" i="41"/>
  <c r="G844" i="41"/>
  <c r="L844" i="41"/>
  <c r="M844" i="41"/>
  <c r="C845" i="41"/>
  <c r="D845" i="41"/>
  <c r="E845" i="41"/>
  <c r="G845" i="41"/>
  <c r="L845" i="41"/>
  <c r="M845" i="41"/>
  <c r="C846" i="41"/>
  <c r="D846" i="41"/>
  <c r="E846" i="41"/>
  <c r="G846" i="41"/>
  <c r="L846" i="41"/>
  <c r="M846" i="41"/>
  <c r="C847" i="41"/>
  <c r="D847" i="41"/>
  <c r="E847" i="41"/>
  <c r="G847" i="41"/>
  <c r="L847" i="41"/>
  <c r="M847" i="41"/>
  <c r="C848" i="41"/>
  <c r="D848" i="41"/>
  <c r="E848" i="41"/>
  <c r="G848" i="41"/>
  <c r="L848" i="41"/>
  <c r="M848" i="41"/>
  <c r="C849" i="41"/>
  <c r="D849" i="41"/>
  <c r="E849" i="41"/>
  <c r="G849" i="41"/>
  <c r="L849" i="41"/>
  <c r="M849" i="41"/>
  <c r="C850" i="41"/>
  <c r="D850" i="41"/>
  <c r="E850" i="41"/>
  <c r="G850" i="41"/>
  <c r="L850" i="41"/>
  <c r="M850" i="41"/>
  <c r="C851" i="41"/>
  <c r="D851" i="41"/>
  <c r="E851" i="41"/>
  <c r="G851" i="41"/>
  <c r="L851" i="41"/>
  <c r="M851" i="41"/>
  <c r="C852" i="41"/>
  <c r="D852" i="41"/>
  <c r="E852" i="41"/>
  <c r="G852" i="41"/>
  <c r="L852" i="41"/>
  <c r="M852" i="41"/>
  <c r="C853" i="41"/>
  <c r="D853" i="41"/>
  <c r="E853" i="41"/>
  <c r="G853" i="41"/>
  <c r="L853" i="41"/>
  <c r="M853" i="41"/>
  <c r="C854" i="41"/>
  <c r="D854" i="41"/>
  <c r="E854" i="41"/>
  <c r="G854" i="41"/>
  <c r="L854" i="41"/>
  <c r="M854" i="41"/>
  <c r="C855" i="41"/>
  <c r="D855" i="41"/>
  <c r="E855" i="41"/>
  <c r="G855" i="41"/>
  <c r="L855" i="41"/>
  <c r="M855" i="41"/>
  <c r="C856" i="41"/>
  <c r="D856" i="41"/>
  <c r="E856" i="41"/>
  <c r="G856" i="41"/>
  <c r="L856" i="41"/>
  <c r="M856" i="41"/>
  <c r="C857" i="41"/>
  <c r="D857" i="41"/>
  <c r="E857" i="41"/>
  <c r="G857" i="41"/>
  <c r="L857" i="41"/>
  <c r="M857" i="41"/>
  <c r="C858" i="41"/>
  <c r="D858" i="41"/>
  <c r="E858" i="41"/>
  <c r="G858" i="41"/>
  <c r="L858" i="41"/>
  <c r="M858" i="41"/>
  <c r="C859" i="41"/>
  <c r="D859" i="41"/>
  <c r="E859" i="41"/>
  <c r="G859" i="41"/>
  <c r="L859" i="41"/>
  <c r="M859" i="41"/>
  <c r="C860" i="41"/>
  <c r="D860" i="41"/>
  <c r="E860" i="41"/>
  <c r="G860" i="41"/>
  <c r="L860" i="41"/>
  <c r="M860" i="41"/>
  <c r="C861" i="41"/>
  <c r="D861" i="41"/>
  <c r="E861" i="41"/>
  <c r="G861" i="41"/>
  <c r="L861" i="41"/>
  <c r="M861" i="41"/>
  <c r="C862" i="41"/>
  <c r="D862" i="41"/>
  <c r="E862" i="41"/>
  <c r="G862" i="41"/>
  <c r="L862" i="41"/>
  <c r="M862" i="41"/>
  <c r="C863" i="41"/>
  <c r="D863" i="41"/>
  <c r="E863" i="41"/>
  <c r="G863" i="41"/>
  <c r="L863" i="41"/>
  <c r="M863" i="41"/>
  <c r="C864" i="41"/>
  <c r="D864" i="41"/>
  <c r="E864" i="41"/>
  <c r="G864" i="41"/>
  <c r="L864" i="41"/>
  <c r="M864" i="41"/>
  <c r="C865" i="41"/>
  <c r="D865" i="41"/>
  <c r="E865" i="41"/>
  <c r="G865" i="41"/>
  <c r="L865" i="41"/>
  <c r="M865" i="41"/>
  <c r="C866" i="41"/>
  <c r="D866" i="41"/>
  <c r="E866" i="41"/>
  <c r="G866" i="41"/>
  <c r="L866" i="41"/>
  <c r="M866" i="41"/>
  <c r="C867" i="41"/>
  <c r="D867" i="41"/>
  <c r="E867" i="41"/>
  <c r="G867" i="41"/>
  <c r="L867" i="41"/>
  <c r="M867" i="41"/>
  <c r="C868" i="41"/>
  <c r="D868" i="41"/>
  <c r="E868" i="41"/>
  <c r="G868" i="41"/>
  <c r="L868" i="41"/>
  <c r="M868" i="41"/>
  <c r="C869" i="41"/>
  <c r="D869" i="41"/>
  <c r="E869" i="41"/>
  <c r="G869" i="41"/>
  <c r="L869" i="41"/>
  <c r="M869" i="41"/>
  <c r="C870" i="41"/>
  <c r="D870" i="41"/>
  <c r="E870" i="41"/>
  <c r="G870" i="41"/>
  <c r="L870" i="41"/>
  <c r="M870" i="41"/>
  <c r="C871" i="41"/>
  <c r="D871" i="41"/>
  <c r="E871" i="41"/>
  <c r="G871" i="41"/>
  <c r="L871" i="41"/>
  <c r="M871" i="41"/>
  <c r="C872" i="41"/>
  <c r="D872" i="41"/>
  <c r="E872" i="41"/>
  <c r="G872" i="41"/>
  <c r="L872" i="41"/>
  <c r="M872" i="41"/>
  <c r="C873" i="41"/>
  <c r="D873" i="41"/>
  <c r="E873" i="41"/>
  <c r="G873" i="41"/>
  <c r="L873" i="41"/>
  <c r="M873" i="41"/>
  <c r="C874" i="41"/>
  <c r="D874" i="41"/>
  <c r="E874" i="41"/>
  <c r="G874" i="41"/>
  <c r="L874" i="41"/>
  <c r="M874" i="41"/>
  <c r="C875" i="41"/>
  <c r="D875" i="41"/>
  <c r="E875" i="41"/>
  <c r="G875" i="41"/>
  <c r="L875" i="41"/>
  <c r="M875" i="41"/>
  <c r="C876" i="41"/>
  <c r="D876" i="41"/>
  <c r="E876" i="41"/>
  <c r="G876" i="41"/>
  <c r="L876" i="41"/>
  <c r="M876" i="41"/>
  <c r="C877" i="41"/>
  <c r="D877" i="41"/>
  <c r="E877" i="41"/>
  <c r="G877" i="41"/>
  <c r="L877" i="41"/>
  <c r="M877" i="41"/>
  <c r="C878" i="41"/>
  <c r="D878" i="41"/>
  <c r="E878" i="41"/>
  <c r="G878" i="41"/>
  <c r="L878" i="41"/>
  <c r="M878" i="41"/>
  <c r="C879" i="41"/>
  <c r="D879" i="41"/>
  <c r="E879" i="41"/>
  <c r="G879" i="41"/>
  <c r="L879" i="41"/>
  <c r="M879" i="41"/>
  <c r="C880" i="41"/>
  <c r="D880" i="41"/>
  <c r="E880" i="41"/>
  <c r="G880" i="41"/>
  <c r="L880" i="41"/>
  <c r="M880" i="41"/>
  <c r="C881" i="41"/>
  <c r="D881" i="41"/>
  <c r="E881" i="41"/>
  <c r="G881" i="41"/>
  <c r="L881" i="41"/>
  <c r="M881" i="41"/>
  <c r="C882" i="41"/>
  <c r="D882" i="41"/>
  <c r="E882" i="41"/>
  <c r="G882" i="41"/>
  <c r="L882" i="41"/>
  <c r="M882" i="41"/>
  <c r="C883" i="41"/>
  <c r="D883" i="41"/>
  <c r="E883" i="41"/>
  <c r="G883" i="41"/>
  <c r="L883" i="41"/>
  <c r="M883" i="41"/>
  <c r="C884" i="41"/>
  <c r="D884" i="41"/>
  <c r="E884" i="41"/>
  <c r="G884" i="41"/>
  <c r="L884" i="41"/>
  <c r="M884" i="41"/>
  <c r="C885" i="41"/>
  <c r="D885" i="41"/>
  <c r="E885" i="41"/>
  <c r="G885" i="41"/>
  <c r="L885" i="41"/>
  <c r="M885" i="41"/>
  <c r="C886" i="41"/>
  <c r="D886" i="41"/>
  <c r="E886" i="41"/>
  <c r="G886" i="41"/>
  <c r="L886" i="41"/>
  <c r="M886" i="41"/>
  <c r="C887" i="41"/>
  <c r="D887" i="41"/>
  <c r="E887" i="41"/>
  <c r="G887" i="41"/>
  <c r="L887" i="41"/>
  <c r="M887" i="41"/>
  <c r="C888" i="41"/>
  <c r="D888" i="41"/>
  <c r="E888" i="41"/>
  <c r="G888" i="41"/>
  <c r="L888" i="41"/>
  <c r="M888" i="41"/>
  <c r="C889" i="41"/>
  <c r="D889" i="41"/>
  <c r="E889" i="41"/>
  <c r="G889" i="41"/>
  <c r="L889" i="41"/>
  <c r="M889" i="41"/>
  <c r="C890" i="41"/>
  <c r="D890" i="41"/>
  <c r="E890" i="41"/>
  <c r="G890" i="41"/>
  <c r="L890" i="41"/>
  <c r="M890" i="41"/>
  <c r="C891" i="41"/>
  <c r="D891" i="41"/>
  <c r="E891" i="41"/>
  <c r="G891" i="41"/>
  <c r="L891" i="41"/>
  <c r="M891" i="41"/>
  <c r="C892" i="41"/>
  <c r="D892" i="41"/>
  <c r="E892" i="41"/>
  <c r="G892" i="41"/>
  <c r="L892" i="41"/>
  <c r="M892" i="41"/>
  <c r="C893" i="41"/>
  <c r="D893" i="41"/>
  <c r="E893" i="41"/>
  <c r="G893" i="41"/>
  <c r="L893" i="41"/>
  <c r="M893" i="41"/>
  <c r="C894" i="41"/>
  <c r="D894" i="41"/>
  <c r="E894" i="41"/>
  <c r="G894" i="41"/>
  <c r="L894" i="41"/>
  <c r="M894" i="41"/>
  <c r="C895" i="41"/>
  <c r="D895" i="41"/>
  <c r="E895" i="41"/>
  <c r="G895" i="41"/>
  <c r="L895" i="41"/>
  <c r="M895" i="41"/>
  <c r="C896" i="41"/>
  <c r="D896" i="41"/>
  <c r="E896" i="41"/>
  <c r="G896" i="41"/>
  <c r="L896" i="41"/>
  <c r="M896" i="41"/>
  <c r="C897" i="41"/>
  <c r="D897" i="41"/>
  <c r="E897" i="41"/>
  <c r="G897" i="41"/>
  <c r="L897" i="41"/>
  <c r="M897" i="41"/>
  <c r="C898" i="41"/>
  <c r="D898" i="41"/>
  <c r="E898" i="41"/>
  <c r="G898" i="41"/>
  <c r="L898" i="41"/>
  <c r="M898" i="41"/>
  <c r="C899" i="41"/>
  <c r="D899" i="41"/>
  <c r="E899" i="41"/>
  <c r="G899" i="41"/>
  <c r="L899" i="41"/>
  <c r="M899" i="41"/>
  <c r="C900" i="41"/>
  <c r="D900" i="41"/>
  <c r="E900" i="41"/>
  <c r="G900" i="41"/>
  <c r="L900" i="41"/>
  <c r="M900" i="41"/>
  <c r="C901" i="41"/>
  <c r="D901" i="41"/>
  <c r="E901" i="41"/>
  <c r="G901" i="41"/>
  <c r="L901" i="41"/>
  <c r="M901" i="41"/>
  <c r="C902" i="41"/>
  <c r="D902" i="41"/>
  <c r="E902" i="41"/>
  <c r="G902" i="41"/>
  <c r="L902" i="41"/>
  <c r="M902" i="41"/>
  <c r="C903" i="41"/>
  <c r="D903" i="41"/>
  <c r="E903" i="41"/>
  <c r="G903" i="41"/>
  <c r="L903" i="41"/>
  <c r="M903" i="41"/>
  <c r="C904" i="41"/>
  <c r="D904" i="41"/>
  <c r="E904" i="41"/>
  <c r="G904" i="41"/>
  <c r="L904" i="41"/>
  <c r="M904" i="41"/>
  <c r="C905" i="41"/>
  <c r="D905" i="41"/>
  <c r="E905" i="41"/>
  <c r="G905" i="41"/>
  <c r="L905" i="41"/>
  <c r="M905" i="41"/>
  <c r="C906" i="41"/>
  <c r="D906" i="41"/>
  <c r="E906" i="41"/>
  <c r="G906" i="41"/>
  <c r="L906" i="41"/>
  <c r="M906" i="41"/>
  <c r="C907" i="41"/>
  <c r="D907" i="41"/>
  <c r="E907" i="41"/>
  <c r="G907" i="41"/>
  <c r="L907" i="41"/>
  <c r="M907" i="41"/>
  <c r="C908" i="41"/>
  <c r="D908" i="41"/>
  <c r="E908" i="41"/>
  <c r="G908" i="41"/>
  <c r="L908" i="41"/>
  <c r="M908" i="41"/>
  <c r="C909" i="41"/>
  <c r="D909" i="41"/>
  <c r="E909" i="41"/>
  <c r="G909" i="41"/>
  <c r="L909" i="41"/>
  <c r="M909" i="41"/>
  <c r="C910" i="41"/>
  <c r="D910" i="41"/>
  <c r="E910" i="41"/>
  <c r="G910" i="41"/>
  <c r="L910" i="41"/>
  <c r="M910" i="41"/>
  <c r="C911" i="41"/>
  <c r="D911" i="41"/>
  <c r="E911" i="41"/>
  <c r="G911" i="41"/>
  <c r="L911" i="41"/>
  <c r="M911" i="41"/>
  <c r="C912" i="41"/>
  <c r="D912" i="41"/>
  <c r="E912" i="41"/>
  <c r="G912" i="41"/>
  <c r="L912" i="41"/>
  <c r="M912" i="41"/>
  <c r="C913" i="41"/>
  <c r="D913" i="41"/>
  <c r="E913" i="41"/>
  <c r="G913" i="41"/>
  <c r="L913" i="41"/>
  <c r="M913" i="41"/>
  <c r="C914" i="41"/>
  <c r="D914" i="41"/>
  <c r="E914" i="41"/>
  <c r="G914" i="41"/>
  <c r="L914" i="41"/>
  <c r="M914" i="41"/>
  <c r="C915" i="41"/>
  <c r="D915" i="41"/>
  <c r="E915" i="41"/>
  <c r="G915" i="41"/>
  <c r="L915" i="41"/>
  <c r="M915" i="41"/>
  <c r="C916" i="41"/>
  <c r="D916" i="41"/>
  <c r="E916" i="41"/>
  <c r="G916" i="41"/>
  <c r="L916" i="41"/>
  <c r="M916" i="41"/>
  <c r="C917" i="41"/>
  <c r="D917" i="41"/>
  <c r="E917" i="41"/>
  <c r="G917" i="41"/>
  <c r="L917" i="41"/>
  <c r="M917" i="41"/>
  <c r="C918" i="41"/>
  <c r="D918" i="41"/>
  <c r="E918" i="41"/>
  <c r="G918" i="41"/>
  <c r="L918" i="41"/>
  <c r="M918" i="41"/>
  <c r="C919" i="41"/>
  <c r="D919" i="41"/>
  <c r="E919" i="41"/>
  <c r="G919" i="41"/>
  <c r="L919" i="41"/>
  <c r="M919" i="41"/>
  <c r="C920" i="41"/>
  <c r="D920" i="41"/>
  <c r="E920" i="41"/>
  <c r="G920" i="41"/>
  <c r="L920" i="41"/>
  <c r="M920" i="41"/>
  <c r="C921" i="41"/>
  <c r="D921" i="41"/>
  <c r="E921" i="41"/>
  <c r="G921" i="41"/>
  <c r="L921" i="41"/>
  <c r="M921" i="41"/>
  <c r="C922" i="41"/>
  <c r="D922" i="41"/>
  <c r="E922" i="41"/>
  <c r="G922" i="41"/>
  <c r="L922" i="41"/>
  <c r="M922" i="41"/>
  <c r="C923" i="41"/>
  <c r="D923" i="41"/>
  <c r="E923" i="41"/>
  <c r="G923" i="41"/>
  <c r="L923" i="41"/>
  <c r="M923" i="41"/>
  <c r="C924" i="41"/>
  <c r="D924" i="41"/>
  <c r="E924" i="41"/>
  <c r="G924" i="41"/>
  <c r="L924" i="41"/>
  <c r="M924" i="41"/>
  <c r="C925" i="41"/>
  <c r="D925" i="41"/>
  <c r="E925" i="41"/>
  <c r="G925" i="41"/>
  <c r="L925" i="41"/>
  <c r="M925" i="41"/>
  <c r="C926" i="41"/>
  <c r="D926" i="41"/>
  <c r="E926" i="41"/>
  <c r="G926" i="41"/>
  <c r="L926" i="41"/>
  <c r="M926" i="41"/>
  <c r="C927" i="41"/>
  <c r="D927" i="41"/>
  <c r="E927" i="41"/>
  <c r="G927" i="41"/>
  <c r="L927" i="41"/>
  <c r="M927" i="41"/>
  <c r="C928" i="41"/>
  <c r="D928" i="41"/>
  <c r="E928" i="41"/>
  <c r="G928" i="41"/>
  <c r="L928" i="41"/>
  <c r="M928" i="41"/>
  <c r="C929" i="41"/>
  <c r="D929" i="41"/>
  <c r="E929" i="41"/>
  <c r="G929" i="41"/>
  <c r="L929" i="41"/>
  <c r="M929" i="41"/>
  <c r="C930" i="41"/>
  <c r="D930" i="41"/>
  <c r="E930" i="41"/>
  <c r="G930" i="41"/>
  <c r="L930" i="41"/>
  <c r="M930" i="41"/>
  <c r="C931" i="41"/>
  <c r="D931" i="41"/>
  <c r="E931" i="41"/>
  <c r="G931" i="41"/>
  <c r="L931" i="41"/>
  <c r="M931" i="41"/>
  <c r="C932" i="41"/>
  <c r="D932" i="41"/>
  <c r="E932" i="41"/>
  <c r="G932" i="41"/>
  <c r="L932" i="41"/>
  <c r="M932" i="41"/>
  <c r="C933" i="41"/>
  <c r="D933" i="41"/>
  <c r="E933" i="41"/>
  <c r="G933" i="41"/>
  <c r="L933" i="41"/>
  <c r="M933" i="41"/>
  <c r="C934" i="41"/>
  <c r="D934" i="41"/>
  <c r="E934" i="41"/>
  <c r="G934" i="41"/>
  <c r="L934" i="41"/>
  <c r="M934" i="41"/>
  <c r="C935" i="41"/>
  <c r="D935" i="41"/>
  <c r="E935" i="41"/>
  <c r="G935" i="41"/>
  <c r="L935" i="41"/>
  <c r="M935" i="41"/>
  <c r="C936" i="41"/>
  <c r="D936" i="41"/>
  <c r="E936" i="41"/>
  <c r="G936" i="41"/>
  <c r="L936" i="41"/>
  <c r="M936" i="41"/>
  <c r="C937" i="41"/>
  <c r="D937" i="41"/>
  <c r="E937" i="41"/>
  <c r="G937" i="41"/>
  <c r="L937" i="41"/>
  <c r="M937" i="41"/>
  <c r="C938" i="41"/>
  <c r="D938" i="41"/>
  <c r="E938" i="41"/>
  <c r="G938" i="41"/>
  <c r="L938" i="41"/>
  <c r="M938" i="41"/>
  <c r="C939" i="41"/>
  <c r="D939" i="41"/>
  <c r="E939" i="41"/>
  <c r="G939" i="41"/>
  <c r="L939" i="41"/>
  <c r="M939" i="41"/>
  <c r="C940" i="41"/>
  <c r="D940" i="41"/>
  <c r="E940" i="41"/>
  <c r="G940" i="41"/>
  <c r="L940" i="41"/>
  <c r="M940" i="41"/>
  <c r="C941" i="41"/>
  <c r="D941" i="41"/>
  <c r="E941" i="41"/>
  <c r="G941" i="41"/>
  <c r="L941" i="41"/>
  <c r="M941" i="41"/>
  <c r="C942" i="41"/>
  <c r="D942" i="41"/>
  <c r="E942" i="41"/>
  <c r="G942" i="41"/>
  <c r="L942" i="41"/>
  <c r="M942" i="41"/>
  <c r="C943" i="41"/>
  <c r="D943" i="41"/>
  <c r="E943" i="41"/>
  <c r="G943" i="41"/>
  <c r="L943" i="41"/>
  <c r="M943" i="41"/>
  <c r="C944" i="41"/>
  <c r="D944" i="41"/>
  <c r="E944" i="41"/>
  <c r="G944" i="41"/>
  <c r="L944" i="41"/>
  <c r="M944" i="41"/>
  <c r="C945" i="41"/>
  <c r="D945" i="41"/>
  <c r="E945" i="41"/>
  <c r="G945" i="41"/>
  <c r="L945" i="41"/>
  <c r="M945" i="41"/>
  <c r="C946" i="41"/>
  <c r="D946" i="41"/>
  <c r="E946" i="41"/>
  <c r="G946" i="41"/>
  <c r="L946" i="41"/>
  <c r="M946" i="41"/>
  <c r="C947" i="41"/>
  <c r="D947" i="41"/>
  <c r="E947" i="41"/>
  <c r="G947" i="41"/>
  <c r="L947" i="41"/>
  <c r="M947" i="41"/>
  <c r="C948" i="41"/>
  <c r="D948" i="41"/>
  <c r="E948" i="41"/>
  <c r="G948" i="41"/>
  <c r="L948" i="41"/>
  <c r="M948" i="41"/>
  <c r="C949" i="41"/>
  <c r="D949" i="41"/>
  <c r="E949" i="41"/>
  <c r="G949" i="41"/>
  <c r="L949" i="41"/>
  <c r="M949" i="41"/>
  <c r="C950" i="41"/>
  <c r="D950" i="41"/>
  <c r="E950" i="41"/>
  <c r="G950" i="41"/>
  <c r="L950" i="41"/>
  <c r="M950" i="41"/>
  <c r="C951" i="41"/>
  <c r="D951" i="41"/>
  <c r="E951" i="41"/>
  <c r="G951" i="41"/>
  <c r="L951" i="41"/>
  <c r="M951" i="41"/>
  <c r="C952" i="41"/>
  <c r="D952" i="41"/>
  <c r="E952" i="41"/>
  <c r="G952" i="41"/>
  <c r="L952" i="41"/>
  <c r="M952" i="41"/>
  <c r="C953" i="41"/>
  <c r="D953" i="41"/>
  <c r="E953" i="41"/>
  <c r="G953" i="41"/>
  <c r="L953" i="41"/>
  <c r="M953" i="41"/>
  <c r="C954" i="41"/>
  <c r="D954" i="41"/>
  <c r="E954" i="41"/>
  <c r="G954" i="41"/>
  <c r="L954" i="41"/>
  <c r="M954" i="41"/>
  <c r="C955" i="41"/>
  <c r="D955" i="41"/>
  <c r="E955" i="41"/>
  <c r="G955" i="41"/>
  <c r="L955" i="41"/>
  <c r="M955" i="41"/>
  <c r="C956" i="41"/>
  <c r="D956" i="41"/>
  <c r="E956" i="41"/>
  <c r="G956" i="41"/>
  <c r="L956" i="41"/>
  <c r="M956" i="41"/>
  <c r="C957" i="41"/>
  <c r="D957" i="41"/>
  <c r="E957" i="41"/>
  <c r="G957" i="41"/>
  <c r="L957" i="41"/>
  <c r="M957" i="41"/>
  <c r="C958" i="41"/>
  <c r="D958" i="41"/>
  <c r="E958" i="41"/>
  <c r="G958" i="41"/>
  <c r="L958" i="41"/>
  <c r="M958" i="41"/>
  <c r="C959" i="41"/>
  <c r="D959" i="41"/>
  <c r="E959" i="41"/>
  <c r="G959" i="41"/>
  <c r="L959" i="41"/>
  <c r="M959" i="41"/>
  <c r="C960" i="41"/>
  <c r="D960" i="41"/>
  <c r="E960" i="41"/>
  <c r="G960" i="41"/>
  <c r="L960" i="41"/>
  <c r="M960" i="41"/>
  <c r="C961" i="41"/>
  <c r="D961" i="41"/>
  <c r="E961" i="41"/>
  <c r="G961" i="41"/>
  <c r="L961" i="41"/>
  <c r="M961" i="41"/>
  <c r="C962" i="41"/>
  <c r="D962" i="41"/>
  <c r="E962" i="41"/>
  <c r="G962" i="41"/>
  <c r="L962" i="41"/>
  <c r="M962" i="41"/>
  <c r="C963" i="41"/>
  <c r="D963" i="41"/>
  <c r="E963" i="41"/>
  <c r="G963" i="41"/>
  <c r="L963" i="41"/>
  <c r="M963" i="41"/>
  <c r="C964" i="41"/>
  <c r="D964" i="41"/>
  <c r="E964" i="41"/>
  <c r="G964" i="41"/>
  <c r="L964" i="41"/>
  <c r="M964" i="41"/>
  <c r="C965" i="41"/>
  <c r="D965" i="41"/>
  <c r="E965" i="41"/>
  <c r="G965" i="41"/>
  <c r="L965" i="41"/>
  <c r="M965" i="41"/>
  <c r="C966" i="41"/>
  <c r="D966" i="41"/>
  <c r="E966" i="41"/>
  <c r="G966" i="41"/>
  <c r="L966" i="41"/>
  <c r="M966" i="41"/>
  <c r="C967" i="41"/>
  <c r="D967" i="41"/>
  <c r="E967" i="41"/>
  <c r="G967" i="41"/>
  <c r="L967" i="41"/>
  <c r="M967" i="41"/>
  <c r="C968" i="41"/>
  <c r="D968" i="41"/>
  <c r="E968" i="41"/>
  <c r="G968" i="41"/>
  <c r="L968" i="41"/>
  <c r="M968" i="41"/>
  <c r="C969" i="41"/>
  <c r="D969" i="41"/>
  <c r="E969" i="41"/>
  <c r="G969" i="41"/>
  <c r="L969" i="41"/>
  <c r="M969" i="41"/>
  <c r="C970" i="41"/>
  <c r="D970" i="41"/>
  <c r="E970" i="41"/>
  <c r="G970" i="41"/>
  <c r="L970" i="41"/>
  <c r="M970" i="41"/>
  <c r="C971" i="41"/>
  <c r="D971" i="41"/>
  <c r="E971" i="41"/>
  <c r="G971" i="41"/>
  <c r="L971" i="41"/>
  <c r="M971" i="41"/>
  <c r="C972" i="41"/>
  <c r="D972" i="41"/>
  <c r="E972" i="41"/>
  <c r="G972" i="41"/>
  <c r="L972" i="41"/>
  <c r="M972" i="41"/>
  <c r="C973" i="41"/>
  <c r="D973" i="41"/>
  <c r="E973" i="41"/>
  <c r="G973" i="41"/>
  <c r="L973" i="41"/>
  <c r="M973" i="41"/>
  <c r="C974" i="41"/>
  <c r="D974" i="41"/>
  <c r="E974" i="41"/>
  <c r="G974" i="41"/>
  <c r="L974" i="41"/>
  <c r="M974" i="41"/>
  <c r="C975" i="41"/>
  <c r="D975" i="41"/>
  <c r="E975" i="41"/>
  <c r="G975" i="41"/>
  <c r="L975" i="41"/>
  <c r="M975" i="41"/>
  <c r="C976" i="41"/>
  <c r="D976" i="41"/>
  <c r="E976" i="41"/>
  <c r="G976" i="41"/>
  <c r="L976" i="41"/>
  <c r="M976" i="41"/>
  <c r="C977" i="41"/>
  <c r="D977" i="41"/>
  <c r="E977" i="41"/>
  <c r="G977" i="41"/>
  <c r="L977" i="41"/>
  <c r="M977" i="41"/>
  <c r="C978" i="41"/>
  <c r="D978" i="41"/>
  <c r="E978" i="41"/>
  <c r="G978" i="41"/>
  <c r="L978" i="41"/>
  <c r="M978" i="41"/>
  <c r="C979" i="41"/>
  <c r="D979" i="41"/>
  <c r="E979" i="41"/>
  <c r="G979" i="41"/>
  <c r="L979" i="41"/>
  <c r="M979" i="41"/>
  <c r="C980" i="41"/>
  <c r="D980" i="41"/>
  <c r="E980" i="41"/>
  <c r="G980" i="41"/>
  <c r="L980" i="41"/>
  <c r="M980" i="41"/>
  <c r="C981" i="41"/>
  <c r="D981" i="41"/>
  <c r="E981" i="41"/>
  <c r="G981" i="41"/>
  <c r="L981" i="41"/>
  <c r="M981" i="41"/>
  <c r="C982" i="41"/>
  <c r="D982" i="41"/>
  <c r="E982" i="41"/>
  <c r="G982" i="41"/>
  <c r="L982" i="41"/>
  <c r="M982" i="41"/>
  <c r="C983" i="41"/>
  <c r="D983" i="41"/>
  <c r="E983" i="41"/>
  <c r="G983" i="41"/>
  <c r="L983" i="41"/>
  <c r="M983" i="41"/>
  <c r="C984" i="41"/>
  <c r="D984" i="41"/>
  <c r="E984" i="41"/>
  <c r="G984" i="41"/>
  <c r="L984" i="41"/>
  <c r="M984" i="41"/>
  <c r="C985" i="41"/>
  <c r="D985" i="41"/>
  <c r="E985" i="41"/>
  <c r="G985" i="41"/>
  <c r="L985" i="41"/>
  <c r="M985" i="41"/>
  <c r="C986" i="41"/>
  <c r="D986" i="41"/>
  <c r="E986" i="41"/>
  <c r="G986" i="41"/>
  <c r="L986" i="41"/>
  <c r="M986" i="41"/>
  <c r="C987" i="41"/>
  <c r="D987" i="41"/>
  <c r="E987" i="41"/>
  <c r="G987" i="41"/>
  <c r="L987" i="41"/>
  <c r="M987" i="41"/>
  <c r="C988" i="41"/>
  <c r="D988" i="41"/>
  <c r="E988" i="41"/>
  <c r="G988" i="41"/>
  <c r="L988" i="41"/>
  <c r="M988" i="41"/>
  <c r="C989" i="41"/>
  <c r="D989" i="41"/>
  <c r="E989" i="41"/>
  <c r="G989" i="41"/>
  <c r="L989" i="41"/>
  <c r="M989" i="41"/>
  <c r="C990" i="41"/>
  <c r="D990" i="41"/>
  <c r="E990" i="41"/>
  <c r="G990" i="41"/>
  <c r="L990" i="41"/>
  <c r="M990" i="41"/>
  <c r="C991" i="41"/>
  <c r="D991" i="41"/>
  <c r="E991" i="41"/>
  <c r="G991" i="41"/>
  <c r="L991" i="41"/>
  <c r="M991" i="41"/>
  <c r="C992" i="41"/>
  <c r="D992" i="41"/>
  <c r="E992" i="41"/>
  <c r="G992" i="41"/>
  <c r="L992" i="41"/>
  <c r="M992" i="41"/>
  <c r="C993" i="41"/>
  <c r="D993" i="41"/>
  <c r="E993" i="41"/>
  <c r="G993" i="41"/>
  <c r="L993" i="41"/>
  <c r="M993" i="41"/>
  <c r="C994" i="41"/>
  <c r="D994" i="41"/>
  <c r="E994" i="41"/>
  <c r="G994" i="41"/>
  <c r="L994" i="41"/>
  <c r="M994" i="41"/>
  <c r="C995" i="41"/>
  <c r="D995" i="41"/>
  <c r="E995" i="41"/>
  <c r="G995" i="41"/>
  <c r="L995" i="41"/>
  <c r="M995" i="41"/>
  <c r="C996" i="41"/>
  <c r="D996" i="41"/>
  <c r="E996" i="41"/>
  <c r="G996" i="41"/>
  <c r="L996" i="41"/>
  <c r="M996" i="41"/>
  <c r="C997" i="41"/>
  <c r="D997" i="41"/>
  <c r="E997" i="41"/>
  <c r="G997" i="41"/>
  <c r="L997" i="41"/>
  <c r="M997" i="41"/>
  <c r="C998" i="41"/>
  <c r="D998" i="41"/>
  <c r="E998" i="41"/>
  <c r="G998" i="41"/>
  <c r="L998" i="41"/>
  <c r="M998" i="41"/>
  <c r="C999" i="41"/>
  <c r="D999" i="41"/>
  <c r="E999" i="41"/>
  <c r="G999" i="41"/>
  <c r="L999" i="41"/>
  <c r="M999" i="41"/>
  <c r="C1000" i="41"/>
  <c r="D1000" i="41"/>
  <c r="E1000" i="41"/>
  <c r="G1000" i="41"/>
  <c r="L1000" i="41"/>
  <c r="M1000" i="41"/>
  <c r="C1001" i="41"/>
  <c r="D1001" i="41"/>
  <c r="E1001" i="41"/>
  <c r="G1001" i="41"/>
  <c r="L1001" i="41"/>
  <c r="M1001" i="41"/>
  <c r="D5" i="44"/>
  <c r="D6" i="44"/>
  <c r="D8" i="44"/>
  <c r="E8" i="44" s="1"/>
  <c r="D10" i="44"/>
  <c r="E10" i="44" s="1"/>
  <c r="I10" i="44" s="1"/>
  <c r="J10" i="44" s="1"/>
  <c r="D12" i="44"/>
  <c r="E12" i="44" s="1"/>
  <c r="G12" i="44" s="1"/>
  <c r="D13" i="44"/>
  <c r="D14" i="44"/>
  <c r="E14" i="44" s="1"/>
  <c r="G14" i="44" s="1"/>
  <c r="D16" i="44"/>
  <c r="E16" i="44" s="1"/>
  <c r="D21" i="44"/>
  <c r="D22" i="44"/>
  <c r="D24" i="44"/>
  <c r="E24" i="44" s="1"/>
  <c r="F24" i="44" s="1"/>
  <c r="M24" i="44" s="1"/>
  <c r="N24" i="44" s="1"/>
  <c r="D29" i="44"/>
  <c r="E29" i="44" s="1"/>
  <c r="G29" i="44" s="1"/>
  <c r="D30" i="44"/>
  <c r="E30" i="44" s="1"/>
  <c r="G30" i="44" s="1"/>
  <c r="D32" i="44"/>
  <c r="E32" i="44" s="1"/>
  <c r="D37" i="44"/>
  <c r="D38" i="44"/>
  <c r="E38" i="44" s="1"/>
  <c r="G38" i="44" s="1"/>
  <c r="D40" i="44"/>
  <c r="D45" i="44"/>
  <c r="E45" i="44" s="1"/>
  <c r="G45" i="44" s="1"/>
  <c r="D46" i="44"/>
  <c r="E46" i="44" s="1"/>
  <c r="G46" i="44" s="1"/>
  <c r="D48" i="44"/>
  <c r="E48" i="44" s="1"/>
  <c r="D51" i="44"/>
  <c r="E51" i="44" s="1"/>
  <c r="G51" i="44" s="1"/>
  <c r="D53" i="44"/>
  <c r="E53" i="44" s="1"/>
  <c r="G53" i="44" s="1"/>
  <c r="D54" i="44"/>
  <c r="E54" i="44" s="1"/>
  <c r="F54" i="44" s="1"/>
  <c r="M54" i="44" s="1"/>
  <c r="N54" i="44" s="1"/>
  <c r="D56" i="44"/>
  <c r="D61" i="44"/>
  <c r="D62" i="44"/>
  <c r="E62" i="44" s="1"/>
  <c r="F62" i="44" s="1"/>
  <c r="M62" i="44" s="1"/>
  <c r="N62" i="44" s="1"/>
  <c r="D64" i="44"/>
  <c r="E64" i="44" s="1"/>
  <c r="G64" i="44" s="1"/>
  <c r="D69" i="44"/>
  <c r="E69" i="44" s="1"/>
  <c r="G69" i="44" s="1"/>
  <c r="D70" i="44"/>
  <c r="D72" i="44"/>
  <c r="E72" i="44" s="1"/>
  <c r="D76" i="44"/>
  <c r="E76" i="44" s="1"/>
  <c r="G76" i="44" s="1"/>
  <c r="D77" i="44"/>
  <c r="E77" i="44" s="1"/>
  <c r="G77" i="44" s="1"/>
  <c r="D78" i="44"/>
  <c r="E78" i="44" s="1"/>
  <c r="F78" i="44" s="1"/>
  <c r="M78" i="44" s="1"/>
  <c r="N78" i="44" s="1"/>
  <c r="D80" i="44"/>
  <c r="E80" i="44" s="1"/>
  <c r="D85" i="44"/>
  <c r="E85" i="44" s="1"/>
  <c r="G85" i="44" s="1"/>
  <c r="D86" i="44"/>
  <c r="E86" i="44" s="1"/>
  <c r="F86" i="44" s="1"/>
  <c r="M86" i="44" s="1"/>
  <c r="N86" i="44" s="1"/>
  <c r="D88" i="44"/>
  <c r="E88" i="44" s="1"/>
  <c r="D93" i="44"/>
  <c r="D94" i="44"/>
  <c r="E94" i="44" s="1"/>
  <c r="G94" i="44" s="1"/>
  <c r="D96" i="44"/>
  <c r="E96" i="44" s="1"/>
  <c r="I96" i="44" s="1"/>
  <c r="J96" i="44" s="1"/>
  <c r="D101" i="44"/>
  <c r="E101" i="44" s="1"/>
  <c r="G101" i="44" s="1"/>
  <c r="D102" i="44"/>
  <c r="E102" i="44" s="1"/>
  <c r="F102" i="44" s="1"/>
  <c r="M102" i="44" s="1"/>
  <c r="N102" i="44" s="1"/>
  <c r="D104" i="44"/>
  <c r="E104" i="44" s="1"/>
  <c r="D109" i="44"/>
  <c r="E109" i="44" s="1"/>
  <c r="G109" i="44" s="1"/>
  <c r="D110" i="44"/>
  <c r="D112" i="44"/>
  <c r="E112" i="44" s="1"/>
  <c r="I112" i="44" s="1"/>
  <c r="J112" i="44" s="1"/>
  <c r="D117" i="44"/>
  <c r="D118" i="44"/>
  <c r="D120" i="44"/>
  <c r="D125" i="44"/>
  <c r="E125" i="44" s="1"/>
  <c r="G125" i="44" s="1"/>
  <c r="D126" i="44"/>
  <c r="E126" i="44" s="1"/>
  <c r="F126" i="44" s="1"/>
  <c r="M126" i="44" s="1"/>
  <c r="N126" i="44" s="1"/>
  <c r="D128" i="44"/>
  <c r="D133" i="44"/>
  <c r="E133" i="44" s="1"/>
  <c r="F133" i="44" s="1"/>
  <c r="M133" i="44" s="1"/>
  <c r="N133" i="44" s="1"/>
  <c r="D134" i="44"/>
  <c r="E134" i="44" s="1"/>
  <c r="G134" i="44" s="1"/>
  <c r="D136" i="44"/>
  <c r="D140" i="44"/>
  <c r="D141" i="44"/>
  <c r="E141" i="44" s="1"/>
  <c r="G141" i="44" s="1"/>
  <c r="D142" i="44"/>
  <c r="E142" i="44" s="1"/>
  <c r="G142" i="44" s="1"/>
  <c r="D144" i="44"/>
  <c r="D149" i="44"/>
  <c r="E149" i="44" s="1"/>
  <c r="K149" i="44" s="1"/>
  <c r="L149" i="44" s="1"/>
  <c r="D150" i="44"/>
  <c r="D152" i="44"/>
  <c r="D157" i="44"/>
  <c r="E157" i="44" s="1"/>
  <c r="G157" i="44" s="1"/>
  <c r="D158" i="44"/>
  <c r="E158" i="44" s="1"/>
  <c r="G158" i="44" s="1"/>
  <c r="D160" i="44"/>
  <c r="D165" i="44"/>
  <c r="E165" i="44" s="1"/>
  <c r="K165" i="44" s="1"/>
  <c r="L165" i="44" s="1"/>
  <c r="D166" i="44"/>
  <c r="E166" i="44" s="1"/>
  <c r="G166" i="44" s="1"/>
  <c r="D168" i="44"/>
  <c r="E168" i="44" s="1"/>
  <c r="D173" i="44"/>
  <c r="E173" i="44" s="1"/>
  <c r="G173" i="44" s="1"/>
  <c r="D174" i="44"/>
  <c r="D176" i="44"/>
  <c r="E176" i="44" s="1"/>
  <c r="I176" i="44" s="1"/>
  <c r="J176" i="44" s="1"/>
  <c r="D179" i="44"/>
  <c r="E179" i="44" s="1"/>
  <c r="K179" i="44" s="1"/>
  <c r="L179" i="44" s="1"/>
  <c r="D181" i="44"/>
  <c r="E181" i="44" s="1"/>
  <c r="G181" i="44" s="1"/>
  <c r="D182" i="44"/>
  <c r="E182" i="44" s="1"/>
  <c r="G182" i="44" s="1"/>
  <c r="D184" i="44"/>
  <c r="E184" i="44" s="1"/>
  <c r="D189" i="44"/>
  <c r="D190" i="44"/>
  <c r="E190" i="44" s="1"/>
  <c r="G190" i="44" s="1"/>
  <c r="D192" i="44"/>
  <c r="E192" i="44" s="1"/>
  <c r="G192" i="44" s="1"/>
  <c r="D197" i="44"/>
  <c r="E197" i="44" s="1"/>
  <c r="G197" i="44" s="1"/>
  <c r="D198" i="44"/>
  <c r="E198" i="44" s="1"/>
  <c r="G198" i="44" s="1"/>
  <c r="D200" i="44"/>
  <c r="E200" i="44" s="1"/>
  <c r="D204" i="44"/>
  <c r="E204" i="44" s="1"/>
  <c r="G204" i="44" s="1"/>
  <c r="D205" i="44"/>
  <c r="E205" i="44" s="1"/>
  <c r="D206" i="44"/>
  <c r="E206" i="44"/>
  <c r="F206" i="44" s="1"/>
  <c r="H206" i="44"/>
  <c r="M206" i="44"/>
  <c r="N206" i="44"/>
  <c r="D207" i="44"/>
  <c r="E207" i="44"/>
  <c r="F207" i="44" s="1"/>
  <c r="H207" i="44"/>
  <c r="M207" i="44"/>
  <c r="N207" i="44"/>
  <c r="D208" i="44"/>
  <c r="E208" i="44"/>
  <c r="F208" i="44" s="1"/>
  <c r="H208" i="44"/>
  <c r="M208" i="44"/>
  <c r="N208" i="44"/>
  <c r="D209" i="44"/>
  <c r="E209" i="44"/>
  <c r="F209" i="44" s="1"/>
  <c r="H209" i="44"/>
  <c r="M209" i="44"/>
  <c r="N209" i="44"/>
  <c r="D210" i="44"/>
  <c r="E210" i="44"/>
  <c r="F210" i="44" s="1"/>
  <c r="H210" i="44"/>
  <c r="M210" i="44"/>
  <c r="N210" i="44"/>
  <c r="D211" i="44"/>
  <c r="E211" i="44"/>
  <c r="F211" i="44" s="1"/>
  <c r="H211" i="44"/>
  <c r="M211" i="44"/>
  <c r="N211" i="44"/>
  <c r="D212" i="44"/>
  <c r="E212" i="44"/>
  <c r="F212" i="44" s="1"/>
  <c r="H212" i="44"/>
  <c r="M212" i="44"/>
  <c r="N212" i="44"/>
  <c r="D213" i="44"/>
  <c r="E213" i="44"/>
  <c r="F213" i="44" s="1"/>
  <c r="H213" i="44"/>
  <c r="M213" i="44"/>
  <c r="N213" i="44"/>
  <c r="D214" i="44"/>
  <c r="E214" i="44"/>
  <c r="F214" i="44" s="1"/>
  <c r="H214" i="44"/>
  <c r="M214" i="44"/>
  <c r="N214" i="44"/>
  <c r="D215" i="44"/>
  <c r="E215" i="44"/>
  <c r="F215" i="44" s="1"/>
  <c r="H215" i="44"/>
  <c r="M215" i="44"/>
  <c r="N215" i="44"/>
  <c r="D216" i="44"/>
  <c r="E216" i="44"/>
  <c r="F216" i="44" s="1"/>
  <c r="H216" i="44"/>
  <c r="M216" i="44"/>
  <c r="N216" i="44"/>
  <c r="D217" i="44"/>
  <c r="E217" i="44"/>
  <c r="F217" i="44" s="1"/>
  <c r="H217" i="44"/>
  <c r="M217" i="44"/>
  <c r="N217" i="44"/>
  <c r="D218" i="44"/>
  <c r="E218" i="44"/>
  <c r="F218" i="44" s="1"/>
  <c r="H218" i="44"/>
  <c r="M218" i="44"/>
  <c r="N218" i="44"/>
  <c r="D219" i="44"/>
  <c r="E219" i="44"/>
  <c r="F219" i="44" s="1"/>
  <c r="H219" i="44"/>
  <c r="M219" i="44"/>
  <c r="N219" i="44"/>
  <c r="D220" i="44"/>
  <c r="E220" i="44"/>
  <c r="F220" i="44" s="1"/>
  <c r="H220" i="44"/>
  <c r="M220" i="44"/>
  <c r="N220" i="44"/>
  <c r="D221" i="44"/>
  <c r="E221" i="44"/>
  <c r="F221" i="44" s="1"/>
  <c r="H221" i="44"/>
  <c r="M221" i="44"/>
  <c r="N221" i="44"/>
  <c r="D222" i="44"/>
  <c r="E222" i="44"/>
  <c r="F222" i="44" s="1"/>
  <c r="H222" i="44"/>
  <c r="M222" i="44"/>
  <c r="N222" i="44"/>
  <c r="D223" i="44"/>
  <c r="E223" i="44"/>
  <c r="F223" i="44" s="1"/>
  <c r="H223" i="44"/>
  <c r="M223" i="44"/>
  <c r="N223" i="44"/>
  <c r="D224" i="44"/>
  <c r="E224" i="44"/>
  <c r="F224" i="44" s="1"/>
  <c r="H224" i="44"/>
  <c r="M224" i="44"/>
  <c r="N224" i="44"/>
  <c r="D225" i="44"/>
  <c r="E225" i="44"/>
  <c r="F225" i="44" s="1"/>
  <c r="H225" i="44"/>
  <c r="M225" i="44"/>
  <c r="N225" i="44"/>
  <c r="D226" i="44"/>
  <c r="E226" i="44"/>
  <c r="F226" i="44" s="1"/>
  <c r="H226" i="44"/>
  <c r="M226" i="44"/>
  <c r="N226" i="44"/>
  <c r="D227" i="44"/>
  <c r="E227" i="44"/>
  <c r="F227" i="44" s="1"/>
  <c r="H227" i="44"/>
  <c r="M227" i="44"/>
  <c r="N227" i="44"/>
  <c r="D228" i="44"/>
  <c r="E228" i="44"/>
  <c r="F228" i="44" s="1"/>
  <c r="H228" i="44"/>
  <c r="M228" i="44"/>
  <c r="N228" i="44"/>
  <c r="D229" i="44"/>
  <c r="E229" i="44"/>
  <c r="F229" i="44" s="1"/>
  <c r="H229" i="44"/>
  <c r="M229" i="44"/>
  <c r="N229" i="44"/>
  <c r="D230" i="44"/>
  <c r="E230" i="44"/>
  <c r="F230" i="44" s="1"/>
  <c r="H230" i="44"/>
  <c r="M230" i="44"/>
  <c r="N230" i="44"/>
  <c r="D231" i="44"/>
  <c r="E231" i="44"/>
  <c r="F231" i="44" s="1"/>
  <c r="H231" i="44"/>
  <c r="M231" i="44"/>
  <c r="N231" i="44"/>
  <c r="D232" i="44"/>
  <c r="E232" i="44"/>
  <c r="F232" i="44" s="1"/>
  <c r="H232" i="44"/>
  <c r="M232" i="44"/>
  <c r="N232" i="44"/>
  <c r="D233" i="44"/>
  <c r="E233" i="44"/>
  <c r="F233" i="44" s="1"/>
  <c r="H233" i="44"/>
  <c r="M233" i="44"/>
  <c r="N233" i="44"/>
  <c r="D234" i="44"/>
  <c r="E234" i="44"/>
  <c r="F234" i="44" s="1"/>
  <c r="H234" i="44"/>
  <c r="M234" i="44"/>
  <c r="N234" i="44"/>
  <c r="D235" i="44"/>
  <c r="E235" i="44"/>
  <c r="F235" i="44" s="1"/>
  <c r="H235" i="44"/>
  <c r="M235" i="44"/>
  <c r="N235" i="44"/>
  <c r="D236" i="44"/>
  <c r="E236" i="44"/>
  <c r="F236" i="44" s="1"/>
  <c r="H236" i="44"/>
  <c r="M236" i="44"/>
  <c r="N236" i="44"/>
  <c r="D237" i="44"/>
  <c r="E237" i="44"/>
  <c r="F237" i="44" s="1"/>
  <c r="H237" i="44"/>
  <c r="M237" i="44"/>
  <c r="N237" i="44"/>
  <c r="D238" i="44"/>
  <c r="E238" i="44"/>
  <c r="F238" i="44" s="1"/>
  <c r="H238" i="44"/>
  <c r="M238" i="44"/>
  <c r="N238" i="44"/>
  <c r="D239" i="44"/>
  <c r="E239" i="44"/>
  <c r="F239" i="44" s="1"/>
  <c r="H239" i="44"/>
  <c r="M239" i="44"/>
  <c r="N239" i="44"/>
  <c r="D240" i="44"/>
  <c r="E240" i="44"/>
  <c r="F240" i="44" s="1"/>
  <c r="H240" i="44"/>
  <c r="M240" i="44"/>
  <c r="N240" i="44"/>
  <c r="D241" i="44"/>
  <c r="E241" i="44"/>
  <c r="F241" i="44" s="1"/>
  <c r="H241" i="44"/>
  <c r="M241" i="44"/>
  <c r="N241" i="44"/>
  <c r="D242" i="44"/>
  <c r="E242" i="44"/>
  <c r="F242" i="44" s="1"/>
  <c r="H242" i="44"/>
  <c r="M242" i="44"/>
  <c r="N242" i="44"/>
  <c r="D243" i="44"/>
  <c r="E243" i="44"/>
  <c r="F243" i="44" s="1"/>
  <c r="H243" i="44"/>
  <c r="M243" i="44"/>
  <c r="N243" i="44"/>
  <c r="D244" i="44"/>
  <c r="E244" i="44"/>
  <c r="F244" i="44" s="1"/>
  <c r="H244" i="44"/>
  <c r="M244" i="44"/>
  <c r="N244" i="44"/>
  <c r="D245" i="44"/>
  <c r="E245" i="44"/>
  <c r="F245" i="44" s="1"/>
  <c r="H245" i="44"/>
  <c r="M245" i="44"/>
  <c r="N245" i="44"/>
  <c r="D246" i="44"/>
  <c r="E246" i="44"/>
  <c r="F246" i="44" s="1"/>
  <c r="H246" i="44"/>
  <c r="M246" i="44"/>
  <c r="N246" i="44"/>
  <c r="D247" i="44"/>
  <c r="E247" i="44"/>
  <c r="F247" i="44" s="1"/>
  <c r="H247" i="44"/>
  <c r="M247" i="44"/>
  <c r="N247" i="44"/>
  <c r="D248" i="44"/>
  <c r="E248" i="44"/>
  <c r="F248" i="44" s="1"/>
  <c r="H248" i="44"/>
  <c r="M248" i="44"/>
  <c r="N248" i="44"/>
  <c r="D249" i="44"/>
  <c r="E249" i="44"/>
  <c r="F249" i="44" s="1"/>
  <c r="H249" i="44"/>
  <c r="M249" i="44"/>
  <c r="N249" i="44"/>
  <c r="D250" i="44"/>
  <c r="E250" i="44"/>
  <c r="F250" i="44" s="1"/>
  <c r="H250" i="44"/>
  <c r="M250" i="44"/>
  <c r="N250" i="44"/>
  <c r="D251" i="44"/>
  <c r="E251" i="44"/>
  <c r="F251" i="44" s="1"/>
  <c r="H251" i="44"/>
  <c r="M251" i="44"/>
  <c r="N251" i="44"/>
  <c r="D252" i="44"/>
  <c r="E252" i="44"/>
  <c r="F252" i="44" s="1"/>
  <c r="H252" i="44"/>
  <c r="M252" i="44"/>
  <c r="N252" i="44"/>
  <c r="D253" i="44"/>
  <c r="E253" i="44"/>
  <c r="F253" i="44" s="1"/>
  <c r="H253" i="44"/>
  <c r="M253" i="44"/>
  <c r="N253" i="44"/>
  <c r="D254" i="44"/>
  <c r="E254" i="44"/>
  <c r="F254" i="44" s="1"/>
  <c r="H254" i="44"/>
  <c r="M254" i="44"/>
  <c r="N254" i="44"/>
  <c r="D255" i="44"/>
  <c r="E255" i="44"/>
  <c r="F255" i="44" s="1"/>
  <c r="H255" i="44"/>
  <c r="M255" i="44"/>
  <c r="N255" i="44"/>
  <c r="D256" i="44"/>
  <c r="E256" i="44"/>
  <c r="F256" i="44" s="1"/>
  <c r="H256" i="44"/>
  <c r="M256" i="44"/>
  <c r="N256" i="44"/>
  <c r="D257" i="44"/>
  <c r="E257" i="44"/>
  <c r="F257" i="44" s="1"/>
  <c r="H257" i="44"/>
  <c r="M257" i="44"/>
  <c r="N257" i="44"/>
  <c r="D258" i="44"/>
  <c r="E258" i="44"/>
  <c r="F258" i="44" s="1"/>
  <c r="H258" i="44"/>
  <c r="M258" i="44"/>
  <c r="N258" i="44"/>
  <c r="D259" i="44"/>
  <c r="E259" i="44"/>
  <c r="F259" i="44" s="1"/>
  <c r="H259" i="44"/>
  <c r="M259" i="44"/>
  <c r="N259" i="44"/>
  <c r="D260" i="44"/>
  <c r="E260" i="44"/>
  <c r="F260" i="44" s="1"/>
  <c r="H260" i="44"/>
  <c r="M260" i="44"/>
  <c r="N260" i="44"/>
  <c r="D261" i="44"/>
  <c r="E261" i="44"/>
  <c r="F261" i="44" s="1"/>
  <c r="H261" i="44"/>
  <c r="M261" i="44"/>
  <c r="N261" i="44"/>
  <c r="D262" i="44"/>
  <c r="E262" i="44"/>
  <c r="F262" i="44" s="1"/>
  <c r="H262" i="44"/>
  <c r="M262" i="44"/>
  <c r="N262" i="44"/>
  <c r="D263" i="44"/>
  <c r="E263" i="44"/>
  <c r="F263" i="44" s="1"/>
  <c r="H263" i="44"/>
  <c r="M263" i="44"/>
  <c r="N263" i="44"/>
  <c r="D264" i="44"/>
  <c r="E264" i="44"/>
  <c r="F264" i="44" s="1"/>
  <c r="H264" i="44"/>
  <c r="M264" i="44"/>
  <c r="N264" i="44"/>
  <c r="D265" i="44"/>
  <c r="E265" i="44"/>
  <c r="F265" i="44" s="1"/>
  <c r="H265" i="44"/>
  <c r="M265" i="44"/>
  <c r="N265" i="44"/>
  <c r="D266" i="44"/>
  <c r="E266" i="44"/>
  <c r="F266" i="44" s="1"/>
  <c r="H266" i="44"/>
  <c r="M266" i="44"/>
  <c r="N266" i="44"/>
  <c r="D267" i="44"/>
  <c r="E267" i="44"/>
  <c r="F267" i="44" s="1"/>
  <c r="H267" i="44"/>
  <c r="M267" i="44"/>
  <c r="N267" i="44"/>
  <c r="D268" i="44"/>
  <c r="E268" i="44"/>
  <c r="F268" i="44" s="1"/>
  <c r="H268" i="44"/>
  <c r="M268" i="44"/>
  <c r="N268" i="44"/>
  <c r="D269" i="44"/>
  <c r="E269" i="44"/>
  <c r="F269" i="44" s="1"/>
  <c r="H269" i="44"/>
  <c r="M269" i="44"/>
  <c r="N269" i="44"/>
  <c r="D270" i="44"/>
  <c r="E270" i="44"/>
  <c r="F270" i="44" s="1"/>
  <c r="H270" i="44"/>
  <c r="M270" i="44"/>
  <c r="N270" i="44"/>
  <c r="D271" i="44"/>
  <c r="E271" i="44"/>
  <c r="F271" i="44" s="1"/>
  <c r="H271" i="44"/>
  <c r="M271" i="44"/>
  <c r="N271" i="44"/>
  <c r="D272" i="44"/>
  <c r="E272" i="44"/>
  <c r="F272" i="44" s="1"/>
  <c r="H272" i="44"/>
  <c r="M272" i="44"/>
  <c r="N272" i="44"/>
  <c r="D273" i="44"/>
  <c r="E273" i="44"/>
  <c r="F273" i="44" s="1"/>
  <c r="H273" i="44"/>
  <c r="M273" i="44"/>
  <c r="N273" i="44"/>
  <c r="D274" i="44"/>
  <c r="E274" i="44"/>
  <c r="F274" i="44" s="1"/>
  <c r="H274" i="44"/>
  <c r="M274" i="44"/>
  <c r="N274" i="44"/>
  <c r="D275" i="44"/>
  <c r="E275" i="44"/>
  <c r="F275" i="44" s="1"/>
  <c r="H275" i="44"/>
  <c r="M275" i="44"/>
  <c r="N275" i="44"/>
  <c r="D276" i="44"/>
  <c r="E276" i="44"/>
  <c r="F276" i="44" s="1"/>
  <c r="H276" i="44"/>
  <c r="M276" i="44"/>
  <c r="N276" i="44"/>
  <c r="D277" i="44"/>
  <c r="E277" i="44"/>
  <c r="F277" i="44" s="1"/>
  <c r="H277" i="44"/>
  <c r="M277" i="44"/>
  <c r="N277" i="44"/>
  <c r="D278" i="44"/>
  <c r="E278" i="44"/>
  <c r="F278" i="44" s="1"/>
  <c r="H278" i="44"/>
  <c r="M278" i="44"/>
  <c r="N278" i="44"/>
  <c r="D279" i="44"/>
  <c r="E279" i="44"/>
  <c r="F279" i="44" s="1"/>
  <c r="H279" i="44"/>
  <c r="M279" i="44"/>
  <c r="N279" i="44"/>
  <c r="D280" i="44"/>
  <c r="E280" i="44"/>
  <c r="F280" i="44" s="1"/>
  <c r="H280" i="44"/>
  <c r="M280" i="44"/>
  <c r="N280" i="44"/>
  <c r="D281" i="44"/>
  <c r="E281" i="44"/>
  <c r="F281" i="44" s="1"/>
  <c r="H281" i="44"/>
  <c r="M281" i="44"/>
  <c r="N281" i="44"/>
  <c r="D282" i="44"/>
  <c r="E282" i="44"/>
  <c r="F282" i="44" s="1"/>
  <c r="H282" i="44"/>
  <c r="M282" i="44"/>
  <c r="N282" i="44"/>
  <c r="D283" i="44"/>
  <c r="E283" i="44"/>
  <c r="F283" i="44" s="1"/>
  <c r="H283" i="44"/>
  <c r="M283" i="44"/>
  <c r="N283" i="44"/>
  <c r="D284" i="44"/>
  <c r="E284" i="44"/>
  <c r="F284" i="44" s="1"/>
  <c r="H284" i="44"/>
  <c r="M284" i="44"/>
  <c r="N284" i="44"/>
  <c r="D285" i="44"/>
  <c r="E285" i="44"/>
  <c r="F285" i="44" s="1"/>
  <c r="H285" i="44"/>
  <c r="M285" i="44"/>
  <c r="N285" i="44"/>
  <c r="D286" i="44"/>
  <c r="E286" i="44"/>
  <c r="F286" i="44" s="1"/>
  <c r="H286" i="44"/>
  <c r="M286" i="44"/>
  <c r="N286" i="44"/>
  <c r="D287" i="44"/>
  <c r="E287" i="44"/>
  <c r="F287" i="44" s="1"/>
  <c r="H287" i="44"/>
  <c r="M287" i="44"/>
  <c r="N287" i="44"/>
  <c r="D288" i="44"/>
  <c r="E288" i="44"/>
  <c r="F288" i="44" s="1"/>
  <c r="H288" i="44"/>
  <c r="M288" i="44"/>
  <c r="N288" i="44"/>
  <c r="D289" i="44"/>
  <c r="E289" i="44"/>
  <c r="F289" i="44" s="1"/>
  <c r="H289" i="44"/>
  <c r="M289" i="44"/>
  <c r="N289" i="44"/>
  <c r="D290" i="44"/>
  <c r="E290" i="44"/>
  <c r="F290" i="44" s="1"/>
  <c r="H290" i="44"/>
  <c r="M290" i="44"/>
  <c r="N290" i="44"/>
  <c r="D291" i="44"/>
  <c r="E291" i="44"/>
  <c r="F291" i="44" s="1"/>
  <c r="H291" i="44"/>
  <c r="M291" i="44"/>
  <c r="N291" i="44"/>
  <c r="D292" i="44"/>
  <c r="E292" i="44"/>
  <c r="F292" i="44" s="1"/>
  <c r="H292" i="44"/>
  <c r="M292" i="44"/>
  <c r="N292" i="44"/>
  <c r="D293" i="44"/>
  <c r="E293" i="44"/>
  <c r="F293" i="44" s="1"/>
  <c r="H293" i="44"/>
  <c r="M293" i="44"/>
  <c r="N293" i="44"/>
  <c r="D294" i="44"/>
  <c r="E294" i="44"/>
  <c r="F294" i="44" s="1"/>
  <c r="H294" i="44"/>
  <c r="M294" i="44"/>
  <c r="N294" i="44"/>
  <c r="D295" i="44"/>
  <c r="E295" i="44"/>
  <c r="F295" i="44" s="1"/>
  <c r="H295" i="44"/>
  <c r="M295" i="44"/>
  <c r="N295" i="44"/>
  <c r="D296" i="44"/>
  <c r="E296" i="44"/>
  <c r="F296" i="44" s="1"/>
  <c r="H296" i="44"/>
  <c r="M296" i="44"/>
  <c r="N296" i="44"/>
  <c r="D297" i="44"/>
  <c r="E297" i="44"/>
  <c r="F297" i="44" s="1"/>
  <c r="H297" i="44"/>
  <c r="M297" i="44"/>
  <c r="N297" i="44"/>
  <c r="D298" i="44"/>
  <c r="E298" i="44"/>
  <c r="F298" i="44" s="1"/>
  <c r="H298" i="44"/>
  <c r="M298" i="44"/>
  <c r="N298" i="44"/>
  <c r="D299" i="44"/>
  <c r="E299" i="44"/>
  <c r="F299" i="44" s="1"/>
  <c r="H299" i="44"/>
  <c r="M299" i="44"/>
  <c r="N299" i="44"/>
  <c r="D300" i="44"/>
  <c r="E300" i="44"/>
  <c r="F300" i="44" s="1"/>
  <c r="H300" i="44"/>
  <c r="M300" i="44"/>
  <c r="N300" i="44"/>
  <c r="D301" i="44"/>
  <c r="E301" i="44"/>
  <c r="F301" i="44" s="1"/>
  <c r="H301" i="44"/>
  <c r="M301" i="44"/>
  <c r="N301" i="44"/>
  <c r="D302" i="44"/>
  <c r="E302" i="44"/>
  <c r="F302" i="44" s="1"/>
  <c r="H302" i="44"/>
  <c r="M302" i="44"/>
  <c r="N302" i="44"/>
  <c r="D303" i="44"/>
  <c r="E303" i="44"/>
  <c r="F303" i="44" s="1"/>
  <c r="H303" i="44"/>
  <c r="M303" i="44"/>
  <c r="N303" i="44"/>
  <c r="D304" i="44"/>
  <c r="E304" i="44"/>
  <c r="F304" i="44" s="1"/>
  <c r="H304" i="44"/>
  <c r="M304" i="44"/>
  <c r="N304" i="44"/>
  <c r="D305" i="44"/>
  <c r="E305" i="44"/>
  <c r="F305" i="44" s="1"/>
  <c r="H305" i="44"/>
  <c r="M305" i="44"/>
  <c r="N305" i="44"/>
  <c r="D306" i="44"/>
  <c r="E306" i="44"/>
  <c r="F306" i="44" s="1"/>
  <c r="H306" i="44"/>
  <c r="M306" i="44"/>
  <c r="N306" i="44"/>
  <c r="D307" i="44"/>
  <c r="E307" i="44"/>
  <c r="F307" i="44" s="1"/>
  <c r="H307" i="44"/>
  <c r="M307" i="44"/>
  <c r="N307" i="44"/>
  <c r="D308" i="44"/>
  <c r="E308" i="44"/>
  <c r="F308" i="44" s="1"/>
  <c r="H308" i="44"/>
  <c r="M308" i="44"/>
  <c r="N308" i="44"/>
  <c r="D309" i="44"/>
  <c r="E309" i="44"/>
  <c r="F309" i="44" s="1"/>
  <c r="H309" i="44"/>
  <c r="M309" i="44"/>
  <c r="N309" i="44"/>
  <c r="D310" i="44"/>
  <c r="E310" i="44"/>
  <c r="F310" i="44" s="1"/>
  <c r="H310" i="44"/>
  <c r="M310" i="44"/>
  <c r="N310" i="44"/>
  <c r="D311" i="44"/>
  <c r="E311" i="44"/>
  <c r="F311" i="44" s="1"/>
  <c r="H311" i="44"/>
  <c r="M311" i="44"/>
  <c r="N311" i="44"/>
  <c r="D312" i="44"/>
  <c r="E312" i="44"/>
  <c r="F312" i="44" s="1"/>
  <c r="H312" i="44"/>
  <c r="M312" i="44"/>
  <c r="N312" i="44"/>
  <c r="D313" i="44"/>
  <c r="E313" i="44"/>
  <c r="F313" i="44" s="1"/>
  <c r="H313" i="44"/>
  <c r="M313" i="44"/>
  <c r="N313" i="44"/>
  <c r="D314" i="44"/>
  <c r="E314" i="44"/>
  <c r="F314" i="44" s="1"/>
  <c r="H314" i="44"/>
  <c r="M314" i="44"/>
  <c r="N314" i="44"/>
  <c r="D315" i="44"/>
  <c r="E315" i="44"/>
  <c r="F315" i="44" s="1"/>
  <c r="H315" i="44"/>
  <c r="M315" i="44"/>
  <c r="N315" i="44"/>
  <c r="D316" i="44"/>
  <c r="E316" i="44"/>
  <c r="F316" i="44" s="1"/>
  <c r="H316" i="44"/>
  <c r="M316" i="44"/>
  <c r="N316" i="44"/>
  <c r="D317" i="44"/>
  <c r="E317" i="44"/>
  <c r="F317" i="44" s="1"/>
  <c r="H317" i="44"/>
  <c r="M317" i="44"/>
  <c r="N317" i="44"/>
  <c r="D318" i="44"/>
  <c r="E318" i="44"/>
  <c r="F318" i="44" s="1"/>
  <c r="H318" i="44"/>
  <c r="M318" i="44"/>
  <c r="N318" i="44"/>
  <c r="D319" i="44"/>
  <c r="E319" i="44"/>
  <c r="F319" i="44" s="1"/>
  <c r="H319" i="44"/>
  <c r="M319" i="44"/>
  <c r="N319" i="44"/>
  <c r="D320" i="44"/>
  <c r="E320" i="44"/>
  <c r="F320" i="44" s="1"/>
  <c r="H320" i="44"/>
  <c r="M320" i="44"/>
  <c r="N320" i="44"/>
  <c r="D321" i="44"/>
  <c r="E321" i="44"/>
  <c r="F321" i="44" s="1"/>
  <c r="H321" i="44"/>
  <c r="M321" i="44"/>
  <c r="N321" i="44"/>
  <c r="D322" i="44"/>
  <c r="E322" i="44"/>
  <c r="F322" i="44" s="1"/>
  <c r="H322" i="44"/>
  <c r="M322" i="44"/>
  <c r="N322" i="44"/>
  <c r="D323" i="44"/>
  <c r="E323" i="44"/>
  <c r="F323" i="44" s="1"/>
  <c r="H323" i="44"/>
  <c r="M323" i="44"/>
  <c r="N323" i="44"/>
  <c r="D324" i="44"/>
  <c r="E324" i="44"/>
  <c r="F324" i="44" s="1"/>
  <c r="H324" i="44"/>
  <c r="M324" i="44"/>
  <c r="N324" i="44"/>
  <c r="D325" i="44"/>
  <c r="E325" i="44"/>
  <c r="F325" i="44" s="1"/>
  <c r="H325" i="44"/>
  <c r="M325" i="44"/>
  <c r="N325" i="44"/>
  <c r="D326" i="44"/>
  <c r="E326" i="44"/>
  <c r="F326" i="44" s="1"/>
  <c r="H326" i="44"/>
  <c r="M326" i="44"/>
  <c r="N326" i="44"/>
  <c r="D327" i="44"/>
  <c r="E327" i="44"/>
  <c r="F327" i="44" s="1"/>
  <c r="H327" i="44"/>
  <c r="M327" i="44"/>
  <c r="N327" i="44"/>
  <c r="D328" i="44"/>
  <c r="E328" i="44"/>
  <c r="F328" i="44" s="1"/>
  <c r="H328" i="44"/>
  <c r="M328" i="44"/>
  <c r="N328" i="44"/>
  <c r="D329" i="44"/>
  <c r="E329" i="44"/>
  <c r="F329" i="44" s="1"/>
  <c r="H329" i="44"/>
  <c r="M329" i="44"/>
  <c r="N329" i="44"/>
  <c r="D330" i="44"/>
  <c r="E330" i="44"/>
  <c r="F330" i="44" s="1"/>
  <c r="H330" i="44"/>
  <c r="M330" i="44"/>
  <c r="N330" i="44"/>
  <c r="D331" i="44"/>
  <c r="E331" i="44"/>
  <c r="F331" i="44" s="1"/>
  <c r="H331" i="44"/>
  <c r="M331" i="44"/>
  <c r="N331" i="44"/>
  <c r="D332" i="44"/>
  <c r="E332" i="44"/>
  <c r="F332" i="44" s="1"/>
  <c r="H332" i="44"/>
  <c r="M332" i="44"/>
  <c r="N332" i="44"/>
  <c r="D333" i="44"/>
  <c r="E333" i="44"/>
  <c r="F333" i="44" s="1"/>
  <c r="H333" i="44"/>
  <c r="M333" i="44"/>
  <c r="N333" i="44"/>
  <c r="D334" i="44"/>
  <c r="E334" i="44"/>
  <c r="F334" i="44" s="1"/>
  <c r="H334" i="44"/>
  <c r="M334" i="44"/>
  <c r="N334" i="44"/>
  <c r="D335" i="44"/>
  <c r="E335" i="44"/>
  <c r="F335" i="44" s="1"/>
  <c r="H335" i="44"/>
  <c r="M335" i="44"/>
  <c r="N335" i="44"/>
  <c r="D336" i="44"/>
  <c r="E336" i="44"/>
  <c r="F336" i="44" s="1"/>
  <c r="H336" i="44"/>
  <c r="M336" i="44"/>
  <c r="N336" i="44"/>
  <c r="D337" i="44"/>
  <c r="E337" i="44"/>
  <c r="F337" i="44" s="1"/>
  <c r="H337" i="44"/>
  <c r="M337" i="44"/>
  <c r="N337" i="44"/>
  <c r="D338" i="44"/>
  <c r="E338" i="44"/>
  <c r="F338" i="44" s="1"/>
  <c r="H338" i="44"/>
  <c r="M338" i="44"/>
  <c r="N338" i="44"/>
  <c r="D339" i="44"/>
  <c r="E339" i="44"/>
  <c r="F339" i="44" s="1"/>
  <c r="H339" i="44"/>
  <c r="M339" i="44"/>
  <c r="N339" i="44"/>
  <c r="D340" i="44"/>
  <c r="E340" i="44"/>
  <c r="F340" i="44" s="1"/>
  <c r="H340" i="44"/>
  <c r="M340" i="44"/>
  <c r="N340" i="44"/>
  <c r="D341" i="44"/>
  <c r="E341" i="44"/>
  <c r="F341" i="44" s="1"/>
  <c r="H341" i="44"/>
  <c r="M341" i="44"/>
  <c r="N341" i="44"/>
  <c r="D342" i="44"/>
  <c r="E342" i="44"/>
  <c r="F342" i="44" s="1"/>
  <c r="H342" i="44"/>
  <c r="M342" i="44"/>
  <c r="N342" i="44"/>
  <c r="D343" i="44"/>
  <c r="E343" i="44"/>
  <c r="F343" i="44" s="1"/>
  <c r="H343" i="44"/>
  <c r="M343" i="44"/>
  <c r="N343" i="44"/>
  <c r="D344" i="44"/>
  <c r="E344" i="44"/>
  <c r="F344" i="44" s="1"/>
  <c r="H344" i="44"/>
  <c r="M344" i="44"/>
  <c r="N344" i="44"/>
  <c r="D345" i="44"/>
  <c r="E345" i="44"/>
  <c r="F345" i="44" s="1"/>
  <c r="H345" i="44"/>
  <c r="M345" i="44"/>
  <c r="N345" i="44"/>
  <c r="D346" i="44"/>
  <c r="E346" i="44"/>
  <c r="F346" i="44" s="1"/>
  <c r="H346" i="44"/>
  <c r="M346" i="44"/>
  <c r="N346" i="44"/>
  <c r="D347" i="44"/>
  <c r="E347" i="44"/>
  <c r="F347" i="44" s="1"/>
  <c r="H347" i="44"/>
  <c r="M347" i="44"/>
  <c r="N347" i="44"/>
  <c r="D348" i="44"/>
  <c r="E348" i="44"/>
  <c r="F348" i="44" s="1"/>
  <c r="H348" i="44"/>
  <c r="M348" i="44"/>
  <c r="N348" i="44"/>
  <c r="D349" i="44"/>
  <c r="E349" i="44"/>
  <c r="F349" i="44" s="1"/>
  <c r="H349" i="44"/>
  <c r="M349" i="44"/>
  <c r="N349" i="44"/>
  <c r="D350" i="44"/>
  <c r="E350" i="44"/>
  <c r="F350" i="44" s="1"/>
  <c r="H350" i="44"/>
  <c r="M350" i="44"/>
  <c r="N350" i="44"/>
  <c r="D351" i="44"/>
  <c r="E351" i="44"/>
  <c r="F351" i="44" s="1"/>
  <c r="H351" i="44"/>
  <c r="M351" i="44"/>
  <c r="N351" i="44"/>
  <c r="D352" i="44"/>
  <c r="E352" i="44"/>
  <c r="F352" i="44" s="1"/>
  <c r="H352" i="44"/>
  <c r="M352" i="44"/>
  <c r="N352" i="44"/>
  <c r="D353" i="44"/>
  <c r="E353" i="44"/>
  <c r="F353" i="44" s="1"/>
  <c r="H353" i="44"/>
  <c r="M353" i="44"/>
  <c r="N353" i="44"/>
  <c r="D354" i="44"/>
  <c r="E354" i="44"/>
  <c r="F354" i="44" s="1"/>
  <c r="H354" i="44"/>
  <c r="M354" i="44"/>
  <c r="N354" i="44"/>
  <c r="D355" i="44"/>
  <c r="E355" i="44"/>
  <c r="F355" i="44" s="1"/>
  <c r="H355" i="44"/>
  <c r="M355" i="44"/>
  <c r="N355" i="44"/>
  <c r="D356" i="44"/>
  <c r="E356" i="44"/>
  <c r="F356" i="44" s="1"/>
  <c r="H356" i="44"/>
  <c r="M356" i="44"/>
  <c r="N356" i="44"/>
  <c r="D357" i="44"/>
  <c r="E357" i="44"/>
  <c r="F357" i="44" s="1"/>
  <c r="H357" i="44"/>
  <c r="M357" i="44"/>
  <c r="N357" i="44"/>
  <c r="D358" i="44"/>
  <c r="E358" i="44"/>
  <c r="F358" i="44" s="1"/>
  <c r="H358" i="44"/>
  <c r="M358" i="44"/>
  <c r="N358" i="44"/>
  <c r="D359" i="44"/>
  <c r="E359" i="44"/>
  <c r="F359" i="44" s="1"/>
  <c r="H359" i="44"/>
  <c r="M359" i="44"/>
  <c r="N359" i="44"/>
  <c r="D360" i="44"/>
  <c r="E360" i="44"/>
  <c r="F360" i="44" s="1"/>
  <c r="H360" i="44"/>
  <c r="M360" i="44"/>
  <c r="N360" i="44"/>
  <c r="D361" i="44"/>
  <c r="E361" i="44"/>
  <c r="F361" i="44" s="1"/>
  <c r="H361" i="44"/>
  <c r="M361" i="44"/>
  <c r="N361" i="44"/>
  <c r="D362" i="44"/>
  <c r="E362" i="44"/>
  <c r="F362" i="44" s="1"/>
  <c r="H362" i="44"/>
  <c r="M362" i="44"/>
  <c r="N362" i="44"/>
  <c r="D363" i="44"/>
  <c r="E363" i="44"/>
  <c r="F363" i="44" s="1"/>
  <c r="H363" i="44"/>
  <c r="M363" i="44"/>
  <c r="N363" i="44"/>
  <c r="D364" i="44"/>
  <c r="E364" i="44"/>
  <c r="F364" i="44" s="1"/>
  <c r="H364" i="44"/>
  <c r="M364" i="44"/>
  <c r="N364" i="44"/>
  <c r="D365" i="44"/>
  <c r="E365" i="44"/>
  <c r="F365" i="44" s="1"/>
  <c r="H365" i="44"/>
  <c r="M365" i="44"/>
  <c r="N365" i="44"/>
  <c r="D366" i="44"/>
  <c r="E366" i="44"/>
  <c r="F366" i="44" s="1"/>
  <c r="H366" i="44"/>
  <c r="M366" i="44"/>
  <c r="N366" i="44"/>
  <c r="D367" i="44"/>
  <c r="E367" i="44"/>
  <c r="F367" i="44" s="1"/>
  <c r="H367" i="44"/>
  <c r="M367" i="44"/>
  <c r="N367" i="44"/>
  <c r="D368" i="44"/>
  <c r="E368" i="44"/>
  <c r="F368" i="44" s="1"/>
  <c r="H368" i="44"/>
  <c r="M368" i="44"/>
  <c r="N368" i="44"/>
  <c r="D369" i="44"/>
  <c r="E369" i="44"/>
  <c r="F369" i="44" s="1"/>
  <c r="H369" i="44"/>
  <c r="M369" i="44"/>
  <c r="N369" i="44"/>
  <c r="D370" i="44"/>
  <c r="E370" i="44"/>
  <c r="F370" i="44" s="1"/>
  <c r="H370" i="44"/>
  <c r="M370" i="44"/>
  <c r="N370" i="44"/>
  <c r="D371" i="44"/>
  <c r="E371" i="44"/>
  <c r="F371" i="44" s="1"/>
  <c r="H371" i="44"/>
  <c r="M371" i="44"/>
  <c r="N371" i="44"/>
  <c r="D372" i="44"/>
  <c r="E372" i="44"/>
  <c r="F372" i="44" s="1"/>
  <c r="H372" i="44"/>
  <c r="M372" i="44"/>
  <c r="N372" i="44"/>
  <c r="D373" i="44"/>
  <c r="E373" i="44"/>
  <c r="F373" i="44" s="1"/>
  <c r="H373" i="44"/>
  <c r="M373" i="44"/>
  <c r="N373" i="44"/>
  <c r="D374" i="44"/>
  <c r="E374" i="44"/>
  <c r="F374" i="44" s="1"/>
  <c r="H374" i="44"/>
  <c r="M374" i="44"/>
  <c r="N374" i="44"/>
  <c r="D375" i="44"/>
  <c r="E375" i="44"/>
  <c r="F375" i="44" s="1"/>
  <c r="H375" i="44"/>
  <c r="M375" i="44"/>
  <c r="N375" i="44"/>
  <c r="D376" i="44"/>
  <c r="E376" i="44"/>
  <c r="F376" i="44" s="1"/>
  <c r="H376" i="44"/>
  <c r="M376" i="44"/>
  <c r="N376" i="44"/>
  <c r="D377" i="44"/>
  <c r="E377" i="44"/>
  <c r="F377" i="44" s="1"/>
  <c r="H377" i="44"/>
  <c r="M377" i="44"/>
  <c r="N377" i="44"/>
  <c r="D378" i="44"/>
  <c r="E378" i="44"/>
  <c r="F378" i="44" s="1"/>
  <c r="H378" i="44"/>
  <c r="M378" i="44"/>
  <c r="N378" i="44"/>
  <c r="D379" i="44"/>
  <c r="E379" i="44"/>
  <c r="F379" i="44" s="1"/>
  <c r="H379" i="44"/>
  <c r="M379" i="44"/>
  <c r="N379" i="44"/>
  <c r="D380" i="44"/>
  <c r="E380" i="44"/>
  <c r="F380" i="44" s="1"/>
  <c r="H380" i="44"/>
  <c r="M380" i="44"/>
  <c r="N380" i="44"/>
  <c r="D381" i="44"/>
  <c r="E381" i="44"/>
  <c r="F381" i="44" s="1"/>
  <c r="H381" i="44"/>
  <c r="M381" i="44"/>
  <c r="N381" i="44"/>
  <c r="D382" i="44"/>
  <c r="E382" i="44"/>
  <c r="F382" i="44" s="1"/>
  <c r="H382" i="44"/>
  <c r="M382" i="44"/>
  <c r="N382" i="44"/>
  <c r="D383" i="44"/>
  <c r="E383" i="44"/>
  <c r="F383" i="44" s="1"/>
  <c r="H383" i="44"/>
  <c r="M383" i="44"/>
  <c r="N383" i="44"/>
  <c r="D384" i="44"/>
  <c r="E384" i="44"/>
  <c r="F384" i="44" s="1"/>
  <c r="H384" i="44"/>
  <c r="M384" i="44"/>
  <c r="N384" i="44"/>
  <c r="D385" i="44"/>
  <c r="E385" i="44"/>
  <c r="F385" i="44" s="1"/>
  <c r="H385" i="44"/>
  <c r="M385" i="44"/>
  <c r="N385" i="44"/>
  <c r="D386" i="44"/>
  <c r="E386" i="44"/>
  <c r="F386" i="44" s="1"/>
  <c r="H386" i="44"/>
  <c r="M386" i="44"/>
  <c r="N386" i="44"/>
  <c r="D387" i="44"/>
  <c r="E387" i="44"/>
  <c r="F387" i="44" s="1"/>
  <c r="H387" i="44"/>
  <c r="M387" i="44"/>
  <c r="N387" i="44"/>
  <c r="D388" i="44"/>
  <c r="E388" i="44"/>
  <c r="F388" i="44" s="1"/>
  <c r="H388" i="44"/>
  <c r="M388" i="44"/>
  <c r="N388" i="44"/>
  <c r="D389" i="44"/>
  <c r="E389" i="44"/>
  <c r="F389" i="44" s="1"/>
  <c r="H389" i="44"/>
  <c r="M389" i="44"/>
  <c r="N389" i="44"/>
  <c r="D390" i="44"/>
  <c r="E390" i="44"/>
  <c r="F390" i="44" s="1"/>
  <c r="H390" i="44"/>
  <c r="M390" i="44"/>
  <c r="N390" i="44"/>
  <c r="D391" i="44"/>
  <c r="E391" i="44"/>
  <c r="F391" i="44" s="1"/>
  <c r="H391" i="44"/>
  <c r="M391" i="44"/>
  <c r="N391" i="44"/>
  <c r="D392" i="44"/>
  <c r="E392" i="44"/>
  <c r="F392" i="44" s="1"/>
  <c r="H392" i="44"/>
  <c r="M392" i="44"/>
  <c r="N392" i="44"/>
  <c r="D393" i="44"/>
  <c r="E393" i="44"/>
  <c r="F393" i="44" s="1"/>
  <c r="H393" i="44"/>
  <c r="M393" i="44"/>
  <c r="N393" i="44"/>
  <c r="D394" i="44"/>
  <c r="E394" i="44"/>
  <c r="F394" i="44" s="1"/>
  <c r="H394" i="44"/>
  <c r="M394" i="44"/>
  <c r="N394" i="44"/>
  <c r="D395" i="44"/>
  <c r="E395" i="44"/>
  <c r="F395" i="44" s="1"/>
  <c r="H395" i="44"/>
  <c r="M395" i="44"/>
  <c r="N395" i="44"/>
  <c r="D396" i="44"/>
  <c r="E396" i="44"/>
  <c r="F396" i="44" s="1"/>
  <c r="H396" i="44"/>
  <c r="M396" i="44"/>
  <c r="N396" i="44"/>
  <c r="D397" i="44"/>
  <c r="E397" i="44"/>
  <c r="F397" i="44" s="1"/>
  <c r="H397" i="44"/>
  <c r="M397" i="44"/>
  <c r="N397" i="44"/>
  <c r="D398" i="44"/>
  <c r="E398" i="44"/>
  <c r="F398" i="44" s="1"/>
  <c r="H398" i="44"/>
  <c r="M398" i="44"/>
  <c r="N398" i="44"/>
  <c r="D399" i="44"/>
  <c r="E399" i="44"/>
  <c r="F399" i="44" s="1"/>
  <c r="H399" i="44"/>
  <c r="M399" i="44"/>
  <c r="N399" i="44"/>
  <c r="D400" i="44"/>
  <c r="E400" i="44"/>
  <c r="F400" i="44" s="1"/>
  <c r="H400" i="44"/>
  <c r="M400" i="44"/>
  <c r="N400" i="44"/>
  <c r="D401" i="44"/>
  <c r="E401" i="44"/>
  <c r="F401" i="44" s="1"/>
  <c r="H401" i="44"/>
  <c r="M401" i="44"/>
  <c r="N401" i="44"/>
  <c r="D402" i="44"/>
  <c r="E402" i="44"/>
  <c r="F402" i="44" s="1"/>
  <c r="H402" i="44"/>
  <c r="M402" i="44"/>
  <c r="N402" i="44"/>
  <c r="D403" i="44"/>
  <c r="E403" i="44"/>
  <c r="F403" i="44" s="1"/>
  <c r="H403" i="44"/>
  <c r="M403" i="44"/>
  <c r="N403" i="44"/>
  <c r="D404" i="44"/>
  <c r="E404" i="44"/>
  <c r="F404" i="44" s="1"/>
  <c r="H404" i="44"/>
  <c r="M404" i="44"/>
  <c r="N404" i="44"/>
  <c r="D405" i="44"/>
  <c r="E405" i="44"/>
  <c r="F405" i="44" s="1"/>
  <c r="H405" i="44"/>
  <c r="M405" i="44"/>
  <c r="N405" i="44"/>
  <c r="D406" i="44"/>
  <c r="E406" i="44"/>
  <c r="F406" i="44" s="1"/>
  <c r="H406" i="44"/>
  <c r="M406" i="44"/>
  <c r="N406" i="44"/>
  <c r="D407" i="44"/>
  <c r="E407" i="44"/>
  <c r="F407" i="44" s="1"/>
  <c r="H407" i="44"/>
  <c r="M407" i="44"/>
  <c r="N407" i="44"/>
  <c r="D408" i="44"/>
  <c r="E408" i="44"/>
  <c r="F408" i="44" s="1"/>
  <c r="H408" i="44"/>
  <c r="M408" i="44"/>
  <c r="N408" i="44"/>
  <c r="D409" i="44"/>
  <c r="E409" i="44"/>
  <c r="F409" i="44" s="1"/>
  <c r="H409" i="44"/>
  <c r="M409" i="44"/>
  <c r="N409" i="44"/>
  <c r="D410" i="44"/>
  <c r="E410" i="44"/>
  <c r="F410" i="44" s="1"/>
  <c r="H410" i="44"/>
  <c r="M410" i="44"/>
  <c r="N410" i="44"/>
  <c r="D411" i="44"/>
  <c r="E411" i="44"/>
  <c r="F411" i="44" s="1"/>
  <c r="H411" i="44"/>
  <c r="M411" i="44"/>
  <c r="N411" i="44"/>
  <c r="D412" i="44"/>
  <c r="E412" i="44"/>
  <c r="F412" i="44" s="1"/>
  <c r="H412" i="44"/>
  <c r="M412" i="44"/>
  <c r="N412" i="44"/>
  <c r="D413" i="44"/>
  <c r="E413" i="44"/>
  <c r="F413" i="44" s="1"/>
  <c r="H413" i="44"/>
  <c r="M413" i="44"/>
  <c r="N413" i="44"/>
  <c r="D414" i="44"/>
  <c r="E414" i="44"/>
  <c r="F414" i="44" s="1"/>
  <c r="H414" i="44"/>
  <c r="M414" i="44"/>
  <c r="N414" i="44"/>
  <c r="D415" i="44"/>
  <c r="E415" i="44"/>
  <c r="F415" i="44" s="1"/>
  <c r="H415" i="44"/>
  <c r="M415" i="44"/>
  <c r="N415" i="44"/>
  <c r="D416" i="44"/>
  <c r="E416" i="44"/>
  <c r="F416" i="44" s="1"/>
  <c r="H416" i="44"/>
  <c r="M416" i="44"/>
  <c r="N416" i="44"/>
  <c r="D417" i="44"/>
  <c r="E417" i="44"/>
  <c r="F417" i="44" s="1"/>
  <c r="H417" i="44"/>
  <c r="M417" i="44"/>
  <c r="N417" i="44"/>
  <c r="D418" i="44"/>
  <c r="E418" i="44"/>
  <c r="F418" i="44" s="1"/>
  <c r="H418" i="44"/>
  <c r="M418" i="44"/>
  <c r="N418" i="44"/>
  <c r="D419" i="44"/>
  <c r="E419" i="44"/>
  <c r="F419" i="44" s="1"/>
  <c r="H419" i="44"/>
  <c r="M419" i="44"/>
  <c r="N419" i="44"/>
  <c r="D420" i="44"/>
  <c r="E420" i="44"/>
  <c r="F420" i="44" s="1"/>
  <c r="H420" i="44"/>
  <c r="M420" i="44"/>
  <c r="N420" i="44"/>
  <c r="D421" i="44"/>
  <c r="E421" i="44"/>
  <c r="F421" i="44" s="1"/>
  <c r="H421" i="44"/>
  <c r="M421" i="44"/>
  <c r="N421" i="44"/>
  <c r="D422" i="44"/>
  <c r="E422" i="44"/>
  <c r="F422" i="44" s="1"/>
  <c r="H422" i="44"/>
  <c r="M422" i="44"/>
  <c r="N422" i="44"/>
  <c r="D423" i="44"/>
  <c r="E423" i="44"/>
  <c r="F423" i="44" s="1"/>
  <c r="H423" i="44"/>
  <c r="M423" i="44"/>
  <c r="N423" i="44"/>
  <c r="D424" i="44"/>
  <c r="E424" i="44"/>
  <c r="F424" i="44" s="1"/>
  <c r="H424" i="44"/>
  <c r="M424" i="44"/>
  <c r="N424" i="44"/>
  <c r="D425" i="44"/>
  <c r="E425" i="44"/>
  <c r="F425" i="44" s="1"/>
  <c r="H425" i="44"/>
  <c r="M425" i="44"/>
  <c r="N425" i="44"/>
  <c r="D426" i="44"/>
  <c r="E426" i="44"/>
  <c r="F426" i="44" s="1"/>
  <c r="H426" i="44"/>
  <c r="M426" i="44"/>
  <c r="N426" i="44"/>
  <c r="D427" i="44"/>
  <c r="E427" i="44"/>
  <c r="F427" i="44" s="1"/>
  <c r="H427" i="44"/>
  <c r="M427" i="44"/>
  <c r="N427" i="44"/>
  <c r="D428" i="44"/>
  <c r="E428" i="44"/>
  <c r="F428" i="44" s="1"/>
  <c r="H428" i="44"/>
  <c r="M428" i="44"/>
  <c r="N428" i="44"/>
  <c r="D429" i="44"/>
  <c r="E429" i="44"/>
  <c r="F429" i="44" s="1"/>
  <c r="H429" i="44"/>
  <c r="M429" i="44"/>
  <c r="N429" i="44"/>
  <c r="D430" i="44"/>
  <c r="E430" i="44"/>
  <c r="F430" i="44" s="1"/>
  <c r="H430" i="44"/>
  <c r="M430" i="44"/>
  <c r="N430" i="44"/>
  <c r="D431" i="44"/>
  <c r="E431" i="44"/>
  <c r="F431" i="44" s="1"/>
  <c r="H431" i="44"/>
  <c r="M431" i="44"/>
  <c r="N431" i="44"/>
  <c r="D432" i="44"/>
  <c r="E432" i="44"/>
  <c r="F432" i="44" s="1"/>
  <c r="H432" i="44"/>
  <c r="M432" i="44"/>
  <c r="N432" i="44"/>
  <c r="D433" i="44"/>
  <c r="E433" i="44"/>
  <c r="F433" i="44" s="1"/>
  <c r="H433" i="44"/>
  <c r="M433" i="44"/>
  <c r="N433" i="44"/>
  <c r="D434" i="44"/>
  <c r="E434" i="44"/>
  <c r="F434" i="44" s="1"/>
  <c r="H434" i="44"/>
  <c r="M434" i="44"/>
  <c r="N434" i="44"/>
  <c r="D435" i="44"/>
  <c r="E435" i="44"/>
  <c r="F435" i="44" s="1"/>
  <c r="H435" i="44"/>
  <c r="M435" i="44"/>
  <c r="N435" i="44"/>
  <c r="D436" i="44"/>
  <c r="E436" i="44"/>
  <c r="F436" i="44" s="1"/>
  <c r="H436" i="44"/>
  <c r="M436" i="44"/>
  <c r="N436" i="44"/>
  <c r="D437" i="44"/>
  <c r="E437" i="44"/>
  <c r="F437" i="44" s="1"/>
  <c r="H437" i="44"/>
  <c r="M437" i="44"/>
  <c r="N437" i="44"/>
  <c r="D438" i="44"/>
  <c r="E438" i="44"/>
  <c r="F438" i="44" s="1"/>
  <c r="H438" i="44"/>
  <c r="M438" i="44"/>
  <c r="N438" i="44"/>
  <c r="D439" i="44"/>
  <c r="E439" i="44"/>
  <c r="F439" i="44" s="1"/>
  <c r="H439" i="44"/>
  <c r="M439" i="44"/>
  <c r="N439" i="44"/>
  <c r="D440" i="44"/>
  <c r="E440" i="44"/>
  <c r="F440" i="44" s="1"/>
  <c r="H440" i="44"/>
  <c r="M440" i="44"/>
  <c r="N440" i="44"/>
  <c r="D441" i="44"/>
  <c r="E441" i="44"/>
  <c r="F441" i="44" s="1"/>
  <c r="H441" i="44"/>
  <c r="M441" i="44"/>
  <c r="N441" i="44"/>
  <c r="D442" i="44"/>
  <c r="E442" i="44"/>
  <c r="F442" i="44" s="1"/>
  <c r="H442" i="44"/>
  <c r="M442" i="44"/>
  <c r="N442" i="44"/>
  <c r="D443" i="44"/>
  <c r="E443" i="44"/>
  <c r="F443" i="44" s="1"/>
  <c r="H443" i="44"/>
  <c r="M443" i="44"/>
  <c r="N443" i="44"/>
  <c r="D444" i="44"/>
  <c r="E444" i="44"/>
  <c r="F444" i="44" s="1"/>
  <c r="H444" i="44"/>
  <c r="M444" i="44"/>
  <c r="N444" i="44"/>
  <c r="D445" i="44"/>
  <c r="E445" i="44"/>
  <c r="F445" i="44" s="1"/>
  <c r="H445" i="44"/>
  <c r="M445" i="44"/>
  <c r="N445" i="44"/>
  <c r="D446" i="44"/>
  <c r="E446" i="44"/>
  <c r="F446" i="44" s="1"/>
  <c r="H446" i="44"/>
  <c r="M446" i="44"/>
  <c r="N446" i="44"/>
  <c r="D447" i="44"/>
  <c r="E447" i="44"/>
  <c r="F447" i="44" s="1"/>
  <c r="H447" i="44"/>
  <c r="M447" i="44"/>
  <c r="N447" i="44"/>
  <c r="D448" i="44"/>
  <c r="E448" i="44"/>
  <c r="F448" i="44" s="1"/>
  <c r="H448" i="44"/>
  <c r="M448" i="44"/>
  <c r="N448" i="44"/>
  <c r="D449" i="44"/>
  <c r="E449" i="44"/>
  <c r="F449" i="44" s="1"/>
  <c r="H449" i="44"/>
  <c r="M449" i="44"/>
  <c r="N449" i="44"/>
  <c r="D450" i="44"/>
  <c r="E450" i="44"/>
  <c r="F450" i="44" s="1"/>
  <c r="H450" i="44"/>
  <c r="M450" i="44"/>
  <c r="N450" i="44"/>
  <c r="D451" i="44"/>
  <c r="E451" i="44"/>
  <c r="F451" i="44" s="1"/>
  <c r="H451" i="44"/>
  <c r="M451" i="44"/>
  <c r="N451" i="44"/>
  <c r="D452" i="44"/>
  <c r="E452" i="44"/>
  <c r="F452" i="44" s="1"/>
  <c r="H452" i="44"/>
  <c r="M452" i="44"/>
  <c r="N452" i="44"/>
  <c r="D453" i="44"/>
  <c r="E453" i="44"/>
  <c r="F453" i="44" s="1"/>
  <c r="H453" i="44"/>
  <c r="M453" i="44"/>
  <c r="N453" i="44"/>
  <c r="D454" i="44"/>
  <c r="E454" i="44"/>
  <c r="F454" i="44" s="1"/>
  <c r="H454" i="44"/>
  <c r="M454" i="44"/>
  <c r="N454" i="44"/>
  <c r="D455" i="44"/>
  <c r="E455" i="44"/>
  <c r="F455" i="44" s="1"/>
  <c r="H455" i="44"/>
  <c r="M455" i="44"/>
  <c r="N455" i="44"/>
  <c r="D456" i="44"/>
  <c r="E456" i="44"/>
  <c r="F456" i="44" s="1"/>
  <c r="H456" i="44"/>
  <c r="M456" i="44"/>
  <c r="N456" i="44"/>
  <c r="D457" i="44"/>
  <c r="E457" i="44"/>
  <c r="F457" i="44" s="1"/>
  <c r="H457" i="44"/>
  <c r="M457" i="44"/>
  <c r="N457" i="44"/>
  <c r="D458" i="44"/>
  <c r="E458" i="44"/>
  <c r="F458" i="44" s="1"/>
  <c r="H458" i="44"/>
  <c r="M458" i="44"/>
  <c r="N458" i="44"/>
  <c r="D459" i="44"/>
  <c r="E459" i="44"/>
  <c r="F459" i="44" s="1"/>
  <c r="H459" i="44"/>
  <c r="M459" i="44"/>
  <c r="N459" i="44"/>
  <c r="D460" i="44"/>
  <c r="E460" i="44"/>
  <c r="F460" i="44" s="1"/>
  <c r="H460" i="44"/>
  <c r="M460" i="44"/>
  <c r="N460" i="44"/>
  <c r="D461" i="44"/>
  <c r="E461" i="44"/>
  <c r="F461" i="44" s="1"/>
  <c r="H461" i="44"/>
  <c r="M461" i="44"/>
  <c r="N461" i="44"/>
  <c r="D462" i="44"/>
  <c r="E462" i="44"/>
  <c r="F462" i="44" s="1"/>
  <c r="H462" i="44"/>
  <c r="M462" i="44"/>
  <c r="N462" i="44"/>
  <c r="D463" i="44"/>
  <c r="E463" i="44"/>
  <c r="F463" i="44" s="1"/>
  <c r="H463" i="44"/>
  <c r="M463" i="44"/>
  <c r="N463" i="44"/>
  <c r="D464" i="44"/>
  <c r="E464" i="44"/>
  <c r="F464" i="44" s="1"/>
  <c r="H464" i="44"/>
  <c r="M464" i="44"/>
  <c r="N464" i="44"/>
  <c r="D465" i="44"/>
  <c r="E465" i="44"/>
  <c r="F465" i="44" s="1"/>
  <c r="H465" i="44"/>
  <c r="M465" i="44"/>
  <c r="N465" i="44"/>
  <c r="D466" i="44"/>
  <c r="E466" i="44"/>
  <c r="F466" i="44" s="1"/>
  <c r="H466" i="44"/>
  <c r="M466" i="44"/>
  <c r="N466" i="44"/>
  <c r="D467" i="44"/>
  <c r="E467" i="44"/>
  <c r="F467" i="44" s="1"/>
  <c r="H467" i="44"/>
  <c r="M467" i="44"/>
  <c r="N467" i="44"/>
  <c r="D468" i="44"/>
  <c r="E468" i="44"/>
  <c r="F468" i="44" s="1"/>
  <c r="H468" i="44"/>
  <c r="M468" i="44"/>
  <c r="N468" i="44"/>
  <c r="D469" i="44"/>
  <c r="E469" i="44"/>
  <c r="F469" i="44" s="1"/>
  <c r="H469" i="44"/>
  <c r="M469" i="44"/>
  <c r="N469" i="44"/>
  <c r="D470" i="44"/>
  <c r="E470" i="44"/>
  <c r="F470" i="44" s="1"/>
  <c r="H470" i="44"/>
  <c r="M470" i="44"/>
  <c r="N470" i="44"/>
  <c r="D471" i="44"/>
  <c r="E471" i="44"/>
  <c r="F471" i="44" s="1"/>
  <c r="H471" i="44"/>
  <c r="M471" i="44"/>
  <c r="N471" i="44"/>
  <c r="D472" i="44"/>
  <c r="E472" i="44"/>
  <c r="F472" i="44" s="1"/>
  <c r="H472" i="44"/>
  <c r="M472" i="44"/>
  <c r="N472" i="44"/>
  <c r="D473" i="44"/>
  <c r="E473" i="44"/>
  <c r="F473" i="44" s="1"/>
  <c r="H473" i="44"/>
  <c r="M473" i="44"/>
  <c r="N473" i="44"/>
  <c r="D474" i="44"/>
  <c r="E474" i="44"/>
  <c r="F474" i="44" s="1"/>
  <c r="H474" i="44"/>
  <c r="M474" i="44"/>
  <c r="N474" i="44"/>
  <c r="D475" i="44"/>
  <c r="E475" i="44"/>
  <c r="F475" i="44" s="1"/>
  <c r="H475" i="44"/>
  <c r="M475" i="44"/>
  <c r="N475" i="44"/>
  <c r="D476" i="44"/>
  <c r="E476" i="44"/>
  <c r="F476" i="44" s="1"/>
  <c r="H476" i="44"/>
  <c r="M476" i="44"/>
  <c r="N476" i="44"/>
  <c r="D477" i="44"/>
  <c r="E477" i="44"/>
  <c r="F477" i="44" s="1"/>
  <c r="H477" i="44"/>
  <c r="M477" i="44"/>
  <c r="N477" i="44"/>
  <c r="D478" i="44"/>
  <c r="E478" i="44"/>
  <c r="F478" i="44" s="1"/>
  <c r="H478" i="44"/>
  <c r="M478" i="44"/>
  <c r="N478" i="44"/>
  <c r="D479" i="44"/>
  <c r="E479" i="44"/>
  <c r="F479" i="44" s="1"/>
  <c r="H479" i="44"/>
  <c r="M479" i="44"/>
  <c r="N479" i="44"/>
  <c r="D480" i="44"/>
  <c r="E480" i="44"/>
  <c r="F480" i="44" s="1"/>
  <c r="H480" i="44"/>
  <c r="M480" i="44"/>
  <c r="N480" i="44"/>
  <c r="D481" i="44"/>
  <c r="E481" i="44"/>
  <c r="F481" i="44" s="1"/>
  <c r="H481" i="44"/>
  <c r="M481" i="44"/>
  <c r="N481" i="44"/>
  <c r="D482" i="44"/>
  <c r="E482" i="44"/>
  <c r="F482" i="44" s="1"/>
  <c r="H482" i="44"/>
  <c r="M482" i="44"/>
  <c r="N482" i="44"/>
  <c r="D483" i="44"/>
  <c r="E483" i="44"/>
  <c r="F483" i="44" s="1"/>
  <c r="H483" i="44"/>
  <c r="M483" i="44"/>
  <c r="N483" i="44"/>
  <c r="D484" i="44"/>
  <c r="E484" i="44"/>
  <c r="F484" i="44" s="1"/>
  <c r="H484" i="44"/>
  <c r="M484" i="44"/>
  <c r="N484" i="44"/>
  <c r="D485" i="44"/>
  <c r="E485" i="44"/>
  <c r="F485" i="44" s="1"/>
  <c r="H485" i="44"/>
  <c r="M485" i="44"/>
  <c r="N485" i="44"/>
  <c r="D486" i="44"/>
  <c r="E486" i="44"/>
  <c r="F486" i="44" s="1"/>
  <c r="H486" i="44"/>
  <c r="M486" i="44"/>
  <c r="N486" i="44"/>
  <c r="D487" i="44"/>
  <c r="E487" i="44"/>
  <c r="F487" i="44" s="1"/>
  <c r="H487" i="44"/>
  <c r="M487" i="44"/>
  <c r="N487" i="44"/>
  <c r="D488" i="44"/>
  <c r="E488" i="44"/>
  <c r="F488" i="44" s="1"/>
  <c r="H488" i="44"/>
  <c r="M488" i="44"/>
  <c r="N488" i="44"/>
  <c r="D489" i="44"/>
  <c r="E489" i="44"/>
  <c r="F489" i="44" s="1"/>
  <c r="H489" i="44"/>
  <c r="M489" i="44"/>
  <c r="N489" i="44"/>
  <c r="D490" i="44"/>
  <c r="E490" i="44"/>
  <c r="F490" i="44" s="1"/>
  <c r="H490" i="44"/>
  <c r="M490" i="44"/>
  <c r="N490" i="44"/>
  <c r="D491" i="44"/>
  <c r="E491" i="44"/>
  <c r="F491" i="44" s="1"/>
  <c r="H491" i="44"/>
  <c r="M491" i="44"/>
  <c r="N491" i="44"/>
  <c r="D492" i="44"/>
  <c r="E492" i="44"/>
  <c r="F492" i="44" s="1"/>
  <c r="H492" i="44"/>
  <c r="M492" i="44"/>
  <c r="N492" i="44"/>
  <c r="D493" i="44"/>
  <c r="E493" i="44"/>
  <c r="F493" i="44" s="1"/>
  <c r="H493" i="44"/>
  <c r="M493" i="44"/>
  <c r="N493" i="44"/>
  <c r="D494" i="44"/>
  <c r="E494" i="44"/>
  <c r="F494" i="44" s="1"/>
  <c r="H494" i="44"/>
  <c r="M494" i="44"/>
  <c r="N494" i="44"/>
  <c r="D495" i="44"/>
  <c r="E495" i="44"/>
  <c r="F495" i="44" s="1"/>
  <c r="H495" i="44"/>
  <c r="M495" i="44"/>
  <c r="N495" i="44"/>
  <c r="D496" i="44"/>
  <c r="E496" i="44"/>
  <c r="F496" i="44" s="1"/>
  <c r="H496" i="44"/>
  <c r="M496" i="44"/>
  <c r="N496" i="44"/>
  <c r="D497" i="44"/>
  <c r="E497" i="44"/>
  <c r="F497" i="44" s="1"/>
  <c r="H497" i="44"/>
  <c r="M497" i="44"/>
  <c r="N497" i="44"/>
  <c r="D498" i="44"/>
  <c r="E498" i="44"/>
  <c r="F498" i="44" s="1"/>
  <c r="H498" i="44"/>
  <c r="M498" i="44"/>
  <c r="N498" i="44"/>
  <c r="D499" i="44"/>
  <c r="E499" i="44"/>
  <c r="F499" i="44" s="1"/>
  <c r="H499" i="44"/>
  <c r="M499" i="44"/>
  <c r="N499" i="44"/>
  <c r="D500" i="44"/>
  <c r="E500" i="44"/>
  <c r="F500" i="44" s="1"/>
  <c r="H500" i="44"/>
  <c r="M500" i="44"/>
  <c r="N500" i="44"/>
  <c r="D501" i="44"/>
  <c r="E501" i="44"/>
  <c r="F501" i="44" s="1"/>
  <c r="H501" i="44"/>
  <c r="M501" i="44"/>
  <c r="N501" i="44"/>
  <c r="D502" i="44"/>
  <c r="E502" i="44"/>
  <c r="F502" i="44" s="1"/>
  <c r="H502" i="44"/>
  <c r="M502" i="44"/>
  <c r="N502" i="44"/>
  <c r="D503" i="44"/>
  <c r="E503" i="44"/>
  <c r="F503" i="44" s="1"/>
  <c r="H503" i="44"/>
  <c r="M503" i="44"/>
  <c r="N503" i="44"/>
  <c r="D504" i="44"/>
  <c r="E504" i="44"/>
  <c r="F504" i="44" s="1"/>
  <c r="H504" i="44"/>
  <c r="M504" i="44"/>
  <c r="N504" i="44"/>
  <c r="D505" i="44"/>
  <c r="E505" i="44"/>
  <c r="F505" i="44" s="1"/>
  <c r="H505" i="44"/>
  <c r="M505" i="44"/>
  <c r="N505" i="44"/>
  <c r="D506" i="44"/>
  <c r="E506" i="44"/>
  <c r="F506" i="44" s="1"/>
  <c r="H506" i="44"/>
  <c r="M506" i="44"/>
  <c r="N506" i="44"/>
  <c r="D507" i="44"/>
  <c r="E507" i="44"/>
  <c r="F507" i="44" s="1"/>
  <c r="H507" i="44"/>
  <c r="M507" i="44"/>
  <c r="N507" i="44"/>
  <c r="D508" i="44"/>
  <c r="E508" i="44"/>
  <c r="F508" i="44" s="1"/>
  <c r="H508" i="44"/>
  <c r="M508" i="44"/>
  <c r="N508" i="44"/>
  <c r="D509" i="44"/>
  <c r="E509" i="44"/>
  <c r="F509" i="44" s="1"/>
  <c r="H509" i="44"/>
  <c r="M509" i="44"/>
  <c r="N509" i="44"/>
  <c r="D510" i="44"/>
  <c r="E510" i="44"/>
  <c r="F510" i="44" s="1"/>
  <c r="H510" i="44"/>
  <c r="M510" i="44"/>
  <c r="N510" i="44"/>
  <c r="D511" i="44"/>
  <c r="E511" i="44"/>
  <c r="F511" i="44" s="1"/>
  <c r="H511" i="44"/>
  <c r="M511" i="44"/>
  <c r="N511" i="44"/>
  <c r="D512" i="44"/>
  <c r="E512" i="44"/>
  <c r="F512" i="44" s="1"/>
  <c r="H512" i="44"/>
  <c r="M512" i="44"/>
  <c r="N512" i="44"/>
  <c r="D513" i="44"/>
  <c r="E513" i="44"/>
  <c r="F513" i="44" s="1"/>
  <c r="H513" i="44"/>
  <c r="M513" i="44"/>
  <c r="N513" i="44"/>
  <c r="D514" i="44"/>
  <c r="E514" i="44"/>
  <c r="F514" i="44" s="1"/>
  <c r="H514" i="44"/>
  <c r="M514" i="44"/>
  <c r="N514" i="44"/>
  <c r="D515" i="44"/>
  <c r="E515" i="44"/>
  <c r="F515" i="44" s="1"/>
  <c r="H515" i="44"/>
  <c r="M515" i="44"/>
  <c r="N515" i="44"/>
  <c r="D516" i="44"/>
  <c r="E516" i="44"/>
  <c r="F516" i="44" s="1"/>
  <c r="H516" i="44"/>
  <c r="M516" i="44"/>
  <c r="N516" i="44"/>
  <c r="D517" i="44"/>
  <c r="E517" i="44"/>
  <c r="F517" i="44" s="1"/>
  <c r="H517" i="44"/>
  <c r="M517" i="44"/>
  <c r="N517" i="44"/>
  <c r="D518" i="44"/>
  <c r="E518" i="44"/>
  <c r="F518" i="44" s="1"/>
  <c r="H518" i="44"/>
  <c r="M518" i="44"/>
  <c r="N518" i="44"/>
  <c r="D519" i="44"/>
  <c r="E519" i="44"/>
  <c r="F519" i="44" s="1"/>
  <c r="H519" i="44"/>
  <c r="M519" i="44"/>
  <c r="N519" i="44"/>
  <c r="D520" i="44"/>
  <c r="E520" i="44"/>
  <c r="F520" i="44" s="1"/>
  <c r="H520" i="44"/>
  <c r="M520" i="44"/>
  <c r="N520" i="44"/>
  <c r="D521" i="44"/>
  <c r="E521" i="44"/>
  <c r="F521" i="44" s="1"/>
  <c r="H521" i="44"/>
  <c r="M521" i="44"/>
  <c r="N521" i="44"/>
  <c r="D522" i="44"/>
  <c r="E522" i="44"/>
  <c r="F522" i="44" s="1"/>
  <c r="H522" i="44"/>
  <c r="M522" i="44"/>
  <c r="N522" i="44"/>
  <c r="D523" i="44"/>
  <c r="E523" i="44"/>
  <c r="F523" i="44" s="1"/>
  <c r="H523" i="44"/>
  <c r="M523" i="44"/>
  <c r="N523" i="44"/>
  <c r="D524" i="44"/>
  <c r="E524" i="44"/>
  <c r="F524" i="44" s="1"/>
  <c r="H524" i="44"/>
  <c r="M524" i="44"/>
  <c r="N524" i="44"/>
  <c r="D525" i="44"/>
  <c r="E525" i="44"/>
  <c r="F525" i="44" s="1"/>
  <c r="H525" i="44"/>
  <c r="M525" i="44"/>
  <c r="N525" i="44"/>
  <c r="D526" i="44"/>
  <c r="E526" i="44"/>
  <c r="F526" i="44" s="1"/>
  <c r="H526" i="44"/>
  <c r="M526" i="44"/>
  <c r="N526" i="44"/>
  <c r="D527" i="44"/>
  <c r="E527" i="44"/>
  <c r="F527" i="44" s="1"/>
  <c r="H527" i="44"/>
  <c r="M527" i="44"/>
  <c r="N527" i="44"/>
  <c r="D528" i="44"/>
  <c r="E528" i="44"/>
  <c r="F528" i="44" s="1"/>
  <c r="H528" i="44"/>
  <c r="M528" i="44"/>
  <c r="N528" i="44"/>
  <c r="D529" i="44"/>
  <c r="E529" i="44"/>
  <c r="F529" i="44" s="1"/>
  <c r="H529" i="44"/>
  <c r="M529" i="44"/>
  <c r="N529" i="44"/>
  <c r="D530" i="44"/>
  <c r="E530" i="44"/>
  <c r="F530" i="44" s="1"/>
  <c r="H530" i="44"/>
  <c r="M530" i="44"/>
  <c r="N530" i="44"/>
  <c r="D531" i="44"/>
  <c r="E531" i="44"/>
  <c r="F531" i="44" s="1"/>
  <c r="H531" i="44"/>
  <c r="M531" i="44"/>
  <c r="N531" i="44"/>
  <c r="D532" i="44"/>
  <c r="E532" i="44"/>
  <c r="F532" i="44" s="1"/>
  <c r="H532" i="44"/>
  <c r="M532" i="44"/>
  <c r="N532" i="44"/>
  <c r="D533" i="44"/>
  <c r="E533" i="44"/>
  <c r="F533" i="44" s="1"/>
  <c r="H533" i="44"/>
  <c r="M533" i="44"/>
  <c r="N533" i="44"/>
  <c r="D534" i="44"/>
  <c r="E534" i="44"/>
  <c r="F534" i="44" s="1"/>
  <c r="H534" i="44"/>
  <c r="M534" i="44"/>
  <c r="N534" i="44"/>
  <c r="D535" i="44"/>
  <c r="E535" i="44"/>
  <c r="F535" i="44" s="1"/>
  <c r="H535" i="44"/>
  <c r="M535" i="44"/>
  <c r="N535" i="44"/>
  <c r="D536" i="44"/>
  <c r="E536" i="44"/>
  <c r="F536" i="44" s="1"/>
  <c r="H536" i="44"/>
  <c r="M536" i="44"/>
  <c r="N536" i="44"/>
  <c r="D537" i="44"/>
  <c r="E537" i="44"/>
  <c r="F537" i="44" s="1"/>
  <c r="H537" i="44"/>
  <c r="M537" i="44"/>
  <c r="N537" i="44"/>
  <c r="D538" i="44"/>
  <c r="E538" i="44"/>
  <c r="F538" i="44" s="1"/>
  <c r="H538" i="44"/>
  <c r="M538" i="44"/>
  <c r="N538" i="44"/>
  <c r="D539" i="44"/>
  <c r="E539" i="44"/>
  <c r="F539" i="44" s="1"/>
  <c r="H539" i="44"/>
  <c r="M539" i="44"/>
  <c r="N539" i="44"/>
  <c r="D540" i="44"/>
  <c r="E540" i="44"/>
  <c r="F540" i="44" s="1"/>
  <c r="H540" i="44"/>
  <c r="M540" i="44"/>
  <c r="N540" i="44"/>
  <c r="D541" i="44"/>
  <c r="E541" i="44"/>
  <c r="F541" i="44" s="1"/>
  <c r="H541" i="44"/>
  <c r="M541" i="44"/>
  <c r="N541" i="44"/>
  <c r="D542" i="44"/>
  <c r="E542" i="44"/>
  <c r="F542" i="44" s="1"/>
  <c r="H542" i="44"/>
  <c r="M542" i="44"/>
  <c r="N542" i="44"/>
  <c r="D543" i="44"/>
  <c r="E543" i="44"/>
  <c r="F543" i="44" s="1"/>
  <c r="H543" i="44"/>
  <c r="M543" i="44"/>
  <c r="N543" i="44"/>
  <c r="D544" i="44"/>
  <c r="E544" i="44"/>
  <c r="F544" i="44" s="1"/>
  <c r="H544" i="44"/>
  <c r="M544" i="44"/>
  <c r="N544" i="44"/>
  <c r="D545" i="44"/>
  <c r="E545" i="44"/>
  <c r="F545" i="44" s="1"/>
  <c r="H545" i="44"/>
  <c r="M545" i="44"/>
  <c r="N545" i="44"/>
  <c r="D546" i="44"/>
  <c r="E546" i="44"/>
  <c r="F546" i="44" s="1"/>
  <c r="H546" i="44"/>
  <c r="M546" i="44"/>
  <c r="N546" i="44"/>
  <c r="D547" i="44"/>
  <c r="E547" i="44"/>
  <c r="F547" i="44" s="1"/>
  <c r="H547" i="44"/>
  <c r="M547" i="44"/>
  <c r="N547" i="44"/>
  <c r="D548" i="44"/>
  <c r="E548" i="44"/>
  <c r="F548" i="44" s="1"/>
  <c r="H548" i="44"/>
  <c r="M548" i="44"/>
  <c r="N548" i="44"/>
  <c r="D549" i="44"/>
  <c r="E549" i="44"/>
  <c r="F549" i="44" s="1"/>
  <c r="H549" i="44"/>
  <c r="M549" i="44"/>
  <c r="N549" i="44"/>
  <c r="D550" i="44"/>
  <c r="E550" i="44"/>
  <c r="F550" i="44" s="1"/>
  <c r="H550" i="44"/>
  <c r="M550" i="44"/>
  <c r="N550" i="44"/>
  <c r="D551" i="44"/>
  <c r="E551" i="44"/>
  <c r="F551" i="44" s="1"/>
  <c r="H551" i="44"/>
  <c r="M551" i="44"/>
  <c r="N551" i="44"/>
  <c r="D552" i="44"/>
  <c r="E552" i="44"/>
  <c r="F552" i="44" s="1"/>
  <c r="H552" i="44"/>
  <c r="M552" i="44"/>
  <c r="N552" i="44"/>
  <c r="D553" i="44"/>
  <c r="E553" i="44"/>
  <c r="F553" i="44" s="1"/>
  <c r="H553" i="44"/>
  <c r="M553" i="44"/>
  <c r="N553" i="44"/>
  <c r="D554" i="44"/>
  <c r="E554" i="44"/>
  <c r="F554" i="44" s="1"/>
  <c r="H554" i="44"/>
  <c r="M554" i="44"/>
  <c r="N554" i="44"/>
  <c r="D555" i="44"/>
  <c r="E555" i="44"/>
  <c r="F555" i="44" s="1"/>
  <c r="H555" i="44"/>
  <c r="M555" i="44"/>
  <c r="N555" i="44"/>
  <c r="D556" i="44"/>
  <c r="E556" i="44"/>
  <c r="F556" i="44" s="1"/>
  <c r="H556" i="44"/>
  <c r="M556" i="44"/>
  <c r="N556" i="44"/>
  <c r="D557" i="44"/>
  <c r="E557" i="44"/>
  <c r="F557" i="44" s="1"/>
  <c r="H557" i="44"/>
  <c r="M557" i="44"/>
  <c r="N557" i="44"/>
  <c r="D558" i="44"/>
  <c r="E558" i="44"/>
  <c r="F558" i="44" s="1"/>
  <c r="H558" i="44"/>
  <c r="M558" i="44"/>
  <c r="N558" i="44"/>
  <c r="D559" i="44"/>
  <c r="E559" i="44"/>
  <c r="F559" i="44" s="1"/>
  <c r="H559" i="44"/>
  <c r="M559" i="44"/>
  <c r="N559" i="44"/>
  <c r="D560" i="44"/>
  <c r="E560" i="44"/>
  <c r="F560" i="44" s="1"/>
  <c r="H560" i="44"/>
  <c r="M560" i="44"/>
  <c r="N560" i="44"/>
  <c r="D561" i="44"/>
  <c r="E561" i="44"/>
  <c r="F561" i="44" s="1"/>
  <c r="H561" i="44"/>
  <c r="M561" i="44"/>
  <c r="N561" i="44"/>
  <c r="D562" i="44"/>
  <c r="E562" i="44"/>
  <c r="F562" i="44" s="1"/>
  <c r="H562" i="44"/>
  <c r="M562" i="44"/>
  <c r="N562" i="44"/>
  <c r="D563" i="44"/>
  <c r="E563" i="44"/>
  <c r="F563" i="44" s="1"/>
  <c r="H563" i="44"/>
  <c r="M563" i="44"/>
  <c r="N563" i="44"/>
  <c r="D564" i="44"/>
  <c r="E564" i="44"/>
  <c r="F564" i="44" s="1"/>
  <c r="H564" i="44"/>
  <c r="M564" i="44"/>
  <c r="N564" i="44"/>
  <c r="D565" i="44"/>
  <c r="E565" i="44"/>
  <c r="F565" i="44" s="1"/>
  <c r="H565" i="44"/>
  <c r="M565" i="44"/>
  <c r="N565" i="44"/>
  <c r="D566" i="44"/>
  <c r="E566" i="44"/>
  <c r="F566" i="44" s="1"/>
  <c r="H566" i="44"/>
  <c r="M566" i="44"/>
  <c r="N566" i="44"/>
  <c r="D567" i="44"/>
  <c r="E567" i="44"/>
  <c r="F567" i="44" s="1"/>
  <c r="H567" i="44"/>
  <c r="M567" i="44"/>
  <c r="N567" i="44"/>
  <c r="D568" i="44"/>
  <c r="E568" i="44"/>
  <c r="F568" i="44" s="1"/>
  <c r="H568" i="44"/>
  <c r="M568" i="44"/>
  <c r="N568" i="44"/>
  <c r="D569" i="44"/>
  <c r="E569" i="44"/>
  <c r="F569" i="44" s="1"/>
  <c r="H569" i="44"/>
  <c r="M569" i="44"/>
  <c r="N569" i="44"/>
  <c r="D570" i="44"/>
  <c r="E570" i="44"/>
  <c r="F570" i="44" s="1"/>
  <c r="H570" i="44"/>
  <c r="M570" i="44"/>
  <c r="N570" i="44"/>
  <c r="D571" i="44"/>
  <c r="E571" i="44"/>
  <c r="F571" i="44" s="1"/>
  <c r="H571" i="44"/>
  <c r="M571" i="44"/>
  <c r="N571" i="44"/>
  <c r="D572" i="44"/>
  <c r="E572" i="44"/>
  <c r="F572" i="44" s="1"/>
  <c r="H572" i="44"/>
  <c r="M572" i="44"/>
  <c r="N572" i="44"/>
  <c r="D573" i="44"/>
  <c r="E573" i="44"/>
  <c r="F573" i="44" s="1"/>
  <c r="H573" i="44"/>
  <c r="M573" i="44"/>
  <c r="N573" i="44"/>
  <c r="D574" i="44"/>
  <c r="E574" i="44"/>
  <c r="F574" i="44" s="1"/>
  <c r="H574" i="44"/>
  <c r="M574" i="44"/>
  <c r="N574" i="44"/>
  <c r="D575" i="44"/>
  <c r="E575" i="44"/>
  <c r="F575" i="44" s="1"/>
  <c r="H575" i="44"/>
  <c r="M575" i="44"/>
  <c r="N575" i="44"/>
  <c r="D576" i="44"/>
  <c r="E576" i="44"/>
  <c r="F576" i="44" s="1"/>
  <c r="H576" i="44"/>
  <c r="M576" i="44"/>
  <c r="N576" i="44"/>
  <c r="D577" i="44"/>
  <c r="E577" i="44"/>
  <c r="F577" i="44" s="1"/>
  <c r="H577" i="44"/>
  <c r="M577" i="44"/>
  <c r="N577" i="44"/>
  <c r="D578" i="44"/>
  <c r="E578" i="44"/>
  <c r="F578" i="44" s="1"/>
  <c r="H578" i="44"/>
  <c r="M578" i="44"/>
  <c r="N578" i="44"/>
  <c r="D579" i="44"/>
  <c r="E579" i="44"/>
  <c r="F579" i="44" s="1"/>
  <c r="H579" i="44"/>
  <c r="M579" i="44"/>
  <c r="N579" i="44"/>
  <c r="D580" i="44"/>
  <c r="E580" i="44"/>
  <c r="F580" i="44" s="1"/>
  <c r="H580" i="44"/>
  <c r="M580" i="44"/>
  <c r="N580" i="44"/>
  <c r="D581" i="44"/>
  <c r="E581" i="44"/>
  <c r="F581" i="44" s="1"/>
  <c r="H581" i="44"/>
  <c r="M581" i="44"/>
  <c r="N581" i="44"/>
  <c r="D582" i="44"/>
  <c r="E582" i="44"/>
  <c r="F582" i="44" s="1"/>
  <c r="H582" i="44"/>
  <c r="M582" i="44"/>
  <c r="N582" i="44"/>
  <c r="D583" i="44"/>
  <c r="E583" i="44"/>
  <c r="F583" i="44" s="1"/>
  <c r="H583" i="44"/>
  <c r="M583" i="44"/>
  <c r="N583" i="44"/>
  <c r="D584" i="44"/>
  <c r="E584" i="44"/>
  <c r="F584" i="44" s="1"/>
  <c r="H584" i="44"/>
  <c r="M584" i="44"/>
  <c r="N584" i="44"/>
  <c r="D585" i="44"/>
  <c r="E585" i="44"/>
  <c r="F585" i="44" s="1"/>
  <c r="H585" i="44"/>
  <c r="M585" i="44"/>
  <c r="N585" i="44"/>
  <c r="D586" i="44"/>
  <c r="E586" i="44"/>
  <c r="F586" i="44" s="1"/>
  <c r="H586" i="44"/>
  <c r="M586" i="44"/>
  <c r="N586" i="44"/>
  <c r="D587" i="44"/>
  <c r="E587" i="44"/>
  <c r="F587" i="44" s="1"/>
  <c r="H587" i="44"/>
  <c r="M587" i="44"/>
  <c r="N587" i="44"/>
  <c r="D588" i="44"/>
  <c r="E588" i="44"/>
  <c r="F588" i="44" s="1"/>
  <c r="H588" i="44"/>
  <c r="M588" i="44"/>
  <c r="N588" i="44"/>
  <c r="D589" i="44"/>
  <c r="E589" i="44"/>
  <c r="F589" i="44" s="1"/>
  <c r="H589" i="44"/>
  <c r="M589" i="44"/>
  <c r="N589" i="44"/>
  <c r="D590" i="44"/>
  <c r="E590" i="44"/>
  <c r="F590" i="44" s="1"/>
  <c r="H590" i="44"/>
  <c r="M590" i="44"/>
  <c r="N590" i="44"/>
  <c r="D591" i="44"/>
  <c r="E591" i="44"/>
  <c r="F591" i="44" s="1"/>
  <c r="H591" i="44"/>
  <c r="M591" i="44"/>
  <c r="N591" i="44"/>
  <c r="D592" i="44"/>
  <c r="E592" i="44"/>
  <c r="F592" i="44" s="1"/>
  <c r="H592" i="44"/>
  <c r="M592" i="44"/>
  <c r="N592" i="44"/>
  <c r="D593" i="44"/>
  <c r="E593" i="44"/>
  <c r="F593" i="44" s="1"/>
  <c r="H593" i="44"/>
  <c r="M593" i="44"/>
  <c r="N593" i="44"/>
  <c r="D594" i="44"/>
  <c r="E594" i="44"/>
  <c r="F594" i="44" s="1"/>
  <c r="H594" i="44"/>
  <c r="M594" i="44"/>
  <c r="N594" i="44"/>
  <c r="D595" i="44"/>
  <c r="E595" i="44"/>
  <c r="F595" i="44" s="1"/>
  <c r="H595" i="44"/>
  <c r="M595" i="44"/>
  <c r="N595" i="44"/>
  <c r="D596" i="44"/>
  <c r="E596" i="44"/>
  <c r="F596" i="44" s="1"/>
  <c r="H596" i="44"/>
  <c r="M596" i="44"/>
  <c r="N596" i="44"/>
  <c r="D597" i="44"/>
  <c r="E597" i="44"/>
  <c r="F597" i="44" s="1"/>
  <c r="H597" i="44"/>
  <c r="M597" i="44"/>
  <c r="N597" i="44"/>
  <c r="D598" i="44"/>
  <c r="E598" i="44"/>
  <c r="F598" i="44" s="1"/>
  <c r="H598" i="44"/>
  <c r="M598" i="44"/>
  <c r="N598" i="44"/>
  <c r="D599" i="44"/>
  <c r="E599" i="44"/>
  <c r="F599" i="44" s="1"/>
  <c r="H599" i="44"/>
  <c r="M599" i="44"/>
  <c r="N599" i="44"/>
  <c r="D600" i="44"/>
  <c r="E600" i="44"/>
  <c r="F600" i="44" s="1"/>
  <c r="H600" i="44"/>
  <c r="M600" i="44"/>
  <c r="N600" i="44"/>
  <c r="D601" i="44"/>
  <c r="E601" i="44"/>
  <c r="F601" i="44" s="1"/>
  <c r="H601" i="44"/>
  <c r="M601" i="44"/>
  <c r="N601" i="44"/>
  <c r="D602" i="44"/>
  <c r="E602" i="44"/>
  <c r="F602" i="44" s="1"/>
  <c r="H602" i="44"/>
  <c r="M602" i="44"/>
  <c r="N602" i="44"/>
  <c r="D603" i="44"/>
  <c r="E603" i="44"/>
  <c r="F603" i="44" s="1"/>
  <c r="H603" i="44"/>
  <c r="M603" i="44"/>
  <c r="N603" i="44"/>
  <c r="D604" i="44"/>
  <c r="E604" i="44"/>
  <c r="F604" i="44" s="1"/>
  <c r="H604" i="44"/>
  <c r="M604" i="44"/>
  <c r="N604" i="44"/>
  <c r="D605" i="44"/>
  <c r="E605" i="44"/>
  <c r="F605" i="44" s="1"/>
  <c r="H605" i="44"/>
  <c r="M605" i="44"/>
  <c r="N605" i="44"/>
  <c r="D606" i="44"/>
  <c r="E606" i="44"/>
  <c r="F606" i="44" s="1"/>
  <c r="H606" i="44"/>
  <c r="M606" i="44"/>
  <c r="N606" i="44"/>
  <c r="D607" i="44"/>
  <c r="E607" i="44"/>
  <c r="F607" i="44" s="1"/>
  <c r="H607" i="44"/>
  <c r="M607" i="44"/>
  <c r="N607" i="44"/>
  <c r="D608" i="44"/>
  <c r="E608" i="44"/>
  <c r="F608" i="44" s="1"/>
  <c r="H608" i="44"/>
  <c r="M608" i="44"/>
  <c r="N608" i="44"/>
  <c r="D609" i="44"/>
  <c r="E609" i="44"/>
  <c r="F609" i="44" s="1"/>
  <c r="H609" i="44"/>
  <c r="M609" i="44"/>
  <c r="N609" i="44"/>
  <c r="D610" i="44"/>
  <c r="E610" i="44"/>
  <c r="F610" i="44" s="1"/>
  <c r="H610" i="44"/>
  <c r="M610" i="44"/>
  <c r="N610" i="44"/>
  <c r="D611" i="44"/>
  <c r="E611" i="44"/>
  <c r="F611" i="44" s="1"/>
  <c r="H611" i="44"/>
  <c r="M611" i="44"/>
  <c r="N611" i="44"/>
  <c r="D612" i="44"/>
  <c r="E612" i="44"/>
  <c r="F612" i="44" s="1"/>
  <c r="H612" i="44"/>
  <c r="M612" i="44"/>
  <c r="N612" i="44"/>
  <c r="D613" i="44"/>
  <c r="E613" i="44"/>
  <c r="F613" i="44" s="1"/>
  <c r="H613" i="44"/>
  <c r="M613" i="44"/>
  <c r="N613" i="44"/>
  <c r="D614" i="44"/>
  <c r="E614" i="44"/>
  <c r="F614" i="44" s="1"/>
  <c r="H614" i="44"/>
  <c r="M614" i="44"/>
  <c r="N614" i="44"/>
  <c r="D615" i="44"/>
  <c r="E615" i="44"/>
  <c r="F615" i="44" s="1"/>
  <c r="H615" i="44"/>
  <c r="M615" i="44"/>
  <c r="N615" i="44"/>
  <c r="D616" i="44"/>
  <c r="E616" i="44"/>
  <c r="F616" i="44" s="1"/>
  <c r="H616" i="44"/>
  <c r="M616" i="44"/>
  <c r="N616" i="44"/>
  <c r="D617" i="44"/>
  <c r="E617" i="44"/>
  <c r="F617" i="44" s="1"/>
  <c r="H617" i="44"/>
  <c r="M617" i="44"/>
  <c r="N617" i="44"/>
  <c r="D618" i="44"/>
  <c r="E618" i="44"/>
  <c r="F618" i="44" s="1"/>
  <c r="H618" i="44"/>
  <c r="M618" i="44"/>
  <c r="N618" i="44"/>
  <c r="D619" i="44"/>
  <c r="E619" i="44"/>
  <c r="F619" i="44" s="1"/>
  <c r="H619" i="44"/>
  <c r="M619" i="44"/>
  <c r="N619" i="44"/>
  <c r="D620" i="44"/>
  <c r="E620" i="44"/>
  <c r="F620" i="44" s="1"/>
  <c r="H620" i="44"/>
  <c r="M620" i="44"/>
  <c r="N620" i="44"/>
  <c r="D621" i="44"/>
  <c r="E621" i="44"/>
  <c r="F621" i="44" s="1"/>
  <c r="H621" i="44"/>
  <c r="M621" i="44"/>
  <c r="N621" i="44"/>
  <c r="D622" i="44"/>
  <c r="E622" i="44"/>
  <c r="F622" i="44" s="1"/>
  <c r="H622" i="44"/>
  <c r="M622" i="44"/>
  <c r="N622" i="44"/>
  <c r="D623" i="44"/>
  <c r="E623" i="44"/>
  <c r="F623" i="44" s="1"/>
  <c r="H623" i="44"/>
  <c r="M623" i="44"/>
  <c r="N623" i="44"/>
  <c r="D624" i="44"/>
  <c r="E624" i="44"/>
  <c r="F624" i="44" s="1"/>
  <c r="H624" i="44"/>
  <c r="M624" i="44"/>
  <c r="N624" i="44"/>
  <c r="D625" i="44"/>
  <c r="E625" i="44"/>
  <c r="F625" i="44" s="1"/>
  <c r="H625" i="44"/>
  <c r="M625" i="44"/>
  <c r="N625" i="44"/>
  <c r="D626" i="44"/>
  <c r="E626" i="44"/>
  <c r="F626" i="44" s="1"/>
  <c r="H626" i="44"/>
  <c r="M626" i="44"/>
  <c r="N626" i="44"/>
  <c r="D627" i="44"/>
  <c r="E627" i="44"/>
  <c r="F627" i="44" s="1"/>
  <c r="H627" i="44"/>
  <c r="M627" i="44"/>
  <c r="N627" i="44"/>
  <c r="D628" i="44"/>
  <c r="E628" i="44"/>
  <c r="F628" i="44" s="1"/>
  <c r="H628" i="44"/>
  <c r="M628" i="44"/>
  <c r="N628" i="44"/>
  <c r="D629" i="44"/>
  <c r="E629" i="44"/>
  <c r="F629" i="44" s="1"/>
  <c r="H629" i="44"/>
  <c r="M629" i="44"/>
  <c r="N629" i="44"/>
  <c r="D630" i="44"/>
  <c r="E630" i="44"/>
  <c r="F630" i="44" s="1"/>
  <c r="H630" i="44"/>
  <c r="M630" i="44"/>
  <c r="N630" i="44"/>
  <c r="D631" i="44"/>
  <c r="E631" i="44"/>
  <c r="F631" i="44" s="1"/>
  <c r="H631" i="44"/>
  <c r="M631" i="44"/>
  <c r="N631" i="44"/>
  <c r="D632" i="44"/>
  <c r="E632" i="44"/>
  <c r="F632" i="44" s="1"/>
  <c r="H632" i="44"/>
  <c r="M632" i="44"/>
  <c r="N632" i="44"/>
  <c r="D633" i="44"/>
  <c r="E633" i="44"/>
  <c r="F633" i="44" s="1"/>
  <c r="H633" i="44"/>
  <c r="M633" i="44"/>
  <c r="N633" i="44"/>
  <c r="D634" i="44"/>
  <c r="E634" i="44"/>
  <c r="F634" i="44" s="1"/>
  <c r="H634" i="44"/>
  <c r="M634" i="44"/>
  <c r="N634" i="44"/>
  <c r="D635" i="44"/>
  <c r="E635" i="44"/>
  <c r="F635" i="44" s="1"/>
  <c r="H635" i="44"/>
  <c r="M635" i="44"/>
  <c r="N635" i="44"/>
  <c r="D636" i="44"/>
  <c r="E636" i="44"/>
  <c r="F636" i="44" s="1"/>
  <c r="H636" i="44"/>
  <c r="M636" i="44"/>
  <c r="N636" i="44"/>
  <c r="D637" i="44"/>
  <c r="E637" i="44"/>
  <c r="F637" i="44" s="1"/>
  <c r="H637" i="44"/>
  <c r="M637" i="44"/>
  <c r="N637" i="44"/>
  <c r="D638" i="44"/>
  <c r="E638" i="44"/>
  <c r="F638" i="44" s="1"/>
  <c r="H638" i="44"/>
  <c r="M638" i="44"/>
  <c r="N638" i="44"/>
  <c r="D639" i="44"/>
  <c r="E639" i="44"/>
  <c r="F639" i="44" s="1"/>
  <c r="H639" i="44"/>
  <c r="M639" i="44"/>
  <c r="N639" i="44"/>
  <c r="D640" i="44"/>
  <c r="E640" i="44"/>
  <c r="F640" i="44" s="1"/>
  <c r="H640" i="44"/>
  <c r="M640" i="44"/>
  <c r="N640" i="44"/>
  <c r="D641" i="44"/>
  <c r="E641" i="44"/>
  <c r="F641" i="44" s="1"/>
  <c r="H641" i="44"/>
  <c r="M641" i="44"/>
  <c r="N641" i="44"/>
  <c r="D642" i="44"/>
  <c r="E642" i="44"/>
  <c r="F642" i="44" s="1"/>
  <c r="H642" i="44"/>
  <c r="M642" i="44"/>
  <c r="N642" i="44"/>
  <c r="D643" i="44"/>
  <c r="E643" i="44"/>
  <c r="F643" i="44" s="1"/>
  <c r="H643" i="44"/>
  <c r="M643" i="44"/>
  <c r="N643" i="44"/>
  <c r="D644" i="44"/>
  <c r="E644" i="44"/>
  <c r="F644" i="44" s="1"/>
  <c r="H644" i="44"/>
  <c r="M644" i="44"/>
  <c r="N644" i="44"/>
  <c r="D645" i="44"/>
  <c r="E645" i="44"/>
  <c r="F645" i="44" s="1"/>
  <c r="H645" i="44"/>
  <c r="M645" i="44"/>
  <c r="N645" i="44"/>
  <c r="D646" i="44"/>
  <c r="E646" i="44"/>
  <c r="F646" i="44" s="1"/>
  <c r="H646" i="44"/>
  <c r="M646" i="44"/>
  <c r="N646" i="44"/>
  <c r="D647" i="44"/>
  <c r="E647" i="44"/>
  <c r="F647" i="44" s="1"/>
  <c r="H647" i="44"/>
  <c r="M647" i="44"/>
  <c r="N647" i="44"/>
  <c r="D648" i="44"/>
  <c r="E648" i="44"/>
  <c r="F648" i="44" s="1"/>
  <c r="H648" i="44"/>
  <c r="M648" i="44"/>
  <c r="N648" i="44"/>
  <c r="D649" i="44"/>
  <c r="E649" i="44"/>
  <c r="F649" i="44" s="1"/>
  <c r="H649" i="44"/>
  <c r="M649" i="44"/>
  <c r="N649" i="44"/>
  <c r="D650" i="44"/>
  <c r="E650" i="44"/>
  <c r="F650" i="44" s="1"/>
  <c r="H650" i="44"/>
  <c r="M650" i="44"/>
  <c r="N650" i="44"/>
  <c r="D651" i="44"/>
  <c r="E651" i="44"/>
  <c r="F651" i="44" s="1"/>
  <c r="H651" i="44"/>
  <c r="M651" i="44"/>
  <c r="N651" i="44"/>
  <c r="D652" i="44"/>
  <c r="E652" i="44"/>
  <c r="F652" i="44" s="1"/>
  <c r="H652" i="44"/>
  <c r="M652" i="44"/>
  <c r="N652" i="44"/>
  <c r="D653" i="44"/>
  <c r="E653" i="44"/>
  <c r="F653" i="44" s="1"/>
  <c r="H653" i="44"/>
  <c r="M653" i="44"/>
  <c r="N653" i="44"/>
  <c r="D654" i="44"/>
  <c r="E654" i="44"/>
  <c r="F654" i="44" s="1"/>
  <c r="H654" i="44"/>
  <c r="M654" i="44"/>
  <c r="N654" i="44"/>
  <c r="D655" i="44"/>
  <c r="E655" i="44"/>
  <c r="F655" i="44" s="1"/>
  <c r="H655" i="44"/>
  <c r="M655" i="44"/>
  <c r="N655" i="44"/>
  <c r="D656" i="44"/>
  <c r="E656" i="44"/>
  <c r="F656" i="44" s="1"/>
  <c r="H656" i="44"/>
  <c r="M656" i="44"/>
  <c r="N656" i="44"/>
  <c r="D657" i="44"/>
  <c r="E657" i="44"/>
  <c r="F657" i="44" s="1"/>
  <c r="H657" i="44"/>
  <c r="M657" i="44"/>
  <c r="N657" i="44"/>
  <c r="D658" i="44"/>
  <c r="E658" i="44"/>
  <c r="F658" i="44" s="1"/>
  <c r="H658" i="44"/>
  <c r="M658" i="44"/>
  <c r="N658" i="44"/>
  <c r="D659" i="44"/>
  <c r="E659" i="44"/>
  <c r="F659" i="44" s="1"/>
  <c r="H659" i="44"/>
  <c r="M659" i="44"/>
  <c r="N659" i="44"/>
  <c r="D660" i="44"/>
  <c r="E660" i="44"/>
  <c r="F660" i="44" s="1"/>
  <c r="H660" i="44"/>
  <c r="M660" i="44"/>
  <c r="N660" i="44"/>
  <c r="D661" i="44"/>
  <c r="E661" i="44"/>
  <c r="F661" i="44" s="1"/>
  <c r="H661" i="44"/>
  <c r="M661" i="44"/>
  <c r="N661" i="44"/>
  <c r="D662" i="44"/>
  <c r="E662" i="44"/>
  <c r="F662" i="44" s="1"/>
  <c r="H662" i="44"/>
  <c r="M662" i="44"/>
  <c r="N662" i="44"/>
  <c r="D663" i="44"/>
  <c r="E663" i="44"/>
  <c r="F663" i="44" s="1"/>
  <c r="H663" i="44"/>
  <c r="M663" i="44"/>
  <c r="N663" i="44"/>
  <c r="D664" i="44"/>
  <c r="E664" i="44"/>
  <c r="F664" i="44" s="1"/>
  <c r="H664" i="44"/>
  <c r="M664" i="44"/>
  <c r="N664" i="44"/>
  <c r="D665" i="44"/>
  <c r="E665" i="44"/>
  <c r="F665" i="44" s="1"/>
  <c r="H665" i="44"/>
  <c r="M665" i="44"/>
  <c r="N665" i="44"/>
  <c r="D666" i="44"/>
  <c r="E666" i="44"/>
  <c r="F666" i="44" s="1"/>
  <c r="H666" i="44"/>
  <c r="M666" i="44"/>
  <c r="N666" i="44"/>
  <c r="D667" i="44"/>
  <c r="E667" i="44"/>
  <c r="F667" i="44" s="1"/>
  <c r="H667" i="44"/>
  <c r="M667" i="44"/>
  <c r="N667" i="44"/>
  <c r="D668" i="44"/>
  <c r="E668" i="44"/>
  <c r="F668" i="44" s="1"/>
  <c r="H668" i="44"/>
  <c r="M668" i="44"/>
  <c r="N668" i="44"/>
  <c r="D669" i="44"/>
  <c r="E669" i="44"/>
  <c r="F669" i="44" s="1"/>
  <c r="H669" i="44"/>
  <c r="M669" i="44"/>
  <c r="N669" i="44"/>
  <c r="D670" i="44"/>
  <c r="E670" i="44"/>
  <c r="F670" i="44" s="1"/>
  <c r="H670" i="44"/>
  <c r="M670" i="44"/>
  <c r="N670" i="44"/>
  <c r="D671" i="44"/>
  <c r="E671" i="44"/>
  <c r="F671" i="44" s="1"/>
  <c r="H671" i="44"/>
  <c r="M671" i="44"/>
  <c r="N671" i="44"/>
  <c r="D672" i="44"/>
  <c r="E672" i="44"/>
  <c r="F672" i="44" s="1"/>
  <c r="H672" i="44"/>
  <c r="M672" i="44"/>
  <c r="N672" i="44"/>
  <c r="D673" i="44"/>
  <c r="E673" i="44"/>
  <c r="F673" i="44" s="1"/>
  <c r="H673" i="44"/>
  <c r="M673" i="44"/>
  <c r="N673" i="44"/>
  <c r="D674" i="44"/>
  <c r="E674" i="44"/>
  <c r="F674" i="44" s="1"/>
  <c r="H674" i="44"/>
  <c r="M674" i="44"/>
  <c r="N674" i="44"/>
  <c r="D675" i="44"/>
  <c r="E675" i="44"/>
  <c r="F675" i="44" s="1"/>
  <c r="H675" i="44"/>
  <c r="M675" i="44"/>
  <c r="N675" i="44"/>
  <c r="D676" i="44"/>
  <c r="E676" i="44"/>
  <c r="F676" i="44" s="1"/>
  <c r="H676" i="44"/>
  <c r="M676" i="44"/>
  <c r="N676" i="44"/>
  <c r="D677" i="44"/>
  <c r="E677" i="44"/>
  <c r="F677" i="44" s="1"/>
  <c r="H677" i="44"/>
  <c r="M677" i="44"/>
  <c r="N677" i="44"/>
  <c r="D678" i="44"/>
  <c r="E678" i="44"/>
  <c r="F678" i="44" s="1"/>
  <c r="H678" i="44"/>
  <c r="M678" i="44"/>
  <c r="N678" i="44"/>
  <c r="D679" i="44"/>
  <c r="E679" i="44"/>
  <c r="F679" i="44" s="1"/>
  <c r="H679" i="44"/>
  <c r="M679" i="44"/>
  <c r="N679" i="44"/>
  <c r="D680" i="44"/>
  <c r="E680" i="44"/>
  <c r="F680" i="44" s="1"/>
  <c r="H680" i="44"/>
  <c r="M680" i="44"/>
  <c r="N680" i="44"/>
  <c r="D681" i="44"/>
  <c r="E681" i="44"/>
  <c r="F681" i="44" s="1"/>
  <c r="H681" i="44"/>
  <c r="M681" i="44"/>
  <c r="N681" i="44"/>
  <c r="D682" i="44"/>
  <c r="E682" i="44"/>
  <c r="F682" i="44" s="1"/>
  <c r="H682" i="44"/>
  <c r="M682" i="44"/>
  <c r="N682" i="44"/>
  <c r="D683" i="44"/>
  <c r="E683" i="44"/>
  <c r="F683" i="44" s="1"/>
  <c r="H683" i="44"/>
  <c r="M683" i="44"/>
  <c r="N683" i="44"/>
  <c r="D684" i="44"/>
  <c r="E684" i="44"/>
  <c r="F684" i="44" s="1"/>
  <c r="H684" i="44"/>
  <c r="M684" i="44"/>
  <c r="N684" i="44"/>
  <c r="D685" i="44"/>
  <c r="E685" i="44"/>
  <c r="F685" i="44" s="1"/>
  <c r="H685" i="44"/>
  <c r="M685" i="44"/>
  <c r="N685" i="44"/>
  <c r="D686" i="44"/>
  <c r="E686" i="44"/>
  <c r="F686" i="44" s="1"/>
  <c r="H686" i="44"/>
  <c r="M686" i="44"/>
  <c r="N686" i="44"/>
  <c r="D687" i="44"/>
  <c r="E687" i="44"/>
  <c r="F687" i="44" s="1"/>
  <c r="H687" i="44"/>
  <c r="M687" i="44"/>
  <c r="N687" i="44"/>
  <c r="D688" i="44"/>
  <c r="E688" i="44"/>
  <c r="F688" i="44" s="1"/>
  <c r="H688" i="44"/>
  <c r="M688" i="44"/>
  <c r="N688" i="44"/>
  <c r="D689" i="44"/>
  <c r="E689" i="44"/>
  <c r="F689" i="44" s="1"/>
  <c r="H689" i="44"/>
  <c r="M689" i="44"/>
  <c r="N689" i="44"/>
  <c r="D690" i="44"/>
  <c r="E690" i="44"/>
  <c r="F690" i="44" s="1"/>
  <c r="H690" i="44"/>
  <c r="M690" i="44"/>
  <c r="N690" i="44"/>
  <c r="D691" i="44"/>
  <c r="E691" i="44"/>
  <c r="F691" i="44" s="1"/>
  <c r="H691" i="44"/>
  <c r="M691" i="44"/>
  <c r="N691" i="44"/>
  <c r="D692" i="44"/>
  <c r="E692" i="44"/>
  <c r="F692" i="44" s="1"/>
  <c r="H692" i="44"/>
  <c r="M692" i="44"/>
  <c r="N692" i="44"/>
  <c r="D693" i="44"/>
  <c r="E693" i="44"/>
  <c r="F693" i="44" s="1"/>
  <c r="H693" i="44"/>
  <c r="M693" i="44"/>
  <c r="N693" i="44"/>
  <c r="D694" i="44"/>
  <c r="E694" i="44"/>
  <c r="F694" i="44" s="1"/>
  <c r="H694" i="44"/>
  <c r="M694" i="44"/>
  <c r="N694" i="44"/>
  <c r="D695" i="44"/>
  <c r="E695" i="44"/>
  <c r="F695" i="44" s="1"/>
  <c r="H695" i="44"/>
  <c r="M695" i="44"/>
  <c r="N695" i="44"/>
  <c r="D696" i="44"/>
  <c r="E696" i="44"/>
  <c r="F696" i="44" s="1"/>
  <c r="H696" i="44"/>
  <c r="M696" i="44"/>
  <c r="N696" i="44"/>
  <c r="D697" i="44"/>
  <c r="E697" i="44"/>
  <c r="F697" i="44" s="1"/>
  <c r="H697" i="44"/>
  <c r="M697" i="44"/>
  <c r="N697" i="44"/>
  <c r="D698" i="44"/>
  <c r="E698" i="44"/>
  <c r="F698" i="44" s="1"/>
  <c r="H698" i="44"/>
  <c r="M698" i="44"/>
  <c r="N698" i="44"/>
  <c r="D699" i="44"/>
  <c r="E699" i="44"/>
  <c r="F699" i="44" s="1"/>
  <c r="H699" i="44"/>
  <c r="M699" i="44"/>
  <c r="N699" i="44"/>
  <c r="D700" i="44"/>
  <c r="E700" i="44"/>
  <c r="F700" i="44" s="1"/>
  <c r="H700" i="44"/>
  <c r="M700" i="44"/>
  <c r="N700" i="44"/>
  <c r="D701" i="44"/>
  <c r="E701" i="44"/>
  <c r="F701" i="44" s="1"/>
  <c r="H701" i="44"/>
  <c r="M701" i="44"/>
  <c r="N701" i="44"/>
  <c r="D702" i="44"/>
  <c r="E702" i="44"/>
  <c r="F702" i="44" s="1"/>
  <c r="H702" i="44"/>
  <c r="M702" i="44"/>
  <c r="N702" i="44"/>
  <c r="D703" i="44"/>
  <c r="E703" i="44"/>
  <c r="F703" i="44" s="1"/>
  <c r="H703" i="44"/>
  <c r="M703" i="44"/>
  <c r="N703" i="44"/>
  <c r="D704" i="44"/>
  <c r="E704" i="44"/>
  <c r="F704" i="44" s="1"/>
  <c r="H704" i="44"/>
  <c r="M704" i="44"/>
  <c r="N704" i="44"/>
  <c r="D705" i="44"/>
  <c r="E705" i="44"/>
  <c r="F705" i="44" s="1"/>
  <c r="H705" i="44"/>
  <c r="M705" i="44"/>
  <c r="N705" i="44"/>
  <c r="D706" i="44"/>
  <c r="E706" i="44"/>
  <c r="F706" i="44" s="1"/>
  <c r="H706" i="44"/>
  <c r="M706" i="44"/>
  <c r="N706" i="44"/>
  <c r="D707" i="44"/>
  <c r="E707" i="44"/>
  <c r="F707" i="44" s="1"/>
  <c r="H707" i="44"/>
  <c r="M707" i="44"/>
  <c r="N707" i="44"/>
  <c r="D708" i="44"/>
  <c r="E708" i="44"/>
  <c r="F708" i="44" s="1"/>
  <c r="H708" i="44"/>
  <c r="M708" i="44"/>
  <c r="N708" i="44"/>
  <c r="D709" i="44"/>
  <c r="E709" i="44"/>
  <c r="F709" i="44" s="1"/>
  <c r="H709" i="44"/>
  <c r="M709" i="44"/>
  <c r="N709" i="44"/>
  <c r="D710" i="44"/>
  <c r="E710" i="44"/>
  <c r="F710" i="44" s="1"/>
  <c r="H710" i="44"/>
  <c r="M710" i="44"/>
  <c r="N710" i="44"/>
  <c r="D711" i="44"/>
  <c r="E711" i="44"/>
  <c r="F711" i="44" s="1"/>
  <c r="H711" i="44"/>
  <c r="M711" i="44"/>
  <c r="N711" i="44"/>
  <c r="D712" i="44"/>
  <c r="E712" i="44"/>
  <c r="F712" i="44" s="1"/>
  <c r="H712" i="44"/>
  <c r="M712" i="44"/>
  <c r="N712" i="44"/>
  <c r="D713" i="44"/>
  <c r="E713" i="44"/>
  <c r="F713" i="44" s="1"/>
  <c r="H713" i="44"/>
  <c r="M713" i="44"/>
  <c r="N713" i="44"/>
  <c r="D714" i="44"/>
  <c r="E714" i="44"/>
  <c r="F714" i="44" s="1"/>
  <c r="H714" i="44"/>
  <c r="M714" i="44"/>
  <c r="N714" i="44"/>
  <c r="D715" i="44"/>
  <c r="E715" i="44"/>
  <c r="F715" i="44" s="1"/>
  <c r="H715" i="44"/>
  <c r="M715" i="44"/>
  <c r="N715" i="44"/>
  <c r="D716" i="44"/>
  <c r="E716" i="44"/>
  <c r="F716" i="44" s="1"/>
  <c r="H716" i="44"/>
  <c r="M716" i="44"/>
  <c r="N716" i="44"/>
  <c r="D717" i="44"/>
  <c r="E717" i="44"/>
  <c r="F717" i="44" s="1"/>
  <c r="H717" i="44"/>
  <c r="M717" i="44"/>
  <c r="N717" i="44"/>
  <c r="D718" i="44"/>
  <c r="E718" i="44"/>
  <c r="F718" i="44" s="1"/>
  <c r="H718" i="44"/>
  <c r="M718" i="44"/>
  <c r="N718" i="44"/>
  <c r="D719" i="44"/>
  <c r="E719" i="44"/>
  <c r="F719" i="44" s="1"/>
  <c r="H719" i="44"/>
  <c r="M719" i="44"/>
  <c r="N719" i="44"/>
  <c r="D720" i="44"/>
  <c r="E720" i="44"/>
  <c r="F720" i="44" s="1"/>
  <c r="H720" i="44"/>
  <c r="M720" i="44"/>
  <c r="N720" i="44"/>
  <c r="D721" i="44"/>
  <c r="E721" i="44"/>
  <c r="F721" i="44" s="1"/>
  <c r="H721" i="44"/>
  <c r="M721" i="44"/>
  <c r="N721" i="44"/>
  <c r="D722" i="44"/>
  <c r="E722" i="44"/>
  <c r="F722" i="44" s="1"/>
  <c r="H722" i="44"/>
  <c r="M722" i="44"/>
  <c r="N722" i="44"/>
  <c r="D723" i="44"/>
  <c r="E723" i="44"/>
  <c r="F723" i="44" s="1"/>
  <c r="H723" i="44"/>
  <c r="M723" i="44"/>
  <c r="N723" i="44"/>
  <c r="D724" i="44"/>
  <c r="E724" i="44"/>
  <c r="F724" i="44" s="1"/>
  <c r="H724" i="44"/>
  <c r="M724" i="44"/>
  <c r="N724" i="44"/>
  <c r="D725" i="44"/>
  <c r="E725" i="44"/>
  <c r="F725" i="44" s="1"/>
  <c r="H725" i="44"/>
  <c r="M725" i="44"/>
  <c r="N725" i="44"/>
  <c r="D726" i="44"/>
  <c r="E726" i="44"/>
  <c r="F726" i="44" s="1"/>
  <c r="H726" i="44"/>
  <c r="M726" i="44"/>
  <c r="N726" i="44"/>
  <c r="D727" i="44"/>
  <c r="E727" i="44"/>
  <c r="F727" i="44" s="1"/>
  <c r="H727" i="44"/>
  <c r="M727" i="44"/>
  <c r="N727" i="44"/>
  <c r="D728" i="44"/>
  <c r="E728" i="44"/>
  <c r="F728" i="44" s="1"/>
  <c r="H728" i="44"/>
  <c r="M728" i="44"/>
  <c r="N728" i="44"/>
  <c r="D729" i="44"/>
  <c r="E729" i="44"/>
  <c r="F729" i="44" s="1"/>
  <c r="H729" i="44"/>
  <c r="M729" i="44"/>
  <c r="N729" i="44"/>
  <c r="D730" i="44"/>
  <c r="E730" i="44"/>
  <c r="F730" i="44" s="1"/>
  <c r="H730" i="44"/>
  <c r="M730" i="44"/>
  <c r="N730" i="44"/>
  <c r="D731" i="44"/>
  <c r="E731" i="44"/>
  <c r="F731" i="44" s="1"/>
  <c r="H731" i="44"/>
  <c r="M731" i="44"/>
  <c r="N731" i="44"/>
  <c r="D732" i="44"/>
  <c r="E732" i="44"/>
  <c r="F732" i="44" s="1"/>
  <c r="H732" i="44"/>
  <c r="M732" i="44"/>
  <c r="N732" i="44"/>
  <c r="D733" i="44"/>
  <c r="E733" i="44"/>
  <c r="F733" i="44" s="1"/>
  <c r="H733" i="44"/>
  <c r="M733" i="44"/>
  <c r="N733" i="44"/>
  <c r="D734" i="44"/>
  <c r="E734" i="44"/>
  <c r="F734" i="44" s="1"/>
  <c r="H734" i="44"/>
  <c r="M734" i="44"/>
  <c r="N734" i="44"/>
  <c r="D735" i="44"/>
  <c r="E735" i="44"/>
  <c r="F735" i="44" s="1"/>
  <c r="H735" i="44"/>
  <c r="M735" i="44"/>
  <c r="N735" i="44"/>
  <c r="D736" i="44"/>
  <c r="E736" i="44"/>
  <c r="F736" i="44" s="1"/>
  <c r="H736" i="44"/>
  <c r="M736" i="44"/>
  <c r="N736" i="44"/>
  <c r="D737" i="44"/>
  <c r="E737" i="44"/>
  <c r="F737" i="44" s="1"/>
  <c r="H737" i="44"/>
  <c r="M737" i="44"/>
  <c r="N737" i="44"/>
  <c r="D738" i="44"/>
  <c r="E738" i="44"/>
  <c r="F738" i="44" s="1"/>
  <c r="H738" i="44"/>
  <c r="M738" i="44"/>
  <c r="N738" i="44"/>
  <c r="D739" i="44"/>
  <c r="E739" i="44"/>
  <c r="F739" i="44" s="1"/>
  <c r="H739" i="44"/>
  <c r="M739" i="44"/>
  <c r="N739" i="44"/>
  <c r="D740" i="44"/>
  <c r="E740" i="44"/>
  <c r="F740" i="44" s="1"/>
  <c r="H740" i="44"/>
  <c r="M740" i="44"/>
  <c r="N740" i="44"/>
  <c r="D741" i="44"/>
  <c r="E741" i="44"/>
  <c r="F741" i="44" s="1"/>
  <c r="H741" i="44"/>
  <c r="M741" i="44"/>
  <c r="N741" i="44"/>
  <c r="D742" i="44"/>
  <c r="E742" i="44"/>
  <c r="F742" i="44" s="1"/>
  <c r="H742" i="44"/>
  <c r="M742" i="44"/>
  <c r="N742" i="44"/>
  <c r="D743" i="44"/>
  <c r="E743" i="44"/>
  <c r="F743" i="44" s="1"/>
  <c r="H743" i="44"/>
  <c r="M743" i="44"/>
  <c r="N743" i="44"/>
  <c r="D744" i="44"/>
  <c r="E744" i="44"/>
  <c r="F744" i="44" s="1"/>
  <c r="H744" i="44"/>
  <c r="M744" i="44"/>
  <c r="N744" i="44"/>
  <c r="D745" i="44"/>
  <c r="E745" i="44"/>
  <c r="F745" i="44" s="1"/>
  <c r="H745" i="44"/>
  <c r="M745" i="44"/>
  <c r="N745" i="44"/>
  <c r="D746" i="44"/>
  <c r="E746" i="44"/>
  <c r="F746" i="44" s="1"/>
  <c r="H746" i="44"/>
  <c r="M746" i="44"/>
  <c r="N746" i="44"/>
  <c r="D747" i="44"/>
  <c r="E747" i="44"/>
  <c r="F747" i="44" s="1"/>
  <c r="H747" i="44"/>
  <c r="M747" i="44"/>
  <c r="N747" i="44"/>
  <c r="D748" i="44"/>
  <c r="E748" i="44"/>
  <c r="F748" i="44" s="1"/>
  <c r="H748" i="44"/>
  <c r="M748" i="44"/>
  <c r="N748" i="44"/>
  <c r="D749" i="44"/>
  <c r="E749" i="44"/>
  <c r="F749" i="44" s="1"/>
  <c r="H749" i="44"/>
  <c r="M749" i="44"/>
  <c r="N749" i="44"/>
  <c r="D750" i="44"/>
  <c r="E750" i="44"/>
  <c r="F750" i="44" s="1"/>
  <c r="H750" i="44"/>
  <c r="M750" i="44"/>
  <c r="N750" i="44"/>
  <c r="D751" i="44"/>
  <c r="E751" i="44"/>
  <c r="F751" i="44" s="1"/>
  <c r="H751" i="44"/>
  <c r="M751" i="44"/>
  <c r="N751" i="44"/>
  <c r="D752" i="44"/>
  <c r="E752" i="44"/>
  <c r="F752" i="44" s="1"/>
  <c r="H752" i="44"/>
  <c r="M752" i="44"/>
  <c r="N752" i="44"/>
  <c r="D753" i="44"/>
  <c r="E753" i="44"/>
  <c r="F753" i="44" s="1"/>
  <c r="H753" i="44"/>
  <c r="M753" i="44"/>
  <c r="N753" i="44"/>
  <c r="D754" i="44"/>
  <c r="E754" i="44"/>
  <c r="F754" i="44" s="1"/>
  <c r="H754" i="44"/>
  <c r="M754" i="44"/>
  <c r="N754" i="44"/>
  <c r="D755" i="44"/>
  <c r="E755" i="44"/>
  <c r="F755" i="44" s="1"/>
  <c r="H755" i="44"/>
  <c r="M755" i="44"/>
  <c r="N755" i="44"/>
  <c r="D756" i="44"/>
  <c r="E756" i="44"/>
  <c r="F756" i="44" s="1"/>
  <c r="H756" i="44"/>
  <c r="M756" i="44"/>
  <c r="N756" i="44"/>
  <c r="D757" i="44"/>
  <c r="E757" i="44"/>
  <c r="F757" i="44" s="1"/>
  <c r="H757" i="44"/>
  <c r="M757" i="44"/>
  <c r="N757" i="44"/>
  <c r="D758" i="44"/>
  <c r="E758" i="44"/>
  <c r="F758" i="44" s="1"/>
  <c r="H758" i="44"/>
  <c r="M758" i="44"/>
  <c r="N758" i="44"/>
  <c r="D759" i="44"/>
  <c r="E759" i="44"/>
  <c r="F759" i="44" s="1"/>
  <c r="H759" i="44"/>
  <c r="M759" i="44"/>
  <c r="N759" i="44"/>
  <c r="D760" i="44"/>
  <c r="E760" i="44"/>
  <c r="F760" i="44" s="1"/>
  <c r="H760" i="44"/>
  <c r="M760" i="44"/>
  <c r="N760" i="44"/>
  <c r="D761" i="44"/>
  <c r="E761" i="44"/>
  <c r="F761" i="44" s="1"/>
  <c r="H761" i="44"/>
  <c r="M761" i="44"/>
  <c r="N761" i="44"/>
  <c r="D762" i="44"/>
  <c r="E762" i="44"/>
  <c r="F762" i="44" s="1"/>
  <c r="H762" i="44"/>
  <c r="M762" i="44"/>
  <c r="N762" i="44"/>
  <c r="D763" i="44"/>
  <c r="E763" i="44"/>
  <c r="F763" i="44" s="1"/>
  <c r="H763" i="44"/>
  <c r="M763" i="44"/>
  <c r="N763" i="44"/>
  <c r="D764" i="44"/>
  <c r="E764" i="44"/>
  <c r="F764" i="44" s="1"/>
  <c r="H764" i="44"/>
  <c r="M764" i="44"/>
  <c r="N764" i="44"/>
  <c r="D765" i="44"/>
  <c r="E765" i="44"/>
  <c r="F765" i="44" s="1"/>
  <c r="H765" i="44"/>
  <c r="M765" i="44"/>
  <c r="N765" i="44"/>
  <c r="D766" i="44"/>
  <c r="E766" i="44"/>
  <c r="F766" i="44" s="1"/>
  <c r="H766" i="44"/>
  <c r="M766" i="44"/>
  <c r="N766" i="44"/>
  <c r="D767" i="44"/>
  <c r="E767" i="44"/>
  <c r="F767" i="44" s="1"/>
  <c r="H767" i="44"/>
  <c r="M767" i="44"/>
  <c r="N767" i="44"/>
  <c r="D768" i="44"/>
  <c r="E768" i="44"/>
  <c r="F768" i="44" s="1"/>
  <c r="H768" i="44"/>
  <c r="M768" i="44"/>
  <c r="N768" i="44"/>
  <c r="D769" i="44"/>
  <c r="E769" i="44"/>
  <c r="F769" i="44" s="1"/>
  <c r="H769" i="44"/>
  <c r="M769" i="44"/>
  <c r="N769" i="44"/>
  <c r="D770" i="44"/>
  <c r="E770" i="44"/>
  <c r="F770" i="44" s="1"/>
  <c r="H770" i="44"/>
  <c r="M770" i="44"/>
  <c r="N770" i="44"/>
  <c r="D771" i="44"/>
  <c r="E771" i="44"/>
  <c r="F771" i="44" s="1"/>
  <c r="H771" i="44"/>
  <c r="M771" i="44"/>
  <c r="N771" i="44"/>
  <c r="D772" i="44"/>
  <c r="E772" i="44"/>
  <c r="F772" i="44" s="1"/>
  <c r="H772" i="44"/>
  <c r="M772" i="44"/>
  <c r="N772" i="44"/>
  <c r="D773" i="44"/>
  <c r="E773" i="44"/>
  <c r="F773" i="44" s="1"/>
  <c r="H773" i="44"/>
  <c r="M773" i="44"/>
  <c r="N773" i="44"/>
  <c r="D774" i="44"/>
  <c r="E774" i="44"/>
  <c r="F774" i="44" s="1"/>
  <c r="H774" i="44"/>
  <c r="M774" i="44"/>
  <c r="N774" i="44"/>
  <c r="D775" i="44"/>
  <c r="E775" i="44"/>
  <c r="F775" i="44" s="1"/>
  <c r="H775" i="44"/>
  <c r="M775" i="44"/>
  <c r="N775" i="44"/>
  <c r="D776" i="44"/>
  <c r="E776" i="44"/>
  <c r="F776" i="44" s="1"/>
  <c r="H776" i="44"/>
  <c r="M776" i="44"/>
  <c r="N776" i="44"/>
  <c r="D777" i="44"/>
  <c r="E777" i="44"/>
  <c r="F777" i="44" s="1"/>
  <c r="H777" i="44"/>
  <c r="M777" i="44"/>
  <c r="N777" i="44"/>
  <c r="D778" i="44"/>
  <c r="E778" i="44"/>
  <c r="F778" i="44" s="1"/>
  <c r="H778" i="44"/>
  <c r="M778" i="44"/>
  <c r="N778" i="44"/>
  <c r="D779" i="44"/>
  <c r="E779" i="44"/>
  <c r="F779" i="44" s="1"/>
  <c r="H779" i="44"/>
  <c r="M779" i="44"/>
  <c r="N779" i="44"/>
  <c r="D780" i="44"/>
  <c r="E780" i="44"/>
  <c r="F780" i="44" s="1"/>
  <c r="H780" i="44"/>
  <c r="M780" i="44"/>
  <c r="N780" i="44"/>
  <c r="D781" i="44"/>
  <c r="E781" i="44"/>
  <c r="F781" i="44" s="1"/>
  <c r="H781" i="44"/>
  <c r="M781" i="44"/>
  <c r="N781" i="44"/>
  <c r="D782" i="44"/>
  <c r="E782" i="44"/>
  <c r="F782" i="44" s="1"/>
  <c r="H782" i="44"/>
  <c r="M782" i="44"/>
  <c r="N782" i="44"/>
  <c r="D783" i="44"/>
  <c r="E783" i="44"/>
  <c r="F783" i="44" s="1"/>
  <c r="H783" i="44"/>
  <c r="M783" i="44"/>
  <c r="N783" i="44"/>
  <c r="D784" i="44"/>
  <c r="E784" i="44"/>
  <c r="F784" i="44" s="1"/>
  <c r="H784" i="44"/>
  <c r="M784" i="44"/>
  <c r="N784" i="44"/>
  <c r="D785" i="44"/>
  <c r="E785" i="44"/>
  <c r="F785" i="44" s="1"/>
  <c r="H785" i="44"/>
  <c r="M785" i="44"/>
  <c r="N785" i="44"/>
  <c r="D786" i="44"/>
  <c r="E786" i="44"/>
  <c r="F786" i="44" s="1"/>
  <c r="H786" i="44"/>
  <c r="M786" i="44"/>
  <c r="N786" i="44"/>
  <c r="D787" i="44"/>
  <c r="E787" i="44"/>
  <c r="F787" i="44" s="1"/>
  <c r="H787" i="44"/>
  <c r="M787" i="44"/>
  <c r="N787" i="44"/>
  <c r="D788" i="44"/>
  <c r="E788" i="44"/>
  <c r="F788" i="44" s="1"/>
  <c r="H788" i="44"/>
  <c r="M788" i="44"/>
  <c r="N788" i="44"/>
  <c r="D789" i="44"/>
  <c r="E789" i="44"/>
  <c r="F789" i="44" s="1"/>
  <c r="H789" i="44"/>
  <c r="M789" i="44"/>
  <c r="N789" i="44"/>
  <c r="D790" i="44"/>
  <c r="E790" i="44"/>
  <c r="F790" i="44" s="1"/>
  <c r="H790" i="44"/>
  <c r="M790" i="44"/>
  <c r="N790" i="44"/>
  <c r="D791" i="44"/>
  <c r="E791" i="44"/>
  <c r="F791" i="44" s="1"/>
  <c r="H791" i="44"/>
  <c r="M791" i="44"/>
  <c r="N791" i="44"/>
  <c r="D792" i="44"/>
  <c r="E792" i="44"/>
  <c r="F792" i="44" s="1"/>
  <c r="H792" i="44"/>
  <c r="M792" i="44"/>
  <c r="N792" i="44"/>
  <c r="D793" i="44"/>
  <c r="E793" i="44"/>
  <c r="F793" i="44" s="1"/>
  <c r="H793" i="44"/>
  <c r="M793" i="44"/>
  <c r="N793" i="44"/>
  <c r="D794" i="44"/>
  <c r="E794" i="44"/>
  <c r="F794" i="44" s="1"/>
  <c r="H794" i="44"/>
  <c r="M794" i="44"/>
  <c r="N794" i="44"/>
  <c r="D795" i="44"/>
  <c r="E795" i="44"/>
  <c r="F795" i="44" s="1"/>
  <c r="H795" i="44"/>
  <c r="M795" i="44"/>
  <c r="N795" i="44"/>
  <c r="D796" i="44"/>
  <c r="E796" i="44"/>
  <c r="F796" i="44" s="1"/>
  <c r="H796" i="44"/>
  <c r="M796" i="44"/>
  <c r="N796" i="44"/>
  <c r="D797" i="44"/>
  <c r="E797" i="44"/>
  <c r="F797" i="44" s="1"/>
  <c r="H797" i="44"/>
  <c r="M797" i="44"/>
  <c r="N797" i="44"/>
  <c r="D798" i="44"/>
  <c r="E798" i="44"/>
  <c r="F798" i="44" s="1"/>
  <c r="H798" i="44"/>
  <c r="M798" i="44"/>
  <c r="N798" i="44"/>
  <c r="D799" i="44"/>
  <c r="E799" i="44"/>
  <c r="F799" i="44" s="1"/>
  <c r="H799" i="44"/>
  <c r="M799" i="44"/>
  <c r="N799" i="44"/>
  <c r="D800" i="44"/>
  <c r="E800" i="44"/>
  <c r="F800" i="44" s="1"/>
  <c r="H800" i="44"/>
  <c r="M800" i="44"/>
  <c r="N800" i="44"/>
  <c r="D801" i="44"/>
  <c r="E801" i="44"/>
  <c r="F801" i="44" s="1"/>
  <c r="H801" i="44"/>
  <c r="M801" i="44"/>
  <c r="N801" i="44"/>
  <c r="D802" i="44"/>
  <c r="E802" i="44"/>
  <c r="F802" i="44" s="1"/>
  <c r="H802" i="44"/>
  <c r="M802" i="44"/>
  <c r="N802" i="44"/>
  <c r="D803" i="44"/>
  <c r="E803" i="44"/>
  <c r="F803" i="44" s="1"/>
  <c r="H803" i="44"/>
  <c r="M803" i="44"/>
  <c r="N803" i="44"/>
  <c r="D804" i="44"/>
  <c r="E804" i="44"/>
  <c r="F804" i="44" s="1"/>
  <c r="H804" i="44"/>
  <c r="M804" i="44"/>
  <c r="N804" i="44"/>
  <c r="D805" i="44"/>
  <c r="E805" i="44"/>
  <c r="F805" i="44" s="1"/>
  <c r="H805" i="44"/>
  <c r="M805" i="44"/>
  <c r="N805" i="44"/>
  <c r="D806" i="44"/>
  <c r="E806" i="44"/>
  <c r="F806" i="44" s="1"/>
  <c r="H806" i="44"/>
  <c r="M806" i="44"/>
  <c r="N806" i="44"/>
  <c r="D807" i="44"/>
  <c r="E807" i="44"/>
  <c r="F807" i="44" s="1"/>
  <c r="H807" i="44"/>
  <c r="M807" i="44"/>
  <c r="N807" i="44"/>
  <c r="D808" i="44"/>
  <c r="E808" i="44"/>
  <c r="F808" i="44" s="1"/>
  <c r="H808" i="44"/>
  <c r="M808" i="44"/>
  <c r="N808" i="44"/>
  <c r="D809" i="44"/>
  <c r="E809" i="44"/>
  <c r="F809" i="44" s="1"/>
  <c r="H809" i="44"/>
  <c r="M809" i="44"/>
  <c r="N809" i="44"/>
  <c r="D810" i="44"/>
  <c r="E810" i="44"/>
  <c r="F810" i="44" s="1"/>
  <c r="H810" i="44"/>
  <c r="M810" i="44"/>
  <c r="N810" i="44"/>
  <c r="D811" i="44"/>
  <c r="E811" i="44"/>
  <c r="F811" i="44" s="1"/>
  <c r="H811" i="44"/>
  <c r="M811" i="44"/>
  <c r="N811" i="44"/>
  <c r="D812" i="44"/>
  <c r="E812" i="44"/>
  <c r="F812" i="44" s="1"/>
  <c r="H812" i="44"/>
  <c r="M812" i="44"/>
  <c r="N812" i="44"/>
  <c r="D813" i="44"/>
  <c r="E813" i="44"/>
  <c r="F813" i="44" s="1"/>
  <c r="H813" i="44"/>
  <c r="M813" i="44"/>
  <c r="N813" i="44"/>
  <c r="D814" i="44"/>
  <c r="E814" i="44"/>
  <c r="F814" i="44" s="1"/>
  <c r="H814" i="44"/>
  <c r="M814" i="44"/>
  <c r="N814" i="44"/>
  <c r="D815" i="44"/>
  <c r="E815" i="44"/>
  <c r="F815" i="44" s="1"/>
  <c r="H815" i="44"/>
  <c r="M815" i="44"/>
  <c r="N815" i="44"/>
  <c r="D816" i="44"/>
  <c r="E816" i="44"/>
  <c r="F816" i="44" s="1"/>
  <c r="H816" i="44"/>
  <c r="M816" i="44"/>
  <c r="N816" i="44"/>
  <c r="D817" i="44"/>
  <c r="E817" i="44"/>
  <c r="F817" i="44" s="1"/>
  <c r="H817" i="44"/>
  <c r="M817" i="44"/>
  <c r="N817" i="44"/>
  <c r="D818" i="44"/>
  <c r="E818" i="44"/>
  <c r="F818" i="44" s="1"/>
  <c r="H818" i="44"/>
  <c r="M818" i="44"/>
  <c r="N818" i="44"/>
  <c r="D819" i="44"/>
  <c r="E819" i="44"/>
  <c r="F819" i="44" s="1"/>
  <c r="H819" i="44"/>
  <c r="M819" i="44"/>
  <c r="N819" i="44"/>
  <c r="D820" i="44"/>
  <c r="E820" i="44"/>
  <c r="F820" i="44" s="1"/>
  <c r="H820" i="44"/>
  <c r="M820" i="44"/>
  <c r="N820" i="44"/>
  <c r="D821" i="44"/>
  <c r="E821" i="44"/>
  <c r="F821" i="44" s="1"/>
  <c r="H821" i="44"/>
  <c r="M821" i="44"/>
  <c r="N821" i="44"/>
  <c r="D822" i="44"/>
  <c r="E822" i="44"/>
  <c r="F822" i="44" s="1"/>
  <c r="H822" i="44"/>
  <c r="M822" i="44"/>
  <c r="N822" i="44"/>
  <c r="D823" i="44"/>
  <c r="E823" i="44"/>
  <c r="F823" i="44" s="1"/>
  <c r="H823" i="44"/>
  <c r="M823" i="44"/>
  <c r="N823" i="44"/>
  <c r="D824" i="44"/>
  <c r="E824" i="44"/>
  <c r="F824" i="44" s="1"/>
  <c r="H824" i="44"/>
  <c r="M824" i="44"/>
  <c r="N824" i="44"/>
  <c r="D825" i="44"/>
  <c r="E825" i="44"/>
  <c r="F825" i="44" s="1"/>
  <c r="H825" i="44"/>
  <c r="M825" i="44"/>
  <c r="N825" i="44"/>
  <c r="D826" i="44"/>
  <c r="E826" i="44"/>
  <c r="F826" i="44" s="1"/>
  <c r="H826" i="44"/>
  <c r="M826" i="44"/>
  <c r="N826" i="44"/>
  <c r="D827" i="44"/>
  <c r="E827" i="44"/>
  <c r="F827" i="44" s="1"/>
  <c r="H827" i="44"/>
  <c r="M827" i="44"/>
  <c r="N827" i="44"/>
  <c r="D828" i="44"/>
  <c r="E828" i="44"/>
  <c r="F828" i="44" s="1"/>
  <c r="H828" i="44"/>
  <c r="M828" i="44"/>
  <c r="N828" i="44"/>
  <c r="D829" i="44"/>
  <c r="E829" i="44"/>
  <c r="F829" i="44" s="1"/>
  <c r="H829" i="44"/>
  <c r="M829" i="44"/>
  <c r="N829" i="44"/>
  <c r="D830" i="44"/>
  <c r="E830" i="44"/>
  <c r="F830" i="44" s="1"/>
  <c r="H830" i="44"/>
  <c r="M830" i="44"/>
  <c r="N830" i="44"/>
  <c r="D831" i="44"/>
  <c r="E831" i="44"/>
  <c r="F831" i="44" s="1"/>
  <c r="H831" i="44"/>
  <c r="M831" i="44"/>
  <c r="N831" i="44"/>
  <c r="D832" i="44"/>
  <c r="E832" i="44"/>
  <c r="F832" i="44" s="1"/>
  <c r="H832" i="44"/>
  <c r="M832" i="44"/>
  <c r="N832" i="44"/>
  <c r="D833" i="44"/>
  <c r="E833" i="44"/>
  <c r="F833" i="44" s="1"/>
  <c r="H833" i="44"/>
  <c r="M833" i="44"/>
  <c r="N833" i="44"/>
  <c r="D834" i="44"/>
  <c r="E834" i="44"/>
  <c r="F834" i="44" s="1"/>
  <c r="H834" i="44"/>
  <c r="M834" i="44"/>
  <c r="N834" i="44"/>
  <c r="D835" i="44"/>
  <c r="E835" i="44"/>
  <c r="F835" i="44" s="1"/>
  <c r="H835" i="44"/>
  <c r="M835" i="44"/>
  <c r="N835" i="44"/>
  <c r="D836" i="44"/>
  <c r="E836" i="44"/>
  <c r="F836" i="44" s="1"/>
  <c r="H836" i="44"/>
  <c r="M836" i="44"/>
  <c r="N836" i="44"/>
  <c r="D837" i="44"/>
  <c r="E837" i="44"/>
  <c r="F837" i="44" s="1"/>
  <c r="H837" i="44"/>
  <c r="M837" i="44"/>
  <c r="N837" i="44"/>
  <c r="D838" i="44"/>
  <c r="E838" i="44"/>
  <c r="F838" i="44" s="1"/>
  <c r="H838" i="44"/>
  <c r="M838" i="44"/>
  <c r="N838" i="44"/>
  <c r="D839" i="44"/>
  <c r="E839" i="44"/>
  <c r="F839" i="44" s="1"/>
  <c r="H839" i="44"/>
  <c r="M839" i="44"/>
  <c r="N839" i="44"/>
  <c r="D840" i="44"/>
  <c r="E840" i="44"/>
  <c r="F840" i="44" s="1"/>
  <c r="H840" i="44"/>
  <c r="M840" i="44"/>
  <c r="N840" i="44"/>
  <c r="D841" i="44"/>
  <c r="E841" i="44"/>
  <c r="F841" i="44" s="1"/>
  <c r="H841" i="44"/>
  <c r="M841" i="44"/>
  <c r="N841" i="44"/>
  <c r="D842" i="44"/>
  <c r="E842" i="44"/>
  <c r="F842" i="44" s="1"/>
  <c r="H842" i="44"/>
  <c r="M842" i="44"/>
  <c r="N842" i="44"/>
  <c r="D843" i="44"/>
  <c r="E843" i="44"/>
  <c r="F843" i="44" s="1"/>
  <c r="H843" i="44"/>
  <c r="M843" i="44"/>
  <c r="N843" i="44"/>
  <c r="D844" i="44"/>
  <c r="E844" i="44"/>
  <c r="F844" i="44" s="1"/>
  <c r="H844" i="44"/>
  <c r="M844" i="44"/>
  <c r="N844" i="44"/>
  <c r="D845" i="44"/>
  <c r="E845" i="44"/>
  <c r="F845" i="44" s="1"/>
  <c r="H845" i="44"/>
  <c r="M845" i="44"/>
  <c r="N845" i="44"/>
  <c r="D846" i="44"/>
  <c r="E846" i="44"/>
  <c r="F846" i="44" s="1"/>
  <c r="H846" i="44"/>
  <c r="M846" i="44"/>
  <c r="N846" i="44"/>
  <c r="D847" i="44"/>
  <c r="E847" i="44"/>
  <c r="F847" i="44" s="1"/>
  <c r="H847" i="44"/>
  <c r="M847" i="44"/>
  <c r="N847" i="44"/>
  <c r="D848" i="44"/>
  <c r="E848" i="44"/>
  <c r="F848" i="44" s="1"/>
  <c r="H848" i="44"/>
  <c r="M848" i="44"/>
  <c r="N848" i="44"/>
  <c r="D849" i="44"/>
  <c r="E849" i="44"/>
  <c r="F849" i="44" s="1"/>
  <c r="H849" i="44"/>
  <c r="M849" i="44"/>
  <c r="N849" i="44"/>
  <c r="D850" i="44"/>
  <c r="E850" i="44"/>
  <c r="F850" i="44" s="1"/>
  <c r="H850" i="44"/>
  <c r="M850" i="44"/>
  <c r="N850" i="44"/>
  <c r="D851" i="44"/>
  <c r="E851" i="44"/>
  <c r="F851" i="44" s="1"/>
  <c r="H851" i="44"/>
  <c r="M851" i="44"/>
  <c r="N851" i="44"/>
  <c r="D852" i="44"/>
  <c r="E852" i="44"/>
  <c r="F852" i="44" s="1"/>
  <c r="H852" i="44"/>
  <c r="M852" i="44"/>
  <c r="N852" i="44"/>
  <c r="D853" i="44"/>
  <c r="E853" i="44"/>
  <c r="F853" i="44" s="1"/>
  <c r="H853" i="44"/>
  <c r="M853" i="44"/>
  <c r="N853" i="44"/>
  <c r="D854" i="44"/>
  <c r="E854" i="44"/>
  <c r="F854" i="44" s="1"/>
  <c r="H854" i="44"/>
  <c r="M854" i="44"/>
  <c r="N854" i="44"/>
  <c r="D855" i="44"/>
  <c r="E855" i="44"/>
  <c r="F855" i="44" s="1"/>
  <c r="H855" i="44"/>
  <c r="M855" i="44"/>
  <c r="N855" i="44"/>
  <c r="D856" i="44"/>
  <c r="E856" i="44"/>
  <c r="F856" i="44" s="1"/>
  <c r="H856" i="44"/>
  <c r="M856" i="44"/>
  <c r="N856" i="44"/>
  <c r="D857" i="44"/>
  <c r="E857" i="44"/>
  <c r="F857" i="44" s="1"/>
  <c r="H857" i="44"/>
  <c r="M857" i="44"/>
  <c r="N857" i="44"/>
  <c r="D858" i="44"/>
  <c r="E858" i="44"/>
  <c r="F858" i="44" s="1"/>
  <c r="H858" i="44"/>
  <c r="M858" i="44"/>
  <c r="N858" i="44"/>
  <c r="D859" i="44"/>
  <c r="E859" i="44"/>
  <c r="F859" i="44" s="1"/>
  <c r="H859" i="44"/>
  <c r="M859" i="44"/>
  <c r="N859" i="44"/>
  <c r="D860" i="44"/>
  <c r="E860" i="44"/>
  <c r="F860" i="44" s="1"/>
  <c r="H860" i="44"/>
  <c r="M860" i="44"/>
  <c r="N860" i="44"/>
  <c r="D861" i="44"/>
  <c r="E861" i="44"/>
  <c r="F861" i="44" s="1"/>
  <c r="H861" i="44"/>
  <c r="M861" i="44"/>
  <c r="N861" i="44"/>
  <c r="D862" i="44"/>
  <c r="E862" i="44"/>
  <c r="F862" i="44" s="1"/>
  <c r="H862" i="44"/>
  <c r="M862" i="44"/>
  <c r="N862" i="44"/>
  <c r="D863" i="44"/>
  <c r="E863" i="44"/>
  <c r="F863" i="44" s="1"/>
  <c r="H863" i="44"/>
  <c r="M863" i="44"/>
  <c r="N863" i="44"/>
  <c r="D864" i="44"/>
  <c r="E864" i="44"/>
  <c r="F864" i="44" s="1"/>
  <c r="H864" i="44"/>
  <c r="M864" i="44"/>
  <c r="N864" i="44"/>
  <c r="D865" i="44"/>
  <c r="E865" i="44"/>
  <c r="F865" i="44" s="1"/>
  <c r="H865" i="44"/>
  <c r="M865" i="44"/>
  <c r="N865" i="44"/>
  <c r="D866" i="44"/>
  <c r="E866" i="44"/>
  <c r="F866" i="44" s="1"/>
  <c r="H866" i="44"/>
  <c r="M866" i="44"/>
  <c r="N866" i="44"/>
  <c r="D867" i="44"/>
  <c r="E867" i="44"/>
  <c r="F867" i="44" s="1"/>
  <c r="H867" i="44"/>
  <c r="M867" i="44"/>
  <c r="N867" i="44"/>
  <c r="D868" i="44"/>
  <c r="E868" i="44"/>
  <c r="F868" i="44" s="1"/>
  <c r="H868" i="44"/>
  <c r="M868" i="44"/>
  <c r="N868" i="44"/>
  <c r="D869" i="44"/>
  <c r="E869" i="44"/>
  <c r="F869" i="44" s="1"/>
  <c r="H869" i="44"/>
  <c r="M869" i="44"/>
  <c r="N869" i="44"/>
  <c r="D870" i="44"/>
  <c r="E870" i="44"/>
  <c r="F870" i="44" s="1"/>
  <c r="H870" i="44"/>
  <c r="M870" i="44"/>
  <c r="N870" i="44"/>
  <c r="D871" i="44"/>
  <c r="E871" i="44"/>
  <c r="F871" i="44" s="1"/>
  <c r="H871" i="44"/>
  <c r="M871" i="44"/>
  <c r="N871" i="44"/>
  <c r="D872" i="44"/>
  <c r="E872" i="44"/>
  <c r="F872" i="44" s="1"/>
  <c r="H872" i="44"/>
  <c r="M872" i="44"/>
  <c r="N872" i="44"/>
  <c r="D873" i="44"/>
  <c r="E873" i="44"/>
  <c r="F873" i="44" s="1"/>
  <c r="H873" i="44"/>
  <c r="M873" i="44"/>
  <c r="N873" i="44"/>
  <c r="D874" i="44"/>
  <c r="E874" i="44"/>
  <c r="F874" i="44" s="1"/>
  <c r="H874" i="44"/>
  <c r="M874" i="44"/>
  <c r="N874" i="44"/>
  <c r="D875" i="44"/>
  <c r="E875" i="44"/>
  <c r="F875" i="44" s="1"/>
  <c r="H875" i="44"/>
  <c r="M875" i="44"/>
  <c r="N875" i="44"/>
  <c r="D876" i="44"/>
  <c r="E876" i="44"/>
  <c r="F876" i="44" s="1"/>
  <c r="H876" i="44"/>
  <c r="M876" i="44"/>
  <c r="N876" i="44"/>
  <c r="D877" i="44"/>
  <c r="E877" i="44"/>
  <c r="F877" i="44" s="1"/>
  <c r="H877" i="44"/>
  <c r="M877" i="44"/>
  <c r="N877" i="44"/>
  <c r="D878" i="44"/>
  <c r="E878" i="44"/>
  <c r="F878" i="44" s="1"/>
  <c r="H878" i="44"/>
  <c r="M878" i="44"/>
  <c r="N878" i="44"/>
  <c r="D879" i="44"/>
  <c r="E879" i="44"/>
  <c r="F879" i="44" s="1"/>
  <c r="H879" i="44"/>
  <c r="M879" i="44"/>
  <c r="N879" i="44"/>
  <c r="D880" i="44"/>
  <c r="E880" i="44"/>
  <c r="F880" i="44" s="1"/>
  <c r="H880" i="44"/>
  <c r="M880" i="44"/>
  <c r="N880" i="44"/>
  <c r="D881" i="44"/>
  <c r="E881" i="44"/>
  <c r="F881" i="44" s="1"/>
  <c r="H881" i="44"/>
  <c r="M881" i="44"/>
  <c r="N881" i="44"/>
  <c r="D882" i="44"/>
  <c r="E882" i="44"/>
  <c r="F882" i="44" s="1"/>
  <c r="H882" i="44"/>
  <c r="M882" i="44"/>
  <c r="N882" i="44"/>
  <c r="D883" i="44"/>
  <c r="E883" i="44"/>
  <c r="F883" i="44" s="1"/>
  <c r="H883" i="44"/>
  <c r="M883" i="44"/>
  <c r="N883" i="44"/>
  <c r="D884" i="44"/>
  <c r="E884" i="44"/>
  <c r="F884" i="44" s="1"/>
  <c r="H884" i="44"/>
  <c r="M884" i="44"/>
  <c r="N884" i="44"/>
  <c r="D885" i="44"/>
  <c r="E885" i="44"/>
  <c r="F885" i="44" s="1"/>
  <c r="H885" i="44"/>
  <c r="M885" i="44"/>
  <c r="N885" i="44"/>
  <c r="D886" i="44"/>
  <c r="E886" i="44"/>
  <c r="F886" i="44" s="1"/>
  <c r="H886" i="44"/>
  <c r="M886" i="44"/>
  <c r="N886" i="44"/>
  <c r="D887" i="44"/>
  <c r="E887" i="44"/>
  <c r="F887" i="44" s="1"/>
  <c r="H887" i="44"/>
  <c r="M887" i="44"/>
  <c r="N887" i="44"/>
  <c r="D888" i="44"/>
  <c r="E888" i="44"/>
  <c r="F888" i="44" s="1"/>
  <c r="H888" i="44"/>
  <c r="M888" i="44"/>
  <c r="N888" i="44"/>
  <c r="D889" i="44"/>
  <c r="E889" i="44"/>
  <c r="F889" i="44" s="1"/>
  <c r="H889" i="44"/>
  <c r="M889" i="44"/>
  <c r="N889" i="44"/>
  <c r="D890" i="44"/>
  <c r="E890" i="44"/>
  <c r="F890" i="44" s="1"/>
  <c r="H890" i="44"/>
  <c r="M890" i="44"/>
  <c r="N890" i="44"/>
  <c r="D891" i="44"/>
  <c r="E891" i="44"/>
  <c r="F891" i="44" s="1"/>
  <c r="H891" i="44"/>
  <c r="M891" i="44"/>
  <c r="N891" i="44"/>
  <c r="D892" i="44"/>
  <c r="E892" i="44"/>
  <c r="F892" i="44" s="1"/>
  <c r="H892" i="44"/>
  <c r="M892" i="44"/>
  <c r="N892" i="44"/>
  <c r="D893" i="44"/>
  <c r="E893" i="44"/>
  <c r="F893" i="44" s="1"/>
  <c r="H893" i="44"/>
  <c r="M893" i="44"/>
  <c r="N893" i="44"/>
  <c r="D894" i="44"/>
  <c r="E894" i="44"/>
  <c r="F894" i="44" s="1"/>
  <c r="H894" i="44"/>
  <c r="M894" i="44"/>
  <c r="N894" i="44"/>
  <c r="D895" i="44"/>
  <c r="E895" i="44"/>
  <c r="F895" i="44" s="1"/>
  <c r="H895" i="44"/>
  <c r="M895" i="44"/>
  <c r="N895" i="44"/>
  <c r="D896" i="44"/>
  <c r="E896" i="44"/>
  <c r="F896" i="44" s="1"/>
  <c r="H896" i="44"/>
  <c r="M896" i="44"/>
  <c r="N896" i="44"/>
  <c r="D897" i="44"/>
  <c r="E897" i="44"/>
  <c r="F897" i="44" s="1"/>
  <c r="H897" i="44"/>
  <c r="M897" i="44"/>
  <c r="N897" i="44"/>
  <c r="D898" i="44"/>
  <c r="E898" i="44"/>
  <c r="F898" i="44" s="1"/>
  <c r="H898" i="44"/>
  <c r="M898" i="44"/>
  <c r="N898" i="44"/>
  <c r="D899" i="44"/>
  <c r="E899" i="44"/>
  <c r="F899" i="44" s="1"/>
  <c r="H899" i="44"/>
  <c r="M899" i="44"/>
  <c r="N899" i="44"/>
  <c r="D900" i="44"/>
  <c r="E900" i="44"/>
  <c r="F900" i="44" s="1"/>
  <c r="H900" i="44"/>
  <c r="M900" i="44"/>
  <c r="N900" i="44"/>
  <c r="D901" i="44"/>
  <c r="E901" i="44"/>
  <c r="F901" i="44" s="1"/>
  <c r="H901" i="44"/>
  <c r="M901" i="44"/>
  <c r="N901" i="44"/>
  <c r="D902" i="44"/>
  <c r="E902" i="44"/>
  <c r="F902" i="44" s="1"/>
  <c r="H902" i="44"/>
  <c r="M902" i="44"/>
  <c r="N902" i="44"/>
  <c r="D903" i="44"/>
  <c r="E903" i="44"/>
  <c r="F903" i="44" s="1"/>
  <c r="H903" i="44"/>
  <c r="M903" i="44"/>
  <c r="N903" i="44"/>
  <c r="D904" i="44"/>
  <c r="E904" i="44"/>
  <c r="F904" i="44" s="1"/>
  <c r="H904" i="44"/>
  <c r="M904" i="44"/>
  <c r="N904" i="44"/>
  <c r="D905" i="44"/>
  <c r="E905" i="44"/>
  <c r="F905" i="44" s="1"/>
  <c r="H905" i="44"/>
  <c r="M905" i="44"/>
  <c r="N905" i="44"/>
  <c r="D906" i="44"/>
  <c r="E906" i="44"/>
  <c r="F906" i="44" s="1"/>
  <c r="H906" i="44"/>
  <c r="M906" i="44"/>
  <c r="N906" i="44"/>
  <c r="D907" i="44"/>
  <c r="E907" i="44"/>
  <c r="F907" i="44" s="1"/>
  <c r="H907" i="44"/>
  <c r="M907" i="44"/>
  <c r="N907" i="44"/>
  <c r="D908" i="44"/>
  <c r="E908" i="44"/>
  <c r="F908" i="44" s="1"/>
  <c r="H908" i="44"/>
  <c r="M908" i="44"/>
  <c r="N908" i="44"/>
  <c r="D909" i="44"/>
  <c r="E909" i="44"/>
  <c r="F909" i="44" s="1"/>
  <c r="H909" i="44"/>
  <c r="M909" i="44"/>
  <c r="N909" i="44"/>
  <c r="D910" i="44"/>
  <c r="E910" i="44"/>
  <c r="F910" i="44" s="1"/>
  <c r="H910" i="44"/>
  <c r="M910" i="44"/>
  <c r="N910" i="44"/>
  <c r="D911" i="44"/>
  <c r="E911" i="44"/>
  <c r="F911" i="44" s="1"/>
  <c r="H911" i="44"/>
  <c r="M911" i="44"/>
  <c r="N911" i="44"/>
  <c r="D912" i="44"/>
  <c r="E912" i="44"/>
  <c r="F912" i="44" s="1"/>
  <c r="H912" i="44"/>
  <c r="M912" i="44"/>
  <c r="N912" i="44"/>
  <c r="D913" i="44"/>
  <c r="E913" i="44"/>
  <c r="F913" i="44" s="1"/>
  <c r="H913" i="44"/>
  <c r="M913" i="44"/>
  <c r="N913" i="44"/>
  <c r="D914" i="44"/>
  <c r="E914" i="44"/>
  <c r="F914" i="44" s="1"/>
  <c r="H914" i="44"/>
  <c r="M914" i="44"/>
  <c r="N914" i="44"/>
  <c r="D915" i="44"/>
  <c r="E915" i="44"/>
  <c r="F915" i="44" s="1"/>
  <c r="H915" i="44"/>
  <c r="M915" i="44"/>
  <c r="N915" i="44"/>
  <c r="D916" i="44"/>
  <c r="E916" i="44"/>
  <c r="F916" i="44" s="1"/>
  <c r="H916" i="44"/>
  <c r="M916" i="44"/>
  <c r="N916" i="44"/>
  <c r="D917" i="44"/>
  <c r="E917" i="44"/>
  <c r="F917" i="44" s="1"/>
  <c r="H917" i="44"/>
  <c r="M917" i="44"/>
  <c r="N917" i="44"/>
  <c r="D918" i="44"/>
  <c r="E918" i="44"/>
  <c r="F918" i="44" s="1"/>
  <c r="H918" i="44"/>
  <c r="M918" i="44"/>
  <c r="N918" i="44"/>
  <c r="D919" i="44"/>
  <c r="E919" i="44"/>
  <c r="F919" i="44" s="1"/>
  <c r="H919" i="44"/>
  <c r="M919" i="44"/>
  <c r="N919" i="44"/>
  <c r="D920" i="44"/>
  <c r="E920" i="44"/>
  <c r="F920" i="44" s="1"/>
  <c r="H920" i="44"/>
  <c r="M920" i="44"/>
  <c r="N920" i="44"/>
  <c r="D921" i="44"/>
  <c r="E921" i="44"/>
  <c r="F921" i="44" s="1"/>
  <c r="H921" i="44"/>
  <c r="M921" i="44"/>
  <c r="N921" i="44"/>
  <c r="D922" i="44"/>
  <c r="E922" i="44"/>
  <c r="F922" i="44" s="1"/>
  <c r="H922" i="44"/>
  <c r="M922" i="44"/>
  <c r="N922" i="44"/>
  <c r="D923" i="44"/>
  <c r="E923" i="44"/>
  <c r="F923" i="44" s="1"/>
  <c r="H923" i="44"/>
  <c r="M923" i="44"/>
  <c r="N923" i="44"/>
  <c r="D924" i="44"/>
  <c r="E924" i="44"/>
  <c r="F924" i="44" s="1"/>
  <c r="H924" i="44"/>
  <c r="M924" i="44"/>
  <c r="N924" i="44"/>
  <c r="D925" i="44"/>
  <c r="E925" i="44"/>
  <c r="F925" i="44" s="1"/>
  <c r="H925" i="44"/>
  <c r="M925" i="44"/>
  <c r="N925" i="44"/>
  <c r="D926" i="44"/>
  <c r="E926" i="44"/>
  <c r="F926" i="44" s="1"/>
  <c r="H926" i="44"/>
  <c r="M926" i="44"/>
  <c r="N926" i="44"/>
  <c r="D927" i="44"/>
  <c r="E927" i="44"/>
  <c r="F927" i="44" s="1"/>
  <c r="H927" i="44"/>
  <c r="M927" i="44"/>
  <c r="N927" i="44"/>
  <c r="D928" i="44"/>
  <c r="E928" i="44"/>
  <c r="F928" i="44" s="1"/>
  <c r="H928" i="44"/>
  <c r="M928" i="44"/>
  <c r="N928" i="44"/>
  <c r="D929" i="44"/>
  <c r="E929" i="44"/>
  <c r="F929" i="44" s="1"/>
  <c r="H929" i="44"/>
  <c r="M929" i="44"/>
  <c r="N929" i="44"/>
  <c r="D930" i="44"/>
  <c r="E930" i="44"/>
  <c r="F930" i="44" s="1"/>
  <c r="H930" i="44"/>
  <c r="M930" i="44"/>
  <c r="N930" i="44"/>
  <c r="D931" i="44"/>
  <c r="E931" i="44"/>
  <c r="F931" i="44" s="1"/>
  <c r="H931" i="44"/>
  <c r="M931" i="44"/>
  <c r="N931" i="44"/>
  <c r="D932" i="44"/>
  <c r="E932" i="44"/>
  <c r="F932" i="44" s="1"/>
  <c r="H932" i="44"/>
  <c r="M932" i="44"/>
  <c r="N932" i="44"/>
  <c r="D933" i="44"/>
  <c r="E933" i="44"/>
  <c r="F933" i="44" s="1"/>
  <c r="H933" i="44"/>
  <c r="M933" i="44"/>
  <c r="N933" i="44"/>
  <c r="D934" i="44"/>
  <c r="E934" i="44"/>
  <c r="F934" i="44" s="1"/>
  <c r="H934" i="44"/>
  <c r="M934" i="44"/>
  <c r="N934" i="44"/>
  <c r="D935" i="44"/>
  <c r="E935" i="44"/>
  <c r="F935" i="44" s="1"/>
  <c r="H935" i="44"/>
  <c r="M935" i="44"/>
  <c r="N935" i="44"/>
  <c r="D936" i="44"/>
  <c r="E936" i="44"/>
  <c r="F936" i="44" s="1"/>
  <c r="H936" i="44"/>
  <c r="M936" i="44"/>
  <c r="N936" i="44"/>
  <c r="D937" i="44"/>
  <c r="E937" i="44"/>
  <c r="F937" i="44" s="1"/>
  <c r="H937" i="44"/>
  <c r="M937" i="44"/>
  <c r="N937" i="44"/>
  <c r="D938" i="44"/>
  <c r="E938" i="44"/>
  <c r="F938" i="44" s="1"/>
  <c r="H938" i="44"/>
  <c r="M938" i="44"/>
  <c r="N938" i="44"/>
  <c r="D939" i="44"/>
  <c r="E939" i="44"/>
  <c r="F939" i="44" s="1"/>
  <c r="H939" i="44"/>
  <c r="M939" i="44"/>
  <c r="N939" i="44"/>
  <c r="D940" i="44"/>
  <c r="E940" i="44"/>
  <c r="F940" i="44" s="1"/>
  <c r="H940" i="44"/>
  <c r="M940" i="44"/>
  <c r="N940" i="44"/>
  <c r="D941" i="44"/>
  <c r="E941" i="44"/>
  <c r="F941" i="44" s="1"/>
  <c r="H941" i="44"/>
  <c r="M941" i="44"/>
  <c r="N941" i="44"/>
  <c r="D942" i="44"/>
  <c r="E942" i="44"/>
  <c r="F942" i="44" s="1"/>
  <c r="H942" i="44"/>
  <c r="M942" i="44"/>
  <c r="N942" i="44"/>
  <c r="D943" i="44"/>
  <c r="E943" i="44"/>
  <c r="F943" i="44" s="1"/>
  <c r="H943" i="44"/>
  <c r="M943" i="44"/>
  <c r="N943" i="44"/>
  <c r="D944" i="44"/>
  <c r="E944" i="44"/>
  <c r="F944" i="44" s="1"/>
  <c r="H944" i="44"/>
  <c r="M944" i="44"/>
  <c r="N944" i="44"/>
  <c r="D945" i="44"/>
  <c r="E945" i="44"/>
  <c r="F945" i="44" s="1"/>
  <c r="H945" i="44"/>
  <c r="M945" i="44"/>
  <c r="N945" i="44"/>
  <c r="D946" i="44"/>
  <c r="E946" i="44"/>
  <c r="F946" i="44" s="1"/>
  <c r="H946" i="44"/>
  <c r="M946" i="44"/>
  <c r="N946" i="44"/>
  <c r="D947" i="44"/>
  <c r="E947" i="44"/>
  <c r="F947" i="44" s="1"/>
  <c r="H947" i="44"/>
  <c r="M947" i="44"/>
  <c r="N947" i="44"/>
  <c r="D948" i="44"/>
  <c r="E948" i="44"/>
  <c r="F948" i="44" s="1"/>
  <c r="H948" i="44"/>
  <c r="M948" i="44"/>
  <c r="N948" i="44"/>
  <c r="D949" i="44"/>
  <c r="E949" i="44"/>
  <c r="F949" i="44" s="1"/>
  <c r="H949" i="44"/>
  <c r="M949" i="44"/>
  <c r="N949" i="44"/>
  <c r="D950" i="44"/>
  <c r="E950" i="44"/>
  <c r="F950" i="44" s="1"/>
  <c r="H950" i="44"/>
  <c r="M950" i="44"/>
  <c r="N950" i="44"/>
  <c r="D951" i="44"/>
  <c r="E951" i="44"/>
  <c r="F951" i="44" s="1"/>
  <c r="H951" i="44"/>
  <c r="M951" i="44"/>
  <c r="N951" i="44"/>
  <c r="D952" i="44"/>
  <c r="E952" i="44"/>
  <c r="F952" i="44" s="1"/>
  <c r="H952" i="44"/>
  <c r="M952" i="44"/>
  <c r="N952" i="44"/>
  <c r="D953" i="44"/>
  <c r="E953" i="44"/>
  <c r="F953" i="44" s="1"/>
  <c r="H953" i="44"/>
  <c r="M953" i="44"/>
  <c r="N953" i="44"/>
  <c r="D954" i="44"/>
  <c r="E954" i="44"/>
  <c r="F954" i="44" s="1"/>
  <c r="H954" i="44"/>
  <c r="M954" i="44"/>
  <c r="N954" i="44"/>
  <c r="D955" i="44"/>
  <c r="E955" i="44"/>
  <c r="F955" i="44" s="1"/>
  <c r="H955" i="44"/>
  <c r="M955" i="44"/>
  <c r="N955" i="44"/>
  <c r="D956" i="44"/>
  <c r="E956" i="44"/>
  <c r="F956" i="44" s="1"/>
  <c r="H956" i="44"/>
  <c r="M956" i="44"/>
  <c r="N956" i="44"/>
  <c r="D957" i="44"/>
  <c r="E957" i="44"/>
  <c r="F957" i="44" s="1"/>
  <c r="H957" i="44"/>
  <c r="M957" i="44"/>
  <c r="N957" i="44"/>
  <c r="D958" i="44"/>
  <c r="E958" i="44"/>
  <c r="F958" i="44" s="1"/>
  <c r="H958" i="44"/>
  <c r="M958" i="44"/>
  <c r="N958" i="44"/>
  <c r="D959" i="44"/>
  <c r="E959" i="44"/>
  <c r="F959" i="44" s="1"/>
  <c r="H959" i="44"/>
  <c r="M959" i="44"/>
  <c r="N959" i="44"/>
  <c r="D960" i="44"/>
  <c r="E960" i="44"/>
  <c r="F960" i="44" s="1"/>
  <c r="H960" i="44"/>
  <c r="M960" i="44"/>
  <c r="N960" i="44"/>
  <c r="D961" i="44"/>
  <c r="E961" i="44"/>
  <c r="F961" i="44" s="1"/>
  <c r="H961" i="44"/>
  <c r="M961" i="44"/>
  <c r="N961" i="44"/>
  <c r="D962" i="44"/>
  <c r="E962" i="44"/>
  <c r="F962" i="44" s="1"/>
  <c r="H962" i="44"/>
  <c r="M962" i="44"/>
  <c r="N962" i="44"/>
  <c r="D963" i="44"/>
  <c r="E963" i="44"/>
  <c r="F963" i="44" s="1"/>
  <c r="H963" i="44"/>
  <c r="M963" i="44"/>
  <c r="N963" i="44"/>
  <c r="D964" i="44"/>
  <c r="E964" i="44"/>
  <c r="F964" i="44" s="1"/>
  <c r="H964" i="44"/>
  <c r="M964" i="44"/>
  <c r="N964" i="44"/>
  <c r="D965" i="44"/>
  <c r="E965" i="44"/>
  <c r="F965" i="44" s="1"/>
  <c r="H965" i="44"/>
  <c r="M965" i="44"/>
  <c r="N965" i="44"/>
  <c r="D966" i="44"/>
  <c r="E966" i="44"/>
  <c r="F966" i="44" s="1"/>
  <c r="H966" i="44"/>
  <c r="M966" i="44"/>
  <c r="N966" i="44"/>
  <c r="D967" i="44"/>
  <c r="E967" i="44"/>
  <c r="F967" i="44" s="1"/>
  <c r="H967" i="44"/>
  <c r="M967" i="44"/>
  <c r="N967" i="44"/>
  <c r="D968" i="44"/>
  <c r="E968" i="44"/>
  <c r="F968" i="44" s="1"/>
  <c r="H968" i="44"/>
  <c r="M968" i="44"/>
  <c r="N968" i="44"/>
  <c r="D969" i="44"/>
  <c r="E969" i="44"/>
  <c r="F969" i="44" s="1"/>
  <c r="H969" i="44"/>
  <c r="M969" i="44"/>
  <c r="N969" i="44"/>
  <c r="D970" i="44"/>
  <c r="E970" i="44"/>
  <c r="F970" i="44" s="1"/>
  <c r="H970" i="44"/>
  <c r="M970" i="44"/>
  <c r="N970" i="44"/>
  <c r="D971" i="44"/>
  <c r="E971" i="44"/>
  <c r="F971" i="44" s="1"/>
  <c r="H971" i="44"/>
  <c r="M971" i="44"/>
  <c r="N971" i="44"/>
  <c r="D972" i="44"/>
  <c r="E972" i="44"/>
  <c r="F972" i="44" s="1"/>
  <c r="H972" i="44"/>
  <c r="M972" i="44"/>
  <c r="N972" i="44"/>
  <c r="D973" i="44"/>
  <c r="E973" i="44"/>
  <c r="F973" i="44" s="1"/>
  <c r="H973" i="44"/>
  <c r="M973" i="44"/>
  <c r="N973" i="44"/>
  <c r="D974" i="44"/>
  <c r="E974" i="44"/>
  <c r="F974" i="44" s="1"/>
  <c r="H974" i="44"/>
  <c r="M974" i="44"/>
  <c r="N974" i="44"/>
  <c r="D975" i="44"/>
  <c r="E975" i="44"/>
  <c r="F975" i="44" s="1"/>
  <c r="H975" i="44"/>
  <c r="M975" i="44"/>
  <c r="N975" i="44"/>
  <c r="D976" i="44"/>
  <c r="E976" i="44"/>
  <c r="F976" i="44" s="1"/>
  <c r="H976" i="44"/>
  <c r="M976" i="44"/>
  <c r="N976" i="44"/>
  <c r="D977" i="44"/>
  <c r="E977" i="44"/>
  <c r="F977" i="44" s="1"/>
  <c r="H977" i="44"/>
  <c r="M977" i="44"/>
  <c r="N977" i="44"/>
  <c r="D978" i="44"/>
  <c r="E978" i="44"/>
  <c r="F978" i="44" s="1"/>
  <c r="H978" i="44"/>
  <c r="M978" i="44"/>
  <c r="N978" i="44"/>
  <c r="D979" i="44"/>
  <c r="E979" i="44"/>
  <c r="F979" i="44" s="1"/>
  <c r="H979" i="44"/>
  <c r="M979" i="44"/>
  <c r="N979" i="44"/>
  <c r="D980" i="44"/>
  <c r="E980" i="44"/>
  <c r="F980" i="44" s="1"/>
  <c r="H980" i="44"/>
  <c r="M980" i="44"/>
  <c r="N980" i="44"/>
  <c r="D981" i="44"/>
  <c r="E981" i="44"/>
  <c r="F981" i="44" s="1"/>
  <c r="H981" i="44"/>
  <c r="M981" i="44"/>
  <c r="N981" i="44"/>
  <c r="D982" i="44"/>
  <c r="E982" i="44"/>
  <c r="F982" i="44" s="1"/>
  <c r="H982" i="44"/>
  <c r="M982" i="44"/>
  <c r="N982" i="44"/>
  <c r="D983" i="44"/>
  <c r="E983" i="44"/>
  <c r="F983" i="44" s="1"/>
  <c r="H983" i="44"/>
  <c r="M983" i="44"/>
  <c r="N983" i="44"/>
  <c r="D984" i="44"/>
  <c r="E984" i="44"/>
  <c r="F984" i="44" s="1"/>
  <c r="H984" i="44"/>
  <c r="M984" i="44"/>
  <c r="N984" i="44"/>
  <c r="D985" i="44"/>
  <c r="E985" i="44"/>
  <c r="F985" i="44" s="1"/>
  <c r="H985" i="44"/>
  <c r="M985" i="44"/>
  <c r="N985" i="44"/>
  <c r="D986" i="44"/>
  <c r="E986" i="44"/>
  <c r="F986" i="44" s="1"/>
  <c r="H986" i="44"/>
  <c r="M986" i="44"/>
  <c r="N986" i="44"/>
  <c r="D987" i="44"/>
  <c r="E987" i="44"/>
  <c r="F987" i="44" s="1"/>
  <c r="H987" i="44"/>
  <c r="M987" i="44"/>
  <c r="N987" i="44"/>
  <c r="D988" i="44"/>
  <c r="E988" i="44"/>
  <c r="F988" i="44" s="1"/>
  <c r="H988" i="44"/>
  <c r="M988" i="44"/>
  <c r="N988" i="44"/>
  <c r="D989" i="44"/>
  <c r="E989" i="44"/>
  <c r="F989" i="44" s="1"/>
  <c r="H989" i="44"/>
  <c r="M989" i="44"/>
  <c r="N989" i="44"/>
  <c r="D990" i="44"/>
  <c r="E990" i="44"/>
  <c r="F990" i="44" s="1"/>
  <c r="H990" i="44"/>
  <c r="M990" i="44"/>
  <c r="N990" i="44"/>
  <c r="D991" i="44"/>
  <c r="E991" i="44"/>
  <c r="F991" i="44" s="1"/>
  <c r="H991" i="44"/>
  <c r="M991" i="44"/>
  <c r="N991" i="44"/>
  <c r="D992" i="44"/>
  <c r="E992" i="44"/>
  <c r="F992" i="44" s="1"/>
  <c r="H992" i="44"/>
  <c r="M992" i="44"/>
  <c r="N992" i="44"/>
  <c r="D993" i="44"/>
  <c r="E993" i="44"/>
  <c r="F993" i="44" s="1"/>
  <c r="H993" i="44"/>
  <c r="M993" i="44"/>
  <c r="N993" i="44"/>
  <c r="D994" i="44"/>
  <c r="E994" i="44"/>
  <c r="F994" i="44" s="1"/>
  <c r="H994" i="44"/>
  <c r="M994" i="44"/>
  <c r="N994" i="44"/>
  <c r="D995" i="44"/>
  <c r="E995" i="44"/>
  <c r="F995" i="44" s="1"/>
  <c r="H995" i="44"/>
  <c r="M995" i="44"/>
  <c r="N995" i="44"/>
  <c r="D996" i="44"/>
  <c r="E996" i="44"/>
  <c r="F996" i="44" s="1"/>
  <c r="H996" i="44"/>
  <c r="M996" i="44"/>
  <c r="N996" i="44"/>
  <c r="D997" i="44"/>
  <c r="E997" i="44"/>
  <c r="F997" i="44" s="1"/>
  <c r="H997" i="44"/>
  <c r="M997" i="44"/>
  <c r="N997" i="44"/>
  <c r="D998" i="44"/>
  <c r="E998" i="44"/>
  <c r="F998" i="44" s="1"/>
  <c r="H998" i="44"/>
  <c r="M998" i="44"/>
  <c r="N998" i="44"/>
  <c r="D999" i="44"/>
  <c r="E999" i="44"/>
  <c r="F999" i="44" s="1"/>
  <c r="H999" i="44"/>
  <c r="M999" i="44"/>
  <c r="N999" i="44"/>
  <c r="D1000" i="44"/>
  <c r="E1000" i="44"/>
  <c r="F1000" i="44" s="1"/>
  <c r="H1000" i="44"/>
  <c r="M1000" i="44"/>
  <c r="N1000" i="44"/>
  <c r="D1001" i="44"/>
  <c r="E1001" i="44"/>
  <c r="F1001" i="44" s="1"/>
  <c r="H1001" i="44"/>
  <c r="M1001" i="44"/>
  <c r="N1001" i="44"/>
  <c r="F308" i="49" l="1"/>
  <c r="M308" i="49" s="1"/>
  <c r="N308" i="49" s="1"/>
  <c r="F7" i="49"/>
  <c r="M7" i="49" s="1"/>
  <c r="N7" i="49" s="1"/>
  <c r="F244" i="49"/>
  <c r="M244" i="49" s="1"/>
  <c r="N244" i="49" s="1"/>
  <c r="F43" i="49"/>
  <c r="M43" i="49" s="1"/>
  <c r="N43" i="49" s="1"/>
  <c r="F115" i="44"/>
  <c r="M115" i="44" s="1"/>
  <c r="N115" i="44" s="1"/>
  <c r="G115" i="44"/>
  <c r="K75" i="44"/>
  <c r="L75" i="44" s="1"/>
  <c r="G75" i="44"/>
  <c r="K195" i="44"/>
  <c r="L195" i="44" s="1"/>
  <c r="G195" i="44"/>
  <c r="G159" i="44"/>
  <c r="G143" i="44"/>
  <c r="G119" i="44"/>
  <c r="G95" i="44"/>
  <c r="G126" i="44"/>
  <c r="G102" i="44"/>
  <c r="G86" i="44"/>
  <c r="G78" i="44"/>
  <c r="G62" i="44"/>
  <c r="G54" i="44"/>
  <c r="G165" i="44"/>
  <c r="G149" i="44"/>
  <c r="G133" i="44"/>
  <c r="G24" i="44"/>
  <c r="G196" i="44"/>
  <c r="G180" i="44"/>
  <c r="G172" i="44"/>
  <c r="G108" i="44"/>
  <c r="G92" i="44"/>
  <c r="G179" i="44"/>
  <c r="G99" i="44"/>
  <c r="G83" i="44"/>
  <c r="G162" i="44"/>
  <c r="G146" i="44"/>
  <c r="G42" i="44"/>
  <c r="G10" i="44"/>
  <c r="G153" i="44"/>
  <c r="G137" i="44"/>
  <c r="G105" i="44"/>
  <c r="G89" i="44"/>
  <c r="G81" i="44"/>
  <c r="G65" i="44"/>
  <c r="F205" i="44"/>
  <c r="M205" i="44" s="1"/>
  <c r="N205" i="44" s="1"/>
  <c r="I205" i="44"/>
  <c r="J205" i="44" s="1"/>
  <c r="G205" i="44"/>
  <c r="H205" i="44" s="1"/>
  <c r="K205" i="44"/>
  <c r="L205" i="44" s="1"/>
  <c r="F67" i="49"/>
  <c r="M67" i="49" s="1"/>
  <c r="N67" i="49" s="1"/>
  <c r="K67" i="49"/>
  <c r="L67" i="49" s="1"/>
  <c r="G67" i="49"/>
  <c r="H67" i="49" s="1"/>
  <c r="I67" i="49"/>
  <c r="J67" i="49" s="1"/>
  <c r="K54" i="49"/>
  <c r="G54" i="49"/>
  <c r="H54" i="49" s="1"/>
  <c r="K21" i="49"/>
  <c r="G21" i="49"/>
  <c r="H21" i="49" s="1"/>
  <c r="K39" i="49"/>
  <c r="F39" i="49"/>
  <c r="M39" i="49" s="1"/>
  <c r="N39" i="49" s="1"/>
  <c r="G39" i="49"/>
  <c r="H39" i="49" s="1"/>
  <c r="F23" i="49"/>
  <c r="M23" i="49" s="1"/>
  <c r="N23" i="49" s="1"/>
  <c r="K23" i="49"/>
  <c r="G23" i="49"/>
  <c r="H23" i="49" s="1"/>
  <c r="F35" i="49"/>
  <c r="M35" i="49" s="1"/>
  <c r="N35" i="49" s="1"/>
  <c r="K57" i="49"/>
  <c r="K9" i="49"/>
  <c r="E15" i="49"/>
  <c r="H31" i="49"/>
  <c r="G37" i="49"/>
  <c r="H37" i="49" s="1"/>
  <c r="G29" i="49"/>
  <c r="H29" i="49" s="1"/>
  <c r="L31" i="49"/>
  <c r="G68" i="49"/>
  <c r="H68" i="49" s="1"/>
  <c r="G60" i="49"/>
  <c r="H60" i="49" s="1"/>
  <c r="K63" i="49"/>
  <c r="K31" i="49"/>
  <c r="F27" i="49"/>
  <c r="M27" i="49" s="1"/>
  <c r="N27" i="49" s="1"/>
  <c r="F31" i="49"/>
  <c r="M31" i="49" s="1"/>
  <c r="N31" i="49" s="1"/>
  <c r="G51" i="49"/>
  <c r="G43" i="49"/>
  <c r="H43" i="49" s="1"/>
  <c r="G35" i="49"/>
  <c r="H35" i="49" s="1"/>
  <c r="G27" i="49"/>
  <c r="H27" i="49" s="1"/>
  <c r="G11" i="49"/>
  <c r="G3" i="49"/>
  <c r="H3" i="49" s="1"/>
  <c r="K37" i="49"/>
  <c r="F19" i="49"/>
  <c r="M19" i="49" s="1"/>
  <c r="N19" i="49" s="1"/>
  <c r="F60" i="49"/>
  <c r="M60" i="49" s="1"/>
  <c r="N60" i="49" s="1"/>
  <c r="F68" i="49"/>
  <c r="M68" i="49" s="1"/>
  <c r="N68" i="49" s="1"/>
  <c r="G57" i="49"/>
  <c r="G9" i="49"/>
  <c r="K68" i="49"/>
  <c r="L7" i="49"/>
  <c r="I19" i="49"/>
  <c r="J19" i="49" s="1"/>
  <c r="K35" i="49"/>
  <c r="L35" i="49" s="1"/>
  <c r="K19" i="49"/>
  <c r="L19" i="49" s="1"/>
  <c r="K69" i="49"/>
  <c r="G69" i="49"/>
  <c r="H69" i="49" s="1"/>
  <c r="G71" i="49"/>
  <c r="H71" i="49" s="1"/>
  <c r="K71" i="49"/>
  <c r="K91" i="49"/>
  <c r="G91" i="49"/>
  <c r="H91" i="49" s="1"/>
  <c r="I77" i="49"/>
  <c r="J77" i="49" s="1"/>
  <c r="K77" i="49"/>
  <c r="G77" i="49"/>
  <c r="H77" i="49" s="1"/>
  <c r="G93" i="49"/>
  <c r="H93" i="49" s="1"/>
  <c r="K81" i="49"/>
  <c r="E72" i="49"/>
  <c r="K96" i="49"/>
  <c r="K88" i="49"/>
  <c r="G83" i="49"/>
  <c r="G75" i="49"/>
  <c r="K87" i="49"/>
  <c r="H88" i="49"/>
  <c r="G81" i="49"/>
  <c r="K93" i="49"/>
  <c r="I83" i="49"/>
  <c r="J83" i="49" s="1"/>
  <c r="L102" i="49"/>
  <c r="G88" i="49"/>
  <c r="E90" i="49"/>
  <c r="F102" i="49"/>
  <c r="M102" i="49" s="1"/>
  <c r="N102" i="49" s="1"/>
  <c r="F202" i="49"/>
  <c r="M202" i="49" s="1"/>
  <c r="N202" i="49" s="1"/>
  <c r="K202" i="49"/>
  <c r="L202" i="49" s="1"/>
  <c r="G202" i="49"/>
  <c r="H202" i="49" s="1"/>
  <c r="G152" i="49"/>
  <c r="H152" i="49" s="1"/>
  <c r="K152" i="49"/>
  <c r="L152" i="49" s="1"/>
  <c r="F128" i="49"/>
  <c r="M128" i="49" s="1"/>
  <c r="N128" i="49" s="1"/>
  <c r="G128" i="49"/>
  <c r="H128" i="49" s="1"/>
  <c r="K128" i="49"/>
  <c r="G112" i="49"/>
  <c r="H112" i="49" s="1"/>
  <c r="K112" i="49"/>
  <c r="G118" i="49"/>
  <c r="H118" i="49" s="1"/>
  <c r="I118" i="49"/>
  <c r="J118" i="49" s="1"/>
  <c r="K118" i="49"/>
  <c r="F178" i="49"/>
  <c r="M178" i="49" s="1"/>
  <c r="N178" i="49" s="1"/>
  <c r="K178" i="49"/>
  <c r="G178" i="49"/>
  <c r="H178" i="49" s="1"/>
  <c r="G196" i="49"/>
  <c r="G180" i="49"/>
  <c r="G132" i="49"/>
  <c r="K193" i="49"/>
  <c r="K145" i="49"/>
  <c r="G157" i="49"/>
  <c r="E117" i="49"/>
  <c r="I149" i="49"/>
  <c r="J149" i="49" s="1"/>
  <c r="E154" i="49"/>
  <c r="F186" i="49"/>
  <c r="M186" i="49" s="1"/>
  <c r="N186" i="49" s="1"/>
  <c r="G171" i="49"/>
  <c r="H171" i="49" s="1"/>
  <c r="G155" i="49"/>
  <c r="G131" i="49"/>
  <c r="G194" i="49"/>
  <c r="H194" i="49" s="1"/>
  <c r="G186" i="49"/>
  <c r="H186" i="49" s="1"/>
  <c r="K151" i="49"/>
  <c r="G149" i="49"/>
  <c r="H149" i="49" s="1"/>
  <c r="K166" i="49"/>
  <c r="K150" i="49"/>
  <c r="L150" i="49" s="1"/>
  <c r="K142" i="49"/>
  <c r="L142" i="49" s="1"/>
  <c r="K126" i="49"/>
  <c r="E138" i="49"/>
  <c r="K157" i="49"/>
  <c r="L157" i="49" s="1"/>
  <c r="K149" i="49"/>
  <c r="G151" i="49"/>
  <c r="L132" i="49"/>
  <c r="L193" i="49"/>
  <c r="G150" i="49"/>
  <c r="H150" i="49" s="1"/>
  <c r="K171" i="49"/>
  <c r="K155" i="49"/>
  <c r="L155" i="49" s="1"/>
  <c r="K147" i="49"/>
  <c r="L147" i="49" s="1"/>
  <c r="K131" i="49"/>
  <c r="F208" i="49"/>
  <c r="M208" i="49" s="1"/>
  <c r="N208" i="49" s="1"/>
  <c r="K208" i="49"/>
  <c r="L208" i="49" s="1"/>
  <c r="G208" i="49"/>
  <c r="H208" i="49" s="1"/>
  <c r="I208" i="49"/>
  <c r="J208" i="49" s="1"/>
  <c r="K222" i="49"/>
  <c r="L222" i="49" s="1"/>
  <c r="G222" i="49"/>
  <c r="H222" i="49" s="1"/>
  <c r="F222" i="49"/>
  <c r="M222" i="49" s="1"/>
  <c r="N222" i="49" s="1"/>
  <c r="I222" i="49"/>
  <c r="J222" i="49" s="1"/>
  <c r="F230" i="49"/>
  <c r="M230" i="49" s="1"/>
  <c r="N230" i="49" s="1"/>
  <c r="K230" i="49"/>
  <c r="L230" i="49" s="1"/>
  <c r="G230" i="49"/>
  <c r="H230" i="49" s="1"/>
  <c r="I230" i="49"/>
  <c r="J230" i="49" s="1"/>
  <c r="F293" i="49"/>
  <c r="M293" i="49" s="1"/>
  <c r="N293" i="49" s="1"/>
  <c r="K293" i="49"/>
  <c r="L293" i="49" s="1"/>
  <c r="G293" i="49"/>
  <c r="H293" i="49" s="1"/>
  <c r="I293" i="49"/>
  <c r="J293" i="49" s="1"/>
  <c r="F209" i="49"/>
  <c r="M209" i="49" s="1"/>
  <c r="N209" i="49" s="1"/>
  <c r="K209" i="49"/>
  <c r="L209" i="49" s="1"/>
  <c r="G209" i="49"/>
  <c r="H209" i="49" s="1"/>
  <c r="I209" i="49"/>
  <c r="J209" i="49" s="1"/>
  <c r="F288" i="49"/>
  <c r="M288" i="49" s="1"/>
  <c r="N288" i="49" s="1"/>
  <c r="K288" i="49"/>
  <c r="L288" i="49" s="1"/>
  <c r="G288" i="49"/>
  <c r="H288" i="49" s="1"/>
  <c r="I288" i="49"/>
  <c r="J288" i="49" s="1"/>
  <c r="F210" i="49"/>
  <c r="M210" i="49" s="1"/>
  <c r="N210" i="49" s="1"/>
  <c r="K210" i="49"/>
  <c r="L210" i="49" s="1"/>
  <c r="G210" i="49"/>
  <c r="H210" i="49" s="1"/>
  <c r="I210" i="49"/>
  <c r="J210" i="49" s="1"/>
  <c r="F211" i="49"/>
  <c r="M211" i="49" s="1"/>
  <c r="N211" i="49" s="1"/>
  <c r="K211" i="49"/>
  <c r="L211" i="49" s="1"/>
  <c r="G211" i="49"/>
  <c r="H211" i="49" s="1"/>
  <c r="I211" i="49"/>
  <c r="J211" i="49" s="1"/>
  <c r="F232" i="49"/>
  <c r="M232" i="49" s="1"/>
  <c r="N232" i="49" s="1"/>
  <c r="K232" i="49"/>
  <c r="L232" i="49" s="1"/>
  <c r="G232" i="49"/>
  <c r="H232" i="49" s="1"/>
  <c r="I232" i="49"/>
  <c r="J232" i="49" s="1"/>
  <c r="G212" i="49"/>
  <c r="H212" i="49" s="1"/>
  <c r="K212" i="49"/>
  <c r="L212" i="49" s="1"/>
  <c r="I212" i="49"/>
  <c r="J212" i="49" s="1"/>
  <c r="F212" i="49"/>
  <c r="M212" i="49" s="1"/>
  <c r="N212" i="49" s="1"/>
  <c r="F290" i="49"/>
  <c r="M290" i="49" s="1"/>
  <c r="N290" i="49" s="1"/>
  <c r="K290" i="49"/>
  <c r="L290" i="49" s="1"/>
  <c r="G290" i="49"/>
  <c r="H290" i="49" s="1"/>
  <c r="I290" i="49"/>
  <c r="J290" i="49" s="1"/>
  <c r="K254" i="49"/>
  <c r="L254" i="49" s="1"/>
  <c r="G254" i="49"/>
  <c r="H254" i="49" s="1"/>
  <c r="F254" i="49"/>
  <c r="M254" i="49" s="1"/>
  <c r="N254" i="49" s="1"/>
  <c r="I254" i="49"/>
  <c r="J254" i="49" s="1"/>
  <c r="F234" i="49"/>
  <c r="M234" i="49" s="1"/>
  <c r="N234" i="49" s="1"/>
  <c r="K234" i="49"/>
  <c r="L234" i="49" s="1"/>
  <c r="G234" i="49"/>
  <c r="H234" i="49" s="1"/>
  <c r="I234" i="49"/>
  <c r="J234" i="49" s="1"/>
  <c r="F304" i="49"/>
  <c r="M304" i="49" s="1"/>
  <c r="N304" i="49" s="1"/>
  <c r="K304" i="49"/>
  <c r="L304" i="49" s="1"/>
  <c r="G304" i="49"/>
  <c r="H304" i="49" s="1"/>
  <c r="I304" i="49"/>
  <c r="J304" i="49" s="1"/>
  <c r="F207" i="49"/>
  <c r="M207" i="49" s="1"/>
  <c r="N207" i="49" s="1"/>
  <c r="K207" i="49"/>
  <c r="L207" i="49" s="1"/>
  <c r="G207" i="49"/>
  <c r="H207" i="49" s="1"/>
  <c r="I207" i="49"/>
  <c r="J207" i="49" s="1"/>
  <c r="F221" i="49"/>
  <c r="M221" i="49" s="1"/>
  <c r="N221" i="49" s="1"/>
  <c r="K221" i="49"/>
  <c r="L221" i="49" s="1"/>
  <c r="G221" i="49"/>
  <c r="H221" i="49" s="1"/>
  <c r="I221" i="49"/>
  <c r="J221" i="49" s="1"/>
  <c r="K270" i="49"/>
  <c r="L270" i="49" s="1"/>
  <c r="G270" i="49"/>
  <c r="H270" i="49" s="1"/>
  <c r="F270" i="49"/>
  <c r="M270" i="49" s="1"/>
  <c r="N270" i="49" s="1"/>
  <c r="I270" i="49"/>
  <c r="J270" i="49" s="1"/>
  <c r="G292" i="49"/>
  <c r="H292" i="49" s="1"/>
  <c r="K292" i="49"/>
  <c r="L292" i="49" s="1"/>
  <c r="I292" i="49"/>
  <c r="J292" i="49" s="1"/>
  <c r="F292" i="49"/>
  <c r="M292" i="49" s="1"/>
  <c r="N292" i="49" s="1"/>
  <c r="F371" i="49"/>
  <c r="M371" i="49" s="1"/>
  <c r="N371" i="49" s="1"/>
  <c r="K371" i="49"/>
  <c r="L371" i="49" s="1"/>
  <c r="G371" i="49"/>
  <c r="H371" i="49" s="1"/>
  <c r="I371" i="49"/>
  <c r="J371" i="49" s="1"/>
  <c r="F252" i="49"/>
  <c r="M252" i="49" s="1"/>
  <c r="N252" i="49" s="1"/>
  <c r="F256" i="49"/>
  <c r="M256" i="49" s="1"/>
  <c r="N256" i="49" s="1"/>
  <c r="K256" i="49"/>
  <c r="L256" i="49" s="1"/>
  <c r="G256" i="49"/>
  <c r="H256" i="49" s="1"/>
  <c r="G260" i="49"/>
  <c r="H260" i="49" s="1"/>
  <c r="K260" i="49"/>
  <c r="L260" i="49" s="1"/>
  <c r="F261" i="49"/>
  <c r="M261" i="49" s="1"/>
  <c r="N261" i="49" s="1"/>
  <c r="K261" i="49"/>
  <c r="L261" i="49" s="1"/>
  <c r="G261" i="49"/>
  <c r="H261" i="49" s="1"/>
  <c r="G276" i="49"/>
  <c r="H276" i="49" s="1"/>
  <c r="K276" i="49"/>
  <c r="L276" i="49" s="1"/>
  <c r="F276" i="49"/>
  <c r="M276" i="49" s="1"/>
  <c r="N276" i="49" s="1"/>
  <c r="F280" i="49"/>
  <c r="M280" i="49" s="1"/>
  <c r="N280" i="49" s="1"/>
  <c r="K280" i="49"/>
  <c r="L280" i="49" s="1"/>
  <c r="G280" i="49"/>
  <c r="H280" i="49" s="1"/>
  <c r="G284" i="49"/>
  <c r="H284" i="49" s="1"/>
  <c r="K284" i="49"/>
  <c r="L284" i="49" s="1"/>
  <c r="F296" i="49"/>
  <c r="M296" i="49" s="1"/>
  <c r="N296" i="49" s="1"/>
  <c r="K296" i="49"/>
  <c r="L296" i="49" s="1"/>
  <c r="G296" i="49"/>
  <c r="H296" i="49" s="1"/>
  <c r="F306" i="49"/>
  <c r="M306" i="49" s="1"/>
  <c r="N306" i="49" s="1"/>
  <c r="K306" i="49"/>
  <c r="L306" i="49" s="1"/>
  <c r="G306" i="49"/>
  <c r="H306" i="49" s="1"/>
  <c r="F315" i="49"/>
  <c r="M315" i="49" s="1"/>
  <c r="N315" i="49" s="1"/>
  <c r="K315" i="49"/>
  <c r="L315" i="49" s="1"/>
  <c r="G315" i="49"/>
  <c r="H315" i="49" s="1"/>
  <c r="K318" i="49"/>
  <c r="L318" i="49" s="1"/>
  <c r="G318" i="49"/>
  <c r="H318" i="49" s="1"/>
  <c r="I318" i="49"/>
  <c r="J318" i="49" s="1"/>
  <c r="F320" i="49"/>
  <c r="M320" i="49" s="1"/>
  <c r="N320" i="49" s="1"/>
  <c r="K320" i="49"/>
  <c r="L320" i="49" s="1"/>
  <c r="G320" i="49"/>
  <c r="H320" i="49" s="1"/>
  <c r="I320" i="49"/>
  <c r="J320" i="49" s="1"/>
  <c r="F329" i="49"/>
  <c r="M329" i="49" s="1"/>
  <c r="N329" i="49" s="1"/>
  <c r="K329" i="49"/>
  <c r="L329" i="49" s="1"/>
  <c r="G329" i="49"/>
  <c r="H329" i="49" s="1"/>
  <c r="I329" i="49"/>
  <c r="J329" i="49" s="1"/>
  <c r="F353" i="49"/>
  <c r="M353" i="49" s="1"/>
  <c r="N353" i="49" s="1"/>
  <c r="K353" i="49"/>
  <c r="L353" i="49" s="1"/>
  <c r="G353" i="49"/>
  <c r="H353" i="49" s="1"/>
  <c r="I353" i="49"/>
  <c r="J353" i="49" s="1"/>
  <c r="F248" i="49"/>
  <c r="M248" i="49" s="1"/>
  <c r="N248" i="49" s="1"/>
  <c r="K248" i="49"/>
  <c r="L248" i="49" s="1"/>
  <c r="G248" i="49"/>
  <c r="H248" i="49" s="1"/>
  <c r="I248" i="49"/>
  <c r="J248" i="49" s="1"/>
  <c r="F271" i="49"/>
  <c r="M271" i="49" s="1"/>
  <c r="N271" i="49" s="1"/>
  <c r="K271" i="49"/>
  <c r="L271" i="49" s="1"/>
  <c r="G271" i="49"/>
  <c r="H271" i="49" s="1"/>
  <c r="F359" i="49"/>
  <c r="M359" i="49" s="1"/>
  <c r="N359" i="49" s="1"/>
  <c r="K359" i="49"/>
  <c r="L359" i="49" s="1"/>
  <c r="G359" i="49"/>
  <c r="H359" i="49" s="1"/>
  <c r="I359" i="49"/>
  <c r="J359" i="49" s="1"/>
  <c r="F205" i="49"/>
  <c r="M205" i="49" s="1"/>
  <c r="N205" i="49" s="1"/>
  <c r="K205" i="49"/>
  <c r="L205" i="49" s="1"/>
  <c r="G205" i="49"/>
  <c r="H205" i="49" s="1"/>
  <c r="K206" i="49"/>
  <c r="L206" i="49" s="1"/>
  <c r="G206" i="49"/>
  <c r="H206" i="49" s="1"/>
  <c r="F233" i="49"/>
  <c r="M233" i="49" s="1"/>
  <c r="N233" i="49" s="1"/>
  <c r="K233" i="49"/>
  <c r="L233" i="49" s="1"/>
  <c r="G233" i="49"/>
  <c r="H233" i="49" s="1"/>
  <c r="F247" i="49"/>
  <c r="M247" i="49" s="1"/>
  <c r="N247" i="49" s="1"/>
  <c r="K247" i="49"/>
  <c r="L247" i="49" s="1"/>
  <c r="G247" i="49"/>
  <c r="H247" i="49" s="1"/>
  <c r="I247" i="49"/>
  <c r="J247" i="49" s="1"/>
  <c r="F251" i="49"/>
  <c r="M251" i="49" s="1"/>
  <c r="N251" i="49" s="1"/>
  <c r="K251" i="49"/>
  <c r="L251" i="49" s="1"/>
  <c r="G251" i="49"/>
  <c r="H251" i="49" s="1"/>
  <c r="I251" i="49"/>
  <c r="J251" i="49" s="1"/>
  <c r="F267" i="49"/>
  <c r="M267" i="49" s="1"/>
  <c r="N267" i="49" s="1"/>
  <c r="K267" i="49"/>
  <c r="L267" i="49" s="1"/>
  <c r="G267" i="49"/>
  <c r="H267" i="49" s="1"/>
  <c r="I267" i="49"/>
  <c r="J267" i="49" s="1"/>
  <c r="F273" i="49"/>
  <c r="M273" i="49" s="1"/>
  <c r="N273" i="49" s="1"/>
  <c r="K273" i="49"/>
  <c r="L273" i="49" s="1"/>
  <c r="G273" i="49"/>
  <c r="H273" i="49" s="1"/>
  <c r="F313" i="49"/>
  <c r="M313" i="49" s="1"/>
  <c r="N313" i="49" s="1"/>
  <c r="K313" i="49"/>
  <c r="L313" i="49" s="1"/>
  <c r="G313" i="49"/>
  <c r="H313" i="49" s="1"/>
  <c r="F337" i="49"/>
  <c r="M337" i="49" s="1"/>
  <c r="N337" i="49" s="1"/>
  <c r="K337" i="49"/>
  <c r="L337" i="49" s="1"/>
  <c r="G337" i="49"/>
  <c r="H337" i="49" s="1"/>
  <c r="I337" i="49"/>
  <c r="J337" i="49" s="1"/>
  <c r="F285" i="49"/>
  <c r="M285" i="49" s="1"/>
  <c r="N285" i="49" s="1"/>
  <c r="K285" i="49"/>
  <c r="L285" i="49" s="1"/>
  <c r="G285" i="49"/>
  <c r="H285" i="49" s="1"/>
  <c r="F206" i="49"/>
  <c r="M206" i="49" s="1"/>
  <c r="N206" i="49" s="1"/>
  <c r="I233" i="49"/>
  <c r="J233" i="49" s="1"/>
  <c r="F255" i="49"/>
  <c r="M255" i="49" s="1"/>
  <c r="N255" i="49" s="1"/>
  <c r="K255" i="49"/>
  <c r="L255" i="49" s="1"/>
  <c r="G255" i="49"/>
  <c r="H255" i="49" s="1"/>
  <c r="F259" i="49"/>
  <c r="M259" i="49" s="1"/>
  <c r="N259" i="49" s="1"/>
  <c r="K259" i="49"/>
  <c r="L259" i="49" s="1"/>
  <c r="G259" i="49"/>
  <c r="H259" i="49" s="1"/>
  <c r="I273" i="49"/>
  <c r="J273" i="49" s="1"/>
  <c r="F279" i="49"/>
  <c r="M279" i="49" s="1"/>
  <c r="N279" i="49" s="1"/>
  <c r="K279" i="49"/>
  <c r="L279" i="49" s="1"/>
  <c r="G279" i="49"/>
  <c r="H279" i="49" s="1"/>
  <c r="F283" i="49"/>
  <c r="M283" i="49" s="1"/>
  <c r="N283" i="49" s="1"/>
  <c r="K283" i="49"/>
  <c r="L283" i="49" s="1"/>
  <c r="G283" i="49"/>
  <c r="H283" i="49" s="1"/>
  <c r="F298" i="49"/>
  <c r="M298" i="49" s="1"/>
  <c r="N298" i="49" s="1"/>
  <c r="K298" i="49"/>
  <c r="L298" i="49" s="1"/>
  <c r="G298" i="49"/>
  <c r="H298" i="49" s="1"/>
  <c r="F301" i="49"/>
  <c r="M301" i="49" s="1"/>
  <c r="N301" i="49" s="1"/>
  <c r="K301" i="49"/>
  <c r="L301" i="49" s="1"/>
  <c r="G301" i="49"/>
  <c r="H301" i="49" s="1"/>
  <c r="I301" i="49"/>
  <c r="J301" i="49" s="1"/>
  <c r="F311" i="49"/>
  <c r="M311" i="49" s="1"/>
  <c r="N311" i="49" s="1"/>
  <c r="K311" i="49"/>
  <c r="L311" i="49" s="1"/>
  <c r="G311" i="49"/>
  <c r="H311" i="49" s="1"/>
  <c r="I313" i="49"/>
  <c r="J313" i="49" s="1"/>
  <c r="F321" i="49"/>
  <c r="M321" i="49" s="1"/>
  <c r="N321" i="49" s="1"/>
  <c r="K321" i="49"/>
  <c r="L321" i="49" s="1"/>
  <c r="G321" i="49"/>
  <c r="H321" i="49" s="1"/>
  <c r="I321" i="49"/>
  <c r="J321" i="49" s="1"/>
  <c r="F330" i="49"/>
  <c r="M330" i="49" s="1"/>
  <c r="N330" i="49" s="1"/>
  <c r="K330" i="49"/>
  <c r="L330" i="49" s="1"/>
  <c r="G330" i="49"/>
  <c r="H330" i="49" s="1"/>
  <c r="I330" i="49"/>
  <c r="J330" i="49" s="1"/>
  <c r="F355" i="49"/>
  <c r="M355" i="49" s="1"/>
  <c r="N355" i="49" s="1"/>
  <c r="K355" i="49"/>
  <c r="L355" i="49" s="1"/>
  <c r="G355" i="49"/>
  <c r="H355" i="49" s="1"/>
  <c r="F361" i="49"/>
  <c r="M361" i="49" s="1"/>
  <c r="N361" i="49" s="1"/>
  <c r="K361" i="49"/>
  <c r="L361" i="49" s="1"/>
  <c r="G361" i="49"/>
  <c r="H361" i="49" s="1"/>
  <c r="I361" i="49"/>
  <c r="J361" i="49" s="1"/>
  <c r="F235" i="49"/>
  <c r="M235" i="49" s="1"/>
  <c r="N235" i="49" s="1"/>
  <c r="K235" i="49"/>
  <c r="L235" i="49" s="1"/>
  <c r="G235" i="49"/>
  <c r="H235" i="49" s="1"/>
  <c r="G252" i="49"/>
  <c r="H252" i="49" s="1"/>
  <c r="K252" i="49"/>
  <c r="L252" i="49" s="1"/>
  <c r="F262" i="49"/>
  <c r="M262" i="49" s="1"/>
  <c r="N262" i="49" s="1"/>
  <c r="K262" i="49"/>
  <c r="L262" i="49" s="1"/>
  <c r="G262" i="49"/>
  <c r="H262" i="49" s="1"/>
  <c r="F291" i="49"/>
  <c r="M291" i="49" s="1"/>
  <c r="N291" i="49" s="1"/>
  <c r="K291" i="49"/>
  <c r="L291" i="49" s="1"/>
  <c r="G291" i="49"/>
  <c r="H291" i="49" s="1"/>
  <c r="I291" i="49"/>
  <c r="J291" i="49" s="1"/>
  <c r="F299" i="49"/>
  <c r="M299" i="49" s="1"/>
  <c r="N299" i="49" s="1"/>
  <c r="K299" i="49"/>
  <c r="L299" i="49" s="1"/>
  <c r="G299" i="49"/>
  <c r="H299" i="49" s="1"/>
  <c r="I299" i="49"/>
  <c r="J299" i="49" s="1"/>
  <c r="F213" i="49"/>
  <c r="M213" i="49" s="1"/>
  <c r="N213" i="49" s="1"/>
  <c r="K213" i="49"/>
  <c r="L213" i="49" s="1"/>
  <c r="G213" i="49"/>
  <c r="H213" i="49" s="1"/>
  <c r="F214" i="49"/>
  <c r="M214" i="49" s="1"/>
  <c r="N214" i="49" s="1"/>
  <c r="K214" i="49"/>
  <c r="L214" i="49" s="1"/>
  <c r="G214" i="49"/>
  <c r="H214" i="49" s="1"/>
  <c r="F215" i="49"/>
  <c r="M215" i="49" s="1"/>
  <c r="N215" i="49" s="1"/>
  <c r="K215" i="49"/>
  <c r="L215" i="49" s="1"/>
  <c r="G215" i="49"/>
  <c r="H215" i="49" s="1"/>
  <c r="F216" i="49"/>
  <c r="M216" i="49" s="1"/>
  <c r="N216" i="49" s="1"/>
  <c r="K216" i="49"/>
  <c r="L216" i="49" s="1"/>
  <c r="G216" i="49"/>
  <c r="H216" i="49" s="1"/>
  <c r="F217" i="49"/>
  <c r="M217" i="49" s="1"/>
  <c r="N217" i="49" s="1"/>
  <c r="K217" i="49"/>
  <c r="L217" i="49" s="1"/>
  <c r="G217" i="49"/>
  <c r="H217" i="49" s="1"/>
  <c r="F218" i="49"/>
  <c r="M218" i="49" s="1"/>
  <c r="N218" i="49" s="1"/>
  <c r="K218" i="49"/>
  <c r="L218" i="49" s="1"/>
  <c r="G218" i="49"/>
  <c r="H218" i="49" s="1"/>
  <c r="F219" i="49"/>
  <c r="M219" i="49" s="1"/>
  <c r="N219" i="49" s="1"/>
  <c r="K219" i="49"/>
  <c r="L219" i="49" s="1"/>
  <c r="G219" i="49"/>
  <c r="H219" i="49" s="1"/>
  <c r="G220" i="49"/>
  <c r="H220" i="49" s="1"/>
  <c r="K220" i="49"/>
  <c r="L220" i="49" s="1"/>
  <c r="F231" i="49"/>
  <c r="M231" i="49" s="1"/>
  <c r="N231" i="49" s="1"/>
  <c r="K231" i="49"/>
  <c r="L231" i="49" s="1"/>
  <c r="G231" i="49"/>
  <c r="H231" i="49" s="1"/>
  <c r="F246" i="49"/>
  <c r="M246" i="49" s="1"/>
  <c r="N246" i="49" s="1"/>
  <c r="K246" i="49"/>
  <c r="L246" i="49" s="1"/>
  <c r="G246" i="49"/>
  <c r="H246" i="49" s="1"/>
  <c r="I246" i="49"/>
  <c r="J246" i="49" s="1"/>
  <c r="F250" i="49"/>
  <c r="M250" i="49" s="1"/>
  <c r="N250" i="49" s="1"/>
  <c r="K250" i="49"/>
  <c r="L250" i="49" s="1"/>
  <c r="G250" i="49"/>
  <c r="H250" i="49" s="1"/>
  <c r="I250" i="49"/>
  <c r="J250" i="49" s="1"/>
  <c r="F266" i="49"/>
  <c r="M266" i="49" s="1"/>
  <c r="N266" i="49" s="1"/>
  <c r="K266" i="49"/>
  <c r="L266" i="49" s="1"/>
  <c r="G266" i="49"/>
  <c r="H266" i="49" s="1"/>
  <c r="I266" i="49"/>
  <c r="J266" i="49" s="1"/>
  <c r="F275" i="49"/>
  <c r="M275" i="49" s="1"/>
  <c r="N275" i="49" s="1"/>
  <c r="K275" i="49"/>
  <c r="L275" i="49" s="1"/>
  <c r="G275" i="49"/>
  <c r="H275" i="49" s="1"/>
  <c r="F287" i="49"/>
  <c r="M287" i="49" s="1"/>
  <c r="N287" i="49" s="1"/>
  <c r="K287" i="49"/>
  <c r="L287" i="49" s="1"/>
  <c r="G287" i="49"/>
  <c r="H287" i="49" s="1"/>
  <c r="I287" i="49"/>
  <c r="J287" i="49" s="1"/>
  <c r="F295" i="49"/>
  <c r="M295" i="49" s="1"/>
  <c r="N295" i="49" s="1"/>
  <c r="K295" i="49"/>
  <c r="L295" i="49" s="1"/>
  <c r="G295" i="49"/>
  <c r="H295" i="49" s="1"/>
  <c r="I295" i="49"/>
  <c r="J295" i="49" s="1"/>
  <c r="F303" i="49"/>
  <c r="M303" i="49" s="1"/>
  <c r="N303" i="49" s="1"/>
  <c r="K303" i="49"/>
  <c r="L303" i="49" s="1"/>
  <c r="G303" i="49"/>
  <c r="H303" i="49" s="1"/>
  <c r="F307" i="49"/>
  <c r="M307" i="49" s="1"/>
  <c r="N307" i="49" s="1"/>
  <c r="K307" i="49"/>
  <c r="L307" i="49" s="1"/>
  <c r="G307" i="49"/>
  <c r="H307" i="49" s="1"/>
  <c r="I307" i="49"/>
  <c r="J307" i="49" s="1"/>
  <c r="F309" i="49"/>
  <c r="M309" i="49" s="1"/>
  <c r="N309" i="49" s="1"/>
  <c r="K309" i="49"/>
  <c r="L309" i="49" s="1"/>
  <c r="G309" i="49"/>
  <c r="H309" i="49" s="1"/>
  <c r="F316" i="49"/>
  <c r="M316" i="49" s="1"/>
  <c r="N316" i="49" s="1"/>
  <c r="G316" i="49"/>
  <c r="H316" i="49" s="1"/>
  <c r="K316" i="49"/>
  <c r="L316" i="49" s="1"/>
  <c r="I316" i="49"/>
  <c r="J316" i="49" s="1"/>
  <c r="F325" i="49"/>
  <c r="M325" i="49" s="1"/>
  <c r="N325" i="49" s="1"/>
  <c r="K325" i="49"/>
  <c r="L325" i="49" s="1"/>
  <c r="G325" i="49"/>
  <c r="H325" i="49" s="1"/>
  <c r="I325" i="49"/>
  <c r="J325" i="49" s="1"/>
  <c r="F331" i="49"/>
  <c r="M331" i="49" s="1"/>
  <c r="N331" i="49" s="1"/>
  <c r="K331" i="49"/>
  <c r="L331" i="49" s="1"/>
  <c r="G331" i="49"/>
  <c r="H331" i="49" s="1"/>
  <c r="I331" i="49"/>
  <c r="J331" i="49" s="1"/>
  <c r="F342" i="49"/>
  <c r="M342" i="49" s="1"/>
  <c r="N342" i="49" s="1"/>
  <c r="K342" i="49"/>
  <c r="L342" i="49" s="1"/>
  <c r="G342" i="49"/>
  <c r="H342" i="49" s="1"/>
  <c r="I342" i="49"/>
  <c r="J342" i="49" s="1"/>
  <c r="F349" i="49"/>
  <c r="M349" i="49" s="1"/>
  <c r="N349" i="49" s="1"/>
  <c r="K349" i="49"/>
  <c r="L349" i="49" s="1"/>
  <c r="G349" i="49"/>
  <c r="H349" i="49" s="1"/>
  <c r="I349" i="49"/>
  <c r="J349" i="49" s="1"/>
  <c r="I204" i="49"/>
  <c r="J204" i="49" s="1"/>
  <c r="G204" i="49"/>
  <c r="H204" i="49" s="1"/>
  <c r="K204" i="49"/>
  <c r="L204" i="49" s="1"/>
  <c r="I206" i="49"/>
  <c r="J206" i="49" s="1"/>
  <c r="F220" i="49"/>
  <c r="M220" i="49" s="1"/>
  <c r="N220" i="49" s="1"/>
  <c r="I231" i="49"/>
  <c r="J231" i="49" s="1"/>
  <c r="K238" i="49"/>
  <c r="L238" i="49" s="1"/>
  <c r="G238" i="49"/>
  <c r="H238" i="49" s="1"/>
  <c r="I255" i="49"/>
  <c r="J255" i="49" s="1"/>
  <c r="F258" i="49"/>
  <c r="M258" i="49" s="1"/>
  <c r="N258" i="49" s="1"/>
  <c r="K258" i="49"/>
  <c r="L258" i="49" s="1"/>
  <c r="G258" i="49"/>
  <c r="H258" i="49" s="1"/>
  <c r="I259" i="49"/>
  <c r="J259" i="49" s="1"/>
  <c r="F265" i="49"/>
  <c r="M265" i="49" s="1"/>
  <c r="N265" i="49" s="1"/>
  <c r="K265" i="49"/>
  <c r="L265" i="49" s="1"/>
  <c r="G265" i="49"/>
  <c r="H265" i="49" s="1"/>
  <c r="F272" i="49"/>
  <c r="M272" i="49" s="1"/>
  <c r="N272" i="49" s="1"/>
  <c r="K272" i="49"/>
  <c r="L272" i="49" s="1"/>
  <c r="G272" i="49"/>
  <c r="H272" i="49" s="1"/>
  <c r="I275" i="49"/>
  <c r="J275" i="49" s="1"/>
  <c r="F278" i="49"/>
  <c r="M278" i="49" s="1"/>
  <c r="N278" i="49" s="1"/>
  <c r="K278" i="49"/>
  <c r="L278" i="49" s="1"/>
  <c r="G278" i="49"/>
  <c r="H278" i="49" s="1"/>
  <c r="I279" i="49"/>
  <c r="J279" i="49" s="1"/>
  <c r="F282" i="49"/>
  <c r="M282" i="49" s="1"/>
  <c r="N282" i="49" s="1"/>
  <c r="K282" i="49"/>
  <c r="L282" i="49" s="1"/>
  <c r="G282" i="49"/>
  <c r="H282" i="49" s="1"/>
  <c r="I283" i="49"/>
  <c r="J283" i="49" s="1"/>
  <c r="K300" i="49"/>
  <c r="L300" i="49" s="1"/>
  <c r="G300" i="49"/>
  <c r="H300" i="49" s="1"/>
  <c r="I300" i="49"/>
  <c r="J300" i="49" s="1"/>
  <c r="F305" i="49"/>
  <c r="M305" i="49" s="1"/>
  <c r="N305" i="49" s="1"/>
  <c r="K305" i="49"/>
  <c r="L305" i="49" s="1"/>
  <c r="G305" i="49"/>
  <c r="H305" i="49" s="1"/>
  <c r="I309" i="49"/>
  <c r="J309" i="49" s="1"/>
  <c r="F314" i="49"/>
  <c r="M314" i="49" s="1"/>
  <c r="N314" i="49" s="1"/>
  <c r="K314" i="49"/>
  <c r="L314" i="49" s="1"/>
  <c r="G314" i="49"/>
  <c r="H314" i="49" s="1"/>
  <c r="F322" i="49"/>
  <c r="M322" i="49" s="1"/>
  <c r="N322" i="49" s="1"/>
  <c r="K322" i="49"/>
  <c r="L322" i="49" s="1"/>
  <c r="G322" i="49"/>
  <c r="H322" i="49" s="1"/>
  <c r="I322" i="49"/>
  <c r="J322" i="49" s="1"/>
  <c r="F363" i="49"/>
  <c r="M363" i="49" s="1"/>
  <c r="N363" i="49" s="1"/>
  <c r="K363" i="49"/>
  <c r="L363" i="49" s="1"/>
  <c r="G363" i="49"/>
  <c r="H363" i="49" s="1"/>
  <c r="I363" i="49"/>
  <c r="J363" i="49" s="1"/>
  <c r="F368" i="49"/>
  <c r="M368" i="49" s="1"/>
  <c r="N368" i="49" s="1"/>
  <c r="K368" i="49"/>
  <c r="L368" i="49" s="1"/>
  <c r="G368" i="49"/>
  <c r="H368" i="49" s="1"/>
  <c r="I368" i="49"/>
  <c r="J368" i="49" s="1"/>
  <c r="G268" i="49"/>
  <c r="H268" i="49" s="1"/>
  <c r="K268" i="49"/>
  <c r="L268" i="49" s="1"/>
  <c r="I268" i="49"/>
  <c r="J268" i="49" s="1"/>
  <c r="I340" i="49"/>
  <c r="J340" i="49" s="1"/>
  <c r="G340" i="49"/>
  <c r="H340" i="49" s="1"/>
  <c r="K340" i="49"/>
  <c r="L340" i="49" s="1"/>
  <c r="F340" i="49"/>
  <c r="M340" i="49" s="1"/>
  <c r="N340" i="49" s="1"/>
  <c r="I213" i="49"/>
  <c r="J213" i="49" s="1"/>
  <c r="I214" i="49"/>
  <c r="J214" i="49" s="1"/>
  <c r="I215" i="49"/>
  <c r="J215" i="49" s="1"/>
  <c r="I216" i="49"/>
  <c r="J216" i="49" s="1"/>
  <c r="I217" i="49"/>
  <c r="J217" i="49" s="1"/>
  <c r="I218" i="49"/>
  <c r="J218" i="49" s="1"/>
  <c r="I219" i="49"/>
  <c r="J219" i="49" s="1"/>
  <c r="F223" i="49"/>
  <c r="M223" i="49" s="1"/>
  <c r="N223" i="49" s="1"/>
  <c r="K223" i="49"/>
  <c r="L223" i="49" s="1"/>
  <c r="G223" i="49"/>
  <c r="H223" i="49" s="1"/>
  <c r="F224" i="49"/>
  <c r="M224" i="49" s="1"/>
  <c r="N224" i="49" s="1"/>
  <c r="K224" i="49"/>
  <c r="L224" i="49" s="1"/>
  <c r="G224" i="49"/>
  <c r="H224" i="49" s="1"/>
  <c r="F225" i="49"/>
  <c r="M225" i="49" s="1"/>
  <c r="N225" i="49" s="1"/>
  <c r="K225" i="49"/>
  <c r="L225" i="49" s="1"/>
  <c r="G225" i="49"/>
  <c r="H225" i="49" s="1"/>
  <c r="F226" i="49"/>
  <c r="M226" i="49" s="1"/>
  <c r="N226" i="49" s="1"/>
  <c r="K226" i="49"/>
  <c r="L226" i="49" s="1"/>
  <c r="G226" i="49"/>
  <c r="H226" i="49" s="1"/>
  <c r="F227" i="49"/>
  <c r="M227" i="49" s="1"/>
  <c r="N227" i="49" s="1"/>
  <c r="K227" i="49"/>
  <c r="L227" i="49" s="1"/>
  <c r="G227" i="49"/>
  <c r="H227" i="49" s="1"/>
  <c r="G228" i="49"/>
  <c r="H228" i="49" s="1"/>
  <c r="K228" i="49"/>
  <c r="L228" i="49" s="1"/>
  <c r="F229" i="49"/>
  <c r="M229" i="49" s="1"/>
  <c r="N229" i="49" s="1"/>
  <c r="K229" i="49"/>
  <c r="L229" i="49" s="1"/>
  <c r="G229" i="49"/>
  <c r="H229" i="49" s="1"/>
  <c r="F237" i="49"/>
  <c r="M237" i="49" s="1"/>
  <c r="N237" i="49" s="1"/>
  <c r="K237" i="49"/>
  <c r="L237" i="49" s="1"/>
  <c r="G237" i="49"/>
  <c r="H237" i="49" s="1"/>
  <c r="F239" i="49"/>
  <c r="M239" i="49" s="1"/>
  <c r="N239" i="49" s="1"/>
  <c r="K239" i="49"/>
  <c r="L239" i="49" s="1"/>
  <c r="G239" i="49"/>
  <c r="H239" i="49" s="1"/>
  <c r="F240" i="49"/>
  <c r="M240" i="49" s="1"/>
  <c r="N240" i="49" s="1"/>
  <c r="K240" i="49"/>
  <c r="L240" i="49" s="1"/>
  <c r="G240" i="49"/>
  <c r="H240" i="49" s="1"/>
  <c r="F241" i="49"/>
  <c r="M241" i="49" s="1"/>
  <c r="N241" i="49" s="1"/>
  <c r="K241" i="49"/>
  <c r="L241" i="49" s="1"/>
  <c r="G241" i="49"/>
  <c r="H241" i="49" s="1"/>
  <c r="F242" i="49"/>
  <c r="M242" i="49" s="1"/>
  <c r="N242" i="49" s="1"/>
  <c r="K242" i="49"/>
  <c r="L242" i="49" s="1"/>
  <c r="G242" i="49"/>
  <c r="H242" i="49" s="1"/>
  <c r="F243" i="49"/>
  <c r="M243" i="49" s="1"/>
  <c r="N243" i="49" s="1"/>
  <c r="K243" i="49"/>
  <c r="L243" i="49" s="1"/>
  <c r="G243" i="49"/>
  <c r="H243" i="49" s="1"/>
  <c r="G244" i="49"/>
  <c r="H244" i="49" s="1"/>
  <c r="K244" i="49"/>
  <c r="L244" i="49" s="1"/>
  <c r="F245" i="49"/>
  <c r="M245" i="49" s="1"/>
  <c r="N245" i="49" s="1"/>
  <c r="K245" i="49"/>
  <c r="L245" i="49" s="1"/>
  <c r="G245" i="49"/>
  <c r="H245" i="49" s="1"/>
  <c r="I245" i="49"/>
  <c r="J245" i="49" s="1"/>
  <c r="F249" i="49"/>
  <c r="M249" i="49" s="1"/>
  <c r="N249" i="49" s="1"/>
  <c r="K249" i="49"/>
  <c r="L249" i="49" s="1"/>
  <c r="G249" i="49"/>
  <c r="H249" i="49" s="1"/>
  <c r="I249" i="49"/>
  <c r="J249" i="49" s="1"/>
  <c r="F264" i="49"/>
  <c r="M264" i="49" s="1"/>
  <c r="N264" i="49" s="1"/>
  <c r="K264" i="49"/>
  <c r="L264" i="49" s="1"/>
  <c r="G264" i="49"/>
  <c r="H264" i="49" s="1"/>
  <c r="F269" i="49"/>
  <c r="M269" i="49" s="1"/>
  <c r="N269" i="49" s="1"/>
  <c r="K269" i="49"/>
  <c r="L269" i="49" s="1"/>
  <c r="G269" i="49"/>
  <c r="H269" i="49" s="1"/>
  <c r="I269" i="49"/>
  <c r="J269" i="49" s="1"/>
  <c r="K286" i="49"/>
  <c r="L286" i="49" s="1"/>
  <c r="G286" i="49"/>
  <c r="H286" i="49" s="1"/>
  <c r="I286" i="49"/>
  <c r="J286" i="49" s="1"/>
  <c r="F289" i="49"/>
  <c r="M289" i="49" s="1"/>
  <c r="N289" i="49" s="1"/>
  <c r="K289" i="49"/>
  <c r="L289" i="49" s="1"/>
  <c r="G289" i="49"/>
  <c r="H289" i="49" s="1"/>
  <c r="I289" i="49"/>
  <c r="J289" i="49" s="1"/>
  <c r="F297" i="49"/>
  <c r="M297" i="49" s="1"/>
  <c r="N297" i="49" s="1"/>
  <c r="K297" i="49"/>
  <c r="L297" i="49" s="1"/>
  <c r="G297" i="49"/>
  <c r="H297" i="49" s="1"/>
  <c r="I303" i="49"/>
  <c r="J303" i="49" s="1"/>
  <c r="F312" i="49"/>
  <c r="M312" i="49" s="1"/>
  <c r="N312" i="49" s="1"/>
  <c r="K312" i="49"/>
  <c r="L312" i="49" s="1"/>
  <c r="G312" i="49"/>
  <c r="H312" i="49" s="1"/>
  <c r="F326" i="49"/>
  <c r="M326" i="49" s="1"/>
  <c r="N326" i="49" s="1"/>
  <c r="K326" i="49"/>
  <c r="L326" i="49" s="1"/>
  <c r="G326" i="49"/>
  <c r="H326" i="49" s="1"/>
  <c r="I326" i="49"/>
  <c r="J326" i="49" s="1"/>
  <c r="F351" i="49"/>
  <c r="M351" i="49" s="1"/>
  <c r="N351" i="49" s="1"/>
  <c r="K351" i="49"/>
  <c r="L351" i="49" s="1"/>
  <c r="G351" i="49"/>
  <c r="H351" i="49" s="1"/>
  <c r="F357" i="49"/>
  <c r="M357" i="49" s="1"/>
  <c r="N357" i="49" s="1"/>
  <c r="K357" i="49"/>
  <c r="L357" i="49" s="1"/>
  <c r="G357" i="49"/>
  <c r="H357" i="49" s="1"/>
  <c r="I357" i="49"/>
  <c r="J357" i="49" s="1"/>
  <c r="F294" i="49"/>
  <c r="M294" i="49" s="1"/>
  <c r="N294" i="49" s="1"/>
  <c r="K294" i="49"/>
  <c r="L294" i="49" s="1"/>
  <c r="G294" i="49"/>
  <c r="H294" i="49" s="1"/>
  <c r="K236" i="49"/>
  <c r="L236" i="49" s="1"/>
  <c r="G236" i="49"/>
  <c r="H236" i="49" s="1"/>
  <c r="F236" i="49"/>
  <c r="M236" i="49" s="1"/>
  <c r="N236" i="49" s="1"/>
  <c r="F253" i="49"/>
  <c r="M253" i="49" s="1"/>
  <c r="N253" i="49" s="1"/>
  <c r="K253" i="49"/>
  <c r="L253" i="49" s="1"/>
  <c r="G253" i="49"/>
  <c r="H253" i="49" s="1"/>
  <c r="F257" i="49"/>
  <c r="M257" i="49" s="1"/>
  <c r="N257" i="49" s="1"/>
  <c r="K257" i="49"/>
  <c r="L257" i="49" s="1"/>
  <c r="G257" i="49"/>
  <c r="H257" i="49" s="1"/>
  <c r="F263" i="49"/>
  <c r="M263" i="49" s="1"/>
  <c r="N263" i="49" s="1"/>
  <c r="K263" i="49"/>
  <c r="L263" i="49" s="1"/>
  <c r="G263" i="49"/>
  <c r="H263" i="49" s="1"/>
  <c r="F274" i="49"/>
  <c r="M274" i="49" s="1"/>
  <c r="N274" i="49" s="1"/>
  <c r="K274" i="49"/>
  <c r="L274" i="49" s="1"/>
  <c r="G274" i="49"/>
  <c r="H274" i="49" s="1"/>
  <c r="F277" i="49"/>
  <c r="M277" i="49" s="1"/>
  <c r="N277" i="49" s="1"/>
  <c r="K277" i="49"/>
  <c r="L277" i="49" s="1"/>
  <c r="G277" i="49"/>
  <c r="H277" i="49" s="1"/>
  <c r="F281" i="49"/>
  <c r="M281" i="49" s="1"/>
  <c r="N281" i="49" s="1"/>
  <c r="K281" i="49"/>
  <c r="L281" i="49" s="1"/>
  <c r="G281" i="49"/>
  <c r="H281" i="49" s="1"/>
  <c r="F286" i="49"/>
  <c r="M286" i="49" s="1"/>
  <c r="N286" i="49" s="1"/>
  <c r="K302" i="49"/>
  <c r="L302" i="49" s="1"/>
  <c r="G302" i="49"/>
  <c r="H302" i="49" s="1"/>
  <c r="I302" i="49"/>
  <c r="J302" i="49" s="1"/>
  <c r="G308" i="49"/>
  <c r="H308" i="49" s="1"/>
  <c r="K308" i="49"/>
  <c r="L308" i="49" s="1"/>
  <c r="F310" i="49"/>
  <c r="M310" i="49" s="1"/>
  <c r="N310" i="49" s="1"/>
  <c r="K310" i="49"/>
  <c r="L310" i="49" s="1"/>
  <c r="G310" i="49"/>
  <c r="H310" i="49" s="1"/>
  <c r="F317" i="49"/>
  <c r="M317" i="49" s="1"/>
  <c r="N317" i="49" s="1"/>
  <c r="K317" i="49"/>
  <c r="L317" i="49" s="1"/>
  <c r="G317" i="49"/>
  <c r="H317" i="49" s="1"/>
  <c r="I317" i="49"/>
  <c r="J317" i="49" s="1"/>
  <c r="F327" i="49"/>
  <c r="M327" i="49" s="1"/>
  <c r="N327" i="49" s="1"/>
  <c r="K327" i="49"/>
  <c r="L327" i="49" s="1"/>
  <c r="G327" i="49"/>
  <c r="H327" i="49" s="1"/>
  <c r="I327" i="49"/>
  <c r="J327" i="49" s="1"/>
  <c r="F323" i="49"/>
  <c r="M323" i="49" s="1"/>
  <c r="N323" i="49" s="1"/>
  <c r="K323" i="49"/>
  <c r="L323" i="49" s="1"/>
  <c r="G323" i="49"/>
  <c r="H323" i="49" s="1"/>
  <c r="I323" i="49"/>
  <c r="J323" i="49" s="1"/>
  <c r="F338" i="49"/>
  <c r="M338" i="49" s="1"/>
  <c r="N338" i="49" s="1"/>
  <c r="K338" i="49"/>
  <c r="L338" i="49" s="1"/>
  <c r="G338" i="49"/>
  <c r="H338" i="49" s="1"/>
  <c r="I338" i="49"/>
  <c r="J338" i="49" s="1"/>
  <c r="F343" i="49"/>
  <c r="M343" i="49" s="1"/>
  <c r="N343" i="49" s="1"/>
  <c r="K343" i="49"/>
  <c r="L343" i="49" s="1"/>
  <c r="G343" i="49"/>
  <c r="H343" i="49" s="1"/>
  <c r="I343" i="49"/>
  <c r="J343" i="49" s="1"/>
  <c r="F364" i="49"/>
  <c r="M364" i="49" s="1"/>
  <c r="N364" i="49" s="1"/>
  <c r="F370" i="49"/>
  <c r="M370" i="49" s="1"/>
  <c r="N370" i="49" s="1"/>
  <c r="K370" i="49"/>
  <c r="L370" i="49" s="1"/>
  <c r="G370" i="49"/>
  <c r="H370" i="49" s="1"/>
  <c r="I370" i="49"/>
  <c r="J370" i="49" s="1"/>
  <c r="F376" i="49"/>
  <c r="M376" i="49" s="1"/>
  <c r="N376" i="49" s="1"/>
  <c r="K376" i="49"/>
  <c r="L376" i="49" s="1"/>
  <c r="G376" i="49"/>
  <c r="H376" i="49" s="1"/>
  <c r="I376" i="49"/>
  <c r="J376" i="49" s="1"/>
  <c r="F381" i="49"/>
  <c r="M381" i="49" s="1"/>
  <c r="N381" i="49" s="1"/>
  <c r="K381" i="49"/>
  <c r="L381" i="49" s="1"/>
  <c r="G381" i="49"/>
  <c r="H381" i="49" s="1"/>
  <c r="I381" i="49"/>
  <c r="J381" i="49" s="1"/>
  <c r="F336" i="49"/>
  <c r="M336" i="49" s="1"/>
  <c r="N336" i="49" s="1"/>
  <c r="K336" i="49"/>
  <c r="L336" i="49" s="1"/>
  <c r="G336" i="49"/>
  <c r="H336" i="49" s="1"/>
  <c r="I336" i="49"/>
  <c r="J336" i="49" s="1"/>
  <c r="F341" i="49"/>
  <c r="M341" i="49" s="1"/>
  <c r="N341" i="49" s="1"/>
  <c r="K341" i="49"/>
  <c r="L341" i="49" s="1"/>
  <c r="G341" i="49"/>
  <c r="H341" i="49" s="1"/>
  <c r="I341" i="49"/>
  <c r="J341" i="49" s="1"/>
  <c r="F365" i="49"/>
  <c r="M365" i="49" s="1"/>
  <c r="N365" i="49" s="1"/>
  <c r="K365" i="49"/>
  <c r="L365" i="49" s="1"/>
  <c r="G365" i="49"/>
  <c r="H365" i="49" s="1"/>
  <c r="I365" i="49"/>
  <c r="J365" i="49" s="1"/>
  <c r="G372" i="49"/>
  <c r="H372" i="49" s="1"/>
  <c r="K372" i="49"/>
  <c r="L372" i="49" s="1"/>
  <c r="I372" i="49"/>
  <c r="J372" i="49" s="1"/>
  <c r="F372" i="49"/>
  <c r="M372" i="49" s="1"/>
  <c r="N372" i="49" s="1"/>
  <c r="F377" i="49"/>
  <c r="M377" i="49" s="1"/>
  <c r="N377" i="49" s="1"/>
  <c r="K377" i="49"/>
  <c r="L377" i="49" s="1"/>
  <c r="G377" i="49"/>
  <c r="H377" i="49" s="1"/>
  <c r="I377" i="49"/>
  <c r="J377" i="49" s="1"/>
  <c r="F319" i="49"/>
  <c r="M319" i="49" s="1"/>
  <c r="N319" i="49" s="1"/>
  <c r="K319" i="49"/>
  <c r="L319" i="49" s="1"/>
  <c r="G319" i="49"/>
  <c r="H319" i="49" s="1"/>
  <c r="I319" i="49"/>
  <c r="J319" i="49" s="1"/>
  <c r="G324" i="49"/>
  <c r="H324" i="49" s="1"/>
  <c r="K324" i="49"/>
  <c r="L324" i="49" s="1"/>
  <c r="I324" i="49"/>
  <c r="J324" i="49" s="1"/>
  <c r="F324" i="49"/>
  <c r="M324" i="49" s="1"/>
  <c r="N324" i="49" s="1"/>
  <c r="F328" i="49"/>
  <c r="M328" i="49" s="1"/>
  <c r="N328" i="49" s="1"/>
  <c r="K328" i="49"/>
  <c r="L328" i="49" s="1"/>
  <c r="G328" i="49"/>
  <c r="H328" i="49" s="1"/>
  <c r="I328" i="49"/>
  <c r="J328" i="49" s="1"/>
  <c r="G332" i="49"/>
  <c r="H332" i="49" s="1"/>
  <c r="K332" i="49"/>
  <c r="L332" i="49" s="1"/>
  <c r="F332" i="49"/>
  <c r="M332" i="49" s="1"/>
  <c r="N332" i="49" s="1"/>
  <c r="F339" i="49"/>
  <c r="M339" i="49" s="1"/>
  <c r="N339" i="49" s="1"/>
  <c r="K339" i="49"/>
  <c r="L339" i="49" s="1"/>
  <c r="G339" i="49"/>
  <c r="H339" i="49" s="1"/>
  <c r="I339" i="49"/>
  <c r="J339" i="49" s="1"/>
  <c r="F344" i="49"/>
  <c r="M344" i="49" s="1"/>
  <c r="N344" i="49" s="1"/>
  <c r="K344" i="49"/>
  <c r="L344" i="49" s="1"/>
  <c r="G344" i="49"/>
  <c r="H344" i="49" s="1"/>
  <c r="I344" i="49"/>
  <c r="J344" i="49" s="1"/>
  <c r="K350" i="49"/>
  <c r="L350" i="49" s="1"/>
  <c r="G350" i="49"/>
  <c r="H350" i="49" s="1"/>
  <c r="F350" i="49"/>
  <c r="M350" i="49" s="1"/>
  <c r="N350" i="49" s="1"/>
  <c r="F354" i="49"/>
  <c r="M354" i="49" s="1"/>
  <c r="N354" i="49" s="1"/>
  <c r="K354" i="49"/>
  <c r="L354" i="49" s="1"/>
  <c r="G354" i="49"/>
  <c r="H354" i="49" s="1"/>
  <c r="F358" i="49"/>
  <c r="M358" i="49" s="1"/>
  <c r="N358" i="49" s="1"/>
  <c r="K358" i="49"/>
  <c r="L358" i="49" s="1"/>
  <c r="G358" i="49"/>
  <c r="H358" i="49" s="1"/>
  <c r="I358" i="49"/>
  <c r="J358" i="49" s="1"/>
  <c r="F362" i="49"/>
  <c r="M362" i="49" s="1"/>
  <c r="N362" i="49" s="1"/>
  <c r="K362" i="49"/>
  <c r="L362" i="49" s="1"/>
  <c r="G362" i="49"/>
  <c r="H362" i="49" s="1"/>
  <c r="I362" i="49"/>
  <c r="J362" i="49" s="1"/>
  <c r="F373" i="49"/>
  <c r="M373" i="49" s="1"/>
  <c r="N373" i="49" s="1"/>
  <c r="K373" i="49"/>
  <c r="L373" i="49" s="1"/>
  <c r="G373" i="49"/>
  <c r="H373" i="49" s="1"/>
  <c r="I373" i="49"/>
  <c r="J373" i="49" s="1"/>
  <c r="F378" i="49"/>
  <c r="M378" i="49" s="1"/>
  <c r="N378" i="49" s="1"/>
  <c r="K378" i="49"/>
  <c r="L378" i="49" s="1"/>
  <c r="G378" i="49"/>
  <c r="H378" i="49" s="1"/>
  <c r="I378" i="49"/>
  <c r="J378" i="49" s="1"/>
  <c r="I332" i="49"/>
  <c r="J332" i="49" s="1"/>
  <c r="I350" i="49"/>
  <c r="J350" i="49" s="1"/>
  <c r="I354" i="49"/>
  <c r="J354" i="49" s="1"/>
  <c r="K366" i="49"/>
  <c r="L366" i="49" s="1"/>
  <c r="G366" i="49"/>
  <c r="H366" i="49" s="1"/>
  <c r="I366" i="49"/>
  <c r="J366" i="49" s="1"/>
  <c r="F366" i="49"/>
  <c r="M366" i="49" s="1"/>
  <c r="N366" i="49" s="1"/>
  <c r="F367" i="49"/>
  <c r="M367" i="49" s="1"/>
  <c r="N367" i="49" s="1"/>
  <c r="K367" i="49"/>
  <c r="L367" i="49" s="1"/>
  <c r="G367" i="49"/>
  <c r="H367" i="49" s="1"/>
  <c r="I367" i="49"/>
  <c r="J367" i="49" s="1"/>
  <c r="F374" i="49"/>
  <c r="M374" i="49" s="1"/>
  <c r="N374" i="49" s="1"/>
  <c r="K374" i="49"/>
  <c r="L374" i="49" s="1"/>
  <c r="G374" i="49"/>
  <c r="H374" i="49" s="1"/>
  <c r="I374" i="49"/>
  <c r="J374" i="49" s="1"/>
  <c r="F375" i="49"/>
  <c r="M375" i="49" s="1"/>
  <c r="N375" i="49" s="1"/>
  <c r="K375" i="49"/>
  <c r="L375" i="49" s="1"/>
  <c r="G375" i="49"/>
  <c r="H375" i="49" s="1"/>
  <c r="F392" i="49"/>
  <c r="M392" i="49" s="1"/>
  <c r="N392" i="49" s="1"/>
  <c r="K392" i="49"/>
  <c r="L392" i="49" s="1"/>
  <c r="G392" i="49"/>
  <c r="H392" i="49" s="1"/>
  <c r="I392" i="49"/>
  <c r="J392" i="49" s="1"/>
  <c r="F335" i="49"/>
  <c r="M335" i="49" s="1"/>
  <c r="N335" i="49" s="1"/>
  <c r="K335" i="49"/>
  <c r="L335" i="49" s="1"/>
  <c r="G335" i="49"/>
  <c r="H335" i="49" s="1"/>
  <c r="I335" i="49"/>
  <c r="J335" i="49" s="1"/>
  <c r="F352" i="49"/>
  <c r="M352" i="49" s="1"/>
  <c r="N352" i="49" s="1"/>
  <c r="K352" i="49"/>
  <c r="L352" i="49" s="1"/>
  <c r="G352" i="49"/>
  <c r="H352" i="49" s="1"/>
  <c r="F356" i="49"/>
  <c r="M356" i="49" s="1"/>
  <c r="N356" i="49" s="1"/>
  <c r="G356" i="49"/>
  <c r="H356" i="49" s="1"/>
  <c r="I356" i="49"/>
  <c r="J356" i="49" s="1"/>
  <c r="F360" i="49"/>
  <c r="M360" i="49" s="1"/>
  <c r="N360" i="49" s="1"/>
  <c r="K360" i="49"/>
  <c r="L360" i="49" s="1"/>
  <c r="G360" i="49"/>
  <c r="H360" i="49" s="1"/>
  <c r="I360" i="49"/>
  <c r="J360" i="49" s="1"/>
  <c r="K364" i="49"/>
  <c r="L364" i="49" s="1"/>
  <c r="I364" i="49"/>
  <c r="J364" i="49" s="1"/>
  <c r="F369" i="49"/>
  <c r="M369" i="49" s="1"/>
  <c r="N369" i="49" s="1"/>
  <c r="K369" i="49"/>
  <c r="L369" i="49" s="1"/>
  <c r="G369" i="49"/>
  <c r="H369" i="49" s="1"/>
  <c r="I369" i="49"/>
  <c r="J369" i="49" s="1"/>
  <c r="I375" i="49"/>
  <c r="J375" i="49" s="1"/>
  <c r="F383" i="49"/>
  <c r="M383" i="49" s="1"/>
  <c r="N383" i="49" s="1"/>
  <c r="I383" i="49"/>
  <c r="J383" i="49" s="1"/>
  <c r="K383" i="49"/>
  <c r="L383" i="49" s="1"/>
  <c r="G383" i="49"/>
  <c r="H383" i="49" s="1"/>
  <c r="F385" i="49"/>
  <c r="M385" i="49" s="1"/>
  <c r="N385" i="49" s="1"/>
  <c r="I385" i="49"/>
  <c r="J385" i="49" s="1"/>
  <c r="K385" i="49"/>
  <c r="L385" i="49" s="1"/>
  <c r="G385" i="49"/>
  <c r="H385" i="49" s="1"/>
  <c r="F399" i="49"/>
  <c r="M399" i="49" s="1"/>
  <c r="N399" i="49" s="1"/>
  <c r="K399" i="49"/>
  <c r="L399" i="49" s="1"/>
  <c r="G399" i="49"/>
  <c r="H399" i="49" s="1"/>
  <c r="I399" i="49"/>
  <c r="J399" i="49" s="1"/>
  <c r="F403" i="49"/>
  <c r="M403" i="49" s="1"/>
  <c r="N403" i="49" s="1"/>
  <c r="I403" i="49"/>
  <c r="J403" i="49" s="1"/>
  <c r="K403" i="49"/>
  <c r="L403" i="49" s="1"/>
  <c r="G403" i="49"/>
  <c r="H403" i="49" s="1"/>
  <c r="K348" i="49"/>
  <c r="L348" i="49" s="1"/>
  <c r="F333" i="49"/>
  <c r="M333" i="49" s="1"/>
  <c r="N333" i="49" s="1"/>
  <c r="K333" i="49"/>
  <c r="L333" i="49" s="1"/>
  <c r="G333" i="49"/>
  <c r="H333" i="49" s="1"/>
  <c r="K334" i="49"/>
  <c r="L334" i="49" s="1"/>
  <c r="G334" i="49"/>
  <c r="H334" i="49" s="1"/>
  <c r="F390" i="49"/>
  <c r="M390" i="49" s="1"/>
  <c r="N390" i="49" s="1"/>
  <c r="K390" i="49"/>
  <c r="L390" i="49" s="1"/>
  <c r="G390" i="49"/>
  <c r="H390" i="49" s="1"/>
  <c r="I404" i="49"/>
  <c r="J404" i="49" s="1"/>
  <c r="F404" i="49"/>
  <c r="M404" i="49" s="1"/>
  <c r="N404" i="49" s="1"/>
  <c r="G348" i="49"/>
  <c r="H348" i="49" s="1"/>
  <c r="K404" i="49"/>
  <c r="L404" i="49" s="1"/>
  <c r="F334" i="49"/>
  <c r="M334" i="49" s="1"/>
  <c r="N334" i="49" s="1"/>
  <c r="I390" i="49"/>
  <c r="J390" i="49" s="1"/>
  <c r="F393" i="49"/>
  <c r="M393" i="49" s="1"/>
  <c r="N393" i="49" s="1"/>
  <c r="K393" i="49"/>
  <c r="L393" i="49" s="1"/>
  <c r="G393" i="49"/>
  <c r="H393" i="49" s="1"/>
  <c r="F400" i="49"/>
  <c r="M400" i="49" s="1"/>
  <c r="N400" i="49" s="1"/>
  <c r="K400" i="49"/>
  <c r="L400" i="49" s="1"/>
  <c r="G400" i="49"/>
  <c r="H400" i="49" s="1"/>
  <c r="I400" i="49"/>
  <c r="J400" i="49" s="1"/>
  <c r="F405" i="49"/>
  <c r="M405" i="49" s="1"/>
  <c r="N405" i="49" s="1"/>
  <c r="K405" i="49"/>
  <c r="L405" i="49" s="1"/>
  <c r="G405" i="49"/>
  <c r="H405" i="49" s="1"/>
  <c r="I405" i="49"/>
  <c r="J405" i="49" s="1"/>
  <c r="G404" i="49"/>
  <c r="H404" i="49" s="1"/>
  <c r="K396" i="49"/>
  <c r="L396" i="49" s="1"/>
  <c r="F345" i="49"/>
  <c r="M345" i="49" s="1"/>
  <c r="N345" i="49" s="1"/>
  <c r="K345" i="49"/>
  <c r="L345" i="49" s="1"/>
  <c r="G345" i="49"/>
  <c r="H345" i="49" s="1"/>
  <c r="F346" i="49"/>
  <c r="M346" i="49" s="1"/>
  <c r="N346" i="49" s="1"/>
  <c r="K346" i="49"/>
  <c r="L346" i="49" s="1"/>
  <c r="G346" i="49"/>
  <c r="H346" i="49" s="1"/>
  <c r="F347" i="49"/>
  <c r="M347" i="49" s="1"/>
  <c r="N347" i="49" s="1"/>
  <c r="K347" i="49"/>
  <c r="L347" i="49" s="1"/>
  <c r="G347" i="49"/>
  <c r="H347" i="49" s="1"/>
  <c r="I382" i="49"/>
  <c r="J382" i="49" s="1"/>
  <c r="K382" i="49"/>
  <c r="L382" i="49" s="1"/>
  <c r="G382" i="49"/>
  <c r="H382" i="49" s="1"/>
  <c r="F397" i="49"/>
  <c r="M397" i="49" s="1"/>
  <c r="N397" i="49" s="1"/>
  <c r="K397" i="49"/>
  <c r="L397" i="49" s="1"/>
  <c r="G397" i="49"/>
  <c r="H397" i="49" s="1"/>
  <c r="I397" i="49"/>
  <c r="J397" i="49" s="1"/>
  <c r="F406" i="49"/>
  <c r="M406" i="49" s="1"/>
  <c r="N406" i="49" s="1"/>
  <c r="K406" i="49"/>
  <c r="L406" i="49" s="1"/>
  <c r="G406" i="49"/>
  <c r="H406" i="49" s="1"/>
  <c r="I406" i="49"/>
  <c r="J406" i="49" s="1"/>
  <c r="K388" i="49"/>
  <c r="L388" i="49" s="1"/>
  <c r="F348" i="49"/>
  <c r="M348" i="49" s="1"/>
  <c r="N348" i="49" s="1"/>
  <c r="F382" i="49"/>
  <c r="M382" i="49" s="1"/>
  <c r="N382" i="49" s="1"/>
  <c r="F384" i="49"/>
  <c r="M384" i="49" s="1"/>
  <c r="N384" i="49" s="1"/>
  <c r="I384" i="49"/>
  <c r="J384" i="49" s="1"/>
  <c r="K384" i="49"/>
  <c r="L384" i="49" s="1"/>
  <c r="G384" i="49"/>
  <c r="H384" i="49" s="1"/>
  <c r="F386" i="49"/>
  <c r="M386" i="49" s="1"/>
  <c r="N386" i="49" s="1"/>
  <c r="I386" i="49"/>
  <c r="J386" i="49" s="1"/>
  <c r="K386" i="49"/>
  <c r="L386" i="49" s="1"/>
  <c r="G386" i="49"/>
  <c r="H386" i="49" s="1"/>
  <c r="F391" i="49"/>
  <c r="M391" i="49" s="1"/>
  <c r="N391" i="49" s="1"/>
  <c r="K391" i="49"/>
  <c r="L391" i="49" s="1"/>
  <c r="G391" i="49"/>
  <c r="H391" i="49" s="1"/>
  <c r="F401" i="49"/>
  <c r="M401" i="49" s="1"/>
  <c r="N401" i="49" s="1"/>
  <c r="K401" i="49"/>
  <c r="L401" i="49" s="1"/>
  <c r="G401" i="49"/>
  <c r="H401" i="49" s="1"/>
  <c r="I401" i="49"/>
  <c r="J401" i="49" s="1"/>
  <c r="F396" i="49"/>
  <c r="M396" i="49" s="1"/>
  <c r="N396" i="49" s="1"/>
  <c r="I396" i="49"/>
  <c r="J396" i="49" s="1"/>
  <c r="K380" i="49"/>
  <c r="L380" i="49" s="1"/>
  <c r="I345" i="49"/>
  <c r="J345" i="49" s="1"/>
  <c r="I346" i="49"/>
  <c r="J346" i="49" s="1"/>
  <c r="I347" i="49"/>
  <c r="J347" i="49" s="1"/>
  <c r="I380" i="49"/>
  <c r="J380" i="49" s="1"/>
  <c r="I391" i="49"/>
  <c r="J391" i="49" s="1"/>
  <c r="F394" i="49"/>
  <c r="M394" i="49" s="1"/>
  <c r="N394" i="49" s="1"/>
  <c r="K394" i="49"/>
  <c r="L394" i="49" s="1"/>
  <c r="G394" i="49"/>
  <c r="H394" i="49" s="1"/>
  <c r="K398" i="49"/>
  <c r="L398" i="49" s="1"/>
  <c r="G398" i="49"/>
  <c r="H398" i="49" s="1"/>
  <c r="I398" i="49"/>
  <c r="J398" i="49" s="1"/>
  <c r="G380" i="49"/>
  <c r="H380" i="49" s="1"/>
  <c r="F379" i="49"/>
  <c r="M379" i="49" s="1"/>
  <c r="N379" i="49" s="1"/>
  <c r="K379" i="49"/>
  <c r="L379" i="49" s="1"/>
  <c r="G379" i="49"/>
  <c r="H379" i="49" s="1"/>
  <c r="F389" i="49"/>
  <c r="M389" i="49" s="1"/>
  <c r="N389" i="49" s="1"/>
  <c r="K389" i="49"/>
  <c r="L389" i="49" s="1"/>
  <c r="G389" i="49"/>
  <c r="H389" i="49" s="1"/>
  <c r="I394" i="49"/>
  <c r="J394" i="49" s="1"/>
  <c r="F398" i="49"/>
  <c r="M398" i="49" s="1"/>
  <c r="N398" i="49" s="1"/>
  <c r="F402" i="49"/>
  <c r="M402" i="49" s="1"/>
  <c r="N402" i="49" s="1"/>
  <c r="K402" i="49"/>
  <c r="L402" i="49" s="1"/>
  <c r="G402" i="49"/>
  <c r="H402" i="49" s="1"/>
  <c r="I402" i="49"/>
  <c r="J402" i="49" s="1"/>
  <c r="G395" i="49"/>
  <c r="H395" i="49" s="1"/>
  <c r="G387" i="49"/>
  <c r="H387" i="49" s="1"/>
  <c r="K395" i="49"/>
  <c r="L395" i="49" s="1"/>
  <c r="K387" i="49"/>
  <c r="L387" i="49" s="1"/>
  <c r="I387" i="49"/>
  <c r="J387" i="49" s="1"/>
  <c r="E201" i="49"/>
  <c r="E185" i="49"/>
  <c r="E105" i="49"/>
  <c r="E89" i="49"/>
  <c r="E73" i="49"/>
  <c r="F73" i="49" s="1"/>
  <c r="M73" i="49" s="1"/>
  <c r="N73" i="49" s="1"/>
  <c r="E41" i="49"/>
  <c r="E25" i="49"/>
  <c r="E17" i="49"/>
  <c r="F47" i="49"/>
  <c r="M47" i="49" s="1"/>
  <c r="N47" i="49" s="1"/>
  <c r="L47" i="49"/>
  <c r="I47" i="49"/>
  <c r="J47" i="49" s="1"/>
  <c r="L29" i="49"/>
  <c r="F29" i="49"/>
  <c r="M29" i="49" s="1"/>
  <c r="N29" i="49" s="1"/>
  <c r="I29" i="49"/>
  <c r="J29" i="49" s="1"/>
  <c r="L3" i="49"/>
  <c r="I3" i="49"/>
  <c r="J3" i="49" s="1"/>
  <c r="H11" i="49"/>
  <c r="H19" i="49"/>
  <c r="I31" i="49"/>
  <c r="J31" i="49" s="1"/>
  <c r="H51" i="49"/>
  <c r="E64" i="49"/>
  <c r="E74" i="49"/>
  <c r="I74" i="49" s="1"/>
  <c r="J74" i="49" s="1"/>
  <c r="H81" i="49"/>
  <c r="I93" i="49"/>
  <c r="J93" i="49" s="1"/>
  <c r="H96" i="49"/>
  <c r="F126" i="49"/>
  <c r="M126" i="49" s="1"/>
  <c r="N126" i="49" s="1"/>
  <c r="L126" i="49"/>
  <c r="E130" i="49"/>
  <c r="H147" i="49"/>
  <c r="H193" i="49"/>
  <c r="I202" i="49"/>
  <c r="J202" i="49" s="1"/>
  <c r="F15" i="49"/>
  <c r="M15" i="49" s="1"/>
  <c r="N15" i="49" s="1"/>
  <c r="E45" i="49"/>
  <c r="H57" i="49"/>
  <c r="H75" i="49"/>
  <c r="E85" i="49"/>
  <c r="E109" i="49"/>
  <c r="E122" i="49"/>
  <c r="I122" i="49" s="1"/>
  <c r="J122" i="49" s="1"/>
  <c r="H131" i="49"/>
  <c r="E148" i="49"/>
  <c r="F194" i="49"/>
  <c r="M194" i="49" s="1"/>
  <c r="N194" i="49" s="1"/>
  <c r="F91" i="49"/>
  <c r="M91" i="49" s="1"/>
  <c r="N91" i="49" s="1"/>
  <c r="I91" i="49"/>
  <c r="J91" i="49" s="1"/>
  <c r="E13" i="49"/>
  <c r="L27" i="49"/>
  <c r="I27" i="49"/>
  <c r="J27" i="49" s="1"/>
  <c r="E33" i="49"/>
  <c r="I35" i="49"/>
  <c r="J35" i="49" s="1"/>
  <c r="L39" i="49"/>
  <c r="I39" i="49"/>
  <c r="J39" i="49" s="1"/>
  <c r="F63" i="49"/>
  <c r="M63" i="49" s="1"/>
  <c r="N63" i="49" s="1"/>
  <c r="L63" i="49"/>
  <c r="L68" i="49"/>
  <c r="E79" i="49"/>
  <c r="E95" i="49"/>
  <c r="F118" i="49"/>
  <c r="M118" i="49" s="1"/>
  <c r="N118" i="49" s="1"/>
  <c r="L118" i="49"/>
  <c r="I131" i="49"/>
  <c r="J131" i="49" s="1"/>
  <c r="E172" i="49"/>
  <c r="I178" i="49"/>
  <c r="J178" i="49" s="1"/>
  <c r="L88" i="49"/>
  <c r="F88" i="49"/>
  <c r="M88" i="49" s="1"/>
  <c r="N88" i="49" s="1"/>
  <c r="E167" i="49"/>
  <c r="I15" i="49"/>
  <c r="J15" i="49" s="1"/>
  <c r="L21" i="49"/>
  <c r="F21" i="49"/>
  <c r="M21" i="49" s="1"/>
  <c r="N21" i="49" s="1"/>
  <c r="E48" i="49"/>
  <c r="L54" i="49"/>
  <c r="I54" i="49"/>
  <c r="J54" i="49" s="1"/>
  <c r="L178" i="49"/>
  <c r="L194" i="49"/>
  <c r="L23" i="49"/>
  <c r="I23" i="49"/>
  <c r="J23" i="49" s="1"/>
  <c r="E5" i="49"/>
  <c r="F5" i="49" s="1"/>
  <c r="M5" i="49" s="1"/>
  <c r="N5" i="49" s="1"/>
  <c r="L43" i="49"/>
  <c r="I43" i="49"/>
  <c r="J43" i="49" s="1"/>
  <c r="F54" i="49"/>
  <c r="M54" i="49" s="1"/>
  <c r="N54" i="49" s="1"/>
  <c r="H83" i="49"/>
  <c r="E110" i="49"/>
  <c r="H132" i="49"/>
  <c r="E164" i="49"/>
  <c r="E174" i="49"/>
  <c r="E161" i="49"/>
  <c r="I21" i="49"/>
  <c r="J21" i="49" s="1"/>
  <c r="L37" i="49"/>
  <c r="F37" i="49"/>
  <c r="M37" i="49" s="1"/>
  <c r="N37" i="49" s="1"/>
  <c r="I60" i="49"/>
  <c r="J60" i="49" s="1"/>
  <c r="L60" i="49"/>
  <c r="I90" i="49"/>
  <c r="J90" i="49" s="1"/>
  <c r="E165" i="49"/>
  <c r="E70" i="49"/>
  <c r="E120" i="49"/>
  <c r="E134" i="49"/>
  <c r="F134" i="49" s="1"/>
  <c r="M134" i="49" s="1"/>
  <c r="N134" i="49" s="1"/>
  <c r="E144" i="49"/>
  <c r="H155" i="49"/>
  <c r="H151" i="49"/>
  <c r="I102" i="49"/>
  <c r="J102" i="49" s="1"/>
  <c r="E114" i="49"/>
  <c r="E125" i="49"/>
  <c r="E146" i="49"/>
  <c r="E168" i="49"/>
  <c r="L171" i="49"/>
  <c r="H196" i="49"/>
  <c r="L151" i="49"/>
  <c r="E53" i="48"/>
  <c r="H53" i="48"/>
  <c r="I53" i="48" s="1"/>
  <c r="F53" i="48"/>
  <c r="G53" i="48" s="1"/>
  <c r="E21" i="48"/>
  <c r="H21" i="48"/>
  <c r="I21" i="48" s="1"/>
  <c r="E45" i="48"/>
  <c r="H45" i="48"/>
  <c r="I45" i="48" s="1"/>
  <c r="F45" i="48"/>
  <c r="G45" i="48" s="1"/>
  <c r="E13" i="48"/>
  <c r="H13" i="48"/>
  <c r="I13" i="48" s="1"/>
  <c r="E37" i="48"/>
  <c r="H37" i="48"/>
  <c r="I37" i="48" s="1"/>
  <c r="J37" i="48"/>
  <c r="K37" i="48" s="1"/>
  <c r="E5" i="48"/>
  <c r="L5" i="48" s="1"/>
  <c r="M5" i="48" s="1"/>
  <c r="H5" i="48"/>
  <c r="I5" i="48" s="1"/>
  <c r="E29" i="48"/>
  <c r="H29" i="48"/>
  <c r="I29" i="48" s="1"/>
  <c r="E54" i="48"/>
  <c r="H54" i="48"/>
  <c r="I54" i="48" s="1"/>
  <c r="E42" i="48"/>
  <c r="E26" i="48"/>
  <c r="E10" i="48"/>
  <c r="H47" i="48"/>
  <c r="I47" i="48" s="1"/>
  <c r="H36" i="48"/>
  <c r="I36" i="48" s="1"/>
  <c r="H16" i="48"/>
  <c r="I16" i="48" s="1"/>
  <c r="F3" i="49"/>
  <c r="M3" i="49" s="1"/>
  <c r="N3" i="49" s="1"/>
  <c r="L11" i="49"/>
  <c r="I11" i="49"/>
  <c r="J11" i="49" s="1"/>
  <c r="E16" i="49"/>
  <c r="E30" i="49"/>
  <c r="E46" i="49"/>
  <c r="E92" i="49"/>
  <c r="E94" i="49"/>
  <c r="E127" i="49"/>
  <c r="E32" i="48"/>
  <c r="H32" i="48"/>
  <c r="I32" i="48" s="1"/>
  <c r="E18" i="49"/>
  <c r="E34" i="49"/>
  <c r="I64" i="49"/>
  <c r="J64" i="49" s="1"/>
  <c r="F64" i="49"/>
  <c r="M64" i="49" s="1"/>
  <c r="N64" i="49" s="1"/>
  <c r="I73" i="49"/>
  <c r="J73" i="49" s="1"/>
  <c r="H33" i="48"/>
  <c r="I33" i="48" s="1"/>
  <c r="H12" i="48"/>
  <c r="I12" i="48" s="1"/>
  <c r="P2" i="49"/>
  <c r="D2" i="49"/>
  <c r="E6" i="49"/>
  <c r="I7" i="49"/>
  <c r="J7" i="49" s="1"/>
  <c r="H9" i="49"/>
  <c r="E20" i="49"/>
  <c r="E36" i="49"/>
  <c r="I48" i="49"/>
  <c r="J48" i="49" s="1"/>
  <c r="F48" i="49"/>
  <c r="M48" i="49" s="1"/>
  <c r="N48" i="49" s="1"/>
  <c r="F51" i="49"/>
  <c r="M51" i="49" s="1"/>
  <c r="N51" i="49" s="1"/>
  <c r="L51" i="49"/>
  <c r="I51" i="49"/>
  <c r="J51" i="49" s="1"/>
  <c r="F71" i="49"/>
  <c r="M71" i="49" s="1"/>
  <c r="N71" i="49" s="1"/>
  <c r="L71" i="49"/>
  <c r="I71" i="49"/>
  <c r="J71" i="49" s="1"/>
  <c r="E78" i="49"/>
  <c r="I89" i="49"/>
  <c r="J89" i="49" s="1"/>
  <c r="E107" i="49"/>
  <c r="E136" i="49"/>
  <c r="E140" i="49"/>
  <c r="E50" i="48"/>
  <c r="E34" i="48"/>
  <c r="E18" i="48"/>
  <c r="H52" i="48"/>
  <c r="I52" i="48" s="1"/>
  <c r="H31" i="48"/>
  <c r="I31" i="48" s="1"/>
  <c r="H22" i="48"/>
  <c r="I22" i="48" s="1"/>
  <c r="E12" i="49"/>
  <c r="E22" i="49"/>
  <c r="E38" i="49"/>
  <c r="E65" i="49"/>
  <c r="E76" i="49"/>
  <c r="E80" i="49"/>
  <c r="E104" i="49"/>
  <c r="E123" i="49"/>
  <c r="L9" i="49"/>
  <c r="I9" i="49"/>
  <c r="J9" i="49" s="1"/>
  <c r="E32" i="49"/>
  <c r="I70" i="49"/>
  <c r="J70" i="49" s="1"/>
  <c r="F70" i="49"/>
  <c r="M70" i="49" s="1"/>
  <c r="N70" i="49" s="1"/>
  <c r="F112" i="49"/>
  <c r="M112" i="49" s="1"/>
  <c r="N112" i="49" s="1"/>
  <c r="L112" i="49"/>
  <c r="I112" i="49"/>
  <c r="J112" i="49" s="1"/>
  <c r="E40" i="48"/>
  <c r="H40" i="48"/>
  <c r="I40" i="48" s="1"/>
  <c r="E24" i="48"/>
  <c r="H24" i="48"/>
  <c r="I24" i="48" s="1"/>
  <c r="H41" i="48"/>
  <c r="I41" i="48" s="1"/>
  <c r="H30" i="48"/>
  <c r="I30" i="48" s="1"/>
  <c r="H20" i="48"/>
  <c r="I20" i="48" s="1"/>
  <c r="E10" i="49"/>
  <c r="E24" i="49"/>
  <c r="E40" i="49"/>
  <c r="E49" i="49"/>
  <c r="E52" i="49"/>
  <c r="E61" i="49"/>
  <c r="F69" i="49"/>
  <c r="M69" i="49" s="1"/>
  <c r="N69" i="49" s="1"/>
  <c r="L69" i="49"/>
  <c r="I69" i="49"/>
  <c r="J69" i="49" s="1"/>
  <c r="E97" i="49"/>
  <c r="E58" i="49"/>
  <c r="E100" i="49"/>
  <c r="H49" i="48"/>
  <c r="I49" i="48" s="1"/>
  <c r="H39" i="48"/>
  <c r="I39" i="48" s="1"/>
  <c r="H9" i="48"/>
  <c r="I9" i="48" s="1"/>
  <c r="E4" i="49"/>
  <c r="E8" i="49"/>
  <c r="E14" i="49"/>
  <c r="E26" i="49"/>
  <c r="E42" i="49"/>
  <c r="E66" i="49"/>
  <c r="E84" i="49"/>
  <c r="E86" i="49"/>
  <c r="E27" i="48"/>
  <c r="H27" i="48"/>
  <c r="I27" i="48" s="1"/>
  <c r="E11" i="48"/>
  <c r="H11" i="48"/>
  <c r="I11" i="48" s="1"/>
  <c r="H48" i="48"/>
  <c r="I48" i="48" s="1"/>
  <c r="H38" i="48"/>
  <c r="I38" i="48" s="1"/>
  <c r="H28" i="48"/>
  <c r="I28" i="48" s="1"/>
  <c r="H17" i="48"/>
  <c r="I17" i="48" s="1"/>
  <c r="H7" i="48"/>
  <c r="I7" i="48" s="1"/>
  <c r="E28" i="49"/>
  <c r="E44" i="49"/>
  <c r="E50" i="49"/>
  <c r="E53" i="49"/>
  <c r="E55" i="49"/>
  <c r="E62" i="49"/>
  <c r="I72" i="49"/>
  <c r="J72" i="49" s="1"/>
  <c r="F72" i="49"/>
  <c r="M72" i="49" s="1"/>
  <c r="N72" i="49" s="1"/>
  <c r="E115" i="49"/>
  <c r="F87" i="49"/>
  <c r="M87" i="49" s="1"/>
  <c r="N87" i="49" s="1"/>
  <c r="L87" i="49"/>
  <c r="E101" i="49"/>
  <c r="F105" i="49"/>
  <c r="M105" i="49" s="1"/>
  <c r="N105" i="49" s="1"/>
  <c r="I114" i="49"/>
  <c r="J114" i="49" s="1"/>
  <c r="E129" i="49"/>
  <c r="E139" i="49"/>
  <c r="E160" i="49"/>
  <c r="I164" i="49"/>
  <c r="J164" i="49" s="1"/>
  <c r="F164" i="49"/>
  <c r="M164" i="49" s="1"/>
  <c r="N164" i="49" s="1"/>
  <c r="F75" i="49"/>
  <c r="M75" i="49" s="1"/>
  <c r="N75" i="49" s="1"/>
  <c r="L75" i="49"/>
  <c r="E156" i="49"/>
  <c r="E176" i="49"/>
  <c r="I57" i="49"/>
  <c r="J57" i="49" s="1"/>
  <c r="F77" i="49"/>
  <c r="M77" i="49" s="1"/>
  <c r="N77" i="49" s="1"/>
  <c r="L77" i="49"/>
  <c r="I87" i="49"/>
  <c r="J87" i="49" s="1"/>
  <c r="E119" i="49"/>
  <c r="E121" i="49"/>
  <c r="E124" i="49"/>
  <c r="I132" i="49"/>
  <c r="J132" i="49" s="1"/>
  <c r="F132" i="49"/>
  <c r="M132" i="49" s="1"/>
  <c r="N132" i="49" s="1"/>
  <c r="E137" i="49"/>
  <c r="E141" i="49"/>
  <c r="F79" i="49"/>
  <c r="M79" i="49" s="1"/>
  <c r="N79" i="49" s="1"/>
  <c r="L96" i="49"/>
  <c r="I96" i="49"/>
  <c r="J96" i="49" s="1"/>
  <c r="E162" i="49"/>
  <c r="E56" i="49"/>
  <c r="L57" i="49"/>
  <c r="E59" i="49"/>
  <c r="I75" i="49"/>
  <c r="J75" i="49" s="1"/>
  <c r="F81" i="49"/>
  <c r="M81" i="49" s="1"/>
  <c r="N81" i="49" s="1"/>
  <c r="L81" i="49"/>
  <c r="E82" i="49"/>
  <c r="F96" i="49"/>
  <c r="M96" i="49" s="1"/>
  <c r="N96" i="49" s="1"/>
  <c r="E99" i="49"/>
  <c r="E103" i="49"/>
  <c r="L106" i="49"/>
  <c r="I106" i="49"/>
  <c r="J106" i="49" s="1"/>
  <c r="E108" i="49"/>
  <c r="E111" i="49"/>
  <c r="E113" i="49"/>
  <c r="E116" i="49"/>
  <c r="E158" i="49"/>
  <c r="E190" i="49"/>
  <c r="F83" i="49"/>
  <c r="M83" i="49" s="1"/>
  <c r="N83" i="49" s="1"/>
  <c r="L83" i="49"/>
  <c r="F106" i="49"/>
  <c r="M106" i="49" s="1"/>
  <c r="N106" i="49" s="1"/>
  <c r="E184" i="49"/>
  <c r="F85" i="49"/>
  <c r="M85" i="49" s="1"/>
  <c r="N85" i="49" s="1"/>
  <c r="E98" i="49"/>
  <c r="H106" i="49"/>
  <c r="E133" i="49"/>
  <c r="I144" i="49"/>
  <c r="J144" i="49" s="1"/>
  <c r="F144" i="49"/>
  <c r="M144" i="49" s="1"/>
  <c r="N144" i="49" s="1"/>
  <c r="I154" i="49"/>
  <c r="J154" i="49" s="1"/>
  <c r="F154" i="49"/>
  <c r="M154" i="49" s="1"/>
  <c r="N154" i="49" s="1"/>
  <c r="I168" i="49"/>
  <c r="J168" i="49" s="1"/>
  <c r="F168" i="49"/>
  <c r="M168" i="49" s="1"/>
  <c r="N168" i="49" s="1"/>
  <c r="E183" i="49"/>
  <c r="E189" i="49"/>
  <c r="E195" i="49"/>
  <c r="L91" i="49"/>
  <c r="L93" i="49"/>
  <c r="I120" i="49"/>
  <c r="J120" i="49" s="1"/>
  <c r="I128" i="49"/>
  <c r="J128" i="49" s="1"/>
  <c r="L131" i="49"/>
  <c r="E169" i="49"/>
  <c r="L128" i="49"/>
  <c r="E143" i="49"/>
  <c r="I148" i="49"/>
  <c r="J148" i="49" s="1"/>
  <c r="E153" i="49"/>
  <c r="E177" i="49"/>
  <c r="E135" i="49"/>
  <c r="F145" i="49"/>
  <c r="M145" i="49" s="1"/>
  <c r="N145" i="49" s="1"/>
  <c r="L145" i="49"/>
  <c r="I145" i="49"/>
  <c r="J145" i="49" s="1"/>
  <c r="F148" i="49"/>
  <c r="M148" i="49" s="1"/>
  <c r="N148" i="49" s="1"/>
  <c r="F150" i="49"/>
  <c r="M150" i="49" s="1"/>
  <c r="N150" i="49" s="1"/>
  <c r="E163" i="49"/>
  <c r="I170" i="49"/>
  <c r="J170" i="49" s="1"/>
  <c r="L170" i="49"/>
  <c r="F170" i="49"/>
  <c r="M170" i="49" s="1"/>
  <c r="N170" i="49" s="1"/>
  <c r="F181" i="49"/>
  <c r="M181" i="49" s="1"/>
  <c r="N181" i="49" s="1"/>
  <c r="L181" i="49"/>
  <c r="I181" i="49"/>
  <c r="J181" i="49" s="1"/>
  <c r="E197" i="49"/>
  <c r="H145" i="49"/>
  <c r="F147" i="49"/>
  <c r="M147" i="49" s="1"/>
  <c r="N147" i="49" s="1"/>
  <c r="I147" i="49"/>
  <c r="J147" i="49" s="1"/>
  <c r="H170" i="49"/>
  <c r="I172" i="49"/>
  <c r="J172" i="49" s="1"/>
  <c r="F172" i="49"/>
  <c r="M172" i="49" s="1"/>
  <c r="N172" i="49" s="1"/>
  <c r="E179" i="49"/>
  <c r="E187" i="49"/>
  <c r="I142" i="49"/>
  <c r="J142" i="49" s="1"/>
  <c r="F142" i="49"/>
  <c r="M142" i="49" s="1"/>
  <c r="N142" i="49" s="1"/>
  <c r="E159" i="49"/>
  <c r="E188" i="49"/>
  <c r="F130" i="49"/>
  <c r="M130" i="49" s="1"/>
  <c r="N130" i="49" s="1"/>
  <c r="I138" i="49"/>
  <c r="J138" i="49" s="1"/>
  <c r="I152" i="49"/>
  <c r="J152" i="49" s="1"/>
  <c r="F152" i="49"/>
  <c r="M152" i="49" s="1"/>
  <c r="N152" i="49" s="1"/>
  <c r="I166" i="49"/>
  <c r="J166" i="49" s="1"/>
  <c r="L166" i="49"/>
  <c r="F166" i="49"/>
  <c r="M166" i="49" s="1"/>
  <c r="N166" i="49" s="1"/>
  <c r="E173" i="49"/>
  <c r="E175" i="49"/>
  <c r="E199" i="49"/>
  <c r="F201" i="49"/>
  <c r="M201" i="49" s="1"/>
  <c r="N201" i="49" s="1"/>
  <c r="L180" i="49"/>
  <c r="I180" i="49"/>
  <c r="J180" i="49" s="1"/>
  <c r="F185" i="49"/>
  <c r="M185" i="49" s="1"/>
  <c r="N185" i="49" s="1"/>
  <c r="I185" i="49"/>
  <c r="J185" i="49" s="1"/>
  <c r="H180" i="49"/>
  <c r="L196" i="49"/>
  <c r="I196" i="49"/>
  <c r="J196" i="49" s="1"/>
  <c r="I203" i="49"/>
  <c r="J203" i="49" s="1"/>
  <c r="F203" i="49"/>
  <c r="M203" i="49" s="1"/>
  <c r="N203" i="49" s="1"/>
  <c r="L203" i="49"/>
  <c r="L149" i="49"/>
  <c r="H157" i="49"/>
  <c r="I161" i="49"/>
  <c r="J161" i="49" s="1"/>
  <c r="E182" i="49"/>
  <c r="E191" i="49"/>
  <c r="F193" i="49"/>
  <c r="M193" i="49" s="1"/>
  <c r="N193" i="49" s="1"/>
  <c r="I193" i="49"/>
  <c r="J193" i="49" s="1"/>
  <c r="F196" i="49"/>
  <c r="M196" i="49" s="1"/>
  <c r="N196" i="49" s="1"/>
  <c r="E198" i="49"/>
  <c r="H203" i="49"/>
  <c r="I157" i="49"/>
  <c r="J157" i="49" s="1"/>
  <c r="E192" i="49"/>
  <c r="E200" i="49"/>
  <c r="E8" i="48"/>
  <c r="L8" i="48" s="1"/>
  <c r="M8" i="48" s="1"/>
  <c r="E23" i="48"/>
  <c r="E43" i="48"/>
  <c r="F43" i="48"/>
  <c r="G43" i="48" s="1"/>
  <c r="F6" i="48"/>
  <c r="G6" i="48" s="1"/>
  <c r="E6" i="48"/>
  <c r="L6" i="48" s="1"/>
  <c r="M6" i="48" s="1"/>
  <c r="J15" i="48"/>
  <c r="K15" i="48" s="1"/>
  <c r="F15" i="48"/>
  <c r="G15" i="48" s="1"/>
  <c r="E15" i="48"/>
  <c r="L15" i="48" s="1"/>
  <c r="M15" i="48" s="1"/>
  <c r="E51" i="48"/>
  <c r="F51" i="48"/>
  <c r="G51" i="48" s="1"/>
  <c r="E35" i="48"/>
  <c r="F35" i="48"/>
  <c r="G35" i="48" s="1"/>
  <c r="E19" i="48"/>
  <c r="F19" i="48"/>
  <c r="G19" i="48" s="1"/>
  <c r="E3" i="48"/>
  <c r="L3" i="48" s="1"/>
  <c r="M3" i="48" s="1"/>
  <c r="F3" i="48"/>
  <c r="G3" i="48" s="1"/>
  <c r="J53" i="48"/>
  <c r="K53" i="48" s="1"/>
  <c r="F13" i="48"/>
  <c r="G13" i="48" s="1"/>
  <c r="J45" i="48"/>
  <c r="K45" i="48" s="1"/>
  <c r="F21" i="48"/>
  <c r="G21" i="48" s="1"/>
  <c r="F29" i="48"/>
  <c r="G29" i="48" s="1"/>
  <c r="J21" i="48"/>
  <c r="K21" i="48" s="1"/>
  <c r="J29" i="48"/>
  <c r="K29" i="48" s="1"/>
  <c r="F37" i="48"/>
  <c r="G37" i="48" s="1"/>
  <c r="F181" i="44"/>
  <c r="M181" i="44" s="1"/>
  <c r="N181" i="44" s="1"/>
  <c r="I181" i="44"/>
  <c r="J181" i="44" s="1"/>
  <c r="K181" i="44"/>
  <c r="L181" i="44" s="1"/>
  <c r="F53" i="44"/>
  <c r="M53" i="44" s="1"/>
  <c r="N53" i="44" s="1"/>
  <c r="I53" i="44"/>
  <c r="J53" i="44" s="1"/>
  <c r="K53" i="44"/>
  <c r="L53" i="44" s="1"/>
  <c r="H52" i="41"/>
  <c r="I52" i="41" s="1"/>
  <c r="J49" i="41"/>
  <c r="K49" i="41" s="1"/>
  <c r="H44" i="41"/>
  <c r="I44" i="41" s="1"/>
  <c r="J41" i="41"/>
  <c r="K41" i="41" s="1"/>
  <c r="H36" i="41"/>
  <c r="I36" i="41" s="1"/>
  <c r="J33" i="41"/>
  <c r="K33" i="41" s="1"/>
  <c r="H28" i="41"/>
  <c r="I28" i="41" s="1"/>
  <c r="J25" i="41"/>
  <c r="K25" i="41" s="1"/>
  <c r="H20" i="41"/>
  <c r="I20" i="41" s="1"/>
  <c r="H17" i="41"/>
  <c r="I17" i="41" s="1"/>
  <c r="J13" i="41"/>
  <c r="K13" i="41" s="1"/>
  <c r="H5" i="41"/>
  <c r="I5" i="41" s="1"/>
  <c r="K126" i="44"/>
  <c r="L126" i="44" s="1"/>
  <c r="K86" i="44"/>
  <c r="L86" i="44" s="1"/>
  <c r="K54" i="44"/>
  <c r="L54" i="44" s="1"/>
  <c r="F131" i="44"/>
  <c r="M131" i="44" s="1"/>
  <c r="N131" i="44" s="1"/>
  <c r="I131" i="44"/>
  <c r="J131" i="44" s="1"/>
  <c r="K131" i="44"/>
  <c r="L131" i="44" s="1"/>
  <c r="F192" i="44"/>
  <c r="M192" i="44" s="1"/>
  <c r="N192" i="44" s="1"/>
  <c r="K192" i="44"/>
  <c r="L192" i="44" s="1"/>
  <c r="F180" i="44"/>
  <c r="M180" i="44" s="1"/>
  <c r="N180" i="44" s="1"/>
  <c r="K180" i="44"/>
  <c r="L180" i="44" s="1"/>
  <c r="F166" i="44"/>
  <c r="M166" i="44" s="1"/>
  <c r="N166" i="44" s="1"/>
  <c r="I166" i="44"/>
  <c r="J166" i="44" s="1"/>
  <c r="K166" i="44"/>
  <c r="L166" i="44" s="1"/>
  <c r="F155" i="44"/>
  <c r="M155" i="44" s="1"/>
  <c r="N155" i="44" s="1"/>
  <c r="I155" i="44"/>
  <c r="J155" i="44" s="1"/>
  <c r="K155" i="44"/>
  <c r="L155" i="44" s="1"/>
  <c r="F141" i="44"/>
  <c r="M141" i="44" s="1"/>
  <c r="N141" i="44" s="1"/>
  <c r="I141" i="44"/>
  <c r="J141" i="44" s="1"/>
  <c r="K141" i="44"/>
  <c r="L141" i="44" s="1"/>
  <c r="F116" i="44"/>
  <c r="M116" i="44" s="1"/>
  <c r="N116" i="44" s="1"/>
  <c r="I116" i="44"/>
  <c r="J116" i="44" s="1"/>
  <c r="K116" i="44"/>
  <c r="L116" i="44" s="1"/>
  <c r="F91" i="44"/>
  <c r="M91" i="44" s="1"/>
  <c r="N91" i="44" s="1"/>
  <c r="I91" i="44"/>
  <c r="J91" i="44" s="1"/>
  <c r="K91" i="44"/>
  <c r="L91" i="44" s="1"/>
  <c r="F77" i="44"/>
  <c r="M77" i="44" s="1"/>
  <c r="N77" i="44" s="1"/>
  <c r="I77" i="44"/>
  <c r="J77" i="44" s="1"/>
  <c r="K77" i="44"/>
  <c r="L77" i="44" s="1"/>
  <c r="F64" i="44"/>
  <c r="M64" i="44" s="1"/>
  <c r="N64" i="44" s="1"/>
  <c r="I64" i="44"/>
  <c r="J64" i="44" s="1"/>
  <c r="K64" i="44"/>
  <c r="L64" i="44" s="1"/>
  <c r="F52" i="44"/>
  <c r="M52" i="44" s="1"/>
  <c r="N52" i="44" s="1"/>
  <c r="I52" i="44"/>
  <c r="J52" i="44" s="1"/>
  <c r="K52" i="44"/>
  <c r="L52" i="44" s="1"/>
  <c r="F38" i="44"/>
  <c r="M38" i="44" s="1"/>
  <c r="N38" i="44" s="1"/>
  <c r="K38" i="44"/>
  <c r="L38" i="44" s="1"/>
  <c r="F27" i="44"/>
  <c r="M27" i="44" s="1"/>
  <c r="N27" i="44" s="1"/>
  <c r="I27" i="44"/>
  <c r="J27" i="44" s="1"/>
  <c r="F4" i="44"/>
  <c r="M4" i="44" s="1"/>
  <c r="N4" i="44" s="1"/>
  <c r="I4" i="44"/>
  <c r="J4" i="44" s="1"/>
  <c r="K4" i="44"/>
  <c r="L4" i="44" s="1"/>
  <c r="J54" i="41"/>
  <c r="K54" i="41" s="1"/>
  <c r="J46" i="41"/>
  <c r="K46" i="41" s="1"/>
  <c r="J38" i="41"/>
  <c r="K38" i="41" s="1"/>
  <c r="J30" i="41"/>
  <c r="K30" i="41" s="1"/>
  <c r="J22" i="41"/>
  <c r="K22" i="41" s="1"/>
  <c r="J8" i="41"/>
  <c r="K8" i="41" s="1"/>
  <c r="I126" i="44"/>
  <c r="J126" i="44" s="1"/>
  <c r="I86" i="44"/>
  <c r="J86" i="44" s="1"/>
  <c r="I54" i="44"/>
  <c r="J54" i="44" s="1"/>
  <c r="K27" i="44"/>
  <c r="L27" i="44" s="1"/>
  <c r="L17" i="48"/>
  <c r="M17" i="48" s="1"/>
  <c r="J17" i="48"/>
  <c r="K17" i="48" s="1"/>
  <c r="F17" i="48"/>
  <c r="G17" i="48" s="1"/>
  <c r="J26" i="48"/>
  <c r="K26" i="48" s="1"/>
  <c r="F26" i="48"/>
  <c r="G26" i="48" s="1"/>
  <c r="L26" i="48"/>
  <c r="M26" i="48" s="1"/>
  <c r="F142" i="44"/>
  <c r="M142" i="44" s="1"/>
  <c r="N142" i="44" s="1"/>
  <c r="I142" i="44"/>
  <c r="J142" i="44" s="1"/>
  <c r="K142" i="44"/>
  <c r="L142" i="44" s="1"/>
  <c r="F14" i="44"/>
  <c r="M14" i="44" s="1"/>
  <c r="N14" i="44" s="1"/>
  <c r="K14" i="44"/>
  <c r="L14" i="44" s="1"/>
  <c r="I14" i="44"/>
  <c r="J14" i="44" s="1"/>
  <c r="F204" i="44"/>
  <c r="M204" i="44" s="1"/>
  <c r="N204" i="44" s="1"/>
  <c r="K204" i="44"/>
  <c r="L204" i="44" s="1"/>
  <c r="F190" i="44"/>
  <c r="M190" i="44" s="1"/>
  <c r="N190" i="44" s="1"/>
  <c r="I190" i="44"/>
  <c r="J190" i="44" s="1"/>
  <c r="K190" i="44"/>
  <c r="L190" i="44" s="1"/>
  <c r="F179" i="44"/>
  <c r="M179" i="44" s="1"/>
  <c r="N179" i="44" s="1"/>
  <c r="I179" i="44"/>
  <c r="J179" i="44" s="1"/>
  <c r="F165" i="44"/>
  <c r="M165" i="44" s="1"/>
  <c r="N165" i="44" s="1"/>
  <c r="I165" i="44"/>
  <c r="J165" i="44" s="1"/>
  <c r="F101" i="44"/>
  <c r="M101" i="44" s="1"/>
  <c r="N101" i="44" s="1"/>
  <c r="I101" i="44"/>
  <c r="J101" i="44" s="1"/>
  <c r="K101" i="44"/>
  <c r="L101" i="44" s="1"/>
  <c r="F88" i="44"/>
  <c r="M88" i="44" s="1"/>
  <c r="N88" i="44" s="1"/>
  <c r="I88" i="44"/>
  <c r="J88" i="44" s="1"/>
  <c r="K88" i="44"/>
  <c r="L88" i="44" s="1"/>
  <c r="F76" i="44"/>
  <c r="M76" i="44" s="1"/>
  <c r="N76" i="44" s="1"/>
  <c r="I76" i="44"/>
  <c r="J76" i="44" s="1"/>
  <c r="K76" i="44"/>
  <c r="L76" i="44" s="1"/>
  <c r="F51" i="44"/>
  <c r="M51" i="44" s="1"/>
  <c r="N51" i="44" s="1"/>
  <c r="I51" i="44"/>
  <c r="J51" i="44" s="1"/>
  <c r="F12" i="44"/>
  <c r="M12" i="44" s="1"/>
  <c r="N12" i="44" s="1"/>
  <c r="I12" i="44"/>
  <c r="J12" i="44" s="1"/>
  <c r="K12" i="44"/>
  <c r="L12" i="44" s="1"/>
  <c r="H9" i="41"/>
  <c r="I9" i="41" s="1"/>
  <c r="J9" i="41"/>
  <c r="K9" i="41" s="1"/>
  <c r="J51" i="41"/>
  <c r="K51" i="41" s="1"/>
  <c r="J43" i="41"/>
  <c r="K43" i="41" s="1"/>
  <c r="J35" i="41"/>
  <c r="K35" i="41" s="1"/>
  <c r="J27" i="41"/>
  <c r="K27" i="41" s="1"/>
  <c r="J19" i="41"/>
  <c r="K19" i="41" s="1"/>
  <c r="J16" i="41"/>
  <c r="K16" i="41" s="1"/>
  <c r="J4" i="41"/>
  <c r="K4" i="41" s="1"/>
  <c r="I192" i="44"/>
  <c r="J192" i="44" s="1"/>
  <c r="K162" i="44"/>
  <c r="L162" i="44" s="1"/>
  <c r="K62" i="44"/>
  <c r="L62" i="44" s="1"/>
  <c r="K24" i="44"/>
  <c r="L24" i="44" s="1"/>
  <c r="L13" i="48"/>
  <c r="M13" i="48" s="1"/>
  <c r="J13" i="48"/>
  <c r="K13" i="48" s="1"/>
  <c r="J20" i="48"/>
  <c r="K20" i="48" s="1"/>
  <c r="F20" i="48"/>
  <c r="G20" i="48" s="1"/>
  <c r="L20" i="48"/>
  <c r="M20" i="48" s="1"/>
  <c r="J36" i="48"/>
  <c r="K36" i="48" s="1"/>
  <c r="F36" i="48"/>
  <c r="G36" i="48" s="1"/>
  <c r="F104" i="44"/>
  <c r="M104" i="44" s="1"/>
  <c r="N104" i="44" s="1"/>
  <c r="I104" i="44"/>
  <c r="J104" i="44" s="1"/>
  <c r="K104" i="44"/>
  <c r="L104" i="44" s="1"/>
  <c r="F203" i="44"/>
  <c r="M203" i="44" s="1"/>
  <c r="N203" i="44" s="1"/>
  <c r="I203" i="44"/>
  <c r="J203" i="44" s="1"/>
  <c r="F176" i="44"/>
  <c r="M176" i="44" s="1"/>
  <c r="N176" i="44" s="1"/>
  <c r="K176" i="44"/>
  <c r="L176" i="44" s="1"/>
  <c r="F164" i="44"/>
  <c r="M164" i="44" s="1"/>
  <c r="N164" i="44" s="1"/>
  <c r="I164" i="44"/>
  <c r="J164" i="44" s="1"/>
  <c r="K164" i="44"/>
  <c r="L164" i="44" s="1"/>
  <c r="F139" i="44"/>
  <c r="M139" i="44" s="1"/>
  <c r="N139" i="44" s="1"/>
  <c r="I139" i="44"/>
  <c r="J139" i="44" s="1"/>
  <c r="K139" i="44"/>
  <c r="L139" i="44" s="1"/>
  <c r="F125" i="44"/>
  <c r="M125" i="44" s="1"/>
  <c r="N125" i="44" s="1"/>
  <c r="I125" i="44"/>
  <c r="J125" i="44" s="1"/>
  <c r="K125" i="44"/>
  <c r="L125" i="44" s="1"/>
  <c r="F112" i="44"/>
  <c r="M112" i="44" s="1"/>
  <c r="N112" i="44" s="1"/>
  <c r="K112" i="44"/>
  <c r="L112" i="44" s="1"/>
  <c r="F75" i="44"/>
  <c r="M75" i="44" s="1"/>
  <c r="N75" i="44" s="1"/>
  <c r="I75" i="44"/>
  <c r="J75" i="44" s="1"/>
  <c r="F48" i="44"/>
  <c r="M48" i="44" s="1"/>
  <c r="N48" i="44" s="1"/>
  <c r="I48" i="44"/>
  <c r="J48" i="44" s="1"/>
  <c r="K48" i="44"/>
  <c r="L48" i="44" s="1"/>
  <c r="J48" i="41"/>
  <c r="K48" i="41" s="1"/>
  <c r="J40" i="41"/>
  <c r="K40" i="41" s="1"/>
  <c r="J32" i="41"/>
  <c r="K32" i="41" s="1"/>
  <c r="J24" i="41"/>
  <c r="K24" i="41" s="1"/>
  <c r="J12" i="41"/>
  <c r="K12" i="41" s="1"/>
  <c r="H3" i="41"/>
  <c r="I3" i="41" s="1"/>
  <c r="I162" i="44"/>
  <c r="J162" i="44" s="1"/>
  <c r="I62" i="44"/>
  <c r="J62" i="44" s="1"/>
  <c r="K51" i="44"/>
  <c r="L51" i="44" s="1"/>
  <c r="I38" i="44"/>
  <c r="J38" i="44" s="1"/>
  <c r="I24" i="44"/>
  <c r="J24" i="44" s="1"/>
  <c r="L7" i="48"/>
  <c r="M7" i="48" s="1"/>
  <c r="J7" i="48"/>
  <c r="K7" i="48" s="1"/>
  <c r="F7" i="48"/>
  <c r="G7" i="48" s="1"/>
  <c r="F10" i="48"/>
  <c r="G10" i="48" s="1"/>
  <c r="J10" i="48"/>
  <c r="K10" i="48" s="1"/>
  <c r="L10" i="48"/>
  <c r="M10" i="48" s="1"/>
  <c r="F24" i="48"/>
  <c r="G24" i="48" s="1"/>
  <c r="J24" i="48"/>
  <c r="K24" i="48" s="1"/>
  <c r="F67" i="44"/>
  <c r="M67" i="44" s="1"/>
  <c r="N67" i="44" s="1"/>
  <c r="I67" i="44"/>
  <c r="J67" i="44" s="1"/>
  <c r="F200" i="44"/>
  <c r="M200" i="44" s="1"/>
  <c r="N200" i="44" s="1"/>
  <c r="K200" i="44"/>
  <c r="L200" i="44" s="1"/>
  <c r="F188" i="44"/>
  <c r="M188" i="44" s="1"/>
  <c r="N188" i="44" s="1"/>
  <c r="K188" i="44"/>
  <c r="L188" i="44" s="1"/>
  <c r="F163" i="44"/>
  <c r="M163" i="44" s="1"/>
  <c r="N163" i="44" s="1"/>
  <c r="I163" i="44"/>
  <c r="J163" i="44" s="1"/>
  <c r="K163" i="44"/>
  <c r="L163" i="44" s="1"/>
  <c r="F149" i="44"/>
  <c r="M149" i="44" s="1"/>
  <c r="N149" i="44" s="1"/>
  <c r="I149" i="44"/>
  <c r="J149" i="44" s="1"/>
  <c r="F99" i="44"/>
  <c r="M99" i="44" s="1"/>
  <c r="N99" i="44" s="1"/>
  <c r="K99" i="44"/>
  <c r="L99" i="44" s="1"/>
  <c r="F85" i="44"/>
  <c r="M85" i="44" s="1"/>
  <c r="N85" i="44" s="1"/>
  <c r="I85" i="44"/>
  <c r="J85" i="44" s="1"/>
  <c r="K85" i="44"/>
  <c r="L85" i="44" s="1"/>
  <c r="F72" i="44"/>
  <c r="M72" i="44" s="1"/>
  <c r="N72" i="44" s="1"/>
  <c r="I72" i="44"/>
  <c r="J72" i="44" s="1"/>
  <c r="K72" i="44"/>
  <c r="L72" i="44" s="1"/>
  <c r="F60" i="44"/>
  <c r="M60" i="44" s="1"/>
  <c r="N60" i="44" s="1"/>
  <c r="I60" i="44"/>
  <c r="J60" i="44" s="1"/>
  <c r="K60" i="44"/>
  <c r="L60" i="44" s="1"/>
  <c r="F46" i="44"/>
  <c r="M46" i="44" s="1"/>
  <c r="N46" i="44" s="1"/>
  <c r="K46" i="44"/>
  <c r="L46" i="44" s="1"/>
  <c r="I46" i="44"/>
  <c r="J46" i="44" s="1"/>
  <c r="F35" i="44"/>
  <c r="M35" i="44" s="1"/>
  <c r="N35" i="44" s="1"/>
  <c r="K35" i="44"/>
  <c r="L35" i="44" s="1"/>
  <c r="F10" i="44"/>
  <c r="M10" i="44" s="1"/>
  <c r="N10" i="44" s="1"/>
  <c r="K10" i="44"/>
  <c r="L10" i="44" s="1"/>
  <c r="F202" i="44"/>
  <c r="M202" i="44" s="1"/>
  <c r="N202" i="44" s="1"/>
  <c r="I202" i="44"/>
  <c r="J202" i="44" s="1"/>
  <c r="K202" i="44"/>
  <c r="L202" i="44" s="1"/>
  <c r="F194" i="44"/>
  <c r="M194" i="44" s="1"/>
  <c r="N194" i="44" s="1"/>
  <c r="I194" i="44"/>
  <c r="J194" i="44" s="1"/>
  <c r="K194" i="44"/>
  <c r="L194" i="44" s="1"/>
  <c r="F186" i="44"/>
  <c r="M186" i="44" s="1"/>
  <c r="N186" i="44" s="1"/>
  <c r="I186" i="44"/>
  <c r="J186" i="44" s="1"/>
  <c r="K186" i="44"/>
  <c r="L186" i="44" s="1"/>
  <c r="F178" i="44"/>
  <c r="M178" i="44" s="1"/>
  <c r="N178" i="44" s="1"/>
  <c r="I178" i="44"/>
  <c r="J178" i="44" s="1"/>
  <c r="K178" i="44"/>
  <c r="L178" i="44" s="1"/>
  <c r="F154" i="44"/>
  <c r="M154" i="44" s="1"/>
  <c r="N154" i="44" s="1"/>
  <c r="I154" i="44"/>
  <c r="J154" i="44" s="1"/>
  <c r="K154" i="44"/>
  <c r="L154" i="44" s="1"/>
  <c r="F138" i="44"/>
  <c r="M138" i="44" s="1"/>
  <c r="N138" i="44" s="1"/>
  <c r="I138" i="44"/>
  <c r="J138" i="44" s="1"/>
  <c r="K138" i="44"/>
  <c r="L138" i="44" s="1"/>
  <c r="F130" i="44"/>
  <c r="M130" i="44" s="1"/>
  <c r="N130" i="44" s="1"/>
  <c r="K130" i="44"/>
  <c r="L130" i="44" s="1"/>
  <c r="F114" i="44"/>
  <c r="M114" i="44" s="1"/>
  <c r="N114" i="44" s="1"/>
  <c r="I114" i="44"/>
  <c r="J114" i="44" s="1"/>
  <c r="K114" i="44"/>
  <c r="L114" i="44" s="1"/>
  <c r="F106" i="44"/>
  <c r="M106" i="44" s="1"/>
  <c r="N106" i="44" s="1"/>
  <c r="I106" i="44"/>
  <c r="J106" i="44" s="1"/>
  <c r="K106" i="44"/>
  <c r="L106" i="44" s="1"/>
  <c r="F90" i="44"/>
  <c r="M90" i="44" s="1"/>
  <c r="N90" i="44" s="1"/>
  <c r="I90" i="44"/>
  <c r="J90" i="44" s="1"/>
  <c r="K90" i="44"/>
  <c r="L90" i="44" s="1"/>
  <c r="F82" i="44"/>
  <c r="M82" i="44" s="1"/>
  <c r="N82" i="44" s="1"/>
  <c r="I82" i="44"/>
  <c r="J82" i="44" s="1"/>
  <c r="K82" i="44"/>
  <c r="L82" i="44" s="1"/>
  <c r="F74" i="44"/>
  <c r="M74" i="44" s="1"/>
  <c r="N74" i="44" s="1"/>
  <c r="I74" i="44"/>
  <c r="J74" i="44" s="1"/>
  <c r="K74" i="44"/>
  <c r="L74" i="44" s="1"/>
  <c r="F66" i="44"/>
  <c r="M66" i="44" s="1"/>
  <c r="N66" i="44" s="1"/>
  <c r="I66" i="44"/>
  <c r="J66" i="44" s="1"/>
  <c r="K66" i="44"/>
  <c r="L66" i="44" s="1"/>
  <c r="F42" i="44"/>
  <c r="M42" i="44" s="1"/>
  <c r="N42" i="44" s="1"/>
  <c r="K42" i="44"/>
  <c r="L42" i="44" s="1"/>
  <c r="F34" i="44"/>
  <c r="M34" i="44" s="1"/>
  <c r="N34" i="44" s="1"/>
  <c r="K34" i="44"/>
  <c r="L34" i="44" s="1"/>
  <c r="I34" i="44"/>
  <c r="J34" i="44" s="1"/>
  <c r="F26" i="44"/>
  <c r="M26" i="44" s="1"/>
  <c r="N26" i="44" s="1"/>
  <c r="K26" i="44"/>
  <c r="L26" i="44" s="1"/>
  <c r="I26" i="44"/>
  <c r="J26" i="44" s="1"/>
  <c r="F18" i="44"/>
  <c r="M18" i="44" s="1"/>
  <c r="N18" i="44" s="1"/>
  <c r="K18" i="44"/>
  <c r="L18" i="44" s="1"/>
  <c r="I18" i="44"/>
  <c r="J18" i="44" s="1"/>
  <c r="J53" i="41"/>
  <c r="K53" i="41" s="1"/>
  <c r="J45" i="41"/>
  <c r="K45" i="41" s="1"/>
  <c r="J37" i="41"/>
  <c r="K37" i="41" s="1"/>
  <c r="J29" i="41"/>
  <c r="K29" i="41" s="1"/>
  <c r="J21" i="41"/>
  <c r="K21" i="41" s="1"/>
  <c r="H11" i="41"/>
  <c r="I11" i="41" s="1"/>
  <c r="J7" i="41"/>
  <c r="K7" i="41" s="1"/>
  <c r="I204" i="44"/>
  <c r="J204" i="44" s="1"/>
  <c r="I188" i="44"/>
  <c r="J188" i="44" s="1"/>
  <c r="K159" i="44"/>
  <c r="L159" i="44" s="1"/>
  <c r="K146" i="44"/>
  <c r="L146" i="44" s="1"/>
  <c r="K133" i="44"/>
  <c r="L133" i="44" s="1"/>
  <c r="K105" i="44"/>
  <c r="L105" i="44" s="1"/>
  <c r="I35" i="44"/>
  <c r="J35" i="44" s="1"/>
  <c r="L24" i="48"/>
  <c r="M24" i="48" s="1"/>
  <c r="J50" i="48"/>
  <c r="K50" i="48" s="1"/>
  <c r="F50" i="48"/>
  <c r="G50" i="48" s="1"/>
  <c r="L50" i="48"/>
  <c r="M50" i="48" s="1"/>
  <c r="F198" i="44"/>
  <c r="M198" i="44" s="1"/>
  <c r="N198" i="44" s="1"/>
  <c r="I198" i="44"/>
  <c r="J198" i="44" s="1"/>
  <c r="K198" i="44"/>
  <c r="L198" i="44" s="1"/>
  <c r="F187" i="44"/>
  <c r="M187" i="44" s="1"/>
  <c r="N187" i="44" s="1"/>
  <c r="I187" i="44"/>
  <c r="J187" i="44" s="1"/>
  <c r="F173" i="44"/>
  <c r="M173" i="44" s="1"/>
  <c r="N173" i="44" s="1"/>
  <c r="I173" i="44"/>
  <c r="J173" i="44" s="1"/>
  <c r="K173" i="44"/>
  <c r="L173" i="44" s="1"/>
  <c r="F134" i="44"/>
  <c r="M134" i="44" s="1"/>
  <c r="N134" i="44" s="1"/>
  <c r="I134" i="44"/>
  <c r="J134" i="44" s="1"/>
  <c r="K134" i="44"/>
  <c r="L134" i="44" s="1"/>
  <c r="F123" i="44"/>
  <c r="M123" i="44" s="1"/>
  <c r="N123" i="44" s="1"/>
  <c r="I123" i="44"/>
  <c r="J123" i="44" s="1"/>
  <c r="K123" i="44"/>
  <c r="L123" i="44" s="1"/>
  <c r="F109" i="44"/>
  <c r="M109" i="44" s="1"/>
  <c r="N109" i="44" s="1"/>
  <c r="I109" i="44"/>
  <c r="J109" i="44" s="1"/>
  <c r="K109" i="44"/>
  <c r="L109" i="44" s="1"/>
  <c r="F96" i="44"/>
  <c r="M96" i="44" s="1"/>
  <c r="N96" i="44" s="1"/>
  <c r="K96" i="44"/>
  <c r="L96" i="44" s="1"/>
  <c r="F84" i="44"/>
  <c r="M84" i="44" s="1"/>
  <c r="N84" i="44" s="1"/>
  <c r="I84" i="44"/>
  <c r="J84" i="44" s="1"/>
  <c r="K84" i="44"/>
  <c r="L84" i="44" s="1"/>
  <c r="F59" i="44"/>
  <c r="M59" i="44" s="1"/>
  <c r="N59" i="44" s="1"/>
  <c r="I59" i="44"/>
  <c r="J59" i="44" s="1"/>
  <c r="F45" i="44"/>
  <c r="M45" i="44" s="1"/>
  <c r="N45" i="44" s="1"/>
  <c r="I45" i="44"/>
  <c r="J45" i="44" s="1"/>
  <c r="F32" i="44"/>
  <c r="M32" i="44" s="1"/>
  <c r="N32" i="44" s="1"/>
  <c r="I32" i="44"/>
  <c r="J32" i="44" s="1"/>
  <c r="K32" i="44"/>
  <c r="L32" i="44" s="1"/>
  <c r="F20" i="44"/>
  <c r="M20" i="44" s="1"/>
  <c r="N20" i="44" s="1"/>
  <c r="I20" i="44"/>
  <c r="J20" i="44" s="1"/>
  <c r="F9" i="44"/>
  <c r="M9" i="44" s="1"/>
  <c r="N9" i="44" s="1"/>
  <c r="I9" i="44"/>
  <c r="J9" i="44" s="1"/>
  <c r="K9" i="44"/>
  <c r="L9" i="44" s="1"/>
  <c r="H14" i="41"/>
  <c r="I14" i="41" s="1"/>
  <c r="J14" i="41"/>
  <c r="K14" i="41" s="1"/>
  <c r="H6" i="41"/>
  <c r="I6" i="41" s="1"/>
  <c r="J6" i="41"/>
  <c r="K6" i="41" s="1"/>
  <c r="F193" i="44"/>
  <c r="M193" i="44" s="1"/>
  <c r="N193" i="44" s="1"/>
  <c r="I193" i="44"/>
  <c r="J193" i="44" s="1"/>
  <c r="K193" i="44"/>
  <c r="L193" i="44" s="1"/>
  <c r="F185" i="44"/>
  <c r="M185" i="44" s="1"/>
  <c r="N185" i="44" s="1"/>
  <c r="I185" i="44"/>
  <c r="J185" i="44" s="1"/>
  <c r="K185" i="44"/>
  <c r="L185" i="44" s="1"/>
  <c r="F177" i="44"/>
  <c r="M177" i="44" s="1"/>
  <c r="N177" i="44" s="1"/>
  <c r="I177" i="44"/>
  <c r="J177" i="44" s="1"/>
  <c r="K177" i="44"/>
  <c r="L177" i="44" s="1"/>
  <c r="F169" i="44"/>
  <c r="M169" i="44" s="1"/>
  <c r="N169" i="44" s="1"/>
  <c r="K169" i="44"/>
  <c r="L169" i="44" s="1"/>
  <c r="F161" i="44"/>
  <c r="M161" i="44" s="1"/>
  <c r="N161" i="44" s="1"/>
  <c r="I161" i="44"/>
  <c r="J161" i="44" s="1"/>
  <c r="K161" i="44"/>
  <c r="L161" i="44" s="1"/>
  <c r="F153" i="44"/>
  <c r="M153" i="44" s="1"/>
  <c r="N153" i="44" s="1"/>
  <c r="K153" i="44"/>
  <c r="L153" i="44" s="1"/>
  <c r="F145" i="44"/>
  <c r="M145" i="44" s="1"/>
  <c r="N145" i="44" s="1"/>
  <c r="I145" i="44"/>
  <c r="J145" i="44" s="1"/>
  <c r="K145" i="44"/>
  <c r="L145" i="44" s="1"/>
  <c r="F137" i="44"/>
  <c r="M137" i="44" s="1"/>
  <c r="N137" i="44" s="1"/>
  <c r="K137" i="44"/>
  <c r="L137" i="44" s="1"/>
  <c r="F129" i="44"/>
  <c r="M129" i="44" s="1"/>
  <c r="N129" i="44" s="1"/>
  <c r="I129" i="44"/>
  <c r="J129" i="44" s="1"/>
  <c r="F121" i="44"/>
  <c r="M121" i="44" s="1"/>
  <c r="N121" i="44" s="1"/>
  <c r="I121" i="44"/>
  <c r="J121" i="44" s="1"/>
  <c r="K121" i="44"/>
  <c r="L121" i="44" s="1"/>
  <c r="F81" i="44"/>
  <c r="M81" i="44" s="1"/>
  <c r="N81" i="44" s="1"/>
  <c r="K81" i="44"/>
  <c r="L81" i="44" s="1"/>
  <c r="F65" i="44"/>
  <c r="M65" i="44" s="1"/>
  <c r="N65" i="44" s="1"/>
  <c r="K65" i="44"/>
  <c r="L65" i="44" s="1"/>
  <c r="F57" i="44"/>
  <c r="M57" i="44" s="1"/>
  <c r="N57" i="44" s="1"/>
  <c r="K57" i="44"/>
  <c r="L57" i="44" s="1"/>
  <c r="F41" i="44"/>
  <c r="M41" i="44" s="1"/>
  <c r="N41" i="44" s="1"/>
  <c r="I41" i="44"/>
  <c r="J41" i="44" s="1"/>
  <c r="K41" i="44"/>
  <c r="L41" i="44" s="1"/>
  <c r="F25" i="44"/>
  <c r="M25" i="44" s="1"/>
  <c r="N25" i="44" s="1"/>
  <c r="I25" i="44"/>
  <c r="J25" i="44" s="1"/>
  <c r="K25" i="44"/>
  <c r="L25" i="44" s="1"/>
  <c r="J50" i="41"/>
  <c r="K50" i="41" s="1"/>
  <c r="J42" i="41"/>
  <c r="K42" i="41" s="1"/>
  <c r="J34" i="41"/>
  <c r="K34" i="41" s="1"/>
  <c r="J26" i="41"/>
  <c r="K26" i="41" s="1"/>
  <c r="J18" i="41"/>
  <c r="K18" i="41" s="1"/>
  <c r="J15" i="41"/>
  <c r="K15" i="41" s="1"/>
  <c r="K203" i="44"/>
  <c r="L203" i="44" s="1"/>
  <c r="K187" i="44"/>
  <c r="L187" i="44" s="1"/>
  <c r="I159" i="44"/>
  <c r="J159" i="44" s="1"/>
  <c r="I146" i="44"/>
  <c r="J146" i="44" s="1"/>
  <c r="I133" i="44"/>
  <c r="J133" i="44" s="1"/>
  <c r="I105" i="44"/>
  <c r="J105" i="44" s="1"/>
  <c r="K59" i="44"/>
  <c r="L59" i="44" s="1"/>
  <c r="K20" i="44"/>
  <c r="L20" i="44" s="1"/>
  <c r="L11" i="48"/>
  <c r="M11" i="48" s="1"/>
  <c r="J11" i="48"/>
  <c r="K11" i="48" s="1"/>
  <c r="F11" i="48"/>
  <c r="G11" i="48" s="1"/>
  <c r="F168" i="44"/>
  <c r="M168" i="44" s="1"/>
  <c r="N168" i="44" s="1"/>
  <c r="I168" i="44"/>
  <c r="J168" i="44" s="1"/>
  <c r="F197" i="44"/>
  <c r="M197" i="44" s="1"/>
  <c r="N197" i="44" s="1"/>
  <c r="I197" i="44"/>
  <c r="J197" i="44" s="1"/>
  <c r="K197" i="44"/>
  <c r="L197" i="44" s="1"/>
  <c r="F184" i="44"/>
  <c r="M184" i="44" s="1"/>
  <c r="N184" i="44" s="1"/>
  <c r="K184" i="44"/>
  <c r="L184" i="44" s="1"/>
  <c r="F172" i="44"/>
  <c r="M172" i="44" s="1"/>
  <c r="N172" i="44" s="1"/>
  <c r="K172" i="44"/>
  <c r="L172" i="44" s="1"/>
  <c r="F158" i="44"/>
  <c r="M158" i="44" s="1"/>
  <c r="N158" i="44" s="1"/>
  <c r="I158" i="44"/>
  <c r="J158" i="44" s="1"/>
  <c r="K158" i="44"/>
  <c r="L158" i="44" s="1"/>
  <c r="F147" i="44"/>
  <c r="M147" i="44" s="1"/>
  <c r="N147" i="44" s="1"/>
  <c r="I147" i="44"/>
  <c r="J147" i="44" s="1"/>
  <c r="K147" i="44"/>
  <c r="L147" i="44" s="1"/>
  <c r="F108" i="44"/>
  <c r="M108" i="44" s="1"/>
  <c r="N108" i="44" s="1"/>
  <c r="I108" i="44"/>
  <c r="J108" i="44" s="1"/>
  <c r="F94" i="44"/>
  <c r="M94" i="44" s="1"/>
  <c r="N94" i="44" s="1"/>
  <c r="I94" i="44"/>
  <c r="J94" i="44" s="1"/>
  <c r="K94" i="44"/>
  <c r="L94" i="44" s="1"/>
  <c r="F83" i="44"/>
  <c r="M83" i="44" s="1"/>
  <c r="N83" i="44" s="1"/>
  <c r="I83" i="44"/>
  <c r="J83" i="44" s="1"/>
  <c r="F69" i="44"/>
  <c r="M69" i="44" s="1"/>
  <c r="N69" i="44" s="1"/>
  <c r="I69" i="44"/>
  <c r="J69" i="44" s="1"/>
  <c r="K69" i="44"/>
  <c r="L69" i="44" s="1"/>
  <c r="F44" i="44"/>
  <c r="M44" i="44" s="1"/>
  <c r="N44" i="44" s="1"/>
  <c r="I44" i="44"/>
  <c r="J44" i="44" s="1"/>
  <c r="K44" i="44"/>
  <c r="L44" i="44" s="1"/>
  <c r="F30" i="44"/>
  <c r="M30" i="44" s="1"/>
  <c r="N30" i="44" s="1"/>
  <c r="K30" i="44"/>
  <c r="L30" i="44" s="1"/>
  <c r="I30" i="44"/>
  <c r="J30" i="44" s="1"/>
  <c r="F19" i="44"/>
  <c r="M19" i="44" s="1"/>
  <c r="N19" i="44" s="1"/>
  <c r="I19" i="44"/>
  <c r="J19" i="44" s="1"/>
  <c r="K19" i="44"/>
  <c r="L19" i="44" s="1"/>
  <c r="F8" i="44"/>
  <c r="M8" i="44" s="1"/>
  <c r="N8" i="44" s="1"/>
  <c r="I8" i="44"/>
  <c r="J8" i="44" s="1"/>
  <c r="K8" i="44"/>
  <c r="L8" i="44" s="1"/>
  <c r="J47" i="41"/>
  <c r="K47" i="41" s="1"/>
  <c r="J39" i="41"/>
  <c r="K39" i="41" s="1"/>
  <c r="J31" i="41"/>
  <c r="K31" i="41" s="1"/>
  <c r="J23" i="41"/>
  <c r="K23" i="41" s="1"/>
  <c r="J10" i="41"/>
  <c r="K10" i="41" s="1"/>
  <c r="I200" i="44"/>
  <c r="J200" i="44" s="1"/>
  <c r="I184" i="44"/>
  <c r="J184" i="44" s="1"/>
  <c r="I169" i="44"/>
  <c r="J169" i="44" s="1"/>
  <c r="K143" i="44"/>
  <c r="L143" i="44" s="1"/>
  <c r="I130" i="44"/>
  <c r="J130" i="44" s="1"/>
  <c r="K115" i="44"/>
  <c r="L115" i="44" s="1"/>
  <c r="K102" i="44"/>
  <c r="L102" i="44" s="1"/>
  <c r="K89" i="44"/>
  <c r="L89" i="44" s="1"/>
  <c r="K78" i="44"/>
  <c r="L78" i="44" s="1"/>
  <c r="I57" i="44"/>
  <c r="J57" i="44" s="1"/>
  <c r="J47" i="48"/>
  <c r="K47" i="48" s="1"/>
  <c r="F47" i="48"/>
  <c r="G47" i="48" s="1"/>
  <c r="L47" i="48"/>
  <c r="M47" i="48" s="1"/>
  <c r="F195" i="44"/>
  <c r="M195" i="44" s="1"/>
  <c r="N195" i="44" s="1"/>
  <c r="I195" i="44"/>
  <c r="J195" i="44" s="1"/>
  <c r="F92" i="44"/>
  <c r="M92" i="44" s="1"/>
  <c r="N92" i="44" s="1"/>
  <c r="I92" i="44"/>
  <c r="J92" i="44" s="1"/>
  <c r="F196" i="44"/>
  <c r="M196" i="44" s="1"/>
  <c r="N196" i="44" s="1"/>
  <c r="K196" i="44"/>
  <c r="L196" i="44" s="1"/>
  <c r="F182" i="44"/>
  <c r="M182" i="44" s="1"/>
  <c r="N182" i="44" s="1"/>
  <c r="I182" i="44"/>
  <c r="J182" i="44" s="1"/>
  <c r="K182" i="44"/>
  <c r="L182" i="44" s="1"/>
  <c r="F171" i="44"/>
  <c r="M171" i="44" s="1"/>
  <c r="N171" i="44" s="1"/>
  <c r="I171" i="44"/>
  <c r="J171" i="44" s="1"/>
  <c r="K171" i="44"/>
  <c r="L171" i="44" s="1"/>
  <c r="F157" i="44"/>
  <c r="M157" i="44" s="1"/>
  <c r="N157" i="44" s="1"/>
  <c r="I157" i="44"/>
  <c r="J157" i="44" s="1"/>
  <c r="K157" i="44"/>
  <c r="L157" i="44" s="1"/>
  <c r="F80" i="44"/>
  <c r="M80" i="44" s="1"/>
  <c r="N80" i="44" s="1"/>
  <c r="I80" i="44"/>
  <c r="J80" i="44" s="1"/>
  <c r="K80" i="44"/>
  <c r="L80" i="44" s="1"/>
  <c r="F29" i="44"/>
  <c r="M29" i="44" s="1"/>
  <c r="N29" i="44" s="1"/>
  <c r="I29" i="44"/>
  <c r="J29" i="44" s="1"/>
  <c r="K29" i="44"/>
  <c r="L29" i="44" s="1"/>
  <c r="F16" i="44"/>
  <c r="M16" i="44" s="1"/>
  <c r="N16" i="44" s="1"/>
  <c r="I16" i="44"/>
  <c r="J16" i="44" s="1"/>
  <c r="K16" i="44"/>
  <c r="L16" i="44" s="1"/>
  <c r="F151" i="44"/>
  <c r="M151" i="44" s="1"/>
  <c r="N151" i="44" s="1"/>
  <c r="I151" i="44"/>
  <c r="J151" i="44" s="1"/>
  <c r="K151" i="44"/>
  <c r="L151" i="44" s="1"/>
  <c r="F135" i="44"/>
  <c r="M135" i="44" s="1"/>
  <c r="N135" i="44" s="1"/>
  <c r="I135" i="44"/>
  <c r="J135" i="44" s="1"/>
  <c r="K135" i="44"/>
  <c r="L135" i="44" s="1"/>
  <c r="F127" i="44"/>
  <c r="M127" i="44" s="1"/>
  <c r="N127" i="44" s="1"/>
  <c r="I127" i="44"/>
  <c r="J127" i="44" s="1"/>
  <c r="K127" i="44"/>
  <c r="L127" i="44" s="1"/>
  <c r="F119" i="44"/>
  <c r="M119" i="44" s="1"/>
  <c r="N119" i="44" s="1"/>
  <c r="K119" i="44"/>
  <c r="L119" i="44" s="1"/>
  <c r="F95" i="44"/>
  <c r="M95" i="44" s="1"/>
  <c r="N95" i="44" s="1"/>
  <c r="I95" i="44"/>
  <c r="J95" i="44" s="1"/>
  <c r="K168" i="44"/>
  <c r="L168" i="44" s="1"/>
  <c r="I143" i="44"/>
  <c r="J143" i="44" s="1"/>
  <c r="K129" i="44"/>
  <c r="L129" i="44" s="1"/>
  <c r="I115" i="44"/>
  <c r="J115" i="44" s="1"/>
  <c r="I102" i="44"/>
  <c r="J102" i="44" s="1"/>
  <c r="I89" i="44"/>
  <c r="J89" i="44" s="1"/>
  <c r="I78" i="44"/>
  <c r="J78" i="44" s="1"/>
  <c r="K67" i="44"/>
  <c r="L67" i="44" s="1"/>
  <c r="K45" i="44"/>
  <c r="L45" i="44" s="1"/>
  <c r="P2" i="48"/>
  <c r="D2" i="48"/>
  <c r="J12" i="48"/>
  <c r="K12" i="48" s="1"/>
  <c r="F12" i="48"/>
  <c r="G12" i="48" s="1"/>
  <c r="F22" i="48"/>
  <c r="G22" i="48" s="1"/>
  <c r="L22" i="48"/>
  <c r="M22" i="48" s="1"/>
  <c r="J22" i="48"/>
  <c r="K22" i="48" s="1"/>
  <c r="J5" i="48"/>
  <c r="K5" i="48" s="1"/>
  <c r="F8" i="48"/>
  <c r="G8" i="48" s="1"/>
  <c r="J8" i="48"/>
  <c r="K8" i="48" s="1"/>
  <c r="F16" i="48"/>
  <c r="G16" i="48" s="1"/>
  <c r="J16" i="48"/>
  <c r="K16" i="48" s="1"/>
  <c r="J39" i="48"/>
  <c r="K39" i="48" s="1"/>
  <c r="F39" i="48"/>
  <c r="G39" i="48" s="1"/>
  <c r="L39" i="48"/>
  <c r="M39" i="48" s="1"/>
  <c r="J42" i="48"/>
  <c r="K42" i="48" s="1"/>
  <c r="F42" i="48"/>
  <c r="G42" i="48" s="1"/>
  <c r="L42" i="48"/>
  <c r="M42" i="48" s="1"/>
  <c r="J3" i="48"/>
  <c r="K3" i="48" s="1"/>
  <c r="J31" i="48"/>
  <c r="K31" i="48" s="1"/>
  <c r="F31" i="48"/>
  <c r="G31" i="48" s="1"/>
  <c r="L31" i="48"/>
  <c r="M31" i="48" s="1"/>
  <c r="J34" i="48"/>
  <c r="K34" i="48" s="1"/>
  <c r="F34" i="48"/>
  <c r="G34" i="48" s="1"/>
  <c r="L34" i="48"/>
  <c r="M34" i="48" s="1"/>
  <c r="F48" i="48"/>
  <c r="G48" i="48" s="1"/>
  <c r="L48" i="48"/>
  <c r="M48" i="48" s="1"/>
  <c r="J48" i="48"/>
  <c r="K48" i="48" s="1"/>
  <c r="J6" i="48"/>
  <c r="K6" i="48" s="1"/>
  <c r="F27" i="48"/>
  <c r="G27" i="48" s="1"/>
  <c r="L27" i="48"/>
  <c r="M27" i="48" s="1"/>
  <c r="J27" i="48"/>
  <c r="K27" i="48" s="1"/>
  <c r="F40" i="48"/>
  <c r="G40" i="48" s="1"/>
  <c r="L40" i="48"/>
  <c r="M40" i="48" s="1"/>
  <c r="J40" i="48"/>
  <c r="K40" i="48" s="1"/>
  <c r="L19" i="48"/>
  <c r="M19" i="48" s="1"/>
  <c r="J19" i="48"/>
  <c r="K19" i="48" s="1"/>
  <c r="J23" i="48"/>
  <c r="K23" i="48" s="1"/>
  <c r="F23" i="48"/>
  <c r="G23" i="48" s="1"/>
  <c r="L23" i="48"/>
  <c r="M23" i="48" s="1"/>
  <c r="F32" i="48"/>
  <c r="G32" i="48" s="1"/>
  <c r="L32" i="48"/>
  <c r="M32" i="48" s="1"/>
  <c r="J32" i="48"/>
  <c r="K32" i="48" s="1"/>
  <c r="F54" i="48"/>
  <c r="G54" i="48" s="1"/>
  <c r="L54" i="48"/>
  <c r="M54" i="48" s="1"/>
  <c r="J54" i="48"/>
  <c r="K54" i="48" s="1"/>
  <c r="J4" i="48"/>
  <c r="K4" i="48" s="1"/>
  <c r="F4" i="48"/>
  <c r="G4" i="48" s="1"/>
  <c r="F14" i="48"/>
  <c r="G14" i="48" s="1"/>
  <c r="J14" i="48"/>
  <c r="K14" i="48" s="1"/>
  <c r="J18" i="48"/>
  <c r="K18" i="48" s="1"/>
  <c r="F18" i="48"/>
  <c r="G18" i="48" s="1"/>
  <c r="F46" i="48"/>
  <c r="G46" i="48" s="1"/>
  <c r="L46" i="48"/>
  <c r="M46" i="48" s="1"/>
  <c r="J46" i="48"/>
  <c r="K46" i="48" s="1"/>
  <c r="J52" i="48"/>
  <c r="K52" i="48" s="1"/>
  <c r="F52" i="48"/>
  <c r="G52" i="48" s="1"/>
  <c r="L4" i="48"/>
  <c r="M4" i="48" s="1"/>
  <c r="F5" i="48"/>
  <c r="G5" i="48" s="1"/>
  <c r="L14" i="48"/>
  <c r="M14" i="48" s="1"/>
  <c r="L18" i="48"/>
  <c r="M18" i="48" s="1"/>
  <c r="J28" i="48"/>
  <c r="K28" i="48" s="1"/>
  <c r="F28" i="48"/>
  <c r="G28" i="48" s="1"/>
  <c r="F30" i="48"/>
  <c r="G30" i="48" s="1"/>
  <c r="L30" i="48"/>
  <c r="M30" i="48" s="1"/>
  <c r="J30" i="48"/>
  <c r="K30" i="48" s="1"/>
  <c r="F38" i="48"/>
  <c r="G38" i="48" s="1"/>
  <c r="L38" i="48"/>
  <c r="M38" i="48" s="1"/>
  <c r="J38" i="48"/>
  <c r="K38" i="48" s="1"/>
  <c r="J44" i="48"/>
  <c r="K44" i="48" s="1"/>
  <c r="F44" i="48"/>
  <c r="G44" i="48" s="1"/>
  <c r="L52" i="48"/>
  <c r="M52" i="48" s="1"/>
  <c r="J35" i="48"/>
  <c r="K35" i="48" s="1"/>
  <c r="J43" i="48"/>
  <c r="K43" i="48" s="1"/>
  <c r="J51" i="48"/>
  <c r="K51" i="48" s="1"/>
  <c r="L21" i="48"/>
  <c r="M21" i="48" s="1"/>
  <c r="L29" i="48"/>
  <c r="M29" i="48" s="1"/>
  <c r="L37" i="48"/>
  <c r="M37" i="48" s="1"/>
  <c r="L45" i="48"/>
  <c r="M45" i="48" s="1"/>
  <c r="L53" i="48"/>
  <c r="M53" i="48" s="1"/>
  <c r="L35" i="48"/>
  <c r="M35" i="48" s="1"/>
  <c r="L43" i="48"/>
  <c r="M43" i="48" s="1"/>
  <c r="L51" i="48"/>
  <c r="M51" i="48" s="1"/>
  <c r="E29" i="32"/>
  <c r="F29" i="32" s="1"/>
  <c r="I29" i="32" s="1"/>
  <c r="J29" i="32" s="1"/>
  <c r="E41" i="32"/>
  <c r="F41" i="32" s="1"/>
  <c r="I41" i="32" s="1"/>
  <c r="J41" i="32" s="1"/>
  <c r="E163" i="34"/>
  <c r="F163" i="34" s="1"/>
  <c r="I163" i="34" s="1"/>
  <c r="J163" i="34" s="1"/>
  <c r="E174" i="44"/>
  <c r="G174" i="44" s="1"/>
  <c r="E49" i="44"/>
  <c r="G49" i="44" s="1"/>
  <c r="E22" i="44"/>
  <c r="G22" i="44" s="1"/>
  <c r="E150" i="44"/>
  <c r="G150" i="44" s="1"/>
  <c r="E98" i="44"/>
  <c r="G98" i="44" s="1"/>
  <c r="E93" i="44"/>
  <c r="G93" i="44" s="1"/>
  <c r="E61" i="44"/>
  <c r="G61" i="44" s="1"/>
  <c r="E43" i="44"/>
  <c r="G43" i="44" s="1"/>
  <c r="E21" i="44"/>
  <c r="G21" i="44" s="1"/>
  <c r="E70" i="44"/>
  <c r="G70" i="44" s="1"/>
  <c r="E13" i="44"/>
  <c r="G13" i="44" s="1"/>
  <c r="E189" i="44"/>
  <c r="G189" i="44" s="1"/>
  <c r="E68" i="44"/>
  <c r="G68" i="44" s="1"/>
  <c r="E33" i="44"/>
  <c r="G33" i="44" s="1"/>
  <c r="E118" i="44"/>
  <c r="G118" i="44" s="1"/>
  <c r="E36" i="44"/>
  <c r="G36" i="44" s="1"/>
  <c r="E28" i="44"/>
  <c r="G28" i="44" s="1"/>
  <c r="E11" i="44"/>
  <c r="G11" i="44" s="1"/>
  <c r="E201" i="44"/>
  <c r="G201" i="44" s="1"/>
  <c r="E170" i="44"/>
  <c r="G170" i="44" s="1"/>
  <c r="E58" i="44"/>
  <c r="G58" i="44" s="1"/>
  <c r="E50" i="44"/>
  <c r="G50" i="44" s="1"/>
  <c r="E40" i="44"/>
  <c r="G40" i="44" s="1"/>
  <c r="E21" i="32"/>
  <c r="F21" i="32" s="1"/>
  <c r="I21" i="32" s="1"/>
  <c r="J21" i="32" s="1"/>
  <c r="E49" i="32"/>
  <c r="F49" i="32" s="1"/>
  <c r="I49" i="32" s="1"/>
  <c r="J49" i="32" s="1"/>
  <c r="E13" i="32"/>
  <c r="F13" i="32" s="1"/>
  <c r="I13" i="32" s="1"/>
  <c r="J13" i="32" s="1"/>
  <c r="E53" i="32"/>
  <c r="F53" i="32" s="1"/>
  <c r="I53" i="32" s="1"/>
  <c r="J53" i="32" s="1"/>
  <c r="E113" i="44"/>
  <c r="G113" i="44" s="1"/>
  <c r="E56" i="44"/>
  <c r="G56" i="44" s="1"/>
  <c r="E37" i="44"/>
  <c r="G37" i="44" s="1"/>
  <c r="E17" i="44"/>
  <c r="G17" i="44" s="1"/>
  <c r="E17" i="32"/>
  <c r="F17" i="32" s="1"/>
  <c r="I17" i="32" s="1"/>
  <c r="J17" i="32" s="1"/>
  <c r="E45" i="32"/>
  <c r="F45" i="32" s="1"/>
  <c r="I45" i="32" s="1"/>
  <c r="J45" i="32" s="1"/>
  <c r="E33" i="32"/>
  <c r="F33" i="32" s="1"/>
  <c r="I33" i="32" s="1"/>
  <c r="J33" i="32" s="1"/>
  <c r="E9" i="32"/>
  <c r="F9" i="32" s="1"/>
  <c r="I9" i="32" s="1"/>
  <c r="J9" i="32" s="1"/>
  <c r="E51" i="34"/>
  <c r="F51" i="34" s="1"/>
  <c r="I51" i="34" s="1"/>
  <c r="J51" i="34" s="1"/>
  <c r="E102" i="34"/>
  <c r="F102" i="34" s="1"/>
  <c r="I102" i="34" s="1"/>
  <c r="J102" i="34" s="1"/>
  <c r="E123" i="34"/>
  <c r="F123" i="34" s="1"/>
  <c r="I123" i="34" s="1"/>
  <c r="J123" i="34" s="1"/>
  <c r="E128" i="34"/>
  <c r="F128" i="34" s="1"/>
  <c r="I128" i="34" s="1"/>
  <c r="J128" i="34" s="1"/>
  <c r="E170" i="34"/>
  <c r="F170" i="34" s="1"/>
  <c r="I170" i="34" s="1"/>
  <c r="J170" i="34" s="1"/>
  <c r="E91" i="34"/>
  <c r="F91" i="34" s="1"/>
  <c r="I91" i="34" s="1"/>
  <c r="J91" i="34" s="1"/>
  <c r="E86" i="34"/>
  <c r="F86" i="34" s="1"/>
  <c r="I86" i="34" s="1"/>
  <c r="J86" i="34" s="1"/>
  <c r="E182" i="34"/>
  <c r="F182" i="34" s="1"/>
  <c r="I182" i="34" s="1"/>
  <c r="J182" i="34" s="1"/>
  <c r="E168" i="34"/>
  <c r="F168" i="34" s="1"/>
  <c r="I168" i="34" s="1"/>
  <c r="J168" i="34" s="1"/>
  <c r="E110" i="34"/>
  <c r="F110" i="34" s="1"/>
  <c r="I110" i="34" s="1"/>
  <c r="J110" i="34" s="1"/>
  <c r="E19" i="34"/>
  <c r="F19" i="34" s="1"/>
  <c r="I19" i="34" s="1"/>
  <c r="J19" i="34" s="1"/>
  <c r="E11" i="34"/>
  <c r="F11" i="34" s="1"/>
  <c r="I11" i="34" s="1"/>
  <c r="J11" i="34" s="1"/>
  <c r="E153" i="34"/>
  <c r="F153" i="34" s="1"/>
  <c r="I153" i="34" s="1"/>
  <c r="J153" i="34" s="1"/>
  <c r="E109" i="34"/>
  <c r="F109" i="34" s="1"/>
  <c r="I109" i="34" s="1"/>
  <c r="J109" i="34" s="1"/>
  <c r="E43" i="34"/>
  <c r="F43" i="34" s="1"/>
  <c r="I43" i="34" s="1"/>
  <c r="J43" i="34" s="1"/>
  <c r="E10" i="34"/>
  <c r="F10" i="34" s="1"/>
  <c r="I10" i="34" s="1"/>
  <c r="J10" i="34" s="1"/>
  <c r="E152" i="34"/>
  <c r="F152" i="34" s="1"/>
  <c r="I152" i="34" s="1"/>
  <c r="J152" i="34" s="1"/>
  <c r="E147" i="34"/>
  <c r="F147" i="34" s="1"/>
  <c r="I147" i="34" s="1"/>
  <c r="J147" i="34" s="1"/>
  <c r="E142" i="34"/>
  <c r="F142" i="34" s="1"/>
  <c r="I142" i="34" s="1"/>
  <c r="J142" i="34" s="1"/>
  <c r="E136" i="34"/>
  <c r="F136" i="34" s="1"/>
  <c r="I136" i="34" s="1"/>
  <c r="J136" i="34" s="1"/>
  <c r="E126" i="34"/>
  <c r="F126" i="34" s="1"/>
  <c r="I126" i="34" s="1"/>
  <c r="J126" i="34" s="1"/>
  <c r="E100" i="34"/>
  <c r="F100" i="34" s="1"/>
  <c r="I100" i="34" s="1"/>
  <c r="J100" i="34" s="1"/>
  <c r="E48" i="34"/>
  <c r="F48" i="34" s="1"/>
  <c r="I48" i="34" s="1"/>
  <c r="J48" i="34" s="1"/>
  <c r="E174" i="34"/>
  <c r="F174" i="34" s="1"/>
  <c r="I174" i="34" s="1"/>
  <c r="J174" i="34" s="1"/>
  <c r="E150" i="34"/>
  <c r="F150" i="34" s="1"/>
  <c r="I150" i="34" s="1"/>
  <c r="J150" i="34" s="1"/>
  <c r="E135" i="34"/>
  <c r="F135" i="34" s="1"/>
  <c r="I135" i="34" s="1"/>
  <c r="J135" i="34" s="1"/>
  <c r="E35" i="34"/>
  <c r="F35" i="34" s="1"/>
  <c r="I35" i="34" s="1"/>
  <c r="J35" i="34" s="1"/>
  <c r="E15" i="34"/>
  <c r="F15" i="34" s="1"/>
  <c r="I15" i="34" s="1"/>
  <c r="J15" i="34" s="1"/>
  <c r="E7" i="34"/>
  <c r="F7" i="34" s="1"/>
  <c r="I7" i="34" s="1"/>
  <c r="J7" i="34" s="1"/>
  <c r="E178" i="34"/>
  <c r="F178" i="34" s="1"/>
  <c r="I178" i="34" s="1"/>
  <c r="J178" i="34" s="1"/>
  <c r="E164" i="34"/>
  <c r="F164" i="34" s="1"/>
  <c r="I164" i="34" s="1"/>
  <c r="J164" i="34" s="1"/>
  <c r="E118" i="34"/>
  <c r="F118" i="34" s="1"/>
  <c r="I118" i="34" s="1"/>
  <c r="J118" i="34" s="1"/>
  <c r="E111" i="34"/>
  <c r="F111" i="34" s="1"/>
  <c r="I111" i="34" s="1"/>
  <c r="J111" i="34" s="1"/>
  <c r="E85" i="34"/>
  <c r="F85" i="34" s="1"/>
  <c r="I85" i="34" s="1"/>
  <c r="J85" i="34" s="1"/>
  <c r="E71" i="34"/>
  <c r="F71" i="34" s="1"/>
  <c r="I71" i="34" s="1"/>
  <c r="J71" i="34" s="1"/>
  <c r="E63" i="34"/>
  <c r="F63" i="34" s="1"/>
  <c r="I63" i="34" s="1"/>
  <c r="J63" i="34" s="1"/>
  <c r="E31" i="34"/>
  <c r="F31" i="34" s="1"/>
  <c r="I31" i="34" s="1"/>
  <c r="J31" i="34" s="1"/>
  <c r="E58" i="34"/>
  <c r="F58" i="34" s="1"/>
  <c r="I58" i="34" s="1"/>
  <c r="J58" i="34" s="1"/>
  <c r="E18" i="34"/>
  <c r="F18" i="34" s="1"/>
  <c r="I18" i="34" s="1"/>
  <c r="J18" i="34" s="1"/>
  <c r="E121" i="34"/>
  <c r="F121" i="34" s="1"/>
  <c r="I121" i="34" s="1"/>
  <c r="J121" i="34" s="1"/>
  <c r="E74" i="34"/>
  <c r="F74" i="34" s="1"/>
  <c r="I74" i="34" s="1"/>
  <c r="J74" i="34" s="1"/>
  <c r="E66" i="34"/>
  <c r="F66" i="34" s="1"/>
  <c r="I66" i="34" s="1"/>
  <c r="J66" i="34" s="1"/>
  <c r="E140" i="34"/>
  <c r="F140" i="34" s="1"/>
  <c r="I140" i="34" s="1"/>
  <c r="J140" i="34" s="1"/>
  <c r="E137" i="34"/>
  <c r="F137" i="34" s="1"/>
  <c r="I137" i="34" s="1"/>
  <c r="J137" i="34" s="1"/>
  <c r="E87" i="34"/>
  <c r="F87" i="34" s="1"/>
  <c r="I87" i="34" s="1"/>
  <c r="J87" i="34" s="1"/>
  <c r="E169" i="34"/>
  <c r="F169" i="34" s="1"/>
  <c r="I169" i="34" s="1"/>
  <c r="J169" i="34" s="1"/>
  <c r="E158" i="34"/>
  <c r="F158" i="34" s="1"/>
  <c r="I158" i="34" s="1"/>
  <c r="J158" i="34" s="1"/>
  <c r="E131" i="34"/>
  <c r="F131" i="34" s="1"/>
  <c r="I131" i="34" s="1"/>
  <c r="J131" i="34" s="1"/>
  <c r="E90" i="34"/>
  <c r="F90" i="34" s="1"/>
  <c r="I90" i="34" s="1"/>
  <c r="J90" i="34" s="1"/>
  <c r="E199" i="44"/>
  <c r="G199" i="44" s="1"/>
  <c r="E183" i="44"/>
  <c r="G183" i="44" s="1"/>
  <c r="E167" i="44"/>
  <c r="G167" i="44" s="1"/>
  <c r="E191" i="44"/>
  <c r="G191" i="44" s="1"/>
  <c r="E175" i="44"/>
  <c r="G175" i="44" s="1"/>
  <c r="E103" i="44"/>
  <c r="G103" i="44" s="1"/>
  <c r="E111" i="44"/>
  <c r="G111" i="44" s="1"/>
  <c r="E31" i="44"/>
  <c r="G31" i="44" s="1"/>
  <c r="E140" i="44"/>
  <c r="G140" i="44" s="1"/>
  <c r="E136" i="44"/>
  <c r="G136" i="44" s="1"/>
  <c r="E124" i="44"/>
  <c r="G124" i="44" s="1"/>
  <c r="E122" i="44"/>
  <c r="G122" i="44" s="1"/>
  <c r="E47" i="44"/>
  <c r="G47" i="44" s="1"/>
  <c r="E160" i="44"/>
  <c r="G160" i="44" s="1"/>
  <c r="E148" i="44"/>
  <c r="G148" i="44" s="1"/>
  <c r="E144" i="44"/>
  <c r="G144" i="44" s="1"/>
  <c r="E110" i="44"/>
  <c r="G110" i="44" s="1"/>
  <c r="E87" i="44"/>
  <c r="G87" i="44" s="1"/>
  <c r="E39" i="44"/>
  <c r="G39" i="44" s="1"/>
  <c r="E156" i="44"/>
  <c r="G156" i="44" s="1"/>
  <c r="E152" i="44"/>
  <c r="G152" i="44" s="1"/>
  <c r="E107" i="44"/>
  <c r="G107" i="44" s="1"/>
  <c r="E55" i="44"/>
  <c r="G55" i="44" s="1"/>
  <c r="E79" i="44"/>
  <c r="G79" i="44" s="1"/>
  <c r="E15" i="44"/>
  <c r="G15" i="44" s="1"/>
  <c r="E128" i="44"/>
  <c r="G128" i="44" s="1"/>
  <c r="E117" i="44"/>
  <c r="G117" i="44" s="1"/>
  <c r="E100" i="44"/>
  <c r="G100" i="44" s="1"/>
  <c r="E71" i="44"/>
  <c r="G71" i="44" s="1"/>
  <c r="E23" i="44"/>
  <c r="G23" i="44" s="1"/>
  <c r="E120" i="44"/>
  <c r="G120" i="44" s="1"/>
  <c r="E63" i="44"/>
  <c r="G63" i="44" s="1"/>
  <c r="E7" i="44"/>
  <c r="G7" i="44" s="1"/>
  <c r="E132" i="44"/>
  <c r="G132" i="44" s="1"/>
  <c r="E97" i="44"/>
  <c r="G97" i="44" s="1"/>
  <c r="E73" i="44"/>
  <c r="G73" i="44" s="1"/>
  <c r="E50" i="41"/>
  <c r="L50" i="41" s="1"/>
  <c r="M50" i="41" s="1"/>
  <c r="E42" i="41"/>
  <c r="L42" i="41" s="1"/>
  <c r="M42" i="41" s="1"/>
  <c r="E34" i="41"/>
  <c r="L34" i="41" s="1"/>
  <c r="M34" i="41" s="1"/>
  <c r="E26" i="41"/>
  <c r="L26" i="41" s="1"/>
  <c r="M26" i="41" s="1"/>
  <c r="E18" i="41"/>
  <c r="L18" i="41" s="1"/>
  <c r="M18" i="41" s="1"/>
  <c r="E10" i="41"/>
  <c r="L10" i="41" s="1"/>
  <c r="M10" i="41" s="1"/>
  <c r="E49" i="41"/>
  <c r="L49" i="41" s="1"/>
  <c r="M49" i="41" s="1"/>
  <c r="E41" i="41"/>
  <c r="L41" i="41" s="1"/>
  <c r="M41" i="41" s="1"/>
  <c r="E33" i="41"/>
  <c r="L33" i="41" s="1"/>
  <c r="M33" i="41" s="1"/>
  <c r="E25" i="41"/>
  <c r="L25" i="41" s="1"/>
  <c r="M25" i="41" s="1"/>
  <c r="E17" i="41"/>
  <c r="L17" i="41" s="1"/>
  <c r="M17" i="41" s="1"/>
  <c r="E9" i="41"/>
  <c r="L9" i="41" s="1"/>
  <c r="M9" i="41" s="1"/>
  <c r="E48" i="41"/>
  <c r="L48" i="41" s="1"/>
  <c r="M48" i="41" s="1"/>
  <c r="E40" i="41"/>
  <c r="L40" i="41" s="1"/>
  <c r="M40" i="41" s="1"/>
  <c r="E32" i="41"/>
  <c r="L32" i="41" s="1"/>
  <c r="M32" i="41" s="1"/>
  <c r="E24" i="41"/>
  <c r="L24" i="41" s="1"/>
  <c r="M24" i="41" s="1"/>
  <c r="E16" i="41"/>
  <c r="L16" i="41" s="1"/>
  <c r="M16" i="41" s="1"/>
  <c r="E8" i="41"/>
  <c r="L8" i="41" s="1"/>
  <c r="M8" i="41" s="1"/>
  <c r="E47" i="41"/>
  <c r="L47" i="41" s="1"/>
  <c r="M47" i="41" s="1"/>
  <c r="E39" i="41"/>
  <c r="L39" i="41" s="1"/>
  <c r="M39" i="41" s="1"/>
  <c r="E31" i="41"/>
  <c r="L31" i="41" s="1"/>
  <c r="M31" i="41" s="1"/>
  <c r="E23" i="41"/>
  <c r="L23" i="41" s="1"/>
  <c r="M23" i="41" s="1"/>
  <c r="E15" i="41"/>
  <c r="L15" i="41" s="1"/>
  <c r="M15" i="41" s="1"/>
  <c r="E7" i="41"/>
  <c r="L7" i="41" s="1"/>
  <c r="M7" i="41" s="1"/>
  <c r="E54" i="41"/>
  <c r="L54" i="41" s="1"/>
  <c r="M54" i="41" s="1"/>
  <c r="E46" i="41"/>
  <c r="L46" i="41" s="1"/>
  <c r="M46" i="41" s="1"/>
  <c r="E38" i="41"/>
  <c r="L38" i="41" s="1"/>
  <c r="M38" i="41" s="1"/>
  <c r="E30" i="41"/>
  <c r="L30" i="41" s="1"/>
  <c r="M30" i="41" s="1"/>
  <c r="E22" i="41"/>
  <c r="L22" i="41" s="1"/>
  <c r="M22" i="41" s="1"/>
  <c r="E14" i="41"/>
  <c r="L14" i="41" s="1"/>
  <c r="M14" i="41" s="1"/>
  <c r="E6" i="41"/>
  <c r="L6" i="41" s="1"/>
  <c r="M6" i="41" s="1"/>
  <c r="E53" i="41"/>
  <c r="L53" i="41" s="1"/>
  <c r="M53" i="41" s="1"/>
  <c r="E45" i="41"/>
  <c r="L45" i="41" s="1"/>
  <c r="M45" i="41" s="1"/>
  <c r="E37" i="41"/>
  <c r="L37" i="41" s="1"/>
  <c r="M37" i="41" s="1"/>
  <c r="E29" i="41"/>
  <c r="L29" i="41" s="1"/>
  <c r="M29" i="41" s="1"/>
  <c r="E21" i="41"/>
  <c r="L21" i="41" s="1"/>
  <c r="M21" i="41" s="1"/>
  <c r="E13" i="41"/>
  <c r="L13" i="41" s="1"/>
  <c r="M13" i="41" s="1"/>
  <c r="E5" i="41"/>
  <c r="L5" i="41" s="1"/>
  <c r="M5" i="41" s="1"/>
  <c r="E52" i="41"/>
  <c r="L52" i="41" s="1"/>
  <c r="M52" i="41" s="1"/>
  <c r="E44" i="41"/>
  <c r="L44" i="41" s="1"/>
  <c r="M44" i="41" s="1"/>
  <c r="E36" i="41"/>
  <c r="L36" i="41" s="1"/>
  <c r="M36" i="41" s="1"/>
  <c r="E28" i="41"/>
  <c r="L28" i="41" s="1"/>
  <c r="M28" i="41" s="1"/>
  <c r="E20" i="41"/>
  <c r="L20" i="41" s="1"/>
  <c r="M20" i="41" s="1"/>
  <c r="E12" i="41"/>
  <c r="L12" i="41" s="1"/>
  <c r="M12" i="41" s="1"/>
  <c r="E4" i="41"/>
  <c r="L4" i="41" s="1"/>
  <c r="M4" i="41" s="1"/>
  <c r="E51" i="41"/>
  <c r="L51" i="41" s="1"/>
  <c r="M51" i="41" s="1"/>
  <c r="E43" i="41"/>
  <c r="L43" i="41" s="1"/>
  <c r="M43" i="41" s="1"/>
  <c r="E35" i="41"/>
  <c r="L35" i="41" s="1"/>
  <c r="M35" i="41" s="1"/>
  <c r="E27" i="41"/>
  <c r="L27" i="41" s="1"/>
  <c r="M27" i="41" s="1"/>
  <c r="E19" i="41"/>
  <c r="L19" i="41" s="1"/>
  <c r="M19" i="41" s="1"/>
  <c r="E11" i="41"/>
  <c r="L11" i="41" s="1"/>
  <c r="M11" i="41" s="1"/>
  <c r="E3" i="41"/>
  <c r="L3" i="41" s="1"/>
  <c r="M3" i="41" s="1"/>
  <c r="E181" i="34"/>
  <c r="F181" i="34" s="1"/>
  <c r="I181" i="34" s="1"/>
  <c r="J181" i="34" s="1"/>
  <c r="E177" i="34"/>
  <c r="F177" i="34" s="1"/>
  <c r="I177" i="34" s="1"/>
  <c r="J177" i="34" s="1"/>
  <c r="E173" i="34"/>
  <c r="F173" i="34" s="1"/>
  <c r="I173" i="34" s="1"/>
  <c r="J173" i="34" s="1"/>
  <c r="E184" i="34"/>
  <c r="F184" i="34" s="1"/>
  <c r="I184" i="34" s="1"/>
  <c r="J184" i="34" s="1"/>
  <c r="E180" i="34"/>
  <c r="F180" i="34" s="1"/>
  <c r="I180" i="34" s="1"/>
  <c r="J180" i="34" s="1"/>
  <c r="E176" i="34"/>
  <c r="F176" i="34" s="1"/>
  <c r="I176" i="34" s="1"/>
  <c r="J176" i="34" s="1"/>
  <c r="E183" i="34"/>
  <c r="F183" i="34" s="1"/>
  <c r="I183" i="34" s="1"/>
  <c r="J183" i="34" s="1"/>
  <c r="E179" i="34"/>
  <c r="F179" i="34" s="1"/>
  <c r="I179" i="34" s="1"/>
  <c r="J179" i="34" s="1"/>
  <c r="E175" i="34"/>
  <c r="F175" i="34" s="1"/>
  <c r="I175" i="34" s="1"/>
  <c r="J175" i="34" s="1"/>
  <c r="E141" i="34"/>
  <c r="F141" i="34" s="1"/>
  <c r="I141" i="34" s="1"/>
  <c r="J141" i="34" s="1"/>
  <c r="E113" i="34"/>
  <c r="F113" i="34" s="1"/>
  <c r="I113" i="34" s="1"/>
  <c r="J113" i="34" s="1"/>
  <c r="E146" i="34"/>
  <c r="F146" i="34" s="1"/>
  <c r="I146" i="34" s="1"/>
  <c r="J146" i="34" s="1"/>
  <c r="E107" i="34"/>
  <c r="F107" i="34" s="1"/>
  <c r="I107" i="34" s="1"/>
  <c r="J107" i="34" s="1"/>
  <c r="E204" i="34"/>
  <c r="F204" i="34" s="1"/>
  <c r="I204" i="34" s="1"/>
  <c r="J204" i="34" s="1"/>
  <c r="E203" i="34"/>
  <c r="F203" i="34" s="1"/>
  <c r="I203" i="34" s="1"/>
  <c r="J203" i="34" s="1"/>
  <c r="E202" i="34"/>
  <c r="F202" i="34" s="1"/>
  <c r="I202" i="34" s="1"/>
  <c r="J202" i="34" s="1"/>
  <c r="E201" i="34"/>
  <c r="F201" i="34" s="1"/>
  <c r="I201" i="34" s="1"/>
  <c r="J201" i="34" s="1"/>
  <c r="E200" i="34"/>
  <c r="F200" i="34" s="1"/>
  <c r="I200" i="34" s="1"/>
  <c r="J200" i="34" s="1"/>
  <c r="E199" i="34"/>
  <c r="F199" i="34" s="1"/>
  <c r="I199" i="34" s="1"/>
  <c r="J199" i="34" s="1"/>
  <c r="E198" i="34"/>
  <c r="F198" i="34" s="1"/>
  <c r="I198" i="34" s="1"/>
  <c r="J198" i="34" s="1"/>
  <c r="E197" i="34"/>
  <c r="F197" i="34" s="1"/>
  <c r="I197" i="34" s="1"/>
  <c r="J197" i="34" s="1"/>
  <c r="E196" i="34"/>
  <c r="F196" i="34" s="1"/>
  <c r="I196" i="34" s="1"/>
  <c r="J196" i="34" s="1"/>
  <c r="E195" i="34"/>
  <c r="F195" i="34" s="1"/>
  <c r="I195" i="34" s="1"/>
  <c r="J195" i="34" s="1"/>
  <c r="E194" i="34"/>
  <c r="F194" i="34" s="1"/>
  <c r="I194" i="34" s="1"/>
  <c r="J194" i="34" s="1"/>
  <c r="E193" i="34"/>
  <c r="F193" i="34" s="1"/>
  <c r="I193" i="34" s="1"/>
  <c r="J193" i="34" s="1"/>
  <c r="E192" i="34"/>
  <c r="F192" i="34" s="1"/>
  <c r="I192" i="34" s="1"/>
  <c r="J192" i="34" s="1"/>
  <c r="E191" i="34"/>
  <c r="F191" i="34" s="1"/>
  <c r="I191" i="34" s="1"/>
  <c r="J191" i="34" s="1"/>
  <c r="E190" i="34"/>
  <c r="F190" i="34" s="1"/>
  <c r="I190" i="34" s="1"/>
  <c r="J190" i="34" s="1"/>
  <c r="E189" i="34"/>
  <c r="F189" i="34" s="1"/>
  <c r="I189" i="34" s="1"/>
  <c r="J189" i="34" s="1"/>
  <c r="E188" i="34"/>
  <c r="F188" i="34" s="1"/>
  <c r="I188" i="34" s="1"/>
  <c r="J188" i="34" s="1"/>
  <c r="E187" i="34"/>
  <c r="F187" i="34" s="1"/>
  <c r="I187" i="34" s="1"/>
  <c r="J187" i="34" s="1"/>
  <c r="E186" i="34"/>
  <c r="F186" i="34" s="1"/>
  <c r="I186" i="34" s="1"/>
  <c r="J186" i="34" s="1"/>
  <c r="E185" i="34"/>
  <c r="F185" i="34" s="1"/>
  <c r="I185" i="34" s="1"/>
  <c r="J185" i="34" s="1"/>
  <c r="E94" i="34"/>
  <c r="F94" i="34" s="1"/>
  <c r="I94" i="34" s="1"/>
  <c r="J94" i="34" s="1"/>
  <c r="E92" i="34"/>
  <c r="F92" i="34" s="1"/>
  <c r="I92" i="34" s="1"/>
  <c r="J92" i="34" s="1"/>
  <c r="E83" i="34"/>
  <c r="F83" i="34" s="1"/>
  <c r="I83" i="34" s="1"/>
  <c r="J83" i="34" s="1"/>
  <c r="E96" i="34"/>
  <c r="F96" i="34" s="1"/>
  <c r="I96" i="34" s="1"/>
  <c r="J96" i="34" s="1"/>
  <c r="E80" i="34"/>
  <c r="F80" i="34" s="1"/>
  <c r="I80" i="34" s="1"/>
  <c r="J80" i="34" s="1"/>
  <c r="E68" i="34"/>
  <c r="F68" i="34" s="1"/>
  <c r="I68" i="34" s="1"/>
  <c r="J68" i="34" s="1"/>
  <c r="E116" i="34"/>
  <c r="F116" i="34" s="1"/>
  <c r="I116" i="34" s="1"/>
  <c r="J116" i="34" s="1"/>
  <c r="E112" i="34"/>
  <c r="F112" i="34" s="1"/>
  <c r="I112" i="34" s="1"/>
  <c r="J112" i="34" s="1"/>
  <c r="E104" i="34"/>
  <c r="F104" i="34" s="1"/>
  <c r="I104" i="34" s="1"/>
  <c r="J104" i="34" s="1"/>
  <c r="E98" i="34"/>
  <c r="F98" i="34" s="1"/>
  <c r="I98" i="34" s="1"/>
  <c r="J98" i="34" s="1"/>
  <c r="E47" i="34"/>
  <c r="F47" i="34" s="1"/>
  <c r="I47" i="34" s="1"/>
  <c r="J47" i="34" s="1"/>
  <c r="E20" i="34"/>
  <c r="F20" i="34" s="1"/>
  <c r="I20" i="34" s="1"/>
  <c r="J20" i="34" s="1"/>
  <c r="E114" i="34"/>
  <c r="F114" i="34" s="1"/>
  <c r="I114" i="34" s="1"/>
  <c r="J114" i="34" s="1"/>
  <c r="E106" i="34"/>
  <c r="F106" i="34" s="1"/>
  <c r="I106" i="34" s="1"/>
  <c r="J106" i="34" s="1"/>
  <c r="E89" i="34"/>
  <c r="F89" i="34" s="1"/>
  <c r="I89" i="34" s="1"/>
  <c r="J89" i="34" s="1"/>
  <c r="E78" i="34"/>
  <c r="F78" i="34" s="1"/>
  <c r="I78" i="34" s="1"/>
  <c r="J78" i="34" s="1"/>
  <c r="E32" i="34"/>
  <c r="F32" i="34" s="1"/>
  <c r="I32" i="34" s="1"/>
  <c r="J32" i="34" s="1"/>
  <c r="E9" i="34"/>
  <c r="F9" i="34" s="1"/>
  <c r="I9" i="34" s="1"/>
  <c r="J9" i="34" s="1"/>
  <c r="E166" i="34"/>
  <c r="F166" i="34" s="1"/>
  <c r="I166" i="34" s="1"/>
  <c r="J166" i="34" s="1"/>
  <c r="E161" i="34"/>
  <c r="F161" i="34" s="1"/>
  <c r="I161" i="34" s="1"/>
  <c r="J161" i="34" s="1"/>
  <c r="E139" i="34"/>
  <c r="F139" i="34" s="1"/>
  <c r="I139" i="34" s="1"/>
  <c r="J139" i="34" s="1"/>
  <c r="E134" i="34"/>
  <c r="F134" i="34" s="1"/>
  <c r="I134" i="34" s="1"/>
  <c r="J134" i="34" s="1"/>
  <c r="E129" i="34"/>
  <c r="F129" i="34" s="1"/>
  <c r="I129" i="34" s="1"/>
  <c r="J129" i="34" s="1"/>
  <c r="E41" i="34"/>
  <c r="F41" i="34" s="1"/>
  <c r="I41" i="34" s="1"/>
  <c r="J41" i="34" s="1"/>
  <c r="E97" i="34"/>
  <c r="F97" i="34" s="1"/>
  <c r="I97" i="34" s="1"/>
  <c r="J97" i="34" s="1"/>
  <c r="E105" i="34"/>
  <c r="F105" i="34" s="1"/>
  <c r="I105" i="34" s="1"/>
  <c r="J105" i="34" s="1"/>
  <c r="E62" i="34"/>
  <c r="F62" i="34" s="1"/>
  <c r="I62" i="34" s="1"/>
  <c r="J62" i="34" s="1"/>
  <c r="E53" i="34"/>
  <c r="F53" i="34" s="1"/>
  <c r="I53" i="34" s="1"/>
  <c r="J53" i="34" s="1"/>
  <c r="E26" i="34"/>
  <c r="F26" i="34" s="1"/>
  <c r="I26" i="34" s="1"/>
  <c r="J26" i="34" s="1"/>
  <c r="E44" i="34"/>
  <c r="F44" i="34" s="1"/>
  <c r="I44" i="34" s="1"/>
  <c r="J44" i="34" s="1"/>
  <c r="E38" i="34"/>
  <c r="F38" i="34" s="1"/>
  <c r="I38" i="34" s="1"/>
  <c r="J38" i="34" s="1"/>
  <c r="E29" i="34"/>
  <c r="F29" i="34" s="1"/>
  <c r="I29" i="34" s="1"/>
  <c r="J29" i="34" s="1"/>
  <c r="E12" i="34"/>
  <c r="F12" i="34" s="1"/>
  <c r="I12" i="34" s="1"/>
  <c r="J12" i="34" s="1"/>
  <c r="E77" i="34"/>
  <c r="F77" i="34" s="1"/>
  <c r="I77" i="34" s="1"/>
  <c r="J77" i="34" s="1"/>
  <c r="E65" i="34"/>
  <c r="F65" i="34" s="1"/>
  <c r="I65" i="34" s="1"/>
  <c r="J65" i="34" s="1"/>
  <c r="E28" i="34"/>
  <c r="F28" i="34" s="1"/>
  <c r="I28" i="34" s="1"/>
  <c r="J28" i="34" s="1"/>
  <c r="E17" i="34"/>
  <c r="F17" i="34" s="1"/>
  <c r="I17" i="34" s="1"/>
  <c r="J17" i="34" s="1"/>
  <c r="E6" i="34"/>
  <c r="F6" i="34" s="1"/>
  <c r="I6" i="34" s="1"/>
  <c r="J6" i="34" s="1"/>
  <c r="E79" i="34"/>
  <c r="F79" i="34" s="1"/>
  <c r="I79" i="34" s="1"/>
  <c r="J79" i="34" s="1"/>
  <c r="E55" i="34"/>
  <c r="F55" i="34" s="1"/>
  <c r="I55" i="34" s="1"/>
  <c r="J55" i="34" s="1"/>
  <c r="E52" i="34"/>
  <c r="F52" i="34" s="1"/>
  <c r="I52" i="34" s="1"/>
  <c r="J52" i="34" s="1"/>
  <c r="E46" i="34"/>
  <c r="F46" i="34" s="1"/>
  <c r="I46" i="34" s="1"/>
  <c r="J46" i="34" s="1"/>
  <c r="E37" i="34"/>
  <c r="F37" i="34" s="1"/>
  <c r="I37" i="34" s="1"/>
  <c r="J37" i="34" s="1"/>
  <c r="E34" i="34"/>
  <c r="F34" i="34" s="1"/>
  <c r="I34" i="34" s="1"/>
  <c r="J34" i="34" s="1"/>
  <c r="E25" i="34"/>
  <c r="F25" i="34" s="1"/>
  <c r="I25" i="34" s="1"/>
  <c r="J25" i="34" s="1"/>
  <c r="E14" i="34"/>
  <c r="F14" i="34" s="1"/>
  <c r="I14" i="34" s="1"/>
  <c r="J14" i="34" s="1"/>
  <c r="E76" i="34"/>
  <c r="F76" i="34" s="1"/>
  <c r="I76" i="34" s="1"/>
  <c r="J76" i="34" s="1"/>
  <c r="E70" i="34"/>
  <c r="F70" i="34" s="1"/>
  <c r="I70" i="34" s="1"/>
  <c r="J70" i="34" s="1"/>
  <c r="E61" i="34"/>
  <c r="F61" i="34" s="1"/>
  <c r="I61" i="34" s="1"/>
  <c r="J61" i="34" s="1"/>
  <c r="E49" i="34"/>
  <c r="F49" i="34" s="1"/>
  <c r="I49" i="34" s="1"/>
  <c r="J49" i="34" s="1"/>
  <c r="E22" i="34"/>
  <c r="F22" i="34" s="1"/>
  <c r="I22" i="34" s="1"/>
  <c r="J22" i="34" s="1"/>
  <c r="E81" i="34"/>
  <c r="F81" i="34" s="1"/>
  <c r="I81" i="34" s="1"/>
  <c r="J81" i="34" s="1"/>
  <c r="E73" i="34"/>
  <c r="F73" i="34" s="1"/>
  <c r="I73" i="34" s="1"/>
  <c r="J73" i="34" s="1"/>
  <c r="E39" i="34"/>
  <c r="F39" i="34" s="1"/>
  <c r="I39" i="34" s="1"/>
  <c r="J39" i="34" s="1"/>
  <c r="E36" i="34"/>
  <c r="F36" i="34" s="1"/>
  <c r="I36" i="34" s="1"/>
  <c r="J36" i="34" s="1"/>
  <c r="E30" i="34"/>
  <c r="F30" i="34" s="1"/>
  <c r="I30" i="34" s="1"/>
  <c r="J30" i="34" s="1"/>
  <c r="E5" i="34"/>
  <c r="F5" i="34" s="1"/>
  <c r="I5" i="34" s="1"/>
  <c r="J5" i="34" s="1"/>
  <c r="E60" i="34"/>
  <c r="F60" i="34" s="1"/>
  <c r="I60" i="34" s="1"/>
  <c r="J60" i="34" s="1"/>
  <c r="E54" i="34"/>
  <c r="F54" i="34" s="1"/>
  <c r="I54" i="34" s="1"/>
  <c r="J54" i="34" s="1"/>
  <c r="E45" i="34"/>
  <c r="F45" i="34" s="1"/>
  <c r="I45" i="34" s="1"/>
  <c r="J45" i="34" s="1"/>
  <c r="E33" i="34"/>
  <c r="F33" i="34" s="1"/>
  <c r="I33" i="34" s="1"/>
  <c r="J33" i="34" s="1"/>
  <c r="E13" i="34"/>
  <c r="F13" i="34" s="1"/>
  <c r="I13" i="34" s="1"/>
  <c r="J13" i="34" s="1"/>
  <c r="E69" i="34"/>
  <c r="F69" i="34" s="1"/>
  <c r="I69" i="34" s="1"/>
  <c r="J69" i="34" s="1"/>
  <c r="E57" i="34"/>
  <c r="F57" i="34" s="1"/>
  <c r="I57" i="34" s="1"/>
  <c r="J57" i="34" s="1"/>
  <c r="E21" i="34"/>
  <c r="F21" i="34" s="1"/>
  <c r="I21" i="34" s="1"/>
  <c r="J21" i="34" s="1"/>
  <c r="E4" i="34"/>
  <c r="F4" i="34" s="1"/>
  <c r="I4" i="34" s="1"/>
  <c r="J4" i="34" s="1"/>
  <c r="E3" i="34"/>
  <c r="F3" i="34" s="1"/>
  <c r="I3" i="34" s="1"/>
  <c r="J3" i="34" s="1"/>
  <c r="L2" i="34"/>
  <c r="P2" i="34" s="1"/>
  <c r="F11" i="36" s="1"/>
  <c r="E46" i="32"/>
  <c r="F46" i="32" s="1"/>
  <c r="I46" i="32" s="1"/>
  <c r="J46" i="32" s="1"/>
  <c r="E28" i="32"/>
  <c r="F28" i="32" s="1"/>
  <c r="I28" i="32" s="1"/>
  <c r="J28" i="32" s="1"/>
  <c r="E14" i="32"/>
  <c r="F14" i="32" s="1"/>
  <c r="I14" i="32" s="1"/>
  <c r="J14" i="32" s="1"/>
  <c r="E50" i="32"/>
  <c r="F50" i="32" s="1"/>
  <c r="I50" i="32" s="1"/>
  <c r="J50" i="32" s="1"/>
  <c r="E23" i="32"/>
  <c r="F23" i="32" s="1"/>
  <c r="I23" i="32" s="1"/>
  <c r="J23" i="32" s="1"/>
  <c r="E18" i="32"/>
  <c r="F18" i="32" s="1"/>
  <c r="I18" i="32" s="1"/>
  <c r="J18" i="32" s="1"/>
  <c r="E54" i="32"/>
  <c r="F54" i="32" s="1"/>
  <c r="I54" i="32" s="1"/>
  <c r="J54" i="32" s="1"/>
  <c r="E36" i="32"/>
  <c r="F36" i="32" s="1"/>
  <c r="I36" i="32" s="1"/>
  <c r="J36" i="32" s="1"/>
  <c r="E22" i="32"/>
  <c r="F22" i="32" s="1"/>
  <c r="I22" i="32" s="1"/>
  <c r="J22" i="32" s="1"/>
  <c r="E31" i="32"/>
  <c r="F31" i="32" s="1"/>
  <c r="I31" i="32" s="1"/>
  <c r="J31" i="32" s="1"/>
  <c r="E26" i="32"/>
  <c r="F26" i="32" s="1"/>
  <c r="I26" i="32" s="1"/>
  <c r="J26" i="32" s="1"/>
  <c r="E8" i="32"/>
  <c r="F8" i="32" s="1"/>
  <c r="I8" i="32" s="1"/>
  <c r="J8" i="32" s="1"/>
  <c r="E44" i="32"/>
  <c r="F44" i="32" s="1"/>
  <c r="I44" i="32" s="1"/>
  <c r="J44" i="32" s="1"/>
  <c r="E30" i="32"/>
  <c r="F30" i="32" s="1"/>
  <c r="I30" i="32" s="1"/>
  <c r="J30" i="32" s="1"/>
  <c r="E12" i="32"/>
  <c r="F12" i="32" s="1"/>
  <c r="I12" i="32" s="1"/>
  <c r="J12" i="32" s="1"/>
  <c r="E7" i="32"/>
  <c r="F7" i="32" s="1"/>
  <c r="I7" i="32" s="1"/>
  <c r="J7" i="32" s="1"/>
  <c r="E39" i="32"/>
  <c r="F39" i="32" s="1"/>
  <c r="I39" i="32" s="1"/>
  <c r="J39" i="32" s="1"/>
  <c r="E34" i="32"/>
  <c r="F34" i="32" s="1"/>
  <c r="I34" i="32" s="1"/>
  <c r="J34" i="32" s="1"/>
  <c r="E6" i="32"/>
  <c r="F6" i="32" s="1"/>
  <c r="I6" i="32" s="1"/>
  <c r="J6" i="32" s="1"/>
  <c r="E52" i="32"/>
  <c r="F52" i="32" s="1"/>
  <c r="I52" i="32" s="1"/>
  <c r="J52" i="32" s="1"/>
  <c r="E38" i="32"/>
  <c r="F38" i="32" s="1"/>
  <c r="I38" i="32" s="1"/>
  <c r="J38" i="32" s="1"/>
  <c r="E20" i="32"/>
  <c r="F20" i="32" s="1"/>
  <c r="I20" i="32" s="1"/>
  <c r="J20" i="32" s="1"/>
  <c r="E47" i="32"/>
  <c r="F47" i="32" s="1"/>
  <c r="I47" i="32" s="1"/>
  <c r="J47" i="32" s="1"/>
  <c r="E42" i="32"/>
  <c r="F42" i="32" s="1"/>
  <c r="I42" i="32" s="1"/>
  <c r="J42" i="32" s="1"/>
  <c r="E15" i="32"/>
  <c r="F15" i="32" s="1"/>
  <c r="I15" i="32" s="1"/>
  <c r="J15" i="32" s="1"/>
  <c r="E10" i="32"/>
  <c r="F10" i="32" s="1"/>
  <c r="I10" i="32" s="1"/>
  <c r="J10" i="32" s="1"/>
  <c r="E51" i="32"/>
  <c r="F51" i="32" s="1"/>
  <c r="I51" i="32" s="1"/>
  <c r="J51" i="32" s="1"/>
  <c r="E43" i="32"/>
  <c r="F43" i="32" s="1"/>
  <c r="I43" i="32" s="1"/>
  <c r="J43" i="32" s="1"/>
  <c r="E35" i="32"/>
  <c r="F35" i="32" s="1"/>
  <c r="I35" i="32" s="1"/>
  <c r="J35" i="32" s="1"/>
  <c r="E27" i="32"/>
  <c r="F27" i="32" s="1"/>
  <c r="I27" i="32" s="1"/>
  <c r="J27" i="32" s="1"/>
  <c r="E19" i="32"/>
  <c r="F19" i="32" s="1"/>
  <c r="I19" i="32" s="1"/>
  <c r="J19" i="32" s="1"/>
  <c r="E11" i="32"/>
  <c r="F11" i="32" s="1"/>
  <c r="I11" i="32" s="1"/>
  <c r="J11" i="32" s="1"/>
  <c r="L2" i="32"/>
  <c r="O2" i="32" s="1"/>
  <c r="E10" i="36" s="1"/>
  <c r="P2" i="44"/>
  <c r="E5" i="32"/>
  <c r="F5" i="32" s="1"/>
  <c r="I5" i="32" s="1"/>
  <c r="J5" i="32" s="1"/>
  <c r="E4" i="32"/>
  <c r="F4" i="32" s="1"/>
  <c r="I4" i="32" s="1"/>
  <c r="J4" i="32" s="1"/>
  <c r="E3" i="32"/>
  <c r="F3" i="32" s="1"/>
  <c r="I3" i="32" s="1"/>
  <c r="J3" i="32" s="1"/>
  <c r="E6" i="44"/>
  <c r="G6" i="44" s="1"/>
  <c r="E3" i="44"/>
  <c r="G3" i="44" s="1"/>
  <c r="E5" i="44"/>
  <c r="G5" i="44" s="1"/>
  <c r="C2" i="41"/>
  <c r="C3" i="8"/>
  <c r="L3" i="8"/>
  <c r="M3" i="8" s="1"/>
  <c r="C4" i="8"/>
  <c r="L4" i="8"/>
  <c r="M4" i="8" s="1"/>
  <c r="C5" i="8"/>
  <c r="L5" i="8"/>
  <c r="M5" i="8" s="1"/>
  <c r="C6" i="8"/>
  <c r="L6" i="8"/>
  <c r="M6" i="8" s="1"/>
  <c r="C7" i="8"/>
  <c r="L7" i="8"/>
  <c r="M7" i="8" s="1"/>
  <c r="C8" i="8"/>
  <c r="L8" i="8"/>
  <c r="M8" i="8" s="1"/>
  <c r="C9" i="8"/>
  <c r="L9" i="8"/>
  <c r="M9" i="8" s="1"/>
  <c r="C10" i="8"/>
  <c r="L10" i="8"/>
  <c r="M10" i="8" s="1"/>
  <c r="C11" i="8"/>
  <c r="L11" i="8"/>
  <c r="M11" i="8" s="1"/>
  <c r="C12" i="8"/>
  <c r="L12" i="8"/>
  <c r="M12" i="8" s="1"/>
  <c r="C13" i="8"/>
  <c r="L13" i="8"/>
  <c r="M13" i="8" s="1"/>
  <c r="C14" i="8"/>
  <c r="L14" i="8"/>
  <c r="M14" i="8" s="1"/>
  <c r="C15" i="8"/>
  <c r="L15" i="8"/>
  <c r="M15" i="8" s="1"/>
  <c r="C16" i="8"/>
  <c r="L16" i="8"/>
  <c r="M16" i="8" s="1"/>
  <c r="C17" i="8"/>
  <c r="L17" i="8"/>
  <c r="M17" i="8" s="1"/>
  <c r="C18" i="8"/>
  <c r="L18" i="8"/>
  <c r="M18" i="8" s="1"/>
  <c r="C19" i="8"/>
  <c r="L19" i="8"/>
  <c r="M19" i="8" s="1"/>
  <c r="C20" i="8"/>
  <c r="L20" i="8"/>
  <c r="M20" i="8" s="1"/>
  <c r="C21" i="8"/>
  <c r="L21" i="8"/>
  <c r="M21" i="8" s="1"/>
  <c r="C22" i="8"/>
  <c r="L22" i="8"/>
  <c r="M22" i="8" s="1"/>
  <c r="C23" i="8"/>
  <c r="L23" i="8"/>
  <c r="M23" i="8" s="1"/>
  <c r="C24" i="8"/>
  <c r="L24" i="8"/>
  <c r="M24" i="8" s="1"/>
  <c r="C25" i="8"/>
  <c r="L25" i="8"/>
  <c r="M25" i="8" s="1"/>
  <c r="C26" i="8"/>
  <c r="L26" i="8"/>
  <c r="M26" i="8" s="1"/>
  <c r="C27" i="8"/>
  <c r="L27" i="8"/>
  <c r="M27" i="8" s="1"/>
  <c r="C28" i="8"/>
  <c r="L28" i="8"/>
  <c r="M28" i="8" s="1"/>
  <c r="C29" i="8"/>
  <c r="L29" i="8"/>
  <c r="M29" i="8" s="1"/>
  <c r="C30" i="8"/>
  <c r="L30" i="8"/>
  <c r="M30" i="8" s="1"/>
  <c r="C31" i="8"/>
  <c r="L31" i="8"/>
  <c r="M31" i="8" s="1"/>
  <c r="C32" i="8"/>
  <c r="L32" i="8"/>
  <c r="M32" i="8" s="1"/>
  <c r="C33" i="8"/>
  <c r="L33" i="8"/>
  <c r="M33" i="8" s="1"/>
  <c r="C34" i="8"/>
  <c r="L34" i="8"/>
  <c r="M34" i="8" s="1"/>
  <c r="C35" i="8"/>
  <c r="L35" i="8"/>
  <c r="M35" i="8" s="1"/>
  <c r="C36" i="8"/>
  <c r="L36" i="8"/>
  <c r="M36" i="8" s="1"/>
  <c r="C37" i="8"/>
  <c r="L37" i="8"/>
  <c r="M37" i="8" s="1"/>
  <c r="C38" i="8"/>
  <c r="L38" i="8"/>
  <c r="M38" i="8" s="1"/>
  <c r="C39" i="8"/>
  <c r="L39" i="8"/>
  <c r="M39" i="8" s="1"/>
  <c r="C40" i="8"/>
  <c r="L40" i="8"/>
  <c r="M40" i="8" s="1"/>
  <c r="C41" i="8"/>
  <c r="L41" i="8"/>
  <c r="M41" i="8" s="1"/>
  <c r="C42" i="8"/>
  <c r="L42" i="8"/>
  <c r="M42" i="8" s="1"/>
  <c r="C43" i="8"/>
  <c r="L43" i="8"/>
  <c r="M43" i="8" s="1"/>
  <c r="C44" i="8"/>
  <c r="L44" i="8"/>
  <c r="M44" i="8" s="1"/>
  <c r="C45" i="8"/>
  <c r="L45" i="8"/>
  <c r="M45" i="8" s="1"/>
  <c r="C46" i="8"/>
  <c r="L46" i="8"/>
  <c r="M46" i="8" s="1"/>
  <c r="C47" i="8"/>
  <c r="L47" i="8"/>
  <c r="M47" i="8" s="1"/>
  <c r="C48" i="8"/>
  <c r="L48" i="8"/>
  <c r="M48" i="8" s="1"/>
  <c r="C49" i="8"/>
  <c r="L49" i="8"/>
  <c r="M49" i="8" s="1"/>
  <c r="C50" i="8"/>
  <c r="L50" i="8"/>
  <c r="M50" i="8" s="1"/>
  <c r="C51" i="8"/>
  <c r="L51" i="8"/>
  <c r="M51" i="8" s="1"/>
  <c r="C52" i="8"/>
  <c r="L52" i="8"/>
  <c r="M52" i="8" s="1"/>
  <c r="C53" i="8"/>
  <c r="L53" i="8"/>
  <c r="M53" i="8" s="1"/>
  <c r="C54" i="8"/>
  <c r="L54" i="8"/>
  <c r="M54" i="8" s="1"/>
  <c r="C55" i="8"/>
  <c r="L55" i="8"/>
  <c r="M55" i="8" s="1"/>
  <c r="C56" i="8"/>
  <c r="L56" i="8"/>
  <c r="M56" i="8" s="1"/>
  <c r="C57" i="8"/>
  <c r="L57" i="8"/>
  <c r="M57" i="8" s="1"/>
  <c r="C58" i="8"/>
  <c r="L58" i="8"/>
  <c r="M58" i="8" s="1"/>
  <c r="C59" i="8"/>
  <c r="L59" i="8"/>
  <c r="M59" i="8" s="1"/>
  <c r="C60" i="8"/>
  <c r="L60" i="8"/>
  <c r="M60" i="8" s="1"/>
  <c r="C61" i="8"/>
  <c r="L61" i="8"/>
  <c r="M61" i="8" s="1"/>
  <c r="C62" i="8"/>
  <c r="L62" i="8"/>
  <c r="M62" i="8" s="1"/>
  <c r="C63" i="8"/>
  <c r="L63" i="8"/>
  <c r="M63" i="8" s="1"/>
  <c r="C64" i="8"/>
  <c r="L64" i="8"/>
  <c r="M64" i="8" s="1"/>
  <c r="C65" i="8"/>
  <c r="D65" i="8"/>
  <c r="E65" i="8"/>
  <c r="G65" i="8"/>
  <c r="L65" i="8"/>
  <c r="M65" i="8"/>
  <c r="C66" i="8"/>
  <c r="D66" i="8"/>
  <c r="E66" i="8"/>
  <c r="G66" i="8"/>
  <c r="L66" i="8"/>
  <c r="M66" i="8"/>
  <c r="C67" i="8"/>
  <c r="D67" i="8"/>
  <c r="E67" i="8"/>
  <c r="G67" i="8"/>
  <c r="L67" i="8"/>
  <c r="M67" i="8"/>
  <c r="C68" i="8"/>
  <c r="D68" i="8"/>
  <c r="E68" i="8"/>
  <c r="G68" i="8"/>
  <c r="L68" i="8"/>
  <c r="M68" i="8"/>
  <c r="C69" i="8"/>
  <c r="D69" i="8"/>
  <c r="E69" i="8"/>
  <c r="G69" i="8"/>
  <c r="L69" i="8"/>
  <c r="M69" i="8"/>
  <c r="C70" i="8"/>
  <c r="D70" i="8"/>
  <c r="E70" i="8"/>
  <c r="G70" i="8"/>
  <c r="L70" i="8"/>
  <c r="M70" i="8"/>
  <c r="C71" i="8"/>
  <c r="D71" i="8"/>
  <c r="E71" i="8"/>
  <c r="G71" i="8"/>
  <c r="L71" i="8"/>
  <c r="M71" i="8"/>
  <c r="C72" i="8"/>
  <c r="D72" i="8"/>
  <c r="E72" i="8"/>
  <c r="G72" i="8"/>
  <c r="L72" i="8"/>
  <c r="M72" i="8"/>
  <c r="C73" i="8"/>
  <c r="D73" i="8"/>
  <c r="E73" i="8"/>
  <c r="G73" i="8"/>
  <c r="L73" i="8"/>
  <c r="M73" i="8"/>
  <c r="C74" i="8"/>
  <c r="D74" i="8"/>
  <c r="E74" i="8"/>
  <c r="G74" i="8"/>
  <c r="L74" i="8"/>
  <c r="M74" i="8"/>
  <c r="C75" i="8"/>
  <c r="D75" i="8"/>
  <c r="E75" i="8"/>
  <c r="G75" i="8"/>
  <c r="L75" i="8"/>
  <c r="M75" i="8"/>
  <c r="C76" i="8"/>
  <c r="D76" i="8"/>
  <c r="E76" i="8"/>
  <c r="G76" i="8"/>
  <c r="L76" i="8"/>
  <c r="M76" i="8"/>
  <c r="C77" i="8"/>
  <c r="D77" i="8"/>
  <c r="E77" i="8"/>
  <c r="G77" i="8"/>
  <c r="L77" i="8"/>
  <c r="M77" i="8"/>
  <c r="C78" i="8"/>
  <c r="D78" i="8"/>
  <c r="E78" i="8"/>
  <c r="G78" i="8"/>
  <c r="L78" i="8"/>
  <c r="M78" i="8"/>
  <c r="C79" i="8"/>
  <c r="D79" i="8"/>
  <c r="E79" i="8"/>
  <c r="G79" i="8"/>
  <c r="L79" i="8"/>
  <c r="M79" i="8"/>
  <c r="C80" i="8"/>
  <c r="D80" i="8"/>
  <c r="E80" i="8"/>
  <c r="G80" i="8"/>
  <c r="L80" i="8"/>
  <c r="M80" i="8"/>
  <c r="C81" i="8"/>
  <c r="D81" i="8"/>
  <c r="E81" i="8"/>
  <c r="G81" i="8"/>
  <c r="L81" i="8"/>
  <c r="M81" i="8"/>
  <c r="C82" i="8"/>
  <c r="D82" i="8"/>
  <c r="E82" i="8"/>
  <c r="G82" i="8"/>
  <c r="L82" i="8"/>
  <c r="M82" i="8"/>
  <c r="C83" i="8"/>
  <c r="D83" i="8"/>
  <c r="E83" i="8"/>
  <c r="G83" i="8"/>
  <c r="L83" i="8"/>
  <c r="M83" i="8"/>
  <c r="C84" i="8"/>
  <c r="D84" i="8"/>
  <c r="E84" i="8"/>
  <c r="G84" i="8"/>
  <c r="L84" i="8"/>
  <c r="M84" i="8"/>
  <c r="C85" i="8"/>
  <c r="D85" i="8"/>
  <c r="E85" i="8"/>
  <c r="G85" i="8"/>
  <c r="L85" i="8"/>
  <c r="M85" i="8"/>
  <c r="C86" i="8"/>
  <c r="D86" i="8"/>
  <c r="E86" i="8"/>
  <c r="G86" i="8"/>
  <c r="L86" i="8"/>
  <c r="M86" i="8"/>
  <c r="C87" i="8"/>
  <c r="D87" i="8"/>
  <c r="E87" i="8"/>
  <c r="G87" i="8"/>
  <c r="L87" i="8"/>
  <c r="M87" i="8"/>
  <c r="C88" i="8"/>
  <c r="D88" i="8"/>
  <c r="E88" i="8"/>
  <c r="G88" i="8"/>
  <c r="L88" i="8"/>
  <c r="M88" i="8"/>
  <c r="C89" i="8"/>
  <c r="D89" i="8"/>
  <c r="E89" i="8"/>
  <c r="G89" i="8"/>
  <c r="L89" i="8"/>
  <c r="M89" i="8"/>
  <c r="C90" i="8"/>
  <c r="D90" i="8"/>
  <c r="E90" i="8"/>
  <c r="G90" i="8"/>
  <c r="L90" i="8"/>
  <c r="M90" i="8"/>
  <c r="C91" i="8"/>
  <c r="D91" i="8"/>
  <c r="E91" i="8"/>
  <c r="G91" i="8"/>
  <c r="L91" i="8"/>
  <c r="M91" i="8"/>
  <c r="C92" i="8"/>
  <c r="D92" i="8"/>
  <c r="E92" i="8"/>
  <c r="G92" i="8"/>
  <c r="L92" i="8"/>
  <c r="M92" i="8"/>
  <c r="C93" i="8"/>
  <c r="D93" i="8"/>
  <c r="E93" i="8"/>
  <c r="G93" i="8"/>
  <c r="L93" i="8"/>
  <c r="M93" i="8"/>
  <c r="C94" i="8"/>
  <c r="D94" i="8"/>
  <c r="E94" i="8"/>
  <c r="G94" i="8"/>
  <c r="L94" i="8"/>
  <c r="M94" i="8"/>
  <c r="C95" i="8"/>
  <c r="D95" i="8"/>
  <c r="E95" i="8"/>
  <c r="G95" i="8"/>
  <c r="L95" i="8"/>
  <c r="M95" i="8"/>
  <c r="C96" i="8"/>
  <c r="D96" i="8"/>
  <c r="E96" i="8"/>
  <c r="G96" i="8"/>
  <c r="L96" i="8"/>
  <c r="M96" i="8"/>
  <c r="C97" i="8"/>
  <c r="D97" i="8"/>
  <c r="E97" i="8"/>
  <c r="G97" i="8"/>
  <c r="L97" i="8"/>
  <c r="M97" i="8"/>
  <c r="C98" i="8"/>
  <c r="D98" i="8"/>
  <c r="E98" i="8"/>
  <c r="G98" i="8"/>
  <c r="L98" i="8"/>
  <c r="M98" i="8"/>
  <c r="C99" i="8"/>
  <c r="D99" i="8"/>
  <c r="E99" i="8"/>
  <c r="G99" i="8"/>
  <c r="L99" i="8"/>
  <c r="M99" i="8"/>
  <c r="C100" i="8"/>
  <c r="D100" i="8"/>
  <c r="E100" i="8"/>
  <c r="G100" i="8"/>
  <c r="L100" i="8"/>
  <c r="M100" i="8"/>
  <c r="C101" i="8"/>
  <c r="D101" i="8"/>
  <c r="E101" i="8"/>
  <c r="G101" i="8"/>
  <c r="L101" i="8"/>
  <c r="M101" i="8"/>
  <c r="C102" i="8"/>
  <c r="D102" i="8"/>
  <c r="E102" i="8"/>
  <c r="G102" i="8"/>
  <c r="L102" i="8"/>
  <c r="M102" i="8"/>
  <c r="C103" i="8"/>
  <c r="D103" i="8"/>
  <c r="E103" i="8"/>
  <c r="G103" i="8"/>
  <c r="L103" i="8"/>
  <c r="M103" i="8"/>
  <c r="C104" i="8"/>
  <c r="D104" i="8"/>
  <c r="E104" i="8"/>
  <c r="G104" i="8"/>
  <c r="L104" i="8"/>
  <c r="M104" i="8"/>
  <c r="C105" i="8"/>
  <c r="D105" i="8"/>
  <c r="E105" i="8"/>
  <c r="G105" i="8"/>
  <c r="L105" i="8"/>
  <c r="M105" i="8"/>
  <c r="C106" i="8"/>
  <c r="D106" i="8"/>
  <c r="E106" i="8"/>
  <c r="G106" i="8"/>
  <c r="L106" i="8"/>
  <c r="M106" i="8"/>
  <c r="C107" i="8"/>
  <c r="D107" i="8"/>
  <c r="E107" i="8"/>
  <c r="G107" i="8"/>
  <c r="L107" i="8"/>
  <c r="M107" i="8"/>
  <c r="C108" i="8"/>
  <c r="D108" i="8"/>
  <c r="E108" i="8"/>
  <c r="G108" i="8"/>
  <c r="L108" i="8"/>
  <c r="M108" i="8"/>
  <c r="C109" i="8"/>
  <c r="D109" i="8"/>
  <c r="E109" i="8"/>
  <c r="G109" i="8"/>
  <c r="L109" i="8"/>
  <c r="M109" i="8"/>
  <c r="C110" i="8"/>
  <c r="D110" i="8"/>
  <c r="E110" i="8"/>
  <c r="G110" i="8"/>
  <c r="L110" i="8"/>
  <c r="M110" i="8"/>
  <c r="C111" i="8"/>
  <c r="D111" i="8"/>
  <c r="E111" i="8"/>
  <c r="G111" i="8"/>
  <c r="L111" i="8"/>
  <c r="M111" i="8"/>
  <c r="C112" i="8"/>
  <c r="D112" i="8"/>
  <c r="E112" i="8"/>
  <c r="G112" i="8"/>
  <c r="L112" i="8"/>
  <c r="M112" i="8"/>
  <c r="C113" i="8"/>
  <c r="D113" i="8"/>
  <c r="E113" i="8"/>
  <c r="G113" i="8"/>
  <c r="L113" i="8"/>
  <c r="M113" i="8"/>
  <c r="C114" i="8"/>
  <c r="D114" i="8"/>
  <c r="E114" i="8"/>
  <c r="G114" i="8"/>
  <c r="L114" i="8"/>
  <c r="M114" i="8"/>
  <c r="C115" i="8"/>
  <c r="D115" i="8"/>
  <c r="E115" i="8"/>
  <c r="G115" i="8"/>
  <c r="L115" i="8"/>
  <c r="M115" i="8"/>
  <c r="C116" i="8"/>
  <c r="D116" i="8"/>
  <c r="E116" i="8"/>
  <c r="G116" i="8"/>
  <c r="L116" i="8"/>
  <c r="M116" i="8"/>
  <c r="C117" i="8"/>
  <c r="D117" i="8"/>
  <c r="E117" i="8"/>
  <c r="G117" i="8"/>
  <c r="L117" i="8"/>
  <c r="M117" i="8"/>
  <c r="C118" i="8"/>
  <c r="D118" i="8"/>
  <c r="E118" i="8"/>
  <c r="G118" i="8"/>
  <c r="L118" i="8"/>
  <c r="M118" i="8"/>
  <c r="C119" i="8"/>
  <c r="D119" i="8"/>
  <c r="E119" i="8"/>
  <c r="G119" i="8"/>
  <c r="L119" i="8"/>
  <c r="M119" i="8"/>
  <c r="C120" i="8"/>
  <c r="D120" i="8"/>
  <c r="E120" i="8"/>
  <c r="G120" i="8"/>
  <c r="L120" i="8"/>
  <c r="M120" i="8"/>
  <c r="C121" i="8"/>
  <c r="D121" i="8"/>
  <c r="E121" i="8"/>
  <c r="G121" i="8"/>
  <c r="L121" i="8"/>
  <c r="M121" i="8"/>
  <c r="C122" i="8"/>
  <c r="D122" i="8"/>
  <c r="E122" i="8"/>
  <c r="G122" i="8"/>
  <c r="L122" i="8"/>
  <c r="M122" i="8"/>
  <c r="C123" i="8"/>
  <c r="D123" i="8"/>
  <c r="E123" i="8"/>
  <c r="G123" i="8"/>
  <c r="L123" i="8"/>
  <c r="M123" i="8"/>
  <c r="C124" i="8"/>
  <c r="D124" i="8"/>
  <c r="E124" i="8"/>
  <c r="G124" i="8"/>
  <c r="L124" i="8"/>
  <c r="M124" i="8"/>
  <c r="C125" i="8"/>
  <c r="D125" i="8"/>
  <c r="E125" i="8"/>
  <c r="G125" i="8"/>
  <c r="L125" i="8"/>
  <c r="M125" i="8"/>
  <c r="C126" i="8"/>
  <c r="D126" i="8"/>
  <c r="E126" i="8"/>
  <c r="G126" i="8"/>
  <c r="L126" i="8"/>
  <c r="M126" i="8"/>
  <c r="C127" i="8"/>
  <c r="D127" i="8"/>
  <c r="E127" i="8"/>
  <c r="G127" i="8"/>
  <c r="L127" i="8"/>
  <c r="M127" i="8"/>
  <c r="C128" i="8"/>
  <c r="D128" i="8"/>
  <c r="E128" i="8"/>
  <c r="G128" i="8"/>
  <c r="L128" i="8"/>
  <c r="M128" i="8"/>
  <c r="C129" i="8"/>
  <c r="D129" i="8"/>
  <c r="E129" i="8"/>
  <c r="G129" i="8"/>
  <c r="L129" i="8"/>
  <c r="M129" i="8"/>
  <c r="C130" i="8"/>
  <c r="D130" i="8"/>
  <c r="E130" i="8"/>
  <c r="G130" i="8"/>
  <c r="L130" i="8"/>
  <c r="M130" i="8"/>
  <c r="C131" i="8"/>
  <c r="D131" i="8"/>
  <c r="E131" i="8"/>
  <c r="G131" i="8"/>
  <c r="L131" i="8"/>
  <c r="M131" i="8"/>
  <c r="C132" i="8"/>
  <c r="D132" i="8"/>
  <c r="E132" i="8"/>
  <c r="G132" i="8"/>
  <c r="L132" i="8"/>
  <c r="M132" i="8"/>
  <c r="C133" i="8"/>
  <c r="D133" i="8"/>
  <c r="E133" i="8"/>
  <c r="G133" i="8"/>
  <c r="L133" i="8"/>
  <c r="M133" i="8"/>
  <c r="C134" i="8"/>
  <c r="D134" i="8"/>
  <c r="E134" i="8"/>
  <c r="G134" i="8"/>
  <c r="L134" i="8"/>
  <c r="M134" i="8"/>
  <c r="C135" i="8"/>
  <c r="D135" i="8"/>
  <c r="E135" i="8"/>
  <c r="G135" i="8"/>
  <c r="L135" i="8"/>
  <c r="M135" i="8"/>
  <c r="C136" i="8"/>
  <c r="D136" i="8"/>
  <c r="E136" i="8"/>
  <c r="G136" i="8"/>
  <c r="L136" i="8"/>
  <c r="M136" i="8"/>
  <c r="C137" i="8"/>
  <c r="D137" i="8"/>
  <c r="E137" i="8"/>
  <c r="G137" i="8"/>
  <c r="L137" i="8"/>
  <c r="M137" i="8"/>
  <c r="C138" i="8"/>
  <c r="D138" i="8"/>
  <c r="E138" i="8"/>
  <c r="G138" i="8"/>
  <c r="L138" i="8"/>
  <c r="M138" i="8"/>
  <c r="C139" i="8"/>
  <c r="D139" i="8"/>
  <c r="E139" i="8"/>
  <c r="G139" i="8"/>
  <c r="L139" i="8"/>
  <c r="M139" i="8"/>
  <c r="C140" i="8"/>
  <c r="D140" i="8"/>
  <c r="E140" i="8"/>
  <c r="G140" i="8"/>
  <c r="L140" i="8"/>
  <c r="M140" i="8"/>
  <c r="C141" i="8"/>
  <c r="D141" i="8"/>
  <c r="E141" i="8"/>
  <c r="G141" i="8"/>
  <c r="L141" i="8"/>
  <c r="M141" i="8"/>
  <c r="C142" i="8"/>
  <c r="D142" i="8"/>
  <c r="E142" i="8"/>
  <c r="G142" i="8"/>
  <c r="L142" i="8"/>
  <c r="M142" i="8"/>
  <c r="C143" i="8"/>
  <c r="D143" i="8"/>
  <c r="E143" i="8"/>
  <c r="G143" i="8"/>
  <c r="L143" i="8"/>
  <c r="M143" i="8"/>
  <c r="C144" i="8"/>
  <c r="D144" i="8"/>
  <c r="E144" i="8"/>
  <c r="G144" i="8"/>
  <c r="L144" i="8"/>
  <c r="M144" i="8"/>
  <c r="C145" i="8"/>
  <c r="D145" i="8"/>
  <c r="E145" i="8"/>
  <c r="G145" i="8"/>
  <c r="L145" i="8"/>
  <c r="M145" i="8"/>
  <c r="C146" i="8"/>
  <c r="D146" i="8"/>
  <c r="E146" i="8"/>
  <c r="G146" i="8"/>
  <c r="L146" i="8"/>
  <c r="M146" i="8"/>
  <c r="C147" i="8"/>
  <c r="D147" i="8"/>
  <c r="E147" i="8"/>
  <c r="G147" i="8"/>
  <c r="L147" i="8"/>
  <c r="M147" i="8"/>
  <c r="C148" i="8"/>
  <c r="D148" i="8"/>
  <c r="E148" i="8"/>
  <c r="G148" i="8"/>
  <c r="L148" i="8"/>
  <c r="M148" i="8"/>
  <c r="C149" i="8"/>
  <c r="D149" i="8"/>
  <c r="E149" i="8"/>
  <c r="G149" i="8"/>
  <c r="L149" i="8"/>
  <c r="M149" i="8"/>
  <c r="C150" i="8"/>
  <c r="D150" i="8"/>
  <c r="E150" i="8"/>
  <c r="G150" i="8"/>
  <c r="L150" i="8"/>
  <c r="M150" i="8"/>
  <c r="C151" i="8"/>
  <c r="D151" i="8"/>
  <c r="E151" i="8"/>
  <c r="G151" i="8"/>
  <c r="L151" i="8"/>
  <c r="M151" i="8"/>
  <c r="C152" i="8"/>
  <c r="D152" i="8"/>
  <c r="E152" i="8"/>
  <c r="G152" i="8"/>
  <c r="L152" i="8"/>
  <c r="M152" i="8"/>
  <c r="C153" i="8"/>
  <c r="D153" i="8"/>
  <c r="E153" i="8"/>
  <c r="G153" i="8"/>
  <c r="L153" i="8"/>
  <c r="M153" i="8"/>
  <c r="C154" i="8"/>
  <c r="D154" i="8"/>
  <c r="E154" i="8"/>
  <c r="G154" i="8"/>
  <c r="L154" i="8"/>
  <c r="M154" i="8"/>
  <c r="C155" i="8"/>
  <c r="D155" i="8"/>
  <c r="E155" i="8"/>
  <c r="G155" i="8"/>
  <c r="L155" i="8"/>
  <c r="M155" i="8"/>
  <c r="C156" i="8"/>
  <c r="D156" i="8"/>
  <c r="E156" i="8"/>
  <c r="G156" i="8"/>
  <c r="L156" i="8"/>
  <c r="M156" i="8"/>
  <c r="C157" i="8"/>
  <c r="D157" i="8"/>
  <c r="E157" i="8"/>
  <c r="G157" i="8"/>
  <c r="L157" i="8"/>
  <c r="M157" i="8"/>
  <c r="C158" i="8"/>
  <c r="D158" i="8"/>
  <c r="E158" i="8"/>
  <c r="G158" i="8"/>
  <c r="L158" i="8"/>
  <c r="M158" i="8"/>
  <c r="C159" i="8"/>
  <c r="D159" i="8"/>
  <c r="E159" i="8"/>
  <c r="G159" i="8"/>
  <c r="L159" i="8"/>
  <c r="M159" i="8"/>
  <c r="C160" i="8"/>
  <c r="D160" i="8"/>
  <c r="E160" i="8"/>
  <c r="G160" i="8"/>
  <c r="L160" i="8"/>
  <c r="M160" i="8"/>
  <c r="C161" i="8"/>
  <c r="D161" i="8"/>
  <c r="E161" i="8"/>
  <c r="G161" i="8"/>
  <c r="L161" i="8"/>
  <c r="M161" i="8"/>
  <c r="C162" i="8"/>
  <c r="D162" i="8"/>
  <c r="E162" i="8"/>
  <c r="G162" i="8"/>
  <c r="L162" i="8"/>
  <c r="M162" i="8"/>
  <c r="C163" i="8"/>
  <c r="D163" i="8"/>
  <c r="E163" i="8"/>
  <c r="G163" i="8"/>
  <c r="L163" i="8"/>
  <c r="M163" i="8"/>
  <c r="C164" i="8"/>
  <c r="D164" i="8"/>
  <c r="E164" i="8"/>
  <c r="G164" i="8"/>
  <c r="L164" i="8"/>
  <c r="M164" i="8"/>
  <c r="C165" i="8"/>
  <c r="D165" i="8"/>
  <c r="E165" i="8"/>
  <c r="G165" i="8"/>
  <c r="L165" i="8"/>
  <c r="M165" i="8"/>
  <c r="C166" i="8"/>
  <c r="D166" i="8"/>
  <c r="E166" i="8"/>
  <c r="G166" i="8"/>
  <c r="L166" i="8"/>
  <c r="M166" i="8"/>
  <c r="C167" i="8"/>
  <c r="D167" i="8"/>
  <c r="E167" i="8"/>
  <c r="G167" i="8"/>
  <c r="L167" i="8"/>
  <c r="M167" i="8"/>
  <c r="C168" i="8"/>
  <c r="D168" i="8"/>
  <c r="E168" i="8"/>
  <c r="G168" i="8"/>
  <c r="L168" i="8"/>
  <c r="M168" i="8"/>
  <c r="C169" i="8"/>
  <c r="D169" i="8"/>
  <c r="E169" i="8"/>
  <c r="G169" i="8"/>
  <c r="L169" i="8"/>
  <c r="M169" i="8"/>
  <c r="C170" i="8"/>
  <c r="D170" i="8"/>
  <c r="E170" i="8"/>
  <c r="G170" i="8"/>
  <c r="L170" i="8"/>
  <c r="M170" i="8"/>
  <c r="C171" i="8"/>
  <c r="D171" i="8"/>
  <c r="E171" i="8"/>
  <c r="G171" i="8"/>
  <c r="L171" i="8"/>
  <c r="M171" i="8"/>
  <c r="C172" i="8"/>
  <c r="D172" i="8"/>
  <c r="E172" i="8"/>
  <c r="G172" i="8"/>
  <c r="L172" i="8"/>
  <c r="M172" i="8"/>
  <c r="C173" i="8"/>
  <c r="D173" i="8"/>
  <c r="E173" i="8"/>
  <c r="G173" i="8"/>
  <c r="L173" i="8"/>
  <c r="M173" i="8"/>
  <c r="C174" i="8"/>
  <c r="D174" i="8"/>
  <c r="E174" i="8"/>
  <c r="G174" i="8"/>
  <c r="L174" i="8"/>
  <c r="M174" i="8"/>
  <c r="C175" i="8"/>
  <c r="D175" i="8"/>
  <c r="E175" i="8"/>
  <c r="G175" i="8"/>
  <c r="L175" i="8"/>
  <c r="M175" i="8"/>
  <c r="C176" i="8"/>
  <c r="D176" i="8"/>
  <c r="E176" i="8"/>
  <c r="G176" i="8"/>
  <c r="L176" i="8"/>
  <c r="M176" i="8"/>
  <c r="C177" i="8"/>
  <c r="D177" i="8"/>
  <c r="E177" i="8"/>
  <c r="G177" i="8"/>
  <c r="L177" i="8"/>
  <c r="M177" i="8"/>
  <c r="C178" i="8"/>
  <c r="D178" i="8"/>
  <c r="E178" i="8"/>
  <c r="G178" i="8"/>
  <c r="L178" i="8"/>
  <c r="M178" i="8"/>
  <c r="C179" i="8"/>
  <c r="D179" i="8"/>
  <c r="E179" i="8"/>
  <c r="G179" i="8"/>
  <c r="L179" i="8"/>
  <c r="M179" i="8"/>
  <c r="C180" i="8"/>
  <c r="D180" i="8"/>
  <c r="E180" i="8"/>
  <c r="G180" i="8"/>
  <c r="L180" i="8"/>
  <c r="M180" i="8"/>
  <c r="C181" i="8"/>
  <c r="D181" i="8"/>
  <c r="E181" i="8"/>
  <c r="G181" i="8"/>
  <c r="L181" i="8"/>
  <c r="M181" i="8"/>
  <c r="C182" i="8"/>
  <c r="D182" i="8"/>
  <c r="E182" i="8"/>
  <c r="G182" i="8"/>
  <c r="L182" i="8"/>
  <c r="M182" i="8"/>
  <c r="C183" i="8"/>
  <c r="D183" i="8"/>
  <c r="E183" i="8"/>
  <c r="G183" i="8"/>
  <c r="L183" i="8"/>
  <c r="M183" i="8"/>
  <c r="C184" i="8"/>
  <c r="D184" i="8"/>
  <c r="E184" i="8"/>
  <c r="G184" i="8"/>
  <c r="L184" i="8"/>
  <c r="M184" i="8"/>
  <c r="C185" i="8"/>
  <c r="D185" i="8"/>
  <c r="E185" i="8"/>
  <c r="G185" i="8"/>
  <c r="L185" i="8"/>
  <c r="M185" i="8"/>
  <c r="C186" i="8"/>
  <c r="D186" i="8"/>
  <c r="E186" i="8"/>
  <c r="G186" i="8"/>
  <c r="L186" i="8"/>
  <c r="M186" i="8"/>
  <c r="C187" i="8"/>
  <c r="D187" i="8"/>
  <c r="E187" i="8"/>
  <c r="G187" i="8"/>
  <c r="L187" i="8"/>
  <c r="M187" i="8"/>
  <c r="C188" i="8"/>
  <c r="D188" i="8"/>
  <c r="E188" i="8"/>
  <c r="G188" i="8"/>
  <c r="L188" i="8"/>
  <c r="M188" i="8"/>
  <c r="C189" i="8"/>
  <c r="D189" i="8"/>
  <c r="E189" i="8"/>
  <c r="G189" i="8"/>
  <c r="L189" i="8"/>
  <c r="M189" i="8"/>
  <c r="C190" i="8"/>
  <c r="D190" i="8"/>
  <c r="E190" i="8"/>
  <c r="G190" i="8"/>
  <c r="L190" i="8"/>
  <c r="M190" i="8"/>
  <c r="C191" i="8"/>
  <c r="D191" i="8"/>
  <c r="E191" i="8"/>
  <c r="G191" i="8"/>
  <c r="L191" i="8"/>
  <c r="M191" i="8"/>
  <c r="C192" i="8"/>
  <c r="D192" i="8"/>
  <c r="E192" i="8"/>
  <c r="G192" i="8"/>
  <c r="L192" i="8"/>
  <c r="M192" i="8"/>
  <c r="C193" i="8"/>
  <c r="D193" i="8"/>
  <c r="E193" i="8"/>
  <c r="G193" i="8"/>
  <c r="L193" i="8"/>
  <c r="M193" i="8"/>
  <c r="C194" i="8"/>
  <c r="D194" i="8"/>
  <c r="E194" i="8"/>
  <c r="G194" i="8"/>
  <c r="L194" i="8"/>
  <c r="M194" i="8"/>
  <c r="C195" i="8"/>
  <c r="D195" i="8"/>
  <c r="E195" i="8"/>
  <c r="G195" i="8"/>
  <c r="L195" i="8"/>
  <c r="M195" i="8"/>
  <c r="C196" i="8"/>
  <c r="D196" i="8"/>
  <c r="E196" i="8"/>
  <c r="G196" i="8"/>
  <c r="L196" i="8"/>
  <c r="M196" i="8"/>
  <c r="C197" i="8"/>
  <c r="D197" i="8"/>
  <c r="E197" i="8"/>
  <c r="G197" i="8"/>
  <c r="L197" i="8"/>
  <c r="M197" i="8"/>
  <c r="C198" i="8"/>
  <c r="D198" i="8"/>
  <c r="E198" i="8"/>
  <c r="G198" i="8"/>
  <c r="L198" i="8"/>
  <c r="M198" i="8"/>
  <c r="C199" i="8"/>
  <c r="D199" i="8"/>
  <c r="E199" i="8"/>
  <c r="G199" i="8"/>
  <c r="L199" i="8"/>
  <c r="M199" i="8"/>
  <c r="C200" i="8"/>
  <c r="D200" i="8"/>
  <c r="E200" i="8"/>
  <c r="G200" i="8"/>
  <c r="L200" i="8"/>
  <c r="M200" i="8"/>
  <c r="C201" i="8"/>
  <c r="D201" i="8"/>
  <c r="E201" i="8"/>
  <c r="G201" i="8"/>
  <c r="L201" i="8"/>
  <c r="M201" i="8"/>
  <c r="C202" i="8"/>
  <c r="D202" i="8"/>
  <c r="E202" i="8"/>
  <c r="G202" i="8"/>
  <c r="L202" i="8"/>
  <c r="M202" i="8"/>
  <c r="C203" i="8"/>
  <c r="D203" i="8"/>
  <c r="E203" i="8"/>
  <c r="G203" i="8"/>
  <c r="L203" i="8"/>
  <c r="M203" i="8"/>
  <c r="C204" i="8"/>
  <c r="D204" i="8"/>
  <c r="E204" i="8"/>
  <c r="G204" i="8"/>
  <c r="L204" i="8"/>
  <c r="M204" i="8"/>
  <c r="C205" i="8"/>
  <c r="D205" i="8"/>
  <c r="E205" i="8"/>
  <c r="G205" i="8"/>
  <c r="L205" i="8"/>
  <c r="M205" i="8"/>
  <c r="C206" i="8"/>
  <c r="D206" i="8"/>
  <c r="E206" i="8"/>
  <c r="G206" i="8"/>
  <c r="L206" i="8"/>
  <c r="M206" i="8"/>
  <c r="C207" i="8"/>
  <c r="D207" i="8"/>
  <c r="E207" i="8"/>
  <c r="G207" i="8"/>
  <c r="L207" i="8"/>
  <c r="M207" i="8"/>
  <c r="C208" i="8"/>
  <c r="D208" i="8"/>
  <c r="E208" i="8"/>
  <c r="G208" i="8"/>
  <c r="L208" i="8"/>
  <c r="M208" i="8"/>
  <c r="C209" i="8"/>
  <c r="D209" i="8"/>
  <c r="E209" i="8"/>
  <c r="G209" i="8"/>
  <c r="L209" i="8"/>
  <c r="M209" i="8"/>
  <c r="C210" i="8"/>
  <c r="D210" i="8"/>
  <c r="E210" i="8"/>
  <c r="G210" i="8"/>
  <c r="L210" i="8"/>
  <c r="M210" i="8"/>
  <c r="C211" i="8"/>
  <c r="D211" i="8"/>
  <c r="E211" i="8"/>
  <c r="G211" i="8"/>
  <c r="L211" i="8"/>
  <c r="M211" i="8"/>
  <c r="C212" i="8"/>
  <c r="D212" i="8"/>
  <c r="E212" i="8"/>
  <c r="G212" i="8"/>
  <c r="L212" i="8"/>
  <c r="M212" i="8"/>
  <c r="C213" i="8"/>
  <c r="D213" i="8"/>
  <c r="E213" i="8"/>
  <c r="G213" i="8"/>
  <c r="L213" i="8"/>
  <c r="M213" i="8"/>
  <c r="C214" i="8"/>
  <c r="D214" i="8"/>
  <c r="E214" i="8"/>
  <c r="G214" i="8"/>
  <c r="L214" i="8"/>
  <c r="M214" i="8"/>
  <c r="C215" i="8"/>
  <c r="D215" i="8"/>
  <c r="E215" i="8"/>
  <c r="G215" i="8"/>
  <c r="L215" i="8"/>
  <c r="M215" i="8"/>
  <c r="C216" i="8"/>
  <c r="D216" i="8"/>
  <c r="E216" i="8"/>
  <c r="G216" i="8"/>
  <c r="L216" i="8"/>
  <c r="M216" i="8"/>
  <c r="C217" i="8"/>
  <c r="D217" i="8"/>
  <c r="E217" i="8"/>
  <c r="G217" i="8"/>
  <c r="L217" i="8"/>
  <c r="M217" i="8"/>
  <c r="C218" i="8"/>
  <c r="D218" i="8"/>
  <c r="E218" i="8"/>
  <c r="G218" i="8"/>
  <c r="L218" i="8"/>
  <c r="M218" i="8"/>
  <c r="C219" i="8"/>
  <c r="D219" i="8"/>
  <c r="E219" i="8"/>
  <c r="G219" i="8"/>
  <c r="L219" i="8"/>
  <c r="M219" i="8"/>
  <c r="C220" i="8"/>
  <c r="D220" i="8"/>
  <c r="E220" i="8"/>
  <c r="G220" i="8"/>
  <c r="L220" i="8"/>
  <c r="M220" i="8"/>
  <c r="C221" i="8"/>
  <c r="D221" i="8"/>
  <c r="E221" i="8"/>
  <c r="G221" i="8"/>
  <c r="L221" i="8"/>
  <c r="M221" i="8"/>
  <c r="C222" i="8"/>
  <c r="D222" i="8"/>
  <c r="E222" i="8"/>
  <c r="G222" i="8"/>
  <c r="L222" i="8"/>
  <c r="M222" i="8"/>
  <c r="C223" i="8"/>
  <c r="D223" i="8"/>
  <c r="E223" i="8"/>
  <c r="G223" i="8"/>
  <c r="L223" i="8"/>
  <c r="M223" i="8"/>
  <c r="C224" i="8"/>
  <c r="D224" i="8"/>
  <c r="E224" i="8"/>
  <c r="G224" i="8"/>
  <c r="L224" i="8"/>
  <c r="M224" i="8"/>
  <c r="C225" i="8"/>
  <c r="D225" i="8"/>
  <c r="E225" i="8"/>
  <c r="G225" i="8"/>
  <c r="L225" i="8"/>
  <c r="M225" i="8"/>
  <c r="C226" i="8"/>
  <c r="D226" i="8"/>
  <c r="E226" i="8"/>
  <c r="G226" i="8"/>
  <c r="L226" i="8"/>
  <c r="M226" i="8"/>
  <c r="C227" i="8"/>
  <c r="D227" i="8"/>
  <c r="E227" i="8"/>
  <c r="G227" i="8"/>
  <c r="L227" i="8"/>
  <c r="M227" i="8"/>
  <c r="C228" i="8"/>
  <c r="D228" i="8"/>
  <c r="E228" i="8"/>
  <c r="G228" i="8"/>
  <c r="L228" i="8"/>
  <c r="M228" i="8"/>
  <c r="C229" i="8"/>
  <c r="D229" i="8"/>
  <c r="E229" i="8"/>
  <c r="G229" i="8"/>
  <c r="L229" i="8"/>
  <c r="M229" i="8"/>
  <c r="C230" i="8"/>
  <c r="D230" i="8"/>
  <c r="E230" i="8"/>
  <c r="G230" i="8"/>
  <c r="L230" i="8"/>
  <c r="M230" i="8"/>
  <c r="C231" i="8"/>
  <c r="D231" i="8"/>
  <c r="E231" i="8"/>
  <c r="G231" i="8"/>
  <c r="L231" i="8"/>
  <c r="M231" i="8"/>
  <c r="C232" i="8"/>
  <c r="D232" i="8"/>
  <c r="E232" i="8"/>
  <c r="G232" i="8"/>
  <c r="L232" i="8"/>
  <c r="M232" i="8"/>
  <c r="C233" i="8"/>
  <c r="D233" i="8"/>
  <c r="E233" i="8"/>
  <c r="G233" i="8"/>
  <c r="L233" i="8"/>
  <c r="M233" i="8"/>
  <c r="C234" i="8"/>
  <c r="D234" i="8"/>
  <c r="E234" i="8"/>
  <c r="G234" i="8"/>
  <c r="L234" i="8"/>
  <c r="M234" i="8"/>
  <c r="C235" i="8"/>
  <c r="D235" i="8"/>
  <c r="E235" i="8"/>
  <c r="G235" i="8"/>
  <c r="L235" i="8"/>
  <c r="M235" i="8"/>
  <c r="C236" i="8"/>
  <c r="D236" i="8"/>
  <c r="E236" i="8"/>
  <c r="G236" i="8"/>
  <c r="L236" i="8"/>
  <c r="M236" i="8"/>
  <c r="C237" i="8"/>
  <c r="D237" i="8"/>
  <c r="E237" i="8"/>
  <c r="G237" i="8"/>
  <c r="L237" i="8"/>
  <c r="M237" i="8"/>
  <c r="C238" i="8"/>
  <c r="D238" i="8"/>
  <c r="E238" i="8"/>
  <c r="G238" i="8"/>
  <c r="L238" i="8"/>
  <c r="M238" i="8"/>
  <c r="C239" i="8"/>
  <c r="D239" i="8"/>
  <c r="E239" i="8"/>
  <c r="G239" i="8"/>
  <c r="L239" i="8"/>
  <c r="M239" i="8"/>
  <c r="C240" i="8"/>
  <c r="D240" i="8"/>
  <c r="E240" i="8"/>
  <c r="G240" i="8"/>
  <c r="L240" i="8"/>
  <c r="M240" i="8"/>
  <c r="C241" i="8"/>
  <c r="D241" i="8"/>
  <c r="E241" i="8"/>
  <c r="G241" i="8"/>
  <c r="L241" i="8"/>
  <c r="M241" i="8"/>
  <c r="C242" i="8"/>
  <c r="D242" i="8"/>
  <c r="E242" i="8"/>
  <c r="G242" i="8"/>
  <c r="L242" i="8"/>
  <c r="M242" i="8"/>
  <c r="C243" i="8"/>
  <c r="D243" i="8"/>
  <c r="E243" i="8"/>
  <c r="G243" i="8"/>
  <c r="L243" i="8"/>
  <c r="M243" i="8"/>
  <c r="C244" i="8"/>
  <c r="D244" i="8"/>
  <c r="E244" i="8"/>
  <c r="G244" i="8"/>
  <c r="L244" i="8"/>
  <c r="M244" i="8"/>
  <c r="C245" i="8"/>
  <c r="D245" i="8"/>
  <c r="E245" i="8"/>
  <c r="G245" i="8"/>
  <c r="L245" i="8"/>
  <c r="M245" i="8"/>
  <c r="C246" i="8"/>
  <c r="D246" i="8"/>
  <c r="E246" i="8"/>
  <c r="G246" i="8"/>
  <c r="L246" i="8"/>
  <c r="M246" i="8"/>
  <c r="C247" i="8"/>
  <c r="D247" i="8"/>
  <c r="E247" i="8"/>
  <c r="G247" i="8"/>
  <c r="L247" i="8"/>
  <c r="M247" i="8"/>
  <c r="C248" i="8"/>
  <c r="D248" i="8"/>
  <c r="E248" i="8"/>
  <c r="G248" i="8"/>
  <c r="L248" i="8"/>
  <c r="M248" i="8"/>
  <c r="C249" i="8"/>
  <c r="D249" i="8"/>
  <c r="E249" i="8"/>
  <c r="G249" i="8"/>
  <c r="L249" i="8"/>
  <c r="M249" i="8"/>
  <c r="C250" i="8"/>
  <c r="D250" i="8"/>
  <c r="E250" i="8"/>
  <c r="G250" i="8"/>
  <c r="L250" i="8"/>
  <c r="M250" i="8"/>
  <c r="C251" i="8"/>
  <c r="D251" i="8"/>
  <c r="E251" i="8"/>
  <c r="G251" i="8"/>
  <c r="L251" i="8"/>
  <c r="M251" i="8"/>
  <c r="C252" i="8"/>
  <c r="D252" i="8"/>
  <c r="E252" i="8"/>
  <c r="G252" i="8"/>
  <c r="L252" i="8"/>
  <c r="M252" i="8"/>
  <c r="C253" i="8"/>
  <c r="D253" i="8"/>
  <c r="E253" i="8"/>
  <c r="G253" i="8"/>
  <c r="L253" i="8"/>
  <c r="M253" i="8"/>
  <c r="C254" i="8"/>
  <c r="D254" i="8"/>
  <c r="E254" i="8"/>
  <c r="G254" i="8"/>
  <c r="L254" i="8"/>
  <c r="M254" i="8"/>
  <c r="C255" i="8"/>
  <c r="D255" i="8"/>
  <c r="E255" i="8"/>
  <c r="G255" i="8"/>
  <c r="L255" i="8"/>
  <c r="M255" i="8"/>
  <c r="C256" i="8"/>
  <c r="D256" i="8"/>
  <c r="E256" i="8"/>
  <c r="G256" i="8"/>
  <c r="L256" i="8"/>
  <c r="M256" i="8"/>
  <c r="C257" i="8"/>
  <c r="D257" i="8"/>
  <c r="E257" i="8"/>
  <c r="G257" i="8"/>
  <c r="L257" i="8"/>
  <c r="M257" i="8"/>
  <c r="C258" i="8"/>
  <c r="D258" i="8"/>
  <c r="E258" i="8"/>
  <c r="G258" i="8"/>
  <c r="L258" i="8"/>
  <c r="M258" i="8"/>
  <c r="C259" i="8"/>
  <c r="D259" i="8"/>
  <c r="E259" i="8"/>
  <c r="G259" i="8"/>
  <c r="L259" i="8"/>
  <c r="M259" i="8"/>
  <c r="C260" i="8"/>
  <c r="D260" i="8"/>
  <c r="E260" i="8"/>
  <c r="G260" i="8"/>
  <c r="L260" i="8"/>
  <c r="M260" i="8"/>
  <c r="C261" i="8"/>
  <c r="D261" i="8"/>
  <c r="E261" i="8"/>
  <c r="G261" i="8"/>
  <c r="L261" i="8"/>
  <c r="M261" i="8"/>
  <c r="C262" i="8"/>
  <c r="D262" i="8"/>
  <c r="E262" i="8"/>
  <c r="G262" i="8"/>
  <c r="L262" i="8"/>
  <c r="M262" i="8"/>
  <c r="C263" i="8"/>
  <c r="D263" i="8"/>
  <c r="E263" i="8"/>
  <c r="G263" i="8"/>
  <c r="L263" i="8"/>
  <c r="M263" i="8"/>
  <c r="C264" i="8"/>
  <c r="D264" i="8"/>
  <c r="E264" i="8"/>
  <c r="G264" i="8"/>
  <c r="L264" i="8"/>
  <c r="M264" i="8"/>
  <c r="C265" i="8"/>
  <c r="D265" i="8"/>
  <c r="E265" i="8"/>
  <c r="G265" i="8"/>
  <c r="L265" i="8"/>
  <c r="M265" i="8"/>
  <c r="C266" i="8"/>
  <c r="D266" i="8"/>
  <c r="E266" i="8"/>
  <c r="G266" i="8"/>
  <c r="L266" i="8"/>
  <c r="M266" i="8"/>
  <c r="C267" i="8"/>
  <c r="D267" i="8"/>
  <c r="E267" i="8"/>
  <c r="G267" i="8"/>
  <c r="L267" i="8"/>
  <c r="M267" i="8"/>
  <c r="C268" i="8"/>
  <c r="D268" i="8"/>
  <c r="E268" i="8"/>
  <c r="G268" i="8"/>
  <c r="L268" i="8"/>
  <c r="M268" i="8"/>
  <c r="C269" i="8"/>
  <c r="D269" i="8"/>
  <c r="E269" i="8"/>
  <c r="G269" i="8"/>
  <c r="L269" i="8"/>
  <c r="M269" i="8"/>
  <c r="C270" i="8"/>
  <c r="D270" i="8"/>
  <c r="E270" i="8"/>
  <c r="G270" i="8"/>
  <c r="L270" i="8"/>
  <c r="M270" i="8"/>
  <c r="C271" i="8"/>
  <c r="D271" i="8"/>
  <c r="E271" i="8"/>
  <c r="G271" i="8"/>
  <c r="L271" i="8"/>
  <c r="M271" i="8"/>
  <c r="C272" i="8"/>
  <c r="D272" i="8"/>
  <c r="E272" i="8"/>
  <c r="G272" i="8"/>
  <c r="L272" i="8"/>
  <c r="M272" i="8"/>
  <c r="C273" i="8"/>
  <c r="D273" i="8"/>
  <c r="E273" i="8"/>
  <c r="G273" i="8"/>
  <c r="L273" i="8"/>
  <c r="M273" i="8"/>
  <c r="C274" i="8"/>
  <c r="D274" i="8"/>
  <c r="E274" i="8"/>
  <c r="G274" i="8"/>
  <c r="L274" i="8"/>
  <c r="M274" i="8"/>
  <c r="C275" i="8"/>
  <c r="D275" i="8"/>
  <c r="E275" i="8"/>
  <c r="G275" i="8"/>
  <c r="L275" i="8"/>
  <c r="M275" i="8"/>
  <c r="C276" i="8"/>
  <c r="D276" i="8"/>
  <c r="E276" i="8"/>
  <c r="G276" i="8"/>
  <c r="L276" i="8"/>
  <c r="M276" i="8"/>
  <c r="C277" i="8"/>
  <c r="D277" i="8"/>
  <c r="E277" i="8"/>
  <c r="G277" i="8"/>
  <c r="L277" i="8"/>
  <c r="M277" i="8"/>
  <c r="C278" i="8"/>
  <c r="D278" i="8"/>
  <c r="E278" i="8"/>
  <c r="G278" i="8"/>
  <c r="L278" i="8"/>
  <c r="M278" i="8"/>
  <c r="C279" i="8"/>
  <c r="D279" i="8"/>
  <c r="E279" i="8"/>
  <c r="G279" i="8"/>
  <c r="L279" i="8"/>
  <c r="M279" i="8"/>
  <c r="C280" i="8"/>
  <c r="D280" i="8"/>
  <c r="E280" i="8"/>
  <c r="G280" i="8"/>
  <c r="L280" i="8"/>
  <c r="M280" i="8"/>
  <c r="C281" i="8"/>
  <c r="D281" i="8"/>
  <c r="E281" i="8"/>
  <c r="G281" i="8"/>
  <c r="L281" i="8"/>
  <c r="M281" i="8"/>
  <c r="C282" i="8"/>
  <c r="D282" i="8"/>
  <c r="E282" i="8"/>
  <c r="G282" i="8"/>
  <c r="L282" i="8"/>
  <c r="M282" i="8"/>
  <c r="C283" i="8"/>
  <c r="D283" i="8"/>
  <c r="E283" i="8"/>
  <c r="G283" i="8"/>
  <c r="L283" i="8"/>
  <c r="M283" i="8"/>
  <c r="C284" i="8"/>
  <c r="D284" i="8"/>
  <c r="E284" i="8"/>
  <c r="G284" i="8"/>
  <c r="L284" i="8"/>
  <c r="M284" i="8"/>
  <c r="C285" i="8"/>
  <c r="D285" i="8"/>
  <c r="E285" i="8"/>
  <c r="G285" i="8"/>
  <c r="L285" i="8"/>
  <c r="M285" i="8"/>
  <c r="C286" i="8"/>
  <c r="D286" i="8"/>
  <c r="E286" i="8"/>
  <c r="G286" i="8"/>
  <c r="L286" i="8"/>
  <c r="M286" i="8"/>
  <c r="C287" i="8"/>
  <c r="D287" i="8"/>
  <c r="E287" i="8"/>
  <c r="G287" i="8"/>
  <c r="L287" i="8"/>
  <c r="M287" i="8"/>
  <c r="C288" i="8"/>
  <c r="D288" i="8"/>
  <c r="E288" i="8"/>
  <c r="G288" i="8"/>
  <c r="L288" i="8"/>
  <c r="M288" i="8"/>
  <c r="C289" i="8"/>
  <c r="D289" i="8"/>
  <c r="E289" i="8"/>
  <c r="G289" i="8"/>
  <c r="L289" i="8"/>
  <c r="M289" i="8"/>
  <c r="C290" i="8"/>
  <c r="D290" i="8"/>
  <c r="E290" i="8"/>
  <c r="G290" i="8"/>
  <c r="L290" i="8"/>
  <c r="M290" i="8"/>
  <c r="C291" i="8"/>
  <c r="D291" i="8"/>
  <c r="E291" i="8"/>
  <c r="G291" i="8"/>
  <c r="L291" i="8"/>
  <c r="M291" i="8"/>
  <c r="C292" i="8"/>
  <c r="D292" i="8"/>
  <c r="E292" i="8"/>
  <c r="G292" i="8"/>
  <c r="L292" i="8"/>
  <c r="M292" i="8"/>
  <c r="C293" i="8"/>
  <c r="D293" i="8"/>
  <c r="E293" i="8"/>
  <c r="G293" i="8"/>
  <c r="L293" i="8"/>
  <c r="M293" i="8"/>
  <c r="C294" i="8"/>
  <c r="D294" i="8"/>
  <c r="E294" i="8"/>
  <c r="G294" i="8"/>
  <c r="L294" i="8"/>
  <c r="M294" i="8"/>
  <c r="C295" i="8"/>
  <c r="D295" i="8"/>
  <c r="E295" i="8"/>
  <c r="G295" i="8"/>
  <c r="L295" i="8"/>
  <c r="M295" i="8"/>
  <c r="C296" i="8"/>
  <c r="D296" i="8"/>
  <c r="E296" i="8"/>
  <c r="G296" i="8"/>
  <c r="L296" i="8"/>
  <c r="M296" i="8"/>
  <c r="C297" i="8"/>
  <c r="D297" i="8"/>
  <c r="E297" i="8"/>
  <c r="G297" i="8"/>
  <c r="L297" i="8"/>
  <c r="M297" i="8"/>
  <c r="C298" i="8"/>
  <c r="D298" i="8"/>
  <c r="E298" i="8"/>
  <c r="G298" i="8"/>
  <c r="L298" i="8"/>
  <c r="M298" i="8"/>
  <c r="C299" i="8"/>
  <c r="D299" i="8"/>
  <c r="E299" i="8"/>
  <c r="G299" i="8"/>
  <c r="L299" i="8"/>
  <c r="M299" i="8"/>
  <c r="C300" i="8"/>
  <c r="D300" i="8"/>
  <c r="E300" i="8"/>
  <c r="G300" i="8"/>
  <c r="L300" i="8"/>
  <c r="M300" i="8"/>
  <c r="C301" i="8"/>
  <c r="D301" i="8"/>
  <c r="E301" i="8"/>
  <c r="G301" i="8"/>
  <c r="L301" i="8"/>
  <c r="M301" i="8"/>
  <c r="C302" i="8"/>
  <c r="D302" i="8"/>
  <c r="E302" i="8"/>
  <c r="G302" i="8"/>
  <c r="L302" i="8"/>
  <c r="M302" i="8"/>
  <c r="C303" i="8"/>
  <c r="D303" i="8"/>
  <c r="E303" i="8"/>
  <c r="G303" i="8"/>
  <c r="L303" i="8"/>
  <c r="M303" i="8"/>
  <c r="C304" i="8"/>
  <c r="D304" i="8"/>
  <c r="E304" i="8"/>
  <c r="G304" i="8"/>
  <c r="L304" i="8"/>
  <c r="M304" i="8"/>
  <c r="C305" i="8"/>
  <c r="D305" i="8"/>
  <c r="E305" i="8"/>
  <c r="G305" i="8"/>
  <c r="L305" i="8"/>
  <c r="M305" i="8"/>
  <c r="C306" i="8"/>
  <c r="D306" i="8"/>
  <c r="E306" i="8"/>
  <c r="G306" i="8"/>
  <c r="L306" i="8"/>
  <c r="M306" i="8"/>
  <c r="C307" i="8"/>
  <c r="D307" i="8"/>
  <c r="E307" i="8"/>
  <c r="G307" i="8"/>
  <c r="L307" i="8"/>
  <c r="M307" i="8"/>
  <c r="C308" i="8"/>
  <c r="D308" i="8"/>
  <c r="E308" i="8"/>
  <c r="G308" i="8"/>
  <c r="L308" i="8"/>
  <c r="M308" i="8"/>
  <c r="C309" i="8"/>
  <c r="D309" i="8"/>
  <c r="E309" i="8"/>
  <c r="G309" i="8"/>
  <c r="L309" i="8"/>
  <c r="M309" i="8"/>
  <c r="C310" i="8"/>
  <c r="D310" i="8"/>
  <c r="E310" i="8"/>
  <c r="G310" i="8"/>
  <c r="L310" i="8"/>
  <c r="M310" i="8"/>
  <c r="C311" i="8"/>
  <c r="D311" i="8"/>
  <c r="E311" i="8"/>
  <c r="G311" i="8"/>
  <c r="L311" i="8"/>
  <c r="M311" i="8"/>
  <c r="C312" i="8"/>
  <c r="D312" i="8"/>
  <c r="E312" i="8"/>
  <c r="G312" i="8"/>
  <c r="L312" i="8"/>
  <c r="M312" i="8"/>
  <c r="C313" i="8"/>
  <c r="D313" i="8"/>
  <c r="E313" i="8"/>
  <c r="G313" i="8"/>
  <c r="L313" i="8"/>
  <c r="M313" i="8"/>
  <c r="C314" i="8"/>
  <c r="D314" i="8"/>
  <c r="E314" i="8"/>
  <c r="G314" i="8"/>
  <c r="L314" i="8"/>
  <c r="M314" i="8"/>
  <c r="C315" i="8"/>
  <c r="D315" i="8"/>
  <c r="E315" i="8"/>
  <c r="G315" i="8"/>
  <c r="L315" i="8"/>
  <c r="M315" i="8"/>
  <c r="C316" i="8"/>
  <c r="D316" i="8"/>
  <c r="E316" i="8"/>
  <c r="G316" i="8"/>
  <c r="L316" i="8"/>
  <c r="M316" i="8"/>
  <c r="C317" i="8"/>
  <c r="D317" i="8"/>
  <c r="E317" i="8"/>
  <c r="G317" i="8"/>
  <c r="L317" i="8"/>
  <c r="M317" i="8"/>
  <c r="C318" i="8"/>
  <c r="D318" i="8"/>
  <c r="E318" i="8"/>
  <c r="G318" i="8"/>
  <c r="L318" i="8"/>
  <c r="M318" i="8"/>
  <c r="C319" i="8"/>
  <c r="D319" i="8"/>
  <c r="E319" i="8"/>
  <c r="G319" i="8"/>
  <c r="L319" i="8"/>
  <c r="M319" i="8"/>
  <c r="C320" i="8"/>
  <c r="D320" i="8"/>
  <c r="E320" i="8"/>
  <c r="G320" i="8"/>
  <c r="L320" i="8"/>
  <c r="M320" i="8"/>
  <c r="C321" i="8"/>
  <c r="D321" i="8"/>
  <c r="E321" i="8"/>
  <c r="G321" i="8"/>
  <c r="L321" i="8"/>
  <c r="M321" i="8"/>
  <c r="C322" i="8"/>
  <c r="D322" i="8"/>
  <c r="E322" i="8"/>
  <c r="G322" i="8"/>
  <c r="L322" i="8"/>
  <c r="M322" i="8"/>
  <c r="C323" i="8"/>
  <c r="D323" i="8"/>
  <c r="E323" i="8"/>
  <c r="G323" i="8"/>
  <c r="L323" i="8"/>
  <c r="M323" i="8"/>
  <c r="C324" i="8"/>
  <c r="D324" i="8"/>
  <c r="E324" i="8"/>
  <c r="G324" i="8"/>
  <c r="L324" i="8"/>
  <c r="M324" i="8"/>
  <c r="C325" i="8"/>
  <c r="D325" i="8"/>
  <c r="E325" i="8"/>
  <c r="G325" i="8"/>
  <c r="L325" i="8"/>
  <c r="M325" i="8"/>
  <c r="C326" i="8"/>
  <c r="D326" i="8"/>
  <c r="E326" i="8"/>
  <c r="G326" i="8"/>
  <c r="L326" i="8"/>
  <c r="M326" i="8"/>
  <c r="C327" i="8"/>
  <c r="D327" i="8"/>
  <c r="E327" i="8"/>
  <c r="G327" i="8"/>
  <c r="L327" i="8"/>
  <c r="M327" i="8"/>
  <c r="C328" i="8"/>
  <c r="D328" i="8"/>
  <c r="E328" i="8"/>
  <c r="G328" i="8"/>
  <c r="L328" i="8"/>
  <c r="M328" i="8"/>
  <c r="C329" i="8"/>
  <c r="D329" i="8"/>
  <c r="E329" i="8"/>
  <c r="G329" i="8"/>
  <c r="L329" i="8"/>
  <c r="M329" i="8"/>
  <c r="C330" i="8"/>
  <c r="D330" i="8"/>
  <c r="E330" i="8"/>
  <c r="G330" i="8"/>
  <c r="L330" i="8"/>
  <c r="M330" i="8"/>
  <c r="C331" i="8"/>
  <c r="D331" i="8"/>
  <c r="E331" i="8"/>
  <c r="G331" i="8"/>
  <c r="L331" i="8"/>
  <c r="M331" i="8"/>
  <c r="C332" i="8"/>
  <c r="D332" i="8"/>
  <c r="E332" i="8"/>
  <c r="G332" i="8"/>
  <c r="L332" i="8"/>
  <c r="M332" i="8"/>
  <c r="C333" i="8"/>
  <c r="D333" i="8"/>
  <c r="E333" i="8"/>
  <c r="G333" i="8"/>
  <c r="L333" i="8"/>
  <c r="M333" i="8"/>
  <c r="C334" i="8"/>
  <c r="D334" i="8"/>
  <c r="E334" i="8"/>
  <c r="G334" i="8"/>
  <c r="L334" i="8"/>
  <c r="M334" i="8"/>
  <c r="C335" i="8"/>
  <c r="D335" i="8"/>
  <c r="E335" i="8"/>
  <c r="G335" i="8"/>
  <c r="L335" i="8"/>
  <c r="M335" i="8"/>
  <c r="C336" i="8"/>
  <c r="D336" i="8"/>
  <c r="E336" i="8"/>
  <c r="G336" i="8"/>
  <c r="L336" i="8"/>
  <c r="M336" i="8"/>
  <c r="C337" i="8"/>
  <c r="D337" i="8"/>
  <c r="E337" i="8"/>
  <c r="G337" i="8"/>
  <c r="L337" i="8"/>
  <c r="M337" i="8"/>
  <c r="C338" i="8"/>
  <c r="D338" i="8"/>
  <c r="E338" i="8"/>
  <c r="G338" i="8"/>
  <c r="L338" i="8"/>
  <c r="M338" i="8"/>
  <c r="C339" i="8"/>
  <c r="D339" i="8"/>
  <c r="E339" i="8"/>
  <c r="G339" i="8"/>
  <c r="L339" i="8"/>
  <c r="M339" i="8"/>
  <c r="C340" i="8"/>
  <c r="D340" i="8"/>
  <c r="E340" i="8"/>
  <c r="G340" i="8"/>
  <c r="L340" i="8"/>
  <c r="M340" i="8"/>
  <c r="C341" i="8"/>
  <c r="D341" i="8"/>
  <c r="E341" i="8"/>
  <c r="G341" i="8"/>
  <c r="L341" i="8"/>
  <c r="M341" i="8"/>
  <c r="C342" i="8"/>
  <c r="D342" i="8"/>
  <c r="E342" i="8"/>
  <c r="G342" i="8"/>
  <c r="L342" i="8"/>
  <c r="M342" i="8"/>
  <c r="C343" i="8"/>
  <c r="D343" i="8"/>
  <c r="E343" i="8"/>
  <c r="G343" i="8"/>
  <c r="L343" i="8"/>
  <c r="M343" i="8"/>
  <c r="C344" i="8"/>
  <c r="D344" i="8"/>
  <c r="E344" i="8"/>
  <c r="G344" i="8"/>
  <c r="L344" i="8"/>
  <c r="M344" i="8"/>
  <c r="C345" i="8"/>
  <c r="D345" i="8"/>
  <c r="E345" i="8"/>
  <c r="G345" i="8"/>
  <c r="L345" i="8"/>
  <c r="M345" i="8"/>
  <c r="C346" i="8"/>
  <c r="D346" i="8"/>
  <c r="E346" i="8"/>
  <c r="G346" i="8"/>
  <c r="L346" i="8"/>
  <c r="M346" i="8"/>
  <c r="C347" i="8"/>
  <c r="D347" i="8"/>
  <c r="E347" i="8"/>
  <c r="G347" i="8"/>
  <c r="L347" i="8"/>
  <c r="M347" i="8"/>
  <c r="C348" i="8"/>
  <c r="D348" i="8"/>
  <c r="E348" i="8"/>
  <c r="G348" i="8"/>
  <c r="L348" i="8"/>
  <c r="M348" i="8"/>
  <c r="C349" i="8"/>
  <c r="D349" i="8"/>
  <c r="E349" i="8"/>
  <c r="G349" i="8"/>
  <c r="L349" i="8"/>
  <c r="M349" i="8"/>
  <c r="C350" i="8"/>
  <c r="D350" i="8"/>
  <c r="E350" i="8"/>
  <c r="G350" i="8"/>
  <c r="L350" i="8"/>
  <c r="M350" i="8"/>
  <c r="C351" i="8"/>
  <c r="D351" i="8"/>
  <c r="E351" i="8"/>
  <c r="G351" i="8"/>
  <c r="L351" i="8"/>
  <c r="M351" i="8"/>
  <c r="C352" i="8"/>
  <c r="D352" i="8"/>
  <c r="E352" i="8"/>
  <c r="G352" i="8"/>
  <c r="L352" i="8"/>
  <c r="M352" i="8"/>
  <c r="C353" i="8"/>
  <c r="D353" i="8"/>
  <c r="E353" i="8"/>
  <c r="G353" i="8"/>
  <c r="L353" i="8"/>
  <c r="M353" i="8"/>
  <c r="C354" i="8"/>
  <c r="D354" i="8"/>
  <c r="E354" i="8"/>
  <c r="G354" i="8"/>
  <c r="L354" i="8"/>
  <c r="M354" i="8"/>
  <c r="C355" i="8"/>
  <c r="D355" i="8"/>
  <c r="E355" i="8"/>
  <c r="G355" i="8"/>
  <c r="L355" i="8"/>
  <c r="M355" i="8"/>
  <c r="C356" i="8"/>
  <c r="D356" i="8"/>
  <c r="E356" i="8"/>
  <c r="G356" i="8"/>
  <c r="L356" i="8"/>
  <c r="M356" i="8"/>
  <c r="C357" i="8"/>
  <c r="D357" i="8"/>
  <c r="E357" i="8"/>
  <c r="G357" i="8"/>
  <c r="L357" i="8"/>
  <c r="M357" i="8"/>
  <c r="C358" i="8"/>
  <c r="D358" i="8"/>
  <c r="E358" i="8"/>
  <c r="G358" i="8"/>
  <c r="L358" i="8"/>
  <c r="M358" i="8"/>
  <c r="C359" i="8"/>
  <c r="D359" i="8"/>
  <c r="E359" i="8"/>
  <c r="G359" i="8"/>
  <c r="L359" i="8"/>
  <c r="M359" i="8"/>
  <c r="C360" i="8"/>
  <c r="D360" i="8"/>
  <c r="E360" i="8"/>
  <c r="G360" i="8"/>
  <c r="L360" i="8"/>
  <c r="M360" i="8"/>
  <c r="C361" i="8"/>
  <c r="D361" i="8"/>
  <c r="E361" i="8"/>
  <c r="G361" i="8"/>
  <c r="L361" i="8"/>
  <c r="M361" i="8"/>
  <c r="C362" i="8"/>
  <c r="D362" i="8"/>
  <c r="E362" i="8"/>
  <c r="G362" i="8"/>
  <c r="L362" i="8"/>
  <c r="M362" i="8"/>
  <c r="C363" i="8"/>
  <c r="D363" i="8"/>
  <c r="E363" i="8"/>
  <c r="G363" i="8"/>
  <c r="L363" i="8"/>
  <c r="M363" i="8"/>
  <c r="C364" i="8"/>
  <c r="D364" i="8"/>
  <c r="E364" i="8"/>
  <c r="G364" i="8"/>
  <c r="L364" i="8"/>
  <c r="M364" i="8"/>
  <c r="C365" i="8"/>
  <c r="D365" i="8"/>
  <c r="E365" i="8"/>
  <c r="G365" i="8"/>
  <c r="L365" i="8"/>
  <c r="M365" i="8"/>
  <c r="C366" i="8"/>
  <c r="D366" i="8"/>
  <c r="E366" i="8"/>
  <c r="G366" i="8"/>
  <c r="L366" i="8"/>
  <c r="M366" i="8"/>
  <c r="C367" i="8"/>
  <c r="D367" i="8"/>
  <c r="E367" i="8"/>
  <c r="G367" i="8"/>
  <c r="L367" i="8"/>
  <c r="M367" i="8"/>
  <c r="C368" i="8"/>
  <c r="D368" i="8"/>
  <c r="E368" i="8"/>
  <c r="G368" i="8"/>
  <c r="L368" i="8"/>
  <c r="M368" i="8"/>
  <c r="C369" i="8"/>
  <c r="D369" i="8"/>
  <c r="E369" i="8"/>
  <c r="G369" i="8"/>
  <c r="L369" i="8"/>
  <c r="M369" i="8"/>
  <c r="C370" i="8"/>
  <c r="D370" i="8"/>
  <c r="E370" i="8"/>
  <c r="G370" i="8"/>
  <c r="L370" i="8"/>
  <c r="M370" i="8"/>
  <c r="C371" i="8"/>
  <c r="D371" i="8"/>
  <c r="E371" i="8"/>
  <c r="G371" i="8"/>
  <c r="L371" i="8"/>
  <c r="M371" i="8"/>
  <c r="C372" i="8"/>
  <c r="D372" i="8"/>
  <c r="E372" i="8"/>
  <c r="G372" i="8"/>
  <c r="L372" i="8"/>
  <c r="M372" i="8"/>
  <c r="C373" i="8"/>
  <c r="D373" i="8"/>
  <c r="E373" i="8"/>
  <c r="G373" i="8"/>
  <c r="L373" i="8"/>
  <c r="M373" i="8"/>
  <c r="C374" i="8"/>
  <c r="D374" i="8"/>
  <c r="E374" i="8"/>
  <c r="G374" i="8"/>
  <c r="L374" i="8"/>
  <c r="M374" i="8"/>
  <c r="C375" i="8"/>
  <c r="D375" i="8"/>
  <c r="E375" i="8"/>
  <c r="G375" i="8"/>
  <c r="L375" i="8"/>
  <c r="M375" i="8"/>
  <c r="C376" i="8"/>
  <c r="D376" i="8"/>
  <c r="E376" i="8"/>
  <c r="G376" i="8"/>
  <c r="L376" i="8"/>
  <c r="M376" i="8"/>
  <c r="C377" i="8"/>
  <c r="D377" i="8"/>
  <c r="E377" i="8"/>
  <c r="G377" i="8"/>
  <c r="L377" i="8"/>
  <c r="M377" i="8"/>
  <c r="C378" i="8"/>
  <c r="D378" i="8"/>
  <c r="E378" i="8"/>
  <c r="G378" i="8"/>
  <c r="L378" i="8"/>
  <c r="M378" i="8"/>
  <c r="C379" i="8"/>
  <c r="D379" i="8"/>
  <c r="E379" i="8"/>
  <c r="G379" i="8"/>
  <c r="L379" i="8"/>
  <c r="M379" i="8"/>
  <c r="C380" i="8"/>
  <c r="D380" i="8"/>
  <c r="E380" i="8"/>
  <c r="G380" i="8"/>
  <c r="L380" i="8"/>
  <c r="M380" i="8"/>
  <c r="C381" i="8"/>
  <c r="D381" i="8"/>
  <c r="E381" i="8"/>
  <c r="G381" i="8"/>
  <c r="L381" i="8"/>
  <c r="M381" i="8"/>
  <c r="C382" i="8"/>
  <c r="D382" i="8"/>
  <c r="E382" i="8"/>
  <c r="G382" i="8"/>
  <c r="L382" i="8"/>
  <c r="M382" i="8"/>
  <c r="C383" i="8"/>
  <c r="D383" i="8"/>
  <c r="E383" i="8"/>
  <c r="G383" i="8"/>
  <c r="L383" i="8"/>
  <c r="M383" i="8"/>
  <c r="C384" i="8"/>
  <c r="D384" i="8"/>
  <c r="E384" i="8"/>
  <c r="G384" i="8"/>
  <c r="L384" i="8"/>
  <c r="M384" i="8"/>
  <c r="C385" i="8"/>
  <c r="D385" i="8"/>
  <c r="E385" i="8"/>
  <c r="G385" i="8"/>
  <c r="L385" i="8"/>
  <c r="M385" i="8"/>
  <c r="C386" i="8"/>
  <c r="D386" i="8"/>
  <c r="E386" i="8"/>
  <c r="G386" i="8"/>
  <c r="L386" i="8"/>
  <c r="M386" i="8"/>
  <c r="C387" i="8"/>
  <c r="D387" i="8"/>
  <c r="E387" i="8"/>
  <c r="G387" i="8"/>
  <c r="L387" i="8"/>
  <c r="M387" i="8"/>
  <c r="C388" i="8"/>
  <c r="D388" i="8"/>
  <c r="E388" i="8"/>
  <c r="G388" i="8"/>
  <c r="L388" i="8"/>
  <c r="M388" i="8"/>
  <c r="C389" i="8"/>
  <c r="D389" i="8"/>
  <c r="E389" i="8"/>
  <c r="G389" i="8"/>
  <c r="L389" i="8"/>
  <c r="M389" i="8"/>
  <c r="C390" i="8"/>
  <c r="D390" i="8"/>
  <c r="E390" i="8"/>
  <c r="G390" i="8"/>
  <c r="L390" i="8"/>
  <c r="M390" i="8"/>
  <c r="C391" i="8"/>
  <c r="D391" i="8"/>
  <c r="E391" i="8"/>
  <c r="G391" i="8"/>
  <c r="L391" i="8"/>
  <c r="M391" i="8"/>
  <c r="C392" i="8"/>
  <c r="D392" i="8"/>
  <c r="E392" i="8"/>
  <c r="G392" i="8"/>
  <c r="L392" i="8"/>
  <c r="M392" i="8"/>
  <c r="C393" i="8"/>
  <c r="D393" i="8"/>
  <c r="E393" i="8"/>
  <c r="G393" i="8"/>
  <c r="L393" i="8"/>
  <c r="M393" i="8"/>
  <c r="C394" i="8"/>
  <c r="D394" i="8"/>
  <c r="E394" i="8"/>
  <c r="G394" i="8"/>
  <c r="L394" i="8"/>
  <c r="M394" i="8"/>
  <c r="C395" i="8"/>
  <c r="D395" i="8"/>
  <c r="E395" i="8"/>
  <c r="G395" i="8"/>
  <c r="L395" i="8"/>
  <c r="M395" i="8"/>
  <c r="C396" i="8"/>
  <c r="D396" i="8"/>
  <c r="E396" i="8"/>
  <c r="G396" i="8"/>
  <c r="L396" i="8"/>
  <c r="M396" i="8"/>
  <c r="C397" i="8"/>
  <c r="D397" i="8"/>
  <c r="E397" i="8"/>
  <c r="G397" i="8"/>
  <c r="L397" i="8"/>
  <c r="M397" i="8"/>
  <c r="C398" i="8"/>
  <c r="D398" i="8"/>
  <c r="E398" i="8"/>
  <c r="G398" i="8"/>
  <c r="L398" i="8"/>
  <c r="M398" i="8"/>
  <c r="C399" i="8"/>
  <c r="D399" i="8"/>
  <c r="E399" i="8"/>
  <c r="G399" i="8"/>
  <c r="L399" i="8"/>
  <c r="M399" i="8"/>
  <c r="C400" i="8"/>
  <c r="D400" i="8"/>
  <c r="E400" i="8"/>
  <c r="G400" i="8"/>
  <c r="L400" i="8"/>
  <c r="M400" i="8"/>
  <c r="C401" i="8"/>
  <c r="D401" i="8"/>
  <c r="E401" i="8"/>
  <c r="G401" i="8"/>
  <c r="L401" i="8"/>
  <c r="M401" i="8"/>
  <c r="C402" i="8"/>
  <c r="D402" i="8"/>
  <c r="E402" i="8"/>
  <c r="G402" i="8"/>
  <c r="L402" i="8"/>
  <c r="M402" i="8"/>
  <c r="C403" i="8"/>
  <c r="D403" i="8"/>
  <c r="E403" i="8"/>
  <c r="G403" i="8"/>
  <c r="L403" i="8"/>
  <c r="M403" i="8"/>
  <c r="C404" i="8"/>
  <c r="D404" i="8"/>
  <c r="E404" i="8"/>
  <c r="G404" i="8"/>
  <c r="L404" i="8"/>
  <c r="M404" i="8"/>
  <c r="C405" i="8"/>
  <c r="D405" i="8"/>
  <c r="E405" i="8"/>
  <c r="G405" i="8"/>
  <c r="L405" i="8"/>
  <c r="M405" i="8"/>
  <c r="C406" i="8"/>
  <c r="D406" i="8"/>
  <c r="E406" i="8"/>
  <c r="G406" i="8"/>
  <c r="L406" i="8"/>
  <c r="M406" i="8"/>
  <c r="C407" i="8"/>
  <c r="D407" i="8"/>
  <c r="E407" i="8"/>
  <c r="G407" i="8"/>
  <c r="L407" i="8"/>
  <c r="M407" i="8"/>
  <c r="C408" i="8"/>
  <c r="D408" i="8"/>
  <c r="E408" i="8"/>
  <c r="G408" i="8"/>
  <c r="L408" i="8"/>
  <c r="M408" i="8"/>
  <c r="C409" i="8"/>
  <c r="D409" i="8"/>
  <c r="E409" i="8"/>
  <c r="G409" i="8"/>
  <c r="L409" i="8"/>
  <c r="M409" i="8"/>
  <c r="C410" i="8"/>
  <c r="D410" i="8"/>
  <c r="E410" i="8"/>
  <c r="G410" i="8"/>
  <c r="L410" i="8"/>
  <c r="M410" i="8"/>
  <c r="C411" i="8"/>
  <c r="D411" i="8"/>
  <c r="E411" i="8"/>
  <c r="G411" i="8"/>
  <c r="L411" i="8"/>
  <c r="M411" i="8"/>
  <c r="C412" i="8"/>
  <c r="D412" i="8"/>
  <c r="E412" i="8"/>
  <c r="G412" i="8"/>
  <c r="L412" i="8"/>
  <c r="M412" i="8"/>
  <c r="C413" i="8"/>
  <c r="D413" i="8"/>
  <c r="E413" i="8"/>
  <c r="G413" i="8"/>
  <c r="L413" i="8"/>
  <c r="M413" i="8"/>
  <c r="C414" i="8"/>
  <c r="D414" i="8"/>
  <c r="E414" i="8"/>
  <c r="G414" i="8"/>
  <c r="L414" i="8"/>
  <c r="M414" i="8"/>
  <c r="C415" i="8"/>
  <c r="D415" i="8"/>
  <c r="E415" i="8"/>
  <c r="G415" i="8"/>
  <c r="L415" i="8"/>
  <c r="M415" i="8"/>
  <c r="C416" i="8"/>
  <c r="D416" i="8"/>
  <c r="E416" i="8"/>
  <c r="G416" i="8"/>
  <c r="L416" i="8"/>
  <c r="M416" i="8"/>
  <c r="C417" i="8"/>
  <c r="D417" i="8"/>
  <c r="E417" i="8"/>
  <c r="G417" i="8"/>
  <c r="L417" i="8"/>
  <c r="M417" i="8"/>
  <c r="C418" i="8"/>
  <c r="D418" i="8"/>
  <c r="E418" i="8"/>
  <c r="G418" i="8"/>
  <c r="L418" i="8"/>
  <c r="M418" i="8"/>
  <c r="C419" i="8"/>
  <c r="D419" i="8"/>
  <c r="E419" i="8"/>
  <c r="G419" i="8"/>
  <c r="L419" i="8"/>
  <c r="M419" i="8"/>
  <c r="C420" i="8"/>
  <c r="D420" i="8"/>
  <c r="E420" i="8"/>
  <c r="G420" i="8"/>
  <c r="L420" i="8"/>
  <c r="M420" i="8"/>
  <c r="C421" i="8"/>
  <c r="D421" i="8"/>
  <c r="E421" i="8"/>
  <c r="G421" i="8"/>
  <c r="L421" i="8"/>
  <c r="M421" i="8"/>
  <c r="C422" i="8"/>
  <c r="D422" i="8"/>
  <c r="E422" i="8"/>
  <c r="G422" i="8"/>
  <c r="L422" i="8"/>
  <c r="M422" i="8"/>
  <c r="C423" i="8"/>
  <c r="D423" i="8"/>
  <c r="E423" i="8"/>
  <c r="G423" i="8"/>
  <c r="L423" i="8"/>
  <c r="M423" i="8"/>
  <c r="C424" i="8"/>
  <c r="D424" i="8"/>
  <c r="E424" i="8"/>
  <c r="G424" i="8"/>
  <c r="L424" i="8"/>
  <c r="M424" i="8"/>
  <c r="C425" i="8"/>
  <c r="D425" i="8"/>
  <c r="E425" i="8"/>
  <c r="G425" i="8"/>
  <c r="L425" i="8"/>
  <c r="M425" i="8"/>
  <c r="C426" i="8"/>
  <c r="D426" i="8"/>
  <c r="E426" i="8"/>
  <c r="G426" i="8"/>
  <c r="L426" i="8"/>
  <c r="M426" i="8"/>
  <c r="C427" i="8"/>
  <c r="D427" i="8"/>
  <c r="E427" i="8"/>
  <c r="G427" i="8"/>
  <c r="L427" i="8"/>
  <c r="M427" i="8"/>
  <c r="C428" i="8"/>
  <c r="D428" i="8"/>
  <c r="E428" i="8"/>
  <c r="G428" i="8"/>
  <c r="L428" i="8"/>
  <c r="M428" i="8"/>
  <c r="C429" i="8"/>
  <c r="D429" i="8"/>
  <c r="E429" i="8"/>
  <c r="G429" i="8"/>
  <c r="L429" i="8"/>
  <c r="M429" i="8"/>
  <c r="C430" i="8"/>
  <c r="D430" i="8"/>
  <c r="E430" i="8"/>
  <c r="G430" i="8"/>
  <c r="L430" i="8"/>
  <c r="M430" i="8"/>
  <c r="C431" i="8"/>
  <c r="D431" i="8"/>
  <c r="E431" i="8"/>
  <c r="G431" i="8"/>
  <c r="L431" i="8"/>
  <c r="M431" i="8"/>
  <c r="C432" i="8"/>
  <c r="D432" i="8"/>
  <c r="E432" i="8"/>
  <c r="G432" i="8"/>
  <c r="L432" i="8"/>
  <c r="M432" i="8"/>
  <c r="C433" i="8"/>
  <c r="D433" i="8"/>
  <c r="E433" i="8"/>
  <c r="G433" i="8"/>
  <c r="L433" i="8"/>
  <c r="M433" i="8"/>
  <c r="C434" i="8"/>
  <c r="D434" i="8"/>
  <c r="E434" i="8"/>
  <c r="G434" i="8"/>
  <c r="L434" i="8"/>
  <c r="M434" i="8"/>
  <c r="C435" i="8"/>
  <c r="D435" i="8"/>
  <c r="E435" i="8"/>
  <c r="G435" i="8"/>
  <c r="L435" i="8"/>
  <c r="M435" i="8"/>
  <c r="C436" i="8"/>
  <c r="D436" i="8"/>
  <c r="E436" i="8"/>
  <c r="G436" i="8"/>
  <c r="L436" i="8"/>
  <c r="M436" i="8"/>
  <c r="C437" i="8"/>
  <c r="D437" i="8"/>
  <c r="E437" i="8"/>
  <c r="G437" i="8"/>
  <c r="L437" i="8"/>
  <c r="M437" i="8"/>
  <c r="C438" i="8"/>
  <c r="D438" i="8"/>
  <c r="E438" i="8"/>
  <c r="G438" i="8"/>
  <c r="L438" i="8"/>
  <c r="M438" i="8"/>
  <c r="C439" i="8"/>
  <c r="D439" i="8"/>
  <c r="E439" i="8"/>
  <c r="G439" i="8"/>
  <c r="L439" i="8"/>
  <c r="M439" i="8"/>
  <c r="C440" i="8"/>
  <c r="D440" i="8"/>
  <c r="E440" i="8"/>
  <c r="G440" i="8"/>
  <c r="L440" i="8"/>
  <c r="M440" i="8"/>
  <c r="C441" i="8"/>
  <c r="D441" i="8"/>
  <c r="E441" i="8"/>
  <c r="G441" i="8"/>
  <c r="L441" i="8"/>
  <c r="M441" i="8"/>
  <c r="C442" i="8"/>
  <c r="D442" i="8"/>
  <c r="E442" i="8"/>
  <c r="G442" i="8"/>
  <c r="L442" i="8"/>
  <c r="M442" i="8"/>
  <c r="C443" i="8"/>
  <c r="D443" i="8"/>
  <c r="E443" i="8"/>
  <c r="G443" i="8"/>
  <c r="L443" i="8"/>
  <c r="M443" i="8"/>
  <c r="C444" i="8"/>
  <c r="D444" i="8"/>
  <c r="E444" i="8"/>
  <c r="G444" i="8"/>
  <c r="L444" i="8"/>
  <c r="M444" i="8"/>
  <c r="C445" i="8"/>
  <c r="D445" i="8"/>
  <c r="E445" i="8"/>
  <c r="G445" i="8"/>
  <c r="L445" i="8"/>
  <c r="M445" i="8"/>
  <c r="C446" i="8"/>
  <c r="D446" i="8"/>
  <c r="E446" i="8"/>
  <c r="G446" i="8"/>
  <c r="L446" i="8"/>
  <c r="M446" i="8"/>
  <c r="C447" i="8"/>
  <c r="D447" i="8"/>
  <c r="E447" i="8"/>
  <c r="G447" i="8"/>
  <c r="L447" i="8"/>
  <c r="M447" i="8"/>
  <c r="C448" i="8"/>
  <c r="D448" i="8"/>
  <c r="E448" i="8"/>
  <c r="G448" i="8"/>
  <c r="L448" i="8"/>
  <c r="M448" i="8"/>
  <c r="C449" i="8"/>
  <c r="D449" i="8"/>
  <c r="E449" i="8"/>
  <c r="G449" i="8"/>
  <c r="L449" i="8"/>
  <c r="M449" i="8"/>
  <c r="C450" i="8"/>
  <c r="D450" i="8"/>
  <c r="E450" i="8"/>
  <c r="G450" i="8"/>
  <c r="L450" i="8"/>
  <c r="M450" i="8"/>
  <c r="C451" i="8"/>
  <c r="D451" i="8"/>
  <c r="E451" i="8"/>
  <c r="G451" i="8"/>
  <c r="L451" i="8"/>
  <c r="M451" i="8"/>
  <c r="C452" i="8"/>
  <c r="D452" i="8"/>
  <c r="E452" i="8"/>
  <c r="G452" i="8"/>
  <c r="L452" i="8"/>
  <c r="M452" i="8"/>
  <c r="C453" i="8"/>
  <c r="D453" i="8"/>
  <c r="E453" i="8"/>
  <c r="G453" i="8"/>
  <c r="L453" i="8"/>
  <c r="M453" i="8"/>
  <c r="C454" i="8"/>
  <c r="D454" i="8"/>
  <c r="E454" i="8"/>
  <c r="G454" i="8"/>
  <c r="L454" i="8"/>
  <c r="M454" i="8"/>
  <c r="C455" i="8"/>
  <c r="D455" i="8"/>
  <c r="E455" i="8"/>
  <c r="G455" i="8"/>
  <c r="L455" i="8"/>
  <c r="M455" i="8"/>
  <c r="C456" i="8"/>
  <c r="D456" i="8"/>
  <c r="E456" i="8"/>
  <c r="G456" i="8"/>
  <c r="L456" i="8"/>
  <c r="M456" i="8"/>
  <c r="C457" i="8"/>
  <c r="D457" i="8"/>
  <c r="E457" i="8"/>
  <c r="G457" i="8"/>
  <c r="L457" i="8"/>
  <c r="M457" i="8"/>
  <c r="C458" i="8"/>
  <c r="D458" i="8"/>
  <c r="E458" i="8"/>
  <c r="G458" i="8"/>
  <c r="L458" i="8"/>
  <c r="M458" i="8"/>
  <c r="C459" i="8"/>
  <c r="D459" i="8"/>
  <c r="E459" i="8"/>
  <c r="G459" i="8"/>
  <c r="L459" i="8"/>
  <c r="M459" i="8"/>
  <c r="C460" i="8"/>
  <c r="D460" i="8"/>
  <c r="E460" i="8"/>
  <c r="G460" i="8"/>
  <c r="L460" i="8"/>
  <c r="M460" i="8"/>
  <c r="C461" i="8"/>
  <c r="D461" i="8"/>
  <c r="E461" i="8"/>
  <c r="G461" i="8"/>
  <c r="L461" i="8"/>
  <c r="M461" i="8"/>
  <c r="C462" i="8"/>
  <c r="D462" i="8"/>
  <c r="E462" i="8"/>
  <c r="G462" i="8"/>
  <c r="L462" i="8"/>
  <c r="M462" i="8"/>
  <c r="C463" i="8"/>
  <c r="D463" i="8"/>
  <c r="E463" i="8"/>
  <c r="G463" i="8"/>
  <c r="L463" i="8"/>
  <c r="M463" i="8"/>
  <c r="C464" i="8"/>
  <c r="D464" i="8"/>
  <c r="E464" i="8"/>
  <c r="G464" i="8"/>
  <c r="L464" i="8"/>
  <c r="M464" i="8"/>
  <c r="C465" i="8"/>
  <c r="D465" i="8"/>
  <c r="E465" i="8"/>
  <c r="G465" i="8"/>
  <c r="L465" i="8"/>
  <c r="M465" i="8"/>
  <c r="C466" i="8"/>
  <c r="D466" i="8"/>
  <c r="E466" i="8"/>
  <c r="G466" i="8"/>
  <c r="L466" i="8"/>
  <c r="M466" i="8"/>
  <c r="C467" i="8"/>
  <c r="D467" i="8"/>
  <c r="E467" i="8"/>
  <c r="G467" i="8"/>
  <c r="L467" i="8"/>
  <c r="M467" i="8"/>
  <c r="C468" i="8"/>
  <c r="D468" i="8"/>
  <c r="E468" i="8"/>
  <c r="G468" i="8"/>
  <c r="L468" i="8"/>
  <c r="M468" i="8"/>
  <c r="C469" i="8"/>
  <c r="D469" i="8"/>
  <c r="E469" i="8"/>
  <c r="G469" i="8"/>
  <c r="L469" i="8"/>
  <c r="M469" i="8"/>
  <c r="C470" i="8"/>
  <c r="D470" i="8"/>
  <c r="E470" i="8"/>
  <c r="G470" i="8"/>
  <c r="L470" i="8"/>
  <c r="M470" i="8"/>
  <c r="C471" i="8"/>
  <c r="D471" i="8"/>
  <c r="E471" i="8"/>
  <c r="G471" i="8"/>
  <c r="L471" i="8"/>
  <c r="M471" i="8"/>
  <c r="C472" i="8"/>
  <c r="D472" i="8"/>
  <c r="E472" i="8"/>
  <c r="G472" i="8"/>
  <c r="L472" i="8"/>
  <c r="M472" i="8"/>
  <c r="C473" i="8"/>
  <c r="D473" i="8"/>
  <c r="E473" i="8"/>
  <c r="G473" i="8"/>
  <c r="L473" i="8"/>
  <c r="M473" i="8"/>
  <c r="C474" i="8"/>
  <c r="D474" i="8"/>
  <c r="E474" i="8"/>
  <c r="G474" i="8"/>
  <c r="L474" i="8"/>
  <c r="M474" i="8"/>
  <c r="C475" i="8"/>
  <c r="D475" i="8"/>
  <c r="E475" i="8"/>
  <c r="G475" i="8"/>
  <c r="L475" i="8"/>
  <c r="M475" i="8"/>
  <c r="C476" i="8"/>
  <c r="D476" i="8"/>
  <c r="E476" i="8"/>
  <c r="G476" i="8"/>
  <c r="L476" i="8"/>
  <c r="M476" i="8"/>
  <c r="C477" i="8"/>
  <c r="D477" i="8"/>
  <c r="E477" i="8"/>
  <c r="G477" i="8"/>
  <c r="L477" i="8"/>
  <c r="M477" i="8"/>
  <c r="C478" i="8"/>
  <c r="D478" i="8"/>
  <c r="E478" i="8"/>
  <c r="G478" i="8"/>
  <c r="L478" i="8"/>
  <c r="M478" i="8"/>
  <c r="C479" i="8"/>
  <c r="D479" i="8"/>
  <c r="E479" i="8"/>
  <c r="G479" i="8"/>
  <c r="L479" i="8"/>
  <c r="M479" i="8"/>
  <c r="C480" i="8"/>
  <c r="D480" i="8"/>
  <c r="E480" i="8"/>
  <c r="G480" i="8"/>
  <c r="L480" i="8"/>
  <c r="M480" i="8"/>
  <c r="C481" i="8"/>
  <c r="D481" i="8"/>
  <c r="E481" i="8"/>
  <c r="G481" i="8"/>
  <c r="L481" i="8"/>
  <c r="M481" i="8"/>
  <c r="C482" i="8"/>
  <c r="D482" i="8"/>
  <c r="E482" i="8"/>
  <c r="G482" i="8"/>
  <c r="L482" i="8"/>
  <c r="M482" i="8"/>
  <c r="C483" i="8"/>
  <c r="D483" i="8"/>
  <c r="E483" i="8"/>
  <c r="G483" i="8"/>
  <c r="L483" i="8"/>
  <c r="M483" i="8"/>
  <c r="C484" i="8"/>
  <c r="D484" i="8"/>
  <c r="E484" i="8"/>
  <c r="G484" i="8"/>
  <c r="L484" i="8"/>
  <c r="M484" i="8"/>
  <c r="C485" i="8"/>
  <c r="D485" i="8"/>
  <c r="E485" i="8"/>
  <c r="G485" i="8"/>
  <c r="L485" i="8"/>
  <c r="M485" i="8"/>
  <c r="C486" i="8"/>
  <c r="D486" i="8"/>
  <c r="E486" i="8"/>
  <c r="G486" i="8"/>
  <c r="L486" i="8"/>
  <c r="M486" i="8"/>
  <c r="C487" i="8"/>
  <c r="D487" i="8"/>
  <c r="E487" i="8"/>
  <c r="G487" i="8"/>
  <c r="L487" i="8"/>
  <c r="M487" i="8"/>
  <c r="C488" i="8"/>
  <c r="D488" i="8"/>
  <c r="E488" i="8"/>
  <c r="G488" i="8"/>
  <c r="L488" i="8"/>
  <c r="M488" i="8"/>
  <c r="C489" i="8"/>
  <c r="D489" i="8"/>
  <c r="E489" i="8"/>
  <c r="G489" i="8"/>
  <c r="L489" i="8"/>
  <c r="M489" i="8"/>
  <c r="C490" i="8"/>
  <c r="D490" i="8"/>
  <c r="E490" i="8"/>
  <c r="G490" i="8"/>
  <c r="L490" i="8"/>
  <c r="M490" i="8"/>
  <c r="C491" i="8"/>
  <c r="D491" i="8"/>
  <c r="E491" i="8"/>
  <c r="G491" i="8"/>
  <c r="L491" i="8"/>
  <c r="M491" i="8"/>
  <c r="C492" i="8"/>
  <c r="D492" i="8"/>
  <c r="E492" i="8"/>
  <c r="G492" i="8"/>
  <c r="L492" i="8"/>
  <c r="M492" i="8"/>
  <c r="C493" i="8"/>
  <c r="D493" i="8"/>
  <c r="E493" i="8"/>
  <c r="G493" i="8"/>
  <c r="L493" i="8"/>
  <c r="M493" i="8"/>
  <c r="C494" i="8"/>
  <c r="D494" i="8"/>
  <c r="E494" i="8"/>
  <c r="G494" i="8"/>
  <c r="L494" i="8"/>
  <c r="M494" i="8"/>
  <c r="C495" i="8"/>
  <c r="D495" i="8"/>
  <c r="E495" i="8"/>
  <c r="G495" i="8"/>
  <c r="L495" i="8"/>
  <c r="M495" i="8"/>
  <c r="C496" i="8"/>
  <c r="D496" i="8"/>
  <c r="E496" i="8"/>
  <c r="G496" i="8"/>
  <c r="L496" i="8"/>
  <c r="M496" i="8"/>
  <c r="C497" i="8"/>
  <c r="D497" i="8"/>
  <c r="E497" i="8"/>
  <c r="G497" i="8"/>
  <c r="L497" i="8"/>
  <c r="M497" i="8"/>
  <c r="C498" i="8"/>
  <c r="D498" i="8"/>
  <c r="E498" i="8"/>
  <c r="G498" i="8"/>
  <c r="L498" i="8"/>
  <c r="M498" i="8"/>
  <c r="C499" i="8"/>
  <c r="D499" i="8"/>
  <c r="E499" i="8"/>
  <c r="G499" i="8"/>
  <c r="L499" i="8"/>
  <c r="M499" i="8"/>
  <c r="C500" i="8"/>
  <c r="D500" i="8"/>
  <c r="E500" i="8"/>
  <c r="G500" i="8"/>
  <c r="L500" i="8"/>
  <c r="M500" i="8"/>
  <c r="C501" i="8"/>
  <c r="D501" i="8"/>
  <c r="E501" i="8"/>
  <c r="G501" i="8"/>
  <c r="L501" i="8"/>
  <c r="M501" i="8"/>
  <c r="C502" i="8"/>
  <c r="D502" i="8"/>
  <c r="E502" i="8"/>
  <c r="G502" i="8"/>
  <c r="L502" i="8"/>
  <c r="M502" i="8"/>
  <c r="C503" i="8"/>
  <c r="D503" i="8"/>
  <c r="E503" i="8"/>
  <c r="G503" i="8"/>
  <c r="L503" i="8"/>
  <c r="M503" i="8"/>
  <c r="C504" i="8"/>
  <c r="D504" i="8"/>
  <c r="E504" i="8"/>
  <c r="G504" i="8"/>
  <c r="L504" i="8"/>
  <c r="M504" i="8"/>
  <c r="C505" i="8"/>
  <c r="D505" i="8"/>
  <c r="E505" i="8"/>
  <c r="G505" i="8"/>
  <c r="L505" i="8"/>
  <c r="M505" i="8"/>
  <c r="C506" i="8"/>
  <c r="D506" i="8"/>
  <c r="E506" i="8"/>
  <c r="G506" i="8"/>
  <c r="L506" i="8"/>
  <c r="M506" i="8"/>
  <c r="C507" i="8"/>
  <c r="D507" i="8"/>
  <c r="E507" i="8"/>
  <c r="G507" i="8"/>
  <c r="L507" i="8"/>
  <c r="M507" i="8"/>
  <c r="C508" i="8"/>
  <c r="D508" i="8"/>
  <c r="E508" i="8"/>
  <c r="G508" i="8"/>
  <c r="L508" i="8"/>
  <c r="M508" i="8"/>
  <c r="C509" i="8"/>
  <c r="D509" i="8"/>
  <c r="E509" i="8"/>
  <c r="G509" i="8"/>
  <c r="L509" i="8"/>
  <c r="M509" i="8"/>
  <c r="C510" i="8"/>
  <c r="D510" i="8"/>
  <c r="E510" i="8"/>
  <c r="G510" i="8"/>
  <c r="L510" i="8"/>
  <c r="M510" i="8"/>
  <c r="C511" i="8"/>
  <c r="D511" i="8"/>
  <c r="E511" i="8"/>
  <c r="G511" i="8"/>
  <c r="L511" i="8"/>
  <c r="M511" i="8"/>
  <c r="C512" i="8"/>
  <c r="D512" i="8"/>
  <c r="E512" i="8"/>
  <c r="G512" i="8"/>
  <c r="L512" i="8"/>
  <c r="M512" i="8"/>
  <c r="C513" i="8"/>
  <c r="D513" i="8"/>
  <c r="E513" i="8"/>
  <c r="G513" i="8"/>
  <c r="L513" i="8"/>
  <c r="M513" i="8"/>
  <c r="C514" i="8"/>
  <c r="D514" i="8"/>
  <c r="E514" i="8"/>
  <c r="G514" i="8"/>
  <c r="L514" i="8"/>
  <c r="M514" i="8"/>
  <c r="C515" i="8"/>
  <c r="D515" i="8"/>
  <c r="E515" i="8"/>
  <c r="G515" i="8"/>
  <c r="L515" i="8"/>
  <c r="M515" i="8"/>
  <c r="C516" i="8"/>
  <c r="D516" i="8"/>
  <c r="E516" i="8"/>
  <c r="G516" i="8"/>
  <c r="L516" i="8"/>
  <c r="M516" i="8"/>
  <c r="C517" i="8"/>
  <c r="D517" i="8"/>
  <c r="E517" i="8"/>
  <c r="G517" i="8"/>
  <c r="L517" i="8"/>
  <c r="M517" i="8"/>
  <c r="C518" i="8"/>
  <c r="D518" i="8"/>
  <c r="E518" i="8"/>
  <c r="G518" i="8"/>
  <c r="L518" i="8"/>
  <c r="M518" i="8"/>
  <c r="C519" i="8"/>
  <c r="D519" i="8"/>
  <c r="E519" i="8"/>
  <c r="G519" i="8"/>
  <c r="L519" i="8"/>
  <c r="M519" i="8"/>
  <c r="C520" i="8"/>
  <c r="D520" i="8"/>
  <c r="E520" i="8"/>
  <c r="G520" i="8"/>
  <c r="L520" i="8"/>
  <c r="M520" i="8"/>
  <c r="C521" i="8"/>
  <c r="D521" i="8"/>
  <c r="E521" i="8"/>
  <c r="G521" i="8"/>
  <c r="L521" i="8"/>
  <c r="M521" i="8"/>
  <c r="C522" i="8"/>
  <c r="D522" i="8"/>
  <c r="E522" i="8"/>
  <c r="G522" i="8"/>
  <c r="L522" i="8"/>
  <c r="M522" i="8"/>
  <c r="C523" i="8"/>
  <c r="D523" i="8"/>
  <c r="E523" i="8"/>
  <c r="G523" i="8"/>
  <c r="L523" i="8"/>
  <c r="M523" i="8"/>
  <c r="C524" i="8"/>
  <c r="D524" i="8"/>
  <c r="E524" i="8"/>
  <c r="G524" i="8"/>
  <c r="L524" i="8"/>
  <c r="M524" i="8"/>
  <c r="C525" i="8"/>
  <c r="D525" i="8"/>
  <c r="E525" i="8"/>
  <c r="G525" i="8"/>
  <c r="L525" i="8"/>
  <c r="M525" i="8"/>
  <c r="C526" i="8"/>
  <c r="D526" i="8"/>
  <c r="E526" i="8"/>
  <c r="G526" i="8"/>
  <c r="L526" i="8"/>
  <c r="M526" i="8"/>
  <c r="C527" i="8"/>
  <c r="D527" i="8"/>
  <c r="E527" i="8"/>
  <c r="G527" i="8"/>
  <c r="L527" i="8"/>
  <c r="M527" i="8"/>
  <c r="C528" i="8"/>
  <c r="D528" i="8"/>
  <c r="E528" i="8"/>
  <c r="G528" i="8"/>
  <c r="L528" i="8"/>
  <c r="M528" i="8"/>
  <c r="C529" i="8"/>
  <c r="D529" i="8"/>
  <c r="E529" i="8"/>
  <c r="G529" i="8"/>
  <c r="L529" i="8"/>
  <c r="M529" i="8"/>
  <c r="C530" i="8"/>
  <c r="D530" i="8"/>
  <c r="E530" i="8"/>
  <c r="G530" i="8"/>
  <c r="L530" i="8"/>
  <c r="M530" i="8"/>
  <c r="C531" i="8"/>
  <c r="D531" i="8"/>
  <c r="E531" i="8"/>
  <c r="G531" i="8"/>
  <c r="L531" i="8"/>
  <c r="M531" i="8"/>
  <c r="C532" i="8"/>
  <c r="D532" i="8"/>
  <c r="E532" i="8"/>
  <c r="G532" i="8"/>
  <c r="L532" i="8"/>
  <c r="M532" i="8"/>
  <c r="C533" i="8"/>
  <c r="D533" i="8"/>
  <c r="E533" i="8"/>
  <c r="G533" i="8"/>
  <c r="L533" i="8"/>
  <c r="M533" i="8"/>
  <c r="C534" i="8"/>
  <c r="D534" i="8"/>
  <c r="E534" i="8"/>
  <c r="G534" i="8"/>
  <c r="L534" i="8"/>
  <c r="M534" i="8"/>
  <c r="C535" i="8"/>
  <c r="D535" i="8"/>
  <c r="E535" i="8"/>
  <c r="G535" i="8"/>
  <c r="L535" i="8"/>
  <c r="M535" i="8"/>
  <c r="C536" i="8"/>
  <c r="D536" i="8"/>
  <c r="E536" i="8"/>
  <c r="G536" i="8"/>
  <c r="L536" i="8"/>
  <c r="M536" i="8"/>
  <c r="C537" i="8"/>
  <c r="D537" i="8"/>
  <c r="E537" i="8"/>
  <c r="G537" i="8"/>
  <c r="L537" i="8"/>
  <c r="M537" i="8"/>
  <c r="C538" i="8"/>
  <c r="D538" i="8"/>
  <c r="E538" i="8"/>
  <c r="G538" i="8"/>
  <c r="L538" i="8"/>
  <c r="M538" i="8"/>
  <c r="C539" i="8"/>
  <c r="D539" i="8"/>
  <c r="E539" i="8"/>
  <c r="G539" i="8"/>
  <c r="L539" i="8"/>
  <c r="M539" i="8"/>
  <c r="C540" i="8"/>
  <c r="D540" i="8"/>
  <c r="E540" i="8"/>
  <c r="G540" i="8"/>
  <c r="L540" i="8"/>
  <c r="M540" i="8"/>
  <c r="C541" i="8"/>
  <c r="D541" i="8"/>
  <c r="E541" i="8"/>
  <c r="G541" i="8"/>
  <c r="L541" i="8"/>
  <c r="M541" i="8"/>
  <c r="C542" i="8"/>
  <c r="D542" i="8"/>
  <c r="E542" i="8"/>
  <c r="G542" i="8"/>
  <c r="L542" i="8"/>
  <c r="M542" i="8"/>
  <c r="C543" i="8"/>
  <c r="D543" i="8"/>
  <c r="E543" i="8"/>
  <c r="G543" i="8"/>
  <c r="L543" i="8"/>
  <c r="M543" i="8"/>
  <c r="C544" i="8"/>
  <c r="D544" i="8"/>
  <c r="E544" i="8"/>
  <c r="G544" i="8"/>
  <c r="L544" i="8"/>
  <c r="M544" i="8"/>
  <c r="C545" i="8"/>
  <c r="D545" i="8"/>
  <c r="E545" i="8"/>
  <c r="G545" i="8"/>
  <c r="L545" i="8"/>
  <c r="M545" i="8"/>
  <c r="C546" i="8"/>
  <c r="D546" i="8"/>
  <c r="E546" i="8"/>
  <c r="G546" i="8"/>
  <c r="L546" i="8"/>
  <c r="M546" i="8"/>
  <c r="C547" i="8"/>
  <c r="D547" i="8"/>
  <c r="E547" i="8"/>
  <c r="G547" i="8"/>
  <c r="L547" i="8"/>
  <c r="M547" i="8"/>
  <c r="C548" i="8"/>
  <c r="D548" i="8"/>
  <c r="E548" i="8"/>
  <c r="G548" i="8"/>
  <c r="L548" i="8"/>
  <c r="M548" i="8"/>
  <c r="C549" i="8"/>
  <c r="D549" i="8"/>
  <c r="E549" i="8"/>
  <c r="G549" i="8"/>
  <c r="L549" i="8"/>
  <c r="M549" i="8"/>
  <c r="C550" i="8"/>
  <c r="D550" i="8"/>
  <c r="E550" i="8"/>
  <c r="G550" i="8"/>
  <c r="L550" i="8"/>
  <c r="M550" i="8"/>
  <c r="C551" i="8"/>
  <c r="D551" i="8"/>
  <c r="E551" i="8"/>
  <c r="G551" i="8"/>
  <c r="L551" i="8"/>
  <c r="M551" i="8"/>
  <c r="C552" i="8"/>
  <c r="D552" i="8"/>
  <c r="E552" i="8"/>
  <c r="G552" i="8"/>
  <c r="L552" i="8"/>
  <c r="M552" i="8"/>
  <c r="C553" i="8"/>
  <c r="D553" i="8"/>
  <c r="E553" i="8"/>
  <c r="G553" i="8"/>
  <c r="L553" i="8"/>
  <c r="M553" i="8"/>
  <c r="C554" i="8"/>
  <c r="D554" i="8"/>
  <c r="E554" i="8"/>
  <c r="G554" i="8"/>
  <c r="L554" i="8"/>
  <c r="M554" i="8"/>
  <c r="C555" i="8"/>
  <c r="D555" i="8"/>
  <c r="E555" i="8"/>
  <c r="G555" i="8"/>
  <c r="L555" i="8"/>
  <c r="M555" i="8"/>
  <c r="C556" i="8"/>
  <c r="D556" i="8"/>
  <c r="E556" i="8"/>
  <c r="G556" i="8"/>
  <c r="L556" i="8"/>
  <c r="M556" i="8"/>
  <c r="C557" i="8"/>
  <c r="D557" i="8"/>
  <c r="E557" i="8"/>
  <c r="G557" i="8"/>
  <c r="L557" i="8"/>
  <c r="M557" i="8"/>
  <c r="C558" i="8"/>
  <c r="D558" i="8"/>
  <c r="E558" i="8"/>
  <c r="G558" i="8"/>
  <c r="L558" i="8"/>
  <c r="M558" i="8"/>
  <c r="C559" i="8"/>
  <c r="D559" i="8"/>
  <c r="E559" i="8"/>
  <c r="G559" i="8"/>
  <c r="L559" i="8"/>
  <c r="M559" i="8"/>
  <c r="C560" i="8"/>
  <c r="D560" i="8"/>
  <c r="E560" i="8"/>
  <c r="G560" i="8"/>
  <c r="L560" i="8"/>
  <c r="M560" i="8"/>
  <c r="C561" i="8"/>
  <c r="D561" i="8"/>
  <c r="E561" i="8"/>
  <c r="G561" i="8"/>
  <c r="L561" i="8"/>
  <c r="M561" i="8"/>
  <c r="C562" i="8"/>
  <c r="D562" i="8"/>
  <c r="E562" i="8"/>
  <c r="G562" i="8"/>
  <c r="L562" i="8"/>
  <c r="M562" i="8"/>
  <c r="C563" i="8"/>
  <c r="D563" i="8"/>
  <c r="E563" i="8"/>
  <c r="G563" i="8"/>
  <c r="L563" i="8"/>
  <c r="M563" i="8"/>
  <c r="C564" i="8"/>
  <c r="D564" i="8"/>
  <c r="E564" i="8"/>
  <c r="G564" i="8"/>
  <c r="L564" i="8"/>
  <c r="M564" i="8"/>
  <c r="C565" i="8"/>
  <c r="D565" i="8"/>
  <c r="E565" i="8"/>
  <c r="G565" i="8"/>
  <c r="L565" i="8"/>
  <c r="M565" i="8"/>
  <c r="C566" i="8"/>
  <c r="D566" i="8"/>
  <c r="E566" i="8"/>
  <c r="G566" i="8"/>
  <c r="L566" i="8"/>
  <c r="M566" i="8"/>
  <c r="C567" i="8"/>
  <c r="D567" i="8"/>
  <c r="E567" i="8"/>
  <c r="G567" i="8"/>
  <c r="L567" i="8"/>
  <c r="M567" i="8"/>
  <c r="C568" i="8"/>
  <c r="D568" i="8"/>
  <c r="E568" i="8"/>
  <c r="G568" i="8"/>
  <c r="L568" i="8"/>
  <c r="M568" i="8"/>
  <c r="C569" i="8"/>
  <c r="D569" i="8"/>
  <c r="E569" i="8"/>
  <c r="G569" i="8"/>
  <c r="L569" i="8"/>
  <c r="M569" i="8"/>
  <c r="C570" i="8"/>
  <c r="D570" i="8"/>
  <c r="E570" i="8"/>
  <c r="G570" i="8"/>
  <c r="L570" i="8"/>
  <c r="M570" i="8"/>
  <c r="C571" i="8"/>
  <c r="D571" i="8"/>
  <c r="E571" i="8"/>
  <c r="G571" i="8"/>
  <c r="L571" i="8"/>
  <c r="M571" i="8"/>
  <c r="C572" i="8"/>
  <c r="D572" i="8"/>
  <c r="E572" i="8"/>
  <c r="G572" i="8"/>
  <c r="L572" i="8"/>
  <c r="M572" i="8"/>
  <c r="C573" i="8"/>
  <c r="D573" i="8"/>
  <c r="E573" i="8"/>
  <c r="G573" i="8"/>
  <c r="L573" i="8"/>
  <c r="M573" i="8"/>
  <c r="C574" i="8"/>
  <c r="D574" i="8"/>
  <c r="E574" i="8"/>
  <c r="G574" i="8"/>
  <c r="L574" i="8"/>
  <c r="M574" i="8"/>
  <c r="C575" i="8"/>
  <c r="D575" i="8"/>
  <c r="E575" i="8"/>
  <c r="G575" i="8"/>
  <c r="L575" i="8"/>
  <c r="M575" i="8"/>
  <c r="C576" i="8"/>
  <c r="D576" i="8"/>
  <c r="E576" i="8"/>
  <c r="G576" i="8"/>
  <c r="L576" i="8"/>
  <c r="M576" i="8"/>
  <c r="C577" i="8"/>
  <c r="D577" i="8"/>
  <c r="E577" i="8"/>
  <c r="G577" i="8"/>
  <c r="L577" i="8"/>
  <c r="M577" i="8"/>
  <c r="C578" i="8"/>
  <c r="D578" i="8"/>
  <c r="E578" i="8"/>
  <c r="G578" i="8"/>
  <c r="L578" i="8"/>
  <c r="M578" i="8"/>
  <c r="C579" i="8"/>
  <c r="D579" i="8"/>
  <c r="E579" i="8"/>
  <c r="G579" i="8"/>
  <c r="L579" i="8"/>
  <c r="M579" i="8"/>
  <c r="C580" i="8"/>
  <c r="D580" i="8"/>
  <c r="E580" i="8"/>
  <c r="G580" i="8"/>
  <c r="L580" i="8"/>
  <c r="M580" i="8"/>
  <c r="C581" i="8"/>
  <c r="D581" i="8"/>
  <c r="E581" i="8"/>
  <c r="G581" i="8"/>
  <c r="L581" i="8"/>
  <c r="M581" i="8"/>
  <c r="C582" i="8"/>
  <c r="D582" i="8"/>
  <c r="E582" i="8"/>
  <c r="G582" i="8"/>
  <c r="L582" i="8"/>
  <c r="M582" i="8"/>
  <c r="C583" i="8"/>
  <c r="D583" i="8"/>
  <c r="E583" i="8"/>
  <c r="G583" i="8"/>
  <c r="L583" i="8"/>
  <c r="M583" i="8"/>
  <c r="C584" i="8"/>
  <c r="D584" i="8"/>
  <c r="E584" i="8"/>
  <c r="G584" i="8"/>
  <c r="L584" i="8"/>
  <c r="M584" i="8"/>
  <c r="C585" i="8"/>
  <c r="D585" i="8"/>
  <c r="E585" i="8"/>
  <c r="G585" i="8"/>
  <c r="L585" i="8"/>
  <c r="M585" i="8"/>
  <c r="C586" i="8"/>
  <c r="D586" i="8"/>
  <c r="E586" i="8"/>
  <c r="G586" i="8"/>
  <c r="L586" i="8"/>
  <c r="M586" i="8"/>
  <c r="C587" i="8"/>
  <c r="D587" i="8"/>
  <c r="E587" i="8"/>
  <c r="G587" i="8"/>
  <c r="L587" i="8"/>
  <c r="M587" i="8"/>
  <c r="C588" i="8"/>
  <c r="D588" i="8"/>
  <c r="E588" i="8"/>
  <c r="G588" i="8"/>
  <c r="L588" i="8"/>
  <c r="M588" i="8"/>
  <c r="C589" i="8"/>
  <c r="D589" i="8"/>
  <c r="E589" i="8"/>
  <c r="G589" i="8"/>
  <c r="L589" i="8"/>
  <c r="M589" i="8"/>
  <c r="C590" i="8"/>
  <c r="D590" i="8"/>
  <c r="E590" i="8"/>
  <c r="G590" i="8"/>
  <c r="L590" i="8"/>
  <c r="M590" i="8"/>
  <c r="C591" i="8"/>
  <c r="D591" i="8"/>
  <c r="E591" i="8"/>
  <c r="G591" i="8"/>
  <c r="L591" i="8"/>
  <c r="M591" i="8"/>
  <c r="C592" i="8"/>
  <c r="D592" i="8"/>
  <c r="E592" i="8"/>
  <c r="G592" i="8"/>
  <c r="L592" i="8"/>
  <c r="M592" i="8"/>
  <c r="C593" i="8"/>
  <c r="D593" i="8"/>
  <c r="E593" i="8"/>
  <c r="G593" i="8"/>
  <c r="L593" i="8"/>
  <c r="M593" i="8"/>
  <c r="C594" i="8"/>
  <c r="D594" i="8"/>
  <c r="E594" i="8"/>
  <c r="G594" i="8"/>
  <c r="L594" i="8"/>
  <c r="M594" i="8"/>
  <c r="C595" i="8"/>
  <c r="D595" i="8"/>
  <c r="E595" i="8"/>
  <c r="G595" i="8"/>
  <c r="L595" i="8"/>
  <c r="M595" i="8"/>
  <c r="C596" i="8"/>
  <c r="D596" i="8"/>
  <c r="E596" i="8"/>
  <c r="G596" i="8"/>
  <c r="L596" i="8"/>
  <c r="M596" i="8"/>
  <c r="C597" i="8"/>
  <c r="D597" i="8"/>
  <c r="E597" i="8"/>
  <c r="G597" i="8"/>
  <c r="L597" i="8"/>
  <c r="M597" i="8"/>
  <c r="C598" i="8"/>
  <c r="D598" i="8"/>
  <c r="E598" i="8"/>
  <c r="G598" i="8"/>
  <c r="L598" i="8"/>
  <c r="M598" i="8"/>
  <c r="C599" i="8"/>
  <c r="D599" i="8"/>
  <c r="E599" i="8"/>
  <c r="G599" i="8"/>
  <c r="L599" i="8"/>
  <c r="M599" i="8"/>
  <c r="C600" i="8"/>
  <c r="D600" i="8"/>
  <c r="E600" i="8"/>
  <c r="G600" i="8"/>
  <c r="L600" i="8"/>
  <c r="M600" i="8"/>
  <c r="C601" i="8"/>
  <c r="D601" i="8"/>
  <c r="E601" i="8"/>
  <c r="G601" i="8"/>
  <c r="L601" i="8"/>
  <c r="M601" i="8"/>
  <c r="C602" i="8"/>
  <c r="D602" i="8"/>
  <c r="E602" i="8"/>
  <c r="G602" i="8"/>
  <c r="L602" i="8"/>
  <c r="M602" i="8"/>
  <c r="C603" i="8"/>
  <c r="D603" i="8"/>
  <c r="E603" i="8"/>
  <c r="G603" i="8"/>
  <c r="L603" i="8"/>
  <c r="M603" i="8"/>
  <c r="C604" i="8"/>
  <c r="D604" i="8"/>
  <c r="E604" i="8"/>
  <c r="G604" i="8"/>
  <c r="L604" i="8"/>
  <c r="M604" i="8"/>
  <c r="C605" i="8"/>
  <c r="D605" i="8"/>
  <c r="E605" i="8"/>
  <c r="G605" i="8"/>
  <c r="L605" i="8"/>
  <c r="M605" i="8"/>
  <c r="C606" i="8"/>
  <c r="D606" i="8"/>
  <c r="E606" i="8"/>
  <c r="G606" i="8"/>
  <c r="L606" i="8"/>
  <c r="M606" i="8"/>
  <c r="C607" i="8"/>
  <c r="D607" i="8"/>
  <c r="E607" i="8"/>
  <c r="G607" i="8"/>
  <c r="L607" i="8"/>
  <c r="M607" i="8"/>
  <c r="C608" i="8"/>
  <c r="D608" i="8"/>
  <c r="E608" i="8"/>
  <c r="G608" i="8"/>
  <c r="L608" i="8"/>
  <c r="M608" i="8"/>
  <c r="C609" i="8"/>
  <c r="D609" i="8"/>
  <c r="E609" i="8"/>
  <c r="G609" i="8"/>
  <c r="L609" i="8"/>
  <c r="M609" i="8"/>
  <c r="C610" i="8"/>
  <c r="D610" i="8"/>
  <c r="E610" i="8"/>
  <c r="G610" i="8"/>
  <c r="L610" i="8"/>
  <c r="M610" i="8"/>
  <c r="C611" i="8"/>
  <c r="D611" i="8"/>
  <c r="E611" i="8"/>
  <c r="G611" i="8"/>
  <c r="L611" i="8"/>
  <c r="M611" i="8"/>
  <c r="C612" i="8"/>
  <c r="D612" i="8"/>
  <c r="E612" i="8"/>
  <c r="G612" i="8"/>
  <c r="L612" i="8"/>
  <c r="M612" i="8"/>
  <c r="C613" i="8"/>
  <c r="D613" i="8"/>
  <c r="E613" i="8"/>
  <c r="G613" i="8"/>
  <c r="L613" i="8"/>
  <c r="M613" i="8"/>
  <c r="C614" i="8"/>
  <c r="D614" i="8"/>
  <c r="E614" i="8"/>
  <c r="G614" i="8"/>
  <c r="L614" i="8"/>
  <c r="M614" i="8"/>
  <c r="C615" i="8"/>
  <c r="D615" i="8"/>
  <c r="E615" i="8"/>
  <c r="G615" i="8"/>
  <c r="L615" i="8"/>
  <c r="M615" i="8"/>
  <c r="C616" i="8"/>
  <c r="D616" i="8"/>
  <c r="E616" i="8"/>
  <c r="G616" i="8"/>
  <c r="L616" i="8"/>
  <c r="M616" i="8"/>
  <c r="C617" i="8"/>
  <c r="D617" i="8"/>
  <c r="E617" i="8"/>
  <c r="G617" i="8"/>
  <c r="L617" i="8"/>
  <c r="M617" i="8"/>
  <c r="C618" i="8"/>
  <c r="D618" i="8"/>
  <c r="E618" i="8"/>
  <c r="G618" i="8"/>
  <c r="L618" i="8"/>
  <c r="M618" i="8"/>
  <c r="C619" i="8"/>
  <c r="D619" i="8"/>
  <c r="E619" i="8"/>
  <c r="G619" i="8"/>
  <c r="L619" i="8"/>
  <c r="M619" i="8"/>
  <c r="C620" i="8"/>
  <c r="D620" i="8"/>
  <c r="E620" i="8"/>
  <c r="G620" i="8"/>
  <c r="L620" i="8"/>
  <c r="M620" i="8"/>
  <c r="C621" i="8"/>
  <c r="D621" i="8"/>
  <c r="E621" i="8"/>
  <c r="G621" i="8"/>
  <c r="L621" i="8"/>
  <c r="M621" i="8"/>
  <c r="C622" i="8"/>
  <c r="D622" i="8"/>
  <c r="E622" i="8"/>
  <c r="G622" i="8"/>
  <c r="L622" i="8"/>
  <c r="M622" i="8"/>
  <c r="C623" i="8"/>
  <c r="D623" i="8"/>
  <c r="E623" i="8"/>
  <c r="G623" i="8"/>
  <c r="L623" i="8"/>
  <c r="M623" i="8"/>
  <c r="C624" i="8"/>
  <c r="D624" i="8"/>
  <c r="E624" i="8"/>
  <c r="G624" i="8"/>
  <c r="L624" i="8"/>
  <c r="M624" i="8"/>
  <c r="C625" i="8"/>
  <c r="D625" i="8"/>
  <c r="E625" i="8"/>
  <c r="G625" i="8"/>
  <c r="L625" i="8"/>
  <c r="M625" i="8"/>
  <c r="C626" i="8"/>
  <c r="D626" i="8"/>
  <c r="E626" i="8"/>
  <c r="G626" i="8"/>
  <c r="L626" i="8"/>
  <c r="M626" i="8"/>
  <c r="C627" i="8"/>
  <c r="D627" i="8"/>
  <c r="E627" i="8"/>
  <c r="G627" i="8"/>
  <c r="L627" i="8"/>
  <c r="M627" i="8"/>
  <c r="C628" i="8"/>
  <c r="D628" i="8"/>
  <c r="E628" i="8"/>
  <c r="G628" i="8"/>
  <c r="L628" i="8"/>
  <c r="M628" i="8"/>
  <c r="C629" i="8"/>
  <c r="D629" i="8"/>
  <c r="E629" i="8"/>
  <c r="G629" i="8"/>
  <c r="L629" i="8"/>
  <c r="M629" i="8"/>
  <c r="C630" i="8"/>
  <c r="D630" i="8"/>
  <c r="E630" i="8"/>
  <c r="G630" i="8"/>
  <c r="L630" i="8"/>
  <c r="M630" i="8"/>
  <c r="C631" i="8"/>
  <c r="D631" i="8"/>
  <c r="E631" i="8"/>
  <c r="G631" i="8"/>
  <c r="L631" i="8"/>
  <c r="M631" i="8"/>
  <c r="C632" i="8"/>
  <c r="D632" i="8"/>
  <c r="E632" i="8"/>
  <c r="G632" i="8"/>
  <c r="L632" i="8"/>
  <c r="M632" i="8"/>
  <c r="C633" i="8"/>
  <c r="D633" i="8"/>
  <c r="E633" i="8"/>
  <c r="G633" i="8"/>
  <c r="L633" i="8"/>
  <c r="M633" i="8"/>
  <c r="C634" i="8"/>
  <c r="D634" i="8"/>
  <c r="E634" i="8"/>
  <c r="G634" i="8"/>
  <c r="L634" i="8"/>
  <c r="M634" i="8"/>
  <c r="C635" i="8"/>
  <c r="D635" i="8"/>
  <c r="E635" i="8"/>
  <c r="G635" i="8"/>
  <c r="L635" i="8"/>
  <c r="M635" i="8"/>
  <c r="C636" i="8"/>
  <c r="D636" i="8"/>
  <c r="E636" i="8"/>
  <c r="G636" i="8"/>
  <c r="L636" i="8"/>
  <c r="M636" i="8"/>
  <c r="C637" i="8"/>
  <c r="D637" i="8"/>
  <c r="E637" i="8"/>
  <c r="G637" i="8"/>
  <c r="L637" i="8"/>
  <c r="M637" i="8"/>
  <c r="C638" i="8"/>
  <c r="D638" i="8"/>
  <c r="E638" i="8"/>
  <c r="G638" i="8"/>
  <c r="L638" i="8"/>
  <c r="M638" i="8"/>
  <c r="C639" i="8"/>
  <c r="D639" i="8"/>
  <c r="E639" i="8"/>
  <c r="G639" i="8"/>
  <c r="L639" i="8"/>
  <c r="M639" i="8"/>
  <c r="C640" i="8"/>
  <c r="D640" i="8"/>
  <c r="E640" i="8"/>
  <c r="G640" i="8"/>
  <c r="L640" i="8"/>
  <c r="M640" i="8"/>
  <c r="C641" i="8"/>
  <c r="D641" i="8"/>
  <c r="E641" i="8"/>
  <c r="G641" i="8"/>
  <c r="L641" i="8"/>
  <c r="M641" i="8"/>
  <c r="C642" i="8"/>
  <c r="D642" i="8"/>
  <c r="E642" i="8"/>
  <c r="G642" i="8"/>
  <c r="L642" i="8"/>
  <c r="M642" i="8"/>
  <c r="C643" i="8"/>
  <c r="D643" i="8"/>
  <c r="E643" i="8"/>
  <c r="G643" i="8"/>
  <c r="L643" i="8"/>
  <c r="M643" i="8"/>
  <c r="C644" i="8"/>
  <c r="D644" i="8"/>
  <c r="E644" i="8"/>
  <c r="G644" i="8"/>
  <c r="L644" i="8"/>
  <c r="M644" i="8"/>
  <c r="C645" i="8"/>
  <c r="D645" i="8"/>
  <c r="E645" i="8"/>
  <c r="G645" i="8"/>
  <c r="L645" i="8"/>
  <c r="M645" i="8"/>
  <c r="C646" i="8"/>
  <c r="D646" i="8"/>
  <c r="E646" i="8"/>
  <c r="G646" i="8"/>
  <c r="L646" i="8"/>
  <c r="M646" i="8"/>
  <c r="C647" i="8"/>
  <c r="D647" i="8"/>
  <c r="E647" i="8"/>
  <c r="G647" i="8"/>
  <c r="L647" i="8"/>
  <c r="M647" i="8"/>
  <c r="C648" i="8"/>
  <c r="D648" i="8"/>
  <c r="E648" i="8"/>
  <c r="G648" i="8"/>
  <c r="L648" i="8"/>
  <c r="M648" i="8"/>
  <c r="C649" i="8"/>
  <c r="D649" i="8"/>
  <c r="E649" i="8"/>
  <c r="G649" i="8"/>
  <c r="L649" i="8"/>
  <c r="M649" i="8"/>
  <c r="C650" i="8"/>
  <c r="D650" i="8"/>
  <c r="E650" i="8"/>
  <c r="G650" i="8"/>
  <c r="L650" i="8"/>
  <c r="M650" i="8"/>
  <c r="C651" i="8"/>
  <c r="D651" i="8"/>
  <c r="E651" i="8"/>
  <c r="G651" i="8"/>
  <c r="L651" i="8"/>
  <c r="M651" i="8"/>
  <c r="C652" i="8"/>
  <c r="D652" i="8"/>
  <c r="E652" i="8"/>
  <c r="G652" i="8"/>
  <c r="L652" i="8"/>
  <c r="M652" i="8"/>
  <c r="C653" i="8"/>
  <c r="D653" i="8"/>
  <c r="E653" i="8"/>
  <c r="G653" i="8"/>
  <c r="L653" i="8"/>
  <c r="M653" i="8"/>
  <c r="C654" i="8"/>
  <c r="D654" i="8"/>
  <c r="E654" i="8"/>
  <c r="G654" i="8"/>
  <c r="L654" i="8"/>
  <c r="M654" i="8"/>
  <c r="C655" i="8"/>
  <c r="D655" i="8"/>
  <c r="E655" i="8"/>
  <c r="G655" i="8"/>
  <c r="L655" i="8"/>
  <c r="M655" i="8"/>
  <c r="C656" i="8"/>
  <c r="D656" i="8"/>
  <c r="E656" i="8"/>
  <c r="G656" i="8"/>
  <c r="L656" i="8"/>
  <c r="M656" i="8"/>
  <c r="C657" i="8"/>
  <c r="D657" i="8"/>
  <c r="E657" i="8"/>
  <c r="G657" i="8"/>
  <c r="L657" i="8"/>
  <c r="M657" i="8"/>
  <c r="C658" i="8"/>
  <c r="D658" i="8"/>
  <c r="E658" i="8"/>
  <c r="G658" i="8"/>
  <c r="L658" i="8"/>
  <c r="M658" i="8"/>
  <c r="C659" i="8"/>
  <c r="D659" i="8"/>
  <c r="E659" i="8"/>
  <c r="G659" i="8"/>
  <c r="L659" i="8"/>
  <c r="M659" i="8"/>
  <c r="C660" i="8"/>
  <c r="D660" i="8"/>
  <c r="E660" i="8"/>
  <c r="G660" i="8"/>
  <c r="L660" i="8"/>
  <c r="M660" i="8"/>
  <c r="C661" i="8"/>
  <c r="D661" i="8"/>
  <c r="E661" i="8"/>
  <c r="G661" i="8"/>
  <c r="L661" i="8"/>
  <c r="M661" i="8"/>
  <c r="C662" i="8"/>
  <c r="D662" i="8"/>
  <c r="E662" i="8"/>
  <c r="G662" i="8"/>
  <c r="L662" i="8"/>
  <c r="M662" i="8"/>
  <c r="C663" i="8"/>
  <c r="D663" i="8"/>
  <c r="E663" i="8"/>
  <c r="G663" i="8"/>
  <c r="L663" i="8"/>
  <c r="M663" i="8"/>
  <c r="C664" i="8"/>
  <c r="D664" i="8"/>
  <c r="E664" i="8"/>
  <c r="G664" i="8"/>
  <c r="L664" i="8"/>
  <c r="M664" i="8"/>
  <c r="C665" i="8"/>
  <c r="D665" i="8"/>
  <c r="E665" i="8"/>
  <c r="G665" i="8"/>
  <c r="L665" i="8"/>
  <c r="M665" i="8"/>
  <c r="C666" i="8"/>
  <c r="D666" i="8"/>
  <c r="E666" i="8"/>
  <c r="G666" i="8"/>
  <c r="L666" i="8"/>
  <c r="M666" i="8"/>
  <c r="C667" i="8"/>
  <c r="D667" i="8"/>
  <c r="E667" i="8"/>
  <c r="G667" i="8"/>
  <c r="L667" i="8"/>
  <c r="M667" i="8"/>
  <c r="C668" i="8"/>
  <c r="D668" i="8"/>
  <c r="E668" i="8"/>
  <c r="G668" i="8"/>
  <c r="L668" i="8"/>
  <c r="M668" i="8"/>
  <c r="C669" i="8"/>
  <c r="D669" i="8"/>
  <c r="E669" i="8"/>
  <c r="G669" i="8"/>
  <c r="L669" i="8"/>
  <c r="M669" i="8"/>
  <c r="C670" i="8"/>
  <c r="D670" i="8"/>
  <c r="E670" i="8"/>
  <c r="G670" i="8"/>
  <c r="L670" i="8"/>
  <c r="M670" i="8"/>
  <c r="C671" i="8"/>
  <c r="D671" i="8"/>
  <c r="E671" i="8"/>
  <c r="G671" i="8"/>
  <c r="L671" i="8"/>
  <c r="M671" i="8"/>
  <c r="C672" i="8"/>
  <c r="D672" i="8"/>
  <c r="E672" i="8"/>
  <c r="G672" i="8"/>
  <c r="L672" i="8"/>
  <c r="M672" i="8"/>
  <c r="C673" i="8"/>
  <c r="D673" i="8"/>
  <c r="E673" i="8"/>
  <c r="G673" i="8"/>
  <c r="L673" i="8"/>
  <c r="M673" i="8"/>
  <c r="C674" i="8"/>
  <c r="D674" i="8"/>
  <c r="E674" i="8"/>
  <c r="G674" i="8"/>
  <c r="L674" i="8"/>
  <c r="M674" i="8"/>
  <c r="C675" i="8"/>
  <c r="D675" i="8"/>
  <c r="E675" i="8"/>
  <c r="G675" i="8"/>
  <c r="L675" i="8"/>
  <c r="M675" i="8"/>
  <c r="C676" i="8"/>
  <c r="D676" i="8"/>
  <c r="E676" i="8"/>
  <c r="G676" i="8"/>
  <c r="L676" i="8"/>
  <c r="M676" i="8"/>
  <c r="C677" i="8"/>
  <c r="D677" i="8"/>
  <c r="E677" i="8"/>
  <c r="G677" i="8"/>
  <c r="L677" i="8"/>
  <c r="M677" i="8"/>
  <c r="C678" i="8"/>
  <c r="D678" i="8"/>
  <c r="E678" i="8"/>
  <c r="G678" i="8"/>
  <c r="L678" i="8"/>
  <c r="M678" i="8"/>
  <c r="C679" i="8"/>
  <c r="D679" i="8"/>
  <c r="E679" i="8"/>
  <c r="G679" i="8"/>
  <c r="L679" i="8"/>
  <c r="M679" i="8"/>
  <c r="C680" i="8"/>
  <c r="D680" i="8"/>
  <c r="E680" i="8"/>
  <c r="G680" i="8"/>
  <c r="L680" i="8"/>
  <c r="M680" i="8"/>
  <c r="C681" i="8"/>
  <c r="D681" i="8"/>
  <c r="E681" i="8"/>
  <c r="G681" i="8"/>
  <c r="L681" i="8"/>
  <c r="M681" i="8"/>
  <c r="C682" i="8"/>
  <c r="D682" i="8"/>
  <c r="E682" i="8"/>
  <c r="G682" i="8"/>
  <c r="L682" i="8"/>
  <c r="M682" i="8"/>
  <c r="C683" i="8"/>
  <c r="D683" i="8"/>
  <c r="E683" i="8"/>
  <c r="G683" i="8"/>
  <c r="L683" i="8"/>
  <c r="M683" i="8"/>
  <c r="C684" i="8"/>
  <c r="D684" i="8"/>
  <c r="E684" i="8"/>
  <c r="G684" i="8"/>
  <c r="L684" i="8"/>
  <c r="M684" i="8"/>
  <c r="C685" i="8"/>
  <c r="D685" i="8"/>
  <c r="E685" i="8"/>
  <c r="G685" i="8"/>
  <c r="L685" i="8"/>
  <c r="M685" i="8"/>
  <c r="C686" i="8"/>
  <c r="D686" i="8"/>
  <c r="E686" i="8"/>
  <c r="G686" i="8"/>
  <c r="L686" i="8"/>
  <c r="M686" i="8"/>
  <c r="C687" i="8"/>
  <c r="D687" i="8"/>
  <c r="E687" i="8"/>
  <c r="G687" i="8"/>
  <c r="L687" i="8"/>
  <c r="M687" i="8"/>
  <c r="C688" i="8"/>
  <c r="D688" i="8"/>
  <c r="E688" i="8"/>
  <c r="G688" i="8"/>
  <c r="L688" i="8"/>
  <c r="M688" i="8"/>
  <c r="C689" i="8"/>
  <c r="D689" i="8"/>
  <c r="E689" i="8"/>
  <c r="G689" i="8"/>
  <c r="L689" i="8"/>
  <c r="M689" i="8"/>
  <c r="C690" i="8"/>
  <c r="D690" i="8"/>
  <c r="E690" i="8"/>
  <c r="G690" i="8"/>
  <c r="L690" i="8"/>
  <c r="M690" i="8"/>
  <c r="C691" i="8"/>
  <c r="D691" i="8"/>
  <c r="E691" i="8"/>
  <c r="G691" i="8"/>
  <c r="L691" i="8"/>
  <c r="M691" i="8"/>
  <c r="C692" i="8"/>
  <c r="D692" i="8"/>
  <c r="E692" i="8"/>
  <c r="G692" i="8"/>
  <c r="L692" i="8"/>
  <c r="M692" i="8"/>
  <c r="C693" i="8"/>
  <c r="D693" i="8"/>
  <c r="E693" i="8"/>
  <c r="G693" i="8"/>
  <c r="L693" i="8"/>
  <c r="M693" i="8"/>
  <c r="C694" i="8"/>
  <c r="D694" i="8"/>
  <c r="E694" i="8"/>
  <c r="G694" i="8"/>
  <c r="L694" i="8"/>
  <c r="M694" i="8"/>
  <c r="C695" i="8"/>
  <c r="D695" i="8"/>
  <c r="E695" i="8"/>
  <c r="G695" i="8"/>
  <c r="L695" i="8"/>
  <c r="M695" i="8"/>
  <c r="C696" i="8"/>
  <c r="D696" i="8"/>
  <c r="E696" i="8"/>
  <c r="G696" i="8"/>
  <c r="L696" i="8"/>
  <c r="M696" i="8"/>
  <c r="C697" i="8"/>
  <c r="D697" i="8"/>
  <c r="E697" i="8"/>
  <c r="G697" i="8"/>
  <c r="L697" i="8"/>
  <c r="M697" i="8"/>
  <c r="C698" i="8"/>
  <c r="D698" i="8"/>
  <c r="E698" i="8"/>
  <c r="G698" i="8"/>
  <c r="L698" i="8"/>
  <c r="M698" i="8"/>
  <c r="C699" i="8"/>
  <c r="D699" i="8"/>
  <c r="E699" i="8"/>
  <c r="G699" i="8"/>
  <c r="L699" i="8"/>
  <c r="M699" i="8"/>
  <c r="C700" i="8"/>
  <c r="D700" i="8"/>
  <c r="E700" i="8"/>
  <c r="G700" i="8"/>
  <c r="L700" i="8"/>
  <c r="M700" i="8"/>
  <c r="C701" i="8"/>
  <c r="D701" i="8"/>
  <c r="E701" i="8"/>
  <c r="G701" i="8"/>
  <c r="L701" i="8"/>
  <c r="M701" i="8"/>
  <c r="C702" i="8"/>
  <c r="D702" i="8"/>
  <c r="E702" i="8"/>
  <c r="G702" i="8"/>
  <c r="L702" i="8"/>
  <c r="M702" i="8"/>
  <c r="C703" i="8"/>
  <c r="D703" i="8"/>
  <c r="E703" i="8"/>
  <c r="G703" i="8"/>
  <c r="L703" i="8"/>
  <c r="M703" i="8"/>
  <c r="C704" i="8"/>
  <c r="D704" i="8"/>
  <c r="E704" i="8"/>
  <c r="G704" i="8"/>
  <c r="L704" i="8"/>
  <c r="M704" i="8"/>
  <c r="C705" i="8"/>
  <c r="D705" i="8"/>
  <c r="E705" i="8"/>
  <c r="G705" i="8"/>
  <c r="L705" i="8"/>
  <c r="M705" i="8"/>
  <c r="C706" i="8"/>
  <c r="D706" i="8"/>
  <c r="E706" i="8"/>
  <c r="G706" i="8"/>
  <c r="L706" i="8"/>
  <c r="M706" i="8"/>
  <c r="C707" i="8"/>
  <c r="D707" i="8"/>
  <c r="E707" i="8"/>
  <c r="G707" i="8"/>
  <c r="L707" i="8"/>
  <c r="M707" i="8"/>
  <c r="C708" i="8"/>
  <c r="D708" i="8"/>
  <c r="E708" i="8"/>
  <c r="G708" i="8"/>
  <c r="L708" i="8"/>
  <c r="M708" i="8"/>
  <c r="C709" i="8"/>
  <c r="D709" i="8"/>
  <c r="E709" i="8"/>
  <c r="G709" i="8"/>
  <c r="L709" i="8"/>
  <c r="M709" i="8"/>
  <c r="C710" i="8"/>
  <c r="D710" i="8"/>
  <c r="E710" i="8"/>
  <c r="G710" i="8"/>
  <c r="L710" i="8"/>
  <c r="M710" i="8"/>
  <c r="C711" i="8"/>
  <c r="D711" i="8"/>
  <c r="E711" i="8"/>
  <c r="G711" i="8"/>
  <c r="L711" i="8"/>
  <c r="M711" i="8"/>
  <c r="C712" i="8"/>
  <c r="D712" i="8"/>
  <c r="E712" i="8"/>
  <c r="G712" i="8"/>
  <c r="L712" i="8"/>
  <c r="M712" i="8"/>
  <c r="C713" i="8"/>
  <c r="D713" i="8"/>
  <c r="E713" i="8"/>
  <c r="G713" i="8"/>
  <c r="L713" i="8"/>
  <c r="M713" i="8"/>
  <c r="C714" i="8"/>
  <c r="D714" i="8"/>
  <c r="E714" i="8"/>
  <c r="G714" i="8"/>
  <c r="L714" i="8"/>
  <c r="M714" i="8"/>
  <c r="C715" i="8"/>
  <c r="D715" i="8"/>
  <c r="E715" i="8"/>
  <c r="G715" i="8"/>
  <c r="L715" i="8"/>
  <c r="M715" i="8"/>
  <c r="C716" i="8"/>
  <c r="D716" i="8"/>
  <c r="E716" i="8"/>
  <c r="G716" i="8"/>
  <c r="L716" i="8"/>
  <c r="M716" i="8"/>
  <c r="C717" i="8"/>
  <c r="D717" i="8"/>
  <c r="E717" i="8"/>
  <c r="G717" i="8"/>
  <c r="L717" i="8"/>
  <c r="M717" i="8"/>
  <c r="C718" i="8"/>
  <c r="D718" i="8"/>
  <c r="E718" i="8"/>
  <c r="G718" i="8"/>
  <c r="L718" i="8"/>
  <c r="M718" i="8"/>
  <c r="C719" i="8"/>
  <c r="D719" i="8"/>
  <c r="E719" i="8"/>
  <c r="G719" i="8"/>
  <c r="L719" i="8"/>
  <c r="M719" i="8"/>
  <c r="C720" i="8"/>
  <c r="D720" i="8"/>
  <c r="E720" i="8"/>
  <c r="G720" i="8"/>
  <c r="L720" i="8"/>
  <c r="M720" i="8"/>
  <c r="C721" i="8"/>
  <c r="D721" i="8"/>
  <c r="E721" i="8"/>
  <c r="G721" i="8"/>
  <c r="L721" i="8"/>
  <c r="M721" i="8"/>
  <c r="C722" i="8"/>
  <c r="D722" i="8"/>
  <c r="E722" i="8"/>
  <c r="G722" i="8"/>
  <c r="L722" i="8"/>
  <c r="M722" i="8"/>
  <c r="C723" i="8"/>
  <c r="D723" i="8"/>
  <c r="E723" i="8"/>
  <c r="G723" i="8"/>
  <c r="L723" i="8"/>
  <c r="M723" i="8"/>
  <c r="C724" i="8"/>
  <c r="D724" i="8"/>
  <c r="E724" i="8"/>
  <c r="G724" i="8"/>
  <c r="L724" i="8"/>
  <c r="M724" i="8"/>
  <c r="C725" i="8"/>
  <c r="D725" i="8"/>
  <c r="E725" i="8"/>
  <c r="G725" i="8"/>
  <c r="L725" i="8"/>
  <c r="M725" i="8"/>
  <c r="C726" i="8"/>
  <c r="D726" i="8"/>
  <c r="E726" i="8"/>
  <c r="G726" i="8"/>
  <c r="L726" i="8"/>
  <c r="M726" i="8"/>
  <c r="C727" i="8"/>
  <c r="D727" i="8"/>
  <c r="E727" i="8"/>
  <c r="G727" i="8"/>
  <c r="L727" i="8"/>
  <c r="M727" i="8"/>
  <c r="C728" i="8"/>
  <c r="D728" i="8"/>
  <c r="E728" i="8"/>
  <c r="G728" i="8"/>
  <c r="L728" i="8"/>
  <c r="M728" i="8"/>
  <c r="C729" i="8"/>
  <c r="D729" i="8"/>
  <c r="E729" i="8"/>
  <c r="G729" i="8"/>
  <c r="L729" i="8"/>
  <c r="M729" i="8"/>
  <c r="C730" i="8"/>
  <c r="D730" i="8"/>
  <c r="E730" i="8"/>
  <c r="G730" i="8"/>
  <c r="L730" i="8"/>
  <c r="M730" i="8"/>
  <c r="C731" i="8"/>
  <c r="D731" i="8"/>
  <c r="E731" i="8"/>
  <c r="G731" i="8"/>
  <c r="L731" i="8"/>
  <c r="M731" i="8"/>
  <c r="C732" i="8"/>
  <c r="D732" i="8"/>
  <c r="E732" i="8"/>
  <c r="G732" i="8"/>
  <c r="L732" i="8"/>
  <c r="M732" i="8"/>
  <c r="C733" i="8"/>
  <c r="D733" i="8"/>
  <c r="E733" i="8"/>
  <c r="G733" i="8"/>
  <c r="L733" i="8"/>
  <c r="M733" i="8"/>
  <c r="C734" i="8"/>
  <c r="D734" i="8"/>
  <c r="E734" i="8"/>
  <c r="G734" i="8"/>
  <c r="L734" i="8"/>
  <c r="M734" i="8"/>
  <c r="C735" i="8"/>
  <c r="D735" i="8"/>
  <c r="E735" i="8"/>
  <c r="G735" i="8"/>
  <c r="L735" i="8"/>
  <c r="M735" i="8"/>
  <c r="C736" i="8"/>
  <c r="D736" i="8"/>
  <c r="E736" i="8"/>
  <c r="G736" i="8"/>
  <c r="L736" i="8"/>
  <c r="M736" i="8"/>
  <c r="C737" i="8"/>
  <c r="D737" i="8"/>
  <c r="E737" i="8"/>
  <c r="G737" i="8"/>
  <c r="L737" i="8"/>
  <c r="M737" i="8"/>
  <c r="C738" i="8"/>
  <c r="D738" i="8"/>
  <c r="E738" i="8"/>
  <c r="G738" i="8"/>
  <c r="L738" i="8"/>
  <c r="M738" i="8"/>
  <c r="C739" i="8"/>
  <c r="D739" i="8"/>
  <c r="E739" i="8"/>
  <c r="G739" i="8"/>
  <c r="L739" i="8"/>
  <c r="M739" i="8"/>
  <c r="C740" i="8"/>
  <c r="D740" i="8"/>
  <c r="E740" i="8"/>
  <c r="G740" i="8"/>
  <c r="L740" i="8"/>
  <c r="M740" i="8"/>
  <c r="C741" i="8"/>
  <c r="D741" i="8"/>
  <c r="E741" i="8"/>
  <c r="G741" i="8"/>
  <c r="L741" i="8"/>
  <c r="M741" i="8"/>
  <c r="C742" i="8"/>
  <c r="D742" i="8"/>
  <c r="E742" i="8"/>
  <c r="G742" i="8"/>
  <c r="L742" i="8"/>
  <c r="M742" i="8"/>
  <c r="C743" i="8"/>
  <c r="D743" i="8"/>
  <c r="E743" i="8"/>
  <c r="G743" i="8"/>
  <c r="L743" i="8"/>
  <c r="M743" i="8"/>
  <c r="C744" i="8"/>
  <c r="D744" i="8"/>
  <c r="E744" i="8"/>
  <c r="G744" i="8"/>
  <c r="L744" i="8"/>
  <c r="M744" i="8"/>
  <c r="C745" i="8"/>
  <c r="D745" i="8"/>
  <c r="E745" i="8"/>
  <c r="G745" i="8"/>
  <c r="L745" i="8"/>
  <c r="M745" i="8"/>
  <c r="C746" i="8"/>
  <c r="D746" i="8"/>
  <c r="E746" i="8"/>
  <c r="G746" i="8"/>
  <c r="L746" i="8"/>
  <c r="M746" i="8"/>
  <c r="C747" i="8"/>
  <c r="D747" i="8"/>
  <c r="E747" i="8"/>
  <c r="G747" i="8"/>
  <c r="L747" i="8"/>
  <c r="M747" i="8"/>
  <c r="C748" i="8"/>
  <c r="D748" i="8"/>
  <c r="E748" i="8"/>
  <c r="G748" i="8"/>
  <c r="L748" i="8"/>
  <c r="M748" i="8"/>
  <c r="C749" i="8"/>
  <c r="D749" i="8"/>
  <c r="E749" i="8"/>
  <c r="G749" i="8"/>
  <c r="L749" i="8"/>
  <c r="M749" i="8"/>
  <c r="C750" i="8"/>
  <c r="D750" i="8"/>
  <c r="E750" i="8"/>
  <c r="G750" i="8"/>
  <c r="L750" i="8"/>
  <c r="M750" i="8"/>
  <c r="C751" i="8"/>
  <c r="D751" i="8"/>
  <c r="E751" i="8"/>
  <c r="G751" i="8"/>
  <c r="L751" i="8"/>
  <c r="M751" i="8"/>
  <c r="C752" i="8"/>
  <c r="D752" i="8"/>
  <c r="E752" i="8"/>
  <c r="G752" i="8"/>
  <c r="L752" i="8"/>
  <c r="M752" i="8"/>
  <c r="C753" i="8"/>
  <c r="D753" i="8"/>
  <c r="E753" i="8"/>
  <c r="G753" i="8"/>
  <c r="L753" i="8"/>
  <c r="M753" i="8"/>
  <c r="C754" i="8"/>
  <c r="D754" i="8"/>
  <c r="E754" i="8"/>
  <c r="G754" i="8"/>
  <c r="L754" i="8"/>
  <c r="M754" i="8"/>
  <c r="C755" i="8"/>
  <c r="D755" i="8"/>
  <c r="E755" i="8"/>
  <c r="G755" i="8"/>
  <c r="L755" i="8"/>
  <c r="M755" i="8"/>
  <c r="C756" i="8"/>
  <c r="D756" i="8"/>
  <c r="E756" i="8"/>
  <c r="G756" i="8"/>
  <c r="L756" i="8"/>
  <c r="M756" i="8"/>
  <c r="C757" i="8"/>
  <c r="D757" i="8"/>
  <c r="E757" i="8"/>
  <c r="G757" i="8"/>
  <c r="L757" i="8"/>
  <c r="M757" i="8"/>
  <c r="C758" i="8"/>
  <c r="D758" i="8"/>
  <c r="E758" i="8"/>
  <c r="G758" i="8"/>
  <c r="L758" i="8"/>
  <c r="M758" i="8"/>
  <c r="C759" i="8"/>
  <c r="D759" i="8"/>
  <c r="E759" i="8"/>
  <c r="G759" i="8"/>
  <c r="L759" i="8"/>
  <c r="M759" i="8"/>
  <c r="C760" i="8"/>
  <c r="D760" i="8"/>
  <c r="E760" i="8"/>
  <c r="G760" i="8"/>
  <c r="L760" i="8"/>
  <c r="M760" i="8"/>
  <c r="C761" i="8"/>
  <c r="D761" i="8"/>
  <c r="E761" i="8"/>
  <c r="G761" i="8"/>
  <c r="L761" i="8"/>
  <c r="M761" i="8"/>
  <c r="C762" i="8"/>
  <c r="D762" i="8"/>
  <c r="E762" i="8"/>
  <c r="G762" i="8"/>
  <c r="L762" i="8"/>
  <c r="M762" i="8"/>
  <c r="C763" i="8"/>
  <c r="D763" i="8"/>
  <c r="E763" i="8"/>
  <c r="G763" i="8"/>
  <c r="L763" i="8"/>
  <c r="M763" i="8"/>
  <c r="C764" i="8"/>
  <c r="D764" i="8"/>
  <c r="E764" i="8"/>
  <c r="G764" i="8"/>
  <c r="L764" i="8"/>
  <c r="M764" i="8"/>
  <c r="C765" i="8"/>
  <c r="D765" i="8"/>
  <c r="E765" i="8"/>
  <c r="G765" i="8"/>
  <c r="L765" i="8"/>
  <c r="M765" i="8"/>
  <c r="C766" i="8"/>
  <c r="D766" i="8"/>
  <c r="E766" i="8"/>
  <c r="G766" i="8"/>
  <c r="L766" i="8"/>
  <c r="M766" i="8"/>
  <c r="C767" i="8"/>
  <c r="D767" i="8"/>
  <c r="E767" i="8"/>
  <c r="G767" i="8"/>
  <c r="L767" i="8"/>
  <c r="M767" i="8"/>
  <c r="C768" i="8"/>
  <c r="D768" i="8"/>
  <c r="E768" i="8"/>
  <c r="G768" i="8"/>
  <c r="L768" i="8"/>
  <c r="M768" i="8"/>
  <c r="C769" i="8"/>
  <c r="D769" i="8"/>
  <c r="E769" i="8"/>
  <c r="G769" i="8"/>
  <c r="L769" i="8"/>
  <c r="M769" i="8"/>
  <c r="C770" i="8"/>
  <c r="D770" i="8"/>
  <c r="E770" i="8"/>
  <c r="G770" i="8"/>
  <c r="L770" i="8"/>
  <c r="M770" i="8"/>
  <c r="C771" i="8"/>
  <c r="D771" i="8"/>
  <c r="E771" i="8"/>
  <c r="G771" i="8"/>
  <c r="L771" i="8"/>
  <c r="M771" i="8"/>
  <c r="C772" i="8"/>
  <c r="D772" i="8"/>
  <c r="E772" i="8"/>
  <c r="G772" i="8"/>
  <c r="L772" i="8"/>
  <c r="M772" i="8"/>
  <c r="C773" i="8"/>
  <c r="D773" i="8"/>
  <c r="E773" i="8"/>
  <c r="G773" i="8"/>
  <c r="L773" i="8"/>
  <c r="M773" i="8"/>
  <c r="C774" i="8"/>
  <c r="D774" i="8"/>
  <c r="E774" i="8"/>
  <c r="G774" i="8"/>
  <c r="L774" i="8"/>
  <c r="M774" i="8"/>
  <c r="C775" i="8"/>
  <c r="D775" i="8"/>
  <c r="E775" i="8"/>
  <c r="G775" i="8"/>
  <c r="L775" i="8"/>
  <c r="M775" i="8"/>
  <c r="C776" i="8"/>
  <c r="D776" i="8"/>
  <c r="E776" i="8"/>
  <c r="G776" i="8"/>
  <c r="L776" i="8"/>
  <c r="M776" i="8"/>
  <c r="C777" i="8"/>
  <c r="D777" i="8"/>
  <c r="E777" i="8"/>
  <c r="G777" i="8"/>
  <c r="L777" i="8"/>
  <c r="M777" i="8"/>
  <c r="C778" i="8"/>
  <c r="D778" i="8"/>
  <c r="E778" i="8"/>
  <c r="G778" i="8"/>
  <c r="L778" i="8"/>
  <c r="M778" i="8"/>
  <c r="C779" i="8"/>
  <c r="D779" i="8"/>
  <c r="E779" i="8"/>
  <c r="G779" i="8"/>
  <c r="L779" i="8"/>
  <c r="M779" i="8"/>
  <c r="C780" i="8"/>
  <c r="D780" i="8"/>
  <c r="E780" i="8"/>
  <c r="G780" i="8"/>
  <c r="L780" i="8"/>
  <c r="M780" i="8"/>
  <c r="C781" i="8"/>
  <c r="D781" i="8"/>
  <c r="E781" i="8"/>
  <c r="G781" i="8"/>
  <c r="L781" i="8"/>
  <c r="M781" i="8"/>
  <c r="C782" i="8"/>
  <c r="D782" i="8"/>
  <c r="E782" i="8"/>
  <c r="G782" i="8"/>
  <c r="L782" i="8"/>
  <c r="M782" i="8"/>
  <c r="C783" i="8"/>
  <c r="D783" i="8"/>
  <c r="E783" i="8"/>
  <c r="G783" i="8"/>
  <c r="L783" i="8"/>
  <c r="M783" i="8"/>
  <c r="C784" i="8"/>
  <c r="D784" i="8"/>
  <c r="E784" i="8"/>
  <c r="G784" i="8"/>
  <c r="L784" i="8"/>
  <c r="M784" i="8"/>
  <c r="C785" i="8"/>
  <c r="D785" i="8"/>
  <c r="E785" i="8"/>
  <c r="G785" i="8"/>
  <c r="L785" i="8"/>
  <c r="M785" i="8"/>
  <c r="C786" i="8"/>
  <c r="D786" i="8"/>
  <c r="E786" i="8"/>
  <c r="G786" i="8"/>
  <c r="L786" i="8"/>
  <c r="M786" i="8"/>
  <c r="C787" i="8"/>
  <c r="D787" i="8"/>
  <c r="E787" i="8"/>
  <c r="G787" i="8"/>
  <c r="L787" i="8"/>
  <c r="M787" i="8"/>
  <c r="C788" i="8"/>
  <c r="D788" i="8"/>
  <c r="E788" i="8"/>
  <c r="G788" i="8"/>
  <c r="L788" i="8"/>
  <c r="M788" i="8"/>
  <c r="C789" i="8"/>
  <c r="D789" i="8"/>
  <c r="E789" i="8"/>
  <c r="G789" i="8"/>
  <c r="L789" i="8"/>
  <c r="M789" i="8"/>
  <c r="C790" i="8"/>
  <c r="D790" i="8"/>
  <c r="E790" i="8"/>
  <c r="G790" i="8"/>
  <c r="L790" i="8"/>
  <c r="M790" i="8"/>
  <c r="C791" i="8"/>
  <c r="D791" i="8"/>
  <c r="E791" i="8"/>
  <c r="G791" i="8"/>
  <c r="L791" i="8"/>
  <c r="M791" i="8"/>
  <c r="C792" i="8"/>
  <c r="D792" i="8"/>
  <c r="E792" i="8"/>
  <c r="G792" i="8"/>
  <c r="L792" i="8"/>
  <c r="M792" i="8"/>
  <c r="C793" i="8"/>
  <c r="D793" i="8"/>
  <c r="E793" i="8"/>
  <c r="G793" i="8"/>
  <c r="L793" i="8"/>
  <c r="M793" i="8"/>
  <c r="C794" i="8"/>
  <c r="D794" i="8"/>
  <c r="E794" i="8"/>
  <c r="G794" i="8"/>
  <c r="L794" i="8"/>
  <c r="M794" i="8"/>
  <c r="C795" i="8"/>
  <c r="D795" i="8"/>
  <c r="E795" i="8"/>
  <c r="G795" i="8"/>
  <c r="L795" i="8"/>
  <c r="M795" i="8"/>
  <c r="C796" i="8"/>
  <c r="D796" i="8"/>
  <c r="E796" i="8"/>
  <c r="G796" i="8"/>
  <c r="L796" i="8"/>
  <c r="M796" i="8"/>
  <c r="C797" i="8"/>
  <c r="D797" i="8"/>
  <c r="E797" i="8"/>
  <c r="G797" i="8"/>
  <c r="L797" i="8"/>
  <c r="M797" i="8"/>
  <c r="C798" i="8"/>
  <c r="D798" i="8"/>
  <c r="E798" i="8"/>
  <c r="G798" i="8"/>
  <c r="L798" i="8"/>
  <c r="M798" i="8"/>
  <c r="C799" i="8"/>
  <c r="D799" i="8"/>
  <c r="E799" i="8"/>
  <c r="G799" i="8"/>
  <c r="L799" i="8"/>
  <c r="M799" i="8"/>
  <c r="C800" i="8"/>
  <c r="D800" i="8"/>
  <c r="E800" i="8"/>
  <c r="G800" i="8"/>
  <c r="L800" i="8"/>
  <c r="M800" i="8"/>
  <c r="C801" i="8"/>
  <c r="D801" i="8"/>
  <c r="E801" i="8"/>
  <c r="G801" i="8"/>
  <c r="L801" i="8"/>
  <c r="M801" i="8"/>
  <c r="C802" i="8"/>
  <c r="D802" i="8"/>
  <c r="E802" i="8"/>
  <c r="G802" i="8"/>
  <c r="L802" i="8"/>
  <c r="M802" i="8"/>
  <c r="C803" i="8"/>
  <c r="D803" i="8"/>
  <c r="E803" i="8"/>
  <c r="G803" i="8"/>
  <c r="L803" i="8"/>
  <c r="M803" i="8"/>
  <c r="C804" i="8"/>
  <c r="D804" i="8"/>
  <c r="E804" i="8"/>
  <c r="G804" i="8"/>
  <c r="L804" i="8"/>
  <c r="M804" i="8"/>
  <c r="C805" i="8"/>
  <c r="D805" i="8"/>
  <c r="E805" i="8"/>
  <c r="G805" i="8"/>
  <c r="L805" i="8"/>
  <c r="M805" i="8"/>
  <c r="C806" i="8"/>
  <c r="D806" i="8"/>
  <c r="E806" i="8"/>
  <c r="G806" i="8"/>
  <c r="L806" i="8"/>
  <c r="M806" i="8"/>
  <c r="C807" i="8"/>
  <c r="D807" i="8"/>
  <c r="E807" i="8"/>
  <c r="G807" i="8"/>
  <c r="L807" i="8"/>
  <c r="M807" i="8"/>
  <c r="C808" i="8"/>
  <c r="D808" i="8"/>
  <c r="E808" i="8"/>
  <c r="G808" i="8"/>
  <c r="L808" i="8"/>
  <c r="M808" i="8"/>
  <c r="C809" i="8"/>
  <c r="D809" i="8"/>
  <c r="E809" i="8"/>
  <c r="G809" i="8"/>
  <c r="L809" i="8"/>
  <c r="M809" i="8"/>
  <c r="C810" i="8"/>
  <c r="D810" i="8"/>
  <c r="E810" i="8"/>
  <c r="G810" i="8"/>
  <c r="L810" i="8"/>
  <c r="M810" i="8"/>
  <c r="C811" i="8"/>
  <c r="D811" i="8"/>
  <c r="E811" i="8"/>
  <c r="G811" i="8"/>
  <c r="L811" i="8"/>
  <c r="M811" i="8"/>
  <c r="C812" i="8"/>
  <c r="D812" i="8"/>
  <c r="E812" i="8"/>
  <c r="G812" i="8"/>
  <c r="L812" i="8"/>
  <c r="M812" i="8"/>
  <c r="C813" i="8"/>
  <c r="D813" i="8"/>
  <c r="E813" i="8"/>
  <c r="G813" i="8"/>
  <c r="L813" i="8"/>
  <c r="M813" i="8"/>
  <c r="C814" i="8"/>
  <c r="D814" i="8"/>
  <c r="E814" i="8"/>
  <c r="G814" i="8"/>
  <c r="L814" i="8"/>
  <c r="M814" i="8"/>
  <c r="C815" i="8"/>
  <c r="D815" i="8"/>
  <c r="E815" i="8"/>
  <c r="G815" i="8"/>
  <c r="L815" i="8"/>
  <c r="M815" i="8"/>
  <c r="C816" i="8"/>
  <c r="D816" i="8"/>
  <c r="E816" i="8"/>
  <c r="G816" i="8"/>
  <c r="L816" i="8"/>
  <c r="M816" i="8"/>
  <c r="C817" i="8"/>
  <c r="D817" i="8"/>
  <c r="E817" i="8"/>
  <c r="G817" i="8"/>
  <c r="L817" i="8"/>
  <c r="M817" i="8"/>
  <c r="C818" i="8"/>
  <c r="D818" i="8"/>
  <c r="E818" i="8"/>
  <c r="G818" i="8"/>
  <c r="L818" i="8"/>
  <c r="M818" i="8"/>
  <c r="C819" i="8"/>
  <c r="D819" i="8"/>
  <c r="E819" i="8"/>
  <c r="G819" i="8"/>
  <c r="L819" i="8"/>
  <c r="M819" i="8"/>
  <c r="C820" i="8"/>
  <c r="D820" i="8"/>
  <c r="E820" i="8"/>
  <c r="G820" i="8"/>
  <c r="L820" i="8"/>
  <c r="M820" i="8"/>
  <c r="C821" i="8"/>
  <c r="D821" i="8"/>
  <c r="E821" i="8"/>
  <c r="G821" i="8"/>
  <c r="L821" i="8"/>
  <c r="M821" i="8"/>
  <c r="C822" i="8"/>
  <c r="D822" i="8"/>
  <c r="E822" i="8"/>
  <c r="G822" i="8"/>
  <c r="L822" i="8"/>
  <c r="M822" i="8"/>
  <c r="C823" i="8"/>
  <c r="D823" i="8"/>
  <c r="E823" i="8"/>
  <c r="G823" i="8"/>
  <c r="L823" i="8"/>
  <c r="M823" i="8"/>
  <c r="C824" i="8"/>
  <c r="D824" i="8"/>
  <c r="E824" i="8"/>
  <c r="G824" i="8"/>
  <c r="L824" i="8"/>
  <c r="M824" i="8"/>
  <c r="C825" i="8"/>
  <c r="D825" i="8"/>
  <c r="E825" i="8"/>
  <c r="G825" i="8"/>
  <c r="L825" i="8"/>
  <c r="M825" i="8"/>
  <c r="C826" i="8"/>
  <c r="D826" i="8"/>
  <c r="E826" i="8"/>
  <c r="G826" i="8"/>
  <c r="L826" i="8"/>
  <c r="M826" i="8"/>
  <c r="C827" i="8"/>
  <c r="D827" i="8"/>
  <c r="E827" i="8"/>
  <c r="G827" i="8"/>
  <c r="L827" i="8"/>
  <c r="M827" i="8"/>
  <c r="C828" i="8"/>
  <c r="D828" i="8"/>
  <c r="E828" i="8"/>
  <c r="G828" i="8"/>
  <c r="L828" i="8"/>
  <c r="M828" i="8"/>
  <c r="C829" i="8"/>
  <c r="D829" i="8"/>
  <c r="E829" i="8"/>
  <c r="G829" i="8"/>
  <c r="L829" i="8"/>
  <c r="M829" i="8"/>
  <c r="C830" i="8"/>
  <c r="D830" i="8"/>
  <c r="E830" i="8"/>
  <c r="G830" i="8"/>
  <c r="L830" i="8"/>
  <c r="M830" i="8"/>
  <c r="C831" i="8"/>
  <c r="D831" i="8"/>
  <c r="E831" i="8"/>
  <c r="G831" i="8"/>
  <c r="L831" i="8"/>
  <c r="M831" i="8"/>
  <c r="C832" i="8"/>
  <c r="D832" i="8"/>
  <c r="E832" i="8"/>
  <c r="G832" i="8"/>
  <c r="L832" i="8"/>
  <c r="M832" i="8"/>
  <c r="C833" i="8"/>
  <c r="D833" i="8"/>
  <c r="E833" i="8"/>
  <c r="G833" i="8"/>
  <c r="L833" i="8"/>
  <c r="M833" i="8"/>
  <c r="C834" i="8"/>
  <c r="D834" i="8"/>
  <c r="E834" i="8"/>
  <c r="G834" i="8"/>
  <c r="L834" i="8"/>
  <c r="M834" i="8"/>
  <c r="C835" i="8"/>
  <c r="D835" i="8"/>
  <c r="E835" i="8"/>
  <c r="G835" i="8"/>
  <c r="L835" i="8"/>
  <c r="M835" i="8"/>
  <c r="C836" i="8"/>
  <c r="D836" i="8"/>
  <c r="E836" i="8"/>
  <c r="G836" i="8"/>
  <c r="L836" i="8"/>
  <c r="M836" i="8"/>
  <c r="C837" i="8"/>
  <c r="D837" i="8"/>
  <c r="E837" i="8"/>
  <c r="G837" i="8"/>
  <c r="L837" i="8"/>
  <c r="M837" i="8"/>
  <c r="C838" i="8"/>
  <c r="D838" i="8"/>
  <c r="E838" i="8"/>
  <c r="G838" i="8"/>
  <c r="L838" i="8"/>
  <c r="M838" i="8"/>
  <c r="C839" i="8"/>
  <c r="D839" i="8"/>
  <c r="E839" i="8"/>
  <c r="G839" i="8"/>
  <c r="L839" i="8"/>
  <c r="M839" i="8"/>
  <c r="C840" i="8"/>
  <c r="D840" i="8"/>
  <c r="E840" i="8"/>
  <c r="G840" i="8"/>
  <c r="L840" i="8"/>
  <c r="M840" i="8"/>
  <c r="C841" i="8"/>
  <c r="D841" i="8"/>
  <c r="E841" i="8"/>
  <c r="G841" i="8"/>
  <c r="L841" i="8"/>
  <c r="M841" i="8"/>
  <c r="C842" i="8"/>
  <c r="D842" i="8"/>
  <c r="E842" i="8"/>
  <c r="G842" i="8"/>
  <c r="L842" i="8"/>
  <c r="M842" i="8"/>
  <c r="C843" i="8"/>
  <c r="D843" i="8"/>
  <c r="E843" i="8"/>
  <c r="G843" i="8"/>
  <c r="L843" i="8"/>
  <c r="M843" i="8"/>
  <c r="C844" i="8"/>
  <c r="D844" i="8"/>
  <c r="E844" i="8"/>
  <c r="G844" i="8"/>
  <c r="L844" i="8"/>
  <c r="M844" i="8"/>
  <c r="C845" i="8"/>
  <c r="D845" i="8"/>
  <c r="E845" i="8"/>
  <c r="G845" i="8"/>
  <c r="L845" i="8"/>
  <c r="M845" i="8"/>
  <c r="C846" i="8"/>
  <c r="D846" i="8"/>
  <c r="E846" i="8"/>
  <c r="G846" i="8"/>
  <c r="L846" i="8"/>
  <c r="M846" i="8"/>
  <c r="C847" i="8"/>
  <c r="D847" i="8"/>
  <c r="E847" i="8"/>
  <c r="G847" i="8"/>
  <c r="L847" i="8"/>
  <c r="M847" i="8"/>
  <c r="C848" i="8"/>
  <c r="D848" i="8"/>
  <c r="E848" i="8"/>
  <c r="G848" i="8"/>
  <c r="L848" i="8"/>
  <c r="M848" i="8"/>
  <c r="C849" i="8"/>
  <c r="D849" i="8"/>
  <c r="E849" i="8"/>
  <c r="G849" i="8"/>
  <c r="L849" i="8"/>
  <c r="M849" i="8"/>
  <c r="C850" i="8"/>
  <c r="D850" i="8"/>
  <c r="E850" i="8"/>
  <c r="G850" i="8"/>
  <c r="L850" i="8"/>
  <c r="M850" i="8"/>
  <c r="C851" i="8"/>
  <c r="D851" i="8"/>
  <c r="E851" i="8"/>
  <c r="G851" i="8"/>
  <c r="L851" i="8"/>
  <c r="M851" i="8"/>
  <c r="C852" i="8"/>
  <c r="D852" i="8"/>
  <c r="E852" i="8"/>
  <c r="G852" i="8"/>
  <c r="L852" i="8"/>
  <c r="M852" i="8"/>
  <c r="C853" i="8"/>
  <c r="D853" i="8"/>
  <c r="E853" i="8"/>
  <c r="G853" i="8"/>
  <c r="L853" i="8"/>
  <c r="M853" i="8"/>
  <c r="C854" i="8"/>
  <c r="D854" i="8"/>
  <c r="E854" i="8"/>
  <c r="G854" i="8"/>
  <c r="L854" i="8"/>
  <c r="M854" i="8"/>
  <c r="C855" i="8"/>
  <c r="D855" i="8"/>
  <c r="E855" i="8"/>
  <c r="G855" i="8"/>
  <c r="L855" i="8"/>
  <c r="M855" i="8"/>
  <c r="C856" i="8"/>
  <c r="D856" i="8"/>
  <c r="E856" i="8"/>
  <c r="G856" i="8"/>
  <c r="L856" i="8"/>
  <c r="M856" i="8"/>
  <c r="C857" i="8"/>
  <c r="D857" i="8"/>
  <c r="E857" i="8"/>
  <c r="G857" i="8"/>
  <c r="L857" i="8"/>
  <c r="M857" i="8"/>
  <c r="C858" i="8"/>
  <c r="D858" i="8"/>
  <c r="E858" i="8"/>
  <c r="G858" i="8"/>
  <c r="L858" i="8"/>
  <c r="M858" i="8"/>
  <c r="C859" i="8"/>
  <c r="D859" i="8"/>
  <c r="E859" i="8"/>
  <c r="G859" i="8"/>
  <c r="L859" i="8"/>
  <c r="M859" i="8"/>
  <c r="C860" i="8"/>
  <c r="D860" i="8"/>
  <c r="E860" i="8"/>
  <c r="G860" i="8"/>
  <c r="L860" i="8"/>
  <c r="M860" i="8"/>
  <c r="C861" i="8"/>
  <c r="D861" i="8"/>
  <c r="E861" i="8"/>
  <c r="G861" i="8"/>
  <c r="L861" i="8"/>
  <c r="M861" i="8"/>
  <c r="C862" i="8"/>
  <c r="D862" i="8"/>
  <c r="E862" i="8"/>
  <c r="G862" i="8"/>
  <c r="L862" i="8"/>
  <c r="M862" i="8"/>
  <c r="C863" i="8"/>
  <c r="D863" i="8"/>
  <c r="E863" i="8"/>
  <c r="G863" i="8"/>
  <c r="L863" i="8"/>
  <c r="M863" i="8"/>
  <c r="C864" i="8"/>
  <c r="D864" i="8"/>
  <c r="E864" i="8"/>
  <c r="G864" i="8"/>
  <c r="L864" i="8"/>
  <c r="M864" i="8"/>
  <c r="C865" i="8"/>
  <c r="D865" i="8"/>
  <c r="E865" i="8"/>
  <c r="G865" i="8"/>
  <c r="L865" i="8"/>
  <c r="M865" i="8"/>
  <c r="C866" i="8"/>
  <c r="D866" i="8"/>
  <c r="E866" i="8"/>
  <c r="G866" i="8"/>
  <c r="L866" i="8"/>
  <c r="M866" i="8"/>
  <c r="C867" i="8"/>
  <c r="D867" i="8"/>
  <c r="E867" i="8"/>
  <c r="G867" i="8"/>
  <c r="L867" i="8"/>
  <c r="M867" i="8"/>
  <c r="C868" i="8"/>
  <c r="D868" i="8"/>
  <c r="E868" i="8"/>
  <c r="G868" i="8"/>
  <c r="L868" i="8"/>
  <c r="M868" i="8"/>
  <c r="C869" i="8"/>
  <c r="D869" i="8"/>
  <c r="E869" i="8"/>
  <c r="G869" i="8"/>
  <c r="L869" i="8"/>
  <c r="M869" i="8"/>
  <c r="C870" i="8"/>
  <c r="D870" i="8"/>
  <c r="E870" i="8"/>
  <c r="G870" i="8"/>
  <c r="L870" i="8"/>
  <c r="M870" i="8"/>
  <c r="C871" i="8"/>
  <c r="D871" i="8"/>
  <c r="E871" i="8"/>
  <c r="G871" i="8"/>
  <c r="L871" i="8"/>
  <c r="M871" i="8"/>
  <c r="C872" i="8"/>
  <c r="D872" i="8"/>
  <c r="E872" i="8"/>
  <c r="G872" i="8"/>
  <c r="L872" i="8"/>
  <c r="M872" i="8"/>
  <c r="C873" i="8"/>
  <c r="D873" i="8"/>
  <c r="E873" i="8"/>
  <c r="G873" i="8"/>
  <c r="L873" i="8"/>
  <c r="M873" i="8"/>
  <c r="C874" i="8"/>
  <c r="D874" i="8"/>
  <c r="E874" i="8"/>
  <c r="G874" i="8"/>
  <c r="L874" i="8"/>
  <c r="M874" i="8"/>
  <c r="C875" i="8"/>
  <c r="D875" i="8"/>
  <c r="E875" i="8"/>
  <c r="G875" i="8"/>
  <c r="L875" i="8"/>
  <c r="M875" i="8"/>
  <c r="C876" i="8"/>
  <c r="D876" i="8"/>
  <c r="E876" i="8"/>
  <c r="G876" i="8"/>
  <c r="L876" i="8"/>
  <c r="M876" i="8"/>
  <c r="C877" i="8"/>
  <c r="D877" i="8"/>
  <c r="E877" i="8"/>
  <c r="G877" i="8"/>
  <c r="L877" i="8"/>
  <c r="M877" i="8"/>
  <c r="C878" i="8"/>
  <c r="D878" i="8"/>
  <c r="E878" i="8"/>
  <c r="G878" i="8"/>
  <c r="L878" i="8"/>
  <c r="M878" i="8"/>
  <c r="C879" i="8"/>
  <c r="D879" i="8"/>
  <c r="E879" i="8"/>
  <c r="G879" i="8"/>
  <c r="L879" i="8"/>
  <c r="M879" i="8"/>
  <c r="C880" i="8"/>
  <c r="D880" i="8"/>
  <c r="E880" i="8"/>
  <c r="G880" i="8"/>
  <c r="L880" i="8"/>
  <c r="M880" i="8"/>
  <c r="C881" i="8"/>
  <c r="D881" i="8"/>
  <c r="E881" i="8"/>
  <c r="G881" i="8"/>
  <c r="L881" i="8"/>
  <c r="M881" i="8"/>
  <c r="C882" i="8"/>
  <c r="D882" i="8"/>
  <c r="E882" i="8"/>
  <c r="G882" i="8"/>
  <c r="L882" i="8"/>
  <c r="M882" i="8"/>
  <c r="C883" i="8"/>
  <c r="D883" i="8"/>
  <c r="E883" i="8"/>
  <c r="G883" i="8"/>
  <c r="L883" i="8"/>
  <c r="M883" i="8"/>
  <c r="C884" i="8"/>
  <c r="D884" i="8"/>
  <c r="E884" i="8"/>
  <c r="G884" i="8"/>
  <c r="L884" i="8"/>
  <c r="M884" i="8"/>
  <c r="C885" i="8"/>
  <c r="D885" i="8"/>
  <c r="E885" i="8"/>
  <c r="G885" i="8"/>
  <c r="L885" i="8"/>
  <c r="M885" i="8"/>
  <c r="C886" i="8"/>
  <c r="D886" i="8"/>
  <c r="E886" i="8"/>
  <c r="G886" i="8"/>
  <c r="L886" i="8"/>
  <c r="M886" i="8"/>
  <c r="C887" i="8"/>
  <c r="D887" i="8"/>
  <c r="E887" i="8"/>
  <c r="G887" i="8"/>
  <c r="L887" i="8"/>
  <c r="M887" i="8"/>
  <c r="C888" i="8"/>
  <c r="D888" i="8"/>
  <c r="E888" i="8"/>
  <c r="G888" i="8"/>
  <c r="L888" i="8"/>
  <c r="M888" i="8"/>
  <c r="C889" i="8"/>
  <c r="D889" i="8"/>
  <c r="E889" i="8"/>
  <c r="G889" i="8"/>
  <c r="L889" i="8"/>
  <c r="M889" i="8"/>
  <c r="C890" i="8"/>
  <c r="D890" i="8"/>
  <c r="E890" i="8"/>
  <c r="G890" i="8"/>
  <c r="L890" i="8"/>
  <c r="M890" i="8"/>
  <c r="C891" i="8"/>
  <c r="D891" i="8"/>
  <c r="E891" i="8"/>
  <c r="G891" i="8"/>
  <c r="L891" i="8"/>
  <c r="M891" i="8"/>
  <c r="C892" i="8"/>
  <c r="D892" i="8"/>
  <c r="E892" i="8"/>
  <c r="G892" i="8"/>
  <c r="L892" i="8"/>
  <c r="M892" i="8"/>
  <c r="C893" i="8"/>
  <c r="D893" i="8"/>
  <c r="E893" i="8"/>
  <c r="G893" i="8"/>
  <c r="L893" i="8"/>
  <c r="M893" i="8"/>
  <c r="C894" i="8"/>
  <c r="D894" i="8"/>
  <c r="E894" i="8"/>
  <c r="G894" i="8"/>
  <c r="L894" i="8"/>
  <c r="M894" i="8"/>
  <c r="C895" i="8"/>
  <c r="D895" i="8"/>
  <c r="E895" i="8"/>
  <c r="G895" i="8"/>
  <c r="L895" i="8"/>
  <c r="M895" i="8"/>
  <c r="C896" i="8"/>
  <c r="D896" i="8"/>
  <c r="E896" i="8"/>
  <c r="G896" i="8"/>
  <c r="L896" i="8"/>
  <c r="M896" i="8"/>
  <c r="C897" i="8"/>
  <c r="D897" i="8"/>
  <c r="E897" i="8"/>
  <c r="G897" i="8"/>
  <c r="L897" i="8"/>
  <c r="M897" i="8"/>
  <c r="C898" i="8"/>
  <c r="D898" i="8"/>
  <c r="E898" i="8"/>
  <c r="G898" i="8"/>
  <c r="L898" i="8"/>
  <c r="M898" i="8"/>
  <c r="C899" i="8"/>
  <c r="D899" i="8"/>
  <c r="E899" i="8"/>
  <c r="G899" i="8"/>
  <c r="L899" i="8"/>
  <c r="M899" i="8"/>
  <c r="C900" i="8"/>
  <c r="D900" i="8"/>
  <c r="E900" i="8"/>
  <c r="G900" i="8"/>
  <c r="L900" i="8"/>
  <c r="M900" i="8"/>
  <c r="C901" i="8"/>
  <c r="D901" i="8"/>
  <c r="E901" i="8"/>
  <c r="G901" i="8"/>
  <c r="L901" i="8"/>
  <c r="M901" i="8"/>
  <c r="C902" i="8"/>
  <c r="D902" i="8"/>
  <c r="E902" i="8"/>
  <c r="G902" i="8"/>
  <c r="L902" i="8"/>
  <c r="M902" i="8"/>
  <c r="C903" i="8"/>
  <c r="D903" i="8"/>
  <c r="E903" i="8"/>
  <c r="G903" i="8"/>
  <c r="L903" i="8"/>
  <c r="M903" i="8"/>
  <c r="C904" i="8"/>
  <c r="D904" i="8"/>
  <c r="E904" i="8"/>
  <c r="G904" i="8"/>
  <c r="L904" i="8"/>
  <c r="M904" i="8"/>
  <c r="C905" i="8"/>
  <c r="D905" i="8"/>
  <c r="E905" i="8"/>
  <c r="G905" i="8"/>
  <c r="L905" i="8"/>
  <c r="M905" i="8"/>
  <c r="C906" i="8"/>
  <c r="D906" i="8"/>
  <c r="E906" i="8"/>
  <c r="G906" i="8"/>
  <c r="L906" i="8"/>
  <c r="M906" i="8"/>
  <c r="C907" i="8"/>
  <c r="D907" i="8"/>
  <c r="E907" i="8"/>
  <c r="G907" i="8"/>
  <c r="L907" i="8"/>
  <c r="M907" i="8"/>
  <c r="C908" i="8"/>
  <c r="D908" i="8"/>
  <c r="E908" i="8"/>
  <c r="G908" i="8"/>
  <c r="L908" i="8"/>
  <c r="M908" i="8"/>
  <c r="C909" i="8"/>
  <c r="D909" i="8"/>
  <c r="E909" i="8"/>
  <c r="G909" i="8"/>
  <c r="L909" i="8"/>
  <c r="M909" i="8"/>
  <c r="C910" i="8"/>
  <c r="D910" i="8"/>
  <c r="E910" i="8"/>
  <c r="G910" i="8"/>
  <c r="L910" i="8"/>
  <c r="M910" i="8"/>
  <c r="C911" i="8"/>
  <c r="D911" i="8"/>
  <c r="E911" i="8"/>
  <c r="G911" i="8"/>
  <c r="L911" i="8"/>
  <c r="M911" i="8"/>
  <c r="C912" i="8"/>
  <c r="D912" i="8"/>
  <c r="E912" i="8"/>
  <c r="G912" i="8"/>
  <c r="L912" i="8"/>
  <c r="M912" i="8"/>
  <c r="C913" i="8"/>
  <c r="D913" i="8"/>
  <c r="E913" i="8"/>
  <c r="G913" i="8"/>
  <c r="L913" i="8"/>
  <c r="M913" i="8"/>
  <c r="C914" i="8"/>
  <c r="D914" i="8"/>
  <c r="E914" i="8"/>
  <c r="G914" i="8"/>
  <c r="L914" i="8"/>
  <c r="M914" i="8"/>
  <c r="C915" i="8"/>
  <c r="D915" i="8"/>
  <c r="E915" i="8"/>
  <c r="G915" i="8"/>
  <c r="L915" i="8"/>
  <c r="M915" i="8"/>
  <c r="C916" i="8"/>
  <c r="D916" i="8"/>
  <c r="E916" i="8"/>
  <c r="G916" i="8"/>
  <c r="L916" i="8"/>
  <c r="M916" i="8"/>
  <c r="C917" i="8"/>
  <c r="D917" i="8"/>
  <c r="E917" i="8"/>
  <c r="G917" i="8"/>
  <c r="L917" i="8"/>
  <c r="M917" i="8"/>
  <c r="C918" i="8"/>
  <c r="D918" i="8"/>
  <c r="E918" i="8"/>
  <c r="G918" i="8"/>
  <c r="L918" i="8"/>
  <c r="M918" i="8"/>
  <c r="C919" i="8"/>
  <c r="D919" i="8"/>
  <c r="E919" i="8"/>
  <c r="G919" i="8"/>
  <c r="L919" i="8"/>
  <c r="M919" i="8"/>
  <c r="C920" i="8"/>
  <c r="D920" i="8"/>
  <c r="E920" i="8"/>
  <c r="G920" i="8"/>
  <c r="L920" i="8"/>
  <c r="M920" i="8"/>
  <c r="C921" i="8"/>
  <c r="D921" i="8"/>
  <c r="E921" i="8"/>
  <c r="G921" i="8"/>
  <c r="L921" i="8"/>
  <c r="M921" i="8"/>
  <c r="C922" i="8"/>
  <c r="D922" i="8"/>
  <c r="E922" i="8"/>
  <c r="G922" i="8"/>
  <c r="L922" i="8"/>
  <c r="M922" i="8"/>
  <c r="C923" i="8"/>
  <c r="D923" i="8"/>
  <c r="E923" i="8"/>
  <c r="G923" i="8"/>
  <c r="L923" i="8"/>
  <c r="M923" i="8"/>
  <c r="C924" i="8"/>
  <c r="D924" i="8"/>
  <c r="E924" i="8"/>
  <c r="G924" i="8"/>
  <c r="L924" i="8"/>
  <c r="M924" i="8"/>
  <c r="C925" i="8"/>
  <c r="D925" i="8"/>
  <c r="E925" i="8"/>
  <c r="G925" i="8"/>
  <c r="L925" i="8"/>
  <c r="M925" i="8"/>
  <c r="C926" i="8"/>
  <c r="D926" i="8"/>
  <c r="E926" i="8"/>
  <c r="G926" i="8"/>
  <c r="L926" i="8"/>
  <c r="M926" i="8"/>
  <c r="C927" i="8"/>
  <c r="D927" i="8"/>
  <c r="E927" i="8"/>
  <c r="G927" i="8"/>
  <c r="L927" i="8"/>
  <c r="M927" i="8"/>
  <c r="C928" i="8"/>
  <c r="D928" i="8"/>
  <c r="E928" i="8"/>
  <c r="G928" i="8"/>
  <c r="L928" i="8"/>
  <c r="M928" i="8"/>
  <c r="C929" i="8"/>
  <c r="D929" i="8"/>
  <c r="E929" i="8"/>
  <c r="G929" i="8"/>
  <c r="L929" i="8"/>
  <c r="M929" i="8"/>
  <c r="C930" i="8"/>
  <c r="D930" i="8"/>
  <c r="E930" i="8"/>
  <c r="G930" i="8"/>
  <c r="L930" i="8"/>
  <c r="M930" i="8"/>
  <c r="C931" i="8"/>
  <c r="D931" i="8"/>
  <c r="E931" i="8"/>
  <c r="G931" i="8"/>
  <c r="L931" i="8"/>
  <c r="M931" i="8"/>
  <c r="C932" i="8"/>
  <c r="D932" i="8"/>
  <c r="E932" i="8"/>
  <c r="G932" i="8"/>
  <c r="L932" i="8"/>
  <c r="M932" i="8"/>
  <c r="C933" i="8"/>
  <c r="D933" i="8"/>
  <c r="E933" i="8"/>
  <c r="G933" i="8"/>
  <c r="L933" i="8"/>
  <c r="M933" i="8"/>
  <c r="C934" i="8"/>
  <c r="D934" i="8"/>
  <c r="E934" i="8"/>
  <c r="G934" i="8"/>
  <c r="L934" i="8"/>
  <c r="M934" i="8"/>
  <c r="C935" i="8"/>
  <c r="D935" i="8"/>
  <c r="E935" i="8"/>
  <c r="G935" i="8"/>
  <c r="L935" i="8"/>
  <c r="M935" i="8"/>
  <c r="C936" i="8"/>
  <c r="D936" i="8"/>
  <c r="E936" i="8"/>
  <c r="G936" i="8"/>
  <c r="L936" i="8"/>
  <c r="M936" i="8"/>
  <c r="C937" i="8"/>
  <c r="D937" i="8"/>
  <c r="E937" i="8"/>
  <c r="G937" i="8"/>
  <c r="L937" i="8"/>
  <c r="M937" i="8"/>
  <c r="C938" i="8"/>
  <c r="D938" i="8"/>
  <c r="E938" i="8"/>
  <c r="G938" i="8"/>
  <c r="L938" i="8"/>
  <c r="M938" i="8"/>
  <c r="C939" i="8"/>
  <c r="D939" i="8"/>
  <c r="E939" i="8"/>
  <c r="G939" i="8"/>
  <c r="L939" i="8"/>
  <c r="M939" i="8"/>
  <c r="C940" i="8"/>
  <c r="D940" i="8"/>
  <c r="E940" i="8"/>
  <c r="G940" i="8"/>
  <c r="L940" i="8"/>
  <c r="M940" i="8"/>
  <c r="C941" i="8"/>
  <c r="D941" i="8"/>
  <c r="E941" i="8"/>
  <c r="G941" i="8"/>
  <c r="L941" i="8"/>
  <c r="M941" i="8"/>
  <c r="C942" i="8"/>
  <c r="D942" i="8"/>
  <c r="E942" i="8"/>
  <c r="G942" i="8"/>
  <c r="L942" i="8"/>
  <c r="M942" i="8"/>
  <c r="C943" i="8"/>
  <c r="D943" i="8"/>
  <c r="E943" i="8"/>
  <c r="G943" i="8"/>
  <c r="L943" i="8"/>
  <c r="M943" i="8"/>
  <c r="C944" i="8"/>
  <c r="D944" i="8"/>
  <c r="E944" i="8"/>
  <c r="G944" i="8"/>
  <c r="L944" i="8"/>
  <c r="M944" i="8"/>
  <c r="C945" i="8"/>
  <c r="D945" i="8"/>
  <c r="E945" i="8"/>
  <c r="G945" i="8"/>
  <c r="L945" i="8"/>
  <c r="M945" i="8"/>
  <c r="C946" i="8"/>
  <c r="D946" i="8"/>
  <c r="E946" i="8"/>
  <c r="G946" i="8"/>
  <c r="L946" i="8"/>
  <c r="M946" i="8"/>
  <c r="C947" i="8"/>
  <c r="D947" i="8"/>
  <c r="E947" i="8"/>
  <c r="G947" i="8"/>
  <c r="L947" i="8"/>
  <c r="M947" i="8"/>
  <c r="C948" i="8"/>
  <c r="D948" i="8"/>
  <c r="E948" i="8"/>
  <c r="G948" i="8"/>
  <c r="L948" i="8"/>
  <c r="M948" i="8"/>
  <c r="C949" i="8"/>
  <c r="D949" i="8"/>
  <c r="E949" i="8"/>
  <c r="G949" i="8"/>
  <c r="L949" i="8"/>
  <c r="M949" i="8"/>
  <c r="C950" i="8"/>
  <c r="D950" i="8"/>
  <c r="E950" i="8"/>
  <c r="G950" i="8"/>
  <c r="L950" i="8"/>
  <c r="M950" i="8"/>
  <c r="C951" i="8"/>
  <c r="D951" i="8"/>
  <c r="E951" i="8"/>
  <c r="G951" i="8"/>
  <c r="L951" i="8"/>
  <c r="M951" i="8"/>
  <c r="C952" i="8"/>
  <c r="D952" i="8"/>
  <c r="E952" i="8"/>
  <c r="G952" i="8"/>
  <c r="L952" i="8"/>
  <c r="M952" i="8"/>
  <c r="C953" i="8"/>
  <c r="D953" i="8"/>
  <c r="E953" i="8"/>
  <c r="G953" i="8"/>
  <c r="L953" i="8"/>
  <c r="M953" i="8"/>
  <c r="C954" i="8"/>
  <c r="D954" i="8"/>
  <c r="E954" i="8"/>
  <c r="G954" i="8"/>
  <c r="L954" i="8"/>
  <c r="M954" i="8"/>
  <c r="C955" i="8"/>
  <c r="D955" i="8"/>
  <c r="E955" i="8"/>
  <c r="G955" i="8"/>
  <c r="L955" i="8"/>
  <c r="M955" i="8"/>
  <c r="C956" i="8"/>
  <c r="D956" i="8"/>
  <c r="E956" i="8"/>
  <c r="G956" i="8"/>
  <c r="L956" i="8"/>
  <c r="M956" i="8"/>
  <c r="C957" i="8"/>
  <c r="D957" i="8"/>
  <c r="E957" i="8"/>
  <c r="G957" i="8"/>
  <c r="L957" i="8"/>
  <c r="M957" i="8"/>
  <c r="C958" i="8"/>
  <c r="D958" i="8"/>
  <c r="E958" i="8"/>
  <c r="G958" i="8"/>
  <c r="L958" i="8"/>
  <c r="M958" i="8"/>
  <c r="C959" i="8"/>
  <c r="D959" i="8"/>
  <c r="E959" i="8"/>
  <c r="G959" i="8"/>
  <c r="L959" i="8"/>
  <c r="M959" i="8"/>
  <c r="C960" i="8"/>
  <c r="D960" i="8"/>
  <c r="E960" i="8"/>
  <c r="G960" i="8"/>
  <c r="L960" i="8"/>
  <c r="M960" i="8"/>
  <c r="C961" i="8"/>
  <c r="D961" i="8"/>
  <c r="E961" i="8"/>
  <c r="G961" i="8"/>
  <c r="L961" i="8"/>
  <c r="M961" i="8"/>
  <c r="C962" i="8"/>
  <c r="D962" i="8"/>
  <c r="E962" i="8"/>
  <c r="G962" i="8"/>
  <c r="L962" i="8"/>
  <c r="M962" i="8"/>
  <c r="C963" i="8"/>
  <c r="D963" i="8"/>
  <c r="E963" i="8"/>
  <c r="G963" i="8"/>
  <c r="L963" i="8"/>
  <c r="M963" i="8"/>
  <c r="C964" i="8"/>
  <c r="D964" i="8"/>
  <c r="E964" i="8"/>
  <c r="G964" i="8"/>
  <c r="L964" i="8"/>
  <c r="M964" i="8"/>
  <c r="C965" i="8"/>
  <c r="D965" i="8"/>
  <c r="E965" i="8"/>
  <c r="G965" i="8"/>
  <c r="L965" i="8"/>
  <c r="M965" i="8"/>
  <c r="C966" i="8"/>
  <c r="D966" i="8"/>
  <c r="E966" i="8"/>
  <c r="G966" i="8"/>
  <c r="L966" i="8"/>
  <c r="M966" i="8"/>
  <c r="C967" i="8"/>
  <c r="D967" i="8"/>
  <c r="E967" i="8"/>
  <c r="G967" i="8"/>
  <c r="L967" i="8"/>
  <c r="M967" i="8"/>
  <c r="C968" i="8"/>
  <c r="D968" i="8"/>
  <c r="E968" i="8"/>
  <c r="G968" i="8"/>
  <c r="L968" i="8"/>
  <c r="M968" i="8"/>
  <c r="C969" i="8"/>
  <c r="D969" i="8"/>
  <c r="E969" i="8"/>
  <c r="G969" i="8"/>
  <c r="L969" i="8"/>
  <c r="M969" i="8"/>
  <c r="C970" i="8"/>
  <c r="D970" i="8"/>
  <c r="E970" i="8"/>
  <c r="G970" i="8"/>
  <c r="L970" i="8"/>
  <c r="M970" i="8"/>
  <c r="C971" i="8"/>
  <c r="D971" i="8"/>
  <c r="E971" i="8"/>
  <c r="G971" i="8"/>
  <c r="L971" i="8"/>
  <c r="M971" i="8"/>
  <c r="C972" i="8"/>
  <c r="D972" i="8"/>
  <c r="E972" i="8"/>
  <c r="G972" i="8"/>
  <c r="L972" i="8"/>
  <c r="M972" i="8"/>
  <c r="C973" i="8"/>
  <c r="D973" i="8"/>
  <c r="E973" i="8"/>
  <c r="G973" i="8"/>
  <c r="L973" i="8"/>
  <c r="M973" i="8"/>
  <c r="C974" i="8"/>
  <c r="D974" i="8"/>
  <c r="E974" i="8"/>
  <c r="G974" i="8"/>
  <c r="L974" i="8"/>
  <c r="M974" i="8"/>
  <c r="C975" i="8"/>
  <c r="D975" i="8"/>
  <c r="E975" i="8"/>
  <c r="G975" i="8"/>
  <c r="L975" i="8"/>
  <c r="M975" i="8"/>
  <c r="C976" i="8"/>
  <c r="D976" i="8"/>
  <c r="E976" i="8"/>
  <c r="G976" i="8"/>
  <c r="L976" i="8"/>
  <c r="M976" i="8"/>
  <c r="C977" i="8"/>
  <c r="D977" i="8"/>
  <c r="E977" i="8"/>
  <c r="G977" i="8"/>
  <c r="L977" i="8"/>
  <c r="M977" i="8"/>
  <c r="C978" i="8"/>
  <c r="D978" i="8"/>
  <c r="E978" i="8"/>
  <c r="G978" i="8"/>
  <c r="L978" i="8"/>
  <c r="M978" i="8"/>
  <c r="C979" i="8"/>
  <c r="D979" i="8"/>
  <c r="E979" i="8"/>
  <c r="G979" i="8"/>
  <c r="L979" i="8"/>
  <c r="M979" i="8"/>
  <c r="C980" i="8"/>
  <c r="D980" i="8"/>
  <c r="E980" i="8"/>
  <c r="G980" i="8"/>
  <c r="L980" i="8"/>
  <c r="M980" i="8"/>
  <c r="C981" i="8"/>
  <c r="D981" i="8"/>
  <c r="E981" i="8"/>
  <c r="G981" i="8"/>
  <c r="L981" i="8"/>
  <c r="M981" i="8"/>
  <c r="C982" i="8"/>
  <c r="D982" i="8"/>
  <c r="E982" i="8"/>
  <c r="G982" i="8"/>
  <c r="L982" i="8"/>
  <c r="M982" i="8"/>
  <c r="C983" i="8"/>
  <c r="D983" i="8"/>
  <c r="E983" i="8"/>
  <c r="G983" i="8"/>
  <c r="L983" i="8"/>
  <c r="M983" i="8"/>
  <c r="C984" i="8"/>
  <c r="D984" i="8"/>
  <c r="E984" i="8"/>
  <c r="G984" i="8"/>
  <c r="L984" i="8"/>
  <c r="M984" i="8"/>
  <c r="C985" i="8"/>
  <c r="D985" i="8"/>
  <c r="E985" i="8"/>
  <c r="G985" i="8"/>
  <c r="L985" i="8"/>
  <c r="M985" i="8"/>
  <c r="C986" i="8"/>
  <c r="D986" i="8"/>
  <c r="E986" i="8"/>
  <c r="G986" i="8"/>
  <c r="L986" i="8"/>
  <c r="M986" i="8"/>
  <c r="C987" i="8"/>
  <c r="D987" i="8"/>
  <c r="E987" i="8"/>
  <c r="G987" i="8"/>
  <c r="L987" i="8"/>
  <c r="M987" i="8"/>
  <c r="C988" i="8"/>
  <c r="D988" i="8"/>
  <c r="E988" i="8"/>
  <c r="G988" i="8"/>
  <c r="L988" i="8"/>
  <c r="M988" i="8"/>
  <c r="C989" i="8"/>
  <c r="D989" i="8"/>
  <c r="E989" i="8"/>
  <c r="G989" i="8"/>
  <c r="L989" i="8"/>
  <c r="M989" i="8"/>
  <c r="C990" i="8"/>
  <c r="D990" i="8"/>
  <c r="E990" i="8"/>
  <c r="G990" i="8"/>
  <c r="L990" i="8"/>
  <c r="M990" i="8"/>
  <c r="C991" i="8"/>
  <c r="D991" i="8"/>
  <c r="E991" i="8"/>
  <c r="G991" i="8"/>
  <c r="L991" i="8"/>
  <c r="M991" i="8"/>
  <c r="C992" i="8"/>
  <c r="D992" i="8"/>
  <c r="E992" i="8"/>
  <c r="G992" i="8"/>
  <c r="L992" i="8"/>
  <c r="M992" i="8"/>
  <c r="C993" i="8"/>
  <c r="D993" i="8"/>
  <c r="E993" i="8"/>
  <c r="G993" i="8"/>
  <c r="L993" i="8"/>
  <c r="M993" i="8"/>
  <c r="C994" i="8"/>
  <c r="D994" i="8"/>
  <c r="E994" i="8"/>
  <c r="G994" i="8"/>
  <c r="L994" i="8"/>
  <c r="M994" i="8"/>
  <c r="C995" i="8"/>
  <c r="D995" i="8"/>
  <c r="E995" i="8"/>
  <c r="G995" i="8"/>
  <c r="L995" i="8"/>
  <c r="M995" i="8"/>
  <c r="C996" i="8"/>
  <c r="D996" i="8"/>
  <c r="E996" i="8"/>
  <c r="G996" i="8"/>
  <c r="L996" i="8"/>
  <c r="M996" i="8"/>
  <c r="C997" i="8"/>
  <c r="D997" i="8"/>
  <c r="E997" i="8"/>
  <c r="G997" i="8"/>
  <c r="L997" i="8"/>
  <c r="M997" i="8"/>
  <c r="C998" i="8"/>
  <c r="D998" i="8"/>
  <c r="E998" i="8"/>
  <c r="G998" i="8"/>
  <c r="L998" i="8"/>
  <c r="M998" i="8"/>
  <c r="C999" i="8"/>
  <c r="D999" i="8"/>
  <c r="E999" i="8"/>
  <c r="G999" i="8"/>
  <c r="L999" i="8"/>
  <c r="M999" i="8"/>
  <c r="C1000" i="8"/>
  <c r="D1000" i="8"/>
  <c r="E1000" i="8"/>
  <c r="G1000" i="8"/>
  <c r="L1000" i="8"/>
  <c r="M1000" i="8"/>
  <c r="C1001" i="8"/>
  <c r="D1001" i="8"/>
  <c r="E1001" i="8"/>
  <c r="G1001" i="8"/>
  <c r="L1001" i="8"/>
  <c r="M1001" i="8"/>
  <c r="L3" i="37"/>
  <c r="M3" i="37" s="1"/>
  <c r="L4" i="37"/>
  <c r="M4" i="37" s="1"/>
  <c r="L5" i="37"/>
  <c r="M5" i="37" s="1"/>
  <c r="L6" i="37"/>
  <c r="M6" i="37" s="1"/>
  <c r="L7" i="37"/>
  <c r="M7" i="37" s="1"/>
  <c r="L8" i="37"/>
  <c r="M8" i="37" s="1"/>
  <c r="L9" i="37"/>
  <c r="M9" i="37" s="1"/>
  <c r="L10" i="37"/>
  <c r="M10" i="37" s="1"/>
  <c r="L11" i="37"/>
  <c r="M11" i="37" s="1"/>
  <c r="L12" i="37"/>
  <c r="M12" i="37" s="1"/>
  <c r="L13" i="37"/>
  <c r="M13" i="37" s="1"/>
  <c r="L14" i="37"/>
  <c r="M14" i="37" s="1"/>
  <c r="L15" i="37"/>
  <c r="M15" i="37" s="1"/>
  <c r="L16" i="37"/>
  <c r="M16" i="37" s="1"/>
  <c r="L17" i="37"/>
  <c r="M17" i="37" s="1"/>
  <c r="L18" i="37"/>
  <c r="M18" i="37" s="1"/>
  <c r="L19" i="37"/>
  <c r="M19" i="37" s="1"/>
  <c r="L20" i="37"/>
  <c r="M20" i="37" s="1"/>
  <c r="L21" i="37"/>
  <c r="M21" i="37" s="1"/>
  <c r="L22" i="37"/>
  <c r="M22" i="37" s="1"/>
  <c r="L23" i="37"/>
  <c r="M23" i="37" s="1"/>
  <c r="L24" i="37"/>
  <c r="M24" i="37" s="1"/>
  <c r="L25" i="37"/>
  <c r="M25" i="37" s="1"/>
  <c r="L26" i="37"/>
  <c r="M26" i="37" s="1"/>
  <c r="L27" i="37"/>
  <c r="M27" i="37" s="1"/>
  <c r="L28" i="37"/>
  <c r="M28" i="37" s="1"/>
  <c r="L29" i="37"/>
  <c r="M29" i="37" s="1"/>
  <c r="L30" i="37"/>
  <c r="M30" i="37" s="1"/>
  <c r="L31" i="37"/>
  <c r="M31" i="37" s="1"/>
  <c r="L32" i="37"/>
  <c r="M32" i="37" s="1"/>
  <c r="L33" i="37"/>
  <c r="M33" i="37" s="1"/>
  <c r="L34" i="37"/>
  <c r="M34" i="37" s="1"/>
  <c r="L35" i="37"/>
  <c r="M35" i="37" s="1"/>
  <c r="L36" i="37"/>
  <c r="M36" i="37" s="1"/>
  <c r="L37" i="37"/>
  <c r="M37" i="37" s="1"/>
  <c r="L38" i="37"/>
  <c r="M38" i="37" s="1"/>
  <c r="L39" i="37"/>
  <c r="M39" i="37" s="1"/>
  <c r="D40" i="37"/>
  <c r="E40" i="37" s="1"/>
  <c r="G40" i="37"/>
  <c r="L40" i="37"/>
  <c r="M40" i="37" s="1"/>
  <c r="D41" i="37"/>
  <c r="E41" i="37" s="1"/>
  <c r="G41" i="37"/>
  <c r="L41" i="37"/>
  <c r="M41" i="37" s="1"/>
  <c r="D42" i="37"/>
  <c r="E42" i="37"/>
  <c r="G42" i="37"/>
  <c r="L42" i="37"/>
  <c r="M42" i="37" s="1"/>
  <c r="D43" i="37"/>
  <c r="E43" i="37" s="1"/>
  <c r="G43" i="37"/>
  <c r="L43" i="37"/>
  <c r="M43" i="37"/>
  <c r="D44" i="37"/>
  <c r="E44" i="37" s="1"/>
  <c r="G44" i="37"/>
  <c r="L44" i="37"/>
  <c r="M44" i="37" s="1"/>
  <c r="D45" i="37"/>
  <c r="E45" i="37"/>
  <c r="G45" i="37"/>
  <c r="L45" i="37"/>
  <c r="M45" i="37" s="1"/>
  <c r="D46" i="37"/>
  <c r="E46" i="37"/>
  <c r="G46" i="37"/>
  <c r="L46" i="37"/>
  <c r="M46" i="37"/>
  <c r="D47" i="37"/>
  <c r="E47" i="37" s="1"/>
  <c r="G47" i="37"/>
  <c r="L47" i="37"/>
  <c r="M47" i="37"/>
  <c r="D48" i="37"/>
  <c r="E48" i="37" s="1"/>
  <c r="G48" i="37"/>
  <c r="L48" i="37"/>
  <c r="M48" i="37" s="1"/>
  <c r="D49" i="37"/>
  <c r="E49" i="37" s="1"/>
  <c r="G49" i="37"/>
  <c r="L49" i="37"/>
  <c r="M49" i="37" s="1"/>
  <c r="D50" i="37"/>
  <c r="E50" i="37" s="1"/>
  <c r="G50" i="37"/>
  <c r="L50" i="37"/>
  <c r="M50" i="37" s="1"/>
  <c r="D51" i="37"/>
  <c r="E51" i="37" s="1"/>
  <c r="G51" i="37"/>
  <c r="L51" i="37"/>
  <c r="M51" i="37"/>
  <c r="D52" i="37"/>
  <c r="E52" i="37" s="1"/>
  <c r="G52" i="37"/>
  <c r="L52" i="37"/>
  <c r="M52" i="37" s="1"/>
  <c r="D53" i="37"/>
  <c r="E53" i="37"/>
  <c r="G53" i="37"/>
  <c r="L53" i="37"/>
  <c r="M53" i="37" s="1"/>
  <c r="D54" i="37"/>
  <c r="E54" i="37"/>
  <c r="G54" i="37"/>
  <c r="L54" i="37"/>
  <c r="M54" i="37"/>
  <c r="D55" i="37"/>
  <c r="E55" i="37" s="1"/>
  <c r="G55" i="37"/>
  <c r="L55" i="37"/>
  <c r="M55" i="37"/>
  <c r="D56" i="37"/>
  <c r="E56" i="37" s="1"/>
  <c r="G56" i="37"/>
  <c r="L56" i="37"/>
  <c r="M56" i="37" s="1"/>
  <c r="D57" i="37"/>
  <c r="E57" i="37" s="1"/>
  <c r="G57" i="37"/>
  <c r="L57" i="37"/>
  <c r="M57" i="37" s="1"/>
  <c r="D58" i="37"/>
  <c r="E58" i="37" s="1"/>
  <c r="G58" i="37"/>
  <c r="L58" i="37"/>
  <c r="M58" i="37" s="1"/>
  <c r="D59" i="37"/>
  <c r="E59" i="37" s="1"/>
  <c r="G59" i="37"/>
  <c r="L59" i="37"/>
  <c r="M59" i="37" s="1"/>
  <c r="D60" i="37"/>
  <c r="E60" i="37" s="1"/>
  <c r="G60" i="37"/>
  <c r="L60" i="37"/>
  <c r="M60" i="37" s="1"/>
  <c r="D61" i="37"/>
  <c r="E61" i="37"/>
  <c r="G61" i="37"/>
  <c r="L61" i="37"/>
  <c r="M61" i="37"/>
  <c r="D62" i="37"/>
  <c r="E62" i="37"/>
  <c r="G62" i="37"/>
  <c r="L62" i="37"/>
  <c r="M62" i="37"/>
  <c r="D63" i="37"/>
  <c r="E63" i="37"/>
  <c r="G63" i="37"/>
  <c r="L63" i="37"/>
  <c r="M63" i="37"/>
  <c r="D64" i="37"/>
  <c r="E64" i="37"/>
  <c r="G64" i="37"/>
  <c r="L64" i="37"/>
  <c r="M64" i="37"/>
  <c r="D65" i="37"/>
  <c r="E65" i="37"/>
  <c r="G65" i="37"/>
  <c r="L65" i="37"/>
  <c r="M65" i="37"/>
  <c r="D66" i="37"/>
  <c r="E66" i="37"/>
  <c r="G66" i="37"/>
  <c r="L66" i="37"/>
  <c r="M66" i="37"/>
  <c r="D67" i="37"/>
  <c r="E67" i="37"/>
  <c r="G67" i="37"/>
  <c r="L67" i="37"/>
  <c r="M67" i="37"/>
  <c r="D68" i="37"/>
  <c r="E68" i="37"/>
  <c r="G68" i="37"/>
  <c r="L68" i="37"/>
  <c r="M68" i="37"/>
  <c r="D69" i="37"/>
  <c r="E69" i="37"/>
  <c r="G69" i="37"/>
  <c r="L69" i="37"/>
  <c r="M69" i="37"/>
  <c r="D70" i="37"/>
  <c r="E70" i="37"/>
  <c r="G70" i="37"/>
  <c r="L70" i="37"/>
  <c r="M70" i="37"/>
  <c r="D71" i="37"/>
  <c r="E71" i="37"/>
  <c r="G71" i="37"/>
  <c r="L71" i="37"/>
  <c r="M71" i="37"/>
  <c r="D72" i="37"/>
  <c r="E72" i="37"/>
  <c r="G72" i="37"/>
  <c r="L72" i="37"/>
  <c r="M72" i="37"/>
  <c r="D73" i="37"/>
  <c r="E73" i="37"/>
  <c r="G73" i="37"/>
  <c r="L73" i="37"/>
  <c r="M73" i="37"/>
  <c r="D74" i="37"/>
  <c r="E74" i="37"/>
  <c r="G74" i="37"/>
  <c r="L74" i="37"/>
  <c r="M74" i="37"/>
  <c r="D75" i="37"/>
  <c r="E75" i="37"/>
  <c r="G75" i="37"/>
  <c r="L75" i="37"/>
  <c r="M75" i="37"/>
  <c r="D76" i="37"/>
  <c r="E76" i="37"/>
  <c r="G76" i="37"/>
  <c r="L76" i="37"/>
  <c r="M76" i="37"/>
  <c r="D77" i="37"/>
  <c r="E77" i="37"/>
  <c r="G77" i="37"/>
  <c r="L77" i="37"/>
  <c r="M77" i="37"/>
  <c r="D78" i="37"/>
  <c r="E78" i="37"/>
  <c r="G78" i="37"/>
  <c r="L78" i="37"/>
  <c r="M78" i="37"/>
  <c r="D79" i="37"/>
  <c r="E79" i="37"/>
  <c r="G79" i="37"/>
  <c r="L79" i="37"/>
  <c r="M79" i="37"/>
  <c r="D80" i="37"/>
  <c r="E80" i="37"/>
  <c r="G80" i="37"/>
  <c r="L80" i="37"/>
  <c r="M80" i="37"/>
  <c r="D81" i="37"/>
  <c r="E81" i="37"/>
  <c r="G81" i="37"/>
  <c r="L81" i="37"/>
  <c r="M81" i="37"/>
  <c r="D82" i="37"/>
  <c r="E82" i="37"/>
  <c r="G82" i="37"/>
  <c r="L82" i="37"/>
  <c r="M82" i="37"/>
  <c r="D83" i="37"/>
  <c r="E83" i="37"/>
  <c r="G83" i="37"/>
  <c r="L83" i="37"/>
  <c r="M83" i="37"/>
  <c r="D84" i="37"/>
  <c r="E84" i="37"/>
  <c r="G84" i="37"/>
  <c r="L84" i="37"/>
  <c r="M84" i="37"/>
  <c r="D85" i="37"/>
  <c r="E85" i="37"/>
  <c r="G85" i="37"/>
  <c r="L85" i="37"/>
  <c r="M85" i="37"/>
  <c r="D86" i="37"/>
  <c r="E86" i="37"/>
  <c r="G86" i="37"/>
  <c r="L86" i="37"/>
  <c r="M86" i="37"/>
  <c r="D87" i="37"/>
  <c r="E87" i="37"/>
  <c r="G87" i="37"/>
  <c r="L87" i="37"/>
  <c r="M87" i="37"/>
  <c r="D88" i="37"/>
  <c r="E88" i="37"/>
  <c r="G88" i="37"/>
  <c r="L88" i="37"/>
  <c r="M88" i="37"/>
  <c r="D89" i="37"/>
  <c r="E89" i="37"/>
  <c r="G89" i="37"/>
  <c r="L89" i="37"/>
  <c r="M89" i="37"/>
  <c r="D90" i="37"/>
  <c r="E90" i="37"/>
  <c r="G90" i="37"/>
  <c r="L90" i="37"/>
  <c r="M90" i="37"/>
  <c r="D91" i="37"/>
  <c r="E91" i="37"/>
  <c r="G91" i="37"/>
  <c r="L91" i="37"/>
  <c r="M91" i="37"/>
  <c r="D92" i="37"/>
  <c r="E92" i="37"/>
  <c r="G92" i="37"/>
  <c r="L92" i="37"/>
  <c r="M92" i="37"/>
  <c r="D93" i="37"/>
  <c r="E93" i="37"/>
  <c r="G93" i="37"/>
  <c r="L93" i="37"/>
  <c r="M93" i="37"/>
  <c r="D94" i="37"/>
  <c r="E94" i="37"/>
  <c r="G94" i="37"/>
  <c r="L94" i="37"/>
  <c r="M94" i="37"/>
  <c r="D95" i="37"/>
  <c r="E95" i="37"/>
  <c r="G95" i="37"/>
  <c r="L95" i="37"/>
  <c r="M95" i="37"/>
  <c r="D96" i="37"/>
  <c r="E96" i="37"/>
  <c r="G96" i="37"/>
  <c r="L96" i="37"/>
  <c r="M96" i="37"/>
  <c r="D97" i="37"/>
  <c r="E97" i="37"/>
  <c r="G97" i="37"/>
  <c r="L97" i="37"/>
  <c r="M97" i="37"/>
  <c r="D98" i="37"/>
  <c r="E98" i="37"/>
  <c r="G98" i="37"/>
  <c r="L98" i="37"/>
  <c r="M98" i="37"/>
  <c r="D99" i="37"/>
  <c r="E99" i="37"/>
  <c r="G99" i="37"/>
  <c r="L99" i="37"/>
  <c r="M99" i="37"/>
  <c r="D100" i="37"/>
  <c r="E100" i="37"/>
  <c r="G100" i="37"/>
  <c r="L100" i="37"/>
  <c r="M100" i="37"/>
  <c r="D101" i="37"/>
  <c r="E101" i="37"/>
  <c r="G101" i="37"/>
  <c r="L101" i="37"/>
  <c r="M101" i="37"/>
  <c r="D102" i="37"/>
  <c r="E102" i="37"/>
  <c r="G102" i="37"/>
  <c r="L102" i="37"/>
  <c r="M102" i="37"/>
  <c r="D103" i="37"/>
  <c r="E103" i="37"/>
  <c r="G103" i="37"/>
  <c r="L103" i="37"/>
  <c r="M103" i="37"/>
  <c r="D104" i="37"/>
  <c r="E104" i="37"/>
  <c r="G104" i="37"/>
  <c r="L104" i="37"/>
  <c r="M104" i="37"/>
  <c r="D105" i="37"/>
  <c r="E105" i="37"/>
  <c r="G105" i="37"/>
  <c r="L105" i="37"/>
  <c r="M105" i="37"/>
  <c r="D106" i="37"/>
  <c r="E106" i="37"/>
  <c r="G106" i="37"/>
  <c r="L106" i="37"/>
  <c r="M106" i="37"/>
  <c r="D107" i="37"/>
  <c r="E107" i="37"/>
  <c r="G107" i="37"/>
  <c r="L107" i="37"/>
  <c r="M107" i="37"/>
  <c r="D108" i="37"/>
  <c r="E108" i="37"/>
  <c r="G108" i="37"/>
  <c r="L108" i="37"/>
  <c r="M108" i="37"/>
  <c r="D109" i="37"/>
  <c r="E109" i="37"/>
  <c r="G109" i="37"/>
  <c r="L109" i="37"/>
  <c r="M109" i="37"/>
  <c r="D110" i="37"/>
  <c r="E110" i="37"/>
  <c r="G110" i="37"/>
  <c r="L110" i="37"/>
  <c r="M110" i="37"/>
  <c r="D111" i="37"/>
  <c r="E111" i="37"/>
  <c r="G111" i="37"/>
  <c r="L111" i="37"/>
  <c r="M111" i="37"/>
  <c r="D112" i="37"/>
  <c r="E112" i="37"/>
  <c r="G112" i="37"/>
  <c r="L112" i="37"/>
  <c r="M112" i="37"/>
  <c r="D113" i="37"/>
  <c r="E113" i="37"/>
  <c r="G113" i="37"/>
  <c r="L113" i="37"/>
  <c r="M113" i="37"/>
  <c r="D114" i="37"/>
  <c r="E114" i="37"/>
  <c r="G114" i="37"/>
  <c r="L114" i="37"/>
  <c r="M114" i="37"/>
  <c r="D115" i="37"/>
  <c r="E115" i="37"/>
  <c r="G115" i="37"/>
  <c r="L115" i="37"/>
  <c r="M115" i="37"/>
  <c r="D116" i="37"/>
  <c r="E116" i="37"/>
  <c r="G116" i="37"/>
  <c r="L116" i="37"/>
  <c r="M116" i="37"/>
  <c r="D117" i="37"/>
  <c r="E117" i="37"/>
  <c r="G117" i="37"/>
  <c r="L117" i="37"/>
  <c r="M117" i="37"/>
  <c r="D118" i="37"/>
  <c r="E118" i="37"/>
  <c r="G118" i="37"/>
  <c r="L118" i="37"/>
  <c r="M118" i="37"/>
  <c r="D119" i="37"/>
  <c r="E119" i="37"/>
  <c r="G119" i="37"/>
  <c r="L119" i="37"/>
  <c r="M119" i="37"/>
  <c r="D120" i="37"/>
  <c r="E120" i="37"/>
  <c r="G120" i="37"/>
  <c r="L120" i="37"/>
  <c r="M120" i="37"/>
  <c r="D121" i="37"/>
  <c r="E121" i="37"/>
  <c r="G121" i="37"/>
  <c r="L121" i="37"/>
  <c r="M121" i="37"/>
  <c r="D122" i="37"/>
  <c r="E122" i="37"/>
  <c r="G122" i="37"/>
  <c r="L122" i="37"/>
  <c r="M122" i="37"/>
  <c r="D123" i="37"/>
  <c r="E123" i="37"/>
  <c r="G123" i="37"/>
  <c r="L123" i="37"/>
  <c r="M123" i="37"/>
  <c r="D124" i="37"/>
  <c r="E124" i="37"/>
  <c r="G124" i="37"/>
  <c r="L124" i="37"/>
  <c r="M124" i="37"/>
  <c r="D125" i="37"/>
  <c r="E125" i="37"/>
  <c r="G125" i="37"/>
  <c r="L125" i="37"/>
  <c r="M125" i="37"/>
  <c r="D126" i="37"/>
  <c r="E126" i="37"/>
  <c r="G126" i="37"/>
  <c r="L126" i="37"/>
  <c r="M126" i="37"/>
  <c r="D127" i="37"/>
  <c r="E127" i="37"/>
  <c r="G127" i="37"/>
  <c r="L127" i="37"/>
  <c r="M127" i="37"/>
  <c r="D128" i="37"/>
  <c r="E128" i="37"/>
  <c r="G128" i="37"/>
  <c r="L128" i="37"/>
  <c r="M128" i="37"/>
  <c r="D129" i="37"/>
  <c r="E129" i="37"/>
  <c r="G129" i="37"/>
  <c r="L129" i="37"/>
  <c r="M129" i="37"/>
  <c r="D130" i="37"/>
  <c r="E130" i="37"/>
  <c r="G130" i="37"/>
  <c r="L130" i="37"/>
  <c r="M130" i="37"/>
  <c r="D131" i="37"/>
  <c r="E131" i="37"/>
  <c r="G131" i="37"/>
  <c r="L131" i="37"/>
  <c r="M131" i="37"/>
  <c r="D132" i="37"/>
  <c r="E132" i="37"/>
  <c r="G132" i="37"/>
  <c r="L132" i="37"/>
  <c r="M132" i="37"/>
  <c r="D133" i="37"/>
  <c r="E133" i="37"/>
  <c r="G133" i="37"/>
  <c r="L133" i="37"/>
  <c r="M133" i="37"/>
  <c r="D134" i="37"/>
  <c r="E134" i="37"/>
  <c r="G134" i="37"/>
  <c r="L134" i="37"/>
  <c r="M134" i="37"/>
  <c r="D135" i="37"/>
  <c r="E135" i="37"/>
  <c r="G135" i="37"/>
  <c r="L135" i="37"/>
  <c r="M135" i="37"/>
  <c r="D136" i="37"/>
  <c r="E136" i="37"/>
  <c r="G136" i="37"/>
  <c r="L136" i="37"/>
  <c r="M136" i="37"/>
  <c r="D137" i="37"/>
  <c r="E137" i="37"/>
  <c r="G137" i="37"/>
  <c r="L137" i="37"/>
  <c r="M137" i="37"/>
  <c r="D138" i="37"/>
  <c r="E138" i="37"/>
  <c r="G138" i="37"/>
  <c r="L138" i="37"/>
  <c r="M138" i="37"/>
  <c r="D139" i="37"/>
  <c r="E139" i="37"/>
  <c r="G139" i="37"/>
  <c r="L139" i="37"/>
  <c r="M139" i="37"/>
  <c r="D140" i="37"/>
  <c r="E140" i="37"/>
  <c r="G140" i="37"/>
  <c r="L140" i="37"/>
  <c r="M140" i="37"/>
  <c r="D141" i="37"/>
  <c r="E141" i="37"/>
  <c r="G141" i="37"/>
  <c r="L141" i="37"/>
  <c r="M141" i="37"/>
  <c r="D142" i="37"/>
  <c r="E142" i="37"/>
  <c r="G142" i="37"/>
  <c r="L142" i="37"/>
  <c r="M142" i="37"/>
  <c r="D143" i="37"/>
  <c r="E143" i="37"/>
  <c r="G143" i="37"/>
  <c r="L143" i="37"/>
  <c r="M143" i="37"/>
  <c r="D144" i="37"/>
  <c r="E144" i="37"/>
  <c r="G144" i="37"/>
  <c r="L144" i="37"/>
  <c r="M144" i="37"/>
  <c r="D145" i="37"/>
  <c r="E145" i="37"/>
  <c r="G145" i="37"/>
  <c r="L145" i="37"/>
  <c r="M145" i="37"/>
  <c r="D146" i="37"/>
  <c r="E146" i="37"/>
  <c r="G146" i="37"/>
  <c r="L146" i="37"/>
  <c r="M146" i="37"/>
  <c r="D147" i="37"/>
  <c r="E147" i="37"/>
  <c r="G147" i="37"/>
  <c r="L147" i="37"/>
  <c r="M147" i="37"/>
  <c r="D148" i="37"/>
  <c r="E148" i="37"/>
  <c r="G148" i="37"/>
  <c r="L148" i="37"/>
  <c r="M148" i="37"/>
  <c r="D149" i="37"/>
  <c r="E149" i="37"/>
  <c r="G149" i="37"/>
  <c r="L149" i="37"/>
  <c r="M149" i="37"/>
  <c r="D150" i="37"/>
  <c r="E150" i="37"/>
  <c r="G150" i="37"/>
  <c r="L150" i="37"/>
  <c r="M150" i="37"/>
  <c r="D151" i="37"/>
  <c r="E151" i="37"/>
  <c r="G151" i="37"/>
  <c r="L151" i="37"/>
  <c r="M151" i="37"/>
  <c r="D152" i="37"/>
  <c r="E152" i="37"/>
  <c r="G152" i="37"/>
  <c r="L152" i="37"/>
  <c r="M152" i="37"/>
  <c r="D153" i="37"/>
  <c r="E153" i="37"/>
  <c r="G153" i="37"/>
  <c r="L153" i="37"/>
  <c r="M153" i="37"/>
  <c r="D154" i="37"/>
  <c r="E154" i="37"/>
  <c r="G154" i="37"/>
  <c r="L154" i="37"/>
  <c r="M154" i="37"/>
  <c r="D155" i="37"/>
  <c r="E155" i="37"/>
  <c r="G155" i="37"/>
  <c r="L155" i="37"/>
  <c r="M155" i="37"/>
  <c r="D156" i="37"/>
  <c r="E156" i="37"/>
  <c r="G156" i="37"/>
  <c r="L156" i="37"/>
  <c r="M156" i="37"/>
  <c r="D157" i="37"/>
  <c r="E157" i="37"/>
  <c r="G157" i="37"/>
  <c r="L157" i="37"/>
  <c r="M157" i="37"/>
  <c r="D158" i="37"/>
  <c r="E158" i="37"/>
  <c r="G158" i="37"/>
  <c r="L158" i="37"/>
  <c r="M158" i="37"/>
  <c r="D159" i="37"/>
  <c r="E159" i="37"/>
  <c r="G159" i="37"/>
  <c r="L159" i="37"/>
  <c r="M159" i="37"/>
  <c r="D160" i="37"/>
  <c r="E160" i="37"/>
  <c r="G160" i="37"/>
  <c r="L160" i="37"/>
  <c r="M160" i="37"/>
  <c r="D161" i="37"/>
  <c r="E161" i="37"/>
  <c r="G161" i="37"/>
  <c r="L161" i="37"/>
  <c r="M161" i="37"/>
  <c r="D162" i="37"/>
  <c r="E162" i="37"/>
  <c r="G162" i="37"/>
  <c r="L162" i="37"/>
  <c r="M162" i="37"/>
  <c r="D163" i="37"/>
  <c r="E163" i="37"/>
  <c r="G163" i="37"/>
  <c r="L163" i="37"/>
  <c r="M163" i="37"/>
  <c r="D164" i="37"/>
  <c r="E164" i="37"/>
  <c r="G164" i="37"/>
  <c r="L164" i="37"/>
  <c r="M164" i="37"/>
  <c r="D165" i="37"/>
  <c r="E165" i="37"/>
  <c r="G165" i="37"/>
  <c r="L165" i="37"/>
  <c r="M165" i="37"/>
  <c r="D166" i="37"/>
  <c r="E166" i="37"/>
  <c r="G166" i="37"/>
  <c r="L166" i="37"/>
  <c r="M166" i="37"/>
  <c r="D167" i="37"/>
  <c r="E167" i="37"/>
  <c r="G167" i="37"/>
  <c r="L167" i="37"/>
  <c r="M167" i="37"/>
  <c r="D168" i="37"/>
  <c r="E168" i="37"/>
  <c r="G168" i="37"/>
  <c r="L168" i="37"/>
  <c r="M168" i="37"/>
  <c r="D169" i="37"/>
  <c r="E169" i="37"/>
  <c r="G169" i="37"/>
  <c r="L169" i="37"/>
  <c r="M169" i="37"/>
  <c r="D170" i="37"/>
  <c r="E170" i="37"/>
  <c r="G170" i="37"/>
  <c r="L170" i="37"/>
  <c r="M170" i="37"/>
  <c r="D171" i="37"/>
  <c r="E171" i="37"/>
  <c r="G171" i="37"/>
  <c r="L171" i="37"/>
  <c r="M171" i="37"/>
  <c r="D172" i="37"/>
  <c r="E172" i="37"/>
  <c r="G172" i="37"/>
  <c r="L172" i="37"/>
  <c r="M172" i="37"/>
  <c r="D173" i="37"/>
  <c r="E173" i="37"/>
  <c r="G173" i="37"/>
  <c r="L173" i="37"/>
  <c r="M173" i="37"/>
  <c r="D174" i="37"/>
  <c r="E174" i="37"/>
  <c r="G174" i="37"/>
  <c r="L174" i="37"/>
  <c r="M174" i="37"/>
  <c r="D175" i="37"/>
  <c r="E175" i="37"/>
  <c r="G175" i="37"/>
  <c r="L175" i="37"/>
  <c r="M175" i="37"/>
  <c r="D176" i="37"/>
  <c r="E176" i="37"/>
  <c r="G176" i="37"/>
  <c r="L176" i="37"/>
  <c r="M176" i="37"/>
  <c r="D177" i="37"/>
  <c r="E177" i="37"/>
  <c r="G177" i="37"/>
  <c r="L177" i="37"/>
  <c r="M177" i="37"/>
  <c r="D178" i="37"/>
  <c r="E178" i="37"/>
  <c r="G178" i="37"/>
  <c r="L178" i="37"/>
  <c r="M178" i="37"/>
  <c r="D179" i="37"/>
  <c r="E179" i="37"/>
  <c r="G179" i="37"/>
  <c r="L179" i="37"/>
  <c r="M179" i="37"/>
  <c r="D180" i="37"/>
  <c r="E180" i="37"/>
  <c r="G180" i="37"/>
  <c r="L180" i="37"/>
  <c r="M180" i="37"/>
  <c r="D181" i="37"/>
  <c r="E181" i="37"/>
  <c r="G181" i="37"/>
  <c r="L181" i="37"/>
  <c r="M181" i="37"/>
  <c r="D182" i="37"/>
  <c r="E182" i="37"/>
  <c r="G182" i="37"/>
  <c r="L182" i="37"/>
  <c r="M182" i="37"/>
  <c r="D183" i="37"/>
  <c r="E183" i="37"/>
  <c r="G183" i="37"/>
  <c r="L183" i="37"/>
  <c r="M183" i="37"/>
  <c r="D184" i="37"/>
  <c r="E184" i="37"/>
  <c r="G184" i="37"/>
  <c r="L184" i="37"/>
  <c r="M184" i="37"/>
  <c r="D185" i="37"/>
  <c r="E185" i="37"/>
  <c r="G185" i="37"/>
  <c r="L185" i="37"/>
  <c r="M185" i="37"/>
  <c r="D186" i="37"/>
  <c r="E186" i="37"/>
  <c r="G186" i="37"/>
  <c r="L186" i="37"/>
  <c r="M186" i="37"/>
  <c r="D187" i="37"/>
  <c r="E187" i="37"/>
  <c r="G187" i="37"/>
  <c r="L187" i="37"/>
  <c r="M187" i="37"/>
  <c r="D188" i="37"/>
  <c r="E188" i="37"/>
  <c r="G188" i="37"/>
  <c r="L188" i="37"/>
  <c r="M188" i="37"/>
  <c r="D189" i="37"/>
  <c r="E189" i="37"/>
  <c r="G189" i="37"/>
  <c r="L189" i="37"/>
  <c r="M189" i="37"/>
  <c r="D190" i="37"/>
  <c r="E190" i="37"/>
  <c r="G190" i="37"/>
  <c r="L190" i="37"/>
  <c r="M190" i="37"/>
  <c r="D191" i="37"/>
  <c r="E191" i="37"/>
  <c r="G191" i="37"/>
  <c r="L191" i="37"/>
  <c r="M191" i="37"/>
  <c r="D192" i="37"/>
  <c r="E192" i="37"/>
  <c r="G192" i="37"/>
  <c r="L192" i="37"/>
  <c r="M192" i="37"/>
  <c r="D193" i="37"/>
  <c r="E193" i="37"/>
  <c r="G193" i="37"/>
  <c r="L193" i="37"/>
  <c r="M193" i="37"/>
  <c r="D194" i="37"/>
  <c r="E194" i="37"/>
  <c r="G194" i="37"/>
  <c r="L194" i="37"/>
  <c r="M194" i="37"/>
  <c r="D195" i="37"/>
  <c r="E195" i="37"/>
  <c r="G195" i="37"/>
  <c r="L195" i="37"/>
  <c r="M195" i="37"/>
  <c r="D196" i="37"/>
  <c r="E196" i="37"/>
  <c r="G196" i="37"/>
  <c r="L196" i="37"/>
  <c r="M196" i="37"/>
  <c r="D197" i="37"/>
  <c r="E197" i="37"/>
  <c r="G197" i="37"/>
  <c r="L197" i="37"/>
  <c r="M197" i="37"/>
  <c r="D198" i="37"/>
  <c r="E198" i="37"/>
  <c r="G198" i="37"/>
  <c r="L198" i="37"/>
  <c r="M198" i="37"/>
  <c r="D199" i="37"/>
  <c r="E199" i="37"/>
  <c r="G199" i="37"/>
  <c r="L199" i="37"/>
  <c r="M199" i="37"/>
  <c r="D200" i="37"/>
  <c r="E200" i="37"/>
  <c r="G200" i="37"/>
  <c r="L200" i="37"/>
  <c r="M200" i="37"/>
  <c r="D201" i="37"/>
  <c r="E201" i="37"/>
  <c r="G201" i="37"/>
  <c r="L201" i="37"/>
  <c r="M201" i="37"/>
  <c r="D202" i="37"/>
  <c r="E202" i="37"/>
  <c r="G202" i="37"/>
  <c r="L202" i="37"/>
  <c r="M202" i="37"/>
  <c r="D203" i="37"/>
  <c r="E203" i="37"/>
  <c r="G203" i="37"/>
  <c r="L203" i="37"/>
  <c r="M203" i="37"/>
  <c r="D204" i="37"/>
  <c r="E204" i="37"/>
  <c r="G204" i="37"/>
  <c r="L204" i="37"/>
  <c r="M204" i="37"/>
  <c r="D205" i="37"/>
  <c r="E205" i="37"/>
  <c r="G205" i="37"/>
  <c r="L205" i="37"/>
  <c r="M205" i="37"/>
  <c r="D206" i="37"/>
  <c r="E206" i="37"/>
  <c r="G206" i="37"/>
  <c r="L206" i="37"/>
  <c r="M206" i="37"/>
  <c r="D207" i="37"/>
  <c r="E207" i="37"/>
  <c r="G207" i="37"/>
  <c r="L207" i="37"/>
  <c r="M207" i="37"/>
  <c r="D208" i="37"/>
  <c r="E208" i="37"/>
  <c r="G208" i="37"/>
  <c r="L208" i="37"/>
  <c r="M208" i="37"/>
  <c r="D209" i="37"/>
  <c r="E209" i="37"/>
  <c r="G209" i="37"/>
  <c r="L209" i="37"/>
  <c r="M209" i="37"/>
  <c r="D210" i="37"/>
  <c r="E210" i="37"/>
  <c r="G210" i="37"/>
  <c r="L210" i="37"/>
  <c r="M210" i="37"/>
  <c r="D211" i="37"/>
  <c r="E211" i="37"/>
  <c r="G211" i="37"/>
  <c r="L211" i="37"/>
  <c r="M211" i="37"/>
  <c r="D212" i="37"/>
  <c r="E212" i="37"/>
  <c r="G212" i="37"/>
  <c r="L212" i="37"/>
  <c r="M212" i="37"/>
  <c r="D213" i="37"/>
  <c r="E213" i="37"/>
  <c r="G213" i="37"/>
  <c r="L213" i="37"/>
  <c r="M213" i="37"/>
  <c r="D214" i="37"/>
  <c r="E214" i="37"/>
  <c r="G214" i="37"/>
  <c r="L214" i="37"/>
  <c r="M214" i="37"/>
  <c r="D215" i="37"/>
  <c r="E215" i="37"/>
  <c r="G215" i="37"/>
  <c r="L215" i="37"/>
  <c r="M215" i="37"/>
  <c r="D216" i="37"/>
  <c r="E216" i="37"/>
  <c r="G216" i="37"/>
  <c r="L216" i="37"/>
  <c r="M216" i="37"/>
  <c r="D217" i="37"/>
  <c r="E217" i="37"/>
  <c r="G217" i="37"/>
  <c r="L217" i="37"/>
  <c r="M217" i="37"/>
  <c r="D218" i="37"/>
  <c r="E218" i="37"/>
  <c r="G218" i="37"/>
  <c r="L218" i="37"/>
  <c r="M218" i="37"/>
  <c r="D219" i="37"/>
  <c r="E219" i="37"/>
  <c r="G219" i="37"/>
  <c r="L219" i="37"/>
  <c r="M219" i="37"/>
  <c r="D220" i="37"/>
  <c r="E220" i="37"/>
  <c r="G220" i="37"/>
  <c r="L220" i="37"/>
  <c r="M220" i="37"/>
  <c r="D221" i="37"/>
  <c r="E221" i="37"/>
  <c r="G221" i="37"/>
  <c r="L221" i="37"/>
  <c r="M221" i="37"/>
  <c r="D222" i="37"/>
  <c r="E222" i="37"/>
  <c r="G222" i="37"/>
  <c r="L222" i="37"/>
  <c r="M222" i="37"/>
  <c r="D223" i="37"/>
  <c r="E223" i="37"/>
  <c r="G223" i="37"/>
  <c r="L223" i="37"/>
  <c r="M223" i="37"/>
  <c r="D224" i="37"/>
  <c r="E224" i="37"/>
  <c r="G224" i="37"/>
  <c r="L224" i="37"/>
  <c r="M224" i="37"/>
  <c r="D225" i="37"/>
  <c r="E225" i="37"/>
  <c r="G225" i="37"/>
  <c r="L225" i="37"/>
  <c r="M225" i="37"/>
  <c r="D226" i="37"/>
  <c r="E226" i="37"/>
  <c r="G226" i="37"/>
  <c r="L226" i="37"/>
  <c r="M226" i="37"/>
  <c r="D227" i="37"/>
  <c r="E227" i="37"/>
  <c r="G227" i="37"/>
  <c r="L227" i="37"/>
  <c r="M227" i="37"/>
  <c r="D228" i="37"/>
  <c r="E228" i="37"/>
  <c r="G228" i="37"/>
  <c r="L228" i="37"/>
  <c r="M228" i="37"/>
  <c r="D229" i="37"/>
  <c r="E229" i="37"/>
  <c r="G229" i="37"/>
  <c r="L229" i="37"/>
  <c r="M229" i="37"/>
  <c r="D230" i="37"/>
  <c r="E230" i="37"/>
  <c r="G230" i="37"/>
  <c r="L230" i="37"/>
  <c r="M230" i="37"/>
  <c r="D231" i="37"/>
  <c r="E231" i="37"/>
  <c r="G231" i="37"/>
  <c r="L231" i="37"/>
  <c r="M231" i="37"/>
  <c r="D232" i="37"/>
  <c r="E232" i="37"/>
  <c r="G232" i="37"/>
  <c r="L232" i="37"/>
  <c r="M232" i="37"/>
  <c r="D233" i="37"/>
  <c r="E233" i="37"/>
  <c r="G233" i="37"/>
  <c r="L233" i="37"/>
  <c r="M233" i="37"/>
  <c r="D234" i="37"/>
  <c r="E234" i="37"/>
  <c r="G234" i="37"/>
  <c r="L234" i="37"/>
  <c r="M234" i="37"/>
  <c r="D235" i="37"/>
  <c r="E235" i="37"/>
  <c r="G235" i="37"/>
  <c r="L235" i="37"/>
  <c r="M235" i="37"/>
  <c r="D236" i="37"/>
  <c r="E236" i="37"/>
  <c r="G236" i="37"/>
  <c r="L236" i="37"/>
  <c r="M236" i="37"/>
  <c r="D237" i="37"/>
  <c r="E237" i="37"/>
  <c r="G237" i="37"/>
  <c r="L237" i="37"/>
  <c r="M237" i="37"/>
  <c r="D238" i="37"/>
  <c r="E238" i="37"/>
  <c r="G238" i="37"/>
  <c r="L238" i="37"/>
  <c r="M238" i="37"/>
  <c r="D239" i="37"/>
  <c r="E239" i="37"/>
  <c r="G239" i="37"/>
  <c r="L239" i="37"/>
  <c r="M239" i="37"/>
  <c r="D240" i="37"/>
  <c r="E240" i="37"/>
  <c r="G240" i="37"/>
  <c r="L240" i="37"/>
  <c r="M240" i="37"/>
  <c r="D241" i="37"/>
  <c r="E241" i="37"/>
  <c r="G241" i="37"/>
  <c r="L241" i="37"/>
  <c r="M241" i="37"/>
  <c r="D242" i="37"/>
  <c r="E242" i="37"/>
  <c r="G242" i="37"/>
  <c r="L242" i="37"/>
  <c r="M242" i="37"/>
  <c r="D243" i="37"/>
  <c r="E243" i="37"/>
  <c r="G243" i="37"/>
  <c r="L243" i="37"/>
  <c r="M243" i="37"/>
  <c r="D244" i="37"/>
  <c r="E244" i="37"/>
  <c r="G244" i="37"/>
  <c r="L244" i="37"/>
  <c r="M244" i="37"/>
  <c r="D245" i="37"/>
  <c r="E245" i="37"/>
  <c r="G245" i="37"/>
  <c r="L245" i="37"/>
  <c r="M245" i="37"/>
  <c r="D246" i="37"/>
  <c r="E246" i="37"/>
  <c r="G246" i="37"/>
  <c r="L246" i="37"/>
  <c r="M246" i="37"/>
  <c r="D247" i="37"/>
  <c r="E247" i="37"/>
  <c r="G247" i="37"/>
  <c r="L247" i="37"/>
  <c r="M247" i="37"/>
  <c r="D248" i="37"/>
  <c r="E248" i="37"/>
  <c r="G248" i="37"/>
  <c r="L248" i="37"/>
  <c r="M248" i="37"/>
  <c r="D249" i="37"/>
  <c r="E249" i="37"/>
  <c r="G249" i="37"/>
  <c r="L249" i="37"/>
  <c r="M249" i="37"/>
  <c r="D250" i="37"/>
  <c r="E250" i="37"/>
  <c r="G250" i="37"/>
  <c r="L250" i="37"/>
  <c r="M250" i="37"/>
  <c r="D251" i="37"/>
  <c r="E251" i="37"/>
  <c r="G251" i="37"/>
  <c r="L251" i="37"/>
  <c r="M251" i="37"/>
  <c r="D252" i="37"/>
  <c r="E252" i="37"/>
  <c r="G252" i="37"/>
  <c r="L252" i="37"/>
  <c r="M252" i="37"/>
  <c r="D253" i="37"/>
  <c r="E253" i="37"/>
  <c r="G253" i="37"/>
  <c r="L253" i="37"/>
  <c r="M253" i="37"/>
  <c r="D254" i="37"/>
  <c r="E254" i="37"/>
  <c r="G254" i="37"/>
  <c r="L254" i="37"/>
  <c r="M254" i="37"/>
  <c r="D255" i="37"/>
  <c r="E255" i="37"/>
  <c r="G255" i="37"/>
  <c r="L255" i="37"/>
  <c r="M255" i="37"/>
  <c r="D256" i="37"/>
  <c r="E256" i="37"/>
  <c r="G256" i="37"/>
  <c r="L256" i="37"/>
  <c r="M256" i="37"/>
  <c r="D257" i="37"/>
  <c r="E257" i="37"/>
  <c r="G257" i="37"/>
  <c r="L257" i="37"/>
  <c r="M257" i="37"/>
  <c r="D258" i="37"/>
  <c r="E258" i="37"/>
  <c r="G258" i="37"/>
  <c r="L258" i="37"/>
  <c r="M258" i="37"/>
  <c r="D259" i="37"/>
  <c r="E259" i="37"/>
  <c r="G259" i="37"/>
  <c r="L259" i="37"/>
  <c r="M259" i="37"/>
  <c r="D260" i="37"/>
  <c r="E260" i="37"/>
  <c r="G260" i="37"/>
  <c r="L260" i="37"/>
  <c r="M260" i="37"/>
  <c r="D261" i="37"/>
  <c r="E261" i="37"/>
  <c r="G261" i="37"/>
  <c r="L261" i="37"/>
  <c r="M261" i="37"/>
  <c r="D262" i="37"/>
  <c r="E262" i="37"/>
  <c r="G262" i="37"/>
  <c r="L262" i="37"/>
  <c r="M262" i="37"/>
  <c r="D263" i="37"/>
  <c r="E263" i="37"/>
  <c r="G263" i="37"/>
  <c r="L263" i="37"/>
  <c r="M263" i="37"/>
  <c r="D264" i="37"/>
  <c r="E264" i="37"/>
  <c r="G264" i="37"/>
  <c r="L264" i="37"/>
  <c r="M264" i="37"/>
  <c r="D265" i="37"/>
  <c r="E265" i="37"/>
  <c r="G265" i="37"/>
  <c r="L265" i="37"/>
  <c r="M265" i="37"/>
  <c r="D266" i="37"/>
  <c r="E266" i="37"/>
  <c r="G266" i="37"/>
  <c r="L266" i="37"/>
  <c r="M266" i="37"/>
  <c r="D267" i="37"/>
  <c r="E267" i="37"/>
  <c r="G267" i="37"/>
  <c r="L267" i="37"/>
  <c r="M267" i="37"/>
  <c r="D268" i="37"/>
  <c r="E268" i="37"/>
  <c r="G268" i="37"/>
  <c r="L268" i="37"/>
  <c r="M268" i="37"/>
  <c r="D269" i="37"/>
  <c r="E269" i="37"/>
  <c r="G269" i="37"/>
  <c r="L269" i="37"/>
  <c r="M269" i="37"/>
  <c r="D270" i="37"/>
  <c r="E270" i="37"/>
  <c r="G270" i="37"/>
  <c r="L270" i="37"/>
  <c r="M270" i="37"/>
  <c r="D271" i="37"/>
  <c r="E271" i="37"/>
  <c r="G271" i="37"/>
  <c r="L271" i="37"/>
  <c r="M271" i="37"/>
  <c r="D272" i="37"/>
  <c r="E272" i="37"/>
  <c r="G272" i="37"/>
  <c r="L272" i="37"/>
  <c r="M272" i="37"/>
  <c r="D273" i="37"/>
  <c r="E273" i="37"/>
  <c r="G273" i="37"/>
  <c r="L273" i="37"/>
  <c r="M273" i="37"/>
  <c r="D274" i="37"/>
  <c r="E274" i="37"/>
  <c r="G274" i="37"/>
  <c r="L274" i="37"/>
  <c r="M274" i="37"/>
  <c r="D275" i="37"/>
  <c r="E275" i="37"/>
  <c r="G275" i="37"/>
  <c r="L275" i="37"/>
  <c r="M275" i="37"/>
  <c r="D276" i="37"/>
  <c r="E276" i="37"/>
  <c r="G276" i="37"/>
  <c r="L276" i="37"/>
  <c r="M276" i="37"/>
  <c r="D277" i="37"/>
  <c r="E277" i="37"/>
  <c r="G277" i="37"/>
  <c r="L277" i="37"/>
  <c r="M277" i="37"/>
  <c r="D278" i="37"/>
  <c r="E278" i="37"/>
  <c r="G278" i="37"/>
  <c r="L278" i="37"/>
  <c r="M278" i="37"/>
  <c r="D279" i="37"/>
  <c r="E279" i="37"/>
  <c r="G279" i="37"/>
  <c r="L279" i="37"/>
  <c r="M279" i="37"/>
  <c r="D280" i="37"/>
  <c r="E280" i="37"/>
  <c r="G280" i="37"/>
  <c r="L280" i="37"/>
  <c r="M280" i="37"/>
  <c r="D281" i="37"/>
  <c r="E281" i="37"/>
  <c r="G281" i="37"/>
  <c r="L281" i="37"/>
  <c r="M281" i="37"/>
  <c r="D282" i="37"/>
  <c r="E282" i="37"/>
  <c r="G282" i="37"/>
  <c r="L282" i="37"/>
  <c r="M282" i="37"/>
  <c r="D283" i="37"/>
  <c r="E283" i="37"/>
  <c r="G283" i="37"/>
  <c r="L283" i="37"/>
  <c r="M283" i="37"/>
  <c r="D284" i="37"/>
  <c r="E284" i="37"/>
  <c r="G284" i="37"/>
  <c r="L284" i="37"/>
  <c r="M284" i="37"/>
  <c r="D285" i="37"/>
  <c r="E285" i="37"/>
  <c r="G285" i="37"/>
  <c r="L285" i="37"/>
  <c r="M285" i="37"/>
  <c r="D286" i="37"/>
  <c r="E286" i="37"/>
  <c r="G286" i="37"/>
  <c r="L286" i="37"/>
  <c r="M286" i="37"/>
  <c r="D287" i="37"/>
  <c r="E287" i="37"/>
  <c r="G287" i="37"/>
  <c r="L287" i="37"/>
  <c r="M287" i="37"/>
  <c r="D288" i="37"/>
  <c r="E288" i="37"/>
  <c r="G288" i="37"/>
  <c r="L288" i="37"/>
  <c r="M288" i="37"/>
  <c r="D289" i="37"/>
  <c r="E289" i="37"/>
  <c r="G289" i="37"/>
  <c r="L289" i="37"/>
  <c r="M289" i="37"/>
  <c r="D290" i="37"/>
  <c r="E290" i="37"/>
  <c r="G290" i="37"/>
  <c r="L290" i="37"/>
  <c r="M290" i="37"/>
  <c r="D291" i="37"/>
  <c r="E291" i="37"/>
  <c r="G291" i="37"/>
  <c r="L291" i="37"/>
  <c r="M291" i="37"/>
  <c r="D292" i="37"/>
  <c r="E292" i="37"/>
  <c r="G292" i="37"/>
  <c r="L292" i="37"/>
  <c r="M292" i="37"/>
  <c r="D293" i="37"/>
  <c r="E293" i="37"/>
  <c r="G293" i="37"/>
  <c r="L293" i="37"/>
  <c r="M293" i="37"/>
  <c r="D294" i="37"/>
  <c r="E294" i="37"/>
  <c r="G294" i="37"/>
  <c r="L294" i="37"/>
  <c r="M294" i="37"/>
  <c r="D295" i="37"/>
  <c r="E295" i="37"/>
  <c r="G295" i="37"/>
  <c r="L295" i="37"/>
  <c r="M295" i="37"/>
  <c r="D296" i="37"/>
  <c r="E296" i="37"/>
  <c r="G296" i="37"/>
  <c r="L296" i="37"/>
  <c r="M296" i="37"/>
  <c r="D297" i="37"/>
  <c r="E297" i="37"/>
  <c r="G297" i="37"/>
  <c r="L297" i="37"/>
  <c r="M297" i="37"/>
  <c r="D298" i="37"/>
  <c r="E298" i="37"/>
  <c r="G298" i="37"/>
  <c r="L298" i="37"/>
  <c r="M298" i="37"/>
  <c r="D299" i="37"/>
  <c r="E299" i="37"/>
  <c r="G299" i="37"/>
  <c r="L299" i="37"/>
  <c r="M299" i="37"/>
  <c r="D300" i="37"/>
  <c r="E300" i="37"/>
  <c r="G300" i="37"/>
  <c r="L300" i="37"/>
  <c r="M300" i="37"/>
  <c r="D301" i="37"/>
  <c r="E301" i="37"/>
  <c r="G301" i="37"/>
  <c r="L301" i="37"/>
  <c r="M301" i="37"/>
  <c r="D302" i="37"/>
  <c r="E302" i="37"/>
  <c r="G302" i="37"/>
  <c r="L302" i="37"/>
  <c r="M302" i="37"/>
  <c r="D303" i="37"/>
  <c r="E303" i="37"/>
  <c r="G303" i="37"/>
  <c r="L303" i="37"/>
  <c r="M303" i="37"/>
  <c r="D304" i="37"/>
  <c r="E304" i="37"/>
  <c r="G304" i="37"/>
  <c r="L304" i="37"/>
  <c r="M304" i="37"/>
  <c r="D305" i="37"/>
  <c r="E305" i="37"/>
  <c r="G305" i="37"/>
  <c r="L305" i="37"/>
  <c r="M305" i="37"/>
  <c r="D306" i="37"/>
  <c r="E306" i="37"/>
  <c r="G306" i="37"/>
  <c r="L306" i="37"/>
  <c r="M306" i="37"/>
  <c r="D307" i="37"/>
  <c r="E307" i="37"/>
  <c r="G307" i="37"/>
  <c r="L307" i="37"/>
  <c r="M307" i="37"/>
  <c r="D308" i="37"/>
  <c r="E308" i="37"/>
  <c r="G308" i="37"/>
  <c r="L308" i="37"/>
  <c r="M308" i="37"/>
  <c r="D309" i="37"/>
  <c r="E309" i="37"/>
  <c r="G309" i="37"/>
  <c r="L309" i="37"/>
  <c r="M309" i="37"/>
  <c r="D310" i="37"/>
  <c r="E310" i="37"/>
  <c r="G310" i="37"/>
  <c r="L310" i="37"/>
  <c r="M310" i="37"/>
  <c r="D311" i="37"/>
  <c r="E311" i="37"/>
  <c r="G311" i="37"/>
  <c r="L311" i="37"/>
  <c r="M311" i="37"/>
  <c r="D312" i="37"/>
  <c r="E312" i="37"/>
  <c r="G312" i="37"/>
  <c r="L312" i="37"/>
  <c r="M312" i="37"/>
  <c r="D313" i="37"/>
  <c r="E313" i="37"/>
  <c r="G313" i="37"/>
  <c r="L313" i="37"/>
  <c r="M313" i="37"/>
  <c r="D314" i="37"/>
  <c r="E314" i="37"/>
  <c r="G314" i="37"/>
  <c r="L314" i="37"/>
  <c r="M314" i="37"/>
  <c r="D315" i="37"/>
  <c r="E315" i="37"/>
  <c r="G315" i="37"/>
  <c r="L315" i="37"/>
  <c r="M315" i="37"/>
  <c r="D316" i="37"/>
  <c r="E316" i="37"/>
  <c r="G316" i="37"/>
  <c r="L316" i="37"/>
  <c r="M316" i="37"/>
  <c r="D317" i="37"/>
  <c r="E317" i="37"/>
  <c r="G317" i="37"/>
  <c r="L317" i="37"/>
  <c r="M317" i="37"/>
  <c r="D318" i="37"/>
  <c r="E318" i="37"/>
  <c r="G318" i="37"/>
  <c r="L318" i="37"/>
  <c r="M318" i="37"/>
  <c r="D319" i="37"/>
  <c r="E319" i="37"/>
  <c r="G319" i="37"/>
  <c r="L319" i="37"/>
  <c r="M319" i="37"/>
  <c r="D320" i="37"/>
  <c r="E320" i="37"/>
  <c r="G320" i="37"/>
  <c r="L320" i="37"/>
  <c r="M320" i="37"/>
  <c r="D321" i="37"/>
  <c r="E321" i="37"/>
  <c r="G321" i="37"/>
  <c r="L321" i="37"/>
  <c r="M321" i="37"/>
  <c r="D322" i="37"/>
  <c r="E322" i="37"/>
  <c r="G322" i="37"/>
  <c r="L322" i="37"/>
  <c r="M322" i="37"/>
  <c r="D323" i="37"/>
  <c r="E323" i="37"/>
  <c r="G323" i="37"/>
  <c r="L323" i="37"/>
  <c r="M323" i="37"/>
  <c r="D324" i="37"/>
  <c r="E324" i="37"/>
  <c r="G324" i="37"/>
  <c r="L324" i="37"/>
  <c r="M324" i="37"/>
  <c r="D325" i="37"/>
  <c r="E325" i="37"/>
  <c r="G325" i="37"/>
  <c r="L325" i="37"/>
  <c r="M325" i="37"/>
  <c r="D326" i="37"/>
  <c r="E326" i="37"/>
  <c r="G326" i="37"/>
  <c r="L326" i="37"/>
  <c r="M326" i="37"/>
  <c r="D327" i="37"/>
  <c r="E327" i="37"/>
  <c r="G327" i="37"/>
  <c r="L327" i="37"/>
  <c r="M327" i="37"/>
  <c r="D328" i="37"/>
  <c r="E328" i="37"/>
  <c r="G328" i="37"/>
  <c r="L328" i="37"/>
  <c r="M328" i="37"/>
  <c r="D329" i="37"/>
  <c r="E329" i="37"/>
  <c r="G329" i="37"/>
  <c r="L329" i="37"/>
  <c r="M329" i="37"/>
  <c r="D330" i="37"/>
  <c r="E330" i="37"/>
  <c r="G330" i="37"/>
  <c r="L330" i="37"/>
  <c r="M330" i="37"/>
  <c r="D331" i="37"/>
  <c r="E331" i="37"/>
  <c r="G331" i="37"/>
  <c r="L331" i="37"/>
  <c r="M331" i="37"/>
  <c r="D332" i="37"/>
  <c r="E332" i="37"/>
  <c r="G332" i="37"/>
  <c r="L332" i="37"/>
  <c r="M332" i="37"/>
  <c r="D333" i="37"/>
  <c r="E333" i="37"/>
  <c r="G333" i="37"/>
  <c r="L333" i="37"/>
  <c r="M333" i="37"/>
  <c r="D334" i="37"/>
  <c r="E334" i="37"/>
  <c r="G334" i="37"/>
  <c r="L334" i="37"/>
  <c r="M334" i="37"/>
  <c r="D335" i="37"/>
  <c r="E335" i="37"/>
  <c r="G335" i="37"/>
  <c r="L335" i="37"/>
  <c r="M335" i="37"/>
  <c r="D336" i="37"/>
  <c r="E336" i="37"/>
  <c r="G336" i="37"/>
  <c r="L336" i="37"/>
  <c r="M336" i="37"/>
  <c r="D337" i="37"/>
  <c r="E337" i="37"/>
  <c r="G337" i="37"/>
  <c r="L337" i="37"/>
  <c r="M337" i="37"/>
  <c r="D338" i="37"/>
  <c r="E338" i="37"/>
  <c r="G338" i="37"/>
  <c r="L338" i="37"/>
  <c r="M338" i="37"/>
  <c r="D339" i="37"/>
  <c r="E339" i="37"/>
  <c r="G339" i="37"/>
  <c r="L339" i="37"/>
  <c r="M339" i="37"/>
  <c r="D340" i="37"/>
  <c r="E340" i="37"/>
  <c r="G340" i="37"/>
  <c r="L340" i="37"/>
  <c r="M340" i="37"/>
  <c r="D341" i="37"/>
  <c r="E341" i="37"/>
  <c r="G341" i="37"/>
  <c r="L341" i="37"/>
  <c r="M341" i="37"/>
  <c r="D342" i="37"/>
  <c r="E342" i="37"/>
  <c r="G342" i="37"/>
  <c r="L342" i="37"/>
  <c r="M342" i="37"/>
  <c r="D343" i="37"/>
  <c r="E343" i="37"/>
  <c r="G343" i="37"/>
  <c r="L343" i="37"/>
  <c r="M343" i="37"/>
  <c r="D344" i="37"/>
  <c r="E344" i="37"/>
  <c r="G344" i="37"/>
  <c r="L344" i="37"/>
  <c r="M344" i="37"/>
  <c r="D345" i="37"/>
  <c r="E345" i="37"/>
  <c r="G345" i="37"/>
  <c r="L345" i="37"/>
  <c r="M345" i="37"/>
  <c r="D346" i="37"/>
  <c r="E346" i="37"/>
  <c r="G346" i="37"/>
  <c r="L346" i="37"/>
  <c r="M346" i="37"/>
  <c r="D347" i="37"/>
  <c r="E347" i="37"/>
  <c r="G347" i="37"/>
  <c r="L347" i="37"/>
  <c r="M347" i="37"/>
  <c r="D348" i="37"/>
  <c r="E348" i="37"/>
  <c r="G348" i="37"/>
  <c r="L348" i="37"/>
  <c r="M348" i="37"/>
  <c r="D349" i="37"/>
  <c r="E349" i="37"/>
  <c r="G349" i="37"/>
  <c r="L349" i="37"/>
  <c r="M349" i="37"/>
  <c r="D350" i="37"/>
  <c r="E350" i="37"/>
  <c r="G350" i="37"/>
  <c r="L350" i="37"/>
  <c r="M350" i="37"/>
  <c r="D351" i="37"/>
  <c r="E351" i="37"/>
  <c r="G351" i="37"/>
  <c r="L351" i="37"/>
  <c r="M351" i="37"/>
  <c r="D352" i="37"/>
  <c r="E352" i="37"/>
  <c r="G352" i="37"/>
  <c r="L352" i="37"/>
  <c r="M352" i="37"/>
  <c r="D353" i="37"/>
  <c r="E353" i="37"/>
  <c r="G353" i="37"/>
  <c r="L353" i="37"/>
  <c r="M353" i="37"/>
  <c r="D354" i="37"/>
  <c r="E354" i="37"/>
  <c r="G354" i="37"/>
  <c r="L354" i="37"/>
  <c r="M354" i="37"/>
  <c r="D355" i="37"/>
  <c r="E355" i="37"/>
  <c r="G355" i="37"/>
  <c r="L355" i="37"/>
  <c r="M355" i="37"/>
  <c r="D356" i="37"/>
  <c r="E356" i="37"/>
  <c r="G356" i="37"/>
  <c r="L356" i="37"/>
  <c r="M356" i="37"/>
  <c r="D357" i="37"/>
  <c r="E357" i="37"/>
  <c r="G357" i="37"/>
  <c r="L357" i="37"/>
  <c r="M357" i="37"/>
  <c r="D358" i="37"/>
  <c r="E358" i="37"/>
  <c r="G358" i="37"/>
  <c r="L358" i="37"/>
  <c r="M358" i="37"/>
  <c r="D359" i="37"/>
  <c r="E359" i="37"/>
  <c r="G359" i="37"/>
  <c r="L359" i="37"/>
  <c r="M359" i="37"/>
  <c r="D360" i="37"/>
  <c r="E360" i="37"/>
  <c r="G360" i="37"/>
  <c r="L360" i="37"/>
  <c r="M360" i="37"/>
  <c r="D361" i="37"/>
  <c r="E361" i="37"/>
  <c r="G361" i="37"/>
  <c r="L361" i="37"/>
  <c r="M361" i="37"/>
  <c r="D362" i="37"/>
  <c r="E362" i="37"/>
  <c r="G362" i="37"/>
  <c r="L362" i="37"/>
  <c r="M362" i="37"/>
  <c r="D363" i="37"/>
  <c r="E363" i="37"/>
  <c r="G363" i="37"/>
  <c r="L363" i="37"/>
  <c r="M363" i="37"/>
  <c r="D364" i="37"/>
  <c r="E364" i="37"/>
  <c r="G364" i="37"/>
  <c r="L364" i="37"/>
  <c r="M364" i="37"/>
  <c r="D365" i="37"/>
  <c r="E365" i="37"/>
  <c r="G365" i="37"/>
  <c r="L365" i="37"/>
  <c r="M365" i="37"/>
  <c r="D366" i="37"/>
  <c r="E366" i="37"/>
  <c r="G366" i="37"/>
  <c r="L366" i="37"/>
  <c r="M366" i="37"/>
  <c r="D367" i="37"/>
  <c r="E367" i="37"/>
  <c r="G367" i="37"/>
  <c r="L367" i="37"/>
  <c r="M367" i="37"/>
  <c r="D368" i="37"/>
  <c r="E368" i="37"/>
  <c r="G368" i="37"/>
  <c r="L368" i="37"/>
  <c r="M368" i="37"/>
  <c r="D369" i="37"/>
  <c r="E369" i="37"/>
  <c r="G369" i="37"/>
  <c r="L369" i="37"/>
  <c r="M369" i="37"/>
  <c r="D370" i="37"/>
  <c r="E370" i="37"/>
  <c r="G370" i="37"/>
  <c r="L370" i="37"/>
  <c r="M370" i="37"/>
  <c r="D371" i="37"/>
  <c r="E371" i="37"/>
  <c r="G371" i="37"/>
  <c r="L371" i="37"/>
  <c r="M371" i="37"/>
  <c r="D372" i="37"/>
  <c r="E372" i="37"/>
  <c r="G372" i="37"/>
  <c r="L372" i="37"/>
  <c r="M372" i="37"/>
  <c r="D373" i="37"/>
  <c r="E373" i="37"/>
  <c r="G373" i="37"/>
  <c r="L373" i="37"/>
  <c r="M373" i="37"/>
  <c r="D374" i="37"/>
  <c r="E374" i="37"/>
  <c r="G374" i="37"/>
  <c r="L374" i="37"/>
  <c r="M374" i="37"/>
  <c r="D375" i="37"/>
  <c r="E375" i="37"/>
  <c r="G375" i="37"/>
  <c r="L375" i="37"/>
  <c r="M375" i="37"/>
  <c r="D376" i="37"/>
  <c r="E376" i="37"/>
  <c r="G376" i="37"/>
  <c r="L376" i="37"/>
  <c r="M376" i="37"/>
  <c r="D377" i="37"/>
  <c r="E377" i="37"/>
  <c r="G377" i="37"/>
  <c r="L377" i="37"/>
  <c r="M377" i="37"/>
  <c r="D378" i="37"/>
  <c r="E378" i="37"/>
  <c r="G378" i="37"/>
  <c r="L378" i="37"/>
  <c r="M378" i="37"/>
  <c r="D379" i="37"/>
  <c r="E379" i="37"/>
  <c r="G379" i="37"/>
  <c r="L379" i="37"/>
  <c r="M379" i="37"/>
  <c r="D380" i="37"/>
  <c r="E380" i="37"/>
  <c r="G380" i="37"/>
  <c r="L380" i="37"/>
  <c r="M380" i="37"/>
  <c r="D381" i="37"/>
  <c r="E381" i="37"/>
  <c r="G381" i="37"/>
  <c r="L381" i="37"/>
  <c r="M381" i="37"/>
  <c r="D382" i="37"/>
  <c r="E382" i="37"/>
  <c r="G382" i="37"/>
  <c r="L382" i="37"/>
  <c r="M382" i="37"/>
  <c r="D383" i="37"/>
  <c r="E383" i="37"/>
  <c r="G383" i="37"/>
  <c r="L383" i="37"/>
  <c r="M383" i="37"/>
  <c r="D384" i="37"/>
  <c r="E384" i="37"/>
  <c r="G384" i="37"/>
  <c r="L384" i="37"/>
  <c r="M384" i="37"/>
  <c r="D385" i="37"/>
  <c r="E385" i="37"/>
  <c r="G385" i="37"/>
  <c r="L385" i="37"/>
  <c r="M385" i="37"/>
  <c r="D386" i="37"/>
  <c r="E386" i="37"/>
  <c r="G386" i="37"/>
  <c r="L386" i="37"/>
  <c r="M386" i="37"/>
  <c r="D387" i="37"/>
  <c r="E387" i="37"/>
  <c r="G387" i="37"/>
  <c r="L387" i="37"/>
  <c r="M387" i="37"/>
  <c r="D388" i="37"/>
  <c r="E388" i="37"/>
  <c r="G388" i="37"/>
  <c r="L388" i="37"/>
  <c r="M388" i="37"/>
  <c r="D389" i="37"/>
  <c r="E389" i="37"/>
  <c r="G389" i="37"/>
  <c r="L389" i="37"/>
  <c r="M389" i="37"/>
  <c r="D390" i="37"/>
  <c r="E390" i="37"/>
  <c r="G390" i="37"/>
  <c r="L390" i="37"/>
  <c r="M390" i="37"/>
  <c r="D391" i="37"/>
  <c r="E391" i="37"/>
  <c r="G391" i="37"/>
  <c r="L391" i="37"/>
  <c r="M391" i="37"/>
  <c r="D392" i="37"/>
  <c r="E392" i="37"/>
  <c r="G392" i="37"/>
  <c r="L392" i="37"/>
  <c r="M392" i="37"/>
  <c r="D393" i="37"/>
  <c r="E393" i="37"/>
  <c r="G393" i="37"/>
  <c r="L393" i="37"/>
  <c r="M393" i="37"/>
  <c r="D394" i="37"/>
  <c r="E394" i="37"/>
  <c r="G394" i="37"/>
  <c r="L394" i="37"/>
  <c r="M394" i="37"/>
  <c r="D395" i="37"/>
  <c r="E395" i="37"/>
  <c r="G395" i="37"/>
  <c r="L395" i="37"/>
  <c r="M395" i="37"/>
  <c r="D396" i="37"/>
  <c r="E396" i="37"/>
  <c r="G396" i="37"/>
  <c r="L396" i="37"/>
  <c r="M396" i="37"/>
  <c r="D397" i="37"/>
  <c r="E397" i="37"/>
  <c r="G397" i="37"/>
  <c r="L397" i="37"/>
  <c r="M397" i="37"/>
  <c r="D398" i="37"/>
  <c r="E398" i="37"/>
  <c r="G398" i="37"/>
  <c r="L398" i="37"/>
  <c r="M398" i="37"/>
  <c r="D399" i="37"/>
  <c r="E399" i="37"/>
  <c r="G399" i="37"/>
  <c r="L399" i="37"/>
  <c r="M399" i="37"/>
  <c r="D400" i="37"/>
  <c r="E400" i="37"/>
  <c r="G400" i="37"/>
  <c r="L400" i="37"/>
  <c r="M400" i="37"/>
  <c r="D401" i="37"/>
  <c r="E401" i="37"/>
  <c r="G401" i="37"/>
  <c r="L401" i="37"/>
  <c r="M401" i="37"/>
  <c r="D402" i="37"/>
  <c r="E402" i="37"/>
  <c r="G402" i="37"/>
  <c r="L402" i="37"/>
  <c r="M402" i="37"/>
  <c r="D403" i="37"/>
  <c r="E403" i="37"/>
  <c r="G403" i="37"/>
  <c r="L403" i="37"/>
  <c r="M403" i="37"/>
  <c r="D404" i="37"/>
  <c r="E404" i="37"/>
  <c r="G404" i="37"/>
  <c r="L404" i="37"/>
  <c r="M404" i="37"/>
  <c r="D405" i="37"/>
  <c r="E405" i="37"/>
  <c r="G405" i="37"/>
  <c r="L405" i="37"/>
  <c r="M405" i="37"/>
  <c r="D406" i="37"/>
  <c r="E406" i="37"/>
  <c r="G406" i="37"/>
  <c r="L406" i="37"/>
  <c r="M406" i="37"/>
  <c r="D407" i="37"/>
  <c r="E407" i="37"/>
  <c r="G407" i="37"/>
  <c r="L407" i="37"/>
  <c r="M407" i="37"/>
  <c r="D408" i="37"/>
  <c r="E408" i="37"/>
  <c r="G408" i="37"/>
  <c r="L408" i="37"/>
  <c r="M408" i="37"/>
  <c r="D409" i="37"/>
  <c r="E409" i="37"/>
  <c r="G409" i="37"/>
  <c r="L409" i="37"/>
  <c r="M409" i="37"/>
  <c r="D410" i="37"/>
  <c r="E410" i="37"/>
  <c r="G410" i="37"/>
  <c r="L410" i="37"/>
  <c r="M410" i="37"/>
  <c r="D411" i="37"/>
  <c r="E411" i="37"/>
  <c r="G411" i="37"/>
  <c r="L411" i="37"/>
  <c r="M411" i="37"/>
  <c r="D412" i="37"/>
  <c r="E412" i="37"/>
  <c r="G412" i="37"/>
  <c r="L412" i="37"/>
  <c r="M412" i="37"/>
  <c r="D413" i="37"/>
  <c r="E413" i="37"/>
  <c r="G413" i="37"/>
  <c r="L413" i="37"/>
  <c r="M413" i="37"/>
  <c r="D414" i="37"/>
  <c r="E414" i="37"/>
  <c r="G414" i="37"/>
  <c r="L414" i="37"/>
  <c r="M414" i="37"/>
  <c r="D415" i="37"/>
  <c r="E415" i="37"/>
  <c r="G415" i="37"/>
  <c r="L415" i="37"/>
  <c r="M415" i="37"/>
  <c r="D416" i="37"/>
  <c r="E416" i="37"/>
  <c r="G416" i="37"/>
  <c r="L416" i="37"/>
  <c r="M416" i="37"/>
  <c r="D417" i="37"/>
  <c r="E417" i="37"/>
  <c r="G417" i="37"/>
  <c r="L417" i="37"/>
  <c r="M417" i="37"/>
  <c r="D418" i="37"/>
  <c r="E418" i="37"/>
  <c r="G418" i="37"/>
  <c r="L418" i="37"/>
  <c r="M418" i="37"/>
  <c r="D419" i="37"/>
  <c r="E419" i="37"/>
  <c r="G419" i="37"/>
  <c r="L419" i="37"/>
  <c r="M419" i="37"/>
  <c r="D420" i="37"/>
  <c r="E420" i="37"/>
  <c r="G420" i="37"/>
  <c r="L420" i="37"/>
  <c r="M420" i="37"/>
  <c r="D421" i="37"/>
  <c r="E421" i="37"/>
  <c r="G421" i="37"/>
  <c r="L421" i="37"/>
  <c r="M421" i="37"/>
  <c r="D422" i="37"/>
  <c r="E422" i="37"/>
  <c r="G422" i="37"/>
  <c r="L422" i="37"/>
  <c r="M422" i="37"/>
  <c r="D423" i="37"/>
  <c r="E423" i="37"/>
  <c r="G423" i="37"/>
  <c r="L423" i="37"/>
  <c r="M423" i="37"/>
  <c r="D424" i="37"/>
  <c r="E424" i="37"/>
  <c r="G424" i="37"/>
  <c r="L424" i="37"/>
  <c r="M424" i="37"/>
  <c r="D425" i="37"/>
  <c r="E425" i="37"/>
  <c r="G425" i="37"/>
  <c r="L425" i="37"/>
  <c r="M425" i="37"/>
  <c r="D426" i="37"/>
  <c r="E426" i="37"/>
  <c r="G426" i="37"/>
  <c r="L426" i="37"/>
  <c r="M426" i="37"/>
  <c r="D427" i="37"/>
  <c r="E427" i="37"/>
  <c r="G427" i="37"/>
  <c r="L427" i="37"/>
  <c r="M427" i="37"/>
  <c r="D428" i="37"/>
  <c r="E428" i="37"/>
  <c r="G428" i="37"/>
  <c r="L428" i="37"/>
  <c r="M428" i="37"/>
  <c r="D429" i="37"/>
  <c r="E429" i="37"/>
  <c r="G429" i="37"/>
  <c r="L429" i="37"/>
  <c r="M429" i="37"/>
  <c r="D430" i="37"/>
  <c r="E430" i="37"/>
  <c r="G430" i="37"/>
  <c r="L430" i="37"/>
  <c r="M430" i="37"/>
  <c r="D431" i="37"/>
  <c r="E431" i="37"/>
  <c r="G431" i="37"/>
  <c r="L431" i="37"/>
  <c r="M431" i="37"/>
  <c r="D432" i="37"/>
  <c r="E432" i="37"/>
  <c r="G432" i="37"/>
  <c r="L432" i="37"/>
  <c r="M432" i="37"/>
  <c r="D433" i="37"/>
  <c r="E433" i="37"/>
  <c r="G433" i="37"/>
  <c r="L433" i="37"/>
  <c r="M433" i="37"/>
  <c r="D434" i="37"/>
  <c r="E434" i="37"/>
  <c r="G434" i="37"/>
  <c r="L434" i="37"/>
  <c r="M434" i="37"/>
  <c r="D435" i="37"/>
  <c r="E435" i="37"/>
  <c r="G435" i="37"/>
  <c r="L435" i="37"/>
  <c r="M435" i="37"/>
  <c r="D436" i="37"/>
  <c r="E436" i="37"/>
  <c r="G436" i="37"/>
  <c r="L436" i="37"/>
  <c r="M436" i="37"/>
  <c r="D437" i="37"/>
  <c r="E437" i="37"/>
  <c r="G437" i="37"/>
  <c r="L437" i="37"/>
  <c r="M437" i="37"/>
  <c r="D438" i="37"/>
  <c r="E438" i="37"/>
  <c r="G438" i="37"/>
  <c r="L438" i="37"/>
  <c r="M438" i="37"/>
  <c r="D439" i="37"/>
  <c r="E439" i="37"/>
  <c r="G439" i="37"/>
  <c r="L439" i="37"/>
  <c r="M439" i="37"/>
  <c r="D440" i="37"/>
  <c r="E440" i="37"/>
  <c r="G440" i="37"/>
  <c r="L440" i="37"/>
  <c r="M440" i="37"/>
  <c r="D441" i="37"/>
  <c r="E441" i="37"/>
  <c r="G441" i="37"/>
  <c r="L441" i="37"/>
  <c r="M441" i="37"/>
  <c r="D442" i="37"/>
  <c r="E442" i="37"/>
  <c r="G442" i="37"/>
  <c r="L442" i="37"/>
  <c r="M442" i="37"/>
  <c r="D443" i="37"/>
  <c r="E443" i="37"/>
  <c r="G443" i="37"/>
  <c r="L443" i="37"/>
  <c r="M443" i="37"/>
  <c r="D444" i="37"/>
  <c r="E444" i="37"/>
  <c r="G444" i="37"/>
  <c r="L444" i="37"/>
  <c r="M444" i="37"/>
  <c r="D445" i="37"/>
  <c r="E445" i="37"/>
  <c r="G445" i="37"/>
  <c r="L445" i="37"/>
  <c r="M445" i="37"/>
  <c r="D446" i="37"/>
  <c r="E446" i="37"/>
  <c r="G446" i="37"/>
  <c r="L446" i="37"/>
  <c r="M446" i="37"/>
  <c r="D447" i="37"/>
  <c r="E447" i="37"/>
  <c r="G447" i="37"/>
  <c r="L447" i="37"/>
  <c r="M447" i="37"/>
  <c r="D448" i="37"/>
  <c r="E448" i="37"/>
  <c r="G448" i="37"/>
  <c r="L448" i="37"/>
  <c r="M448" i="37"/>
  <c r="D449" i="37"/>
  <c r="E449" i="37"/>
  <c r="G449" i="37"/>
  <c r="L449" i="37"/>
  <c r="M449" i="37"/>
  <c r="D450" i="37"/>
  <c r="E450" i="37"/>
  <c r="G450" i="37"/>
  <c r="L450" i="37"/>
  <c r="M450" i="37"/>
  <c r="D451" i="37"/>
  <c r="E451" i="37"/>
  <c r="G451" i="37"/>
  <c r="L451" i="37"/>
  <c r="M451" i="37"/>
  <c r="D452" i="37"/>
  <c r="E452" i="37"/>
  <c r="G452" i="37"/>
  <c r="L452" i="37"/>
  <c r="M452" i="37"/>
  <c r="D453" i="37"/>
  <c r="E453" i="37"/>
  <c r="G453" i="37"/>
  <c r="L453" i="37"/>
  <c r="M453" i="37"/>
  <c r="D454" i="37"/>
  <c r="E454" i="37"/>
  <c r="G454" i="37"/>
  <c r="L454" i="37"/>
  <c r="M454" i="37"/>
  <c r="D455" i="37"/>
  <c r="E455" i="37"/>
  <c r="G455" i="37"/>
  <c r="L455" i="37"/>
  <c r="M455" i="37"/>
  <c r="D456" i="37"/>
  <c r="E456" i="37"/>
  <c r="G456" i="37"/>
  <c r="L456" i="37"/>
  <c r="M456" i="37"/>
  <c r="D457" i="37"/>
  <c r="E457" i="37"/>
  <c r="G457" i="37"/>
  <c r="L457" i="37"/>
  <c r="M457" i="37"/>
  <c r="D458" i="37"/>
  <c r="E458" i="37"/>
  <c r="G458" i="37"/>
  <c r="L458" i="37"/>
  <c r="M458" i="37"/>
  <c r="D459" i="37"/>
  <c r="E459" i="37"/>
  <c r="G459" i="37"/>
  <c r="L459" i="37"/>
  <c r="M459" i="37"/>
  <c r="D460" i="37"/>
  <c r="E460" i="37"/>
  <c r="G460" i="37"/>
  <c r="L460" i="37"/>
  <c r="M460" i="37"/>
  <c r="D461" i="37"/>
  <c r="E461" i="37"/>
  <c r="G461" i="37"/>
  <c r="L461" i="37"/>
  <c r="M461" i="37"/>
  <c r="D462" i="37"/>
  <c r="E462" i="37"/>
  <c r="G462" i="37"/>
  <c r="L462" i="37"/>
  <c r="M462" i="37"/>
  <c r="D463" i="37"/>
  <c r="E463" i="37"/>
  <c r="G463" i="37"/>
  <c r="L463" i="37"/>
  <c r="M463" i="37"/>
  <c r="D464" i="37"/>
  <c r="E464" i="37"/>
  <c r="G464" i="37"/>
  <c r="L464" i="37"/>
  <c r="M464" i="37"/>
  <c r="D465" i="37"/>
  <c r="E465" i="37"/>
  <c r="G465" i="37"/>
  <c r="L465" i="37"/>
  <c r="M465" i="37"/>
  <c r="D466" i="37"/>
  <c r="E466" i="37"/>
  <c r="G466" i="37"/>
  <c r="L466" i="37"/>
  <c r="M466" i="37"/>
  <c r="D467" i="37"/>
  <c r="E467" i="37"/>
  <c r="G467" i="37"/>
  <c r="L467" i="37"/>
  <c r="M467" i="37"/>
  <c r="D468" i="37"/>
  <c r="E468" i="37"/>
  <c r="G468" i="37"/>
  <c r="L468" i="37"/>
  <c r="M468" i="37"/>
  <c r="D469" i="37"/>
  <c r="E469" i="37"/>
  <c r="G469" i="37"/>
  <c r="L469" i="37"/>
  <c r="M469" i="37"/>
  <c r="D470" i="37"/>
  <c r="E470" i="37"/>
  <c r="G470" i="37"/>
  <c r="L470" i="37"/>
  <c r="M470" i="37"/>
  <c r="D471" i="37"/>
  <c r="E471" i="37"/>
  <c r="G471" i="37"/>
  <c r="L471" i="37"/>
  <c r="M471" i="37"/>
  <c r="D472" i="37"/>
  <c r="E472" i="37"/>
  <c r="G472" i="37"/>
  <c r="L472" i="37"/>
  <c r="M472" i="37"/>
  <c r="D473" i="37"/>
  <c r="E473" i="37"/>
  <c r="G473" i="37"/>
  <c r="L473" i="37"/>
  <c r="M473" i="37"/>
  <c r="D474" i="37"/>
  <c r="E474" i="37"/>
  <c r="G474" i="37"/>
  <c r="L474" i="37"/>
  <c r="M474" i="37"/>
  <c r="D475" i="37"/>
  <c r="E475" i="37"/>
  <c r="G475" i="37"/>
  <c r="L475" i="37"/>
  <c r="M475" i="37"/>
  <c r="D476" i="37"/>
  <c r="E476" i="37"/>
  <c r="G476" i="37"/>
  <c r="L476" i="37"/>
  <c r="M476" i="37"/>
  <c r="D477" i="37"/>
  <c r="E477" i="37"/>
  <c r="G477" i="37"/>
  <c r="L477" i="37"/>
  <c r="M477" i="37"/>
  <c r="D478" i="37"/>
  <c r="E478" i="37"/>
  <c r="G478" i="37"/>
  <c r="L478" i="37"/>
  <c r="M478" i="37"/>
  <c r="D479" i="37"/>
  <c r="E479" i="37"/>
  <c r="G479" i="37"/>
  <c r="L479" i="37"/>
  <c r="M479" i="37"/>
  <c r="D480" i="37"/>
  <c r="E480" i="37"/>
  <c r="G480" i="37"/>
  <c r="L480" i="37"/>
  <c r="M480" i="37"/>
  <c r="D481" i="37"/>
  <c r="E481" i="37"/>
  <c r="G481" i="37"/>
  <c r="L481" i="37"/>
  <c r="M481" i="37"/>
  <c r="D482" i="37"/>
  <c r="E482" i="37"/>
  <c r="G482" i="37"/>
  <c r="L482" i="37"/>
  <c r="M482" i="37"/>
  <c r="D483" i="37"/>
  <c r="E483" i="37"/>
  <c r="G483" i="37"/>
  <c r="L483" i="37"/>
  <c r="M483" i="37"/>
  <c r="D484" i="37"/>
  <c r="E484" i="37"/>
  <c r="G484" i="37"/>
  <c r="L484" i="37"/>
  <c r="M484" i="37"/>
  <c r="D485" i="37"/>
  <c r="E485" i="37"/>
  <c r="G485" i="37"/>
  <c r="L485" i="37"/>
  <c r="M485" i="37"/>
  <c r="D486" i="37"/>
  <c r="E486" i="37"/>
  <c r="G486" i="37"/>
  <c r="L486" i="37"/>
  <c r="M486" i="37"/>
  <c r="D487" i="37"/>
  <c r="E487" i="37"/>
  <c r="G487" i="37"/>
  <c r="L487" i="37"/>
  <c r="M487" i="37"/>
  <c r="D488" i="37"/>
  <c r="E488" i="37"/>
  <c r="G488" i="37"/>
  <c r="L488" i="37"/>
  <c r="M488" i="37"/>
  <c r="D489" i="37"/>
  <c r="E489" i="37"/>
  <c r="G489" i="37"/>
  <c r="L489" i="37"/>
  <c r="M489" i="37"/>
  <c r="D490" i="37"/>
  <c r="E490" i="37"/>
  <c r="G490" i="37"/>
  <c r="L490" i="37"/>
  <c r="M490" i="37"/>
  <c r="D491" i="37"/>
  <c r="E491" i="37"/>
  <c r="G491" i="37"/>
  <c r="L491" i="37"/>
  <c r="M491" i="37"/>
  <c r="D492" i="37"/>
  <c r="E492" i="37"/>
  <c r="G492" i="37"/>
  <c r="L492" i="37"/>
  <c r="M492" i="37"/>
  <c r="D493" i="37"/>
  <c r="E493" i="37"/>
  <c r="G493" i="37"/>
  <c r="L493" i="37"/>
  <c r="M493" i="37"/>
  <c r="D494" i="37"/>
  <c r="E494" i="37"/>
  <c r="G494" i="37"/>
  <c r="L494" i="37"/>
  <c r="M494" i="37"/>
  <c r="D495" i="37"/>
  <c r="E495" i="37"/>
  <c r="G495" i="37"/>
  <c r="L495" i="37"/>
  <c r="M495" i="37"/>
  <c r="D496" i="37"/>
  <c r="E496" i="37"/>
  <c r="G496" i="37"/>
  <c r="L496" i="37"/>
  <c r="M496" i="37"/>
  <c r="D497" i="37"/>
  <c r="E497" i="37"/>
  <c r="G497" i="37"/>
  <c r="L497" i="37"/>
  <c r="M497" i="37"/>
  <c r="D498" i="37"/>
  <c r="E498" i="37"/>
  <c r="G498" i="37"/>
  <c r="L498" i="37"/>
  <c r="M498" i="37"/>
  <c r="D499" i="37"/>
  <c r="E499" i="37"/>
  <c r="G499" i="37"/>
  <c r="L499" i="37"/>
  <c r="M499" i="37"/>
  <c r="D500" i="37"/>
  <c r="E500" i="37"/>
  <c r="G500" i="37"/>
  <c r="L500" i="37"/>
  <c r="M500" i="37"/>
  <c r="D501" i="37"/>
  <c r="E501" i="37"/>
  <c r="G501" i="37"/>
  <c r="L501" i="37"/>
  <c r="M501" i="37"/>
  <c r="D502" i="37"/>
  <c r="E502" i="37"/>
  <c r="G502" i="37"/>
  <c r="L502" i="37"/>
  <c r="M502" i="37"/>
  <c r="D503" i="37"/>
  <c r="E503" i="37"/>
  <c r="G503" i="37"/>
  <c r="L503" i="37"/>
  <c r="M503" i="37"/>
  <c r="D504" i="37"/>
  <c r="E504" i="37"/>
  <c r="G504" i="37"/>
  <c r="L504" i="37"/>
  <c r="M504" i="37"/>
  <c r="D505" i="37"/>
  <c r="E505" i="37"/>
  <c r="G505" i="37"/>
  <c r="L505" i="37"/>
  <c r="M505" i="37"/>
  <c r="D506" i="37"/>
  <c r="E506" i="37"/>
  <c r="G506" i="37"/>
  <c r="L506" i="37"/>
  <c r="M506" i="37"/>
  <c r="D507" i="37"/>
  <c r="E507" i="37"/>
  <c r="G507" i="37"/>
  <c r="L507" i="37"/>
  <c r="M507" i="37"/>
  <c r="D508" i="37"/>
  <c r="E508" i="37"/>
  <c r="G508" i="37"/>
  <c r="L508" i="37"/>
  <c r="M508" i="37"/>
  <c r="D509" i="37"/>
  <c r="E509" i="37"/>
  <c r="G509" i="37"/>
  <c r="L509" i="37"/>
  <c r="M509" i="37"/>
  <c r="D510" i="37"/>
  <c r="E510" i="37"/>
  <c r="G510" i="37"/>
  <c r="L510" i="37"/>
  <c r="M510" i="37"/>
  <c r="D511" i="37"/>
  <c r="E511" i="37"/>
  <c r="G511" i="37"/>
  <c r="L511" i="37"/>
  <c r="M511" i="37"/>
  <c r="D512" i="37"/>
  <c r="E512" i="37"/>
  <c r="G512" i="37"/>
  <c r="L512" i="37"/>
  <c r="M512" i="37"/>
  <c r="D513" i="37"/>
  <c r="E513" i="37"/>
  <c r="G513" i="37"/>
  <c r="L513" i="37"/>
  <c r="M513" i="37"/>
  <c r="D514" i="37"/>
  <c r="E514" i="37"/>
  <c r="G514" i="37"/>
  <c r="L514" i="37"/>
  <c r="M514" i="37"/>
  <c r="D515" i="37"/>
  <c r="E515" i="37"/>
  <c r="G515" i="37"/>
  <c r="L515" i="37"/>
  <c r="M515" i="37"/>
  <c r="D516" i="37"/>
  <c r="E516" i="37"/>
  <c r="G516" i="37"/>
  <c r="L516" i="37"/>
  <c r="M516" i="37"/>
  <c r="D517" i="37"/>
  <c r="E517" i="37"/>
  <c r="G517" i="37"/>
  <c r="L517" i="37"/>
  <c r="M517" i="37"/>
  <c r="D518" i="37"/>
  <c r="E518" i="37"/>
  <c r="G518" i="37"/>
  <c r="L518" i="37"/>
  <c r="M518" i="37"/>
  <c r="D519" i="37"/>
  <c r="E519" i="37"/>
  <c r="G519" i="37"/>
  <c r="L519" i="37"/>
  <c r="M519" i="37"/>
  <c r="D520" i="37"/>
  <c r="E520" i="37"/>
  <c r="G520" i="37"/>
  <c r="L520" i="37"/>
  <c r="M520" i="37"/>
  <c r="D521" i="37"/>
  <c r="E521" i="37"/>
  <c r="G521" i="37"/>
  <c r="L521" i="37"/>
  <c r="M521" i="37"/>
  <c r="D522" i="37"/>
  <c r="E522" i="37"/>
  <c r="G522" i="37"/>
  <c r="L522" i="37"/>
  <c r="M522" i="37"/>
  <c r="D523" i="37"/>
  <c r="E523" i="37"/>
  <c r="G523" i="37"/>
  <c r="L523" i="37"/>
  <c r="M523" i="37"/>
  <c r="D524" i="37"/>
  <c r="E524" i="37"/>
  <c r="G524" i="37"/>
  <c r="L524" i="37"/>
  <c r="M524" i="37"/>
  <c r="D525" i="37"/>
  <c r="E525" i="37"/>
  <c r="G525" i="37"/>
  <c r="L525" i="37"/>
  <c r="M525" i="37"/>
  <c r="D526" i="37"/>
  <c r="E526" i="37"/>
  <c r="G526" i="37"/>
  <c r="L526" i="37"/>
  <c r="M526" i="37"/>
  <c r="D527" i="37"/>
  <c r="E527" i="37"/>
  <c r="G527" i="37"/>
  <c r="L527" i="37"/>
  <c r="M527" i="37"/>
  <c r="D528" i="37"/>
  <c r="E528" i="37"/>
  <c r="G528" i="37"/>
  <c r="L528" i="37"/>
  <c r="M528" i="37"/>
  <c r="D529" i="37"/>
  <c r="E529" i="37"/>
  <c r="G529" i="37"/>
  <c r="L529" i="37"/>
  <c r="M529" i="37"/>
  <c r="D530" i="37"/>
  <c r="E530" i="37"/>
  <c r="G530" i="37"/>
  <c r="L530" i="37"/>
  <c r="M530" i="37"/>
  <c r="D531" i="37"/>
  <c r="E531" i="37"/>
  <c r="G531" i="37"/>
  <c r="L531" i="37"/>
  <c r="M531" i="37"/>
  <c r="D532" i="37"/>
  <c r="E532" i="37"/>
  <c r="G532" i="37"/>
  <c r="L532" i="37"/>
  <c r="M532" i="37"/>
  <c r="D533" i="37"/>
  <c r="E533" i="37"/>
  <c r="G533" i="37"/>
  <c r="L533" i="37"/>
  <c r="M533" i="37"/>
  <c r="D534" i="37"/>
  <c r="E534" i="37"/>
  <c r="G534" i="37"/>
  <c r="L534" i="37"/>
  <c r="M534" i="37"/>
  <c r="D535" i="37"/>
  <c r="E535" i="37"/>
  <c r="G535" i="37"/>
  <c r="L535" i="37"/>
  <c r="M535" i="37"/>
  <c r="D536" i="37"/>
  <c r="E536" i="37"/>
  <c r="G536" i="37"/>
  <c r="L536" i="37"/>
  <c r="M536" i="37"/>
  <c r="D537" i="37"/>
  <c r="E537" i="37"/>
  <c r="G537" i="37"/>
  <c r="L537" i="37"/>
  <c r="M537" i="37"/>
  <c r="D538" i="37"/>
  <c r="E538" i="37"/>
  <c r="G538" i="37"/>
  <c r="L538" i="37"/>
  <c r="M538" i="37"/>
  <c r="D539" i="37"/>
  <c r="E539" i="37"/>
  <c r="G539" i="37"/>
  <c r="L539" i="37"/>
  <c r="M539" i="37"/>
  <c r="D540" i="37"/>
  <c r="E540" i="37"/>
  <c r="G540" i="37"/>
  <c r="L540" i="37"/>
  <c r="M540" i="37"/>
  <c r="D541" i="37"/>
  <c r="E541" i="37"/>
  <c r="G541" i="37"/>
  <c r="L541" i="37"/>
  <c r="M541" i="37"/>
  <c r="D542" i="37"/>
  <c r="E542" i="37"/>
  <c r="G542" i="37"/>
  <c r="L542" i="37"/>
  <c r="M542" i="37"/>
  <c r="D543" i="37"/>
  <c r="E543" i="37"/>
  <c r="G543" i="37"/>
  <c r="L543" i="37"/>
  <c r="M543" i="37"/>
  <c r="D544" i="37"/>
  <c r="E544" i="37"/>
  <c r="G544" i="37"/>
  <c r="L544" i="37"/>
  <c r="M544" i="37"/>
  <c r="D545" i="37"/>
  <c r="E545" i="37"/>
  <c r="G545" i="37"/>
  <c r="L545" i="37"/>
  <c r="M545" i="37"/>
  <c r="D546" i="37"/>
  <c r="E546" i="37"/>
  <c r="G546" i="37"/>
  <c r="L546" i="37"/>
  <c r="M546" i="37"/>
  <c r="D547" i="37"/>
  <c r="E547" i="37"/>
  <c r="G547" i="37"/>
  <c r="L547" i="37"/>
  <c r="M547" i="37"/>
  <c r="D548" i="37"/>
  <c r="E548" i="37"/>
  <c r="G548" i="37"/>
  <c r="L548" i="37"/>
  <c r="M548" i="37"/>
  <c r="D549" i="37"/>
  <c r="E549" i="37"/>
  <c r="G549" i="37"/>
  <c r="L549" i="37"/>
  <c r="M549" i="37"/>
  <c r="D550" i="37"/>
  <c r="E550" i="37"/>
  <c r="G550" i="37"/>
  <c r="L550" i="37"/>
  <c r="M550" i="37"/>
  <c r="D551" i="37"/>
  <c r="E551" i="37"/>
  <c r="G551" i="37"/>
  <c r="L551" i="37"/>
  <c r="M551" i="37"/>
  <c r="D552" i="37"/>
  <c r="E552" i="37"/>
  <c r="G552" i="37"/>
  <c r="L552" i="37"/>
  <c r="M552" i="37"/>
  <c r="D553" i="37"/>
  <c r="E553" i="37"/>
  <c r="G553" i="37"/>
  <c r="L553" i="37"/>
  <c r="M553" i="37"/>
  <c r="D554" i="37"/>
  <c r="E554" i="37"/>
  <c r="G554" i="37"/>
  <c r="L554" i="37"/>
  <c r="M554" i="37"/>
  <c r="D555" i="37"/>
  <c r="E555" i="37"/>
  <c r="G555" i="37"/>
  <c r="L555" i="37"/>
  <c r="M555" i="37"/>
  <c r="D556" i="37"/>
  <c r="E556" i="37"/>
  <c r="G556" i="37"/>
  <c r="L556" i="37"/>
  <c r="M556" i="37"/>
  <c r="D557" i="37"/>
  <c r="E557" i="37"/>
  <c r="G557" i="37"/>
  <c r="L557" i="37"/>
  <c r="M557" i="37"/>
  <c r="D558" i="37"/>
  <c r="E558" i="37"/>
  <c r="G558" i="37"/>
  <c r="L558" i="37"/>
  <c r="M558" i="37"/>
  <c r="D559" i="37"/>
  <c r="E559" i="37"/>
  <c r="G559" i="37"/>
  <c r="L559" i="37"/>
  <c r="M559" i="37"/>
  <c r="D560" i="37"/>
  <c r="E560" i="37"/>
  <c r="G560" i="37"/>
  <c r="L560" i="37"/>
  <c r="M560" i="37"/>
  <c r="D561" i="37"/>
  <c r="E561" i="37"/>
  <c r="G561" i="37"/>
  <c r="L561" i="37"/>
  <c r="M561" i="37"/>
  <c r="D562" i="37"/>
  <c r="E562" i="37"/>
  <c r="G562" i="37"/>
  <c r="L562" i="37"/>
  <c r="M562" i="37"/>
  <c r="D563" i="37"/>
  <c r="E563" i="37"/>
  <c r="G563" i="37"/>
  <c r="L563" i="37"/>
  <c r="M563" i="37"/>
  <c r="D564" i="37"/>
  <c r="E564" i="37"/>
  <c r="G564" i="37"/>
  <c r="L564" i="37"/>
  <c r="M564" i="37"/>
  <c r="D565" i="37"/>
  <c r="E565" i="37"/>
  <c r="G565" i="37"/>
  <c r="L565" i="37"/>
  <c r="M565" i="37"/>
  <c r="D566" i="37"/>
  <c r="E566" i="37"/>
  <c r="G566" i="37"/>
  <c r="L566" i="37"/>
  <c r="M566" i="37"/>
  <c r="D567" i="37"/>
  <c r="E567" i="37"/>
  <c r="G567" i="37"/>
  <c r="L567" i="37"/>
  <c r="M567" i="37"/>
  <c r="D568" i="37"/>
  <c r="E568" i="37"/>
  <c r="G568" i="37"/>
  <c r="L568" i="37"/>
  <c r="M568" i="37"/>
  <c r="D569" i="37"/>
  <c r="E569" i="37"/>
  <c r="G569" i="37"/>
  <c r="L569" i="37"/>
  <c r="M569" i="37"/>
  <c r="D570" i="37"/>
  <c r="E570" i="37"/>
  <c r="G570" i="37"/>
  <c r="L570" i="37"/>
  <c r="M570" i="37"/>
  <c r="D571" i="37"/>
  <c r="E571" i="37"/>
  <c r="G571" i="37"/>
  <c r="L571" i="37"/>
  <c r="M571" i="37"/>
  <c r="D572" i="37"/>
  <c r="E572" i="37"/>
  <c r="G572" i="37"/>
  <c r="L572" i="37"/>
  <c r="M572" i="37"/>
  <c r="D573" i="37"/>
  <c r="E573" i="37"/>
  <c r="G573" i="37"/>
  <c r="L573" i="37"/>
  <c r="M573" i="37"/>
  <c r="D574" i="37"/>
  <c r="E574" i="37"/>
  <c r="G574" i="37"/>
  <c r="L574" i="37"/>
  <c r="M574" i="37"/>
  <c r="D575" i="37"/>
  <c r="E575" i="37"/>
  <c r="G575" i="37"/>
  <c r="L575" i="37"/>
  <c r="M575" i="37"/>
  <c r="D576" i="37"/>
  <c r="E576" i="37"/>
  <c r="G576" i="37"/>
  <c r="L576" i="37"/>
  <c r="M576" i="37"/>
  <c r="D577" i="37"/>
  <c r="E577" i="37"/>
  <c r="G577" i="37"/>
  <c r="L577" i="37"/>
  <c r="M577" i="37"/>
  <c r="D578" i="37"/>
  <c r="E578" i="37"/>
  <c r="G578" i="37"/>
  <c r="L578" i="37"/>
  <c r="M578" i="37"/>
  <c r="D579" i="37"/>
  <c r="E579" i="37"/>
  <c r="G579" i="37"/>
  <c r="L579" i="37"/>
  <c r="M579" i="37"/>
  <c r="D580" i="37"/>
  <c r="E580" i="37"/>
  <c r="G580" i="37"/>
  <c r="L580" i="37"/>
  <c r="M580" i="37"/>
  <c r="D581" i="37"/>
  <c r="E581" i="37"/>
  <c r="G581" i="37"/>
  <c r="L581" i="37"/>
  <c r="M581" i="37"/>
  <c r="D582" i="37"/>
  <c r="E582" i="37"/>
  <c r="G582" i="37"/>
  <c r="L582" i="37"/>
  <c r="M582" i="37"/>
  <c r="D583" i="37"/>
  <c r="E583" i="37"/>
  <c r="G583" i="37"/>
  <c r="L583" i="37"/>
  <c r="M583" i="37"/>
  <c r="D584" i="37"/>
  <c r="E584" i="37"/>
  <c r="G584" i="37"/>
  <c r="L584" i="37"/>
  <c r="M584" i="37"/>
  <c r="D585" i="37"/>
  <c r="E585" i="37"/>
  <c r="G585" i="37"/>
  <c r="L585" i="37"/>
  <c r="M585" i="37"/>
  <c r="D586" i="37"/>
  <c r="E586" i="37"/>
  <c r="G586" i="37"/>
  <c r="L586" i="37"/>
  <c r="M586" i="37"/>
  <c r="D587" i="37"/>
  <c r="E587" i="37"/>
  <c r="G587" i="37"/>
  <c r="L587" i="37"/>
  <c r="M587" i="37"/>
  <c r="D588" i="37"/>
  <c r="E588" i="37"/>
  <c r="G588" i="37"/>
  <c r="L588" i="37"/>
  <c r="M588" i="37"/>
  <c r="D589" i="37"/>
  <c r="E589" i="37"/>
  <c r="G589" i="37"/>
  <c r="L589" i="37"/>
  <c r="M589" i="37"/>
  <c r="D590" i="37"/>
  <c r="E590" i="37"/>
  <c r="G590" i="37"/>
  <c r="L590" i="37"/>
  <c r="M590" i="37"/>
  <c r="D591" i="37"/>
  <c r="E591" i="37"/>
  <c r="G591" i="37"/>
  <c r="L591" i="37"/>
  <c r="M591" i="37"/>
  <c r="D592" i="37"/>
  <c r="E592" i="37"/>
  <c r="G592" i="37"/>
  <c r="L592" i="37"/>
  <c r="M592" i="37"/>
  <c r="D593" i="37"/>
  <c r="E593" i="37"/>
  <c r="G593" i="37"/>
  <c r="L593" i="37"/>
  <c r="M593" i="37"/>
  <c r="D594" i="37"/>
  <c r="E594" i="37"/>
  <c r="G594" i="37"/>
  <c r="L594" i="37"/>
  <c r="M594" i="37"/>
  <c r="D595" i="37"/>
  <c r="E595" i="37"/>
  <c r="G595" i="37"/>
  <c r="L595" i="37"/>
  <c r="M595" i="37"/>
  <c r="D596" i="37"/>
  <c r="E596" i="37"/>
  <c r="G596" i="37"/>
  <c r="L596" i="37"/>
  <c r="M596" i="37"/>
  <c r="D597" i="37"/>
  <c r="E597" i="37"/>
  <c r="G597" i="37"/>
  <c r="L597" i="37"/>
  <c r="M597" i="37"/>
  <c r="D598" i="37"/>
  <c r="E598" i="37"/>
  <c r="G598" i="37"/>
  <c r="L598" i="37"/>
  <c r="M598" i="37"/>
  <c r="D599" i="37"/>
  <c r="E599" i="37"/>
  <c r="G599" i="37"/>
  <c r="L599" i="37"/>
  <c r="M599" i="37"/>
  <c r="D600" i="37"/>
  <c r="E600" i="37"/>
  <c r="G600" i="37"/>
  <c r="L600" i="37"/>
  <c r="M600" i="37"/>
  <c r="D601" i="37"/>
  <c r="E601" i="37"/>
  <c r="G601" i="37"/>
  <c r="L601" i="37"/>
  <c r="M601" i="37"/>
  <c r="D602" i="37"/>
  <c r="E602" i="37"/>
  <c r="G602" i="37"/>
  <c r="L602" i="37"/>
  <c r="M602" i="37"/>
  <c r="D603" i="37"/>
  <c r="E603" i="37"/>
  <c r="G603" i="37"/>
  <c r="L603" i="37"/>
  <c r="M603" i="37"/>
  <c r="D604" i="37"/>
  <c r="E604" i="37"/>
  <c r="G604" i="37"/>
  <c r="L604" i="37"/>
  <c r="M604" i="37"/>
  <c r="D605" i="37"/>
  <c r="E605" i="37"/>
  <c r="G605" i="37"/>
  <c r="L605" i="37"/>
  <c r="M605" i="37"/>
  <c r="D606" i="37"/>
  <c r="E606" i="37"/>
  <c r="G606" i="37"/>
  <c r="L606" i="37"/>
  <c r="M606" i="37"/>
  <c r="D607" i="37"/>
  <c r="E607" i="37"/>
  <c r="G607" i="37"/>
  <c r="L607" i="37"/>
  <c r="M607" i="37"/>
  <c r="D608" i="37"/>
  <c r="E608" i="37"/>
  <c r="G608" i="37"/>
  <c r="L608" i="37"/>
  <c r="M608" i="37"/>
  <c r="D609" i="37"/>
  <c r="E609" i="37"/>
  <c r="G609" i="37"/>
  <c r="L609" i="37"/>
  <c r="M609" i="37"/>
  <c r="D610" i="37"/>
  <c r="E610" i="37"/>
  <c r="G610" i="37"/>
  <c r="L610" i="37"/>
  <c r="M610" i="37"/>
  <c r="D611" i="37"/>
  <c r="E611" i="37"/>
  <c r="G611" i="37"/>
  <c r="L611" i="37"/>
  <c r="M611" i="37"/>
  <c r="D612" i="37"/>
  <c r="E612" i="37"/>
  <c r="G612" i="37"/>
  <c r="L612" i="37"/>
  <c r="M612" i="37"/>
  <c r="D613" i="37"/>
  <c r="E613" i="37"/>
  <c r="G613" i="37"/>
  <c r="L613" i="37"/>
  <c r="M613" i="37"/>
  <c r="D614" i="37"/>
  <c r="E614" i="37"/>
  <c r="G614" i="37"/>
  <c r="L614" i="37"/>
  <c r="M614" i="37"/>
  <c r="D615" i="37"/>
  <c r="E615" i="37"/>
  <c r="G615" i="37"/>
  <c r="L615" i="37"/>
  <c r="M615" i="37"/>
  <c r="D616" i="37"/>
  <c r="E616" i="37"/>
  <c r="G616" i="37"/>
  <c r="L616" i="37"/>
  <c r="M616" i="37"/>
  <c r="D617" i="37"/>
  <c r="E617" i="37"/>
  <c r="G617" i="37"/>
  <c r="L617" i="37"/>
  <c r="M617" i="37"/>
  <c r="D618" i="37"/>
  <c r="E618" i="37"/>
  <c r="G618" i="37"/>
  <c r="L618" i="37"/>
  <c r="M618" i="37"/>
  <c r="D619" i="37"/>
  <c r="E619" i="37"/>
  <c r="G619" i="37"/>
  <c r="L619" i="37"/>
  <c r="M619" i="37"/>
  <c r="D620" i="37"/>
  <c r="E620" i="37"/>
  <c r="G620" i="37"/>
  <c r="L620" i="37"/>
  <c r="M620" i="37"/>
  <c r="D621" i="37"/>
  <c r="E621" i="37"/>
  <c r="G621" i="37"/>
  <c r="L621" i="37"/>
  <c r="M621" i="37"/>
  <c r="D622" i="37"/>
  <c r="E622" i="37"/>
  <c r="G622" i="37"/>
  <c r="L622" i="37"/>
  <c r="M622" i="37"/>
  <c r="D623" i="37"/>
  <c r="E623" i="37"/>
  <c r="G623" i="37"/>
  <c r="L623" i="37"/>
  <c r="M623" i="37"/>
  <c r="D624" i="37"/>
  <c r="E624" i="37"/>
  <c r="G624" i="37"/>
  <c r="L624" i="37"/>
  <c r="M624" i="37"/>
  <c r="D625" i="37"/>
  <c r="E625" i="37"/>
  <c r="G625" i="37"/>
  <c r="L625" i="37"/>
  <c r="M625" i="37"/>
  <c r="D626" i="37"/>
  <c r="E626" i="37"/>
  <c r="G626" i="37"/>
  <c r="L626" i="37"/>
  <c r="M626" i="37"/>
  <c r="D627" i="37"/>
  <c r="E627" i="37"/>
  <c r="G627" i="37"/>
  <c r="L627" i="37"/>
  <c r="M627" i="37"/>
  <c r="D628" i="37"/>
  <c r="E628" i="37"/>
  <c r="G628" i="37"/>
  <c r="L628" i="37"/>
  <c r="M628" i="37"/>
  <c r="D629" i="37"/>
  <c r="E629" i="37"/>
  <c r="G629" i="37"/>
  <c r="L629" i="37"/>
  <c r="M629" i="37"/>
  <c r="D630" i="37"/>
  <c r="E630" i="37"/>
  <c r="G630" i="37"/>
  <c r="L630" i="37"/>
  <c r="M630" i="37"/>
  <c r="D631" i="37"/>
  <c r="E631" i="37"/>
  <c r="G631" i="37"/>
  <c r="L631" i="37"/>
  <c r="M631" i="37"/>
  <c r="D632" i="37"/>
  <c r="E632" i="37"/>
  <c r="G632" i="37"/>
  <c r="L632" i="37"/>
  <c r="M632" i="37"/>
  <c r="D633" i="37"/>
  <c r="E633" i="37"/>
  <c r="G633" i="37"/>
  <c r="L633" i="37"/>
  <c r="M633" i="37"/>
  <c r="D634" i="37"/>
  <c r="E634" i="37"/>
  <c r="G634" i="37"/>
  <c r="L634" i="37"/>
  <c r="M634" i="37"/>
  <c r="D635" i="37"/>
  <c r="E635" i="37"/>
  <c r="G635" i="37"/>
  <c r="L635" i="37"/>
  <c r="M635" i="37"/>
  <c r="D636" i="37"/>
  <c r="E636" i="37"/>
  <c r="G636" i="37"/>
  <c r="L636" i="37"/>
  <c r="M636" i="37"/>
  <c r="D637" i="37"/>
  <c r="E637" i="37"/>
  <c r="G637" i="37"/>
  <c r="L637" i="37"/>
  <c r="M637" i="37"/>
  <c r="D638" i="37"/>
  <c r="E638" i="37"/>
  <c r="G638" i="37"/>
  <c r="L638" i="37"/>
  <c r="M638" i="37"/>
  <c r="D639" i="37"/>
  <c r="E639" i="37"/>
  <c r="G639" i="37"/>
  <c r="L639" i="37"/>
  <c r="M639" i="37"/>
  <c r="D640" i="37"/>
  <c r="E640" i="37"/>
  <c r="G640" i="37"/>
  <c r="L640" i="37"/>
  <c r="M640" i="37"/>
  <c r="D641" i="37"/>
  <c r="E641" i="37"/>
  <c r="G641" i="37"/>
  <c r="L641" i="37"/>
  <c r="M641" i="37"/>
  <c r="D642" i="37"/>
  <c r="E642" i="37"/>
  <c r="G642" i="37"/>
  <c r="L642" i="37"/>
  <c r="M642" i="37"/>
  <c r="D643" i="37"/>
  <c r="E643" i="37"/>
  <c r="G643" i="37"/>
  <c r="L643" i="37"/>
  <c r="M643" i="37"/>
  <c r="D644" i="37"/>
  <c r="E644" i="37"/>
  <c r="G644" i="37"/>
  <c r="L644" i="37"/>
  <c r="M644" i="37"/>
  <c r="D645" i="37"/>
  <c r="E645" i="37"/>
  <c r="G645" i="37"/>
  <c r="L645" i="37"/>
  <c r="M645" i="37"/>
  <c r="D646" i="37"/>
  <c r="E646" i="37"/>
  <c r="G646" i="37"/>
  <c r="L646" i="37"/>
  <c r="M646" i="37"/>
  <c r="D647" i="37"/>
  <c r="E647" i="37"/>
  <c r="G647" i="37"/>
  <c r="L647" i="37"/>
  <c r="M647" i="37"/>
  <c r="D648" i="37"/>
  <c r="E648" i="37"/>
  <c r="G648" i="37"/>
  <c r="L648" i="37"/>
  <c r="M648" i="37"/>
  <c r="D649" i="37"/>
  <c r="E649" i="37"/>
  <c r="G649" i="37"/>
  <c r="L649" i="37"/>
  <c r="M649" i="37"/>
  <c r="D650" i="37"/>
  <c r="E650" i="37"/>
  <c r="G650" i="37"/>
  <c r="L650" i="37"/>
  <c r="M650" i="37"/>
  <c r="D651" i="37"/>
  <c r="E651" i="37"/>
  <c r="G651" i="37"/>
  <c r="L651" i="37"/>
  <c r="M651" i="37"/>
  <c r="D652" i="37"/>
  <c r="E652" i="37"/>
  <c r="G652" i="37"/>
  <c r="L652" i="37"/>
  <c r="M652" i="37"/>
  <c r="D653" i="37"/>
  <c r="E653" i="37"/>
  <c r="G653" i="37"/>
  <c r="L653" i="37"/>
  <c r="M653" i="37"/>
  <c r="D654" i="37"/>
  <c r="E654" i="37"/>
  <c r="G654" i="37"/>
  <c r="L654" i="37"/>
  <c r="M654" i="37"/>
  <c r="D655" i="37"/>
  <c r="E655" i="37"/>
  <c r="G655" i="37"/>
  <c r="L655" i="37"/>
  <c r="M655" i="37"/>
  <c r="D656" i="37"/>
  <c r="E656" i="37"/>
  <c r="G656" i="37"/>
  <c r="L656" i="37"/>
  <c r="M656" i="37"/>
  <c r="D657" i="37"/>
  <c r="E657" i="37"/>
  <c r="G657" i="37"/>
  <c r="L657" i="37"/>
  <c r="M657" i="37"/>
  <c r="D658" i="37"/>
  <c r="E658" i="37"/>
  <c r="G658" i="37"/>
  <c r="L658" i="37"/>
  <c r="M658" i="37"/>
  <c r="D659" i="37"/>
  <c r="E659" i="37"/>
  <c r="G659" i="37"/>
  <c r="L659" i="37"/>
  <c r="M659" i="37"/>
  <c r="D660" i="37"/>
  <c r="E660" i="37"/>
  <c r="G660" i="37"/>
  <c r="L660" i="37"/>
  <c r="M660" i="37"/>
  <c r="D661" i="37"/>
  <c r="E661" i="37"/>
  <c r="G661" i="37"/>
  <c r="L661" i="37"/>
  <c r="M661" i="37"/>
  <c r="D662" i="37"/>
  <c r="E662" i="37"/>
  <c r="G662" i="37"/>
  <c r="L662" i="37"/>
  <c r="M662" i="37"/>
  <c r="D663" i="37"/>
  <c r="E663" i="37"/>
  <c r="G663" i="37"/>
  <c r="L663" i="37"/>
  <c r="M663" i="37"/>
  <c r="D664" i="37"/>
  <c r="E664" i="37"/>
  <c r="G664" i="37"/>
  <c r="L664" i="37"/>
  <c r="M664" i="37"/>
  <c r="D665" i="37"/>
  <c r="E665" i="37"/>
  <c r="G665" i="37"/>
  <c r="L665" i="37"/>
  <c r="M665" i="37"/>
  <c r="D666" i="37"/>
  <c r="E666" i="37"/>
  <c r="G666" i="37"/>
  <c r="L666" i="37"/>
  <c r="M666" i="37"/>
  <c r="D667" i="37"/>
  <c r="E667" i="37"/>
  <c r="G667" i="37"/>
  <c r="L667" i="37"/>
  <c r="M667" i="37"/>
  <c r="D668" i="37"/>
  <c r="E668" i="37"/>
  <c r="G668" i="37"/>
  <c r="L668" i="37"/>
  <c r="M668" i="37"/>
  <c r="D669" i="37"/>
  <c r="E669" i="37"/>
  <c r="G669" i="37"/>
  <c r="L669" i="37"/>
  <c r="M669" i="37"/>
  <c r="D670" i="37"/>
  <c r="E670" i="37"/>
  <c r="G670" i="37"/>
  <c r="L670" i="37"/>
  <c r="M670" i="37"/>
  <c r="D671" i="37"/>
  <c r="E671" i="37"/>
  <c r="G671" i="37"/>
  <c r="L671" i="37"/>
  <c r="M671" i="37"/>
  <c r="D672" i="37"/>
  <c r="E672" i="37"/>
  <c r="G672" i="37"/>
  <c r="L672" i="37"/>
  <c r="M672" i="37"/>
  <c r="D673" i="37"/>
  <c r="E673" i="37"/>
  <c r="G673" i="37"/>
  <c r="L673" i="37"/>
  <c r="M673" i="37"/>
  <c r="D674" i="37"/>
  <c r="E674" i="37"/>
  <c r="G674" i="37"/>
  <c r="L674" i="37"/>
  <c r="M674" i="37"/>
  <c r="D675" i="37"/>
  <c r="E675" i="37"/>
  <c r="G675" i="37"/>
  <c r="L675" i="37"/>
  <c r="M675" i="37"/>
  <c r="D676" i="37"/>
  <c r="E676" i="37"/>
  <c r="G676" i="37"/>
  <c r="L676" i="37"/>
  <c r="M676" i="37"/>
  <c r="D677" i="37"/>
  <c r="E677" i="37"/>
  <c r="G677" i="37"/>
  <c r="L677" i="37"/>
  <c r="M677" i="37"/>
  <c r="D678" i="37"/>
  <c r="E678" i="37"/>
  <c r="G678" i="37"/>
  <c r="L678" i="37"/>
  <c r="M678" i="37"/>
  <c r="D679" i="37"/>
  <c r="E679" i="37"/>
  <c r="G679" i="37"/>
  <c r="L679" i="37"/>
  <c r="M679" i="37"/>
  <c r="D680" i="37"/>
  <c r="E680" i="37"/>
  <c r="G680" i="37"/>
  <c r="L680" i="37"/>
  <c r="M680" i="37"/>
  <c r="D681" i="37"/>
  <c r="E681" i="37"/>
  <c r="G681" i="37"/>
  <c r="L681" i="37"/>
  <c r="M681" i="37"/>
  <c r="D682" i="37"/>
  <c r="E682" i="37"/>
  <c r="G682" i="37"/>
  <c r="L682" i="37"/>
  <c r="M682" i="37"/>
  <c r="D683" i="37"/>
  <c r="E683" i="37"/>
  <c r="G683" i="37"/>
  <c r="L683" i="37"/>
  <c r="M683" i="37"/>
  <c r="D684" i="37"/>
  <c r="E684" i="37"/>
  <c r="G684" i="37"/>
  <c r="L684" i="37"/>
  <c r="M684" i="37"/>
  <c r="D685" i="37"/>
  <c r="E685" i="37"/>
  <c r="G685" i="37"/>
  <c r="L685" i="37"/>
  <c r="M685" i="37"/>
  <c r="D686" i="37"/>
  <c r="E686" i="37"/>
  <c r="G686" i="37"/>
  <c r="L686" i="37"/>
  <c r="M686" i="37"/>
  <c r="D687" i="37"/>
  <c r="E687" i="37"/>
  <c r="G687" i="37"/>
  <c r="L687" i="37"/>
  <c r="M687" i="37"/>
  <c r="D688" i="37"/>
  <c r="E688" i="37"/>
  <c r="G688" i="37"/>
  <c r="L688" i="37"/>
  <c r="M688" i="37"/>
  <c r="D689" i="37"/>
  <c r="E689" i="37"/>
  <c r="G689" i="37"/>
  <c r="L689" i="37"/>
  <c r="M689" i="37"/>
  <c r="D690" i="37"/>
  <c r="E690" i="37"/>
  <c r="G690" i="37"/>
  <c r="L690" i="37"/>
  <c r="M690" i="37"/>
  <c r="D691" i="37"/>
  <c r="E691" i="37"/>
  <c r="G691" i="37"/>
  <c r="L691" i="37"/>
  <c r="M691" i="37"/>
  <c r="D692" i="37"/>
  <c r="E692" i="37"/>
  <c r="G692" i="37"/>
  <c r="L692" i="37"/>
  <c r="M692" i="37"/>
  <c r="D693" i="37"/>
  <c r="E693" i="37"/>
  <c r="G693" i="37"/>
  <c r="L693" i="37"/>
  <c r="M693" i="37"/>
  <c r="D694" i="37"/>
  <c r="E694" i="37"/>
  <c r="G694" i="37"/>
  <c r="L694" i="37"/>
  <c r="M694" i="37"/>
  <c r="D695" i="37"/>
  <c r="E695" i="37"/>
  <c r="G695" i="37"/>
  <c r="L695" i="37"/>
  <c r="M695" i="37"/>
  <c r="D696" i="37"/>
  <c r="E696" i="37"/>
  <c r="G696" i="37"/>
  <c r="L696" i="37"/>
  <c r="M696" i="37"/>
  <c r="D697" i="37"/>
  <c r="E697" i="37"/>
  <c r="G697" i="37"/>
  <c r="L697" i="37"/>
  <c r="M697" i="37"/>
  <c r="D698" i="37"/>
  <c r="E698" i="37"/>
  <c r="G698" i="37"/>
  <c r="L698" i="37"/>
  <c r="M698" i="37"/>
  <c r="D699" i="37"/>
  <c r="E699" i="37"/>
  <c r="G699" i="37"/>
  <c r="L699" i="37"/>
  <c r="M699" i="37"/>
  <c r="D700" i="37"/>
  <c r="E700" i="37"/>
  <c r="G700" i="37"/>
  <c r="L700" i="37"/>
  <c r="M700" i="37"/>
  <c r="D701" i="37"/>
  <c r="E701" i="37"/>
  <c r="G701" i="37"/>
  <c r="L701" i="37"/>
  <c r="M701" i="37"/>
  <c r="D702" i="37"/>
  <c r="E702" i="37"/>
  <c r="G702" i="37"/>
  <c r="L702" i="37"/>
  <c r="M702" i="37"/>
  <c r="D703" i="37"/>
  <c r="E703" i="37"/>
  <c r="G703" i="37"/>
  <c r="L703" i="37"/>
  <c r="M703" i="37"/>
  <c r="D704" i="37"/>
  <c r="E704" i="37"/>
  <c r="G704" i="37"/>
  <c r="L704" i="37"/>
  <c r="M704" i="37"/>
  <c r="D705" i="37"/>
  <c r="E705" i="37"/>
  <c r="G705" i="37"/>
  <c r="L705" i="37"/>
  <c r="M705" i="37"/>
  <c r="D706" i="37"/>
  <c r="E706" i="37"/>
  <c r="G706" i="37"/>
  <c r="L706" i="37"/>
  <c r="M706" i="37"/>
  <c r="D707" i="37"/>
  <c r="E707" i="37"/>
  <c r="G707" i="37"/>
  <c r="L707" i="37"/>
  <c r="M707" i="37"/>
  <c r="D708" i="37"/>
  <c r="E708" i="37"/>
  <c r="G708" i="37"/>
  <c r="L708" i="37"/>
  <c r="M708" i="37"/>
  <c r="D709" i="37"/>
  <c r="E709" i="37"/>
  <c r="G709" i="37"/>
  <c r="L709" i="37"/>
  <c r="M709" i="37"/>
  <c r="D710" i="37"/>
  <c r="E710" i="37"/>
  <c r="G710" i="37"/>
  <c r="L710" i="37"/>
  <c r="M710" i="37"/>
  <c r="D711" i="37"/>
  <c r="E711" i="37"/>
  <c r="G711" i="37"/>
  <c r="L711" i="37"/>
  <c r="M711" i="37"/>
  <c r="D712" i="37"/>
  <c r="E712" i="37"/>
  <c r="G712" i="37"/>
  <c r="L712" i="37"/>
  <c r="M712" i="37"/>
  <c r="D713" i="37"/>
  <c r="E713" i="37"/>
  <c r="G713" i="37"/>
  <c r="L713" i="37"/>
  <c r="M713" i="37"/>
  <c r="D714" i="37"/>
  <c r="E714" i="37"/>
  <c r="G714" i="37"/>
  <c r="L714" i="37"/>
  <c r="M714" i="37"/>
  <c r="D715" i="37"/>
  <c r="E715" i="37"/>
  <c r="G715" i="37"/>
  <c r="L715" i="37"/>
  <c r="M715" i="37"/>
  <c r="D716" i="37"/>
  <c r="E716" i="37"/>
  <c r="G716" i="37"/>
  <c r="L716" i="37"/>
  <c r="M716" i="37"/>
  <c r="D717" i="37"/>
  <c r="E717" i="37"/>
  <c r="G717" i="37"/>
  <c r="L717" i="37"/>
  <c r="M717" i="37"/>
  <c r="D718" i="37"/>
  <c r="E718" i="37"/>
  <c r="G718" i="37"/>
  <c r="L718" i="37"/>
  <c r="M718" i="37"/>
  <c r="D719" i="37"/>
  <c r="E719" i="37"/>
  <c r="G719" i="37"/>
  <c r="L719" i="37"/>
  <c r="M719" i="37"/>
  <c r="D720" i="37"/>
  <c r="E720" i="37"/>
  <c r="G720" i="37"/>
  <c r="L720" i="37"/>
  <c r="M720" i="37"/>
  <c r="D721" i="37"/>
  <c r="E721" i="37"/>
  <c r="G721" i="37"/>
  <c r="L721" i="37"/>
  <c r="M721" i="37"/>
  <c r="D722" i="37"/>
  <c r="E722" i="37"/>
  <c r="G722" i="37"/>
  <c r="L722" i="37"/>
  <c r="M722" i="37"/>
  <c r="D723" i="37"/>
  <c r="E723" i="37"/>
  <c r="G723" i="37"/>
  <c r="L723" i="37"/>
  <c r="M723" i="37"/>
  <c r="D724" i="37"/>
  <c r="E724" i="37"/>
  <c r="G724" i="37"/>
  <c r="L724" i="37"/>
  <c r="M724" i="37"/>
  <c r="D725" i="37"/>
  <c r="E725" i="37"/>
  <c r="G725" i="37"/>
  <c r="L725" i="37"/>
  <c r="M725" i="37"/>
  <c r="D726" i="37"/>
  <c r="E726" i="37"/>
  <c r="G726" i="37"/>
  <c r="L726" i="37"/>
  <c r="M726" i="37"/>
  <c r="D727" i="37"/>
  <c r="E727" i="37"/>
  <c r="G727" i="37"/>
  <c r="L727" i="37"/>
  <c r="M727" i="37"/>
  <c r="D728" i="37"/>
  <c r="E728" i="37"/>
  <c r="G728" i="37"/>
  <c r="L728" i="37"/>
  <c r="M728" i="37"/>
  <c r="D729" i="37"/>
  <c r="E729" i="37"/>
  <c r="G729" i="37"/>
  <c r="L729" i="37"/>
  <c r="M729" i="37"/>
  <c r="D730" i="37"/>
  <c r="E730" i="37"/>
  <c r="G730" i="37"/>
  <c r="L730" i="37"/>
  <c r="M730" i="37"/>
  <c r="D731" i="37"/>
  <c r="E731" i="37"/>
  <c r="G731" i="37"/>
  <c r="L731" i="37"/>
  <c r="M731" i="37"/>
  <c r="D732" i="37"/>
  <c r="E732" i="37"/>
  <c r="G732" i="37"/>
  <c r="L732" i="37"/>
  <c r="M732" i="37"/>
  <c r="D733" i="37"/>
  <c r="E733" i="37"/>
  <c r="G733" i="37"/>
  <c r="L733" i="37"/>
  <c r="M733" i="37"/>
  <c r="D734" i="37"/>
  <c r="E734" i="37"/>
  <c r="G734" i="37"/>
  <c r="L734" i="37"/>
  <c r="M734" i="37"/>
  <c r="D735" i="37"/>
  <c r="E735" i="37"/>
  <c r="G735" i="37"/>
  <c r="L735" i="37"/>
  <c r="M735" i="37"/>
  <c r="D736" i="37"/>
  <c r="E736" i="37"/>
  <c r="G736" i="37"/>
  <c r="L736" i="37"/>
  <c r="M736" i="37"/>
  <c r="D737" i="37"/>
  <c r="E737" i="37"/>
  <c r="G737" i="37"/>
  <c r="L737" i="37"/>
  <c r="M737" i="37"/>
  <c r="D738" i="37"/>
  <c r="E738" i="37"/>
  <c r="G738" i="37"/>
  <c r="L738" i="37"/>
  <c r="M738" i="37"/>
  <c r="D739" i="37"/>
  <c r="E739" i="37"/>
  <c r="G739" i="37"/>
  <c r="L739" i="37"/>
  <c r="M739" i="37"/>
  <c r="D740" i="37"/>
  <c r="E740" i="37"/>
  <c r="G740" i="37"/>
  <c r="L740" i="37"/>
  <c r="M740" i="37"/>
  <c r="D741" i="37"/>
  <c r="E741" i="37"/>
  <c r="G741" i="37"/>
  <c r="L741" i="37"/>
  <c r="M741" i="37"/>
  <c r="D742" i="37"/>
  <c r="E742" i="37"/>
  <c r="G742" i="37"/>
  <c r="L742" i="37"/>
  <c r="M742" i="37"/>
  <c r="D743" i="37"/>
  <c r="E743" i="37"/>
  <c r="G743" i="37"/>
  <c r="L743" i="37"/>
  <c r="M743" i="37"/>
  <c r="D744" i="37"/>
  <c r="E744" i="37"/>
  <c r="G744" i="37"/>
  <c r="L744" i="37"/>
  <c r="M744" i="37"/>
  <c r="D745" i="37"/>
  <c r="E745" i="37"/>
  <c r="G745" i="37"/>
  <c r="L745" i="37"/>
  <c r="M745" i="37"/>
  <c r="D746" i="37"/>
  <c r="E746" i="37"/>
  <c r="G746" i="37"/>
  <c r="L746" i="37"/>
  <c r="M746" i="37"/>
  <c r="D747" i="37"/>
  <c r="E747" i="37"/>
  <c r="G747" i="37"/>
  <c r="L747" i="37"/>
  <c r="M747" i="37"/>
  <c r="D748" i="37"/>
  <c r="E748" i="37"/>
  <c r="G748" i="37"/>
  <c r="L748" i="37"/>
  <c r="M748" i="37"/>
  <c r="D749" i="37"/>
  <c r="E749" i="37"/>
  <c r="G749" i="37"/>
  <c r="L749" i="37"/>
  <c r="M749" i="37"/>
  <c r="D750" i="37"/>
  <c r="E750" i="37"/>
  <c r="G750" i="37"/>
  <c r="L750" i="37"/>
  <c r="M750" i="37"/>
  <c r="D751" i="37"/>
  <c r="E751" i="37"/>
  <c r="G751" i="37"/>
  <c r="L751" i="37"/>
  <c r="M751" i="37"/>
  <c r="D752" i="37"/>
  <c r="E752" i="37"/>
  <c r="G752" i="37"/>
  <c r="L752" i="37"/>
  <c r="M752" i="37"/>
  <c r="D753" i="37"/>
  <c r="E753" i="37"/>
  <c r="G753" i="37"/>
  <c r="L753" i="37"/>
  <c r="M753" i="37"/>
  <c r="D754" i="37"/>
  <c r="E754" i="37"/>
  <c r="G754" i="37"/>
  <c r="L754" i="37"/>
  <c r="M754" i="37"/>
  <c r="D755" i="37"/>
  <c r="E755" i="37"/>
  <c r="G755" i="37"/>
  <c r="L755" i="37"/>
  <c r="M755" i="37"/>
  <c r="D756" i="37"/>
  <c r="E756" i="37"/>
  <c r="G756" i="37"/>
  <c r="L756" i="37"/>
  <c r="M756" i="37"/>
  <c r="D757" i="37"/>
  <c r="E757" i="37"/>
  <c r="G757" i="37"/>
  <c r="L757" i="37"/>
  <c r="M757" i="37"/>
  <c r="D758" i="37"/>
  <c r="E758" i="37"/>
  <c r="G758" i="37"/>
  <c r="L758" i="37"/>
  <c r="M758" i="37"/>
  <c r="D759" i="37"/>
  <c r="E759" i="37"/>
  <c r="G759" i="37"/>
  <c r="L759" i="37"/>
  <c r="M759" i="37"/>
  <c r="D760" i="37"/>
  <c r="E760" i="37"/>
  <c r="G760" i="37"/>
  <c r="L760" i="37"/>
  <c r="M760" i="37"/>
  <c r="D761" i="37"/>
  <c r="E761" i="37"/>
  <c r="G761" i="37"/>
  <c r="L761" i="37"/>
  <c r="M761" i="37"/>
  <c r="D762" i="37"/>
  <c r="E762" i="37"/>
  <c r="G762" i="37"/>
  <c r="L762" i="37"/>
  <c r="M762" i="37"/>
  <c r="D763" i="37"/>
  <c r="E763" i="37"/>
  <c r="G763" i="37"/>
  <c r="L763" i="37"/>
  <c r="M763" i="37"/>
  <c r="D764" i="37"/>
  <c r="E764" i="37"/>
  <c r="G764" i="37"/>
  <c r="L764" i="37"/>
  <c r="M764" i="37"/>
  <c r="D765" i="37"/>
  <c r="E765" i="37"/>
  <c r="G765" i="37"/>
  <c r="L765" i="37"/>
  <c r="M765" i="37"/>
  <c r="D766" i="37"/>
  <c r="E766" i="37"/>
  <c r="G766" i="37"/>
  <c r="L766" i="37"/>
  <c r="M766" i="37"/>
  <c r="D767" i="37"/>
  <c r="E767" i="37"/>
  <c r="G767" i="37"/>
  <c r="L767" i="37"/>
  <c r="M767" i="37"/>
  <c r="D768" i="37"/>
  <c r="E768" i="37"/>
  <c r="G768" i="37"/>
  <c r="L768" i="37"/>
  <c r="M768" i="37"/>
  <c r="D769" i="37"/>
  <c r="E769" i="37"/>
  <c r="G769" i="37"/>
  <c r="L769" i="37"/>
  <c r="M769" i="37"/>
  <c r="D770" i="37"/>
  <c r="E770" i="37"/>
  <c r="G770" i="37"/>
  <c r="L770" i="37"/>
  <c r="M770" i="37"/>
  <c r="D771" i="37"/>
  <c r="E771" i="37"/>
  <c r="G771" i="37"/>
  <c r="L771" i="37"/>
  <c r="M771" i="37"/>
  <c r="D772" i="37"/>
  <c r="E772" i="37"/>
  <c r="G772" i="37"/>
  <c r="L772" i="37"/>
  <c r="M772" i="37"/>
  <c r="D773" i="37"/>
  <c r="E773" i="37"/>
  <c r="G773" i="37"/>
  <c r="L773" i="37"/>
  <c r="M773" i="37"/>
  <c r="D774" i="37"/>
  <c r="E774" i="37"/>
  <c r="G774" i="37"/>
  <c r="L774" i="37"/>
  <c r="M774" i="37"/>
  <c r="D775" i="37"/>
  <c r="E775" i="37"/>
  <c r="G775" i="37"/>
  <c r="L775" i="37"/>
  <c r="M775" i="37"/>
  <c r="D776" i="37"/>
  <c r="E776" i="37"/>
  <c r="G776" i="37"/>
  <c r="L776" i="37"/>
  <c r="M776" i="37"/>
  <c r="D777" i="37"/>
  <c r="E777" i="37"/>
  <c r="G777" i="37"/>
  <c r="L777" i="37"/>
  <c r="M777" i="37"/>
  <c r="D778" i="37"/>
  <c r="E778" i="37"/>
  <c r="G778" i="37"/>
  <c r="L778" i="37"/>
  <c r="M778" i="37"/>
  <c r="D779" i="37"/>
  <c r="E779" i="37"/>
  <c r="G779" i="37"/>
  <c r="L779" i="37"/>
  <c r="M779" i="37"/>
  <c r="D780" i="37"/>
  <c r="E780" i="37"/>
  <c r="G780" i="37"/>
  <c r="L780" i="37"/>
  <c r="M780" i="37"/>
  <c r="D781" i="37"/>
  <c r="E781" i="37"/>
  <c r="G781" i="37"/>
  <c r="L781" i="37"/>
  <c r="M781" i="37"/>
  <c r="D782" i="37"/>
  <c r="E782" i="37"/>
  <c r="G782" i="37"/>
  <c r="L782" i="37"/>
  <c r="M782" i="37"/>
  <c r="D783" i="37"/>
  <c r="E783" i="37"/>
  <c r="G783" i="37"/>
  <c r="L783" i="37"/>
  <c r="M783" i="37"/>
  <c r="D784" i="37"/>
  <c r="E784" i="37"/>
  <c r="G784" i="37"/>
  <c r="L784" i="37"/>
  <c r="M784" i="37"/>
  <c r="D785" i="37"/>
  <c r="E785" i="37"/>
  <c r="G785" i="37"/>
  <c r="L785" i="37"/>
  <c r="M785" i="37"/>
  <c r="D786" i="37"/>
  <c r="E786" i="37"/>
  <c r="G786" i="37"/>
  <c r="L786" i="37"/>
  <c r="M786" i="37"/>
  <c r="D787" i="37"/>
  <c r="E787" i="37"/>
  <c r="G787" i="37"/>
  <c r="L787" i="37"/>
  <c r="M787" i="37"/>
  <c r="D788" i="37"/>
  <c r="E788" i="37"/>
  <c r="G788" i="37"/>
  <c r="L788" i="37"/>
  <c r="M788" i="37"/>
  <c r="D789" i="37"/>
  <c r="E789" i="37"/>
  <c r="G789" i="37"/>
  <c r="L789" i="37"/>
  <c r="M789" i="37"/>
  <c r="D790" i="37"/>
  <c r="E790" i="37"/>
  <c r="G790" i="37"/>
  <c r="L790" i="37"/>
  <c r="M790" i="37"/>
  <c r="D791" i="37"/>
  <c r="E791" i="37"/>
  <c r="G791" i="37"/>
  <c r="L791" i="37"/>
  <c r="M791" i="37"/>
  <c r="D792" i="37"/>
  <c r="E792" i="37"/>
  <c r="G792" i="37"/>
  <c r="L792" i="37"/>
  <c r="M792" i="37"/>
  <c r="D793" i="37"/>
  <c r="E793" i="37"/>
  <c r="G793" i="37"/>
  <c r="L793" i="37"/>
  <c r="M793" i="37"/>
  <c r="D794" i="37"/>
  <c r="E794" i="37"/>
  <c r="G794" i="37"/>
  <c r="L794" i="37"/>
  <c r="M794" i="37"/>
  <c r="D795" i="37"/>
  <c r="E795" i="37"/>
  <c r="G795" i="37"/>
  <c r="L795" i="37"/>
  <c r="M795" i="37"/>
  <c r="D796" i="37"/>
  <c r="E796" i="37"/>
  <c r="G796" i="37"/>
  <c r="L796" i="37"/>
  <c r="M796" i="37"/>
  <c r="D797" i="37"/>
  <c r="E797" i="37"/>
  <c r="G797" i="37"/>
  <c r="L797" i="37"/>
  <c r="M797" i="37"/>
  <c r="D798" i="37"/>
  <c r="E798" i="37"/>
  <c r="G798" i="37"/>
  <c r="L798" i="37"/>
  <c r="M798" i="37"/>
  <c r="D799" i="37"/>
  <c r="E799" i="37"/>
  <c r="G799" i="37"/>
  <c r="L799" i="37"/>
  <c r="M799" i="37"/>
  <c r="D800" i="37"/>
  <c r="E800" i="37"/>
  <c r="G800" i="37"/>
  <c r="L800" i="37"/>
  <c r="M800" i="37"/>
  <c r="D801" i="37"/>
  <c r="E801" i="37"/>
  <c r="G801" i="37"/>
  <c r="L801" i="37"/>
  <c r="M801" i="37"/>
  <c r="D802" i="37"/>
  <c r="E802" i="37"/>
  <c r="G802" i="37"/>
  <c r="L802" i="37"/>
  <c r="M802" i="37"/>
  <c r="D803" i="37"/>
  <c r="E803" i="37"/>
  <c r="G803" i="37"/>
  <c r="L803" i="37"/>
  <c r="M803" i="37"/>
  <c r="D804" i="37"/>
  <c r="E804" i="37"/>
  <c r="G804" i="37"/>
  <c r="L804" i="37"/>
  <c r="M804" i="37"/>
  <c r="D805" i="37"/>
  <c r="E805" i="37"/>
  <c r="G805" i="37"/>
  <c r="L805" i="37"/>
  <c r="M805" i="37"/>
  <c r="D806" i="37"/>
  <c r="E806" i="37"/>
  <c r="G806" i="37"/>
  <c r="L806" i="37"/>
  <c r="M806" i="37"/>
  <c r="D807" i="37"/>
  <c r="E807" i="37"/>
  <c r="G807" i="37"/>
  <c r="L807" i="37"/>
  <c r="M807" i="37"/>
  <c r="D808" i="37"/>
  <c r="E808" i="37"/>
  <c r="G808" i="37"/>
  <c r="L808" i="37"/>
  <c r="M808" i="37"/>
  <c r="D809" i="37"/>
  <c r="E809" i="37"/>
  <c r="G809" i="37"/>
  <c r="L809" i="37"/>
  <c r="M809" i="37"/>
  <c r="D810" i="37"/>
  <c r="E810" i="37"/>
  <c r="G810" i="37"/>
  <c r="L810" i="37"/>
  <c r="M810" i="37"/>
  <c r="D811" i="37"/>
  <c r="E811" i="37"/>
  <c r="G811" i="37"/>
  <c r="L811" i="37"/>
  <c r="M811" i="37"/>
  <c r="D812" i="37"/>
  <c r="E812" i="37"/>
  <c r="G812" i="37"/>
  <c r="L812" i="37"/>
  <c r="M812" i="37"/>
  <c r="D813" i="37"/>
  <c r="E813" i="37"/>
  <c r="G813" i="37"/>
  <c r="L813" i="37"/>
  <c r="M813" i="37"/>
  <c r="D814" i="37"/>
  <c r="E814" i="37"/>
  <c r="G814" i="37"/>
  <c r="L814" i="37"/>
  <c r="M814" i="37"/>
  <c r="D815" i="37"/>
  <c r="E815" i="37"/>
  <c r="G815" i="37"/>
  <c r="L815" i="37"/>
  <c r="M815" i="37"/>
  <c r="D816" i="37"/>
  <c r="E816" i="37"/>
  <c r="G816" i="37"/>
  <c r="L816" i="37"/>
  <c r="M816" i="37"/>
  <c r="D817" i="37"/>
  <c r="E817" i="37"/>
  <c r="G817" i="37"/>
  <c r="L817" i="37"/>
  <c r="M817" i="37"/>
  <c r="D818" i="37"/>
  <c r="E818" i="37"/>
  <c r="G818" i="37"/>
  <c r="L818" i="37"/>
  <c r="M818" i="37"/>
  <c r="D819" i="37"/>
  <c r="E819" i="37"/>
  <c r="G819" i="37"/>
  <c r="L819" i="37"/>
  <c r="M819" i="37"/>
  <c r="D820" i="37"/>
  <c r="E820" i="37"/>
  <c r="G820" i="37"/>
  <c r="L820" i="37"/>
  <c r="M820" i="37"/>
  <c r="D821" i="37"/>
  <c r="E821" i="37"/>
  <c r="G821" i="37"/>
  <c r="L821" i="37"/>
  <c r="M821" i="37"/>
  <c r="D822" i="37"/>
  <c r="E822" i="37"/>
  <c r="G822" i="37"/>
  <c r="L822" i="37"/>
  <c r="M822" i="37"/>
  <c r="D823" i="37"/>
  <c r="E823" i="37"/>
  <c r="G823" i="37"/>
  <c r="L823" i="37"/>
  <c r="M823" i="37"/>
  <c r="D824" i="37"/>
  <c r="E824" i="37"/>
  <c r="G824" i="37"/>
  <c r="L824" i="37"/>
  <c r="M824" i="37"/>
  <c r="D825" i="37"/>
  <c r="E825" i="37"/>
  <c r="G825" i="37"/>
  <c r="L825" i="37"/>
  <c r="M825" i="37"/>
  <c r="D826" i="37"/>
  <c r="E826" i="37"/>
  <c r="G826" i="37"/>
  <c r="L826" i="37"/>
  <c r="M826" i="37"/>
  <c r="D827" i="37"/>
  <c r="E827" i="37"/>
  <c r="G827" i="37"/>
  <c r="L827" i="37"/>
  <c r="M827" i="37"/>
  <c r="D828" i="37"/>
  <c r="E828" i="37"/>
  <c r="G828" i="37"/>
  <c r="L828" i="37"/>
  <c r="M828" i="37"/>
  <c r="D829" i="37"/>
  <c r="E829" i="37"/>
  <c r="G829" i="37"/>
  <c r="L829" i="37"/>
  <c r="M829" i="37"/>
  <c r="D830" i="37"/>
  <c r="E830" i="37"/>
  <c r="G830" i="37"/>
  <c r="L830" i="37"/>
  <c r="M830" i="37"/>
  <c r="D831" i="37"/>
  <c r="E831" i="37"/>
  <c r="G831" i="37"/>
  <c r="L831" i="37"/>
  <c r="M831" i="37"/>
  <c r="D832" i="37"/>
  <c r="E832" i="37"/>
  <c r="G832" i="37"/>
  <c r="L832" i="37"/>
  <c r="M832" i="37"/>
  <c r="D833" i="37"/>
  <c r="E833" i="37"/>
  <c r="G833" i="37"/>
  <c r="L833" i="37"/>
  <c r="M833" i="37"/>
  <c r="D834" i="37"/>
  <c r="E834" i="37"/>
  <c r="G834" i="37"/>
  <c r="L834" i="37"/>
  <c r="M834" i="37"/>
  <c r="D835" i="37"/>
  <c r="E835" i="37"/>
  <c r="G835" i="37"/>
  <c r="L835" i="37"/>
  <c r="M835" i="37"/>
  <c r="D836" i="37"/>
  <c r="E836" i="37"/>
  <c r="G836" i="37"/>
  <c r="L836" i="37"/>
  <c r="M836" i="37"/>
  <c r="D837" i="37"/>
  <c r="E837" i="37"/>
  <c r="G837" i="37"/>
  <c r="L837" i="37"/>
  <c r="M837" i="37"/>
  <c r="D838" i="37"/>
  <c r="E838" i="37"/>
  <c r="G838" i="37"/>
  <c r="L838" i="37"/>
  <c r="M838" i="37"/>
  <c r="D839" i="37"/>
  <c r="E839" i="37"/>
  <c r="G839" i="37"/>
  <c r="L839" i="37"/>
  <c r="M839" i="37"/>
  <c r="D840" i="37"/>
  <c r="E840" i="37"/>
  <c r="G840" i="37"/>
  <c r="L840" i="37"/>
  <c r="M840" i="37"/>
  <c r="D841" i="37"/>
  <c r="E841" i="37"/>
  <c r="G841" i="37"/>
  <c r="L841" i="37"/>
  <c r="M841" i="37"/>
  <c r="D842" i="37"/>
  <c r="E842" i="37"/>
  <c r="G842" i="37"/>
  <c r="L842" i="37"/>
  <c r="M842" i="37"/>
  <c r="D843" i="37"/>
  <c r="E843" i="37"/>
  <c r="G843" i="37"/>
  <c r="L843" i="37"/>
  <c r="M843" i="37"/>
  <c r="D844" i="37"/>
  <c r="E844" i="37"/>
  <c r="G844" i="37"/>
  <c r="L844" i="37"/>
  <c r="M844" i="37"/>
  <c r="D845" i="37"/>
  <c r="E845" i="37"/>
  <c r="G845" i="37"/>
  <c r="L845" i="37"/>
  <c r="M845" i="37"/>
  <c r="D846" i="37"/>
  <c r="E846" i="37"/>
  <c r="G846" i="37"/>
  <c r="L846" i="37"/>
  <c r="M846" i="37"/>
  <c r="D847" i="37"/>
  <c r="E847" i="37"/>
  <c r="G847" i="37"/>
  <c r="L847" i="37"/>
  <c r="M847" i="37"/>
  <c r="D848" i="37"/>
  <c r="E848" i="37"/>
  <c r="G848" i="37"/>
  <c r="L848" i="37"/>
  <c r="M848" i="37"/>
  <c r="D849" i="37"/>
  <c r="E849" i="37"/>
  <c r="G849" i="37"/>
  <c r="L849" i="37"/>
  <c r="M849" i="37"/>
  <c r="D850" i="37"/>
  <c r="E850" i="37"/>
  <c r="G850" i="37"/>
  <c r="L850" i="37"/>
  <c r="M850" i="37"/>
  <c r="D851" i="37"/>
  <c r="E851" i="37"/>
  <c r="G851" i="37"/>
  <c r="L851" i="37"/>
  <c r="M851" i="37"/>
  <c r="D852" i="37"/>
  <c r="E852" i="37"/>
  <c r="G852" i="37"/>
  <c r="L852" i="37"/>
  <c r="M852" i="37"/>
  <c r="D853" i="37"/>
  <c r="E853" i="37"/>
  <c r="G853" i="37"/>
  <c r="L853" i="37"/>
  <c r="M853" i="37"/>
  <c r="D854" i="37"/>
  <c r="E854" i="37"/>
  <c r="G854" i="37"/>
  <c r="L854" i="37"/>
  <c r="M854" i="37"/>
  <c r="D855" i="37"/>
  <c r="E855" i="37"/>
  <c r="G855" i="37"/>
  <c r="L855" i="37"/>
  <c r="M855" i="37"/>
  <c r="D856" i="37"/>
  <c r="E856" i="37"/>
  <c r="G856" i="37"/>
  <c r="L856" i="37"/>
  <c r="M856" i="37"/>
  <c r="D857" i="37"/>
  <c r="E857" i="37"/>
  <c r="G857" i="37"/>
  <c r="L857" i="37"/>
  <c r="M857" i="37"/>
  <c r="D858" i="37"/>
  <c r="E858" i="37"/>
  <c r="G858" i="37"/>
  <c r="L858" i="37"/>
  <c r="M858" i="37"/>
  <c r="D859" i="37"/>
  <c r="E859" i="37"/>
  <c r="G859" i="37"/>
  <c r="L859" i="37"/>
  <c r="M859" i="37"/>
  <c r="D860" i="37"/>
  <c r="E860" i="37"/>
  <c r="G860" i="37"/>
  <c r="L860" i="37"/>
  <c r="M860" i="37"/>
  <c r="D861" i="37"/>
  <c r="E861" i="37"/>
  <c r="G861" i="37"/>
  <c r="L861" i="37"/>
  <c r="M861" i="37"/>
  <c r="D862" i="37"/>
  <c r="E862" i="37"/>
  <c r="G862" i="37"/>
  <c r="L862" i="37"/>
  <c r="M862" i="37"/>
  <c r="D863" i="37"/>
  <c r="E863" i="37"/>
  <c r="G863" i="37"/>
  <c r="L863" i="37"/>
  <c r="M863" i="37"/>
  <c r="D864" i="37"/>
  <c r="E864" i="37"/>
  <c r="G864" i="37"/>
  <c r="L864" i="37"/>
  <c r="M864" i="37"/>
  <c r="D865" i="37"/>
  <c r="E865" i="37"/>
  <c r="G865" i="37"/>
  <c r="L865" i="37"/>
  <c r="M865" i="37"/>
  <c r="D866" i="37"/>
  <c r="E866" i="37"/>
  <c r="G866" i="37"/>
  <c r="L866" i="37"/>
  <c r="M866" i="37"/>
  <c r="D867" i="37"/>
  <c r="E867" i="37"/>
  <c r="G867" i="37"/>
  <c r="L867" i="37"/>
  <c r="M867" i="37"/>
  <c r="D868" i="37"/>
  <c r="E868" i="37"/>
  <c r="G868" i="37"/>
  <c r="L868" i="37"/>
  <c r="M868" i="37"/>
  <c r="D869" i="37"/>
  <c r="E869" i="37"/>
  <c r="G869" i="37"/>
  <c r="L869" i="37"/>
  <c r="M869" i="37"/>
  <c r="D870" i="37"/>
  <c r="E870" i="37"/>
  <c r="G870" i="37"/>
  <c r="L870" i="37"/>
  <c r="M870" i="37"/>
  <c r="D871" i="37"/>
  <c r="E871" i="37"/>
  <c r="G871" i="37"/>
  <c r="L871" i="37"/>
  <c r="M871" i="37"/>
  <c r="D872" i="37"/>
  <c r="E872" i="37"/>
  <c r="G872" i="37"/>
  <c r="L872" i="37"/>
  <c r="M872" i="37"/>
  <c r="D873" i="37"/>
  <c r="E873" i="37"/>
  <c r="G873" i="37"/>
  <c r="L873" i="37"/>
  <c r="M873" i="37"/>
  <c r="D874" i="37"/>
  <c r="E874" i="37"/>
  <c r="G874" i="37"/>
  <c r="L874" i="37"/>
  <c r="M874" i="37"/>
  <c r="D875" i="37"/>
  <c r="E875" i="37"/>
  <c r="G875" i="37"/>
  <c r="L875" i="37"/>
  <c r="M875" i="37"/>
  <c r="D876" i="37"/>
  <c r="E876" i="37"/>
  <c r="G876" i="37"/>
  <c r="L876" i="37"/>
  <c r="M876" i="37"/>
  <c r="D877" i="37"/>
  <c r="E877" i="37"/>
  <c r="G877" i="37"/>
  <c r="L877" i="37"/>
  <c r="M877" i="37"/>
  <c r="D878" i="37"/>
  <c r="E878" i="37"/>
  <c r="G878" i="37"/>
  <c r="L878" i="37"/>
  <c r="M878" i="37"/>
  <c r="D879" i="37"/>
  <c r="E879" i="37"/>
  <c r="G879" i="37"/>
  <c r="L879" i="37"/>
  <c r="M879" i="37"/>
  <c r="D880" i="37"/>
  <c r="E880" i="37"/>
  <c r="G880" i="37"/>
  <c r="L880" i="37"/>
  <c r="M880" i="37"/>
  <c r="D881" i="37"/>
  <c r="E881" i="37"/>
  <c r="G881" i="37"/>
  <c r="L881" i="37"/>
  <c r="M881" i="37"/>
  <c r="D882" i="37"/>
  <c r="E882" i="37"/>
  <c r="G882" i="37"/>
  <c r="L882" i="37"/>
  <c r="M882" i="37"/>
  <c r="D883" i="37"/>
  <c r="E883" i="37"/>
  <c r="G883" i="37"/>
  <c r="L883" i="37"/>
  <c r="M883" i="37"/>
  <c r="D884" i="37"/>
  <c r="E884" i="37"/>
  <c r="G884" i="37"/>
  <c r="L884" i="37"/>
  <c r="M884" i="37"/>
  <c r="D885" i="37"/>
  <c r="E885" i="37"/>
  <c r="G885" i="37"/>
  <c r="L885" i="37"/>
  <c r="M885" i="37"/>
  <c r="D886" i="37"/>
  <c r="E886" i="37"/>
  <c r="G886" i="37"/>
  <c r="L886" i="37"/>
  <c r="M886" i="37"/>
  <c r="D887" i="37"/>
  <c r="E887" i="37"/>
  <c r="G887" i="37"/>
  <c r="L887" i="37"/>
  <c r="M887" i="37"/>
  <c r="D888" i="37"/>
  <c r="E888" i="37"/>
  <c r="G888" i="37"/>
  <c r="L888" i="37"/>
  <c r="M888" i="37"/>
  <c r="D889" i="37"/>
  <c r="E889" i="37"/>
  <c r="G889" i="37"/>
  <c r="L889" i="37"/>
  <c r="M889" i="37"/>
  <c r="D890" i="37"/>
  <c r="E890" i="37"/>
  <c r="G890" i="37"/>
  <c r="L890" i="37"/>
  <c r="M890" i="37"/>
  <c r="D891" i="37"/>
  <c r="E891" i="37"/>
  <c r="G891" i="37"/>
  <c r="L891" i="37"/>
  <c r="M891" i="37"/>
  <c r="D892" i="37"/>
  <c r="E892" i="37"/>
  <c r="G892" i="37"/>
  <c r="L892" i="37"/>
  <c r="M892" i="37"/>
  <c r="D893" i="37"/>
  <c r="E893" i="37"/>
  <c r="G893" i="37"/>
  <c r="L893" i="37"/>
  <c r="M893" i="37"/>
  <c r="D894" i="37"/>
  <c r="E894" i="37"/>
  <c r="G894" i="37"/>
  <c r="L894" i="37"/>
  <c r="M894" i="37"/>
  <c r="D895" i="37"/>
  <c r="E895" i="37"/>
  <c r="G895" i="37"/>
  <c r="L895" i="37"/>
  <c r="M895" i="37"/>
  <c r="D896" i="37"/>
  <c r="E896" i="37"/>
  <c r="G896" i="37"/>
  <c r="L896" i="37"/>
  <c r="M896" i="37"/>
  <c r="D897" i="37"/>
  <c r="E897" i="37"/>
  <c r="G897" i="37"/>
  <c r="L897" i="37"/>
  <c r="M897" i="37"/>
  <c r="D898" i="37"/>
  <c r="E898" i="37"/>
  <c r="G898" i="37"/>
  <c r="L898" i="37"/>
  <c r="M898" i="37"/>
  <c r="D899" i="37"/>
  <c r="E899" i="37"/>
  <c r="G899" i="37"/>
  <c r="L899" i="37"/>
  <c r="M899" i="37"/>
  <c r="D900" i="37"/>
  <c r="E900" i="37"/>
  <c r="G900" i="37"/>
  <c r="L900" i="37"/>
  <c r="M900" i="37"/>
  <c r="D901" i="37"/>
  <c r="E901" i="37"/>
  <c r="G901" i="37"/>
  <c r="L901" i="37"/>
  <c r="M901" i="37"/>
  <c r="D902" i="37"/>
  <c r="E902" i="37"/>
  <c r="G902" i="37"/>
  <c r="L902" i="37"/>
  <c r="M902" i="37"/>
  <c r="D903" i="37"/>
  <c r="E903" i="37"/>
  <c r="G903" i="37"/>
  <c r="L903" i="37"/>
  <c r="M903" i="37"/>
  <c r="D904" i="37"/>
  <c r="E904" i="37"/>
  <c r="G904" i="37"/>
  <c r="L904" i="37"/>
  <c r="M904" i="37"/>
  <c r="D905" i="37"/>
  <c r="E905" i="37"/>
  <c r="G905" i="37"/>
  <c r="L905" i="37"/>
  <c r="M905" i="37"/>
  <c r="D906" i="37"/>
  <c r="E906" i="37"/>
  <c r="G906" i="37"/>
  <c r="L906" i="37"/>
  <c r="M906" i="37"/>
  <c r="D907" i="37"/>
  <c r="E907" i="37"/>
  <c r="G907" i="37"/>
  <c r="L907" i="37"/>
  <c r="M907" i="37"/>
  <c r="D908" i="37"/>
  <c r="E908" i="37"/>
  <c r="G908" i="37"/>
  <c r="L908" i="37"/>
  <c r="M908" i="37"/>
  <c r="D909" i="37"/>
  <c r="E909" i="37"/>
  <c r="G909" i="37"/>
  <c r="L909" i="37"/>
  <c r="M909" i="37"/>
  <c r="D910" i="37"/>
  <c r="E910" i="37"/>
  <c r="G910" i="37"/>
  <c r="L910" i="37"/>
  <c r="M910" i="37"/>
  <c r="D911" i="37"/>
  <c r="E911" i="37"/>
  <c r="G911" i="37"/>
  <c r="L911" i="37"/>
  <c r="M911" i="37"/>
  <c r="D912" i="37"/>
  <c r="E912" i="37"/>
  <c r="G912" i="37"/>
  <c r="L912" i="37"/>
  <c r="M912" i="37"/>
  <c r="D913" i="37"/>
  <c r="E913" i="37"/>
  <c r="G913" i="37"/>
  <c r="L913" i="37"/>
  <c r="M913" i="37"/>
  <c r="D914" i="37"/>
  <c r="E914" i="37"/>
  <c r="G914" i="37"/>
  <c r="L914" i="37"/>
  <c r="M914" i="37"/>
  <c r="D915" i="37"/>
  <c r="E915" i="37"/>
  <c r="G915" i="37"/>
  <c r="L915" i="37"/>
  <c r="M915" i="37"/>
  <c r="D916" i="37"/>
  <c r="E916" i="37"/>
  <c r="G916" i="37"/>
  <c r="L916" i="37"/>
  <c r="M916" i="37"/>
  <c r="D917" i="37"/>
  <c r="E917" i="37"/>
  <c r="G917" i="37"/>
  <c r="L917" i="37"/>
  <c r="M917" i="37"/>
  <c r="D918" i="37"/>
  <c r="E918" i="37"/>
  <c r="G918" i="37"/>
  <c r="L918" i="37"/>
  <c r="M918" i="37"/>
  <c r="D919" i="37"/>
  <c r="E919" i="37"/>
  <c r="G919" i="37"/>
  <c r="L919" i="37"/>
  <c r="M919" i="37"/>
  <c r="D920" i="37"/>
  <c r="E920" i="37"/>
  <c r="G920" i="37"/>
  <c r="L920" i="37"/>
  <c r="M920" i="37"/>
  <c r="D921" i="37"/>
  <c r="E921" i="37"/>
  <c r="G921" i="37"/>
  <c r="L921" i="37"/>
  <c r="M921" i="37"/>
  <c r="D922" i="37"/>
  <c r="E922" i="37"/>
  <c r="G922" i="37"/>
  <c r="L922" i="37"/>
  <c r="M922" i="37"/>
  <c r="D923" i="37"/>
  <c r="E923" i="37"/>
  <c r="G923" i="37"/>
  <c r="L923" i="37"/>
  <c r="M923" i="37"/>
  <c r="D924" i="37"/>
  <c r="E924" i="37"/>
  <c r="G924" i="37"/>
  <c r="L924" i="37"/>
  <c r="M924" i="37"/>
  <c r="D925" i="37"/>
  <c r="E925" i="37"/>
  <c r="G925" i="37"/>
  <c r="L925" i="37"/>
  <c r="M925" i="37"/>
  <c r="D926" i="37"/>
  <c r="E926" i="37"/>
  <c r="G926" i="37"/>
  <c r="L926" i="37"/>
  <c r="M926" i="37"/>
  <c r="D927" i="37"/>
  <c r="E927" i="37"/>
  <c r="G927" i="37"/>
  <c r="L927" i="37"/>
  <c r="M927" i="37"/>
  <c r="D928" i="37"/>
  <c r="E928" i="37"/>
  <c r="G928" i="37"/>
  <c r="L928" i="37"/>
  <c r="M928" i="37"/>
  <c r="D929" i="37"/>
  <c r="E929" i="37"/>
  <c r="G929" i="37"/>
  <c r="L929" i="37"/>
  <c r="M929" i="37"/>
  <c r="D930" i="37"/>
  <c r="E930" i="37"/>
  <c r="G930" i="37"/>
  <c r="L930" i="37"/>
  <c r="M930" i="37"/>
  <c r="D931" i="37"/>
  <c r="E931" i="37"/>
  <c r="G931" i="37"/>
  <c r="L931" i="37"/>
  <c r="M931" i="37"/>
  <c r="D932" i="37"/>
  <c r="E932" i="37"/>
  <c r="G932" i="37"/>
  <c r="L932" i="37"/>
  <c r="M932" i="37"/>
  <c r="D933" i="37"/>
  <c r="E933" i="37"/>
  <c r="G933" i="37"/>
  <c r="L933" i="37"/>
  <c r="M933" i="37"/>
  <c r="D934" i="37"/>
  <c r="E934" i="37"/>
  <c r="G934" i="37"/>
  <c r="L934" i="37"/>
  <c r="M934" i="37"/>
  <c r="D935" i="37"/>
  <c r="E935" i="37"/>
  <c r="G935" i="37"/>
  <c r="L935" i="37"/>
  <c r="M935" i="37"/>
  <c r="D936" i="37"/>
  <c r="E936" i="37"/>
  <c r="G936" i="37"/>
  <c r="L936" i="37"/>
  <c r="M936" i="37"/>
  <c r="D937" i="37"/>
  <c r="E937" i="37"/>
  <c r="G937" i="37"/>
  <c r="L937" i="37"/>
  <c r="M937" i="37"/>
  <c r="D938" i="37"/>
  <c r="E938" i="37"/>
  <c r="G938" i="37"/>
  <c r="L938" i="37"/>
  <c r="M938" i="37"/>
  <c r="D939" i="37"/>
  <c r="E939" i="37"/>
  <c r="G939" i="37"/>
  <c r="L939" i="37"/>
  <c r="M939" i="37"/>
  <c r="D940" i="37"/>
  <c r="E940" i="37"/>
  <c r="G940" i="37"/>
  <c r="L940" i="37"/>
  <c r="M940" i="37"/>
  <c r="D941" i="37"/>
  <c r="E941" i="37"/>
  <c r="G941" i="37"/>
  <c r="L941" i="37"/>
  <c r="M941" i="37"/>
  <c r="D942" i="37"/>
  <c r="E942" i="37"/>
  <c r="G942" i="37"/>
  <c r="L942" i="37"/>
  <c r="M942" i="37"/>
  <c r="D943" i="37"/>
  <c r="E943" i="37"/>
  <c r="G943" i="37"/>
  <c r="L943" i="37"/>
  <c r="M943" i="37"/>
  <c r="D944" i="37"/>
  <c r="E944" i="37"/>
  <c r="G944" i="37"/>
  <c r="L944" i="37"/>
  <c r="M944" i="37"/>
  <c r="D945" i="37"/>
  <c r="E945" i="37"/>
  <c r="G945" i="37"/>
  <c r="L945" i="37"/>
  <c r="M945" i="37"/>
  <c r="D946" i="37"/>
  <c r="E946" i="37"/>
  <c r="G946" i="37"/>
  <c r="L946" i="37"/>
  <c r="M946" i="37"/>
  <c r="D947" i="37"/>
  <c r="E947" i="37"/>
  <c r="G947" i="37"/>
  <c r="L947" i="37"/>
  <c r="M947" i="37"/>
  <c r="D948" i="37"/>
  <c r="E948" i="37"/>
  <c r="G948" i="37"/>
  <c r="L948" i="37"/>
  <c r="M948" i="37"/>
  <c r="D949" i="37"/>
  <c r="E949" i="37"/>
  <c r="G949" i="37"/>
  <c r="L949" i="37"/>
  <c r="M949" i="37"/>
  <c r="D950" i="37"/>
  <c r="E950" i="37"/>
  <c r="G950" i="37"/>
  <c r="L950" i="37"/>
  <c r="M950" i="37"/>
  <c r="D951" i="37"/>
  <c r="E951" i="37"/>
  <c r="G951" i="37"/>
  <c r="L951" i="37"/>
  <c r="M951" i="37"/>
  <c r="D952" i="37"/>
  <c r="E952" i="37"/>
  <c r="G952" i="37"/>
  <c r="L952" i="37"/>
  <c r="M952" i="37"/>
  <c r="D953" i="37"/>
  <c r="E953" i="37"/>
  <c r="G953" i="37"/>
  <c r="L953" i="37"/>
  <c r="M953" i="37"/>
  <c r="D954" i="37"/>
  <c r="E954" i="37"/>
  <c r="G954" i="37"/>
  <c r="L954" i="37"/>
  <c r="M954" i="37"/>
  <c r="D955" i="37"/>
  <c r="E955" i="37"/>
  <c r="G955" i="37"/>
  <c r="L955" i="37"/>
  <c r="M955" i="37"/>
  <c r="D956" i="37"/>
  <c r="E956" i="37"/>
  <c r="G956" i="37"/>
  <c r="L956" i="37"/>
  <c r="M956" i="37"/>
  <c r="D957" i="37"/>
  <c r="E957" i="37"/>
  <c r="G957" i="37"/>
  <c r="L957" i="37"/>
  <c r="M957" i="37"/>
  <c r="D958" i="37"/>
  <c r="E958" i="37"/>
  <c r="G958" i="37"/>
  <c r="L958" i="37"/>
  <c r="M958" i="37"/>
  <c r="D959" i="37"/>
  <c r="E959" i="37"/>
  <c r="G959" i="37"/>
  <c r="L959" i="37"/>
  <c r="M959" i="37"/>
  <c r="D960" i="37"/>
  <c r="E960" i="37"/>
  <c r="G960" i="37"/>
  <c r="L960" i="37"/>
  <c r="M960" i="37"/>
  <c r="D961" i="37"/>
  <c r="E961" i="37"/>
  <c r="G961" i="37"/>
  <c r="L961" i="37"/>
  <c r="M961" i="37"/>
  <c r="D962" i="37"/>
  <c r="E962" i="37"/>
  <c r="G962" i="37"/>
  <c r="L962" i="37"/>
  <c r="M962" i="37"/>
  <c r="D963" i="37"/>
  <c r="E963" i="37"/>
  <c r="G963" i="37"/>
  <c r="L963" i="37"/>
  <c r="M963" i="37"/>
  <c r="D964" i="37"/>
  <c r="E964" i="37"/>
  <c r="G964" i="37"/>
  <c r="L964" i="37"/>
  <c r="M964" i="37"/>
  <c r="D965" i="37"/>
  <c r="E965" i="37"/>
  <c r="G965" i="37"/>
  <c r="L965" i="37"/>
  <c r="M965" i="37"/>
  <c r="D966" i="37"/>
  <c r="E966" i="37"/>
  <c r="G966" i="37"/>
  <c r="L966" i="37"/>
  <c r="M966" i="37"/>
  <c r="D967" i="37"/>
  <c r="E967" i="37"/>
  <c r="G967" i="37"/>
  <c r="L967" i="37"/>
  <c r="M967" i="37"/>
  <c r="D968" i="37"/>
  <c r="E968" i="37"/>
  <c r="G968" i="37"/>
  <c r="L968" i="37"/>
  <c r="M968" i="37"/>
  <c r="D969" i="37"/>
  <c r="E969" i="37"/>
  <c r="G969" i="37"/>
  <c r="L969" i="37"/>
  <c r="M969" i="37"/>
  <c r="D970" i="37"/>
  <c r="E970" i="37"/>
  <c r="G970" i="37"/>
  <c r="L970" i="37"/>
  <c r="M970" i="37"/>
  <c r="D971" i="37"/>
  <c r="E971" i="37"/>
  <c r="G971" i="37"/>
  <c r="L971" i="37"/>
  <c r="M971" i="37"/>
  <c r="D972" i="37"/>
  <c r="E972" i="37"/>
  <c r="G972" i="37"/>
  <c r="L972" i="37"/>
  <c r="M972" i="37"/>
  <c r="D973" i="37"/>
  <c r="E973" i="37"/>
  <c r="G973" i="37"/>
  <c r="L973" i="37"/>
  <c r="M973" i="37"/>
  <c r="D974" i="37"/>
  <c r="E974" i="37"/>
  <c r="G974" i="37"/>
  <c r="L974" i="37"/>
  <c r="M974" i="37"/>
  <c r="D975" i="37"/>
  <c r="E975" i="37"/>
  <c r="G975" i="37"/>
  <c r="L975" i="37"/>
  <c r="M975" i="37"/>
  <c r="D976" i="37"/>
  <c r="E976" i="37"/>
  <c r="G976" i="37"/>
  <c r="L976" i="37"/>
  <c r="M976" i="37"/>
  <c r="D977" i="37"/>
  <c r="E977" i="37"/>
  <c r="G977" i="37"/>
  <c r="L977" i="37"/>
  <c r="M977" i="37"/>
  <c r="D978" i="37"/>
  <c r="E978" i="37"/>
  <c r="G978" i="37"/>
  <c r="L978" i="37"/>
  <c r="M978" i="37"/>
  <c r="D979" i="37"/>
  <c r="E979" i="37"/>
  <c r="G979" i="37"/>
  <c r="L979" i="37"/>
  <c r="M979" i="37"/>
  <c r="D980" i="37"/>
  <c r="E980" i="37"/>
  <c r="G980" i="37"/>
  <c r="L980" i="37"/>
  <c r="M980" i="37"/>
  <c r="D981" i="37"/>
  <c r="E981" i="37"/>
  <c r="G981" i="37"/>
  <c r="L981" i="37"/>
  <c r="M981" i="37"/>
  <c r="D982" i="37"/>
  <c r="E982" i="37"/>
  <c r="G982" i="37"/>
  <c r="L982" i="37"/>
  <c r="M982" i="37"/>
  <c r="D983" i="37"/>
  <c r="E983" i="37"/>
  <c r="G983" i="37"/>
  <c r="L983" i="37"/>
  <c r="M983" i="37"/>
  <c r="D984" i="37"/>
  <c r="E984" i="37"/>
  <c r="G984" i="37"/>
  <c r="L984" i="37"/>
  <c r="M984" i="37"/>
  <c r="D985" i="37"/>
  <c r="E985" i="37"/>
  <c r="G985" i="37"/>
  <c r="L985" i="37"/>
  <c r="M985" i="37"/>
  <c r="D986" i="37"/>
  <c r="E986" i="37"/>
  <c r="G986" i="37"/>
  <c r="L986" i="37"/>
  <c r="M986" i="37"/>
  <c r="D987" i="37"/>
  <c r="E987" i="37"/>
  <c r="G987" i="37"/>
  <c r="L987" i="37"/>
  <c r="M987" i="37"/>
  <c r="D988" i="37"/>
  <c r="E988" i="37"/>
  <c r="G988" i="37"/>
  <c r="L988" i="37"/>
  <c r="M988" i="37"/>
  <c r="D989" i="37"/>
  <c r="E989" i="37"/>
  <c r="G989" i="37"/>
  <c r="L989" i="37"/>
  <c r="M989" i="37"/>
  <c r="D990" i="37"/>
  <c r="E990" i="37"/>
  <c r="G990" i="37"/>
  <c r="L990" i="37"/>
  <c r="M990" i="37"/>
  <c r="D991" i="37"/>
  <c r="E991" i="37"/>
  <c r="G991" i="37"/>
  <c r="L991" i="37"/>
  <c r="M991" i="37"/>
  <c r="D992" i="37"/>
  <c r="E992" i="37"/>
  <c r="G992" i="37"/>
  <c r="L992" i="37"/>
  <c r="M992" i="37"/>
  <c r="D993" i="37"/>
  <c r="E993" i="37"/>
  <c r="G993" i="37"/>
  <c r="L993" i="37"/>
  <c r="M993" i="37"/>
  <c r="D994" i="37"/>
  <c r="E994" i="37"/>
  <c r="G994" i="37"/>
  <c r="L994" i="37"/>
  <c r="M994" i="37"/>
  <c r="D995" i="37"/>
  <c r="E995" i="37"/>
  <c r="G995" i="37"/>
  <c r="L995" i="37"/>
  <c r="M995" i="37"/>
  <c r="D996" i="37"/>
  <c r="E996" i="37"/>
  <c r="G996" i="37"/>
  <c r="L996" i="37"/>
  <c r="M996" i="37"/>
  <c r="D997" i="37"/>
  <c r="E997" i="37"/>
  <c r="G997" i="37"/>
  <c r="L997" i="37"/>
  <c r="M997" i="37"/>
  <c r="D998" i="37"/>
  <c r="E998" i="37"/>
  <c r="G998" i="37"/>
  <c r="L998" i="37"/>
  <c r="M998" i="37"/>
  <c r="D999" i="37"/>
  <c r="E999" i="37"/>
  <c r="G999" i="37"/>
  <c r="L999" i="37"/>
  <c r="M999" i="37"/>
  <c r="D1000" i="37"/>
  <c r="E1000" i="37"/>
  <c r="G1000" i="37"/>
  <c r="L1000" i="37"/>
  <c r="M1000" i="37"/>
  <c r="D1001" i="37"/>
  <c r="E1001" i="37"/>
  <c r="G1001" i="37"/>
  <c r="L1001" i="37"/>
  <c r="M1001" i="37"/>
  <c r="D2" i="37"/>
  <c r="E2" i="37" s="1"/>
  <c r="B20" i="47"/>
  <c r="B19" i="47"/>
  <c r="B18" i="47"/>
  <c r="B17" i="47"/>
  <c r="B12" i="47"/>
  <c r="B11" i="47"/>
  <c r="B10" i="47"/>
  <c r="B9" i="47"/>
  <c r="B4" i="47"/>
  <c r="B2" i="47"/>
  <c r="E46" i="19" s="1"/>
  <c r="F46" i="19" s="1"/>
  <c r="B1" i="47"/>
  <c r="B3" i="47"/>
  <c r="C5" i="45" l="1"/>
  <c r="F7" i="46"/>
  <c r="G26" i="49"/>
  <c r="H26" i="49" s="1"/>
  <c r="K26" i="49"/>
  <c r="K61" i="49"/>
  <c r="G61" i="49"/>
  <c r="H61" i="49" s="1"/>
  <c r="G24" i="49"/>
  <c r="H24" i="49" s="1"/>
  <c r="K24" i="49"/>
  <c r="G17" i="49"/>
  <c r="H17" i="49" s="1"/>
  <c r="K17" i="49"/>
  <c r="K53" i="49"/>
  <c r="L53" i="49" s="1"/>
  <c r="G53" i="49"/>
  <c r="H53" i="49" s="1"/>
  <c r="G32" i="49"/>
  <c r="H32" i="49" s="1"/>
  <c r="K32" i="49"/>
  <c r="G65" i="49"/>
  <c r="H65" i="49" s="1"/>
  <c r="K65" i="49"/>
  <c r="G16" i="49"/>
  <c r="H16" i="49" s="1"/>
  <c r="K16" i="49"/>
  <c r="G33" i="49"/>
  <c r="H33" i="49" s="1"/>
  <c r="K33" i="49"/>
  <c r="L15" i="49"/>
  <c r="K15" i="49"/>
  <c r="G15" i="49"/>
  <c r="H15" i="49" s="1"/>
  <c r="K59" i="49"/>
  <c r="G59" i="49"/>
  <c r="H59" i="49" s="1"/>
  <c r="K14" i="49"/>
  <c r="G14" i="49"/>
  <c r="H14" i="49" s="1"/>
  <c r="G58" i="49"/>
  <c r="H58" i="49" s="1"/>
  <c r="K58" i="49"/>
  <c r="K52" i="49"/>
  <c r="G52" i="49"/>
  <c r="H52" i="49" s="1"/>
  <c r="G10" i="49"/>
  <c r="H10" i="49" s="1"/>
  <c r="K10" i="49"/>
  <c r="L10" i="49" s="1"/>
  <c r="G25" i="49"/>
  <c r="H25" i="49" s="1"/>
  <c r="K25" i="49"/>
  <c r="K38" i="49"/>
  <c r="G38" i="49"/>
  <c r="H38" i="49" s="1"/>
  <c r="K6" i="49"/>
  <c r="G6" i="49"/>
  <c r="H6" i="49" s="1"/>
  <c r="G64" i="49"/>
  <c r="H64" i="49" s="1"/>
  <c r="K64" i="49"/>
  <c r="L64" i="49" s="1"/>
  <c r="G56" i="49"/>
  <c r="H56" i="49" s="1"/>
  <c r="K56" i="49"/>
  <c r="L56" i="49" s="1"/>
  <c r="G50" i="49"/>
  <c r="H50" i="49" s="1"/>
  <c r="K50" i="49"/>
  <c r="G8" i="49"/>
  <c r="H8" i="49" s="1"/>
  <c r="K8" i="49"/>
  <c r="G49" i="49"/>
  <c r="H49" i="49" s="1"/>
  <c r="K49" i="49"/>
  <c r="L49" i="49" s="1"/>
  <c r="G34" i="49"/>
  <c r="H34" i="49" s="1"/>
  <c r="K34" i="49"/>
  <c r="G48" i="49"/>
  <c r="H48" i="49" s="1"/>
  <c r="K48" i="49"/>
  <c r="L48" i="49" s="1"/>
  <c r="K13" i="49"/>
  <c r="G13" i="49"/>
  <c r="H13" i="49" s="1"/>
  <c r="K62" i="49"/>
  <c r="L62" i="49" s="1"/>
  <c r="G62" i="49"/>
  <c r="H62" i="49" s="1"/>
  <c r="K44" i="49"/>
  <c r="G44" i="49"/>
  <c r="H44" i="49" s="1"/>
  <c r="G66" i="49"/>
  <c r="H66" i="49" s="1"/>
  <c r="K66" i="49"/>
  <c r="K4" i="49"/>
  <c r="G4" i="49"/>
  <c r="H4" i="49" s="1"/>
  <c r="K22" i="49"/>
  <c r="L22" i="49" s="1"/>
  <c r="G22" i="49"/>
  <c r="H22" i="49" s="1"/>
  <c r="K36" i="49"/>
  <c r="G36" i="49"/>
  <c r="H36" i="49" s="1"/>
  <c r="K46" i="49"/>
  <c r="G46" i="49"/>
  <c r="H46" i="49" s="1"/>
  <c r="K5" i="49"/>
  <c r="G5" i="49"/>
  <c r="H5" i="49" s="1"/>
  <c r="G41" i="49"/>
  <c r="H41" i="49" s="1"/>
  <c r="K41" i="49"/>
  <c r="L41" i="49" s="1"/>
  <c r="G42" i="49"/>
  <c r="H42" i="49" s="1"/>
  <c r="K42" i="49"/>
  <c r="L42" i="49" s="1"/>
  <c r="G40" i="49"/>
  <c r="H40" i="49" s="1"/>
  <c r="K40" i="49"/>
  <c r="G18" i="49"/>
  <c r="H18" i="49" s="1"/>
  <c r="K18" i="49"/>
  <c r="K55" i="49"/>
  <c r="G55" i="49"/>
  <c r="H55" i="49" s="1"/>
  <c r="K28" i="49"/>
  <c r="G28" i="49"/>
  <c r="H28" i="49" s="1"/>
  <c r="K12" i="49"/>
  <c r="G12" i="49"/>
  <c r="H12" i="49" s="1"/>
  <c r="K20" i="49"/>
  <c r="G20" i="49"/>
  <c r="H20" i="49" s="1"/>
  <c r="K30" i="49"/>
  <c r="L30" i="49" s="1"/>
  <c r="G30" i="49"/>
  <c r="H30" i="49" s="1"/>
  <c r="K45" i="49"/>
  <c r="G45" i="49"/>
  <c r="H45" i="49" s="1"/>
  <c r="F74" i="49"/>
  <c r="M74" i="49" s="1"/>
  <c r="N74" i="49" s="1"/>
  <c r="G78" i="49"/>
  <c r="H78" i="49" s="1"/>
  <c r="K78" i="49"/>
  <c r="I85" i="49"/>
  <c r="J85" i="49" s="1"/>
  <c r="K85" i="49"/>
  <c r="L85" i="49" s="1"/>
  <c r="G85" i="49"/>
  <c r="H85" i="49" s="1"/>
  <c r="K82" i="49"/>
  <c r="G82" i="49"/>
  <c r="H82" i="49" s="1"/>
  <c r="G86" i="49"/>
  <c r="H86" i="49" s="1"/>
  <c r="K86" i="49"/>
  <c r="K76" i="49"/>
  <c r="G76" i="49"/>
  <c r="H76" i="49" s="1"/>
  <c r="G72" i="49"/>
  <c r="H72" i="49" s="1"/>
  <c r="K72" i="49"/>
  <c r="L72" i="49" s="1"/>
  <c r="K108" i="49"/>
  <c r="G108" i="49"/>
  <c r="H108" i="49" s="1"/>
  <c r="K100" i="49"/>
  <c r="G100" i="49"/>
  <c r="H100" i="49" s="1"/>
  <c r="G73" i="49"/>
  <c r="H73" i="49" s="1"/>
  <c r="K73" i="49"/>
  <c r="L73" i="49" s="1"/>
  <c r="K84" i="49"/>
  <c r="G84" i="49"/>
  <c r="H84" i="49" s="1"/>
  <c r="K107" i="49"/>
  <c r="G107" i="49"/>
  <c r="H107" i="49" s="1"/>
  <c r="K94" i="49"/>
  <c r="G94" i="49"/>
  <c r="H94" i="49" s="1"/>
  <c r="K101" i="49"/>
  <c r="G101" i="49"/>
  <c r="H101" i="49" s="1"/>
  <c r="K110" i="49"/>
  <c r="G110" i="49"/>
  <c r="H110" i="49" s="1"/>
  <c r="G89" i="49"/>
  <c r="H89" i="49" s="1"/>
  <c r="K89" i="49"/>
  <c r="L89" i="49" s="1"/>
  <c r="G98" i="49"/>
  <c r="H98" i="49" s="1"/>
  <c r="K98" i="49"/>
  <c r="G104" i="49"/>
  <c r="H104" i="49" s="1"/>
  <c r="K104" i="49"/>
  <c r="K92" i="49"/>
  <c r="G92" i="49"/>
  <c r="H92" i="49" s="1"/>
  <c r="G95" i="49"/>
  <c r="H95" i="49" s="1"/>
  <c r="K95" i="49"/>
  <c r="G103" i="49"/>
  <c r="H103" i="49" s="1"/>
  <c r="K103" i="49"/>
  <c r="G97" i="49"/>
  <c r="H97" i="49" s="1"/>
  <c r="K97" i="49"/>
  <c r="K70" i="49"/>
  <c r="L70" i="49" s="1"/>
  <c r="G70" i="49"/>
  <c r="H70" i="49" s="1"/>
  <c r="I79" i="49"/>
  <c r="J79" i="49" s="1"/>
  <c r="G79" i="49"/>
  <c r="H79" i="49" s="1"/>
  <c r="K79" i="49"/>
  <c r="L79" i="49" s="1"/>
  <c r="K74" i="49"/>
  <c r="L74" i="49" s="1"/>
  <c r="G74" i="49"/>
  <c r="H74" i="49" s="1"/>
  <c r="K90" i="49"/>
  <c r="L90" i="49" s="1"/>
  <c r="G90" i="49"/>
  <c r="H90" i="49" s="1"/>
  <c r="F90" i="49"/>
  <c r="M90" i="49" s="1"/>
  <c r="N90" i="49" s="1"/>
  <c r="K99" i="49"/>
  <c r="G99" i="49"/>
  <c r="H99" i="49" s="1"/>
  <c r="G80" i="49"/>
  <c r="H80" i="49" s="1"/>
  <c r="K80" i="49"/>
  <c r="L80" i="49" s="1"/>
  <c r="F89" i="49"/>
  <c r="M89" i="49" s="1"/>
  <c r="N89" i="49" s="1"/>
  <c r="K109" i="49"/>
  <c r="G109" i="49"/>
  <c r="H109" i="49" s="1"/>
  <c r="I105" i="49"/>
  <c r="J105" i="49" s="1"/>
  <c r="G105" i="49"/>
  <c r="H105" i="49" s="1"/>
  <c r="K105" i="49"/>
  <c r="L105" i="49" s="1"/>
  <c r="G146" i="49"/>
  <c r="H146" i="49" s="1"/>
  <c r="K146" i="49"/>
  <c r="L146" i="49" s="1"/>
  <c r="G198" i="49"/>
  <c r="H198" i="49" s="1"/>
  <c r="K198" i="49"/>
  <c r="G199" i="49"/>
  <c r="H199" i="49" s="1"/>
  <c r="K199" i="49"/>
  <c r="K187" i="49"/>
  <c r="G187" i="49"/>
  <c r="H187" i="49" s="1"/>
  <c r="G190" i="49"/>
  <c r="H190" i="49" s="1"/>
  <c r="K190" i="49"/>
  <c r="I146" i="49"/>
  <c r="J146" i="49" s="1"/>
  <c r="K140" i="49"/>
  <c r="G140" i="49"/>
  <c r="H140" i="49" s="1"/>
  <c r="K125" i="49"/>
  <c r="G125" i="49"/>
  <c r="H125" i="49" s="1"/>
  <c r="F120" i="49"/>
  <c r="M120" i="49" s="1"/>
  <c r="N120" i="49" s="1"/>
  <c r="G120" i="49"/>
  <c r="H120" i="49" s="1"/>
  <c r="K120" i="49"/>
  <c r="L120" i="49" s="1"/>
  <c r="K188" i="49"/>
  <c r="G188" i="49"/>
  <c r="H188" i="49" s="1"/>
  <c r="G183" i="49"/>
  <c r="H183" i="49" s="1"/>
  <c r="K183" i="49"/>
  <c r="G184" i="49"/>
  <c r="H184" i="49" s="1"/>
  <c r="K184" i="49"/>
  <c r="F114" i="49"/>
  <c r="M114" i="49" s="1"/>
  <c r="N114" i="49" s="1"/>
  <c r="K114" i="49"/>
  <c r="L114" i="49" s="1"/>
  <c r="G114" i="49"/>
  <c r="H114" i="49" s="1"/>
  <c r="G189" i="49"/>
  <c r="H189" i="49" s="1"/>
  <c r="K189" i="49"/>
  <c r="I174" i="49"/>
  <c r="J174" i="49" s="1"/>
  <c r="G174" i="49"/>
  <c r="H174" i="49" s="1"/>
  <c r="K174" i="49"/>
  <c r="L174" i="49" s="1"/>
  <c r="F174" i="49"/>
  <c r="M174" i="49" s="1"/>
  <c r="N174" i="49" s="1"/>
  <c r="K179" i="49"/>
  <c r="G179" i="49"/>
  <c r="H179" i="49" s="1"/>
  <c r="G135" i="49"/>
  <c r="H135" i="49" s="1"/>
  <c r="K135" i="49"/>
  <c r="G143" i="49"/>
  <c r="H143" i="49" s="1"/>
  <c r="K143" i="49"/>
  <c r="K133" i="49"/>
  <c r="G133" i="49"/>
  <c r="H133" i="49" s="1"/>
  <c r="K124" i="49"/>
  <c r="G124" i="49"/>
  <c r="H124" i="49" s="1"/>
  <c r="K139" i="49"/>
  <c r="G139" i="49"/>
  <c r="H139" i="49" s="1"/>
  <c r="K123" i="49"/>
  <c r="G123" i="49"/>
  <c r="H123" i="49" s="1"/>
  <c r="K164" i="49"/>
  <c r="L164" i="49" s="1"/>
  <c r="G164" i="49"/>
  <c r="H164" i="49" s="1"/>
  <c r="K172" i="49"/>
  <c r="L172" i="49" s="1"/>
  <c r="G172" i="49"/>
  <c r="H172" i="49" s="1"/>
  <c r="I130" i="49"/>
  <c r="J130" i="49" s="1"/>
  <c r="K130" i="49"/>
  <c r="L130" i="49" s="1"/>
  <c r="G130" i="49"/>
  <c r="H130" i="49" s="1"/>
  <c r="G200" i="49"/>
  <c r="H200" i="49" s="1"/>
  <c r="K200" i="49"/>
  <c r="G159" i="49"/>
  <c r="H159" i="49" s="1"/>
  <c r="K159" i="49"/>
  <c r="K197" i="49"/>
  <c r="G197" i="49"/>
  <c r="H197" i="49" s="1"/>
  <c r="F122" i="49"/>
  <c r="M122" i="49" s="1"/>
  <c r="N122" i="49" s="1"/>
  <c r="G158" i="49"/>
  <c r="H158" i="49" s="1"/>
  <c r="K158" i="49"/>
  <c r="G176" i="49"/>
  <c r="H176" i="49" s="1"/>
  <c r="K176" i="49"/>
  <c r="G136" i="49"/>
  <c r="H136" i="49" s="1"/>
  <c r="K136" i="49"/>
  <c r="G127" i="49"/>
  <c r="H127" i="49" s="1"/>
  <c r="K127" i="49"/>
  <c r="G111" i="49"/>
  <c r="H111" i="49" s="1"/>
  <c r="K111" i="49"/>
  <c r="G134" i="49"/>
  <c r="H134" i="49" s="1"/>
  <c r="K134" i="49"/>
  <c r="K122" i="49"/>
  <c r="L122" i="49" s="1"/>
  <c r="G122" i="49"/>
  <c r="H122" i="49" s="1"/>
  <c r="G192" i="49"/>
  <c r="H192" i="49" s="1"/>
  <c r="K192" i="49"/>
  <c r="G191" i="49"/>
  <c r="H191" i="49" s="1"/>
  <c r="K191" i="49"/>
  <c r="K163" i="49"/>
  <c r="G163" i="49"/>
  <c r="H163" i="49" s="1"/>
  <c r="G177" i="49"/>
  <c r="H177" i="49" s="1"/>
  <c r="K177" i="49"/>
  <c r="K116" i="49"/>
  <c r="G116" i="49"/>
  <c r="H116" i="49" s="1"/>
  <c r="G121" i="49"/>
  <c r="H121" i="49" s="1"/>
  <c r="K121" i="49"/>
  <c r="G160" i="49"/>
  <c r="H160" i="49" s="1"/>
  <c r="K160" i="49"/>
  <c r="G129" i="49"/>
  <c r="H129" i="49" s="1"/>
  <c r="K129" i="49"/>
  <c r="F138" i="49"/>
  <c r="M138" i="49" s="1"/>
  <c r="N138" i="49" s="1"/>
  <c r="G138" i="49"/>
  <c r="H138" i="49" s="1"/>
  <c r="K138" i="49"/>
  <c r="L138" i="49" s="1"/>
  <c r="K154" i="49"/>
  <c r="L154" i="49" s="1"/>
  <c r="G154" i="49"/>
  <c r="H154" i="49" s="1"/>
  <c r="G182" i="49"/>
  <c r="H182" i="49" s="1"/>
  <c r="K182" i="49"/>
  <c r="G117" i="49"/>
  <c r="H117" i="49" s="1"/>
  <c r="K117" i="49"/>
  <c r="L117" i="49" s="1"/>
  <c r="I117" i="49"/>
  <c r="J117" i="49" s="1"/>
  <c r="G175" i="49"/>
  <c r="H175" i="49" s="1"/>
  <c r="K175" i="49"/>
  <c r="K141" i="49"/>
  <c r="G141" i="49"/>
  <c r="H141" i="49" s="1"/>
  <c r="G119" i="49"/>
  <c r="H119" i="49" s="1"/>
  <c r="K119" i="49"/>
  <c r="K156" i="49"/>
  <c r="G156" i="49"/>
  <c r="H156" i="49" s="1"/>
  <c r="K115" i="49"/>
  <c r="G115" i="49"/>
  <c r="H115" i="49" s="1"/>
  <c r="L144" i="49"/>
  <c r="G144" i="49"/>
  <c r="H144" i="49" s="1"/>
  <c r="K144" i="49"/>
  <c r="G165" i="49"/>
  <c r="H165" i="49" s="1"/>
  <c r="K165" i="49"/>
  <c r="L165" i="49" s="1"/>
  <c r="K148" i="49"/>
  <c r="L148" i="49" s="1"/>
  <c r="G148" i="49"/>
  <c r="H148" i="49" s="1"/>
  <c r="G185" i="49"/>
  <c r="H185" i="49" s="1"/>
  <c r="K185" i="49"/>
  <c r="L185" i="49" s="1"/>
  <c r="G137" i="49"/>
  <c r="H137" i="49" s="1"/>
  <c r="K137" i="49"/>
  <c r="G201" i="49"/>
  <c r="H201" i="49" s="1"/>
  <c r="K201" i="49"/>
  <c r="L201" i="49" s="1"/>
  <c r="I201" i="49"/>
  <c r="J201" i="49" s="1"/>
  <c r="K173" i="49"/>
  <c r="G173" i="49"/>
  <c r="H173" i="49" s="1"/>
  <c r="G153" i="49"/>
  <c r="H153" i="49" s="1"/>
  <c r="K153" i="49"/>
  <c r="G169" i="49"/>
  <c r="H169" i="49" s="1"/>
  <c r="K169" i="49"/>
  <c r="K195" i="49"/>
  <c r="G195" i="49"/>
  <c r="H195" i="49" s="1"/>
  <c r="G113" i="49"/>
  <c r="H113" i="49" s="1"/>
  <c r="K113" i="49"/>
  <c r="G162" i="49"/>
  <c r="H162" i="49" s="1"/>
  <c r="K162" i="49"/>
  <c r="F146" i="49"/>
  <c r="M146" i="49" s="1"/>
  <c r="N146" i="49" s="1"/>
  <c r="L168" i="49"/>
  <c r="G168" i="49"/>
  <c r="H168" i="49" s="1"/>
  <c r="K168" i="49"/>
  <c r="F161" i="49"/>
  <c r="M161" i="49" s="1"/>
  <c r="N161" i="49" s="1"/>
  <c r="G161" i="49"/>
  <c r="H161" i="49" s="1"/>
  <c r="K161" i="49"/>
  <c r="L161" i="49" s="1"/>
  <c r="G167" i="49"/>
  <c r="H167" i="49" s="1"/>
  <c r="K167" i="49"/>
  <c r="L167" i="49" s="1"/>
  <c r="F117" i="49"/>
  <c r="M117" i="49" s="1"/>
  <c r="N117" i="49" s="1"/>
  <c r="F8" i="46"/>
  <c r="V2" i="49"/>
  <c r="H15" i="45" s="1"/>
  <c r="H24" i="45" s="1"/>
  <c r="X8" i="46" s="1"/>
  <c r="C6" i="45"/>
  <c r="F125" i="49"/>
  <c r="M125" i="49" s="1"/>
  <c r="N125" i="49" s="1"/>
  <c r="L125" i="49"/>
  <c r="I125" i="49"/>
  <c r="J125" i="49" s="1"/>
  <c r="L17" i="49"/>
  <c r="F17" i="49"/>
  <c r="M17" i="49" s="1"/>
  <c r="N17" i="49" s="1"/>
  <c r="I17" i="49"/>
  <c r="J17" i="49" s="1"/>
  <c r="L5" i="49"/>
  <c r="I5" i="49"/>
  <c r="J5" i="49" s="1"/>
  <c r="L13" i="49"/>
  <c r="I13" i="49"/>
  <c r="J13" i="49" s="1"/>
  <c r="F13" i="49"/>
  <c r="M13" i="49" s="1"/>
  <c r="N13" i="49" s="1"/>
  <c r="F109" i="49"/>
  <c r="M109" i="49" s="1"/>
  <c r="N109" i="49" s="1"/>
  <c r="L109" i="49"/>
  <c r="I109" i="49"/>
  <c r="J109" i="49" s="1"/>
  <c r="L25" i="49"/>
  <c r="F25" i="49"/>
  <c r="M25" i="49" s="1"/>
  <c r="N25" i="49" s="1"/>
  <c r="I25" i="49"/>
  <c r="J25" i="49" s="1"/>
  <c r="F110" i="49"/>
  <c r="M110" i="49" s="1"/>
  <c r="N110" i="49" s="1"/>
  <c r="I110" i="49"/>
  <c r="J110" i="49" s="1"/>
  <c r="L110" i="49"/>
  <c r="F165" i="49"/>
  <c r="M165" i="49" s="1"/>
  <c r="N165" i="49" s="1"/>
  <c r="I165" i="49"/>
  <c r="J165" i="49" s="1"/>
  <c r="L45" i="49"/>
  <c r="F45" i="49"/>
  <c r="M45" i="49" s="1"/>
  <c r="N45" i="49" s="1"/>
  <c r="I45" i="49"/>
  <c r="J45" i="49" s="1"/>
  <c r="F41" i="49"/>
  <c r="M41" i="49" s="1"/>
  <c r="N41" i="49" s="1"/>
  <c r="I41" i="49"/>
  <c r="J41" i="49" s="1"/>
  <c r="F167" i="49"/>
  <c r="M167" i="49" s="1"/>
  <c r="N167" i="49" s="1"/>
  <c r="I167" i="49"/>
  <c r="J167" i="49" s="1"/>
  <c r="F95" i="49"/>
  <c r="M95" i="49" s="1"/>
  <c r="N95" i="49" s="1"/>
  <c r="I95" i="49"/>
  <c r="J95" i="49" s="1"/>
  <c r="L95" i="49"/>
  <c r="L33" i="49"/>
  <c r="I33" i="49"/>
  <c r="J33" i="49" s="1"/>
  <c r="F33" i="49"/>
  <c r="M33" i="49" s="1"/>
  <c r="N33" i="49" s="1"/>
  <c r="L134" i="49"/>
  <c r="I134" i="49"/>
  <c r="J134" i="49" s="1"/>
  <c r="F175" i="49"/>
  <c r="M175" i="49" s="1"/>
  <c r="N175" i="49" s="1"/>
  <c r="I175" i="49"/>
  <c r="J175" i="49" s="1"/>
  <c r="L175" i="49"/>
  <c r="F98" i="49"/>
  <c r="M98" i="49" s="1"/>
  <c r="N98" i="49" s="1"/>
  <c r="L98" i="49"/>
  <c r="I98" i="49"/>
  <c r="J98" i="49" s="1"/>
  <c r="F99" i="49"/>
  <c r="M99" i="49" s="1"/>
  <c r="N99" i="49" s="1"/>
  <c r="L99" i="49"/>
  <c r="I99" i="49"/>
  <c r="J99" i="49" s="1"/>
  <c r="F56" i="49"/>
  <c r="M56" i="49" s="1"/>
  <c r="N56" i="49" s="1"/>
  <c r="I56" i="49"/>
  <c r="J56" i="49" s="1"/>
  <c r="F141" i="49"/>
  <c r="M141" i="49" s="1"/>
  <c r="N141" i="49" s="1"/>
  <c r="L141" i="49"/>
  <c r="I141" i="49"/>
  <c r="J141" i="49" s="1"/>
  <c r="F119" i="49"/>
  <c r="M119" i="49" s="1"/>
  <c r="N119" i="49" s="1"/>
  <c r="L119" i="49"/>
  <c r="I119" i="49"/>
  <c r="J119" i="49" s="1"/>
  <c r="I156" i="49"/>
  <c r="J156" i="49" s="1"/>
  <c r="L156" i="49"/>
  <c r="F156" i="49"/>
  <c r="M156" i="49" s="1"/>
  <c r="N156" i="49" s="1"/>
  <c r="F115" i="49"/>
  <c r="M115" i="49" s="1"/>
  <c r="N115" i="49" s="1"/>
  <c r="L115" i="49"/>
  <c r="I115" i="49"/>
  <c r="J115" i="49" s="1"/>
  <c r="F42" i="49"/>
  <c r="M42" i="49" s="1"/>
  <c r="N42" i="49" s="1"/>
  <c r="I42" i="49"/>
  <c r="J42" i="49" s="1"/>
  <c r="F127" i="49"/>
  <c r="M127" i="49" s="1"/>
  <c r="N127" i="49" s="1"/>
  <c r="L127" i="49"/>
  <c r="I127" i="49"/>
  <c r="J127" i="49" s="1"/>
  <c r="F30" i="49"/>
  <c r="M30" i="49" s="1"/>
  <c r="N30" i="49" s="1"/>
  <c r="I30" i="49"/>
  <c r="J30" i="49" s="1"/>
  <c r="F173" i="49"/>
  <c r="M173" i="49" s="1"/>
  <c r="N173" i="49" s="1"/>
  <c r="I173" i="49"/>
  <c r="J173" i="49" s="1"/>
  <c r="L173" i="49"/>
  <c r="F153" i="49"/>
  <c r="M153" i="49" s="1"/>
  <c r="N153" i="49" s="1"/>
  <c r="L153" i="49"/>
  <c r="I153" i="49"/>
  <c r="J153" i="49" s="1"/>
  <c r="F169" i="49"/>
  <c r="M169" i="49" s="1"/>
  <c r="N169" i="49" s="1"/>
  <c r="L169" i="49"/>
  <c r="I169" i="49"/>
  <c r="J169" i="49" s="1"/>
  <c r="F195" i="49"/>
  <c r="M195" i="49" s="1"/>
  <c r="N195" i="49" s="1"/>
  <c r="L195" i="49"/>
  <c r="I195" i="49"/>
  <c r="J195" i="49" s="1"/>
  <c r="F113" i="49"/>
  <c r="M113" i="49" s="1"/>
  <c r="N113" i="49" s="1"/>
  <c r="L113" i="49"/>
  <c r="I113" i="49"/>
  <c r="J113" i="49" s="1"/>
  <c r="I162" i="49"/>
  <c r="J162" i="49" s="1"/>
  <c r="L162" i="49"/>
  <c r="F162" i="49"/>
  <c r="M162" i="49" s="1"/>
  <c r="N162" i="49" s="1"/>
  <c r="F53" i="49"/>
  <c r="M53" i="49" s="1"/>
  <c r="N53" i="49" s="1"/>
  <c r="I53" i="49"/>
  <c r="J53" i="49" s="1"/>
  <c r="I52" i="49"/>
  <c r="J52" i="49" s="1"/>
  <c r="F52" i="49"/>
  <c r="M52" i="49" s="1"/>
  <c r="N52" i="49" s="1"/>
  <c r="L52" i="49"/>
  <c r="F10" i="49"/>
  <c r="M10" i="49" s="1"/>
  <c r="N10" i="49" s="1"/>
  <c r="I10" i="49"/>
  <c r="J10" i="49" s="1"/>
  <c r="F32" i="49"/>
  <c r="M32" i="49" s="1"/>
  <c r="N32" i="49" s="1"/>
  <c r="L32" i="49"/>
  <c r="I32" i="49"/>
  <c r="J32" i="49" s="1"/>
  <c r="I80" i="49"/>
  <c r="J80" i="49" s="1"/>
  <c r="F80" i="49"/>
  <c r="M80" i="49" s="1"/>
  <c r="N80" i="49" s="1"/>
  <c r="F22" i="49"/>
  <c r="M22" i="49" s="1"/>
  <c r="N22" i="49" s="1"/>
  <c r="I22" i="49"/>
  <c r="J22" i="49" s="1"/>
  <c r="F20" i="49"/>
  <c r="M20" i="49" s="1"/>
  <c r="N20" i="49" s="1"/>
  <c r="L20" i="49"/>
  <c r="I20" i="49"/>
  <c r="J20" i="49" s="1"/>
  <c r="F34" i="49"/>
  <c r="M34" i="49" s="1"/>
  <c r="N34" i="49" s="1"/>
  <c r="L34" i="49"/>
  <c r="I34" i="49"/>
  <c r="J34" i="49" s="1"/>
  <c r="I182" i="49"/>
  <c r="J182" i="49" s="1"/>
  <c r="L182" i="49"/>
  <c r="F182" i="49"/>
  <c r="M182" i="49" s="1"/>
  <c r="N182" i="49" s="1"/>
  <c r="F189" i="49"/>
  <c r="M189" i="49" s="1"/>
  <c r="N189" i="49" s="1"/>
  <c r="L189" i="49"/>
  <c r="I189" i="49"/>
  <c r="J189" i="49" s="1"/>
  <c r="F111" i="49"/>
  <c r="M111" i="49" s="1"/>
  <c r="N111" i="49" s="1"/>
  <c r="L111" i="49"/>
  <c r="I111" i="49"/>
  <c r="J111" i="49" s="1"/>
  <c r="I82" i="49"/>
  <c r="J82" i="49" s="1"/>
  <c r="F82" i="49"/>
  <c r="M82" i="49" s="1"/>
  <c r="N82" i="49" s="1"/>
  <c r="L82" i="49"/>
  <c r="F137" i="49"/>
  <c r="M137" i="49" s="1"/>
  <c r="N137" i="49" s="1"/>
  <c r="L137" i="49"/>
  <c r="I137" i="49"/>
  <c r="J137" i="49" s="1"/>
  <c r="L86" i="49"/>
  <c r="F86" i="49"/>
  <c r="M86" i="49" s="1"/>
  <c r="N86" i="49" s="1"/>
  <c r="I86" i="49"/>
  <c r="J86" i="49" s="1"/>
  <c r="F26" i="49"/>
  <c r="M26" i="49" s="1"/>
  <c r="N26" i="49" s="1"/>
  <c r="L26" i="49"/>
  <c r="I26" i="49"/>
  <c r="J26" i="49" s="1"/>
  <c r="I94" i="49"/>
  <c r="J94" i="49" s="1"/>
  <c r="F94" i="49"/>
  <c r="M94" i="49" s="1"/>
  <c r="N94" i="49" s="1"/>
  <c r="L94" i="49"/>
  <c r="F16" i="49"/>
  <c r="M16" i="49" s="1"/>
  <c r="N16" i="49" s="1"/>
  <c r="I16" i="49"/>
  <c r="J16" i="49" s="1"/>
  <c r="L16" i="49"/>
  <c r="J2" i="48"/>
  <c r="K2" i="48" s="1"/>
  <c r="V2" i="48" s="1"/>
  <c r="H14" i="45" s="1"/>
  <c r="H23" i="45" s="1"/>
  <c r="X7" i="46" s="1"/>
  <c r="F2" i="48"/>
  <c r="G2" i="48" s="1"/>
  <c r="T2" i="48" s="1"/>
  <c r="F14" i="45" s="1"/>
  <c r="F23" i="45" s="1"/>
  <c r="V7" i="46" s="1"/>
  <c r="E2" i="48"/>
  <c r="L2" i="48" s="1"/>
  <c r="M2" i="48" s="1"/>
  <c r="W2" i="48" s="1"/>
  <c r="H2" i="48"/>
  <c r="I198" i="49"/>
  <c r="J198" i="49" s="1"/>
  <c r="F198" i="49"/>
  <c r="M198" i="49" s="1"/>
  <c r="N198" i="49" s="1"/>
  <c r="L198" i="49"/>
  <c r="F199" i="49"/>
  <c r="M199" i="49" s="1"/>
  <c r="N199" i="49" s="1"/>
  <c r="I199" i="49"/>
  <c r="J199" i="49" s="1"/>
  <c r="L199" i="49"/>
  <c r="F187" i="49"/>
  <c r="M187" i="49" s="1"/>
  <c r="N187" i="49" s="1"/>
  <c r="L187" i="49"/>
  <c r="I187" i="49"/>
  <c r="J187" i="49" s="1"/>
  <c r="I190" i="49"/>
  <c r="J190" i="49" s="1"/>
  <c r="F190" i="49"/>
  <c r="M190" i="49" s="1"/>
  <c r="N190" i="49" s="1"/>
  <c r="L190" i="49"/>
  <c r="L108" i="49"/>
  <c r="F108" i="49"/>
  <c r="M108" i="49" s="1"/>
  <c r="N108" i="49" s="1"/>
  <c r="I108" i="49"/>
  <c r="J108" i="49" s="1"/>
  <c r="L100" i="49"/>
  <c r="I100" i="49"/>
  <c r="J100" i="49" s="1"/>
  <c r="F100" i="49"/>
  <c r="M100" i="49" s="1"/>
  <c r="N100" i="49" s="1"/>
  <c r="F49" i="49"/>
  <c r="M49" i="49" s="1"/>
  <c r="N49" i="49" s="1"/>
  <c r="I49" i="49"/>
  <c r="J49" i="49" s="1"/>
  <c r="L76" i="49"/>
  <c r="I76" i="49"/>
  <c r="J76" i="49" s="1"/>
  <c r="F76" i="49"/>
  <c r="M76" i="49" s="1"/>
  <c r="N76" i="49" s="1"/>
  <c r="F12" i="49"/>
  <c r="M12" i="49" s="1"/>
  <c r="N12" i="49" s="1"/>
  <c r="I12" i="49"/>
  <c r="J12" i="49" s="1"/>
  <c r="L12" i="49"/>
  <c r="I140" i="49"/>
  <c r="J140" i="49" s="1"/>
  <c r="L140" i="49"/>
  <c r="F140" i="49"/>
  <c r="M140" i="49" s="1"/>
  <c r="N140" i="49" s="1"/>
  <c r="F18" i="49"/>
  <c r="M18" i="49" s="1"/>
  <c r="N18" i="49" s="1"/>
  <c r="L18" i="49"/>
  <c r="I18" i="49"/>
  <c r="J18" i="49" s="1"/>
  <c r="U2" i="48"/>
  <c r="G14" i="45" s="1"/>
  <c r="G23" i="45" s="1"/>
  <c r="W7" i="46" s="1"/>
  <c r="S2" i="48"/>
  <c r="E14" i="45" s="1"/>
  <c r="E23" i="45" s="1"/>
  <c r="U7" i="46" s="1"/>
  <c r="L188" i="49"/>
  <c r="I188" i="49"/>
  <c r="J188" i="49" s="1"/>
  <c r="F188" i="49"/>
  <c r="M188" i="49" s="1"/>
  <c r="N188" i="49" s="1"/>
  <c r="F183" i="49"/>
  <c r="M183" i="49" s="1"/>
  <c r="N183" i="49" s="1"/>
  <c r="I183" i="49"/>
  <c r="J183" i="49" s="1"/>
  <c r="L183" i="49"/>
  <c r="F184" i="49"/>
  <c r="M184" i="49" s="1"/>
  <c r="N184" i="49" s="1"/>
  <c r="I184" i="49"/>
  <c r="J184" i="49" s="1"/>
  <c r="L184" i="49"/>
  <c r="F101" i="49"/>
  <c r="M101" i="49" s="1"/>
  <c r="N101" i="49" s="1"/>
  <c r="L101" i="49"/>
  <c r="I101" i="49"/>
  <c r="J101" i="49" s="1"/>
  <c r="F50" i="49"/>
  <c r="M50" i="49" s="1"/>
  <c r="N50" i="49" s="1"/>
  <c r="L50" i="49"/>
  <c r="I50" i="49"/>
  <c r="J50" i="49" s="1"/>
  <c r="F84" i="49"/>
  <c r="M84" i="49" s="1"/>
  <c r="N84" i="49" s="1"/>
  <c r="I84" i="49"/>
  <c r="J84" i="49" s="1"/>
  <c r="L84" i="49"/>
  <c r="F14" i="49"/>
  <c r="M14" i="49" s="1"/>
  <c r="N14" i="49" s="1"/>
  <c r="I14" i="49"/>
  <c r="J14" i="49" s="1"/>
  <c r="L14" i="49"/>
  <c r="L78" i="49"/>
  <c r="I78" i="49"/>
  <c r="J78" i="49" s="1"/>
  <c r="F78" i="49"/>
  <c r="M78" i="49" s="1"/>
  <c r="N78" i="49" s="1"/>
  <c r="I92" i="49"/>
  <c r="J92" i="49" s="1"/>
  <c r="F92" i="49"/>
  <c r="M92" i="49" s="1"/>
  <c r="N92" i="49" s="1"/>
  <c r="L92" i="49"/>
  <c r="F179" i="49"/>
  <c r="M179" i="49" s="1"/>
  <c r="N179" i="49" s="1"/>
  <c r="L179" i="49"/>
  <c r="I179" i="49"/>
  <c r="J179" i="49" s="1"/>
  <c r="F135" i="49"/>
  <c r="M135" i="49" s="1"/>
  <c r="N135" i="49" s="1"/>
  <c r="L135" i="49"/>
  <c r="I135" i="49"/>
  <c r="J135" i="49" s="1"/>
  <c r="F143" i="49"/>
  <c r="M143" i="49" s="1"/>
  <c r="N143" i="49" s="1"/>
  <c r="L143" i="49"/>
  <c r="I143" i="49"/>
  <c r="J143" i="49" s="1"/>
  <c r="F133" i="49"/>
  <c r="M133" i="49" s="1"/>
  <c r="N133" i="49" s="1"/>
  <c r="I133" i="49"/>
  <c r="J133" i="49" s="1"/>
  <c r="L133" i="49"/>
  <c r="L124" i="49"/>
  <c r="I124" i="49"/>
  <c r="J124" i="49" s="1"/>
  <c r="F124" i="49"/>
  <c r="M124" i="49" s="1"/>
  <c r="N124" i="49" s="1"/>
  <c r="F139" i="49"/>
  <c r="M139" i="49" s="1"/>
  <c r="N139" i="49" s="1"/>
  <c r="I139" i="49"/>
  <c r="J139" i="49" s="1"/>
  <c r="L139" i="49"/>
  <c r="F62" i="49"/>
  <c r="M62" i="49" s="1"/>
  <c r="N62" i="49" s="1"/>
  <c r="I62" i="49"/>
  <c r="J62" i="49" s="1"/>
  <c r="F44" i="49"/>
  <c r="M44" i="49" s="1"/>
  <c r="N44" i="49" s="1"/>
  <c r="L44" i="49"/>
  <c r="I44" i="49"/>
  <c r="J44" i="49" s="1"/>
  <c r="L58" i="49"/>
  <c r="I58" i="49"/>
  <c r="J58" i="49" s="1"/>
  <c r="F58" i="49"/>
  <c r="M58" i="49" s="1"/>
  <c r="N58" i="49" s="1"/>
  <c r="F40" i="49"/>
  <c r="M40" i="49" s="1"/>
  <c r="N40" i="49" s="1"/>
  <c r="L40" i="49"/>
  <c r="I40" i="49"/>
  <c r="J40" i="49" s="1"/>
  <c r="F123" i="49"/>
  <c r="M123" i="49" s="1"/>
  <c r="N123" i="49" s="1"/>
  <c r="L123" i="49"/>
  <c r="I123" i="49"/>
  <c r="J123" i="49" s="1"/>
  <c r="F65" i="49"/>
  <c r="M65" i="49" s="1"/>
  <c r="N65" i="49" s="1"/>
  <c r="I65" i="49"/>
  <c r="J65" i="49" s="1"/>
  <c r="L65" i="49"/>
  <c r="F6" i="49"/>
  <c r="M6" i="49" s="1"/>
  <c r="N6" i="49" s="1"/>
  <c r="L6" i="49"/>
  <c r="I6" i="49"/>
  <c r="J6" i="49" s="1"/>
  <c r="F200" i="49"/>
  <c r="M200" i="49" s="1"/>
  <c r="N200" i="49" s="1"/>
  <c r="I200" i="49"/>
  <c r="J200" i="49" s="1"/>
  <c r="L200" i="49"/>
  <c r="F159" i="49"/>
  <c r="M159" i="49" s="1"/>
  <c r="N159" i="49" s="1"/>
  <c r="L159" i="49"/>
  <c r="I159" i="49"/>
  <c r="J159" i="49" s="1"/>
  <c r="F197" i="49"/>
  <c r="M197" i="49" s="1"/>
  <c r="N197" i="49" s="1"/>
  <c r="L197" i="49"/>
  <c r="I197" i="49"/>
  <c r="J197" i="49" s="1"/>
  <c r="I158" i="49"/>
  <c r="J158" i="49" s="1"/>
  <c r="L158" i="49"/>
  <c r="F158" i="49"/>
  <c r="M158" i="49" s="1"/>
  <c r="N158" i="49" s="1"/>
  <c r="F59" i="49"/>
  <c r="M59" i="49" s="1"/>
  <c r="N59" i="49" s="1"/>
  <c r="L59" i="49"/>
  <c r="I59" i="49"/>
  <c r="J59" i="49" s="1"/>
  <c r="F176" i="49"/>
  <c r="M176" i="49" s="1"/>
  <c r="N176" i="49" s="1"/>
  <c r="I176" i="49"/>
  <c r="J176" i="49" s="1"/>
  <c r="L176" i="49"/>
  <c r="F8" i="49"/>
  <c r="M8" i="49" s="1"/>
  <c r="N8" i="49" s="1"/>
  <c r="I8" i="49"/>
  <c r="J8" i="49" s="1"/>
  <c r="L8" i="49"/>
  <c r="F136" i="49"/>
  <c r="M136" i="49" s="1"/>
  <c r="N136" i="49" s="1"/>
  <c r="L136" i="49"/>
  <c r="I136" i="49"/>
  <c r="J136" i="49" s="1"/>
  <c r="E2" i="49"/>
  <c r="Q2" i="49" s="1"/>
  <c r="C15" i="45" s="1"/>
  <c r="C24" i="45" s="1"/>
  <c r="S8" i="46" s="1"/>
  <c r="F46" i="49"/>
  <c r="M46" i="49" s="1"/>
  <c r="N46" i="49" s="1"/>
  <c r="I46" i="49"/>
  <c r="J46" i="49" s="1"/>
  <c r="L46" i="49"/>
  <c r="F192" i="49"/>
  <c r="M192" i="49" s="1"/>
  <c r="N192" i="49" s="1"/>
  <c r="I192" i="49"/>
  <c r="J192" i="49" s="1"/>
  <c r="L192" i="49"/>
  <c r="F191" i="49"/>
  <c r="M191" i="49" s="1"/>
  <c r="N191" i="49" s="1"/>
  <c r="I191" i="49"/>
  <c r="J191" i="49" s="1"/>
  <c r="L191" i="49"/>
  <c r="F163" i="49"/>
  <c r="M163" i="49" s="1"/>
  <c r="N163" i="49" s="1"/>
  <c r="I163" i="49"/>
  <c r="J163" i="49" s="1"/>
  <c r="L163" i="49"/>
  <c r="F177" i="49"/>
  <c r="M177" i="49" s="1"/>
  <c r="N177" i="49" s="1"/>
  <c r="I177" i="49"/>
  <c r="J177" i="49" s="1"/>
  <c r="L177" i="49"/>
  <c r="L116" i="49"/>
  <c r="I116" i="49"/>
  <c r="J116" i="49" s="1"/>
  <c r="F116" i="49"/>
  <c r="M116" i="49" s="1"/>
  <c r="N116" i="49" s="1"/>
  <c r="F103" i="49"/>
  <c r="M103" i="49" s="1"/>
  <c r="N103" i="49" s="1"/>
  <c r="L103" i="49"/>
  <c r="I103" i="49"/>
  <c r="J103" i="49" s="1"/>
  <c r="F121" i="49"/>
  <c r="M121" i="49" s="1"/>
  <c r="N121" i="49" s="1"/>
  <c r="L121" i="49"/>
  <c r="I121" i="49"/>
  <c r="J121" i="49" s="1"/>
  <c r="I160" i="49"/>
  <c r="J160" i="49" s="1"/>
  <c r="F160" i="49"/>
  <c r="M160" i="49" s="1"/>
  <c r="N160" i="49" s="1"/>
  <c r="L160" i="49"/>
  <c r="F129" i="49"/>
  <c r="M129" i="49" s="1"/>
  <c r="N129" i="49" s="1"/>
  <c r="L129" i="49"/>
  <c r="I129" i="49"/>
  <c r="J129" i="49" s="1"/>
  <c r="F55" i="49"/>
  <c r="M55" i="49" s="1"/>
  <c r="N55" i="49" s="1"/>
  <c r="I55" i="49"/>
  <c r="J55" i="49" s="1"/>
  <c r="L55" i="49"/>
  <c r="F28" i="49"/>
  <c r="M28" i="49" s="1"/>
  <c r="N28" i="49" s="1"/>
  <c r="L28" i="49"/>
  <c r="I28" i="49"/>
  <c r="J28" i="49" s="1"/>
  <c r="F66" i="49"/>
  <c r="M66" i="49" s="1"/>
  <c r="N66" i="49" s="1"/>
  <c r="L66" i="49"/>
  <c r="I66" i="49"/>
  <c r="J66" i="49" s="1"/>
  <c r="F4" i="49"/>
  <c r="M4" i="49" s="1"/>
  <c r="N4" i="49" s="1"/>
  <c r="I4" i="49"/>
  <c r="J4" i="49" s="1"/>
  <c r="L4" i="49"/>
  <c r="F97" i="49"/>
  <c r="M97" i="49" s="1"/>
  <c r="N97" i="49" s="1"/>
  <c r="I97" i="49"/>
  <c r="J97" i="49" s="1"/>
  <c r="L97" i="49"/>
  <c r="F61" i="49"/>
  <c r="M61" i="49" s="1"/>
  <c r="N61" i="49" s="1"/>
  <c r="L61" i="49"/>
  <c r="I61" i="49"/>
  <c r="J61" i="49" s="1"/>
  <c r="F24" i="49"/>
  <c r="M24" i="49" s="1"/>
  <c r="N24" i="49" s="1"/>
  <c r="L24" i="49"/>
  <c r="I24" i="49"/>
  <c r="J24" i="49" s="1"/>
  <c r="F104" i="49"/>
  <c r="M104" i="49" s="1"/>
  <c r="N104" i="49" s="1"/>
  <c r="L104" i="49"/>
  <c r="I104" i="49"/>
  <c r="J104" i="49" s="1"/>
  <c r="F38" i="49"/>
  <c r="M38" i="49" s="1"/>
  <c r="N38" i="49" s="1"/>
  <c r="L38" i="49"/>
  <c r="I38" i="49"/>
  <c r="J38" i="49" s="1"/>
  <c r="F107" i="49"/>
  <c r="M107" i="49" s="1"/>
  <c r="N107" i="49" s="1"/>
  <c r="I107" i="49"/>
  <c r="J107" i="49" s="1"/>
  <c r="L107" i="49"/>
  <c r="F36" i="49"/>
  <c r="M36" i="49" s="1"/>
  <c r="N36" i="49" s="1"/>
  <c r="L36" i="49"/>
  <c r="I36" i="49"/>
  <c r="J36" i="49" s="1"/>
  <c r="F132" i="44"/>
  <c r="M132" i="44" s="1"/>
  <c r="N132" i="44" s="1"/>
  <c r="I132" i="44"/>
  <c r="J132" i="44" s="1"/>
  <c r="K132" i="44"/>
  <c r="L132" i="44" s="1"/>
  <c r="F128" i="44"/>
  <c r="M128" i="44" s="1"/>
  <c r="N128" i="44" s="1"/>
  <c r="I128" i="44"/>
  <c r="J128" i="44" s="1"/>
  <c r="K128" i="44"/>
  <c r="L128" i="44" s="1"/>
  <c r="F87" i="44"/>
  <c r="M87" i="44" s="1"/>
  <c r="N87" i="44" s="1"/>
  <c r="I87" i="44"/>
  <c r="J87" i="44" s="1"/>
  <c r="K87" i="44"/>
  <c r="L87" i="44" s="1"/>
  <c r="F136" i="44"/>
  <c r="M136" i="44" s="1"/>
  <c r="N136" i="44" s="1"/>
  <c r="I136" i="44"/>
  <c r="J136" i="44" s="1"/>
  <c r="K136" i="44"/>
  <c r="L136" i="44" s="1"/>
  <c r="F183" i="44"/>
  <c r="M183" i="44" s="1"/>
  <c r="N183" i="44" s="1"/>
  <c r="I183" i="44"/>
  <c r="J183" i="44" s="1"/>
  <c r="K183" i="44"/>
  <c r="L183" i="44" s="1"/>
  <c r="F37" i="44"/>
  <c r="M37" i="44" s="1"/>
  <c r="N37" i="44" s="1"/>
  <c r="I37" i="44"/>
  <c r="J37" i="44" s="1"/>
  <c r="K37" i="44"/>
  <c r="L37" i="44" s="1"/>
  <c r="F50" i="44"/>
  <c r="M50" i="44" s="1"/>
  <c r="N50" i="44" s="1"/>
  <c r="I50" i="44"/>
  <c r="J50" i="44" s="1"/>
  <c r="K50" i="44"/>
  <c r="L50" i="44" s="1"/>
  <c r="F33" i="44"/>
  <c r="M33" i="44" s="1"/>
  <c r="N33" i="44" s="1"/>
  <c r="I33" i="44"/>
  <c r="J33" i="44" s="1"/>
  <c r="K33" i="44"/>
  <c r="L33" i="44" s="1"/>
  <c r="F93" i="44"/>
  <c r="M93" i="44" s="1"/>
  <c r="N93" i="44" s="1"/>
  <c r="I93" i="44"/>
  <c r="J93" i="44" s="1"/>
  <c r="K93" i="44"/>
  <c r="L93" i="44" s="1"/>
  <c r="F7" i="44"/>
  <c r="M7" i="44" s="1"/>
  <c r="N7" i="44" s="1"/>
  <c r="I7" i="44"/>
  <c r="J7" i="44" s="1"/>
  <c r="K7" i="44"/>
  <c r="L7" i="44" s="1"/>
  <c r="F15" i="44"/>
  <c r="M15" i="44" s="1"/>
  <c r="N15" i="44" s="1"/>
  <c r="I15" i="44"/>
  <c r="J15" i="44" s="1"/>
  <c r="K15" i="44"/>
  <c r="L15" i="44" s="1"/>
  <c r="F110" i="44"/>
  <c r="M110" i="44" s="1"/>
  <c r="N110" i="44" s="1"/>
  <c r="I110" i="44"/>
  <c r="J110" i="44" s="1"/>
  <c r="K110" i="44"/>
  <c r="L110" i="44" s="1"/>
  <c r="F140" i="44"/>
  <c r="M140" i="44" s="1"/>
  <c r="N140" i="44" s="1"/>
  <c r="K140" i="44"/>
  <c r="L140" i="44" s="1"/>
  <c r="I140" i="44"/>
  <c r="J140" i="44" s="1"/>
  <c r="F199" i="44"/>
  <c r="M199" i="44" s="1"/>
  <c r="N199" i="44" s="1"/>
  <c r="I199" i="44"/>
  <c r="J199" i="44" s="1"/>
  <c r="K199" i="44"/>
  <c r="L199" i="44" s="1"/>
  <c r="F56" i="44"/>
  <c r="M56" i="44" s="1"/>
  <c r="N56" i="44" s="1"/>
  <c r="I56" i="44"/>
  <c r="J56" i="44" s="1"/>
  <c r="K56" i="44"/>
  <c r="L56" i="44" s="1"/>
  <c r="F58" i="44"/>
  <c r="M58" i="44" s="1"/>
  <c r="N58" i="44" s="1"/>
  <c r="I58" i="44"/>
  <c r="J58" i="44" s="1"/>
  <c r="K58" i="44"/>
  <c r="L58" i="44" s="1"/>
  <c r="F68" i="44"/>
  <c r="M68" i="44" s="1"/>
  <c r="N68" i="44" s="1"/>
  <c r="I68" i="44"/>
  <c r="J68" i="44" s="1"/>
  <c r="K68" i="44"/>
  <c r="L68" i="44" s="1"/>
  <c r="F98" i="44"/>
  <c r="M98" i="44" s="1"/>
  <c r="N98" i="44" s="1"/>
  <c r="I98" i="44"/>
  <c r="J98" i="44" s="1"/>
  <c r="K98" i="44"/>
  <c r="L98" i="44" s="1"/>
  <c r="F63" i="44"/>
  <c r="M63" i="44" s="1"/>
  <c r="N63" i="44" s="1"/>
  <c r="I63" i="44"/>
  <c r="J63" i="44" s="1"/>
  <c r="K63" i="44"/>
  <c r="L63" i="44" s="1"/>
  <c r="F79" i="44"/>
  <c r="M79" i="44" s="1"/>
  <c r="N79" i="44" s="1"/>
  <c r="I79" i="44"/>
  <c r="J79" i="44" s="1"/>
  <c r="K79" i="44"/>
  <c r="L79" i="44" s="1"/>
  <c r="F144" i="44"/>
  <c r="M144" i="44" s="1"/>
  <c r="N144" i="44" s="1"/>
  <c r="I144" i="44"/>
  <c r="J144" i="44" s="1"/>
  <c r="K144" i="44"/>
  <c r="L144" i="44" s="1"/>
  <c r="F31" i="44"/>
  <c r="M31" i="44" s="1"/>
  <c r="N31" i="44" s="1"/>
  <c r="I31" i="44"/>
  <c r="J31" i="44" s="1"/>
  <c r="K31" i="44"/>
  <c r="L31" i="44" s="1"/>
  <c r="F113" i="44"/>
  <c r="M113" i="44" s="1"/>
  <c r="N113" i="44" s="1"/>
  <c r="I113" i="44"/>
  <c r="J113" i="44" s="1"/>
  <c r="K113" i="44"/>
  <c r="L113" i="44" s="1"/>
  <c r="F170" i="44"/>
  <c r="M170" i="44" s="1"/>
  <c r="N170" i="44" s="1"/>
  <c r="I170" i="44"/>
  <c r="J170" i="44" s="1"/>
  <c r="K170" i="44"/>
  <c r="L170" i="44" s="1"/>
  <c r="F189" i="44"/>
  <c r="M189" i="44" s="1"/>
  <c r="N189" i="44" s="1"/>
  <c r="I189" i="44"/>
  <c r="J189" i="44" s="1"/>
  <c r="K189" i="44"/>
  <c r="L189" i="44" s="1"/>
  <c r="F150" i="44"/>
  <c r="M150" i="44" s="1"/>
  <c r="N150" i="44" s="1"/>
  <c r="I150" i="44"/>
  <c r="J150" i="44" s="1"/>
  <c r="K150" i="44"/>
  <c r="L150" i="44" s="1"/>
  <c r="F120" i="44"/>
  <c r="M120" i="44" s="1"/>
  <c r="N120" i="44" s="1"/>
  <c r="I120" i="44"/>
  <c r="J120" i="44" s="1"/>
  <c r="K120" i="44"/>
  <c r="L120" i="44" s="1"/>
  <c r="F55" i="44"/>
  <c r="M55" i="44" s="1"/>
  <c r="N55" i="44" s="1"/>
  <c r="I55" i="44"/>
  <c r="J55" i="44" s="1"/>
  <c r="K55" i="44"/>
  <c r="L55" i="44" s="1"/>
  <c r="F148" i="44"/>
  <c r="M148" i="44" s="1"/>
  <c r="N148" i="44" s="1"/>
  <c r="I148" i="44"/>
  <c r="J148" i="44" s="1"/>
  <c r="K148" i="44"/>
  <c r="L148" i="44" s="1"/>
  <c r="F111" i="44"/>
  <c r="M111" i="44" s="1"/>
  <c r="N111" i="44" s="1"/>
  <c r="I111" i="44"/>
  <c r="J111" i="44" s="1"/>
  <c r="K111" i="44"/>
  <c r="L111" i="44" s="1"/>
  <c r="F201" i="44"/>
  <c r="M201" i="44" s="1"/>
  <c r="N201" i="44" s="1"/>
  <c r="I201" i="44"/>
  <c r="J201" i="44" s="1"/>
  <c r="K201" i="44"/>
  <c r="L201" i="44" s="1"/>
  <c r="F13" i="44"/>
  <c r="M13" i="44" s="1"/>
  <c r="N13" i="44" s="1"/>
  <c r="I13" i="44"/>
  <c r="J13" i="44" s="1"/>
  <c r="K13" i="44"/>
  <c r="L13" i="44" s="1"/>
  <c r="F22" i="44"/>
  <c r="M22" i="44" s="1"/>
  <c r="N22" i="44" s="1"/>
  <c r="K22" i="44"/>
  <c r="L22" i="44" s="1"/>
  <c r="I22" i="44"/>
  <c r="J22" i="44" s="1"/>
  <c r="I2" i="48"/>
  <c r="F23" i="44"/>
  <c r="M23" i="44" s="1"/>
  <c r="N23" i="44" s="1"/>
  <c r="I23" i="44"/>
  <c r="J23" i="44" s="1"/>
  <c r="K23" i="44"/>
  <c r="L23" i="44" s="1"/>
  <c r="F107" i="44"/>
  <c r="M107" i="44" s="1"/>
  <c r="N107" i="44" s="1"/>
  <c r="I107" i="44"/>
  <c r="J107" i="44" s="1"/>
  <c r="K107" i="44"/>
  <c r="L107" i="44" s="1"/>
  <c r="F160" i="44"/>
  <c r="M160" i="44" s="1"/>
  <c r="N160" i="44" s="1"/>
  <c r="I160" i="44"/>
  <c r="J160" i="44" s="1"/>
  <c r="K160" i="44"/>
  <c r="L160" i="44" s="1"/>
  <c r="F103" i="44"/>
  <c r="M103" i="44" s="1"/>
  <c r="N103" i="44" s="1"/>
  <c r="I103" i="44"/>
  <c r="J103" i="44" s="1"/>
  <c r="K103" i="44"/>
  <c r="L103" i="44" s="1"/>
  <c r="F11" i="44"/>
  <c r="M11" i="44" s="1"/>
  <c r="N11" i="44" s="1"/>
  <c r="I11" i="44"/>
  <c r="J11" i="44" s="1"/>
  <c r="K11" i="44"/>
  <c r="L11" i="44" s="1"/>
  <c r="F70" i="44"/>
  <c r="M70" i="44" s="1"/>
  <c r="N70" i="44" s="1"/>
  <c r="I70" i="44"/>
  <c r="J70" i="44" s="1"/>
  <c r="K70" i="44"/>
  <c r="L70" i="44" s="1"/>
  <c r="F49" i="44"/>
  <c r="M49" i="44" s="1"/>
  <c r="N49" i="44" s="1"/>
  <c r="K49" i="44"/>
  <c r="L49" i="44" s="1"/>
  <c r="I49" i="44"/>
  <c r="J49" i="44" s="1"/>
  <c r="R2" i="48"/>
  <c r="D14" i="45" s="1"/>
  <c r="D23" i="45" s="1"/>
  <c r="T7" i="46" s="1"/>
  <c r="Q2" i="48"/>
  <c r="C14" i="45" s="1"/>
  <c r="C23" i="45" s="1"/>
  <c r="S7" i="46" s="1"/>
  <c r="F5" i="44"/>
  <c r="M5" i="44" s="1"/>
  <c r="N5" i="44" s="1"/>
  <c r="I5" i="44"/>
  <c r="J5" i="44" s="1"/>
  <c r="K5" i="44"/>
  <c r="L5" i="44" s="1"/>
  <c r="F71" i="44"/>
  <c r="M71" i="44" s="1"/>
  <c r="N71" i="44" s="1"/>
  <c r="I71" i="44"/>
  <c r="J71" i="44" s="1"/>
  <c r="K71" i="44"/>
  <c r="L71" i="44" s="1"/>
  <c r="F152" i="44"/>
  <c r="M152" i="44" s="1"/>
  <c r="N152" i="44" s="1"/>
  <c r="I152" i="44"/>
  <c r="J152" i="44" s="1"/>
  <c r="K152" i="44"/>
  <c r="L152" i="44" s="1"/>
  <c r="F47" i="44"/>
  <c r="M47" i="44" s="1"/>
  <c r="N47" i="44" s="1"/>
  <c r="I47" i="44"/>
  <c r="J47" i="44" s="1"/>
  <c r="K47" i="44"/>
  <c r="L47" i="44" s="1"/>
  <c r="F175" i="44"/>
  <c r="M175" i="44" s="1"/>
  <c r="N175" i="44" s="1"/>
  <c r="I175" i="44"/>
  <c r="J175" i="44" s="1"/>
  <c r="K175" i="44"/>
  <c r="L175" i="44" s="1"/>
  <c r="F28" i="44"/>
  <c r="M28" i="44" s="1"/>
  <c r="N28" i="44" s="1"/>
  <c r="K28" i="44"/>
  <c r="L28" i="44" s="1"/>
  <c r="I28" i="44"/>
  <c r="J28" i="44" s="1"/>
  <c r="F21" i="44"/>
  <c r="M21" i="44" s="1"/>
  <c r="N21" i="44" s="1"/>
  <c r="I21" i="44"/>
  <c r="J21" i="44" s="1"/>
  <c r="K21" i="44"/>
  <c r="L21" i="44" s="1"/>
  <c r="F174" i="44"/>
  <c r="M174" i="44" s="1"/>
  <c r="N174" i="44" s="1"/>
  <c r="I174" i="44"/>
  <c r="J174" i="44" s="1"/>
  <c r="K174" i="44"/>
  <c r="L174" i="44" s="1"/>
  <c r="F3" i="44"/>
  <c r="M3" i="44" s="1"/>
  <c r="N3" i="44" s="1"/>
  <c r="K3" i="44"/>
  <c r="L3" i="44" s="1"/>
  <c r="I3" i="44"/>
  <c r="J3" i="44" s="1"/>
  <c r="F73" i="44"/>
  <c r="M73" i="44" s="1"/>
  <c r="N73" i="44" s="1"/>
  <c r="K73" i="44"/>
  <c r="L73" i="44" s="1"/>
  <c r="I73" i="44"/>
  <c r="J73" i="44" s="1"/>
  <c r="F100" i="44"/>
  <c r="M100" i="44" s="1"/>
  <c r="N100" i="44" s="1"/>
  <c r="I100" i="44"/>
  <c r="J100" i="44" s="1"/>
  <c r="K100" i="44"/>
  <c r="L100" i="44" s="1"/>
  <c r="F156" i="44"/>
  <c r="M156" i="44" s="1"/>
  <c r="N156" i="44" s="1"/>
  <c r="K156" i="44"/>
  <c r="L156" i="44" s="1"/>
  <c r="I156" i="44"/>
  <c r="J156" i="44" s="1"/>
  <c r="F122" i="44"/>
  <c r="M122" i="44" s="1"/>
  <c r="N122" i="44" s="1"/>
  <c r="I122" i="44"/>
  <c r="J122" i="44" s="1"/>
  <c r="K122" i="44"/>
  <c r="L122" i="44" s="1"/>
  <c r="F191" i="44"/>
  <c r="M191" i="44" s="1"/>
  <c r="N191" i="44" s="1"/>
  <c r="I191" i="44"/>
  <c r="J191" i="44" s="1"/>
  <c r="K191" i="44"/>
  <c r="L191" i="44" s="1"/>
  <c r="F36" i="44"/>
  <c r="M36" i="44" s="1"/>
  <c r="N36" i="44" s="1"/>
  <c r="I36" i="44"/>
  <c r="J36" i="44" s="1"/>
  <c r="K36" i="44"/>
  <c r="L36" i="44" s="1"/>
  <c r="F43" i="44"/>
  <c r="M43" i="44" s="1"/>
  <c r="N43" i="44" s="1"/>
  <c r="I43" i="44"/>
  <c r="J43" i="44" s="1"/>
  <c r="K43" i="44"/>
  <c r="L43" i="44" s="1"/>
  <c r="F6" i="44"/>
  <c r="M6" i="44" s="1"/>
  <c r="N6" i="44" s="1"/>
  <c r="K6" i="44"/>
  <c r="L6" i="44" s="1"/>
  <c r="I6" i="44"/>
  <c r="J6" i="44" s="1"/>
  <c r="F97" i="44"/>
  <c r="M97" i="44" s="1"/>
  <c r="N97" i="44" s="1"/>
  <c r="I97" i="44"/>
  <c r="J97" i="44" s="1"/>
  <c r="K97" i="44"/>
  <c r="L97" i="44" s="1"/>
  <c r="F117" i="44"/>
  <c r="M117" i="44" s="1"/>
  <c r="N117" i="44" s="1"/>
  <c r="I117" i="44"/>
  <c r="J117" i="44" s="1"/>
  <c r="K117" i="44"/>
  <c r="L117" i="44" s="1"/>
  <c r="F39" i="44"/>
  <c r="M39" i="44" s="1"/>
  <c r="N39" i="44" s="1"/>
  <c r="I39" i="44"/>
  <c r="J39" i="44" s="1"/>
  <c r="K39" i="44"/>
  <c r="L39" i="44" s="1"/>
  <c r="F124" i="44"/>
  <c r="M124" i="44" s="1"/>
  <c r="N124" i="44" s="1"/>
  <c r="I124" i="44"/>
  <c r="J124" i="44" s="1"/>
  <c r="K124" i="44"/>
  <c r="L124" i="44" s="1"/>
  <c r="F167" i="44"/>
  <c r="M167" i="44" s="1"/>
  <c r="N167" i="44" s="1"/>
  <c r="I167" i="44"/>
  <c r="J167" i="44" s="1"/>
  <c r="K167" i="44"/>
  <c r="L167" i="44" s="1"/>
  <c r="F17" i="44"/>
  <c r="M17" i="44" s="1"/>
  <c r="N17" i="44" s="1"/>
  <c r="I17" i="44"/>
  <c r="J17" i="44" s="1"/>
  <c r="K17" i="44"/>
  <c r="L17" i="44" s="1"/>
  <c r="F40" i="44"/>
  <c r="M40" i="44" s="1"/>
  <c r="N40" i="44" s="1"/>
  <c r="I40" i="44"/>
  <c r="J40" i="44" s="1"/>
  <c r="K40" i="44"/>
  <c r="L40" i="44" s="1"/>
  <c r="F118" i="44"/>
  <c r="M118" i="44" s="1"/>
  <c r="N118" i="44" s="1"/>
  <c r="I118" i="44"/>
  <c r="J118" i="44" s="1"/>
  <c r="K118" i="44"/>
  <c r="L118" i="44" s="1"/>
  <c r="F61" i="44"/>
  <c r="M61" i="44" s="1"/>
  <c r="N61" i="44" s="1"/>
  <c r="I61" i="44"/>
  <c r="J61" i="44" s="1"/>
  <c r="K61" i="44"/>
  <c r="L61" i="44" s="1"/>
  <c r="D25" i="8"/>
  <c r="E25" i="8" s="1"/>
  <c r="G36" i="32"/>
  <c r="H36" i="32" s="1"/>
  <c r="G4" i="32"/>
  <c r="H4" i="32" s="1"/>
  <c r="D39" i="37"/>
  <c r="E39" i="37" s="1"/>
  <c r="D37" i="37"/>
  <c r="E37" i="37" s="1"/>
  <c r="D32" i="37"/>
  <c r="E32" i="37" s="1"/>
  <c r="D30" i="37"/>
  <c r="E30" i="37" s="1"/>
  <c r="D23" i="37"/>
  <c r="E23" i="37" s="1"/>
  <c r="D21" i="37"/>
  <c r="E21" i="37" s="1"/>
  <c r="D16" i="37"/>
  <c r="E16" i="37" s="1"/>
  <c r="D14" i="37"/>
  <c r="E14" i="37" s="1"/>
  <c r="D7" i="37"/>
  <c r="E7" i="37" s="1"/>
  <c r="F63" i="8"/>
  <c r="G63" i="8" s="1"/>
  <c r="D53" i="8"/>
  <c r="E53" i="8" s="1"/>
  <c r="F50" i="8"/>
  <c r="G50" i="8" s="1"/>
  <c r="F47" i="8"/>
  <c r="G47" i="8" s="1"/>
  <c r="F41" i="8"/>
  <c r="G41" i="8" s="1"/>
  <c r="F38" i="8"/>
  <c r="G38" i="8" s="1"/>
  <c r="F35" i="8"/>
  <c r="G35" i="8" s="1"/>
  <c r="F22" i="8"/>
  <c r="G22" i="8" s="1"/>
  <c r="F19" i="8"/>
  <c r="G19" i="8" s="1"/>
  <c r="E4" i="19"/>
  <c r="F4" i="19" s="1"/>
  <c r="E24" i="19"/>
  <c r="F24" i="19" s="1"/>
  <c r="G7" i="32"/>
  <c r="H7" i="32" s="1"/>
  <c r="G64" i="34"/>
  <c r="H64" i="34" s="1"/>
  <c r="G127" i="34"/>
  <c r="H127" i="34" s="1"/>
  <c r="G27" i="34"/>
  <c r="H27" i="34" s="1"/>
  <c r="G59" i="34"/>
  <c r="H59" i="34" s="1"/>
  <c r="G103" i="34"/>
  <c r="H103" i="34" s="1"/>
  <c r="G72" i="34"/>
  <c r="H72" i="34" s="1"/>
  <c r="G95" i="34"/>
  <c r="H95" i="34" s="1"/>
  <c r="G101" i="34"/>
  <c r="H101" i="34" s="1"/>
  <c r="G171" i="34"/>
  <c r="H171" i="34" s="1"/>
  <c r="G67" i="34"/>
  <c r="H67" i="34" s="1"/>
  <c r="G148" i="34"/>
  <c r="H148" i="34" s="1"/>
  <c r="G120" i="34"/>
  <c r="H120" i="34" s="1"/>
  <c r="E16" i="17"/>
  <c r="F16" i="17" s="1"/>
  <c r="E5" i="17"/>
  <c r="F5" i="17" s="1"/>
  <c r="E8" i="17"/>
  <c r="F8" i="17" s="1"/>
  <c r="E12" i="17"/>
  <c r="F12" i="17" s="1"/>
  <c r="E14" i="17"/>
  <c r="F14" i="17" s="1"/>
  <c r="E27" i="17"/>
  <c r="F27" i="17" s="1"/>
  <c r="E29" i="17"/>
  <c r="F29" i="17" s="1"/>
  <c r="E33" i="17"/>
  <c r="F33" i="17" s="1"/>
  <c r="E35" i="17"/>
  <c r="F35" i="17" s="1"/>
  <c r="E37" i="17"/>
  <c r="F37" i="17" s="1"/>
  <c r="E10" i="17"/>
  <c r="F10" i="17" s="1"/>
  <c r="E21" i="17"/>
  <c r="F21" i="17" s="1"/>
  <c r="E25" i="17"/>
  <c r="F25" i="17" s="1"/>
  <c r="E31" i="17"/>
  <c r="F31" i="17" s="1"/>
  <c r="E39" i="17"/>
  <c r="F39" i="17" s="1"/>
  <c r="E3" i="17"/>
  <c r="F3" i="17" s="1"/>
  <c r="E17" i="17"/>
  <c r="F17" i="17" s="1"/>
  <c r="E19" i="17"/>
  <c r="F19" i="17" s="1"/>
  <c r="E23" i="17"/>
  <c r="F23" i="17" s="1"/>
  <c r="E6" i="17"/>
  <c r="F6" i="17" s="1"/>
  <c r="E13" i="17"/>
  <c r="F13" i="17" s="1"/>
  <c r="E9" i="17"/>
  <c r="F9" i="17" s="1"/>
  <c r="E15" i="17"/>
  <c r="F15" i="17" s="1"/>
  <c r="E26" i="17"/>
  <c r="F26" i="17" s="1"/>
  <c r="E28" i="17"/>
  <c r="F28" i="17" s="1"/>
  <c r="E34" i="17"/>
  <c r="F34" i="17" s="1"/>
  <c r="E36" i="17"/>
  <c r="F36" i="17" s="1"/>
  <c r="E2" i="17"/>
  <c r="E4" i="17"/>
  <c r="F4" i="17" s="1"/>
  <c r="E7" i="17"/>
  <c r="F7" i="17" s="1"/>
  <c r="E11" i="17"/>
  <c r="F11" i="17" s="1"/>
  <c r="E18" i="17"/>
  <c r="F18" i="17" s="1"/>
  <c r="E20" i="17"/>
  <c r="F20" i="17" s="1"/>
  <c r="E24" i="17"/>
  <c r="F24" i="17" s="1"/>
  <c r="E30" i="17"/>
  <c r="F30" i="17" s="1"/>
  <c r="E32" i="17"/>
  <c r="F32" i="17" s="1"/>
  <c r="E38" i="17"/>
  <c r="F38" i="17" s="1"/>
  <c r="E22" i="17"/>
  <c r="F22" i="17" s="1"/>
  <c r="G58" i="34"/>
  <c r="H58" i="34" s="1"/>
  <c r="G189" i="34"/>
  <c r="H189" i="34" s="1"/>
  <c r="G201" i="34"/>
  <c r="H201" i="34" s="1"/>
  <c r="G172" i="34"/>
  <c r="H172" i="34" s="1"/>
  <c r="G204" i="34"/>
  <c r="H204" i="34" s="1"/>
  <c r="G129" i="34"/>
  <c r="H129" i="34" s="1"/>
  <c r="G140" i="34"/>
  <c r="H140" i="34" s="1"/>
  <c r="G92" i="34"/>
  <c r="H92" i="34" s="1"/>
  <c r="G19" i="34"/>
  <c r="H19" i="34" s="1"/>
  <c r="G43" i="34"/>
  <c r="H43" i="34" s="1"/>
  <c r="G142" i="34"/>
  <c r="H142" i="34" s="1"/>
  <c r="G80" i="34"/>
  <c r="H80" i="34" s="1"/>
  <c r="G112" i="34"/>
  <c r="H112" i="34" s="1"/>
  <c r="G114" i="34"/>
  <c r="H114" i="34" s="1"/>
  <c r="G93" i="34"/>
  <c r="H93" i="34" s="1"/>
  <c r="G9" i="34"/>
  <c r="H9" i="34" s="1"/>
  <c r="G41" i="34"/>
  <c r="H41" i="34" s="1"/>
  <c r="G97" i="34"/>
  <c r="H97" i="34" s="1"/>
  <c r="G12" i="34"/>
  <c r="H12" i="34" s="1"/>
  <c r="G17" i="34"/>
  <c r="H17" i="34" s="1"/>
  <c r="G46" i="34"/>
  <c r="H46" i="34" s="1"/>
  <c r="G14" i="34"/>
  <c r="H14" i="34" s="1"/>
  <c r="E43" i="19"/>
  <c r="F43" i="19" s="1"/>
  <c r="E27" i="19"/>
  <c r="F27" i="19" s="1"/>
  <c r="E38" i="19"/>
  <c r="F38" i="19" s="1"/>
  <c r="E6" i="19"/>
  <c r="F6" i="19" s="1"/>
  <c r="E49" i="19"/>
  <c r="F49" i="19" s="1"/>
  <c r="E33" i="19"/>
  <c r="F33" i="19" s="1"/>
  <c r="E32" i="19"/>
  <c r="F32" i="19" s="1"/>
  <c r="E16" i="19"/>
  <c r="F16" i="19" s="1"/>
  <c r="G90" i="34"/>
  <c r="H90" i="34" s="1"/>
  <c r="G199" i="34"/>
  <c r="H199" i="34" s="1"/>
  <c r="G63" i="34"/>
  <c r="H63" i="34" s="1"/>
  <c r="G188" i="34"/>
  <c r="H188" i="34" s="1"/>
  <c r="G94" i="34"/>
  <c r="H94" i="34" s="1"/>
  <c r="G134" i="34"/>
  <c r="H134" i="34" s="1"/>
  <c r="G87" i="34"/>
  <c r="H87" i="34" s="1"/>
  <c r="G10" i="34"/>
  <c r="H10" i="34" s="1"/>
  <c r="G48" i="34"/>
  <c r="H48" i="34" s="1"/>
  <c r="G35" i="34"/>
  <c r="H35" i="34" s="1"/>
  <c r="G164" i="34"/>
  <c r="H164" i="34" s="1"/>
  <c r="G160" i="34"/>
  <c r="H160" i="34" s="1"/>
  <c r="G177" i="34"/>
  <c r="H177" i="34" s="1"/>
  <c r="G176" i="34"/>
  <c r="H176" i="34" s="1"/>
  <c r="G141" i="34"/>
  <c r="H141" i="34" s="1"/>
  <c r="G154" i="34"/>
  <c r="H154" i="34" s="1"/>
  <c r="G40" i="34"/>
  <c r="H40" i="34" s="1"/>
  <c r="G8" i="34"/>
  <c r="H8" i="34" s="1"/>
  <c r="G49" i="34"/>
  <c r="H49" i="34" s="1"/>
  <c r="G60" i="34"/>
  <c r="H60" i="34" s="1"/>
  <c r="G13" i="34"/>
  <c r="H13" i="34" s="1"/>
  <c r="G4" i="34"/>
  <c r="H4" i="34" s="1"/>
  <c r="E34" i="19"/>
  <c r="F34" i="19" s="1"/>
  <c r="G195" i="34"/>
  <c r="H195" i="34" s="1"/>
  <c r="G193" i="34"/>
  <c r="H193" i="34" s="1"/>
  <c r="G31" i="34"/>
  <c r="H31" i="34" s="1"/>
  <c r="G167" i="34"/>
  <c r="H167" i="34" s="1"/>
  <c r="G84" i="34"/>
  <c r="H84" i="34" s="1"/>
  <c r="G116" i="34"/>
  <c r="H116" i="34" s="1"/>
  <c r="G34" i="34"/>
  <c r="H34" i="34" s="1"/>
  <c r="G128" i="34"/>
  <c r="H128" i="34" s="1"/>
  <c r="G182" i="34"/>
  <c r="H182" i="34" s="1"/>
  <c r="G11" i="34"/>
  <c r="H11" i="34" s="1"/>
  <c r="G118" i="34"/>
  <c r="H118" i="34" s="1"/>
  <c r="G143" i="34"/>
  <c r="H143" i="34" s="1"/>
  <c r="G88" i="34"/>
  <c r="H88" i="34" s="1"/>
  <c r="G68" i="34"/>
  <c r="H68" i="34" s="1"/>
  <c r="G104" i="34"/>
  <c r="H104" i="34" s="1"/>
  <c r="G106" i="34"/>
  <c r="H106" i="34" s="1"/>
  <c r="G89" i="34"/>
  <c r="H89" i="34" s="1"/>
  <c r="G149" i="34"/>
  <c r="H149" i="34" s="1"/>
  <c r="G105" i="34"/>
  <c r="H105" i="34" s="1"/>
  <c r="G44" i="34"/>
  <c r="H44" i="34" s="1"/>
  <c r="G77" i="34"/>
  <c r="H77" i="34" s="1"/>
  <c r="G6" i="34"/>
  <c r="H6" i="34" s="1"/>
  <c r="G36" i="34"/>
  <c r="H36" i="34" s="1"/>
  <c r="E55" i="19"/>
  <c r="F55" i="19" s="1"/>
  <c r="E39" i="19"/>
  <c r="F39" i="19" s="1"/>
  <c r="E23" i="19"/>
  <c r="F23" i="19" s="1"/>
  <c r="E7" i="19"/>
  <c r="F7" i="19" s="1"/>
  <c r="E50" i="19"/>
  <c r="F50" i="19" s="1"/>
  <c r="E18" i="19"/>
  <c r="F18" i="19" s="1"/>
  <c r="E61" i="19"/>
  <c r="F61" i="19" s="1"/>
  <c r="E45" i="19"/>
  <c r="F45" i="19" s="1"/>
  <c r="E29" i="19"/>
  <c r="F29" i="19" s="1"/>
  <c r="E13" i="19"/>
  <c r="F13" i="19" s="1"/>
  <c r="E44" i="19"/>
  <c r="F44" i="19" s="1"/>
  <c r="G169" i="34"/>
  <c r="H169" i="34" s="1"/>
  <c r="G139" i="34"/>
  <c r="H139" i="34" s="1"/>
  <c r="G194" i="34"/>
  <c r="H194" i="34" s="1"/>
  <c r="G55" i="34"/>
  <c r="H55" i="34" s="1"/>
  <c r="G66" i="34"/>
  <c r="H66" i="34" s="1"/>
  <c r="G71" i="34"/>
  <c r="H71" i="34" s="1"/>
  <c r="G196" i="34"/>
  <c r="H196" i="34" s="1"/>
  <c r="G51" i="34"/>
  <c r="H51" i="34" s="1"/>
  <c r="G153" i="34"/>
  <c r="H153" i="34" s="1"/>
  <c r="G136" i="34"/>
  <c r="H136" i="34" s="1"/>
  <c r="G174" i="34"/>
  <c r="H174" i="34" s="1"/>
  <c r="G15" i="34"/>
  <c r="H15" i="34" s="1"/>
  <c r="G159" i="34"/>
  <c r="H159" i="34" s="1"/>
  <c r="G173" i="34"/>
  <c r="H173" i="34" s="1"/>
  <c r="G183" i="34"/>
  <c r="H183" i="34" s="1"/>
  <c r="G113" i="34"/>
  <c r="H113" i="34" s="1"/>
  <c r="G165" i="34"/>
  <c r="H165" i="34" s="1"/>
  <c r="G144" i="34"/>
  <c r="H144" i="34" s="1"/>
  <c r="G122" i="34"/>
  <c r="H122" i="34" s="1"/>
  <c r="G37" i="34"/>
  <c r="H37" i="34" s="1"/>
  <c r="G76" i="34"/>
  <c r="H76" i="34" s="1"/>
  <c r="G22" i="34"/>
  <c r="H22" i="34" s="1"/>
  <c r="G54" i="34"/>
  <c r="H54" i="34" s="1"/>
  <c r="G69" i="34"/>
  <c r="H69" i="34" s="1"/>
  <c r="G3" i="34"/>
  <c r="H3" i="34" s="1"/>
  <c r="E35" i="19"/>
  <c r="F35" i="19" s="1"/>
  <c r="E30" i="19"/>
  <c r="F30" i="19" s="1"/>
  <c r="E25" i="19"/>
  <c r="F25" i="19" s="1"/>
  <c r="E40" i="19"/>
  <c r="F40" i="19" s="1"/>
  <c r="E8" i="19"/>
  <c r="F8" i="19" s="1"/>
  <c r="G163" i="34"/>
  <c r="H163" i="34" s="1"/>
  <c r="G131" i="34"/>
  <c r="H131" i="34" s="1"/>
  <c r="G137" i="34"/>
  <c r="H137" i="34" s="1"/>
  <c r="G203" i="34"/>
  <c r="H203" i="34" s="1"/>
  <c r="G23" i="34"/>
  <c r="H23" i="34" s="1"/>
  <c r="G42" i="34"/>
  <c r="H42" i="34" s="1"/>
  <c r="G145" i="34"/>
  <c r="H145" i="34" s="1"/>
  <c r="G170" i="34"/>
  <c r="H170" i="34" s="1"/>
  <c r="G168" i="34"/>
  <c r="H168" i="34" s="1"/>
  <c r="G152" i="34"/>
  <c r="H152" i="34" s="1"/>
  <c r="G126" i="34"/>
  <c r="H126" i="34" s="1"/>
  <c r="G150" i="34"/>
  <c r="H150" i="34" s="1"/>
  <c r="G132" i="34"/>
  <c r="H132" i="34" s="1"/>
  <c r="G162" i="34"/>
  <c r="H162" i="34" s="1"/>
  <c r="G83" i="34"/>
  <c r="H83" i="34" s="1"/>
  <c r="G138" i="34"/>
  <c r="H138" i="34" s="1"/>
  <c r="G47" i="34"/>
  <c r="H47" i="34" s="1"/>
  <c r="G156" i="34"/>
  <c r="H156" i="34" s="1"/>
  <c r="G78" i="34"/>
  <c r="H78" i="34" s="1"/>
  <c r="G117" i="34"/>
  <c r="H117" i="34" s="1"/>
  <c r="G62" i="34"/>
  <c r="H62" i="34" s="1"/>
  <c r="G38" i="34"/>
  <c r="H38" i="34" s="1"/>
  <c r="G65" i="34"/>
  <c r="H65" i="34" s="1"/>
  <c r="G30" i="34"/>
  <c r="H30" i="34" s="1"/>
  <c r="G191" i="34"/>
  <c r="H191" i="34" s="1"/>
  <c r="G79" i="34"/>
  <c r="H79" i="34" s="1"/>
  <c r="G198" i="34"/>
  <c r="H198" i="34" s="1"/>
  <c r="G197" i="34"/>
  <c r="H197" i="34" s="1"/>
  <c r="G202" i="34"/>
  <c r="H202" i="34" s="1"/>
  <c r="G121" i="34"/>
  <c r="H121" i="34" s="1"/>
  <c r="G91" i="34"/>
  <c r="H91" i="34" s="1"/>
  <c r="G109" i="34"/>
  <c r="H109" i="34" s="1"/>
  <c r="G108" i="34"/>
  <c r="H108" i="34" s="1"/>
  <c r="G7" i="34"/>
  <c r="H7" i="34" s="1"/>
  <c r="G111" i="34"/>
  <c r="H111" i="34" s="1"/>
  <c r="G75" i="34"/>
  <c r="H75" i="34" s="1"/>
  <c r="G184" i="34"/>
  <c r="H184" i="34" s="1"/>
  <c r="G179" i="34"/>
  <c r="H179" i="34" s="1"/>
  <c r="G146" i="34"/>
  <c r="H146" i="34" s="1"/>
  <c r="G157" i="34"/>
  <c r="H157" i="34" s="1"/>
  <c r="G133" i="34"/>
  <c r="H133" i="34" s="1"/>
  <c r="G151" i="34"/>
  <c r="H151" i="34" s="1"/>
  <c r="G115" i="34"/>
  <c r="H115" i="34" s="1"/>
  <c r="G70" i="34"/>
  <c r="H70" i="34" s="1"/>
  <c r="G81" i="34"/>
  <c r="H81" i="34" s="1"/>
  <c r="G24" i="34"/>
  <c r="H24" i="34" s="1"/>
  <c r="G45" i="34"/>
  <c r="H45" i="34" s="1"/>
  <c r="G57" i="34"/>
  <c r="H57" i="34" s="1"/>
  <c r="E47" i="19"/>
  <c r="F47" i="19" s="1"/>
  <c r="E15" i="19"/>
  <c r="F15" i="19" s="1"/>
  <c r="E42" i="19"/>
  <c r="F42" i="19" s="1"/>
  <c r="E53" i="19"/>
  <c r="F53" i="19" s="1"/>
  <c r="E5" i="19"/>
  <c r="F5" i="19" s="1"/>
  <c r="E20" i="19"/>
  <c r="F20" i="19" s="1"/>
  <c r="G185" i="34"/>
  <c r="H185" i="34" s="1"/>
  <c r="G74" i="34"/>
  <c r="H74" i="34" s="1"/>
  <c r="G158" i="34"/>
  <c r="H158" i="34" s="1"/>
  <c r="G50" i="34"/>
  <c r="H50" i="34" s="1"/>
  <c r="G187" i="34"/>
  <c r="H187" i="34" s="1"/>
  <c r="G192" i="34"/>
  <c r="H192" i="34" s="1"/>
  <c r="G186" i="34"/>
  <c r="H186" i="34" s="1"/>
  <c r="G98" i="34"/>
  <c r="H98" i="34" s="1"/>
  <c r="G102" i="34"/>
  <c r="H102" i="34" s="1"/>
  <c r="G110" i="34"/>
  <c r="H110" i="34" s="1"/>
  <c r="G147" i="34"/>
  <c r="H147" i="34" s="1"/>
  <c r="G135" i="34"/>
  <c r="H135" i="34" s="1"/>
  <c r="G56" i="34"/>
  <c r="H56" i="34" s="1"/>
  <c r="G130" i="34"/>
  <c r="H130" i="34" s="1"/>
  <c r="G96" i="34"/>
  <c r="H96" i="34" s="1"/>
  <c r="G124" i="34"/>
  <c r="H124" i="34" s="1"/>
  <c r="G32" i="34"/>
  <c r="H32" i="34" s="1"/>
  <c r="G99" i="34"/>
  <c r="H99" i="34" s="1"/>
  <c r="G53" i="34"/>
  <c r="H53" i="34" s="1"/>
  <c r="G29" i="34"/>
  <c r="H29" i="34" s="1"/>
  <c r="G28" i="34"/>
  <c r="H28" i="34" s="1"/>
  <c r="G52" i="34"/>
  <c r="H52" i="34" s="1"/>
  <c r="G25" i="34"/>
  <c r="H25" i="34" s="1"/>
  <c r="E63" i="19"/>
  <c r="F63" i="19" s="1"/>
  <c r="E31" i="19"/>
  <c r="F31" i="19" s="1"/>
  <c r="E58" i="19"/>
  <c r="F58" i="19" s="1"/>
  <c r="E26" i="19"/>
  <c r="F26" i="19" s="1"/>
  <c r="E10" i="19"/>
  <c r="F10" i="19" s="1"/>
  <c r="E37" i="19"/>
  <c r="F37" i="19" s="1"/>
  <c r="E21" i="19"/>
  <c r="F21" i="19" s="1"/>
  <c r="E52" i="19"/>
  <c r="F52" i="19" s="1"/>
  <c r="E36" i="19"/>
  <c r="F36" i="19" s="1"/>
  <c r="E3" i="19"/>
  <c r="F3" i="19" s="1"/>
  <c r="G190" i="34"/>
  <c r="H190" i="34" s="1"/>
  <c r="G39" i="34"/>
  <c r="H39" i="34" s="1"/>
  <c r="G200" i="34"/>
  <c r="H200" i="34" s="1"/>
  <c r="G18" i="34"/>
  <c r="H18" i="34" s="1"/>
  <c r="G166" i="34"/>
  <c r="H166" i="34" s="1"/>
  <c r="G161" i="34"/>
  <c r="H161" i="34" s="1"/>
  <c r="G155" i="34"/>
  <c r="H155" i="34" s="1"/>
  <c r="G82" i="34"/>
  <c r="H82" i="34" s="1"/>
  <c r="G123" i="34"/>
  <c r="H123" i="34" s="1"/>
  <c r="G86" i="34"/>
  <c r="H86" i="34" s="1"/>
  <c r="G100" i="34"/>
  <c r="H100" i="34" s="1"/>
  <c r="G178" i="34"/>
  <c r="H178" i="34" s="1"/>
  <c r="G85" i="34"/>
  <c r="H85" i="34" s="1"/>
  <c r="G16" i="34"/>
  <c r="H16" i="34" s="1"/>
  <c r="G181" i="34"/>
  <c r="H181" i="34" s="1"/>
  <c r="G180" i="34"/>
  <c r="H180" i="34" s="1"/>
  <c r="G175" i="34"/>
  <c r="H175" i="34" s="1"/>
  <c r="G107" i="34"/>
  <c r="H107" i="34" s="1"/>
  <c r="G125" i="34"/>
  <c r="H125" i="34" s="1"/>
  <c r="G20" i="34"/>
  <c r="H20" i="34" s="1"/>
  <c r="G119" i="34"/>
  <c r="H119" i="34" s="1"/>
  <c r="G26" i="34"/>
  <c r="H26" i="34" s="1"/>
  <c r="G61" i="34"/>
  <c r="H61" i="34" s="1"/>
  <c r="G73" i="34"/>
  <c r="H73" i="34" s="1"/>
  <c r="G5" i="34"/>
  <c r="H5" i="34" s="1"/>
  <c r="G33" i="34"/>
  <c r="H33" i="34" s="1"/>
  <c r="G21" i="34"/>
  <c r="H21" i="34" s="1"/>
  <c r="E59" i="19"/>
  <c r="F59" i="19" s="1"/>
  <c r="E11" i="19"/>
  <c r="F11" i="19" s="1"/>
  <c r="E54" i="19"/>
  <c r="F54" i="19" s="1"/>
  <c r="E22" i="19"/>
  <c r="F22" i="19" s="1"/>
  <c r="E17" i="19"/>
  <c r="F17" i="19" s="1"/>
  <c r="E64" i="19"/>
  <c r="F64" i="19" s="1"/>
  <c r="E48" i="19"/>
  <c r="F48" i="19" s="1"/>
  <c r="H12" i="44"/>
  <c r="H59" i="44"/>
  <c r="H84" i="44"/>
  <c r="H89" i="44"/>
  <c r="H108" i="44"/>
  <c r="H114" i="44"/>
  <c r="H145" i="44"/>
  <c r="H193" i="44"/>
  <c r="H18" i="44"/>
  <c r="H30" i="44"/>
  <c r="H54" i="44"/>
  <c r="H82" i="44"/>
  <c r="H123" i="44"/>
  <c r="H133" i="44"/>
  <c r="H139" i="44"/>
  <c r="H149" i="44"/>
  <c r="H155" i="44"/>
  <c r="H35" i="44"/>
  <c r="H51" i="44"/>
  <c r="H90" i="44"/>
  <c r="H99" i="44"/>
  <c r="H146" i="44"/>
  <c r="H176" i="44"/>
  <c r="H187" i="44"/>
  <c r="H14" i="44"/>
  <c r="H27" i="44"/>
  <c r="H109" i="44"/>
  <c r="H134" i="44"/>
  <c r="H195" i="44"/>
  <c r="H19" i="44"/>
  <c r="H24" i="44"/>
  <c r="H86" i="44"/>
  <c r="H96" i="44"/>
  <c r="H141" i="44"/>
  <c r="H62" i="44"/>
  <c r="H80" i="44"/>
  <c r="H106" i="44"/>
  <c r="H125" i="44"/>
  <c r="H131" i="44"/>
  <c r="H177" i="44"/>
  <c r="H121" i="44"/>
  <c r="H197" i="44"/>
  <c r="H20" i="44"/>
  <c r="H34" i="44"/>
  <c r="H38" i="44"/>
  <c r="H92" i="44"/>
  <c r="H102" i="44"/>
  <c r="H127" i="44"/>
  <c r="H161" i="44"/>
  <c r="H173" i="44"/>
  <c r="H185" i="44"/>
  <c r="H44" i="44"/>
  <c r="H116" i="44"/>
  <c r="H119" i="44"/>
  <c r="H32" i="44"/>
  <c r="H189" i="44"/>
  <c r="H58" i="44"/>
  <c r="H168" i="44"/>
  <c r="H26" i="44"/>
  <c r="H183" i="44"/>
  <c r="H103" i="44"/>
  <c r="H188" i="44"/>
  <c r="H39" i="44"/>
  <c r="H126" i="44"/>
  <c r="H79" i="44"/>
  <c r="H117" i="44"/>
  <c r="H198" i="44"/>
  <c r="H153" i="44"/>
  <c r="D14" i="8"/>
  <c r="E14" i="8" s="1"/>
  <c r="H17" i="44"/>
  <c r="H67" i="44"/>
  <c r="H165" i="44"/>
  <c r="H115" i="44"/>
  <c r="H9" i="44"/>
  <c r="H162" i="44"/>
  <c r="H174" i="44"/>
  <c r="H98" i="44"/>
  <c r="H68" i="44"/>
  <c r="H28" i="44"/>
  <c r="H137" i="44"/>
  <c r="H140" i="44"/>
  <c r="H122" i="44"/>
  <c r="H184" i="44"/>
  <c r="H148" i="44"/>
  <c r="H194" i="44"/>
  <c r="H151" i="44"/>
  <c r="H132" i="44"/>
  <c r="H91" i="44"/>
  <c r="H53" i="44"/>
  <c r="H147" i="44"/>
  <c r="H76" i="44"/>
  <c r="H93" i="44"/>
  <c r="H49" i="44"/>
  <c r="H70" i="44"/>
  <c r="H50" i="44"/>
  <c r="H138" i="44"/>
  <c r="H47" i="44"/>
  <c r="H169" i="44"/>
  <c r="H172" i="44"/>
  <c r="H107" i="44"/>
  <c r="H15" i="44"/>
  <c r="H100" i="44"/>
  <c r="H190" i="44"/>
  <c r="H130" i="44"/>
  <c r="H88" i="44"/>
  <c r="D29" i="8"/>
  <c r="E29" i="8" s="1"/>
  <c r="H178" i="44"/>
  <c r="H33" i="44"/>
  <c r="H83" i="44"/>
  <c r="H57" i="44"/>
  <c r="H75" i="44"/>
  <c r="H69" i="44"/>
  <c r="H61" i="44"/>
  <c r="H112" i="44"/>
  <c r="H11" i="44"/>
  <c r="H40" i="44"/>
  <c r="H105" i="44"/>
  <c r="H167" i="44"/>
  <c r="H111" i="44"/>
  <c r="H166" i="44"/>
  <c r="H144" i="44"/>
  <c r="H55" i="44"/>
  <c r="H164" i="44"/>
  <c r="H71" i="44"/>
  <c r="H186" i="44"/>
  <c r="H120" i="44"/>
  <c r="H85" i="44"/>
  <c r="H113" i="44"/>
  <c r="H29" i="44"/>
  <c r="H72" i="44"/>
  <c r="H52" i="44"/>
  <c r="H181" i="44"/>
  <c r="H65" i="44"/>
  <c r="H8" i="44"/>
  <c r="H42" i="44"/>
  <c r="H66" i="44"/>
  <c r="H191" i="44"/>
  <c r="H31" i="44"/>
  <c r="H136" i="44"/>
  <c r="H204" i="44"/>
  <c r="H163" i="44"/>
  <c r="H156" i="44"/>
  <c r="H143" i="44"/>
  <c r="H182" i="44"/>
  <c r="H63" i="44"/>
  <c r="H97" i="44"/>
  <c r="H94" i="44"/>
  <c r="H77" i="44"/>
  <c r="H81" i="44"/>
  <c r="H16" i="44"/>
  <c r="H48" i="44"/>
  <c r="H170" i="44"/>
  <c r="H60" i="44"/>
  <c r="H22" i="44"/>
  <c r="H13" i="44"/>
  <c r="H118" i="44"/>
  <c r="H201" i="44"/>
  <c r="H10" i="44"/>
  <c r="H129" i="44"/>
  <c r="H200" i="44"/>
  <c r="H110" i="44"/>
  <c r="H154" i="44"/>
  <c r="H135" i="44"/>
  <c r="H179" i="44"/>
  <c r="H104" i="44"/>
  <c r="H74" i="44"/>
  <c r="H73" i="44"/>
  <c r="H25" i="44"/>
  <c r="H37" i="44"/>
  <c r="H56" i="44"/>
  <c r="H45" i="44"/>
  <c r="H43" i="44"/>
  <c r="H36" i="44"/>
  <c r="H203" i="44"/>
  <c r="H46" i="44"/>
  <c r="H199" i="44"/>
  <c r="H180" i="44"/>
  <c r="H196" i="44"/>
  <c r="H160" i="44"/>
  <c r="H95" i="44"/>
  <c r="H128" i="44"/>
  <c r="H23" i="44"/>
  <c r="H159" i="44"/>
  <c r="H101" i="44"/>
  <c r="H64" i="44"/>
  <c r="H3" i="44"/>
  <c r="H41" i="44"/>
  <c r="H150" i="44"/>
  <c r="H21" i="44"/>
  <c r="H171" i="44"/>
  <c r="H175" i="44"/>
  <c r="H142" i="44"/>
  <c r="H124" i="44"/>
  <c r="H192" i="44"/>
  <c r="H158" i="44"/>
  <c r="H87" i="44"/>
  <c r="H152" i="44"/>
  <c r="H202" i="44"/>
  <c r="H157" i="44"/>
  <c r="H7" i="44"/>
  <c r="H78" i="44"/>
  <c r="F6" i="37"/>
  <c r="G6" i="37" s="1"/>
  <c r="F14" i="37"/>
  <c r="G14" i="37" s="1"/>
  <c r="F7" i="37"/>
  <c r="G7" i="37" s="1"/>
  <c r="F15" i="37"/>
  <c r="G15" i="37" s="1"/>
  <c r="F8" i="37"/>
  <c r="G8" i="37" s="1"/>
  <c r="F16" i="37"/>
  <c r="G16" i="37" s="1"/>
  <c r="F9" i="37"/>
  <c r="G9" i="37" s="1"/>
  <c r="F17" i="37"/>
  <c r="G17" i="37" s="1"/>
  <c r="F10" i="37"/>
  <c r="G10" i="37" s="1"/>
  <c r="F18" i="37"/>
  <c r="G18" i="37" s="1"/>
  <c r="F2" i="37"/>
  <c r="G2" i="37" s="1"/>
  <c r="F3" i="37"/>
  <c r="G3" i="37" s="1"/>
  <c r="F11" i="37"/>
  <c r="G11" i="37" s="1"/>
  <c r="F4" i="37"/>
  <c r="G4" i="37" s="1"/>
  <c r="F12" i="37"/>
  <c r="G12" i="37" s="1"/>
  <c r="F5" i="37"/>
  <c r="G5" i="37" s="1"/>
  <c r="F13" i="37"/>
  <c r="G13" i="37" s="1"/>
  <c r="F8" i="41"/>
  <c r="G8" i="41" s="1"/>
  <c r="F14" i="41"/>
  <c r="G14" i="41" s="1"/>
  <c r="F5" i="41"/>
  <c r="G5" i="41" s="1"/>
  <c r="F10" i="41"/>
  <c r="G10" i="41" s="1"/>
  <c r="F6" i="41"/>
  <c r="G6" i="41" s="1"/>
  <c r="F17" i="41"/>
  <c r="G17" i="41" s="1"/>
  <c r="F15" i="41"/>
  <c r="G15" i="41" s="1"/>
  <c r="F11" i="41"/>
  <c r="G11" i="41" s="1"/>
  <c r="F12" i="41"/>
  <c r="G12" i="41" s="1"/>
  <c r="F9" i="41"/>
  <c r="G9" i="41" s="1"/>
  <c r="F7" i="41"/>
  <c r="G7" i="41" s="1"/>
  <c r="F3" i="41"/>
  <c r="G3" i="41" s="1"/>
  <c r="F16" i="41"/>
  <c r="G16" i="41" s="1"/>
  <c r="F13" i="41"/>
  <c r="G13" i="41" s="1"/>
  <c r="F4" i="41"/>
  <c r="G4" i="41" s="1"/>
  <c r="D9" i="37"/>
  <c r="E9" i="37" s="1"/>
  <c r="D4" i="37"/>
  <c r="E4" i="37" s="1"/>
  <c r="F56" i="8"/>
  <c r="G56" i="8" s="1"/>
  <c r="F53" i="8"/>
  <c r="G53" i="8" s="1"/>
  <c r="F28" i="8"/>
  <c r="G28" i="8" s="1"/>
  <c r="F25" i="8"/>
  <c r="G25" i="8" s="1"/>
  <c r="H4" i="44"/>
  <c r="E28" i="19"/>
  <c r="F28" i="19" s="1"/>
  <c r="E62" i="19"/>
  <c r="F62" i="19" s="1"/>
  <c r="D36" i="37"/>
  <c r="E36" i="37" s="1"/>
  <c r="D34" i="37"/>
  <c r="E34" i="37" s="1"/>
  <c r="D27" i="37"/>
  <c r="E27" i="37" s="1"/>
  <c r="D25" i="37"/>
  <c r="E25" i="37" s="1"/>
  <c r="D20" i="37"/>
  <c r="E20" i="37" s="1"/>
  <c r="D18" i="37"/>
  <c r="E18" i="37" s="1"/>
  <c r="D11" i="37"/>
  <c r="E11" i="37" s="1"/>
  <c r="F62" i="8"/>
  <c r="G62" i="8" s="1"/>
  <c r="F59" i="8"/>
  <c r="G59" i="8" s="1"/>
  <c r="D49" i="8"/>
  <c r="E49" i="8" s="1"/>
  <c r="F46" i="8"/>
  <c r="G46" i="8" s="1"/>
  <c r="F43" i="8"/>
  <c r="G43" i="8" s="1"/>
  <c r="F40" i="8"/>
  <c r="G40" i="8" s="1"/>
  <c r="D37" i="8"/>
  <c r="E37" i="8" s="1"/>
  <c r="F34" i="8"/>
  <c r="G34" i="8" s="1"/>
  <c r="F31" i="8"/>
  <c r="G31" i="8" s="1"/>
  <c r="D21" i="8"/>
  <c r="E21" i="8" s="1"/>
  <c r="F16" i="8"/>
  <c r="G16" i="8" s="1"/>
  <c r="F9" i="8"/>
  <c r="G9" i="8" s="1"/>
  <c r="H5" i="44"/>
  <c r="E41" i="19"/>
  <c r="F41" i="19" s="1"/>
  <c r="E19" i="19"/>
  <c r="F19" i="19" s="1"/>
  <c r="G34" i="19"/>
  <c r="H34" i="19" s="1"/>
  <c r="G35" i="19"/>
  <c r="H35" i="19" s="1"/>
  <c r="G42" i="19"/>
  <c r="H42" i="19" s="1"/>
  <c r="G43" i="19"/>
  <c r="H43" i="19" s="1"/>
  <c r="G50" i="19"/>
  <c r="H50" i="19" s="1"/>
  <c r="G51" i="19"/>
  <c r="H51" i="19" s="1"/>
  <c r="G58" i="19"/>
  <c r="H58" i="19" s="1"/>
  <c r="G59" i="19"/>
  <c r="H59" i="19" s="1"/>
  <c r="G21" i="17"/>
  <c r="H21" i="17" s="1"/>
  <c r="G29" i="17"/>
  <c r="H29" i="17" s="1"/>
  <c r="G37" i="17"/>
  <c r="H37" i="17" s="1"/>
  <c r="G22" i="17"/>
  <c r="H22" i="17" s="1"/>
  <c r="G30" i="17"/>
  <c r="H30" i="17" s="1"/>
  <c r="G38" i="17"/>
  <c r="H38" i="17" s="1"/>
  <c r="G23" i="17"/>
  <c r="H23" i="17" s="1"/>
  <c r="G31" i="17"/>
  <c r="H31" i="17" s="1"/>
  <c r="G39" i="17"/>
  <c r="H39" i="17" s="1"/>
  <c r="G24" i="17"/>
  <c r="H24" i="17" s="1"/>
  <c r="G32" i="17"/>
  <c r="H32" i="17" s="1"/>
  <c r="G25" i="17"/>
  <c r="H25" i="17" s="1"/>
  <c r="G33" i="17"/>
  <c r="H33" i="17" s="1"/>
  <c r="G26" i="17"/>
  <c r="H26" i="17" s="1"/>
  <c r="G34" i="17"/>
  <c r="H34" i="17" s="1"/>
  <c r="G27" i="17"/>
  <c r="H27" i="17" s="1"/>
  <c r="G35" i="17"/>
  <c r="H35" i="17" s="1"/>
  <c r="G28" i="17"/>
  <c r="H28" i="17" s="1"/>
  <c r="G36" i="17"/>
  <c r="H36" i="17" s="1"/>
  <c r="G46" i="19"/>
  <c r="H46" i="19" s="1"/>
  <c r="G49" i="19"/>
  <c r="H49" i="19" s="1"/>
  <c r="G60" i="19"/>
  <c r="H60" i="19" s="1"/>
  <c r="G49" i="32"/>
  <c r="H49" i="32" s="1"/>
  <c r="G34" i="32"/>
  <c r="H34" i="32" s="1"/>
  <c r="G40" i="32"/>
  <c r="H40" i="32" s="1"/>
  <c r="G38" i="19"/>
  <c r="H38" i="19" s="1"/>
  <c r="G45" i="19"/>
  <c r="H45" i="19" s="1"/>
  <c r="G56" i="19"/>
  <c r="H56" i="19" s="1"/>
  <c r="G32" i="32"/>
  <c r="H32" i="32" s="1"/>
  <c r="G43" i="32"/>
  <c r="H43" i="32" s="1"/>
  <c r="G63" i="19"/>
  <c r="H63" i="19" s="1"/>
  <c r="G41" i="19"/>
  <c r="H41" i="19" s="1"/>
  <c r="G52" i="19"/>
  <c r="H52" i="19" s="1"/>
  <c r="G54" i="32"/>
  <c r="H54" i="32" s="1"/>
  <c r="G47" i="32"/>
  <c r="H47" i="32" s="1"/>
  <c r="G41" i="32"/>
  <c r="H41" i="32" s="1"/>
  <c r="G55" i="19"/>
  <c r="H55" i="19" s="1"/>
  <c r="G37" i="19"/>
  <c r="H37" i="19" s="1"/>
  <c r="G48" i="19"/>
  <c r="H48" i="19" s="1"/>
  <c r="G47" i="19"/>
  <c r="H47" i="19" s="1"/>
  <c r="G44" i="19"/>
  <c r="H44" i="19" s="1"/>
  <c r="G37" i="32"/>
  <c r="H37" i="32" s="1"/>
  <c r="G39" i="19"/>
  <c r="H39" i="19" s="1"/>
  <c r="G61" i="19"/>
  <c r="H61" i="19" s="1"/>
  <c r="G40" i="19"/>
  <c r="H40" i="19" s="1"/>
  <c r="G35" i="32"/>
  <c r="H35" i="32" s="1"/>
  <c r="G53" i="32"/>
  <c r="H53" i="32" s="1"/>
  <c r="G45" i="32"/>
  <c r="H45" i="32" s="1"/>
  <c r="G62" i="19"/>
  <c r="H62" i="19" s="1"/>
  <c r="G51" i="32"/>
  <c r="H51" i="32" s="1"/>
  <c r="G57" i="19"/>
  <c r="H57" i="19" s="1"/>
  <c r="G36" i="19"/>
  <c r="H36" i="19" s="1"/>
  <c r="G33" i="32"/>
  <c r="H33" i="32" s="1"/>
  <c r="G46" i="32"/>
  <c r="H46" i="32" s="1"/>
  <c r="G44" i="32"/>
  <c r="H44" i="32" s="1"/>
  <c r="G39" i="32"/>
  <c r="H39" i="32" s="1"/>
  <c r="G38" i="32"/>
  <c r="H38" i="32" s="1"/>
  <c r="G54" i="19"/>
  <c r="H54" i="19" s="1"/>
  <c r="G53" i="19"/>
  <c r="H53" i="19" s="1"/>
  <c r="G64" i="19"/>
  <c r="H64" i="19" s="1"/>
  <c r="G48" i="32"/>
  <c r="H48" i="32" s="1"/>
  <c r="D6" i="37"/>
  <c r="E6" i="37" s="1"/>
  <c r="F24" i="8"/>
  <c r="G24" i="8" s="1"/>
  <c r="F21" i="8"/>
  <c r="G21" i="8" s="1"/>
  <c r="D18" i="8"/>
  <c r="E18" i="8" s="1"/>
  <c r="F5" i="8"/>
  <c r="G52" i="32"/>
  <c r="H52" i="32" s="1"/>
  <c r="D38" i="37"/>
  <c r="E38" i="37" s="1"/>
  <c r="D31" i="37"/>
  <c r="E31" i="37" s="1"/>
  <c r="D29" i="37"/>
  <c r="E29" i="37" s="1"/>
  <c r="D24" i="37"/>
  <c r="E24" i="37" s="1"/>
  <c r="D22" i="37"/>
  <c r="E22" i="37" s="1"/>
  <c r="D15" i="37"/>
  <c r="E15" i="37" s="1"/>
  <c r="D13" i="37"/>
  <c r="E13" i="37" s="1"/>
  <c r="D3" i="37"/>
  <c r="E3" i="37" s="1"/>
  <c r="D61" i="8"/>
  <c r="E61" i="8" s="1"/>
  <c r="F58" i="8"/>
  <c r="G58" i="8" s="1"/>
  <c r="F55" i="8"/>
  <c r="G55" i="8" s="1"/>
  <c r="D45" i="8"/>
  <c r="E45" i="8" s="1"/>
  <c r="D33" i="8"/>
  <c r="E33" i="8" s="1"/>
  <c r="F27" i="8"/>
  <c r="G27" i="8" s="1"/>
  <c r="F18" i="8"/>
  <c r="G18" i="8" s="1"/>
  <c r="E56" i="19"/>
  <c r="F56" i="19" s="1"/>
  <c r="E57" i="19"/>
  <c r="F57" i="19" s="1"/>
  <c r="E51" i="19"/>
  <c r="F51" i="19" s="1"/>
  <c r="G10" i="19"/>
  <c r="H10" i="19" s="1"/>
  <c r="G11" i="19"/>
  <c r="H11" i="19" s="1"/>
  <c r="G18" i="19"/>
  <c r="H18" i="19" s="1"/>
  <c r="G19" i="19"/>
  <c r="H19" i="19" s="1"/>
  <c r="G26" i="19"/>
  <c r="H26" i="19" s="1"/>
  <c r="G27" i="19"/>
  <c r="H27" i="19" s="1"/>
  <c r="G5" i="17"/>
  <c r="H5" i="17" s="1"/>
  <c r="G13" i="17"/>
  <c r="H13" i="17" s="1"/>
  <c r="G6" i="17"/>
  <c r="H6" i="17" s="1"/>
  <c r="G14" i="17"/>
  <c r="H14" i="17" s="1"/>
  <c r="G7" i="17"/>
  <c r="H7" i="17" s="1"/>
  <c r="G15" i="17"/>
  <c r="H15" i="17" s="1"/>
  <c r="G8" i="17"/>
  <c r="H8" i="17" s="1"/>
  <c r="G16" i="17"/>
  <c r="H16" i="17" s="1"/>
  <c r="G9" i="17"/>
  <c r="H9" i="17" s="1"/>
  <c r="G17" i="17"/>
  <c r="H17" i="17" s="1"/>
  <c r="G10" i="17"/>
  <c r="H10" i="17" s="1"/>
  <c r="G18" i="17"/>
  <c r="H18" i="17" s="1"/>
  <c r="G2" i="17"/>
  <c r="G3" i="17"/>
  <c r="H3" i="17" s="1"/>
  <c r="G11" i="17"/>
  <c r="H11" i="17" s="1"/>
  <c r="G19" i="17"/>
  <c r="H19" i="17" s="1"/>
  <c r="G4" i="17"/>
  <c r="H4" i="17" s="1"/>
  <c r="G12" i="17"/>
  <c r="H12" i="17" s="1"/>
  <c r="G20" i="17"/>
  <c r="H20" i="17" s="1"/>
  <c r="G15" i="19"/>
  <c r="H15" i="19" s="1"/>
  <c r="G17" i="19"/>
  <c r="H17" i="19" s="1"/>
  <c r="G28" i="19"/>
  <c r="H28" i="19" s="1"/>
  <c r="G11" i="32"/>
  <c r="H11" i="32" s="1"/>
  <c r="G9" i="32"/>
  <c r="H9" i="32" s="1"/>
  <c r="G28" i="32"/>
  <c r="H28" i="32" s="1"/>
  <c r="G18" i="32"/>
  <c r="H18" i="32" s="1"/>
  <c r="G31" i="32"/>
  <c r="H31" i="32" s="1"/>
  <c r="G30" i="32"/>
  <c r="H30" i="32" s="1"/>
  <c r="G20" i="32"/>
  <c r="H20" i="32" s="1"/>
  <c r="G10" i="32"/>
  <c r="H10" i="32" s="1"/>
  <c r="G29" i="32"/>
  <c r="H29" i="32" s="1"/>
  <c r="G7" i="19"/>
  <c r="H7" i="19" s="1"/>
  <c r="G13" i="19"/>
  <c r="H13" i="19" s="1"/>
  <c r="G24" i="19"/>
  <c r="H24" i="19" s="1"/>
  <c r="G3" i="19"/>
  <c r="H3" i="19" s="1"/>
  <c r="G30" i="19"/>
  <c r="H30" i="19" s="1"/>
  <c r="G9" i="19"/>
  <c r="H9" i="19" s="1"/>
  <c r="G19" i="32"/>
  <c r="H19" i="32" s="1"/>
  <c r="G20" i="19"/>
  <c r="H20" i="19" s="1"/>
  <c r="G17" i="32"/>
  <c r="H17" i="32" s="1"/>
  <c r="G14" i="32"/>
  <c r="H14" i="32" s="1"/>
  <c r="G26" i="32"/>
  <c r="H26" i="32" s="1"/>
  <c r="G12" i="32"/>
  <c r="H12" i="32" s="1"/>
  <c r="G6" i="32"/>
  <c r="H6" i="32" s="1"/>
  <c r="G24" i="32"/>
  <c r="H24" i="32" s="1"/>
  <c r="G22" i="19"/>
  <c r="H22" i="19" s="1"/>
  <c r="G5" i="19"/>
  <c r="H5" i="19" s="1"/>
  <c r="G16" i="19"/>
  <c r="H16" i="19" s="1"/>
  <c r="G13" i="32"/>
  <c r="H13" i="32" s="1"/>
  <c r="G16" i="32"/>
  <c r="H16" i="32" s="1"/>
  <c r="G3" i="32"/>
  <c r="H3" i="32" s="1"/>
  <c r="G14" i="19"/>
  <c r="H14" i="19" s="1"/>
  <c r="G33" i="19"/>
  <c r="H33" i="19" s="1"/>
  <c r="G12" i="19"/>
  <c r="H12" i="19" s="1"/>
  <c r="G6" i="19"/>
  <c r="H6" i="19" s="1"/>
  <c r="G29" i="19"/>
  <c r="H29" i="19" s="1"/>
  <c r="G8" i="19"/>
  <c r="H8" i="19" s="1"/>
  <c r="G31" i="19"/>
  <c r="H31" i="19" s="1"/>
  <c r="G25" i="19"/>
  <c r="H25" i="19" s="1"/>
  <c r="G4" i="19"/>
  <c r="H4" i="19" s="1"/>
  <c r="G23" i="32"/>
  <c r="H23" i="32" s="1"/>
  <c r="G22" i="32"/>
  <c r="H22" i="32" s="1"/>
  <c r="G15" i="32"/>
  <c r="H15" i="32" s="1"/>
  <c r="G23" i="19"/>
  <c r="H23" i="19" s="1"/>
  <c r="G27" i="32"/>
  <c r="H27" i="32" s="1"/>
  <c r="G21" i="19"/>
  <c r="H21" i="19" s="1"/>
  <c r="G32" i="19"/>
  <c r="H32" i="19" s="1"/>
  <c r="G25" i="32"/>
  <c r="H25" i="32" s="1"/>
  <c r="G21" i="32"/>
  <c r="H21" i="32" s="1"/>
  <c r="G5" i="32"/>
  <c r="H5" i="32" s="1"/>
  <c r="D10" i="37"/>
  <c r="E10" i="37" s="1"/>
  <c r="D8" i="37"/>
  <c r="E8" i="37" s="1"/>
  <c r="F64" i="8"/>
  <c r="G64" i="8" s="1"/>
  <c r="F61" i="8"/>
  <c r="G61" i="8" s="1"/>
  <c r="F48" i="8"/>
  <c r="G48" i="8" s="1"/>
  <c r="F45" i="8"/>
  <c r="G45" i="8" s="1"/>
  <c r="F42" i="8"/>
  <c r="G42" i="8" s="1"/>
  <c r="F39" i="8"/>
  <c r="G39" i="8" s="1"/>
  <c r="F36" i="8"/>
  <c r="G36" i="8" s="1"/>
  <c r="F33" i="8"/>
  <c r="G33" i="8" s="1"/>
  <c r="F30" i="8"/>
  <c r="G30" i="8" s="1"/>
  <c r="F4" i="8"/>
  <c r="G4" i="8" s="1"/>
  <c r="H6" i="44"/>
  <c r="E60" i="19"/>
  <c r="F60" i="19" s="1"/>
  <c r="G8" i="32"/>
  <c r="H8" i="32" s="1"/>
  <c r="D35" i="37"/>
  <c r="E35" i="37" s="1"/>
  <c r="D33" i="37"/>
  <c r="E33" i="37" s="1"/>
  <c r="D28" i="37"/>
  <c r="E28" i="37" s="1"/>
  <c r="D26" i="37"/>
  <c r="E26" i="37" s="1"/>
  <c r="D19" i="37"/>
  <c r="E19" i="37" s="1"/>
  <c r="D17" i="37"/>
  <c r="E17" i="37" s="1"/>
  <c r="D12" i="37"/>
  <c r="E12" i="37" s="1"/>
  <c r="D57" i="8"/>
  <c r="E57" i="8" s="1"/>
  <c r="F54" i="8"/>
  <c r="G54" i="8" s="1"/>
  <c r="F51" i="8"/>
  <c r="G51" i="8" s="1"/>
  <c r="D17" i="8"/>
  <c r="E17" i="8" s="1"/>
  <c r="E9" i="19"/>
  <c r="F9" i="19" s="1"/>
  <c r="E14" i="19"/>
  <c r="F14" i="19" s="1"/>
  <c r="G42" i="32"/>
  <c r="H42" i="32" s="1"/>
  <c r="F22" i="37"/>
  <c r="G22" i="37" s="1"/>
  <c r="F30" i="37"/>
  <c r="G30" i="37" s="1"/>
  <c r="F38" i="37"/>
  <c r="G38" i="37" s="1"/>
  <c r="F23" i="37"/>
  <c r="G23" i="37" s="1"/>
  <c r="F31" i="37"/>
  <c r="G31" i="37" s="1"/>
  <c r="F39" i="37"/>
  <c r="G39" i="37" s="1"/>
  <c r="F24" i="37"/>
  <c r="G24" i="37" s="1"/>
  <c r="F32" i="37"/>
  <c r="G32" i="37" s="1"/>
  <c r="F25" i="37"/>
  <c r="G25" i="37" s="1"/>
  <c r="F33" i="37"/>
  <c r="G33" i="37" s="1"/>
  <c r="F26" i="37"/>
  <c r="G26" i="37" s="1"/>
  <c r="F34" i="37"/>
  <c r="G34" i="37" s="1"/>
  <c r="F19" i="37"/>
  <c r="G19" i="37" s="1"/>
  <c r="F27" i="37"/>
  <c r="G27" i="37" s="1"/>
  <c r="F35" i="37"/>
  <c r="G35" i="37" s="1"/>
  <c r="F20" i="37"/>
  <c r="G20" i="37" s="1"/>
  <c r="F28" i="37"/>
  <c r="G28" i="37" s="1"/>
  <c r="F36" i="37"/>
  <c r="G36" i="37" s="1"/>
  <c r="F29" i="37"/>
  <c r="G29" i="37" s="1"/>
  <c r="F37" i="37"/>
  <c r="G37" i="37" s="1"/>
  <c r="F21" i="37"/>
  <c r="G21" i="37" s="1"/>
  <c r="F40" i="41"/>
  <c r="G40" i="41" s="1"/>
  <c r="F46" i="41"/>
  <c r="G46" i="41" s="1"/>
  <c r="F37" i="41"/>
  <c r="G37" i="41" s="1"/>
  <c r="F28" i="41"/>
  <c r="G28" i="41" s="1"/>
  <c r="F42" i="41"/>
  <c r="G42" i="41" s="1"/>
  <c r="F25" i="41"/>
  <c r="G25" i="41" s="1"/>
  <c r="F23" i="41"/>
  <c r="G23" i="41" s="1"/>
  <c r="F51" i="41"/>
  <c r="G51" i="41" s="1"/>
  <c r="F19" i="41"/>
  <c r="G19" i="41" s="1"/>
  <c r="F32" i="41"/>
  <c r="G32" i="41" s="1"/>
  <c r="F38" i="41"/>
  <c r="G38" i="41" s="1"/>
  <c r="F29" i="41"/>
  <c r="G29" i="41" s="1"/>
  <c r="F52" i="41"/>
  <c r="G52" i="41" s="1"/>
  <c r="F20" i="41"/>
  <c r="G20" i="41" s="1"/>
  <c r="F34" i="41"/>
  <c r="G34" i="41" s="1"/>
  <c r="F49" i="41"/>
  <c r="G49" i="41" s="1"/>
  <c r="F47" i="41"/>
  <c r="G47" i="41" s="1"/>
  <c r="F43" i="41"/>
  <c r="G43" i="41" s="1"/>
  <c r="F24" i="41"/>
  <c r="G24" i="41" s="1"/>
  <c r="F30" i="41"/>
  <c r="G30" i="41" s="1"/>
  <c r="F53" i="41"/>
  <c r="G53" i="41" s="1"/>
  <c r="F21" i="41"/>
  <c r="G21" i="41" s="1"/>
  <c r="F44" i="41"/>
  <c r="G44" i="41" s="1"/>
  <c r="F26" i="41"/>
  <c r="G26" i="41" s="1"/>
  <c r="F41" i="41"/>
  <c r="G41" i="41" s="1"/>
  <c r="F39" i="41"/>
  <c r="G39" i="41" s="1"/>
  <c r="F35" i="41"/>
  <c r="G35" i="41" s="1"/>
  <c r="F48" i="41"/>
  <c r="G48" i="41" s="1"/>
  <c r="F54" i="41"/>
  <c r="G54" i="41" s="1"/>
  <c r="F22" i="41"/>
  <c r="G22" i="41" s="1"/>
  <c r="F45" i="41"/>
  <c r="G45" i="41" s="1"/>
  <c r="F36" i="41"/>
  <c r="G36" i="41" s="1"/>
  <c r="F50" i="41"/>
  <c r="G50" i="41" s="1"/>
  <c r="F18" i="41"/>
  <c r="G18" i="41" s="1"/>
  <c r="F33" i="41"/>
  <c r="G33" i="41" s="1"/>
  <c r="F31" i="41"/>
  <c r="G31" i="41" s="1"/>
  <c r="F27" i="41"/>
  <c r="G27" i="41" s="1"/>
  <c r="D5" i="37"/>
  <c r="E5" i="37" s="1"/>
  <c r="F60" i="8"/>
  <c r="G60" i="8" s="1"/>
  <c r="F57" i="8"/>
  <c r="G57" i="8" s="1"/>
  <c r="F44" i="8"/>
  <c r="G44" i="8" s="1"/>
  <c r="D41" i="8"/>
  <c r="E41" i="8" s="1"/>
  <c r="F32" i="8"/>
  <c r="G32" i="8" s="1"/>
  <c r="F29" i="8"/>
  <c r="G29" i="8" s="1"/>
  <c r="E12" i="19"/>
  <c r="F12" i="19" s="1"/>
  <c r="G50" i="32"/>
  <c r="H50" i="32" s="1"/>
  <c r="F14" i="8"/>
  <c r="G14" i="8" s="1"/>
  <c r="F7" i="8"/>
  <c r="G7" i="8" s="1"/>
  <c r="F3" i="8"/>
  <c r="G3" i="8" s="1"/>
  <c r="F52" i="8"/>
  <c r="G52" i="8" s="1"/>
  <c r="F49" i="8"/>
  <c r="G49" i="8" s="1"/>
  <c r="F37" i="8"/>
  <c r="G37" i="8" s="1"/>
  <c r="F26" i="8"/>
  <c r="G26" i="8" s="1"/>
  <c r="F23" i="8"/>
  <c r="G23" i="8" s="1"/>
  <c r="F20" i="8"/>
  <c r="G20" i="8" s="1"/>
  <c r="F15" i="8"/>
  <c r="G15" i="8" s="1"/>
  <c r="F12" i="8"/>
  <c r="G12" i="8" s="1"/>
  <c r="F8" i="8"/>
  <c r="G8" i="8" s="1"/>
  <c r="F17" i="8"/>
  <c r="G17" i="8" s="1"/>
  <c r="F11" i="8"/>
  <c r="G11" i="8" s="1"/>
  <c r="D2" i="41"/>
  <c r="P2" i="41"/>
  <c r="F13" i="8"/>
  <c r="G13" i="8" s="1"/>
  <c r="D11" i="8"/>
  <c r="E11" i="8" s="1"/>
  <c r="D7" i="8"/>
  <c r="E7" i="8" s="1"/>
  <c r="D62" i="8"/>
  <c r="E62" i="8" s="1"/>
  <c r="D58" i="8"/>
  <c r="E58" i="8" s="1"/>
  <c r="D54" i="8"/>
  <c r="E54" i="8" s="1"/>
  <c r="D50" i="8"/>
  <c r="E50" i="8" s="1"/>
  <c r="D46" i="8"/>
  <c r="E46" i="8" s="1"/>
  <c r="D42" i="8"/>
  <c r="E42" i="8" s="1"/>
  <c r="D38" i="8"/>
  <c r="E38" i="8" s="1"/>
  <c r="D34" i="8"/>
  <c r="E34" i="8" s="1"/>
  <c r="D30" i="8"/>
  <c r="E30" i="8" s="1"/>
  <c r="D26" i="8"/>
  <c r="E26" i="8" s="1"/>
  <c r="D22" i="8"/>
  <c r="E22" i="8" s="1"/>
  <c r="F10" i="8"/>
  <c r="G10" i="8" s="1"/>
  <c r="D8" i="8"/>
  <c r="E8" i="8" s="1"/>
  <c r="D63" i="8"/>
  <c r="E63" i="8" s="1"/>
  <c r="D59" i="8"/>
  <c r="E59" i="8" s="1"/>
  <c r="D55" i="8"/>
  <c r="E55" i="8" s="1"/>
  <c r="D51" i="8"/>
  <c r="E51" i="8" s="1"/>
  <c r="D47" i="8"/>
  <c r="E47" i="8" s="1"/>
  <c r="D43" i="8"/>
  <c r="E43" i="8" s="1"/>
  <c r="D39" i="8"/>
  <c r="E39" i="8" s="1"/>
  <c r="D35" i="8"/>
  <c r="E35" i="8" s="1"/>
  <c r="D31" i="8"/>
  <c r="E31" i="8" s="1"/>
  <c r="D27" i="8"/>
  <c r="E27" i="8" s="1"/>
  <c r="D23" i="8"/>
  <c r="E23" i="8" s="1"/>
  <c r="D19" i="8"/>
  <c r="E19" i="8" s="1"/>
  <c r="D15" i="8"/>
  <c r="E15" i="8" s="1"/>
  <c r="F6" i="8"/>
  <c r="G6" i="8" s="1"/>
  <c r="D64" i="8"/>
  <c r="E64" i="8" s="1"/>
  <c r="D60" i="8"/>
  <c r="E60" i="8" s="1"/>
  <c r="D56" i="8"/>
  <c r="E56" i="8" s="1"/>
  <c r="D52" i="8"/>
  <c r="E52" i="8" s="1"/>
  <c r="D48" i="8"/>
  <c r="E48" i="8" s="1"/>
  <c r="D44" i="8"/>
  <c r="E44" i="8" s="1"/>
  <c r="D40" i="8"/>
  <c r="E40" i="8" s="1"/>
  <c r="D36" i="8"/>
  <c r="E36" i="8" s="1"/>
  <c r="D32" i="8"/>
  <c r="E32" i="8" s="1"/>
  <c r="D28" i="8"/>
  <c r="E28" i="8" s="1"/>
  <c r="D24" i="8"/>
  <c r="E24" i="8" s="1"/>
  <c r="D20" i="8"/>
  <c r="E20" i="8" s="1"/>
  <c r="D16" i="8"/>
  <c r="E16" i="8" s="1"/>
  <c r="D13" i="8"/>
  <c r="E13" i="8" s="1"/>
  <c r="D9" i="8"/>
  <c r="E9" i="8" s="1"/>
  <c r="D12" i="8"/>
  <c r="E12" i="8" s="1"/>
  <c r="G5" i="8"/>
  <c r="D4" i="8"/>
  <c r="E4" i="8" s="1"/>
  <c r="D10" i="8"/>
  <c r="E10" i="8" s="1"/>
  <c r="D6" i="8"/>
  <c r="E6" i="8" s="1"/>
  <c r="D3" i="8"/>
  <c r="E3" i="8" s="1"/>
  <c r="D5" i="8"/>
  <c r="E5" i="8" s="1"/>
  <c r="E7" i="1"/>
  <c r="E7" i="46" l="1"/>
  <c r="G7" i="46" s="1"/>
  <c r="K2" i="49"/>
  <c r="L2" i="49" s="1"/>
  <c r="T2" i="49" s="1"/>
  <c r="F15" i="45" s="1"/>
  <c r="F24" i="45" s="1"/>
  <c r="V8" i="46" s="1"/>
  <c r="G2" i="49"/>
  <c r="H2" i="49" s="1"/>
  <c r="S2" i="49" s="1"/>
  <c r="E15" i="45" s="1"/>
  <c r="E24" i="45" s="1"/>
  <c r="U8" i="46" s="1"/>
  <c r="E8" i="46"/>
  <c r="G8" i="46" s="1"/>
  <c r="F2" i="49"/>
  <c r="I2" i="49"/>
  <c r="J2" i="49" s="1"/>
  <c r="U2" i="49" s="1"/>
  <c r="G15" i="45" s="1"/>
  <c r="G24" i="45" s="1"/>
  <c r="W8" i="46" s="1"/>
  <c r="S2" i="41"/>
  <c r="E12" i="45" s="1"/>
  <c r="F2" i="41"/>
  <c r="G2" i="41" s="1"/>
  <c r="J2" i="41"/>
  <c r="K2" i="41" s="1"/>
  <c r="V2" i="41" s="1"/>
  <c r="H12" i="45" s="1"/>
  <c r="H21" i="45" s="1"/>
  <c r="X5" i="46" s="1"/>
  <c r="H2" i="41"/>
  <c r="I2" i="41" s="1"/>
  <c r="U2" i="41" s="1"/>
  <c r="G12" i="45" s="1"/>
  <c r="G21" i="45" s="1"/>
  <c r="W5" i="46" s="1"/>
  <c r="C2" i="37"/>
  <c r="H7" i="46" l="1"/>
  <c r="J7" i="46"/>
  <c r="I7" i="46"/>
  <c r="P7" i="46"/>
  <c r="P22" i="46" s="1"/>
  <c r="P15" i="46" s="1"/>
  <c r="P8" i="46"/>
  <c r="P23" i="46" s="1"/>
  <c r="P16" i="46" s="1"/>
  <c r="I8" i="46"/>
  <c r="Q7" i="46"/>
  <c r="Q22" i="46" s="1"/>
  <c r="Q15" i="46" s="1"/>
  <c r="Q8" i="46"/>
  <c r="Q23" i="46" s="1"/>
  <c r="Q16" i="46" s="1"/>
  <c r="H8" i="46"/>
  <c r="J8" i="46"/>
  <c r="M2" i="49"/>
  <c r="N2" i="49" s="1"/>
  <c r="W2" i="49" s="1"/>
  <c r="R2" i="49"/>
  <c r="D15" i="45" s="1"/>
  <c r="D24" i="45" s="1"/>
  <c r="T8" i="46" s="1"/>
  <c r="L2" i="8"/>
  <c r="M2" i="8" s="1"/>
  <c r="E2" i="44" l="1"/>
  <c r="G2" i="44" s="1"/>
  <c r="H2" i="44" s="1"/>
  <c r="L2" i="37"/>
  <c r="F2" i="44" l="1"/>
  <c r="M2" i="44" s="1"/>
  <c r="N2" i="44" s="1"/>
  <c r="K2" i="44"/>
  <c r="L2" i="44" s="1"/>
  <c r="V2" i="44" s="1"/>
  <c r="H13" i="45" s="1"/>
  <c r="H22" i="45" s="1"/>
  <c r="X6" i="46" s="1"/>
  <c r="I2" i="44"/>
  <c r="J2" i="44" s="1"/>
  <c r="U2" i="44" s="1"/>
  <c r="G13" i="45" s="1"/>
  <c r="G22" i="45" s="1"/>
  <c r="W6" i="46" s="1"/>
  <c r="P2" i="37"/>
  <c r="E2" i="41"/>
  <c r="M2" i="37"/>
  <c r="D2" i="34"/>
  <c r="I2" i="19"/>
  <c r="E5" i="1"/>
  <c r="E6" i="1"/>
  <c r="H2" i="17"/>
  <c r="F2" i="17"/>
  <c r="E10" i="1"/>
  <c r="E9" i="1"/>
  <c r="F3" i="46" l="1"/>
  <c r="V2" i="37"/>
  <c r="H10" i="45" s="1"/>
  <c r="H19" i="45" s="1"/>
  <c r="X3" i="46" s="1"/>
  <c r="U2" i="37"/>
  <c r="G10" i="45" s="1"/>
  <c r="G19" i="45" s="1"/>
  <c r="W3" i="46" s="1"/>
  <c r="T2" i="37"/>
  <c r="F10" i="45" s="1"/>
  <c r="F19" i="45" s="1"/>
  <c r="V3" i="46" s="1"/>
  <c r="G2" i="34"/>
  <c r="H2" i="34" s="1"/>
  <c r="S2" i="37"/>
  <c r="E10" i="45" s="1"/>
  <c r="E19" i="45" s="1"/>
  <c r="U3" i="46" s="1"/>
  <c r="W2" i="37"/>
  <c r="R2" i="37"/>
  <c r="D10" i="45" s="1"/>
  <c r="D19" i="45" s="1"/>
  <c r="T3" i="46" s="1"/>
  <c r="C1" i="45"/>
  <c r="Q2" i="37"/>
  <c r="C10" i="45" s="1"/>
  <c r="C19" i="45" s="1"/>
  <c r="S3" i="46" s="1"/>
  <c r="L2" i="41"/>
  <c r="M2" i="41" s="1"/>
  <c r="E2" i="34"/>
  <c r="F2" i="34" s="1"/>
  <c r="I2" i="34" s="1"/>
  <c r="J2" i="34" s="1"/>
  <c r="D2" i="32"/>
  <c r="G2" i="32" s="1"/>
  <c r="S2" i="44" l="1"/>
  <c r="E13" i="45" s="1"/>
  <c r="E22" i="45" s="1"/>
  <c r="U6" i="46" s="1"/>
  <c r="R2" i="44"/>
  <c r="D13" i="45" s="1"/>
  <c r="D22" i="45" s="1"/>
  <c r="T6" i="46" s="1"/>
  <c r="Q2" i="44"/>
  <c r="C13" i="45" s="1"/>
  <c r="C22" i="45" s="1"/>
  <c r="S6" i="46" s="1"/>
  <c r="F6" i="46"/>
  <c r="C4" i="45"/>
  <c r="T2" i="41"/>
  <c r="F12" i="45" s="1"/>
  <c r="F21" i="45" s="1"/>
  <c r="V5" i="46" s="1"/>
  <c r="F5" i="46"/>
  <c r="E5" i="46" s="1"/>
  <c r="C3" i="45"/>
  <c r="E3" i="46"/>
  <c r="W2" i="41"/>
  <c r="Q2" i="41"/>
  <c r="C12" i="45" s="1"/>
  <c r="C21" i="45" s="1"/>
  <c r="S5" i="46" s="1"/>
  <c r="E21" i="45"/>
  <c r="U5" i="46" s="1"/>
  <c r="R2" i="41"/>
  <c r="T2" i="44"/>
  <c r="F13" i="45" s="1"/>
  <c r="F22" i="45" s="1"/>
  <c r="V6" i="46" s="1"/>
  <c r="W2" i="44"/>
  <c r="E2" i="32"/>
  <c r="F2" i="32" s="1"/>
  <c r="H2" i="32"/>
  <c r="C2" i="19"/>
  <c r="D2" i="19" s="1"/>
  <c r="G2" i="19" s="1"/>
  <c r="C2" i="17"/>
  <c r="D2" i="17" s="1"/>
  <c r="I2" i="17" s="1"/>
  <c r="J2" i="17" s="1"/>
  <c r="H2" i="19" l="1"/>
  <c r="E2" i="19"/>
  <c r="F2" i="19" s="1"/>
  <c r="D12" i="45"/>
  <c r="D21" i="45" s="1"/>
  <c r="T5" i="46" s="1"/>
  <c r="E6" i="46"/>
  <c r="C3" i="36"/>
  <c r="I2" i="32"/>
  <c r="J2" i="32" s="1"/>
  <c r="J2" i="19"/>
  <c r="L2" i="19"/>
  <c r="N2" i="19" s="1"/>
  <c r="D9" i="36" s="1"/>
  <c r="L2" i="17"/>
  <c r="C4" i="36" l="1"/>
  <c r="F6" i="35"/>
  <c r="E6" i="35" s="1"/>
  <c r="Q2" i="17"/>
  <c r="C1" i="36"/>
  <c r="F3" i="35"/>
  <c r="F4" i="35"/>
  <c r="E4" i="35" s="1"/>
  <c r="C2" i="36"/>
  <c r="F5" i="35"/>
  <c r="E5" i="35" s="1"/>
  <c r="M2" i="32"/>
  <c r="C10" i="36" s="1"/>
  <c r="C17" i="36" s="1"/>
  <c r="Q5" i="35" s="1"/>
  <c r="M2" i="34"/>
  <c r="C11" i="36" s="1"/>
  <c r="N2" i="34"/>
  <c r="D11" i="36" s="1"/>
  <c r="Q2" i="34"/>
  <c r="O2" i="34"/>
  <c r="E11" i="36" s="1"/>
  <c r="M2" i="19"/>
  <c r="P2" i="19"/>
  <c r="O2" i="19"/>
  <c r="Q2" i="19"/>
  <c r="E17" i="36"/>
  <c r="S5" i="35" s="1"/>
  <c r="P2" i="32"/>
  <c r="N2" i="32"/>
  <c r="D10" i="36" s="1"/>
  <c r="Q2" i="32"/>
  <c r="P2" i="17"/>
  <c r="F8" i="36" s="1"/>
  <c r="F15" i="36" s="1"/>
  <c r="T3" i="35" s="1"/>
  <c r="O2" i="17"/>
  <c r="E8" i="36" s="1"/>
  <c r="E15" i="36" s="1"/>
  <c r="S3" i="35" s="1"/>
  <c r="D16" i="36"/>
  <c r="R4" i="35" s="1"/>
  <c r="N2" i="17"/>
  <c r="D8" i="36" s="1"/>
  <c r="D15" i="36" s="1"/>
  <c r="R3" i="35" s="1"/>
  <c r="M2" i="17"/>
  <c r="C8" i="36" s="1"/>
  <c r="C15" i="36" s="1"/>
  <c r="Q3" i="35" s="1"/>
  <c r="C2" i="8"/>
  <c r="F2" i="8" l="1"/>
  <c r="H2" i="8"/>
  <c r="I2" i="8" s="1"/>
  <c r="J2" i="8"/>
  <c r="K2" i="8" s="1"/>
  <c r="F10" i="36"/>
  <c r="F17" i="36" s="1"/>
  <c r="T5" i="35" s="1"/>
  <c r="D18" i="36"/>
  <c r="R6" i="35" s="1"/>
  <c r="F18" i="36"/>
  <c r="T6" i="35" s="1"/>
  <c r="C18" i="36"/>
  <c r="Q6" i="35" s="1"/>
  <c r="E18" i="36"/>
  <c r="S6" i="35" s="1"/>
  <c r="D17" i="36"/>
  <c r="R5" i="35" s="1"/>
  <c r="F9" i="36"/>
  <c r="F16" i="36" s="1"/>
  <c r="T4" i="35" s="1"/>
  <c r="E9" i="36"/>
  <c r="E16" i="36" s="1"/>
  <c r="S4" i="35" s="1"/>
  <c r="D2" i="8"/>
  <c r="E2" i="8" s="1"/>
  <c r="G2" i="8"/>
  <c r="P2" i="8"/>
  <c r="E3" i="35"/>
  <c r="C9" i="36"/>
  <c r="C16" i="36" s="1"/>
  <c r="Q4" i="35" s="1"/>
  <c r="R2" i="8" l="1"/>
  <c r="D11" i="45" s="1"/>
  <c r="D20" i="45" s="1"/>
  <c r="T4" i="46" s="1"/>
  <c r="V2" i="8"/>
  <c r="H11" i="45" s="1"/>
  <c r="H20" i="45" s="1"/>
  <c r="X4" i="46" s="1"/>
  <c r="U2" i="8"/>
  <c r="G11" i="45" s="1"/>
  <c r="G20" i="45" s="1"/>
  <c r="W4" i="46" s="1"/>
  <c r="C2" i="45"/>
  <c r="F4" i="46"/>
  <c r="W2" i="8"/>
  <c r="T2" i="8"/>
  <c r="F11" i="45" s="1"/>
  <c r="F20" i="45" s="1"/>
  <c r="V4" i="46" s="1"/>
  <c r="S2" i="8"/>
  <c r="E11" i="45" s="1"/>
  <c r="E20" i="45" s="1"/>
  <c r="U4" i="46" s="1"/>
  <c r="Q2" i="8"/>
  <c r="E2" i="1"/>
  <c r="E4" i="1"/>
  <c r="E20" i="1"/>
  <c r="E21" i="1"/>
  <c r="E19" i="1"/>
  <c r="E17" i="1"/>
  <c r="E15" i="1"/>
  <c r="E18" i="1"/>
  <c r="E14" i="1"/>
  <c r="E13" i="1"/>
  <c r="E12" i="1"/>
  <c r="E11" i="1"/>
  <c r="E3" i="1"/>
  <c r="E4" i="46" l="1"/>
  <c r="D4" i="35"/>
  <c r="G4" i="35" s="1"/>
  <c r="D5" i="35"/>
  <c r="G5" i="35" s="1"/>
  <c r="D6" i="35"/>
  <c r="G6" i="35" s="1"/>
  <c r="D3" i="35"/>
  <c r="G3" i="35" s="1"/>
  <c r="D3" i="46"/>
  <c r="G3" i="46" s="1"/>
  <c r="D5" i="46"/>
  <c r="G5" i="46" s="1"/>
  <c r="C11" i="45"/>
  <c r="C20" i="45" s="1"/>
  <c r="S4" i="46" s="1"/>
  <c r="D6" i="46"/>
  <c r="G6" i="46" s="1"/>
  <c r="D4" i="46"/>
  <c r="G4" i="46" l="1"/>
  <c r="Q4" i="46" s="1"/>
  <c r="Q19" i="46" s="1"/>
  <c r="Q12" i="46" s="1"/>
  <c r="P6" i="46"/>
  <c r="P21" i="46" s="1"/>
  <c r="P14" i="46" s="1"/>
  <c r="Q6" i="46"/>
  <c r="Q21" i="46" s="1"/>
  <c r="Q14" i="46" s="1"/>
  <c r="O8" i="46"/>
  <c r="O23" i="46" s="1"/>
  <c r="O7" i="46"/>
  <c r="O22" i="46" s="1"/>
  <c r="O15" i="46" s="1"/>
  <c r="Q5" i="46"/>
  <c r="Q20" i="46" s="1"/>
  <c r="Q13" i="46" s="1"/>
  <c r="O5" i="46"/>
  <c r="O20" i="46" s="1"/>
  <c r="O13" i="46" s="1"/>
  <c r="P5" i="46"/>
  <c r="P20" i="46" s="1"/>
  <c r="P13" i="46" s="1"/>
  <c r="Q3" i="46"/>
  <c r="Q18" i="46" s="1"/>
  <c r="P3" i="46"/>
  <c r="P18" i="46" s="1"/>
  <c r="H5" i="46"/>
  <c r="N7" i="46"/>
  <c r="N22" i="46" s="1"/>
  <c r="N15" i="46" s="1"/>
  <c r="N8" i="46"/>
  <c r="N23" i="46" s="1"/>
  <c r="N16" i="46" s="1"/>
  <c r="M3" i="46"/>
  <c r="M18" i="46" s="1"/>
  <c r="L8" i="46"/>
  <c r="L23" i="46" s="1"/>
  <c r="L16" i="46" s="1"/>
  <c r="L7" i="46"/>
  <c r="L22" i="46" s="1"/>
  <c r="L15" i="46" s="1"/>
  <c r="M7" i="46"/>
  <c r="M22" i="46" s="1"/>
  <c r="N3" i="46"/>
  <c r="N18" i="46" s="1"/>
  <c r="I5" i="46"/>
  <c r="L5" i="46"/>
  <c r="L20" i="46" s="1"/>
  <c r="L13" i="46" s="1"/>
  <c r="N5" i="46"/>
  <c r="N20" i="46" s="1"/>
  <c r="N13" i="46" s="1"/>
  <c r="J5" i="46"/>
  <c r="L3" i="46"/>
  <c r="L18" i="46" s="1"/>
  <c r="H3" i="46"/>
  <c r="J3" i="46"/>
  <c r="I3" i="46"/>
  <c r="L3" i="35"/>
  <c r="L14" i="35" s="1"/>
  <c r="I3" i="35"/>
  <c r="J3" i="35"/>
  <c r="H3" i="35"/>
  <c r="N3" i="35"/>
  <c r="N14" i="35" s="1"/>
  <c r="M3" i="35"/>
  <c r="M14" i="35" s="1"/>
  <c r="O3" i="35"/>
  <c r="O14" i="35" s="1"/>
  <c r="O6" i="35"/>
  <c r="O17" i="35" s="1"/>
  <c r="O12" i="35" s="1"/>
  <c r="J6" i="35"/>
  <c r="N6" i="35"/>
  <c r="N17" i="35" s="1"/>
  <c r="N12" i="35" s="1"/>
  <c r="I6" i="35"/>
  <c r="H6" i="35"/>
  <c r="M6" i="35"/>
  <c r="M17" i="35" s="1"/>
  <c r="M12" i="35" s="1"/>
  <c r="L6" i="35"/>
  <c r="L17" i="35" s="1"/>
  <c r="L12" i="35" s="1"/>
  <c r="L5" i="35"/>
  <c r="L16" i="35" s="1"/>
  <c r="L11" i="35" s="1"/>
  <c r="H5" i="35"/>
  <c r="J5" i="35"/>
  <c r="I5" i="35"/>
  <c r="O5" i="35"/>
  <c r="O16" i="35" s="1"/>
  <c r="O11" i="35" s="1"/>
  <c r="M5" i="35"/>
  <c r="M16" i="35" s="1"/>
  <c r="M11" i="35" s="1"/>
  <c r="N5" i="35"/>
  <c r="N16" i="35" s="1"/>
  <c r="N11" i="35" s="1"/>
  <c r="O4" i="35"/>
  <c r="O15" i="35" s="1"/>
  <c r="O10" i="35" s="1"/>
  <c r="M4" i="35"/>
  <c r="M15" i="35" s="1"/>
  <c r="M10" i="35" s="1"/>
  <c r="L4" i="35"/>
  <c r="L15" i="35" s="1"/>
  <c r="L10" i="35" s="1"/>
  <c r="J4" i="35"/>
  <c r="N4" i="35"/>
  <c r="N15" i="35" s="1"/>
  <c r="N10" i="35" s="1"/>
  <c r="I4" i="35"/>
  <c r="H4" i="35"/>
  <c r="N6" i="46"/>
  <c r="N21" i="46" s="1"/>
  <c r="N14" i="46" s="1"/>
  <c r="O6" i="46"/>
  <c r="O21" i="46" s="1"/>
  <c r="O14" i="46" s="1"/>
  <c r="O3" i="46"/>
  <c r="O18" i="46" s="1"/>
  <c r="O11" i="46" s="1"/>
  <c r="L6" i="46"/>
  <c r="L21" i="46" s="1"/>
  <c r="L14" i="46" s="1"/>
  <c r="J6" i="46"/>
  <c r="I6" i="46"/>
  <c r="H6" i="46"/>
  <c r="M4" i="46"/>
  <c r="M19" i="46" s="1"/>
  <c r="M12" i="46" s="1"/>
  <c r="M6" i="46"/>
  <c r="M21" i="46" s="1"/>
  <c r="M14" i="46" s="1"/>
  <c r="I4" i="46" l="1"/>
  <c r="I9" i="46" s="1"/>
  <c r="H4" i="46"/>
  <c r="H9" i="46" s="1"/>
  <c r="L4" i="46"/>
  <c r="L19" i="46" s="1"/>
  <c r="L12" i="46" s="1"/>
  <c r="M5" i="46"/>
  <c r="M20" i="46" s="1"/>
  <c r="M13" i="46" s="1"/>
  <c r="J4" i="46"/>
  <c r="O4" i="46"/>
  <c r="O19" i="46" s="1"/>
  <c r="O24" i="46" s="1"/>
  <c r="N4" i="46"/>
  <c r="N19" i="46" s="1"/>
  <c r="N12" i="46" s="1"/>
  <c r="M8" i="46"/>
  <c r="M23" i="46" s="1"/>
  <c r="M16" i="46" s="1"/>
  <c r="P4" i="46"/>
  <c r="P19" i="46" s="1"/>
  <c r="P12" i="46" s="1"/>
  <c r="Q11" i="46"/>
  <c r="Q17" i="46" s="1"/>
  <c r="Q24" i="46"/>
  <c r="N11" i="46"/>
  <c r="O16" i="46"/>
  <c r="M15" i="46"/>
  <c r="L11" i="46"/>
  <c r="P11" i="46"/>
  <c r="J9" i="46"/>
  <c r="J7" i="35"/>
  <c r="O9" i="35"/>
  <c r="O13" i="35" s="1"/>
  <c r="O18" i="35"/>
  <c r="M9" i="35"/>
  <c r="M13" i="35" s="1"/>
  <c r="M18" i="35"/>
  <c r="N18" i="35"/>
  <c r="N9" i="35"/>
  <c r="N13" i="35" s="1"/>
  <c r="H7" i="35"/>
  <c r="I7" i="35"/>
  <c r="L18" i="35"/>
  <c r="L9" i="35"/>
  <c r="L13" i="35" s="1"/>
  <c r="M11" i="46"/>
  <c r="L24" i="46" l="1"/>
  <c r="O12" i="46"/>
  <c r="P17" i="46"/>
  <c r="N24" i="46"/>
  <c r="M24" i="46"/>
  <c r="P24" i="46"/>
  <c r="P25" i="46" s="1"/>
  <c r="P26" i="46" s="1"/>
  <c r="P27" i="46" s="1"/>
  <c r="M17" i="46"/>
  <c r="Q25" i="46"/>
  <c r="Q26" i="46" s="1"/>
  <c r="Q27" i="46" s="1"/>
  <c r="O17" i="46"/>
  <c r="O25" i="46" s="1"/>
  <c r="O26" i="46" s="1"/>
  <c r="O27" i="46" s="1"/>
  <c r="N17" i="46"/>
  <c r="L17" i="46"/>
  <c r="G27" i="46"/>
  <c r="M19" i="35"/>
  <c r="M20" i="35" s="1"/>
  <c r="M21" i="35" s="1"/>
  <c r="G21" i="35"/>
  <c r="C22" i="35" s="1"/>
  <c r="N19" i="35"/>
  <c r="N20" i="35" s="1"/>
  <c r="N21" i="35" s="1"/>
  <c r="L19" i="35"/>
  <c r="L20" i="35" s="1"/>
  <c r="L21" i="35" s="1"/>
  <c r="O19" i="35"/>
  <c r="O20" i="35" s="1"/>
  <c r="O21" i="35" s="1"/>
  <c r="L25" i="46" l="1"/>
  <c r="L26" i="46" s="1"/>
  <c r="L27" i="46" s="1"/>
  <c r="N25" i="46"/>
  <c r="N26" i="46" s="1"/>
  <c r="N27" i="46" s="1"/>
  <c r="M25" i="46"/>
  <c r="M26" i="46" s="1"/>
  <c r="M27" i="46" s="1"/>
  <c r="C28" i="46"/>
  <c r="D31" i="46" s="1"/>
  <c r="G31" i="46" s="1"/>
  <c r="K21" i="35"/>
  <c r="G29" i="35" s="1"/>
  <c r="D25" i="35"/>
  <c r="D26" i="35"/>
  <c r="D27" i="35"/>
  <c r="D24" i="35"/>
  <c r="D23" i="35"/>
  <c r="D30" i="46" l="1"/>
  <c r="E30" i="46" s="1"/>
  <c r="D29" i="46"/>
  <c r="D32" i="46"/>
  <c r="G32" i="46" s="1"/>
  <c r="D33" i="46"/>
  <c r="D34" i="46"/>
  <c r="K27" i="46"/>
  <c r="G36" i="46" s="1"/>
  <c r="E23" i="35"/>
  <c r="G23" i="35"/>
  <c r="E24" i="35"/>
  <c r="G24" i="35"/>
  <c r="E26" i="35"/>
  <c r="G26" i="35"/>
  <c r="G25" i="35"/>
  <c r="E25" i="35"/>
  <c r="E31" i="46"/>
  <c r="G30" i="46" l="1"/>
  <c r="E32" i="46"/>
  <c r="G34" i="46"/>
  <c r="E34" i="46"/>
  <c r="G33" i="46"/>
  <c r="E33" i="46"/>
  <c r="E29" i="46"/>
  <c r="G29" i="46"/>
</calcChain>
</file>

<file path=xl/sharedStrings.xml><?xml version="1.0" encoding="utf-8"?>
<sst xmlns="http://schemas.openxmlformats.org/spreadsheetml/2006/main" count="450" uniqueCount="208">
  <si>
    <t>Line</t>
  </si>
  <si>
    <t>Assessment</t>
  </si>
  <si>
    <t>Test or Section</t>
  </si>
  <si>
    <t>3.2 Domain—NOTE: proficiency must be met for each domain</t>
  </si>
  <si>
    <t>Group average performance requirements of candidates whose preparation began during the 2016-2017 academic year or earlier</t>
  </si>
  <si>
    <t>ACT</t>
  </si>
  <si>
    <t>Reading</t>
  </si>
  <si>
    <t>Math</t>
  </si>
  <si>
    <t>Writing</t>
  </si>
  <si>
    <t>SAT</t>
  </si>
  <si>
    <t>OGET</t>
  </si>
  <si>
    <t>Reading, Math, and Writing</t>
  </si>
  <si>
    <t>GRE</t>
  </si>
  <si>
    <t>Praxis Core</t>
  </si>
  <si>
    <t>Evidence-Based Reading and Writing</t>
  </si>
  <si>
    <t>Test</t>
  </si>
  <si>
    <t>Analytical Writing</t>
  </si>
  <si>
    <t>Quantitative Reasoning</t>
  </si>
  <si>
    <t>Verbal Reasoning</t>
  </si>
  <si>
    <t>Oklahoma General Education Test (OGET)</t>
  </si>
  <si>
    <t>Mathematics</t>
  </si>
  <si>
    <t>Essay – Writing dimension</t>
  </si>
  <si>
    <t>Test Lookup Column</t>
  </si>
  <si>
    <t>ACT Reading</t>
  </si>
  <si>
    <t>SAT Evidence-Based Reading and Writing</t>
  </si>
  <si>
    <t>Praxis Core Reading</t>
  </si>
  <si>
    <t>Cutoff</t>
  </si>
  <si>
    <t>EPP Mean</t>
  </si>
  <si>
    <t>N Candidates</t>
  </si>
  <si>
    <t>intercept</t>
  </si>
  <si>
    <t>slope</t>
  </si>
  <si>
    <t>SAT Math Scores</t>
  </si>
  <si>
    <t>SAT M</t>
  </si>
  <si>
    <t>to ACT M</t>
  </si>
  <si>
    <t>Mean SAT</t>
  </si>
  <si>
    <t>Mean ACT</t>
  </si>
  <si>
    <t>ACT M</t>
  </si>
  <si>
    <t>to SAT M</t>
  </si>
  <si>
    <t>ACT Math Scores</t>
  </si>
  <si>
    <t>ACT Math</t>
  </si>
  <si>
    <t>SAT Math</t>
  </si>
  <si>
    <t>Status by Test Group</t>
  </si>
  <si>
    <t/>
  </si>
  <si>
    <t>Mean of Concorded SAT</t>
  </si>
  <si>
    <t>Mean of Concorded ACT</t>
  </si>
  <si>
    <t>Candidate</t>
  </si>
  <si>
    <t>ACT Reading Scores</t>
  </si>
  <si>
    <t>Concorded SAT Evidence-Based Reading and Writing Scores</t>
  </si>
  <si>
    <t>to SAT EBRW</t>
  </si>
  <si>
    <t>ACT E+R</t>
  </si>
  <si>
    <t>2x ACT Reading Scores</t>
  </si>
  <si>
    <t>Concorded ACT E+R Scores</t>
  </si>
  <si>
    <t>Mean of Concorded ACT (R only)</t>
  </si>
  <si>
    <t>SAT EBRW</t>
  </si>
  <si>
    <t>to ACT E+R</t>
  </si>
  <si>
    <t>Pre-Conversion Status:</t>
  </si>
  <si>
    <t>Post-Conversion Status:</t>
  </si>
  <si>
    <t>GACE PAA</t>
  </si>
  <si>
    <t>ACT Reading to Praxis Reading</t>
  </si>
  <si>
    <t>ACT Reading to GACE Reading</t>
  </si>
  <si>
    <t>Mean of Praxis Reading</t>
  </si>
  <si>
    <t>Mean of GACE Reading</t>
  </si>
  <si>
    <t>ACT Reading to Praxis Reading prior to checking limits</t>
  </si>
  <si>
    <t>ACT Reading to GACE Reading prior to checking limits</t>
  </si>
  <si>
    <t>CBEST</t>
  </si>
  <si>
    <t>ACT Reading to CBEST Reading prior to checking limits</t>
  </si>
  <si>
    <t xml:space="preserve">ACT Reading to CBEST Reading </t>
  </si>
  <si>
    <t>Mean of CBEST Reading</t>
  </si>
  <si>
    <t>Mean Praxis Reading</t>
  </si>
  <si>
    <t>Mean ACT Reading</t>
  </si>
  <si>
    <t>Praxis Reading to ACT Reading prior to checking limits</t>
  </si>
  <si>
    <t xml:space="preserve">Praxis Reading to ACT Reading </t>
  </si>
  <si>
    <t>GACE PAA Reading to ACT Reading prior to checking limits</t>
  </si>
  <si>
    <t xml:space="preserve">GACE Reading to ACT Reading </t>
  </si>
  <si>
    <t>ACT Reading to Praxis Core Reading prior to checking limits</t>
  </si>
  <si>
    <t>ACT Reading to Praxis Core Reading</t>
  </si>
  <si>
    <t>GACE PAA Reading</t>
  </si>
  <si>
    <t>Mean GACE Reading</t>
  </si>
  <si>
    <t>Mean of Praxis Core Reading</t>
  </si>
  <si>
    <t>To ACT Reading</t>
  </si>
  <si>
    <t>To SAT Evidence-Based Reading and Writing</t>
  </si>
  <si>
    <t>To Praxis Core Reading</t>
  </si>
  <si>
    <t>To GACE PAA Reading</t>
  </si>
  <si>
    <t>Products</t>
  </si>
  <si>
    <t>Counts</t>
  </si>
  <si>
    <t>SumCounts</t>
  </si>
  <si>
    <t>SumProducts</t>
  </si>
  <si>
    <t>Combined Means:</t>
  </si>
  <si>
    <t>From</t>
  </si>
  <si>
    <t>To</t>
  </si>
  <si>
    <t>PC</t>
  </si>
  <si>
    <t>GACE</t>
  </si>
  <si>
    <t>Status of Combined Group:</t>
  </si>
  <si>
    <t>Met Count</t>
  </si>
  <si>
    <t>Not Met Count</t>
  </si>
  <si>
    <t>N/A count</t>
  </si>
  <si>
    <t>ACT Math to CBEST Math prior to checking limits</t>
  </si>
  <si>
    <t>ACT Math to CBEST Math</t>
  </si>
  <si>
    <t>Mean of Praxis Math</t>
  </si>
  <si>
    <t>Mean of GACE Math</t>
  </si>
  <si>
    <t>Mean of CBEST Math</t>
  </si>
  <si>
    <t>SAT Math to CBEST Math prior to checking limits</t>
  </si>
  <si>
    <t>SAT Math to CBEST Math</t>
  </si>
  <si>
    <t>Mean Praxis Math</t>
  </si>
  <si>
    <t>Mean ACT Math</t>
  </si>
  <si>
    <t>Mean of Concorded SAT Math</t>
  </si>
  <si>
    <t xml:space="preserve">ACT Math to CBEST Math </t>
  </si>
  <si>
    <t>Mean GACE Math</t>
  </si>
  <si>
    <t>Mean of Praxis Core Math</t>
  </si>
  <si>
    <t>To ACT</t>
  </si>
  <si>
    <t>To SAT</t>
  </si>
  <si>
    <t>To PC</t>
  </si>
  <si>
    <t>To GACE</t>
  </si>
  <si>
    <t>Mean SAT Math</t>
  </si>
  <si>
    <t>Mathematics 201</t>
  </si>
  <si>
    <t>Reading 200 210</t>
  </si>
  <si>
    <t>Reading 5712 5713</t>
  </si>
  <si>
    <t>Mathematics 5732</t>
  </si>
  <si>
    <t>Praxis Core Mathematics 5732</t>
  </si>
  <si>
    <t>GACE PAA Mathematics 201</t>
  </si>
  <si>
    <t>slopeACTMtoPCM5732</t>
  </si>
  <si>
    <t>interceptACTMtoPCM5732</t>
  </si>
  <si>
    <t>slopeACTRtoPCR5712_5713</t>
  </si>
  <si>
    <t>interceptACTRtoPCR5712_5713</t>
  </si>
  <si>
    <t>upperslopePAAR200_210toACTR</t>
  </si>
  <si>
    <t>upperinterceptPAAR200_210toACTR</t>
  </si>
  <si>
    <t>lowerslopePAAR200_210toACTR</t>
  </si>
  <si>
    <t>lowerinterceptPAAR200_210toACTR</t>
  </si>
  <si>
    <t>upperslopeACTRtoPAAR200_210</t>
  </si>
  <si>
    <t>upperinterceptACTRtoPAAR200_210</t>
  </si>
  <si>
    <t>lowerslopeACTRtoPAAR200_210</t>
  </si>
  <si>
    <t>lowerinterceptACTRtoPAAR200_210</t>
  </si>
  <si>
    <t>upperslopePAAM201toACTM</t>
  </si>
  <si>
    <t>upperinterceptPAAM201toACTM</t>
  </si>
  <si>
    <t>lowerslopePAAM201toACTM</t>
  </si>
  <si>
    <t>lowerinterceptPAAM201toACTM</t>
  </si>
  <si>
    <t>upperslopeACTMtoPAAM201</t>
  </si>
  <si>
    <t>upperinterceptACTMtoPAAM201</t>
  </si>
  <si>
    <t>lowerslopeACTMtoPAAM201</t>
  </si>
  <si>
    <t>lowerinterceptACTMtoPAAM201</t>
  </si>
  <si>
    <t>prelimit ACTMtoPCM5732</t>
  </si>
  <si>
    <t>ACTMtoPCM5732</t>
  </si>
  <si>
    <t>prelimit ACTMtoPAAM201</t>
  </si>
  <si>
    <t>ACTMtoPAAM201</t>
  </si>
  <si>
    <t>prelimit PCM5732toACTM</t>
  </si>
  <si>
    <t>PCM5732toACTM</t>
  </si>
  <si>
    <t>ACTMtoSATM</t>
  </si>
  <si>
    <t>SATMtoACTM</t>
  </si>
  <si>
    <t>PCM5732toSATM</t>
  </si>
  <si>
    <t>slopePCM5732toACTM</t>
  </si>
  <si>
    <t>interceptPCM5732toACTM</t>
  </si>
  <si>
    <t>prelimit PAAM201toACTM</t>
  </si>
  <si>
    <t>PAAM201toACTM</t>
  </si>
  <si>
    <t>Rounded ACTM</t>
  </si>
  <si>
    <t>PC 5732</t>
  </si>
  <si>
    <t>GACE 201</t>
  </si>
  <si>
    <t>To PC 5732</t>
  </si>
  <si>
    <t>To GACE 201</t>
  </si>
  <si>
    <t>Praxis Core Reading 5712 5713</t>
  </si>
  <si>
    <t>GACE PAA Reading 200 210</t>
  </si>
  <si>
    <t>ACT Reading to Praxis Reading 5712 5713  prior to checking limits</t>
  </si>
  <si>
    <t>ACT Reading to Praxis Reading 5712 5713</t>
  </si>
  <si>
    <t>ACT Reading to GACE Reading 200 210 prior to checking limits</t>
  </si>
  <si>
    <t>ACT Reading to GACE Reading 200 210</t>
  </si>
  <si>
    <t>slopePCR5712_5713toACTR</t>
  </si>
  <si>
    <t>interceptPCR5712_5713toACTR</t>
  </si>
  <si>
    <t>Mathematics 5733</t>
  </si>
  <si>
    <t>Mathematics 211</t>
  </si>
  <si>
    <t>ACTMtoPCM5733</t>
  </si>
  <si>
    <t>prelimit ACTMtoPCM5733</t>
  </si>
  <si>
    <t>prelimit ACTMtoPAAM211</t>
  </si>
  <si>
    <t>ACTMtoPAAM211</t>
  </si>
  <si>
    <t>slopeACTMtoPCM5733</t>
  </si>
  <si>
    <t>interceptACTMtoPCM5733</t>
  </si>
  <si>
    <t>slopePCM5733toACTM</t>
  </si>
  <si>
    <t>interceptPCM5733toACTM</t>
  </si>
  <si>
    <t>lowerslopePAAM211toACTM</t>
  </si>
  <si>
    <t>lowerinterceptPAAM211toACTM</t>
  </si>
  <si>
    <t>lowerslopeACTMtoPAAM211</t>
  </si>
  <si>
    <t>lowerinterceptACTMtoPAAM211</t>
  </si>
  <si>
    <t>upperslopePAAM211toACTM</t>
  </si>
  <si>
    <t>upperinterceptPAAM211toACTM</t>
  </si>
  <si>
    <t>upperslopeACTMtoPAAM211</t>
  </si>
  <si>
    <t>upperinterceptACTMtoPAAM211</t>
  </si>
  <si>
    <t>Mean PCM5733</t>
  </si>
  <si>
    <t>Mean PAAM211</t>
  </si>
  <si>
    <t>PCM5733</t>
  </si>
  <si>
    <t>PAAM211</t>
  </si>
  <si>
    <t>Praxis Math 5733 Scores</t>
  </si>
  <si>
    <t>Praxis Math 5732 Scores</t>
  </si>
  <si>
    <t>GACE PAA Math 201 Scores</t>
  </si>
  <si>
    <t>prelimit PCM5733toACTM</t>
  </si>
  <si>
    <t>PCM5733toACTM</t>
  </si>
  <si>
    <t>GACE PAA Math 211 Scores</t>
  </si>
  <si>
    <t>PAAM211toACTM</t>
  </si>
  <si>
    <t>Praxis Core Mathematics 5733</t>
  </si>
  <si>
    <t>GACE PAA Mathematics 211</t>
  </si>
  <si>
    <t>To PC 5733</t>
  </si>
  <si>
    <t>To GACE 211</t>
  </si>
  <si>
    <t>PC 5733</t>
  </si>
  <si>
    <t>GACE 211</t>
  </si>
  <si>
    <t>Praxis Reading 5712 5713 Scores</t>
  </si>
  <si>
    <t>GACE PAA Reading 200 210 Scores</t>
  </si>
  <si>
    <t>Mean Praxis Math 5732</t>
  </si>
  <si>
    <t>Mean GACE Math 201</t>
  </si>
  <si>
    <t>Mean Praxis Math 5733</t>
  </si>
  <si>
    <t>Mean GACE PAA Math 211</t>
  </si>
  <si>
    <t>SAT Evidence Based Reading and Writing Scores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</si>
</sst>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scheme val="minor"/>
    </font>
    <font>
      <sz val="8"/>
      <color rgb="FF231F2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0" borderId="1" xfId="0" applyFont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0" fillId="0" borderId="0" xfId="0" applyFont="1"/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 applyProtection="1">
      <alignment wrapText="1"/>
      <protection hidden="1"/>
    </xf>
    <xf numFmtId="164" fontId="0" fillId="0" borderId="0" xfId="0" applyNumberFormat="1" applyAlignment="1" applyProtection="1">
      <alignment wrapText="1"/>
      <protection hidden="1"/>
    </xf>
    <xf numFmtId="0" fontId="0" fillId="4" borderId="0" xfId="0" applyFill="1" applyAlignment="1" applyProtection="1">
      <alignment wrapText="1"/>
      <protection hidden="1"/>
    </xf>
    <xf numFmtId="0" fontId="0" fillId="4" borderId="0" xfId="0" applyFill="1" applyBorder="1" applyAlignment="1" applyProtection="1">
      <alignment wrapText="1"/>
      <protection hidden="1"/>
    </xf>
    <xf numFmtId="0" fontId="3" fillId="3" borderId="8" xfId="0" applyFont="1" applyFill="1" applyBorder="1" applyAlignment="1" applyProtection="1">
      <alignment horizontal="center" wrapText="1"/>
      <protection hidden="1"/>
    </xf>
    <xf numFmtId="0" fontId="3" fillId="3" borderId="9" xfId="0" applyFont="1" applyFill="1" applyBorder="1" applyAlignment="1" applyProtection="1">
      <alignment horizontal="center" wrapText="1"/>
      <protection hidden="1"/>
    </xf>
    <xf numFmtId="0" fontId="3" fillId="3" borderId="10" xfId="0" applyFont="1" applyFill="1" applyBorder="1" applyAlignment="1" applyProtection="1">
      <alignment horizontal="center" wrapText="1"/>
      <protection hidden="1"/>
    </xf>
    <xf numFmtId="0" fontId="0" fillId="0" borderId="11" xfId="0" applyBorder="1" applyAlignment="1" applyProtection="1">
      <alignment horizontal="center" wrapText="1"/>
      <protection hidden="1"/>
    </xf>
    <xf numFmtId="0" fontId="0" fillId="0" borderId="0" xfId="0" applyFill="1" applyBorder="1" applyAlignment="1" applyProtection="1">
      <alignment horizontal="center" wrapText="1"/>
      <protection hidden="1"/>
    </xf>
    <xf numFmtId="0" fontId="0" fillId="0" borderId="12" xfId="0" applyFill="1" applyBorder="1" applyAlignment="1" applyProtection="1">
      <alignment horizontal="center" wrapText="1"/>
      <protection hidden="1"/>
    </xf>
    <xf numFmtId="0" fontId="0" fillId="3" borderId="7" xfId="0" applyFill="1" applyBorder="1" applyAlignment="1" applyProtection="1">
      <alignment wrapText="1"/>
      <protection hidden="1"/>
    </xf>
    <xf numFmtId="0" fontId="0" fillId="3" borderId="13" xfId="0" applyFill="1" applyBorder="1" applyAlignment="1" applyProtection="1">
      <alignment wrapText="1"/>
      <protection hidden="1"/>
    </xf>
    <xf numFmtId="0" fontId="0" fillId="3" borderId="4" xfId="0" applyFill="1" applyBorder="1" applyAlignment="1" applyProtection="1">
      <alignment wrapText="1"/>
      <protection hidden="1"/>
    </xf>
    <xf numFmtId="0" fontId="0" fillId="3" borderId="0" xfId="0" applyFill="1" applyBorder="1" applyAlignment="1" applyProtection="1">
      <alignment wrapText="1"/>
      <protection hidden="1"/>
    </xf>
    <xf numFmtId="0" fontId="0" fillId="0" borderId="0" xfId="0" applyFill="1" applyAlignment="1" applyProtection="1">
      <alignment wrapText="1"/>
      <protection hidden="1"/>
    </xf>
    <xf numFmtId="0" fontId="0" fillId="4" borderId="0" xfId="0" quotePrefix="1" applyFill="1" applyAlignment="1" applyProtection="1">
      <alignment wrapText="1"/>
      <protection hidden="1"/>
    </xf>
    <xf numFmtId="0" fontId="0" fillId="0" borderId="0" xfId="0" applyBorder="1" applyAlignment="1" applyProtection="1">
      <alignment wrapText="1"/>
      <protection hidden="1"/>
    </xf>
    <xf numFmtId="0" fontId="0" fillId="0" borderId="0" xfId="0" applyBorder="1" applyAlignment="1" applyProtection="1">
      <alignment horizontal="center" wrapText="1"/>
      <protection hidden="1"/>
    </xf>
    <xf numFmtId="0" fontId="0" fillId="0" borderId="0" xfId="0" applyAlignment="1" applyProtection="1">
      <alignment wrapText="1"/>
      <protection locked="0" hidden="1"/>
    </xf>
    <xf numFmtId="0" fontId="0" fillId="2" borderId="0" xfId="0" applyFill="1" applyAlignment="1" applyProtection="1">
      <alignment wrapText="1"/>
      <protection locked="0" hidden="1"/>
    </xf>
    <xf numFmtId="0" fontId="4" fillId="0" borderId="0" xfId="0" applyFont="1"/>
    <xf numFmtId="0" fontId="0" fillId="0" borderId="0" xfId="0" applyFill="1" applyAlignment="1" applyProtection="1">
      <alignment wrapText="1"/>
      <protection locked="0" hidden="1"/>
    </xf>
    <xf numFmtId="0" fontId="0" fillId="0" borderId="6" xfId="0" applyBorder="1" applyAlignment="1" applyProtection="1">
      <alignment vertical="center" wrapText="1"/>
      <protection hidden="1"/>
    </xf>
    <xf numFmtId="0" fontId="0" fillId="5" borderId="2" xfId="0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0" fillId="0" borderId="12" xfId="0" applyFill="1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vertic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6" fillId="3" borderId="4" xfId="0" applyFont="1" applyFill="1" applyBorder="1" applyAlignment="1" applyProtection="1">
      <alignment horizontal="center" vertical="center" wrapText="1"/>
      <protection hidden="1"/>
    </xf>
    <xf numFmtId="0" fontId="6" fillId="3" borderId="4" xfId="0" applyFont="1" applyFill="1" applyBorder="1" applyAlignment="1" applyProtection="1">
      <alignment horizontal="center" wrapText="1"/>
      <protection hidden="1"/>
    </xf>
    <xf numFmtId="0" fontId="7" fillId="4" borderId="0" xfId="0" applyFont="1" applyFill="1" applyBorder="1" applyAlignment="1" applyProtection="1">
      <alignment wrapText="1"/>
      <protection hidden="1"/>
    </xf>
    <xf numFmtId="0" fontId="8" fillId="3" borderId="0" xfId="0" applyFont="1" applyFill="1" applyBorder="1" applyAlignment="1" applyProtection="1">
      <alignment horizontal="center" wrapText="1"/>
      <protection hidden="1"/>
    </xf>
    <xf numFmtId="0" fontId="7" fillId="0" borderId="0" xfId="0" applyFont="1" applyFill="1" applyBorder="1" applyAlignment="1" applyProtection="1">
      <alignment horizontal="center" wrapText="1"/>
      <protection hidden="1"/>
    </xf>
    <xf numFmtId="0" fontId="7" fillId="3" borderId="0" xfId="0" applyFont="1" applyFill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wrapText="1"/>
      <protection hidden="1"/>
    </xf>
    <xf numFmtId="0" fontId="7" fillId="5" borderId="0" xfId="0" applyFont="1" applyFill="1" applyBorder="1" applyAlignment="1" applyProtection="1">
      <alignment horizontal="center" wrapText="1"/>
      <protection hidden="1"/>
    </xf>
    <xf numFmtId="0" fontId="7" fillId="3" borderId="4" xfId="0" applyFont="1" applyFill="1" applyBorder="1" applyAlignment="1" applyProtection="1">
      <alignment horizontal="center" wrapText="1"/>
      <protection hidden="1"/>
    </xf>
    <xf numFmtId="0" fontId="7" fillId="3" borderId="0" xfId="0" applyFont="1" applyFill="1" applyBorder="1" applyAlignment="1" applyProtection="1">
      <alignment horizontal="center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4" borderId="0" xfId="0" quotePrefix="1" applyFont="1" applyFill="1" applyAlignment="1" applyProtection="1">
      <alignment wrapText="1"/>
      <protection hidden="1"/>
    </xf>
    <xf numFmtId="0" fontId="7" fillId="0" borderId="0" xfId="0" applyFont="1" applyAlignment="1" applyProtection="1">
      <alignment wrapText="1"/>
      <protection hidden="1"/>
    </xf>
    <xf numFmtId="0" fontId="7" fillId="4" borderId="0" xfId="0" applyFont="1" applyFill="1" applyAlignment="1" applyProtection="1">
      <alignment wrapText="1"/>
      <protection hidden="1"/>
    </xf>
    <xf numFmtId="0" fontId="7" fillId="4" borderId="0" xfId="0" applyFont="1" applyFill="1" applyBorder="1" applyAlignment="1" applyProtection="1">
      <alignment horizontal="center" wrapText="1"/>
      <protection hidden="1"/>
    </xf>
    <xf numFmtId="0" fontId="9" fillId="4" borderId="0" xfId="0" applyFont="1" applyFill="1" applyBorder="1" applyAlignment="1" applyProtection="1">
      <alignment wrapText="1"/>
      <protection hidden="1"/>
    </xf>
    <xf numFmtId="0" fontId="7" fillId="0" borderId="0" xfId="0" applyFont="1" applyFill="1" applyAlignment="1" applyProtection="1">
      <alignment wrapText="1"/>
      <protection hidden="1"/>
    </xf>
    <xf numFmtId="0" fontId="7" fillId="0" borderId="13" xfId="0" applyFont="1" applyFill="1" applyBorder="1" applyAlignment="1" applyProtection="1">
      <alignment wrapText="1"/>
      <protection hidden="1"/>
    </xf>
    <xf numFmtId="0" fontId="7" fillId="2" borderId="5" xfId="0" applyFont="1" applyFill="1" applyBorder="1" applyAlignment="1" applyProtection="1">
      <alignment wrapText="1"/>
      <protection hidden="1"/>
    </xf>
    <xf numFmtId="0" fontId="7" fillId="2" borderId="0" xfId="0" applyFont="1" applyFill="1" applyBorder="1" applyAlignment="1" applyProtection="1">
      <alignment wrapText="1"/>
      <protection hidden="1"/>
    </xf>
    <xf numFmtId="0" fontId="7" fillId="2" borderId="0" xfId="0" applyFont="1" applyFill="1" applyBorder="1" applyAlignment="1" applyProtection="1">
      <alignment horizontal="center" wrapText="1"/>
      <protection hidden="1"/>
    </xf>
    <xf numFmtId="0" fontId="7" fillId="6" borderId="12" xfId="0" applyFont="1" applyFill="1" applyBorder="1" applyAlignment="1" applyProtection="1">
      <alignment wrapText="1"/>
      <protection hidden="1"/>
    </xf>
    <xf numFmtId="0" fontId="7" fillId="6" borderId="0" xfId="0" applyFont="1" applyFill="1" applyBorder="1" applyAlignment="1" applyProtection="1">
      <alignment wrapText="1"/>
      <protection hidden="1"/>
    </xf>
    <xf numFmtId="0" fontId="7" fillId="6" borderId="0" xfId="0" applyFont="1" applyFill="1" applyBorder="1" applyAlignment="1" applyProtection="1">
      <alignment horizontal="center" wrapText="1"/>
      <protection hidden="1"/>
    </xf>
    <xf numFmtId="0" fontId="7" fillId="6" borderId="5" xfId="0" applyFont="1" applyFill="1" applyBorder="1" applyAlignment="1" applyProtection="1">
      <alignment wrapText="1"/>
      <protection hidden="1"/>
    </xf>
    <xf numFmtId="0" fontId="7" fillId="7" borderId="5" xfId="0" applyFont="1" applyFill="1" applyBorder="1" applyAlignment="1" applyProtection="1">
      <alignment wrapText="1"/>
      <protection hidden="1"/>
    </xf>
    <xf numFmtId="0" fontId="7" fillId="7" borderId="0" xfId="0" applyFont="1" applyFill="1" applyBorder="1" applyAlignment="1" applyProtection="1">
      <alignment wrapText="1"/>
      <protection hidden="1"/>
    </xf>
    <xf numFmtId="0" fontId="7" fillId="7" borderId="0" xfId="0" applyFont="1" applyFill="1" applyBorder="1" applyAlignment="1" applyProtection="1">
      <alignment horizontal="center" wrapText="1"/>
      <protection hidden="1"/>
    </xf>
    <xf numFmtId="0" fontId="7" fillId="7" borderId="4" xfId="0" applyFont="1" applyFill="1" applyBorder="1" applyAlignment="1" applyProtection="1">
      <alignment wrapText="1"/>
      <protection hidden="1"/>
    </xf>
    <xf numFmtId="0" fontId="0" fillId="0" borderId="0" xfId="0" applyNumberFormat="1"/>
    <xf numFmtId="0" fontId="0" fillId="0" borderId="3" xfId="0" applyFont="1" applyBorder="1"/>
    <xf numFmtId="0" fontId="0" fillId="0" borderId="0" xfId="0" applyFont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6" fillId="3" borderId="6" xfId="0" applyFont="1" applyFill="1" applyBorder="1" applyAlignment="1" applyProtection="1">
      <alignment horizontal="center" vertical="center" wrapText="1"/>
      <protection hidden="1"/>
    </xf>
    <xf numFmtId="0" fontId="6" fillId="3" borderId="2" xfId="0" applyFont="1" applyFill="1" applyBorder="1" applyAlignment="1" applyProtection="1">
      <alignment horizontal="center" vertical="center" wrapText="1"/>
      <protection hidden="1"/>
    </xf>
    <xf numFmtId="0" fontId="6" fillId="3" borderId="14" xfId="0" applyFont="1" applyFill="1" applyBorder="1" applyAlignment="1" applyProtection="1">
      <alignment horizontal="center" vertical="center" wrapText="1"/>
      <protection hidden="1"/>
    </xf>
    <xf numFmtId="0" fontId="6" fillId="3" borderId="3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1</xdr:row>
      <xdr:rowOff>85724</xdr:rowOff>
    </xdr:from>
    <xdr:to>
      <xdr:col>14</xdr:col>
      <xdr:colOff>6350</xdr:colOff>
      <xdr:row>29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554E395-96C4-4C98-9AB2-377B5715280B}"/>
            </a:ext>
          </a:extLst>
        </xdr:cNvPr>
        <xdr:cNvSpPr txBox="1"/>
      </xdr:nvSpPr>
      <xdr:spPr>
        <a:xfrm>
          <a:off x="285749" y="269874"/>
          <a:ext cx="8255001" cy="51847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tool implements the procedures outlined in the document </a:t>
          </a:r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CAEP RESOURCE for EPPs on STANDARD 3, COMPONENT 3.2 – Cohorts with Mixed Tests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There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are ten input tabs, and two results tabs.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input tabs are: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ACT Math: EPPs may enter individual ACT Math scores here.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SAT Math: EPPs may enter individual SAT Math scores here. The SAT scores should be for administration dates March 2016 or later.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Prax Math 5732: EPPs may enter individual Praxis Core Math (test code 5732) scores here.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GACE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Math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201: EPPs may enter individual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GACE PAA Math (test code 201) scores here.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Prax Math 5733: EPPs may enter individual Praxis Core Math (test code 5733) scores here.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GACE Math 211: EPPs may enter individual GACE PAA Math (test code 211) score here.</a:t>
          </a:r>
          <a:endParaRPr lang="en-US" sz="1100">
            <a:effectLst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ACT Reading: EPPs may enter individual ACT Reading score here.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SAT Reading: EPPs may enter individual SAT Evidence-Based Reading and Writing scores here. The SAT scores should be for administration dates March 2016 or later.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Prax Reading 5712 5713: EPPs may enter individual Praxis Core Reading (test codes 5712 and/or 5713) scores here. 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>
              <a:effectLst/>
            </a:rPr>
            <a:t>GACE Reading 200</a:t>
          </a:r>
          <a:r>
            <a:rPr lang="en-US" baseline="0">
              <a:effectLst/>
            </a:rPr>
            <a:t> 210</a:t>
          </a:r>
          <a:r>
            <a:rPr lang="en-US">
              <a:effectLst/>
            </a:rPr>
            <a:t>: EPPs may enter individual</a:t>
          </a:r>
          <a:r>
            <a:rPr lang="en-US" baseline="0">
              <a:effectLst/>
            </a:rPr>
            <a:t> GACE PAA Reading (test codes 200 and/or 210) scores here.</a:t>
          </a:r>
          <a:endParaRPr lang="en-US">
            <a:effectLst/>
          </a:endParaRPr>
        </a:p>
        <a:p>
          <a:endParaRPr lang="en-US" sz="1100"/>
        </a:p>
        <a:p>
          <a:r>
            <a:rPr lang="en-US" sz="1100"/>
            <a:t>EPPs</a:t>
          </a:r>
          <a:r>
            <a:rPr lang="en-US" sz="1100" baseline="0"/>
            <a:t> may enter information into one or more tabs, for each domain (mathematics or reading).</a:t>
          </a:r>
        </a:p>
        <a:p>
          <a:endParaRPr lang="en-US" sz="1100" baseline="0"/>
        </a:p>
        <a:p>
          <a:r>
            <a:rPr lang="en-US" sz="1100" baseline="0"/>
            <a:t>There are two results tabs - "Math Results" and "Reading Results".</a:t>
          </a:r>
        </a:p>
        <a:p>
          <a:endParaRPr lang="en-US" sz="1100" baseline="0"/>
        </a:p>
        <a:p>
          <a:r>
            <a:rPr lang="en-US" sz="1100" baseline="0"/>
            <a:t>Each results tab shows, under "Status by Test Group", which of the test groups meets CAEP 3.2.</a:t>
          </a:r>
        </a:p>
        <a:p>
          <a:endParaRPr lang="en-US" sz="1100" baseline="0"/>
        </a:p>
        <a:p>
          <a:r>
            <a:rPr lang="en-US" sz="1100" baseline="0"/>
            <a:t>"Pre-Conversion Status" indicates if all groups meet CAEP 3.2, or if some transformation is needed.</a:t>
          </a:r>
        </a:p>
        <a:p>
          <a:endParaRPr lang="en-US" sz="1100" baseline="0"/>
        </a:p>
        <a:p>
          <a:r>
            <a:rPr lang="en-US" sz="1100" baseline="0"/>
            <a:t>"Post-Conversion Status" indicates if there is some transformation scenario under which the cohort as a whole meets CAEP 3.2.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56B96-D6F3-4DF7-A33E-DB7568D0554E}">
  <sheetPr codeName="Sheet1"/>
  <dimension ref="A1:F21"/>
  <sheetViews>
    <sheetView workbookViewId="0">
      <selection activeCell="C6" sqref="C6"/>
    </sheetView>
  </sheetViews>
  <sheetFormatPr defaultColWidth="8.7109375" defaultRowHeight="15" x14ac:dyDescent="0.25"/>
  <cols>
    <col min="1" max="6" width="15" style="3" customWidth="1"/>
    <col min="7" max="16384" width="8.7109375" style="3"/>
  </cols>
  <sheetData>
    <row r="1" spans="1:6" ht="150.7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22</v>
      </c>
      <c r="F1" s="2" t="s">
        <v>4</v>
      </c>
    </row>
    <row r="2" spans="1:6" ht="15.75" thickBot="1" x14ac:dyDescent="0.3">
      <c r="A2" s="4">
        <v>2</v>
      </c>
      <c r="B2" s="5" t="s">
        <v>5</v>
      </c>
      <c r="C2" s="5" t="s">
        <v>7</v>
      </c>
      <c r="D2" s="5" t="s">
        <v>7</v>
      </c>
      <c r="E2" s="5" t="str">
        <f t="shared" ref="E2:E21" si="0">_xlfn.CONCAT(B2," ",C2)</f>
        <v>ACT Math</v>
      </c>
      <c r="F2" s="6">
        <v>21.25</v>
      </c>
    </row>
    <row r="3" spans="1:6" ht="15.75" thickBot="1" x14ac:dyDescent="0.3">
      <c r="A3" s="4">
        <v>1</v>
      </c>
      <c r="B3" s="5" t="s">
        <v>5</v>
      </c>
      <c r="C3" s="5" t="s">
        <v>6</v>
      </c>
      <c r="D3" s="5" t="s">
        <v>6</v>
      </c>
      <c r="E3" s="5" t="str">
        <f t="shared" si="0"/>
        <v>ACT Reading</v>
      </c>
      <c r="F3" s="6">
        <v>21.17</v>
      </c>
    </row>
    <row r="4" spans="1:6" ht="15.75" thickBot="1" x14ac:dyDescent="0.3">
      <c r="A4" s="4">
        <v>3</v>
      </c>
      <c r="B4" s="5" t="s">
        <v>5</v>
      </c>
      <c r="C4" s="5" t="s">
        <v>8</v>
      </c>
      <c r="D4" s="5" t="s">
        <v>8</v>
      </c>
      <c r="E4" s="5" t="str">
        <f t="shared" si="0"/>
        <v>ACT Writing</v>
      </c>
      <c r="F4" s="6">
        <v>6.6</v>
      </c>
    </row>
    <row r="5" spans="1:6" ht="30.75" thickBot="1" x14ac:dyDescent="0.3">
      <c r="A5" s="4">
        <v>17</v>
      </c>
      <c r="B5" s="5" t="s">
        <v>64</v>
      </c>
      <c r="C5" s="5" t="s">
        <v>20</v>
      </c>
      <c r="D5" s="5" t="s">
        <v>7</v>
      </c>
      <c r="E5" s="5" t="str">
        <f t="shared" si="0"/>
        <v>CBEST Mathematics</v>
      </c>
      <c r="F5" s="6">
        <v>52.22</v>
      </c>
    </row>
    <row r="6" spans="1:6" ht="15.75" thickBot="1" x14ac:dyDescent="0.3">
      <c r="A6" s="4">
        <v>18</v>
      </c>
      <c r="B6" s="5" t="s">
        <v>64</v>
      </c>
      <c r="C6" s="5" t="s">
        <v>6</v>
      </c>
      <c r="D6" s="5" t="s">
        <v>6</v>
      </c>
      <c r="E6" s="5" t="str">
        <f t="shared" si="0"/>
        <v>CBEST Reading</v>
      </c>
      <c r="F6" s="6">
        <v>50.24</v>
      </c>
    </row>
    <row r="7" spans="1:6" ht="45.75" thickBot="1" x14ac:dyDescent="0.3">
      <c r="A7" s="4">
        <v>14</v>
      </c>
      <c r="B7" s="5" t="s">
        <v>57</v>
      </c>
      <c r="C7" s="5" t="s">
        <v>114</v>
      </c>
      <c r="D7" s="5" t="s">
        <v>7</v>
      </c>
      <c r="E7" s="5" t="str">
        <f t="shared" si="0"/>
        <v>GACE PAA Mathematics 201</v>
      </c>
      <c r="F7" s="6">
        <v>272.16000000000003</v>
      </c>
    </row>
    <row r="8" spans="1:6" ht="45.75" thickBot="1" x14ac:dyDescent="0.3">
      <c r="A8" s="71"/>
      <c r="B8" s="5" t="s">
        <v>57</v>
      </c>
      <c r="C8" s="5" t="s">
        <v>167</v>
      </c>
      <c r="D8" s="5" t="s">
        <v>7</v>
      </c>
      <c r="E8" s="5" t="str">
        <f t="shared" si="0"/>
        <v>GACE PAA Mathematics 211</v>
      </c>
      <c r="F8" s="73">
        <v>278.27999999999997</v>
      </c>
    </row>
    <row r="9" spans="1:6" ht="45.75" thickBot="1" x14ac:dyDescent="0.3">
      <c r="A9" s="4">
        <v>15</v>
      </c>
      <c r="B9" s="5" t="s">
        <v>57</v>
      </c>
      <c r="C9" s="5" t="s">
        <v>115</v>
      </c>
      <c r="D9" s="5" t="s">
        <v>6</v>
      </c>
      <c r="E9" s="5" t="str">
        <f t="shared" si="0"/>
        <v>GACE PAA Reading 200 210</v>
      </c>
      <c r="F9" s="6">
        <v>263.24</v>
      </c>
    </row>
    <row r="10" spans="1:6" ht="30.75" thickBot="1" x14ac:dyDescent="0.3">
      <c r="A10" s="4">
        <v>16</v>
      </c>
      <c r="B10" s="5" t="s">
        <v>57</v>
      </c>
      <c r="C10" s="5" t="s">
        <v>8</v>
      </c>
      <c r="D10" s="5" t="s">
        <v>8</v>
      </c>
      <c r="E10" s="5" t="str">
        <f t="shared" si="0"/>
        <v>GACE PAA Writing</v>
      </c>
      <c r="F10" s="6">
        <v>262.01</v>
      </c>
    </row>
    <row r="11" spans="1:6" ht="30.75" thickBot="1" x14ac:dyDescent="0.3">
      <c r="A11" s="4">
        <v>13</v>
      </c>
      <c r="B11" s="5" t="s">
        <v>12</v>
      </c>
      <c r="C11" s="5" t="s">
        <v>16</v>
      </c>
      <c r="D11" s="5" t="s">
        <v>8</v>
      </c>
      <c r="E11" s="5" t="str">
        <f t="shared" si="0"/>
        <v>GRE Analytical Writing</v>
      </c>
      <c r="F11" s="6">
        <v>3.74</v>
      </c>
    </row>
    <row r="12" spans="1:6" ht="45.75" thickBot="1" x14ac:dyDescent="0.3">
      <c r="A12" s="4">
        <v>12</v>
      </c>
      <c r="B12" s="5" t="s">
        <v>12</v>
      </c>
      <c r="C12" s="5" t="s">
        <v>17</v>
      </c>
      <c r="D12" s="5" t="s">
        <v>7</v>
      </c>
      <c r="E12" s="5" t="str">
        <f t="shared" si="0"/>
        <v>GRE Quantitative Reasoning</v>
      </c>
      <c r="F12" s="6">
        <v>152.75</v>
      </c>
    </row>
    <row r="13" spans="1:6" ht="30.75" thickBot="1" x14ac:dyDescent="0.3">
      <c r="A13" s="4">
        <v>11</v>
      </c>
      <c r="B13" s="5" t="s">
        <v>12</v>
      </c>
      <c r="C13" s="5" t="s">
        <v>18</v>
      </c>
      <c r="D13" s="5" t="s">
        <v>6</v>
      </c>
      <c r="E13" s="5" t="str">
        <f t="shared" si="0"/>
        <v>GRE Verbal Reasoning</v>
      </c>
      <c r="F13" s="6">
        <v>150.75</v>
      </c>
    </row>
    <row r="14" spans="1:6" ht="75.75" thickBot="1" x14ac:dyDescent="0.3">
      <c r="A14" s="4">
        <v>10</v>
      </c>
      <c r="B14" s="5" t="s">
        <v>10</v>
      </c>
      <c r="C14" s="5" t="s">
        <v>19</v>
      </c>
      <c r="D14" s="5" t="s">
        <v>11</v>
      </c>
      <c r="E14" s="5" t="str">
        <f t="shared" si="0"/>
        <v>OGET Oklahoma General Education Test (OGET)</v>
      </c>
      <c r="F14" s="6">
        <v>258</v>
      </c>
    </row>
    <row r="15" spans="1:6" ht="45.75" thickBot="1" x14ac:dyDescent="0.3">
      <c r="A15" s="4">
        <v>8</v>
      </c>
      <c r="B15" s="5" t="s">
        <v>13</v>
      </c>
      <c r="C15" s="5" t="s">
        <v>117</v>
      </c>
      <c r="D15" s="5" t="s">
        <v>7</v>
      </c>
      <c r="E15" s="5" t="str">
        <f t="shared" si="0"/>
        <v>Praxis Core Mathematics 5732</v>
      </c>
      <c r="F15" s="6">
        <v>162.13999999999999</v>
      </c>
    </row>
    <row r="16" spans="1:6" ht="45.75" thickBot="1" x14ac:dyDescent="0.3">
      <c r="A16" s="71"/>
      <c r="B16" s="5" t="s">
        <v>13</v>
      </c>
      <c r="C16" s="5" t="s">
        <v>166</v>
      </c>
      <c r="D16" s="5" t="s">
        <v>7</v>
      </c>
      <c r="E16" s="5" t="str">
        <f t="shared" si="0"/>
        <v>Praxis Core Mathematics 5733</v>
      </c>
      <c r="F16" s="73">
        <v>174.47</v>
      </c>
    </row>
    <row r="17" spans="1:6" ht="45.75" thickBot="1" x14ac:dyDescent="0.3">
      <c r="A17" s="4">
        <v>7</v>
      </c>
      <c r="B17" s="5" t="s">
        <v>13</v>
      </c>
      <c r="C17" s="5" t="s">
        <v>116</v>
      </c>
      <c r="D17" s="5" t="s">
        <v>6</v>
      </c>
      <c r="E17" s="5" t="str">
        <f t="shared" si="0"/>
        <v>Praxis Core Reading 5712 5713</v>
      </c>
      <c r="F17" s="6">
        <v>167.66</v>
      </c>
    </row>
    <row r="18" spans="1:6" ht="30.75" thickBot="1" x14ac:dyDescent="0.3">
      <c r="A18" s="4">
        <v>9</v>
      </c>
      <c r="B18" s="5" t="s">
        <v>13</v>
      </c>
      <c r="C18" s="5" t="s">
        <v>8</v>
      </c>
      <c r="D18" s="5" t="s">
        <v>8</v>
      </c>
      <c r="E18" s="5" t="str">
        <f t="shared" si="0"/>
        <v>Praxis Core Writing</v>
      </c>
      <c r="F18" s="6">
        <v>165</v>
      </c>
    </row>
    <row r="19" spans="1:6" ht="45.75" thickBot="1" x14ac:dyDescent="0.3">
      <c r="A19" s="4">
        <v>6</v>
      </c>
      <c r="B19" s="5" t="s">
        <v>9</v>
      </c>
      <c r="C19" s="5" t="s">
        <v>21</v>
      </c>
      <c r="D19" s="5" t="s">
        <v>8</v>
      </c>
      <c r="E19" s="5" t="str">
        <f t="shared" si="0"/>
        <v>SAT Essay – Writing dimension</v>
      </c>
      <c r="F19" s="6">
        <v>5.3</v>
      </c>
    </row>
    <row r="20" spans="1:6" ht="45.75" thickBot="1" x14ac:dyDescent="0.3">
      <c r="A20" s="72">
        <v>4</v>
      </c>
      <c r="B20" s="5" t="s">
        <v>9</v>
      </c>
      <c r="C20" s="5" t="s">
        <v>14</v>
      </c>
      <c r="D20" s="5" t="s">
        <v>6</v>
      </c>
      <c r="E20" s="5" t="str">
        <f t="shared" si="0"/>
        <v>SAT Evidence-Based Reading and Writing</v>
      </c>
      <c r="F20" s="74">
        <v>543.33000000000004</v>
      </c>
    </row>
    <row r="21" spans="1:6" ht="15.75" thickBot="1" x14ac:dyDescent="0.3">
      <c r="A21" s="72">
        <v>5</v>
      </c>
      <c r="B21" s="5" t="s">
        <v>9</v>
      </c>
      <c r="C21" s="5" t="s">
        <v>7</v>
      </c>
      <c r="D21" s="5" t="s">
        <v>7</v>
      </c>
      <c r="E21" s="5" t="str">
        <f t="shared" si="0"/>
        <v>SAT Math</v>
      </c>
      <c r="F21" s="74">
        <v>532.5</v>
      </c>
    </row>
  </sheetData>
  <sortState xmlns:xlrd2="http://schemas.microsoft.com/office/spreadsheetml/2017/richdata2" ref="A2:F21">
    <sortCondition ref="E2:E21"/>
  </sortState>
  <pageMargins left="0.7" right="0.7" top="0.75" bottom="0.75" header="0.3" footer="0.3"/>
  <pageSetup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4CAD6-B0F3-482F-ACD6-E0D2AC43DF69}">
  <sheetPr codeName="Sheet13">
    <tabColor theme="7" tint="-0.249977111117893"/>
  </sheetPr>
  <dimension ref="A1:H24"/>
  <sheetViews>
    <sheetView workbookViewId="0"/>
  </sheetViews>
  <sheetFormatPr defaultRowHeight="15" x14ac:dyDescent="0.25"/>
  <sheetData>
    <row r="1" spans="1:8" x14ac:dyDescent="0.25">
      <c r="A1" t="s">
        <v>84</v>
      </c>
      <c r="B1" t="s">
        <v>5</v>
      </c>
      <c r="C1">
        <f>'ACT Math'!P2</f>
        <v>0</v>
      </c>
    </row>
    <row r="2" spans="1:8" x14ac:dyDescent="0.25">
      <c r="B2" t="s">
        <v>9</v>
      </c>
      <c r="C2">
        <f>'SAT Math'!P2</f>
        <v>0</v>
      </c>
    </row>
    <row r="3" spans="1:8" x14ac:dyDescent="0.25">
      <c r="B3" t="s">
        <v>90</v>
      </c>
      <c r="C3">
        <f>'Prax Math 5732'!P2</f>
        <v>0</v>
      </c>
    </row>
    <row r="4" spans="1:8" x14ac:dyDescent="0.25">
      <c r="B4" t="s">
        <v>91</v>
      </c>
      <c r="C4">
        <f>'GACE Math 201'!P2</f>
        <v>0</v>
      </c>
    </row>
    <row r="5" spans="1:8" x14ac:dyDescent="0.25">
      <c r="B5" t="s">
        <v>186</v>
      </c>
      <c r="C5">
        <f>'Prax Math 5733'!P2</f>
        <v>0</v>
      </c>
    </row>
    <row r="6" spans="1:8" x14ac:dyDescent="0.25">
      <c r="B6" t="s">
        <v>187</v>
      </c>
      <c r="C6">
        <f>'GACE Math 211'!P2</f>
        <v>0</v>
      </c>
    </row>
    <row r="8" spans="1:8" x14ac:dyDescent="0.25">
      <c r="C8" t="s">
        <v>89</v>
      </c>
    </row>
    <row r="9" spans="1:8" x14ac:dyDescent="0.25">
      <c r="C9" t="s">
        <v>5</v>
      </c>
      <c r="D9" t="s">
        <v>9</v>
      </c>
      <c r="E9" t="s">
        <v>90</v>
      </c>
      <c r="F9" t="s">
        <v>91</v>
      </c>
      <c r="G9" t="s">
        <v>186</v>
      </c>
      <c r="H9" t="s">
        <v>187</v>
      </c>
    </row>
    <row r="10" spans="1:8" x14ac:dyDescent="0.25">
      <c r="A10" t="s">
        <v>88</v>
      </c>
      <c r="B10" t="s">
        <v>5</v>
      </c>
      <c r="C10" t="str">
        <f>'ACT Math'!Q2</f>
        <v/>
      </c>
      <c r="D10" t="str">
        <f>'ACT Math'!R2</f>
        <v/>
      </c>
      <c r="E10" t="str">
        <f>'ACT Math'!S2</f>
        <v/>
      </c>
      <c r="F10" t="str">
        <f>'ACT Math'!T2</f>
        <v/>
      </c>
      <c r="G10" t="str">
        <f>'ACT Math'!U2</f>
        <v/>
      </c>
      <c r="H10" t="str">
        <f>'ACT Math'!V2</f>
        <v/>
      </c>
    </row>
    <row r="11" spans="1:8" x14ac:dyDescent="0.25">
      <c r="B11" t="s">
        <v>9</v>
      </c>
      <c r="C11" t="str">
        <f>'SAT Math'!Q2</f>
        <v/>
      </c>
      <c r="D11" t="str">
        <f>'SAT Math'!R2</f>
        <v/>
      </c>
      <c r="E11" t="str">
        <f>'SAT Math'!S2</f>
        <v/>
      </c>
      <c r="F11" t="str">
        <f>'SAT Math'!T2</f>
        <v/>
      </c>
      <c r="G11" t="str">
        <f>'SAT Math'!U2</f>
        <v/>
      </c>
      <c r="H11" t="str">
        <f>'SAT Math'!V2</f>
        <v/>
      </c>
    </row>
    <row r="12" spans="1:8" x14ac:dyDescent="0.25">
      <c r="B12" t="s">
        <v>154</v>
      </c>
      <c r="C12" t="str">
        <f>'Prax Math 5732'!Q2</f>
        <v/>
      </c>
      <c r="D12" t="str">
        <f>'Prax Math 5732'!R2</f>
        <v/>
      </c>
      <c r="E12" t="str">
        <f>'Prax Math 5732'!S2</f>
        <v/>
      </c>
      <c r="F12" t="str">
        <f>'Prax Math 5732'!T2</f>
        <v/>
      </c>
      <c r="G12" t="str">
        <f>'Prax Math 5732'!U2</f>
        <v/>
      </c>
      <c r="H12" t="str">
        <f>'Prax Math 5732'!V2</f>
        <v/>
      </c>
    </row>
    <row r="13" spans="1:8" x14ac:dyDescent="0.25">
      <c r="B13" t="s">
        <v>155</v>
      </c>
      <c r="C13" t="str">
        <f>'GACE Math 201'!Q2</f>
        <v/>
      </c>
      <c r="D13" t="str">
        <f>'GACE Math 201'!R2</f>
        <v/>
      </c>
      <c r="E13" t="str">
        <f>'GACE Math 201'!S2</f>
        <v/>
      </c>
      <c r="F13" t="str">
        <f>'GACE Math 201'!T2</f>
        <v/>
      </c>
      <c r="G13" t="str">
        <f>'GACE Math 201'!U2</f>
        <v/>
      </c>
      <c r="H13" t="str">
        <f>'GACE Math 201'!V2</f>
        <v/>
      </c>
    </row>
    <row r="14" spans="1:8" x14ac:dyDescent="0.25">
      <c r="B14" t="s">
        <v>186</v>
      </c>
      <c r="C14" t="str">
        <f>'Prax Math 5733'!Q2</f>
        <v/>
      </c>
      <c r="D14" t="str">
        <f>'Prax Math 5733'!R2</f>
        <v/>
      </c>
      <c r="E14" t="str">
        <f>'Prax Math 5733'!S2</f>
        <v/>
      </c>
      <c r="F14" t="str">
        <f>'Prax Math 5733'!T2</f>
        <v/>
      </c>
      <c r="G14" t="str">
        <f>'Prax Math 5733'!U2</f>
        <v/>
      </c>
      <c r="H14" t="str">
        <f>'Prax Math 5733'!V2</f>
        <v/>
      </c>
    </row>
    <row r="15" spans="1:8" x14ac:dyDescent="0.25">
      <c r="B15" t="s">
        <v>187</v>
      </c>
      <c r="C15" t="str">
        <f>'GACE Math 211'!Q2</f>
        <v/>
      </c>
      <c r="D15" t="str">
        <f>'GACE Math 211'!R2</f>
        <v/>
      </c>
      <c r="E15" t="str">
        <f>'GACE Math 211'!S2</f>
        <v/>
      </c>
      <c r="F15" t="str">
        <f>'GACE Math 211'!T2</f>
        <v/>
      </c>
      <c r="G15" t="str">
        <f>'GACE Math 211'!U2</f>
        <v/>
      </c>
      <c r="H15" t="str">
        <f>'GACE Math 211'!V2</f>
        <v/>
      </c>
    </row>
    <row r="17" spans="1:8" x14ac:dyDescent="0.25">
      <c r="C17" t="s">
        <v>89</v>
      </c>
    </row>
    <row r="18" spans="1:8" x14ac:dyDescent="0.25">
      <c r="C18" t="s">
        <v>5</v>
      </c>
      <c r="D18" t="s">
        <v>9</v>
      </c>
      <c r="E18" t="s">
        <v>90</v>
      </c>
      <c r="F18" t="s">
        <v>91</v>
      </c>
      <c r="G18" t="s">
        <v>186</v>
      </c>
      <c r="H18" t="s">
        <v>187</v>
      </c>
    </row>
    <row r="19" spans="1:8" x14ac:dyDescent="0.25">
      <c r="A19" t="s">
        <v>88</v>
      </c>
      <c r="B19" t="s">
        <v>5</v>
      </c>
      <c r="C19">
        <f>IF(NOT(ISNUMBER(C10)), 0, C10)</f>
        <v>0</v>
      </c>
      <c r="D19">
        <f t="shared" ref="D19:F22" si="0">IF(NOT(ISNUMBER(D10)), 0, D10)</f>
        <v>0</v>
      </c>
      <c r="E19">
        <f t="shared" si="0"/>
        <v>0</v>
      </c>
      <c r="F19">
        <f t="shared" si="0"/>
        <v>0</v>
      </c>
      <c r="G19">
        <f t="shared" ref="G19:H19" si="1">IF(NOT(ISNUMBER(G10)), 0, G10)</f>
        <v>0</v>
      </c>
      <c r="H19">
        <f t="shared" si="1"/>
        <v>0</v>
      </c>
    </row>
    <row r="20" spans="1:8" x14ac:dyDescent="0.25">
      <c r="B20" t="s">
        <v>9</v>
      </c>
      <c r="C20">
        <f>IF(NOT(ISNUMBER(C11)), 0, C11)</f>
        <v>0</v>
      </c>
      <c r="D20">
        <f t="shared" si="0"/>
        <v>0</v>
      </c>
      <c r="E20">
        <f t="shared" si="0"/>
        <v>0</v>
      </c>
      <c r="F20">
        <f t="shared" si="0"/>
        <v>0</v>
      </c>
      <c r="G20">
        <f t="shared" ref="G20:H20" si="2">IF(NOT(ISNUMBER(G11)), 0, G11)</f>
        <v>0</v>
      </c>
      <c r="H20">
        <f t="shared" si="2"/>
        <v>0</v>
      </c>
    </row>
    <row r="21" spans="1:8" x14ac:dyDescent="0.25">
      <c r="B21" t="s">
        <v>90</v>
      </c>
      <c r="C21">
        <f>IF(NOT(ISNUMBER(C12)), 0, C12)</f>
        <v>0</v>
      </c>
      <c r="D21">
        <f t="shared" si="0"/>
        <v>0</v>
      </c>
      <c r="E21">
        <f t="shared" si="0"/>
        <v>0</v>
      </c>
      <c r="F21">
        <f t="shared" si="0"/>
        <v>0</v>
      </c>
      <c r="G21">
        <f t="shared" ref="G21:H21" si="3">IF(NOT(ISNUMBER(G12)), 0, G12)</f>
        <v>0</v>
      </c>
      <c r="H21">
        <f t="shared" si="3"/>
        <v>0</v>
      </c>
    </row>
    <row r="22" spans="1:8" x14ac:dyDescent="0.25">
      <c r="B22" t="s">
        <v>91</v>
      </c>
      <c r="C22">
        <f>IF(NOT(ISNUMBER(C13)), 0, C13)</f>
        <v>0</v>
      </c>
      <c r="D22">
        <f t="shared" si="0"/>
        <v>0</v>
      </c>
      <c r="E22">
        <f t="shared" si="0"/>
        <v>0</v>
      </c>
      <c r="F22">
        <f t="shared" si="0"/>
        <v>0</v>
      </c>
      <c r="G22">
        <f t="shared" ref="G22:H22" si="4">IF(NOT(ISNUMBER(G13)), 0, G13)</f>
        <v>0</v>
      </c>
      <c r="H22">
        <f t="shared" si="4"/>
        <v>0</v>
      </c>
    </row>
    <row r="23" spans="1:8" x14ac:dyDescent="0.25">
      <c r="B23" t="s">
        <v>186</v>
      </c>
      <c r="C23">
        <f t="shared" ref="C23:H23" si="5">IF(NOT(ISNUMBER(C14)), 0, C14)</f>
        <v>0</v>
      </c>
      <c r="D23">
        <f t="shared" si="5"/>
        <v>0</v>
      </c>
      <c r="E23">
        <f t="shared" si="5"/>
        <v>0</v>
      </c>
      <c r="F23">
        <f t="shared" si="5"/>
        <v>0</v>
      </c>
      <c r="G23">
        <f t="shared" si="5"/>
        <v>0</v>
      </c>
      <c r="H23">
        <f t="shared" si="5"/>
        <v>0</v>
      </c>
    </row>
    <row r="24" spans="1:8" x14ac:dyDescent="0.25">
      <c r="B24" t="s">
        <v>187</v>
      </c>
      <c r="C24">
        <f t="shared" ref="C24:H24" si="6">IF(NOT(ISNUMBER(C15)), 0, C15)</f>
        <v>0</v>
      </c>
      <c r="D24">
        <f t="shared" si="6"/>
        <v>0</v>
      </c>
      <c r="E24">
        <f t="shared" si="6"/>
        <v>0</v>
      </c>
      <c r="F24">
        <f t="shared" si="6"/>
        <v>0</v>
      </c>
      <c r="G24">
        <f t="shared" si="6"/>
        <v>0</v>
      </c>
      <c r="H24">
        <f t="shared" si="6"/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07971-BFFE-441F-8A46-1A3FE10854B5}">
  <sheetPr codeName="Sheet7"/>
  <dimension ref="A1:C56"/>
  <sheetViews>
    <sheetView topLeftCell="A34" workbookViewId="0">
      <selection activeCell="A36" sqref="A36"/>
    </sheetView>
  </sheetViews>
  <sheetFormatPr defaultRowHeight="15" x14ac:dyDescent="0.25"/>
  <cols>
    <col min="1" max="2" width="8.7109375" style="8"/>
  </cols>
  <sheetData>
    <row r="1" spans="1:3" x14ac:dyDescent="0.25">
      <c r="A1" s="8" t="s">
        <v>32</v>
      </c>
      <c r="B1" s="8" t="s">
        <v>33</v>
      </c>
    </row>
    <row r="2" spans="1:3" x14ac:dyDescent="0.25">
      <c r="A2" s="8">
        <v>260</v>
      </c>
      <c r="B2" s="9">
        <v>10</v>
      </c>
      <c r="C2" s="7"/>
    </row>
    <row r="3" spans="1:3" x14ac:dyDescent="0.25">
      <c r="A3" s="9">
        <v>270</v>
      </c>
      <c r="B3" s="9">
        <v>10</v>
      </c>
      <c r="C3" s="7"/>
    </row>
    <row r="4" spans="1:3" x14ac:dyDescent="0.25">
      <c r="A4" s="8">
        <v>280</v>
      </c>
      <c r="B4" s="9">
        <v>11</v>
      </c>
      <c r="C4" s="7"/>
    </row>
    <row r="5" spans="1:3" x14ac:dyDescent="0.25">
      <c r="A5" s="9">
        <v>290</v>
      </c>
      <c r="B5" s="9">
        <v>11</v>
      </c>
      <c r="C5" s="7"/>
    </row>
    <row r="6" spans="1:3" x14ac:dyDescent="0.25">
      <c r="A6" s="8">
        <v>300</v>
      </c>
      <c r="B6" s="9">
        <v>12</v>
      </c>
      <c r="C6" s="10"/>
    </row>
    <row r="7" spans="1:3" x14ac:dyDescent="0.25">
      <c r="A7" s="9">
        <v>310</v>
      </c>
      <c r="B7" s="9">
        <v>12</v>
      </c>
      <c r="C7" s="7"/>
    </row>
    <row r="8" spans="1:3" x14ac:dyDescent="0.25">
      <c r="A8" s="8">
        <v>320</v>
      </c>
      <c r="B8" s="9">
        <v>13</v>
      </c>
      <c r="C8" s="7"/>
    </row>
    <row r="9" spans="1:3" x14ac:dyDescent="0.25">
      <c r="A9" s="9">
        <v>330</v>
      </c>
      <c r="B9" s="9">
        <v>13</v>
      </c>
      <c r="C9" s="7"/>
    </row>
    <row r="10" spans="1:3" x14ac:dyDescent="0.25">
      <c r="A10" s="8">
        <v>340</v>
      </c>
      <c r="B10" s="9">
        <v>13</v>
      </c>
      <c r="C10" s="7"/>
    </row>
    <row r="11" spans="1:3" x14ac:dyDescent="0.25">
      <c r="A11" s="9">
        <v>350</v>
      </c>
      <c r="B11" s="9">
        <v>14</v>
      </c>
      <c r="C11" s="7"/>
    </row>
    <row r="12" spans="1:3" x14ac:dyDescent="0.25">
      <c r="A12" s="8">
        <v>360</v>
      </c>
      <c r="B12" s="9">
        <v>14</v>
      </c>
      <c r="C12" s="10"/>
    </row>
    <row r="13" spans="1:3" x14ac:dyDescent="0.25">
      <c r="A13" s="9">
        <v>370</v>
      </c>
      <c r="B13" s="9">
        <v>14</v>
      </c>
      <c r="C13" s="10"/>
    </row>
    <row r="14" spans="1:3" x14ac:dyDescent="0.25">
      <c r="A14" s="8">
        <v>380</v>
      </c>
      <c r="B14" s="9">
        <v>15</v>
      </c>
      <c r="C14" s="7"/>
    </row>
    <row r="15" spans="1:3" x14ac:dyDescent="0.25">
      <c r="A15" s="9">
        <v>390</v>
      </c>
      <c r="B15" s="9">
        <v>15</v>
      </c>
      <c r="C15" s="7"/>
    </row>
    <row r="16" spans="1:3" x14ac:dyDescent="0.25">
      <c r="A16" s="8">
        <v>400</v>
      </c>
      <c r="B16" s="9">
        <v>15</v>
      </c>
      <c r="C16" s="7"/>
    </row>
    <row r="17" spans="1:3" x14ac:dyDescent="0.25">
      <c r="A17" s="9">
        <v>410</v>
      </c>
      <c r="B17" s="9">
        <v>15</v>
      </c>
      <c r="C17" s="7"/>
    </row>
    <row r="18" spans="1:3" x14ac:dyDescent="0.25">
      <c r="A18" s="8">
        <v>420</v>
      </c>
      <c r="B18" s="9">
        <v>16</v>
      </c>
      <c r="C18" s="7"/>
    </row>
    <row r="19" spans="1:3" x14ac:dyDescent="0.25">
      <c r="A19" s="9">
        <v>430</v>
      </c>
      <c r="B19" s="9">
        <v>16</v>
      </c>
      <c r="C19" s="7"/>
    </row>
    <row r="20" spans="1:3" x14ac:dyDescent="0.25">
      <c r="A20" s="8">
        <v>440</v>
      </c>
      <c r="B20" s="9">
        <v>16</v>
      </c>
      <c r="C20" s="10"/>
    </row>
    <row r="21" spans="1:3" x14ac:dyDescent="0.25">
      <c r="A21" s="9">
        <v>450</v>
      </c>
      <c r="B21" s="9">
        <v>16</v>
      </c>
      <c r="C21" s="7"/>
    </row>
    <row r="22" spans="1:3" x14ac:dyDescent="0.25">
      <c r="A22" s="8">
        <v>460</v>
      </c>
      <c r="B22" s="9">
        <v>17</v>
      </c>
      <c r="C22" s="7"/>
    </row>
    <row r="23" spans="1:3" x14ac:dyDescent="0.25">
      <c r="A23" s="9">
        <v>470</v>
      </c>
      <c r="B23" s="9">
        <v>17</v>
      </c>
      <c r="C23" s="7"/>
    </row>
    <row r="24" spans="1:3" x14ac:dyDescent="0.25">
      <c r="A24" s="8">
        <v>480</v>
      </c>
      <c r="B24" s="9">
        <v>17</v>
      </c>
      <c r="C24" s="10"/>
    </row>
    <row r="25" spans="1:3" x14ac:dyDescent="0.25">
      <c r="A25" s="9">
        <v>490</v>
      </c>
      <c r="B25" s="9">
        <v>18</v>
      </c>
      <c r="C25" s="7"/>
    </row>
    <row r="26" spans="1:3" x14ac:dyDescent="0.25">
      <c r="A26" s="9">
        <v>500</v>
      </c>
      <c r="B26" s="9">
        <v>18</v>
      </c>
      <c r="C26" s="7"/>
    </row>
    <row r="27" spans="1:3" x14ac:dyDescent="0.25">
      <c r="A27" s="9">
        <v>510</v>
      </c>
      <c r="B27" s="9">
        <v>19</v>
      </c>
      <c r="C27" s="7"/>
    </row>
    <row r="28" spans="1:3" x14ac:dyDescent="0.25">
      <c r="A28" s="9">
        <v>520</v>
      </c>
      <c r="B28" s="9">
        <v>20</v>
      </c>
      <c r="C28" s="7"/>
    </row>
    <row r="29" spans="1:3" x14ac:dyDescent="0.25">
      <c r="A29" s="9">
        <v>530</v>
      </c>
      <c r="B29" s="9">
        <v>21</v>
      </c>
      <c r="C29" s="7"/>
    </row>
    <row r="30" spans="1:3" x14ac:dyDescent="0.25">
      <c r="A30" s="9">
        <v>540</v>
      </c>
      <c r="B30" s="9">
        <v>22</v>
      </c>
      <c r="C30" s="7"/>
    </row>
    <row r="31" spans="1:3" x14ac:dyDescent="0.25">
      <c r="A31" s="9">
        <v>550</v>
      </c>
      <c r="B31" s="9">
        <v>23</v>
      </c>
      <c r="C31" s="7"/>
    </row>
    <row r="32" spans="1:3" x14ac:dyDescent="0.25">
      <c r="A32" s="9">
        <v>560</v>
      </c>
      <c r="B32" s="9">
        <v>23</v>
      </c>
    </row>
    <row r="33" spans="1:2" x14ac:dyDescent="0.25">
      <c r="A33" s="9">
        <v>570</v>
      </c>
      <c r="B33" s="9">
        <v>24</v>
      </c>
    </row>
    <row r="34" spans="1:2" x14ac:dyDescent="0.25">
      <c r="A34" s="9">
        <v>580</v>
      </c>
      <c r="B34" s="9">
        <v>24</v>
      </c>
    </row>
    <row r="35" spans="1:2" x14ac:dyDescent="0.25">
      <c r="A35" s="9">
        <v>590</v>
      </c>
      <c r="B35" s="9">
        <v>25</v>
      </c>
    </row>
    <row r="36" spans="1:2" x14ac:dyDescent="0.25">
      <c r="A36" s="9">
        <v>600</v>
      </c>
      <c r="B36" s="9">
        <v>25</v>
      </c>
    </row>
    <row r="37" spans="1:2" x14ac:dyDescent="0.25">
      <c r="A37" s="9">
        <v>610</v>
      </c>
      <c r="B37" s="9">
        <v>26</v>
      </c>
    </row>
    <row r="38" spans="1:2" x14ac:dyDescent="0.25">
      <c r="A38" s="9">
        <v>620</v>
      </c>
      <c r="B38" s="9">
        <v>26</v>
      </c>
    </row>
    <row r="39" spans="1:2" x14ac:dyDescent="0.25">
      <c r="A39" s="9">
        <v>630</v>
      </c>
      <c r="B39" s="9">
        <v>27</v>
      </c>
    </row>
    <row r="40" spans="1:2" x14ac:dyDescent="0.25">
      <c r="A40" s="9">
        <v>640</v>
      </c>
      <c r="B40" s="9">
        <v>27</v>
      </c>
    </row>
    <row r="41" spans="1:2" x14ac:dyDescent="0.25">
      <c r="A41" s="9">
        <v>650</v>
      </c>
      <c r="B41" s="9">
        <v>27</v>
      </c>
    </row>
    <row r="42" spans="1:2" x14ac:dyDescent="0.25">
      <c r="A42" s="9">
        <v>660</v>
      </c>
      <c r="B42" s="9">
        <v>28</v>
      </c>
    </row>
    <row r="43" spans="1:2" x14ac:dyDescent="0.25">
      <c r="A43" s="9">
        <v>670</v>
      </c>
      <c r="B43" s="9">
        <v>28</v>
      </c>
    </row>
    <row r="44" spans="1:2" x14ac:dyDescent="0.25">
      <c r="A44" s="9">
        <v>680</v>
      </c>
      <c r="B44" s="9">
        <v>29</v>
      </c>
    </row>
    <row r="45" spans="1:2" x14ac:dyDescent="0.25">
      <c r="A45" s="9">
        <v>690</v>
      </c>
      <c r="B45" s="9">
        <v>30</v>
      </c>
    </row>
    <row r="46" spans="1:2" x14ac:dyDescent="0.25">
      <c r="A46" s="9">
        <v>700</v>
      </c>
      <c r="B46" s="9">
        <v>30</v>
      </c>
    </row>
    <row r="47" spans="1:2" x14ac:dyDescent="0.25">
      <c r="A47" s="9">
        <v>710</v>
      </c>
      <c r="B47" s="9">
        <v>31</v>
      </c>
    </row>
    <row r="48" spans="1:2" x14ac:dyDescent="0.25">
      <c r="A48" s="9">
        <v>720</v>
      </c>
      <c r="B48" s="9">
        <v>32</v>
      </c>
    </row>
    <row r="49" spans="1:2" x14ac:dyDescent="0.25">
      <c r="A49" s="9">
        <v>730</v>
      </c>
      <c r="B49" s="9">
        <v>32</v>
      </c>
    </row>
    <row r="50" spans="1:2" x14ac:dyDescent="0.25">
      <c r="A50" s="9">
        <v>740</v>
      </c>
      <c r="B50" s="9">
        <v>33</v>
      </c>
    </row>
    <row r="51" spans="1:2" x14ac:dyDescent="0.25">
      <c r="A51" s="9">
        <v>750</v>
      </c>
      <c r="B51" s="9">
        <v>33</v>
      </c>
    </row>
    <row r="52" spans="1:2" x14ac:dyDescent="0.25">
      <c r="A52" s="9">
        <v>760</v>
      </c>
      <c r="B52" s="9">
        <v>34</v>
      </c>
    </row>
    <row r="53" spans="1:2" x14ac:dyDescent="0.25">
      <c r="A53" s="9">
        <v>770</v>
      </c>
      <c r="B53" s="9">
        <v>35</v>
      </c>
    </row>
    <row r="54" spans="1:2" x14ac:dyDescent="0.25">
      <c r="A54" s="9">
        <v>780</v>
      </c>
      <c r="B54" s="9">
        <v>35</v>
      </c>
    </row>
    <row r="55" spans="1:2" x14ac:dyDescent="0.25">
      <c r="A55" s="9">
        <v>790</v>
      </c>
      <c r="B55" s="9">
        <v>35</v>
      </c>
    </row>
    <row r="56" spans="1:2" x14ac:dyDescent="0.25">
      <c r="A56" s="9">
        <v>800</v>
      </c>
      <c r="B56" s="9">
        <v>36</v>
      </c>
    </row>
  </sheetData>
  <sortState xmlns:xlrd2="http://schemas.microsoft.com/office/spreadsheetml/2017/richdata2" ref="A2:B56">
    <sortCondition ref="A2:A56"/>
  </sortState>
  <pageMargins left="0.7" right="0.7" top="0.75" bottom="0.75" header="0.3" footer="0.3"/>
  <pageSetup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EB672-9389-46BF-BCF3-DD3290B962F6}">
  <sheetPr codeName="Sheet8"/>
  <dimension ref="A1:C28"/>
  <sheetViews>
    <sheetView topLeftCell="A19" workbookViewId="0">
      <selection activeCell="A28" sqref="A28"/>
    </sheetView>
  </sheetViews>
  <sheetFormatPr defaultRowHeight="15" x14ac:dyDescent="0.25"/>
  <cols>
    <col min="1" max="2" width="8.7109375" style="8"/>
  </cols>
  <sheetData>
    <row r="1" spans="1:3" x14ac:dyDescent="0.25">
      <c r="A1" s="8" t="s">
        <v>36</v>
      </c>
      <c r="B1" s="8" t="s">
        <v>37</v>
      </c>
    </row>
    <row r="2" spans="1:3" x14ac:dyDescent="0.25">
      <c r="A2" s="8">
        <v>10</v>
      </c>
      <c r="B2" s="8">
        <v>260</v>
      </c>
      <c r="C2" s="7"/>
    </row>
    <row r="3" spans="1:3" x14ac:dyDescent="0.25">
      <c r="A3" s="8">
        <v>11</v>
      </c>
      <c r="B3" s="8">
        <v>280</v>
      </c>
      <c r="C3" s="7"/>
    </row>
    <row r="4" spans="1:3" x14ac:dyDescent="0.25">
      <c r="A4" s="8">
        <v>12</v>
      </c>
      <c r="B4" s="8">
        <v>310</v>
      </c>
      <c r="C4" s="7"/>
    </row>
    <row r="5" spans="1:3" x14ac:dyDescent="0.25">
      <c r="A5" s="8">
        <v>13</v>
      </c>
      <c r="B5" s="8">
        <v>330</v>
      </c>
      <c r="C5" s="7"/>
    </row>
    <row r="6" spans="1:3" x14ac:dyDescent="0.25">
      <c r="A6" s="8">
        <v>14</v>
      </c>
      <c r="B6" s="8">
        <v>360</v>
      </c>
      <c r="C6" s="10"/>
    </row>
    <row r="7" spans="1:3" x14ac:dyDescent="0.25">
      <c r="A7" s="8">
        <v>15</v>
      </c>
      <c r="B7" s="8">
        <v>400</v>
      </c>
      <c r="C7" s="7"/>
    </row>
    <row r="8" spans="1:3" x14ac:dyDescent="0.25">
      <c r="A8" s="8">
        <v>16</v>
      </c>
      <c r="B8" s="8">
        <v>430</v>
      </c>
      <c r="C8" s="7"/>
    </row>
    <row r="9" spans="1:3" x14ac:dyDescent="0.25">
      <c r="A9" s="8">
        <v>17</v>
      </c>
      <c r="B9" s="8">
        <v>470</v>
      </c>
      <c r="C9" s="7"/>
    </row>
    <row r="10" spans="1:3" x14ac:dyDescent="0.25">
      <c r="A10" s="8">
        <v>18</v>
      </c>
      <c r="B10" s="8">
        <v>500</v>
      </c>
      <c r="C10" s="10"/>
    </row>
    <row r="11" spans="1:3" x14ac:dyDescent="0.25">
      <c r="A11" s="8">
        <v>19</v>
      </c>
      <c r="B11" s="8">
        <v>510</v>
      </c>
      <c r="C11" s="7"/>
    </row>
    <row r="12" spans="1:3" x14ac:dyDescent="0.25">
      <c r="A12" s="8">
        <v>20</v>
      </c>
      <c r="B12" s="8">
        <v>520</v>
      </c>
      <c r="C12" s="7"/>
    </row>
    <row r="13" spans="1:3" x14ac:dyDescent="0.25">
      <c r="A13" s="8">
        <v>21</v>
      </c>
      <c r="B13" s="8">
        <v>530</v>
      </c>
      <c r="C13" s="7"/>
    </row>
    <row r="14" spans="1:3" x14ac:dyDescent="0.25">
      <c r="A14" s="8">
        <v>22</v>
      </c>
      <c r="B14" s="8">
        <v>540</v>
      </c>
      <c r="C14" s="7"/>
    </row>
    <row r="15" spans="1:3" x14ac:dyDescent="0.25">
      <c r="A15" s="8">
        <v>23</v>
      </c>
      <c r="B15" s="8">
        <v>560</v>
      </c>
      <c r="C15" s="7"/>
    </row>
    <row r="16" spans="1:3" x14ac:dyDescent="0.25">
      <c r="A16" s="8">
        <v>24</v>
      </c>
      <c r="B16" s="8">
        <v>580</v>
      </c>
      <c r="C16" s="7"/>
    </row>
    <row r="17" spans="1:3" x14ac:dyDescent="0.25">
      <c r="A17" s="8">
        <v>25</v>
      </c>
      <c r="B17" s="8">
        <v>590</v>
      </c>
      <c r="C17" s="10"/>
    </row>
    <row r="18" spans="1:3" x14ac:dyDescent="0.25">
      <c r="A18" s="8">
        <v>26</v>
      </c>
      <c r="B18" s="8">
        <v>610</v>
      </c>
      <c r="C18" s="10"/>
    </row>
    <row r="19" spans="1:3" x14ac:dyDescent="0.25">
      <c r="A19" s="8">
        <v>27</v>
      </c>
      <c r="B19" s="8">
        <v>640</v>
      </c>
      <c r="C19" s="7"/>
    </row>
    <row r="20" spans="1:3" x14ac:dyDescent="0.25">
      <c r="A20" s="8">
        <v>28</v>
      </c>
      <c r="B20" s="8">
        <v>660</v>
      </c>
      <c r="C20" s="7"/>
    </row>
    <row r="21" spans="1:3" x14ac:dyDescent="0.25">
      <c r="A21" s="8">
        <v>29</v>
      </c>
      <c r="B21" s="8">
        <v>680</v>
      </c>
      <c r="C21" s="7"/>
    </row>
    <row r="22" spans="1:3" x14ac:dyDescent="0.25">
      <c r="A22" s="8">
        <v>30</v>
      </c>
      <c r="B22" s="8">
        <v>700</v>
      </c>
      <c r="C22" s="7"/>
    </row>
    <row r="23" spans="1:3" x14ac:dyDescent="0.25">
      <c r="A23" s="8">
        <v>31</v>
      </c>
      <c r="B23" s="8">
        <v>710</v>
      </c>
      <c r="C23" s="7"/>
    </row>
    <row r="24" spans="1:3" x14ac:dyDescent="0.25">
      <c r="A24" s="8">
        <v>32</v>
      </c>
      <c r="B24" s="8">
        <v>720</v>
      </c>
      <c r="C24" s="10"/>
    </row>
    <row r="25" spans="1:3" x14ac:dyDescent="0.25">
      <c r="A25" s="8">
        <v>33</v>
      </c>
      <c r="B25" s="8">
        <v>740</v>
      </c>
      <c r="C25" s="7"/>
    </row>
    <row r="26" spans="1:3" x14ac:dyDescent="0.25">
      <c r="A26" s="8">
        <v>34</v>
      </c>
      <c r="B26" s="8">
        <v>760</v>
      </c>
      <c r="C26" s="7"/>
    </row>
    <row r="27" spans="1:3" x14ac:dyDescent="0.25">
      <c r="A27" s="8">
        <v>35</v>
      </c>
      <c r="B27" s="8">
        <v>780</v>
      </c>
      <c r="C27" s="7"/>
    </row>
    <row r="28" spans="1:3" x14ac:dyDescent="0.25">
      <c r="A28" s="8">
        <v>36</v>
      </c>
      <c r="B28" s="8">
        <v>800</v>
      </c>
      <c r="C28" s="7"/>
    </row>
  </sheetData>
  <sortState xmlns:xlrd2="http://schemas.microsoft.com/office/spreadsheetml/2017/richdata2" ref="A2:C56">
    <sortCondition ref="A2:A56"/>
  </sortState>
  <pageMargins left="0.7" right="0.7" top="0.75" bottom="0.75" header="0.3" footer="0.3"/>
  <pageSetup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C01DA-5012-4CE9-886B-696F392929B3}">
  <sheetPr codeName="Sheet16">
    <tabColor theme="5" tint="0.79998168889431442"/>
  </sheetPr>
  <dimension ref="A1:Z38"/>
  <sheetViews>
    <sheetView zoomScaleNormal="100" workbookViewId="0">
      <selection sqref="A1:XFD1048576"/>
    </sheetView>
  </sheetViews>
  <sheetFormatPr defaultColWidth="9.140625" defaultRowHeight="15" x14ac:dyDescent="0.25"/>
  <cols>
    <col min="1" max="1" width="3.7109375" style="11" customWidth="1"/>
    <col min="2" max="2" width="4.140625" style="11" customWidth="1"/>
    <col min="3" max="3" width="19.28515625" style="11" customWidth="1"/>
    <col min="4" max="4" width="25.140625" style="11" customWidth="1"/>
    <col min="5" max="5" width="9.5703125" style="11" customWidth="1"/>
    <col min="6" max="6" width="21.7109375" style="11" customWidth="1"/>
    <col min="7" max="7" width="21.28515625" style="11" customWidth="1"/>
    <col min="8" max="8" width="8.140625" style="53" hidden="1" customWidth="1"/>
    <col min="9" max="9" width="11.140625" style="53" hidden="1" customWidth="1"/>
    <col min="10" max="10" width="8" style="53" hidden="1" customWidth="1"/>
    <col min="11" max="11" width="14.5703125" style="53" hidden="1" customWidth="1"/>
    <col min="12" max="15" width="15" style="53" hidden="1" customWidth="1"/>
    <col min="16" max="17" width="10.42578125" style="11" hidden="1" customWidth="1"/>
    <col min="18" max="18" width="4.7109375" style="11" hidden="1" customWidth="1"/>
    <col min="19" max="24" width="15" style="11" hidden="1" customWidth="1"/>
    <col min="25" max="25" width="4" style="11" hidden="1" customWidth="1"/>
    <col min="26" max="26" width="3.85546875" style="11" customWidth="1"/>
    <col min="27" max="16384" width="9.140625" style="11"/>
  </cols>
  <sheetData>
    <row r="1" spans="1:26" ht="15.75" thickBot="1" x14ac:dyDescent="0.3">
      <c r="A1" s="13"/>
      <c r="B1" s="14"/>
      <c r="C1" s="14"/>
      <c r="D1" s="14"/>
      <c r="E1" s="14"/>
      <c r="F1" s="14"/>
      <c r="G1" s="14"/>
      <c r="H1" s="43"/>
      <c r="I1" s="43"/>
      <c r="J1" s="43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14"/>
    </row>
    <row r="2" spans="1:26" ht="27" customHeight="1" x14ac:dyDescent="0.25">
      <c r="A2" s="13"/>
      <c r="B2" s="15"/>
      <c r="C2" s="16" t="s">
        <v>15</v>
      </c>
      <c r="D2" s="16" t="s">
        <v>26</v>
      </c>
      <c r="E2" s="16" t="s">
        <v>27</v>
      </c>
      <c r="F2" s="16" t="s">
        <v>28</v>
      </c>
      <c r="G2" s="17" t="s">
        <v>41</v>
      </c>
      <c r="H2" s="44" t="s">
        <v>93</v>
      </c>
      <c r="I2" s="44" t="s">
        <v>94</v>
      </c>
      <c r="J2" s="44" t="s">
        <v>95</v>
      </c>
      <c r="K2" s="55"/>
      <c r="L2" s="55" t="s">
        <v>109</v>
      </c>
      <c r="M2" s="55" t="s">
        <v>110</v>
      </c>
      <c r="N2" s="55" t="s">
        <v>156</v>
      </c>
      <c r="O2" s="55" t="s">
        <v>157</v>
      </c>
      <c r="P2" s="55" t="s">
        <v>197</v>
      </c>
      <c r="Q2" s="55" t="s">
        <v>198</v>
      </c>
      <c r="R2" s="55"/>
      <c r="S2" s="55" t="s">
        <v>109</v>
      </c>
      <c r="T2" s="55" t="s">
        <v>110</v>
      </c>
      <c r="U2" s="55" t="s">
        <v>156</v>
      </c>
      <c r="V2" s="55" t="s">
        <v>157</v>
      </c>
      <c r="W2" s="55" t="s">
        <v>197</v>
      </c>
      <c r="X2" s="55" t="s">
        <v>198</v>
      </c>
      <c r="Y2" s="55"/>
      <c r="Z2" s="14"/>
    </row>
    <row r="3" spans="1:26" x14ac:dyDescent="0.25">
      <c r="A3" s="13"/>
      <c r="B3" s="18"/>
      <c r="C3" s="35" t="s">
        <v>39</v>
      </c>
      <c r="D3" s="36">
        <f>VLOOKUP('Math Results'!C3,cutoffs!E:F, 2, FALSE)</f>
        <v>21.25</v>
      </c>
      <c r="E3" s="36" t="str">
        <f>IF(F3=0, "", 'ACT Math'!Q2)</f>
        <v/>
      </c>
      <c r="F3" s="36">
        <f>'ACT Math'!P2</f>
        <v>0</v>
      </c>
      <c r="G3" s="37" t="str">
        <f t="shared" ref="G3:G8" si="0">IF(OR(E3="",F3=0), "N/A", IF(AND(E3&gt;=D3), "met", "not met"))</f>
        <v>N/A</v>
      </c>
      <c r="H3" s="45">
        <f>IF(G3="met", 1, 0)</f>
        <v>0</v>
      </c>
      <c r="I3" s="45">
        <f>IF(G3="not met", 1, 0)</f>
        <v>0</v>
      </c>
      <c r="J3" s="45">
        <f>IF(G3="N/A", 1, 0)</f>
        <v>1</v>
      </c>
      <c r="K3" s="55"/>
      <c r="L3" s="55" t="str">
        <f>IF($G$3="N/A", "N/A", "allowed")</f>
        <v>N/A</v>
      </c>
      <c r="M3" s="55" t="str">
        <f>IF($G3="N/A", "N/A", IF(AND($G3="not met", G4="met"), "allowed", "N/A"))</f>
        <v>N/A</v>
      </c>
      <c r="N3" s="55" t="str">
        <f>IF($G3="N/A", "N/A", IF(AND($G3="not met", G5="met"), "allowed", "N/A"))</f>
        <v>N/A</v>
      </c>
      <c r="O3" s="55" t="str">
        <f>IF($G3="N/A", "N/A", IF(AND($G3="not met", G6="met"), "allowed", "N/A"))</f>
        <v>N/A</v>
      </c>
      <c r="P3" s="55" t="str">
        <f>IF($G3="N/A", "N/A", IF(AND($G3="not met", G7="met"), "allowed", "N/A"))</f>
        <v>N/A</v>
      </c>
      <c r="Q3" s="55" t="str">
        <f>IF($G3="N/A", "N/A", IF(AND($G3="not met", G8="met"), "allowed", "N/A"))</f>
        <v>N/A</v>
      </c>
      <c r="R3" s="55"/>
      <c r="S3" s="55">
        <f>'Math Input Matrix'!C19</f>
        <v>0</v>
      </c>
      <c r="T3" s="55">
        <f>'Math Input Matrix'!D19</f>
        <v>0</v>
      </c>
      <c r="U3" s="55">
        <f>'Math Input Matrix'!E19</f>
        <v>0</v>
      </c>
      <c r="V3" s="55">
        <f>'Math Input Matrix'!F19</f>
        <v>0</v>
      </c>
      <c r="W3" s="55">
        <f>'Math Input Matrix'!G19</f>
        <v>0</v>
      </c>
      <c r="X3" s="55">
        <f>'Math Input Matrix'!H19</f>
        <v>0</v>
      </c>
      <c r="Y3" s="55"/>
      <c r="Z3" s="14"/>
    </row>
    <row r="4" spans="1:26" x14ac:dyDescent="0.25">
      <c r="A4" s="13"/>
      <c r="B4" s="18"/>
      <c r="C4" s="35" t="s">
        <v>40</v>
      </c>
      <c r="D4" s="36">
        <f>VLOOKUP('Math Results'!C4,cutoffs!E:F, 2, FALSE)</f>
        <v>532.5</v>
      </c>
      <c r="E4" s="36" t="str">
        <f>IF(F4=0, "", 'SAT Math'!R2)</f>
        <v/>
      </c>
      <c r="F4" s="36">
        <f>'SAT Math'!P2</f>
        <v>0</v>
      </c>
      <c r="G4" s="37" t="str">
        <f t="shared" si="0"/>
        <v>N/A</v>
      </c>
      <c r="H4" s="45">
        <f t="shared" ref="H4:H6" si="1">IF(G4="met", 1, 0)</f>
        <v>0</v>
      </c>
      <c r="I4" s="45">
        <f t="shared" ref="I4:I6" si="2">IF(G4="not met", 1, 0)</f>
        <v>0</v>
      </c>
      <c r="J4" s="45">
        <f t="shared" ref="J4:J6" si="3">IF(G4="N/A", 1, 0)</f>
        <v>1</v>
      </c>
      <c r="K4" s="55"/>
      <c r="L4" s="55" t="str">
        <f>IF($G4="N/A", "N/A", IF(AND($G4="not met", G3="met"), "allowed", "N/A"))</f>
        <v>N/A</v>
      </c>
      <c r="M4" s="55" t="str">
        <f>IF($G$4="N/A", "N/A", "allowed")</f>
        <v>N/A</v>
      </c>
      <c r="N4" s="55" t="str">
        <f>IF($G4="N/A", "N/A", IF(AND($G4="not met", G5="met"), "allowed", "N/A"))</f>
        <v>N/A</v>
      </c>
      <c r="O4" s="55" t="str">
        <f>IF($G4="N/A", "N/A", IF(AND($G4="not met", G6="met"), "allowed", "N/A"))</f>
        <v>N/A</v>
      </c>
      <c r="P4" s="55" t="str">
        <f>IF($G4="N/A", "N/A", IF(AND($G4="not met", G7="met"), "allowed", "N/A"))</f>
        <v>N/A</v>
      </c>
      <c r="Q4" s="55" t="str">
        <f>IF($G4="N/A", "N/A", IF(AND($G4="not met", G8="met"), "allowed", "N/A"))</f>
        <v>N/A</v>
      </c>
      <c r="R4" s="55"/>
      <c r="S4" s="55">
        <f>'Math Input Matrix'!C20</f>
        <v>0</v>
      </c>
      <c r="T4" s="55">
        <f>'Math Input Matrix'!D20</f>
        <v>0</v>
      </c>
      <c r="U4" s="55">
        <f>'Math Input Matrix'!E20</f>
        <v>0</v>
      </c>
      <c r="V4" s="55">
        <f>'Math Input Matrix'!F20</f>
        <v>0</v>
      </c>
      <c r="W4" s="55">
        <f>'Math Input Matrix'!G20</f>
        <v>0</v>
      </c>
      <c r="X4" s="55">
        <f>'Math Input Matrix'!H20</f>
        <v>0</v>
      </c>
      <c r="Y4" s="55"/>
      <c r="Z4" s="14"/>
    </row>
    <row r="5" spans="1:26" ht="30" x14ac:dyDescent="0.25">
      <c r="A5" s="13"/>
      <c r="B5" s="18"/>
      <c r="C5" s="35" t="s">
        <v>118</v>
      </c>
      <c r="D5" s="36">
        <f>VLOOKUP('Math Results'!C5,cutoffs!E:F, 2, FALSE)</f>
        <v>162.13999999999999</v>
      </c>
      <c r="E5" s="36" t="str">
        <f>IF(F5=0, "", 'Prax Math 5732'!S2)</f>
        <v/>
      </c>
      <c r="F5" s="36">
        <f>'Prax Math 5732'!P2</f>
        <v>0</v>
      </c>
      <c r="G5" s="37" t="str">
        <f t="shared" si="0"/>
        <v>N/A</v>
      </c>
      <c r="H5" s="45">
        <f t="shared" si="1"/>
        <v>0</v>
      </c>
      <c r="I5" s="45">
        <f t="shared" si="2"/>
        <v>0</v>
      </c>
      <c r="J5" s="45">
        <f t="shared" si="3"/>
        <v>1</v>
      </c>
      <c r="K5" s="55"/>
      <c r="L5" s="55" t="str">
        <f>IF($G5="N/A", "N/A", IF(AND($G5="not met", G3="met"), "allowed", "N/A"))</f>
        <v>N/A</v>
      </c>
      <c r="M5" s="55" t="str">
        <f>IF($G5="N/A", "N/A", IF(AND($G5="not met", G4="met"), "allowed", "N/A"))</f>
        <v>N/A</v>
      </c>
      <c r="N5" s="55" t="str">
        <f>IF($G$5="N/A", "N/A", "allowed")</f>
        <v>N/A</v>
      </c>
      <c r="O5" s="55" t="str">
        <f>IF($G5="N/A", "N/A", IF(AND($G5="not met", G6="met"), "allowed", "N/A"))</f>
        <v>N/A</v>
      </c>
      <c r="P5" s="55" t="str">
        <f>IF($G5="N/A", "N/A", IF(AND($G5="not met", G7="met"), "allowed", "N/A"))</f>
        <v>N/A</v>
      </c>
      <c r="Q5" s="55" t="str">
        <f>IF($G5="N/A", "N/A", IF(AND($G5="not met", G8="met"), "allowed", "N/A"))</f>
        <v>N/A</v>
      </c>
      <c r="R5" s="55"/>
      <c r="S5" s="55">
        <f>'Math Input Matrix'!C21</f>
        <v>0</v>
      </c>
      <c r="T5" s="55">
        <f>'Math Input Matrix'!D21</f>
        <v>0</v>
      </c>
      <c r="U5" s="55">
        <f>'Math Input Matrix'!E21</f>
        <v>0</v>
      </c>
      <c r="V5" s="55">
        <f>'Math Input Matrix'!F21</f>
        <v>0</v>
      </c>
      <c r="W5" s="55">
        <f>'Math Input Matrix'!G21</f>
        <v>0</v>
      </c>
      <c r="X5" s="55">
        <f>'Math Input Matrix'!H21</f>
        <v>0</v>
      </c>
      <c r="Y5" s="55"/>
      <c r="Z5" s="14"/>
    </row>
    <row r="6" spans="1:26" ht="30" x14ac:dyDescent="0.25">
      <c r="A6" s="13"/>
      <c r="B6" s="18"/>
      <c r="C6" s="35" t="s">
        <v>119</v>
      </c>
      <c r="D6" s="36">
        <f>VLOOKUP('Math Results'!C6,cutoffs!E:F, 2, FALSE)</f>
        <v>272.16000000000003</v>
      </c>
      <c r="E6" s="36" t="str">
        <f>IF(F6=0, "", 'GACE Math 201'!T2)</f>
        <v/>
      </c>
      <c r="F6" s="36">
        <f>'GACE Math 201'!P2</f>
        <v>0</v>
      </c>
      <c r="G6" s="37" t="str">
        <f t="shared" si="0"/>
        <v>N/A</v>
      </c>
      <c r="H6" s="45">
        <f t="shared" si="1"/>
        <v>0</v>
      </c>
      <c r="I6" s="45">
        <f t="shared" si="2"/>
        <v>0</v>
      </c>
      <c r="J6" s="45">
        <f t="shared" si="3"/>
        <v>1</v>
      </c>
      <c r="K6" s="55"/>
      <c r="L6" s="55" t="str">
        <f>IF($G6="N/A", "N/A", IF(AND($G6="not met", G3="met"), "allowed", "N/A"))</f>
        <v>N/A</v>
      </c>
      <c r="M6" s="55" t="str">
        <f>IF($G6="N/A", "N/A", IF(AND($G6="not met", G4="met"), "allowed", "N/A"))</f>
        <v>N/A</v>
      </c>
      <c r="N6" s="55" t="str">
        <f>IF($G6="N/A", "N/A", IF(AND($G6="not met", G5="met"), "allowed", "N/A"))</f>
        <v>N/A</v>
      </c>
      <c r="O6" s="55" t="str">
        <f>IF($G$6="N/A", "N/A", "allowed")</f>
        <v>N/A</v>
      </c>
      <c r="P6" s="55" t="str">
        <f>IF($G6="N/A", "N/A", IF(AND($G6="not met", G7="met"), "allowed", "N/A"))</f>
        <v>N/A</v>
      </c>
      <c r="Q6" s="55" t="str">
        <f>IF($G6="N/A", "N/A", IF(AND($G6="not met", G8="met"), "allowed", "N/A"))</f>
        <v>N/A</v>
      </c>
      <c r="R6" s="55"/>
      <c r="S6" s="55">
        <f>'Math Input Matrix'!C22</f>
        <v>0</v>
      </c>
      <c r="T6" s="55">
        <f>'Math Input Matrix'!D22</f>
        <v>0</v>
      </c>
      <c r="U6" s="55">
        <f>'Math Input Matrix'!E22</f>
        <v>0</v>
      </c>
      <c r="V6" s="55">
        <f>'Math Input Matrix'!F22</f>
        <v>0</v>
      </c>
      <c r="W6" s="55">
        <f>'Math Input Matrix'!G22</f>
        <v>0</v>
      </c>
      <c r="X6" s="55">
        <f>'Math Input Matrix'!H22</f>
        <v>0</v>
      </c>
      <c r="Y6" s="55"/>
      <c r="Z6" s="14"/>
    </row>
    <row r="7" spans="1:26" ht="30" x14ac:dyDescent="0.25">
      <c r="A7" s="13"/>
      <c r="B7" s="18"/>
      <c r="C7" s="35" t="s">
        <v>195</v>
      </c>
      <c r="D7" s="36">
        <f>VLOOKUP('Math Results'!C7,cutoffs!E:F, 2, FALSE)</f>
        <v>174.47</v>
      </c>
      <c r="E7" s="36" t="str">
        <f>IF(F7=0, "", 'Prax Math 5733'!U2)</f>
        <v/>
      </c>
      <c r="F7" s="36">
        <f>'Prax Math 5733'!P2</f>
        <v>0</v>
      </c>
      <c r="G7" s="37" t="str">
        <f t="shared" si="0"/>
        <v>N/A</v>
      </c>
      <c r="H7" s="45">
        <f t="shared" ref="H7:H8" si="4">IF(G7="met", 1, 0)</f>
        <v>0</v>
      </c>
      <c r="I7" s="45">
        <f t="shared" ref="I7:I8" si="5">IF(G7="not met", 1, 0)</f>
        <v>0</v>
      </c>
      <c r="J7" s="45">
        <f t="shared" ref="J7:J8" si="6">IF(G7="N/A", 1, 0)</f>
        <v>1</v>
      </c>
      <c r="K7" s="55"/>
      <c r="L7" s="55" t="str">
        <f>IF($G7="N/A", "N/A", IF(AND($G7="not met", G3="met"), "allowed", "N/A"))</f>
        <v>N/A</v>
      </c>
      <c r="M7" s="55" t="str">
        <f>IF($G7="N/A", "N/A", IF(AND($G7="not met", G4="met"), "allowed", "N/A"))</f>
        <v>N/A</v>
      </c>
      <c r="N7" s="55" t="str">
        <f>IF($G7="N/A", "N/A", IF(AND($G7="not met", G5="met"), "allowed", "N/A"))</f>
        <v>N/A</v>
      </c>
      <c r="O7" s="55" t="str">
        <f>IF($G7="N/A", "N/A", IF(AND($G7="not met", G6="met"), "allowed", "N/A"))</f>
        <v>N/A</v>
      </c>
      <c r="P7" s="55" t="str">
        <f>IF($G$7="N/A", "N/A", "allowed")</f>
        <v>N/A</v>
      </c>
      <c r="Q7" s="55" t="str">
        <f>IF($G7="N/A", "N/A", IF(AND($G7="not met", G8="met"), "allowed", "N/A"))</f>
        <v>N/A</v>
      </c>
      <c r="R7" s="55"/>
      <c r="S7" s="55">
        <f>'Math Input Matrix'!C23</f>
        <v>0</v>
      </c>
      <c r="T7" s="55">
        <f>'Math Input Matrix'!D23</f>
        <v>0</v>
      </c>
      <c r="U7" s="55">
        <f>'Math Input Matrix'!E23</f>
        <v>0</v>
      </c>
      <c r="V7" s="55">
        <f>'Math Input Matrix'!F23</f>
        <v>0</v>
      </c>
      <c r="W7" s="55">
        <f>'Math Input Matrix'!G23</f>
        <v>0</v>
      </c>
      <c r="X7" s="55">
        <f>'Math Input Matrix'!H23</f>
        <v>0</v>
      </c>
      <c r="Y7" s="55"/>
      <c r="Z7" s="14"/>
    </row>
    <row r="8" spans="1:26" ht="30" x14ac:dyDescent="0.25">
      <c r="A8" s="13"/>
      <c r="B8" s="18"/>
      <c r="C8" s="35" t="s">
        <v>196</v>
      </c>
      <c r="D8" s="36">
        <f>VLOOKUP('Math Results'!C8,cutoffs!E:F, 2, FALSE)</f>
        <v>278.27999999999997</v>
      </c>
      <c r="E8" s="36" t="str">
        <f>IF(F8=0, "", 'GACE Math 211'!V2)</f>
        <v/>
      </c>
      <c r="F8" s="36">
        <f>'GACE Math 211'!P2</f>
        <v>0</v>
      </c>
      <c r="G8" s="37" t="str">
        <f t="shared" si="0"/>
        <v>N/A</v>
      </c>
      <c r="H8" s="45">
        <f t="shared" si="4"/>
        <v>0</v>
      </c>
      <c r="I8" s="45">
        <f t="shared" si="5"/>
        <v>0</v>
      </c>
      <c r="J8" s="45">
        <f t="shared" si="6"/>
        <v>1</v>
      </c>
      <c r="K8" s="55"/>
      <c r="L8" s="55" t="str">
        <f>IF($G8="N/A", "N/A", IF(AND($G8="not met", G3="met"), "allowed", "N/A"))</f>
        <v>N/A</v>
      </c>
      <c r="M8" s="55" t="str">
        <f>IF($G8="N/A", "N/A", IF(AND($G8="not met", G4="met"), "allowed", "N/A"))</f>
        <v>N/A</v>
      </c>
      <c r="N8" s="55" t="str">
        <f>IF($G8="N/A", "N/A", IF(AND($G8="not met", G5="met"), "allowed", "N/A"))</f>
        <v>N/A</v>
      </c>
      <c r="O8" s="55" t="str">
        <f>IF($G8="N/A", "N/A", IF(AND($G8="not met", G6="met"), "allowed", "N/A"))</f>
        <v>N/A</v>
      </c>
      <c r="P8" s="55" t="str">
        <f>IF($G8="N/A", "N/A", IF(AND($G8="not met", G7="met"), "allowed", "N/A"))</f>
        <v>N/A</v>
      </c>
      <c r="Q8" s="55" t="str">
        <f>IF($G$8="N/A", "N/A", "allowed")</f>
        <v>N/A</v>
      </c>
      <c r="R8" s="55"/>
      <c r="S8" s="55">
        <f>'Math Input Matrix'!C24</f>
        <v>0</v>
      </c>
      <c r="T8" s="55">
        <f>'Math Input Matrix'!D24</f>
        <v>0</v>
      </c>
      <c r="U8" s="55">
        <f>'Math Input Matrix'!E24</f>
        <v>0</v>
      </c>
      <c r="V8" s="55">
        <f>'Math Input Matrix'!F24</f>
        <v>0</v>
      </c>
      <c r="W8" s="55">
        <f>'Math Input Matrix'!G24</f>
        <v>0</v>
      </c>
      <c r="X8" s="55">
        <f>'Math Input Matrix'!H24</f>
        <v>0</v>
      </c>
      <c r="Y8" s="55"/>
      <c r="Z8" s="14"/>
    </row>
    <row r="9" spans="1:26" x14ac:dyDescent="0.25">
      <c r="A9" s="13"/>
      <c r="B9" s="18"/>
      <c r="C9" s="28"/>
      <c r="D9" s="19"/>
      <c r="E9" s="19"/>
      <c r="F9" s="19"/>
      <c r="G9" s="20"/>
      <c r="H9" s="45">
        <f>SUM(H3:H8)</f>
        <v>0</v>
      </c>
      <c r="I9" s="45">
        <f t="shared" ref="I9:J9" si="7">SUM(I3:I8)</f>
        <v>0</v>
      </c>
      <c r="J9" s="45">
        <f t="shared" si="7"/>
        <v>6</v>
      </c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14"/>
    </row>
    <row r="10" spans="1:26" s="25" customFormat="1" ht="6.75" customHeight="1" thickBot="1" x14ac:dyDescent="0.3">
      <c r="A10" s="13"/>
      <c r="B10" s="21"/>
      <c r="C10" s="22"/>
      <c r="D10" s="22"/>
      <c r="E10" s="22"/>
      <c r="F10" s="22"/>
      <c r="G10" s="23"/>
      <c r="H10" s="46"/>
      <c r="I10" s="46"/>
      <c r="J10" s="46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14"/>
    </row>
    <row r="11" spans="1:26" s="57" customFormat="1" ht="20.45" hidden="1" customHeight="1" x14ac:dyDescent="0.2">
      <c r="B11" s="47"/>
      <c r="C11" s="47"/>
      <c r="D11" s="47"/>
      <c r="E11" s="47"/>
      <c r="F11" s="47"/>
      <c r="G11" s="62" t="s">
        <v>83</v>
      </c>
      <c r="H11" s="63"/>
      <c r="I11" s="63"/>
      <c r="J11" s="63"/>
      <c r="K11" s="64" t="s">
        <v>5</v>
      </c>
      <c r="L11" s="64">
        <f t="shared" ref="L11:O14" si="8">S3*L18</f>
        <v>0</v>
      </c>
      <c r="M11" s="64">
        <f t="shared" si="8"/>
        <v>0</v>
      </c>
      <c r="N11" s="64">
        <f t="shared" si="8"/>
        <v>0</v>
      </c>
      <c r="O11" s="64">
        <f t="shared" si="8"/>
        <v>0</v>
      </c>
      <c r="P11" s="64">
        <f t="shared" ref="P11:Q11" si="9">W3*P18</f>
        <v>0</v>
      </c>
      <c r="Q11" s="64">
        <f t="shared" si="9"/>
        <v>0</v>
      </c>
      <c r="R11" s="45"/>
      <c r="S11" s="45"/>
      <c r="T11" s="45"/>
      <c r="U11" s="45"/>
      <c r="V11" s="45"/>
      <c r="W11" s="45"/>
      <c r="X11" s="45"/>
      <c r="Y11" s="45"/>
      <c r="Z11" s="43"/>
    </row>
    <row r="12" spans="1:26" s="57" customFormat="1" ht="20.45" hidden="1" customHeight="1" x14ac:dyDescent="0.2">
      <c r="B12" s="47"/>
      <c r="C12" s="47"/>
      <c r="D12" s="47"/>
      <c r="E12" s="47"/>
      <c r="F12" s="47"/>
      <c r="G12" s="65"/>
      <c r="H12" s="63"/>
      <c r="I12" s="63"/>
      <c r="J12" s="63"/>
      <c r="K12" s="64" t="s">
        <v>9</v>
      </c>
      <c r="L12" s="64">
        <f t="shared" si="8"/>
        <v>0</v>
      </c>
      <c r="M12" s="64">
        <f t="shared" si="8"/>
        <v>0</v>
      </c>
      <c r="N12" s="64">
        <f t="shared" si="8"/>
        <v>0</v>
      </c>
      <c r="O12" s="64">
        <f t="shared" si="8"/>
        <v>0</v>
      </c>
      <c r="P12" s="64">
        <f t="shared" ref="P12:Q12" si="10">W4*P19</f>
        <v>0</v>
      </c>
      <c r="Q12" s="64">
        <f t="shared" si="10"/>
        <v>0</v>
      </c>
      <c r="R12" s="45"/>
      <c r="S12" s="45"/>
      <c r="T12" s="45"/>
      <c r="U12" s="45"/>
      <c r="V12" s="45"/>
      <c r="W12" s="45"/>
      <c r="X12" s="45"/>
      <c r="Y12" s="45"/>
      <c r="Z12" s="43"/>
    </row>
    <row r="13" spans="1:26" s="57" customFormat="1" ht="12" hidden="1" x14ac:dyDescent="0.2">
      <c r="B13" s="47"/>
      <c r="C13" s="47"/>
      <c r="D13" s="47"/>
      <c r="E13" s="47"/>
      <c r="F13" s="47"/>
      <c r="G13" s="65"/>
      <c r="H13" s="63"/>
      <c r="I13" s="63"/>
      <c r="J13" s="63"/>
      <c r="K13" s="64" t="s">
        <v>154</v>
      </c>
      <c r="L13" s="64">
        <f t="shared" si="8"/>
        <v>0</v>
      </c>
      <c r="M13" s="64">
        <f t="shared" si="8"/>
        <v>0</v>
      </c>
      <c r="N13" s="64">
        <f t="shared" si="8"/>
        <v>0</v>
      </c>
      <c r="O13" s="64">
        <f t="shared" si="8"/>
        <v>0</v>
      </c>
      <c r="P13" s="64">
        <f t="shared" ref="P13:Q13" si="11">W5*P20</f>
        <v>0</v>
      </c>
      <c r="Q13" s="64">
        <f t="shared" si="11"/>
        <v>0</v>
      </c>
      <c r="R13" s="45"/>
      <c r="S13" s="45"/>
      <c r="T13" s="45"/>
      <c r="U13" s="45"/>
      <c r="V13" s="45"/>
      <c r="W13" s="45"/>
      <c r="X13" s="45"/>
      <c r="Y13" s="45"/>
      <c r="Z13" s="43"/>
    </row>
    <row r="14" spans="1:26" s="57" customFormat="1" ht="12" hidden="1" x14ac:dyDescent="0.2">
      <c r="B14" s="47"/>
      <c r="C14" s="47"/>
      <c r="D14" s="47"/>
      <c r="E14" s="47"/>
      <c r="F14" s="47"/>
      <c r="G14" s="65"/>
      <c r="H14" s="63"/>
      <c r="I14" s="63"/>
      <c r="J14" s="63"/>
      <c r="K14" s="64" t="s">
        <v>155</v>
      </c>
      <c r="L14" s="64">
        <f t="shared" si="8"/>
        <v>0</v>
      </c>
      <c r="M14" s="64">
        <f t="shared" si="8"/>
        <v>0</v>
      </c>
      <c r="N14" s="64">
        <f t="shared" si="8"/>
        <v>0</v>
      </c>
      <c r="O14" s="64">
        <f t="shared" si="8"/>
        <v>0</v>
      </c>
      <c r="P14" s="64">
        <f t="shared" ref="P14:Q16" si="12">W6*P21</f>
        <v>0</v>
      </c>
      <c r="Q14" s="64">
        <f t="shared" si="12"/>
        <v>0</v>
      </c>
      <c r="R14" s="45"/>
      <c r="S14" s="45"/>
      <c r="T14" s="45"/>
      <c r="U14" s="45"/>
      <c r="V14" s="45"/>
      <c r="W14" s="45"/>
      <c r="X14" s="45"/>
      <c r="Y14" s="45"/>
      <c r="Z14" s="43"/>
    </row>
    <row r="15" spans="1:26" s="57" customFormat="1" ht="12" hidden="1" x14ac:dyDescent="0.2">
      <c r="B15" s="47"/>
      <c r="C15" s="47"/>
      <c r="D15" s="47"/>
      <c r="E15" s="47"/>
      <c r="F15" s="47"/>
      <c r="G15" s="65"/>
      <c r="H15" s="63"/>
      <c r="I15" s="63"/>
      <c r="J15" s="63"/>
      <c r="K15" s="64" t="s">
        <v>199</v>
      </c>
      <c r="L15" s="64">
        <f t="shared" ref="L15:O15" si="13">S7*L22</f>
        <v>0</v>
      </c>
      <c r="M15" s="64">
        <f t="shared" si="13"/>
        <v>0</v>
      </c>
      <c r="N15" s="64">
        <f t="shared" si="13"/>
        <v>0</v>
      </c>
      <c r="O15" s="64">
        <f t="shared" si="13"/>
        <v>0</v>
      </c>
      <c r="P15" s="64">
        <f t="shared" si="12"/>
        <v>0</v>
      </c>
      <c r="Q15" s="64">
        <f t="shared" si="12"/>
        <v>0</v>
      </c>
      <c r="R15" s="45"/>
      <c r="S15" s="45"/>
      <c r="T15" s="45"/>
      <c r="U15" s="45"/>
      <c r="V15" s="45"/>
      <c r="W15" s="45"/>
      <c r="X15" s="45"/>
      <c r="Y15" s="45"/>
      <c r="Z15" s="43"/>
    </row>
    <row r="16" spans="1:26" s="57" customFormat="1" ht="12" hidden="1" x14ac:dyDescent="0.2">
      <c r="B16" s="47"/>
      <c r="C16" s="47"/>
      <c r="D16" s="47"/>
      <c r="E16" s="47"/>
      <c r="F16" s="47"/>
      <c r="G16" s="65"/>
      <c r="H16" s="63"/>
      <c r="I16" s="63"/>
      <c r="J16" s="63"/>
      <c r="K16" s="64" t="s">
        <v>200</v>
      </c>
      <c r="L16" s="64">
        <f t="shared" ref="L16:O16" si="14">S8*L23</f>
        <v>0</v>
      </c>
      <c r="M16" s="64">
        <f t="shared" si="14"/>
        <v>0</v>
      </c>
      <c r="N16" s="64">
        <f t="shared" si="14"/>
        <v>0</v>
      </c>
      <c r="O16" s="64">
        <f t="shared" si="14"/>
        <v>0</v>
      </c>
      <c r="P16" s="64">
        <f t="shared" si="12"/>
        <v>0</v>
      </c>
      <c r="Q16" s="64">
        <f t="shared" si="12"/>
        <v>0</v>
      </c>
      <c r="R16" s="45"/>
      <c r="S16" s="45"/>
      <c r="T16" s="45"/>
      <c r="U16" s="45"/>
      <c r="V16" s="45"/>
      <c r="W16" s="45"/>
      <c r="X16" s="45"/>
      <c r="Y16" s="45"/>
      <c r="Z16" s="43"/>
    </row>
    <row r="17" spans="1:26" s="57" customFormat="1" ht="20.45" hidden="1" customHeight="1" x14ac:dyDescent="0.2">
      <c r="B17" s="47"/>
      <c r="C17" s="47"/>
      <c r="D17" s="47"/>
      <c r="E17" s="47"/>
      <c r="F17" s="47"/>
      <c r="G17" s="65"/>
      <c r="H17" s="63"/>
      <c r="I17" s="63"/>
      <c r="J17" s="63"/>
      <c r="K17" s="64" t="s">
        <v>86</v>
      </c>
      <c r="L17" s="64">
        <f>SUM(L11:L16)</f>
        <v>0</v>
      </c>
      <c r="M17" s="64">
        <f t="shared" ref="M17:Q17" si="15">SUM(M11:M16)</f>
        <v>0</v>
      </c>
      <c r="N17" s="64">
        <f t="shared" si="15"/>
        <v>0</v>
      </c>
      <c r="O17" s="64">
        <f t="shared" si="15"/>
        <v>0</v>
      </c>
      <c r="P17" s="64">
        <f t="shared" si="15"/>
        <v>0</v>
      </c>
      <c r="Q17" s="64">
        <f t="shared" si="15"/>
        <v>0</v>
      </c>
      <c r="R17" s="45"/>
      <c r="S17" s="45"/>
      <c r="T17" s="45"/>
      <c r="U17" s="45"/>
      <c r="V17" s="45"/>
      <c r="W17" s="45"/>
      <c r="X17" s="45"/>
      <c r="Y17" s="45"/>
      <c r="Z17" s="43"/>
    </row>
    <row r="18" spans="1:26" s="57" customFormat="1" ht="12" hidden="1" x14ac:dyDescent="0.2">
      <c r="B18" s="47"/>
      <c r="C18" s="47"/>
      <c r="D18" s="47"/>
      <c r="E18" s="47"/>
      <c r="F18" s="47"/>
      <c r="G18" s="59" t="s">
        <v>84</v>
      </c>
      <c r="H18" s="60"/>
      <c r="I18" s="60"/>
      <c r="J18" s="60"/>
      <c r="K18" s="61" t="s">
        <v>5</v>
      </c>
      <c r="L18" s="61">
        <f t="shared" ref="L18:O21" si="16">IF(L3="allowed", $F3, 0)</f>
        <v>0</v>
      </c>
      <c r="M18" s="61">
        <f t="shared" si="16"/>
        <v>0</v>
      </c>
      <c r="N18" s="61">
        <f t="shared" si="16"/>
        <v>0</v>
      </c>
      <c r="O18" s="61">
        <f t="shared" si="16"/>
        <v>0</v>
      </c>
      <c r="P18" s="61">
        <f t="shared" ref="P18:Q18" si="17">IF(P3="allowed", $F3, 0)</f>
        <v>0</v>
      </c>
      <c r="Q18" s="61">
        <f t="shared" si="17"/>
        <v>0</v>
      </c>
      <c r="R18" s="45"/>
      <c r="S18" s="45"/>
      <c r="T18" s="45"/>
      <c r="U18" s="45"/>
      <c r="V18" s="45"/>
      <c r="W18" s="45"/>
      <c r="X18" s="45"/>
      <c r="Y18" s="45"/>
      <c r="Z18" s="43"/>
    </row>
    <row r="19" spans="1:26" s="57" customFormat="1" ht="12" hidden="1" x14ac:dyDescent="0.2">
      <c r="B19" s="47"/>
      <c r="C19" s="47"/>
      <c r="D19" s="47"/>
      <c r="E19" s="47"/>
      <c r="F19" s="47"/>
      <c r="G19" s="59"/>
      <c r="H19" s="60"/>
      <c r="I19" s="60"/>
      <c r="J19" s="60"/>
      <c r="K19" s="61" t="s">
        <v>9</v>
      </c>
      <c r="L19" s="61">
        <f t="shared" si="16"/>
        <v>0</v>
      </c>
      <c r="M19" s="61">
        <f t="shared" si="16"/>
        <v>0</v>
      </c>
      <c r="N19" s="61">
        <f t="shared" si="16"/>
        <v>0</v>
      </c>
      <c r="O19" s="61">
        <f t="shared" si="16"/>
        <v>0</v>
      </c>
      <c r="P19" s="61">
        <f t="shared" ref="P19:Q19" si="18">IF(P4="allowed", $F4, 0)</f>
        <v>0</v>
      </c>
      <c r="Q19" s="61">
        <f t="shared" si="18"/>
        <v>0</v>
      </c>
      <c r="R19" s="45"/>
      <c r="S19" s="45"/>
      <c r="T19" s="45"/>
      <c r="U19" s="45"/>
      <c r="V19" s="45"/>
      <c r="W19" s="45"/>
      <c r="X19" s="45"/>
      <c r="Y19" s="45"/>
      <c r="Z19" s="43"/>
    </row>
    <row r="20" spans="1:26" s="57" customFormat="1" ht="12" hidden="1" x14ac:dyDescent="0.2">
      <c r="B20" s="47"/>
      <c r="C20" s="47"/>
      <c r="D20" s="47"/>
      <c r="E20" s="47"/>
      <c r="F20" s="47"/>
      <c r="G20" s="59"/>
      <c r="H20" s="60"/>
      <c r="I20" s="60"/>
      <c r="J20" s="60"/>
      <c r="K20" s="61" t="s">
        <v>154</v>
      </c>
      <c r="L20" s="61">
        <f t="shared" si="16"/>
        <v>0</v>
      </c>
      <c r="M20" s="61">
        <f t="shared" si="16"/>
        <v>0</v>
      </c>
      <c r="N20" s="61">
        <f t="shared" si="16"/>
        <v>0</v>
      </c>
      <c r="O20" s="61">
        <f t="shared" si="16"/>
        <v>0</v>
      </c>
      <c r="P20" s="61">
        <f t="shared" ref="P20:Q20" si="19">IF(P5="allowed", $F5, 0)</f>
        <v>0</v>
      </c>
      <c r="Q20" s="61">
        <f t="shared" si="19"/>
        <v>0</v>
      </c>
      <c r="R20" s="45"/>
      <c r="S20" s="45"/>
      <c r="T20" s="45"/>
      <c r="U20" s="45"/>
      <c r="V20" s="45"/>
      <c r="W20" s="45"/>
      <c r="X20" s="45"/>
      <c r="Y20" s="45"/>
      <c r="Z20" s="43"/>
    </row>
    <row r="21" spans="1:26" s="57" customFormat="1" ht="12" hidden="1" x14ac:dyDescent="0.2">
      <c r="B21" s="47"/>
      <c r="C21" s="47"/>
      <c r="D21" s="47"/>
      <c r="E21" s="47"/>
      <c r="F21" s="47"/>
      <c r="G21" s="59"/>
      <c r="H21" s="60"/>
      <c r="I21" s="60"/>
      <c r="J21" s="60"/>
      <c r="K21" s="61" t="s">
        <v>155</v>
      </c>
      <c r="L21" s="61">
        <f t="shared" si="16"/>
        <v>0</v>
      </c>
      <c r="M21" s="61">
        <f t="shared" si="16"/>
        <v>0</v>
      </c>
      <c r="N21" s="61">
        <f t="shared" si="16"/>
        <v>0</v>
      </c>
      <c r="O21" s="61">
        <f t="shared" si="16"/>
        <v>0</v>
      </c>
      <c r="P21" s="61">
        <f t="shared" ref="P21:Q21" si="20">IF(P6="allowed", $F6, 0)</f>
        <v>0</v>
      </c>
      <c r="Q21" s="61">
        <f t="shared" si="20"/>
        <v>0</v>
      </c>
      <c r="R21" s="45"/>
      <c r="S21" s="45"/>
      <c r="T21" s="45"/>
      <c r="U21" s="45"/>
      <c r="V21" s="45"/>
      <c r="W21" s="45"/>
      <c r="X21" s="45"/>
      <c r="Y21" s="45"/>
      <c r="Z21" s="43"/>
    </row>
    <row r="22" spans="1:26" s="57" customFormat="1" ht="12" hidden="1" x14ac:dyDescent="0.2">
      <c r="B22" s="47"/>
      <c r="C22" s="47"/>
      <c r="D22" s="47"/>
      <c r="E22" s="47"/>
      <c r="F22" s="47"/>
      <c r="G22" s="59"/>
      <c r="H22" s="60"/>
      <c r="I22" s="60"/>
      <c r="J22" s="60"/>
      <c r="K22" s="61" t="s">
        <v>199</v>
      </c>
      <c r="L22" s="61">
        <f t="shared" ref="L22:O22" si="21">IF(L7="allowed", $F7, 0)</f>
        <v>0</v>
      </c>
      <c r="M22" s="61">
        <f t="shared" si="21"/>
        <v>0</v>
      </c>
      <c r="N22" s="61">
        <f t="shared" si="21"/>
        <v>0</v>
      </c>
      <c r="O22" s="61">
        <f t="shared" si="21"/>
        <v>0</v>
      </c>
      <c r="P22" s="61">
        <f t="shared" ref="P22:Q22" si="22">IF(P7="allowed", $F7, 0)</f>
        <v>0</v>
      </c>
      <c r="Q22" s="61">
        <f t="shared" si="22"/>
        <v>0</v>
      </c>
      <c r="R22" s="45"/>
      <c r="S22" s="45"/>
      <c r="T22" s="45"/>
      <c r="U22" s="45"/>
      <c r="V22" s="45"/>
      <c r="W22" s="45"/>
      <c r="X22" s="45"/>
      <c r="Y22" s="45"/>
      <c r="Z22" s="43"/>
    </row>
    <row r="23" spans="1:26" s="57" customFormat="1" ht="12" hidden="1" x14ac:dyDescent="0.2">
      <c r="B23" s="47"/>
      <c r="C23" s="47"/>
      <c r="D23" s="47"/>
      <c r="E23" s="47"/>
      <c r="F23" s="47"/>
      <c r="G23" s="59"/>
      <c r="H23" s="60"/>
      <c r="I23" s="60"/>
      <c r="J23" s="60"/>
      <c r="K23" s="61" t="s">
        <v>200</v>
      </c>
      <c r="L23" s="61">
        <f t="shared" ref="L23:O23" si="23">IF(L8="allowed", $F8, 0)</f>
        <v>0</v>
      </c>
      <c r="M23" s="61">
        <f t="shared" si="23"/>
        <v>0</v>
      </c>
      <c r="N23" s="61">
        <f t="shared" si="23"/>
        <v>0</v>
      </c>
      <c r="O23" s="61">
        <f t="shared" si="23"/>
        <v>0</v>
      </c>
      <c r="P23" s="61">
        <f t="shared" ref="P23:Q23" si="24">IF(P8="allowed", $F8, 0)</f>
        <v>0</v>
      </c>
      <c r="Q23" s="61">
        <f t="shared" si="24"/>
        <v>0</v>
      </c>
      <c r="R23" s="45"/>
      <c r="S23" s="45"/>
      <c r="T23" s="45"/>
      <c r="U23" s="45"/>
      <c r="V23" s="45"/>
      <c r="W23" s="45"/>
      <c r="X23" s="45"/>
      <c r="Y23" s="45"/>
      <c r="Z23" s="43"/>
    </row>
    <row r="24" spans="1:26" s="57" customFormat="1" ht="20.45" hidden="1" customHeight="1" x14ac:dyDescent="0.2">
      <c r="B24" s="47"/>
      <c r="C24" s="47"/>
      <c r="D24" s="47"/>
      <c r="E24" s="47"/>
      <c r="F24" s="47"/>
      <c r="G24" s="59"/>
      <c r="H24" s="60"/>
      <c r="I24" s="60"/>
      <c r="J24" s="60"/>
      <c r="K24" s="61" t="s">
        <v>85</v>
      </c>
      <c r="L24" s="61">
        <f>SUM(L18:L23)</f>
        <v>0</v>
      </c>
      <c r="M24" s="61">
        <f t="shared" ref="M24:Q24" si="25">SUM(M18:M23)</f>
        <v>0</v>
      </c>
      <c r="N24" s="61">
        <f t="shared" si="25"/>
        <v>0</v>
      </c>
      <c r="O24" s="61">
        <f t="shared" si="25"/>
        <v>0</v>
      </c>
      <c r="P24" s="61">
        <f t="shared" si="25"/>
        <v>0</v>
      </c>
      <c r="Q24" s="61">
        <f t="shared" si="25"/>
        <v>0</v>
      </c>
      <c r="R24" s="45"/>
      <c r="S24" s="45"/>
      <c r="T24" s="45"/>
      <c r="U24" s="45"/>
      <c r="V24" s="45"/>
      <c r="W24" s="45"/>
      <c r="X24" s="45"/>
      <c r="Y24" s="45"/>
      <c r="Z24" s="43"/>
    </row>
    <row r="25" spans="1:26" s="57" customFormat="1" ht="24" hidden="1" x14ac:dyDescent="0.2">
      <c r="B25" s="47"/>
      <c r="C25" s="47"/>
      <c r="D25" s="47"/>
      <c r="E25" s="47"/>
      <c r="F25" s="47"/>
      <c r="G25" s="66"/>
      <c r="H25" s="67"/>
      <c r="I25" s="67"/>
      <c r="J25" s="67"/>
      <c r="K25" s="68" t="s">
        <v>87</v>
      </c>
      <c r="L25" s="68" t="str">
        <f>IF(L24=0, "N/A", L17/L24)</f>
        <v>N/A</v>
      </c>
      <c r="M25" s="68" t="str">
        <f t="shared" ref="M25:Q25" si="26">IF(M24=0, "N/A", M17/M24)</f>
        <v>N/A</v>
      </c>
      <c r="N25" s="68" t="str">
        <f>IF(N24=0, "N/A", N17/N24)</f>
        <v>N/A</v>
      </c>
      <c r="O25" s="68" t="str">
        <f t="shared" si="26"/>
        <v>N/A</v>
      </c>
      <c r="P25" s="68" t="str">
        <f>IF(P24=0, "N/A", P17/P24)</f>
        <v>N/A</v>
      </c>
      <c r="Q25" s="68" t="str">
        <f t="shared" si="26"/>
        <v>N/A</v>
      </c>
      <c r="R25" s="45"/>
      <c r="S25" s="45"/>
      <c r="T25" s="45"/>
      <c r="U25" s="45"/>
      <c r="V25" s="45"/>
      <c r="W25" s="45"/>
      <c r="X25" s="45"/>
      <c r="Y25" s="45"/>
      <c r="Z25" s="43"/>
    </row>
    <row r="26" spans="1:26" s="57" customFormat="1" ht="24.75" hidden="1" thickBot="1" x14ac:dyDescent="0.25">
      <c r="B26" s="47"/>
      <c r="C26" s="47"/>
      <c r="D26" s="47"/>
      <c r="E26" s="47"/>
      <c r="F26" s="58"/>
      <c r="G26" s="69"/>
      <c r="H26" s="67"/>
      <c r="I26" s="67"/>
      <c r="J26" s="67"/>
      <c r="K26" s="68" t="s">
        <v>92</v>
      </c>
      <c r="L26" s="68" t="str">
        <f>IF(L25="N/A", "N/A", IF(L25&gt;=$D3, "met", "not met"))</f>
        <v>N/A</v>
      </c>
      <c r="M26" s="68" t="str">
        <f>IF(M25="N/A", "N/A", IF(M25&gt;=$D4, "met", "not met"))</f>
        <v>N/A</v>
      </c>
      <c r="N26" s="68" t="str">
        <f>IF(N25="N/A", "N/A", IF(N25&gt;=$D5, "met", "not met"))</f>
        <v>N/A</v>
      </c>
      <c r="O26" s="68" t="str">
        <f>IF(O25="N/A", "N/A", IF(O25&gt;=$D6, "met", "not met"))</f>
        <v>N/A</v>
      </c>
      <c r="P26" s="68" t="str">
        <f>IF(P25="N/A", "N/A", IF(P25&gt;=$D7, "met", "not met"))</f>
        <v>N/A</v>
      </c>
      <c r="Q26" s="68" t="str">
        <f>IF(Q25="N/A", "N/A", IF(Q25&gt;=$D8, "met", "not met"))</f>
        <v>N/A</v>
      </c>
      <c r="R26" s="45"/>
      <c r="S26" s="45"/>
      <c r="T26" s="45"/>
      <c r="U26" s="45"/>
      <c r="V26" s="45"/>
      <c r="W26" s="45"/>
      <c r="X26" s="45"/>
      <c r="Y26" s="45"/>
      <c r="Z26" s="43"/>
    </row>
    <row r="27" spans="1:26" ht="30" customHeight="1" thickBot="1" x14ac:dyDescent="0.3">
      <c r="A27" s="13"/>
      <c r="B27" s="14"/>
      <c r="C27" s="14"/>
      <c r="D27" s="14"/>
      <c r="E27" s="14"/>
      <c r="F27" s="38" t="s">
        <v>55</v>
      </c>
      <c r="G27" s="39" t="str">
        <f>IF(J9=6, "Status N/A", IF(J9+I9=6, "Standard Not Met", IF(J9+H9=6, "Standard Met", "Mixed Status")))</f>
        <v>Status N/A</v>
      </c>
      <c r="H27" s="48"/>
      <c r="I27" s="48"/>
      <c r="J27" s="48"/>
      <c r="K27" s="56">
        <f>SUM(L27:Q27)</f>
        <v>0</v>
      </c>
      <c r="L27" s="56">
        <f>IF(L26="met", 1, 0)</f>
        <v>0</v>
      </c>
      <c r="M27" s="56">
        <f t="shared" ref="M27:Q27" si="27">IF(M26="met", 1, 0)</f>
        <v>0</v>
      </c>
      <c r="N27" s="56">
        <f t="shared" si="27"/>
        <v>0</v>
      </c>
      <c r="O27" s="56">
        <f t="shared" si="27"/>
        <v>0</v>
      </c>
      <c r="P27" s="56">
        <f t="shared" si="27"/>
        <v>0</v>
      </c>
      <c r="Q27" s="56">
        <f t="shared" si="27"/>
        <v>0</v>
      </c>
      <c r="R27" s="56"/>
      <c r="S27" s="56"/>
      <c r="T27" s="56"/>
      <c r="U27" s="56"/>
      <c r="V27" s="56"/>
      <c r="W27" s="56"/>
      <c r="X27" s="56"/>
      <c r="Y27" s="56"/>
      <c r="Z27" s="14"/>
    </row>
    <row r="28" spans="1:26" ht="5.45" customHeight="1" thickBot="1" x14ac:dyDescent="0.3">
      <c r="A28" s="13"/>
      <c r="B28" s="40"/>
      <c r="C28" s="77" t="str">
        <f>IF(G27="Mixed Status", "Conversion To", "")</f>
        <v/>
      </c>
      <c r="D28" s="40"/>
      <c r="E28" s="40"/>
      <c r="F28" s="40"/>
      <c r="G28" s="40"/>
      <c r="H28" s="49"/>
      <c r="I28" s="49"/>
      <c r="J28" s="49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14"/>
    </row>
    <row r="29" spans="1:26" ht="15" customHeight="1" thickBot="1" x14ac:dyDescent="0.3">
      <c r="A29" s="13"/>
      <c r="B29" s="40"/>
      <c r="C29" s="77"/>
      <c r="D29" s="41" t="str">
        <f>IF(AND($C$28="Conversion To", G3="met"),C3,"")</f>
        <v/>
      </c>
      <c r="E29" s="75" t="str">
        <f t="shared" ref="E29:E31" si="28">IF(D29="", "", "Combined group has average of ")</f>
        <v/>
      </c>
      <c r="F29" s="76"/>
      <c r="G29" s="41" t="str">
        <f>IF(D29="", "", L25)</f>
        <v/>
      </c>
      <c r="H29" s="50"/>
      <c r="I29" s="50"/>
      <c r="J29" s="50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14"/>
    </row>
    <row r="30" spans="1:26" ht="15" customHeight="1" thickBot="1" x14ac:dyDescent="0.3">
      <c r="A30" s="13"/>
      <c r="B30" s="40"/>
      <c r="C30" s="77"/>
      <c r="D30" s="41" t="str">
        <f>IF(AND($C$28="Conversion To", G4="met"),C4,"")</f>
        <v/>
      </c>
      <c r="E30" s="75" t="str">
        <f t="shared" si="28"/>
        <v/>
      </c>
      <c r="F30" s="76"/>
      <c r="G30" s="41" t="str">
        <f>IF(D30="", "", M25)</f>
        <v/>
      </c>
      <c r="H30" s="50"/>
      <c r="I30" s="50"/>
      <c r="J30" s="50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14"/>
    </row>
    <row r="31" spans="1:26" ht="15" customHeight="1" thickBot="1" x14ac:dyDescent="0.3">
      <c r="A31" s="13"/>
      <c r="B31" s="40"/>
      <c r="C31" s="77"/>
      <c r="D31" s="41" t="str">
        <f>IF(AND($C$28="Conversion To", G5="met"),C5,"")</f>
        <v/>
      </c>
      <c r="E31" s="75" t="str">
        <f t="shared" si="28"/>
        <v/>
      </c>
      <c r="F31" s="76"/>
      <c r="G31" s="41" t="str">
        <f>IF(D31="", "", N25)</f>
        <v/>
      </c>
      <c r="H31" s="50"/>
      <c r="I31" s="50"/>
      <c r="J31" s="50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14"/>
    </row>
    <row r="32" spans="1:26" ht="15" customHeight="1" thickBot="1" x14ac:dyDescent="0.3">
      <c r="A32" s="13"/>
      <c r="B32" s="40"/>
      <c r="C32" s="77"/>
      <c r="D32" s="41" t="str">
        <f t="shared" ref="D32:D34" si="29">IF(AND($C$28="Conversion To", G6="met"),C6,"")</f>
        <v/>
      </c>
      <c r="E32" s="75" t="str">
        <f>IF(D32="", "", "Combined group has average of ")</f>
        <v/>
      </c>
      <c r="F32" s="76"/>
      <c r="G32" s="41" t="str">
        <f>IF(D32="", "", O25)</f>
        <v/>
      </c>
      <c r="H32" s="50"/>
      <c r="I32" s="50"/>
      <c r="J32" s="50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14"/>
    </row>
    <row r="33" spans="1:26" ht="15" customHeight="1" thickBot="1" x14ac:dyDescent="0.3">
      <c r="A33" s="13"/>
      <c r="B33" s="40"/>
      <c r="C33" s="77"/>
      <c r="D33" s="41" t="str">
        <f t="shared" si="29"/>
        <v/>
      </c>
      <c r="E33" s="75" t="str">
        <f t="shared" ref="E33:E34" si="30">IF(D33="", "", "Combined group has average of ")</f>
        <v/>
      </c>
      <c r="F33" s="76"/>
      <c r="G33" s="41" t="str">
        <f>IF(D33="", "", P25)</f>
        <v/>
      </c>
      <c r="H33" s="50"/>
      <c r="I33" s="50"/>
      <c r="J33" s="50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14"/>
    </row>
    <row r="34" spans="1:26" ht="15" customHeight="1" thickBot="1" x14ac:dyDescent="0.3">
      <c r="A34" s="13"/>
      <c r="B34" s="40"/>
      <c r="C34" s="77"/>
      <c r="D34" s="41" t="str">
        <f t="shared" si="29"/>
        <v/>
      </c>
      <c r="E34" s="75" t="str">
        <f t="shared" si="30"/>
        <v/>
      </c>
      <c r="F34" s="76"/>
      <c r="G34" s="41" t="str">
        <f>IF(D34="", "", Q25)</f>
        <v/>
      </c>
      <c r="H34" s="50"/>
      <c r="I34" s="50"/>
      <c r="J34" s="50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14"/>
    </row>
    <row r="35" spans="1:26" ht="8.1" customHeight="1" thickBot="1" x14ac:dyDescent="0.3">
      <c r="A35" s="13"/>
      <c r="B35" s="40"/>
      <c r="C35" s="78"/>
      <c r="D35" s="42"/>
      <c r="E35" s="40"/>
      <c r="F35" s="40"/>
      <c r="G35" s="40"/>
      <c r="H35" s="50"/>
      <c r="I35" s="50"/>
      <c r="J35" s="50"/>
      <c r="K35" s="46"/>
      <c r="L35" s="46"/>
      <c r="M35" s="46"/>
      <c r="N35" s="46"/>
      <c r="O35" s="46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14"/>
    </row>
    <row r="36" spans="1:26" ht="47.25" customHeight="1" thickBot="1" x14ac:dyDescent="0.3">
      <c r="A36" s="13"/>
      <c r="B36" s="14"/>
      <c r="C36" s="14"/>
      <c r="D36" s="14"/>
      <c r="E36" s="14"/>
      <c r="F36" s="33" t="s">
        <v>56</v>
      </c>
      <c r="G36" s="34" t="str">
        <f>IF(OR(G27="Standard Met", G27="Standard Not Met", G27="Status N/A"), "N/A", IF(K27&gt;0, "Standard met under a conversion scenario", "Standard not met under any conversion scenario"))</f>
        <v>N/A</v>
      </c>
      <c r="H36" s="51"/>
      <c r="I36" s="51"/>
      <c r="J36" s="51"/>
      <c r="K36" s="43"/>
      <c r="L36" s="43"/>
      <c r="M36" s="43"/>
      <c r="N36" s="43"/>
      <c r="O36" s="43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x14ac:dyDescent="0.25">
      <c r="A37" s="13"/>
      <c r="B37" s="13"/>
      <c r="C37" s="14"/>
      <c r="D37" s="14"/>
      <c r="E37" s="14"/>
      <c r="F37" s="13"/>
      <c r="G37" s="26" t="s">
        <v>42</v>
      </c>
      <c r="H37" s="52"/>
      <c r="I37" s="52"/>
      <c r="J37" s="52"/>
      <c r="K37" s="54"/>
      <c r="L37" s="54"/>
      <c r="M37" s="54"/>
      <c r="N37" s="54"/>
      <c r="O37" s="54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4"/>
    </row>
    <row r="38" spans="1:26" x14ac:dyDescent="0.25">
      <c r="C38" s="27"/>
      <c r="D38" s="27"/>
      <c r="E38" s="27"/>
    </row>
  </sheetData>
  <sheetProtection algorithmName="SHA-512" hashValue="DVgqMpzgMrQoCN1N8ub7cFbMhpdyiKXaH/oCE0AM8r+LWhEcqjHgElZVP1S7hkdbdpqKYRL9bOCW7shZev7S0w==" saltValue="vPMttbFDJ61wYvKs0BEccw==" spinCount="100000" sheet="1" objects="1" scenarios="1" selectLockedCells="1" selectUnlockedCells="1"/>
  <mergeCells count="7">
    <mergeCell ref="C28:C35"/>
    <mergeCell ref="E33:F33"/>
    <mergeCell ref="E29:F29"/>
    <mergeCell ref="E30:F30"/>
    <mergeCell ref="E31:F31"/>
    <mergeCell ref="E32:F32"/>
    <mergeCell ref="E34:F3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AB46-D3E8-4019-8ADD-76B7289CA8AE}">
  <sheetPr codeName="Sheet11">
    <tabColor theme="9" tint="0.79998168889431442"/>
  </sheetPr>
  <dimension ref="A1:Q1001"/>
  <sheetViews>
    <sheetView workbookViewId="0">
      <selection activeCell="B2" sqref="B2"/>
    </sheetView>
  </sheetViews>
  <sheetFormatPr defaultColWidth="8.7109375" defaultRowHeight="15" x14ac:dyDescent="0.25"/>
  <cols>
    <col min="1" max="1" width="10.28515625" style="11" customWidth="1"/>
    <col min="2" max="2" width="10.85546875" style="29" customWidth="1"/>
    <col min="3" max="3" width="10.85546875" style="25" hidden="1" customWidth="1"/>
    <col min="4" max="10" width="13.85546875" style="11" hidden="1" customWidth="1"/>
    <col min="11" max="11" width="8.7109375" style="11" customWidth="1"/>
    <col min="12" max="12" width="10.5703125" style="11" customWidth="1"/>
    <col min="13" max="13" width="9.7109375" style="11" customWidth="1"/>
    <col min="14" max="14" width="11.140625" style="11" hidden="1" customWidth="1"/>
    <col min="15" max="16" width="11.42578125" style="11" hidden="1" customWidth="1"/>
    <col min="17" max="17" width="10.42578125" style="11" hidden="1" customWidth="1"/>
    <col min="18" max="19" width="8.7109375" style="11" customWidth="1"/>
    <col min="20" max="16384" width="8.7109375" style="11"/>
  </cols>
  <sheetData>
    <row r="1" spans="1:17" ht="90" x14ac:dyDescent="0.25">
      <c r="A1" s="11" t="s">
        <v>45</v>
      </c>
      <c r="B1" s="29" t="s">
        <v>46</v>
      </c>
      <c r="C1" s="25" t="s">
        <v>50</v>
      </c>
      <c r="D1" s="11" t="s">
        <v>47</v>
      </c>
      <c r="E1" s="11" t="s">
        <v>160</v>
      </c>
      <c r="F1" s="11" t="s">
        <v>161</v>
      </c>
      <c r="G1" s="11" t="s">
        <v>162</v>
      </c>
      <c r="H1" s="11" t="s">
        <v>163</v>
      </c>
      <c r="I1" s="11" t="s">
        <v>65</v>
      </c>
      <c r="J1" s="11" t="s">
        <v>66</v>
      </c>
      <c r="L1" s="11" t="s">
        <v>28</v>
      </c>
      <c r="M1" s="11" t="s">
        <v>35</v>
      </c>
      <c r="N1" s="11" t="s">
        <v>43</v>
      </c>
      <c r="O1" s="11" t="s">
        <v>60</v>
      </c>
      <c r="P1" s="11" t="s">
        <v>61</v>
      </c>
      <c r="Q1" s="11" t="s">
        <v>67</v>
      </c>
    </row>
    <row r="2" spans="1:17" x14ac:dyDescent="0.25">
      <c r="A2" s="11">
        <v>1</v>
      </c>
      <c r="B2" s="30"/>
      <c r="C2" s="25" t="str">
        <f>IF(ISBLANK(B2), "", 2*B2)</f>
        <v/>
      </c>
      <c r="D2" s="11" t="str">
        <f>IF('ACT Reading'!C2="","",IF('ACT Reading'!C2&lt;'ACT E+R to SAT EBRW'!$A$2,'ACT E+R to SAT EBRW'!$B$2,IF('ACT Reading'!C2&gt;'ACT E+R to SAT EBRW'!A$72,'ACT E+R to SAT EBRW'!B$72,VLOOKUP(C2,'ACT E+R to SAT EBRW'!A:B,2,FALSE))))</f>
        <v/>
      </c>
      <c r="E2" s="11" t="str">
        <f>IF('ACT Reading'!B2="","",interceptACTRtoPCR5712_5713+slopeACTRtoPCR5712_5713*B2)</f>
        <v/>
      </c>
      <c r="F2" s="11" t="str">
        <f>IF('ACT Reading'!B2="","", IF(E2&lt;100, 100, IF(E2&gt;200, 200, E2)))</f>
        <v/>
      </c>
      <c r="G2" s="11" t="str">
        <f t="shared" ref="G2:G65" si="0">IF(B2="","",IF(B2&gt;=19, upperinterceptACTRtoPAAR200_210+B2*upperslopeACTRtoPAAR200_210, lowerinterceptACTRtoPAAR200_210+B2*lowerslopeACTRtoPAAR200_210))</f>
        <v/>
      </c>
      <c r="H2" s="11" t="str">
        <f>IF('ACT Reading'!B2="","", IF(G2&lt;100, 100, IF(G2&gt;300, 300, G2)))</f>
        <v/>
      </c>
      <c r="I2" s="11" t="str">
        <f>IF('ACT Reading'!B2="","",'SAT EBRW to CBEST R'!$A$2+'SAT EBRW to CBEST R'!$B$2*D2)</f>
        <v/>
      </c>
      <c r="J2" s="11" t="str">
        <f>IF('ACT Reading'!B2="","", IF(I2&lt;20, 20, IF(I2&gt;80, 80, I2)))</f>
        <v/>
      </c>
      <c r="L2" s="11">
        <f>IF(COUNT(C:C)=COUNT(D:D), COUNT(C:C), "error")</f>
        <v>0</v>
      </c>
      <c r="M2" s="12" t="str">
        <f>IF(AND(L2&lt;&gt;"error", L2&lt;&gt;0),AVERAGE(B:B),"")</f>
        <v/>
      </c>
      <c r="N2" s="12" t="str">
        <f>IF(AND(L2&lt;&gt;"error", L2&lt;&gt;0),AVERAGE(D:D),"")</f>
        <v/>
      </c>
      <c r="O2" s="11" t="str">
        <f>IF(AND(L2&lt;&gt;"error", L2&lt;&gt;0),AVERAGE(F:F),"")</f>
        <v/>
      </c>
      <c r="P2" s="11" t="str">
        <f>IF(AND(L2&lt;&gt;"error", L2&lt;&gt;0),AVERAGE(H:H),"")</f>
        <v/>
      </c>
      <c r="Q2" s="11" t="str">
        <f>IF(AND(L2&lt;&gt;"error", L2&lt;&gt;0),AVERAGE(J:J),"")</f>
        <v/>
      </c>
    </row>
    <row r="3" spans="1:17" x14ac:dyDescent="0.25">
      <c r="A3" s="11">
        <v>2</v>
      </c>
      <c r="B3" s="30"/>
      <c r="C3" s="25" t="str">
        <f t="shared" ref="C3:C66" si="1">IF(ISBLANK(B3), "", 2*B3)</f>
        <v/>
      </c>
      <c r="D3" s="11" t="str">
        <f>IF('ACT Reading'!C3="","",IF('ACT Reading'!C3&lt;'ACT E+R to SAT EBRW'!$A$2,'ACT E+R to SAT EBRW'!$B$2,IF('ACT Reading'!C3&gt;'ACT E+R to SAT EBRW'!A$72,'ACT E+R to SAT EBRW'!B$72,VLOOKUP(C3,'ACT E+R to SAT EBRW'!A:B,2,FALSE))))</f>
        <v/>
      </c>
      <c r="E3" s="11" t="str">
        <f>IF('ACT Reading'!B3="","",interceptACTRtoPCR5712_5713+slopeACTRtoPCR5712_5713*B3)</f>
        <v/>
      </c>
      <c r="F3" s="11" t="str">
        <f>IF('ACT Reading'!B3="","", IF(E3&lt;100, 100, IF(E3&gt;200, 200, E3)))</f>
        <v/>
      </c>
      <c r="G3" s="11" t="str">
        <f t="shared" si="0"/>
        <v/>
      </c>
      <c r="H3" s="11" t="str">
        <f>IF('ACT Reading'!B3="","", IF(G3&lt;100, 100, IF(G3&gt;300, 300, G3)))</f>
        <v/>
      </c>
      <c r="I3" s="11" t="str">
        <f>IF('ACT Reading'!B3="","",'SAT EBRW to CBEST R'!$A$2+'SAT EBRW to CBEST R'!$B$2*D3)</f>
        <v/>
      </c>
      <c r="J3" s="11" t="str">
        <f>IF('ACT Reading'!B3="","", IF(I3&lt;20, 20, IF(I3&gt;80, 80, I3)))</f>
        <v/>
      </c>
    </row>
    <row r="4" spans="1:17" x14ac:dyDescent="0.25">
      <c r="A4" s="11">
        <v>3</v>
      </c>
      <c r="B4" s="30"/>
      <c r="C4" s="25" t="str">
        <f t="shared" si="1"/>
        <v/>
      </c>
      <c r="D4" s="11" t="str">
        <f>IF('ACT Reading'!C4="","",IF('ACT Reading'!C4&lt;'ACT E+R to SAT EBRW'!$A$2,'ACT E+R to SAT EBRW'!$B$2,IF('ACT Reading'!C4&gt;'ACT E+R to SAT EBRW'!A$72,'ACT E+R to SAT EBRW'!B$72,VLOOKUP(C4,'ACT E+R to SAT EBRW'!A:B,2,FALSE))))</f>
        <v/>
      </c>
      <c r="E4" s="11" t="str">
        <f>IF('ACT Reading'!B4="","",interceptACTRtoPCR5712_5713+slopeACTRtoPCR5712_5713*B4)</f>
        <v/>
      </c>
      <c r="F4" s="11" t="str">
        <f>IF('ACT Reading'!B4="","", IF(E4&lt;100, 100, IF(E4&gt;200, 200, E4)))</f>
        <v/>
      </c>
      <c r="G4" s="11" t="str">
        <f t="shared" si="0"/>
        <v/>
      </c>
      <c r="H4" s="11" t="str">
        <f>IF('ACT Reading'!B4="","", IF(G4&lt;100, 100, IF(G4&gt;300, 300, G4)))</f>
        <v/>
      </c>
      <c r="I4" s="11" t="str">
        <f>IF('ACT Reading'!B4="","",'SAT EBRW to CBEST R'!$A$2+'SAT EBRW to CBEST R'!$B$2*D4)</f>
        <v/>
      </c>
      <c r="J4" s="11" t="str">
        <f>IF('ACT Reading'!B4="","", IF(I4&lt;20, 20, IF(I4&gt;80, 80, I4)))</f>
        <v/>
      </c>
    </row>
    <row r="5" spans="1:17" x14ac:dyDescent="0.25">
      <c r="A5" s="11">
        <v>4</v>
      </c>
      <c r="B5" s="30"/>
      <c r="C5" s="25" t="str">
        <f t="shared" si="1"/>
        <v/>
      </c>
      <c r="D5" s="11" t="str">
        <f>IF('ACT Reading'!C5="","",IF('ACT Reading'!C5&lt;'ACT E+R to SAT EBRW'!$A$2,'ACT E+R to SAT EBRW'!$B$2,IF('ACT Reading'!C5&gt;'ACT E+R to SAT EBRW'!A$72,'ACT E+R to SAT EBRW'!B$72,VLOOKUP(C5,'ACT E+R to SAT EBRW'!A:B,2,FALSE))))</f>
        <v/>
      </c>
      <c r="E5" s="11" t="str">
        <f>IF('ACT Reading'!B5="","",interceptACTRtoPCR5712_5713+slopeACTRtoPCR5712_5713*B5)</f>
        <v/>
      </c>
      <c r="F5" s="11" t="str">
        <f>IF('ACT Reading'!B5="","", IF(E5&lt;100, 100, IF(E5&gt;200, 200, E5)))</f>
        <v/>
      </c>
      <c r="G5" s="11" t="str">
        <f t="shared" si="0"/>
        <v/>
      </c>
      <c r="H5" s="11" t="str">
        <f>IF('ACT Reading'!B5="","", IF(G5&lt;100, 100, IF(G5&gt;300, 300, G5)))</f>
        <v/>
      </c>
      <c r="I5" s="11" t="str">
        <f>IF('ACT Reading'!B5="","",'SAT EBRW to CBEST R'!$A$2+'SAT EBRW to CBEST R'!$B$2*D5)</f>
        <v/>
      </c>
      <c r="J5" s="11" t="str">
        <f>IF('ACT Reading'!B5="","", IF(I5&lt;20, 20, IF(I5&gt;80, 80, I5)))</f>
        <v/>
      </c>
    </row>
    <row r="6" spans="1:17" x14ac:dyDescent="0.25">
      <c r="A6" s="11">
        <v>5</v>
      </c>
      <c r="B6" s="30"/>
      <c r="C6" s="25" t="str">
        <f t="shared" si="1"/>
        <v/>
      </c>
      <c r="D6" s="11" t="str">
        <f>IF('ACT Reading'!C6="","",IF('ACT Reading'!C6&lt;'ACT E+R to SAT EBRW'!$A$2,'ACT E+R to SAT EBRW'!$B$2,IF('ACT Reading'!C6&gt;'ACT E+R to SAT EBRW'!A$72,'ACT E+R to SAT EBRW'!B$72,VLOOKUP(C6,'ACT E+R to SAT EBRW'!A:B,2,FALSE))))</f>
        <v/>
      </c>
      <c r="E6" s="11" t="str">
        <f>IF('ACT Reading'!B6="","",interceptACTRtoPCR5712_5713+slopeACTRtoPCR5712_5713*B6)</f>
        <v/>
      </c>
      <c r="F6" s="11" t="str">
        <f>IF('ACT Reading'!B6="","", IF(E6&lt;100, 100, IF(E6&gt;200, 200, E6)))</f>
        <v/>
      </c>
      <c r="G6" s="11" t="str">
        <f t="shared" si="0"/>
        <v/>
      </c>
      <c r="H6" s="11" t="str">
        <f>IF('ACT Reading'!B6="","", IF(G6&lt;100, 100, IF(G6&gt;300, 300, G6)))</f>
        <v/>
      </c>
      <c r="I6" s="11" t="str">
        <f>IF('ACT Reading'!B6="","",'SAT EBRW to CBEST R'!$A$2+'SAT EBRW to CBEST R'!$B$2*D6)</f>
        <v/>
      </c>
      <c r="J6" s="11" t="str">
        <f>IF('ACT Reading'!B6="","", IF(I6&lt;20, 20, IF(I6&gt;80, 80, I6)))</f>
        <v/>
      </c>
    </row>
    <row r="7" spans="1:17" x14ac:dyDescent="0.25">
      <c r="A7" s="11">
        <v>6</v>
      </c>
      <c r="B7" s="30"/>
      <c r="C7" s="25" t="str">
        <f t="shared" si="1"/>
        <v/>
      </c>
      <c r="D7" s="11" t="str">
        <f>IF('ACT Reading'!C7="","",IF('ACT Reading'!C7&lt;'ACT E+R to SAT EBRW'!$A$2,'ACT E+R to SAT EBRW'!$B$2,IF('ACT Reading'!C7&gt;'ACT E+R to SAT EBRW'!A$72,'ACT E+R to SAT EBRW'!B$72,VLOOKUP(C7,'ACT E+R to SAT EBRW'!A:B,2,FALSE))))</f>
        <v/>
      </c>
      <c r="E7" s="11" t="str">
        <f>IF('ACT Reading'!B7="","",interceptACTRtoPCR5712_5713+slopeACTRtoPCR5712_5713*B7)</f>
        <v/>
      </c>
      <c r="F7" s="11" t="str">
        <f>IF('ACT Reading'!B7="","", IF(E7&lt;100, 100, IF(E7&gt;200, 200, E7)))</f>
        <v/>
      </c>
      <c r="G7" s="11" t="str">
        <f t="shared" si="0"/>
        <v/>
      </c>
      <c r="H7" s="11" t="str">
        <f>IF('ACT Reading'!B7="","", IF(G7&lt;100, 100, IF(G7&gt;300, 300, G7)))</f>
        <v/>
      </c>
      <c r="I7" s="11" t="str">
        <f>IF('ACT Reading'!B7="","",'SAT EBRW to CBEST R'!$A$2+'SAT EBRW to CBEST R'!$B$2*D7)</f>
        <v/>
      </c>
      <c r="J7" s="11" t="str">
        <f>IF('ACT Reading'!B7="","", IF(I7&lt;20, 20, IF(I7&gt;80, 80, I7)))</f>
        <v/>
      </c>
    </row>
    <row r="8" spans="1:17" x14ac:dyDescent="0.25">
      <c r="A8" s="11">
        <v>7</v>
      </c>
      <c r="B8" s="30"/>
      <c r="C8" s="25" t="str">
        <f t="shared" si="1"/>
        <v/>
      </c>
      <c r="D8" s="11" t="str">
        <f>IF('ACT Reading'!C8="","",IF('ACT Reading'!C8&lt;'ACT E+R to SAT EBRW'!$A$2,'ACT E+R to SAT EBRW'!$B$2,IF('ACT Reading'!C8&gt;'ACT E+R to SAT EBRW'!A$72,'ACT E+R to SAT EBRW'!B$72,VLOOKUP(C8,'ACT E+R to SAT EBRW'!A:B,2,FALSE))))</f>
        <v/>
      </c>
      <c r="E8" s="11" t="str">
        <f>IF('ACT Reading'!B8="","",interceptACTRtoPCR5712_5713+slopeACTRtoPCR5712_5713*B8)</f>
        <v/>
      </c>
      <c r="F8" s="11" t="str">
        <f>IF('ACT Reading'!B8="","", IF(E8&lt;100, 100, IF(E8&gt;200, 200, E8)))</f>
        <v/>
      </c>
      <c r="G8" s="11" t="str">
        <f t="shared" si="0"/>
        <v/>
      </c>
      <c r="H8" s="11" t="str">
        <f>IF('ACT Reading'!B8="","", IF(G8&lt;100, 100, IF(G8&gt;300, 300, G8)))</f>
        <v/>
      </c>
      <c r="I8" s="11" t="str">
        <f>IF('ACT Reading'!B8="","",'SAT EBRW to CBEST R'!$A$2+'SAT EBRW to CBEST R'!$B$2*D8)</f>
        <v/>
      </c>
      <c r="J8" s="11" t="str">
        <f>IF('ACT Reading'!B8="","", IF(I8&lt;20, 20, IF(I8&gt;80, 80, I8)))</f>
        <v/>
      </c>
    </row>
    <row r="9" spans="1:17" x14ac:dyDescent="0.25">
      <c r="A9" s="11">
        <v>8</v>
      </c>
      <c r="B9" s="30"/>
      <c r="C9" s="25" t="str">
        <f t="shared" si="1"/>
        <v/>
      </c>
      <c r="D9" s="11" t="str">
        <f>IF('ACT Reading'!C9="","",IF('ACT Reading'!C9&lt;'ACT E+R to SAT EBRW'!$A$2,'ACT E+R to SAT EBRW'!$B$2,IF('ACT Reading'!C9&gt;'ACT E+R to SAT EBRW'!A$72,'ACT E+R to SAT EBRW'!B$72,VLOOKUP(C9,'ACT E+R to SAT EBRW'!A:B,2,FALSE))))</f>
        <v/>
      </c>
      <c r="E9" s="11" t="str">
        <f>IF('ACT Reading'!B9="","",interceptACTRtoPCR5712_5713+slopeACTRtoPCR5712_5713*B9)</f>
        <v/>
      </c>
      <c r="F9" s="11" t="str">
        <f>IF('ACT Reading'!B9="","", IF(E9&lt;100, 100, IF(E9&gt;200, 200, E9)))</f>
        <v/>
      </c>
      <c r="G9" s="11" t="str">
        <f t="shared" si="0"/>
        <v/>
      </c>
      <c r="H9" s="11" t="str">
        <f>IF('ACT Reading'!B9="","", IF(G9&lt;100, 100, IF(G9&gt;300, 300, G9)))</f>
        <v/>
      </c>
      <c r="I9" s="11" t="str">
        <f>IF('ACT Reading'!B9="","",'SAT EBRW to CBEST R'!$A$2+'SAT EBRW to CBEST R'!$B$2*D9)</f>
        <v/>
      </c>
      <c r="J9" s="11" t="str">
        <f>IF('ACT Reading'!B9="","", IF(I9&lt;20, 20, IF(I9&gt;80, 80, I9)))</f>
        <v/>
      </c>
    </row>
    <row r="10" spans="1:17" x14ac:dyDescent="0.25">
      <c r="A10" s="11">
        <v>9</v>
      </c>
      <c r="B10" s="30"/>
      <c r="C10" s="25" t="str">
        <f t="shared" si="1"/>
        <v/>
      </c>
      <c r="D10" s="11" t="str">
        <f>IF('ACT Reading'!C10="","",IF('ACT Reading'!C10&lt;'ACT E+R to SAT EBRW'!$A$2,'ACT E+R to SAT EBRW'!$B$2,IF('ACT Reading'!C10&gt;'ACT E+R to SAT EBRW'!A$72,'ACT E+R to SAT EBRW'!B$72,VLOOKUP(C10,'ACT E+R to SAT EBRW'!A:B,2,FALSE))))</f>
        <v/>
      </c>
      <c r="E10" s="11" t="str">
        <f>IF('ACT Reading'!B10="","",interceptACTRtoPCR5712_5713+slopeACTRtoPCR5712_5713*B10)</f>
        <v/>
      </c>
      <c r="F10" s="11" t="str">
        <f>IF('ACT Reading'!B10="","", IF(E10&lt;100, 100, IF(E10&gt;200, 200, E10)))</f>
        <v/>
      </c>
      <c r="G10" s="11" t="str">
        <f t="shared" si="0"/>
        <v/>
      </c>
      <c r="H10" s="11" t="str">
        <f>IF('ACT Reading'!B10="","", IF(G10&lt;100, 100, IF(G10&gt;300, 300, G10)))</f>
        <v/>
      </c>
      <c r="I10" s="11" t="str">
        <f>IF('ACT Reading'!B10="","",'SAT EBRW to CBEST R'!$A$2+'SAT EBRW to CBEST R'!$B$2*D10)</f>
        <v/>
      </c>
      <c r="J10" s="11" t="str">
        <f>IF('ACT Reading'!B10="","", IF(I10&lt;20, 20, IF(I10&gt;80, 80, I10)))</f>
        <v/>
      </c>
    </row>
    <row r="11" spans="1:17" x14ac:dyDescent="0.25">
      <c r="A11" s="11">
        <v>10</v>
      </c>
      <c r="B11" s="30"/>
      <c r="C11" s="25" t="str">
        <f t="shared" si="1"/>
        <v/>
      </c>
      <c r="D11" s="11" t="str">
        <f>IF('ACT Reading'!C11="","",IF('ACT Reading'!C11&lt;'ACT E+R to SAT EBRW'!$A$2,'ACT E+R to SAT EBRW'!$B$2,IF('ACT Reading'!C11&gt;'ACT E+R to SAT EBRW'!A$72,'ACT E+R to SAT EBRW'!B$72,VLOOKUP(C11,'ACT E+R to SAT EBRW'!A:B,2,FALSE))))</f>
        <v/>
      </c>
      <c r="E11" s="11" t="str">
        <f>IF('ACT Reading'!B11="","",interceptACTRtoPCR5712_5713+slopeACTRtoPCR5712_5713*B11)</f>
        <v/>
      </c>
      <c r="F11" s="11" t="str">
        <f>IF('ACT Reading'!B11="","", IF(E11&lt;100, 100, IF(E11&gt;200, 200, E11)))</f>
        <v/>
      </c>
      <c r="G11" s="11" t="str">
        <f t="shared" si="0"/>
        <v/>
      </c>
      <c r="H11" s="11" t="str">
        <f>IF('ACT Reading'!B11="","", IF(G11&lt;100, 100, IF(G11&gt;300, 300, G11)))</f>
        <v/>
      </c>
      <c r="I11" s="11" t="str">
        <f>IF('ACT Reading'!B11="","",'SAT EBRW to CBEST R'!$A$2+'SAT EBRW to CBEST R'!$B$2*D11)</f>
        <v/>
      </c>
      <c r="J11" s="11" t="str">
        <f>IF('ACT Reading'!B11="","", IF(I11&lt;20, 20, IF(I11&gt;80, 80, I11)))</f>
        <v/>
      </c>
    </row>
    <row r="12" spans="1:17" x14ac:dyDescent="0.25">
      <c r="A12" s="11">
        <v>11</v>
      </c>
      <c r="B12" s="30"/>
      <c r="C12" s="25" t="str">
        <f t="shared" si="1"/>
        <v/>
      </c>
      <c r="D12" s="11" t="str">
        <f>IF('ACT Reading'!C12="","",IF('ACT Reading'!C12&lt;'ACT E+R to SAT EBRW'!$A$2,'ACT E+R to SAT EBRW'!$B$2,IF('ACT Reading'!C12&gt;'ACT E+R to SAT EBRW'!A$72,'ACT E+R to SAT EBRW'!B$72,VLOOKUP(C12,'ACT E+R to SAT EBRW'!A:B,2,FALSE))))</f>
        <v/>
      </c>
      <c r="E12" s="11" t="str">
        <f>IF('ACT Reading'!B12="","",interceptACTRtoPCR5712_5713+slopeACTRtoPCR5712_5713*B12)</f>
        <v/>
      </c>
      <c r="F12" s="11" t="str">
        <f>IF('ACT Reading'!B12="","", IF(E12&lt;100, 100, IF(E12&gt;200, 200, E12)))</f>
        <v/>
      </c>
      <c r="G12" s="11" t="str">
        <f t="shared" si="0"/>
        <v/>
      </c>
      <c r="H12" s="11" t="str">
        <f>IF('ACT Reading'!B12="","", IF(G12&lt;100, 100, IF(G12&gt;300, 300, G12)))</f>
        <v/>
      </c>
      <c r="I12" s="11" t="str">
        <f>IF('ACT Reading'!B12="","",'SAT EBRW to CBEST R'!$A$2+'SAT EBRW to CBEST R'!$B$2*D12)</f>
        <v/>
      </c>
      <c r="J12" s="11" t="str">
        <f>IF('ACT Reading'!B12="","", IF(I12&lt;20, 20, IF(I12&gt;80, 80, I12)))</f>
        <v/>
      </c>
    </row>
    <row r="13" spans="1:17" x14ac:dyDescent="0.25">
      <c r="A13" s="11">
        <v>12</v>
      </c>
      <c r="B13" s="30"/>
      <c r="C13" s="25" t="str">
        <f t="shared" si="1"/>
        <v/>
      </c>
      <c r="D13" s="11" t="str">
        <f>IF('ACT Reading'!C13="","",IF('ACT Reading'!C13&lt;'ACT E+R to SAT EBRW'!$A$2,'ACT E+R to SAT EBRW'!$B$2,IF('ACT Reading'!C13&gt;'ACT E+R to SAT EBRW'!A$72,'ACT E+R to SAT EBRW'!B$72,VLOOKUP(C13,'ACT E+R to SAT EBRW'!A:B,2,FALSE))))</f>
        <v/>
      </c>
      <c r="E13" s="11" t="str">
        <f>IF('ACT Reading'!B13="","",interceptACTRtoPCR5712_5713+slopeACTRtoPCR5712_5713*B13)</f>
        <v/>
      </c>
      <c r="F13" s="11" t="str">
        <f>IF('ACT Reading'!B13="","", IF(E13&lt;100, 100, IF(E13&gt;200, 200, E13)))</f>
        <v/>
      </c>
      <c r="G13" s="11" t="str">
        <f t="shared" si="0"/>
        <v/>
      </c>
      <c r="H13" s="11" t="str">
        <f>IF('ACT Reading'!B13="","", IF(G13&lt;100, 100, IF(G13&gt;300, 300, G13)))</f>
        <v/>
      </c>
      <c r="I13" s="11" t="str">
        <f>IF('ACT Reading'!B13="","",'SAT EBRW to CBEST R'!$A$2+'SAT EBRW to CBEST R'!$B$2*D13)</f>
        <v/>
      </c>
      <c r="J13" s="11" t="str">
        <f>IF('ACT Reading'!B13="","", IF(I13&lt;20, 20, IF(I13&gt;80, 80, I13)))</f>
        <v/>
      </c>
    </row>
    <row r="14" spans="1:17" x14ac:dyDescent="0.25">
      <c r="A14" s="11">
        <v>13</v>
      </c>
      <c r="B14" s="30"/>
      <c r="C14" s="25" t="str">
        <f t="shared" si="1"/>
        <v/>
      </c>
      <c r="D14" s="11" t="str">
        <f>IF('ACT Reading'!C14="","",IF('ACT Reading'!C14&lt;'ACT E+R to SAT EBRW'!$A$2,'ACT E+R to SAT EBRW'!$B$2,IF('ACT Reading'!C14&gt;'ACT E+R to SAT EBRW'!A$72,'ACT E+R to SAT EBRW'!B$72,VLOOKUP(C14,'ACT E+R to SAT EBRW'!A:B,2,FALSE))))</f>
        <v/>
      </c>
      <c r="E14" s="11" t="str">
        <f>IF('ACT Reading'!B14="","",interceptACTRtoPCR5712_5713+slopeACTRtoPCR5712_5713*B14)</f>
        <v/>
      </c>
      <c r="F14" s="11" t="str">
        <f>IF('ACT Reading'!B14="","", IF(E14&lt;100, 100, IF(E14&gt;200, 200, E14)))</f>
        <v/>
      </c>
      <c r="G14" s="11" t="str">
        <f t="shared" si="0"/>
        <v/>
      </c>
      <c r="H14" s="11" t="str">
        <f>IF('ACT Reading'!B14="","", IF(G14&lt;100, 100, IF(G14&gt;300, 300, G14)))</f>
        <v/>
      </c>
      <c r="I14" s="11" t="str">
        <f>IF('ACT Reading'!B14="","",'SAT EBRW to CBEST R'!$A$2+'SAT EBRW to CBEST R'!$B$2*D14)</f>
        <v/>
      </c>
      <c r="J14" s="11" t="str">
        <f>IF('ACT Reading'!B14="","", IF(I14&lt;20, 20, IF(I14&gt;80, 80, I14)))</f>
        <v/>
      </c>
    </row>
    <row r="15" spans="1:17" x14ac:dyDescent="0.25">
      <c r="A15" s="11">
        <v>14</v>
      </c>
      <c r="B15" s="30"/>
      <c r="C15" s="25" t="str">
        <f t="shared" si="1"/>
        <v/>
      </c>
      <c r="D15" s="11" t="str">
        <f>IF('ACT Reading'!C15="","",IF('ACT Reading'!C15&lt;'ACT E+R to SAT EBRW'!$A$2,'ACT E+R to SAT EBRW'!$B$2,IF('ACT Reading'!C15&gt;'ACT E+R to SAT EBRW'!A$72,'ACT E+R to SAT EBRW'!B$72,VLOOKUP(C15,'ACT E+R to SAT EBRW'!A:B,2,FALSE))))</f>
        <v/>
      </c>
      <c r="E15" s="11" t="str">
        <f>IF('ACT Reading'!B15="","",interceptACTRtoPCR5712_5713+slopeACTRtoPCR5712_5713*B15)</f>
        <v/>
      </c>
      <c r="F15" s="11" t="str">
        <f>IF('ACT Reading'!B15="","", IF(E15&lt;100, 100, IF(E15&gt;200, 200, E15)))</f>
        <v/>
      </c>
      <c r="G15" s="11" t="str">
        <f t="shared" si="0"/>
        <v/>
      </c>
      <c r="H15" s="11" t="str">
        <f>IF('ACT Reading'!B15="","", IF(G15&lt;100, 100, IF(G15&gt;300, 300, G15)))</f>
        <v/>
      </c>
      <c r="I15" s="11" t="str">
        <f>IF('ACT Reading'!B15="","",'SAT EBRW to CBEST R'!$A$2+'SAT EBRW to CBEST R'!$B$2*D15)</f>
        <v/>
      </c>
      <c r="J15" s="11" t="str">
        <f>IF('ACT Reading'!B15="","", IF(I15&lt;20, 20, IF(I15&gt;80, 80, I15)))</f>
        <v/>
      </c>
    </row>
    <row r="16" spans="1:17" x14ac:dyDescent="0.25">
      <c r="A16" s="11">
        <v>15</v>
      </c>
      <c r="B16" s="30"/>
      <c r="C16" s="25" t="str">
        <f t="shared" si="1"/>
        <v/>
      </c>
      <c r="D16" s="11" t="str">
        <f>IF('ACT Reading'!C16="","",IF('ACT Reading'!C16&lt;'ACT E+R to SAT EBRW'!$A$2,'ACT E+R to SAT EBRW'!$B$2,IF('ACT Reading'!C16&gt;'ACT E+R to SAT EBRW'!A$72,'ACT E+R to SAT EBRW'!B$72,VLOOKUP(C16,'ACT E+R to SAT EBRW'!A:B,2,FALSE))))</f>
        <v/>
      </c>
      <c r="E16" s="11" t="str">
        <f>IF('ACT Reading'!B16="","",interceptACTRtoPCR5712_5713+slopeACTRtoPCR5712_5713*B16)</f>
        <v/>
      </c>
      <c r="F16" s="11" t="str">
        <f>IF('ACT Reading'!B16="","", IF(E16&lt;100, 100, IF(E16&gt;200, 200, E16)))</f>
        <v/>
      </c>
      <c r="G16" s="11" t="str">
        <f t="shared" si="0"/>
        <v/>
      </c>
      <c r="H16" s="11" t="str">
        <f>IF('ACT Reading'!B16="","", IF(G16&lt;100, 100, IF(G16&gt;300, 300, G16)))</f>
        <v/>
      </c>
      <c r="I16" s="11" t="str">
        <f>IF('ACT Reading'!B16="","",'SAT EBRW to CBEST R'!$A$2+'SAT EBRW to CBEST R'!$B$2*D16)</f>
        <v/>
      </c>
      <c r="J16" s="11" t="str">
        <f>IF('ACT Reading'!B16="","", IF(I16&lt;20, 20, IF(I16&gt;80, 80, I16)))</f>
        <v/>
      </c>
    </row>
    <row r="17" spans="1:10" x14ac:dyDescent="0.25">
      <c r="A17" s="11">
        <v>16</v>
      </c>
      <c r="B17" s="30"/>
      <c r="C17" s="25" t="str">
        <f t="shared" si="1"/>
        <v/>
      </c>
      <c r="D17" s="11" t="str">
        <f>IF('ACT Reading'!C17="","",IF('ACT Reading'!C17&lt;'ACT E+R to SAT EBRW'!$A$2,'ACT E+R to SAT EBRW'!$B$2,IF('ACT Reading'!C17&gt;'ACT E+R to SAT EBRW'!A$72,'ACT E+R to SAT EBRW'!B$72,VLOOKUP(C17,'ACT E+R to SAT EBRW'!A:B,2,FALSE))))</f>
        <v/>
      </c>
      <c r="E17" s="11" t="str">
        <f>IF('ACT Reading'!B17="","",interceptACTRtoPCR5712_5713+slopeACTRtoPCR5712_5713*B17)</f>
        <v/>
      </c>
      <c r="F17" s="11" t="str">
        <f>IF('ACT Reading'!B17="","", IF(E17&lt;100, 100, IF(E17&gt;200, 200, E17)))</f>
        <v/>
      </c>
      <c r="G17" s="11" t="str">
        <f t="shared" si="0"/>
        <v/>
      </c>
      <c r="H17" s="11" t="str">
        <f>IF('ACT Reading'!B17="","", IF(G17&lt;100, 100, IF(G17&gt;300, 300, G17)))</f>
        <v/>
      </c>
      <c r="I17" s="11" t="str">
        <f>IF('ACT Reading'!B17="","",'SAT EBRW to CBEST R'!$A$2+'SAT EBRW to CBEST R'!$B$2*D17)</f>
        <v/>
      </c>
      <c r="J17" s="11" t="str">
        <f>IF('ACT Reading'!B17="","", IF(I17&lt;20, 20, IF(I17&gt;80, 80, I17)))</f>
        <v/>
      </c>
    </row>
    <row r="18" spans="1:10" x14ac:dyDescent="0.25">
      <c r="A18" s="11">
        <v>17</v>
      </c>
      <c r="B18" s="30"/>
      <c r="C18" s="25" t="str">
        <f t="shared" si="1"/>
        <v/>
      </c>
      <c r="D18" s="11" t="str">
        <f>IF('ACT Reading'!C18="","",IF('ACT Reading'!C18&lt;'ACT E+R to SAT EBRW'!$A$2,'ACT E+R to SAT EBRW'!$B$2,IF('ACT Reading'!C18&gt;'ACT E+R to SAT EBRW'!A$72,'ACT E+R to SAT EBRW'!B$72,VLOOKUP(C18,'ACT E+R to SAT EBRW'!A:B,2,FALSE))))</f>
        <v/>
      </c>
      <c r="E18" s="11" t="str">
        <f>IF('ACT Reading'!B18="","",interceptACTRtoPCR5712_5713+slopeACTRtoPCR5712_5713*B18)</f>
        <v/>
      </c>
      <c r="F18" s="11" t="str">
        <f>IF('ACT Reading'!B18="","", IF(E18&lt;100, 100, IF(E18&gt;200, 200, E18)))</f>
        <v/>
      </c>
      <c r="G18" s="11" t="str">
        <f t="shared" si="0"/>
        <v/>
      </c>
      <c r="H18" s="11" t="str">
        <f>IF('ACT Reading'!B18="","", IF(G18&lt;100, 100, IF(G18&gt;300, 300, G18)))</f>
        <v/>
      </c>
      <c r="I18" s="11" t="str">
        <f>IF('ACT Reading'!B18="","",'SAT EBRW to CBEST R'!$A$2+'SAT EBRW to CBEST R'!$B$2*D18)</f>
        <v/>
      </c>
      <c r="J18" s="11" t="str">
        <f>IF('ACT Reading'!B18="","", IF(I18&lt;20, 20, IF(I18&gt;80, 80, I18)))</f>
        <v/>
      </c>
    </row>
    <row r="19" spans="1:10" x14ac:dyDescent="0.25">
      <c r="A19" s="11">
        <v>18</v>
      </c>
      <c r="B19" s="30"/>
      <c r="C19" s="25" t="str">
        <f t="shared" si="1"/>
        <v/>
      </c>
      <c r="D19" s="11" t="str">
        <f>IF('ACT Reading'!C19="","",IF('ACT Reading'!C19&lt;'ACT E+R to SAT EBRW'!$A$2,'ACT E+R to SAT EBRW'!$B$2,IF('ACT Reading'!C19&gt;'ACT E+R to SAT EBRW'!A$72,'ACT E+R to SAT EBRW'!B$72,VLOOKUP(C19,'ACT E+R to SAT EBRW'!A:B,2,FALSE))))</f>
        <v/>
      </c>
      <c r="E19" s="11" t="str">
        <f>IF('ACT Reading'!B19="","",interceptACTRtoPCR5712_5713+slopeACTRtoPCR5712_5713*B19)</f>
        <v/>
      </c>
      <c r="F19" s="11" t="str">
        <f>IF('ACT Reading'!B19="","", IF(E19&lt;100, 100, IF(E19&gt;200, 200, E19)))</f>
        <v/>
      </c>
      <c r="G19" s="11" t="str">
        <f t="shared" si="0"/>
        <v/>
      </c>
      <c r="H19" s="11" t="str">
        <f>IF('ACT Reading'!B19="","", IF(G19&lt;100, 100, IF(G19&gt;300, 300, G19)))</f>
        <v/>
      </c>
      <c r="I19" s="11" t="str">
        <f>IF('ACT Reading'!B19="","",'SAT EBRW to CBEST R'!$A$2+'SAT EBRW to CBEST R'!$B$2*D19)</f>
        <v/>
      </c>
      <c r="J19" s="11" t="str">
        <f>IF('ACT Reading'!B19="","", IF(I19&lt;20, 20, IF(I19&gt;80, 80, I19)))</f>
        <v/>
      </c>
    </row>
    <row r="20" spans="1:10" x14ac:dyDescent="0.25">
      <c r="A20" s="11">
        <v>19</v>
      </c>
      <c r="B20" s="30"/>
      <c r="C20" s="25" t="str">
        <f t="shared" si="1"/>
        <v/>
      </c>
      <c r="D20" s="11" t="str">
        <f>IF('ACT Reading'!C20="","",IF('ACT Reading'!C20&lt;'ACT E+R to SAT EBRW'!$A$2,'ACT E+R to SAT EBRW'!$B$2,IF('ACT Reading'!C20&gt;'ACT E+R to SAT EBRW'!A$72,'ACT E+R to SAT EBRW'!B$72,VLOOKUP(C20,'ACT E+R to SAT EBRW'!A:B,2,FALSE))))</f>
        <v/>
      </c>
      <c r="E20" s="11" t="str">
        <f>IF('ACT Reading'!B20="","",interceptACTRtoPCR5712_5713+slopeACTRtoPCR5712_5713*B20)</f>
        <v/>
      </c>
      <c r="F20" s="11" t="str">
        <f>IF('ACT Reading'!B20="","", IF(E20&lt;100, 100, IF(E20&gt;200, 200, E20)))</f>
        <v/>
      </c>
      <c r="G20" s="11" t="str">
        <f t="shared" si="0"/>
        <v/>
      </c>
      <c r="H20" s="11" t="str">
        <f>IF('ACT Reading'!B20="","", IF(G20&lt;100, 100, IF(G20&gt;300, 300, G20)))</f>
        <v/>
      </c>
      <c r="I20" s="11" t="str">
        <f>IF('ACT Reading'!B20="","",'SAT EBRW to CBEST R'!$A$2+'SAT EBRW to CBEST R'!$B$2*D20)</f>
        <v/>
      </c>
      <c r="J20" s="11" t="str">
        <f>IF('ACT Reading'!B20="","", IF(I20&lt;20, 20, IF(I20&gt;80, 80, I20)))</f>
        <v/>
      </c>
    </row>
    <row r="21" spans="1:10" x14ac:dyDescent="0.25">
      <c r="A21" s="11">
        <v>20</v>
      </c>
      <c r="B21" s="30"/>
      <c r="C21" s="25" t="str">
        <f t="shared" si="1"/>
        <v/>
      </c>
      <c r="D21" s="11" t="str">
        <f>IF('ACT Reading'!C21="","",IF('ACT Reading'!C21&lt;'ACT E+R to SAT EBRW'!$A$2,'ACT E+R to SAT EBRW'!$B$2,IF('ACT Reading'!C21&gt;'ACT E+R to SAT EBRW'!A$72,'ACT E+R to SAT EBRW'!B$72,VLOOKUP(C21,'ACT E+R to SAT EBRW'!A:B,2,FALSE))))</f>
        <v/>
      </c>
      <c r="E21" s="11" t="str">
        <f>IF('ACT Reading'!B21="","",interceptACTRtoPCR5712_5713+slopeACTRtoPCR5712_5713*B21)</f>
        <v/>
      </c>
      <c r="F21" s="11" t="str">
        <f>IF('ACT Reading'!B21="","", IF(E21&lt;100, 100, IF(E21&gt;200, 200, E21)))</f>
        <v/>
      </c>
      <c r="G21" s="11" t="str">
        <f t="shared" si="0"/>
        <v/>
      </c>
      <c r="H21" s="11" t="str">
        <f>IF('ACT Reading'!B21="","", IF(G21&lt;100, 100, IF(G21&gt;300, 300, G21)))</f>
        <v/>
      </c>
      <c r="I21" s="11" t="str">
        <f>IF('ACT Reading'!B21="","",'SAT EBRW to CBEST R'!$A$2+'SAT EBRW to CBEST R'!$B$2*D21)</f>
        <v/>
      </c>
      <c r="J21" s="11" t="str">
        <f>IF('ACT Reading'!B21="","", IF(I21&lt;20, 20, IF(I21&gt;80, 80, I21)))</f>
        <v/>
      </c>
    </row>
    <row r="22" spans="1:10" x14ac:dyDescent="0.25">
      <c r="A22" s="11">
        <v>21</v>
      </c>
      <c r="B22" s="30"/>
      <c r="C22" s="25" t="str">
        <f t="shared" si="1"/>
        <v/>
      </c>
      <c r="D22" s="11" t="str">
        <f>IF('ACT Reading'!C22="","",IF('ACT Reading'!C22&lt;'ACT E+R to SAT EBRW'!$A$2,'ACT E+R to SAT EBRW'!$B$2,IF('ACT Reading'!C22&gt;'ACT E+R to SAT EBRW'!A$72,'ACT E+R to SAT EBRW'!B$72,VLOOKUP(C22,'ACT E+R to SAT EBRW'!A:B,2,FALSE))))</f>
        <v/>
      </c>
      <c r="E22" s="11" t="str">
        <f>IF('ACT Reading'!B22="","",interceptACTRtoPCR5712_5713+slopeACTRtoPCR5712_5713*B22)</f>
        <v/>
      </c>
      <c r="F22" s="11" t="str">
        <f>IF('ACT Reading'!B22="","", IF(E22&lt;100, 100, IF(E22&gt;200, 200, E22)))</f>
        <v/>
      </c>
      <c r="G22" s="11" t="str">
        <f t="shared" si="0"/>
        <v/>
      </c>
      <c r="H22" s="11" t="str">
        <f>IF('ACT Reading'!B22="","", IF(G22&lt;100, 100, IF(G22&gt;300, 300, G22)))</f>
        <v/>
      </c>
      <c r="I22" s="11" t="str">
        <f>IF('ACT Reading'!B22="","",'SAT EBRW to CBEST R'!$A$2+'SAT EBRW to CBEST R'!$B$2*D22)</f>
        <v/>
      </c>
      <c r="J22" s="11" t="str">
        <f>IF('ACT Reading'!B22="","", IF(I22&lt;20, 20, IF(I22&gt;80, 80, I22)))</f>
        <v/>
      </c>
    </row>
    <row r="23" spans="1:10" x14ac:dyDescent="0.25">
      <c r="A23" s="11">
        <v>22</v>
      </c>
      <c r="B23" s="30"/>
      <c r="C23" s="25" t="str">
        <f t="shared" si="1"/>
        <v/>
      </c>
      <c r="D23" s="11" t="str">
        <f>IF('ACT Reading'!C23="","",IF('ACT Reading'!C23&lt;'ACT E+R to SAT EBRW'!$A$2,'ACT E+R to SAT EBRW'!$B$2,IF('ACT Reading'!C23&gt;'ACT E+R to SAT EBRW'!A$72,'ACT E+R to SAT EBRW'!B$72,VLOOKUP(C23,'ACT E+R to SAT EBRW'!A:B,2,FALSE))))</f>
        <v/>
      </c>
      <c r="E23" s="11" t="str">
        <f>IF('ACT Reading'!B23="","",interceptACTRtoPCR5712_5713+slopeACTRtoPCR5712_5713*B23)</f>
        <v/>
      </c>
      <c r="F23" s="11" t="str">
        <f>IF('ACT Reading'!B23="","", IF(E23&lt;100, 100, IF(E23&gt;200, 200, E23)))</f>
        <v/>
      </c>
      <c r="G23" s="11" t="str">
        <f t="shared" si="0"/>
        <v/>
      </c>
      <c r="H23" s="11" t="str">
        <f>IF('ACT Reading'!B23="","", IF(G23&lt;100, 100, IF(G23&gt;300, 300, G23)))</f>
        <v/>
      </c>
      <c r="I23" s="11" t="str">
        <f>IF('ACT Reading'!B23="","",'SAT EBRW to CBEST R'!$A$2+'SAT EBRW to CBEST R'!$B$2*D23)</f>
        <v/>
      </c>
      <c r="J23" s="11" t="str">
        <f>IF('ACT Reading'!B23="","", IF(I23&lt;20, 20, IF(I23&gt;80, 80, I23)))</f>
        <v/>
      </c>
    </row>
    <row r="24" spans="1:10" x14ac:dyDescent="0.25">
      <c r="A24" s="11">
        <v>23</v>
      </c>
      <c r="B24" s="30"/>
      <c r="C24" s="25" t="str">
        <f t="shared" si="1"/>
        <v/>
      </c>
      <c r="D24" s="11" t="str">
        <f>IF('ACT Reading'!C24="","",IF('ACT Reading'!C24&lt;'ACT E+R to SAT EBRW'!$A$2,'ACT E+R to SAT EBRW'!$B$2,IF('ACT Reading'!C24&gt;'ACT E+R to SAT EBRW'!A$72,'ACT E+R to SAT EBRW'!B$72,VLOOKUP(C24,'ACT E+R to SAT EBRW'!A:B,2,FALSE))))</f>
        <v/>
      </c>
      <c r="E24" s="11" t="str">
        <f>IF('ACT Reading'!B24="","",interceptACTRtoPCR5712_5713+slopeACTRtoPCR5712_5713*B24)</f>
        <v/>
      </c>
      <c r="F24" s="11" t="str">
        <f>IF('ACT Reading'!B24="","", IF(E24&lt;100, 100, IF(E24&gt;200, 200, E24)))</f>
        <v/>
      </c>
      <c r="G24" s="11" t="str">
        <f t="shared" si="0"/>
        <v/>
      </c>
      <c r="H24" s="11" t="str">
        <f>IF('ACT Reading'!B24="","", IF(G24&lt;100, 100, IF(G24&gt;300, 300, G24)))</f>
        <v/>
      </c>
      <c r="I24" s="11" t="str">
        <f>IF('ACT Reading'!B24="","",'SAT EBRW to CBEST R'!$A$2+'SAT EBRW to CBEST R'!$B$2*D24)</f>
        <v/>
      </c>
      <c r="J24" s="11" t="str">
        <f>IF('ACT Reading'!B24="","", IF(I24&lt;20, 20, IF(I24&gt;80, 80, I24)))</f>
        <v/>
      </c>
    </row>
    <row r="25" spans="1:10" x14ac:dyDescent="0.25">
      <c r="A25" s="11">
        <v>24</v>
      </c>
      <c r="B25" s="30"/>
      <c r="C25" s="25" t="str">
        <f t="shared" si="1"/>
        <v/>
      </c>
      <c r="D25" s="11" t="str">
        <f>IF('ACT Reading'!C25="","",IF('ACT Reading'!C25&lt;'ACT E+R to SAT EBRW'!$A$2,'ACT E+R to SAT EBRW'!$B$2,IF('ACT Reading'!C25&gt;'ACT E+R to SAT EBRW'!A$72,'ACT E+R to SAT EBRW'!B$72,VLOOKUP(C25,'ACT E+R to SAT EBRW'!A:B,2,FALSE))))</f>
        <v/>
      </c>
      <c r="E25" s="11" t="str">
        <f>IF('ACT Reading'!B25="","",interceptACTRtoPCR5712_5713+slopeACTRtoPCR5712_5713*B25)</f>
        <v/>
      </c>
      <c r="F25" s="11" t="str">
        <f>IF('ACT Reading'!B25="","", IF(E25&lt;100, 100, IF(E25&gt;200, 200, E25)))</f>
        <v/>
      </c>
      <c r="G25" s="11" t="str">
        <f t="shared" si="0"/>
        <v/>
      </c>
      <c r="H25" s="11" t="str">
        <f>IF('ACT Reading'!B25="","", IF(G25&lt;100, 100, IF(G25&gt;300, 300, G25)))</f>
        <v/>
      </c>
      <c r="I25" s="11" t="str">
        <f>IF('ACT Reading'!B25="","",'SAT EBRW to CBEST R'!$A$2+'SAT EBRW to CBEST R'!$B$2*D25)</f>
        <v/>
      </c>
      <c r="J25" s="11" t="str">
        <f>IF('ACT Reading'!B25="","", IF(I25&lt;20, 20, IF(I25&gt;80, 80, I25)))</f>
        <v/>
      </c>
    </row>
    <row r="26" spans="1:10" x14ac:dyDescent="0.25">
      <c r="A26" s="11">
        <v>25</v>
      </c>
      <c r="B26" s="30"/>
      <c r="C26" s="25" t="str">
        <f t="shared" si="1"/>
        <v/>
      </c>
      <c r="D26" s="11" t="str">
        <f>IF('ACT Reading'!C26="","",IF('ACT Reading'!C26&lt;'ACT E+R to SAT EBRW'!$A$2,'ACT E+R to SAT EBRW'!$B$2,IF('ACT Reading'!C26&gt;'ACT E+R to SAT EBRW'!A$72,'ACT E+R to SAT EBRW'!B$72,VLOOKUP(C26,'ACT E+R to SAT EBRW'!A:B,2,FALSE))))</f>
        <v/>
      </c>
      <c r="E26" s="11" t="str">
        <f>IF('ACT Reading'!B26="","",interceptACTRtoPCR5712_5713+slopeACTRtoPCR5712_5713*B26)</f>
        <v/>
      </c>
      <c r="F26" s="11" t="str">
        <f>IF('ACT Reading'!B26="","", IF(E26&lt;100, 100, IF(E26&gt;200, 200, E26)))</f>
        <v/>
      </c>
      <c r="G26" s="11" t="str">
        <f t="shared" si="0"/>
        <v/>
      </c>
      <c r="H26" s="11" t="str">
        <f>IF('ACT Reading'!B26="","", IF(G26&lt;100, 100, IF(G26&gt;300, 300, G26)))</f>
        <v/>
      </c>
      <c r="I26" s="11" t="str">
        <f>IF('ACT Reading'!B26="","",'SAT EBRW to CBEST R'!$A$2+'SAT EBRW to CBEST R'!$B$2*D26)</f>
        <v/>
      </c>
      <c r="J26" s="11" t="str">
        <f>IF('ACT Reading'!B26="","", IF(I26&lt;20, 20, IF(I26&gt;80, 80, I26)))</f>
        <v/>
      </c>
    </row>
    <row r="27" spans="1:10" x14ac:dyDescent="0.25">
      <c r="A27" s="11">
        <v>26</v>
      </c>
      <c r="B27" s="30"/>
      <c r="C27" s="25" t="str">
        <f t="shared" si="1"/>
        <v/>
      </c>
      <c r="D27" s="11" t="str">
        <f>IF('ACT Reading'!C27="","",IF('ACT Reading'!C27&lt;'ACT E+R to SAT EBRW'!$A$2,'ACT E+R to SAT EBRW'!$B$2,IF('ACT Reading'!C27&gt;'ACT E+R to SAT EBRW'!A$72,'ACT E+R to SAT EBRW'!B$72,VLOOKUP(C27,'ACT E+R to SAT EBRW'!A:B,2,FALSE))))</f>
        <v/>
      </c>
      <c r="E27" s="11" t="str">
        <f>IF('ACT Reading'!B27="","",interceptACTRtoPCR5712_5713+slopeACTRtoPCR5712_5713*B27)</f>
        <v/>
      </c>
      <c r="F27" s="11" t="str">
        <f>IF('ACT Reading'!B27="","", IF(E27&lt;100, 100, IF(E27&gt;200, 200, E27)))</f>
        <v/>
      </c>
      <c r="G27" s="11" t="str">
        <f t="shared" si="0"/>
        <v/>
      </c>
      <c r="H27" s="11" t="str">
        <f>IF('ACT Reading'!B27="","", IF(G27&lt;100, 100, IF(G27&gt;300, 300, G27)))</f>
        <v/>
      </c>
      <c r="I27" s="11" t="str">
        <f>IF('ACT Reading'!B27="","",'SAT EBRW to CBEST R'!$A$2+'SAT EBRW to CBEST R'!$B$2*D27)</f>
        <v/>
      </c>
      <c r="J27" s="11" t="str">
        <f>IF('ACT Reading'!B27="","", IF(I27&lt;20, 20, IF(I27&gt;80, 80, I27)))</f>
        <v/>
      </c>
    </row>
    <row r="28" spans="1:10" x14ac:dyDescent="0.25">
      <c r="A28" s="11">
        <v>27</v>
      </c>
      <c r="B28" s="30"/>
      <c r="C28" s="25" t="str">
        <f t="shared" si="1"/>
        <v/>
      </c>
      <c r="D28" s="11" t="str">
        <f>IF('ACT Reading'!C28="","",IF('ACT Reading'!C28&lt;'ACT E+R to SAT EBRW'!$A$2,'ACT E+R to SAT EBRW'!$B$2,IF('ACT Reading'!C28&gt;'ACT E+R to SAT EBRW'!A$72,'ACT E+R to SAT EBRW'!B$72,VLOOKUP(C28,'ACT E+R to SAT EBRW'!A:B,2,FALSE))))</f>
        <v/>
      </c>
      <c r="E28" s="11" t="str">
        <f>IF('ACT Reading'!B28="","",interceptACTRtoPCR5712_5713+slopeACTRtoPCR5712_5713*B28)</f>
        <v/>
      </c>
      <c r="F28" s="11" t="str">
        <f>IF('ACT Reading'!B28="","", IF(E28&lt;100, 100, IF(E28&gt;200, 200, E28)))</f>
        <v/>
      </c>
      <c r="G28" s="11" t="str">
        <f t="shared" si="0"/>
        <v/>
      </c>
      <c r="H28" s="11" t="str">
        <f>IF('ACT Reading'!B28="","", IF(G28&lt;100, 100, IF(G28&gt;300, 300, G28)))</f>
        <v/>
      </c>
      <c r="I28" s="11" t="str">
        <f>IF('ACT Reading'!B28="","",'SAT EBRW to CBEST R'!$A$2+'SAT EBRW to CBEST R'!$B$2*D28)</f>
        <v/>
      </c>
      <c r="J28" s="11" t="str">
        <f>IF('ACT Reading'!B28="","", IF(I28&lt;20, 20, IF(I28&gt;80, 80, I28)))</f>
        <v/>
      </c>
    </row>
    <row r="29" spans="1:10" x14ac:dyDescent="0.25">
      <c r="A29" s="11">
        <v>28</v>
      </c>
      <c r="B29" s="30"/>
      <c r="C29" s="25" t="str">
        <f t="shared" si="1"/>
        <v/>
      </c>
      <c r="D29" s="11" t="str">
        <f>IF('ACT Reading'!C29="","",IF('ACT Reading'!C29&lt;'ACT E+R to SAT EBRW'!$A$2,'ACT E+R to SAT EBRW'!$B$2,IF('ACT Reading'!C29&gt;'ACT E+R to SAT EBRW'!A$72,'ACT E+R to SAT EBRW'!B$72,VLOOKUP(C29,'ACT E+R to SAT EBRW'!A:B,2,FALSE))))</f>
        <v/>
      </c>
      <c r="E29" s="11" t="str">
        <f>IF('ACT Reading'!B29="","",interceptACTRtoPCR5712_5713+slopeACTRtoPCR5712_5713*B29)</f>
        <v/>
      </c>
      <c r="F29" s="11" t="str">
        <f>IF('ACT Reading'!B29="","", IF(E29&lt;100, 100, IF(E29&gt;200, 200, E29)))</f>
        <v/>
      </c>
      <c r="G29" s="11" t="str">
        <f t="shared" si="0"/>
        <v/>
      </c>
      <c r="H29" s="11" t="str">
        <f>IF('ACT Reading'!B29="","", IF(G29&lt;100, 100, IF(G29&gt;300, 300, G29)))</f>
        <v/>
      </c>
      <c r="I29" s="11" t="str">
        <f>IF('ACT Reading'!B29="","",'SAT EBRW to CBEST R'!$A$2+'SAT EBRW to CBEST R'!$B$2*D29)</f>
        <v/>
      </c>
      <c r="J29" s="11" t="str">
        <f>IF('ACT Reading'!B29="","", IF(I29&lt;20, 20, IF(I29&gt;80, 80, I29)))</f>
        <v/>
      </c>
    </row>
    <row r="30" spans="1:10" x14ac:dyDescent="0.25">
      <c r="A30" s="11">
        <v>29</v>
      </c>
      <c r="B30" s="30"/>
      <c r="C30" s="25" t="str">
        <f t="shared" si="1"/>
        <v/>
      </c>
      <c r="D30" s="11" t="str">
        <f>IF('ACT Reading'!C30="","",IF('ACT Reading'!C30&lt;'ACT E+R to SAT EBRW'!$A$2,'ACT E+R to SAT EBRW'!$B$2,IF('ACT Reading'!C30&gt;'ACT E+R to SAT EBRW'!A$72,'ACT E+R to SAT EBRW'!B$72,VLOOKUP(C30,'ACT E+R to SAT EBRW'!A:B,2,FALSE))))</f>
        <v/>
      </c>
      <c r="E30" s="11" t="str">
        <f>IF('ACT Reading'!B30="","",interceptACTRtoPCR5712_5713+slopeACTRtoPCR5712_5713*B30)</f>
        <v/>
      </c>
      <c r="F30" s="11" t="str">
        <f>IF('ACT Reading'!B30="","", IF(E30&lt;100, 100, IF(E30&gt;200, 200, E30)))</f>
        <v/>
      </c>
      <c r="G30" s="11" t="str">
        <f t="shared" si="0"/>
        <v/>
      </c>
      <c r="H30" s="11" t="str">
        <f>IF('ACT Reading'!B30="","", IF(G30&lt;100, 100, IF(G30&gt;300, 300, G30)))</f>
        <v/>
      </c>
      <c r="I30" s="11" t="str">
        <f>IF('ACT Reading'!B30="","",'SAT EBRW to CBEST R'!$A$2+'SAT EBRW to CBEST R'!$B$2*D30)</f>
        <v/>
      </c>
      <c r="J30" s="11" t="str">
        <f>IF('ACT Reading'!B30="","", IF(I30&lt;20, 20, IF(I30&gt;80, 80, I30)))</f>
        <v/>
      </c>
    </row>
    <row r="31" spans="1:10" x14ac:dyDescent="0.25">
      <c r="A31" s="11">
        <v>30</v>
      </c>
      <c r="B31" s="30"/>
      <c r="C31" s="25" t="str">
        <f t="shared" si="1"/>
        <v/>
      </c>
      <c r="D31" s="11" t="str">
        <f>IF('ACT Reading'!C31="","",IF('ACT Reading'!C31&lt;'ACT E+R to SAT EBRW'!$A$2,'ACT E+R to SAT EBRW'!$B$2,IF('ACT Reading'!C31&gt;'ACT E+R to SAT EBRW'!A$72,'ACT E+R to SAT EBRW'!B$72,VLOOKUP(C31,'ACT E+R to SAT EBRW'!A:B,2,FALSE))))</f>
        <v/>
      </c>
      <c r="E31" s="11" t="str">
        <f>IF('ACT Reading'!B31="","",interceptACTRtoPCR5712_5713+slopeACTRtoPCR5712_5713*B31)</f>
        <v/>
      </c>
      <c r="F31" s="11" t="str">
        <f>IF('ACT Reading'!B31="","", IF(E31&lt;100, 100, IF(E31&gt;200, 200, E31)))</f>
        <v/>
      </c>
      <c r="G31" s="11" t="str">
        <f t="shared" si="0"/>
        <v/>
      </c>
      <c r="H31" s="11" t="str">
        <f>IF('ACT Reading'!B31="","", IF(G31&lt;100, 100, IF(G31&gt;300, 300, G31)))</f>
        <v/>
      </c>
      <c r="I31" s="11" t="str">
        <f>IF('ACT Reading'!B31="","",'SAT EBRW to CBEST R'!$A$2+'SAT EBRW to CBEST R'!$B$2*D31)</f>
        <v/>
      </c>
      <c r="J31" s="11" t="str">
        <f>IF('ACT Reading'!B31="","", IF(I31&lt;20, 20, IF(I31&gt;80, 80, I31)))</f>
        <v/>
      </c>
    </row>
    <row r="32" spans="1:10" x14ac:dyDescent="0.25">
      <c r="A32" s="11">
        <v>31</v>
      </c>
      <c r="B32" s="30"/>
      <c r="C32" s="25" t="str">
        <f t="shared" si="1"/>
        <v/>
      </c>
      <c r="D32" s="11" t="str">
        <f>IF('ACT Reading'!C32="","",IF('ACT Reading'!C32&lt;'ACT E+R to SAT EBRW'!$A$2,'ACT E+R to SAT EBRW'!$B$2,IF('ACT Reading'!C32&gt;'ACT E+R to SAT EBRW'!A$72,'ACT E+R to SAT EBRW'!B$72,VLOOKUP(C32,'ACT E+R to SAT EBRW'!A:B,2,FALSE))))</f>
        <v/>
      </c>
      <c r="E32" s="11" t="str">
        <f>IF('ACT Reading'!B32="","",interceptACTRtoPCR5712_5713+slopeACTRtoPCR5712_5713*B32)</f>
        <v/>
      </c>
      <c r="F32" s="11" t="str">
        <f>IF('ACT Reading'!B32="","", IF(E32&lt;100, 100, IF(E32&gt;200, 200, E32)))</f>
        <v/>
      </c>
      <c r="G32" s="11" t="str">
        <f t="shared" si="0"/>
        <v/>
      </c>
      <c r="H32" s="11" t="str">
        <f>IF('ACT Reading'!B32="","", IF(G32&lt;100, 100, IF(G32&gt;300, 300, G32)))</f>
        <v/>
      </c>
      <c r="I32" s="11" t="str">
        <f>IF('ACT Reading'!B32="","",'SAT EBRW to CBEST R'!$A$2+'SAT EBRW to CBEST R'!$B$2*D32)</f>
        <v/>
      </c>
      <c r="J32" s="11" t="str">
        <f>IF('ACT Reading'!B32="","", IF(I32&lt;20, 20, IF(I32&gt;80, 80, I32)))</f>
        <v/>
      </c>
    </row>
    <row r="33" spans="1:10" x14ac:dyDescent="0.25">
      <c r="A33" s="11">
        <v>32</v>
      </c>
      <c r="B33" s="30"/>
      <c r="C33" s="25" t="str">
        <f t="shared" si="1"/>
        <v/>
      </c>
      <c r="D33" s="11" t="str">
        <f>IF('ACT Reading'!C33="","",IF('ACT Reading'!C33&lt;'ACT E+R to SAT EBRW'!$A$2,'ACT E+R to SAT EBRW'!$B$2,IF('ACT Reading'!C33&gt;'ACT E+R to SAT EBRW'!A$72,'ACT E+R to SAT EBRW'!B$72,VLOOKUP(C33,'ACT E+R to SAT EBRW'!A:B,2,FALSE))))</f>
        <v/>
      </c>
      <c r="E33" s="11" t="str">
        <f>IF('ACT Reading'!B33="","",interceptACTRtoPCR5712_5713+slopeACTRtoPCR5712_5713*B33)</f>
        <v/>
      </c>
      <c r="F33" s="11" t="str">
        <f>IF('ACT Reading'!B33="","", IF(E33&lt;100, 100, IF(E33&gt;200, 200, E33)))</f>
        <v/>
      </c>
      <c r="G33" s="11" t="str">
        <f t="shared" si="0"/>
        <v/>
      </c>
      <c r="H33" s="11" t="str">
        <f>IF('ACT Reading'!B33="","", IF(G33&lt;100, 100, IF(G33&gt;300, 300, G33)))</f>
        <v/>
      </c>
      <c r="I33" s="11" t="str">
        <f>IF('ACT Reading'!B33="","",'SAT EBRW to CBEST R'!$A$2+'SAT EBRW to CBEST R'!$B$2*D33)</f>
        <v/>
      </c>
      <c r="J33" s="11" t="str">
        <f>IF('ACT Reading'!B33="","", IF(I33&lt;20, 20, IF(I33&gt;80, 80, I33)))</f>
        <v/>
      </c>
    </row>
    <row r="34" spans="1:10" x14ac:dyDescent="0.25">
      <c r="A34" s="11">
        <v>33</v>
      </c>
      <c r="B34" s="30"/>
      <c r="C34" s="25" t="str">
        <f t="shared" si="1"/>
        <v/>
      </c>
      <c r="D34" s="11" t="str">
        <f>IF('ACT Reading'!C34="","",IF('ACT Reading'!C34&lt;'ACT E+R to SAT EBRW'!$A$2,'ACT E+R to SAT EBRW'!$B$2,IF('ACT Reading'!C34&gt;'ACT E+R to SAT EBRW'!A$72,'ACT E+R to SAT EBRW'!B$72,VLOOKUP(C34,'ACT E+R to SAT EBRW'!A:B,2,FALSE))))</f>
        <v/>
      </c>
      <c r="E34" s="11" t="str">
        <f>IF('ACT Reading'!B34="","",interceptACTRtoPCR5712_5713+slopeACTRtoPCR5712_5713*B34)</f>
        <v/>
      </c>
      <c r="F34" s="11" t="str">
        <f>IF('ACT Reading'!B34="","", IF(E34&lt;100, 100, IF(E34&gt;200, 200, E34)))</f>
        <v/>
      </c>
      <c r="G34" s="11" t="str">
        <f t="shared" si="0"/>
        <v/>
      </c>
      <c r="H34" s="11" t="str">
        <f>IF('ACT Reading'!B34="","", IF(G34&lt;100, 100, IF(G34&gt;300, 300, G34)))</f>
        <v/>
      </c>
      <c r="I34" s="11" t="str">
        <f>IF('ACT Reading'!B34="","",'SAT EBRW to CBEST R'!$A$2+'SAT EBRW to CBEST R'!$B$2*D34)</f>
        <v/>
      </c>
      <c r="J34" s="11" t="str">
        <f>IF('ACT Reading'!B34="","", IF(I34&lt;20, 20, IF(I34&gt;80, 80, I34)))</f>
        <v/>
      </c>
    </row>
    <row r="35" spans="1:10" x14ac:dyDescent="0.25">
      <c r="A35" s="11">
        <v>34</v>
      </c>
      <c r="B35" s="30"/>
      <c r="C35" s="25" t="str">
        <f t="shared" si="1"/>
        <v/>
      </c>
      <c r="D35" s="11" t="str">
        <f>IF('ACT Reading'!C35="","",IF('ACT Reading'!C35&lt;'ACT E+R to SAT EBRW'!$A$2,'ACT E+R to SAT EBRW'!$B$2,IF('ACT Reading'!C35&gt;'ACT E+R to SAT EBRW'!A$72,'ACT E+R to SAT EBRW'!B$72,VLOOKUP(C35,'ACT E+R to SAT EBRW'!A:B,2,FALSE))))</f>
        <v/>
      </c>
      <c r="E35" s="11" t="str">
        <f>IF('ACT Reading'!B35="","",interceptACTRtoPCR5712_5713+slopeACTRtoPCR5712_5713*B35)</f>
        <v/>
      </c>
      <c r="F35" s="11" t="str">
        <f>IF('ACT Reading'!B35="","", IF(E35&lt;100, 100, IF(E35&gt;200, 200, E35)))</f>
        <v/>
      </c>
      <c r="G35" s="11" t="str">
        <f t="shared" si="0"/>
        <v/>
      </c>
      <c r="H35" s="11" t="str">
        <f>IF('ACT Reading'!B35="","", IF(G35&lt;100, 100, IF(G35&gt;300, 300, G35)))</f>
        <v/>
      </c>
      <c r="I35" s="11" t="str">
        <f>IF('ACT Reading'!B35="","",'SAT EBRW to CBEST R'!$A$2+'SAT EBRW to CBEST R'!$B$2*D35)</f>
        <v/>
      </c>
      <c r="J35" s="11" t="str">
        <f>IF('ACT Reading'!B35="","", IF(I35&lt;20, 20, IF(I35&gt;80, 80, I35)))</f>
        <v/>
      </c>
    </row>
    <row r="36" spans="1:10" x14ac:dyDescent="0.25">
      <c r="A36" s="11">
        <v>35</v>
      </c>
      <c r="B36" s="30"/>
      <c r="C36" s="25" t="str">
        <f t="shared" si="1"/>
        <v/>
      </c>
      <c r="D36" s="11" t="str">
        <f>IF('ACT Reading'!C36="","",IF('ACT Reading'!C36&lt;'ACT E+R to SAT EBRW'!$A$2,'ACT E+R to SAT EBRW'!$B$2,IF('ACT Reading'!C36&gt;'ACT E+R to SAT EBRW'!A$72,'ACT E+R to SAT EBRW'!B$72,VLOOKUP(C36,'ACT E+R to SAT EBRW'!A:B,2,FALSE))))</f>
        <v/>
      </c>
      <c r="E36" s="11" t="str">
        <f>IF('ACT Reading'!B36="","",interceptACTRtoPCR5712_5713+slopeACTRtoPCR5712_5713*B36)</f>
        <v/>
      </c>
      <c r="F36" s="11" t="str">
        <f>IF('ACT Reading'!B36="","", IF(E36&lt;100, 100, IF(E36&gt;200, 200, E36)))</f>
        <v/>
      </c>
      <c r="G36" s="11" t="str">
        <f t="shared" si="0"/>
        <v/>
      </c>
      <c r="H36" s="11" t="str">
        <f>IF('ACT Reading'!B36="","", IF(G36&lt;100, 100, IF(G36&gt;300, 300, G36)))</f>
        <v/>
      </c>
      <c r="I36" s="11" t="str">
        <f>IF('ACT Reading'!B36="","",'SAT EBRW to CBEST R'!$A$2+'SAT EBRW to CBEST R'!$B$2*D36)</f>
        <v/>
      </c>
      <c r="J36" s="11" t="str">
        <f>IF('ACT Reading'!B36="","", IF(I36&lt;20, 20, IF(I36&gt;80, 80, I36)))</f>
        <v/>
      </c>
    </row>
    <row r="37" spans="1:10" x14ac:dyDescent="0.25">
      <c r="A37" s="11">
        <v>36</v>
      </c>
      <c r="B37" s="30"/>
      <c r="C37" s="25" t="str">
        <f t="shared" si="1"/>
        <v/>
      </c>
      <c r="D37" s="11" t="str">
        <f>IF('ACT Reading'!C37="","",IF('ACT Reading'!C37&lt;'ACT E+R to SAT EBRW'!$A$2,'ACT E+R to SAT EBRW'!$B$2,IF('ACT Reading'!C37&gt;'ACT E+R to SAT EBRW'!A$72,'ACT E+R to SAT EBRW'!B$72,VLOOKUP(C37,'ACT E+R to SAT EBRW'!A:B,2,FALSE))))</f>
        <v/>
      </c>
      <c r="E37" s="11" t="str">
        <f>IF('ACT Reading'!B37="","",interceptACTRtoPCR5712_5713+slopeACTRtoPCR5712_5713*B37)</f>
        <v/>
      </c>
      <c r="F37" s="11" t="str">
        <f>IF('ACT Reading'!B37="","", IF(E37&lt;100, 100, IF(E37&gt;200, 200, E37)))</f>
        <v/>
      </c>
      <c r="G37" s="11" t="str">
        <f t="shared" si="0"/>
        <v/>
      </c>
      <c r="H37" s="11" t="str">
        <f>IF('ACT Reading'!B37="","", IF(G37&lt;100, 100, IF(G37&gt;300, 300, G37)))</f>
        <v/>
      </c>
      <c r="I37" s="11" t="str">
        <f>IF('ACT Reading'!B37="","",'SAT EBRW to CBEST R'!$A$2+'SAT EBRW to CBEST R'!$B$2*D37)</f>
        <v/>
      </c>
      <c r="J37" s="11" t="str">
        <f>IF('ACT Reading'!B37="","", IF(I37&lt;20, 20, IF(I37&gt;80, 80, I37)))</f>
        <v/>
      </c>
    </row>
    <row r="38" spans="1:10" x14ac:dyDescent="0.25">
      <c r="A38" s="11">
        <v>37</v>
      </c>
      <c r="B38" s="30"/>
      <c r="C38" s="25" t="str">
        <f t="shared" si="1"/>
        <v/>
      </c>
      <c r="D38" s="11" t="str">
        <f>IF('ACT Reading'!C38="","",IF('ACT Reading'!C38&lt;'ACT E+R to SAT EBRW'!$A$2,'ACT E+R to SAT EBRW'!$B$2,IF('ACT Reading'!C38&gt;'ACT E+R to SAT EBRW'!A$72,'ACT E+R to SAT EBRW'!B$72,VLOOKUP(C38,'ACT E+R to SAT EBRW'!A:B,2,FALSE))))</f>
        <v/>
      </c>
      <c r="E38" s="11" t="str">
        <f>IF('ACT Reading'!B38="","",interceptACTRtoPCR5712_5713+slopeACTRtoPCR5712_5713*B38)</f>
        <v/>
      </c>
      <c r="F38" s="11" t="str">
        <f>IF('ACT Reading'!B38="","", IF(E38&lt;100, 100, IF(E38&gt;200, 200, E38)))</f>
        <v/>
      </c>
      <c r="G38" s="11" t="str">
        <f t="shared" si="0"/>
        <v/>
      </c>
      <c r="H38" s="11" t="str">
        <f>IF('ACT Reading'!B38="","", IF(G38&lt;100, 100, IF(G38&gt;300, 300, G38)))</f>
        <v/>
      </c>
      <c r="I38" s="11" t="str">
        <f>IF('ACT Reading'!B38="","",'SAT EBRW to CBEST R'!$A$2+'SAT EBRW to CBEST R'!$B$2*D38)</f>
        <v/>
      </c>
      <c r="J38" s="11" t="str">
        <f>IF('ACT Reading'!B38="","", IF(I38&lt;20, 20, IF(I38&gt;80, 80, I38)))</f>
        <v/>
      </c>
    </row>
    <row r="39" spans="1:10" x14ac:dyDescent="0.25">
      <c r="A39" s="11">
        <v>38</v>
      </c>
      <c r="B39" s="30"/>
      <c r="C39" s="25" t="str">
        <f t="shared" si="1"/>
        <v/>
      </c>
      <c r="D39" s="11" t="str">
        <f>IF('ACT Reading'!C39="","",IF('ACT Reading'!C39&lt;'ACT E+R to SAT EBRW'!$A$2,'ACT E+R to SAT EBRW'!$B$2,IF('ACT Reading'!C39&gt;'ACT E+R to SAT EBRW'!A$72,'ACT E+R to SAT EBRW'!B$72,VLOOKUP(C39,'ACT E+R to SAT EBRW'!A:B,2,FALSE))))</f>
        <v/>
      </c>
      <c r="E39" s="11" t="str">
        <f>IF('ACT Reading'!B39="","",interceptACTRtoPCR5712_5713+slopeACTRtoPCR5712_5713*B39)</f>
        <v/>
      </c>
      <c r="F39" s="11" t="str">
        <f>IF('ACT Reading'!B39="","", IF(E39&lt;100, 100, IF(E39&gt;200, 200, E39)))</f>
        <v/>
      </c>
      <c r="G39" s="11" t="str">
        <f t="shared" si="0"/>
        <v/>
      </c>
      <c r="H39" s="11" t="str">
        <f>IF('ACT Reading'!B39="","", IF(G39&lt;100, 100, IF(G39&gt;300, 300, G39)))</f>
        <v/>
      </c>
      <c r="I39" s="11" t="str">
        <f>IF('ACT Reading'!B39="","",'SAT EBRW to CBEST R'!$A$2+'SAT EBRW to CBEST R'!$B$2*D39)</f>
        <v/>
      </c>
      <c r="J39" s="11" t="str">
        <f>IF('ACT Reading'!B39="","", IF(I39&lt;20, 20, IF(I39&gt;80, 80, I39)))</f>
        <v/>
      </c>
    </row>
    <row r="40" spans="1:10" x14ac:dyDescent="0.25">
      <c r="A40" s="11">
        <v>39</v>
      </c>
      <c r="B40" s="30"/>
      <c r="C40" s="25" t="str">
        <f t="shared" si="1"/>
        <v/>
      </c>
      <c r="D40" s="11" t="str">
        <f>IF('ACT Reading'!C40="","",IF('ACT Reading'!C40&lt;'ACT E+R to SAT EBRW'!$A$2,'ACT E+R to SAT EBRW'!$B$2,IF('ACT Reading'!C40&gt;'ACT E+R to SAT EBRW'!A$72,'ACT E+R to SAT EBRW'!B$72,VLOOKUP(C40,'ACT E+R to SAT EBRW'!A:B,2,FALSE))))</f>
        <v/>
      </c>
      <c r="E40" s="11" t="str">
        <f>IF('ACT Reading'!B40="","",interceptACTRtoPCR5712_5713+slopeACTRtoPCR5712_5713*B40)</f>
        <v/>
      </c>
      <c r="F40" s="11" t="str">
        <f>IF('ACT Reading'!B40="","", IF(E40&lt;100, 100, IF(E40&gt;200, 200, E40)))</f>
        <v/>
      </c>
      <c r="G40" s="11" t="str">
        <f t="shared" si="0"/>
        <v/>
      </c>
      <c r="H40" s="11" t="str">
        <f>IF('ACT Reading'!B40="","", IF(G40&lt;100, 100, IF(G40&gt;300, 300, G40)))</f>
        <v/>
      </c>
      <c r="I40" s="11" t="str">
        <f>IF('ACT Reading'!B40="","",'SAT EBRW to CBEST R'!$A$2+'SAT EBRW to CBEST R'!$B$2*D40)</f>
        <v/>
      </c>
      <c r="J40" s="11" t="str">
        <f>IF('ACT Reading'!B40="","", IF(I40&lt;20, 20, IF(I40&gt;80, 80, I40)))</f>
        <v/>
      </c>
    </row>
    <row r="41" spans="1:10" x14ac:dyDescent="0.25">
      <c r="A41" s="11">
        <v>40</v>
      </c>
      <c r="B41" s="30"/>
      <c r="C41" s="25" t="str">
        <f t="shared" si="1"/>
        <v/>
      </c>
      <c r="D41" s="11" t="str">
        <f>IF('ACT Reading'!C41="","",IF('ACT Reading'!C41&lt;'ACT E+R to SAT EBRW'!$A$2,'ACT E+R to SAT EBRW'!$B$2,IF('ACT Reading'!C41&gt;'ACT E+R to SAT EBRW'!A$72,'ACT E+R to SAT EBRW'!B$72,VLOOKUP(C41,'ACT E+R to SAT EBRW'!A:B,2,FALSE))))</f>
        <v/>
      </c>
      <c r="E41" s="11" t="str">
        <f>IF('ACT Reading'!B41="","",interceptACTRtoPCR5712_5713+slopeACTRtoPCR5712_5713*B41)</f>
        <v/>
      </c>
      <c r="F41" s="11" t="str">
        <f>IF('ACT Reading'!B41="","", IF(E41&lt;100, 100, IF(E41&gt;200, 200, E41)))</f>
        <v/>
      </c>
      <c r="G41" s="11" t="str">
        <f t="shared" si="0"/>
        <v/>
      </c>
      <c r="H41" s="11" t="str">
        <f>IF('ACT Reading'!B41="","", IF(G41&lt;100, 100, IF(G41&gt;300, 300, G41)))</f>
        <v/>
      </c>
      <c r="I41" s="11" t="str">
        <f>IF('ACT Reading'!B41="","",'SAT EBRW to CBEST R'!$A$2+'SAT EBRW to CBEST R'!$B$2*D41)</f>
        <v/>
      </c>
      <c r="J41" s="11" t="str">
        <f>IF('ACT Reading'!B41="","", IF(I41&lt;20, 20, IF(I41&gt;80, 80, I41)))</f>
        <v/>
      </c>
    </row>
    <row r="42" spans="1:10" x14ac:dyDescent="0.25">
      <c r="A42" s="11">
        <v>41</v>
      </c>
      <c r="B42" s="30"/>
      <c r="C42" s="25" t="str">
        <f t="shared" si="1"/>
        <v/>
      </c>
      <c r="D42" s="11" t="str">
        <f>IF('ACT Reading'!C42="","",IF('ACT Reading'!C42&lt;'ACT E+R to SAT EBRW'!$A$2,'ACT E+R to SAT EBRW'!$B$2,IF('ACT Reading'!C42&gt;'ACT E+R to SAT EBRW'!A$72,'ACT E+R to SAT EBRW'!B$72,VLOOKUP(C42,'ACT E+R to SAT EBRW'!A:B,2,FALSE))))</f>
        <v/>
      </c>
      <c r="E42" s="11" t="str">
        <f>IF('ACT Reading'!B42="","",interceptACTRtoPCR5712_5713+slopeACTRtoPCR5712_5713*B42)</f>
        <v/>
      </c>
      <c r="F42" s="11" t="str">
        <f>IF('ACT Reading'!B42="","", IF(E42&lt;100, 100, IF(E42&gt;200, 200, E42)))</f>
        <v/>
      </c>
      <c r="G42" s="11" t="str">
        <f t="shared" si="0"/>
        <v/>
      </c>
      <c r="H42" s="11" t="str">
        <f>IF('ACT Reading'!B42="","", IF(G42&lt;100, 100, IF(G42&gt;300, 300, G42)))</f>
        <v/>
      </c>
      <c r="I42" s="11" t="str">
        <f>IF('ACT Reading'!B42="","",'SAT EBRW to CBEST R'!$A$2+'SAT EBRW to CBEST R'!$B$2*D42)</f>
        <v/>
      </c>
      <c r="J42" s="11" t="str">
        <f>IF('ACT Reading'!B42="","", IF(I42&lt;20, 20, IF(I42&gt;80, 80, I42)))</f>
        <v/>
      </c>
    </row>
    <row r="43" spans="1:10" x14ac:dyDescent="0.25">
      <c r="A43" s="11">
        <v>42</v>
      </c>
      <c r="B43" s="30"/>
      <c r="C43" s="25" t="str">
        <f t="shared" si="1"/>
        <v/>
      </c>
      <c r="D43" s="11" t="str">
        <f>IF('ACT Reading'!C43="","",IF('ACT Reading'!C43&lt;'ACT E+R to SAT EBRW'!$A$2,'ACT E+R to SAT EBRW'!$B$2,IF('ACT Reading'!C43&gt;'ACT E+R to SAT EBRW'!A$72,'ACT E+R to SAT EBRW'!B$72,VLOOKUP(C43,'ACT E+R to SAT EBRW'!A:B,2,FALSE))))</f>
        <v/>
      </c>
      <c r="E43" s="11" t="str">
        <f>IF('ACT Reading'!B43="","",interceptACTRtoPCR5712_5713+slopeACTRtoPCR5712_5713*B43)</f>
        <v/>
      </c>
      <c r="F43" s="11" t="str">
        <f>IF('ACT Reading'!B43="","", IF(E43&lt;100, 100, IF(E43&gt;200, 200, E43)))</f>
        <v/>
      </c>
      <c r="G43" s="11" t="str">
        <f t="shared" si="0"/>
        <v/>
      </c>
      <c r="H43" s="11" t="str">
        <f>IF('ACT Reading'!B43="","", IF(G43&lt;100, 100, IF(G43&gt;300, 300, G43)))</f>
        <v/>
      </c>
      <c r="I43" s="11" t="str">
        <f>IF('ACT Reading'!B43="","",'SAT EBRW to CBEST R'!$A$2+'SAT EBRW to CBEST R'!$B$2*D43)</f>
        <v/>
      </c>
      <c r="J43" s="11" t="str">
        <f>IF('ACT Reading'!B43="","", IF(I43&lt;20, 20, IF(I43&gt;80, 80, I43)))</f>
        <v/>
      </c>
    </row>
    <row r="44" spans="1:10" x14ac:dyDescent="0.25">
      <c r="A44" s="11">
        <v>43</v>
      </c>
      <c r="B44" s="30"/>
      <c r="C44" s="25" t="str">
        <f t="shared" si="1"/>
        <v/>
      </c>
      <c r="D44" s="11" t="str">
        <f>IF('ACT Reading'!C44="","",IF('ACT Reading'!C44&lt;'ACT E+R to SAT EBRW'!$A$2,'ACT E+R to SAT EBRW'!$B$2,IF('ACT Reading'!C44&gt;'ACT E+R to SAT EBRW'!A$72,'ACT E+R to SAT EBRW'!B$72,VLOOKUP(C44,'ACT E+R to SAT EBRW'!A:B,2,FALSE))))</f>
        <v/>
      </c>
      <c r="E44" s="11" t="str">
        <f>IF('ACT Reading'!B44="","",interceptACTRtoPCR5712_5713+slopeACTRtoPCR5712_5713*B44)</f>
        <v/>
      </c>
      <c r="F44" s="11" t="str">
        <f>IF('ACT Reading'!B44="","", IF(E44&lt;100, 100, IF(E44&gt;200, 200, E44)))</f>
        <v/>
      </c>
      <c r="G44" s="11" t="str">
        <f t="shared" si="0"/>
        <v/>
      </c>
      <c r="H44" s="11" t="str">
        <f>IF('ACT Reading'!B44="","", IF(G44&lt;100, 100, IF(G44&gt;300, 300, G44)))</f>
        <v/>
      </c>
      <c r="I44" s="11" t="str">
        <f>IF('ACT Reading'!B44="","",'SAT EBRW to CBEST R'!$A$2+'SAT EBRW to CBEST R'!$B$2*D44)</f>
        <v/>
      </c>
      <c r="J44" s="11" t="str">
        <f>IF('ACT Reading'!B44="","", IF(I44&lt;20, 20, IF(I44&gt;80, 80, I44)))</f>
        <v/>
      </c>
    </row>
    <row r="45" spans="1:10" x14ac:dyDescent="0.25">
      <c r="A45" s="11">
        <v>44</v>
      </c>
      <c r="B45" s="30"/>
      <c r="C45" s="25" t="str">
        <f t="shared" si="1"/>
        <v/>
      </c>
      <c r="D45" s="11" t="str">
        <f>IF('ACT Reading'!C45="","",IF('ACT Reading'!C45&lt;'ACT E+R to SAT EBRW'!$A$2,'ACT E+R to SAT EBRW'!$B$2,IF('ACT Reading'!C45&gt;'ACT E+R to SAT EBRW'!A$72,'ACT E+R to SAT EBRW'!B$72,VLOOKUP(C45,'ACT E+R to SAT EBRW'!A:B,2,FALSE))))</f>
        <v/>
      </c>
      <c r="E45" s="11" t="str">
        <f>IF('ACT Reading'!B45="","",interceptACTRtoPCR5712_5713+slopeACTRtoPCR5712_5713*B45)</f>
        <v/>
      </c>
      <c r="F45" s="11" t="str">
        <f>IF('ACT Reading'!B45="","", IF(E45&lt;100, 100, IF(E45&gt;200, 200, E45)))</f>
        <v/>
      </c>
      <c r="G45" s="11" t="str">
        <f t="shared" si="0"/>
        <v/>
      </c>
      <c r="H45" s="11" t="str">
        <f>IF('ACT Reading'!B45="","", IF(G45&lt;100, 100, IF(G45&gt;300, 300, G45)))</f>
        <v/>
      </c>
      <c r="I45" s="11" t="str">
        <f>IF('ACT Reading'!B45="","",'SAT EBRW to CBEST R'!$A$2+'SAT EBRW to CBEST R'!$B$2*D45)</f>
        <v/>
      </c>
      <c r="J45" s="11" t="str">
        <f>IF('ACT Reading'!B45="","", IF(I45&lt;20, 20, IF(I45&gt;80, 80, I45)))</f>
        <v/>
      </c>
    </row>
    <row r="46" spans="1:10" x14ac:dyDescent="0.25">
      <c r="A46" s="11">
        <v>45</v>
      </c>
      <c r="B46" s="30"/>
      <c r="C46" s="25" t="str">
        <f t="shared" si="1"/>
        <v/>
      </c>
      <c r="D46" s="11" t="str">
        <f>IF('ACT Reading'!C46="","",IF('ACT Reading'!C46&lt;'ACT E+R to SAT EBRW'!$A$2,'ACT E+R to SAT EBRW'!$B$2,IF('ACT Reading'!C46&gt;'ACT E+R to SAT EBRW'!A$72,'ACT E+R to SAT EBRW'!B$72,VLOOKUP(C46,'ACT E+R to SAT EBRW'!A:B,2,FALSE))))</f>
        <v/>
      </c>
      <c r="E46" s="11" t="str">
        <f>IF('ACT Reading'!B46="","",interceptACTRtoPCR5712_5713+slopeACTRtoPCR5712_5713*B46)</f>
        <v/>
      </c>
      <c r="F46" s="11" t="str">
        <f>IF('ACT Reading'!B46="","", IF(E46&lt;100, 100, IF(E46&gt;200, 200, E46)))</f>
        <v/>
      </c>
      <c r="G46" s="11" t="str">
        <f t="shared" si="0"/>
        <v/>
      </c>
      <c r="H46" s="11" t="str">
        <f>IF('ACT Reading'!B46="","", IF(G46&lt;100, 100, IF(G46&gt;300, 300, G46)))</f>
        <v/>
      </c>
      <c r="I46" s="11" t="str">
        <f>IF('ACT Reading'!B46="","",'SAT EBRW to CBEST R'!$A$2+'SAT EBRW to CBEST R'!$B$2*D46)</f>
        <v/>
      </c>
      <c r="J46" s="11" t="str">
        <f>IF('ACT Reading'!B46="","", IF(I46&lt;20, 20, IF(I46&gt;80, 80, I46)))</f>
        <v/>
      </c>
    </row>
    <row r="47" spans="1:10" x14ac:dyDescent="0.25">
      <c r="A47" s="11">
        <v>46</v>
      </c>
      <c r="B47" s="30"/>
      <c r="C47" s="25" t="str">
        <f t="shared" si="1"/>
        <v/>
      </c>
      <c r="D47" s="11" t="str">
        <f>IF('ACT Reading'!C47="","",IF('ACT Reading'!C47&lt;'ACT E+R to SAT EBRW'!$A$2,'ACT E+R to SAT EBRW'!$B$2,IF('ACT Reading'!C47&gt;'ACT E+R to SAT EBRW'!A$72,'ACT E+R to SAT EBRW'!B$72,VLOOKUP(C47,'ACT E+R to SAT EBRW'!A:B,2,FALSE))))</f>
        <v/>
      </c>
      <c r="E47" s="11" t="str">
        <f>IF('ACT Reading'!B47="","",interceptACTRtoPCR5712_5713+slopeACTRtoPCR5712_5713*B47)</f>
        <v/>
      </c>
      <c r="F47" s="11" t="str">
        <f>IF('ACT Reading'!B47="","", IF(E47&lt;100, 100, IF(E47&gt;200, 200, E47)))</f>
        <v/>
      </c>
      <c r="G47" s="11" t="str">
        <f t="shared" si="0"/>
        <v/>
      </c>
      <c r="H47" s="11" t="str">
        <f>IF('ACT Reading'!B47="","", IF(G47&lt;100, 100, IF(G47&gt;300, 300, G47)))</f>
        <v/>
      </c>
      <c r="I47" s="11" t="str">
        <f>IF('ACT Reading'!B47="","",'SAT EBRW to CBEST R'!$A$2+'SAT EBRW to CBEST R'!$B$2*D47)</f>
        <v/>
      </c>
      <c r="J47" s="11" t="str">
        <f>IF('ACT Reading'!B47="","", IF(I47&lt;20, 20, IF(I47&gt;80, 80, I47)))</f>
        <v/>
      </c>
    </row>
    <row r="48" spans="1:10" x14ac:dyDescent="0.25">
      <c r="A48" s="11">
        <v>47</v>
      </c>
      <c r="B48" s="30"/>
      <c r="C48" s="25" t="str">
        <f t="shared" si="1"/>
        <v/>
      </c>
      <c r="D48" s="11" t="str">
        <f>IF('ACT Reading'!C48="","",IF('ACT Reading'!C48&lt;'ACT E+R to SAT EBRW'!$A$2,'ACT E+R to SAT EBRW'!$B$2,IF('ACT Reading'!C48&gt;'ACT E+R to SAT EBRW'!A$72,'ACT E+R to SAT EBRW'!B$72,VLOOKUP(C48,'ACT E+R to SAT EBRW'!A:B,2,FALSE))))</f>
        <v/>
      </c>
      <c r="E48" s="11" t="str">
        <f>IF('ACT Reading'!B48="","",interceptACTRtoPCR5712_5713+slopeACTRtoPCR5712_5713*B48)</f>
        <v/>
      </c>
      <c r="F48" s="11" t="str">
        <f>IF('ACT Reading'!B48="","", IF(E48&lt;100, 100, IF(E48&gt;200, 200, E48)))</f>
        <v/>
      </c>
      <c r="G48" s="11" t="str">
        <f t="shared" si="0"/>
        <v/>
      </c>
      <c r="H48" s="11" t="str">
        <f>IF('ACT Reading'!B48="","", IF(G48&lt;100, 100, IF(G48&gt;300, 300, G48)))</f>
        <v/>
      </c>
      <c r="I48" s="11" t="str">
        <f>IF('ACT Reading'!B48="","",'SAT EBRW to CBEST R'!$A$2+'SAT EBRW to CBEST R'!$B$2*D48)</f>
        <v/>
      </c>
      <c r="J48" s="11" t="str">
        <f>IF('ACT Reading'!B48="","", IF(I48&lt;20, 20, IF(I48&gt;80, 80, I48)))</f>
        <v/>
      </c>
    </row>
    <row r="49" spans="1:10" x14ac:dyDescent="0.25">
      <c r="A49" s="11">
        <v>48</v>
      </c>
      <c r="B49" s="30"/>
      <c r="C49" s="25" t="str">
        <f t="shared" si="1"/>
        <v/>
      </c>
      <c r="D49" s="11" t="str">
        <f>IF('ACT Reading'!C49="","",IF('ACT Reading'!C49&lt;'ACT E+R to SAT EBRW'!$A$2,'ACT E+R to SAT EBRW'!$B$2,IF('ACT Reading'!C49&gt;'ACT E+R to SAT EBRW'!A$72,'ACT E+R to SAT EBRW'!B$72,VLOOKUP(C49,'ACT E+R to SAT EBRW'!A:B,2,FALSE))))</f>
        <v/>
      </c>
      <c r="E49" s="11" t="str">
        <f>IF('ACT Reading'!B49="","",interceptACTRtoPCR5712_5713+slopeACTRtoPCR5712_5713*B49)</f>
        <v/>
      </c>
      <c r="F49" s="11" t="str">
        <f>IF('ACT Reading'!B49="","", IF(E49&lt;100, 100, IF(E49&gt;200, 200, E49)))</f>
        <v/>
      </c>
      <c r="G49" s="11" t="str">
        <f t="shared" si="0"/>
        <v/>
      </c>
      <c r="H49" s="11" t="str">
        <f>IF('ACT Reading'!B49="","", IF(G49&lt;100, 100, IF(G49&gt;300, 300, G49)))</f>
        <v/>
      </c>
      <c r="I49" s="11" t="str">
        <f>IF('ACT Reading'!B49="","",'SAT EBRW to CBEST R'!$A$2+'SAT EBRW to CBEST R'!$B$2*D49)</f>
        <v/>
      </c>
      <c r="J49" s="11" t="str">
        <f>IF('ACT Reading'!B49="","", IF(I49&lt;20, 20, IF(I49&gt;80, 80, I49)))</f>
        <v/>
      </c>
    </row>
    <row r="50" spans="1:10" x14ac:dyDescent="0.25">
      <c r="A50" s="11">
        <v>49</v>
      </c>
      <c r="B50" s="30"/>
      <c r="C50" s="25" t="str">
        <f t="shared" si="1"/>
        <v/>
      </c>
      <c r="D50" s="11" t="str">
        <f>IF('ACT Reading'!C50="","",IF('ACT Reading'!C50&lt;'ACT E+R to SAT EBRW'!$A$2,'ACT E+R to SAT EBRW'!$B$2,IF('ACT Reading'!C50&gt;'ACT E+R to SAT EBRW'!A$72,'ACT E+R to SAT EBRW'!B$72,VLOOKUP(C50,'ACT E+R to SAT EBRW'!A:B,2,FALSE))))</f>
        <v/>
      </c>
      <c r="E50" s="11" t="str">
        <f>IF('ACT Reading'!B50="","",interceptACTRtoPCR5712_5713+slopeACTRtoPCR5712_5713*B50)</f>
        <v/>
      </c>
      <c r="F50" s="11" t="str">
        <f>IF('ACT Reading'!B50="","", IF(E50&lt;100, 100, IF(E50&gt;200, 200, E50)))</f>
        <v/>
      </c>
      <c r="G50" s="11" t="str">
        <f t="shared" si="0"/>
        <v/>
      </c>
      <c r="H50" s="11" t="str">
        <f>IF('ACT Reading'!B50="","", IF(G50&lt;100, 100, IF(G50&gt;300, 300, G50)))</f>
        <v/>
      </c>
      <c r="I50" s="11" t="str">
        <f>IF('ACT Reading'!B50="","",'SAT EBRW to CBEST R'!$A$2+'SAT EBRW to CBEST R'!$B$2*D50)</f>
        <v/>
      </c>
      <c r="J50" s="11" t="str">
        <f>IF('ACT Reading'!B50="","", IF(I50&lt;20, 20, IF(I50&gt;80, 80, I50)))</f>
        <v/>
      </c>
    </row>
    <row r="51" spans="1:10" x14ac:dyDescent="0.25">
      <c r="A51" s="11">
        <v>50</v>
      </c>
      <c r="B51" s="30"/>
      <c r="C51" s="25" t="str">
        <f t="shared" si="1"/>
        <v/>
      </c>
      <c r="D51" s="11" t="str">
        <f>IF('ACT Reading'!C51="","",IF('ACT Reading'!C51&lt;'ACT E+R to SAT EBRW'!$A$2,'ACT E+R to SAT EBRW'!$B$2,IF('ACT Reading'!C51&gt;'ACT E+R to SAT EBRW'!A$72,'ACT E+R to SAT EBRW'!B$72,VLOOKUP(C51,'ACT E+R to SAT EBRW'!A:B,2,FALSE))))</f>
        <v/>
      </c>
      <c r="E51" s="11" t="str">
        <f>IF('ACT Reading'!B51="","",interceptACTRtoPCR5712_5713+slopeACTRtoPCR5712_5713*B51)</f>
        <v/>
      </c>
      <c r="F51" s="11" t="str">
        <f>IF('ACT Reading'!B51="","", IF(E51&lt;100, 100, IF(E51&gt;200, 200, E51)))</f>
        <v/>
      </c>
      <c r="G51" s="11" t="str">
        <f t="shared" si="0"/>
        <v/>
      </c>
      <c r="H51" s="11" t="str">
        <f>IF('ACT Reading'!B51="","", IF(G51&lt;100, 100, IF(G51&gt;300, 300, G51)))</f>
        <v/>
      </c>
      <c r="I51" s="11" t="str">
        <f>IF('ACT Reading'!B51="","",'SAT EBRW to CBEST R'!$A$2+'SAT EBRW to CBEST R'!$B$2*D51)</f>
        <v/>
      </c>
      <c r="J51" s="11" t="str">
        <f>IF('ACT Reading'!B51="","", IF(I51&lt;20, 20, IF(I51&gt;80, 80, I51)))</f>
        <v/>
      </c>
    </row>
    <row r="52" spans="1:10" x14ac:dyDescent="0.25">
      <c r="A52" s="11">
        <v>51</v>
      </c>
      <c r="B52" s="30"/>
      <c r="C52" s="25" t="str">
        <f t="shared" si="1"/>
        <v/>
      </c>
      <c r="D52" s="11" t="str">
        <f>IF('ACT Reading'!C52="","",IF('ACT Reading'!C52&lt;'ACT E+R to SAT EBRW'!$A$2,'ACT E+R to SAT EBRW'!$B$2,IF('ACT Reading'!C52&gt;'ACT E+R to SAT EBRW'!A$72,'ACT E+R to SAT EBRW'!B$72,VLOOKUP(C52,'ACT E+R to SAT EBRW'!A:B,2,FALSE))))</f>
        <v/>
      </c>
      <c r="E52" s="11" t="str">
        <f>IF('ACT Reading'!B52="","",interceptACTRtoPCR5712_5713+slopeACTRtoPCR5712_5713*B52)</f>
        <v/>
      </c>
      <c r="F52" s="11" t="str">
        <f>IF('ACT Reading'!B52="","", IF(E52&lt;100, 100, IF(E52&gt;200, 200, E52)))</f>
        <v/>
      </c>
      <c r="G52" s="11" t="str">
        <f t="shared" si="0"/>
        <v/>
      </c>
      <c r="H52" s="11" t="str">
        <f>IF('ACT Reading'!B52="","", IF(G52&lt;100, 100, IF(G52&gt;300, 300, G52)))</f>
        <v/>
      </c>
      <c r="I52" s="11" t="str">
        <f>IF('ACT Reading'!B52="","",'SAT EBRW to CBEST R'!$A$2+'SAT EBRW to CBEST R'!$B$2*D52)</f>
        <v/>
      </c>
      <c r="J52" s="11" t="str">
        <f>IF('ACT Reading'!B52="","", IF(I52&lt;20, 20, IF(I52&gt;80, 80, I52)))</f>
        <v/>
      </c>
    </row>
    <row r="53" spans="1:10" x14ac:dyDescent="0.25">
      <c r="A53" s="11">
        <v>52</v>
      </c>
      <c r="B53" s="30"/>
      <c r="C53" s="25" t="str">
        <f t="shared" si="1"/>
        <v/>
      </c>
      <c r="D53" s="11" t="str">
        <f>IF('ACT Reading'!C53="","",IF('ACT Reading'!C53&lt;'ACT E+R to SAT EBRW'!$A$2,'ACT E+R to SAT EBRW'!$B$2,IF('ACT Reading'!C53&gt;'ACT E+R to SAT EBRW'!A$72,'ACT E+R to SAT EBRW'!B$72,VLOOKUP(C53,'ACT E+R to SAT EBRW'!A:B,2,FALSE))))</f>
        <v/>
      </c>
      <c r="E53" s="11" t="str">
        <f>IF('ACT Reading'!B53="","",interceptACTRtoPCR5712_5713+slopeACTRtoPCR5712_5713*B53)</f>
        <v/>
      </c>
      <c r="F53" s="11" t="str">
        <f>IF('ACT Reading'!B53="","", IF(E53&lt;100, 100, IF(E53&gt;200, 200, E53)))</f>
        <v/>
      </c>
      <c r="G53" s="11" t="str">
        <f t="shared" si="0"/>
        <v/>
      </c>
      <c r="H53" s="11" t="str">
        <f>IF('ACT Reading'!B53="","", IF(G53&lt;100, 100, IF(G53&gt;300, 300, G53)))</f>
        <v/>
      </c>
      <c r="I53" s="11" t="str">
        <f>IF('ACT Reading'!B53="","",'SAT EBRW to CBEST R'!$A$2+'SAT EBRW to CBEST R'!$B$2*D53)</f>
        <v/>
      </c>
      <c r="J53" s="11" t="str">
        <f>IF('ACT Reading'!B53="","", IF(I53&lt;20, 20, IF(I53&gt;80, 80, I53)))</f>
        <v/>
      </c>
    </row>
    <row r="54" spans="1:10" x14ac:dyDescent="0.25">
      <c r="A54" s="11">
        <v>53</v>
      </c>
      <c r="B54" s="30"/>
      <c r="C54" s="25" t="str">
        <f t="shared" si="1"/>
        <v/>
      </c>
      <c r="D54" s="11" t="str">
        <f>IF('ACT Reading'!C54="","",IF('ACT Reading'!C54&lt;'ACT E+R to SAT EBRW'!$A$2,'ACT E+R to SAT EBRW'!$B$2,IF('ACT Reading'!C54&gt;'ACT E+R to SAT EBRW'!A$72,'ACT E+R to SAT EBRW'!B$72,VLOOKUP(C54,'ACT E+R to SAT EBRW'!A:B,2,FALSE))))</f>
        <v/>
      </c>
      <c r="E54" s="11" t="str">
        <f>IF('ACT Reading'!B54="","",interceptACTRtoPCR5712_5713+slopeACTRtoPCR5712_5713*B54)</f>
        <v/>
      </c>
      <c r="F54" s="11" t="str">
        <f>IF('ACT Reading'!B54="","", IF(E54&lt;100, 100, IF(E54&gt;200, 200, E54)))</f>
        <v/>
      </c>
      <c r="G54" s="11" t="str">
        <f t="shared" si="0"/>
        <v/>
      </c>
      <c r="H54" s="11" t="str">
        <f>IF('ACT Reading'!B54="","", IF(G54&lt;100, 100, IF(G54&gt;300, 300, G54)))</f>
        <v/>
      </c>
      <c r="I54" s="11" t="str">
        <f>IF('ACT Reading'!B54="","",'SAT EBRW to CBEST R'!$A$2+'SAT EBRW to CBEST R'!$B$2*D54)</f>
        <v/>
      </c>
      <c r="J54" s="11" t="str">
        <f>IF('ACT Reading'!B54="","", IF(I54&lt;20, 20, IF(I54&gt;80, 80, I54)))</f>
        <v/>
      </c>
    </row>
    <row r="55" spans="1:10" x14ac:dyDescent="0.25">
      <c r="A55" s="11">
        <v>54</v>
      </c>
      <c r="B55" s="30"/>
      <c r="C55" s="25" t="str">
        <f t="shared" si="1"/>
        <v/>
      </c>
      <c r="D55" s="11" t="str">
        <f>IF('ACT Reading'!C55="","",IF('ACT Reading'!C55&lt;'ACT E+R to SAT EBRW'!$A$2,'ACT E+R to SAT EBRW'!$B$2,IF('ACT Reading'!C55&gt;'ACT E+R to SAT EBRW'!A$72,'ACT E+R to SAT EBRW'!B$72,VLOOKUP(C55,'ACT E+R to SAT EBRW'!A:B,2,FALSE))))</f>
        <v/>
      </c>
      <c r="E55" s="11" t="str">
        <f>IF('ACT Reading'!B55="","",interceptACTRtoPCR5712_5713+slopeACTRtoPCR5712_5713*B55)</f>
        <v/>
      </c>
      <c r="F55" s="11" t="str">
        <f>IF('ACT Reading'!B55="","", IF(E55&lt;100, 100, IF(E55&gt;200, 200, E55)))</f>
        <v/>
      </c>
      <c r="G55" s="11" t="str">
        <f t="shared" si="0"/>
        <v/>
      </c>
      <c r="H55" s="11" t="str">
        <f>IF('ACT Reading'!B55="","", IF(G55&lt;100, 100, IF(G55&gt;300, 300, G55)))</f>
        <v/>
      </c>
      <c r="I55" s="11" t="str">
        <f>IF('ACT Reading'!B55="","",'SAT EBRW to CBEST R'!$A$2+'SAT EBRW to CBEST R'!$B$2*D55)</f>
        <v/>
      </c>
      <c r="J55" s="11" t="str">
        <f>IF('ACT Reading'!B55="","", IF(I55&lt;20, 20, IF(I55&gt;80, 80, I55)))</f>
        <v/>
      </c>
    </row>
    <row r="56" spans="1:10" x14ac:dyDescent="0.25">
      <c r="A56" s="11">
        <v>55</v>
      </c>
      <c r="B56" s="30"/>
      <c r="C56" s="25" t="str">
        <f t="shared" si="1"/>
        <v/>
      </c>
      <c r="D56" s="11" t="str">
        <f>IF('ACT Reading'!C56="","",IF('ACT Reading'!C56&lt;'ACT E+R to SAT EBRW'!$A$2,'ACT E+R to SAT EBRW'!$B$2,IF('ACT Reading'!C56&gt;'ACT E+R to SAT EBRW'!A$72,'ACT E+R to SAT EBRW'!B$72,VLOOKUP(C56,'ACT E+R to SAT EBRW'!A:B,2,FALSE))))</f>
        <v/>
      </c>
      <c r="E56" s="11" t="str">
        <f>IF('ACT Reading'!B56="","",interceptACTRtoPCR5712_5713+slopeACTRtoPCR5712_5713*B56)</f>
        <v/>
      </c>
      <c r="F56" s="11" t="str">
        <f>IF('ACT Reading'!B56="","", IF(E56&lt;100, 100, IF(E56&gt;200, 200, E56)))</f>
        <v/>
      </c>
      <c r="G56" s="11" t="str">
        <f t="shared" si="0"/>
        <v/>
      </c>
      <c r="H56" s="11" t="str">
        <f>IF('ACT Reading'!B56="","", IF(G56&lt;100, 100, IF(G56&gt;300, 300, G56)))</f>
        <v/>
      </c>
      <c r="I56" s="11" t="str">
        <f>IF('ACT Reading'!B56="","",'SAT EBRW to CBEST R'!$A$2+'SAT EBRW to CBEST R'!$B$2*D56)</f>
        <v/>
      </c>
      <c r="J56" s="11" t="str">
        <f>IF('ACT Reading'!B56="","", IF(I56&lt;20, 20, IF(I56&gt;80, 80, I56)))</f>
        <v/>
      </c>
    </row>
    <row r="57" spans="1:10" x14ac:dyDescent="0.25">
      <c r="A57" s="11">
        <v>56</v>
      </c>
      <c r="B57" s="30"/>
      <c r="C57" s="25" t="str">
        <f t="shared" si="1"/>
        <v/>
      </c>
      <c r="D57" s="11" t="str">
        <f>IF('ACT Reading'!C57="","",IF('ACT Reading'!C57&lt;'ACT E+R to SAT EBRW'!$A$2,'ACT E+R to SAT EBRW'!$B$2,IF('ACT Reading'!C57&gt;'ACT E+R to SAT EBRW'!A$72,'ACT E+R to SAT EBRW'!B$72,VLOOKUP(C57,'ACT E+R to SAT EBRW'!A:B,2,FALSE))))</f>
        <v/>
      </c>
      <c r="E57" s="11" t="str">
        <f>IF('ACT Reading'!B57="","",interceptACTRtoPCR5712_5713+slopeACTRtoPCR5712_5713*B57)</f>
        <v/>
      </c>
      <c r="F57" s="11" t="str">
        <f>IF('ACT Reading'!B57="","", IF(E57&lt;100, 100, IF(E57&gt;200, 200, E57)))</f>
        <v/>
      </c>
      <c r="G57" s="11" t="str">
        <f t="shared" si="0"/>
        <v/>
      </c>
      <c r="H57" s="11" t="str">
        <f>IF('ACT Reading'!B57="","", IF(G57&lt;100, 100, IF(G57&gt;300, 300, G57)))</f>
        <v/>
      </c>
      <c r="I57" s="11" t="str">
        <f>IF('ACT Reading'!B57="","",'SAT EBRW to CBEST R'!$A$2+'SAT EBRW to CBEST R'!$B$2*D57)</f>
        <v/>
      </c>
      <c r="J57" s="11" t="str">
        <f>IF('ACT Reading'!B57="","", IF(I57&lt;20, 20, IF(I57&gt;80, 80, I57)))</f>
        <v/>
      </c>
    </row>
    <row r="58" spans="1:10" x14ac:dyDescent="0.25">
      <c r="A58" s="11">
        <v>57</v>
      </c>
      <c r="B58" s="30"/>
      <c r="C58" s="25" t="str">
        <f t="shared" si="1"/>
        <v/>
      </c>
      <c r="D58" s="11" t="str">
        <f>IF('ACT Reading'!C58="","",IF('ACT Reading'!C58&lt;'ACT E+R to SAT EBRW'!$A$2,'ACT E+R to SAT EBRW'!$B$2,IF('ACT Reading'!C58&gt;'ACT E+R to SAT EBRW'!A$72,'ACT E+R to SAT EBRW'!B$72,VLOOKUP(C58,'ACT E+R to SAT EBRW'!A:B,2,FALSE))))</f>
        <v/>
      </c>
      <c r="E58" s="11" t="str">
        <f>IF('ACT Reading'!B58="","",interceptACTRtoPCR5712_5713+slopeACTRtoPCR5712_5713*B58)</f>
        <v/>
      </c>
      <c r="F58" s="11" t="str">
        <f>IF('ACT Reading'!B58="","", IF(E58&lt;100, 100, IF(E58&gt;200, 200, E58)))</f>
        <v/>
      </c>
      <c r="G58" s="11" t="str">
        <f t="shared" si="0"/>
        <v/>
      </c>
      <c r="H58" s="11" t="str">
        <f>IF('ACT Reading'!B58="","", IF(G58&lt;100, 100, IF(G58&gt;300, 300, G58)))</f>
        <v/>
      </c>
      <c r="I58" s="11" t="str">
        <f>IF('ACT Reading'!B58="","",'SAT EBRW to CBEST R'!$A$2+'SAT EBRW to CBEST R'!$B$2*D58)</f>
        <v/>
      </c>
      <c r="J58" s="11" t="str">
        <f>IF('ACT Reading'!B58="","", IF(I58&lt;20, 20, IF(I58&gt;80, 80, I58)))</f>
        <v/>
      </c>
    </row>
    <row r="59" spans="1:10" x14ac:dyDescent="0.25">
      <c r="A59" s="11">
        <v>58</v>
      </c>
      <c r="B59" s="30"/>
      <c r="C59" s="25" t="str">
        <f t="shared" si="1"/>
        <v/>
      </c>
      <c r="D59" s="11" t="str">
        <f>IF('ACT Reading'!C59="","",IF('ACT Reading'!C59&lt;'ACT E+R to SAT EBRW'!$A$2,'ACT E+R to SAT EBRW'!$B$2,IF('ACT Reading'!C59&gt;'ACT E+R to SAT EBRW'!A$72,'ACT E+R to SAT EBRW'!B$72,VLOOKUP(C59,'ACT E+R to SAT EBRW'!A:B,2,FALSE))))</f>
        <v/>
      </c>
      <c r="E59" s="11" t="str">
        <f>IF('ACT Reading'!B59="","",interceptACTRtoPCR5712_5713+slopeACTRtoPCR5712_5713*B59)</f>
        <v/>
      </c>
      <c r="F59" s="11" t="str">
        <f>IF('ACT Reading'!B59="","", IF(E59&lt;100, 100, IF(E59&gt;200, 200, E59)))</f>
        <v/>
      </c>
      <c r="G59" s="11" t="str">
        <f t="shared" si="0"/>
        <v/>
      </c>
      <c r="H59" s="11" t="str">
        <f>IF('ACT Reading'!B59="","", IF(G59&lt;100, 100, IF(G59&gt;300, 300, G59)))</f>
        <v/>
      </c>
      <c r="I59" s="11" t="str">
        <f>IF('ACT Reading'!B59="","",'SAT EBRW to CBEST R'!$A$2+'SAT EBRW to CBEST R'!$B$2*D59)</f>
        <v/>
      </c>
      <c r="J59" s="11" t="str">
        <f>IF('ACT Reading'!B59="","", IF(I59&lt;20, 20, IF(I59&gt;80, 80, I59)))</f>
        <v/>
      </c>
    </row>
    <row r="60" spans="1:10" x14ac:dyDescent="0.25">
      <c r="A60" s="11">
        <v>59</v>
      </c>
      <c r="B60" s="30"/>
      <c r="C60" s="25" t="str">
        <f t="shared" si="1"/>
        <v/>
      </c>
      <c r="D60" s="11" t="str">
        <f>IF('ACT Reading'!C60="","",IF('ACT Reading'!C60&lt;'ACT E+R to SAT EBRW'!$A$2,'ACT E+R to SAT EBRW'!$B$2,IF('ACT Reading'!C60&gt;'ACT E+R to SAT EBRW'!A$72,'ACT E+R to SAT EBRW'!B$72,VLOOKUP(C60,'ACT E+R to SAT EBRW'!A:B,2,FALSE))))</f>
        <v/>
      </c>
      <c r="E60" s="11" t="str">
        <f>IF('ACT Reading'!B60="","",interceptACTRtoPCR5712_5713+slopeACTRtoPCR5712_5713*B60)</f>
        <v/>
      </c>
      <c r="F60" s="11" t="str">
        <f>IF('ACT Reading'!B60="","", IF(E60&lt;100, 100, IF(E60&gt;200, 200, E60)))</f>
        <v/>
      </c>
      <c r="G60" s="11" t="str">
        <f t="shared" si="0"/>
        <v/>
      </c>
      <c r="H60" s="11" t="str">
        <f>IF('ACT Reading'!B60="","", IF(G60&lt;100, 100, IF(G60&gt;300, 300, G60)))</f>
        <v/>
      </c>
      <c r="I60" s="11" t="str">
        <f>IF('ACT Reading'!B60="","",'SAT EBRW to CBEST R'!$A$2+'SAT EBRW to CBEST R'!$B$2*D60)</f>
        <v/>
      </c>
      <c r="J60" s="11" t="str">
        <f>IF('ACT Reading'!B60="","", IF(I60&lt;20, 20, IF(I60&gt;80, 80, I60)))</f>
        <v/>
      </c>
    </row>
    <row r="61" spans="1:10" x14ac:dyDescent="0.25">
      <c r="A61" s="11">
        <v>60</v>
      </c>
      <c r="B61" s="30"/>
      <c r="C61" s="25" t="str">
        <f t="shared" si="1"/>
        <v/>
      </c>
      <c r="D61" s="11" t="str">
        <f>IF('ACT Reading'!C61="","",IF('ACT Reading'!C61&lt;'ACT E+R to SAT EBRW'!$A$2,'ACT E+R to SAT EBRW'!$B$2,IF('ACT Reading'!C61&gt;'ACT E+R to SAT EBRW'!A$72,'ACT E+R to SAT EBRW'!B$72,VLOOKUP(C61,'ACT E+R to SAT EBRW'!A:B,2,FALSE))))</f>
        <v/>
      </c>
      <c r="E61" s="11" t="str">
        <f>IF('ACT Reading'!B61="","",interceptACTRtoPCR5712_5713+slopeACTRtoPCR5712_5713*B61)</f>
        <v/>
      </c>
      <c r="F61" s="11" t="str">
        <f>IF('ACT Reading'!B61="","", IF(E61&lt;100, 100, IF(E61&gt;200, 200, E61)))</f>
        <v/>
      </c>
      <c r="G61" s="11" t="str">
        <f t="shared" si="0"/>
        <v/>
      </c>
      <c r="H61" s="11" t="str">
        <f>IF('ACT Reading'!B61="","", IF(G61&lt;100, 100, IF(G61&gt;300, 300, G61)))</f>
        <v/>
      </c>
      <c r="I61" s="11" t="str">
        <f>IF('ACT Reading'!B61="","",'SAT EBRW to CBEST R'!$A$2+'SAT EBRW to CBEST R'!$B$2*D61)</f>
        <v/>
      </c>
      <c r="J61" s="11" t="str">
        <f>IF('ACT Reading'!B61="","", IF(I61&lt;20, 20, IF(I61&gt;80, 80, I61)))</f>
        <v/>
      </c>
    </row>
    <row r="62" spans="1:10" x14ac:dyDescent="0.25">
      <c r="A62" s="11">
        <v>61</v>
      </c>
      <c r="B62" s="30"/>
      <c r="C62" s="25" t="str">
        <f t="shared" si="1"/>
        <v/>
      </c>
      <c r="D62" s="11" t="str">
        <f>IF('ACT Reading'!C62="","",IF('ACT Reading'!C62&lt;'ACT E+R to SAT EBRW'!$A$2,'ACT E+R to SAT EBRW'!$B$2,IF('ACT Reading'!C62&gt;'ACT E+R to SAT EBRW'!A$72,'ACT E+R to SAT EBRW'!B$72,VLOOKUP(C62,'ACT E+R to SAT EBRW'!A:B,2,FALSE))))</f>
        <v/>
      </c>
      <c r="E62" s="11" t="str">
        <f>IF('ACT Reading'!B62="","",interceptACTRtoPCR5712_5713+slopeACTRtoPCR5712_5713*B62)</f>
        <v/>
      </c>
      <c r="F62" s="11" t="str">
        <f>IF('ACT Reading'!B62="","", IF(E62&lt;100, 100, IF(E62&gt;200, 200, E62)))</f>
        <v/>
      </c>
      <c r="G62" s="11" t="str">
        <f t="shared" si="0"/>
        <v/>
      </c>
      <c r="H62" s="11" t="str">
        <f>IF('ACT Reading'!B62="","", IF(G62&lt;100, 100, IF(G62&gt;300, 300, G62)))</f>
        <v/>
      </c>
      <c r="I62" s="11" t="str">
        <f>IF('ACT Reading'!B62="","",'SAT EBRW to CBEST R'!$A$2+'SAT EBRW to CBEST R'!$B$2*D62)</f>
        <v/>
      </c>
      <c r="J62" s="11" t="str">
        <f>IF('ACT Reading'!B62="","", IF(I62&lt;20, 20, IF(I62&gt;80, 80, I62)))</f>
        <v/>
      </c>
    </row>
    <row r="63" spans="1:10" x14ac:dyDescent="0.25">
      <c r="A63" s="11">
        <v>62</v>
      </c>
      <c r="B63" s="30"/>
      <c r="C63" s="25" t="str">
        <f t="shared" si="1"/>
        <v/>
      </c>
      <c r="D63" s="11" t="str">
        <f>IF('ACT Reading'!C63="","",IF('ACT Reading'!C63&lt;'ACT E+R to SAT EBRW'!$A$2,'ACT E+R to SAT EBRW'!$B$2,IF('ACT Reading'!C63&gt;'ACT E+R to SAT EBRW'!A$72,'ACT E+R to SAT EBRW'!B$72,VLOOKUP(C63,'ACT E+R to SAT EBRW'!A:B,2,FALSE))))</f>
        <v/>
      </c>
      <c r="E63" s="11" t="str">
        <f>IF('ACT Reading'!B63="","",interceptACTRtoPCR5712_5713+slopeACTRtoPCR5712_5713*B63)</f>
        <v/>
      </c>
      <c r="F63" s="11" t="str">
        <f>IF('ACT Reading'!B63="","", IF(E63&lt;100, 100, IF(E63&gt;200, 200, E63)))</f>
        <v/>
      </c>
      <c r="G63" s="11" t="str">
        <f t="shared" si="0"/>
        <v/>
      </c>
      <c r="H63" s="11" t="str">
        <f>IF('ACT Reading'!B63="","", IF(G63&lt;100, 100, IF(G63&gt;300, 300, G63)))</f>
        <v/>
      </c>
      <c r="I63" s="11" t="str">
        <f>IF('ACT Reading'!B63="","",'SAT EBRW to CBEST R'!$A$2+'SAT EBRW to CBEST R'!$B$2*D63)</f>
        <v/>
      </c>
      <c r="J63" s="11" t="str">
        <f>IF('ACT Reading'!B63="","", IF(I63&lt;20, 20, IF(I63&gt;80, 80, I63)))</f>
        <v/>
      </c>
    </row>
    <row r="64" spans="1:10" x14ac:dyDescent="0.25">
      <c r="A64" s="11">
        <v>63</v>
      </c>
      <c r="B64" s="30"/>
      <c r="C64" s="25" t="str">
        <f t="shared" si="1"/>
        <v/>
      </c>
      <c r="D64" s="11" t="str">
        <f>IF('ACT Reading'!C64="","",IF('ACT Reading'!C64&lt;'ACT E+R to SAT EBRW'!$A$2,'ACT E+R to SAT EBRW'!$B$2,IF('ACT Reading'!C64&gt;'ACT E+R to SAT EBRW'!A$72,'ACT E+R to SAT EBRW'!B$72,VLOOKUP(C64,'ACT E+R to SAT EBRW'!A:B,2,FALSE))))</f>
        <v/>
      </c>
      <c r="E64" s="11" t="str">
        <f>IF('ACT Reading'!B64="","",interceptACTRtoPCR5712_5713+slopeACTRtoPCR5712_5713*B64)</f>
        <v/>
      </c>
      <c r="F64" s="11" t="str">
        <f>IF('ACT Reading'!B64="","", IF(E64&lt;100, 100, IF(E64&gt;200, 200, E64)))</f>
        <v/>
      </c>
      <c r="G64" s="11" t="str">
        <f t="shared" si="0"/>
        <v/>
      </c>
      <c r="H64" s="11" t="str">
        <f>IF('ACT Reading'!B64="","", IF(G64&lt;100, 100, IF(G64&gt;300, 300, G64)))</f>
        <v/>
      </c>
      <c r="I64" s="11" t="str">
        <f>IF('ACT Reading'!B64="","",'SAT EBRW to CBEST R'!$A$2+'SAT EBRW to CBEST R'!$B$2*D64)</f>
        <v/>
      </c>
      <c r="J64" s="11" t="str">
        <f>IF('ACT Reading'!B64="","", IF(I64&lt;20, 20, IF(I64&gt;80, 80, I64)))</f>
        <v/>
      </c>
    </row>
    <row r="65" spans="1:10" x14ac:dyDescent="0.25">
      <c r="A65" s="11">
        <v>64</v>
      </c>
      <c r="B65" s="30"/>
      <c r="C65" s="25" t="str">
        <f t="shared" si="1"/>
        <v/>
      </c>
      <c r="D65" s="11" t="str">
        <f>IF('ACT Reading'!C65="","",IF('ACT Reading'!C65&lt;'ACT E+R to SAT EBRW'!$A$2,'ACT E+R to SAT EBRW'!$B$2,IF('ACT Reading'!C65&gt;'ACT E+R to SAT EBRW'!A$72,'ACT E+R to SAT EBRW'!B$72,VLOOKUP(C65,'ACT E+R to SAT EBRW'!A:B,2,FALSE))))</f>
        <v/>
      </c>
      <c r="E65" s="11" t="str">
        <f>IF('ACT Reading'!B65="","",interceptACTRtoPCR5712_5713+slopeACTRtoPCR5712_5713*B65)</f>
        <v/>
      </c>
      <c r="F65" s="11" t="str">
        <f>IF('ACT Reading'!B65="","", IF(E65&lt;100, 100, IF(E65&gt;200, 200, E65)))</f>
        <v/>
      </c>
      <c r="G65" s="11" t="str">
        <f t="shared" si="0"/>
        <v/>
      </c>
      <c r="H65" s="11" t="str">
        <f>IF('ACT Reading'!B65="","", IF(G65&lt;100, 100, IF(G65&gt;300, 300, G65)))</f>
        <v/>
      </c>
      <c r="I65" s="11" t="str">
        <f>IF('ACT Reading'!B65="","",'SAT EBRW to CBEST R'!$A$2+'SAT EBRW to CBEST R'!$B$2*D65)</f>
        <v/>
      </c>
      <c r="J65" s="11" t="str">
        <f>IF('ACT Reading'!B65="","", IF(I65&lt;20, 20, IF(I65&gt;80, 80, I65)))</f>
        <v/>
      </c>
    </row>
    <row r="66" spans="1:10" x14ac:dyDescent="0.25">
      <c r="A66" s="11">
        <v>65</v>
      </c>
      <c r="B66" s="30"/>
      <c r="C66" s="25" t="str">
        <f t="shared" si="1"/>
        <v/>
      </c>
      <c r="D66" s="11" t="str">
        <f>IF('ACT Reading'!C66="","",IF('ACT Reading'!C66&lt;'ACT E+R to SAT EBRW'!$A$2,'ACT E+R to SAT EBRW'!$B$2,IF('ACT Reading'!C66&gt;'ACT E+R to SAT EBRW'!A$72,'ACT E+R to SAT EBRW'!B$72,VLOOKUP(C66,'ACT E+R to SAT EBRW'!A:B,2,FALSE))))</f>
        <v/>
      </c>
      <c r="E66" s="11" t="str">
        <f>IF('ACT Reading'!B66="","",interceptACTRtoPCR5712_5713+slopeACTRtoPCR5712_5713*B66)</f>
        <v/>
      </c>
      <c r="F66" s="11" t="str">
        <f>IF('ACT Reading'!B66="","", IF(E66&lt;100, 100, IF(E66&gt;200, 200, E66)))</f>
        <v/>
      </c>
      <c r="G66" s="11" t="str">
        <f t="shared" ref="G66:G129" si="2">IF(B66="","",IF(B66&gt;=19, upperinterceptACTRtoPAAR200_210+B66*upperslopeACTRtoPAAR200_210, lowerinterceptACTRtoPAAR200_210+B66*lowerslopeACTRtoPAAR200_210))</f>
        <v/>
      </c>
      <c r="H66" s="11" t="str">
        <f>IF('ACT Reading'!B66="","", IF(G66&lt;100, 100, IF(G66&gt;300, 300, G66)))</f>
        <v/>
      </c>
      <c r="I66" s="11" t="str">
        <f>IF('ACT Reading'!B66="","",'SAT EBRW to CBEST R'!$A$2+'SAT EBRW to CBEST R'!$B$2*D66)</f>
        <v/>
      </c>
      <c r="J66" s="11" t="str">
        <f>IF('ACT Reading'!B66="","", IF(I66&lt;20, 20, IF(I66&gt;80, 80, I66)))</f>
        <v/>
      </c>
    </row>
    <row r="67" spans="1:10" x14ac:dyDescent="0.25">
      <c r="A67" s="11">
        <v>66</v>
      </c>
      <c r="B67" s="30"/>
      <c r="C67" s="25" t="str">
        <f t="shared" ref="C67:C130" si="3">IF(ISBLANK(B67), "", 2*B67)</f>
        <v/>
      </c>
      <c r="D67" s="11" t="str">
        <f>IF('ACT Reading'!C67="","",IF('ACT Reading'!C67&lt;'ACT E+R to SAT EBRW'!$A$2,'ACT E+R to SAT EBRW'!$B$2,IF('ACT Reading'!C67&gt;'ACT E+R to SAT EBRW'!A$72,'ACT E+R to SAT EBRW'!B$72,VLOOKUP(C67,'ACT E+R to SAT EBRW'!A:B,2,FALSE))))</f>
        <v/>
      </c>
      <c r="E67" s="11" t="str">
        <f>IF('ACT Reading'!B67="","",interceptACTRtoPCR5712_5713+slopeACTRtoPCR5712_5713*B67)</f>
        <v/>
      </c>
      <c r="F67" s="11" t="str">
        <f>IF('ACT Reading'!B67="","", IF(E67&lt;100, 100, IF(E67&gt;200, 200, E67)))</f>
        <v/>
      </c>
      <c r="G67" s="11" t="str">
        <f t="shared" si="2"/>
        <v/>
      </c>
      <c r="H67" s="11" t="str">
        <f>IF('ACT Reading'!B67="","", IF(G67&lt;100, 100, IF(G67&gt;300, 300, G67)))</f>
        <v/>
      </c>
      <c r="I67" s="11" t="str">
        <f>IF('ACT Reading'!B67="","",'SAT EBRW to CBEST R'!$A$2+'SAT EBRW to CBEST R'!$B$2*D67)</f>
        <v/>
      </c>
      <c r="J67" s="11" t="str">
        <f>IF('ACT Reading'!B67="","", IF(I67&lt;20, 20, IF(I67&gt;80, 80, I67)))</f>
        <v/>
      </c>
    </row>
    <row r="68" spans="1:10" x14ac:dyDescent="0.25">
      <c r="A68" s="11">
        <v>67</v>
      </c>
      <c r="B68" s="30"/>
      <c r="C68" s="25" t="str">
        <f t="shared" si="3"/>
        <v/>
      </c>
      <c r="D68" s="11" t="str">
        <f>IF('ACT Reading'!C68="","",IF('ACT Reading'!C68&lt;'ACT E+R to SAT EBRW'!$A$2,'ACT E+R to SAT EBRW'!$B$2,IF('ACT Reading'!C68&gt;'ACT E+R to SAT EBRW'!A$72,'ACT E+R to SAT EBRW'!B$72,VLOOKUP(C68,'ACT E+R to SAT EBRW'!A:B,2,FALSE))))</f>
        <v/>
      </c>
      <c r="E68" s="11" t="str">
        <f>IF('ACT Reading'!B68="","",interceptACTRtoPCR5712_5713+slopeACTRtoPCR5712_5713*B68)</f>
        <v/>
      </c>
      <c r="F68" s="11" t="str">
        <f>IF('ACT Reading'!B68="","", IF(E68&lt;100, 100, IF(E68&gt;200, 200, E68)))</f>
        <v/>
      </c>
      <c r="G68" s="11" t="str">
        <f t="shared" si="2"/>
        <v/>
      </c>
      <c r="H68" s="11" t="str">
        <f>IF('ACT Reading'!B68="","", IF(G68&lt;100, 100, IF(G68&gt;300, 300, G68)))</f>
        <v/>
      </c>
      <c r="I68" s="11" t="str">
        <f>IF('ACT Reading'!B68="","",'SAT EBRW to CBEST R'!$A$2+'SAT EBRW to CBEST R'!$B$2*D68)</f>
        <v/>
      </c>
      <c r="J68" s="11" t="str">
        <f>IF('ACT Reading'!B68="","", IF(I68&lt;20, 20, IF(I68&gt;80, 80, I68)))</f>
        <v/>
      </c>
    </row>
    <row r="69" spans="1:10" x14ac:dyDescent="0.25">
      <c r="A69" s="11">
        <v>68</v>
      </c>
      <c r="B69" s="30"/>
      <c r="C69" s="25" t="str">
        <f t="shared" si="3"/>
        <v/>
      </c>
      <c r="D69" s="11" t="str">
        <f>IF('ACT Reading'!C69="","",IF('ACT Reading'!C69&lt;'ACT E+R to SAT EBRW'!$A$2,'ACT E+R to SAT EBRW'!$B$2,IF('ACT Reading'!C69&gt;'ACT E+R to SAT EBRW'!A$72,'ACT E+R to SAT EBRW'!B$72,VLOOKUP(C69,'ACT E+R to SAT EBRW'!A:B,2,FALSE))))</f>
        <v/>
      </c>
      <c r="E69" s="11" t="str">
        <f>IF('ACT Reading'!B69="","",interceptACTRtoPCR5712_5713+slopeACTRtoPCR5712_5713*B69)</f>
        <v/>
      </c>
      <c r="F69" s="11" t="str">
        <f>IF('ACT Reading'!B69="","", IF(E69&lt;100, 100, IF(E69&gt;200, 200, E69)))</f>
        <v/>
      </c>
      <c r="G69" s="11" t="str">
        <f t="shared" si="2"/>
        <v/>
      </c>
      <c r="H69" s="11" t="str">
        <f>IF('ACT Reading'!B69="","", IF(G69&lt;100, 100, IF(G69&gt;300, 300, G69)))</f>
        <v/>
      </c>
      <c r="I69" s="11" t="str">
        <f>IF('ACT Reading'!B69="","",'SAT EBRW to CBEST R'!$A$2+'SAT EBRW to CBEST R'!$B$2*D69)</f>
        <v/>
      </c>
      <c r="J69" s="11" t="str">
        <f>IF('ACT Reading'!B69="","", IF(I69&lt;20, 20, IF(I69&gt;80, 80, I69)))</f>
        <v/>
      </c>
    </row>
    <row r="70" spans="1:10" x14ac:dyDescent="0.25">
      <c r="A70" s="11">
        <v>69</v>
      </c>
      <c r="B70" s="30"/>
      <c r="C70" s="25" t="str">
        <f t="shared" si="3"/>
        <v/>
      </c>
      <c r="D70" s="11" t="str">
        <f>IF('ACT Reading'!C70="","",IF('ACT Reading'!C70&lt;'ACT E+R to SAT EBRW'!$A$2,'ACT E+R to SAT EBRW'!$B$2,IF('ACT Reading'!C70&gt;'ACT E+R to SAT EBRW'!A$72,'ACT E+R to SAT EBRW'!B$72,VLOOKUP(C70,'ACT E+R to SAT EBRW'!A:B,2,FALSE))))</f>
        <v/>
      </c>
      <c r="E70" s="11" t="str">
        <f>IF('ACT Reading'!B70="","",interceptACTRtoPCR5712_5713+slopeACTRtoPCR5712_5713*B70)</f>
        <v/>
      </c>
      <c r="F70" s="11" t="str">
        <f>IF('ACT Reading'!B70="","", IF(E70&lt;100, 100, IF(E70&gt;200, 200, E70)))</f>
        <v/>
      </c>
      <c r="G70" s="11" t="str">
        <f t="shared" si="2"/>
        <v/>
      </c>
      <c r="H70" s="11" t="str">
        <f>IF('ACT Reading'!B70="","", IF(G70&lt;100, 100, IF(G70&gt;300, 300, G70)))</f>
        <v/>
      </c>
      <c r="I70" s="11" t="str">
        <f>IF('ACT Reading'!B70="","",'SAT EBRW to CBEST R'!$A$2+'SAT EBRW to CBEST R'!$B$2*D70)</f>
        <v/>
      </c>
      <c r="J70" s="11" t="str">
        <f>IF('ACT Reading'!B70="","", IF(I70&lt;20, 20, IF(I70&gt;80, 80, I70)))</f>
        <v/>
      </c>
    </row>
    <row r="71" spans="1:10" x14ac:dyDescent="0.25">
      <c r="A71" s="11">
        <v>70</v>
      </c>
      <c r="B71" s="30"/>
      <c r="C71" s="25" t="str">
        <f t="shared" si="3"/>
        <v/>
      </c>
      <c r="D71" s="11" t="str">
        <f>IF('ACT Reading'!C71="","",IF('ACT Reading'!C71&lt;'ACT E+R to SAT EBRW'!$A$2,'ACT E+R to SAT EBRW'!$B$2,IF('ACT Reading'!C71&gt;'ACT E+R to SAT EBRW'!A$72,'ACT E+R to SAT EBRW'!B$72,VLOOKUP(C71,'ACT E+R to SAT EBRW'!A:B,2,FALSE))))</f>
        <v/>
      </c>
      <c r="E71" s="11" t="str">
        <f>IF('ACT Reading'!B71="","",interceptACTRtoPCR5712_5713+slopeACTRtoPCR5712_5713*B71)</f>
        <v/>
      </c>
      <c r="F71" s="11" t="str">
        <f>IF('ACT Reading'!B71="","", IF(E71&lt;100, 100, IF(E71&gt;200, 200, E71)))</f>
        <v/>
      </c>
      <c r="G71" s="11" t="str">
        <f t="shared" si="2"/>
        <v/>
      </c>
      <c r="H71" s="11" t="str">
        <f>IF('ACT Reading'!B71="","", IF(G71&lt;100, 100, IF(G71&gt;300, 300, G71)))</f>
        <v/>
      </c>
      <c r="I71" s="11" t="str">
        <f>IF('ACT Reading'!B71="","",'SAT EBRW to CBEST R'!$A$2+'SAT EBRW to CBEST R'!$B$2*D71)</f>
        <v/>
      </c>
      <c r="J71" s="11" t="str">
        <f>IF('ACT Reading'!B71="","", IF(I71&lt;20, 20, IF(I71&gt;80, 80, I71)))</f>
        <v/>
      </c>
    </row>
    <row r="72" spans="1:10" x14ac:dyDescent="0.25">
      <c r="A72" s="11">
        <v>71</v>
      </c>
      <c r="B72" s="30"/>
      <c r="C72" s="25" t="str">
        <f t="shared" si="3"/>
        <v/>
      </c>
      <c r="D72" s="11" t="str">
        <f>IF('ACT Reading'!C72="","",IF('ACT Reading'!C72&lt;'ACT E+R to SAT EBRW'!$A$2,'ACT E+R to SAT EBRW'!$B$2,IF('ACT Reading'!C72&gt;'ACT E+R to SAT EBRW'!A$72,'ACT E+R to SAT EBRW'!B$72,VLOOKUP(C72,'ACT E+R to SAT EBRW'!A:B,2,FALSE))))</f>
        <v/>
      </c>
      <c r="E72" s="11" t="str">
        <f>IF('ACT Reading'!B72="","",interceptACTRtoPCR5712_5713+slopeACTRtoPCR5712_5713*B72)</f>
        <v/>
      </c>
      <c r="F72" s="11" t="str">
        <f>IF('ACT Reading'!B72="","", IF(E72&lt;100, 100, IF(E72&gt;200, 200, E72)))</f>
        <v/>
      </c>
      <c r="G72" s="11" t="str">
        <f t="shared" si="2"/>
        <v/>
      </c>
      <c r="H72" s="11" t="str">
        <f>IF('ACT Reading'!B72="","", IF(G72&lt;100, 100, IF(G72&gt;300, 300, G72)))</f>
        <v/>
      </c>
      <c r="I72" s="11" t="str">
        <f>IF('ACT Reading'!B72="","",'SAT EBRW to CBEST R'!$A$2+'SAT EBRW to CBEST R'!$B$2*D72)</f>
        <v/>
      </c>
      <c r="J72" s="11" t="str">
        <f>IF('ACT Reading'!B72="","", IF(I72&lt;20, 20, IF(I72&gt;80, 80, I72)))</f>
        <v/>
      </c>
    </row>
    <row r="73" spans="1:10" x14ac:dyDescent="0.25">
      <c r="A73" s="11">
        <v>72</v>
      </c>
      <c r="B73" s="30"/>
      <c r="C73" s="25" t="str">
        <f t="shared" si="3"/>
        <v/>
      </c>
      <c r="D73" s="11" t="str">
        <f>IF('ACT Reading'!C73="","",IF('ACT Reading'!C73&lt;'ACT E+R to SAT EBRW'!$A$2,'ACT E+R to SAT EBRW'!$B$2,IF('ACT Reading'!C73&gt;'ACT E+R to SAT EBRW'!A$72,'ACT E+R to SAT EBRW'!B$72,VLOOKUP(C73,'ACT E+R to SAT EBRW'!A:B,2,FALSE))))</f>
        <v/>
      </c>
      <c r="E73" s="11" t="str">
        <f>IF('ACT Reading'!B73="","",interceptACTRtoPCR5712_5713+slopeACTRtoPCR5712_5713*B73)</f>
        <v/>
      </c>
      <c r="F73" s="11" t="str">
        <f>IF('ACT Reading'!B73="","", IF(E73&lt;100, 100, IF(E73&gt;200, 200, E73)))</f>
        <v/>
      </c>
      <c r="G73" s="11" t="str">
        <f t="shared" si="2"/>
        <v/>
      </c>
      <c r="H73" s="11" t="str">
        <f>IF('ACT Reading'!B73="","", IF(G73&lt;100, 100, IF(G73&gt;300, 300, G73)))</f>
        <v/>
      </c>
      <c r="I73" s="11" t="str">
        <f>IF('ACT Reading'!B73="","",'SAT EBRW to CBEST R'!$A$2+'SAT EBRW to CBEST R'!$B$2*D73)</f>
        <v/>
      </c>
      <c r="J73" s="11" t="str">
        <f>IF('ACT Reading'!B73="","", IF(I73&lt;20, 20, IF(I73&gt;80, 80, I73)))</f>
        <v/>
      </c>
    </row>
    <row r="74" spans="1:10" x14ac:dyDescent="0.25">
      <c r="A74" s="11">
        <v>73</v>
      </c>
      <c r="B74" s="30"/>
      <c r="C74" s="25" t="str">
        <f t="shared" si="3"/>
        <v/>
      </c>
      <c r="D74" s="11" t="str">
        <f>IF('ACT Reading'!C74="","",IF('ACT Reading'!C74&lt;'ACT E+R to SAT EBRW'!$A$2,'ACT E+R to SAT EBRW'!$B$2,IF('ACT Reading'!C74&gt;'ACT E+R to SAT EBRW'!A$72,'ACT E+R to SAT EBRW'!B$72,VLOOKUP(C74,'ACT E+R to SAT EBRW'!A:B,2,FALSE))))</f>
        <v/>
      </c>
      <c r="E74" s="11" t="str">
        <f>IF('ACT Reading'!B74="","",interceptACTRtoPCR5712_5713+slopeACTRtoPCR5712_5713*B74)</f>
        <v/>
      </c>
      <c r="F74" s="11" t="str">
        <f>IF('ACT Reading'!B74="","", IF(E74&lt;100, 100, IF(E74&gt;200, 200, E74)))</f>
        <v/>
      </c>
      <c r="G74" s="11" t="str">
        <f t="shared" si="2"/>
        <v/>
      </c>
      <c r="H74" s="11" t="str">
        <f>IF('ACT Reading'!B74="","", IF(G74&lt;100, 100, IF(G74&gt;300, 300, G74)))</f>
        <v/>
      </c>
      <c r="I74" s="11" t="str">
        <f>IF('ACT Reading'!B74="","",'SAT EBRW to CBEST R'!$A$2+'SAT EBRW to CBEST R'!$B$2*D74)</f>
        <v/>
      </c>
      <c r="J74" s="11" t="str">
        <f>IF('ACT Reading'!B74="","", IF(I74&lt;20, 20, IF(I74&gt;80, 80, I74)))</f>
        <v/>
      </c>
    </row>
    <row r="75" spans="1:10" x14ac:dyDescent="0.25">
      <c r="A75" s="11">
        <v>74</v>
      </c>
      <c r="B75" s="30"/>
      <c r="C75" s="25" t="str">
        <f t="shared" si="3"/>
        <v/>
      </c>
      <c r="D75" s="11" t="str">
        <f>IF('ACT Reading'!C75="","",IF('ACT Reading'!C75&lt;'ACT E+R to SAT EBRW'!$A$2,'ACT E+R to SAT EBRW'!$B$2,IF('ACT Reading'!C75&gt;'ACT E+R to SAT EBRW'!A$72,'ACT E+R to SAT EBRW'!B$72,VLOOKUP(C75,'ACT E+R to SAT EBRW'!A:B,2,FALSE))))</f>
        <v/>
      </c>
      <c r="E75" s="11" t="str">
        <f>IF('ACT Reading'!B75="","",interceptACTRtoPCR5712_5713+slopeACTRtoPCR5712_5713*B75)</f>
        <v/>
      </c>
      <c r="F75" s="11" t="str">
        <f>IF('ACT Reading'!B75="","", IF(E75&lt;100, 100, IF(E75&gt;200, 200, E75)))</f>
        <v/>
      </c>
      <c r="G75" s="11" t="str">
        <f t="shared" si="2"/>
        <v/>
      </c>
      <c r="H75" s="11" t="str">
        <f>IF('ACT Reading'!B75="","", IF(G75&lt;100, 100, IF(G75&gt;300, 300, G75)))</f>
        <v/>
      </c>
      <c r="I75" s="11" t="str">
        <f>IF('ACT Reading'!B75="","",'SAT EBRW to CBEST R'!$A$2+'SAT EBRW to CBEST R'!$B$2*D75)</f>
        <v/>
      </c>
      <c r="J75" s="11" t="str">
        <f>IF('ACT Reading'!B75="","", IF(I75&lt;20, 20, IF(I75&gt;80, 80, I75)))</f>
        <v/>
      </c>
    </row>
    <row r="76" spans="1:10" x14ac:dyDescent="0.25">
      <c r="A76" s="11">
        <v>75</v>
      </c>
      <c r="B76" s="30"/>
      <c r="C76" s="25" t="str">
        <f t="shared" si="3"/>
        <v/>
      </c>
      <c r="D76" s="11" t="str">
        <f>IF('ACT Reading'!C76="","",IF('ACT Reading'!C76&lt;'ACT E+R to SAT EBRW'!$A$2,'ACT E+R to SAT EBRW'!$B$2,IF('ACT Reading'!C76&gt;'ACT E+R to SAT EBRW'!A$72,'ACT E+R to SAT EBRW'!B$72,VLOOKUP(C76,'ACT E+R to SAT EBRW'!A:B,2,FALSE))))</f>
        <v/>
      </c>
      <c r="E76" s="11" t="str">
        <f>IF('ACT Reading'!B76="","",interceptACTRtoPCR5712_5713+slopeACTRtoPCR5712_5713*B76)</f>
        <v/>
      </c>
      <c r="F76" s="11" t="str">
        <f>IF('ACT Reading'!B76="","", IF(E76&lt;100, 100, IF(E76&gt;200, 200, E76)))</f>
        <v/>
      </c>
      <c r="G76" s="11" t="str">
        <f t="shared" si="2"/>
        <v/>
      </c>
      <c r="H76" s="11" t="str">
        <f>IF('ACT Reading'!B76="","", IF(G76&lt;100, 100, IF(G76&gt;300, 300, G76)))</f>
        <v/>
      </c>
      <c r="I76" s="11" t="str">
        <f>IF('ACT Reading'!B76="","",'SAT EBRW to CBEST R'!$A$2+'SAT EBRW to CBEST R'!$B$2*D76)</f>
        <v/>
      </c>
      <c r="J76" s="11" t="str">
        <f>IF('ACT Reading'!B76="","", IF(I76&lt;20, 20, IF(I76&gt;80, 80, I76)))</f>
        <v/>
      </c>
    </row>
    <row r="77" spans="1:10" x14ac:dyDescent="0.25">
      <c r="A77" s="11">
        <v>76</v>
      </c>
      <c r="B77" s="30"/>
      <c r="C77" s="25" t="str">
        <f t="shared" si="3"/>
        <v/>
      </c>
      <c r="D77" s="11" t="str">
        <f>IF('ACT Reading'!C77="","",IF('ACT Reading'!C77&lt;'ACT E+R to SAT EBRW'!$A$2,'ACT E+R to SAT EBRW'!$B$2,IF('ACT Reading'!C77&gt;'ACT E+R to SAT EBRW'!A$72,'ACT E+R to SAT EBRW'!B$72,VLOOKUP(C77,'ACT E+R to SAT EBRW'!A:B,2,FALSE))))</f>
        <v/>
      </c>
      <c r="E77" s="11" t="str">
        <f>IF('ACT Reading'!B77="","",interceptACTRtoPCR5712_5713+slopeACTRtoPCR5712_5713*B77)</f>
        <v/>
      </c>
      <c r="F77" s="11" t="str">
        <f>IF('ACT Reading'!B77="","", IF(E77&lt;100, 100, IF(E77&gt;200, 200, E77)))</f>
        <v/>
      </c>
      <c r="G77" s="11" t="str">
        <f t="shared" si="2"/>
        <v/>
      </c>
      <c r="H77" s="11" t="str">
        <f>IF('ACT Reading'!B77="","", IF(G77&lt;100, 100, IF(G77&gt;300, 300, G77)))</f>
        <v/>
      </c>
      <c r="I77" s="11" t="str">
        <f>IF('ACT Reading'!B77="","",'SAT EBRW to CBEST R'!$A$2+'SAT EBRW to CBEST R'!$B$2*D77)</f>
        <v/>
      </c>
      <c r="J77" s="11" t="str">
        <f>IF('ACT Reading'!B77="","", IF(I77&lt;20, 20, IF(I77&gt;80, 80, I77)))</f>
        <v/>
      </c>
    </row>
    <row r="78" spans="1:10" x14ac:dyDescent="0.25">
      <c r="A78" s="11">
        <v>77</v>
      </c>
      <c r="B78" s="30"/>
      <c r="C78" s="25" t="str">
        <f t="shared" si="3"/>
        <v/>
      </c>
      <c r="D78" s="11" t="str">
        <f>IF('ACT Reading'!C78="","",IF('ACT Reading'!C78&lt;'ACT E+R to SAT EBRW'!$A$2,'ACT E+R to SAT EBRW'!$B$2,IF('ACT Reading'!C78&gt;'ACT E+R to SAT EBRW'!A$72,'ACT E+R to SAT EBRW'!B$72,VLOOKUP(C78,'ACT E+R to SAT EBRW'!A:B,2,FALSE))))</f>
        <v/>
      </c>
      <c r="E78" s="11" t="str">
        <f>IF('ACT Reading'!B78="","",interceptACTRtoPCR5712_5713+slopeACTRtoPCR5712_5713*B78)</f>
        <v/>
      </c>
      <c r="F78" s="11" t="str">
        <f>IF('ACT Reading'!B78="","", IF(E78&lt;100, 100, IF(E78&gt;200, 200, E78)))</f>
        <v/>
      </c>
      <c r="G78" s="11" t="str">
        <f t="shared" si="2"/>
        <v/>
      </c>
      <c r="H78" s="11" t="str">
        <f>IF('ACT Reading'!B78="","", IF(G78&lt;100, 100, IF(G78&gt;300, 300, G78)))</f>
        <v/>
      </c>
      <c r="I78" s="11" t="str">
        <f>IF('ACT Reading'!B78="","",'SAT EBRW to CBEST R'!$A$2+'SAT EBRW to CBEST R'!$B$2*D78)</f>
        <v/>
      </c>
      <c r="J78" s="11" t="str">
        <f>IF('ACT Reading'!B78="","", IF(I78&lt;20, 20, IF(I78&gt;80, 80, I78)))</f>
        <v/>
      </c>
    </row>
    <row r="79" spans="1:10" x14ac:dyDescent="0.25">
      <c r="A79" s="11">
        <v>78</v>
      </c>
      <c r="B79" s="30"/>
      <c r="C79" s="25" t="str">
        <f t="shared" si="3"/>
        <v/>
      </c>
      <c r="D79" s="11" t="str">
        <f>IF('ACT Reading'!C79="","",IF('ACT Reading'!C79&lt;'ACT E+R to SAT EBRW'!$A$2,'ACT E+R to SAT EBRW'!$B$2,IF('ACT Reading'!C79&gt;'ACT E+R to SAT EBRW'!A$72,'ACT E+R to SAT EBRW'!B$72,VLOOKUP(C79,'ACT E+R to SAT EBRW'!A:B,2,FALSE))))</f>
        <v/>
      </c>
      <c r="E79" s="11" t="str">
        <f>IF('ACT Reading'!B79="","",interceptACTRtoPCR5712_5713+slopeACTRtoPCR5712_5713*B79)</f>
        <v/>
      </c>
      <c r="F79" s="11" t="str">
        <f>IF('ACT Reading'!B79="","", IF(E79&lt;100, 100, IF(E79&gt;200, 200, E79)))</f>
        <v/>
      </c>
      <c r="G79" s="11" t="str">
        <f t="shared" si="2"/>
        <v/>
      </c>
      <c r="H79" s="11" t="str">
        <f>IF('ACT Reading'!B79="","", IF(G79&lt;100, 100, IF(G79&gt;300, 300, G79)))</f>
        <v/>
      </c>
      <c r="I79" s="11" t="str">
        <f>IF('ACT Reading'!B79="","",'SAT EBRW to CBEST R'!$A$2+'SAT EBRW to CBEST R'!$B$2*D79)</f>
        <v/>
      </c>
      <c r="J79" s="11" t="str">
        <f>IF('ACT Reading'!B79="","", IF(I79&lt;20, 20, IF(I79&gt;80, 80, I79)))</f>
        <v/>
      </c>
    </row>
    <row r="80" spans="1:10" x14ac:dyDescent="0.25">
      <c r="A80" s="11">
        <v>79</v>
      </c>
      <c r="B80" s="30"/>
      <c r="C80" s="25" t="str">
        <f t="shared" si="3"/>
        <v/>
      </c>
      <c r="D80" s="11" t="str">
        <f>IF('ACT Reading'!C80="","",IF('ACT Reading'!C80&lt;'ACT E+R to SAT EBRW'!$A$2,'ACT E+R to SAT EBRW'!$B$2,IF('ACT Reading'!C80&gt;'ACT E+R to SAT EBRW'!A$72,'ACT E+R to SAT EBRW'!B$72,VLOOKUP(C80,'ACT E+R to SAT EBRW'!A:B,2,FALSE))))</f>
        <v/>
      </c>
      <c r="E80" s="11" t="str">
        <f>IF('ACT Reading'!B80="","",interceptACTRtoPCR5712_5713+slopeACTRtoPCR5712_5713*B80)</f>
        <v/>
      </c>
      <c r="F80" s="11" t="str">
        <f>IF('ACT Reading'!B80="","", IF(E80&lt;100, 100, IF(E80&gt;200, 200, E80)))</f>
        <v/>
      </c>
      <c r="G80" s="11" t="str">
        <f t="shared" si="2"/>
        <v/>
      </c>
      <c r="H80" s="11" t="str">
        <f>IF('ACT Reading'!B80="","", IF(G80&lt;100, 100, IF(G80&gt;300, 300, G80)))</f>
        <v/>
      </c>
      <c r="I80" s="11" t="str">
        <f>IF('ACT Reading'!B80="","",'SAT EBRW to CBEST R'!$A$2+'SAT EBRW to CBEST R'!$B$2*D80)</f>
        <v/>
      </c>
      <c r="J80" s="11" t="str">
        <f>IF('ACT Reading'!B80="","", IF(I80&lt;20, 20, IF(I80&gt;80, 80, I80)))</f>
        <v/>
      </c>
    </row>
    <row r="81" spans="1:10" x14ac:dyDescent="0.25">
      <c r="A81" s="11">
        <v>80</v>
      </c>
      <c r="B81" s="30"/>
      <c r="C81" s="25" t="str">
        <f t="shared" si="3"/>
        <v/>
      </c>
      <c r="D81" s="11" t="str">
        <f>IF('ACT Reading'!C81="","",IF('ACT Reading'!C81&lt;'ACT E+R to SAT EBRW'!$A$2,'ACT E+R to SAT EBRW'!$B$2,IF('ACT Reading'!C81&gt;'ACT E+R to SAT EBRW'!A$72,'ACT E+R to SAT EBRW'!B$72,VLOOKUP(C81,'ACT E+R to SAT EBRW'!A:B,2,FALSE))))</f>
        <v/>
      </c>
      <c r="E81" s="11" t="str">
        <f>IF('ACT Reading'!B81="","",interceptACTRtoPCR5712_5713+slopeACTRtoPCR5712_5713*B81)</f>
        <v/>
      </c>
      <c r="F81" s="11" t="str">
        <f>IF('ACT Reading'!B81="","", IF(E81&lt;100, 100, IF(E81&gt;200, 200, E81)))</f>
        <v/>
      </c>
      <c r="G81" s="11" t="str">
        <f t="shared" si="2"/>
        <v/>
      </c>
      <c r="H81" s="11" t="str">
        <f>IF('ACT Reading'!B81="","", IF(G81&lt;100, 100, IF(G81&gt;300, 300, G81)))</f>
        <v/>
      </c>
      <c r="I81" s="11" t="str">
        <f>IF('ACT Reading'!B81="","",'SAT EBRW to CBEST R'!$A$2+'SAT EBRW to CBEST R'!$B$2*D81)</f>
        <v/>
      </c>
      <c r="J81" s="11" t="str">
        <f>IF('ACT Reading'!B81="","", IF(I81&lt;20, 20, IF(I81&gt;80, 80, I81)))</f>
        <v/>
      </c>
    </row>
    <row r="82" spans="1:10" x14ac:dyDescent="0.25">
      <c r="A82" s="11">
        <v>81</v>
      </c>
      <c r="B82" s="30"/>
      <c r="C82" s="25" t="str">
        <f t="shared" si="3"/>
        <v/>
      </c>
      <c r="D82" s="11" t="str">
        <f>IF('ACT Reading'!C82="","",IF('ACT Reading'!C82&lt;'ACT E+R to SAT EBRW'!$A$2,'ACT E+R to SAT EBRW'!$B$2,IF('ACT Reading'!C82&gt;'ACT E+R to SAT EBRW'!A$72,'ACT E+R to SAT EBRW'!B$72,VLOOKUP(C82,'ACT E+R to SAT EBRW'!A:B,2,FALSE))))</f>
        <v/>
      </c>
      <c r="E82" s="11" t="str">
        <f>IF('ACT Reading'!B82="","",interceptACTRtoPCR5712_5713+slopeACTRtoPCR5712_5713*B82)</f>
        <v/>
      </c>
      <c r="F82" s="11" t="str">
        <f>IF('ACT Reading'!B82="","", IF(E82&lt;100, 100, IF(E82&gt;200, 200, E82)))</f>
        <v/>
      </c>
      <c r="G82" s="11" t="str">
        <f t="shared" si="2"/>
        <v/>
      </c>
      <c r="H82" s="11" t="str">
        <f>IF('ACT Reading'!B82="","", IF(G82&lt;100, 100, IF(G82&gt;300, 300, G82)))</f>
        <v/>
      </c>
      <c r="I82" s="11" t="str">
        <f>IF('ACT Reading'!B82="","",'SAT EBRW to CBEST R'!$A$2+'SAT EBRW to CBEST R'!$B$2*D82)</f>
        <v/>
      </c>
      <c r="J82" s="11" t="str">
        <f>IF('ACT Reading'!B82="","", IF(I82&lt;20, 20, IF(I82&gt;80, 80, I82)))</f>
        <v/>
      </c>
    </row>
    <row r="83" spans="1:10" x14ac:dyDescent="0.25">
      <c r="A83" s="11">
        <v>82</v>
      </c>
      <c r="B83" s="30"/>
      <c r="C83" s="25" t="str">
        <f t="shared" si="3"/>
        <v/>
      </c>
      <c r="D83" s="11" t="str">
        <f>IF('ACT Reading'!C83="","",IF('ACT Reading'!C83&lt;'ACT E+R to SAT EBRW'!$A$2,'ACT E+R to SAT EBRW'!$B$2,IF('ACT Reading'!C83&gt;'ACT E+R to SAT EBRW'!A$72,'ACT E+R to SAT EBRW'!B$72,VLOOKUP(C83,'ACT E+R to SAT EBRW'!A:B,2,FALSE))))</f>
        <v/>
      </c>
      <c r="E83" s="11" t="str">
        <f>IF('ACT Reading'!B83="","",interceptACTRtoPCR5712_5713+slopeACTRtoPCR5712_5713*B83)</f>
        <v/>
      </c>
      <c r="F83" s="11" t="str">
        <f>IF('ACT Reading'!B83="","", IF(E83&lt;100, 100, IF(E83&gt;200, 200, E83)))</f>
        <v/>
      </c>
      <c r="G83" s="11" t="str">
        <f t="shared" si="2"/>
        <v/>
      </c>
      <c r="H83" s="11" t="str">
        <f>IF('ACT Reading'!B83="","", IF(G83&lt;100, 100, IF(G83&gt;300, 300, G83)))</f>
        <v/>
      </c>
      <c r="I83" s="11" t="str">
        <f>IF('ACT Reading'!B83="","",'SAT EBRW to CBEST R'!$A$2+'SAT EBRW to CBEST R'!$B$2*D83)</f>
        <v/>
      </c>
      <c r="J83" s="11" t="str">
        <f>IF('ACT Reading'!B83="","", IF(I83&lt;20, 20, IF(I83&gt;80, 80, I83)))</f>
        <v/>
      </c>
    </row>
    <row r="84" spans="1:10" x14ac:dyDescent="0.25">
      <c r="A84" s="11">
        <v>83</v>
      </c>
      <c r="B84" s="30"/>
      <c r="C84" s="25" t="str">
        <f t="shared" si="3"/>
        <v/>
      </c>
      <c r="D84" s="11" t="str">
        <f>IF('ACT Reading'!C84="","",IF('ACT Reading'!C84&lt;'ACT E+R to SAT EBRW'!$A$2,'ACT E+R to SAT EBRW'!$B$2,IF('ACT Reading'!C84&gt;'ACT E+R to SAT EBRW'!A$72,'ACT E+R to SAT EBRW'!B$72,VLOOKUP(C84,'ACT E+R to SAT EBRW'!A:B,2,FALSE))))</f>
        <v/>
      </c>
      <c r="E84" s="11" t="str">
        <f>IF('ACT Reading'!B84="","",interceptACTRtoPCR5712_5713+slopeACTRtoPCR5712_5713*B84)</f>
        <v/>
      </c>
      <c r="F84" s="11" t="str">
        <f>IF('ACT Reading'!B84="","", IF(E84&lt;100, 100, IF(E84&gt;200, 200, E84)))</f>
        <v/>
      </c>
      <c r="G84" s="11" t="str">
        <f t="shared" si="2"/>
        <v/>
      </c>
      <c r="H84" s="11" t="str">
        <f>IF('ACT Reading'!B84="","", IF(G84&lt;100, 100, IF(G84&gt;300, 300, G84)))</f>
        <v/>
      </c>
      <c r="I84" s="11" t="str">
        <f>IF('ACT Reading'!B84="","",'SAT EBRW to CBEST R'!$A$2+'SAT EBRW to CBEST R'!$B$2*D84)</f>
        <v/>
      </c>
      <c r="J84" s="11" t="str">
        <f>IF('ACT Reading'!B84="","", IF(I84&lt;20, 20, IF(I84&gt;80, 80, I84)))</f>
        <v/>
      </c>
    </row>
    <row r="85" spans="1:10" x14ac:dyDescent="0.25">
      <c r="A85" s="11">
        <v>84</v>
      </c>
      <c r="B85" s="30"/>
      <c r="C85" s="25" t="str">
        <f t="shared" si="3"/>
        <v/>
      </c>
      <c r="D85" s="11" t="str">
        <f>IF('ACT Reading'!C85="","",IF('ACT Reading'!C85&lt;'ACT E+R to SAT EBRW'!$A$2,'ACT E+R to SAT EBRW'!$B$2,IF('ACT Reading'!C85&gt;'ACT E+R to SAT EBRW'!A$72,'ACT E+R to SAT EBRW'!B$72,VLOOKUP(C85,'ACT E+R to SAT EBRW'!A:B,2,FALSE))))</f>
        <v/>
      </c>
      <c r="E85" s="11" t="str">
        <f>IF('ACT Reading'!B85="","",interceptACTRtoPCR5712_5713+slopeACTRtoPCR5712_5713*B85)</f>
        <v/>
      </c>
      <c r="F85" s="11" t="str">
        <f>IF('ACT Reading'!B85="","", IF(E85&lt;100, 100, IF(E85&gt;200, 200, E85)))</f>
        <v/>
      </c>
      <c r="G85" s="11" t="str">
        <f t="shared" si="2"/>
        <v/>
      </c>
      <c r="H85" s="11" t="str">
        <f>IF('ACT Reading'!B85="","", IF(G85&lt;100, 100, IF(G85&gt;300, 300, G85)))</f>
        <v/>
      </c>
      <c r="I85" s="11" t="str">
        <f>IF('ACT Reading'!B85="","",'SAT EBRW to CBEST R'!$A$2+'SAT EBRW to CBEST R'!$B$2*D85)</f>
        <v/>
      </c>
      <c r="J85" s="11" t="str">
        <f>IF('ACT Reading'!B85="","", IF(I85&lt;20, 20, IF(I85&gt;80, 80, I85)))</f>
        <v/>
      </c>
    </row>
    <row r="86" spans="1:10" x14ac:dyDescent="0.25">
      <c r="A86" s="11">
        <v>85</v>
      </c>
      <c r="B86" s="30"/>
      <c r="C86" s="25" t="str">
        <f t="shared" si="3"/>
        <v/>
      </c>
      <c r="D86" s="11" t="str">
        <f>IF('ACT Reading'!C86="","",IF('ACT Reading'!C86&lt;'ACT E+R to SAT EBRW'!$A$2,'ACT E+R to SAT EBRW'!$B$2,IF('ACT Reading'!C86&gt;'ACT E+R to SAT EBRW'!A$72,'ACT E+R to SAT EBRW'!B$72,VLOOKUP(C86,'ACT E+R to SAT EBRW'!A:B,2,FALSE))))</f>
        <v/>
      </c>
      <c r="E86" s="11" t="str">
        <f>IF('ACT Reading'!B86="","",interceptACTRtoPCR5712_5713+slopeACTRtoPCR5712_5713*B86)</f>
        <v/>
      </c>
      <c r="F86" s="11" t="str">
        <f>IF('ACT Reading'!B86="","", IF(E86&lt;100, 100, IF(E86&gt;200, 200, E86)))</f>
        <v/>
      </c>
      <c r="G86" s="11" t="str">
        <f t="shared" si="2"/>
        <v/>
      </c>
      <c r="H86" s="11" t="str">
        <f>IF('ACT Reading'!B86="","", IF(G86&lt;100, 100, IF(G86&gt;300, 300, G86)))</f>
        <v/>
      </c>
      <c r="I86" s="11" t="str">
        <f>IF('ACT Reading'!B86="","",'SAT EBRW to CBEST R'!$A$2+'SAT EBRW to CBEST R'!$B$2*D86)</f>
        <v/>
      </c>
      <c r="J86" s="11" t="str">
        <f>IF('ACT Reading'!B86="","", IF(I86&lt;20, 20, IF(I86&gt;80, 80, I86)))</f>
        <v/>
      </c>
    </row>
    <row r="87" spans="1:10" x14ac:dyDescent="0.25">
      <c r="A87" s="11">
        <v>86</v>
      </c>
      <c r="B87" s="30"/>
      <c r="C87" s="25" t="str">
        <f t="shared" si="3"/>
        <v/>
      </c>
      <c r="D87" s="11" t="str">
        <f>IF('ACT Reading'!C87="","",IF('ACT Reading'!C87&lt;'ACT E+R to SAT EBRW'!$A$2,'ACT E+R to SAT EBRW'!$B$2,IF('ACT Reading'!C87&gt;'ACT E+R to SAT EBRW'!A$72,'ACT E+R to SAT EBRW'!B$72,VLOOKUP(C87,'ACT E+R to SAT EBRW'!A:B,2,FALSE))))</f>
        <v/>
      </c>
      <c r="E87" s="11" t="str">
        <f>IF('ACT Reading'!B87="","",interceptACTRtoPCR5712_5713+slopeACTRtoPCR5712_5713*B87)</f>
        <v/>
      </c>
      <c r="F87" s="11" t="str">
        <f>IF('ACT Reading'!B87="","", IF(E87&lt;100, 100, IF(E87&gt;200, 200, E87)))</f>
        <v/>
      </c>
      <c r="G87" s="11" t="str">
        <f t="shared" si="2"/>
        <v/>
      </c>
      <c r="H87" s="11" t="str">
        <f>IF('ACT Reading'!B87="","", IF(G87&lt;100, 100, IF(G87&gt;300, 300, G87)))</f>
        <v/>
      </c>
      <c r="I87" s="11" t="str">
        <f>IF('ACT Reading'!B87="","",'SAT EBRW to CBEST R'!$A$2+'SAT EBRW to CBEST R'!$B$2*D87)</f>
        <v/>
      </c>
      <c r="J87" s="11" t="str">
        <f>IF('ACT Reading'!B87="","", IF(I87&lt;20, 20, IF(I87&gt;80, 80, I87)))</f>
        <v/>
      </c>
    </row>
    <row r="88" spans="1:10" x14ac:dyDescent="0.25">
      <c r="A88" s="11">
        <v>87</v>
      </c>
      <c r="B88" s="30"/>
      <c r="C88" s="25" t="str">
        <f t="shared" si="3"/>
        <v/>
      </c>
      <c r="D88" s="11" t="str">
        <f>IF('ACT Reading'!C88="","",IF('ACT Reading'!C88&lt;'ACT E+R to SAT EBRW'!$A$2,'ACT E+R to SAT EBRW'!$B$2,IF('ACT Reading'!C88&gt;'ACT E+R to SAT EBRW'!A$72,'ACT E+R to SAT EBRW'!B$72,VLOOKUP(C88,'ACT E+R to SAT EBRW'!A:B,2,FALSE))))</f>
        <v/>
      </c>
      <c r="E88" s="11" t="str">
        <f>IF('ACT Reading'!B88="","",interceptACTRtoPCR5712_5713+slopeACTRtoPCR5712_5713*B88)</f>
        <v/>
      </c>
      <c r="F88" s="11" t="str">
        <f>IF('ACT Reading'!B88="","", IF(E88&lt;100, 100, IF(E88&gt;200, 200, E88)))</f>
        <v/>
      </c>
      <c r="G88" s="11" t="str">
        <f t="shared" si="2"/>
        <v/>
      </c>
      <c r="H88" s="11" t="str">
        <f>IF('ACT Reading'!B88="","", IF(G88&lt;100, 100, IF(G88&gt;300, 300, G88)))</f>
        <v/>
      </c>
      <c r="I88" s="11" t="str">
        <f>IF('ACT Reading'!B88="","",'SAT EBRW to CBEST R'!$A$2+'SAT EBRW to CBEST R'!$B$2*D88)</f>
        <v/>
      </c>
      <c r="J88" s="11" t="str">
        <f>IF('ACT Reading'!B88="","", IF(I88&lt;20, 20, IF(I88&gt;80, 80, I88)))</f>
        <v/>
      </c>
    </row>
    <row r="89" spans="1:10" x14ac:dyDescent="0.25">
      <c r="A89" s="11">
        <v>88</v>
      </c>
      <c r="B89" s="30"/>
      <c r="C89" s="25" t="str">
        <f t="shared" si="3"/>
        <v/>
      </c>
      <c r="D89" s="11" t="str">
        <f>IF('ACT Reading'!C89="","",IF('ACT Reading'!C89&lt;'ACT E+R to SAT EBRW'!$A$2,'ACT E+R to SAT EBRW'!$B$2,IF('ACT Reading'!C89&gt;'ACT E+R to SAT EBRW'!A$72,'ACT E+R to SAT EBRW'!B$72,VLOOKUP(C89,'ACT E+R to SAT EBRW'!A:B,2,FALSE))))</f>
        <v/>
      </c>
      <c r="E89" s="11" t="str">
        <f>IF('ACT Reading'!B89="","",interceptACTRtoPCR5712_5713+slopeACTRtoPCR5712_5713*B89)</f>
        <v/>
      </c>
      <c r="F89" s="11" t="str">
        <f>IF('ACT Reading'!B89="","", IF(E89&lt;100, 100, IF(E89&gt;200, 200, E89)))</f>
        <v/>
      </c>
      <c r="G89" s="11" t="str">
        <f t="shared" si="2"/>
        <v/>
      </c>
      <c r="H89" s="11" t="str">
        <f>IF('ACT Reading'!B89="","", IF(G89&lt;100, 100, IF(G89&gt;300, 300, G89)))</f>
        <v/>
      </c>
      <c r="I89" s="11" t="str">
        <f>IF('ACT Reading'!B89="","",'SAT EBRW to CBEST R'!$A$2+'SAT EBRW to CBEST R'!$B$2*D89)</f>
        <v/>
      </c>
      <c r="J89" s="11" t="str">
        <f>IF('ACT Reading'!B89="","", IF(I89&lt;20, 20, IF(I89&gt;80, 80, I89)))</f>
        <v/>
      </c>
    </row>
    <row r="90" spans="1:10" x14ac:dyDescent="0.25">
      <c r="A90" s="11">
        <v>89</v>
      </c>
      <c r="B90" s="30"/>
      <c r="C90" s="25" t="str">
        <f t="shared" si="3"/>
        <v/>
      </c>
      <c r="D90" s="11" t="str">
        <f>IF('ACT Reading'!C90="","",IF('ACT Reading'!C90&lt;'ACT E+R to SAT EBRW'!$A$2,'ACT E+R to SAT EBRW'!$B$2,IF('ACT Reading'!C90&gt;'ACT E+R to SAT EBRW'!A$72,'ACT E+R to SAT EBRW'!B$72,VLOOKUP(C90,'ACT E+R to SAT EBRW'!A:B,2,FALSE))))</f>
        <v/>
      </c>
      <c r="E90" s="11" t="str">
        <f>IF('ACT Reading'!B90="","",interceptACTRtoPCR5712_5713+slopeACTRtoPCR5712_5713*B90)</f>
        <v/>
      </c>
      <c r="F90" s="11" t="str">
        <f>IF('ACT Reading'!B90="","", IF(E90&lt;100, 100, IF(E90&gt;200, 200, E90)))</f>
        <v/>
      </c>
      <c r="G90" s="11" t="str">
        <f t="shared" si="2"/>
        <v/>
      </c>
      <c r="H90" s="11" t="str">
        <f>IF('ACT Reading'!B90="","", IF(G90&lt;100, 100, IF(G90&gt;300, 300, G90)))</f>
        <v/>
      </c>
      <c r="I90" s="11" t="str">
        <f>IF('ACT Reading'!B90="","",'SAT EBRW to CBEST R'!$A$2+'SAT EBRW to CBEST R'!$B$2*D90)</f>
        <v/>
      </c>
      <c r="J90" s="11" t="str">
        <f>IF('ACT Reading'!B90="","", IF(I90&lt;20, 20, IF(I90&gt;80, 80, I90)))</f>
        <v/>
      </c>
    </row>
    <row r="91" spans="1:10" x14ac:dyDescent="0.25">
      <c r="A91" s="11">
        <v>90</v>
      </c>
      <c r="B91" s="30"/>
      <c r="C91" s="25" t="str">
        <f t="shared" si="3"/>
        <v/>
      </c>
      <c r="D91" s="11" t="str">
        <f>IF('ACT Reading'!C91="","",IF('ACT Reading'!C91&lt;'ACT E+R to SAT EBRW'!$A$2,'ACT E+R to SAT EBRW'!$B$2,IF('ACT Reading'!C91&gt;'ACT E+R to SAT EBRW'!A$72,'ACT E+R to SAT EBRW'!B$72,VLOOKUP(C91,'ACT E+R to SAT EBRW'!A:B,2,FALSE))))</f>
        <v/>
      </c>
      <c r="E91" s="11" t="str">
        <f>IF('ACT Reading'!B91="","",interceptACTRtoPCR5712_5713+slopeACTRtoPCR5712_5713*B91)</f>
        <v/>
      </c>
      <c r="F91" s="11" t="str">
        <f>IF('ACT Reading'!B91="","", IF(E91&lt;100, 100, IF(E91&gt;200, 200, E91)))</f>
        <v/>
      </c>
      <c r="G91" s="11" t="str">
        <f t="shared" si="2"/>
        <v/>
      </c>
      <c r="H91" s="11" t="str">
        <f>IF('ACT Reading'!B91="","", IF(G91&lt;100, 100, IF(G91&gt;300, 300, G91)))</f>
        <v/>
      </c>
      <c r="I91" s="11" t="str">
        <f>IF('ACT Reading'!B91="","",'SAT EBRW to CBEST R'!$A$2+'SAT EBRW to CBEST R'!$B$2*D91)</f>
        <v/>
      </c>
      <c r="J91" s="11" t="str">
        <f>IF('ACT Reading'!B91="","", IF(I91&lt;20, 20, IF(I91&gt;80, 80, I91)))</f>
        <v/>
      </c>
    </row>
    <row r="92" spans="1:10" x14ac:dyDescent="0.25">
      <c r="A92" s="11">
        <v>91</v>
      </c>
      <c r="B92" s="30"/>
      <c r="C92" s="25" t="str">
        <f t="shared" si="3"/>
        <v/>
      </c>
      <c r="D92" s="11" t="str">
        <f>IF('ACT Reading'!C92="","",IF('ACT Reading'!C92&lt;'ACT E+R to SAT EBRW'!$A$2,'ACT E+R to SAT EBRW'!$B$2,IF('ACT Reading'!C92&gt;'ACT E+R to SAT EBRW'!A$72,'ACT E+R to SAT EBRW'!B$72,VLOOKUP(C92,'ACT E+R to SAT EBRW'!A:B,2,FALSE))))</f>
        <v/>
      </c>
      <c r="E92" s="11" t="str">
        <f>IF('ACT Reading'!B92="","",interceptACTRtoPCR5712_5713+slopeACTRtoPCR5712_5713*B92)</f>
        <v/>
      </c>
      <c r="F92" s="11" t="str">
        <f>IF('ACT Reading'!B92="","", IF(E92&lt;100, 100, IF(E92&gt;200, 200, E92)))</f>
        <v/>
      </c>
      <c r="G92" s="11" t="str">
        <f t="shared" si="2"/>
        <v/>
      </c>
      <c r="H92" s="11" t="str">
        <f>IF('ACT Reading'!B92="","", IF(G92&lt;100, 100, IF(G92&gt;300, 300, G92)))</f>
        <v/>
      </c>
      <c r="I92" s="11" t="str">
        <f>IF('ACT Reading'!B92="","",'SAT EBRW to CBEST R'!$A$2+'SAT EBRW to CBEST R'!$B$2*D92)</f>
        <v/>
      </c>
      <c r="J92" s="11" t="str">
        <f>IF('ACT Reading'!B92="","", IF(I92&lt;20, 20, IF(I92&gt;80, 80, I92)))</f>
        <v/>
      </c>
    </row>
    <row r="93" spans="1:10" x14ac:dyDescent="0.25">
      <c r="A93" s="11">
        <v>92</v>
      </c>
      <c r="B93" s="30"/>
      <c r="C93" s="25" t="str">
        <f t="shared" si="3"/>
        <v/>
      </c>
      <c r="D93" s="11" t="str">
        <f>IF('ACT Reading'!C93="","",IF('ACT Reading'!C93&lt;'ACT E+R to SAT EBRW'!$A$2,'ACT E+R to SAT EBRW'!$B$2,IF('ACT Reading'!C93&gt;'ACT E+R to SAT EBRW'!A$72,'ACT E+R to SAT EBRW'!B$72,VLOOKUP(C93,'ACT E+R to SAT EBRW'!A:B,2,FALSE))))</f>
        <v/>
      </c>
      <c r="E93" s="11" t="str">
        <f>IF('ACT Reading'!B93="","",interceptACTRtoPCR5712_5713+slopeACTRtoPCR5712_5713*B93)</f>
        <v/>
      </c>
      <c r="F93" s="11" t="str">
        <f>IF('ACT Reading'!B93="","", IF(E93&lt;100, 100, IF(E93&gt;200, 200, E93)))</f>
        <v/>
      </c>
      <c r="G93" s="11" t="str">
        <f t="shared" si="2"/>
        <v/>
      </c>
      <c r="H93" s="11" t="str">
        <f>IF('ACT Reading'!B93="","", IF(G93&lt;100, 100, IF(G93&gt;300, 300, G93)))</f>
        <v/>
      </c>
      <c r="I93" s="11" t="str">
        <f>IF('ACT Reading'!B93="","",'SAT EBRW to CBEST R'!$A$2+'SAT EBRW to CBEST R'!$B$2*D93)</f>
        <v/>
      </c>
      <c r="J93" s="11" t="str">
        <f>IF('ACT Reading'!B93="","", IF(I93&lt;20, 20, IF(I93&gt;80, 80, I93)))</f>
        <v/>
      </c>
    </row>
    <row r="94" spans="1:10" x14ac:dyDescent="0.25">
      <c r="A94" s="11">
        <v>93</v>
      </c>
      <c r="B94" s="30"/>
      <c r="C94" s="25" t="str">
        <f t="shared" si="3"/>
        <v/>
      </c>
      <c r="D94" s="11" t="str">
        <f>IF('ACT Reading'!C94="","",IF('ACT Reading'!C94&lt;'ACT E+R to SAT EBRW'!$A$2,'ACT E+R to SAT EBRW'!$B$2,IF('ACT Reading'!C94&gt;'ACT E+R to SAT EBRW'!A$72,'ACT E+R to SAT EBRW'!B$72,VLOOKUP(C94,'ACT E+R to SAT EBRW'!A:B,2,FALSE))))</f>
        <v/>
      </c>
      <c r="E94" s="11" t="str">
        <f>IF('ACT Reading'!B94="","",interceptACTRtoPCR5712_5713+slopeACTRtoPCR5712_5713*B94)</f>
        <v/>
      </c>
      <c r="F94" s="11" t="str">
        <f>IF('ACT Reading'!B94="","", IF(E94&lt;100, 100, IF(E94&gt;200, 200, E94)))</f>
        <v/>
      </c>
      <c r="G94" s="11" t="str">
        <f t="shared" si="2"/>
        <v/>
      </c>
      <c r="H94" s="11" t="str">
        <f>IF('ACT Reading'!B94="","", IF(G94&lt;100, 100, IF(G94&gt;300, 300, G94)))</f>
        <v/>
      </c>
      <c r="I94" s="11" t="str">
        <f>IF('ACT Reading'!B94="","",'SAT EBRW to CBEST R'!$A$2+'SAT EBRW to CBEST R'!$B$2*D94)</f>
        <v/>
      </c>
      <c r="J94" s="11" t="str">
        <f>IF('ACT Reading'!B94="","", IF(I94&lt;20, 20, IF(I94&gt;80, 80, I94)))</f>
        <v/>
      </c>
    </row>
    <row r="95" spans="1:10" x14ac:dyDescent="0.25">
      <c r="A95" s="11">
        <v>94</v>
      </c>
      <c r="B95" s="30"/>
      <c r="C95" s="25" t="str">
        <f t="shared" si="3"/>
        <v/>
      </c>
      <c r="D95" s="11" t="str">
        <f>IF('ACT Reading'!C95="","",IF('ACT Reading'!C95&lt;'ACT E+R to SAT EBRW'!$A$2,'ACT E+R to SAT EBRW'!$B$2,IF('ACT Reading'!C95&gt;'ACT E+R to SAT EBRW'!A$72,'ACT E+R to SAT EBRW'!B$72,VLOOKUP(C95,'ACT E+R to SAT EBRW'!A:B,2,FALSE))))</f>
        <v/>
      </c>
      <c r="E95" s="11" t="str">
        <f>IF('ACT Reading'!B95="","",interceptACTRtoPCR5712_5713+slopeACTRtoPCR5712_5713*B95)</f>
        <v/>
      </c>
      <c r="F95" s="11" t="str">
        <f>IF('ACT Reading'!B95="","", IF(E95&lt;100, 100, IF(E95&gt;200, 200, E95)))</f>
        <v/>
      </c>
      <c r="G95" s="11" t="str">
        <f t="shared" si="2"/>
        <v/>
      </c>
      <c r="H95" s="11" t="str">
        <f>IF('ACT Reading'!B95="","", IF(G95&lt;100, 100, IF(G95&gt;300, 300, G95)))</f>
        <v/>
      </c>
      <c r="I95" s="11" t="str">
        <f>IF('ACT Reading'!B95="","",'SAT EBRW to CBEST R'!$A$2+'SAT EBRW to CBEST R'!$B$2*D95)</f>
        <v/>
      </c>
      <c r="J95" s="11" t="str">
        <f>IF('ACT Reading'!B95="","", IF(I95&lt;20, 20, IF(I95&gt;80, 80, I95)))</f>
        <v/>
      </c>
    </row>
    <row r="96" spans="1:10" x14ac:dyDescent="0.25">
      <c r="A96" s="11">
        <v>95</v>
      </c>
      <c r="B96" s="30"/>
      <c r="C96" s="25" t="str">
        <f t="shared" si="3"/>
        <v/>
      </c>
      <c r="D96" s="11" t="str">
        <f>IF('ACT Reading'!C96="","",IF('ACT Reading'!C96&lt;'ACT E+R to SAT EBRW'!$A$2,'ACT E+R to SAT EBRW'!$B$2,IF('ACT Reading'!C96&gt;'ACT E+R to SAT EBRW'!A$72,'ACT E+R to SAT EBRW'!B$72,VLOOKUP(C96,'ACT E+R to SAT EBRW'!A:B,2,FALSE))))</f>
        <v/>
      </c>
      <c r="E96" s="11" t="str">
        <f>IF('ACT Reading'!B96="","",interceptACTRtoPCR5712_5713+slopeACTRtoPCR5712_5713*B96)</f>
        <v/>
      </c>
      <c r="F96" s="11" t="str">
        <f>IF('ACT Reading'!B96="","", IF(E96&lt;100, 100, IF(E96&gt;200, 200, E96)))</f>
        <v/>
      </c>
      <c r="G96" s="11" t="str">
        <f t="shared" si="2"/>
        <v/>
      </c>
      <c r="H96" s="11" t="str">
        <f>IF('ACT Reading'!B96="","", IF(G96&lt;100, 100, IF(G96&gt;300, 300, G96)))</f>
        <v/>
      </c>
      <c r="I96" s="11" t="str">
        <f>IF('ACT Reading'!B96="","",'SAT EBRW to CBEST R'!$A$2+'SAT EBRW to CBEST R'!$B$2*D96)</f>
        <v/>
      </c>
      <c r="J96" s="11" t="str">
        <f>IF('ACT Reading'!B96="","", IF(I96&lt;20, 20, IF(I96&gt;80, 80, I96)))</f>
        <v/>
      </c>
    </row>
    <row r="97" spans="1:10" x14ac:dyDescent="0.25">
      <c r="A97" s="11">
        <v>96</v>
      </c>
      <c r="B97" s="30"/>
      <c r="C97" s="25" t="str">
        <f t="shared" si="3"/>
        <v/>
      </c>
      <c r="D97" s="11" t="str">
        <f>IF('ACT Reading'!C97="","",IF('ACT Reading'!C97&lt;'ACT E+R to SAT EBRW'!$A$2,'ACT E+R to SAT EBRW'!$B$2,IF('ACT Reading'!C97&gt;'ACT E+R to SAT EBRW'!A$72,'ACT E+R to SAT EBRW'!B$72,VLOOKUP(C97,'ACT E+R to SAT EBRW'!A:B,2,FALSE))))</f>
        <v/>
      </c>
      <c r="E97" s="11" t="str">
        <f>IF('ACT Reading'!B97="","",interceptACTRtoPCR5712_5713+slopeACTRtoPCR5712_5713*B97)</f>
        <v/>
      </c>
      <c r="F97" s="11" t="str">
        <f>IF('ACT Reading'!B97="","", IF(E97&lt;100, 100, IF(E97&gt;200, 200, E97)))</f>
        <v/>
      </c>
      <c r="G97" s="11" t="str">
        <f t="shared" si="2"/>
        <v/>
      </c>
      <c r="H97" s="11" t="str">
        <f>IF('ACT Reading'!B97="","", IF(G97&lt;100, 100, IF(G97&gt;300, 300, G97)))</f>
        <v/>
      </c>
      <c r="I97" s="11" t="str">
        <f>IF('ACT Reading'!B97="","",'SAT EBRW to CBEST R'!$A$2+'SAT EBRW to CBEST R'!$B$2*D97)</f>
        <v/>
      </c>
      <c r="J97" s="11" t="str">
        <f>IF('ACT Reading'!B97="","", IF(I97&lt;20, 20, IF(I97&gt;80, 80, I97)))</f>
        <v/>
      </c>
    </row>
    <row r="98" spans="1:10" x14ac:dyDescent="0.25">
      <c r="A98" s="11">
        <v>97</v>
      </c>
      <c r="B98" s="30"/>
      <c r="C98" s="25" t="str">
        <f t="shared" si="3"/>
        <v/>
      </c>
      <c r="D98" s="11" t="str">
        <f>IF('ACT Reading'!C98="","",IF('ACT Reading'!C98&lt;'ACT E+R to SAT EBRW'!$A$2,'ACT E+R to SAT EBRW'!$B$2,IF('ACT Reading'!C98&gt;'ACT E+R to SAT EBRW'!A$72,'ACT E+R to SAT EBRW'!B$72,VLOOKUP(C98,'ACT E+R to SAT EBRW'!A:B,2,FALSE))))</f>
        <v/>
      </c>
      <c r="E98" s="11" t="str">
        <f>IF('ACT Reading'!B98="","",interceptACTRtoPCR5712_5713+slopeACTRtoPCR5712_5713*B98)</f>
        <v/>
      </c>
      <c r="F98" s="11" t="str">
        <f>IF('ACT Reading'!B98="","", IF(E98&lt;100, 100, IF(E98&gt;200, 200, E98)))</f>
        <v/>
      </c>
      <c r="G98" s="11" t="str">
        <f t="shared" si="2"/>
        <v/>
      </c>
      <c r="H98" s="11" t="str">
        <f>IF('ACT Reading'!B98="","", IF(G98&lt;100, 100, IF(G98&gt;300, 300, G98)))</f>
        <v/>
      </c>
      <c r="I98" s="11" t="str">
        <f>IF('ACT Reading'!B98="","",'SAT EBRW to CBEST R'!$A$2+'SAT EBRW to CBEST R'!$B$2*D98)</f>
        <v/>
      </c>
      <c r="J98" s="11" t="str">
        <f>IF('ACT Reading'!B98="","", IF(I98&lt;20, 20, IF(I98&gt;80, 80, I98)))</f>
        <v/>
      </c>
    </row>
    <row r="99" spans="1:10" x14ac:dyDescent="0.25">
      <c r="A99" s="11">
        <v>98</v>
      </c>
      <c r="B99" s="30"/>
      <c r="C99" s="25" t="str">
        <f t="shared" si="3"/>
        <v/>
      </c>
      <c r="D99" s="11" t="str">
        <f>IF('ACT Reading'!C99="","",IF('ACT Reading'!C99&lt;'ACT E+R to SAT EBRW'!$A$2,'ACT E+R to SAT EBRW'!$B$2,IF('ACT Reading'!C99&gt;'ACT E+R to SAT EBRW'!A$72,'ACT E+R to SAT EBRW'!B$72,VLOOKUP(C99,'ACT E+R to SAT EBRW'!A:B,2,FALSE))))</f>
        <v/>
      </c>
      <c r="E99" s="11" t="str">
        <f>IF('ACT Reading'!B99="","",interceptACTRtoPCR5712_5713+slopeACTRtoPCR5712_5713*B99)</f>
        <v/>
      </c>
      <c r="F99" s="11" t="str">
        <f>IF('ACT Reading'!B99="","", IF(E99&lt;100, 100, IF(E99&gt;200, 200, E99)))</f>
        <v/>
      </c>
      <c r="G99" s="11" t="str">
        <f t="shared" si="2"/>
        <v/>
      </c>
      <c r="H99" s="11" t="str">
        <f>IF('ACT Reading'!B99="","", IF(G99&lt;100, 100, IF(G99&gt;300, 300, G99)))</f>
        <v/>
      </c>
      <c r="I99" s="11" t="str">
        <f>IF('ACT Reading'!B99="","",'SAT EBRW to CBEST R'!$A$2+'SAT EBRW to CBEST R'!$B$2*D99)</f>
        <v/>
      </c>
      <c r="J99" s="11" t="str">
        <f>IF('ACT Reading'!B99="","", IF(I99&lt;20, 20, IF(I99&gt;80, 80, I99)))</f>
        <v/>
      </c>
    </row>
    <row r="100" spans="1:10" x14ac:dyDescent="0.25">
      <c r="A100" s="11">
        <v>99</v>
      </c>
      <c r="B100" s="30"/>
      <c r="C100" s="25" t="str">
        <f t="shared" si="3"/>
        <v/>
      </c>
      <c r="D100" s="11" t="str">
        <f>IF('ACT Reading'!C100="","",IF('ACT Reading'!C100&lt;'ACT E+R to SAT EBRW'!$A$2,'ACT E+R to SAT EBRW'!$B$2,IF('ACT Reading'!C100&gt;'ACT E+R to SAT EBRW'!A$72,'ACT E+R to SAT EBRW'!B$72,VLOOKUP(C100,'ACT E+R to SAT EBRW'!A:B,2,FALSE))))</f>
        <v/>
      </c>
      <c r="E100" s="11" t="str">
        <f>IF('ACT Reading'!B100="","",interceptACTRtoPCR5712_5713+slopeACTRtoPCR5712_5713*B100)</f>
        <v/>
      </c>
      <c r="F100" s="11" t="str">
        <f>IF('ACT Reading'!B100="","", IF(E100&lt;100, 100, IF(E100&gt;200, 200, E100)))</f>
        <v/>
      </c>
      <c r="G100" s="11" t="str">
        <f t="shared" si="2"/>
        <v/>
      </c>
      <c r="H100" s="11" t="str">
        <f>IF('ACT Reading'!B100="","", IF(G100&lt;100, 100, IF(G100&gt;300, 300, G100)))</f>
        <v/>
      </c>
      <c r="I100" s="11" t="str">
        <f>IF('ACT Reading'!B100="","",'SAT EBRW to CBEST R'!$A$2+'SAT EBRW to CBEST R'!$B$2*D100)</f>
        <v/>
      </c>
      <c r="J100" s="11" t="str">
        <f>IF('ACT Reading'!B100="","", IF(I100&lt;20, 20, IF(I100&gt;80, 80, I100)))</f>
        <v/>
      </c>
    </row>
    <row r="101" spans="1:10" x14ac:dyDescent="0.25">
      <c r="A101" s="11">
        <v>100</v>
      </c>
      <c r="B101" s="30"/>
      <c r="C101" s="25" t="str">
        <f t="shared" si="3"/>
        <v/>
      </c>
      <c r="D101" s="11" t="str">
        <f>IF('ACT Reading'!C101="","",IF('ACT Reading'!C101&lt;'ACT E+R to SAT EBRW'!$A$2,'ACT E+R to SAT EBRW'!$B$2,IF('ACT Reading'!C101&gt;'ACT E+R to SAT EBRW'!A$72,'ACT E+R to SAT EBRW'!B$72,VLOOKUP(C101,'ACT E+R to SAT EBRW'!A:B,2,FALSE))))</f>
        <v/>
      </c>
      <c r="E101" s="11" t="str">
        <f>IF('ACT Reading'!B101="","",interceptACTRtoPCR5712_5713+slopeACTRtoPCR5712_5713*B101)</f>
        <v/>
      </c>
      <c r="F101" s="11" t="str">
        <f>IF('ACT Reading'!B101="","", IF(E101&lt;100, 100, IF(E101&gt;200, 200, E101)))</f>
        <v/>
      </c>
      <c r="G101" s="11" t="str">
        <f t="shared" si="2"/>
        <v/>
      </c>
      <c r="H101" s="11" t="str">
        <f>IF('ACT Reading'!B101="","", IF(G101&lt;100, 100, IF(G101&gt;300, 300, G101)))</f>
        <v/>
      </c>
      <c r="I101" s="11" t="str">
        <f>IF('ACT Reading'!B101="","",'SAT EBRW to CBEST R'!$A$2+'SAT EBRW to CBEST R'!$B$2*D101)</f>
        <v/>
      </c>
      <c r="J101" s="11" t="str">
        <f>IF('ACT Reading'!B101="","", IF(I101&lt;20, 20, IF(I101&gt;80, 80, I101)))</f>
        <v/>
      </c>
    </row>
    <row r="102" spans="1:10" x14ac:dyDescent="0.25">
      <c r="A102" s="11">
        <v>101</v>
      </c>
      <c r="B102" s="30"/>
      <c r="C102" s="25" t="str">
        <f t="shared" si="3"/>
        <v/>
      </c>
      <c r="D102" s="11" t="str">
        <f>IF('ACT Reading'!C102="","",IF('ACT Reading'!C102&lt;'ACT E+R to SAT EBRW'!$A$2,'ACT E+R to SAT EBRW'!$B$2,IF('ACT Reading'!C102&gt;'ACT E+R to SAT EBRW'!A$72,'ACT E+R to SAT EBRW'!B$72,VLOOKUP(C102,'ACT E+R to SAT EBRW'!A:B,2,FALSE))))</f>
        <v/>
      </c>
      <c r="E102" s="11" t="str">
        <f>IF('ACT Reading'!B102="","",interceptACTRtoPCR5712_5713+slopeACTRtoPCR5712_5713*B102)</f>
        <v/>
      </c>
      <c r="F102" s="11" t="str">
        <f>IF('ACT Reading'!B102="","", IF(E102&lt;100, 100, IF(E102&gt;200, 200, E102)))</f>
        <v/>
      </c>
      <c r="G102" s="11" t="str">
        <f t="shared" si="2"/>
        <v/>
      </c>
      <c r="H102" s="11" t="str">
        <f>IF('ACT Reading'!B102="","", IF(G102&lt;100, 100, IF(G102&gt;300, 300, G102)))</f>
        <v/>
      </c>
      <c r="I102" s="11" t="str">
        <f>IF('ACT Reading'!B102="","",'SAT EBRW to CBEST R'!$A$2+'SAT EBRW to CBEST R'!$B$2*D102)</f>
        <v/>
      </c>
      <c r="J102" s="11" t="str">
        <f>IF('ACT Reading'!B102="","", IF(I102&lt;20, 20, IF(I102&gt;80, 80, I102)))</f>
        <v/>
      </c>
    </row>
    <row r="103" spans="1:10" x14ac:dyDescent="0.25">
      <c r="A103" s="11">
        <v>102</v>
      </c>
      <c r="B103" s="30"/>
      <c r="C103" s="25" t="str">
        <f t="shared" si="3"/>
        <v/>
      </c>
      <c r="D103" s="11" t="str">
        <f>IF('ACT Reading'!C103="","",IF('ACT Reading'!C103&lt;'ACT E+R to SAT EBRW'!$A$2,'ACT E+R to SAT EBRW'!$B$2,IF('ACT Reading'!C103&gt;'ACT E+R to SAT EBRW'!A$72,'ACT E+R to SAT EBRW'!B$72,VLOOKUP(C103,'ACT E+R to SAT EBRW'!A:B,2,FALSE))))</f>
        <v/>
      </c>
      <c r="E103" s="11" t="str">
        <f>IF('ACT Reading'!B103="","",interceptACTRtoPCR5712_5713+slopeACTRtoPCR5712_5713*B103)</f>
        <v/>
      </c>
      <c r="F103" s="11" t="str">
        <f>IF('ACT Reading'!B103="","", IF(E103&lt;100, 100, IF(E103&gt;200, 200, E103)))</f>
        <v/>
      </c>
      <c r="G103" s="11" t="str">
        <f t="shared" si="2"/>
        <v/>
      </c>
      <c r="H103" s="11" t="str">
        <f>IF('ACT Reading'!B103="","", IF(G103&lt;100, 100, IF(G103&gt;300, 300, G103)))</f>
        <v/>
      </c>
      <c r="I103" s="11" t="str">
        <f>IF('ACT Reading'!B103="","",'SAT EBRW to CBEST R'!$A$2+'SAT EBRW to CBEST R'!$B$2*D103)</f>
        <v/>
      </c>
      <c r="J103" s="11" t="str">
        <f>IF('ACT Reading'!B103="","", IF(I103&lt;20, 20, IF(I103&gt;80, 80, I103)))</f>
        <v/>
      </c>
    </row>
    <row r="104" spans="1:10" x14ac:dyDescent="0.25">
      <c r="A104" s="11">
        <v>103</v>
      </c>
      <c r="B104" s="30"/>
      <c r="C104" s="25" t="str">
        <f t="shared" si="3"/>
        <v/>
      </c>
      <c r="D104" s="11" t="str">
        <f>IF('ACT Reading'!C104="","",IF('ACT Reading'!C104&lt;'ACT E+R to SAT EBRW'!$A$2,'ACT E+R to SAT EBRW'!$B$2,IF('ACT Reading'!C104&gt;'ACT E+R to SAT EBRW'!A$72,'ACT E+R to SAT EBRW'!B$72,VLOOKUP(C104,'ACT E+R to SAT EBRW'!A:B,2,FALSE))))</f>
        <v/>
      </c>
      <c r="E104" s="11" t="str">
        <f>IF('ACT Reading'!B104="","",interceptACTRtoPCR5712_5713+slopeACTRtoPCR5712_5713*B104)</f>
        <v/>
      </c>
      <c r="F104" s="11" t="str">
        <f>IF('ACT Reading'!B104="","", IF(E104&lt;100, 100, IF(E104&gt;200, 200, E104)))</f>
        <v/>
      </c>
      <c r="G104" s="11" t="str">
        <f t="shared" si="2"/>
        <v/>
      </c>
      <c r="H104" s="11" t="str">
        <f>IF('ACT Reading'!B104="","", IF(G104&lt;100, 100, IF(G104&gt;300, 300, G104)))</f>
        <v/>
      </c>
      <c r="I104" s="11" t="str">
        <f>IF('ACT Reading'!B104="","",'SAT EBRW to CBEST R'!$A$2+'SAT EBRW to CBEST R'!$B$2*D104)</f>
        <v/>
      </c>
      <c r="J104" s="11" t="str">
        <f>IF('ACT Reading'!B104="","", IF(I104&lt;20, 20, IF(I104&gt;80, 80, I104)))</f>
        <v/>
      </c>
    </row>
    <row r="105" spans="1:10" x14ac:dyDescent="0.25">
      <c r="A105" s="11">
        <v>104</v>
      </c>
      <c r="B105" s="30"/>
      <c r="C105" s="25" t="str">
        <f t="shared" si="3"/>
        <v/>
      </c>
      <c r="D105" s="11" t="str">
        <f>IF('ACT Reading'!C105="","",IF('ACT Reading'!C105&lt;'ACT E+R to SAT EBRW'!$A$2,'ACT E+R to SAT EBRW'!$B$2,IF('ACT Reading'!C105&gt;'ACT E+R to SAT EBRW'!A$72,'ACT E+R to SAT EBRW'!B$72,VLOOKUP(C105,'ACT E+R to SAT EBRW'!A:B,2,FALSE))))</f>
        <v/>
      </c>
      <c r="E105" s="11" t="str">
        <f>IF('ACT Reading'!B105="","",interceptACTRtoPCR5712_5713+slopeACTRtoPCR5712_5713*B105)</f>
        <v/>
      </c>
      <c r="F105" s="11" t="str">
        <f>IF('ACT Reading'!B105="","", IF(E105&lt;100, 100, IF(E105&gt;200, 200, E105)))</f>
        <v/>
      </c>
      <c r="G105" s="11" t="str">
        <f t="shared" si="2"/>
        <v/>
      </c>
      <c r="H105" s="11" t="str">
        <f>IF('ACT Reading'!B105="","", IF(G105&lt;100, 100, IF(G105&gt;300, 300, G105)))</f>
        <v/>
      </c>
      <c r="I105" s="11" t="str">
        <f>IF('ACT Reading'!B105="","",'SAT EBRW to CBEST R'!$A$2+'SAT EBRW to CBEST R'!$B$2*D105)</f>
        <v/>
      </c>
      <c r="J105" s="11" t="str">
        <f>IF('ACT Reading'!B105="","", IF(I105&lt;20, 20, IF(I105&gt;80, 80, I105)))</f>
        <v/>
      </c>
    </row>
    <row r="106" spans="1:10" x14ac:dyDescent="0.25">
      <c r="A106" s="11">
        <v>105</v>
      </c>
      <c r="B106" s="30"/>
      <c r="C106" s="25" t="str">
        <f t="shared" si="3"/>
        <v/>
      </c>
      <c r="D106" s="11" t="str">
        <f>IF('ACT Reading'!C106="","",IF('ACT Reading'!C106&lt;'ACT E+R to SAT EBRW'!$A$2,'ACT E+R to SAT EBRW'!$B$2,IF('ACT Reading'!C106&gt;'ACT E+R to SAT EBRW'!A$72,'ACT E+R to SAT EBRW'!B$72,VLOOKUP(C106,'ACT E+R to SAT EBRW'!A:B,2,FALSE))))</f>
        <v/>
      </c>
      <c r="E106" s="11" t="str">
        <f>IF('ACT Reading'!B106="","",interceptACTRtoPCR5712_5713+slopeACTRtoPCR5712_5713*B106)</f>
        <v/>
      </c>
      <c r="F106" s="11" t="str">
        <f>IF('ACT Reading'!B106="","", IF(E106&lt;100, 100, IF(E106&gt;200, 200, E106)))</f>
        <v/>
      </c>
      <c r="G106" s="11" t="str">
        <f t="shared" si="2"/>
        <v/>
      </c>
      <c r="H106" s="11" t="str">
        <f>IF('ACT Reading'!B106="","", IF(G106&lt;100, 100, IF(G106&gt;300, 300, G106)))</f>
        <v/>
      </c>
      <c r="I106" s="11" t="str">
        <f>IF('ACT Reading'!B106="","",'SAT EBRW to CBEST R'!$A$2+'SAT EBRW to CBEST R'!$B$2*D106)</f>
        <v/>
      </c>
      <c r="J106" s="11" t="str">
        <f>IF('ACT Reading'!B106="","", IF(I106&lt;20, 20, IF(I106&gt;80, 80, I106)))</f>
        <v/>
      </c>
    </row>
    <row r="107" spans="1:10" x14ac:dyDescent="0.25">
      <c r="A107" s="11">
        <v>106</v>
      </c>
      <c r="B107" s="30"/>
      <c r="C107" s="25" t="str">
        <f t="shared" si="3"/>
        <v/>
      </c>
      <c r="D107" s="11" t="str">
        <f>IF('ACT Reading'!C107="","",IF('ACT Reading'!C107&lt;'ACT E+R to SAT EBRW'!$A$2,'ACT E+R to SAT EBRW'!$B$2,IF('ACT Reading'!C107&gt;'ACT E+R to SAT EBRW'!A$72,'ACT E+R to SAT EBRW'!B$72,VLOOKUP(C107,'ACT E+R to SAT EBRW'!A:B,2,FALSE))))</f>
        <v/>
      </c>
      <c r="E107" s="11" t="str">
        <f>IF('ACT Reading'!B107="","",interceptACTRtoPCR5712_5713+slopeACTRtoPCR5712_5713*B107)</f>
        <v/>
      </c>
      <c r="F107" s="11" t="str">
        <f>IF('ACT Reading'!B107="","", IF(E107&lt;100, 100, IF(E107&gt;200, 200, E107)))</f>
        <v/>
      </c>
      <c r="G107" s="11" t="str">
        <f t="shared" si="2"/>
        <v/>
      </c>
      <c r="H107" s="11" t="str">
        <f>IF('ACT Reading'!B107="","", IF(G107&lt;100, 100, IF(G107&gt;300, 300, G107)))</f>
        <v/>
      </c>
      <c r="I107" s="11" t="str">
        <f>IF('ACT Reading'!B107="","",'SAT EBRW to CBEST R'!$A$2+'SAT EBRW to CBEST R'!$B$2*D107)</f>
        <v/>
      </c>
      <c r="J107" s="11" t="str">
        <f>IF('ACT Reading'!B107="","", IF(I107&lt;20, 20, IF(I107&gt;80, 80, I107)))</f>
        <v/>
      </c>
    </row>
    <row r="108" spans="1:10" x14ac:dyDescent="0.25">
      <c r="A108" s="11">
        <v>107</v>
      </c>
      <c r="B108" s="30"/>
      <c r="C108" s="25" t="str">
        <f t="shared" si="3"/>
        <v/>
      </c>
      <c r="D108" s="11" t="str">
        <f>IF('ACT Reading'!C108="","",IF('ACT Reading'!C108&lt;'ACT E+R to SAT EBRW'!$A$2,'ACT E+R to SAT EBRW'!$B$2,IF('ACT Reading'!C108&gt;'ACT E+R to SAT EBRW'!A$72,'ACT E+R to SAT EBRW'!B$72,VLOOKUP(C108,'ACT E+R to SAT EBRW'!A:B,2,FALSE))))</f>
        <v/>
      </c>
      <c r="E108" s="11" t="str">
        <f>IF('ACT Reading'!B108="","",interceptACTRtoPCR5712_5713+slopeACTRtoPCR5712_5713*B108)</f>
        <v/>
      </c>
      <c r="F108" s="11" t="str">
        <f>IF('ACT Reading'!B108="","", IF(E108&lt;100, 100, IF(E108&gt;200, 200, E108)))</f>
        <v/>
      </c>
      <c r="G108" s="11" t="str">
        <f t="shared" si="2"/>
        <v/>
      </c>
      <c r="H108" s="11" t="str">
        <f>IF('ACT Reading'!B108="","", IF(G108&lt;100, 100, IF(G108&gt;300, 300, G108)))</f>
        <v/>
      </c>
      <c r="I108" s="11" t="str">
        <f>IF('ACT Reading'!B108="","",'SAT EBRW to CBEST R'!$A$2+'SAT EBRW to CBEST R'!$B$2*D108)</f>
        <v/>
      </c>
      <c r="J108" s="11" t="str">
        <f>IF('ACT Reading'!B108="","", IF(I108&lt;20, 20, IF(I108&gt;80, 80, I108)))</f>
        <v/>
      </c>
    </row>
    <row r="109" spans="1:10" x14ac:dyDescent="0.25">
      <c r="A109" s="11">
        <v>108</v>
      </c>
      <c r="B109" s="30"/>
      <c r="C109" s="25" t="str">
        <f t="shared" si="3"/>
        <v/>
      </c>
      <c r="D109" s="11" t="str">
        <f>IF('ACT Reading'!C109="","",IF('ACT Reading'!C109&lt;'ACT E+R to SAT EBRW'!$A$2,'ACT E+R to SAT EBRW'!$B$2,IF('ACT Reading'!C109&gt;'ACT E+R to SAT EBRW'!A$72,'ACT E+R to SAT EBRW'!B$72,VLOOKUP(C109,'ACT E+R to SAT EBRW'!A:B,2,FALSE))))</f>
        <v/>
      </c>
      <c r="E109" s="11" t="str">
        <f>IF('ACT Reading'!B109="","",interceptACTRtoPCR5712_5713+slopeACTRtoPCR5712_5713*B109)</f>
        <v/>
      </c>
      <c r="F109" s="11" t="str">
        <f>IF('ACT Reading'!B109="","", IF(E109&lt;100, 100, IF(E109&gt;200, 200, E109)))</f>
        <v/>
      </c>
      <c r="G109" s="11" t="str">
        <f t="shared" si="2"/>
        <v/>
      </c>
      <c r="H109" s="11" t="str">
        <f>IF('ACT Reading'!B109="","", IF(G109&lt;100, 100, IF(G109&gt;300, 300, G109)))</f>
        <v/>
      </c>
      <c r="I109" s="11" t="str">
        <f>IF('ACT Reading'!B109="","",'SAT EBRW to CBEST R'!$A$2+'SAT EBRW to CBEST R'!$B$2*D109)</f>
        <v/>
      </c>
      <c r="J109" s="11" t="str">
        <f>IF('ACT Reading'!B109="","", IF(I109&lt;20, 20, IF(I109&gt;80, 80, I109)))</f>
        <v/>
      </c>
    </row>
    <row r="110" spans="1:10" x14ac:dyDescent="0.25">
      <c r="A110" s="11">
        <v>109</v>
      </c>
      <c r="B110" s="30"/>
      <c r="C110" s="25" t="str">
        <f t="shared" si="3"/>
        <v/>
      </c>
      <c r="D110" s="11" t="str">
        <f>IF('ACT Reading'!C110="","",IF('ACT Reading'!C110&lt;'ACT E+R to SAT EBRW'!$A$2,'ACT E+R to SAT EBRW'!$B$2,IF('ACT Reading'!C110&gt;'ACT E+R to SAT EBRW'!A$72,'ACT E+R to SAT EBRW'!B$72,VLOOKUP(C110,'ACT E+R to SAT EBRW'!A:B,2,FALSE))))</f>
        <v/>
      </c>
      <c r="E110" s="11" t="str">
        <f>IF('ACT Reading'!B110="","",interceptACTRtoPCR5712_5713+slopeACTRtoPCR5712_5713*B110)</f>
        <v/>
      </c>
      <c r="F110" s="11" t="str">
        <f>IF('ACT Reading'!B110="","", IF(E110&lt;100, 100, IF(E110&gt;200, 200, E110)))</f>
        <v/>
      </c>
      <c r="G110" s="11" t="str">
        <f t="shared" si="2"/>
        <v/>
      </c>
      <c r="H110" s="11" t="str">
        <f>IF('ACT Reading'!B110="","", IF(G110&lt;100, 100, IF(G110&gt;300, 300, G110)))</f>
        <v/>
      </c>
      <c r="I110" s="11" t="str">
        <f>IF('ACT Reading'!B110="","",'SAT EBRW to CBEST R'!$A$2+'SAT EBRW to CBEST R'!$B$2*D110)</f>
        <v/>
      </c>
      <c r="J110" s="11" t="str">
        <f>IF('ACT Reading'!B110="","", IF(I110&lt;20, 20, IF(I110&gt;80, 80, I110)))</f>
        <v/>
      </c>
    </row>
    <row r="111" spans="1:10" x14ac:dyDescent="0.25">
      <c r="A111" s="11">
        <v>110</v>
      </c>
      <c r="B111" s="30"/>
      <c r="C111" s="25" t="str">
        <f t="shared" si="3"/>
        <v/>
      </c>
      <c r="D111" s="11" t="str">
        <f>IF('ACT Reading'!C111="","",IF('ACT Reading'!C111&lt;'ACT E+R to SAT EBRW'!$A$2,'ACT E+R to SAT EBRW'!$B$2,IF('ACT Reading'!C111&gt;'ACT E+R to SAT EBRW'!A$72,'ACT E+R to SAT EBRW'!B$72,VLOOKUP(C111,'ACT E+R to SAT EBRW'!A:B,2,FALSE))))</f>
        <v/>
      </c>
      <c r="E111" s="11" t="str">
        <f>IF('ACT Reading'!B111="","",interceptACTRtoPCR5712_5713+slopeACTRtoPCR5712_5713*B111)</f>
        <v/>
      </c>
      <c r="F111" s="11" t="str">
        <f>IF('ACT Reading'!B111="","", IF(E111&lt;100, 100, IF(E111&gt;200, 200, E111)))</f>
        <v/>
      </c>
      <c r="G111" s="11" t="str">
        <f t="shared" si="2"/>
        <v/>
      </c>
      <c r="H111" s="11" t="str">
        <f>IF('ACT Reading'!B111="","", IF(G111&lt;100, 100, IF(G111&gt;300, 300, G111)))</f>
        <v/>
      </c>
      <c r="I111" s="11" t="str">
        <f>IF('ACT Reading'!B111="","",'SAT EBRW to CBEST R'!$A$2+'SAT EBRW to CBEST R'!$B$2*D111)</f>
        <v/>
      </c>
      <c r="J111" s="11" t="str">
        <f>IF('ACT Reading'!B111="","", IF(I111&lt;20, 20, IF(I111&gt;80, 80, I111)))</f>
        <v/>
      </c>
    </row>
    <row r="112" spans="1:10" x14ac:dyDescent="0.25">
      <c r="A112" s="11">
        <v>111</v>
      </c>
      <c r="B112" s="30"/>
      <c r="C112" s="25" t="str">
        <f t="shared" si="3"/>
        <v/>
      </c>
      <c r="D112" s="11" t="str">
        <f>IF('ACT Reading'!C112="","",IF('ACT Reading'!C112&lt;'ACT E+R to SAT EBRW'!$A$2,'ACT E+R to SAT EBRW'!$B$2,IF('ACT Reading'!C112&gt;'ACT E+R to SAT EBRW'!A$72,'ACT E+R to SAT EBRW'!B$72,VLOOKUP(C112,'ACT E+R to SAT EBRW'!A:B,2,FALSE))))</f>
        <v/>
      </c>
      <c r="E112" s="11" t="str">
        <f>IF('ACT Reading'!B112="","",interceptACTRtoPCR5712_5713+slopeACTRtoPCR5712_5713*B112)</f>
        <v/>
      </c>
      <c r="F112" s="11" t="str">
        <f>IF('ACT Reading'!B112="","", IF(E112&lt;100, 100, IF(E112&gt;200, 200, E112)))</f>
        <v/>
      </c>
      <c r="G112" s="11" t="str">
        <f t="shared" si="2"/>
        <v/>
      </c>
      <c r="H112" s="11" t="str">
        <f>IF('ACT Reading'!B112="","", IF(G112&lt;100, 100, IF(G112&gt;300, 300, G112)))</f>
        <v/>
      </c>
      <c r="I112" s="11" t="str">
        <f>IF('ACT Reading'!B112="","",'SAT EBRW to CBEST R'!$A$2+'SAT EBRW to CBEST R'!$B$2*D112)</f>
        <v/>
      </c>
      <c r="J112" s="11" t="str">
        <f>IF('ACT Reading'!B112="","", IF(I112&lt;20, 20, IF(I112&gt;80, 80, I112)))</f>
        <v/>
      </c>
    </row>
    <row r="113" spans="1:10" x14ac:dyDescent="0.25">
      <c r="A113" s="11">
        <v>112</v>
      </c>
      <c r="B113" s="30"/>
      <c r="C113" s="25" t="str">
        <f t="shared" si="3"/>
        <v/>
      </c>
      <c r="D113" s="11" t="str">
        <f>IF('ACT Reading'!C113="","",IF('ACT Reading'!C113&lt;'ACT E+R to SAT EBRW'!$A$2,'ACT E+R to SAT EBRW'!$B$2,IF('ACT Reading'!C113&gt;'ACT E+R to SAT EBRW'!A$72,'ACT E+R to SAT EBRW'!B$72,VLOOKUP(C113,'ACT E+R to SAT EBRW'!A:B,2,FALSE))))</f>
        <v/>
      </c>
      <c r="E113" s="11" t="str">
        <f>IF('ACT Reading'!B113="","",interceptACTRtoPCR5712_5713+slopeACTRtoPCR5712_5713*B113)</f>
        <v/>
      </c>
      <c r="F113" s="11" t="str">
        <f>IF('ACT Reading'!B113="","", IF(E113&lt;100, 100, IF(E113&gt;200, 200, E113)))</f>
        <v/>
      </c>
      <c r="G113" s="11" t="str">
        <f t="shared" si="2"/>
        <v/>
      </c>
      <c r="H113" s="11" t="str">
        <f>IF('ACT Reading'!B113="","", IF(G113&lt;100, 100, IF(G113&gt;300, 300, G113)))</f>
        <v/>
      </c>
      <c r="I113" s="11" t="str">
        <f>IF('ACT Reading'!B113="","",'SAT EBRW to CBEST R'!$A$2+'SAT EBRW to CBEST R'!$B$2*D113)</f>
        <v/>
      </c>
      <c r="J113" s="11" t="str">
        <f>IF('ACT Reading'!B113="","", IF(I113&lt;20, 20, IF(I113&gt;80, 80, I113)))</f>
        <v/>
      </c>
    </row>
    <row r="114" spans="1:10" x14ac:dyDescent="0.25">
      <c r="A114" s="11">
        <v>113</v>
      </c>
      <c r="B114" s="30"/>
      <c r="C114" s="25" t="str">
        <f t="shared" si="3"/>
        <v/>
      </c>
      <c r="D114" s="11" t="str">
        <f>IF('ACT Reading'!C114="","",IF('ACT Reading'!C114&lt;'ACT E+R to SAT EBRW'!$A$2,'ACT E+R to SAT EBRW'!$B$2,IF('ACT Reading'!C114&gt;'ACT E+R to SAT EBRW'!A$72,'ACT E+R to SAT EBRW'!B$72,VLOOKUP(C114,'ACT E+R to SAT EBRW'!A:B,2,FALSE))))</f>
        <v/>
      </c>
      <c r="E114" s="11" t="str">
        <f>IF('ACT Reading'!B114="","",interceptACTRtoPCR5712_5713+slopeACTRtoPCR5712_5713*B114)</f>
        <v/>
      </c>
      <c r="F114" s="11" t="str">
        <f>IF('ACT Reading'!B114="","", IF(E114&lt;100, 100, IF(E114&gt;200, 200, E114)))</f>
        <v/>
      </c>
      <c r="G114" s="11" t="str">
        <f t="shared" si="2"/>
        <v/>
      </c>
      <c r="H114" s="11" t="str">
        <f>IF('ACT Reading'!B114="","", IF(G114&lt;100, 100, IF(G114&gt;300, 300, G114)))</f>
        <v/>
      </c>
      <c r="I114" s="11" t="str">
        <f>IF('ACT Reading'!B114="","",'SAT EBRW to CBEST R'!$A$2+'SAT EBRW to CBEST R'!$B$2*D114)</f>
        <v/>
      </c>
      <c r="J114" s="11" t="str">
        <f>IF('ACT Reading'!B114="","", IF(I114&lt;20, 20, IF(I114&gt;80, 80, I114)))</f>
        <v/>
      </c>
    </row>
    <row r="115" spans="1:10" x14ac:dyDescent="0.25">
      <c r="A115" s="11">
        <v>114</v>
      </c>
      <c r="B115" s="30"/>
      <c r="C115" s="25" t="str">
        <f t="shared" si="3"/>
        <v/>
      </c>
      <c r="D115" s="11" t="str">
        <f>IF('ACT Reading'!C115="","",IF('ACT Reading'!C115&lt;'ACT E+R to SAT EBRW'!$A$2,'ACT E+R to SAT EBRW'!$B$2,IF('ACT Reading'!C115&gt;'ACT E+R to SAT EBRW'!A$72,'ACT E+R to SAT EBRW'!B$72,VLOOKUP(C115,'ACT E+R to SAT EBRW'!A:B,2,FALSE))))</f>
        <v/>
      </c>
      <c r="E115" s="11" t="str">
        <f>IF('ACT Reading'!B115="","",interceptACTRtoPCR5712_5713+slopeACTRtoPCR5712_5713*B115)</f>
        <v/>
      </c>
      <c r="F115" s="11" t="str">
        <f>IF('ACT Reading'!B115="","", IF(E115&lt;100, 100, IF(E115&gt;200, 200, E115)))</f>
        <v/>
      </c>
      <c r="G115" s="11" t="str">
        <f t="shared" si="2"/>
        <v/>
      </c>
      <c r="H115" s="11" t="str">
        <f>IF('ACT Reading'!B115="","", IF(G115&lt;100, 100, IF(G115&gt;300, 300, G115)))</f>
        <v/>
      </c>
      <c r="I115" s="11" t="str">
        <f>IF('ACT Reading'!B115="","",'SAT EBRW to CBEST R'!$A$2+'SAT EBRW to CBEST R'!$B$2*D115)</f>
        <v/>
      </c>
      <c r="J115" s="11" t="str">
        <f>IF('ACT Reading'!B115="","", IF(I115&lt;20, 20, IF(I115&gt;80, 80, I115)))</f>
        <v/>
      </c>
    </row>
    <row r="116" spans="1:10" x14ac:dyDescent="0.25">
      <c r="A116" s="11">
        <v>115</v>
      </c>
      <c r="B116" s="30"/>
      <c r="C116" s="25" t="str">
        <f t="shared" si="3"/>
        <v/>
      </c>
      <c r="D116" s="11" t="str">
        <f>IF('ACT Reading'!C116="","",IF('ACT Reading'!C116&lt;'ACT E+R to SAT EBRW'!$A$2,'ACT E+R to SAT EBRW'!$B$2,IF('ACT Reading'!C116&gt;'ACT E+R to SAT EBRW'!A$72,'ACT E+R to SAT EBRW'!B$72,VLOOKUP(C116,'ACT E+R to SAT EBRW'!A:B,2,FALSE))))</f>
        <v/>
      </c>
      <c r="E116" s="11" t="str">
        <f>IF('ACT Reading'!B116="","",interceptACTRtoPCR5712_5713+slopeACTRtoPCR5712_5713*B116)</f>
        <v/>
      </c>
      <c r="F116" s="11" t="str">
        <f>IF('ACT Reading'!B116="","", IF(E116&lt;100, 100, IF(E116&gt;200, 200, E116)))</f>
        <v/>
      </c>
      <c r="G116" s="11" t="str">
        <f t="shared" si="2"/>
        <v/>
      </c>
      <c r="H116" s="11" t="str">
        <f>IF('ACT Reading'!B116="","", IF(G116&lt;100, 100, IF(G116&gt;300, 300, G116)))</f>
        <v/>
      </c>
      <c r="I116" s="11" t="str">
        <f>IF('ACT Reading'!B116="","",'SAT EBRW to CBEST R'!$A$2+'SAT EBRW to CBEST R'!$B$2*D116)</f>
        <v/>
      </c>
      <c r="J116" s="11" t="str">
        <f>IF('ACT Reading'!B116="","", IF(I116&lt;20, 20, IF(I116&gt;80, 80, I116)))</f>
        <v/>
      </c>
    </row>
    <row r="117" spans="1:10" x14ac:dyDescent="0.25">
      <c r="A117" s="11">
        <v>116</v>
      </c>
      <c r="B117" s="30"/>
      <c r="C117" s="25" t="str">
        <f t="shared" si="3"/>
        <v/>
      </c>
      <c r="D117" s="11" t="str">
        <f>IF('ACT Reading'!C117="","",IF('ACT Reading'!C117&lt;'ACT E+R to SAT EBRW'!$A$2,'ACT E+R to SAT EBRW'!$B$2,IF('ACT Reading'!C117&gt;'ACT E+R to SAT EBRW'!A$72,'ACT E+R to SAT EBRW'!B$72,VLOOKUP(C117,'ACT E+R to SAT EBRW'!A:B,2,FALSE))))</f>
        <v/>
      </c>
      <c r="E117" s="11" t="str">
        <f>IF('ACT Reading'!B117="","",interceptACTRtoPCR5712_5713+slopeACTRtoPCR5712_5713*B117)</f>
        <v/>
      </c>
      <c r="F117" s="11" t="str">
        <f>IF('ACT Reading'!B117="","", IF(E117&lt;100, 100, IF(E117&gt;200, 200, E117)))</f>
        <v/>
      </c>
      <c r="G117" s="11" t="str">
        <f t="shared" si="2"/>
        <v/>
      </c>
      <c r="H117" s="11" t="str">
        <f>IF('ACT Reading'!B117="","", IF(G117&lt;100, 100, IF(G117&gt;300, 300, G117)))</f>
        <v/>
      </c>
      <c r="I117" s="11" t="str">
        <f>IF('ACT Reading'!B117="","",'SAT EBRW to CBEST R'!$A$2+'SAT EBRW to CBEST R'!$B$2*D117)</f>
        <v/>
      </c>
      <c r="J117" s="11" t="str">
        <f>IF('ACT Reading'!B117="","", IF(I117&lt;20, 20, IF(I117&gt;80, 80, I117)))</f>
        <v/>
      </c>
    </row>
    <row r="118" spans="1:10" x14ac:dyDescent="0.25">
      <c r="A118" s="11">
        <v>117</v>
      </c>
      <c r="B118" s="30"/>
      <c r="C118" s="25" t="str">
        <f t="shared" si="3"/>
        <v/>
      </c>
      <c r="D118" s="11" t="str">
        <f>IF('ACT Reading'!C118="","",IF('ACT Reading'!C118&lt;'ACT E+R to SAT EBRW'!$A$2,'ACT E+R to SAT EBRW'!$B$2,IF('ACT Reading'!C118&gt;'ACT E+R to SAT EBRW'!A$72,'ACT E+R to SAT EBRW'!B$72,VLOOKUP(C118,'ACT E+R to SAT EBRW'!A:B,2,FALSE))))</f>
        <v/>
      </c>
      <c r="E118" s="11" t="str">
        <f>IF('ACT Reading'!B118="","",interceptACTRtoPCR5712_5713+slopeACTRtoPCR5712_5713*B118)</f>
        <v/>
      </c>
      <c r="F118" s="11" t="str">
        <f>IF('ACT Reading'!B118="","", IF(E118&lt;100, 100, IF(E118&gt;200, 200, E118)))</f>
        <v/>
      </c>
      <c r="G118" s="11" t="str">
        <f t="shared" si="2"/>
        <v/>
      </c>
      <c r="H118" s="11" t="str">
        <f>IF('ACT Reading'!B118="","", IF(G118&lt;100, 100, IF(G118&gt;300, 300, G118)))</f>
        <v/>
      </c>
      <c r="I118" s="11" t="str">
        <f>IF('ACT Reading'!B118="","",'SAT EBRW to CBEST R'!$A$2+'SAT EBRW to CBEST R'!$B$2*D118)</f>
        <v/>
      </c>
      <c r="J118" s="11" t="str">
        <f>IF('ACT Reading'!B118="","", IF(I118&lt;20, 20, IF(I118&gt;80, 80, I118)))</f>
        <v/>
      </c>
    </row>
    <row r="119" spans="1:10" x14ac:dyDescent="0.25">
      <c r="A119" s="11">
        <v>118</v>
      </c>
      <c r="B119" s="30"/>
      <c r="C119" s="25" t="str">
        <f t="shared" si="3"/>
        <v/>
      </c>
      <c r="D119" s="11" t="str">
        <f>IF('ACT Reading'!C119="","",IF('ACT Reading'!C119&lt;'ACT E+R to SAT EBRW'!$A$2,'ACT E+R to SAT EBRW'!$B$2,IF('ACT Reading'!C119&gt;'ACT E+R to SAT EBRW'!A$72,'ACT E+R to SAT EBRW'!B$72,VLOOKUP(C119,'ACT E+R to SAT EBRW'!A:B,2,FALSE))))</f>
        <v/>
      </c>
      <c r="E119" s="11" t="str">
        <f>IF('ACT Reading'!B119="","",interceptACTRtoPCR5712_5713+slopeACTRtoPCR5712_5713*B119)</f>
        <v/>
      </c>
      <c r="F119" s="11" t="str">
        <f>IF('ACT Reading'!B119="","", IF(E119&lt;100, 100, IF(E119&gt;200, 200, E119)))</f>
        <v/>
      </c>
      <c r="G119" s="11" t="str">
        <f t="shared" si="2"/>
        <v/>
      </c>
      <c r="H119" s="11" t="str">
        <f>IF('ACT Reading'!B119="","", IF(G119&lt;100, 100, IF(G119&gt;300, 300, G119)))</f>
        <v/>
      </c>
      <c r="I119" s="11" t="str">
        <f>IF('ACT Reading'!B119="","",'SAT EBRW to CBEST R'!$A$2+'SAT EBRW to CBEST R'!$B$2*D119)</f>
        <v/>
      </c>
      <c r="J119" s="11" t="str">
        <f>IF('ACT Reading'!B119="","", IF(I119&lt;20, 20, IF(I119&gt;80, 80, I119)))</f>
        <v/>
      </c>
    </row>
    <row r="120" spans="1:10" x14ac:dyDescent="0.25">
      <c r="A120" s="11">
        <v>119</v>
      </c>
      <c r="B120" s="30"/>
      <c r="C120" s="25" t="str">
        <f t="shared" si="3"/>
        <v/>
      </c>
      <c r="D120" s="11" t="str">
        <f>IF('ACT Reading'!C120="","",IF('ACT Reading'!C120&lt;'ACT E+R to SAT EBRW'!$A$2,'ACT E+R to SAT EBRW'!$B$2,IF('ACT Reading'!C120&gt;'ACT E+R to SAT EBRW'!A$72,'ACT E+R to SAT EBRW'!B$72,VLOOKUP(C120,'ACT E+R to SAT EBRW'!A:B,2,FALSE))))</f>
        <v/>
      </c>
      <c r="E120" s="11" t="str">
        <f>IF('ACT Reading'!B120="","",interceptACTRtoPCR5712_5713+slopeACTRtoPCR5712_5713*B120)</f>
        <v/>
      </c>
      <c r="F120" s="11" t="str">
        <f>IF('ACT Reading'!B120="","", IF(E120&lt;100, 100, IF(E120&gt;200, 200, E120)))</f>
        <v/>
      </c>
      <c r="G120" s="11" t="str">
        <f t="shared" si="2"/>
        <v/>
      </c>
      <c r="H120" s="11" t="str">
        <f>IF('ACT Reading'!B120="","", IF(G120&lt;100, 100, IF(G120&gt;300, 300, G120)))</f>
        <v/>
      </c>
      <c r="I120" s="11" t="str">
        <f>IF('ACT Reading'!B120="","",'SAT EBRW to CBEST R'!$A$2+'SAT EBRW to CBEST R'!$B$2*D120)</f>
        <v/>
      </c>
      <c r="J120" s="11" t="str">
        <f>IF('ACT Reading'!B120="","", IF(I120&lt;20, 20, IF(I120&gt;80, 80, I120)))</f>
        <v/>
      </c>
    </row>
    <row r="121" spans="1:10" x14ac:dyDescent="0.25">
      <c r="A121" s="11">
        <v>120</v>
      </c>
      <c r="B121" s="30"/>
      <c r="C121" s="25" t="str">
        <f t="shared" si="3"/>
        <v/>
      </c>
      <c r="D121" s="11" t="str">
        <f>IF('ACT Reading'!C121="","",IF('ACT Reading'!C121&lt;'ACT E+R to SAT EBRW'!$A$2,'ACT E+R to SAT EBRW'!$B$2,IF('ACT Reading'!C121&gt;'ACT E+R to SAT EBRW'!A$72,'ACT E+R to SAT EBRW'!B$72,VLOOKUP(C121,'ACT E+R to SAT EBRW'!A:B,2,FALSE))))</f>
        <v/>
      </c>
      <c r="E121" s="11" t="str">
        <f>IF('ACT Reading'!B121="","",interceptACTRtoPCR5712_5713+slopeACTRtoPCR5712_5713*B121)</f>
        <v/>
      </c>
      <c r="F121" s="11" t="str">
        <f>IF('ACT Reading'!B121="","", IF(E121&lt;100, 100, IF(E121&gt;200, 200, E121)))</f>
        <v/>
      </c>
      <c r="G121" s="11" t="str">
        <f t="shared" si="2"/>
        <v/>
      </c>
      <c r="H121" s="11" t="str">
        <f>IF('ACT Reading'!B121="","", IF(G121&lt;100, 100, IF(G121&gt;300, 300, G121)))</f>
        <v/>
      </c>
      <c r="I121" s="11" t="str">
        <f>IF('ACT Reading'!B121="","",'SAT EBRW to CBEST R'!$A$2+'SAT EBRW to CBEST R'!$B$2*D121)</f>
        <v/>
      </c>
      <c r="J121" s="11" t="str">
        <f>IF('ACT Reading'!B121="","", IF(I121&lt;20, 20, IF(I121&gt;80, 80, I121)))</f>
        <v/>
      </c>
    </row>
    <row r="122" spans="1:10" x14ac:dyDescent="0.25">
      <c r="A122" s="11">
        <v>121</v>
      </c>
      <c r="B122" s="30"/>
      <c r="C122" s="25" t="str">
        <f t="shared" si="3"/>
        <v/>
      </c>
      <c r="D122" s="11" t="str">
        <f>IF('ACT Reading'!C122="","",IF('ACT Reading'!C122&lt;'ACT E+R to SAT EBRW'!$A$2,'ACT E+R to SAT EBRW'!$B$2,IF('ACT Reading'!C122&gt;'ACT E+R to SAT EBRW'!A$72,'ACT E+R to SAT EBRW'!B$72,VLOOKUP(C122,'ACT E+R to SAT EBRW'!A:B,2,FALSE))))</f>
        <v/>
      </c>
      <c r="E122" s="11" t="str">
        <f>IF('ACT Reading'!B122="","",interceptACTRtoPCR5712_5713+slopeACTRtoPCR5712_5713*B122)</f>
        <v/>
      </c>
      <c r="F122" s="11" t="str">
        <f>IF('ACT Reading'!B122="","", IF(E122&lt;100, 100, IF(E122&gt;200, 200, E122)))</f>
        <v/>
      </c>
      <c r="G122" s="11" t="str">
        <f t="shared" si="2"/>
        <v/>
      </c>
      <c r="H122" s="11" t="str">
        <f>IF('ACT Reading'!B122="","", IF(G122&lt;100, 100, IF(G122&gt;300, 300, G122)))</f>
        <v/>
      </c>
      <c r="I122" s="11" t="str">
        <f>IF('ACT Reading'!B122="","",'SAT EBRW to CBEST R'!$A$2+'SAT EBRW to CBEST R'!$B$2*D122)</f>
        <v/>
      </c>
      <c r="J122" s="11" t="str">
        <f>IF('ACT Reading'!B122="","", IF(I122&lt;20, 20, IF(I122&gt;80, 80, I122)))</f>
        <v/>
      </c>
    </row>
    <row r="123" spans="1:10" x14ac:dyDescent="0.25">
      <c r="A123" s="11">
        <v>122</v>
      </c>
      <c r="B123" s="30"/>
      <c r="C123" s="25" t="str">
        <f t="shared" si="3"/>
        <v/>
      </c>
      <c r="D123" s="11" t="str">
        <f>IF('ACT Reading'!C123="","",IF('ACT Reading'!C123&lt;'ACT E+R to SAT EBRW'!$A$2,'ACT E+R to SAT EBRW'!$B$2,IF('ACT Reading'!C123&gt;'ACT E+R to SAT EBRW'!A$72,'ACT E+R to SAT EBRW'!B$72,VLOOKUP(C123,'ACT E+R to SAT EBRW'!A:B,2,FALSE))))</f>
        <v/>
      </c>
      <c r="E123" s="11" t="str">
        <f>IF('ACT Reading'!B123="","",interceptACTRtoPCR5712_5713+slopeACTRtoPCR5712_5713*B123)</f>
        <v/>
      </c>
      <c r="F123" s="11" t="str">
        <f>IF('ACT Reading'!B123="","", IF(E123&lt;100, 100, IF(E123&gt;200, 200, E123)))</f>
        <v/>
      </c>
      <c r="G123" s="11" t="str">
        <f t="shared" si="2"/>
        <v/>
      </c>
      <c r="H123" s="11" t="str">
        <f>IF('ACT Reading'!B123="","", IF(G123&lt;100, 100, IF(G123&gt;300, 300, G123)))</f>
        <v/>
      </c>
      <c r="I123" s="11" t="str">
        <f>IF('ACT Reading'!B123="","",'SAT EBRW to CBEST R'!$A$2+'SAT EBRW to CBEST R'!$B$2*D123)</f>
        <v/>
      </c>
      <c r="J123" s="11" t="str">
        <f>IF('ACT Reading'!B123="","", IF(I123&lt;20, 20, IF(I123&gt;80, 80, I123)))</f>
        <v/>
      </c>
    </row>
    <row r="124" spans="1:10" x14ac:dyDescent="0.25">
      <c r="A124" s="11">
        <v>123</v>
      </c>
      <c r="B124" s="30"/>
      <c r="C124" s="25" t="str">
        <f t="shared" si="3"/>
        <v/>
      </c>
      <c r="D124" s="11" t="str">
        <f>IF('ACT Reading'!C124="","",IF('ACT Reading'!C124&lt;'ACT E+R to SAT EBRW'!$A$2,'ACT E+R to SAT EBRW'!$B$2,IF('ACT Reading'!C124&gt;'ACT E+R to SAT EBRW'!A$72,'ACT E+R to SAT EBRW'!B$72,VLOOKUP(C124,'ACT E+R to SAT EBRW'!A:B,2,FALSE))))</f>
        <v/>
      </c>
      <c r="E124" s="11" t="str">
        <f>IF('ACT Reading'!B124="","",interceptACTRtoPCR5712_5713+slopeACTRtoPCR5712_5713*B124)</f>
        <v/>
      </c>
      <c r="F124" s="11" t="str">
        <f>IF('ACT Reading'!B124="","", IF(E124&lt;100, 100, IF(E124&gt;200, 200, E124)))</f>
        <v/>
      </c>
      <c r="G124" s="11" t="str">
        <f t="shared" si="2"/>
        <v/>
      </c>
      <c r="H124" s="11" t="str">
        <f>IF('ACT Reading'!B124="","", IF(G124&lt;100, 100, IF(G124&gt;300, 300, G124)))</f>
        <v/>
      </c>
      <c r="I124" s="11" t="str">
        <f>IF('ACT Reading'!B124="","",'SAT EBRW to CBEST R'!$A$2+'SAT EBRW to CBEST R'!$B$2*D124)</f>
        <v/>
      </c>
      <c r="J124" s="11" t="str">
        <f>IF('ACT Reading'!B124="","", IF(I124&lt;20, 20, IF(I124&gt;80, 80, I124)))</f>
        <v/>
      </c>
    </row>
    <row r="125" spans="1:10" x14ac:dyDescent="0.25">
      <c r="A125" s="11">
        <v>124</v>
      </c>
      <c r="B125" s="30"/>
      <c r="C125" s="25" t="str">
        <f t="shared" si="3"/>
        <v/>
      </c>
      <c r="D125" s="11" t="str">
        <f>IF('ACT Reading'!C125="","",IF('ACT Reading'!C125&lt;'ACT E+R to SAT EBRW'!$A$2,'ACT E+R to SAT EBRW'!$B$2,IF('ACT Reading'!C125&gt;'ACT E+R to SAT EBRW'!A$72,'ACT E+R to SAT EBRW'!B$72,VLOOKUP(C125,'ACT E+R to SAT EBRW'!A:B,2,FALSE))))</f>
        <v/>
      </c>
      <c r="E125" s="11" t="str">
        <f>IF('ACT Reading'!B125="","",interceptACTRtoPCR5712_5713+slopeACTRtoPCR5712_5713*B125)</f>
        <v/>
      </c>
      <c r="F125" s="11" t="str">
        <f>IF('ACT Reading'!B125="","", IF(E125&lt;100, 100, IF(E125&gt;200, 200, E125)))</f>
        <v/>
      </c>
      <c r="G125" s="11" t="str">
        <f t="shared" si="2"/>
        <v/>
      </c>
      <c r="H125" s="11" t="str">
        <f>IF('ACT Reading'!B125="","", IF(G125&lt;100, 100, IF(G125&gt;300, 300, G125)))</f>
        <v/>
      </c>
      <c r="I125" s="11" t="str">
        <f>IF('ACT Reading'!B125="","",'SAT EBRW to CBEST R'!$A$2+'SAT EBRW to CBEST R'!$B$2*D125)</f>
        <v/>
      </c>
      <c r="J125" s="11" t="str">
        <f>IF('ACT Reading'!B125="","", IF(I125&lt;20, 20, IF(I125&gt;80, 80, I125)))</f>
        <v/>
      </c>
    </row>
    <row r="126" spans="1:10" x14ac:dyDescent="0.25">
      <c r="A126" s="11">
        <v>125</v>
      </c>
      <c r="B126" s="30"/>
      <c r="C126" s="25" t="str">
        <f t="shared" si="3"/>
        <v/>
      </c>
      <c r="D126" s="11" t="str">
        <f>IF('ACT Reading'!C126="","",IF('ACT Reading'!C126&lt;'ACT E+R to SAT EBRW'!$A$2,'ACT E+R to SAT EBRW'!$B$2,IF('ACT Reading'!C126&gt;'ACT E+R to SAT EBRW'!A$72,'ACT E+R to SAT EBRW'!B$72,VLOOKUP(C126,'ACT E+R to SAT EBRW'!A:B,2,FALSE))))</f>
        <v/>
      </c>
      <c r="E126" s="11" t="str">
        <f>IF('ACT Reading'!B126="","",interceptACTRtoPCR5712_5713+slopeACTRtoPCR5712_5713*B126)</f>
        <v/>
      </c>
      <c r="F126" s="11" t="str">
        <f>IF('ACT Reading'!B126="","", IF(E126&lt;100, 100, IF(E126&gt;200, 200, E126)))</f>
        <v/>
      </c>
      <c r="G126" s="11" t="str">
        <f t="shared" si="2"/>
        <v/>
      </c>
      <c r="H126" s="11" t="str">
        <f>IF('ACT Reading'!B126="","", IF(G126&lt;100, 100, IF(G126&gt;300, 300, G126)))</f>
        <v/>
      </c>
      <c r="I126" s="11" t="str">
        <f>IF('ACT Reading'!B126="","",'SAT EBRW to CBEST R'!$A$2+'SAT EBRW to CBEST R'!$B$2*D126)</f>
        <v/>
      </c>
      <c r="J126" s="11" t="str">
        <f>IF('ACT Reading'!B126="","", IF(I126&lt;20, 20, IF(I126&gt;80, 80, I126)))</f>
        <v/>
      </c>
    </row>
    <row r="127" spans="1:10" x14ac:dyDescent="0.25">
      <c r="A127" s="11">
        <v>126</v>
      </c>
      <c r="B127" s="30"/>
      <c r="C127" s="25" t="str">
        <f t="shared" si="3"/>
        <v/>
      </c>
      <c r="D127" s="11" t="str">
        <f>IF('ACT Reading'!C127="","",IF('ACT Reading'!C127&lt;'ACT E+R to SAT EBRW'!$A$2,'ACT E+R to SAT EBRW'!$B$2,IF('ACT Reading'!C127&gt;'ACT E+R to SAT EBRW'!A$72,'ACT E+R to SAT EBRW'!B$72,VLOOKUP(C127,'ACT E+R to SAT EBRW'!A:B,2,FALSE))))</f>
        <v/>
      </c>
      <c r="E127" s="11" t="str">
        <f>IF('ACT Reading'!B127="","",interceptACTRtoPCR5712_5713+slopeACTRtoPCR5712_5713*B127)</f>
        <v/>
      </c>
      <c r="F127" s="11" t="str">
        <f>IF('ACT Reading'!B127="","", IF(E127&lt;100, 100, IF(E127&gt;200, 200, E127)))</f>
        <v/>
      </c>
      <c r="G127" s="11" t="str">
        <f t="shared" si="2"/>
        <v/>
      </c>
      <c r="H127" s="11" t="str">
        <f>IF('ACT Reading'!B127="","", IF(G127&lt;100, 100, IF(G127&gt;300, 300, G127)))</f>
        <v/>
      </c>
      <c r="I127" s="11" t="str">
        <f>IF('ACT Reading'!B127="","",'SAT EBRW to CBEST R'!$A$2+'SAT EBRW to CBEST R'!$B$2*D127)</f>
        <v/>
      </c>
      <c r="J127" s="11" t="str">
        <f>IF('ACT Reading'!B127="","", IF(I127&lt;20, 20, IF(I127&gt;80, 80, I127)))</f>
        <v/>
      </c>
    </row>
    <row r="128" spans="1:10" x14ac:dyDescent="0.25">
      <c r="A128" s="11">
        <v>127</v>
      </c>
      <c r="B128" s="30"/>
      <c r="C128" s="25" t="str">
        <f t="shared" si="3"/>
        <v/>
      </c>
      <c r="D128" s="11" t="str">
        <f>IF('ACT Reading'!C128="","",IF('ACT Reading'!C128&lt;'ACT E+R to SAT EBRW'!$A$2,'ACT E+R to SAT EBRW'!$B$2,IF('ACT Reading'!C128&gt;'ACT E+R to SAT EBRW'!A$72,'ACT E+R to SAT EBRW'!B$72,VLOOKUP(C128,'ACT E+R to SAT EBRW'!A:B,2,FALSE))))</f>
        <v/>
      </c>
      <c r="E128" s="11" t="str">
        <f>IF('ACT Reading'!B128="","",interceptACTRtoPCR5712_5713+slopeACTRtoPCR5712_5713*B128)</f>
        <v/>
      </c>
      <c r="F128" s="11" t="str">
        <f>IF('ACT Reading'!B128="","", IF(E128&lt;100, 100, IF(E128&gt;200, 200, E128)))</f>
        <v/>
      </c>
      <c r="G128" s="11" t="str">
        <f t="shared" si="2"/>
        <v/>
      </c>
      <c r="H128" s="11" t="str">
        <f>IF('ACT Reading'!B128="","", IF(G128&lt;100, 100, IF(G128&gt;300, 300, G128)))</f>
        <v/>
      </c>
      <c r="I128" s="11" t="str">
        <f>IF('ACT Reading'!B128="","",'SAT EBRW to CBEST R'!$A$2+'SAT EBRW to CBEST R'!$B$2*D128)</f>
        <v/>
      </c>
      <c r="J128" s="11" t="str">
        <f>IF('ACT Reading'!B128="","", IF(I128&lt;20, 20, IF(I128&gt;80, 80, I128)))</f>
        <v/>
      </c>
    </row>
    <row r="129" spans="1:10" x14ac:dyDescent="0.25">
      <c r="A129" s="11">
        <v>128</v>
      </c>
      <c r="B129" s="30"/>
      <c r="C129" s="25" t="str">
        <f t="shared" si="3"/>
        <v/>
      </c>
      <c r="D129" s="11" t="str">
        <f>IF('ACT Reading'!C129="","",IF('ACT Reading'!C129&lt;'ACT E+R to SAT EBRW'!$A$2,'ACT E+R to SAT EBRW'!$B$2,IF('ACT Reading'!C129&gt;'ACT E+R to SAT EBRW'!A$72,'ACT E+R to SAT EBRW'!B$72,VLOOKUP(C129,'ACT E+R to SAT EBRW'!A:B,2,FALSE))))</f>
        <v/>
      </c>
      <c r="E129" s="11" t="str">
        <f>IF('ACT Reading'!B129="","",interceptACTRtoPCR5712_5713+slopeACTRtoPCR5712_5713*B129)</f>
        <v/>
      </c>
      <c r="F129" s="11" t="str">
        <f>IF('ACT Reading'!B129="","", IF(E129&lt;100, 100, IF(E129&gt;200, 200, E129)))</f>
        <v/>
      </c>
      <c r="G129" s="11" t="str">
        <f t="shared" si="2"/>
        <v/>
      </c>
      <c r="H129" s="11" t="str">
        <f>IF('ACT Reading'!B129="","", IF(G129&lt;100, 100, IF(G129&gt;300, 300, G129)))</f>
        <v/>
      </c>
      <c r="I129" s="11" t="str">
        <f>IF('ACT Reading'!B129="","",'SAT EBRW to CBEST R'!$A$2+'SAT EBRW to CBEST R'!$B$2*D129)</f>
        <v/>
      </c>
      <c r="J129" s="11" t="str">
        <f>IF('ACT Reading'!B129="","", IF(I129&lt;20, 20, IF(I129&gt;80, 80, I129)))</f>
        <v/>
      </c>
    </row>
    <row r="130" spans="1:10" x14ac:dyDescent="0.25">
      <c r="A130" s="11">
        <v>129</v>
      </c>
      <c r="B130" s="30"/>
      <c r="C130" s="25" t="str">
        <f t="shared" si="3"/>
        <v/>
      </c>
      <c r="D130" s="11" t="str">
        <f>IF('ACT Reading'!C130="","",IF('ACT Reading'!C130&lt;'ACT E+R to SAT EBRW'!$A$2,'ACT E+R to SAT EBRW'!$B$2,IF('ACT Reading'!C130&gt;'ACT E+R to SAT EBRW'!A$72,'ACT E+R to SAT EBRW'!B$72,VLOOKUP(C130,'ACT E+R to SAT EBRW'!A:B,2,FALSE))))</f>
        <v/>
      </c>
      <c r="E130" s="11" t="str">
        <f>IF('ACT Reading'!B130="","",interceptACTRtoPCR5712_5713+slopeACTRtoPCR5712_5713*B130)</f>
        <v/>
      </c>
      <c r="F130" s="11" t="str">
        <f>IF('ACT Reading'!B130="","", IF(E130&lt;100, 100, IF(E130&gt;200, 200, E130)))</f>
        <v/>
      </c>
      <c r="G130" s="11" t="str">
        <f t="shared" ref="G130:G193" si="4">IF(B130="","",IF(B130&gt;=19, upperinterceptACTRtoPAAR200_210+B130*upperslopeACTRtoPAAR200_210, lowerinterceptACTRtoPAAR200_210+B130*lowerslopeACTRtoPAAR200_210))</f>
        <v/>
      </c>
      <c r="H130" s="11" t="str">
        <f>IF('ACT Reading'!B130="","", IF(G130&lt;100, 100, IF(G130&gt;300, 300, G130)))</f>
        <v/>
      </c>
      <c r="I130" s="11" t="str">
        <f>IF('ACT Reading'!B130="","",'SAT EBRW to CBEST R'!$A$2+'SAT EBRW to CBEST R'!$B$2*D130)</f>
        <v/>
      </c>
      <c r="J130" s="11" t="str">
        <f>IF('ACT Reading'!B130="","", IF(I130&lt;20, 20, IF(I130&gt;80, 80, I130)))</f>
        <v/>
      </c>
    </row>
    <row r="131" spans="1:10" x14ac:dyDescent="0.25">
      <c r="A131" s="11">
        <v>130</v>
      </c>
      <c r="B131" s="30"/>
      <c r="C131" s="25" t="str">
        <f t="shared" ref="C131:C194" si="5">IF(ISBLANK(B131), "", 2*B131)</f>
        <v/>
      </c>
      <c r="D131" s="11" t="str">
        <f>IF('ACT Reading'!C131="","",IF('ACT Reading'!C131&lt;'ACT E+R to SAT EBRW'!$A$2,'ACT E+R to SAT EBRW'!$B$2,IF('ACT Reading'!C131&gt;'ACT E+R to SAT EBRW'!A$72,'ACT E+R to SAT EBRW'!B$72,VLOOKUP(C131,'ACT E+R to SAT EBRW'!A:B,2,FALSE))))</f>
        <v/>
      </c>
      <c r="E131" s="11" t="str">
        <f>IF('ACT Reading'!B131="","",interceptACTRtoPCR5712_5713+slopeACTRtoPCR5712_5713*B131)</f>
        <v/>
      </c>
      <c r="F131" s="11" t="str">
        <f>IF('ACT Reading'!B131="","", IF(E131&lt;100, 100, IF(E131&gt;200, 200, E131)))</f>
        <v/>
      </c>
      <c r="G131" s="11" t="str">
        <f t="shared" si="4"/>
        <v/>
      </c>
      <c r="H131" s="11" t="str">
        <f>IF('ACT Reading'!B131="","", IF(G131&lt;100, 100, IF(G131&gt;300, 300, G131)))</f>
        <v/>
      </c>
      <c r="I131" s="11" t="str">
        <f>IF('ACT Reading'!B131="","",'SAT EBRW to CBEST R'!$A$2+'SAT EBRW to CBEST R'!$B$2*D131)</f>
        <v/>
      </c>
      <c r="J131" s="11" t="str">
        <f>IF('ACT Reading'!B131="","", IF(I131&lt;20, 20, IF(I131&gt;80, 80, I131)))</f>
        <v/>
      </c>
    </row>
    <row r="132" spans="1:10" x14ac:dyDescent="0.25">
      <c r="A132" s="11">
        <v>131</v>
      </c>
      <c r="B132" s="30"/>
      <c r="C132" s="25" t="str">
        <f t="shared" si="5"/>
        <v/>
      </c>
      <c r="D132" s="11" t="str">
        <f>IF('ACT Reading'!C132="","",IF('ACT Reading'!C132&lt;'ACT E+R to SAT EBRW'!$A$2,'ACT E+R to SAT EBRW'!$B$2,IF('ACT Reading'!C132&gt;'ACT E+R to SAT EBRW'!A$72,'ACT E+R to SAT EBRW'!B$72,VLOOKUP(C132,'ACT E+R to SAT EBRW'!A:B,2,FALSE))))</f>
        <v/>
      </c>
      <c r="E132" s="11" t="str">
        <f>IF('ACT Reading'!B132="","",interceptACTRtoPCR5712_5713+slopeACTRtoPCR5712_5713*B132)</f>
        <v/>
      </c>
      <c r="F132" s="11" t="str">
        <f>IF('ACT Reading'!B132="","", IF(E132&lt;100, 100, IF(E132&gt;200, 200, E132)))</f>
        <v/>
      </c>
      <c r="G132" s="11" t="str">
        <f t="shared" si="4"/>
        <v/>
      </c>
      <c r="H132" s="11" t="str">
        <f>IF('ACT Reading'!B132="","", IF(G132&lt;100, 100, IF(G132&gt;300, 300, G132)))</f>
        <v/>
      </c>
      <c r="I132" s="11" t="str">
        <f>IF('ACT Reading'!B132="","",'SAT EBRW to CBEST R'!$A$2+'SAT EBRW to CBEST R'!$B$2*D132)</f>
        <v/>
      </c>
      <c r="J132" s="11" t="str">
        <f>IF('ACT Reading'!B132="","", IF(I132&lt;20, 20, IF(I132&gt;80, 80, I132)))</f>
        <v/>
      </c>
    </row>
    <row r="133" spans="1:10" x14ac:dyDescent="0.25">
      <c r="A133" s="11">
        <v>132</v>
      </c>
      <c r="B133" s="30"/>
      <c r="C133" s="25" t="str">
        <f t="shared" si="5"/>
        <v/>
      </c>
      <c r="D133" s="11" t="str">
        <f>IF('ACT Reading'!C133="","",IF('ACT Reading'!C133&lt;'ACT E+R to SAT EBRW'!$A$2,'ACT E+R to SAT EBRW'!$B$2,IF('ACT Reading'!C133&gt;'ACT E+R to SAT EBRW'!A$72,'ACT E+R to SAT EBRW'!B$72,VLOOKUP(C133,'ACT E+R to SAT EBRW'!A:B,2,FALSE))))</f>
        <v/>
      </c>
      <c r="E133" s="11" t="str">
        <f>IF('ACT Reading'!B133="","",interceptACTRtoPCR5712_5713+slopeACTRtoPCR5712_5713*B133)</f>
        <v/>
      </c>
      <c r="F133" s="11" t="str">
        <f>IF('ACT Reading'!B133="","", IF(E133&lt;100, 100, IF(E133&gt;200, 200, E133)))</f>
        <v/>
      </c>
      <c r="G133" s="11" t="str">
        <f t="shared" si="4"/>
        <v/>
      </c>
      <c r="H133" s="11" t="str">
        <f>IF('ACT Reading'!B133="","", IF(G133&lt;100, 100, IF(G133&gt;300, 300, G133)))</f>
        <v/>
      </c>
      <c r="I133" s="11" t="str">
        <f>IF('ACT Reading'!B133="","",'SAT EBRW to CBEST R'!$A$2+'SAT EBRW to CBEST R'!$B$2*D133)</f>
        <v/>
      </c>
      <c r="J133" s="11" t="str">
        <f>IF('ACT Reading'!B133="","", IF(I133&lt;20, 20, IF(I133&gt;80, 80, I133)))</f>
        <v/>
      </c>
    </row>
    <row r="134" spans="1:10" x14ac:dyDescent="0.25">
      <c r="A134" s="11">
        <v>133</v>
      </c>
      <c r="B134" s="30"/>
      <c r="C134" s="25" t="str">
        <f t="shared" si="5"/>
        <v/>
      </c>
      <c r="D134" s="11" t="str">
        <f>IF('ACT Reading'!C134="","",IF('ACT Reading'!C134&lt;'ACT E+R to SAT EBRW'!$A$2,'ACT E+R to SAT EBRW'!$B$2,IF('ACT Reading'!C134&gt;'ACT E+R to SAT EBRW'!A$72,'ACT E+R to SAT EBRW'!B$72,VLOOKUP(C134,'ACT E+R to SAT EBRW'!A:B,2,FALSE))))</f>
        <v/>
      </c>
      <c r="E134" s="11" t="str">
        <f>IF('ACT Reading'!B134="","",interceptACTRtoPCR5712_5713+slopeACTRtoPCR5712_5713*B134)</f>
        <v/>
      </c>
      <c r="F134" s="11" t="str">
        <f>IF('ACT Reading'!B134="","", IF(E134&lt;100, 100, IF(E134&gt;200, 200, E134)))</f>
        <v/>
      </c>
      <c r="G134" s="11" t="str">
        <f t="shared" si="4"/>
        <v/>
      </c>
      <c r="H134" s="11" t="str">
        <f>IF('ACT Reading'!B134="","", IF(G134&lt;100, 100, IF(G134&gt;300, 300, G134)))</f>
        <v/>
      </c>
      <c r="I134" s="11" t="str">
        <f>IF('ACT Reading'!B134="","",'SAT EBRW to CBEST R'!$A$2+'SAT EBRW to CBEST R'!$B$2*D134)</f>
        <v/>
      </c>
      <c r="J134" s="11" t="str">
        <f>IF('ACT Reading'!B134="","", IF(I134&lt;20, 20, IF(I134&gt;80, 80, I134)))</f>
        <v/>
      </c>
    </row>
    <row r="135" spans="1:10" x14ac:dyDescent="0.25">
      <c r="A135" s="11">
        <v>134</v>
      </c>
      <c r="B135" s="30"/>
      <c r="C135" s="25" t="str">
        <f t="shared" si="5"/>
        <v/>
      </c>
      <c r="D135" s="11" t="str">
        <f>IF('ACT Reading'!C135="","",IF('ACT Reading'!C135&lt;'ACT E+R to SAT EBRW'!$A$2,'ACT E+R to SAT EBRW'!$B$2,IF('ACT Reading'!C135&gt;'ACT E+R to SAT EBRW'!A$72,'ACT E+R to SAT EBRW'!B$72,VLOOKUP(C135,'ACT E+R to SAT EBRW'!A:B,2,FALSE))))</f>
        <v/>
      </c>
      <c r="E135" s="11" t="str">
        <f>IF('ACT Reading'!B135="","",interceptACTRtoPCR5712_5713+slopeACTRtoPCR5712_5713*B135)</f>
        <v/>
      </c>
      <c r="F135" s="11" t="str">
        <f>IF('ACT Reading'!B135="","", IF(E135&lt;100, 100, IF(E135&gt;200, 200, E135)))</f>
        <v/>
      </c>
      <c r="G135" s="11" t="str">
        <f t="shared" si="4"/>
        <v/>
      </c>
      <c r="H135" s="11" t="str">
        <f>IF('ACT Reading'!B135="","", IF(G135&lt;100, 100, IF(G135&gt;300, 300, G135)))</f>
        <v/>
      </c>
      <c r="I135" s="11" t="str">
        <f>IF('ACT Reading'!B135="","",'SAT EBRW to CBEST R'!$A$2+'SAT EBRW to CBEST R'!$B$2*D135)</f>
        <v/>
      </c>
      <c r="J135" s="11" t="str">
        <f>IF('ACT Reading'!B135="","", IF(I135&lt;20, 20, IF(I135&gt;80, 80, I135)))</f>
        <v/>
      </c>
    </row>
    <row r="136" spans="1:10" x14ac:dyDescent="0.25">
      <c r="A136" s="11">
        <v>135</v>
      </c>
      <c r="B136" s="30"/>
      <c r="C136" s="25" t="str">
        <f t="shared" si="5"/>
        <v/>
      </c>
      <c r="D136" s="11" t="str">
        <f>IF('ACT Reading'!C136="","",IF('ACT Reading'!C136&lt;'ACT E+R to SAT EBRW'!$A$2,'ACT E+R to SAT EBRW'!$B$2,IF('ACT Reading'!C136&gt;'ACT E+R to SAT EBRW'!A$72,'ACT E+R to SAT EBRW'!B$72,VLOOKUP(C136,'ACT E+R to SAT EBRW'!A:B,2,FALSE))))</f>
        <v/>
      </c>
      <c r="E136" s="11" t="str">
        <f>IF('ACT Reading'!B136="","",interceptACTRtoPCR5712_5713+slopeACTRtoPCR5712_5713*B136)</f>
        <v/>
      </c>
      <c r="F136" s="11" t="str">
        <f>IF('ACT Reading'!B136="","", IF(E136&lt;100, 100, IF(E136&gt;200, 200, E136)))</f>
        <v/>
      </c>
      <c r="G136" s="11" t="str">
        <f t="shared" si="4"/>
        <v/>
      </c>
      <c r="H136" s="11" t="str">
        <f>IF('ACT Reading'!B136="","", IF(G136&lt;100, 100, IF(G136&gt;300, 300, G136)))</f>
        <v/>
      </c>
      <c r="I136" s="11" t="str">
        <f>IF('ACT Reading'!B136="","",'SAT EBRW to CBEST R'!$A$2+'SAT EBRW to CBEST R'!$B$2*D136)</f>
        <v/>
      </c>
      <c r="J136" s="11" t="str">
        <f>IF('ACT Reading'!B136="","", IF(I136&lt;20, 20, IF(I136&gt;80, 80, I136)))</f>
        <v/>
      </c>
    </row>
    <row r="137" spans="1:10" x14ac:dyDescent="0.25">
      <c r="A137" s="11">
        <v>136</v>
      </c>
      <c r="B137" s="30"/>
      <c r="C137" s="25" t="str">
        <f t="shared" si="5"/>
        <v/>
      </c>
      <c r="D137" s="11" t="str">
        <f>IF('ACT Reading'!C137="","",IF('ACT Reading'!C137&lt;'ACT E+R to SAT EBRW'!$A$2,'ACT E+R to SAT EBRW'!$B$2,IF('ACT Reading'!C137&gt;'ACT E+R to SAT EBRW'!A$72,'ACT E+R to SAT EBRW'!B$72,VLOOKUP(C137,'ACT E+R to SAT EBRW'!A:B,2,FALSE))))</f>
        <v/>
      </c>
      <c r="E137" s="11" t="str">
        <f>IF('ACT Reading'!B137="","",interceptACTRtoPCR5712_5713+slopeACTRtoPCR5712_5713*B137)</f>
        <v/>
      </c>
      <c r="F137" s="11" t="str">
        <f>IF('ACT Reading'!B137="","", IF(E137&lt;100, 100, IF(E137&gt;200, 200, E137)))</f>
        <v/>
      </c>
      <c r="G137" s="11" t="str">
        <f t="shared" si="4"/>
        <v/>
      </c>
      <c r="H137" s="11" t="str">
        <f>IF('ACT Reading'!B137="","", IF(G137&lt;100, 100, IF(G137&gt;300, 300, G137)))</f>
        <v/>
      </c>
      <c r="I137" s="11" t="str">
        <f>IF('ACT Reading'!B137="","",'SAT EBRW to CBEST R'!$A$2+'SAT EBRW to CBEST R'!$B$2*D137)</f>
        <v/>
      </c>
      <c r="J137" s="11" t="str">
        <f>IF('ACT Reading'!B137="","", IF(I137&lt;20, 20, IF(I137&gt;80, 80, I137)))</f>
        <v/>
      </c>
    </row>
    <row r="138" spans="1:10" x14ac:dyDescent="0.25">
      <c r="A138" s="11">
        <v>137</v>
      </c>
      <c r="B138" s="30"/>
      <c r="C138" s="25" t="str">
        <f t="shared" si="5"/>
        <v/>
      </c>
      <c r="D138" s="11" t="str">
        <f>IF('ACT Reading'!C138="","",IF('ACT Reading'!C138&lt;'ACT E+R to SAT EBRW'!$A$2,'ACT E+R to SAT EBRW'!$B$2,IF('ACT Reading'!C138&gt;'ACT E+R to SAT EBRW'!A$72,'ACT E+R to SAT EBRW'!B$72,VLOOKUP(C138,'ACT E+R to SAT EBRW'!A:B,2,FALSE))))</f>
        <v/>
      </c>
      <c r="E138" s="11" t="str">
        <f>IF('ACT Reading'!B138="","",interceptACTRtoPCR5712_5713+slopeACTRtoPCR5712_5713*B138)</f>
        <v/>
      </c>
      <c r="F138" s="11" t="str">
        <f>IF('ACT Reading'!B138="","", IF(E138&lt;100, 100, IF(E138&gt;200, 200, E138)))</f>
        <v/>
      </c>
      <c r="G138" s="11" t="str">
        <f t="shared" si="4"/>
        <v/>
      </c>
      <c r="H138" s="11" t="str">
        <f>IF('ACT Reading'!B138="","", IF(G138&lt;100, 100, IF(G138&gt;300, 300, G138)))</f>
        <v/>
      </c>
      <c r="I138" s="11" t="str">
        <f>IF('ACT Reading'!B138="","",'SAT EBRW to CBEST R'!$A$2+'SAT EBRW to CBEST R'!$B$2*D138)</f>
        <v/>
      </c>
      <c r="J138" s="11" t="str">
        <f>IF('ACT Reading'!B138="","", IF(I138&lt;20, 20, IF(I138&gt;80, 80, I138)))</f>
        <v/>
      </c>
    </row>
    <row r="139" spans="1:10" x14ac:dyDescent="0.25">
      <c r="A139" s="11">
        <v>138</v>
      </c>
      <c r="B139" s="30"/>
      <c r="C139" s="25" t="str">
        <f t="shared" si="5"/>
        <v/>
      </c>
      <c r="D139" s="11" t="str">
        <f>IF('ACT Reading'!C139="","",IF('ACT Reading'!C139&lt;'ACT E+R to SAT EBRW'!$A$2,'ACT E+R to SAT EBRW'!$B$2,IF('ACT Reading'!C139&gt;'ACT E+R to SAT EBRW'!A$72,'ACT E+R to SAT EBRW'!B$72,VLOOKUP(C139,'ACT E+R to SAT EBRW'!A:B,2,FALSE))))</f>
        <v/>
      </c>
      <c r="E139" s="11" t="str">
        <f>IF('ACT Reading'!B139="","",interceptACTRtoPCR5712_5713+slopeACTRtoPCR5712_5713*B139)</f>
        <v/>
      </c>
      <c r="F139" s="11" t="str">
        <f>IF('ACT Reading'!B139="","", IF(E139&lt;100, 100, IF(E139&gt;200, 200, E139)))</f>
        <v/>
      </c>
      <c r="G139" s="11" t="str">
        <f t="shared" si="4"/>
        <v/>
      </c>
      <c r="H139" s="11" t="str">
        <f>IF('ACT Reading'!B139="","", IF(G139&lt;100, 100, IF(G139&gt;300, 300, G139)))</f>
        <v/>
      </c>
      <c r="I139" s="11" t="str">
        <f>IF('ACT Reading'!B139="","",'SAT EBRW to CBEST R'!$A$2+'SAT EBRW to CBEST R'!$B$2*D139)</f>
        <v/>
      </c>
      <c r="J139" s="11" t="str">
        <f>IF('ACT Reading'!B139="","", IF(I139&lt;20, 20, IF(I139&gt;80, 80, I139)))</f>
        <v/>
      </c>
    </row>
    <row r="140" spans="1:10" x14ac:dyDescent="0.25">
      <c r="A140" s="11">
        <v>139</v>
      </c>
      <c r="B140" s="30"/>
      <c r="C140" s="25" t="str">
        <f t="shared" si="5"/>
        <v/>
      </c>
      <c r="D140" s="11" t="str">
        <f>IF('ACT Reading'!C140="","",IF('ACT Reading'!C140&lt;'ACT E+R to SAT EBRW'!$A$2,'ACT E+R to SAT EBRW'!$B$2,IF('ACT Reading'!C140&gt;'ACT E+R to SAT EBRW'!A$72,'ACT E+R to SAT EBRW'!B$72,VLOOKUP(C140,'ACT E+R to SAT EBRW'!A:B,2,FALSE))))</f>
        <v/>
      </c>
      <c r="E140" s="11" t="str">
        <f>IF('ACT Reading'!B140="","",interceptACTRtoPCR5712_5713+slopeACTRtoPCR5712_5713*B140)</f>
        <v/>
      </c>
      <c r="F140" s="11" t="str">
        <f>IF('ACT Reading'!B140="","", IF(E140&lt;100, 100, IF(E140&gt;200, 200, E140)))</f>
        <v/>
      </c>
      <c r="G140" s="11" t="str">
        <f t="shared" si="4"/>
        <v/>
      </c>
      <c r="H140" s="11" t="str">
        <f>IF('ACT Reading'!B140="","", IF(G140&lt;100, 100, IF(G140&gt;300, 300, G140)))</f>
        <v/>
      </c>
      <c r="I140" s="11" t="str">
        <f>IF('ACT Reading'!B140="","",'SAT EBRW to CBEST R'!$A$2+'SAT EBRW to CBEST R'!$B$2*D140)</f>
        <v/>
      </c>
      <c r="J140" s="11" t="str">
        <f>IF('ACT Reading'!B140="","", IF(I140&lt;20, 20, IF(I140&gt;80, 80, I140)))</f>
        <v/>
      </c>
    </row>
    <row r="141" spans="1:10" x14ac:dyDescent="0.25">
      <c r="A141" s="11">
        <v>140</v>
      </c>
      <c r="B141" s="30"/>
      <c r="C141" s="25" t="str">
        <f t="shared" si="5"/>
        <v/>
      </c>
      <c r="D141" s="11" t="str">
        <f>IF('ACT Reading'!C141="","",IF('ACT Reading'!C141&lt;'ACT E+R to SAT EBRW'!$A$2,'ACT E+R to SAT EBRW'!$B$2,IF('ACT Reading'!C141&gt;'ACT E+R to SAT EBRW'!A$72,'ACT E+R to SAT EBRW'!B$72,VLOOKUP(C141,'ACT E+R to SAT EBRW'!A:B,2,FALSE))))</f>
        <v/>
      </c>
      <c r="E141" s="11" t="str">
        <f>IF('ACT Reading'!B141="","",interceptACTRtoPCR5712_5713+slopeACTRtoPCR5712_5713*B141)</f>
        <v/>
      </c>
      <c r="F141" s="11" t="str">
        <f>IF('ACT Reading'!B141="","", IF(E141&lt;100, 100, IF(E141&gt;200, 200, E141)))</f>
        <v/>
      </c>
      <c r="G141" s="11" t="str">
        <f t="shared" si="4"/>
        <v/>
      </c>
      <c r="H141" s="11" t="str">
        <f>IF('ACT Reading'!B141="","", IF(G141&lt;100, 100, IF(G141&gt;300, 300, G141)))</f>
        <v/>
      </c>
      <c r="I141" s="11" t="str">
        <f>IF('ACT Reading'!B141="","",'SAT EBRW to CBEST R'!$A$2+'SAT EBRW to CBEST R'!$B$2*D141)</f>
        <v/>
      </c>
      <c r="J141" s="11" t="str">
        <f>IF('ACT Reading'!B141="","", IF(I141&lt;20, 20, IF(I141&gt;80, 80, I141)))</f>
        <v/>
      </c>
    </row>
    <row r="142" spans="1:10" x14ac:dyDescent="0.25">
      <c r="A142" s="11">
        <v>141</v>
      </c>
      <c r="B142" s="30"/>
      <c r="C142" s="25" t="str">
        <f t="shared" si="5"/>
        <v/>
      </c>
      <c r="D142" s="11" t="str">
        <f>IF('ACT Reading'!C142="","",IF('ACT Reading'!C142&lt;'ACT E+R to SAT EBRW'!$A$2,'ACT E+R to SAT EBRW'!$B$2,IF('ACT Reading'!C142&gt;'ACT E+R to SAT EBRW'!A$72,'ACT E+R to SAT EBRW'!B$72,VLOOKUP(C142,'ACT E+R to SAT EBRW'!A:B,2,FALSE))))</f>
        <v/>
      </c>
      <c r="E142" s="11" t="str">
        <f>IF('ACT Reading'!B142="","",interceptACTRtoPCR5712_5713+slopeACTRtoPCR5712_5713*B142)</f>
        <v/>
      </c>
      <c r="F142" s="11" t="str">
        <f>IF('ACT Reading'!B142="","", IF(E142&lt;100, 100, IF(E142&gt;200, 200, E142)))</f>
        <v/>
      </c>
      <c r="G142" s="11" t="str">
        <f t="shared" si="4"/>
        <v/>
      </c>
      <c r="H142" s="11" t="str">
        <f>IF('ACT Reading'!B142="","", IF(G142&lt;100, 100, IF(G142&gt;300, 300, G142)))</f>
        <v/>
      </c>
      <c r="I142" s="11" t="str">
        <f>IF('ACT Reading'!B142="","",'SAT EBRW to CBEST R'!$A$2+'SAT EBRW to CBEST R'!$B$2*D142)</f>
        <v/>
      </c>
      <c r="J142" s="11" t="str">
        <f>IF('ACT Reading'!B142="","", IF(I142&lt;20, 20, IF(I142&gt;80, 80, I142)))</f>
        <v/>
      </c>
    </row>
    <row r="143" spans="1:10" x14ac:dyDescent="0.25">
      <c r="A143" s="11">
        <v>142</v>
      </c>
      <c r="B143" s="30"/>
      <c r="C143" s="25" t="str">
        <f t="shared" si="5"/>
        <v/>
      </c>
      <c r="D143" s="11" t="str">
        <f>IF('ACT Reading'!C143="","",IF('ACT Reading'!C143&lt;'ACT E+R to SAT EBRW'!$A$2,'ACT E+R to SAT EBRW'!$B$2,IF('ACT Reading'!C143&gt;'ACT E+R to SAT EBRW'!A$72,'ACT E+R to SAT EBRW'!B$72,VLOOKUP(C143,'ACT E+R to SAT EBRW'!A:B,2,FALSE))))</f>
        <v/>
      </c>
      <c r="E143" s="11" t="str">
        <f>IF('ACT Reading'!B143="","",interceptACTRtoPCR5712_5713+slopeACTRtoPCR5712_5713*B143)</f>
        <v/>
      </c>
      <c r="F143" s="11" t="str">
        <f>IF('ACT Reading'!B143="","", IF(E143&lt;100, 100, IF(E143&gt;200, 200, E143)))</f>
        <v/>
      </c>
      <c r="G143" s="11" t="str">
        <f t="shared" si="4"/>
        <v/>
      </c>
      <c r="H143" s="11" t="str">
        <f>IF('ACT Reading'!B143="","", IF(G143&lt;100, 100, IF(G143&gt;300, 300, G143)))</f>
        <v/>
      </c>
      <c r="I143" s="11" t="str">
        <f>IF('ACT Reading'!B143="","",'SAT EBRW to CBEST R'!$A$2+'SAT EBRW to CBEST R'!$B$2*D143)</f>
        <v/>
      </c>
      <c r="J143" s="11" t="str">
        <f>IF('ACT Reading'!B143="","", IF(I143&lt;20, 20, IF(I143&gt;80, 80, I143)))</f>
        <v/>
      </c>
    </row>
    <row r="144" spans="1:10" x14ac:dyDescent="0.25">
      <c r="A144" s="11">
        <v>143</v>
      </c>
      <c r="B144" s="30"/>
      <c r="C144" s="25" t="str">
        <f t="shared" si="5"/>
        <v/>
      </c>
      <c r="D144" s="11" t="str">
        <f>IF('ACT Reading'!C144="","",IF('ACT Reading'!C144&lt;'ACT E+R to SAT EBRW'!$A$2,'ACT E+R to SAT EBRW'!$B$2,IF('ACT Reading'!C144&gt;'ACT E+R to SAT EBRW'!A$72,'ACT E+R to SAT EBRW'!B$72,VLOOKUP(C144,'ACT E+R to SAT EBRW'!A:B,2,FALSE))))</f>
        <v/>
      </c>
      <c r="E144" s="11" t="str">
        <f>IF('ACT Reading'!B144="","",interceptACTRtoPCR5712_5713+slopeACTRtoPCR5712_5713*B144)</f>
        <v/>
      </c>
      <c r="F144" s="11" t="str">
        <f>IF('ACT Reading'!B144="","", IF(E144&lt;100, 100, IF(E144&gt;200, 200, E144)))</f>
        <v/>
      </c>
      <c r="G144" s="11" t="str">
        <f t="shared" si="4"/>
        <v/>
      </c>
      <c r="H144" s="11" t="str">
        <f>IF('ACT Reading'!B144="","", IF(G144&lt;100, 100, IF(G144&gt;300, 300, G144)))</f>
        <v/>
      </c>
      <c r="I144" s="11" t="str">
        <f>IF('ACT Reading'!B144="","",'SAT EBRW to CBEST R'!$A$2+'SAT EBRW to CBEST R'!$B$2*D144)</f>
        <v/>
      </c>
      <c r="J144" s="11" t="str">
        <f>IF('ACT Reading'!B144="","", IF(I144&lt;20, 20, IF(I144&gt;80, 80, I144)))</f>
        <v/>
      </c>
    </row>
    <row r="145" spans="1:10" x14ac:dyDescent="0.25">
      <c r="A145" s="11">
        <v>144</v>
      </c>
      <c r="B145" s="30"/>
      <c r="C145" s="25" t="str">
        <f t="shared" si="5"/>
        <v/>
      </c>
      <c r="D145" s="11" t="str">
        <f>IF('ACT Reading'!C145="","",IF('ACT Reading'!C145&lt;'ACT E+R to SAT EBRW'!$A$2,'ACT E+R to SAT EBRW'!$B$2,IF('ACT Reading'!C145&gt;'ACT E+R to SAT EBRW'!A$72,'ACT E+R to SAT EBRW'!B$72,VLOOKUP(C145,'ACT E+R to SAT EBRW'!A:B,2,FALSE))))</f>
        <v/>
      </c>
      <c r="E145" s="11" t="str">
        <f>IF('ACT Reading'!B145="","",interceptACTRtoPCR5712_5713+slopeACTRtoPCR5712_5713*B145)</f>
        <v/>
      </c>
      <c r="F145" s="11" t="str">
        <f>IF('ACT Reading'!B145="","", IF(E145&lt;100, 100, IF(E145&gt;200, 200, E145)))</f>
        <v/>
      </c>
      <c r="G145" s="11" t="str">
        <f t="shared" si="4"/>
        <v/>
      </c>
      <c r="H145" s="11" t="str">
        <f>IF('ACT Reading'!B145="","", IF(G145&lt;100, 100, IF(G145&gt;300, 300, G145)))</f>
        <v/>
      </c>
      <c r="I145" s="11" t="str">
        <f>IF('ACT Reading'!B145="","",'SAT EBRW to CBEST R'!$A$2+'SAT EBRW to CBEST R'!$B$2*D145)</f>
        <v/>
      </c>
      <c r="J145" s="11" t="str">
        <f>IF('ACT Reading'!B145="","", IF(I145&lt;20, 20, IF(I145&gt;80, 80, I145)))</f>
        <v/>
      </c>
    </row>
    <row r="146" spans="1:10" x14ac:dyDescent="0.25">
      <c r="A146" s="11">
        <v>145</v>
      </c>
      <c r="B146" s="30"/>
      <c r="C146" s="25" t="str">
        <f t="shared" si="5"/>
        <v/>
      </c>
      <c r="D146" s="11" t="str">
        <f>IF('ACT Reading'!C146="","",IF('ACT Reading'!C146&lt;'ACT E+R to SAT EBRW'!$A$2,'ACT E+R to SAT EBRW'!$B$2,IF('ACT Reading'!C146&gt;'ACT E+R to SAT EBRW'!A$72,'ACT E+R to SAT EBRW'!B$72,VLOOKUP(C146,'ACT E+R to SAT EBRW'!A:B,2,FALSE))))</f>
        <v/>
      </c>
      <c r="E146" s="11" t="str">
        <f>IF('ACT Reading'!B146="","",interceptACTRtoPCR5712_5713+slopeACTRtoPCR5712_5713*B146)</f>
        <v/>
      </c>
      <c r="F146" s="11" t="str">
        <f>IF('ACT Reading'!B146="","", IF(E146&lt;100, 100, IF(E146&gt;200, 200, E146)))</f>
        <v/>
      </c>
      <c r="G146" s="11" t="str">
        <f t="shared" si="4"/>
        <v/>
      </c>
      <c r="H146" s="11" t="str">
        <f>IF('ACT Reading'!B146="","", IF(G146&lt;100, 100, IF(G146&gt;300, 300, G146)))</f>
        <v/>
      </c>
      <c r="I146" s="11" t="str">
        <f>IF('ACT Reading'!B146="","",'SAT EBRW to CBEST R'!$A$2+'SAT EBRW to CBEST R'!$B$2*D146)</f>
        <v/>
      </c>
      <c r="J146" s="11" t="str">
        <f>IF('ACT Reading'!B146="","", IF(I146&lt;20, 20, IF(I146&gt;80, 80, I146)))</f>
        <v/>
      </c>
    </row>
    <row r="147" spans="1:10" x14ac:dyDescent="0.25">
      <c r="A147" s="11">
        <v>146</v>
      </c>
      <c r="B147" s="30"/>
      <c r="C147" s="25" t="str">
        <f t="shared" si="5"/>
        <v/>
      </c>
      <c r="D147" s="11" t="str">
        <f>IF('ACT Reading'!C147="","",IF('ACT Reading'!C147&lt;'ACT E+R to SAT EBRW'!$A$2,'ACT E+R to SAT EBRW'!$B$2,IF('ACT Reading'!C147&gt;'ACT E+R to SAT EBRW'!A$72,'ACT E+R to SAT EBRW'!B$72,VLOOKUP(C147,'ACT E+R to SAT EBRW'!A:B,2,FALSE))))</f>
        <v/>
      </c>
      <c r="E147" s="11" t="str">
        <f>IF('ACT Reading'!B147="","",interceptACTRtoPCR5712_5713+slopeACTRtoPCR5712_5713*B147)</f>
        <v/>
      </c>
      <c r="F147" s="11" t="str">
        <f>IF('ACT Reading'!B147="","", IF(E147&lt;100, 100, IF(E147&gt;200, 200, E147)))</f>
        <v/>
      </c>
      <c r="G147" s="11" t="str">
        <f t="shared" si="4"/>
        <v/>
      </c>
      <c r="H147" s="11" t="str">
        <f>IF('ACT Reading'!B147="","", IF(G147&lt;100, 100, IF(G147&gt;300, 300, G147)))</f>
        <v/>
      </c>
      <c r="I147" s="11" t="str">
        <f>IF('ACT Reading'!B147="","",'SAT EBRW to CBEST R'!$A$2+'SAT EBRW to CBEST R'!$B$2*D147)</f>
        <v/>
      </c>
      <c r="J147" s="11" t="str">
        <f>IF('ACT Reading'!B147="","", IF(I147&lt;20, 20, IF(I147&gt;80, 80, I147)))</f>
        <v/>
      </c>
    </row>
    <row r="148" spans="1:10" x14ac:dyDescent="0.25">
      <c r="A148" s="11">
        <v>147</v>
      </c>
      <c r="B148" s="30"/>
      <c r="C148" s="25" t="str">
        <f t="shared" si="5"/>
        <v/>
      </c>
      <c r="D148" s="11" t="str">
        <f>IF('ACT Reading'!C148="","",IF('ACT Reading'!C148&lt;'ACT E+R to SAT EBRW'!$A$2,'ACT E+R to SAT EBRW'!$B$2,IF('ACT Reading'!C148&gt;'ACT E+R to SAT EBRW'!A$72,'ACT E+R to SAT EBRW'!B$72,VLOOKUP(C148,'ACT E+R to SAT EBRW'!A:B,2,FALSE))))</f>
        <v/>
      </c>
      <c r="E148" s="11" t="str">
        <f>IF('ACT Reading'!B148="","",interceptACTRtoPCR5712_5713+slopeACTRtoPCR5712_5713*B148)</f>
        <v/>
      </c>
      <c r="F148" s="11" t="str">
        <f>IF('ACT Reading'!B148="","", IF(E148&lt;100, 100, IF(E148&gt;200, 200, E148)))</f>
        <v/>
      </c>
      <c r="G148" s="11" t="str">
        <f t="shared" si="4"/>
        <v/>
      </c>
      <c r="H148" s="11" t="str">
        <f>IF('ACT Reading'!B148="","", IF(G148&lt;100, 100, IF(G148&gt;300, 300, G148)))</f>
        <v/>
      </c>
      <c r="I148" s="11" t="str">
        <f>IF('ACT Reading'!B148="","",'SAT EBRW to CBEST R'!$A$2+'SAT EBRW to CBEST R'!$B$2*D148)</f>
        <v/>
      </c>
      <c r="J148" s="11" t="str">
        <f>IF('ACT Reading'!B148="","", IF(I148&lt;20, 20, IF(I148&gt;80, 80, I148)))</f>
        <v/>
      </c>
    </row>
    <row r="149" spans="1:10" x14ac:dyDescent="0.25">
      <c r="A149" s="11">
        <v>148</v>
      </c>
      <c r="B149" s="30"/>
      <c r="C149" s="25" t="str">
        <f t="shared" si="5"/>
        <v/>
      </c>
      <c r="D149" s="11" t="str">
        <f>IF('ACT Reading'!C149="","",IF('ACT Reading'!C149&lt;'ACT E+R to SAT EBRW'!$A$2,'ACT E+R to SAT EBRW'!$B$2,IF('ACT Reading'!C149&gt;'ACT E+R to SAT EBRW'!A$72,'ACT E+R to SAT EBRW'!B$72,VLOOKUP(C149,'ACT E+R to SAT EBRW'!A:B,2,FALSE))))</f>
        <v/>
      </c>
      <c r="E149" s="11" t="str">
        <f>IF('ACT Reading'!B149="","",interceptACTRtoPCR5712_5713+slopeACTRtoPCR5712_5713*B149)</f>
        <v/>
      </c>
      <c r="F149" s="11" t="str">
        <f>IF('ACT Reading'!B149="","", IF(E149&lt;100, 100, IF(E149&gt;200, 200, E149)))</f>
        <v/>
      </c>
      <c r="G149" s="11" t="str">
        <f t="shared" si="4"/>
        <v/>
      </c>
      <c r="H149" s="11" t="str">
        <f>IF('ACT Reading'!B149="","", IF(G149&lt;100, 100, IF(G149&gt;300, 300, G149)))</f>
        <v/>
      </c>
      <c r="I149" s="11" t="str">
        <f>IF('ACT Reading'!B149="","",'SAT EBRW to CBEST R'!$A$2+'SAT EBRW to CBEST R'!$B$2*D149)</f>
        <v/>
      </c>
      <c r="J149" s="11" t="str">
        <f>IF('ACT Reading'!B149="","", IF(I149&lt;20, 20, IF(I149&gt;80, 80, I149)))</f>
        <v/>
      </c>
    </row>
    <row r="150" spans="1:10" x14ac:dyDescent="0.25">
      <c r="A150" s="11">
        <v>149</v>
      </c>
      <c r="B150" s="30"/>
      <c r="C150" s="25" t="str">
        <f t="shared" si="5"/>
        <v/>
      </c>
      <c r="D150" s="11" t="str">
        <f>IF('ACT Reading'!C150="","",IF('ACT Reading'!C150&lt;'ACT E+R to SAT EBRW'!$A$2,'ACT E+R to SAT EBRW'!$B$2,IF('ACT Reading'!C150&gt;'ACT E+R to SAT EBRW'!A$72,'ACT E+R to SAT EBRW'!B$72,VLOOKUP(C150,'ACT E+R to SAT EBRW'!A:B,2,FALSE))))</f>
        <v/>
      </c>
      <c r="E150" s="11" t="str">
        <f>IF('ACT Reading'!B150="","",interceptACTRtoPCR5712_5713+slopeACTRtoPCR5712_5713*B150)</f>
        <v/>
      </c>
      <c r="F150" s="11" t="str">
        <f>IF('ACT Reading'!B150="","", IF(E150&lt;100, 100, IF(E150&gt;200, 200, E150)))</f>
        <v/>
      </c>
      <c r="G150" s="11" t="str">
        <f t="shared" si="4"/>
        <v/>
      </c>
      <c r="H150" s="11" t="str">
        <f>IF('ACT Reading'!B150="","", IF(G150&lt;100, 100, IF(G150&gt;300, 300, G150)))</f>
        <v/>
      </c>
      <c r="I150" s="11" t="str">
        <f>IF('ACT Reading'!B150="","",'SAT EBRW to CBEST R'!$A$2+'SAT EBRW to CBEST R'!$B$2*D150)</f>
        <v/>
      </c>
      <c r="J150" s="11" t="str">
        <f>IF('ACT Reading'!B150="","", IF(I150&lt;20, 20, IF(I150&gt;80, 80, I150)))</f>
        <v/>
      </c>
    </row>
    <row r="151" spans="1:10" x14ac:dyDescent="0.25">
      <c r="A151" s="11">
        <v>150</v>
      </c>
      <c r="B151" s="30"/>
      <c r="C151" s="25" t="str">
        <f t="shared" si="5"/>
        <v/>
      </c>
      <c r="D151" s="11" t="str">
        <f>IF('ACT Reading'!C151="","",IF('ACT Reading'!C151&lt;'ACT E+R to SAT EBRW'!$A$2,'ACT E+R to SAT EBRW'!$B$2,IF('ACT Reading'!C151&gt;'ACT E+R to SAT EBRW'!A$72,'ACT E+R to SAT EBRW'!B$72,VLOOKUP(C151,'ACT E+R to SAT EBRW'!A:B,2,FALSE))))</f>
        <v/>
      </c>
      <c r="E151" s="11" t="str">
        <f>IF('ACT Reading'!B151="","",interceptACTRtoPCR5712_5713+slopeACTRtoPCR5712_5713*B151)</f>
        <v/>
      </c>
      <c r="F151" s="11" t="str">
        <f>IF('ACT Reading'!B151="","", IF(E151&lt;100, 100, IF(E151&gt;200, 200, E151)))</f>
        <v/>
      </c>
      <c r="G151" s="11" t="str">
        <f t="shared" si="4"/>
        <v/>
      </c>
      <c r="H151" s="11" t="str">
        <f>IF('ACT Reading'!B151="","", IF(G151&lt;100, 100, IF(G151&gt;300, 300, G151)))</f>
        <v/>
      </c>
      <c r="I151" s="11" t="str">
        <f>IF('ACT Reading'!B151="","",'SAT EBRW to CBEST R'!$A$2+'SAT EBRW to CBEST R'!$B$2*D151)</f>
        <v/>
      </c>
      <c r="J151" s="11" t="str">
        <f>IF('ACT Reading'!B151="","", IF(I151&lt;20, 20, IF(I151&gt;80, 80, I151)))</f>
        <v/>
      </c>
    </row>
    <row r="152" spans="1:10" x14ac:dyDescent="0.25">
      <c r="A152" s="11">
        <v>151</v>
      </c>
      <c r="B152" s="30"/>
      <c r="C152" s="25" t="str">
        <f t="shared" si="5"/>
        <v/>
      </c>
      <c r="D152" s="11" t="str">
        <f>IF('ACT Reading'!C152="","",IF('ACT Reading'!C152&lt;'ACT E+R to SAT EBRW'!$A$2,'ACT E+R to SAT EBRW'!$B$2,IF('ACT Reading'!C152&gt;'ACT E+R to SAT EBRW'!A$72,'ACT E+R to SAT EBRW'!B$72,VLOOKUP(C152,'ACT E+R to SAT EBRW'!A:B,2,FALSE))))</f>
        <v/>
      </c>
      <c r="E152" s="11" t="str">
        <f>IF('ACT Reading'!B152="","",interceptACTRtoPCR5712_5713+slopeACTRtoPCR5712_5713*B152)</f>
        <v/>
      </c>
      <c r="F152" s="11" t="str">
        <f>IF('ACT Reading'!B152="","", IF(E152&lt;100, 100, IF(E152&gt;200, 200, E152)))</f>
        <v/>
      </c>
      <c r="G152" s="11" t="str">
        <f t="shared" si="4"/>
        <v/>
      </c>
      <c r="H152" s="11" t="str">
        <f>IF('ACT Reading'!B152="","", IF(G152&lt;100, 100, IF(G152&gt;300, 300, G152)))</f>
        <v/>
      </c>
      <c r="I152" s="11" t="str">
        <f>IF('ACT Reading'!B152="","",'SAT EBRW to CBEST R'!$A$2+'SAT EBRW to CBEST R'!$B$2*D152)</f>
        <v/>
      </c>
      <c r="J152" s="11" t="str">
        <f>IF('ACT Reading'!B152="","", IF(I152&lt;20, 20, IF(I152&gt;80, 80, I152)))</f>
        <v/>
      </c>
    </row>
    <row r="153" spans="1:10" x14ac:dyDescent="0.25">
      <c r="A153" s="11">
        <v>152</v>
      </c>
      <c r="B153" s="30"/>
      <c r="C153" s="25" t="str">
        <f t="shared" si="5"/>
        <v/>
      </c>
      <c r="D153" s="11" t="str">
        <f>IF('ACT Reading'!C153="","",IF('ACT Reading'!C153&lt;'ACT E+R to SAT EBRW'!$A$2,'ACT E+R to SAT EBRW'!$B$2,IF('ACT Reading'!C153&gt;'ACT E+R to SAT EBRW'!A$72,'ACT E+R to SAT EBRW'!B$72,VLOOKUP(C153,'ACT E+R to SAT EBRW'!A:B,2,FALSE))))</f>
        <v/>
      </c>
      <c r="E153" s="11" t="str">
        <f>IF('ACT Reading'!B153="","",interceptACTRtoPCR5712_5713+slopeACTRtoPCR5712_5713*B153)</f>
        <v/>
      </c>
      <c r="F153" s="11" t="str">
        <f>IF('ACT Reading'!B153="","", IF(E153&lt;100, 100, IF(E153&gt;200, 200, E153)))</f>
        <v/>
      </c>
      <c r="G153" s="11" t="str">
        <f t="shared" si="4"/>
        <v/>
      </c>
      <c r="H153" s="11" t="str">
        <f>IF('ACT Reading'!B153="","", IF(G153&lt;100, 100, IF(G153&gt;300, 300, G153)))</f>
        <v/>
      </c>
      <c r="I153" s="11" t="str">
        <f>IF('ACT Reading'!B153="","",'SAT EBRW to CBEST R'!$A$2+'SAT EBRW to CBEST R'!$B$2*D153)</f>
        <v/>
      </c>
      <c r="J153" s="11" t="str">
        <f>IF('ACT Reading'!B153="","", IF(I153&lt;20, 20, IF(I153&gt;80, 80, I153)))</f>
        <v/>
      </c>
    </row>
    <row r="154" spans="1:10" x14ac:dyDescent="0.25">
      <c r="A154" s="11">
        <v>153</v>
      </c>
      <c r="B154" s="30"/>
      <c r="C154" s="25" t="str">
        <f t="shared" si="5"/>
        <v/>
      </c>
      <c r="D154" s="11" t="str">
        <f>IF('ACT Reading'!C154="","",IF('ACT Reading'!C154&lt;'ACT E+R to SAT EBRW'!$A$2,'ACT E+R to SAT EBRW'!$B$2,IF('ACT Reading'!C154&gt;'ACT E+R to SAT EBRW'!A$72,'ACT E+R to SAT EBRW'!B$72,VLOOKUP(C154,'ACT E+R to SAT EBRW'!A:B,2,FALSE))))</f>
        <v/>
      </c>
      <c r="E154" s="11" t="str">
        <f>IF('ACT Reading'!B154="","",interceptACTRtoPCR5712_5713+slopeACTRtoPCR5712_5713*B154)</f>
        <v/>
      </c>
      <c r="F154" s="11" t="str">
        <f>IF('ACT Reading'!B154="","", IF(E154&lt;100, 100, IF(E154&gt;200, 200, E154)))</f>
        <v/>
      </c>
      <c r="G154" s="11" t="str">
        <f t="shared" si="4"/>
        <v/>
      </c>
      <c r="H154" s="11" t="str">
        <f>IF('ACT Reading'!B154="","", IF(G154&lt;100, 100, IF(G154&gt;300, 300, G154)))</f>
        <v/>
      </c>
      <c r="I154" s="11" t="str">
        <f>IF('ACT Reading'!B154="","",'SAT EBRW to CBEST R'!$A$2+'SAT EBRW to CBEST R'!$B$2*D154)</f>
        <v/>
      </c>
      <c r="J154" s="11" t="str">
        <f>IF('ACT Reading'!B154="","", IF(I154&lt;20, 20, IF(I154&gt;80, 80, I154)))</f>
        <v/>
      </c>
    </row>
    <row r="155" spans="1:10" x14ac:dyDescent="0.25">
      <c r="A155" s="11">
        <v>154</v>
      </c>
      <c r="B155" s="30"/>
      <c r="C155" s="25" t="str">
        <f t="shared" si="5"/>
        <v/>
      </c>
      <c r="D155" s="11" t="str">
        <f>IF('ACT Reading'!C155="","",IF('ACT Reading'!C155&lt;'ACT E+R to SAT EBRW'!$A$2,'ACT E+R to SAT EBRW'!$B$2,IF('ACT Reading'!C155&gt;'ACT E+R to SAT EBRW'!A$72,'ACT E+R to SAT EBRW'!B$72,VLOOKUP(C155,'ACT E+R to SAT EBRW'!A:B,2,FALSE))))</f>
        <v/>
      </c>
      <c r="E155" s="11" t="str">
        <f>IF('ACT Reading'!B155="","",interceptACTRtoPCR5712_5713+slopeACTRtoPCR5712_5713*B155)</f>
        <v/>
      </c>
      <c r="F155" s="11" t="str">
        <f>IF('ACT Reading'!B155="","", IF(E155&lt;100, 100, IF(E155&gt;200, 200, E155)))</f>
        <v/>
      </c>
      <c r="G155" s="11" t="str">
        <f t="shared" si="4"/>
        <v/>
      </c>
      <c r="H155" s="11" t="str">
        <f>IF('ACT Reading'!B155="","", IF(G155&lt;100, 100, IF(G155&gt;300, 300, G155)))</f>
        <v/>
      </c>
      <c r="I155" s="11" t="str">
        <f>IF('ACT Reading'!B155="","",'SAT EBRW to CBEST R'!$A$2+'SAT EBRW to CBEST R'!$B$2*D155)</f>
        <v/>
      </c>
      <c r="J155" s="11" t="str">
        <f>IF('ACT Reading'!B155="","", IF(I155&lt;20, 20, IF(I155&gt;80, 80, I155)))</f>
        <v/>
      </c>
    </row>
    <row r="156" spans="1:10" x14ac:dyDescent="0.25">
      <c r="A156" s="11">
        <v>155</v>
      </c>
      <c r="B156" s="30"/>
      <c r="C156" s="25" t="str">
        <f t="shared" si="5"/>
        <v/>
      </c>
      <c r="D156" s="11" t="str">
        <f>IF('ACT Reading'!C156="","",IF('ACT Reading'!C156&lt;'ACT E+R to SAT EBRW'!$A$2,'ACT E+R to SAT EBRW'!$B$2,IF('ACT Reading'!C156&gt;'ACT E+R to SAT EBRW'!A$72,'ACT E+R to SAT EBRW'!B$72,VLOOKUP(C156,'ACT E+R to SAT EBRW'!A:B,2,FALSE))))</f>
        <v/>
      </c>
      <c r="E156" s="11" t="str">
        <f>IF('ACT Reading'!B156="","",interceptACTRtoPCR5712_5713+slopeACTRtoPCR5712_5713*B156)</f>
        <v/>
      </c>
      <c r="F156" s="11" t="str">
        <f>IF('ACT Reading'!B156="","", IF(E156&lt;100, 100, IF(E156&gt;200, 200, E156)))</f>
        <v/>
      </c>
      <c r="G156" s="11" t="str">
        <f t="shared" si="4"/>
        <v/>
      </c>
      <c r="H156" s="11" t="str">
        <f>IF('ACT Reading'!B156="","", IF(G156&lt;100, 100, IF(G156&gt;300, 300, G156)))</f>
        <v/>
      </c>
      <c r="I156" s="11" t="str">
        <f>IF('ACT Reading'!B156="","",'SAT EBRW to CBEST R'!$A$2+'SAT EBRW to CBEST R'!$B$2*D156)</f>
        <v/>
      </c>
      <c r="J156" s="11" t="str">
        <f>IF('ACT Reading'!B156="","", IF(I156&lt;20, 20, IF(I156&gt;80, 80, I156)))</f>
        <v/>
      </c>
    </row>
    <row r="157" spans="1:10" x14ac:dyDescent="0.25">
      <c r="A157" s="11">
        <v>156</v>
      </c>
      <c r="B157" s="30"/>
      <c r="C157" s="25" t="str">
        <f t="shared" si="5"/>
        <v/>
      </c>
      <c r="D157" s="11" t="str">
        <f>IF('ACT Reading'!C157="","",IF('ACT Reading'!C157&lt;'ACT E+R to SAT EBRW'!$A$2,'ACT E+R to SAT EBRW'!$B$2,IF('ACT Reading'!C157&gt;'ACT E+R to SAT EBRW'!A$72,'ACT E+R to SAT EBRW'!B$72,VLOOKUP(C157,'ACT E+R to SAT EBRW'!A:B,2,FALSE))))</f>
        <v/>
      </c>
      <c r="E157" s="11" t="str">
        <f>IF('ACT Reading'!B157="","",interceptACTRtoPCR5712_5713+slopeACTRtoPCR5712_5713*B157)</f>
        <v/>
      </c>
      <c r="F157" s="11" t="str">
        <f>IF('ACT Reading'!B157="","", IF(E157&lt;100, 100, IF(E157&gt;200, 200, E157)))</f>
        <v/>
      </c>
      <c r="G157" s="11" t="str">
        <f t="shared" si="4"/>
        <v/>
      </c>
      <c r="H157" s="11" t="str">
        <f>IF('ACT Reading'!B157="","", IF(G157&lt;100, 100, IF(G157&gt;300, 300, G157)))</f>
        <v/>
      </c>
      <c r="I157" s="11" t="str">
        <f>IF('ACT Reading'!B157="","",'SAT EBRW to CBEST R'!$A$2+'SAT EBRW to CBEST R'!$B$2*D157)</f>
        <v/>
      </c>
      <c r="J157" s="11" t="str">
        <f>IF('ACT Reading'!B157="","", IF(I157&lt;20, 20, IF(I157&gt;80, 80, I157)))</f>
        <v/>
      </c>
    </row>
    <row r="158" spans="1:10" x14ac:dyDescent="0.25">
      <c r="A158" s="11">
        <v>157</v>
      </c>
      <c r="B158" s="30"/>
      <c r="C158" s="25" t="str">
        <f t="shared" si="5"/>
        <v/>
      </c>
      <c r="D158" s="11" t="str">
        <f>IF('ACT Reading'!C158="","",IF('ACT Reading'!C158&lt;'ACT E+R to SAT EBRW'!$A$2,'ACT E+R to SAT EBRW'!$B$2,IF('ACT Reading'!C158&gt;'ACT E+R to SAT EBRW'!A$72,'ACT E+R to SAT EBRW'!B$72,VLOOKUP(C158,'ACT E+R to SAT EBRW'!A:B,2,FALSE))))</f>
        <v/>
      </c>
      <c r="E158" s="11" t="str">
        <f>IF('ACT Reading'!B158="","",interceptACTRtoPCR5712_5713+slopeACTRtoPCR5712_5713*B158)</f>
        <v/>
      </c>
      <c r="F158" s="11" t="str">
        <f>IF('ACT Reading'!B158="","", IF(E158&lt;100, 100, IF(E158&gt;200, 200, E158)))</f>
        <v/>
      </c>
      <c r="G158" s="11" t="str">
        <f t="shared" si="4"/>
        <v/>
      </c>
      <c r="H158" s="11" t="str">
        <f>IF('ACT Reading'!B158="","", IF(G158&lt;100, 100, IF(G158&gt;300, 300, G158)))</f>
        <v/>
      </c>
      <c r="I158" s="11" t="str">
        <f>IF('ACT Reading'!B158="","",'SAT EBRW to CBEST R'!$A$2+'SAT EBRW to CBEST R'!$B$2*D158)</f>
        <v/>
      </c>
      <c r="J158" s="11" t="str">
        <f>IF('ACT Reading'!B158="","", IF(I158&lt;20, 20, IF(I158&gt;80, 80, I158)))</f>
        <v/>
      </c>
    </row>
    <row r="159" spans="1:10" x14ac:dyDescent="0.25">
      <c r="A159" s="11">
        <v>158</v>
      </c>
      <c r="B159" s="30"/>
      <c r="C159" s="25" t="str">
        <f t="shared" si="5"/>
        <v/>
      </c>
      <c r="D159" s="11" t="str">
        <f>IF('ACT Reading'!C159="","",IF('ACT Reading'!C159&lt;'ACT E+R to SAT EBRW'!$A$2,'ACT E+R to SAT EBRW'!$B$2,IF('ACT Reading'!C159&gt;'ACT E+R to SAT EBRW'!A$72,'ACT E+R to SAT EBRW'!B$72,VLOOKUP(C159,'ACT E+R to SAT EBRW'!A:B,2,FALSE))))</f>
        <v/>
      </c>
      <c r="E159" s="11" t="str">
        <f>IF('ACT Reading'!B159="","",interceptACTRtoPCR5712_5713+slopeACTRtoPCR5712_5713*B159)</f>
        <v/>
      </c>
      <c r="F159" s="11" t="str">
        <f>IF('ACT Reading'!B159="","", IF(E159&lt;100, 100, IF(E159&gt;200, 200, E159)))</f>
        <v/>
      </c>
      <c r="G159" s="11" t="str">
        <f t="shared" si="4"/>
        <v/>
      </c>
      <c r="H159" s="11" t="str">
        <f>IF('ACT Reading'!B159="","", IF(G159&lt;100, 100, IF(G159&gt;300, 300, G159)))</f>
        <v/>
      </c>
      <c r="I159" s="11" t="str">
        <f>IF('ACT Reading'!B159="","",'SAT EBRW to CBEST R'!$A$2+'SAT EBRW to CBEST R'!$B$2*D159)</f>
        <v/>
      </c>
      <c r="J159" s="11" t="str">
        <f>IF('ACT Reading'!B159="","", IF(I159&lt;20, 20, IF(I159&gt;80, 80, I159)))</f>
        <v/>
      </c>
    </row>
    <row r="160" spans="1:10" x14ac:dyDescent="0.25">
      <c r="A160" s="11">
        <v>159</v>
      </c>
      <c r="B160" s="30"/>
      <c r="C160" s="25" t="str">
        <f t="shared" si="5"/>
        <v/>
      </c>
      <c r="D160" s="11" t="str">
        <f>IF('ACT Reading'!C160="","",IF('ACT Reading'!C160&lt;'ACT E+R to SAT EBRW'!$A$2,'ACT E+R to SAT EBRW'!$B$2,IF('ACT Reading'!C160&gt;'ACT E+R to SAT EBRW'!A$72,'ACT E+R to SAT EBRW'!B$72,VLOOKUP(C160,'ACT E+R to SAT EBRW'!A:B,2,FALSE))))</f>
        <v/>
      </c>
      <c r="E160" s="11" t="str">
        <f>IF('ACT Reading'!B160="","",interceptACTRtoPCR5712_5713+slopeACTRtoPCR5712_5713*B160)</f>
        <v/>
      </c>
      <c r="F160" s="11" t="str">
        <f>IF('ACT Reading'!B160="","", IF(E160&lt;100, 100, IF(E160&gt;200, 200, E160)))</f>
        <v/>
      </c>
      <c r="G160" s="11" t="str">
        <f t="shared" si="4"/>
        <v/>
      </c>
      <c r="H160" s="11" t="str">
        <f>IF('ACT Reading'!B160="","", IF(G160&lt;100, 100, IF(G160&gt;300, 300, G160)))</f>
        <v/>
      </c>
      <c r="I160" s="11" t="str">
        <f>IF('ACT Reading'!B160="","",'SAT EBRW to CBEST R'!$A$2+'SAT EBRW to CBEST R'!$B$2*D160)</f>
        <v/>
      </c>
      <c r="J160" s="11" t="str">
        <f>IF('ACT Reading'!B160="","", IF(I160&lt;20, 20, IF(I160&gt;80, 80, I160)))</f>
        <v/>
      </c>
    </row>
    <row r="161" spans="1:10" x14ac:dyDescent="0.25">
      <c r="A161" s="11">
        <v>160</v>
      </c>
      <c r="B161" s="30"/>
      <c r="C161" s="25" t="str">
        <f t="shared" si="5"/>
        <v/>
      </c>
      <c r="D161" s="11" t="str">
        <f>IF('ACT Reading'!C161="","",IF('ACT Reading'!C161&lt;'ACT E+R to SAT EBRW'!$A$2,'ACT E+R to SAT EBRW'!$B$2,IF('ACT Reading'!C161&gt;'ACT E+R to SAT EBRW'!A$72,'ACT E+R to SAT EBRW'!B$72,VLOOKUP(C161,'ACT E+R to SAT EBRW'!A:B,2,FALSE))))</f>
        <v/>
      </c>
      <c r="E161" s="11" t="str">
        <f>IF('ACT Reading'!B161="","",interceptACTRtoPCR5712_5713+slopeACTRtoPCR5712_5713*B161)</f>
        <v/>
      </c>
      <c r="F161" s="11" t="str">
        <f>IF('ACT Reading'!B161="","", IF(E161&lt;100, 100, IF(E161&gt;200, 200, E161)))</f>
        <v/>
      </c>
      <c r="G161" s="11" t="str">
        <f t="shared" si="4"/>
        <v/>
      </c>
      <c r="H161" s="11" t="str">
        <f>IF('ACT Reading'!B161="","", IF(G161&lt;100, 100, IF(G161&gt;300, 300, G161)))</f>
        <v/>
      </c>
      <c r="I161" s="11" t="str">
        <f>IF('ACT Reading'!B161="","",'SAT EBRW to CBEST R'!$A$2+'SAT EBRW to CBEST R'!$B$2*D161)</f>
        <v/>
      </c>
      <c r="J161" s="11" t="str">
        <f>IF('ACT Reading'!B161="","", IF(I161&lt;20, 20, IF(I161&gt;80, 80, I161)))</f>
        <v/>
      </c>
    </row>
    <row r="162" spans="1:10" x14ac:dyDescent="0.25">
      <c r="A162" s="11">
        <v>161</v>
      </c>
      <c r="B162" s="30"/>
      <c r="C162" s="25" t="str">
        <f t="shared" si="5"/>
        <v/>
      </c>
      <c r="D162" s="11" t="str">
        <f>IF('ACT Reading'!C162="","",IF('ACT Reading'!C162&lt;'ACT E+R to SAT EBRW'!$A$2,'ACT E+R to SAT EBRW'!$B$2,IF('ACT Reading'!C162&gt;'ACT E+R to SAT EBRW'!A$72,'ACT E+R to SAT EBRW'!B$72,VLOOKUP(C162,'ACT E+R to SAT EBRW'!A:B,2,FALSE))))</f>
        <v/>
      </c>
      <c r="E162" s="11" t="str">
        <f>IF('ACT Reading'!B162="","",interceptACTRtoPCR5712_5713+slopeACTRtoPCR5712_5713*B162)</f>
        <v/>
      </c>
      <c r="F162" s="11" t="str">
        <f>IF('ACT Reading'!B162="","", IF(E162&lt;100, 100, IF(E162&gt;200, 200, E162)))</f>
        <v/>
      </c>
      <c r="G162" s="11" t="str">
        <f t="shared" si="4"/>
        <v/>
      </c>
      <c r="H162" s="11" t="str">
        <f>IF('ACT Reading'!B162="","", IF(G162&lt;100, 100, IF(G162&gt;300, 300, G162)))</f>
        <v/>
      </c>
      <c r="I162" s="11" t="str">
        <f>IF('ACT Reading'!B162="","",'SAT EBRW to CBEST R'!$A$2+'SAT EBRW to CBEST R'!$B$2*D162)</f>
        <v/>
      </c>
      <c r="J162" s="11" t="str">
        <f>IF('ACT Reading'!B162="","", IF(I162&lt;20, 20, IF(I162&gt;80, 80, I162)))</f>
        <v/>
      </c>
    </row>
    <row r="163" spans="1:10" x14ac:dyDescent="0.25">
      <c r="A163" s="11">
        <v>162</v>
      </c>
      <c r="B163" s="30"/>
      <c r="C163" s="25" t="str">
        <f t="shared" si="5"/>
        <v/>
      </c>
      <c r="D163" s="11" t="str">
        <f>IF('ACT Reading'!C163="","",IF('ACT Reading'!C163&lt;'ACT E+R to SAT EBRW'!$A$2,'ACT E+R to SAT EBRW'!$B$2,IF('ACT Reading'!C163&gt;'ACT E+R to SAT EBRW'!A$72,'ACT E+R to SAT EBRW'!B$72,VLOOKUP(C163,'ACT E+R to SAT EBRW'!A:B,2,FALSE))))</f>
        <v/>
      </c>
      <c r="E163" s="11" t="str">
        <f>IF('ACT Reading'!B163="","",interceptACTRtoPCR5712_5713+slopeACTRtoPCR5712_5713*B163)</f>
        <v/>
      </c>
      <c r="F163" s="11" t="str">
        <f>IF('ACT Reading'!B163="","", IF(E163&lt;100, 100, IF(E163&gt;200, 200, E163)))</f>
        <v/>
      </c>
      <c r="G163" s="11" t="str">
        <f t="shared" si="4"/>
        <v/>
      </c>
      <c r="H163" s="11" t="str">
        <f>IF('ACT Reading'!B163="","", IF(G163&lt;100, 100, IF(G163&gt;300, 300, G163)))</f>
        <v/>
      </c>
      <c r="I163" s="11" t="str">
        <f>IF('ACT Reading'!B163="","",'SAT EBRW to CBEST R'!$A$2+'SAT EBRW to CBEST R'!$B$2*D163)</f>
        <v/>
      </c>
      <c r="J163" s="11" t="str">
        <f>IF('ACT Reading'!B163="","", IF(I163&lt;20, 20, IF(I163&gt;80, 80, I163)))</f>
        <v/>
      </c>
    </row>
    <row r="164" spans="1:10" x14ac:dyDescent="0.25">
      <c r="A164" s="11">
        <v>163</v>
      </c>
      <c r="B164" s="30"/>
      <c r="C164" s="25" t="str">
        <f t="shared" si="5"/>
        <v/>
      </c>
      <c r="D164" s="11" t="str">
        <f>IF('ACT Reading'!C164="","",IF('ACT Reading'!C164&lt;'ACT E+R to SAT EBRW'!$A$2,'ACT E+R to SAT EBRW'!$B$2,IF('ACT Reading'!C164&gt;'ACT E+R to SAT EBRW'!A$72,'ACT E+R to SAT EBRW'!B$72,VLOOKUP(C164,'ACT E+R to SAT EBRW'!A:B,2,FALSE))))</f>
        <v/>
      </c>
      <c r="E164" s="11" t="str">
        <f>IF('ACT Reading'!B164="","",interceptACTRtoPCR5712_5713+slopeACTRtoPCR5712_5713*B164)</f>
        <v/>
      </c>
      <c r="F164" s="11" t="str">
        <f>IF('ACT Reading'!B164="","", IF(E164&lt;100, 100, IF(E164&gt;200, 200, E164)))</f>
        <v/>
      </c>
      <c r="G164" s="11" t="str">
        <f t="shared" si="4"/>
        <v/>
      </c>
      <c r="H164" s="11" t="str">
        <f>IF('ACT Reading'!B164="","", IF(G164&lt;100, 100, IF(G164&gt;300, 300, G164)))</f>
        <v/>
      </c>
      <c r="I164" s="11" t="str">
        <f>IF('ACT Reading'!B164="","",'SAT EBRW to CBEST R'!$A$2+'SAT EBRW to CBEST R'!$B$2*D164)</f>
        <v/>
      </c>
      <c r="J164" s="11" t="str">
        <f>IF('ACT Reading'!B164="","", IF(I164&lt;20, 20, IF(I164&gt;80, 80, I164)))</f>
        <v/>
      </c>
    </row>
    <row r="165" spans="1:10" x14ac:dyDescent="0.25">
      <c r="A165" s="11">
        <v>164</v>
      </c>
      <c r="B165" s="30"/>
      <c r="C165" s="25" t="str">
        <f t="shared" si="5"/>
        <v/>
      </c>
      <c r="D165" s="11" t="str">
        <f>IF('ACT Reading'!C165="","",IF('ACT Reading'!C165&lt;'ACT E+R to SAT EBRW'!$A$2,'ACT E+R to SAT EBRW'!$B$2,IF('ACT Reading'!C165&gt;'ACT E+R to SAT EBRW'!A$72,'ACT E+R to SAT EBRW'!B$72,VLOOKUP(C165,'ACT E+R to SAT EBRW'!A:B,2,FALSE))))</f>
        <v/>
      </c>
      <c r="E165" s="11" t="str">
        <f>IF('ACT Reading'!B165="","",interceptACTRtoPCR5712_5713+slopeACTRtoPCR5712_5713*B165)</f>
        <v/>
      </c>
      <c r="F165" s="11" t="str">
        <f>IF('ACT Reading'!B165="","", IF(E165&lt;100, 100, IF(E165&gt;200, 200, E165)))</f>
        <v/>
      </c>
      <c r="G165" s="11" t="str">
        <f t="shared" si="4"/>
        <v/>
      </c>
      <c r="H165" s="11" t="str">
        <f>IF('ACT Reading'!B165="","", IF(G165&lt;100, 100, IF(G165&gt;300, 300, G165)))</f>
        <v/>
      </c>
      <c r="I165" s="11" t="str">
        <f>IF('ACT Reading'!B165="","",'SAT EBRW to CBEST R'!$A$2+'SAT EBRW to CBEST R'!$B$2*D165)</f>
        <v/>
      </c>
      <c r="J165" s="11" t="str">
        <f>IF('ACT Reading'!B165="","", IF(I165&lt;20, 20, IF(I165&gt;80, 80, I165)))</f>
        <v/>
      </c>
    </row>
    <row r="166" spans="1:10" x14ac:dyDescent="0.25">
      <c r="A166" s="11">
        <v>165</v>
      </c>
      <c r="B166" s="30"/>
      <c r="C166" s="25" t="str">
        <f t="shared" si="5"/>
        <v/>
      </c>
      <c r="D166" s="11" t="str">
        <f>IF('ACT Reading'!C166="","",IF('ACT Reading'!C166&lt;'ACT E+R to SAT EBRW'!$A$2,'ACT E+R to SAT EBRW'!$B$2,IF('ACT Reading'!C166&gt;'ACT E+R to SAT EBRW'!A$72,'ACT E+R to SAT EBRW'!B$72,VLOOKUP(C166,'ACT E+R to SAT EBRW'!A:B,2,FALSE))))</f>
        <v/>
      </c>
      <c r="E166" s="11" t="str">
        <f>IF('ACT Reading'!B166="","",interceptACTRtoPCR5712_5713+slopeACTRtoPCR5712_5713*B166)</f>
        <v/>
      </c>
      <c r="F166" s="11" t="str">
        <f>IF('ACT Reading'!B166="","", IF(E166&lt;100, 100, IF(E166&gt;200, 200, E166)))</f>
        <v/>
      </c>
      <c r="G166" s="11" t="str">
        <f t="shared" si="4"/>
        <v/>
      </c>
      <c r="H166" s="11" t="str">
        <f>IF('ACT Reading'!B166="","", IF(G166&lt;100, 100, IF(G166&gt;300, 300, G166)))</f>
        <v/>
      </c>
      <c r="I166" s="11" t="str">
        <f>IF('ACT Reading'!B166="","",'SAT EBRW to CBEST R'!$A$2+'SAT EBRW to CBEST R'!$B$2*D166)</f>
        <v/>
      </c>
      <c r="J166" s="11" t="str">
        <f>IF('ACT Reading'!B166="","", IF(I166&lt;20, 20, IF(I166&gt;80, 80, I166)))</f>
        <v/>
      </c>
    </row>
    <row r="167" spans="1:10" x14ac:dyDescent="0.25">
      <c r="A167" s="11">
        <v>166</v>
      </c>
      <c r="B167" s="30"/>
      <c r="C167" s="25" t="str">
        <f t="shared" si="5"/>
        <v/>
      </c>
      <c r="D167" s="11" t="str">
        <f>IF('ACT Reading'!C167="","",IF('ACT Reading'!C167&lt;'ACT E+R to SAT EBRW'!$A$2,'ACT E+R to SAT EBRW'!$B$2,IF('ACT Reading'!C167&gt;'ACT E+R to SAT EBRW'!A$72,'ACT E+R to SAT EBRW'!B$72,VLOOKUP(C167,'ACT E+R to SAT EBRW'!A:B,2,FALSE))))</f>
        <v/>
      </c>
      <c r="E167" s="11" t="str">
        <f>IF('ACT Reading'!B167="","",interceptACTRtoPCR5712_5713+slopeACTRtoPCR5712_5713*B167)</f>
        <v/>
      </c>
      <c r="F167" s="11" t="str">
        <f>IF('ACT Reading'!B167="","", IF(E167&lt;100, 100, IF(E167&gt;200, 200, E167)))</f>
        <v/>
      </c>
      <c r="G167" s="11" t="str">
        <f t="shared" si="4"/>
        <v/>
      </c>
      <c r="H167" s="11" t="str">
        <f>IF('ACT Reading'!B167="","", IF(G167&lt;100, 100, IF(G167&gt;300, 300, G167)))</f>
        <v/>
      </c>
      <c r="I167" s="11" t="str">
        <f>IF('ACT Reading'!B167="","",'SAT EBRW to CBEST R'!$A$2+'SAT EBRW to CBEST R'!$B$2*D167)</f>
        <v/>
      </c>
      <c r="J167" s="11" t="str">
        <f>IF('ACT Reading'!B167="","", IF(I167&lt;20, 20, IF(I167&gt;80, 80, I167)))</f>
        <v/>
      </c>
    </row>
    <row r="168" spans="1:10" x14ac:dyDescent="0.25">
      <c r="A168" s="11">
        <v>167</v>
      </c>
      <c r="B168" s="30"/>
      <c r="C168" s="25" t="str">
        <f t="shared" si="5"/>
        <v/>
      </c>
      <c r="D168" s="11" t="str">
        <f>IF('ACT Reading'!C168="","",IF('ACT Reading'!C168&lt;'ACT E+R to SAT EBRW'!$A$2,'ACT E+R to SAT EBRW'!$B$2,IF('ACT Reading'!C168&gt;'ACT E+R to SAT EBRW'!A$72,'ACT E+R to SAT EBRW'!B$72,VLOOKUP(C168,'ACT E+R to SAT EBRW'!A:B,2,FALSE))))</f>
        <v/>
      </c>
      <c r="E168" s="11" t="str">
        <f>IF('ACT Reading'!B168="","",interceptACTRtoPCR5712_5713+slopeACTRtoPCR5712_5713*B168)</f>
        <v/>
      </c>
      <c r="F168" s="11" t="str">
        <f>IF('ACT Reading'!B168="","", IF(E168&lt;100, 100, IF(E168&gt;200, 200, E168)))</f>
        <v/>
      </c>
      <c r="G168" s="11" t="str">
        <f t="shared" si="4"/>
        <v/>
      </c>
      <c r="H168" s="11" t="str">
        <f>IF('ACT Reading'!B168="","", IF(G168&lt;100, 100, IF(G168&gt;300, 300, G168)))</f>
        <v/>
      </c>
      <c r="I168" s="11" t="str">
        <f>IF('ACT Reading'!B168="","",'SAT EBRW to CBEST R'!$A$2+'SAT EBRW to CBEST R'!$B$2*D168)</f>
        <v/>
      </c>
      <c r="J168" s="11" t="str">
        <f>IF('ACT Reading'!B168="","", IF(I168&lt;20, 20, IF(I168&gt;80, 80, I168)))</f>
        <v/>
      </c>
    </row>
    <row r="169" spans="1:10" x14ac:dyDescent="0.25">
      <c r="A169" s="11">
        <v>168</v>
      </c>
      <c r="B169" s="30"/>
      <c r="C169" s="25" t="str">
        <f t="shared" si="5"/>
        <v/>
      </c>
      <c r="D169" s="11" t="str">
        <f>IF('ACT Reading'!C169="","",IF('ACT Reading'!C169&lt;'ACT E+R to SAT EBRW'!$A$2,'ACT E+R to SAT EBRW'!$B$2,IF('ACT Reading'!C169&gt;'ACT E+R to SAT EBRW'!A$72,'ACT E+R to SAT EBRW'!B$72,VLOOKUP(C169,'ACT E+R to SAT EBRW'!A:B,2,FALSE))))</f>
        <v/>
      </c>
      <c r="E169" s="11" t="str">
        <f>IF('ACT Reading'!B169="","",interceptACTRtoPCR5712_5713+slopeACTRtoPCR5712_5713*B169)</f>
        <v/>
      </c>
      <c r="F169" s="11" t="str">
        <f>IF('ACT Reading'!B169="","", IF(E169&lt;100, 100, IF(E169&gt;200, 200, E169)))</f>
        <v/>
      </c>
      <c r="G169" s="11" t="str">
        <f t="shared" si="4"/>
        <v/>
      </c>
      <c r="H169" s="11" t="str">
        <f>IF('ACT Reading'!B169="","", IF(G169&lt;100, 100, IF(G169&gt;300, 300, G169)))</f>
        <v/>
      </c>
      <c r="I169" s="11" t="str">
        <f>IF('ACT Reading'!B169="","",'SAT EBRW to CBEST R'!$A$2+'SAT EBRW to CBEST R'!$B$2*D169)</f>
        <v/>
      </c>
      <c r="J169" s="11" t="str">
        <f>IF('ACT Reading'!B169="","", IF(I169&lt;20, 20, IF(I169&gt;80, 80, I169)))</f>
        <v/>
      </c>
    </row>
    <row r="170" spans="1:10" x14ac:dyDescent="0.25">
      <c r="A170" s="11">
        <v>169</v>
      </c>
      <c r="B170" s="30"/>
      <c r="C170" s="25" t="str">
        <f t="shared" si="5"/>
        <v/>
      </c>
      <c r="D170" s="11" t="str">
        <f>IF('ACT Reading'!C170="","",IF('ACT Reading'!C170&lt;'ACT E+R to SAT EBRW'!$A$2,'ACT E+R to SAT EBRW'!$B$2,IF('ACT Reading'!C170&gt;'ACT E+R to SAT EBRW'!A$72,'ACT E+R to SAT EBRW'!B$72,VLOOKUP(C170,'ACT E+R to SAT EBRW'!A:B,2,FALSE))))</f>
        <v/>
      </c>
      <c r="E170" s="11" t="str">
        <f>IF('ACT Reading'!B170="","",interceptACTRtoPCR5712_5713+slopeACTRtoPCR5712_5713*B170)</f>
        <v/>
      </c>
      <c r="F170" s="11" t="str">
        <f>IF('ACT Reading'!B170="","", IF(E170&lt;100, 100, IF(E170&gt;200, 200, E170)))</f>
        <v/>
      </c>
      <c r="G170" s="11" t="str">
        <f t="shared" si="4"/>
        <v/>
      </c>
      <c r="H170" s="11" t="str">
        <f>IF('ACT Reading'!B170="","", IF(G170&lt;100, 100, IF(G170&gt;300, 300, G170)))</f>
        <v/>
      </c>
      <c r="I170" s="11" t="str">
        <f>IF('ACT Reading'!B170="","",'SAT EBRW to CBEST R'!$A$2+'SAT EBRW to CBEST R'!$B$2*D170)</f>
        <v/>
      </c>
      <c r="J170" s="11" t="str">
        <f>IF('ACT Reading'!B170="","", IF(I170&lt;20, 20, IF(I170&gt;80, 80, I170)))</f>
        <v/>
      </c>
    </row>
    <row r="171" spans="1:10" x14ac:dyDescent="0.25">
      <c r="A171" s="11">
        <v>170</v>
      </c>
      <c r="B171" s="30"/>
      <c r="C171" s="25" t="str">
        <f t="shared" si="5"/>
        <v/>
      </c>
      <c r="D171" s="11" t="str">
        <f>IF('ACT Reading'!C171="","",IF('ACT Reading'!C171&lt;'ACT E+R to SAT EBRW'!$A$2,'ACT E+R to SAT EBRW'!$B$2,IF('ACT Reading'!C171&gt;'ACT E+R to SAT EBRW'!A$72,'ACT E+R to SAT EBRW'!B$72,VLOOKUP(C171,'ACT E+R to SAT EBRW'!A:B,2,FALSE))))</f>
        <v/>
      </c>
      <c r="E171" s="11" t="str">
        <f>IF('ACT Reading'!B171="","",interceptACTRtoPCR5712_5713+slopeACTRtoPCR5712_5713*B171)</f>
        <v/>
      </c>
      <c r="F171" s="11" t="str">
        <f>IF('ACT Reading'!B171="","", IF(E171&lt;100, 100, IF(E171&gt;200, 200, E171)))</f>
        <v/>
      </c>
      <c r="G171" s="11" t="str">
        <f t="shared" si="4"/>
        <v/>
      </c>
      <c r="H171" s="11" t="str">
        <f>IF('ACT Reading'!B171="","", IF(G171&lt;100, 100, IF(G171&gt;300, 300, G171)))</f>
        <v/>
      </c>
      <c r="I171" s="11" t="str">
        <f>IF('ACT Reading'!B171="","",'SAT EBRW to CBEST R'!$A$2+'SAT EBRW to CBEST R'!$B$2*D171)</f>
        <v/>
      </c>
      <c r="J171" s="11" t="str">
        <f>IF('ACT Reading'!B171="","", IF(I171&lt;20, 20, IF(I171&gt;80, 80, I171)))</f>
        <v/>
      </c>
    </row>
    <row r="172" spans="1:10" x14ac:dyDescent="0.25">
      <c r="A172" s="11">
        <v>171</v>
      </c>
      <c r="B172" s="30"/>
      <c r="C172" s="25" t="str">
        <f t="shared" si="5"/>
        <v/>
      </c>
      <c r="D172" s="11" t="str">
        <f>IF('ACT Reading'!C172="","",IF('ACT Reading'!C172&lt;'ACT E+R to SAT EBRW'!$A$2,'ACT E+R to SAT EBRW'!$B$2,IF('ACT Reading'!C172&gt;'ACT E+R to SAT EBRW'!A$72,'ACT E+R to SAT EBRW'!B$72,VLOOKUP(C172,'ACT E+R to SAT EBRW'!A:B,2,FALSE))))</f>
        <v/>
      </c>
      <c r="E172" s="11" t="str">
        <f>IF('ACT Reading'!B172="","",interceptACTRtoPCR5712_5713+slopeACTRtoPCR5712_5713*B172)</f>
        <v/>
      </c>
      <c r="F172" s="11" t="str">
        <f>IF('ACT Reading'!B172="","", IF(E172&lt;100, 100, IF(E172&gt;200, 200, E172)))</f>
        <v/>
      </c>
      <c r="G172" s="11" t="str">
        <f t="shared" si="4"/>
        <v/>
      </c>
      <c r="H172" s="11" t="str">
        <f>IF('ACT Reading'!B172="","", IF(G172&lt;100, 100, IF(G172&gt;300, 300, G172)))</f>
        <v/>
      </c>
      <c r="I172" s="11" t="str">
        <f>IF('ACT Reading'!B172="","",'SAT EBRW to CBEST R'!$A$2+'SAT EBRW to CBEST R'!$B$2*D172)</f>
        <v/>
      </c>
      <c r="J172" s="11" t="str">
        <f>IF('ACT Reading'!B172="","", IF(I172&lt;20, 20, IF(I172&gt;80, 80, I172)))</f>
        <v/>
      </c>
    </row>
    <row r="173" spans="1:10" x14ac:dyDescent="0.25">
      <c r="A173" s="11">
        <v>172</v>
      </c>
      <c r="B173" s="30"/>
      <c r="C173" s="25" t="str">
        <f t="shared" si="5"/>
        <v/>
      </c>
      <c r="D173" s="11" t="str">
        <f>IF('ACT Reading'!C173="","",IF('ACT Reading'!C173&lt;'ACT E+R to SAT EBRW'!$A$2,'ACT E+R to SAT EBRW'!$B$2,IF('ACT Reading'!C173&gt;'ACT E+R to SAT EBRW'!A$72,'ACT E+R to SAT EBRW'!B$72,VLOOKUP(C173,'ACT E+R to SAT EBRW'!A:B,2,FALSE))))</f>
        <v/>
      </c>
      <c r="E173" s="11" t="str">
        <f>IF('ACT Reading'!B173="","",interceptACTRtoPCR5712_5713+slopeACTRtoPCR5712_5713*B173)</f>
        <v/>
      </c>
      <c r="F173" s="11" t="str">
        <f>IF('ACT Reading'!B173="","", IF(E173&lt;100, 100, IF(E173&gt;200, 200, E173)))</f>
        <v/>
      </c>
      <c r="G173" s="11" t="str">
        <f t="shared" si="4"/>
        <v/>
      </c>
      <c r="H173" s="11" t="str">
        <f>IF('ACT Reading'!B173="","", IF(G173&lt;100, 100, IF(G173&gt;300, 300, G173)))</f>
        <v/>
      </c>
      <c r="I173" s="11" t="str">
        <f>IF('ACT Reading'!B173="","",'SAT EBRW to CBEST R'!$A$2+'SAT EBRW to CBEST R'!$B$2*D173)</f>
        <v/>
      </c>
      <c r="J173" s="11" t="str">
        <f>IF('ACT Reading'!B173="","", IF(I173&lt;20, 20, IF(I173&gt;80, 80, I173)))</f>
        <v/>
      </c>
    </row>
    <row r="174" spans="1:10" x14ac:dyDescent="0.25">
      <c r="A174" s="11">
        <v>173</v>
      </c>
      <c r="B174" s="30"/>
      <c r="C174" s="25" t="str">
        <f t="shared" si="5"/>
        <v/>
      </c>
      <c r="D174" s="11" t="str">
        <f>IF('ACT Reading'!C174="","",IF('ACT Reading'!C174&lt;'ACT E+R to SAT EBRW'!$A$2,'ACT E+R to SAT EBRW'!$B$2,IF('ACT Reading'!C174&gt;'ACT E+R to SAT EBRW'!A$72,'ACT E+R to SAT EBRW'!B$72,VLOOKUP(C174,'ACT E+R to SAT EBRW'!A:B,2,FALSE))))</f>
        <v/>
      </c>
      <c r="E174" s="11" t="str">
        <f>IF('ACT Reading'!B174="","",interceptACTRtoPCR5712_5713+slopeACTRtoPCR5712_5713*B174)</f>
        <v/>
      </c>
      <c r="F174" s="11" t="str">
        <f>IF('ACT Reading'!B174="","", IF(E174&lt;100, 100, IF(E174&gt;200, 200, E174)))</f>
        <v/>
      </c>
      <c r="G174" s="11" t="str">
        <f t="shared" si="4"/>
        <v/>
      </c>
      <c r="H174" s="11" t="str">
        <f>IF('ACT Reading'!B174="","", IF(G174&lt;100, 100, IF(G174&gt;300, 300, G174)))</f>
        <v/>
      </c>
      <c r="I174" s="11" t="str">
        <f>IF('ACT Reading'!B174="","",'SAT EBRW to CBEST R'!$A$2+'SAT EBRW to CBEST R'!$B$2*D174)</f>
        <v/>
      </c>
      <c r="J174" s="11" t="str">
        <f>IF('ACT Reading'!B174="","", IF(I174&lt;20, 20, IF(I174&gt;80, 80, I174)))</f>
        <v/>
      </c>
    </row>
    <row r="175" spans="1:10" x14ac:dyDescent="0.25">
      <c r="A175" s="11">
        <v>174</v>
      </c>
      <c r="B175" s="30"/>
      <c r="C175" s="25" t="str">
        <f t="shared" si="5"/>
        <v/>
      </c>
      <c r="D175" s="11" t="str">
        <f>IF('ACT Reading'!C175="","",IF('ACT Reading'!C175&lt;'ACT E+R to SAT EBRW'!$A$2,'ACT E+R to SAT EBRW'!$B$2,IF('ACT Reading'!C175&gt;'ACT E+R to SAT EBRW'!A$72,'ACT E+R to SAT EBRW'!B$72,VLOOKUP(C175,'ACT E+R to SAT EBRW'!A:B,2,FALSE))))</f>
        <v/>
      </c>
      <c r="E175" s="11" t="str">
        <f>IF('ACT Reading'!B175="","",interceptACTRtoPCR5712_5713+slopeACTRtoPCR5712_5713*B175)</f>
        <v/>
      </c>
      <c r="F175" s="11" t="str">
        <f>IF('ACT Reading'!B175="","", IF(E175&lt;100, 100, IF(E175&gt;200, 200, E175)))</f>
        <v/>
      </c>
      <c r="G175" s="11" t="str">
        <f t="shared" si="4"/>
        <v/>
      </c>
      <c r="H175" s="11" t="str">
        <f>IF('ACT Reading'!B175="","", IF(G175&lt;100, 100, IF(G175&gt;300, 300, G175)))</f>
        <v/>
      </c>
      <c r="I175" s="11" t="str">
        <f>IF('ACT Reading'!B175="","",'SAT EBRW to CBEST R'!$A$2+'SAT EBRW to CBEST R'!$B$2*D175)</f>
        <v/>
      </c>
      <c r="J175" s="11" t="str">
        <f>IF('ACT Reading'!B175="","", IF(I175&lt;20, 20, IF(I175&gt;80, 80, I175)))</f>
        <v/>
      </c>
    </row>
    <row r="176" spans="1:10" x14ac:dyDescent="0.25">
      <c r="A176" s="11">
        <v>175</v>
      </c>
      <c r="B176" s="30"/>
      <c r="C176" s="25" t="str">
        <f t="shared" si="5"/>
        <v/>
      </c>
      <c r="D176" s="11" t="str">
        <f>IF('ACT Reading'!C176="","",IF('ACT Reading'!C176&lt;'ACT E+R to SAT EBRW'!$A$2,'ACT E+R to SAT EBRW'!$B$2,IF('ACT Reading'!C176&gt;'ACT E+R to SAT EBRW'!A$72,'ACT E+R to SAT EBRW'!B$72,VLOOKUP(C176,'ACT E+R to SAT EBRW'!A:B,2,FALSE))))</f>
        <v/>
      </c>
      <c r="E176" s="11" t="str">
        <f>IF('ACT Reading'!B176="","",interceptACTRtoPCR5712_5713+slopeACTRtoPCR5712_5713*B176)</f>
        <v/>
      </c>
      <c r="F176" s="11" t="str">
        <f>IF('ACT Reading'!B176="","", IF(E176&lt;100, 100, IF(E176&gt;200, 200, E176)))</f>
        <v/>
      </c>
      <c r="G176" s="11" t="str">
        <f t="shared" si="4"/>
        <v/>
      </c>
      <c r="H176" s="11" t="str">
        <f>IF('ACT Reading'!B176="","", IF(G176&lt;100, 100, IF(G176&gt;300, 300, G176)))</f>
        <v/>
      </c>
      <c r="I176" s="11" t="str">
        <f>IF('ACT Reading'!B176="","",'SAT EBRW to CBEST R'!$A$2+'SAT EBRW to CBEST R'!$B$2*D176)</f>
        <v/>
      </c>
      <c r="J176" s="11" t="str">
        <f>IF('ACT Reading'!B176="","", IF(I176&lt;20, 20, IF(I176&gt;80, 80, I176)))</f>
        <v/>
      </c>
    </row>
    <row r="177" spans="1:10" x14ac:dyDescent="0.25">
      <c r="A177" s="11">
        <v>176</v>
      </c>
      <c r="B177" s="30"/>
      <c r="C177" s="25" t="str">
        <f t="shared" si="5"/>
        <v/>
      </c>
      <c r="D177" s="11" t="str">
        <f>IF('ACT Reading'!C177="","",IF('ACT Reading'!C177&lt;'ACT E+R to SAT EBRW'!$A$2,'ACT E+R to SAT EBRW'!$B$2,IF('ACT Reading'!C177&gt;'ACT E+R to SAT EBRW'!A$72,'ACT E+R to SAT EBRW'!B$72,VLOOKUP(C177,'ACT E+R to SAT EBRW'!A:B,2,FALSE))))</f>
        <v/>
      </c>
      <c r="E177" s="11" t="str">
        <f>IF('ACT Reading'!B177="","",interceptACTRtoPCR5712_5713+slopeACTRtoPCR5712_5713*B177)</f>
        <v/>
      </c>
      <c r="F177" s="11" t="str">
        <f>IF('ACT Reading'!B177="","", IF(E177&lt;100, 100, IF(E177&gt;200, 200, E177)))</f>
        <v/>
      </c>
      <c r="G177" s="11" t="str">
        <f t="shared" si="4"/>
        <v/>
      </c>
      <c r="H177" s="11" t="str">
        <f>IF('ACT Reading'!B177="","", IF(G177&lt;100, 100, IF(G177&gt;300, 300, G177)))</f>
        <v/>
      </c>
      <c r="I177" s="11" t="str">
        <f>IF('ACT Reading'!B177="","",'SAT EBRW to CBEST R'!$A$2+'SAT EBRW to CBEST R'!$B$2*D177)</f>
        <v/>
      </c>
      <c r="J177" s="11" t="str">
        <f>IF('ACT Reading'!B177="","", IF(I177&lt;20, 20, IF(I177&gt;80, 80, I177)))</f>
        <v/>
      </c>
    </row>
    <row r="178" spans="1:10" x14ac:dyDescent="0.25">
      <c r="A178" s="11">
        <v>177</v>
      </c>
      <c r="B178" s="30"/>
      <c r="C178" s="25" t="str">
        <f t="shared" si="5"/>
        <v/>
      </c>
      <c r="D178" s="11" t="str">
        <f>IF('ACT Reading'!C178="","",IF('ACT Reading'!C178&lt;'ACT E+R to SAT EBRW'!$A$2,'ACT E+R to SAT EBRW'!$B$2,IF('ACT Reading'!C178&gt;'ACT E+R to SAT EBRW'!A$72,'ACT E+R to SAT EBRW'!B$72,VLOOKUP(C178,'ACT E+R to SAT EBRW'!A:B,2,FALSE))))</f>
        <v/>
      </c>
      <c r="E178" s="11" t="str">
        <f>IF('ACT Reading'!B178="","",interceptACTRtoPCR5712_5713+slopeACTRtoPCR5712_5713*B178)</f>
        <v/>
      </c>
      <c r="F178" s="11" t="str">
        <f>IF('ACT Reading'!B178="","", IF(E178&lt;100, 100, IF(E178&gt;200, 200, E178)))</f>
        <v/>
      </c>
      <c r="G178" s="11" t="str">
        <f t="shared" si="4"/>
        <v/>
      </c>
      <c r="H178" s="11" t="str">
        <f>IF('ACT Reading'!B178="","", IF(G178&lt;100, 100, IF(G178&gt;300, 300, G178)))</f>
        <v/>
      </c>
      <c r="I178" s="11" t="str">
        <f>IF('ACT Reading'!B178="","",'SAT EBRW to CBEST R'!$A$2+'SAT EBRW to CBEST R'!$B$2*D178)</f>
        <v/>
      </c>
      <c r="J178" s="11" t="str">
        <f>IF('ACT Reading'!B178="","", IF(I178&lt;20, 20, IF(I178&gt;80, 80, I178)))</f>
        <v/>
      </c>
    </row>
    <row r="179" spans="1:10" x14ac:dyDescent="0.25">
      <c r="A179" s="11">
        <v>178</v>
      </c>
      <c r="B179" s="30"/>
      <c r="C179" s="25" t="str">
        <f t="shared" si="5"/>
        <v/>
      </c>
      <c r="D179" s="11" t="str">
        <f>IF('ACT Reading'!C179="","",IF('ACT Reading'!C179&lt;'ACT E+R to SAT EBRW'!$A$2,'ACT E+R to SAT EBRW'!$B$2,IF('ACT Reading'!C179&gt;'ACT E+R to SAT EBRW'!A$72,'ACT E+R to SAT EBRW'!B$72,VLOOKUP(C179,'ACT E+R to SAT EBRW'!A:B,2,FALSE))))</f>
        <v/>
      </c>
      <c r="E179" s="11" t="str">
        <f>IF('ACT Reading'!B179="","",interceptACTRtoPCR5712_5713+slopeACTRtoPCR5712_5713*B179)</f>
        <v/>
      </c>
      <c r="F179" s="11" t="str">
        <f>IF('ACT Reading'!B179="","", IF(E179&lt;100, 100, IF(E179&gt;200, 200, E179)))</f>
        <v/>
      </c>
      <c r="G179" s="11" t="str">
        <f t="shared" si="4"/>
        <v/>
      </c>
      <c r="H179" s="11" t="str">
        <f>IF('ACT Reading'!B179="","", IF(G179&lt;100, 100, IF(G179&gt;300, 300, G179)))</f>
        <v/>
      </c>
      <c r="I179" s="11" t="str">
        <f>IF('ACT Reading'!B179="","",'SAT EBRW to CBEST R'!$A$2+'SAT EBRW to CBEST R'!$B$2*D179)</f>
        <v/>
      </c>
      <c r="J179" s="11" t="str">
        <f>IF('ACT Reading'!B179="","", IF(I179&lt;20, 20, IF(I179&gt;80, 80, I179)))</f>
        <v/>
      </c>
    </row>
    <row r="180" spans="1:10" x14ac:dyDescent="0.25">
      <c r="A180" s="11">
        <v>179</v>
      </c>
      <c r="B180" s="30"/>
      <c r="C180" s="25" t="str">
        <f t="shared" si="5"/>
        <v/>
      </c>
      <c r="D180" s="11" t="str">
        <f>IF('ACT Reading'!C180="","",IF('ACT Reading'!C180&lt;'ACT E+R to SAT EBRW'!$A$2,'ACT E+R to SAT EBRW'!$B$2,IF('ACT Reading'!C180&gt;'ACT E+R to SAT EBRW'!A$72,'ACT E+R to SAT EBRW'!B$72,VLOOKUP(C180,'ACT E+R to SAT EBRW'!A:B,2,FALSE))))</f>
        <v/>
      </c>
      <c r="E180" s="11" t="str">
        <f>IF('ACT Reading'!B180="","",interceptACTRtoPCR5712_5713+slopeACTRtoPCR5712_5713*B180)</f>
        <v/>
      </c>
      <c r="F180" s="11" t="str">
        <f>IF('ACT Reading'!B180="","", IF(E180&lt;100, 100, IF(E180&gt;200, 200, E180)))</f>
        <v/>
      </c>
      <c r="G180" s="11" t="str">
        <f t="shared" si="4"/>
        <v/>
      </c>
      <c r="H180" s="11" t="str">
        <f>IF('ACT Reading'!B180="","", IF(G180&lt;100, 100, IF(G180&gt;300, 300, G180)))</f>
        <v/>
      </c>
      <c r="I180" s="11" t="str">
        <f>IF('ACT Reading'!B180="","",'SAT EBRW to CBEST R'!$A$2+'SAT EBRW to CBEST R'!$B$2*D180)</f>
        <v/>
      </c>
      <c r="J180" s="11" t="str">
        <f>IF('ACT Reading'!B180="","", IF(I180&lt;20, 20, IF(I180&gt;80, 80, I180)))</f>
        <v/>
      </c>
    </row>
    <row r="181" spans="1:10" x14ac:dyDescent="0.25">
      <c r="A181" s="11">
        <v>180</v>
      </c>
      <c r="B181" s="30"/>
      <c r="C181" s="25" t="str">
        <f t="shared" si="5"/>
        <v/>
      </c>
      <c r="D181" s="11" t="str">
        <f>IF('ACT Reading'!C181="","",IF('ACT Reading'!C181&lt;'ACT E+R to SAT EBRW'!$A$2,'ACT E+R to SAT EBRW'!$B$2,IF('ACT Reading'!C181&gt;'ACT E+R to SAT EBRW'!A$72,'ACT E+R to SAT EBRW'!B$72,VLOOKUP(C181,'ACT E+R to SAT EBRW'!A:B,2,FALSE))))</f>
        <v/>
      </c>
      <c r="E181" s="11" t="str">
        <f>IF('ACT Reading'!B181="","",interceptACTRtoPCR5712_5713+slopeACTRtoPCR5712_5713*B181)</f>
        <v/>
      </c>
      <c r="F181" s="11" t="str">
        <f>IF('ACT Reading'!B181="","", IF(E181&lt;100, 100, IF(E181&gt;200, 200, E181)))</f>
        <v/>
      </c>
      <c r="G181" s="11" t="str">
        <f t="shared" si="4"/>
        <v/>
      </c>
      <c r="H181" s="11" t="str">
        <f>IF('ACT Reading'!B181="","", IF(G181&lt;100, 100, IF(G181&gt;300, 300, G181)))</f>
        <v/>
      </c>
      <c r="I181" s="11" t="str">
        <f>IF('ACT Reading'!B181="","",'SAT EBRW to CBEST R'!$A$2+'SAT EBRW to CBEST R'!$B$2*D181)</f>
        <v/>
      </c>
      <c r="J181" s="11" t="str">
        <f>IF('ACT Reading'!B181="","", IF(I181&lt;20, 20, IF(I181&gt;80, 80, I181)))</f>
        <v/>
      </c>
    </row>
    <row r="182" spans="1:10" x14ac:dyDescent="0.25">
      <c r="A182" s="11">
        <v>181</v>
      </c>
      <c r="B182" s="30"/>
      <c r="C182" s="25" t="str">
        <f t="shared" si="5"/>
        <v/>
      </c>
      <c r="D182" s="11" t="str">
        <f>IF('ACT Reading'!C182="","",IF('ACT Reading'!C182&lt;'ACT E+R to SAT EBRW'!$A$2,'ACT E+R to SAT EBRW'!$B$2,IF('ACT Reading'!C182&gt;'ACT E+R to SAT EBRW'!A$72,'ACT E+R to SAT EBRW'!B$72,VLOOKUP(C182,'ACT E+R to SAT EBRW'!A:B,2,FALSE))))</f>
        <v/>
      </c>
      <c r="E182" s="11" t="str">
        <f>IF('ACT Reading'!B182="","",interceptACTRtoPCR5712_5713+slopeACTRtoPCR5712_5713*B182)</f>
        <v/>
      </c>
      <c r="F182" s="11" t="str">
        <f>IF('ACT Reading'!B182="","", IF(E182&lt;100, 100, IF(E182&gt;200, 200, E182)))</f>
        <v/>
      </c>
      <c r="G182" s="11" t="str">
        <f t="shared" si="4"/>
        <v/>
      </c>
      <c r="H182" s="11" t="str">
        <f>IF('ACT Reading'!B182="","", IF(G182&lt;100, 100, IF(G182&gt;300, 300, G182)))</f>
        <v/>
      </c>
      <c r="I182" s="11" t="str">
        <f>IF('ACT Reading'!B182="","",'SAT EBRW to CBEST R'!$A$2+'SAT EBRW to CBEST R'!$B$2*D182)</f>
        <v/>
      </c>
      <c r="J182" s="11" t="str">
        <f>IF('ACT Reading'!B182="","", IF(I182&lt;20, 20, IF(I182&gt;80, 80, I182)))</f>
        <v/>
      </c>
    </row>
    <row r="183" spans="1:10" x14ac:dyDescent="0.25">
      <c r="A183" s="11">
        <v>182</v>
      </c>
      <c r="B183" s="30"/>
      <c r="C183" s="25" t="str">
        <f t="shared" si="5"/>
        <v/>
      </c>
      <c r="D183" s="11" t="str">
        <f>IF('ACT Reading'!C183="","",IF('ACT Reading'!C183&lt;'ACT E+R to SAT EBRW'!$A$2,'ACT E+R to SAT EBRW'!$B$2,IF('ACT Reading'!C183&gt;'ACT E+R to SAT EBRW'!A$72,'ACT E+R to SAT EBRW'!B$72,VLOOKUP(C183,'ACT E+R to SAT EBRW'!A:B,2,FALSE))))</f>
        <v/>
      </c>
      <c r="E183" s="11" t="str">
        <f>IF('ACT Reading'!B183="","",interceptACTRtoPCR5712_5713+slopeACTRtoPCR5712_5713*B183)</f>
        <v/>
      </c>
      <c r="F183" s="11" t="str">
        <f>IF('ACT Reading'!B183="","", IF(E183&lt;100, 100, IF(E183&gt;200, 200, E183)))</f>
        <v/>
      </c>
      <c r="G183" s="11" t="str">
        <f t="shared" si="4"/>
        <v/>
      </c>
      <c r="H183" s="11" t="str">
        <f>IF('ACT Reading'!B183="","", IF(G183&lt;100, 100, IF(G183&gt;300, 300, G183)))</f>
        <v/>
      </c>
      <c r="I183" s="11" t="str">
        <f>IF('ACT Reading'!B183="","",'SAT EBRW to CBEST R'!$A$2+'SAT EBRW to CBEST R'!$B$2*D183)</f>
        <v/>
      </c>
      <c r="J183" s="11" t="str">
        <f>IF('ACT Reading'!B183="","", IF(I183&lt;20, 20, IF(I183&gt;80, 80, I183)))</f>
        <v/>
      </c>
    </row>
    <row r="184" spans="1:10" x14ac:dyDescent="0.25">
      <c r="A184" s="11">
        <v>183</v>
      </c>
      <c r="B184" s="30"/>
      <c r="C184" s="25" t="str">
        <f t="shared" si="5"/>
        <v/>
      </c>
      <c r="D184" s="11" t="str">
        <f>IF('ACT Reading'!C184="","",IF('ACT Reading'!C184&lt;'ACT E+R to SAT EBRW'!$A$2,'ACT E+R to SAT EBRW'!$B$2,IF('ACT Reading'!C184&gt;'ACT E+R to SAT EBRW'!A$72,'ACT E+R to SAT EBRW'!B$72,VLOOKUP(C184,'ACT E+R to SAT EBRW'!A:B,2,FALSE))))</f>
        <v/>
      </c>
      <c r="E184" s="11" t="str">
        <f>IF('ACT Reading'!B184="","",interceptACTRtoPCR5712_5713+slopeACTRtoPCR5712_5713*B184)</f>
        <v/>
      </c>
      <c r="F184" s="11" t="str">
        <f>IF('ACT Reading'!B184="","", IF(E184&lt;100, 100, IF(E184&gt;200, 200, E184)))</f>
        <v/>
      </c>
      <c r="G184" s="11" t="str">
        <f t="shared" si="4"/>
        <v/>
      </c>
      <c r="H184" s="11" t="str">
        <f>IF('ACT Reading'!B184="","", IF(G184&lt;100, 100, IF(G184&gt;300, 300, G184)))</f>
        <v/>
      </c>
      <c r="I184" s="11" t="str">
        <f>IF('ACT Reading'!B184="","",'SAT EBRW to CBEST R'!$A$2+'SAT EBRW to CBEST R'!$B$2*D184)</f>
        <v/>
      </c>
      <c r="J184" s="11" t="str">
        <f>IF('ACT Reading'!B184="","", IF(I184&lt;20, 20, IF(I184&gt;80, 80, I184)))</f>
        <v/>
      </c>
    </row>
    <row r="185" spans="1:10" x14ac:dyDescent="0.25">
      <c r="A185" s="11">
        <v>184</v>
      </c>
      <c r="B185" s="30"/>
      <c r="C185" s="25" t="str">
        <f t="shared" si="5"/>
        <v/>
      </c>
      <c r="D185" s="11" t="str">
        <f>IF('ACT Reading'!C185="","",IF('ACT Reading'!C185&lt;'ACT E+R to SAT EBRW'!$A$2,'ACT E+R to SAT EBRW'!$B$2,IF('ACT Reading'!C185&gt;'ACT E+R to SAT EBRW'!A$72,'ACT E+R to SAT EBRW'!B$72,VLOOKUP(C185,'ACT E+R to SAT EBRW'!A:B,2,FALSE))))</f>
        <v/>
      </c>
      <c r="E185" s="11" t="str">
        <f>IF('ACT Reading'!B185="","",interceptACTRtoPCR5712_5713+slopeACTRtoPCR5712_5713*B185)</f>
        <v/>
      </c>
      <c r="F185" s="11" t="str">
        <f>IF('ACT Reading'!B185="","", IF(E185&lt;100, 100, IF(E185&gt;200, 200, E185)))</f>
        <v/>
      </c>
      <c r="G185" s="11" t="str">
        <f t="shared" si="4"/>
        <v/>
      </c>
      <c r="H185" s="11" t="str">
        <f>IF('ACT Reading'!B185="","", IF(G185&lt;100, 100, IF(G185&gt;300, 300, G185)))</f>
        <v/>
      </c>
      <c r="I185" s="11" t="str">
        <f>IF('ACT Reading'!B185="","",'SAT EBRW to CBEST R'!$A$2+'SAT EBRW to CBEST R'!$B$2*D185)</f>
        <v/>
      </c>
      <c r="J185" s="11" t="str">
        <f>IF('ACT Reading'!B185="","", IF(I185&lt;20, 20, IF(I185&gt;80, 80, I185)))</f>
        <v/>
      </c>
    </row>
    <row r="186" spans="1:10" x14ac:dyDescent="0.25">
      <c r="A186" s="11">
        <v>185</v>
      </c>
      <c r="B186" s="30"/>
      <c r="C186" s="25" t="str">
        <f t="shared" si="5"/>
        <v/>
      </c>
      <c r="D186" s="11" t="str">
        <f>IF('ACT Reading'!C186="","",IF('ACT Reading'!C186&lt;'ACT E+R to SAT EBRW'!$A$2,'ACT E+R to SAT EBRW'!$B$2,IF('ACT Reading'!C186&gt;'ACT E+R to SAT EBRW'!A$72,'ACT E+R to SAT EBRW'!B$72,VLOOKUP(C186,'ACT E+R to SAT EBRW'!A:B,2,FALSE))))</f>
        <v/>
      </c>
      <c r="E186" s="11" t="str">
        <f>IF('ACT Reading'!B186="","",interceptACTRtoPCR5712_5713+slopeACTRtoPCR5712_5713*B186)</f>
        <v/>
      </c>
      <c r="F186" s="11" t="str">
        <f>IF('ACT Reading'!B186="","", IF(E186&lt;100, 100, IF(E186&gt;200, 200, E186)))</f>
        <v/>
      </c>
      <c r="G186" s="11" t="str">
        <f t="shared" si="4"/>
        <v/>
      </c>
      <c r="H186" s="11" t="str">
        <f>IF('ACT Reading'!B186="","", IF(G186&lt;100, 100, IF(G186&gt;300, 300, G186)))</f>
        <v/>
      </c>
      <c r="I186" s="11" t="str">
        <f>IF('ACT Reading'!B186="","",'SAT EBRW to CBEST R'!$A$2+'SAT EBRW to CBEST R'!$B$2*D186)</f>
        <v/>
      </c>
      <c r="J186" s="11" t="str">
        <f>IF('ACT Reading'!B186="","", IF(I186&lt;20, 20, IF(I186&gt;80, 80, I186)))</f>
        <v/>
      </c>
    </row>
    <row r="187" spans="1:10" x14ac:dyDescent="0.25">
      <c r="A187" s="11">
        <v>186</v>
      </c>
      <c r="B187" s="30"/>
      <c r="C187" s="25" t="str">
        <f t="shared" si="5"/>
        <v/>
      </c>
      <c r="D187" s="11" t="str">
        <f>IF('ACT Reading'!C187="","",IF('ACT Reading'!C187&lt;'ACT E+R to SAT EBRW'!$A$2,'ACT E+R to SAT EBRW'!$B$2,IF('ACT Reading'!C187&gt;'ACT E+R to SAT EBRW'!A$72,'ACT E+R to SAT EBRW'!B$72,VLOOKUP(C187,'ACT E+R to SAT EBRW'!A:B,2,FALSE))))</f>
        <v/>
      </c>
      <c r="E187" s="11" t="str">
        <f>IF('ACT Reading'!B187="","",interceptACTRtoPCR5712_5713+slopeACTRtoPCR5712_5713*B187)</f>
        <v/>
      </c>
      <c r="F187" s="11" t="str">
        <f>IF('ACT Reading'!B187="","", IF(E187&lt;100, 100, IF(E187&gt;200, 200, E187)))</f>
        <v/>
      </c>
      <c r="G187" s="11" t="str">
        <f t="shared" si="4"/>
        <v/>
      </c>
      <c r="H187" s="11" t="str">
        <f>IF('ACT Reading'!B187="","", IF(G187&lt;100, 100, IF(G187&gt;300, 300, G187)))</f>
        <v/>
      </c>
      <c r="I187" s="11" t="str">
        <f>IF('ACT Reading'!B187="","",'SAT EBRW to CBEST R'!$A$2+'SAT EBRW to CBEST R'!$B$2*D187)</f>
        <v/>
      </c>
      <c r="J187" s="11" t="str">
        <f>IF('ACT Reading'!B187="","", IF(I187&lt;20, 20, IF(I187&gt;80, 80, I187)))</f>
        <v/>
      </c>
    </row>
    <row r="188" spans="1:10" x14ac:dyDescent="0.25">
      <c r="A188" s="11">
        <v>187</v>
      </c>
      <c r="B188" s="30"/>
      <c r="C188" s="25" t="str">
        <f t="shared" si="5"/>
        <v/>
      </c>
      <c r="D188" s="11" t="str">
        <f>IF('ACT Reading'!C188="","",IF('ACT Reading'!C188&lt;'ACT E+R to SAT EBRW'!$A$2,'ACT E+R to SAT EBRW'!$B$2,IF('ACT Reading'!C188&gt;'ACT E+R to SAT EBRW'!A$72,'ACT E+R to SAT EBRW'!B$72,VLOOKUP(C188,'ACT E+R to SAT EBRW'!A:B,2,FALSE))))</f>
        <v/>
      </c>
      <c r="E188" s="11" t="str">
        <f>IF('ACT Reading'!B188="","",interceptACTRtoPCR5712_5713+slopeACTRtoPCR5712_5713*B188)</f>
        <v/>
      </c>
      <c r="F188" s="11" t="str">
        <f>IF('ACT Reading'!B188="","", IF(E188&lt;100, 100, IF(E188&gt;200, 200, E188)))</f>
        <v/>
      </c>
      <c r="G188" s="11" t="str">
        <f t="shared" si="4"/>
        <v/>
      </c>
      <c r="H188" s="11" t="str">
        <f>IF('ACT Reading'!B188="","", IF(G188&lt;100, 100, IF(G188&gt;300, 300, G188)))</f>
        <v/>
      </c>
      <c r="I188" s="11" t="str">
        <f>IF('ACT Reading'!B188="","",'SAT EBRW to CBEST R'!$A$2+'SAT EBRW to CBEST R'!$B$2*D188)</f>
        <v/>
      </c>
      <c r="J188" s="11" t="str">
        <f>IF('ACT Reading'!B188="","", IF(I188&lt;20, 20, IF(I188&gt;80, 80, I188)))</f>
        <v/>
      </c>
    </row>
    <row r="189" spans="1:10" x14ac:dyDescent="0.25">
      <c r="A189" s="11">
        <v>188</v>
      </c>
      <c r="B189" s="30"/>
      <c r="C189" s="25" t="str">
        <f t="shared" si="5"/>
        <v/>
      </c>
      <c r="D189" s="11" t="str">
        <f>IF('ACT Reading'!C189="","",IF('ACT Reading'!C189&lt;'ACT E+R to SAT EBRW'!$A$2,'ACT E+R to SAT EBRW'!$B$2,IF('ACT Reading'!C189&gt;'ACT E+R to SAT EBRW'!A$72,'ACT E+R to SAT EBRW'!B$72,VLOOKUP(C189,'ACT E+R to SAT EBRW'!A:B,2,FALSE))))</f>
        <v/>
      </c>
      <c r="E189" s="11" t="str">
        <f>IF('ACT Reading'!B189="","",interceptACTRtoPCR5712_5713+slopeACTRtoPCR5712_5713*B189)</f>
        <v/>
      </c>
      <c r="F189" s="11" t="str">
        <f>IF('ACT Reading'!B189="","", IF(E189&lt;100, 100, IF(E189&gt;200, 200, E189)))</f>
        <v/>
      </c>
      <c r="G189" s="11" t="str">
        <f t="shared" si="4"/>
        <v/>
      </c>
      <c r="H189" s="11" t="str">
        <f>IF('ACT Reading'!B189="","", IF(G189&lt;100, 100, IF(G189&gt;300, 300, G189)))</f>
        <v/>
      </c>
      <c r="I189" s="11" t="str">
        <f>IF('ACT Reading'!B189="","",'SAT EBRW to CBEST R'!$A$2+'SAT EBRW to CBEST R'!$B$2*D189)</f>
        <v/>
      </c>
      <c r="J189" s="11" t="str">
        <f>IF('ACT Reading'!B189="","", IF(I189&lt;20, 20, IF(I189&gt;80, 80, I189)))</f>
        <v/>
      </c>
    </row>
    <row r="190" spans="1:10" x14ac:dyDescent="0.25">
      <c r="A190" s="11">
        <v>189</v>
      </c>
      <c r="B190" s="30"/>
      <c r="C190" s="25" t="str">
        <f t="shared" si="5"/>
        <v/>
      </c>
      <c r="D190" s="11" t="str">
        <f>IF('ACT Reading'!C190="","",IF('ACT Reading'!C190&lt;'ACT E+R to SAT EBRW'!$A$2,'ACT E+R to SAT EBRW'!$B$2,IF('ACT Reading'!C190&gt;'ACT E+R to SAT EBRW'!A$72,'ACT E+R to SAT EBRW'!B$72,VLOOKUP(C190,'ACT E+R to SAT EBRW'!A:B,2,FALSE))))</f>
        <v/>
      </c>
      <c r="E190" s="11" t="str">
        <f>IF('ACT Reading'!B190="","",interceptACTRtoPCR5712_5713+slopeACTRtoPCR5712_5713*B190)</f>
        <v/>
      </c>
      <c r="F190" s="11" t="str">
        <f>IF('ACT Reading'!B190="","", IF(E190&lt;100, 100, IF(E190&gt;200, 200, E190)))</f>
        <v/>
      </c>
      <c r="G190" s="11" t="str">
        <f t="shared" si="4"/>
        <v/>
      </c>
      <c r="H190" s="11" t="str">
        <f>IF('ACT Reading'!B190="","", IF(G190&lt;100, 100, IF(G190&gt;300, 300, G190)))</f>
        <v/>
      </c>
      <c r="I190" s="11" t="str">
        <f>IF('ACT Reading'!B190="","",'SAT EBRW to CBEST R'!$A$2+'SAT EBRW to CBEST R'!$B$2*D190)</f>
        <v/>
      </c>
      <c r="J190" s="11" t="str">
        <f>IF('ACT Reading'!B190="","", IF(I190&lt;20, 20, IF(I190&gt;80, 80, I190)))</f>
        <v/>
      </c>
    </row>
    <row r="191" spans="1:10" x14ac:dyDescent="0.25">
      <c r="A191" s="11">
        <v>190</v>
      </c>
      <c r="B191" s="30"/>
      <c r="C191" s="25" t="str">
        <f t="shared" si="5"/>
        <v/>
      </c>
      <c r="D191" s="11" t="str">
        <f>IF('ACT Reading'!C191="","",IF('ACT Reading'!C191&lt;'ACT E+R to SAT EBRW'!$A$2,'ACT E+R to SAT EBRW'!$B$2,IF('ACT Reading'!C191&gt;'ACT E+R to SAT EBRW'!A$72,'ACT E+R to SAT EBRW'!B$72,VLOOKUP(C191,'ACT E+R to SAT EBRW'!A:B,2,FALSE))))</f>
        <v/>
      </c>
      <c r="E191" s="11" t="str">
        <f>IF('ACT Reading'!B191="","",interceptACTRtoPCR5712_5713+slopeACTRtoPCR5712_5713*B191)</f>
        <v/>
      </c>
      <c r="F191" s="11" t="str">
        <f>IF('ACT Reading'!B191="","", IF(E191&lt;100, 100, IF(E191&gt;200, 200, E191)))</f>
        <v/>
      </c>
      <c r="G191" s="11" t="str">
        <f t="shared" si="4"/>
        <v/>
      </c>
      <c r="H191" s="11" t="str">
        <f>IF('ACT Reading'!B191="","", IF(G191&lt;100, 100, IF(G191&gt;300, 300, G191)))</f>
        <v/>
      </c>
      <c r="I191" s="11" t="str">
        <f>IF('ACT Reading'!B191="","",'SAT EBRW to CBEST R'!$A$2+'SAT EBRW to CBEST R'!$B$2*D191)</f>
        <v/>
      </c>
      <c r="J191" s="11" t="str">
        <f>IF('ACT Reading'!B191="","", IF(I191&lt;20, 20, IF(I191&gt;80, 80, I191)))</f>
        <v/>
      </c>
    </row>
    <row r="192" spans="1:10" x14ac:dyDescent="0.25">
      <c r="A192" s="11">
        <v>191</v>
      </c>
      <c r="B192" s="30"/>
      <c r="C192" s="25" t="str">
        <f t="shared" si="5"/>
        <v/>
      </c>
      <c r="D192" s="11" t="str">
        <f>IF('ACT Reading'!C192="","",IF('ACT Reading'!C192&lt;'ACT E+R to SAT EBRW'!$A$2,'ACT E+R to SAT EBRW'!$B$2,IF('ACT Reading'!C192&gt;'ACT E+R to SAT EBRW'!A$72,'ACT E+R to SAT EBRW'!B$72,VLOOKUP(C192,'ACT E+R to SAT EBRW'!A:B,2,FALSE))))</f>
        <v/>
      </c>
      <c r="E192" s="11" t="str">
        <f>IF('ACT Reading'!B192="","",interceptACTRtoPCR5712_5713+slopeACTRtoPCR5712_5713*B192)</f>
        <v/>
      </c>
      <c r="F192" s="11" t="str">
        <f>IF('ACT Reading'!B192="","", IF(E192&lt;100, 100, IF(E192&gt;200, 200, E192)))</f>
        <v/>
      </c>
      <c r="G192" s="11" t="str">
        <f t="shared" si="4"/>
        <v/>
      </c>
      <c r="H192" s="11" t="str">
        <f>IF('ACT Reading'!B192="","", IF(G192&lt;100, 100, IF(G192&gt;300, 300, G192)))</f>
        <v/>
      </c>
      <c r="I192" s="11" t="str">
        <f>IF('ACT Reading'!B192="","",'SAT EBRW to CBEST R'!$A$2+'SAT EBRW to CBEST R'!$B$2*D192)</f>
        <v/>
      </c>
      <c r="J192" s="11" t="str">
        <f>IF('ACT Reading'!B192="","", IF(I192&lt;20, 20, IF(I192&gt;80, 80, I192)))</f>
        <v/>
      </c>
    </row>
    <row r="193" spans="1:10" x14ac:dyDescent="0.25">
      <c r="A193" s="11">
        <v>192</v>
      </c>
      <c r="B193" s="30"/>
      <c r="C193" s="25" t="str">
        <f t="shared" si="5"/>
        <v/>
      </c>
      <c r="D193" s="11" t="str">
        <f>IF('ACT Reading'!C193="","",IF('ACT Reading'!C193&lt;'ACT E+R to SAT EBRW'!$A$2,'ACT E+R to SAT EBRW'!$B$2,IF('ACT Reading'!C193&gt;'ACT E+R to SAT EBRW'!A$72,'ACT E+R to SAT EBRW'!B$72,VLOOKUP(C193,'ACT E+R to SAT EBRW'!A:B,2,FALSE))))</f>
        <v/>
      </c>
      <c r="E193" s="11" t="str">
        <f>IF('ACT Reading'!B193="","",interceptACTRtoPCR5712_5713+slopeACTRtoPCR5712_5713*B193)</f>
        <v/>
      </c>
      <c r="F193" s="11" t="str">
        <f>IF('ACT Reading'!B193="","", IF(E193&lt;100, 100, IF(E193&gt;200, 200, E193)))</f>
        <v/>
      </c>
      <c r="G193" s="11" t="str">
        <f t="shared" si="4"/>
        <v/>
      </c>
      <c r="H193" s="11" t="str">
        <f>IF('ACT Reading'!B193="","", IF(G193&lt;100, 100, IF(G193&gt;300, 300, G193)))</f>
        <v/>
      </c>
      <c r="I193" s="11" t="str">
        <f>IF('ACT Reading'!B193="","",'SAT EBRW to CBEST R'!$A$2+'SAT EBRW to CBEST R'!$B$2*D193)</f>
        <v/>
      </c>
      <c r="J193" s="11" t="str">
        <f>IF('ACT Reading'!B193="","", IF(I193&lt;20, 20, IF(I193&gt;80, 80, I193)))</f>
        <v/>
      </c>
    </row>
    <row r="194" spans="1:10" x14ac:dyDescent="0.25">
      <c r="A194" s="11">
        <v>193</v>
      </c>
      <c r="B194" s="30"/>
      <c r="C194" s="25" t="str">
        <f t="shared" si="5"/>
        <v/>
      </c>
      <c r="D194" s="11" t="str">
        <f>IF('ACT Reading'!C194="","",IF('ACT Reading'!C194&lt;'ACT E+R to SAT EBRW'!$A$2,'ACT E+R to SAT EBRW'!$B$2,IF('ACT Reading'!C194&gt;'ACT E+R to SAT EBRW'!A$72,'ACT E+R to SAT EBRW'!B$72,VLOOKUP(C194,'ACT E+R to SAT EBRW'!A:B,2,FALSE))))</f>
        <v/>
      </c>
      <c r="E194" s="11" t="str">
        <f>IF('ACT Reading'!B194="","",interceptACTRtoPCR5712_5713+slopeACTRtoPCR5712_5713*B194)</f>
        <v/>
      </c>
      <c r="F194" s="11" t="str">
        <f>IF('ACT Reading'!B194="","", IF(E194&lt;100, 100, IF(E194&gt;200, 200, E194)))</f>
        <v/>
      </c>
      <c r="G194" s="11" t="str">
        <f t="shared" ref="G194:G257" si="6">IF(B194="","",IF(B194&gt;=19, upperinterceptACTRtoPAAR200_210+B194*upperslopeACTRtoPAAR200_210, lowerinterceptACTRtoPAAR200_210+B194*lowerslopeACTRtoPAAR200_210))</f>
        <v/>
      </c>
      <c r="H194" s="11" t="str">
        <f>IF('ACT Reading'!B194="","", IF(G194&lt;100, 100, IF(G194&gt;300, 300, G194)))</f>
        <v/>
      </c>
      <c r="I194" s="11" t="str">
        <f>IF('ACT Reading'!B194="","",'SAT EBRW to CBEST R'!$A$2+'SAT EBRW to CBEST R'!$B$2*D194)</f>
        <v/>
      </c>
      <c r="J194" s="11" t="str">
        <f>IF('ACT Reading'!B194="","", IF(I194&lt;20, 20, IF(I194&gt;80, 80, I194)))</f>
        <v/>
      </c>
    </row>
    <row r="195" spans="1:10" x14ac:dyDescent="0.25">
      <c r="A195" s="11">
        <v>194</v>
      </c>
      <c r="B195" s="30"/>
      <c r="C195" s="25" t="str">
        <f t="shared" ref="C195:C258" si="7">IF(ISBLANK(B195), "", 2*B195)</f>
        <v/>
      </c>
      <c r="D195" s="11" t="str">
        <f>IF('ACT Reading'!C195="","",IF('ACT Reading'!C195&lt;'ACT E+R to SAT EBRW'!$A$2,'ACT E+R to SAT EBRW'!$B$2,IF('ACT Reading'!C195&gt;'ACT E+R to SAT EBRW'!A$72,'ACT E+R to SAT EBRW'!B$72,VLOOKUP(C195,'ACT E+R to SAT EBRW'!A:B,2,FALSE))))</f>
        <v/>
      </c>
      <c r="E195" s="11" t="str">
        <f>IF('ACT Reading'!B195="","",interceptACTRtoPCR5712_5713+slopeACTRtoPCR5712_5713*B195)</f>
        <v/>
      </c>
      <c r="F195" s="11" t="str">
        <f>IF('ACT Reading'!B195="","", IF(E195&lt;100, 100, IF(E195&gt;200, 200, E195)))</f>
        <v/>
      </c>
      <c r="G195" s="11" t="str">
        <f t="shared" si="6"/>
        <v/>
      </c>
      <c r="H195" s="11" t="str">
        <f>IF('ACT Reading'!B195="","", IF(G195&lt;100, 100, IF(G195&gt;300, 300, G195)))</f>
        <v/>
      </c>
      <c r="I195" s="11" t="str">
        <f>IF('ACT Reading'!B195="","",'SAT EBRW to CBEST R'!$A$2+'SAT EBRW to CBEST R'!$B$2*D195)</f>
        <v/>
      </c>
      <c r="J195" s="11" t="str">
        <f>IF('ACT Reading'!B195="","", IF(I195&lt;20, 20, IF(I195&gt;80, 80, I195)))</f>
        <v/>
      </c>
    </row>
    <row r="196" spans="1:10" x14ac:dyDescent="0.25">
      <c r="A196" s="11">
        <v>195</v>
      </c>
      <c r="B196" s="30"/>
      <c r="C196" s="25" t="str">
        <f t="shared" si="7"/>
        <v/>
      </c>
      <c r="D196" s="11" t="str">
        <f>IF('ACT Reading'!C196="","",IF('ACT Reading'!C196&lt;'ACT E+R to SAT EBRW'!$A$2,'ACT E+R to SAT EBRW'!$B$2,IF('ACT Reading'!C196&gt;'ACT E+R to SAT EBRW'!A$72,'ACT E+R to SAT EBRW'!B$72,VLOOKUP(C196,'ACT E+R to SAT EBRW'!A:B,2,FALSE))))</f>
        <v/>
      </c>
      <c r="E196" s="11" t="str">
        <f>IF('ACT Reading'!B196="","",interceptACTRtoPCR5712_5713+slopeACTRtoPCR5712_5713*B196)</f>
        <v/>
      </c>
      <c r="F196" s="11" t="str">
        <f>IF('ACT Reading'!B196="","", IF(E196&lt;100, 100, IF(E196&gt;200, 200, E196)))</f>
        <v/>
      </c>
      <c r="G196" s="11" t="str">
        <f t="shared" si="6"/>
        <v/>
      </c>
      <c r="H196" s="11" t="str">
        <f>IF('ACT Reading'!B196="","", IF(G196&lt;100, 100, IF(G196&gt;300, 300, G196)))</f>
        <v/>
      </c>
      <c r="I196" s="11" t="str">
        <f>IF('ACT Reading'!B196="","",'SAT EBRW to CBEST R'!$A$2+'SAT EBRW to CBEST R'!$B$2*D196)</f>
        <v/>
      </c>
      <c r="J196" s="11" t="str">
        <f>IF('ACT Reading'!B196="","", IF(I196&lt;20, 20, IF(I196&gt;80, 80, I196)))</f>
        <v/>
      </c>
    </row>
    <row r="197" spans="1:10" x14ac:dyDescent="0.25">
      <c r="A197" s="11">
        <v>196</v>
      </c>
      <c r="B197" s="30"/>
      <c r="C197" s="25" t="str">
        <f t="shared" si="7"/>
        <v/>
      </c>
      <c r="D197" s="11" t="str">
        <f>IF('ACT Reading'!C197="","",IF('ACT Reading'!C197&lt;'ACT E+R to SAT EBRW'!$A$2,'ACT E+R to SAT EBRW'!$B$2,IF('ACT Reading'!C197&gt;'ACT E+R to SAT EBRW'!A$72,'ACT E+R to SAT EBRW'!B$72,VLOOKUP(C197,'ACT E+R to SAT EBRW'!A:B,2,FALSE))))</f>
        <v/>
      </c>
      <c r="E197" s="11" t="str">
        <f>IF('ACT Reading'!B197="","",interceptACTRtoPCR5712_5713+slopeACTRtoPCR5712_5713*B197)</f>
        <v/>
      </c>
      <c r="F197" s="11" t="str">
        <f>IF('ACT Reading'!B197="","", IF(E197&lt;100, 100, IF(E197&gt;200, 200, E197)))</f>
        <v/>
      </c>
      <c r="G197" s="11" t="str">
        <f t="shared" si="6"/>
        <v/>
      </c>
      <c r="H197" s="11" t="str">
        <f>IF('ACT Reading'!B197="","", IF(G197&lt;100, 100, IF(G197&gt;300, 300, G197)))</f>
        <v/>
      </c>
      <c r="I197" s="11" t="str">
        <f>IF('ACT Reading'!B197="","",'SAT EBRW to CBEST R'!$A$2+'SAT EBRW to CBEST R'!$B$2*D197)</f>
        <v/>
      </c>
      <c r="J197" s="11" t="str">
        <f>IF('ACT Reading'!B197="","", IF(I197&lt;20, 20, IF(I197&gt;80, 80, I197)))</f>
        <v/>
      </c>
    </row>
    <row r="198" spans="1:10" x14ac:dyDescent="0.25">
      <c r="A198" s="11">
        <v>197</v>
      </c>
      <c r="B198" s="30"/>
      <c r="C198" s="25" t="str">
        <f t="shared" si="7"/>
        <v/>
      </c>
      <c r="D198" s="11" t="str">
        <f>IF('ACT Reading'!C198="","",IF('ACT Reading'!C198&lt;'ACT E+R to SAT EBRW'!$A$2,'ACT E+R to SAT EBRW'!$B$2,IF('ACT Reading'!C198&gt;'ACT E+R to SAT EBRW'!A$72,'ACT E+R to SAT EBRW'!B$72,VLOOKUP(C198,'ACT E+R to SAT EBRW'!A:B,2,FALSE))))</f>
        <v/>
      </c>
      <c r="E198" s="11" t="str">
        <f>IF('ACT Reading'!B198="","",interceptACTRtoPCR5712_5713+slopeACTRtoPCR5712_5713*B198)</f>
        <v/>
      </c>
      <c r="F198" s="11" t="str">
        <f>IF('ACT Reading'!B198="","", IF(E198&lt;100, 100, IF(E198&gt;200, 200, E198)))</f>
        <v/>
      </c>
      <c r="G198" s="11" t="str">
        <f t="shared" si="6"/>
        <v/>
      </c>
      <c r="H198" s="11" t="str">
        <f>IF('ACT Reading'!B198="","", IF(G198&lt;100, 100, IF(G198&gt;300, 300, G198)))</f>
        <v/>
      </c>
      <c r="I198" s="11" t="str">
        <f>IF('ACT Reading'!B198="","",'SAT EBRW to CBEST R'!$A$2+'SAT EBRW to CBEST R'!$B$2*D198)</f>
        <v/>
      </c>
      <c r="J198" s="11" t="str">
        <f>IF('ACT Reading'!B198="","", IF(I198&lt;20, 20, IF(I198&gt;80, 80, I198)))</f>
        <v/>
      </c>
    </row>
    <row r="199" spans="1:10" x14ac:dyDescent="0.25">
      <c r="A199" s="11">
        <v>198</v>
      </c>
      <c r="B199" s="30"/>
      <c r="C199" s="25" t="str">
        <f t="shared" si="7"/>
        <v/>
      </c>
      <c r="D199" s="11" t="str">
        <f>IF('ACT Reading'!C199="","",IF('ACT Reading'!C199&lt;'ACT E+R to SAT EBRW'!$A$2,'ACT E+R to SAT EBRW'!$B$2,IF('ACT Reading'!C199&gt;'ACT E+R to SAT EBRW'!A$72,'ACT E+R to SAT EBRW'!B$72,VLOOKUP(C199,'ACT E+R to SAT EBRW'!A:B,2,FALSE))))</f>
        <v/>
      </c>
      <c r="E199" s="11" t="str">
        <f>IF('ACT Reading'!B199="","",interceptACTRtoPCR5712_5713+slopeACTRtoPCR5712_5713*B199)</f>
        <v/>
      </c>
      <c r="F199" s="11" t="str">
        <f>IF('ACT Reading'!B199="","", IF(E199&lt;100, 100, IF(E199&gt;200, 200, E199)))</f>
        <v/>
      </c>
      <c r="G199" s="11" t="str">
        <f t="shared" si="6"/>
        <v/>
      </c>
      <c r="H199" s="11" t="str">
        <f>IF('ACT Reading'!B199="","", IF(G199&lt;100, 100, IF(G199&gt;300, 300, G199)))</f>
        <v/>
      </c>
      <c r="I199" s="11" t="str">
        <f>IF('ACT Reading'!B199="","",'SAT EBRW to CBEST R'!$A$2+'SAT EBRW to CBEST R'!$B$2*D199)</f>
        <v/>
      </c>
      <c r="J199" s="11" t="str">
        <f>IF('ACT Reading'!B199="","", IF(I199&lt;20, 20, IF(I199&gt;80, 80, I199)))</f>
        <v/>
      </c>
    </row>
    <row r="200" spans="1:10" x14ac:dyDescent="0.25">
      <c r="A200" s="11">
        <v>199</v>
      </c>
      <c r="B200" s="30"/>
      <c r="C200" s="25" t="str">
        <f t="shared" si="7"/>
        <v/>
      </c>
      <c r="D200" s="11" t="str">
        <f>IF('ACT Reading'!C200="","",IF('ACT Reading'!C200&lt;'ACT E+R to SAT EBRW'!$A$2,'ACT E+R to SAT EBRW'!$B$2,IF('ACT Reading'!C200&gt;'ACT E+R to SAT EBRW'!A$72,'ACT E+R to SAT EBRW'!B$72,VLOOKUP(C200,'ACT E+R to SAT EBRW'!A:B,2,FALSE))))</f>
        <v/>
      </c>
      <c r="E200" s="11" t="str">
        <f>IF('ACT Reading'!B200="","",interceptACTRtoPCR5712_5713+slopeACTRtoPCR5712_5713*B200)</f>
        <v/>
      </c>
      <c r="F200" s="11" t="str">
        <f>IF('ACT Reading'!B200="","", IF(E200&lt;100, 100, IF(E200&gt;200, 200, E200)))</f>
        <v/>
      </c>
      <c r="G200" s="11" t="str">
        <f t="shared" si="6"/>
        <v/>
      </c>
      <c r="H200" s="11" t="str">
        <f>IF('ACT Reading'!B200="","", IF(G200&lt;100, 100, IF(G200&gt;300, 300, G200)))</f>
        <v/>
      </c>
      <c r="I200" s="11" t="str">
        <f>IF('ACT Reading'!B200="","",'SAT EBRW to CBEST R'!$A$2+'SAT EBRW to CBEST R'!$B$2*D200)</f>
        <v/>
      </c>
      <c r="J200" s="11" t="str">
        <f>IF('ACT Reading'!B200="","", IF(I200&lt;20, 20, IF(I200&gt;80, 80, I200)))</f>
        <v/>
      </c>
    </row>
    <row r="201" spans="1:10" x14ac:dyDescent="0.25">
      <c r="A201" s="11">
        <v>200</v>
      </c>
      <c r="B201" s="30"/>
      <c r="C201" s="25" t="str">
        <f t="shared" si="7"/>
        <v/>
      </c>
      <c r="D201" s="11" t="str">
        <f>IF('ACT Reading'!C201="","",IF('ACT Reading'!C201&lt;'ACT E+R to SAT EBRW'!$A$2,'ACT E+R to SAT EBRW'!$B$2,IF('ACT Reading'!C201&gt;'ACT E+R to SAT EBRW'!A$72,'ACT E+R to SAT EBRW'!B$72,VLOOKUP(C201,'ACT E+R to SAT EBRW'!A:B,2,FALSE))))</f>
        <v/>
      </c>
      <c r="E201" s="11" t="str">
        <f>IF('ACT Reading'!B201="","",interceptACTRtoPCR5712_5713+slopeACTRtoPCR5712_5713*B201)</f>
        <v/>
      </c>
      <c r="F201" s="11" t="str">
        <f>IF('ACT Reading'!B201="","", IF(E201&lt;100, 100, IF(E201&gt;200, 200, E201)))</f>
        <v/>
      </c>
      <c r="G201" s="11" t="str">
        <f t="shared" si="6"/>
        <v/>
      </c>
      <c r="H201" s="11" t="str">
        <f>IF('ACT Reading'!B201="","", IF(G201&lt;100, 100, IF(G201&gt;300, 300, G201)))</f>
        <v/>
      </c>
      <c r="I201" s="11" t="str">
        <f>IF('ACT Reading'!B201="","",'SAT EBRW to CBEST R'!$A$2+'SAT EBRW to CBEST R'!$B$2*D201)</f>
        <v/>
      </c>
      <c r="J201" s="11" t="str">
        <f>IF('ACT Reading'!B201="","", IF(I201&lt;20, 20, IF(I201&gt;80, 80, I201)))</f>
        <v/>
      </c>
    </row>
    <row r="202" spans="1:10" x14ac:dyDescent="0.25">
      <c r="A202" s="11">
        <v>201</v>
      </c>
      <c r="B202" s="30"/>
      <c r="C202" s="25" t="str">
        <f t="shared" si="7"/>
        <v/>
      </c>
      <c r="D202" s="11" t="str">
        <f>IF('ACT Reading'!C202="","",IF('ACT Reading'!C202&lt;'ACT E+R to SAT EBRW'!$A$2,'ACT E+R to SAT EBRW'!$B$2,IF('ACT Reading'!C202&gt;'ACT E+R to SAT EBRW'!A$72,'ACT E+R to SAT EBRW'!B$72,VLOOKUP(C202,'ACT E+R to SAT EBRW'!A:B,2,FALSE))))</f>
        <v/>
      </c>
      <c r="E202" s="11" t="str">
        <f>IF('ACT Reading'!B202="","",interceptACTRtoPCR5712_5713+slopeACTRtoPCR5712_5713*B202)</f>
        <v/>
      </c>
      <c r="F202" s="11" t="str">
        <f>IF('ACT Reading'!B202="","", IF(E202&lt;100, 100, IF(E202&gt;200, 200, E202)))</f>
        <v/>
      </c>
      <c r="G202" s="11" t="str">
        <f t="shared" si="6"/>
        <v/>
      </c>
      <c r="H202" s="11" t="str">
        <f>IF('ACT Reading'!B202="","", IF(G202&lt;100, 100, IF(G202&gt;300, 300, G202)))</f>
        <v/>
      </c>
      <c r="I202" s="11" t="str">
        <f>IF('ACT Reading'!B202="","",'SAT EBRW to CBEST R'!$A$2+'SAT EBRW to CBEST R'!$B$2*D202)</f>
        <v/>
      </c>
      <c r="J202" s="11" t="str">
        <f>IF('ACT Reading'!B202="","", IF(I202&lt;20, 20, IF(I202&gt;80, 80, I202)))</f>
        <v/>
      </c>
    </row>
    <row r="203" spans="1:10" x14ac:dyDescent="0.25">
      <c r="A203" s="11">
        <v>202</v>
      </c>
      <c r="B203" s="30"/>
      <c r="C203" s="25" t="str">
        <f t="shared" si="7"/>
        <v/>
      </c>
      <c r="D203" s="11" t="str">
        <f>IF('ACT Reading'!C203="","",IF('ACT Reading'!C203&lt;'ACT E+R to SAT EBRW'!$A$2,'ACT E+R to SAT EBRW'!$B$2,IF('ACT Reading'!C203&gt;'ACT E+R to SAT EBRW'!A$72,'ACT E+R to SAT EBRW'!B$72,VLOOKUP(C203,'ACT E+R to SAT EBRW'!A:B,2,FALSE))))</f>
        <v/>
      </c>
      <c r="E203" s="11" t="str">
        <f>IF('ACT Reading'!B203="","",interceptACTRtoPCR5712_5713+slopeACTRtoPCR5712_5713*B203)</f>
        <v/>
      </c>
      <c r="F203" s="11" t="str">
        <f>IF('ACT Reading'!B203="","", IF(E203&lt;100, 100, IF(E203&gt;200, 200, E203)))</f>
        <v/>
      </c>
      <c r="G203" s="11" t="str">
        <f t="shared" si="6"/>
        <v/>
      </c>
      <c r="H203" s="11" t="str">
        <f>IF('ACT Reading'!B203="","", IF(G203&lt;100, 100, IF(G203&gt;300, 300, G203)))</f>
        <v/>
      </c>
      <c r="I203" s="11" t="str">
        <f>IF('ACT Reading'!B203="","",'SAT EBRW to CBEST R'!$A$2+'SAT EBRW to CBEST R'!$B$2*D203)</f>
        <v/>
      </c>
      <c r="J203" s="11" t="str">
        <f>IF('ACT Reading'!B203="","", IF(I203&lt;20, 20, IF(I203&gt;80, 80, I203)))</f>
        <v/>
      </c>
    </row>
    <row r="204" spans="1:10" x14ac:dyDescent="0.25">
      <c r="A204" s="11">
        <v>203</v>
      </c>
      <c r="B204" s="30"/>
      <c r="C204" s="25" t="str">
        <f t="shared" si="7"/>
        <v/>
      </c>
      <c r="D204" s="11" t="str">
        <f>IF('ACT Reading'!C204="","",IF('ACT Reading'!C204&lt;'ACT E+R to SAT EBRW'!$A$2,'ACT E+R to SAT EBRW'!$B$2,IF('ACT Reading'!C204&gt;'ACT E+R to SAT EBRW'!A$72,'ACT E+R to SAT EBRW'!B$72,VLOOKUP(C204,'ACT E+R to SAT EBRW'!A:B,2,FALSE))))</f>
        <v/>
      </c>
      <c r="E204" s="11" t="str">
        <f>IF('ACT Reading'!B204="","",interceptACTRtoPCR5712_5713+slopeACTRtoPCR5712_5713*B204)</f>
        <v/>
      </c>
      <c r="F204" s="11" t="str">
        <f>IF('ACT Reading'!B204="","", IF(E204&lt;100, 100, IF(E204&gt;200, 200, E204)))</f>
        <v/>
      </c>
      <c r="G204" s="11" t="str">
        <f t="shared" si="6"/>
        <v/>
      </c>
      <c r="H204" s="11" t="str">
        <f>IF('ACT Reading'!B204="","", IF(G204&lt;100, 100, IF(G204&gt;300, 300, G204)))</f>
        <v/>
      </c>
      <c r="I204" s="11" t="str">
        <f>IF('ACT Reading'!B204="","",'SAT EBRW to CBEST R'!$A$2+'SAT EBRW to CBEST R'!$B$2*D204)</f>
        <v/>
      </c>
      <c r="J204" s="11" t="str">
        <f>IF('ACT Reading'!B204="","", IF(I204&lt;20, 20, IF(I204&gt;80, 80, I204)))</f>
        <v/>
      </c>
    </row>
    <row r="205" spans="1:10" x14ac:dyDescent="0.25">
      <c r="A205" s="11">
        <v>204</v>
      </c>
      <c r="B205" s="30"/>
      <c r="C205" s="25" t="str">
        <f t="shared" si="7"/>
        <v/>
      </c>
      <c r="D205" s="11" t="str">
        <f>IF('ACT Reading'!C205="","",IF('ACT Reading'!C205&lt;'ACT E+R to SAT EBRW'!$A$2,'ACT E+R to SAT EBRW'!$B$2,IF('ACT Reading'!C205&gt;'ACT E+R to SAT EBRW'!A$72,'ACT E+R to SAT EBRW'!B$72,VLOOKUP(C205,'ACT E+R to SAT EBRW'!A:B,2,FALSE))))</f>
        <v/>
      </c>
      <c r="E205" s="11" t="str">
        <f>IF('ACT Reading'!B205="","",interceptACTRtoPCR5712_5713+slopeACTRtoPCR5712_5713*B205)</f>
        <v/>
      </c>
      <c r="F205" s="11" t="str">
        <f>IF('ACT Reading'!B205="","", IF(E205&lt;100, 100, IF(E205&gt;200, 200, E205)))</f>
        <v/>
      </c>
      <c r="G205" s="11" t="str">
        <f t="shared" si="6"/>
        <v/>
      </c>
      <c r="H205" s="11" t="str">
        <f>IF('ACT Reading'!B205="","", IF(G205&lt;100, 100, IF(G205&gt;300, 300, G205)))</f>
        <v/>
      </c>
      <c r="I205" s="11" t="str">
        <f>IF('ACT Reading'!B205="","",'SAT EBRW to CBEST R'!$A$2+'SAT EBRW to CBEST R'!$B$2*D205)</f>
        <v/>
      </c>
      <c r="J205" s="11" t="str">
        <f>IF('ACT Reading'!B205="","", IF(I205&lt;20, 20, IF(I205&gt;80, 80, I205)))</f>
        <v/>
      </c>
    </row>
    <row r="206" spans="1:10" x14ac:dyDescent="0.25">
      <c r="A206" s="11">
        <v>205</v>
      </c>
      <c r="B206" s="30"/>
      <c r="C206" s="25" t="str">
        <f t="shared" si="7"/>
        <v/>
      </c>
      <c r="D206" s="11" t="str">
        <f>IF('ACT Reading'!C206="","",IF('ACT Reading'!C206&lt;'ACT E+R to SAT EBRW'!$A$2,'ACT E+R to SAT EBRW'!$B$2,IF('ACT Reading'!C206&gt;'ACT E+R to SAT EBRW'!A$72,'ACT E+R to SAT EBRW'!B$72,VLOOKUP(C206,'ACT E+R to SAT EBRW'!A:B,2,FALSE))))</f>
        <v/>
      </c>
      <c r="E206" s="11" t="str">
        <f>IF('ACT Reading'!B206="","",interceptACTRtoPCR5712_5713+slopeACTRtoPCR5712_5713*B206)</f>
        <v/>
      </c>
      <c r="F206" s="11" t="str">
        <f>IF('ACT Reading'!B206="","", IF(E206&lt;100, 100, IF(E206&gt;200, 200, E206)))</f>
        <v/>
      </c>
      <c r="G206" s="11" t="str">
        <f t="shared" si="6"/>
        <v/>
      </c>
      <c r="H206" s="11" t="str">
        <f>IF('ACT Reading'!B206="","", IF(G206&lt;100, 100, IF(G206&gt;300, 300, G206)))</f>
        <v/>
      </c>
      <c r="I206" s="11" t="str">
        <f>IF('ACT Reading'!B206="","",'SAT EBRW to CBEST R'!$A$2+'SAT EBRW to CBEST R'!$B$2*D206)</f>
        <v/>
      </c>
      <c r="J206" s="11" t="str">
        <f>IF('ACT Reading'!B206="","", IF(I206&lt;20, 20, IF(I206&gt;80, 80, I206)))</f>
        <v/>
      </c>
    </row>
    <row r="207" spans="1:10" x14ac:dyDescent="0.25">
      <c r="A207" s="11">
        <v>206</v>
      </c>
      <c r="B207" s="30"/>
      <c r="C207" s="25" t="str">
        <f t="shared" si="7"/>
        <v/>
      </c>
      <c r="D207" s="11" t="str">
        <f>IF('ACT Reading'!C207="","",IF('ACT Reading'!C207&lt;'ACT E+R to SAT EBRW'!$A$2,'ACT E+R to SAT EBRW'!$B$2,IF('ACT Reading'!C207&gt;'ACT E+R to SAT EBRW'!A$72,'ACT E+R to SAT EBRW'!B$72,VLOOKUP(C207,'ACT E+R to SAT EBRW'!A:B,2,FALSE))))</f>
        <v/>
      </c>
      <c r="E207" s="11" t="str">
        <f>IF('ACT Reading'!B207="","",interceptACTRtoPCR5712_5713+slopeACTRtoPCR5712_5713*B207)</f>
        <v/>
      </c>
      <c r="F207" s="11" t="str">
        <f>IF('ACT Reading'!B207="","", IF(E207&lt;100, 100, IF(E207&gt;200, 200, E207)))</f>
        <v/>
      </c>
      <c r="G207" s="11" t="str">
        <f t="shared" si="6"/>
        <v/>
      </c>
      <c r="H207" s="11" t="str">
        <f>IF('ACT Reading'!B207="","", IF(G207&lt;100, 100, IF(G207&gt;300, 300, G207)))</f>
        <v/>
      </c>
      <c r="I207" s="11" t="str">
        <f>IF('ACT Reading'!B207="","",'SAT EBRW to CBEST R'!$A$2+'SAT EBRW to CBEST R'!$B$2*D207)</f>
        <v/>
      </c>
      <c r="J207" s="11" t="str">
        <f>IF('ACT Reading'!B207="","", IF(I207&lt;20, 20, IF(I207&gt;80, 80, I207)))</f>
        <v/>
      </c>
    </row>
    <row r="208" spans="1:10" x14ac:dyDescent="0.25">
      <c r="A208" s="11">
        <v>207</v>
      </c>
      <c r="B208" s="30"/>
      <c r="C208" s="25" t="str">
        <f t="shared" si="7"/>
        <v/>
      </c>
      <c r="D208" s="11" t="str">
        <f>IF('ACT Reading'!C208="","",IF('ACT Reading'!C208&lt;'ACT E+R to SAT EBRW'!$A$2,'ACT E+R to SAT EBRW'!$B$2,IF('ACT Reading'!C208&gt;'ACT E+R to SAT EBRW'!A$72,'ACT E+R to SAT EBRW'!B$72,VLOOKUP(C208,'ACT E+R to SAT EBRW'!A:B,2,FALSE))))</f>
        <v/>
      </c>
      <c r="E208" s="11" t="str">
        <f>IF('ACT Reading'!B208="","",interceptACTRtoPCR5712_5713+slopeACTRtoPCR5712_5713*B208)</f>
        <v/>
      </c>
      <c r="F208" s="11" t="str">
        <f>IF('ACT Reading'!B208="","", IF(E208&lt;100, 100, IF(E208&gt;200, 200, E208)))</f>
        <v/>
      </c>
      <c r="G208" s="11" t="str">
        <f t="shared" si="6"/>
        <v/>
      </c>
      <c r="H208" s="11" t="str">
        <f>IF('ACT Reading'!B208="","", IF(G208&lt;100, 100, IF(G208&gt;300, 300, G208)))</f>
        <v/>
      </c>
      <c r="I208" s="11" t="str">
        <f>IF('ACT Reading'!B208="","",'SAT EBRW to CBEST R'!$A$2+'SAT EBRW to CBEST R'!$B$2*D208)</f>
        <v/>
      </c>
      <c r="J208" s="11" t="str">
        <f>IF('ACT Reading'!B208="","", IF(I208&lt;20, 20, IF(I208&gt;80, 80, I208)))</f>
        <v/>
      </c>
    </row>
    <row r="209" spans="1:10" x14ac:dyDescent="0.25">
      <c r="A209" s="11">
        <v>208</v>
      </c>
      <c r="B209" s="30"/>
      <c r="C209" s="25" t="str">
        <f t="shared" si="7"/>
        <v/>
      </c>
      <c r="D209" s="11" t="str">
        <f>IF('ACT Reading'!C209="","",IF('ACT Reading'!C209&lt;'ACT E+R to SAT EBRW'!$A$2,'ACT E+R to SAT EBRW'!$B$2,IF('ACT Reading'!C209&gt;'ACT E+R to SAT EBRW'!A$72,'ACT E+R to SAT EBRW'!B$72,VLOOKUP(C209,'ACT E+R to SAT EBRW'!A:B,2,FALSE))))</f>
        <v/>
      </c>
      <c r="E209" s="11" t="str">
        <f>IF('ACT Reading'!B209="","",interceptACTRtoPCR5712_5713+slopeACTRtoPCR5712_5713*B209)</f>
        <v/>
      </c>
      <c r="F209" s="11" t="str">
        <f>IF('ACT Reading'!B209="","", IF(E209&lt;100, 100, IF(E209&gt;200, 200, E209)))</f>
        <v/>
      </c>
      <c r="G209" s="11" t="str">
        <f t="shared" si="6"/>
        <v/>
      </c>
      <c r="H209" s="11" t="str">
        <f>IF('ACT Reading'!B209="","", IF(G209&lt;100, 100, IF(G209&gt;300, 300, G209)))</f>
        <v/>
      </c>
      <c r="I209" s="11" t="str">
        <f>IF('ACT Reading'!B209="","",'SAT EBRW to CBEST R'!$A$2+'SAT EBRW to CBEST R'!$B$2*D209)</f>
        <v/>
      </c>
      <c r="J209" s="11" t="str">
        <f>IF('ACT Reading'!B209="","", IF(I209&lt;20, 20, IF(I209&gt;80, 80, I209)))</f>
        <v/>
      </c>
    </row>
    <row r="210" spans="1:10" x14ac:dyDescent="0.25">
      <c r="A210" s="11">
        <v>209</v>
      </c>
      <c r="B210" s="30"/>
      <c r="C210" s="25" t="str">
        <f t="shared" si="7"/>
        <v/>
      </c>
      <c r="D210" s="11" t="str">
        <f>IF('ACT Reading'!C210="","",IF('ACT Reading'!C210&lt;'ACT E+R to SAT EBRW'!$A$2,'ACT E+R to SAT EBRW'!$B$2,IF('ACT Reading'!C210&gt;'ACT E+R to SAT EBRW'!A$72,'ACT E+R to SAT EBRW'!B$72,VLOOKUP(C210,'ACT E+R to SAT EBRW'!A:B,2,FALSE))))</f>
        <v/>
      </c>
      <c r="E210" s="11" t="str">
        <f>IF('ACT Reading'!B210="","",interceptACTRtoPCR5712_5713+slopeACTRtoPCR5712_5713*B210)</f>
        <v/>
      </c>
      <c r="F210" s="11" t="str">
        <f>IF('ACT Reading'!B210="","", IF(E210&lt;100, 100, IF(E210&gt;200, 200, E210)))</f>
        <v/>
      </c>
      <c r="G210" s="11" t="str">
        <f t="shared" si="6"/>
        <v/>
      </c>
      <c r="H210" s="11" t="str">
        <f>IF('ACT Reading'!B210="","", IF(G210&lt;100, 100, IF(G210&gt;300, 300, G210)))</f>
        <v/>
      </c>
      <c r="I210" s="11" t="str">
        <f>IF('ACT Reading'!B210="","",'SAT EBRW to CBEST R'!$A$2+'SAT EBRW to CBEST R'!$B$2*D210)</f>
        <v/>
      </c>
      <c r="J210" s="11" t="str">
        <f>IF('ACT Reading'!B210="","", IF(I210&lt;20, 20, IF(I210&gt;80, 80, I210)))</f>
        <v/>
      </c>
    </row>
    <row r="211" spans="1:10" x14ac:dyDescent="0.25">
      <c r="A211" s="11">
        <v>210</v>
      </c>
      <c r="B211" s="30"/>
      <c r="C211" s="25" t="str">
        <f t="shared" si="7"/>
        <v/>
      </c>
      <c r="D211" s="11" t="str">
        <f>IF('ACT Reading'!C211="","",IF('ACT Reading'!C211&lt;'ACT E+R to SAT EBRW'!$A$2,'ACT E+R to SAT EBRW'!$B$2,IF('ACT Reading'!C211&gt;'ACT E+R to SAT EBRW'!A$72,'ACT E+R to SAT EBRW'!B$72,VLOOKUP(C211,'ACT E+R to SAT EBRW'!A:B,2,FALSE))))</f>
        <v/>
      </c>
      <c r="E211" s="11" t="str">
        <f>IF('ACT Reading'!B211="","",interceptACTRtoPCR5712_5713+slopeACTRtoPCR5712_5713*B211)</f>
        <v/>
      </c>
      <c r="F211" s="11" t="str">
        <f>IF('ACT Reading'!B211="","", IF(E211&lt;100, 100, IF(E211&gt;200, 200, E211)))</f>
        <v/>
      </c>
      <c r="G211" s="11" t="str">
        <f t="shared" si="6"/>
        <v/>
      </c>
      <c r="H211" s="11" t="str">
        <f>IF('ACT Reading'!B211="","", IF(G211&lt;100, 100, IF(G211&gt;300, 300, G211)))</f>
        <v/>
      </c>
      <c r="I211" s="11" t="str">
        <f>IF('ACT Reading'!B211="","",'SAT EBRW to CBEST R'!$A$2+'SAT EBRW to CBEST R'!$B$2*D211)</f>
        <v/>
      </c>
      <c r="J211" s="11" t="str">
        <f>IF('ACT Reading'!B211="","", IF(I211&lt;20, 20, IF(I211&gt;80, 80, I211)))</f>
        <v/>
      </c>
    </row>
    <row r="212" spans="1:10" x14ac:dyDescent="0.25">
      <c r="A212" s="11">
        <v>211</v>
      </c>
      <c r="B212" s="30"/>
      <c r="C212" s="25" t="str">
        <f t="shared" si="7"/>
        <v/>
      </c>
      <c r="D212" s="11" t="str">
        <f>IF('ACT Reading'!C212="","",IF('ACT Reading'!C212&lt;'ACT E+R to SAT EBRW'!$A$2,'ACT E+R to SAT EBRW'!$B$2,IF('ACT Reading'!C212&gt;'ACT E+R to SAT EBRW'!A$72,'ACT E+R to SAT EBRW'!B$72,VLOOKUP(C212,'ACT E+R to SAT EBRW'!A:B,2,FALSE))))</f>
        <v/>
      </c>
      <c r="E212" s="11" t="str">
        <f>IF('ACT Reading'!B212="","",interceptACTRtoPCR5712_5713+slopeACTRtoPCR5712_5713*B212)</f>
        <v/>
      </c>
      <c r="F212" s="11" t="str">
        <f>IF('ACT Reading'!B212="","", IF(E212&lt;100, 100, IF(E212&gt;200, 200, E212)))</f>
        <v/>
      </c>
      <c r="G212" s="11" t="str">
        <f t="shared" si="6"/>
        <v/>
      </c>
      <c r="H212" s="11" t="str">
        <f>IF('ACT Reading'!B212="","", IF(G212&lt;100, 100, IF(G212&gt;300, 300, G212)))</f>
        <v/>
      </c>
      <c r="I212" s="11" t="str">
        <f>IF('ACT Reading'!B212="","",'SAT EBRW to CBEST R'!$A$2+'SAT EBRW to CBEST R'!$B$2*D212)</f>
        <v/>
      </c>
      <c r="J212" s="11" t="str">
        <f>IF('ACT Reading'!B212="","", IF(I212&lt;20, 20, IF(I212&gt;80, 80, I212)))</f>
        <v/>
      </c>
    </row>
    <row r="213" spans="1:10" x14ac:dyDescent="0.25">
      <c r="A213" s="11">
        <v>212</v>
      </c>
      <c r="B213" s="30"/>
      <c r="C213" s="25" t="str">
        <f t="shared" si="7"/>
        <v/>
      </c>
      <c r="D213" s="11" t="str">
        <f>IF('ACT Reading'!C213="","",IF('ACT Reading'!C213&lt;'ACT E+R to SAT EBRW'!$A$2,'ACT E+R to SAT EBRW'!$B$2,IF('ACT Reading'!C213&gt;'ACT E+R to SAT EBRW'!A$72,'ACT E+R to SAT EBRW'!B$72,VLOOKUP(C213,'ACT E+R to SAT EBRW'!A:B,2,FALSE))))</f>
        <v/>
      </c>
      <c r="E213" s="11" t="str">
        <f>IF('ACT Reading'!B213="","",interceptACTRtoPCR5712_5713+slopeACTRtoPCR5712_5713*B213)</f>
        <v/>
      </c>
      <c r="F213" s="11" t="str">
        <f>IF('ACT Reading'!B213="","", IF(E213&lt;100, 100, IF(E213&gt;200, 200, E213)))</f>
        <v/>
      </c>
      <c r="G213" s="11" t="str">
        <f t="shared" si="6"/>
        <v/>
      </c>
      <c r="H213" s="11" t="str">
        <f>IF('ACT Reading'!B213="","", IF(G213&lt;100, 100, IF(G213&gt;300, 300, G213)))</f>
        <v/>
      </c>
      <c r="I213" s="11" t="str">
        <f>IF('ACT Reading'!B213="","",'SAT EBRW to CBEST R'!$A$2+'SAT EBRW to CBEST R'!$B$2*D213)</f>
        <v/>
      </c>
      <c r="J213" s="11" t="str">
        <f>IF('ACT Reading'!B213="","", IF(I213&lt;20, 20, IF(I213&gt;80, 80, I213)))</f>
        <v/>
      </c>
    </row>
    <row r="214" spans="1:10" x14ac:dyDescent="0.25">
      <c r="A214" s="11">
        <v>213</v>
      </c>
      <c r="B214" s="30"/>
      <c r="C214" s="25" t="str">
        <f t="shared" si="7"/>
        <v/>
      </c>
      <c r="D214" s="11" t="str">
        <f>IF('ACT Reading'!C214="","",IF('ACT Reading'!C214&lt;'ACT E+R to SAT EBRW'!$A$2,'ACT E+R to SAT EBRW'!$B$2,IF('ACT Reading'!C214&gt;'ACT E+R to SAT EBRW'!A$72,'ACT E+R to SAT EBRW'!B$72,VLOOKUP(C214,'ACT E+R to SAT EBRW'!A:B,2,FALSE))))</f>
        <v/>
      </c>
      <c r="E214" s="11" t="str">
        <f>IF('ACT Reading'!B214="","",interceptACTRtoPCR5712_5713+slopeACTRtoPCR5712_5713*B214)</f>
        <v/>
      </c>
      <c r="F214" s="11" t="str">
        <f>IF('ACT Reading'!B214="","", IF(E214&lt;100, 100, IF(E214&gt;200, 200, E214)))</f>
        <v/>
      </c>
      <c r="G214" s="11" t="str">
        <f t="shared" si="6"/>
        <v/>
      </c>
      <c r="H214" s="11" t="str">
        <f>IF('ACT Reading'!B214="","", IF(G214&lt;100, 100, IF(G214&gt;300, 300, G214)))</f>
        <v/>
      </c>
      <c r="I214" s="11" t="str">
        <f>IF('ACT Reading'!B214="","",'SAT EBRW to CBEST R'!$A$2+'SAT EBRW to CBEST R'!$B$2*D214)</f>
        <v/>
      </c>
      <c r="J214" s="11" t="str">
        <f>IF('ACT Reading'!B214="","", IF(I214&lt;20, 20, IF(I214&gt;80, 80, I214)))</f>
        <v/>
      </c>
    </row>
    <row r="215" spans="1:10" x14ac:dyDescent="0.25">
      <c r="A215" s="11">
        <v>214</v>
      </c>
      <c r="B215" s="30"/>
      <c r="C215" s="25" t="str">
        <f t="shared" si="7"/>
        <v/>
      </c>
      <c r="D215" s="11" t="str">
        <f>IF('ACT Reading'!C215="","",IF('ACT Reading'!C215&lt;'ACT E+R to SAT EBRW'!$A$2,'ACT E+R to SAT EBRW'!$B$2,IF('ACT Reading'!C215&gt;'ACT E+R to SAT EBRW'!A$72,'ACT E+R to SAT EBRW'!B$72,VLOOKUP(C215,'ACT E+R to SAT EBRW'!A:B,2,FALSE))))</f>
        <v/>
      </c>
      <c r="E215" s="11" t="str">
        <f>IF('ACT Reading'!B215="","",interceptACTRtoPCR5712_5713+slopeACTRtoPCR5712_5713*B215)</f>
        <v/>
      </c>
      <c r="F215" s="11" t="str">
        <f>IF('ACT Reading'!B215="","", IF(E215&lt;100, 100, IF(E215&gt;200, 200, E215)))</f>
        <v/>
      </c>
      <c r="G215" s="11" t="str">
        <f t="shared" si="6"/>
        <v/>
      </c>
      <c r="H215" s="11" t="str">
        <f>IF('ACT Reading'!B215="","", IF(G215&lt;100, 100, IF(G215&gt;300, 300, G215)))</f>
        <v/>
      </c>
      <c r="I215" s="11" t="str">
        <f>IF('ACT Reading'!B215="","",'SAT EBRW to CBEST R'!$A$2+'SAT EBRW to CBEST R'!$B$2*D215)</f>
        <v/>
      </c>
      <c r="J215" s="11" t="str">
        <f>IF('ACT Reading'!B215="","", IF(I215&lt;20, 20, IF(I215&gt;80, 80, I215)))</f>
        <v/>
      </c>
    </row>
    <row r="216" spans="1:10" x14ac:dyDescent="0.25">
      <c r="A216" s="11">
        <v>215</v>
      </c>
      <c r="B216" s="30"/>
      <c r="C216" s="25" t="str">
        <f t="shared" si="7"/>
        <v/>
      </c>
      <c r="D216" s="11" t="str">
        <f>IF('ACT Reading'!C216="","",IF('ACT Reading'!C216&lt;'ACT E+R to SAT EBRW'!$A$2,'ACT E+R to SAT EBRW'!$B$2,IF('ACT Reading'!C216&gt;'ACT E+R to SAT EBRW'!A$72,'ACT E+R to SAT EBRW'!B$72,VLOOKUP(C216,'ACT E+R to SAT EBRW'!A:B,2,FALSE))))</f>
        <v/>
      </c>
      <c r="E216" s="11" t="str">
        <f>IF('ACT Reading'!B216="","",interceptACTRtoPCR5712_5713+slopeACTRtoPCR5712_5713*B216)</f>
        <v/>
      </c>
      <c r="F216" s="11" t="str">
        <f>IF('ACT Reading'!B216="","", IF(E216&lt;100, 100, IF(E216&gt;200, 200, E216)))</f>
        <v/>
      </c>
      <c r="G216" s="11" t="str">
        <f t="shared" si="6"/>
        <v/>
      </c>
      <c r="H216" s="11" t="str">
        <f>IF('ACT Reading'!B216="","", IF(G216&lt;100, 100, IF(G216&gt;300, 300, G216)))</f>
        <v/>
      </c>
      <c r="I216" s="11" t="str">
        <f>IF('ACT Reading'!B216="","",'SAT EBRW to CBEST R'!$A$2+'SAT EBRW to CBEST R'!$B$2*D216)</f>
        <v/>
      </c>
      <c r="J216" s="11" t="str">
        <f>IF('ACT Reading'!B216="","", IF(I216&lt;20, 20, IF(I216&gt;80, 80, I216)))</f>
        <v/>
      </c>
    </row>
    <row r="217" spans="1:10" x14ac:dyDescent="0.25">
      <c r="A217" s="11">
        <v>216</v>
      </c>
      <c r="B217" s="30"/>
      <c r="C217" s="25" t="str">
        <f t="shared" si="7"/>
        <v/>
      </c>
      <c r="D217" s="11" t="str">
        <f>IF('ACT Reading'!C217="","",IF('ACT Reading'!C217&lt;'ACT E+R to SAT EBRW'!$A$2,'ACT E+R to SAT EBRW'!$B$2,IF('ACT Reading'!C217&gt;'ACT E+R to SAT EBRW'!A$72,'ACT E+R to SAT EBRW'!B$72,VLOOKUP(C217,'ACT E+R to SAT EBRW'!A:B,2,FALSE))))</f>
        <v/>
      </c>
      <c r="E217" s="11" t="str">
        <f>IF('ACT Reading'!B217="","",interceptACTRtoPCR5712_5713+slopeACTRtoPCR5712_5713*B217)</f>
        <v/>
      </c>
      <c r="F217" s="11" t="str">
        <f>IF('ACT Reading'!B217="","", IF(E217&lt;100, 100, IF(E217&gt;200, 200, E217)))</f>
        <v/>
      </c>
      <c r="G217" s="11" t="str">
        <f t="shared" si="6"/>
        <v/>
      </c>
      <c r="H217" s="11" t="str">
        <f>IF('ACT Reading'!B217="","", IF(G217&lt;100, 100, IF(G217&gt;300, 300, G217)))</f>
        <v/>
      </c>
      <c r="I217" s="11" t="str">
        <f>IF('ACT Reading'!B217="","",'SAT EBRW to CBEST R'!$A$2+'SAT EBRW to CBEST R'!$B$2*D217)</f>
        <v/>
      </c>
      <c r="J217" s="11" t="str">
        <f>IF('ACT Reading'!B217="","", IF(I217&lt;20, 20, IF(I217&gt;80, 80, I217)))</f>
        <v/>
      </c>
    </row>
    <row r="218" spans="1:10" x14ac:dyDescent="0.25">
      <c r="A218" s="11">
        <v>217</v>
      </c>
      <c r="B218" s="30"/>
      <c r="C218" s="25" t="str">
        <f t="shared" si="7"/>
        <v/>
      </c>
      <c r="D218" s="11" t="str">
        <f>IF('ACT Reading'!C218="","",IF('ACT Reading'!C218&lt;'ACT E+R to SAT EBRW'!$A$2,'ACT E+R to SAT EBRW'!$B$2,IF('ACT Reading'!C218&gt;'ACT E+R to SAT EBRW'!A$72,'ACT E+R to SAT EBRW'!B$72,VLOOKUP(C218,'ACT E+R to SAT EBRW'!A:B,2,FALSE))))</f>
        <v/>
      </c>
      <c r="E218" s="11" t="str">
        <f>IF('ACT Reading'!B218="","",interceptACTRtoPCR5712_5713+slopeACTRtoPCR5712_5713*B218)</f>
        <v/>
      </c>
      <c r="F218" s="11" t="str">
        <f>IF('ACT Reading'!B218="","", IF(E218&lt;100, 100, IF(E218&gt;200, 200, E218)))</f>
        <v/>
      </c>
      <c r="G218" s="11" t="str">
        <f t="shared" si="6"/>
        <v/>
      </c>
      <c r="H218" s="11" t="str">
        <f>IF('ACT Reading'!B218="","", IF(G218&lt;100, 100, IF(G218&gt;300, 300, G218)))</f>
        <v/>
      </c>
      <c r="I218" s="11" t="str">
        <f>IF('ACT Reading'!B218="","",'SAT EBRW to CBEST R'!$A$2+'SAT EBRW to CBEST R'!$B$2*D218)</f>
        <v/>
      </c>
      <c r="J218" s="11" t="str">
        <f>IF('ACT Reading'!B218="","", IF(I218&lt;20, 20, IF(I218&gt;80, 80, I218)))</f>
        <v/>
      </c>
    </row>
    <row r="219" spans="1:10" x14ac:dyDescent="0.25">
      <c r="A219" s="11">
        <v>218</v>
      </c>
      <c r="B219" s="30"/>
      <c r="C219" s="25" t="str">
        <f t="shared" si="7"/>
        <v/>
      </c>
      <c r="D219" s="11" t="str">
        <f>IF('ACT Reading'!C219="","",IF('ACT Reading'!C219&lt;'ACT E+R to SAT EBRW'!$A$2,'ACT E+R to SAT EBRW'!$B$2,IF('ACT Reading'!C219&gt;'ACT E+R to SAT EBRW'!A$72,'ACT E+R to SAT EBRW'!B$72,VLOOKUP(C219,'ACT E+R to SAT EBRW'!A:B,2,FALSE))))</f>
        <v/>
      </c>
      <c r="E219" s="11" t="str">
        <f>IF('ACT Reading'!B219="","",interceptACTRtoPCR5712_5713+slopeACTRtoPCR5712_5713*B219)</f>
        <v/>
      </c>
      <c r="F219" s="11" t="str">
        <f>IF('ACT Reading'!B219="","", IF(E219&lt;100, 100, IF(E219&gt;200, 200, E219)))</f>
        <v/>
      </c>
      <c r="G219" s="11" t="str">
        <f t="shared" si="6"/>
        <v/>
      </c>
      <c r="H219" s="11" t="str">
        <f>IF('ACT Reading'!B219="","", IF(G219&lt;100, 100, IF(G219&gt;300, 300, G219)))</f>
        <v/>
      </c>
      <c r="I219" s="11" t="str">
        <f>IF('ACT Reading'!B219="","",'SAT EBRW to CBEST R'!$A$2+'SAT EBRW to CBEST R'!$B$2*D219)</f>
        <v/>
      </c>
      <c r="J219" s="11" t="str">
        <f>IF('ACT Reading'!B219="","", IF(I219&lt;20, 20, IF(I219&gt;80, 80, I219)))</f>
        <v/>
      </c>
    </row>
    <row r="220" spans="1:10" x14ac:dyDescent="0.25">
      <c r="A220" s="11">
        <v>219</v>
      </c>
      <c r="B220" s="30"/>
      <c r="C220" s="25" t="str">
        <f t="shared" si="7"/>
        <v/>
      </c>
      <c r="D220" s="11" t="str">
        <f>IF('ACT Reading'!C220="","",IF('ACT Reading'!C220&lt;'ACT E+R to SAT EBRW'!$A$2,'ACT E+R to SAT EBRW'!$B$2,IF('ACT Reading'!C220&gt;'ACT E+R to SAT EBRW'!A$72,'ACT E+R to SAT EBRW'!B$72,VLOOKUP(C220,'ACT E+R to SAT EBRW'!A:B,2,FALSE))))</f>
        <v/>
      </c>
      <c r="E220" s="11" t="str">
        <f>IF('ACT Reading'!B220="","",interceptACTRtoPCR5712_5713+slopeACTRtoPCR5712_5713*B220)</f>
        <v/>
      </c>
      <c r="F220" s="11" t="str">
        <f>IF('ACT Reading'!B220="","", IF(E220&lt;100, 100, IF(E220&gt;200, 200, E220)))</f>
        <v/>
      </c>
      <c r="G220" s="11" t="str">
        <f t="shared" si="6"/>
        <v/>
      </c>
      <c r="H220" s="11" t="str">
        <f>IF('ACT Reading'!B220="","", IF(G220&lt;100, 100, IF(G220&gt;300, 300, G220)))</f>
        <v/>
      </c>
      <c r="I220" s="11" t="str">
        <f>IF('ACT Reading'!B220="","",'SAT EBRW to CBEST R'!$A$2+'SAT EBRW to CBEST R'!$B$2*D220)</f>
        <v/>
      </c>
      <c r="J220" s="11" t="str">
        <f>IF('ACT Reading'!B220="","", IF(I220&lt;20, 20, IF(I220&gt;80, 80, I220)))</f>
        <v/>
      </c>
    </row>
    <row r="221" spans="1:10" x14ac:dyDescent="0.25">
      <c r="A221" s="11">
        <v>220</v>
      </c>
      <c r="B221" s="30"/>
      <c r="C221" s="25" t="str">
        <f t="shared" si="7"/>
        <v/>
      </c>
      <c r="D221" s="11" t="str">
        <f>IF('ACT Reading'!C221="","",IF('ACT Reading'!C221&lt;'ACT E+R to SAT EBRW'!$A$2,'ACT E+R to SAT EBRW'!$B$2,IF('ACT Reading'!C221&gt;'ACT E+R to SAT EBRW'!A$72,'ACT E+R to SAT EBRW'!B$72,VLOOKUP(C221,'ACT E+R to SAT EBRW'!A:B,2,FALSE))))</f>
        <v/>
      </c>
      <c r="E221" s="11" t="str">
        <f>IF('ACT Reading'!B221="","",interceptACTRtoPCR5712_5713+slopeACTRtoPCR5712_5713*B221)</f>
        <v/>
      </c>
      <c r="F221" s="11" t="str">
        <f>IF('ACT Reading'!B221="","", IF(E221&lt;100, 100, IF(E221&gt;200, 200, E221)))</f>
        <v/>
      </c>
      <c r="G221" s="11" t="str">
        <f t="shared" si="6"/>
        <v/>
      </c>
      <c r="H221" s="11" t="str">
        <f>IF('ACT Reading'!B221="","", IF(G221&lt;100, 100, IF(G221&gt;300, 300, G221)))</f>
        <v/>
      </c>
      <c r="I221" s="11" t="str">
        <f>IF('ACT Reading'!B221="","",'SAT EBRW to CBEST R'!$A$2+'SAT EBRW to CBEST R'!$B$2*D221)</f>
        <v/>
      </c>
      <c r="J221" s="11" t="str">
        <f>IF('ACT Reading'!B221="","", IF(I221&lt;20, 20, IF(I221&gt;80, 80, I221)))</f>
        <v/>
      </c>
    </row>
    <row r="222" spans="1:10" x14ac:dyDescent="0.25">
      <c r="A222" s="11">
        <v>221</v>
      </c>
      <c r="B222" s="30"/>
      <c r="C222" s="25" t="str">
        <f t="shared" si="7"/>
        <v/>
      </c>
      <c r="D222" s="11" t="str">
        <f>IF('ACT Reading'!C222="","",IF('ACT Reading'!C222&lt;'ACT E+R to SAT EBRW'!$A$2,'ACT E+R to SAT EBRW'!$B$2,IF('ACT Reading'!C222&gt;'ACT E+R to SAT EBRW'!A$72,'ACT E+R to SAT EBRW'!B$72,VLOOKUP(C222,'ACT E+R to SAT EBRW'!A:B,2,FALSE))))</f>
        <v/>
      </c>
      <c r="E222" s="11" t="str">
        <f>IF('ACT Reading'!B222="","",interceptACTRtoPCR5712_5713+slopeACTRtoPCR5712_5713*B222)</f>
        <v/>
      </c>
      <c r="F222" s="11" t="str">
        <f>IF('ACT Reading'!B222="","", IF(E222&lt;100, 100, IF(E222&gt;200, 200, E222)))</f>
        <v/>
      </c>
      <c r="G222" s="11" t="str">
        <f t="shared" si="6"/>
        <v/>
      </c>
      <c r="H222" s="11" t="str">
        <f>IF('ACT Reading'!B222="","", IF(G222&lt;100, 100, IF(G222&gt;300, 300, G222)))</f>
        <v/>
      </c>
      <c r="I222" s="11" t="str">
        <f>IF('ACT Reading'!B222="","",'SAT EBRW to CBEST R'!$A$2+'SAT EBRW to CBEST R'!$B$2*D222)</f>
        <v/>
      </c>
      <c r="J222" s="11" t="str">
        <f>IF('ACT Reading'!B222="","", IF(I222&lt;20, 20, IF(I222&gt;80, 80, I222)))</f>
        <v/>
      </c>
    </row>
    <row r="223" spans="1:10" x14ac:dyDescent="0.25">
      <c r="A223" s="11">
        <v>222</v>
      </c>
      <c r="B223" s="30"/>
      <c r="C223" s="25" t="str">
        <f t="shared" si="7"/>
        <v/>
      </c>
      <c r="D223" s="11" t="str">
        <f>IF('ACT Reading'!C223="","",IF('ACT Reading'!C223&lt;'ACT E+R to SAT EBRW'!$A$2,'ACT E+R to SAT EBRW'!$B$2,IF('ACT Reading'!C223&gt;'ACT E+R to SAT EBRW'!A$72,'ACT E+R to SAT EBRW'!B$72,VLOOKUP(C223,'ACT E+R to SAT EBRW'!A:B,2,FALSE))))</f>
        <v/>
      </c>
      <c r="E223" s="11" t="str">
        <f>IF('ACT Reading'!B223="","",interceptACTRtoPCR5712_5713+slopeACTRtoPCR5712_5713*B223)</f>
        <v/>
      </c>
      <c r="F223" s="11" t="str">
        <f>IF('ACT Reading'!B223="","", IF(E223&lt;100, 100, IF(E223&gt;200, 200, E223)))</f>
        <v/>
      </c>
      <c r="G223" s="11" t="str">
        <f t="shared" si="6"/>
        <v/>
      </c>
      <c r="H223" s="11" t="str">
        <f>IF('ACT Reading'!B223="","", IF(G223&lt;100, 100, IF(G223&gt;300, 300, G223)))</f>
        <v/>
      </c>
      <c r="I223" s="11" t="str">
        <f>IF('ACT Reading'!B223="","",'SAT EBRW to CBEST R'!$A$2+'SAT EBRW to CBEST R'!$B$2*D223)</f>
        <v/>
      </c>
      <c r="J223" s="11" t="str">
        <f>IF('ACT Reading'!B223="","", IF(I223&lt;20, 20, IF(I223&gt;80, 80, I223)))</f>
        <v/>
      </c>
    </row>
    <row r="224" spans="1:10" x14ac:dyDescent="0.25">
      <c r="A224" s="11">
        <v>223</v>
      </c>
      <c r="B224" s="30"/>
      <c r="C224" s="25" t="str">
        <f t="shared" si="7"/>
        <v/>
      </c>
      <c r="D224" s="11" t="str">
        <f>IF('ACT Reading'!C224="","",IF('ACT Reading'!C224&lt;'ACT E+R to SAT EBRW'!$A$2,'ACT E+R to SAT EBRW'!$B$2,IF('ACT Reading'!C224&gt;'ACT E+R to SAT EBRW'!A$72,'ACT E+R to SAT EBRW'!B$72,VLOOKUP(C224,'ACT E+R to SAT EBRW'!A:B,2,FALSE))))</f>
        <v/>
      </c>
      <c r="E224" s="11" t="str">
        <f>IF('ACT Reading'!B224="","",interceptACTRtoPCR5712_5713+slopeACTRtoPCR5712_5713*B224)</f>
        <v/>
      </c>
      <c r="F224" s="11" t="str">
        <f>IF('ACT Reading'!B224="","", IF(E224&lt;100, 100, IF(E224&gt;200, 200, E224)))</f>
        <v/>
      </c>
      <c r="G224" s="11" t="str">
        <f t="shared" si="6"/>
        <v/>
      </c>
      <c r="H224" s="11" t="str">
        <f>IF('ACT Reading'!B224="","", IF(G224&lt;100, 100, IF(G224&gt;300, 300, G224)))</f>
        <v/>
      </c>
      <c r="I224" s="11" t="str">
        <f>IF('ACT Reading'!B224="","",'SAT EBRW to CBEST R'!$A$2+'SAT EBRW to CBEST R'!$B$2*D224)</f>
        <v/>
      </c>
      <c r="J224" s="11" t="str">
        <f>IF('ACT Reading'!B224="","", IF(I224&lt;20, 20, IF(I224&gt;80, 80, I224)))</f>
        <v/>
      </c>
    </row>
    <row r="225" spans="1:10" x14ac:dyDescent="0.25">
      <c r="A225" s="11">
        <v>224</v>
      </c>
      <c r="B225" s="30"/>
      <c r="C225" s="25" t="str">
        <f t="shared" si="7"/>
        <v/>
      </c>
      <c r="D225" s="11" t="str">
        <f>IF('ACT Reading'!C225="","",IF('ACT Reading'!C225&lt;'ACT E+R to SAT EBRW'!$A$2,'ACT E+R to SAT EBRW'!$B$2,IF('ACT Reading'!C225&gt;'ACT E+R to SAT EBRW'!A$72,'ACT E+R to SAT EBRW'!B$72,VLOOKUP(C225,'ACT E+R to SAT EBRW'!A:B,2,FALSE))))</f>
        <v/>
      </c>
      <c r="E225" s="11" t="str">
        <f>IF('ACT Reading'!B225="","",interceptACTRtoPCR5712_5713+slopeACTRtoPCR5712_5713*B225)</f>
        <v/>
      </c>
      <c r="F225" s="11" t="str">
        <f>IF('ACT Reading'!B225="","", IF(E225&lt;100, 100, IF(E225&gt;200, 200, E225)))</f>
        <v/>
      </c>
      <c r="G225" s="11" t="str">
        <f t="shared" si="6"/>
        <v/>
      </c>
      <c r="H225" s="11" t="str">
        <f>IF('ACT Reading'!B225="","", IF(G225&lt;100, 100, IF(G225&gt;300, 300, G225)))</f>
        <v/>
      </c>
      <c r="I225" s="11" t="str">
        <f>IF('ACT Reading'!B225="","",'SAT EBRW to CBEST R'!$A$2+'SAT EBRW to CBEST R'!$B$2*D225)</f>
        <v/>
      </c>
      <c r="J225" s="11" t="str">
        <f>IF('ACT Reading'!B225="","", IF(I225&lt;20, 20, IF(I225&gt;80, 80, I225)))</f>
        <v/>
      </c>
    </row>
    <row r="226" spans="1:10" x14ac:dyDescent="0.25">
      <c r="A226" s="11">
        <v>225</v>
      </c>
      <c r="B226" s="30"/>
      <c r="C226" s="25" t="str">
        <f t="shared" si="7"/>
        <v/>
      </c>
      <c r="D226" s="11" t="str">
        <f>IF('ACT Reading'!C226="","",IF('ACT Reading'!C226&lt;'ACT E+R to SAT EBRW'!$A$2,'ACT E+R to SAT EBRW'!$B$2,IF('ACT Reading'!C226&gt;'ACT E+R to SAT EBRW'!A$72,'ACT E+R to SAT EBRW'!B$72,VLOOKUP(C226,'ACT E+R to SAT EBRW'!A:B,2,FALSE))))</f>
        <v/>
      </c>
      <c r="E226" s="11" t="str">
        <f>IF('ACT Reading'!B226="","",interceptACTRtoPCR5712_5713+slopeACTRtoPCR5712_5713*B226)</f>
        <v/>
      </c>
      <c r="F226" s="11" t="str">
        <f>IF('ACT Reading'!B226="","", IF(E226&lt;100, 100, IF(E226&gt;200, 200, E226)))</f>
        <v/>
      </c>
      <c r="G226" s="11" t="str">
        <f t="shared" si="6"/>
        <v/>
      </c>
      <c r="H226" s="11" t="str">
        <f>IF('ACT Reading'!B226="","", IF(G226&lt;100, 100, IF(G226&gt;300, 300, G226)))</f>
        <v/>
      </c>
      <c r="I226" s="11" t="str">
        <f>IF('ACT Reading'!B226="","",'SAT EBRW to CBEST R'!$A$2+'SAT EBRW to CBEST R'!$B$2*D226)</f>
        <v/>
      </c>
      <c r="J226" s="11" t="str">
        <f>IF('ACT Reading'!B226="","", IF(I226&lt;20, 20, IF(I226&gt;80, 80, I226)))</f>
        <v/>
      </c>
    </row>
    <row r="227" spans="1:10" x14ac:dyDescent="0.25">
      <c r="A227" s="11">
        <v>226</v>
      </c>
      <c r="B227" s="30"/>
      <c r="C227" s="25" t="str">
        <f t="shared" si="7"/>
        <v/>
      </c>
      <c r="D227" s="11" t="str">
        <f>IF('ACT Reading'!C227="","",IF('ACT Reading'!C227&lt;'ACT E+R to SAT EBRW'!$A$2,'ACT E+R to SAT EBRW'!$B$2,IF('ACT Reading'!C227&gt;'ACT E+R to SAT EBRW'!A$72,'ACT E+R to SAT EBRW'!B$72,VLOOKUP(C227,'ACT E+R to SAT EBRW'!A:B,2,FALSE))))</f>
        <v/>
      </c>
      <c r="E227" s="11" t="str">
        <f>IF('ACT Reading'!B227="","",interceptACTRtoPCR5712_5713+slopeACTRtoPCR5712_5713*B227)</f>
        <v/>
      </c>
      <c r="F227" s="11" t="str">
        <f>IF('ACT Reading'!B227="","", IF(E227&lt;100, 100, IF(E227&gt;200, 200, E227)))</f>
        <v/>
      </c>
      <c r="G227" s="11" t="str">
        <f t="shared" si="6"/>
        <v/>
      </c>
      <c r="H227" s="11" t="str">
        <f>IF('ACT Reading'!B227="","", IF(G227&lt;100, 100, IF(G227&gt;300, 300, G227)))</f>
        <v/>
      </c>
      <c r="I227" s="11" t="str">
        <f>IF('ACT Reading'!B227="","",'SAT EBRW to CBEST R'!$A$2+'SAT EBRW to CBEST R'!$B$2*D227)</f>
        <v/>
      </c>
      <c r="J227" s="11" t="str">
        <f>IF('ACT Reading'!B227="","", IF(I227&lt;20, 20, IF(I227&gt;80, 80, I227)))</f>
        <v/>
      </c>
    </row>
    <row r="228" spans="1:10" x14ac:dyDescent="0.25">
      <c r="A228" s="11">
        <v>227</v>
      </c>
      <c r="B228" s="30"/>
      <c r="C228" s="25" t="str">
        <f t="shared" si="7"/>
        <v/>
      </c>
      <c r="D228" s="11" t="str">
        <f>IF('ACT Reading'!C228="","",IF('ACT Reading'!C228&lt;'ACT E+R to SAT EBRW'!$A$2,'ACT E+R to SAT EBRW'!$B$2,IF('ACT Reading'!C228&gt;'ACT E+R to SAT EBRW'!A$72,'ACT E+R to SAT EBRW'!B$72,VLOOKUP(C228,'ACT E+R to SAT EBRW'!A:B,2,FALSE))))</f>
        <v/>
      </c>
      <c r="E228" s="11" t="str">
        <f>IF('ACT Reading'!B228="","",interceptACTRtoPCR5712_5713+slopeACTRtoPCR5712_5713*B228)</f>
        <v/>
      </c>
      <c r="F228" s="11" t="str">
        <f>IF('ACT Reading'!B228="","", IF(E228&lt;100, 100, IF(E228&gt;200, 200, E228)))</f>
        <v/>
      </c>
      <c r="G228" s="11" t="str">
        <f t="shared" si="6"/>
        <v/>
      </c>
      <c r="H228" s="11" t="str">
        <f>IF('ACT Reading'!B228="","", IF(G228&lt;100, 100, IF(G228&gt;300, 300, G228)))</f>
        <v/>
      </c>
      <c r="I228" s="11" t="str">
        <f>IF('ACT Reading'!B228="","",'SAT EBRW to CBEST R'!$A$2+'SAT EBRW to CBEST R'!$B$2*D228)</f>
        <v/>
      </c>
      <c r="J228" s="11" t="str">
        <f>IF('ACT Reading'!B228="","", IF(I228&lt;20, 20, IF(I228&gt;80, 80, I228)))</f>
        <v/>
      </c>
    </row>
    <row r="229" spans="1:10" x14ac:dyDescent="0.25">
      <c r="A229" s="11">
        <v>228</v>
      </c>
      <c r="B229" s="30"/>
      <c r="C229" s="25" t="str">
        <f t="shared" si="7"/>
        <v/>
      </c>
      <c r="D229" s="11" t="str">
        <f>IF('ACT Reading'!C229="","",IF('ACT Reading'!C229&lt;'ACT E+R to SAT EBRW'!$A$2,'ACT E+R to SAT EBRW'!$B$2,IF('ACT Reading'!C229&gt;'ACT E+R to SAT EBRW'!A$72,'ACT E+R to SAT EBRW'!B$72,VLOOKUP(C229,'ACT E+R to SAT EBRW'!A:B,2,FALSE))))</f>
        <v/>
      </c>
      <c r="E229" s="11" t="str">
        <f>IF('ACT Reading'!B229="","",interceptACTRtoPCR5712_5713+slopeACTRtoPCR5712_5713*B229)</f>
        <v/>
      </c>
      <c r="F229" s="11" t="str">
        <f>IF('ACT Reading'!B229="","", IF(E229&lt;100, 100, IF(E229&gt;200, 200, E229)))</f>
        <v/>
      </c>
      <c r="G229" s="11" t="str">
        <f t="shared" si="6"/>
        <v/>
      </c>
      <c r="H229" s="11" t="str">
        <f>IF('ACT Reading'!B229="","", IF(G229&lt;100, 100, IF(G229&gt;300, 300, G229)))</f>
        <v/>
      </c>
      <c r="I229" s="11" t="str">
        <f>IF('ACT Reading'!B229="","",'SAT EBRW to CBEST R'!$A$2+'SAT EBRW to CBEST R'!$B$2*D229)</f>
        <v/>
      </c>
      <c r="J229" s="11" t="str">
        <f>IF('ACT Reading'!B229="","", IF(I229&lt;20, 20, IF(I229&gt;80, 80, I229)))</f>
        <v/>
      </c>
    </row>
    <row r="230" spans="1:10" x14ac:dyDescent="0.25">
      <c r="A230" s="11">
        <v>229</v>
      </c>
      <c r="B230" s="30"/>
      <c r="C230" s="25" t="str">
        <f t="shared" si="7"/>
        <v/>
      </c>
      <c r="D230" s="11" t="str">
        <f>IF('ACT Reading'!C230="","",IF('ACT Reading'!C230&lt;'ACT E+R to SAT EBRW'!$A$2,'ACT E+R to SAT EBRW'!$B$2,IF('ACT Reading'!C230&gt;'ACT E+R to SAT EBRW'!A$72,'ACT E+R to SAT EBRW'!B$72,VLOOKUP(C230,'ACT E+R to SAT EBRW'!A:B,2,FALSE))))</f>
        <v/>
      </c>
      <c r="E230" s="11" t="str">
        <f>IF('ACT Reading'!B230="","",interceptACTRtoPCR5712_5713+slopeACTRtoPCR5712_5713*B230)</f>
        <v/>
      </c>
      <c r="F230" s="11" t="str">
        <f>IF('ACT Reading'!B230="","", IF(E230&lt;100, 100, IF(E230&gt;200, 200, E230)))</f>
        <v/>
      </c>
      <c r="G230" s="11" t="str">
        <f t="shared" si="6"/>
        <v/>
      </c>
      <c r="H230" s="11" t="str">
        <f>IF('ACT Reading'!B230="","", IF(G230&lt;100, 100, IF(G230&gt;300, 300, G230)))</f>
        <v/>
      </c>
      <c r="I230" s="11" t="str">
        <f>IF('ACT Reading'!B230="","",'SAT EBRW to CBEST R'!$A$2+'SAT EBRW to CBEST R'!$B$2*D230)</f>
        <v/>
      </c>
      <c r="J230" s="11" t="str">
        <f>IF('ACT Reading'!B230="","", IF(I230&lt;20, 20, IF(I230&gt;80, 80, I230)))</f>
        <v/>
      </c>
    </row>
    <row r="231" spans="1:10" x14ac:dyDescent="0.25">
      <c r="A231" s="11">
        <v>230</v>
      </c>
      <c r="B231" s="30"/>
      <c r="C231" s="25" t="str">
        <f t="shared" si="7"/>
        <v/>
      </c>
      <c r="D231" s="11" t="str">
        <f>IF('ACT Reading'!C231="","",IF('ACT Reading'!C231&lt;'ACT E+R to SAT EBRW'!$A$2,'ACT E+R to SAT EBRW'!$B$2,IF('ACT Reading'!C231&gt;'ACT E+R to SAT EBRW'!A$72,'ACT E+R to SAT EBRW'!B$72,VLOOKUP(C231,'ACT E+R to SAT EBRW'!A:B,2,FALSE))))</f>
        <v/>
      </c>
      <c r="E231" s="11" t="str">
        <f>IF('ACT Reading'!B231="","",interceptACTRtoPCR5712_5713+slopeACTRtoPCR5712_5713*B231)</f>
        <v/>
      </c>
      <c r="F231" s="11" t="str">
        <f>IF('ACT Reading'!B231="","", IF(E231&lt;100, 100, IF(E231&gt;200, 200, E231)))</f>
        <v/>
      </c>
      <c r="G231" s="11" t="str">
        <f t="shared" si="6"/>
        <v/>
      </c>
      <c r="H231" s="11" t="str">
        <f>IF('ACT Reading'!B231="","", IF(G231&lt;100, 100, IF(G231&gt;300, 300, G231)))</f>
        <v/>
      </c>
      <c r="I231" s="11" t="str">
        <f>IF('ACT Reading'!B231="","",'SAT EBRW to CBEST R'!$A$2+'SAT EBRW to CBEST R'!$B$2*D231)</f>
        <v/>
      </c>
      <c r="J231" s="11" t="str">
        <f>IF('ACT Reading'!B231="","", IF(I231&lt;20, 20, IF(I231&gt;80, 80, I231)))</f>
        <v/>
      </c>
    </row>
    <row r="232" spans="1:10" x14ac:dyDescent="0.25">
      <c r="A232" s="11">
        <v>231</v>
      </c>
      <c r="B232" s="30"/>
      <c r="C232" s="25" t="str">
        <f t="shared" si="7"/>
        <v/>
      </c>
      <c r="D232" s="11" t="str">
        <f>IF('ACT Reading'!C232="","",IF('ACT Reading'!C232&lt;'ACT E+R to SAT EBRW'!$A$2,'ACT E+R to SAT EBRW'!$B$2,IF('ACT Reading'!C232&gt;'ACT E+R to SAT EBRW'!A$72,'ACT E+R to SAT EBRW'!B$72,VLOOKUP(C232,'ACT E+R to SAT EBRW'!A:B,2,FALSE))))</f>
        <v/>
      </c>
      <c r="E232" s="11" t="str">
        <f>IF('ACT Reading'!B232="","",interceptACTRtoPCR5712_5713+slopeACTRtoPCR5712_5713*B232)</f>
        <v/>
      </c>
      <c r="F232" s="11" t="str">
        <f>IF('ACT Reading'!B232="","", IF(E232&lt;100, 100, IF(E232&gt;200, 200, E232)))</f>
        <v/>
      </c>
      <c r="G232" s="11" t="str">
        <f t="shared" si="6"/>
        <v/>
      </c>
      <c r="H232" s="11" t="str">
        <f>IF('ACT Reading'!B232="","", IF(G232&lt;100, 100, IF(G232&gt;300, 300, G232)))</f>
        <v/>
      </c>
      <c r="I232" s="11" t="str">
        <f>IF('ACT Reading'!B232="","",'SAT EBRW to CBEST R'!$A$2+'SAT EBRW to CBEST R'!$B$2*D232)</f>
        <v/>
      </c>
      <c r="J232" s="11" t="str">
        <f>IF('ACT Reading'!B232="","", IF(I232&lt;20, 20, IF(I232&gt;80, 80, I232)))</f>
        <v/>
      </c>
    </row>
    <row r="233" spans="1:10" x14ac:dyDescent="0.25">
      <c r="A233" s="11">
        <v>232</v>
      </c>
      <c r="B233" s="30"/>
      <c r="C233" s="25" t="str">
        <f t="shared" si="7"/>
        <v/>
      </c>
      <c r="D233" s="11" t="str">
        <f>IF('ACT Reading'!C233="","",IF('ACT Reading'!C233&lt;'ACT E+R to SAT EBRW'!$A$2,'ACT E+R to SAT EBRW'!$B$2,IF('ACT Reading'!C233&gt;'ACT E+R to SAT EBRW'!A$72,'ACT E+R to SAT EBRW'!B$72,VLOOKUP(C233,'ACT E+R to SAT EBRW'!A:B,2,FALSE))))</f>
        <v/>
      </c>
      <c r="E233" s="11" t="str">
        <f>IF('ACT Reading'!B233="","",interceptACTRtoPCR5712_5713+slopeACTRtoPCR5712_5713*B233)</f>
        <v/>
      </c>
      <c r="F233" s="11" t="str">
        <f>IF('ACT Reading'!B233="","", IF(E233&lt;100, 100, IF(E233&gt;200, 200, E233)))</f>
        <v/>
      </c>
      <c r="G233" s="11" t="str">
        <f t="shared" si="6"/>
        <v/>
      </c>
      <c r="H233" s="11" t="str">
        <f>IF('ACT Reading'!B233="","", IF(G233&lt;100, 100, IF(G233&gt;300, 300, G233)))</f>
        <v/>
      </c>
      <c r="I233" s="11" t="str">
        <f>IF('ACT Reading'!B233="","",'SAT EBRW to CBEST R'!$A$2+'SAT EBRW to CBEST R'!$B$2*D233)</f>
        <v/>
      </c>
      <c r="J233" s="11" t="str">
        <f>IF('ACT Reading'!B233="","", IF(I233&lt;20, 20, IF(I233&gt;80, 80, I233)))</f>
        <v/>
      </c>
    </row>
    <row r="234" spans="1:10" x14ac:dyDescent="0.25">
      <c r="A234" s="11">
        <v>233</v>
      </c>
      <c r="B234" s="30"/>
      <c r="C234" s="25" t="str">
        <f t="shared" si="7"/>
        <v/>
      </c>
      <c r="D234" s="11" t="str">
        <f>IF('ACT Reading'!C234="","",IF('ACT Reading'!C234&lt;'ACT E+R to SAT EBRW'!$A$2,'ACT E+R to SAT EBRW'!$B$2,IF('ACT Reading'!C234&gt;'ACT E+R to SAT EBRW'!A$72,'ACT E+R to SAT EBRW'!B$72,VLOOKUP(C234,'ACT E+R to SAT EBRW'!A:B,2,FALSE))))</f>
        <v/>
      </c>
      <c r="E234" s="11" t="str">
        <f>IF('ACT Reading'!B234="","",interceptACTRtoPCR5712_5713+slopeACTRtoPCR5712_5713*B234)</f>
        <v/>
      </c>
      <c r="F234" s="11" t="str">
        <f>IF('ACT Reading'!B234="","", IF(E234&lt;100, 100, IF(E234&gt;200, 200, E234)))</f>
        <v/>
      </c>
      <c r="G234" s="11" t="str">
        <f t="shared" si="6"/>
        <v/>
      </c>
      <c r="H234" s="11" t="str">
        <f>IF('ACT Reading'!B234="","", IF(G234&lt;100, 100, IF(G234&gt;300, 300, G234)))</f>
        <v/>
      </c>
      <c r="I234" s="11" t="str">
        <f>IF('ACT Reading'!B234="","",'SAT EBRW to CBEST R'!$A$2+'SAT EBRW to CBEST R'!$B$2*D234)</f>
        <v/>
      </c>
      <c r="J234" s="11" t="str">
        <f>IF('ACT Reading'!B234="","", IF(I234&lt;20, 20, IF(I234&gt;80, 80, I234)))</f>
        <v/>
      </c>
    </row>
    <row r="235" spans="1:10" x14ac:dyDescent="0.25">
      <c r="A235" s="11">
        <v>234</v>
      </c>
      <c r="B235" s="30"/>
      <c r="C235" s="25" t="str">
        <f t="shared" si="7"/>
        <v/>
      </c>
      <c r="D235" s="11" t="str">
        <f>IF('ACT Reading'!C235="","",IF('ACT Reading'!C235&lt;'ACT E+R to SAT EBRW'!$A$2,'ACT E+R to SAT EBRW'!$B$2,IF('ACT Reading'!C235&gt;'ACT E+R to SAT EBRW'!A$72,'ACT E+R to SAT EBRW'!B$72,VLOOKUP(C235,'ACT E+R to SAT EBRW'!A:B,2,FALSE))))</f>
        <v/>
      </c>
      <c r="E235" s="11" t="str">
        <f>IF('ACT Reading'!B235="","",interceptACTRtoPCR5712_5713+slopeACTRtoPCR5712_5713*B235)</f>
        <v/>
      </c>
      <c r="F235" s="11" t="str">
        <f>IF('ACT Reading'!B235="","", IF(E235&lt;100, 100, IF(E235&gt;200, 200, E235)))</f>
        <v/>
      </c>
      <c r="G235" s="11" t="str">
        <f t="shared" si="6"/>
        <v/>
      </c>
      <c r="H235" s="11" t="str">
        <f>IF('ACT Reading'!B235="","", IF(G235&lt;100, 100, IF(G235&gt;300, 300, G235)))</f>
        <v/>
      </c>
      <c r="I235" s="11" t="str">
        <f>IF('ACT Reading'!B235="","",'SAT EBRW to CBEST R'!$A$2+'SAT EBRW to CBEST R'!$B$2*D235)</f>
        <v/>
      </c>
      <c r="J235" s="11" t="str">
        <f>IF('ACT Reading'!B235="","", IF(I235&lt;20, 20, IF(I235&gt;80, 80, I235)))</f>
        <v/>
      </c>
    </row>
    <row r="236" spans="1:10" x14ac:dyDescent="0.25">
      <c r="A236" s="11">
        <v>235</v>
      </c>
      <c r="B236" s="30"/>
      <c r="C236" s="25" t="str">
        <f t="shared" si="7"/>
        <v/>
      </c>
      <c r="D236" s="11" t="str">
        <f>IF('ACT Reading'!C236="","",IF('ACT Reading'!C236&lt;'ACT E+R to SAT EBRW'!$A$2,'ACT E+R to SAT EBRW'!$B$2,IF('ACT Reading'!C236&gt;'ACT E+R to SAT EBRW'!A$72,'ACT E+R to SAT EBRW'!B$72,VLOOKUP(C236,'ACT E+R to SAT EBRW'!A:B,2,FALSE))))</f>
        <v/>
      </c>
      <c r="E236" s="11" t="str">
        <f>IF('ACT Reading'!B236="","",interceptACTRtoPCR5712_5713+slopeACTRtoPCR5712_5713*B236)</f>
        <v/>
      </c>
      <c r="F236" s="11" t="str">
        <f>IF('ACT Reading'!B236="","", IF(E236&lt;100, 100, IF(E236&gt;200, 200, E236)))</f>
        <v/>
      </c>
      <c r="G236" s="11" t="str">
        <f t="shared" si="6"/>
        <v/>
      </c>
      <c r="H236" s="11" t="str">
        <f>IF('ACT Reading'!B236="","", IF(G236&lt;100, 100, IF(G236&gt;300, 300, G236)))</f>
        <v/>
      </c>
      <c r="I236" s="11" t="str">
        <f>IF('ACT Reading'!B236="","",'SAT EBRW to CBEST R'!$A$2+'SAT EBRW to CBEST R'!$B$2*D236)</f>
        <v/>
      </c>
      <c r="J236" s="11" t="str">
        <f>IF('ACT Reading'!B236="","", IF(I236&lt;20, 20, IF(I236&gt;80, 80, I236)))</f>
        <v/>
      </c>
    </row>
    <row r="237" spans="1:10" x14ac:dyDescent="0.25">
      <c r="A237" s="11">
        <v>236</v>
      </c>
      <c r="B237" s="30"/>
      <c r="C237" s="25" t="str">
        <f t="shared" si="7"/>
        <v/>
      </c>
      <c r="D237" s="11" t="str">
        <f>IF('ACT Reading'!C237="","",IF('ACT Reading'!C237&lt;'ACT E+R to SAT EBRW'!$A$2,'ACT E+R to SAT EBRW'!$B$2,IF('ACT Reading'!C237&gt;'ACT E+R to SAT EBRW'!A$72,'ACT E+R to SAT EBRW'!B$72,VLOOKUP(C237,'ACT E+R to SAT EBRW'!A:B,2,FALSE))))</f>
        <v/>
      </c>
      <c r="E237" s="11" t="str">
        <f>IF('ACT Reading'!B237="","",interceptACTRtoPCR5712_5713+slopeACTRtoPCR5712_5713*B237)</f>
        <v/>
      </c>
      <c r="F237" s="11" t="str">
        <f>IF('ACT Reading'!B237="","", IF(E237&lt;100, 100, IF(E237&gt;200, 200, E237)))</f>
        <v/>
      </c>
      <c r="G237" s="11" t="str">
        <f t="shared" si="6"/>
        <v/>
      </c>
      <c r="H237" s="11" t="str">
        <f>IF('ACT Reading'!B237="","", IF(G237&lt;100, 100, IF(G237&gt;300, 300, G237)))</f>
        <v/>
      </c>
      <c r="I237" s="11" t="str">
        <f>IF('ACT Reading'!B237="","",'SAT EBRW to CBEST R'!$A$2+'SAT EBRW to CBEST R'!$B$2*D237)</f>
        <v/>
      </c>
      <c r="J237" s="11" t="str">
        <f>IF('ACT Reading'!B237="","", IF(I237&lt;20, 20, IF(I237&gt;80, 80, I237)))</f>
        <v/>
      </c>
    </row>
    <row r="238" spans="1:10" x14ac:dyDescent="0.25">
      <c r="A238" s="11">
        <v>237</v>
      </c>
      <c r="B238" s="30"/>
      <c r="C238" s="25" t="str">
        <f t="shared" si="7"/>
        <v/>
      </c>
      <c r="D238" s="11" t="str">
        <f>IF('ACT Reading'!C238="","",IF('ACT Reading'!C238&lt;'ACT E+R to SAT EBRW'!$A$2,'ACT E+R to SAT EBRW'!$B$2,IF('ACT Reading'!C238&gt;'ACT E+R to SAT EBRW'!A$72,'ACT E+R to SAT EBRW'!B$72,VLOOKUP(C238,'ACT E+R to SAT EBRW'!A:B,2,FALSE))))</f>
        <v/>
      </c>
      <c r="E238" s="11" t="str">
        <f>IF('ACT Reading'!B238="","",interceptACTRtoPCR5712_5713+slopeACTRtoPCR5712_5713*B238)</f>
        <v/>
      </c>
      <c r="F238" s="11" t="str">
        <f>IF('ACT Reading'!B238="","", IF(E238&lt;100, 100, IF(E238&gt;200, 200, E238)))</f>
        <v/>
      </c>
      <c r="G238" s="11" t="str">
        <f t="shared" si="6"/>
        <v/>
      </c>
      <c r="H238" s="11" t="str">
        <f>IF('ACT Reading'!B238="","", IF(G238&lt;100, 100, IF(G238&gt;300, 300, G238)))</f>
        <v/>
      </c>
      <c r="I238" s="11" t="str">
        <f>IF('ACT Reading'!B238="","",'SAT EBRW to CBEST R'!$A$2+'SAT EBRW to CBEST R'!$B$2*D238)</f>
        <v/>
      </c>
      <c r="J238" s="11" t="str">
        <f>IF('ACT Reading'!B238="","", IF(I238&lt;20, 20, IF(I238&gt;80, 80, I238)))</f>
        <v/>
      </c>
    </row>
    <row r="239" spans="1:10" x14ac:dyDescent="0.25">
      <c r="A239" s="11">
        <v>238</v>
      </c>
      <c r="B239" s="30"/>
      <c r="C239" s="25" t="str">
        <f t="shared" si="7"/>
        <v/>
      </c>
      <c r="D239" s="11" t="str">
        <f>IF('ACT Reading'!C239="","",IF('ACT Reading'!C239&lt;'ACT E+R to SAT EBRW'!$A$2,'ACT E+R to SAT EBRW'!$B$2,IF('ACT Reading'!C239&gt;'ACT E+R to SAT EBRW'!A$72,'ACT E+R to SAT EBRW'!B$72,VLOOKUP(C239,'ACT E+R to SAT EBRW'!A:B,2,FALSE))))</f>
        <v/>
      </c>
      <c r="E239" s="11" t="str">
        <f>IF('ACT Reading'!B239="","",interceptACTRtoPCR5712_5713+slopeACTRtoPCR5712_5713*B239)</f>
        <v/>
      </c>
      <c r="F239" s="11" t="str">
        <f>IF('ACT Reading'!B239="","", IF(E239&lt;100, 100, IF(E239&gt;200, 200, E239)))</f>
        <v/>
      </c>
      <c r="G239" s="11" t="str">
        <f t="shared" si="6"/>
        <v/>
      </c>
      <c r="H239" s="11" t="str">
        <f>IF('ACT Reading'!B239="","", IF(G239&lt;100, 100, IF(G239&gt;300, 300, G239)))</f>
        <v/>
      </c>
      <c r="I239" s="11" t="str">
        <f>IF('ACT Reading'!B239="","",'SAT EBRW to CBEST R'!$A$2+'SAT EBRW to CBEST R'!$B$2*D239)</f>
        <v/>
      </c>
      <c r="J239" s="11" t="str">
        <f>IF('ACT Reading'!B239="","", IF(I239&lt;20, 20, IF(I239&gt;80, 80, I239)))</f>
        <v/>
      </c>
    </row>
    <row r="240" spans="1:10" x14ac:dyDescent="0.25">
      <c r="A240" s="11">
        <v>239</v>
      </c>
      <c r="B240" s="30"/>
      <c r="C240" s="25" t="str">
        <f t="shared" si="7"/>
        <v/>
      </c>
      <c r="D240" s="11" t="str">
        <f>IF('ACT Reading'!C240="","",IF('ACT Reading'!C240&lt;'ACT E+R to SAT EBRW'!$A$2,'ACT E+R to SAT EBRW'!$B$2,IF('ACT Reading'!C240&gt;'ACT E+R to SAT EBRW'!A$72,'ACT E+R to SAT EBRW'!B$72,VLOOKUP(C240,'ACT E+R to SAT EBRW'!A:B,2,FALSE))))</f>
        <v/>
      </c>
      <c r="E240" s="11" t="str">
        <f>IF('ACT Reading'!B240="","",interceptACTRtoPCR5712_5713+slopeACTRtoPCR5712_5713*B240)</f>
        <v/>
      </c>
      <c r="F240" s="11" t="str">
        <f>IF('ACT Reading'!B240="","", IF(E240&lt;100, 100, IF(E240&gt;200, 200, E240)))</f>
        <v/>
      </c>
      <c r="G240" s="11" t="str">
        <f t="shared" si="6"/>
        <v/>
      </c>
      <c r="H240" s="11" t="str">
        <f>IF('ACT Reading'!B240="","", IF(G240&lt;100, 100, IF(G240&gt;300, 300, G240)))</f>
        <v/>
      </c>
      <c r="I240" s="11" t="str">
        <f>IF('ACT Reading'!B240="","",'SAT EBRW to CBEST R'!$A$2+'SAT EBRW to CBEST R'!$B$2*D240)</f>
        <v/>
      </c>
      <c r="J240" s="11" t="str">
        <f>IF('ACT Reading'!B240="","", IF(I240&lt;20, 20, IF(I240&gt;80, 80, I240)))</f>
        <v/>
      </c>
    </row>
    <row r="241" spans="1:10" x14ac:dyDescent="0.25">
      <c r="A241" s="11">
        <v>240</v>
      </c>
      <c r="B241" s="30"/>
      <c r="C241" s="25" t="str">
        <f t="shared" si="7"/>
        <v/>
      </c>
      <c r="D241" s="11" t="str">
        <f>IF('ACT Reading'!C241="","",IF('ACT Reading'!C241&lt;'ACT E+R to SAT EBRW'!$A$2,'ACT E+R to SAT EBRW'!$B$2,IF('ACT Reading'!C241&gt;'ACT E+R to SAT EBRW'!A$72,'ACT E+R to SAT EBRW'!B$72,VLOOKUP(C241,'ACT E+R to SAT EBRW'!A:B,2,FALSE))))</f>
        <v/>
      </c>
      <c r="E241" s="11" t="str">
        <f>IF('ACT Reading'!B241="","",interceptACTRtoPCR5712_5713+slopeACTRtoPCR5712_5713*B241)</f>
        <v/>
      </c>
      <c r="F241" s="11" t="str">
        <f>IF('ACT Reading'!B241="","", IF(E241&lt;100, 100, IF(E241&gt;200, 200, E241)))</f>
        <v/>
      </c>
      <c r="G241" s="11" t="str">
        <f t="shared" si="6"/>
        <v/>
      </c>
      <c r="H241" s="11" t="str">
        <f>IF('ACT Reading'!B241="","", IF(G241&lt;100, 100, IF(G241&gt;300, 300, G241)))</f>
        <v/>
      </c>
      <c r="I241" s="11" t="str">
        <f>IF('ACT Reading'!B241="","",'SAT EBRW to CBEST R'!$A$2+'SAT EBRW to CBEST R'!$B$2*D241)</f>
        <v/>
      </c>
      <c r="J241" s="11" t="str">
        <f>IF('ACT Reading'!B241="","", IF(I241&lt;20, 20, IF(I241&gt;80, 80, I241)))</f>
        <v/>
      </c>
    </row>
    <row r="242" spans="1:10" x14ac:dyDescent="0.25">
      <c r="A242" s="11">
        <v>241</v>
      </c>
      <c r="B242" s="30"/>
      <c r="C242" s="25" t="str">
        <f t="shared" si="7"/>
        <v/>
      </c>
      <c r="D242" s="11" t="str">
        <f>IF('ACT Reading'!C242="","",IF('ACT Reading'!C242&lt;'ACT E+R to SAT EBRW'!$A$2,'ACT E+R to SAT EBRW'!$B$2,IF('ACT Reading'!C242&gt;'ACT E+R to SAT EBRW'!A$72,'ACT E+R to SAT EBRW'!B$72,VLOOKUP(C242,'ACT E+R to SAT EBRW'!A:B,2,FALSE))))</f>
        <v/>
      </c>
      <c r="E242" s="11" t="str">
        <f>IF('ACT Reading'!B242="","",interceptACTRtoPCR5712_5713+slopeACTRtoPCR5712_5713*B242)</f>
        <v/>
      </c>
      <c r="F242" s="11" t="str">
        <f>IF('ACT Reading'!B242="","", IF(E242&lt;100, 100, IF(E242&gt;200, 200, E242)))</f>
        <v/>
      </c>
      <c r="G242" s="11" t="str">
        <f t="shared" si="6"/>
        <v/>
      </c>
      <c r="H242" s="11" t="str">
        <f>IF('ACT Reading'!B242="","", IF(G242&lt;100, 100, IF(G242&gt;300, 300, G242)))</f>
        <v/>
      </c>
      <c r="I242" s="11" t="str">
        <f>IF('ACT Reading'!B242="","",'SAT EBRW to CBEST R'!$A$2+'SAT EBRW to CBEST R'!$B$2*D242)</f>
        <v/>
      </c>
      <c r="J242" s="11" t="str">
        <f>IF('ACT Reading'!B242="","", IF(I242&lt;20, 20, IF(I242&gt;80, 80, I242)))</f>
        <v/>
      </c>
    </row>
    <row r="243" spans="1:10" x14ac:dyDescent="0.25">
      <c r="A243" s="11">
        <v>242</v>
      </c>
      <c r="B243" s="30"/>
      <c r="C243" s="25" t="str">
        <f t="shared" si="7"/>
        <v/>
      </c>
      <c r="D243" s="11" t="str">
        <f>IF('ACT Reading'!C243="","",IF('ACT Reading'!C243&lt;'ACT E+R to SAT EBRW'!$A$2,'ACT E+R to SAT EBRW'!$B$2,IF('ACT Reading'!C243&gt;'ACT E+R to SAT EBRW'!A$72,'ACT E+R to SAT EBRW'!B$72,VLOOKUP(C243,'ACT E+R to SAT EBRW'!A:B,2,FALSE))))</f>
        <v/>
      </c>
      <c r="E243" s="11" t="str">
        <f>IF('ACT Reading'!B243="","",interceptACTRtoPCR5712_5713+slopeACTRtoPCR5712_5713*B243)</f>
        <v/>
      </c>
      <c r="F243" s="11" t="str">
        <f>IF('ACT Reading'!B243="","", IF(E243&lt;100, 100, IF(E243&gt;200, 200, E243)))</f>
        <v/>
      </c>
      <c r="G243" s="11" t="str">
        <f t="shared" si="6"/>
        <v/>
      </c>
      <c r="H243" s="11" t="str">
        <f>IF('ACT Reading'!B243="","", IF(G243&lt;100, 100, IF(G243&gt;300, 300, G243)))</f>
        <v/>
      </c>
      <c r="I243" s="11" t="str">
        <f>IF('ACT Reading'!B243="","",'SAT EBRW to CBEST R'!$A$2+'SAT EBRW to CBEST R'!$B$2*D243)</f>
        <v/>
      </c>
      <c r="J243" s="11" t="str">
        <f>IF('ACT Reading'!B243="","", IF(I243&lt;20, 20, IF(I243&gt;80, 80, I243)))</f>
        <v/>
      </c>
    </row>
    <row r="244" spans="1:10" x14ac:dyDescent="0.25">
      <c r="A244" s="11">
        <v>243</v>
      </c>
      <c r="B244" s="30"/>
      <c r="C244" s="25" t="str">
        <f t="shared" si="7"/>
        <v/>
      </c>
      <c r="D244" s="11" t="str">
        <f>IF('ACT Reading'!C244="","",IF('ACT Reading'!C244&lt;'ACT E+R to SAT EBRW'!$A$2,'ACT E+R to SAT EBRW'!$B$2,IF('ACT Reading'!C244&gt;'ACT E+R to SAT EBRW'!A$72,'ACT E+R to SAT EBRW'!B$72,VLOOKUP(C244,'ACT E+R to SAT EBRW'!A:B,2,FALSE))))</f>
        <v/>
      </c>
      <c r="E244" s="11" t="str">
        <f>IF('ACT Reading'!B244="","",interceptACTRtoPCR5712_5713+slopeACTRtoPCR5712_5713*B244)</f>
        <v/>
      </c>
      <c r="F244" s="11" t="str">
        <f>IF('ACT Reading'!B244="","", IF(E244&lt;100, 100, IF(E244&gt;200, 200, E244)))</f>
        <v/>
      </c>
      <c r="G244" s="11" t="str">
        <f t="shared" si="6"/>
        <v/>
      </c>
      <c r="H244" s="11" t="str">
        <f>IF('ACT Reading'!B244="","", IF(G244&lt;100, 100, IF(G244&gt;300, 300, G244)))</f>
        <v/>
      </c>
      <c r="I244" s="11" t="str">
        <f>IF('ACT Reading'!B244="","",'SAT EBRW to CBEST R'!$A$2+'SAT EBRW to CBEST R'!$B$2*D244)</f>
        <v/>
      </c>
      <c r="J244" s="11" t="str">
        <f>IF('ACT Reading'!B244="","", IF(I244&lt;20, 20, IF(I244&gt;80, 80, I244)))</f>
        <v/>
      </c>
    </row>
    <row r="245" spans="1:10" x14ac:dyDescent="0.25">
      <c r="A245" s="11">
        <v>244</v>
      </c>
      <c r="B245" s="30"/>
      <c r="C245" s="25" t="str">
        <f t="shared" si="7"/>
        <v/>
      </c>
      <c r="D245" s="11" t="str">
        <f>IF('ACT Reading'!C245="","",IF('ACT Reading'!C245&lt;'ACT E+R to SAT EBRW'!$A$2,'ACT E+R to SAT EBRW'!$B$2,IF('ACT Reading'!C245&gt;'ACT E+R to SAT EBRW'!A$72,'ACT E+R to SAT EBRW'!B$72,VLOOKUP(C245,'ACT E+R to SAT EBRW'!A:B,2,FALSE))))</f>
        <v/>
      </c>
      <c r="E245" s="11" t="str">
        <f>IF('ACT Reading'!B245="","",interceptACTRtoPCR5712_5713+slopeACTRtoPCR5712_5713*B245)</f>
        <v/>
      </c>
      <c r="F245" s="11" t="str">
        <f>IF('ACT Reading'!B245="","", IF(E245&lt;100, 100, IF(E245&gt;200, 200, E245)))</f>
        <v/>
      </c>
      <c r="G245" s="11" t="str">
        <f t="shared" si="6"/>
        <v/>
      </c>
      <c r="H245" s="11" t="str">
        <f>IF('ACT Reading'!B245="","", IF(G245&lt;100, 100, IF(G245&gt;300, 300, G245)))</f>
        <v/>
      </c>
      <c r="I245" s="11" t="str">
        <f>IF('ACT Reading'!B245="","",'SAT EBRW to CBEST R'!$A$2+'SAT EBRW to CBEST R'!$B$2*D245)</f>
        <v/>
      </c>
      <c r="J245" s="11" t="str">
        <f>IF('ACT Reading'!B245="","", IF(I245&lt;20, 20, IF(I245&gt;80, 80, I245)))</f>
        <v/>
      </c>
    </row>
    <row r="246" spans="1:10" x14ac:dyDescent="0.25">
      <c r="A246" s="11">
        <v>245</v>
      </c>
      <c r="B246" s="30"/>
      <c r="C246" s="25" t="str">
        <f t="shared" si="7"/>
        <v/>
      </c>
      <c r="D246" s="11" t="str">
        <f>IF('ACT Reading'!C246="","",IF('ACT Reading'!C246&lt;'ACT E+R to SAT EBRW'!$A$2,'ACT E+R to SAT EBRW'!$B$2,IF('ACT Reading'!C246&gt;'ACT E+R to SAT EBRW'!A$72,'ACT E+R to SAT EBRW'!B$72,VLOOKUP(C246,'ACT E+R to SAT EBRW'!A:B,2,FALSE))))</f>
        <v/>
      </c>
      <c r="E246" s="11" t="str">
        <f>IF('ACT Reading'!B246="","",interceptACTRtoPCR5712_5713+slopeACTRtoPCR5712_5713*B246)</f>
        <v/>
      </c>
      <c r="F246" s="11" t="str">
        <f>IF('ACT Reading'!B246="","", IF(E246&lt;100, 100, IF(E246&gt;200, 200, E246)))</f>
        <v/>
      </c>
      <c r="G246" s="11" t="str">
        <f t="shared" si="6"/>
        <v/>
      </c>
      <c r="H246" s="11" t="str">
        <f>IF('ACT Reading'!B246="","", IF(G246&lt;100, 100, IF(G246&gt;300, 300, G246)))</f>
        <v/>
      </c>
      <c r="I246" s="11" t="str">
        <f>IF('ACT Reading'!B246="","",'SAT EBRW to CBEST R'!$A$2+'SAT EBRW to CBEST R'!$B$2*D246)</f>
        <v/>
      </c>
      <c r="J246" s="11" t="str">
        <f>IF('ACT Reading'!B246="","", IF(I246&lt;20, 20, IF(I246&gt;80, 80, I246)))</f>
        <v/>
      </c>
    </row>
    <row r="247" spans="1:10" x14ac:dyDescent="0.25">
      <c r="A247" s="11">
        <v>246</v>
      </c>
      <c r="B247" s="30"/>
      <c r="C247" s="25" t="str">
        <f t="shared" si="7"/>
        <v/>
      </c>
      <c r="D247" s="11" t="str">
        <f>IF('ACT Reading'!C247="","",IF('ACT Reading'!C247&lt;'ACT E+R to SAT EBRW'!$A$2,'ACT E+R to SAT EBRW'!$B$2,IF('ACT Reading'!C247&gt;'ACT E+R to SAT EBRW'!A$72,'ACT E+R to SAT EBRW'!B$72,VLOOKUP(C247,'ACT E+R to SAT EBRW'!A:B,2,FALSE))))</f>
        <v/>
      </c>
      <c r="E247" s="11" t="str">
        <f>IF('ACT Reading'!B247="","",interceptACTRtoPCR5712_5713+slopeACTRtoPCR5712_5713*B247)</f>
        <v/>
      </c>
      <c r="F247" s="11" t="str">
        <f>IF('ACT Reading'!B247="","", IF(E247&lt;100, 100, IF(E247&gt;200, 200, E247)))</f>
        <v/>
      </c>
      <c r="G247" s="11" t="str">
        <f t="shared" si="6"/>
        <v/>
      </c>
      <c r="H247" s="11" t="str">
        <f>IF('ACT Reading'!B247="","", IF(G247&lt;100, 100, IF(G247&gt;300, 300, G247)))</f>
        <v/>
      </c>
      <c r="I247" s="11" t="str">
        <f>IF('ACT Reading'!B247="","",'SAT EBRW to CBEST R'!$A$2+'SAT EBRW to CBEST R'!$B$2*D247)</f>
        <v/>
      </c>
      <c r="J247" s="11" t="str">
        <f>IF('ACT Reading'!B247="","", IF(I247&lt;20, 20, IF(I247&gt;80, 80, I247)))</f>
        <v/>
      </c>
    </row>
    <row r="248" spans="1:10" x14ac:dyDescent="0.25">
      <c r="A248" s="11">
        <v>247</v>
      </c>
      <c r="B248" s="30"/>
      <c r="C248" s="25" t="str">
        <f t="shared" si="7"/>
        <v/>
      </c>
      <c r="D248" s="11" t="str">
        <f>IF('ACT Reading'!C248="","",IF('ACT Reading'!C248&lt;'ACT E+R to SAT EBRW'!$A$2,'ACT E+R to SAT EBRW'!$B$2,IF('ACT Reading'!C248&gt;'ACT E+R to SAT EBRW'!A$72,'ACT E+R to SAT EBRW'!B$72,VLOOKUP(C248,'ACT E+R to SAT EBRW'!A:B,2,FALSE))))</f>
        <v/>
      </c>
      <c r="E248" s="11" t="str">
        <f>IF('ACT Reading'!B248="","",interceptACTRtoPCR5712_5713+slopeACTRtoPCR5712_5713*B248)</f>
        <v/>
      </c>
      <c r="F248" s="11" t="str">
        <f>IF('ACT Reading'!B248="","", IF(E248&lt;100, 100, IF(E248&gt;200, 200, E248)))</f>
        <v/>
      </c>
      <c r="G248" s="11" t="str">
        <f t="shared" si="6"/>
        <v/>
      </c>
      <c r="H248" s="11" t="str">
        <f>IF('ACT Reading'!B248="","", IF(G248&lt;100, 100, IF(G248&gt;300, 300, G248)))</f>
        <v/>
      </c>
      <c r="I248" s="11" t="str">
        <f>IF('ACT Reading'!B248="","",'SAT EBRW to CBEST R'!$A$2+'SAT EBRW to CBEST R'!$B$2*D248)</f>
        <v/>
      </c>
      <c r="J248" s="11" t="str">
        <f>IF('ACT Reading'!B248="","", IF(I248&lt;20, 20, IF(I248&gt;80, 80, I248)))</f>
        <v/>
      </c>
    </row>
    <row r="249" spans="1:10" x14ac:dyDescent="0.25">
      <c r="A249" s="11">
        <v>248</v>
      </c>
      <c r="B249" s="30"/>
      <c r="C249" s="25" t="str">
        <f t="shared" si="7"/>
        <v/>
      </c>
      <c r="D249" s="11" t="str">
        <f>IF('ACT Reading'!C249="","",IF('ACT Reading'!C249&lt;'ACT E+R to SAT EBRW'!$A$2,'ACT E+R to SAT EBRW'!$B$2,IF('ACT Reading'!C249&gt;'ACT E+R to SAT EBRW'!A$72,'ACT E+R to SAT EBRW'!B$72,VLOOKUP(C249,'ACT E+R to SAT EBRW'!A:B,2,FALSE))))</f>
        <v/>
      </c>
      <c r="E249" s="11" t="str">
        <f>IF('ACT Reading'!B249="","",interceptACTRtoPCR5712_5713+slopeACTRtoPCR5712_5713*B249)</f>
        <v/>
      </c>
      <c r="F249" s="11" t="str">
        <f>IF('ACT Reading'!B249="","", IF(E249&lt;100, 100, IF(E249&gt;200, 200, E249)))</f>
        <v/>
      </c>
      <c r="G249" s="11" t="str">
        <f t="shared" si="6"/>
        <v/>
      </c>
      <c r="H249" s="11" t="str">
        <f>IF('ACT Reading'!B249="","", IF(G249&lt;100, 100, IF(G249&gt;300, 300, G249)))</f>
        <v/>
      </c>
      <c r="I249" s="11" t="str">
        <f>IF('ACT Reading'!B249="","",'SAT EBRW to CBEST R'!$A$2+'SAT EBRW to CBEST R'!$B$2*D249)</f>
        <v/>
      </c>
      <c r="J249" s="11" t="str">
        <f>IF('ACT Reading'!B249="","", IF(I249&lt;20, 20, IF(I249&gt;80, 80, I249)))</f>
        <v/>
      </c>
    </row>
    <row r="250" spans="1:10" x14ac:dyDescent="0.25">
      <c r="A250" s="11">
        <v>249</v>
      </c>
      <c r="B250" s="30"/>
      <c r="C250" s="25" t="str">
        <f t="shared" si="7"/>
        <v/>
      </c>
      <c r="D250" s="11" t="str">
        <f>IF('ACT Reading'!C250="","",IF('ACT Reading'!C250&lt;'ACT E+R to SAT EBRW'!$A$2,'ACT E+R to SAT EBRW'!$B$2,IF('ACT Reading'!C250&gt;'ACT E+R to SAT EBRW'!A$72,'ACT E+R to SAT EBRW'!B$72,VLOOKUP(C250,'ACT E+R to SAT EBRW'!A:B,2,FALSE))))</f>
        <v/>
      </c>
      <c r="E250" s="11" t="str">
        <f>IF('ACT Reading'!B250="","",interceptACTRtoPCR5712_5713+slopeACTRtoPCR5712_5713*B250)</f>
        <v/>
      </c>
      <c r="F250" s="11" t="str">
        <f>IF('ACT Reading'!B250="","", IF(E250&lt;100, 100, IF(E250&gt;200, 200, E250)))</f>
        <v/>
      </c>
      <c r="G250" s="11" t="str">
        <f t="shared" si="6"/>
        <v/>
      </c>
      <c r="H250" s="11" t="str">
        <f>IF('ACT Reading'!B250="","", IF(G250&lt;100, 100, IF(G250&gt;300, 300, G250)))</f>
        <v/>
      </c>
      <c r="I250" s="11" t="str">
        <f>IF('ACT Reading'!B250="","",'SAT EBRW to CBEST R'!$A$2+'SAT EBRW to CBEST R'!$B$2*D250)</f>
        <v/>
      </c>
      <c r="J250" s="11" t="str">
        <f>IF('ACT Reading'!B250="","", IF(I250&lt;20, 20, IF(I250&gt;80, 80, I250)))</f>
        <v/>
      </c>
    </row>
    <row r="251" spans="1:10" x14ac:dyDescent="0.25">
      <c r="A251" s="11">
        <v>250</v>
      </c>
      <c r="B251" s="30"/>
      <c r="C251" s="25" t="str">
        <f t="shared" si="7"/>
        <v/>
      </c>
      <c r="D251" s="11" t="str">
        <f>IF('ACT Reading'!C251="","",IF('ACT Reading'!C251&lt;'ACT E+R to SAT EBRW'!$A$2,'ACT E+R to SAT EBRW'!$B$2,IF('ACT Reading'!C251&gt;'ACT E+R to SAT EBRW'!A$72,'ACT E+R to SAT EBRW'!B$72,VLOOKUP(C251,'ACT E+R to SAT EBRW'!A:B,2,FALSE))))</f>
        <v/>
      </c>
      <c r="E251" s="11" t="str">
        <f>IF('ACT Reading'!B251="","",interceptACTRtoPCR5712_5713+slopeACTRtoPCR5712_5713*B251)</f>
        <v/>
      </c>
      <c r="F251" s="11" t="str">
        <f>IF('ACT Reading'!B251="","", IF(E251&lt;100, 100, IF(E251&gt;200, 200, E251)))</f>
        <v/>
      </c>
      <c r="G251" s="11" t="str">
        <f t="shared" si="6"/>
        <v/>
      </c>
      <c r="H251" s="11" t="str">
        <f>IF('ACT Reading'!B251="","", IF(G251&lt;100, 100, IF(G251&gt;300, 300, G251)))</f>
        <v/>
      </c>
      <c r="I251" s="11" t="str">
        <f>IF('ACT Reading'!B251="","",'SAT EBRW to CBEST R'!$A$2+'SAT EBRW to CBEST R'!$B$2*D251)</f>
        <v/>
      </c>
      <c r="J251" s="11" t="str">
        <f>IF('ACT Reading'!B251="","", IF(I251&lt;20, 20, IF(I251&gt;80, 80, I251)))</f>
        <v/>
      </c>
    </row>
    <row r="252" spans="1:10" x14ac:dyDescent="0.25">
      <c r="A252" s="11">
        <v>251</v>
      </c>
      <c r="B252" s="30"/>
      <c r="C252" s="25" t="str">
        <f t="shared" si="7"/>
        <v/>
      </c>
      <c r="D252" s="11" t="str">
        <f>IF('ACT Reading'!C252="","",IF('ACT Reading'!C252&lt;'ACT E+R to SAT EBRW'!$A$2,'ACT E+R to SAT EBRW'!$B$2,IF('ACT Reading'!C252&gt;'ACT E+R to SAT EBRW'!A$72,'ACT E+R to SAT EBRW'!B$72,VLOOKUP(C252,'ACT E+R to SAT EBRW'!A:B,2,FALSE))))</f>
        <v/>
      </c>
      <c r="E252" s="11" t="str">
        <f>IF('ACT Reading'!B252="","",interceptACTRtoPCR5712_5713+slopeACTRtoPCR5712_5713*B252)</f>
        <v/>
      </c>
      <c r="F252" s="11" t="str">
        <f>IF('ACT Reading'!B252="","", IF(E252&lt;100, 100, IF(E252&gt;200, 200, E252)))</f>
        <v/>
      </c>
      <c r="G252" s="11" t="str">
        <f t="shared" si="6"/>
        <v/>
      </c>
      <c r="H252" s="11" t="str">
        <f>IF('ACT Reading'!B252="","", IF(G252&lt;100, 100, IF(G252&gt;300, 300, G252)))</f>
        <v/>
      </c>
      <c r="I252" s="11" t="str">
        <f>IF('ACT Reading'!B252="","",'SAT EBRW to CBEST R'!$A$2+'SAT EBRW to CBEST R'!$B$2*D252)</f>
        <v/>
      </c>
      <c r="J252" s="11" t="str">
        <f>IF('ACT Reading'!B252="","", IF(I252&lt;20, 20, IF(I252&gt;80, 80, I252)))</f>
        <v/>
      </c>
    </row>
    <row r="253" spans="1:10" x14ac:dyDescent="0.25">
      <c r="A253" s="11">
        <v>252</v>
      </c>
      <c r="B253" s="30"/>
      <c r="C253" s="25" t="str">
        <f t="shared" si="7"/>
        <v/>
      </c>
      <c r="D253" s="11" t="str">
        <f>IF('ACT Reading'!C253="","",IF('ACT Reading'!C253&lt;'ACT E+R to SAT EBRW'!$A$2,'ACT E+R to SAT EBRW'!$B$2,IF('ACT Reading'!C253&gt;'ACT E+R to SAT EBRW'!A$72,'ACT E+R to SAT EBRW'!B$72,VLOOKUP(C253,'ACT E+R to SAT EBRW'!A:B,2,FALSE))))</f>
        <v/>
      </c>
      <c r="E253" s="11" t="str">
        <f>IF('ACT Reading'!B253="","",interceptACTRtoPCR5712_5713+slopeACTRtoPCR5712_5713*B253)</f>
        <v/>
      </c>
      <c r="F253" s="11" t="str">
        <f>IF('ACT Reading'!B253="","", IF(E253&lt;100, 100, IF(E253&gt;200, 200, E253)))</f>
        <v/>
      </c>
      <c r="G253" s="11" t="str">
        <f t="shared" si="6"/>
        <v/>
      </c>
      <c r="H253" s="11" t="str">
        <f>IF('ACT Reading'!B253="","", IF(G253&lt;100, 100, IF(G253&gt;300, 300, G253)))</f>
        <v/>
      </c>
      <c r="I253" s="11" t="str">
        <f>IF('ACT Reading'!B253="","",'SAT EBRW to CBEST R'!$A$2+'SAT EBRW to CBEST R'!$B$2*D253)</f>
        <v/>
      </c>
      <c r="J253" s="11" t="str">
        <f>IF('ACT Reading'!B253="","", IF(I253&lt;20, 20, IF(I253&gt;80, 80, I253)))</f>
        <v/>
      </c>
    </row>
    <row r="254" spans="1:10" x14ac:dyDescent="0.25">
      <c r="A254" s="11">
        <v>253</v>
      </c>
      <c r="B254" s="30"/>
      <c r="C254" s="25" t="str">
        <f t="shared" si="7"/>
        <v/>
      </c>
      <c r="D254" s="11" t="str">
        <f>IF('ACT Reading'!C254="","",IF('ACT Reading'!C254&lt;'ACT E+R to SAT EBRW'!$A$2,'ACT E+R to SAT EBRW'!$B$2,IF('ACT Reading'!C254&gt;'ACT E+R to SAT EBRW'!A$72,'ACT E+R to SAT EBRW'!B$72,VLOOKUP(C254,'ACT E+R to SAT EBRW'!A:B,2,FALSE))))</f>
        <v/>
      </c>
      <c r="E254" s="11" t="str">
        <f>IF('ACT Reading'!B254="","",interceptACTRtoPCR5712_5713+slopeACTRtoPCR5712_5713*B254)</f>
        <v/>
      </c>
      <c r="F254" s="11" t="str">
        <f>IF('ACT Reading'!B254="","", IF(E254&lt;100, 100, IF(E254&gt;200, 200, E254)))</f>
        <v/>
      </c>
      <c r="G254" s="11" t="str">
        <f t="shared" si="6"/>
        <v/>
      </c>
      <c r="H254" s="11" t="str">
        <f>IF('ACT Reading'!B254="","", IF(G254&lt;100, 100, IF(G254&gt;300, 300, G254)))</f>
        <v/>
      </c>
      <c r="I254" s="11" t="str">
        <f>IF('ACT Reading'!B254="","",'SAT EBRW to CBEST R'!$A$2+'SAT EBRW to CBEST R'!$B$2*D254)</f>
        <v/>
      </c>
      <c r="J254" s="11" t="str">
        <f>IF('ACT Reading'!B254="","", IF(I254&lt;20, 20, IF(I254&gt;80, 80, I254)))</f>
        <v/>
      </c>
    </row>
    <row r="255" spans="1:10" x14ac:dyDescent="0.25">
      <c r="A255" s="11">
        <v>254</v>
      </c>
      <c r="B255" s="30"/>
      <c r="C255" s="25" t="str">
        <f t="shared" si="7"/>
        <v/>
      </c>
      <c r="D255" s="11" t="str">
        <f>IF('ACT Reading'!C255="","",IF('ACT Reading'!C255&lt;'ACT E+R to SAT EBRW'!$A$2,'ACT E+R to SAT EBRW'!$B$2,IF('ACT Reading'!C255&gt;'ACT E+R to SAT EBRW'!A$72,'ACT E+R to SAT EBRW'!B$72,VLOOKUP(C255,'ACT E+R to SAT EBRW'!A:B,2,FALSE))))</f>
        <v/>
      </c>
      <c r="E255" s="11" t="str">
        <f>IF('ACT Reading'!B255="","",interceptACTRtoPCR5712_5713+slopeACTRtoPCR5712_5713*B255)</f>
        <v/>
      </c>
      <c r="F255" s="11" t="str">
        <f>IF('ACT Reading'!B255="","", IF(E255&lt;100, 100, IF(E255&gt;200, 200, E255)))</f>
        <v/>
      </c>
      <c r="G255" s="11" t="str">
        <f t="shared" si="6"/>
        <v/>
      </c>
      <c r="H255" s="11" t="str">
        <f>IF('ACT Reading'!B255="","", IF(G255&lt;100, 100, IF(G255&gt;300, 300, G255)))</f>
        <v/>
      </c>
      <c r="I255" s="11" t="str">
        <f>IF('ACT Reading'!B255="","",'SAT EBRW to CBEST R'!$A$2+'SAT EBRW to CBEST R'!$B$2*D255)</f>
        <v/>
      </c>
      <c r="J255" s="11" t="str">
        <f>IF('ACT Reading'!B255="","", IF(I255&lt;20, 20, IF(I255&gt;80, 80, I255)))</f>
        <v/>
      </c>
    </row>
    <row r="256" spans="1:10" x14ac:dyDescent="0.25">
      <c r="A256" s="11">
        <v>255</v>
      </c>
      <c r="B256" s="30"/>
      <c r="C256" s="25" t="str">
        <f t="shared" si="7"/>
        <v/>
      </c>
      <c r="D256" s="11" t="str">
        <f>IF('ACT Reading'!C256="","",IF('ACT Reading'!C256&lt;'ACT E+R to SAT EBRW'!$A$2,'ACT E+R to SAT EBRW'!$B$2,IF('ACT Reading'!C256&gt;'ACT E+R to SAT EBRW'!A$72,'ACT E+R to SAT EBRW'!B$72,VLOOKUP(C256,'ACT E+R to SAT EBRW'!A:B,2,FALSE))))</f>
        <v/>
      </c>
      <c r="E256" s="11" t="str">
        <f>IF('ACT Reading'!B256="","",interceptACTRtoPCR5712_5713+slopeACTRtoPCR5712_5713*B256)</f>
        <v/>
      </c>
      <c r="F256" s="11" t="str">
        <f>IF('ACT Reading'!B256="","", IF(E256&lt;100, 100, IF(E256&gt;200, 200, E256)))</f>
        <v/>
      </c>
      <c r="G256" s="11" t="str">
        <f t="shared" si="6"/>
        <v/>
      </c>
      <c r="H256" s="11" t="str">
        <f>IF('ACT Reading'!B256="","", IF(G256&lt;100, 100, IF(G256&gt;300, 300, G256)))</f>
        <v/>
      </c>
      <c r="I256" s="11" t="str">
        <f>IF('ACT Reading'!B256="","",'SAT EBRW to CBEST R'!$A$2+'SAT EBRW to CBEST R'!$B$2*D256)</f>
        <v/>
      </c>
      <c r="J256" s="11" t="str">
        <f>IF('ACT Reading'!B256="","", IF(I256&lt;20, 20, IF(I256&gt;80, 80, I256)))</f>
        <v/>
      </c>
    </row>
    <row r="257" spans="1:10" x14ac:dyDescent="0.25">
      <c r="A257" s="11">
        <v>256</v>
      </c>
      <c r="B257" s="30"/>
      <c r="C257" s="25" t="str">
        <f t="shared" si="7"/>
        <v/>
      </c>
      <c r="D257" s="11" t="str">
        <f>IF('ACT Reading'!C257="","",IF('ACT Reading'!C257&lt;'ACT E+R to SAT EBRW'!$A$2,'ACT E+R to SAT EBRW'!$B$2,IF('ACT Reading'!C257&gt;'ACT E+R to SAT EBRW'!A$72,'ACT E+R to SAT EBRW'!B$72,VLOOKUP(C257,'ACT E+R to SAT EBRW'!A:B,2,FALSE))))</f>
        <v/>
      </c>
      <c r="E257" s="11" t="str">
        <f>IF('ACT Reading'!B257="","",interceptACTRtoPCR5712_5713+slopeACTRtoPCR5712_5713*B257)</f>
        <v/>
      </c>
      <c r="F257" s="11" t="str">
        <f>IF('ACT Reading'!B257="","", IF(E257&lt;100, 100, IF(E257&gt;200, 200, E257)))</f>
        <v/>
      </c>
      <c r="G257" s="11" t="str">
        <f t="shared" si="6"/>
        <v/>
      </c>
      <c r="H257" s="11" t="str">
        <f>IF('ACT Reading'!B257="","", IF(G257&lt;100, 100, IF(G257&gt;300, 300, G257)))</f>
        <v/>
      </c>
      <c r="I257" s="11" t="str">
        <f>IF('ACT Reading'!B257="","",'SAT EBRW to CBEST R'!$A$2+'SAT EBRW to CBEST R'!$B$2*D257)</f>
        <v/>
      </c>
      <c r="J257" s="11" t="str">
        <f>IF('ACT Reading'!B257="","", IF(I257&lt;20, 20, IF(I257&gt;80, 80, I257)))</f>
        <v/>
      </c>
    </row>
    <row r="258" spans="1:10" x14ac:dyDescent="0.25">
      <c r="A258" s="11">
        <v>257</v>
      </c>
      <c r="B258" s="30"/>
      <c r="C258" s="25" t="str">
        <f t="shared" si="7"/>
        <v/>
      </c>
      <c r="D258" s="11" t="str">
        <f>IF('ACT Reading'!C258="","",IF('ACT Reading'!C258&lt;'ACT E+R to SAT EBRW'!$A$2,'ACT E+R to SAT EBRW'!$B$2,IF('ACT Reading'!C258&gt;'ACT E+R to SAT EBRW'!A$72,'ACT E+R to SAT EBRW'!B$72,VLOOKUP(C258,'ACT E+R to SAT EBRW'!A:B,2,FALSE))))</f>
        <v/>
      </c>
      <c r="E258" s="11" t="str">
        <f>IF('ACT Reading'!B258="","",interceptACTRtoPCR5712_5713+slopeACTRtoPCR5712_5713*B258)</f>
        <v/>
      </c>
      <c r="F258" s="11" t="str">
        <f>IF('ACT Reading'!B258="","", IF(E258&lt;100, 100, IF(E258&gt;200, 200, E258)))</f>
        <v/>
      </c>
      <c r="G258" s="11" t="str">
        <f t="shared" ref="G258:G321" si="8">IF(B258="","",IF(B258&gt;=19, upperinterceptACTRtoPAAR200_210+B258*upperslopeACTRtoPAAR200_210, lowerinterceptACTRtoPAAR200_210+B258*lowerslopeACTRtoPAAR200_210))</f>
        <v/>
      </c>
      <c r="H258" s="11" t="str">
        <f>IF('ACT Reading'!B258="","", IF(G258&lt;100, 100, IF(G258&gt;300, 300, G258)))</f>
        <v/>
      </c>
      <c r="I258" s="11" t="str">
        <f>IF('ACT Reading'!B258="","",'SAT EBRW to CBEST R'!$A$2+'SAT EBRW to CBEST R'!$B$2*D258)</f>
        <v/>
      </c>
      <c r="J258" s="11" t="str">
        <f>IF('ACT Reading'!B258="","", IF(I258&lt;20, 20, IF(I258&gt;80, 80, I258)))</f>
        <v/>
      </c>
    </row>
    <row r="259" spans="1:10" x14ac:dyDescent="0.25">
      <c r="A259" s="11">
        <v>258</v>
      </c>
      <c r="B259" s="30"/>
      <c r="C259" s="25" t="str">
        <f t="shared" ref="C259:C322" si="9">IF(ISBLANK(B259), "", 2*B259)</f>
        <v/>
      </c>
      <c r="D259" s="11" t="str">
        <f>IF('ACT Reading'!C259="","",IF('ACT Reading'!C259&lt;'ACT E+R to SAT EBRW'!$A$2,'ACT E+R to SAT EBRW'!$B$2,IF('ACT Reading'!C259&gt;'ACT E+R to SAT EBRW'!A$72,'ACT E+R to SAT EBRW'!B$72,VLOOKUP(C259,'ACT E+R to SAT EBRW'!A:B,2,FALSE))))</f>
        <v/>
      </c>
      <c r="E259" s="11" t="str">
        <f>IF('ACT Reading'!B259="","",interceptACTRtoPCR5712_5713+slopeACTRtoPCR5712_5713*B259)</f>
        <v/>
      </c>
      <c r="F259" s="11" t="str">
        <f>IF('ACT Reading'!B259="","", IF(E259&lt;100, 100, IF(E259&gt;200, 200, E259)))</f>
        <v/>
      </c>
      <c r="G259" s="11" t="str">
        <f t="shared" si="8"/>
        <v/>
      </c>
      <c r="H259" s="11" t="str">
        <f>IF('ACT Reading'!B259="","", IF(G259&lt;100, 100, IF(G259&gt;300, 300, G259)))</f>
        <v/>
      </c>
      <c r="I259" s="11" t="str">
        <f>IF('ACT Reading'!B259="","",'SAT EBRW to CBEST R'!$A$2+'SAT EBRW to CBEST R'!$B$2*D259)</f>
        <v/>
      </c>
      <c r="J259" s="11" t="str">
        <f>IF('ACT Reading'!B259="","", IF(I259&lt;20, 20, IF(I259&gt;80, 80, I259)))</f>
        <v/>
      </c>
    </row>
    <row r="260" spans="1:10" x14ac:dyDescent="0.25">
      <c r="A260" s="11">
        <v>259</v>
      </c>
      <c r="B260" s="30"/>
      <c r="C260" s="25" t="str">
        <f t="shared" si="9"/>
        <v/>
      </c>
      <c r="D260" s="11" t="str">
        <f>IF('ACT Reading'!C260="","",IF('ACT Reading'!C260&lt;'ACT E+R to SAT EBRW'!$A$2,'ACT E+R to SAT EBRW'!$B$2,IF('ACT Reading'!C260&gt;'ACT E+R to SAT EBRW'!A$72,'ACT E+R to SAT EBRW'!B$72,VLOOKUP(C260,'ACT E+R to SAT EBRW'!A:B,2,FALSE))))</f>
        <v/>
      </c>
      <c r="E260" s="11" t="str">
        <f>IF('ACT Reading'!B260="","",interceptACTRtoPCR5712_5713+slopeACTRtoPCR5712_5713*B260)</f>
        <v/>
      </c>
      <c r="F260" s="11" t="str">
        <f>IF('ACT Reading'!B260="","", IF(E260&lt;100, 100, IF(E260&gt;200, 200, E260)))</f>
        <v/>
      </c>
      <c r="G260" s="11" t="str">
        <f t="shared" si="8"/>
        <v/>
      </c>
      <c r="H260" s="11" t="str">
        <f>IF('ACT Reading'!B260="","", IF(G260&lt;100, 100, IF(G260&gt;300, 300, G260)))</f>
        <v/>
      </c>
      <c r="I260" s="11" t="str">
        <f>IF('ACT Reading'!B260="","",'SAT EBRW to CBEST R'!$A$2+'SAT EBRW to CBEST R'!$B$2*D260)</f>
        <v/>
      </c>
      <c r="J260" s="11" t="str">
        <f>IF('ACT Reading'!B260="","", IF(I260&lt;20, 20, IF(I260&gt;80, 80, I260)))</f>
        <v/>
      </c>
    </row>
    <row r="261" spans="1:10" x14ac:dyDescent="0.25">
      <c r="A261" s="11">
        <v>260</v>
      </c>
      <c r="B261" s="30"/>
      <c r="C261" s="25" t="str">
        <f t="shared" si="9"/>
        <v/>
      </c>
      <c r="D261" s="11" t="str">
        <f>IF('ACT Reading'!C261="","",IF('ACT Reading'!C261&lt;'ACT E+R to SAT EBRW'!$A$2,'ACT E+R to SAT EBRW'!$B$2,IF('ACT Reading'!C261&gt;'ACT E+R to SAT EBRW'!A$72,'ACT E+R to SAT EBRW'!B$72,VLOOKUP(C261,'ACT E+R to SAT EBRW'!A:B,2,FALSE))))</f>
        <v/>
      </c>
      <c r="E261" s="11" t="str">
        <f>IF('ACT Reading'!B261="","",interceptACTRtoPCR5712_5713+slopeACTRtoPCR5712_5713*B261)</f>
        <v/>
      </c>
      <c r="F261" s="11" t="str">
        <f>IF('ACT Reading'!B261="","", IF(E261&lt;100, 100, IF(E261&gt;200, 200, E261)))</f>
        <v/>
      </c>
      <c r="G261" s="11" t="str">
        <f t="shared" si="8"/>
        <v/>
      </c>
      <c r="H261" s="11" t="str">
        <f>IF('ACT Reading'!B261="","", IF(G261&lt;100, 100, IF(G261&gt;300, 300, G261)))</f>
        <v/>
      </c>
      <c r="I261" s="11" t="str">
        <f>IF('ACT Reading'!B261="","",'SAT EBRW to CBEST R'!$A$2+'SAT EBRW to CBEST R'!$B$2*D261)</f>
        <v/>
      </c>
      <c r="J261" s="11" t="str">
        <f>IF('ACT Reading'!B261="","", IF(I261&lt;20, 20, IF(I261&gt;80, 80, I261)))</f>
        <v/>
      </c>
    </row>
    <row r="262" spans="1:10" x14ac:dyDescent="0.25">
      <c r="A262" s="11">
        <v>261</v>
      </c>
      <c r="B262" s="30"/>
      <c r="C262" s="25" t="str">
        <f t="shared" si="9"/>
        <v/>
      </c>
      <c r="D262" s="11" t="str">
        <f>IF('ACT Reading'!C262="","",IF('ACT Reading'!C262&lt;'ACT E+R to SAT EBRW'!$A$2,'ACT E+R to SAT EBRW'!$B$2,IF('ACT Reading'!C262&gt;'ACT E+R to SAT EBRW'!A$72,'ACT E+R to SAT EBRW'!B$72,VLOOKUP(C262,'ACT E+R to SAT EBRW'!A:B,2,FALSE))))</f>
        <v/>
      </c>
      <c r="E262" s="11" t="str">
        <f>IF('ACT Reading'!B262="","",interceptACTRtoPCR5712_5713+slopeACTRtoPCR5712_5713*B262)</f>
        <v/>
      </c>
      <c r="F262" s="11" t="str">
        <f>IF('ACT Reading'!B262="","", IF(E262&lt;100, 100, IF(E262&gt;200, 200, E262)))</f>
        <v/>
      </c>
      <c r="G262" s="11" t="str">
        <f t="shared" si="8"/>
        <v/>
      </c>
      <c r="H262" s="11" t="str">
        <f>IF('ACT Reading'!B262="","", IF(G262&lt;100, 100, IF(G262&gt;300, 300, G262)))</f>
        <v/>
      </c>
      <c r="I262" s="11" t="str">
        <f>IF('ACT Reading'!B262="","",'SAT EBRW to CBEST R'!$A$2+'SAT EBRW to CBEST R'!$B$2*D262)</f>
        <v/>
      </c>
      <c r="J262" s="11" t="str">
        <f>IF('ACT Reading'!B262="","", IF(I262&lt;20, 20, IF(I262&gt;80, 80, I262)))</f>
        <v/>
      </c>
    </row>
    <row r="263" spans="1:10" x14ac:dyDescent="0.25">
      <c r="A263" s="11">
        <v>262</v>
      </c>
      <c r="B263" s="30"/>
      <c r="C263" s="25" t="str">
        <f t="shared" si="9"/>
        <v/>
      </c>
      <c r="D263" s="11" t="str">
        <f>IF('ACT Reading'!C263="","",IF('ACT Reading'!C263&lt;'ACT E+R to SAT EBRW'!$A$2,'ACT E+R to SAT EBRW'!$B$2,IF('ACT Reading'!C263&gt;'ACT E+R to SAT EBRW'!A$72,'ACT E+R to SAT EBRW'!B$72,VLOOKUP(C263,'ACT E+R to SAT EBRW'!A:B,2,FALSE))))</f>
        <v/>
      </c>
      <c r="E263" s="11" t="str">
        <f>IF('ACT Reading'!B263="","",interceptACTRtoPCR5712_5713+slopeACTRtoPCR5712_5713*B263)</f>
        <v/>
      </c>
      <c r="F263" s="11" t="str">
        <f>IF('ACT Reading'!B263="","", IF(E263&lt;100, 100, IF(E263&gt;200, 200, E263)))</f>
        <v/>
      </c>
      <c r="G263" s="11" t="str">
        <f t="shared" si="8"/>
        <v/>
      </c>
      <c r="H263" s="11" t="str">
        <f>IF('ACT Reading'!B263="","", IF(G263&lt;100, 100, IF(G263&gt;300, 300, G263)))</f>
        <v/>
      </c>
      <c r="I263" s="11" t="str">
        <f>IF('ACT Reading'!B263="","",'SAT EBRW to CBEST R'!$A$2+'SAT EBRW to CBEST R'!$B$2*D263)</f>
        <v/>
      </c>
      <c r="J263" s="11" t="str">
        <f>IF('ACT Reading'!B263="","", IF(I263&lt;20, 20, IF(I263&gt;80, 80, I263)))</f>
        <v/>
      </c>
    </row>
    <row r="264" spans="1:10" x14ac:dyDescent="0.25">
      <c r="A264" s="11">
        <v>263</v>
      </c>
      <c r="B264" s="30"/>
      <c r="C264" s="25" t="str">
        <f t="shared" si="9"/>
        <v/>
      </c>
      <c r="D264" s="11" t="str">
        <f>IF('ACT Reading'!C264="","",IF('ACT Reading'!C264&lt;'ACT E+R to SAT EBRW'!$A$2,'ACT E+R to SAT EBRW'!$B$2,IF('ACT Reading'!C264&gt;'ACT E+R to SAT EBRW'!A$72,'ACT E+R to SAT EBRW'!B$72,VLOOKUP(C264,'ACT E+R to SAT EBRW'!A:B,2,FALSE))))</f>
        <v/>
      </c>
      <c r="E264" s="11" t="str">
        <f>IF('ACT Reading'!B264="","",interceptACTRtoPCR5712_5713+slopeACTRtoPCR5712_5713*B264)</f>
        <v/>
      </c>
      <c r="F264" s="11" t="str">
        <f>IF('ACT Reading'!B264="","", IF(E264&lt;100, 100, IF(E264&gt;200, 200, E264)))</f>
        <v/>
      </c>
      <c r="G264" s="11" t="str">
        <f t="shared" si="8"/>
        <v/>
      </c>
      <c r="H264" s="11" t="str">
        <f>IF('ACT Reading'!B264="","", IF(G264&lt;100, 100, IF(G264&gt;300, 300, G264)))</f>
        <v/>
      </c>
      <c r="I264" s="11" t="str">
        <f>IF('ACT Reading'!B264="","",'SAT EBRW to CBEST R'!$A$2+'SAT EBRW to CBEST R'!$B$2*D264)</f>
        <v/>
      </c>
      <c r="J264" s="11" t="str">
        <f>IF('ACT Reading'!B264="","", IF(I264&lt;20, 20, IF(I264&gt;80, 80, I264)))</f>
        <v/>
      </c>
    </row>
    <row r="265" spans="1:10" x14ac:dyDescent="0.25">
      <c r="A265" s="11">
        <v>264</v>
      </c>
      <c r="B265" s="30"/>
      <c r="C265" s="25" t="str">
        <f t="shared" si="9"/>
        <v/>
      </c>
      <c r="D265" s="11" t="str">
        <f>IF('ACT Reading'!C265="","",IF('ACT Reading'!C265&lt;'ACT E+R to SAT EBRW'!$A$2,'ACT E+R to SAT EBRW'!$B$2,IF('ACT Reading'!C265&gt;'ACT E+R to SAT EBRW'!A$72,'ACT E+R to SAT EBRW'!B$72,VLOOKUP(C265,'ACT E+R to SAT EBRW'!A:B,2,FALSE))))</f>
        <v/>
      </c>
      <c r="E265" s="11" t="str">
        <f>IF('ACT Reading'!B265="","",interceptACTRtoPCR5712_5713+slopeACTRtoPCR5712_5713*B265)</f>
        <v/>
      </c>
      <c r="F265" s="11" t="str">
        <f>IF('ACT Reading'!B265="","", IF(E265&lt;100, 100, IF(E265&gt;200, 200, E265)))</f>
        <v/>
      </c>
      <c r="G265" s="11" t="str">
        <f t="shared" si="8"/>
        <v/>
      </c>
      <c r="H265" s="11" t="str">
        <f>IF('ACT Reading'!B265="","", IF(G265&lt;100, 100, IF(G265&gt;300, 300, G265)))</f>
        <v/>
      </c>
      <c r="I265" s="11" t="str">
        <f>IF('ACT Reading'!B265="","",'SAT EBRW to CBEST R'!$A$2+'SAT EBRW to CBEST R'!$B$2*D265)</f>
        <v/>
      </c>
      <c r="J265" s="11" t="str">
        <f>IF('ACT Reading'!B265="","", IF(I265&lt;20, 20, IF(I265&gt;80, 80, I265)))</f>
        <v/>
      </c>
    </row>
    <row r="266" spans="1:10" x14ac:dyDescent="0.25">
      <c r="A266" s="11">
        <v>265</v>
      </c>
      <c r="B266" s="30"/>
      <c r="C266" s="25" t="str">
        <f t="shared" si="9"/>
        <v/>
      </c>
      <c r="D266" s="11" t="str">
        <f>IF('ACT Reading'!C266="","",IF('ACT Reading'!C266&lt;'ACT E+R to SAT EBRW'!$A$2,'ACT E+R to SAT EBRW'!$B$2,IF('ACT Reading'!C266&gt;'ACT E+R to SAT EBRW'!A$72,'ACT E+R to SAT EBRW'!B$72,VLOOKUP(C266,'ACT E+R to SAT EBRW'!A:B,2,FALSE))))</f>
        <v/>
      </c>
      <c r="E266" s="11" t="str">
        <f>IF('ACT Reading'!B266="","",interceptACTRtoPCR5712_5713+slopeACTRtoPCR5712_5713*B266)</f>
        <v/>
      </c>
      <c r="F266" s="11" t="str">
        <f>IF('ACT Reading'!B266="","", IF(E266&lt;100, 100, IF(E266&gt;200, 200, E266)))</f>
        <v/>
      </c>
      <c r="G266" s="11" t="str">
        <f t="shared" si="8"/>
        <v/>
      </c>
      <c r="H266" s="11" t="str">
        <f>IF('ACT Reading'!B266="","", IF(G266&lt;100, 100, IF(G266&gt;300, 300, G266)))</f>
        <v/>
      </c>
      <c r="I266" s="11" t="str">
        <f>IF('ACT Reading'!B266="","",'SAT EBRW to CBEST R'!$A$2+'SAT EBRW to CBEST R'!$B$2*D266)</f>
        <v/>
      </c>
      <c r="J266" s="11" t="str">
        <f>IF('ACT Reading'!B266="","", IF(I266&lt;20, 20, IF(I266&gt;80, 80, I266)))</f>
        <v/>
      </c>
    </row>
    <row r="267" spans="1:10" x14ac:dyDescent="0.25">
      <c r="A267" s="11">
        <v>266</v>
      </c>
      <c r="B267" s="30"/>
      <c r="C267" s="25" t="str">
        <f t="shared" si="9"/>
        <v/>
      </c>
      <c r="D267" s="11" t="str">
        <f>IF('ACT Reading'!C267="","",IF('ACT Reading'!C267&lt;'ACT E+R to SAT EBRW'!$A$2,'ACT E+R to SAT EBRW'!$B$2,IF('ACT Reading'!C267&gt;'ACT E+R to SAT EBRW'!A$72,'ACT E+R to SAT EBRW'!B$72,VLOOKUP(C267,'ACT E+R to SAT EBRW'!A:B,2,FALSE))))</f>
        <v/>
      </c>
      <c r="E267" s="11" t="str">
        <f>IF('ACT Reading'!B267="","",interceptACTRtoPCR5712_5713+slopeACTRtoPCR5712_5713*B267)</f>
        <v/>
      </c>
      <c r="F267" s="11" t="str">
        <f>IF('ACT Reading'!B267="","", IF(E267&lt;100, 100, IF(E267&gt;200, 200, E267)))</f>
        <v/>
      </c>
      <c r="G267" s="11" t="str">
        <f t="shared" si="8"/>
        <v/>
      </c>
      <c r="H267" s="11" t="str">
        <f>IF('ACT Reading'!B267="","", IF(G267&lt;100, 100, IF(G267&gt;300, 300, G267)))</f>
        <v/>
      </c>
      <c r="I267" s="11" t="str">
        <f>IF('ACT Reading'!B267="","",'SAT EBRW to CBEST R'!$A$2+'SAT EBRW to CBEST R'!$B$2*D267)</f>
        <v/>
      </c>
      <c r="J267" s="11" t="str">
        <f>IF('ACT Reading'!B267="","", IF(I267&lt;20, 20, IF(I267&gt;80, 80, I267)))</f>
        <v/>
      </c>
    </row>
    <row r="268" spans="1:10" x14ac:dyDescent="0.25">
      <c r="A268" s="11">
        <v>267</v>
      </c>
      <c r="B268" s="30"/>
      <c r="C268" s="25" t="str">
        <f t="shared" si="9"/>
        <v/>
      </c>
      <c r="D268" s="11" t="str">
        <f>IF('ACT Reading'!C268="","",IF('ACT Reading'!C268&lt;'ACT E+R to SAT EBRW'!$A$2,'ACT E+R to SAT EBRW'!$B$2,IF('ACT Reading'!C268&gt;'ACT E+R to SAT EBRW'!A$72,'ACT E+R to SAT EBRW'!B$72,VLOOKUP(C268,'ACT E+R to SAT EBRW'!A:B,2,FALSE))))</f>
        <v/>
      </c>
      <c r="E268" s="11" t="str">
        <f>IF('ACT Reading'!B268="","",interceptACTRtoPCR5712_5713+slopeACTRtoPCR5712_5713*B268)</f>
        <v/>
      </c>
      <c r="F268" s="11" t="str">
        <f>IF('ACT Reading'!B268="","", IF(E268&lt;100, 100, IF(E268&gt;200, 200, E268)))</f>
        <v/>
      </c>
      <c r="G268" s="11" t="str">
        <f t="shared" si="8"/>
        <v/>
      </c>
      <c r="H268" s="11" t="str">
        <f>IF('ACT Reading'!B268="","", IF(G268&lt;100, 100, IF(G268&gt;300, 300, G268)))</f>
        <v/>
      </c>
      <c r="I268" s="11" t="str">
        <f>IF('ACT Reading'!B268="","",'SAT EBRW to CBEST R'!$A$2+'SAT EBRW to CBEST R'!$B$2*D268)</f>
        <v/>
      </c>
      <c r="J268" s="11" t="str">
        <f>IF('ACT Reading'!B268="","", IF(I268&lt;20, 20, IF(I268&gt;80, 80, I268)))</f>
        <v/>
      </c>
    </row>
    <row r="269" spans="1:10" x14ac:dyDescent="0.25">
      <c r="A269" s="11">
        <v>268</v>
      </c>
      <c r="B269" s="30"/>
      <c r="C269" s="25" t="str">
        <f t="shared" si="9"/>
        <v/>
      </c>
      <c r="D269" s="11" t="str">
        <f>IF('ACT Reading'!C269="","",IF('ACT Reading'!C269&lt;'ACT E+R to SAT EBRW'!$A$2,'ACT E+R to SAT EBRW'!$B$2,IF('ACT Reading'!C269&gt;'ACT E+R to SAT EBRW'!A$72,'ACT E+R to SAT EBRW'!B$72,VLOOKUP(C269,'ACT E+R to SAT EBRW'!A:B,2,FALSE))))</f>
        <v/>
      </c>
      <c r="E269" s="11" t="str">
        <f>IF('ACT Reading'!B269="","",interceptACTRtoPCR5712_5713+slopeACTRtoPCR5712_5713*B269)</f>
        <v/>
      </c>
      <c r="F269" s="11" t="str">
        <f>IF('ACT Reading'!B269="","", IF(E269&lt;100, 100, IF(E269&gt;200, 200, E269)))</f>
        <v/>
      </c>
      <c r="G269" s="11" t="str">
        <f t="shared" si="8"/>
        <v/>
      </c>
      <c r="H269" s="11" t="str">
        <f>IF('ACT Reading'!B269="","", IF(G269&lt;100, 100, IF(G269&gt;300, 300, G269)))</f>
        <v/>
      </c>
      <c r="I269" s="11" t="str">
        <f>IF('ACT Reading'!B269="","",'SAT EBRW to CBEST R'!$A$2+'SAT EBRW to CBEST R'!$B$2*D269)</f>
        <v/>
      </c>
      <c r="J269" s="11" t="str">
        <f>IF('ACT Reading'!B269="","", IF(I269&lt;20, 20, IF(I269&gt;80, 80, I269)))</f>
        <v/>
      </c>
    </row>
    <row r="270" spans="1:10" x14ac:dyDescent="0.25">
      <c r="A270" s="11">
        <v>269</v>
      </c>
      <c r="B270" s="30"/>
      <c r="C270" s="25" t="str">
        <f t="shared" si="9"/>
        <v/>
      </c>
      <c r="D270" s="11" t="str">
        <f>IF('ACT Reading'!C270="","",IF('ACT Reading'!C270&lt;'ACT E+R to SAT EBRW'!$A$2,'ACT E+R to SAT EBRW'!$B$2,IF('ACT Reading'!C270&gt;'ACT E+R to SAT EBRW'!A$72,'ACT E+R to SAT EBRW'!B$72,VLOOKUP(C270,'ACT E+R to SAT EBRW'!A:B,2,FALSE))))</f>
        <v/>
      </c>
      <c r="E270" s="11" t="str">
        <f>IF('ACT Reading'!B270="","",interceptACTRtoPCR5712_5713+slopeACTRtoPCR5712_5713*B270)</f>
        <v/>
      </c>
      <c r="F270" s="11" t="str">
        <f>IF('ACT Reading'!B270="","", IF(E270&lt;100, 100, IF(E270&gt;200, 200, E270)))</f>
        <v/>
      </c>
      <c r="G270" s="11" t="str">
        <f t="shared" si="8"/>
        <v/>
      </c>
      <c r="H270" s="11" t="str">
        <f>IF('ACT Reading'!B270="","", IF(G270&lt;100, 100, IF(G270&gt;300, 300, G270)))</f>
        <v/>
      </c>
      <c r="I270" s="11" t="str">
        <f>IF('ACT Reading'!B270="","",'SAT EBRW to CBEST R'!$A$2+'SAT EBRW to CBEST R'!$B$2*D270)</f>
        <v/>
      </c>
      <c r="J270" s="11" t="str">
        <f>IF('ACT Reading'!B270="","", IF(I270&lt;20, 20, IF(I270&gt;80, 80, I270)))</f>
        <v/>
      </c>
    </row>
    <row r="271" spans="1:10" x14ac:dyDescent="0.25">
      <c r="A271" s="11">
        <v>270</v>
      </c>
      <c r="B271" s="30"/>
      <c r="C271" s="25" t="str">
        <f t="shared" si="9"/>
        <v/>
      </c>
      <c r="D271" s="11" t="str">
        <f>IF('ACT Reading'!C271="","",IF('ACT Reading'!C271&lt;'ACT E+R to SAT EBRW'!$A$2,'ACT E+R to SAT EBRW'!$B$2,IF('ACT Reading'!C271&gt;'ACT E+R to SAT EBRW'!A$72,'ACT E+R to SAT EBRW'!B$72,VLOOKUP(C271,'ACT E+R to SAT EBRW'!A:B,2,FALSE))))</f>
        <v/>
      </c>
      <c r="E271" s="11" t="str">
        <f>IF('ACT Reading'!B271="","",interceptACTRtoPCR5712_5713+slopeACTRtoPCR5712_5713*B271)</f>
        <v/>
      </c>
      <c r="F271" s="11" t="str">
        <f>IF('ACT Reading'!B271="","", IF(E271&lt;100, 100, IF(E271&gt;200, 200, E271)))</f>
        <v/>
      </c>
      <c r="G271" s="11" t="str">
        <f t="shared" si="8"/>
        <v/>
      </c>
      <c r="H271" s="11" t="str">
        <f>IF('ACT Reading'!B271="","", IF(G271&lt;100, 100, IF(G271&gt;300, 300, G271)))</f>
        <v/>
      </c>
      <c r="I271" s="11" t="str">
        <f>IF('ACT Reading'!B271="","",'SAT EBRW to CBEST R'!$A$2+'SAT EBRW to CBEST R'!$B$2*D271)</f>
        <v/>
      </c>
      <c r="J271" s="11" t="str">
        <f>IF('ACT Reading'!B271="","", IF(I271&lt;20, 20, IF(I271&gt;80, 80, I271)))</f>
        <v/>
      </c>
    </row>
    <row r="272" spans="1:10" x14ac:dyDescent="0.25">
      <c r="A272" s="11">
        <v>271</v>
      </c>
      <c r="B272" s="30"/>
      <c r="C272" s="25" t="str">
        <f t="shared" si="9"/>
        <v/>
      </c>
      <c r="D272" s="11" t="str">
        <f>IF('ACT Reading'!C272="","",IF('ACT Reading'!C272&lt;'ACT E+R to SAT EBRW'!$A$2,'ACT E+R to SAT EBRW'!$B$2,IF('ACT Reading'!C272&gt;'ACT E+R to SAT EBRW'!A$72,'ACT E+R to SAT EBRW'!B$72,VLOOKUP(C272,'ACT E+R to SAT EBRW'!A:B,2,FALSE))))</f>
        <v/>
      </c>
      <c r="E272" s="11" t="str">
        <f>IF('ACT Reading'!B272="","",interceptACTRtoPCR5712_5713+slopeACTRtoPCR5712_5713*B272)</f>
        <v/>
      </c>
      <c r="F272" s="11" t="str">
        <f>IF('ACT Reading'!B272="","", IF(E272&lt;100, 100, IF(E272&gt;200, 200, E272)))</f>
        <v/>
      </c>
      <c r="G272" s="11" t="str">
        <f t="shared" si="8"/>
        <v/>
      </c>
      <c r="H272" s="11" t="str">
        <f>IF('ACT Reading'!B272="","", IF(G272&lt;100, 100, IF(G272&gt;300, 300, G272)))</f>
        <v/>
      </c>
      <c r="I272" s="11" t="str">
        <f>IF('ACT Reading'!B272="","",'SAT EBRW to CBEST R'!$A$2+'SAT EBRW to CBEST R'!$B$2*D272)</f>
        <v/>
      </c>
      <c r="J272" s="11" t="str">
        <f>IF('ACT Reading'!B272="","", IF(I272&lt;20, 20, IF(I272&gt;80, 80, I272)))</f>
        <v/>
      </c>
    </row>
    <row r="273" spans="1:10" x14ac:dyDescent="0.25">
      <c r="A273" s="11">
        <v>272</v>
      </c>
      <c r="B273" s="30"/>
      <c r="C273" s="25" t="str">
        <f t="shared" si="9"/>
        <v/>
      </c>
      <c r="D273" s="11" t="str">
        <f>IF('ACT Reading'!C273="","",IF('ACT Reading'!C273&lt;'ACT E+R to SAT EBRW'!$A$2,'ACT E+R to SAT EBRW'!$B$2,IF('ACT Reading'!C273&gt;'ACT E+R to SAT EBRW'!A$72,'ACT E+R to SAT EBRW'!B$72,VLOOKUP(C273,'ACT E+R to SAT EBRW'!A:B,2,FALSE))))</f>
        <v/>
      </c>
      <c r="E273" s="11" t="str">
        <f>IF('ACT Reading'!B273="","",interceptACTRtoPCR5712_5713+slopeACTRtoPCR5712_5713*B273)</f>
        <v/>
      </c>
      <c r="F273" s="11" t="str">
        <f>IF('ACT Reading'!B273="","", IF(E273&lt;100, 100, IF(E273&gt;200, 200, E273)))</f>
        <v/>
      </c>
      <c r="G273" s="11" t="str">
        <f t="shared" si="8"/>
        <v/>
      </c>
      <c r="H273" s="11" t="str">
        <f>IF('ACT Reading'!B273="","", IF(G273&lt;100, 100, IF(G273&gt;300, 300, G273)))</f>
        <v/>
      </c>
      <c r="I273" s="11" t="str">
        <f>IF('ACT Reading'!B273="","",'SAT EBRW to CBEST R'!$A$2+'SAT EBRW to CBEST R'!$B$2*D273)</f>
        <v/>
      </c>
      <c r="J273" s="11" t="str">
        <f>IF('ACT Reading'!B273="","", IF(I273&lt;20, 20, IF(I273&gt;80, 80, I273)))</f>
        <v/>
      </c>
    </row>
    <row r="274" spans="1:10" x14ac:dyDescent="0.25">
      <c r="A274" s="11">
        <v>273</v>
      </c>
      <c r="B274" s="30"/>
      <c r="C274" s="25" t="str">
        <f t="shared" si="9"/>
        <v/>
      </c>
      <c r="D274" s="11" t="str">
        <f>IF('ACT Reading'!C274="","",IF('ACT Reading'!C274&lt;'ACT E+R to SAT EBRW'!$A$2,'ACT E+R to SAT EBRW'!$B$2,IF('ACT Reading'!C274&gt;'ACT E+R to SAT EBRW'!A$72,'ACT E+R to SAT EBRW'!B$72,VLOOKUP(C274,'ACT E+R to SAT EBRW'!A:B,2,FALSE))))</f>
        <v/>
      </c>
      <c r="E274" s="11" t="str">
        <f>IF('ACT Reading'!B274="","",interceptACTRtoPCR5712_5713+slopeACTRtoPCR5712_5713*B274)</f>
        <v/>
      </c>
      <c r="F274" s="11" t="str">
        <f>IF('ACT Reading'!B274="","", IF(E274&lt;100, 100, IF(E274&gt;200, 200, E274)))</f>
        <v/>
      </c>
      <c r="G274" s="11" t="str">
        <f t="shared" si="8"/>
        <v/>
      </c>
      <c r="H274" s="11" t="str">
        <f>IF('ACT Reading'!B274="","", IF(G274&lt;100, 100, IF(G274&gt;300, 300, G274)))</f>
        <v/>
      </c>
      <c r="I274" s="11" t="str">
        <f>IF('ACT Reading'!B274="","",'SAT EBRW to CBEST R'!$A$2+'SAT EBRW to CBEST R'!$B$2*D274)</f>
        <v/>
      </c>
      <c r="J274" s="11" t="str">
        <f>IF('ACT Reading'!B274="","", IF(I274&lt;20, 20, IF(I274&gt;80, 80, I274)))</f>
        <v/>
      </c>
    </row>
    <row r="275" spans="1:10" x14ac:dyDescent="0.25">
      <c r="A275" s="11">
        <v>274</v>
      </c>
      <c r="B275" s="30"/>
      <c r="C275" s="25" t="str">
        <f t="shared" si="9"/>
        <v/>
      </c>
      <c r="D275" s="11" t="str">
        <f>IF('ACT Reading'!C275="","",IF('ACT Reading'!C275&lt;'ACT E+R to SAT EBRW'!$A$2,'ACT E+R to SAT EBRW'!$B$2,IF('ACT Reading'!C275&gt;'ACT E+R to SAT EBRW'!A$72,'ACT E+R to SAT EBRW'!B$72,VLOOKUP(C275,'ACT E+R to SAT EBRW'!A:B,2,FALSE))))</f>
        <v/>
      </c>
      <c r="E275" s="11" t="str">
        <f>IF('ACT Reading'!B275="","",interceptACTRtoPCR5712_5713+slopeACTRtoPCR5712_5713*B275)</f>
        <v/>
      </c>
      <c r="F275" s="11" t="str">
        <f>IF('ACT Reading'!B275="","", IF(E275&lt;100, 100, IF(E275&gt;200, 200, E275)))</f>
        <v/>
      </c>
      <c r="G275" s="11" t="str">
        <f t="shared" si="8"/>
        <v/>
      </c>
      <c r="H275" s="11" t="str">
        <f>IF('ACT Reading'!B275="","", IF(G275&lt;100, 100, IF(G275&gt;300, 300, G275)))</f>
        <v/>
      </c>
      <c r="I275" s="11" t="str">
        <f>IF('ACT Reading'!B275="","",'SAT EBRW to CBEST R'!$A$2+'SAT EBRW to CBEST R'!$B$2*D275)</f>
        <v/>
      </c>
      <c r="J275" s="11" t="str">
        <f>IF('ACT Reading'!B275="","", IF(I275&lt;20, 20, IF(I275&gt;80, 80, I275)))</f>
        <v/>
      </c>
    </row>
    <row r="276" spans="1:10" x14ac:dyDescent="0.25">
      <c r="A276" s="11">
        <v>275</v>
      </c>
      <c r="B276" s="30"/>
      <c r="C276" s="25" t="str">
        <f t="shared" si="9"/>
        <v/>
      </c>
      <c r="D276" s="11" t="str">
        <f>IF('ACT Reading'!C276="","",IF('ACT Reading'!C276&lt;'ACT E+R to SAT EBRW'!$A$2,'ACT E+R to SAT EBRW'!$B$2,IF('ACT Reading'!C276&gt;'ACT E+R to SAT EBRW'!A$72,'ACT E+R to SAT EBRW'!B$72,VLOOKUP(C276,'ACT E+R to SAT EBRW'!A:B,2,FALSE))))</f>
        <v/>
      </c>
      <c r="E276" s="11" t="str">
        <f>IF('ACT Reading'!B276="","",interceptACTRtoPCR5712_5713+slopeACTRtoPCR5712_5713*B276)</f>
        <v/>
      </c>
      <c r="F276" s="11" t="str">
        <f>IF('ACT Reading'!B276="","", IF(E276&lt;100, 100, IF(E276&gt;200, 200, E276)))</f>
        <v/>
      </c>
      <c r="G276" s="11" t="str">
        <f t="shared" si="8"/>
        <v/>
      </c>
      <c r="H276" s="11" t="str">
        <f>IF('ACT Reading'!B276="","", IF(G276&lt;100, 100, IF(G276&gt;300, 300, G276)))</f>
        <v/>
      </c>
      <c r="I276" s="11" t="str">
        <f>IF('ACT Reading'!B276="","",'SAT EBRW to CBEST R'!$A$2+'SAT EBRW to CBEST R'!$B$2*D276)</f>
        <v/>
      </c>
      <c r="J276" s="11" t="str">
        <f>IF('ACT Reading'!B276="","", IF(I276&lt;20, 20, IF(I276&gt;80, 80, I276)))</f>
        <v/>
      </c>
    </row>
    <row r="277" spans="1:10" x14ac:dyDescent="0.25">
      <c r="A277" s="11">
        <v>276</v>
      </c>
      <c r="B277" s="30"/>
      <c r="C277" s="25" t="str">
        <f t="shared" si="9"/>
        <v/>
      </c>
      <c r="D277" s="11" t="str">
        <f>IF('ACT Reading'!C277="","",IF('ACT Reading'!C277&lt;'ACT E+R to SAT EBRW'!$A$2,'ACT E+R to SAT EBRW'!$B$2,IF('ACT Reading'!C277&gt;'ACT E+R to SAT EBRW'!A$72,'ACT E+R to SAT EBRW'!B$72,VLOOKUP(C277,'ACT E+R to SAT EBRW'!A:B,2,FALSE))))</f>
        <v/>
      </c>
      <c r="E277" s="11" t="str">
        <f>IF('ACT Reading'!B277="","",interceptACTRtoPCR5712_5713+slopeACTRtoPCR5712_5713*B277)</f>
        <v/>
      </c>
      <c r="F277" s="11" t="str">
        <f>IF('ACT Reading'!B277="","", IF(E277&lt;100, 100, IF(E277&gt;200, 200, E277)))</f>
        <v/>
      </c>
      <c r="G277" s="11" t="str">
        <f t="shared" si="8"/>
        <v/>
      </c>
      <c r="H277" s="11" t="str">
        <f>IF('ACT Reading'!B277="","", IF(G277&lt;100, 100, IF(G277&gt;300, 300, G277)))</f>
        <v/>
      </c>
      <c r="I277" s="11" t="str">
        <f>IF('ACT Reading'!B277="","",'SAT EBRW to CBEST R'!$A$2+'SAT EBRW to CBEST R'!$B$2*D277)</f>
        <v/>
      </c>
      <c r="J277" s="11" t="str">
        <f>IF('ACT Reading'!B277="","", IF(I277&lt;20, 20, IF(I277&gt;80, 80, I277)))</f>
        <v/>
      </c>
    </row>
    <row r="278" spans="1:10" x14ac:dyDescent="0.25">
      <c r="A278" s="11">
        <v>277</v>
      </c>
      <c r="B278" s="30"/>
      <c r="C278" s="25" t="str">
        <f t="shared" si="9"/>
        <v/>
      </c>
      <c r="D278" s="11" t="str">
        <f>IF('ACT Reading'!C278="","",IF('ACT Reading'!C278&lt;'ACT E+R to SAT EBRW'!$A$2,'ACT E+R to SAT EBRW'!$B$2,IF('ACT Reading'!C278&gt;'ACT E+R to SAT EBRW'!A$72,'ACT E+R to SAT EBRW'!B$72,VLOOKUP(C278,'ACT E+R to SAT EBRW'!A:B,2,FALSE))))</f>
        <v/>
      </c>
      <c r="E278" s="11" t="str">
        <f>IF('ACT Reading'!B278="","",interceptACTRtoPCR5712_5713+slopeACTRtoPCR5712_5713*B278)</f>
        <v/>
      </c>
      <c r="F278" s="11" t="str">
        <f>IF('ACT Reading'!B278="","", IF(E278&lt;100, 100, IF(E278&gt;200, 200, E278)))</f>
        <v/>
      </c>
      <c r="G278" s="11" t="str">
        <f t="shared" si="8"/>
        <v/>
      </c>
      <c r="H278" s="11" t="str">
        <f>IF('ACT Reading'!B278="","", IF(G278&lt;100, 100, IF(G278&gt;300, 300, G278)))</f>
        <v/>
      </c>
      <c r="I278" s="11" t="str">
        <f>IF('ACT Reading'!B278="","",'SAT EBRW to CBEST R'!$A$2+'SAT EBRW to CBEST R'!$B$2*D278)</f>
        <v/>
      </c>
      <c r="J278" s="11" t="str">
        <f>IF('ACT Reading'!B278="","", IF(I278&lt;20, 20, IF(I278&gt;80, 80, I278)))</f>
        <v/>
      </c>
    </row>
    <row r="279" spans="1:10" x14ac:dyDescent="0.25">
      <c r="A279" s="11">
        <v>278</v>
      </c>
      <c r="B279" s="30"/>
      <c r="C279" s="25" t="str">
        <f t="shared" si="9"/>
        <v/>
      </c>
      <c r="D279" s="11" t="str">
        <f>IF('ACT Reading'!C279="","",IF('ACT Reading'!C279&lt;'ACT E+R to SAT EBRW'!$A$2,'ACT E+R to SAT EBRW'!$B$2,IF('ACT Reading'!C279&gt;'ACT E+R to SAT EBRW'!A$72,'ACT E+R to SAT EBRW'!B$72,VLOOKUP(C279,'ACT E+R to SAT EBRW'!A:B,2,FALSE))))</f>
        <v/>
      </c>
      <c r="E279" s="11" t="str">
        <f>IF('ACT Reading'!B279="","",interceptACTRtoPCR5712_5713+slopeACTRtoPCR5712_5713*B279)</f>
        <v/>
      </c>
      <c r="F279" s="11" t="str">
        <f>IF('ACT Reading'!B279="","", IF(E279&lt;100, 100, IF(E279&gt;200, 200, E279)))</f>
        <v/>
      </c>
      <c r="G279" s="11" t="str">
        <f t="shared" si="8"/>
        <v/>
      </c>
      <c r="H279" s="11" t="str">
        <f>IF('ACT Reading'!B279="","", IF(G279&lt;100, 100, IF(G279&gt;300, 300, G279)))</f>
        <v/>
      </c>
      <c r="I279" s="11" t="str">
        <f>IF('ACT Reading'!B279="","",'SAT EBRW to CBEST R'!$A$2+'SAT EBRW to CBEST R'!$B$2*D279)</f>
        <v/>
      </c>
      <c r="J279" s="11" t="str">
        <f>IF('ACT Reading'!B279="","", IF(I279&lt;20, 20, IF(I279&gt;80, 80, I279)))</f>
        <v/>
      </c>
    </row>
    <row r="280" spans="1:10" x14ac:dyDescent="0.25">
      <c r="A280" s="11">
        <v>279</v>
      </c>
      <c r="B280" s="30"/>
      <c r="C280" s="25" t="str">
        <f t="shared" si="9"/>
        <v/>
      </c>
      <c r="D280" s="11" t="str">
        <f>IF('ACT Reading'!C280="","",IF('ACT Reading'!C280&lt;'ACT E+R to SAT EBRW'!$A$2,'ACT E+R to SAT EBRW'!$B$2,IF('ACT Reading'!C280&gt;'ACT E+R to SAT EBRW'!A$72,'ACT E+R to SAT EBRW'!B$72,VLOOKUP(C280,'ACT E+R to SAT EBRW'!A:B,2,FALSE))))</f>
        <v/>
      </c>
      <c r="E280" s="11" t="str">
        <f>IF('ACT Reading'!B280="","",interceptACTRtoPCR5712_5713+slopeACTRtoPCR5712_5713*B280)</f>
        <v/>
      </c>
      <c r="F280" s="11" t="str">
        <f>IF('ACT Reading'!B280="","", IF(E280&lt;100, 100, IF(E280&gt;200, 200, E280)))</f>
        <v/>
      </c>
      <c r="G280" s="11" t="str">
        <f t="shared" si="8"/>
        <v/>
      </c>
      <c r="H280" s="11" t="str">
        <f>IF('ACT Reading'!B280="","", IF(G280&lt;100, 100, IF(G280&gt;300, 300, G280)))</f>
        <v/>
      </c>
      <c r="I280" s="11" t="str">
        <f>IF('ACT Reading'!B280="","",'SAT EBRW to CBEST R'!$A$2+'SAT EBRW to CBEST R'!$B$2*D280)</f>
        <v/>
      </c>
      <c r="J280" s="11" t="str">
        <f>IF('ACT Reading'!B280="","", IF(I280&lt;20, 20, IF(I280&gt;80, 80, I280)))</f>
        <v/>
      </c>
    </row>
    <row r="281" spans="1:10" x14ac:dyDescent="0.25">
      <c r="A281" s="11">
        <v>280</v>
      </c>
      <c r="B281" s="30"/>
      <c r="C281" s="25" t="str">
        <f t="shared" si="9"/>
        <v/>
      </c>
      <c r="D281" s="11" t="str">
        <f>IF('ACT Reading'!C281="","",IF('ACT Reading'!C281&lt;'ACT E+R to SAT EBRW'!$A$2,'ACT E+R to SAT EBRW'!$B$2,IF('ACT Reading'!C281&gt;'ACT E+R to SAT EBRW'!A$72,'ACT E+R to SAT EBRW'!B$72,VLOOKUP(C281,'ACT E+R to SAT EBRW'!A:B,2,FALSE))))</f>
        <v/>
      </c>
      <c r="E281" s="11" t="str">
        <f>IF('ACT Reading'!B281="","",interceptACTRtoPCR5712_5713+slopeACTRtoPCR5712_5713*B281)</f>
        <v/>
      </c>
      <c r="F281" s="11" t="str">
        <f>IF('ACT Reading'!B281="","", IF(E281&lt;100, 100, IF(E281&gt;200, 200, E281)))</f>
        <v/>
      </c>
      <c r="G281" s="11" t="str">
        <f t="shared" si="8"/>
        <v/>
      </c>
      <c r="H281" s="11" t="str">
        <f>IF('ACT Reading'!B281="","", IF(G281&lt;100, 100, IF(G281&gt;300, 300, G281)))</f>
        <v/>
      </c>
      <c r="I281" s="11" t="str">
        <f>IF('ACT Reading'!B281="","",'SAT EBRW to CBEST R'!$A$2+'SAT EBRW to CBEST R'!$B$2*D281)</f>
        <v/>
      </c>
      <c r="J281" s="11" t="str">
        <f>IF('ACT Reading'!B281="","", IF(I281&lt;20, 20, IF(I281&gt;80, 80, I281)))</f>
        <v/>
      </c>
    </row>
    <row r="282" spans="1:10" x14ac:dyDescent="0.25">
      <c r="A282" s="11">
        <v>281</v>
      </c>
      <c r="B282" s="30"/>
      <c r="C282" s="25" t="str">
        <f t="shared" si="9"/>
        <v/>
      </c>
      <c r="D282" s="11" t="str">
        <f>IF('ACT Reading'!C282="","",IF('ACT Reading'!C282&lt;'ACT E+R to SAT EBRW'!$A$2,'ACT E+R to SAT EBRW'!$B$2,IF('ACT Reading'!C282&gt;'ACT E+R to SAT EBRW'!A$72,'ACT E+R to SAT EBRW'!B$72,VLOOKUP(C282,'ACT E+R to SAT EBRW'!A:B,2,FALSE))))</f>
        <v/>
      </c>
      <c r="E282" s="11" t="str">
        <f>IF('ACT Reading'!B282="","",interceptACTRtoPCR5712_5713+slopeACTRtoPCR5712_5713*B282)</f>
        <v/>
      </c>
      <c r="F282" s="11" t="str">
        <f>IF('ACT Reading'!B282="","", IF(E282&lt;100, 100, IF(E282&gt;200, 200, E282)))</f>
        <v/>
      </c>
      <c r="G282" s="11" t="str">
        <f t="shared" si="8"/>
        <v/>
      </c>
      <c r="H282" s="11" t="str">
        <f>IF('ACT Reading'!B282="","", IF(G282&lt;100, 100, IF(G282&gt;300, 300, G282)))</f>
        <v/>
      </c>
      <c r="I282" s="11" t="str">
        <f>IF('ACT Reading'!B282="","",'SAT EBRW to CBEST R'!$A$2+'SAT EBRW to CBEST R'!$B$2*D282)</f>
        <v/>
      </c>
      <c r="J282" s="11" t="str">
        <f>IF('ACT Reading'!B282="","", IF(I282&lt;20, 20, IF(I282&gt;80, 80, I282)))</f>
        <v/>
      </c>
    </row>
    <row r="283" spans="1:10" x14ac:dyDescent="0.25">
      <c r="A283" s="11">
        <v>282</v>
      </c>
      <c r="B283" s="30"/>
      <c r="C283" s="25" t="str">
        <f t="shared" si="9"/>
        <v/>
      </c>
      <c r="D283" s="11" t="str">
        <f>IF('ACT Reading'!C283="","",IF('ACT Reading'!C283&lt;'ACT E+R to SAT EBRW'!$A$2,'ACT E+R to SAT EBRW'!$B$2,IF('ACT Reading'!C283&gt;'ACT E+R to SAT EBRW'!A$72,'ACT E+R to SAT EBRW'!B$72,VLOOKUP(C283,'ACT E+R to SAT EBRW'!A:B,2,FALSE))))</f>
        <v/>
      </c>
      <c r="E283" s="11" t="str">
        <f>IF('ACT Reading'!B283="","",interceptACTRtoPCR5712_5713+slopeACTRtoPCR5712_5713*B283)</f>
        <v/>
      </c>
      <c r="F283" s="11" t="str">
        <f>IF('ACT Reading'!B283="","", IF(E283&lt;100, 100, IF(E283&gt;200, 200, E283)))</f>
        <v/>
      </c>
      <c r="G283" s="11" t="str">
        <f t="shared" si="8"/>
        <v/>
      </c>
      <c r="H283" s="11" t="str">
        <f>IF('ACT Reading'!B283="","", IF(G283&lt;100, 100, IF(G283&gt;300, 300, G283)))</f>
        <v/>
      </c>
      <c r="I283" s="11" t="str">
        <f>IF('ACT Reading'!B283="","",'SAT EBRW to CBEST R'!$A$2+'SAT EBRW to CBEST R'!$B$2*D283)</f>
        <v/>
      </c>
      <c r="J283" s="11" t="str">
        <f>IF('ACT Reading'!B283="","", IF(I283&lt;20, 20, IF(I283&gt;80, 80, I283)))</f>
        <v/>
      </c>
    </row>
    <row r="284" spans="1:10" x14ac:dyDescent="0.25">
      <c r="A284" s="11">
        <v>283</v>
      </c>
      <c r="B284" s="30"/>
      <c r="C284" s="25" t="str">
        <f t="shared" si="9"/>
        <v/>
      </c>
      <c r="D284" s="11" t="str">
        <f>IF('ACT Reading'!C284="","",IF('ACT Reading'!C284&lt;'ACT E+R to SAT EBRW'!$A$2,'ACT E+R to SAT EBRW'!$B$2,IF('ACT Reading'!C284&gt;'ACT E+R to SAT EBRW'!A$72,'ACT E+R to SAT EBRW'!B$72,VLOOKUP(C284,'ACT E+R to SAT EBRW'!A:B,2,FALSE))))</f>
        <v/>
      </c>
      <c r="E284" s="11" t="str">
        <f>IF('ACT Reading'!B284="","",interceptACTRtoPCR5712_5713+slopeACTRtoPCR5712_5713*B284)</f>
        <v/>
      </c>
      <c r="F284" s="11" t="str">
        <f>IF('ACT Reading'!B284="","", IF(E284&lt;100, 100, IF(E284&gt;200, 200, E284)))</f>
        <v/>
      </c>
      <c r="G284" s="11" t="str">
        <f t="shared" si="8"/>
        <v/>
      </c>
      <c r="H284" s="11" t="str">
        <f>IF('ACT Reading'!B284="","", IF(G284&lt;100, 100, IF(G284&gt;300, 300, G284)))</f>
        <v/>
      </c>
      <c r="I284" s="11" t="str">
        <f>IF('ACT Reading'!B284="","",'SAT EBRW to CBEST R'!$A$2+'SAT EBRW to CBEST R'!$B$2*D284)</f>
        <v/>
      </c>
      <c r="J284" s="11" t="str">
        <f>IF('ACT Reading'!B284="","", IF(I284&lt;20, 20, IF(I284&gt;80, 80, I284)))</f>
        <v/>
      </c>
    </row>
    <row r="285" spans="1:10" x14ac:dyDescent="0.25">
      <c r="A285" s="11">
        <v>284</v>
      </c>
      <c r="B285" s="30"/>
      <c r="C285" s="25" t="str">
        <f t="shared" si="9"/>
        <v/>
      </c>
      <c r="D285" s="11" t="str">
        <f>IF('ACT Reading'!C285="","",IF('ACT Reading'!C285&lt;'ACT E+R to SAT EBRW'!$A$2,'ACT E+R to SAT EBRW'!$B$2,IF('ACT Reading'!C285&gt;'ACT E+R to SAT EBRW'!A$72,'ACT E+R to SAT EBRW'!B$72,VLOOKUP(C285,'ACT E+R to SAT EBRW'!A:B,2,FALSE))))</f>
        <v/>
      </c>
      <c r="E285" s="11" t="str">
        <f>IF('ACT Reading'!B285="","",interceptACTRtoPCR5712_5713+slopeACTRtoPCR5712_5713*B285)</f>
        <v/>
      </c>
      <c r="F285" s="11" t="str">
        <f>IF('ACT Reading'!B285="","", IF(E285&lt;100, 100, IF(E285&gt;200, 200, E285)))</f>
        <v/>
      </c>
      <c r="G285" s="11" t="str">
        <f t="shared" si="8"/>
        <v/>
      </c>
      <c r="H285" s="11" t="str">
        <f>IF('ACT Reading'!B285="","", IF(G285&lt;100, 100, IF(G285&gt;300, 300, G285)))</f>
        <v/>
      </c>
      <c r="I285" s="11" t="str">
        <f>IF('ACT Reading'!B285="","",'SAT EBRW to CBEST R'!$A$2+'SAT EBRW to CBEST R'!$B$2*D285)</f>
        <v/>
      </c>
      <c r="J285" s="11" t="str">
        <f>IF('ACT Reading'!B285="","", IF(I285&lt;20, 20, IF(I285&gt;80, 80, I285)))</f>
        <v/>
      </c>
    </row>
    <row r="286" spans="1:10" x14ac:dyDescent="0.25">
      <c r="A286" s="11">
        <v>285</v>
      </c>
      <c r="B286" s="30"/>
      <c r="C286" s="25" t="str">
        <f t="shared" si="9"/>
        <v/>
      </c>
      <c r="D286" s="11" t="str">
        <f>IF('ACT Reading'!C286="","",IF('ACT Reading'!C286&lt;'ACT E+R to SAT EBRW'!$A$2,'ACT E+R to SAT EBRW'!$B$2,IF('ACT Reading'!C286&gt;'ACT E+R to SAT EBRW'!A$72,'ACT E+R to SAT EBRW'!B$72,VLOOKUP(C286,'ACT E+R to SAT EBRW'!A:B,2,FALSE))))</f>
        <v/>
      </c>
      <c r="E286" s="11" t="str">
        <f>IF('ACT Reading'!B286="","",interceptACTRtoPCR5712_5713+slopeACTRtoPCR5712_5713*B286)</f>
        <v/>
      </c>
      <c r="F286" s="11" t="str">
        <f>IF('ACT Reading'!B286="","", IF(E286&lt;100, 100, IF(E286&gt;200, 200, E286)))</f>
        <v/>
      </c>
      <c r="G286" s="11" t="str">
        <f t="shared" si="8"/>
        <v/>
      </c>
      <c r="H286" s="11" t="str">
        <f>IF('ACT Reading'!B286="","", IF(G286&lt;100, 100, IF(G286&gt;300, 300, G286)))</f>
        <v/>
      </c>
      <c r="I286" s="11" t="str">
        <f>IF('ACT Reading'!B286="","",'SAT EBRW to CBEST R'!$A$2+'SAT EBRW to CBEST R'!$B$2*D286)</f>
        <v/>
      </c>
      <c r="J286" s="11" t="str">
        <f>IF('ACT Reading'!B286="","", IF(I286&lt;20, 20, IF(I286&gt;80, 80, I286)))</f>
        <v/>
      </c>
    </row>
    <row r="287" spans="1:10" x14ac:dyDescent="0.25">
      <c r="A287" s="11">
        <v>286</v>
      </c>
      <c r="B287" s="30"/>
      <c r="C287" s="25" t="str">
        <f t="shared" si="9"/>
        <v/>
      </c>
      <c r="D287" s="11" t="str">
        <f>IF('ACT Reading'!C287="","",IF('ACT Reading'!C287&lt;'ACT E+R to SAT EBRW'!$A$2,'ACT E+R to SAT EBRW'!$B$2,IF('ACT Reading'!C287&gt;'ACT E+R to SAT EBRW'!A$72,'ACT E+R to SAT EBRW'!B$72,VLOOKUP(C287,'ACT E+R to SAT EBRW'!A:B,2,FALSE))))</f>
        <v/>
      </c>
      <c r="E287" s="11" t="str">
        <f>IF('ACT Reading'!B287="","",interceptACTRtoPCR5712_5713+slopeACTRtoPCR5712_5713*B287)</f>
        <v/>
      </c>
      <c r="F287" s="11" t="str">
        <f>IF('ACT Reading'!B287="","", IF(E287&lt;100, 100, IF(E287&gt;200, 200, E287)))</f>
        <v/>
      </c>
      <c r="G287" s="11" t="str">
        <f t="shared" si="8"/>
        <v/>
      </c>
      <c r="H287" s="11" t="str">
        <f>IF('ACT Reading'!B287="","", IF(G287&lt;100, 100, IF(G287&gt;300, 300, G287)))</f>
        <v/>
      </c>
      <c r="I287" s="11" t="str">
        <f>IF('ACT Reading'!B287="","",'SAT EBRW to CBEST R'!$A$2+'SAT EBRW to CBEST R'!$B$2*D287)</f>
        <v/>
      </c>
      <c r="J287" s="11" t="str">
        <f>IF('ACT Reading'!B287="","", IF(I287&lt;20, 20, IF(I287&gt;80, 80, I287)))</f>
        <v/>
      </c>
    </row>
    <row r="288" spans="1:10" x14ac:dyDescent="0.25">
      <c r="A288" s="11">
        <v>287</v>
      </c>
      <c r="B288" s="30"/>
      <c r="C288" s="25" t="str">
        <f t="shared" si="9"/>
        <v/>
      </c>
      <c r="D288" s="11" t="str">
        <f>IF('ACT Reading'!C288="","",IF('ACT Reading'!C288&lt;'ACT E+R to SAT EBRW'!$A$2,'ACT E+R to SAT EBRW'!$B$2,IF('ACT Reading'!C288&gt;'ACT E+R to SAT EBRW'!A$72,'ACT E+R to SAT EBRW'!B$72,VLOOKUP(C288,'ACT E+R to SAT EBRW'!A:B,2,FALSE))))</f>
        <v/>
      </c>
      <c r="E288" s="11" t="str">
        <f>IF('ACT Reading'!B288="","",interceptACTRtoPCR5712_5713+slopeACTRtoPCR5712_5713*B288)</f>
        <v/>
      </c>
      <c r="F288" s="11" t="str">
        <f>IF('ACT Reading'!B288="","", IF(E288&lt;100, 100, IF(E288&gt;200, 200, E288)))</f>
        <v/>
      </c>
      <c r="G288" s="11" t="str">
        <f t="shared" si="8"/>
        <v/>
      </c>
      <c r="H288" s="11" t="str">
        <f>IF('ACT Reading'!B288="","", IF(G288&lt;100, 100, IF(G288&gt;300, 300, G288)))</f>
        <v/>
      </c>
      <c r="I288" s="11" t="str">
        <f>IF('ACT Reading'!B288="","",'SAT EBRW to CBEST R'!$A$2+'SAT EBRW to CBEST R'!$B$2*D288)</f>
        <v/>
      </c>
      <c r="J288" s="11" t="str">
        <f>IF('ACT Reading'!B288="","", IF(I288&lt;20, 20, IF(I288&gt;80, 80, I288)))</f>
        <v/>
      </c>
    </row>
    <row r="289" spans="1:10" x14ac:dyDescent="0.25">
      <c r="A289" s="11">
        <v>288</v>
      </c>
      <c r="B289" s="30"/>
      <c r="C289" s="25" t="str">
        <f t="shared" si="9"/>
        <v/>
      </c>
      <c r="D289" s="11" t="str">
        <f>IF('ACT Reading'!C289="","",IF('ACT Reading'!C289&lt;'ACT E+R to SAT EBRW'!$A$2,'ACT E+R to SAT EBRW'!$B$2,IF('ACT Reading'!C289&gt;'ACT E+R to SAT EBRW'!A$72,'ACT E+R to SAT EBRW'!B$72,VLOOKUP(C289,'ACT E+R to SAT EBRW'!A:B,2,FALSE))))</f>
        <v/>
      </c>
      <c r="E289" s="11" t="str">
        <f>IF('ACT Reading'!B289="","",interceptACTRtoPCR5712_5713+slopeACTRtoPCR5712_5713*B289)</f>
        <v/>
      </c>
      <c r="F289" s="11" t="str">
        <f>IF('ACT Reading'!B289="","", IF(E289&lt;100, 100, IF(E289&gt;200, 200, E289)))</f>
        <v/>
      </c>
      <c r="G289" s="11" t="str">
        <f t="shared" si="8"/>
        <v/>
      </c>
      <c r="H289" s="11" t="str">
        <f>IF('ACT Reading'!B289="","", IF(G289&lt;100, 100, IF(G289&gt;300, 300, G289)))</f>
        <v/>
      </c>
      <c r="I289" s="11" t="str">
        <f>IF('ACT Reading'!B289="","",'SAT EBRW to CBEST R'!$A$2+'SAT EBRW to CBEST R'!$B$2*D289)</f>
        <v/>
      </c>
      <c r="J289" s="11" t="str">
        <f>IF('ACT Reading'!B289="","", IF(I289&lt;20, 20, IF(I289&gt;80, 80, I289)))</f>
        <v/>
      </c>
    </row>
    <row r="290" spans="1:10" x14ac:dyDescent="0.25">
      <c r="A290" s="11">
        <v>289</v>
      </c>
      <c r="B290" s="30"/>
      <c r="C290" s="25" t="str">
        <f t="shared" si="9"/>
        <v/>
      </c>
      <c r="D290" s="11" t="str">
        <f>IF('ACT Reading'!C290="","",IF('ACT Reading'!C290&lt;'ACT E+R to SAT EBRW'!$A$2,'ACT E+R to SAT EBRW'!$B$2,IF('ACT Reading'!C290&gt;'ACT E+R to SAT EBRW'!A$72,'ACT E+R to SAT EBRW'!B$72,VLOOKUP(C290,'ACT E+R to SAT EBRW'!A:B,2,FALSE))))</f>
        <v/>
      </c>
      <c r="E290" s="11" t="str">
        <f>IF('ACT Reading'!B290="","",interceptACTRtoPCR5712_5713+slopeACTRtoPCR5712_5713*B290)</f>
        <v/>
      </c>
      <c r="F290" s="11" t="str">
        <f>IF('ACT Reading'!B290="","", IF(E290&lt;100, 100, IF(E290&gt;200, 200, E290)))</f>
        <v/>
      </c>
      <c r="G290" s="11" t="str">
        <f t="shared" si="8"/>
        <v/>
      </c>
      <c r="H290" s="11" t="str">
        <f>IF('ACT Reading'!B290="","", IF(G290&lt;100, 100, IF(G290&gt;300, 300, G290)))</f>
        <v/>
      </c>
      <c r="I290" s="11" t="str">
        <f>IF('ACT Reading'!B290="","",'SAT EBRW to CBEST R'!$A$2+'SAT EBRW to CBEST R'!$B$2*D290)</f>
        <v/>
      </c>
      <c r="J290" s="11" t="str">
        <f>IF('ACT Reading'!B290="","", IF(I290&lt;20, 20, IF(I290&gt;80, 80, I290)))</f>
        <v/>
      </c>
    </row>
    <row r="291" spans="1:10" x14ac:dyDescent="0.25">
      <c r="A291" s="11">
        <v>290</v>
      </c>
      <c r="B291" s="30"/>
      <c r="C291" s="25" t="str">
        <f t="shared" si="9"/>
        <v/>
      </c>
      <c r="D291" s="11" t="str">
        <f>IF('ACT Reading'!C291="","",IF('ACT Reading'!C291&lt;'ACT E+R to SAT EBRW'!$A$2,'ACT E+R to SAT EBRW'!$B$2,IF('ACT Reading'!C291&gt;'ACT E+R to SAT EBRW'!A$72,'ACT E+R to SAT EBRW'!B$72,VLOOKUP(C291,'ACT E+R to SAT EBRW'!A:B,2,FALSE))))</f>
        <v/>
      </c>
      <c r="E291" s="11" t="str">
        <f>IF('ACT Reading'!B291="","",interceptACTRtoPCR5712_5713+slopeACTRtoPCR5712_5713*B291)</f>
        <v/>
      </c>
      <c r="F291" s="11" t="str">
        <f>IF('ACT Reading'!B291="","", IF(E291&lt;100, 100, IF(E291&gt;200, 200, E291)))</f>
        <v/>
      </c>
      <c r="G291" s="11" t="str">
        <f t="shared" si="8"/>
        <v/>
      </c>
      <c r="H291" s="11" t="str">
        <f>IF('ACT Reading'!B291="","", IF(G291&lt;100, 100, IF(G291&gt;300, 300, G291)))</f>
        <v/>
      </c>
      <c r="I291" s="11" t="str">
        <f>IF('ACT Reading'!B291="","",'SAT EBRW to CBEST R'!$A$2+'SAT EBRW to CBEST R'!$B$2*D291)</f>
        <v/>
      </c>
      <c r="J291" s="11" t="str">
        <f>IF('ACT Reading'!B291="","", IF(I291&lt;20, 20, IF(I291&gt;80, 80, I291)))</f>
        <v/>
      </c>
    </row>
    <row r="292" spans="1:10" x14ac:dyDescent="0.25">
      <c r="A292" s="11">
        <v>291</v>
      </c>
      <c r="B292" s="30"/>
      <c r="C292" s="25" t="str">
        <f t="shared" si="9"/>
        <v/>
      </c>
      <c r="D292" s="11" t="str">
        <f>IF('ACT Reading'!C292="","",IF('ACT Reading'!C292&lt;'ACT E+R to SAT EBRW'!$A$2,'ACT E+R to SAT EBRW'!$B$2,IF('ACT Reading'!C292&gt;'ACT E+R to SAT EBRW'!A$72,'ACT E+R to SAT EBRW'!B$72,VLOOKUP(C292,'ACT E+R to SAT EBRW'!A:B,2,FALSE))))</f>
        <v/>
      </c>
      <c r="E292" s="11" t="str">
        <f>IF('ACT Reading'!B292="","",interceptACTRtoPCR5712_5713+slopeACTRtoPCR5712_5713*B292)</f>
        <v/>
      </c>
      <c r="F292" s="11" t="str">
        <f>IF('ACT Reading'!B292="","", IF(E292&lt;100, 100, IF(E292&gt;200, 200, E292)))</f>
        <v/>
      </c>
      <c r="G292" s="11" t="str">
        <f t="shared" si="8"/>
        <v/>
      </c>
      <c r="H292" s="11" t="str">
        <f>IF('ACT Reading'!B292="","", IF(G292&lt;100, 100, IF(G292&gt;300, 300, G292)))</f>
        <v/>
      </c>
      <c r="I292" s="11" t="str">
        <f>IF('ACT Reading'!B292="","",'SAT EBRW to CBEST R'!$A$2+'SAT EBRW to CBEST R'!$B$2*D292)</f>
        <v/>
      </c>
      <c r="J292" s="11" t="str">
        <f>IF('ACT Reading'!B292="","", IF(I292&lt;20, 20, IF(I292&gt;80, 80, I292)))</f>
        <v/>
      </c>
    </row>
    <row r="293" spans="1:10" x14ac:dyDescent="0.25">
      <c r="A293" s="11">
        <v>292</v>
      </c>
      <c r="B293" s="30"/>
      <c r="C293" s="25" t="str">
        <f t="shared" si="9"/>
        <v/>
      </c>
      <c r="D293" s="11" t="str">
        <f>IF('ACT Reading'!C293="","",IF('ACT Reading'!C293&lt;'ACT E+R to SAT EBRW'!$A$2,'ACT E+R to SAT EBRW'!$B$2,IF('ACT Reading'!C293&gt;'ACT E+R to SAT EBRW'!A$72,'ACT E+R to SAT EBRW'!B$72,VLOOKUP(C293,'ACT E+R to SAT EBRW'!A:B,2,FALSE))))</f>
        <v/>
      </c>
      <c r="E293" s="11" t="str">
        <f>IF('ACT Reading'!B293="","",interceptACTRtoPCR5712_5713+slopeACTRtoPCR5712_5713*B293)</f>
        <v/>
      </c>
      <c r="F293" s="11" t="str">
        <f>IF('ACT Reading'!B293="","", IF(E293&lt;100, 100, IF(E293&gt;200, 200, E293)))</f>
        <v/>
      </c>
      <c r="G293" s="11" t="str">
        <f t="shared" si="8"/>
        <v/>
      </c>
      <c r="H293" s="11" t="str">
        <f>IF('ACT Reading'!B293="","", IF(G293&lt;100, 100, IF(G293&gt;300, 300, G293)))</f>
        <v/>
      </c>
      <c r="I293" s="11" t="str">
        <f>IF('ACT Reading'!B293="","",'SAT EBRW to CBEST R'!$A$2+'SAT EBRW to CBEST R'!$B$2*D293)</f>
        <v/>
      </c>
      <c r="J293" s="11" t="str">
        <f>IF('ACT Reading'!B293="","", IF(I293&lt;20, 20, IF(I293&gt;80, 80, I293)))</f>
        <v/>
      </c>
    </row>
    <row r="294" spans="1:10" x14ac:dyDescent="0.25">
      <c r="A294" s="11">
        <v>293</v>
      </c>
      <c r="B294" s="30"/>
      <c r="C294" s="25" t="str">
        <f t="shared" si="9"/>
        <v/>
      </c>
      <c r="D294" s="11" t="str">
        <f>IF('ACT Reading'!C294="","",IF('ACT Reading'!C294&lt;'ACT E+R to SAT EBRW'!$A$2,'ACT E+R to SAT EBRW'!$B$2,IF('ACT Reading'!C294&gt;'ACT E+R to SAT EBRW'!A$72,'ACT E+R to SAT EBRW'!B$72,VLOOKUP(C294,'ACT E+R to SAT EBRW'!A:B,2,FALSE))))</f>
        <v/>
      </c>
      <c r="E294" s="11" t="str">
        <f>IF('ACT Reading'!B294="","",interceptACTRtoPCR5712_5713+slopeACTRtoPCR5712_5713*B294)</f>
        <v/>
      </c>
      <c r="F294" s="11" t="str">
        <f>IF('ACT Reading'!B294="","", IF(E294&lt;100, 100, IF(E294&gt;200, 200, E294)))</f>
        <v/>
      </c>
      <c r="G294" s="11" t="str">
        <f t="shared" si="8"/>
        <v/>
      </c>
      <c r="H294" s="11" t="str">
        <f>IF('ACT Reading'!B294="","", IF(G294&lt;100, 100, IF(G294&gt;300, 300, G294)))</f>
        <v/>
      </c>
      <c r="I294" s="11" t="str">
        <f>IF('ACT Reading'!B294="","",'SAT EBRW to CBEST R'!$A$2+'SAT EBRW to CBEST R'!$B$2*D294)</f>
        <v/>
      </c>
      <c r="J294" s="11" t="str">
        <f>IF('ACT Reading'!B294="","", IF(I294&lt;20, 20, IF(I294&gt;80, 80, I294)))</f>
        <v/>
      </c>
    </row>
    <row r="295" spans="1:10" x14ac:dyDescent="0.25">
      <c r="A295" s="11">
        <v>294</v>
      </c>
      <c r="B295" s="30"/>
      <c r="C295" s="25" t="str">
        <f t="shared" si="9"/>
        <v/>
      </c>
      <c r="D295" s="11" t="str">
        <f>IF('ACT Reading'!C295="","",IF('ACT Reading'!C295&lt;'ACT E+R to SAT EBRW'!$A$2,'ACT E+R to SAT EBRW'!$B$2,IF('ACT Reading'!C295&gt;'ACT E+R to SAT EBRW'!A$72,'ACT E+R to SAT EBRW'!B$72,VLOOKUP(C295,'ACT E+R to SAT EBRW'!A:B,2,FALSE))))</f>
        <v/>
      </c>
      <c r="E295" s="11" t="str">
        <f>IF('ACT Reading'!B295="","",interceptACTRtoPCR5712_5713+slopeACTRtoPCR5712_5713*B295)</f>
        <v/>
      </c>
      <c r="F295" s="11" t="str">
        <f>IF('ACT Reading'!B295="","", IF(E295&lt;100, 100, IF(E295&gt;200, 200, E295)))</f>
        <v/>
      </c>
      <c r="G295" s="11" t="str">
        <f t="shared" si="8"/>
        <v/>
      </c>
      <c r="H295" s="11" t="str">
        <f>IF('ACT Reading'!B295="","", IF(G295&lt;100, 100, IF(G295&gt;300, 300, G295)))</f>
        <v/>
      </c>
      <c r="I295" s="11" t="str">
        <f>IF('ACT Reading'!B295="","",'SAT EBRW to CBEST R'!$A$2+'SAT EBRW to CBEST R'!$B$2*D295)</f>
        <v/>
      </c>
      <c r="J295" s="11" t="str">
        <f>IF('ACT Reading'!B295="","", IF(I295&lt;20, 20, IF(I295&gt;80, 80, I295)))</f>
        <v/>
      </c>
    </row>
    <row r="296" spans="1:10" x14ac:dyDescent="0.25">
      <c r="A296" s="11">
        <v>295</v>
      </c>
      <c r="B296" s="30"/>
      <c r="C296" s="25" t="str">
        <f t="shared" si="9"/>
        <v/>
      </c>
      <c r="D296" s="11" t="str">
        <f>IF('ACT Reading'!C296="","",IF('ACT Reading'!C296&lt;'ACT E+R to SAT EBRW'!$A$2,'ACT E+R to SAT EBRW'!$B$2,IF('ACT Reading'!C296&gt;'ACT E+R to SAT EBRW'!A$72,'ACT E+R to SAT EBRW'!B$72,VLOOKUP(C296,'ACT E+R to SAT EBRW'!A:B,2,FALSE))))</f>
        <v/>
      </c>
      <c r="E296" s="11" t="str">
        <f>IF('ACT Reading'!B296="","",interceptACTRtoPCR5712_5713+slopeACTRtoPCR5712_5713*B296)</f>
        <v/>
      </c>
      <c r="F296" s="11" t="str">
        <f>IF('ACT Reading'!B296="","", IF(E296&lt;100, 100, IF(E296&gt;200, 200, E296)))</f>
        <v/>
      </c>
      <c r="G296" s="11" t="str">
        <f t="shared" si="8"/>
        <v/>
      </c>
      <c r="H296" s="11" t="str">
        <f>IF('ACT Reading'!B296="","", IF(G296&lt;100, 100, IF(G296&gt;300, 300, G296)))</f>
        <v/>
      </c>
      <c r="I296" s="11" t="str">
        <f>IF('ACT Reading'!B296="","",'SAT EBRW to CBEST R'!$A$2+'SAT EBRW to CBEST R'!$B$2*D296)</f>
        <v/>
      </c>
      <c r="J296" s="11" t="str">
        <f>IF('ACT Reading'!B296="","", IF(I296&lt;20, 20, IF(I296&gt;80, 80, I296)))</f>
        <v/>
      </c>
    </row>
    <row r="297" spans="1:10" x14ac:dyDescent="0.25">
      <c r="A297" s="11">
        <v>296</v>
      </c>
      <c r="B297" s="30"/>
      <c r="C297" s="25" t="str">
        <f t="shared" si="9"/>
        <v/>
      </c>
      <c r="D297" s="11" t="str">
        <f>IF('ACT Reading'!C297="","",IF('ACT Reading'!C297&lt;'ACT E+R to SAT EBRW'!$A$2,'ACT E+R to SAT EBRW'!$B$2,IF('ACT Reading'!C297&gt;'ACT E+R to SAT EBRW'!A$72,'ACT E+R to SAT EBRW'!B$72,VLOOKUP(C297,'ACT E+R to SAT EBRW'!A:B,2,FALSE))))</f>
        <v/>
      </c>
      <c r="E297" s="11" t="str">
        <f>IF('ACT Reading'!B297="","",interceptACTRtoPCR5712_5713+slopeACTRtoPCR5712_5713*B297)</f>
        <v/>
      </c>
      <c r="F297" s="11" t="str">
        <f>IF('ACT Reading'!B297="","", IF(E297&lt;100, 100, IF(E297&gt;200, 200, E297)))</f>
        <v/>
      </c>
      <c r="G297" s="11" t="str">
        <f t="shared" si="8"/>
        <v/>
      </c>
      <c r="H297" s="11" t="str">
        <f>IF('ACT Reading'!B297="","", IF(G297&lt;100, 100, IF(G297&gt;300, 300, G297)))</f>
        <v/>
      </c>
      <c r="I297" s="11" t="str">
        <f>IF('ACT Reading'!B297="","",'SAT EBRW to CBEST R'!$A$2+'SAT EBRW to CBEST R'!$B$2*D297)</f>
        <v/>
      </c>
      <c r="J297" s="11" t="str">
        <f>IF('ACT Reading'!B297="","", IF(I297&lt;20, 20, IF(I297&gt;80, 80, I297)))</f>
        <v/>
      </c>
    </row>
    <row r="298" spans="1:10" x14ac:dyDescent="0.25">
      <c r="A298" s="11">
        <v>297</v>
      </c>
      <c r="B298" s="30"/>
      <c r="C298" s="25" t="str">
        <f t="shared" si="9"/>
        <v/>
      </c>
      <c r="D298" s="11" t="str">
        <f>IF('ACT Reading'!C298="","",IF('ACT Reading'!C298&lt;'ACT E+R to SAT EBRW'!$A$2,'ACT E+R to SAT EBRW'!$B$2,IF('ACT Reading'!C298&gt;'ACT E+R to SAT EBRW'!A$72,'ACT E+R to SAT EBRW'!B$72,VLOOKUP(C298,'ACT E+R to SAT EBRW'!A:B,2,FALSE))))</f>
        <v/>
      </c>
      <c r="E298" s="11" t="str">
        <f>IF('ACT Reading'!B298="","",interceptACTRtoPCR5712_5713+slopeACTRtoPCR5712_5713*B298)</f>
        <v/>
      </c>
      <c r="F298" s="11" t="str">
        <f>IF('ACT Reading'!B298="","", IF(E298&lt;100, 100, IF(E298&gt;200, 200, E298)))</f>
        <v/>
      </c>
      <c r="G298" s="11" t="str">
        <f t="shared" si="8"/>
        <v/>
      </c>
      <c r="H298" s="11" t="str">
        <f>IF('ACT Reading'!B298="","", IF(G298&lt;100, 100, IF(G298&gt;300, 300, G298)))</f>
        <v/>
      </c>
      <c r="I298" s="11" t="str">
        <f>IF('ACT Reading'!B298="","",'SAT EBRW to CBEST R'!$A$2+'SAT EBRW to CBEST R'!$B$2*D298)</f>
        <v/>
      </c>
      <c r="J298" s="11" t="str">
        <f>IF('ACT Reading'!B298="","", IF(I298&lt;20, 20, IF(I298&gt;80, 80, I298)))</f>
        <v/>
      </c>
    </row>
    <row r="299" spans="1:10" x14ac:dyDescent="0.25">
      <c r="A299" s="11">
        <v>298</v>
      </c>
      <c r="B299" s="30"/>
      <c r="C299" s="25" t="str">
        <f t="shared" si="9"/>
        <v/>
      </c>
      <c r="D299" s="11" t="str">
        <f>IF('ACT Reading'!C299="","",IF('ACT Reading'!C299&lt;'ACT E+R to SAT EBRW'!$A$2,'ACT E+R to SAT EBRW'!$B$2,IF('ACT Reading'!C299&gt;'ACT E+R to SAT EBRW'!A$72,'ACT E+R to SAT EBRW'!B$72,VLOOKUP(C299,'ACT E+R to SAT EBRW'!A:B,2,FALSE))))</f>
        <v/>
      </c>
      <c r="E299" s="11" t="str">
        <f>IF('ACT Reading'!B299="","",interceptACTRtoPCR5712_5713+slopeACTRtoPCR5712_5713*B299)</f>
        <v/>
      </c>
      <c r="F299" s="11" t="str">
        <f>IF('ACT Reading'!B299="","", IF(E299&lt;100, 100, IF(E299&gt;200, 200, E299)))</f>
        <v/>
      </c>
      <c r="G299" s="11" t="str">
        <f t="shared" si="8"/>
        <v/>
      </c>
      <c r="H299" s="11" t="str">
        <f>IF('ACT Reading'!B299="","", IF(G299&lt;100, 100, IF(G299&gt;300, 300, G299)))</f>
        <v/>
      </c>
      <c r="I299" s="11" t="str">
        <f>IF('ACT Reading'!B299="","",'SAT EBRW to CBEST R'!$A$2+'SAT EBRW to CBEST R'!$B$2*D299)</f>
        <v/>
      </c>
      <c r="J299" s="11" t="str">
        <f>IF('ACT Reading'!B299="","", IF(I299&lt;20, 20, IF(I299&gt;80, 80, I299)))</f>
        <v/>
      </c>
    </row>
    <row r="300" spans="1:10" x14ac:dyDescent="0.25">
      <c r="A300" s="11">
        <v>299</v>
      </c>
      <c r="B300" s="30"/>
      <c r="C300" s="25" t="str">
        <f t="shared" si="9"/>
        <v/>
      </c>
      <c r="D300" s="11" t="str">
        <f>IF('ACT Reading'!C300="","",IF('ACT Reading'!C300&lt;'ACT E+R to SAT EBRW'!$A$2,'ACT E+R to SAT EBRW'!$B$2,IF('ACT Reading'!C300&gt;'ACT E+R to SAT EBRW'!A$72,'ACT E+R to SAT EBRW'!B$72,VLOOKUP(C300,'ACT E+R to SAT EBRW'!A:B,2,FALSE))))</f>
        <v/>
      </c>
      <c r="E300" s="11" t="str">
        <f>IF('ACT Reading'!B300="","",interceptACTRtoPCR5712_5713+slopeACTRtoPCR5712_5713*B300)</f>
        <v/>
      </c>
      <c r="F300" s="11" t="str">
        <f>IF('ACT Reading'!B300="","", IF(E300&lt;100, 100, IF(E300&gt;200, 200, E300)))</f>
        <v/>
      </c>
      <c r="G300" s="11" t="str">
        <f t="shared" si="8"/>
        <v/>
      </c>
      <c r="H300" s="11" t="str">
        <f>IF('ACT Reading'!B300="","", IF(G300&lt;100, 100, IF(G300&gt;300, 300, G300)))</f>
        <v/>
      </c>
      <c r="I300" s="11" t="str">
        <f>IF('ACT Reading'!B300="","",'SAT EBRW to CBEST R'!$A$2+'SAT EBRW to CBEST R'!$B$2*D300)</f>
        <v/>
      </c>
      <c r="J300" s="11" t="str">
        <f>IF('ACT Reading'!B300="","", IF(I300&lt;20, 20, IF(I300&gt;80, 80, I300)))</f>
        <v/>
      </c>
    </row>
    <row r="301" spans="1:10" x14ac:dyDescent="0.25">
      <c r="A301" s="11">
        <v>300</v>
      </c>
      <c r="B301" s="30"/>
      <c r="C301" s="25" t="str">
        <f t="shared" si="9"/>
        <v/>
      </c>
      <c r="D301" s="11" t="str">
        <f>IF('ACT Reading'!C301="","",IF('ACT Reading'!C301&lt;'ACT E+R to SAT EBRW'!$A$2,'ACT E+R to SAT EBRW'!$B$2,IF('ACT Reading'!C301&gt;'ACT E+R to SAT EBRW'!A$72,'ACT E+R to SAT EBRW'!B$72,VLOOKUP(C301,'ACT E+R to SAT EBRW'!A:B,2,FALSE))))</f>
        <v/>
      </c>
      <c r="E301" s="11" t="str">
        <f>IF('ACT Reading'!B301="","",interceptACTRtoPCR5712_5713+slopeACTRtoPCR5712_5713*B301)</f>
        <v/>
      </c>
      <c r="F301" s="11" t="str">
        <f>IF('ACT Reading'!B301="","", IF(E301&lt;100, 100, IF(E301&gt;200, 200, E301)))</f>
        <v/>
      </c>
      <c r="G301" s="11" t="str">
        <f t="shared" si="8"/>
        <v/>
      </c>
      <c r="H301" s="11" t="str">
        <f>IF('ACT Reading'!B301="","", IF(G301&lt;100, 100, IF(G301&gt;300, 300, G301)))</f>
        <v/>
      </c>
      <c r="I301" s="11" t="str">
        <f>IF('ACT Reading'!B301="","",'SAT EBRW to CBEST R'!$A$2+'SAT EBRW to CBEST R'!$B$2*D301)</f>
        <v/>
      </c>
      <c r="J301" s="11" t="str">
        <f>IF('ACT Reading'!B301="","", IF(I301&lt;20, 20, IF(I301&gt;80, 80, I301)))</f>
        <v/>
      </c>
    </row>
    <row r="302" spans="1:10" x14ac:dyDescent="0.25">
      <c r="A302" s="11">
        <v>301</v>
      </c>
      <c r="B302" s="30"/>
      <c r="C302" s="25" t="str">
        <f t="shared" si="9"/>
        <v/>
      </c>
      <c r="D302" s="11" t="str">
        <f>IF('ACT Reading'!C302="","",IF('ACT Reading'!C302&lt;'ACT E+R to SAT EBRW'!$A$2,'ACT E+R to SAT EBRW'!$B$2,IF('ACT Reading'!C302&gt;'ACT E+R to SAT EBRW'!A$72,'ACT E+R to SAT EBRW'!B$72,VLOOKUP(C302,'ACT E+R to SAT EBRW'!A:B,2,FALSE))))</f>
        <v/>
      </c>
      <c r="E302" s="11" t="str">
        <f>IF('ACT Reading'!B302="","",interceptACTRtoPCR5712_5713+slopeACTRtoPCR5712_5713*B302)</f>
        <v/>
      </c>
      <c r="F302" s="11" t="str">
        <f>IF('ACT Reading'!B302="","", IF(E302&lt;100, 100, IF(E302&gt;200, 200, E302)))</f>
        <v/>
      </c>
      <c r="G302" s="11" t="str">
        <f t="shared" si="8"/>
        <v/>
      </c>
      <c r="H302" s="11" t="str">
        <f>IF('ACT Reading'!B302="","", IF(G302&lt;100, 100, IF(G302&gt;300, 300, G302)))</f>
        <v/>
      </c>
      <c r="I302" s="11" t="str">
        <f>IF('ACT Reading'!B302="","",'SAT EBRW to CBEST R'!$A$2+'SAT EBRW to CBEST R'!$B$2*D302)</f>
        <v/>
      </c>
      <c r="J302" s="11" t="str">
        <f>IF('ACT Reading'!B302="","", IF(I302&lt;20, 20, IF(I302&gt;80, 80, I302)))</f>
        <v/>
      </c>
    </row>
    <row r="303" spans="1:10" x14ac:dyDescent="0.25">
      <c r="A303" s="11">
        <v>302</v>
      </c>
      <c r="B303" s="30"/>
      <c r="C303" s="25" t="str">
        <f t="shared" si="9"/>
        <v/>
      </c>
      <c r="D303" s="11" t="str">
        <f>IF('ACT Reading'!C303="","",IF('ACT Reading'!C303&lt;'ACT E+R to SAT EBRW'!$A$2,'ACT E+R to SAT EBRW'!$B$2,IF('ACT Reading'!C303&gt;'ACT E+R to SAT EBRW'!A$72,'ACT E+R to SAT EBRW'!B$72,VLOOKUP(C303,'ACT E+R to SAT EBRW'!A:B,2,FALSE))))</f>
        <v/>
      </c>
      <c r="E303" s="11" t="str">
        <f>IF('ACT Reading'!B303="","",interceptACTRtoPCR5712_5713+slopeACTRtoPCR5712_5713*B303)</f>
        <v/>
      </c>
      <c r="F303" s="11" t="str">
        <f>IF('ACT Reading'!B303="","", IF(E303&lt;100, 100, IF(E303&gt;200, 200, E303)))</f>
        <v/>
      </c>
      <c r="G303" s="11" t="str">
        <f t="shared" si="8"/>
        <v/>
      </c>
      <c r="H303" s="11" t="str">
        <f>IF('ACT Reading'!B303="","", IF(G303&lt;100, 100, IF(G303&gt;300, 300, G303)))</f>
        <v/>
      </c>
      <c r="I303" s="11" t="str">
        <f>IF('ACT Reading'!B303="","",'SAT EBRW to CBEST R'!$A$2+'SAT EBRW to CBEST R'!$B$2*D303)</f>
        <v/>
      </c>
      <c r="J303" s="11" t="str">
        <f>IF('ACT Reading'!B303="","", IF(I303&lt;20, 20, IF(I303&gt;80, 80, I303)))</f>
        <v/>
      </c>
    </row>
    <row r="304" spans="1:10" x14ac:dyDescent="0.25">
      <c r="A304" s="11">
        <v>303</v>
      </c>
      <c r="B304" s="30"/>
      <c r="C304" s="25" t="str">
        <f t="shared" si="9"/>
        <v/>
      </c>
      <c r="D304" s="11" t="str">
        <f>IF('ACT Reading'!C304="","",IF('ACT Reading'!C304&lt;'ACT E+R to SAT EBRW'!$A$2,'ACT E+R to SAT EBRW'!$B$2,IF('ACT Reading'!C304&gt;'ACT E+R to SAT EBRW'!A$72,'ACT E+R to SAT EBRW'!B$72,VLOOKUP(C304,'ACT E+R to SAT EBRW'!A:B,2,FALSE))))</f>
        <v/>
      </c>
      <c r="E304" s="11" t="str">
        <f>IF('ACT Reading'!B304="","",interceptACTRtoPCR5712_5713+slopeACTRtoPCR5712_5713*B304)</f>
        <v/>
      </c>
      <c r="F304" s="11" t="str">
        <f>IF('ACT Reading'!B304="","", IF(E304&lt;100, 100, IF(E304&gt;200, 200, E304)))</f>
        <v/>
      </c>
      <c r="G304" s="11" t="str">
        <f t="shared" si="8"/>
        <v/>
      </c>
      <c r="H304" s="11" t="str">
        <f>IF('ACT Reading'!B304="","", IF(G304&lt;100, 100, IF(G304&gt;300, 300, G304)))</f>
        <v/>
      </c>
      <c r="I304" s="11" t="str">
        <f>IF('ACT Reading'!B304="","",'SAT EBRW to CBEST R'!$A$2+'SAT EBRW to CBEST R'!$B$2*D304)</f>
        <v/>
      </c>
      <c r="J304" s="11" t="str">
        <f>IF('ACT Reading'!B304="","", IF(I304&lt;20, 20, IF(I304&gt;80, 80, I304)))</f>
        <v/>
      </c>
    </row>
    <row r="305" spans="1:10" x14ac:dyDescent="0.25">
      <c r="A305" s="11">
        <v>304</v>
      </c>
      <c r="B305" s="30"/>
      <c r="C305" s="25" t="str">
        <f t="shared" si="9"/>
        <v/>
      </c>
      <c r="D305" s="11" t="str">
        <f>IF('ACT Reading'!C305="","",IF('ACT Reading'!C305&lt;'ACT E+R to SAT EBRW'!$A$2,'ACT E+R to SAT EBRW'!$B$2,IF('ACT Reading'!C305&gt;'ACT E+R to SAT EBRW'!A$72,'ACT E+R to SAT EBRW'!B$72,VLOOKUP(C305,'ACT E+R to SAT EBRW'!A:B,2,FALSE))))</f>
        <v/>
      </c>
      <c r="E305" s="11" t="str">
        <f>IF('ACT Reading'!B305="","",interceptACTRtoPCR5712_5713+slopeACTRtoPCR5712_5713*B305)</f>
        <v/>
      </c>
      <c r="F305" s="11" t="str">
        <f>IF('ACT Reading'!B305="","", IF(E305&lt;100, 100, IF(E305&gt;200, 200, E305)))</f>
        <v/>
      </c>
      <c r="G305" s="11" t="str">
        <f t="shared" si="8"/>
        <v/>
      </c>
      <c r="H305" s="11" t="str">
        <f>IF('ACT Reading'!B305="","", IF(G305&lt;100, 100, IF(G305&gt;300, 300, G305)))</f>
        <v/>
      </c>
      <c r="I305" s="11" t="str">
        <f>IF('ACT Reading'!B305="","",'SAT EBRW to CBEST R'!$A$2+'SAT EBRW to CBEST R'!$B$2*D305)</f>
        <v/>
      </c>
      <c r="J305" s="11" t="str">
        <f>IF('ACT Reading'!B305="","", IF(I305&lt;20, 20, IF(I305&gt;80, 80, I305)))</f>
        <v/>
      </c>
    </row>
    <row r="306" spans="1:10" x14ac:dyDescent="0.25">
      <c r="A306" s="11">
        <v>305</v>
      </c>
      <c r="B306" s="30"/>
      <c r="C306" s="25" t="str">
        <f t="shared" si="9"/>
        <v/>
      </c>
      <c r="D306" s="11" t="str">
        <f>IF('ACT Reading'!C306="","",IF('ACT Reading'!C306&lt;'ACT E+R to SAT EBRW'!$A$2,'ACT E+R to SAT EBRW'!$B$2,IF('ACT Reading'!C306&gt;'ACT E+R to SAT EBRW'!A$72,'ACT E+R to SAT EBRW'!B$72,VLOOKUP(C306,'ACT E+R to SAT EBRW'!A:B,2,FALSE))))</f>
        <v/>
      </c>
      <c r="E306" s="11" t="str">
        <f>IF('ACT Reading'!B306="","",interceptACTRtoPCR5712_5713+slopeACTRtoPCR5712_5713*B306)</f>
        <v/>
      </c>
      <c r="F306" s="11" t="str">
        <f>IF('ACT Reading'!B306="","", IF(E306&lt;100, 100, IF(E306&gt;200, 200, E306)))</f>
        <v/>
      </c>
      <c r="G306" s="11" t="str">
        <f t="shared" si="8"/>
        <v/>
      </c>
      <c r="H306" s="11" t="str">
        <f>IF('ACT Reading'!B306="","", IF(G306&lt;100, 100, IF(G306&gt;300, 300, G306)))</f>
        <v/>
      </c>
      <c r="I306" s="11" t="str">
        <f>IF('ACT Reading'!B306="","",'SAT EBRW to CBEST R'!$A$2+'SAT EBRW to CBEST R'!$B$2*D306)</f>
        <v/>
      </c>
      <c r="J306" s="11" t="str">
        <f>IF('ACT Reading'!B306="","", IF(I306&lt;20, 20, IF(I306&gt;80, 80, I306)))</f>
        <v/>
      </c>
    </row>
    <row r="307" spans="1:10" x14ac:dyDescent="0.25">
      <c r="A307" s="11">
        <v>306</v>
      </c>
      <c r="B307" s="30"/>
      <c r="C307" s="25" t="str">
        <f t="shared" si="9"/>
        <v/>
      </c>
      <c r="D307" s="11" t="str">
        <f>IF('ACT Reading'!C307="","",IF('ACT Reading'!C307&lt;'ACT E+R to SAT EBRW'!$A$2,'ACT E+R to SAT EBRW'!$B$2,IF('ACT Reading'!C307&gt;'ACT E+R to SAT EBRW'!A$72,'ACT E+R to SAT EBRW'!B$72,VLOOKUP(C307,'ACT E+R to SAT EBRW'!A:B,2,FALSE))))</f>
        <v/>
      </c>
      <c r="E307" s="11" t="str">
        <f>IF('ACT Reading'!B307="","",interceptACTRtoPCR5712_5713+slopeACTRtoPCR5712_5713*B307)</f>
        <v/>
      </c>
      <c r="F307" s="11" t="str">
        <f>IF('ACT Reading'!B307="","", IF(E307&lt;100, 100, IF(E307&gt;200, 200, E307)))</f>
        <v/>
      </c>
      <c r="G307" s="11" t="str">
        <f t="shared" si="8"/>
        <v/>
      </c>
      <c r="H307" s="11" t="str">
        <f>IF('ACT Reading'!B307="","", IF(G307&lt;100, 100, IF(G307&gt;300, 300, G307)))</f>
        <v/>
      </c>
      <c r="I307" s="11" t="str">
        <f>IF('ACT Reading'!B307="","",'SAT EBRW to CBEST R'!$A$2+'SAT EBRW to CBEST R'!$B$2*D307)</f>
        <v/>
      </c>
      <c r="J307" s="11" t="str">
        <f>IF('ACT Reading'!B307="","", IF(I307&lt;20, 20, IF(I307&gt;80, 80, I307)))</f>
        <v/>
      </c>
    </row>
    <row r="308" spans="1:10" x14ac:dyDescent="0.25">
      <c r="A308" s="11">
        <v>307</v>
      </c>
      <c r="B308" s="30"/>
      <c r="C308" s="25" t="str">
        <f t="shared" si="9"/>
        <v/>
      </c>
      <c r="D308" s="11" t="str">
        <f>IF('ACT Reading'!C308="","",IF('ACT Reading'!C308&lt;'ACT E+R to SAT EBRW'!$A$2,'ACT E+R to SAT EBRW'!$B$2,IF('ACT Reading'!C308&gt;'ACT E+R to SAT EBRW'!A$72,'ACT E+R to SAT EBRW'!B$72,VLOOKUP(C308,'ACT E+R to SAT EBRW'!A:B,2,FALSE))))</f>
        <v/>
      </c>
      <c r="E308" s="11" t="str">
        <f>IF('ACT Reading'!B308="","",interceptACTRtoPCR5712_5713+slopeACTRtoPCR5712_5713*B308)</f>
        <v/>
      </c>
      <c r="F308" s="11" t="str">
        <f>IF('ACT Reading'!B308="","", IF(E308&lt;100, 100, IF(E308&gt;200, 200, E308)))</f>
        <v/>
      </c>
      <c r="G308" s="11" t="str">
        <f t="shared" si="8"/>
        <v/>
      </c>
      <c r="H308" s="11" t="str">
        <f>IF('ACT Reading'!B308="","", IF(G308&lt;100, 100, IF(G308&gt;300, 300, G308)))</f>
        <v/>
      </c>
      <c r="I308" s="11" t="str">
        <f>IF('ACT Reading'!B308="","",'SAT EBRW to CBEST R'!$A$2+'SAT EBRW to CBEST R'!$B$2*D308)</f>
        <v/>
      </c>
      <c r="J308" s="11" t="str">
        <f>IF('ACT Reading'!B308="","", IF(I308&lt;20, 20, IF(I308&gt;80, 80, I308)))</f>
        <v/>
      </c>
    </row>
    <row r="309" spans="1:10" x14ac:dyDescent="0.25">
      <c r="A309" s="11">
        <v>308</v>
      </c>
      <c r="B309" s="30"/>
      <c r="C309" s="25" t="str">
        <f t="shared" si="9"/>
        <v/>
      </c>
      <c r="D309" s="11" t="str">
        <f>IF('ACT Reading'!C309="","",IF('ACT Reading'!C309&lt;'ACT E+R to SAT EBRW'!$A$2,'ACT E+R to SAT EBRW'!$B$2,IF('ACT Reading'!C309&gt;'ACT E+R to SAT EBRW'!A$72,'ACT E+R to SAT EBRW'!B$72,VLOOKUP(C309,'ACT E+R to SAT EBRW'!A:B,2,FALSE))))</f>
        <v/>
      </c>
      <c r="E309" s="11" t="str">
        <f>IF('ACT Reading'!B309="","",interceptACTRtoPCR5712_5713+slopeACTRtoPCR5712_5713*B309)</f>
        <v/>
      </c>
      <c r="F309" s="11" t="str">
        <f>IF('ACT Reading'!B309="","", IF(E309&lt;100, 100, IF(E309&gt;200, 200, E309)))</f>
        <v/>
      </c>
      <c r="G309" s="11" t="str">
        <f t="shared" si="8"/>
        <v/>
      </c>
      <c r="H309" s="11" t="str">
        <f>IF('ACT Reading'!B309="","", IF(G309&lt;100, 100, IF(G309&gt;300, 300, G309)))</f>
        <v/>
      </c>
      <c r="I309" s="11" t="str">
        <f>IF('ACT Reading'!B309="","",'SAT EBRW to CBEST R'!$A$2+'SAT EBRW to CBEST R'!$B$2*D309)</f>
        <v/>
      </c>
      <c r="J309" s="11" t="str">
        <f>IF('ACT Reading'!B309="","", IF(I309&lt;20, 20, IF(I309&gt;80, 80, I309)))</f>
        <v/>
      </c>
    </row>
    <row r="310" spans="1:10" x14ac:dyDescent="0.25">
      <c r="A310" s="11">
        <v>309</v>
      </c>
      <c r="B310" s="30"/>
      <c r="C310" s="25" t="str">
        <f t="shared" si="9"/>
        <v/>
      </c>
      <c r="D310" s="11" t="str">
        <f>IF('ACT Reading'!C310="","",IF('ACT Reading'!C310&lt;'ACT E+R to SAT EBRW'!$A$2,'ACT E+R to SAT EBRW'!$B$2,IF('ACT Reading'!C310&gt;'ACT E+R to SAT EBRW'!A$72,'ACT E+R to SAT EBRW'!B$72,VLOOKUP(C310,'ACT E+R to SAT EBRW'!A:B,2,FALSE))))</f>
        <v/>
      </c>
      <c r="E310" s="11" t="str">
        <f>IF('ACT Reading'!B310="","",interceptACTRtoPCR5712_5713+slopeACTRtoPCR5712_5713*B310)</f>
        <v/>
      </c>
      <c r="F310" s="11" t="str">
        <f>IF('ACT Reading'!B310="","", IF(E310&lt;100, 100, IF(E310&gt;200, 200, E310)))</f>
        <v/>
      </c>
      <c r="G310" s="11" t="str">
        <f t="shared" si="8"/>
        <v/>
      </c>
      <c r="H310" s="11" t="str">
        <f>IF('ACT Reading'!B310="","", IF(G310&lt;100, 100, IF(G310&gt;300, 300, G310)))</f>
        <v/>
      </c>
      <c r="I310" s="11" t="str">
        <f>IF('ACT Reading'!B310="","",'SAT EBRW to CBEST R'!$A$2+'SAT EBRW to CBEST R'!$B$2*D310)</f>
        <v/>
      </c>
      <c r="J310" s="11" t="str">
        <f>IF('ACT Reading'!B310="","", IF(I310&lt;20, 20, IF(I310&gt;80, 80, I310)))</f>
        <v/>
      </c>
    </row>
    <row r="311" spans="1:10" x14ac:dyDescent="0.25">
      <c r="A311" s="11">
        <v>310</v>
      </c>
      <c r="B311" s="30"/>
      <c r="C311" s="25" t="str">
        <f t="shared" si="9"/>
        <v/>
      </c>
      <c r="D311" s="11" t="str">
        <f>IF('ACT Reading'!C311="","",IF('ACT Reading'!C311&lt;'ACT E+R to SAT EBRW'!$A$2,'ACT E+R to SAT EBRW'!$B$2,IF('ACT Reading'!C311&gt;'ACT E+R to SAT EBRW'!A$72,'ACT E+R to SAT EBRW'!B$72,VLOOKUP(C311,'ACT E+R to SAT EBRW'!A:B,2,FALSE))))</f>
        <v/>
      </c>
      <c r="E311" s="11" t="str">
        <f>IF('ACT Reading'!B311="","",interceptACTRtoPCR5712_5713+slopeACTRtoPCR5712_5713*B311)</f>
        <v/>
      </c>
      <c r="F311" s="11" t="str">
        <f>IF('ACT Reading'!B311="","", IF(E311&lt;100, 100, IF(E311&gt;200, 200, E311)))</f>
        <v/>
      </c>
      <c r="G311" s="11" t="str">
        <f t="shared" si="8"/>
        <v/>
      </c>
      <c r="H311" s="11" t="str">
        <f>IF('ACT Reading'!B311="","", IF(G311&lt;100, 100, IF(G311&gt;300, 300, G311)))</f>
        <v/>
      </c>
      <c r="I311" s="11" t="str">
        <f>IF('ACT Reading'!B311="","",'SAT EBRW to CBEST R'!$A$2+'SAT EBRW to CBEST R'!$B$2*D311)</f>
        <v/>
      </c>
      <c r="J311" s="11" t="str">
        <f>IF('ACT Reading'!B311="","", IF(I311&lt;20, 20, IF(I311&gt;80, 80, I311)))</f>
        <v/>
      </c>
    </row>
    <row r="312" spans="1:10" x14ac:dyDescent="0.25">
      <c r="A312" s="11">
        <v>311</v>
      </c>
      <c r="B312" s="30"/>
      <c r="C312" s="25" t="str">
        <f t="shared" si="9"/>
        <v/>
      </c>
      <c r="D312" s="11" t="str">
        <f>IF('ACT Reading'!C312="","",IF('ACT Reading'!C312&lt;'ACT E+R to SAT EBRW'!$A$2,'ACT E+R to SAT EBRW'!$B$2,IF('ACT Reading'!C312&gt;'ACT E+R to SAT EBRW'!A$72,'ACT E+R to SAT EBRW'!B$72,VLOOKUP(C312,'ACT E+R to SAT EBRW'!A:B,2,FALSE))))</f>
        <v/>
      </c>
      <c r="E312" s="11" t="str">
        <f>IF('ACT Reading'!B312="","",interceptACTRtoPCR5712_5713+slopeACTRtoPCR5712_5713*B312)</f>
        <v/>
      </c>
      <c r="F312" s="11" t="str">
        <f>IF('ACT Reading'!B312="","", IF(E312&lt;100, 100, IF(E312&gt;200, 200, E312)))</f>
        <v/>
      </c>
      <c r="G312" s="11" t="str">
        <f t="shared" si="8"/>
        <v/>
      </c>
      <c r="H312" s="11" t="str">
        <f>IF('ACT Reading'!B312="","", IF(G312&lt;100, 100, IF(G312&gt;300, 300, G312)))</f>
        <v/>
      </c>
      <c r="I312" s="11" t="str">
        <f>IF('ACT Reading'!B312="","",'SAT EBRW to CBEST R'!$A$2+'SAT EBRW to CBEST R'!$B$2*D312)</f>
        <v/>
      </c>
      <c r="J312" s="11" t="str">
        <f>IF('ACT Reading'!B312="","", IF(I312&lt;20, 20, IF(I312&gt;80, 80, I312)))</f>
        <v/>
      </c>
    </row>
    <row r="313" spans="1:10" x14ac:dyDescent="0.25">
      <c r="A313" s="11">
        <v>312</v>
      </c>
      <c r="B313" s="30"/>
      <c r="C313" s="25" t="str">
        <f t="shared" si="9"/>
        <v/>
      </c>
      <c r="D313" s="11" t="str">
        <f>IF('ACT Reading'!C313="","",IF('ACT Reading'!C313&lt;'ACT E+R to SAT EBRW'!$A$2,'ACT E+R to SAT EBRW'!$B$2,IF('ACT Reading'!C313&gt;'ACT E+R to SAT EBRW'!A$72,'ACT E+R to SAT EBRW'!B$72,VLOOKUP(C313,'ACT E+R to SAT EBRW'!A:B,2,FALSE))))</f>
        <v/>
      </c>
      <c r="E313" s="11" t="str">
        <f>IF('ACT Reading'!B313="","",interceptACTRtoPCR5712_5713+slopeACTRtoPCR5712_5713*B313)</f>
        <v/>
      </c>
      <c r="F313" s="11" t="str">
        <f>IF('ACT Reading'!B313="","", IF(E313&lt;100, 100, IF(E313&gt;200, 200, E313)))</f>
        <v/>
      </c>
      <c r="G313" s="11" t="str">
        <f t="shared" si="8"/>
        <v/>
      </c>
      <c r="H313" s="11" t="str">
        <f>IF('ACT Reading'!B313="","", IF(G313&lt;100, 100, IF(G313&gt;300, 300, G313)))</f>
        <v/>
      </c>
      <c r="I313" s="11" t="str">
        <f>IF('ACT Reading'!B313="","",'SAT EBRW to CBEST R'!$A$2+'SAT EBRW to CBEST R'!$B$2*D313)</f>
        <v/>
      </c>
      <c r="J313" s="11" t="str">
        <f>IF('ACT Reading'!B313="","", IF(I313&lt;20, 20, IF(I313&gt;80, 80, I313)))</f>
        <v/>
      </c>
    </row>
    <row r="314" spans="1:10" x14ac:dyDescent="0.25">
      <c r="A314" s="11">
        <v>313</v>
      </c>
      <c r="B314" s="30"/>
      <c r="C314" s="25" t="str">
        <f t="shared" si="9"/>
        <v/>
      </c>
      <c r="D314" s="11" t="str">
        <f>IF('ACT Reading'!C314="","",IF('ACT Reading'!C314&lt;'ACT E+R to SAT EBRW'!$A$2,'ACT E+R to SAT EBRW'!$B$2,IF('ACT Reading'!C314&gt;'ACT E+R to SAT EBRW'!A$72,'ACT E+R to SAT EBRW'!B$72,VLOOKUP(C314,'ACT E+R to SAT EBRW'!A:B,2,FALSE))))</f>
        <v/>
      </c>
      <c r="E314" s="11" t="str">
        <f>IF('ACT Reading'!B314="","",interceptACTRtoPCR5712_5713+slopeACTRtoPCR5712_5713*B314)</f>
        <v/>
      </c>
      <c r="F314" s="11" t="str">
        <f>IF('ACT Reading'!B314="","", IF(E314&lt;100, 100, IF(E314&gt;200, 200, E314)))</f>
        <v/>
      </c>
      <c r="G314" s="11" t="str">
        <f t="shared" si="8"/>
        <v/>
      </c>
      <c r="H314" s="11" t="str">
        <f>IF('ACT Reading'!B314="","", IF(G314&lt;100, 100, IF(G314&gt;300, 300, G314)))</f>
        <v/>
      </c>
      <c r="I314" s="11" t="str">
        <f>IF('ACT Reading'!B314="","",'SAT EBRW to CBEST R'!$A$2+'SAT EBRW to CBEST R'!$B$2*D314)</f>
        <v/>
      </c>
      <c r="J314" s="11" t="str">
        <f>IF('ACT Reading'!B314="","", IF(I314&lt;20, 20, IF(I314&gt;80, 80, I314)))</f>
        <v/>
      </c>
    </row>
    <row r="315" spans="1:10" x14ac:dyDescent="0.25">
      <c r="A315" s="11">
        <v>314</v>
      </c>
      <c r="B315" s="30"/>
      <c r="C315" s="25" t="str">
        <f t="shared" si="9"/>
        <v/>
      </c>
      <c r="D315" s="11" t="str">
        <f>IF('ACT Reading'!C315="","",IF('ACT Reading'!C315&lt;'ACT E+R to SAT EBRW'!$A$2,'ACT E+R to SAT EBRW'!$B$2,IF('ACT Reading'!C315&gt;'ACT E+R to SAT EBRW'!A$72,'ACT E+R to SAT EBRW'!B$72,VLOOKUP(C315,'ACT E+R to SAT EBRW'!A:B,2,FALSE))))</f>
        <v/>
      </c>
      <c r="E315" s="11" t="str">
        <f>IF('ACT Reading'!B315="","",interceptACTRtoPCR5712_5713+slopeACTRtoPCR5712_5713*B315)</f>
        <v/>
      </c>
      <c r="F315" s="11" t="str">
        <f>IF('ACT Reading'!B315="","", IF(E315&lt;100, 100, IF(E315&gt;200, 200, E315)))</f>
        <v/>
      </c>
      <c r="G315" s="11" t="str">
        <f t="shared" si="8"/>
        <v/>
      </c>
      <c r="H315" s="11" t="str">
        <f>IF('ACT Reading'!B315="","", IF(G315&lt;100, 100, IF(G315&gt;300, 300, G315)))</f>
        <v/>
      </c>
      <c r="I315" s="11" t="str">
        <f>IF('ACT Reading'!B315="","",'SAT EBRW to CBEST R'!$A$2+'SAT EBRW to CBEST R'!$B$2*D315)</f>
        <v/>
      </c>
      <c r="J315" s="11" t="str">
        <f>IF('ACT Reading'!B315="","", IF(I315&lt;20, 20, IF(I315&gt;80, 80, I315)))</f>
        <v/>
      </c>
    </row>
    <row r="316" spans="1:10" x14ac:dyDescent="0.25">
      <c r="A316" s="11">
        <v>315</v>
      </c>
      <c r="B316" s="30"/>
      <c r="C316" s="25" t="str">
        <f t="shared" si="9"/>
        <v/>
      </c>
      <c r="D316" s="11" t="str">
        <f>IF('ACT Reading'!C316="","",IF('ACT Reading'!C316&lt;'ACT E+R to SAT EBRW'!$A$2,'ACT E+R to SAT EBRW'!$B$2,IF('ACT Reading'!C316&gt;'ACT E+R to SAT EBRW'!A$72,'ACT E+R to SAT EBRW'!B$72,VLOOKUP(C316,'ACT E+R to SAT EBRW'!A:B,2,FALSE))))</f>
        <v/>
      </c>
      <c r="E316" s="11" t="str">
        <f>IF('ACT Reading'!B316="","",interceptACTRtoPCR5712_5713+slopeACTRtoPCR5712_5713*B316)</f>
        <v/>
      </c>
      <c r="F316" s="11" t="str">
        <f>IF('ACT Reading'!B316="","", IF(E316&lt;100, 100, IF(E316&gt;200, 200, E316)))</f>
        <v/>
      </c>
      <c r="G316" s="11" t="str">
        <f t="shared" si="8"/>
        <v/>
      </c>
      <c r="H316" s="11" t="str">
        <f>IF('ACT Reading'!B316="","", IF(G316&lt;100, 100, IF(G316&gt;300, 300, G316)))</f>
        <v/>
      </c>
      <c r="I316" s="11" t="str">
        <f>IF('ACT Reading'!B316="","",'SAT EBRW to CBEST R'!$A$2+'SAT EBRW to CBEST R'!$B$2*D316)</f>
        <v/>
      </c>
      <c r="J316" s="11" t="str">
        <f>IF('ACT Reading'!B316="","", IF(I316&lt;20, 20, IF(I316&gt;80, 80, I316)))</f>
        <v/>
      </c>
    </row>
    <row r="317" spans="1:10" x14ac:dyDescent="0.25">
      <c r="A317" s="11">
        <v>316</v>
      </c>
      <c r="B317" s="30"/>
      <c r="C317" s="25" t="str">
        <f t="shared" si="9"/>
        <v/>
      </c>
      <c r="D317" s="11" t="str">
        <f>IF('ACT Reading'!C317="","",IF('ACT Reading'!C317&lt;'ACT E+R to SAT EBRW'!$A$2,'ACT E+R to SAT EBRW'!$B$2,IF('ACT Reading'!C317&gt;'ACT E+R to SAT EBRW'!A$72,'ACT E+R to SAT EBRW'!B$72,VLOOKUP(C317,'ACT E+R to SAT EBRW'!A:B,2,FALSE))))</f>
        <v/>
      </c>
      <c r="E317" s="11" t="str">
        <f>IF('ACT Reading'!B317="","",interceptACTRtoPCR5712_5713+slopeACTRtoPCR5712_5713*B317)</f>
        <v/>
      </c>
      <c r="F317" s="11" t="str">
        <f>IF('ACT Reading'!B317="","", IF(E317&lt;100, 100, IF(E317&gt;200, 200, E317)))</f>
        <v/>
      </c>
      <c r="G317" s="11" t="str">
        <f t="shared" si="8"/>
        <v/>
      </c>
      <c r="H317" s="11" t="str">
        <f>IF('ACT Reading'!B317="","", IF(G317&lt;100, 100, IF(G317&gt;300, 300, G317)))</f>
        <v/>
      </c>
      <c r="I317" s="11" t="str">
        <f>IF('ACT Reading'!B317="","",'SAT EBRW to CBEST R'!$A$2+'SAT EBRW to CBEST R'!$B$2*D317)</f>
        <v/>
      </c>
      <c r="J317" s="11" t="str">
        <f>IF('ACT Reading'!B317="","", IF(I317&lt;20, 20, IF(I317&gt;80, 80, I317)))</f>
        <v/>
      </c>
    </row>
    <row r="318" spans="1:10" x14ac:dyDescent="0.25">
      <c r="A318" s="11">
        <v>317</v>
      </c>
      <c r="B318" s="30"/>
      <c r="C318" s="25" t="str">
        <f t="shared" si="9"/>
        <v/>
      </c>
      <c r="D318" s="11" t="str">
        <f>IF('ACT Reading'!C318="","",IF('ACT Reading'!C318&lt;'ACT E+R to SAT EBRW'!$A$2,'ACT E+R to SAT EBRW'!$B$2,IF('ACT Reading'!C318&gt;'ACT E+R to SAT EBRW'!A$72,'ACT E+R to SAT EBRW'!B$72,VLOOKUP(C318,'ACT E+R to SAT EBRW'!A:B,2,FALSE))))</f>
        <v/>
      </c>
      <c r="E318" s="11" t="str">
        <f>IF('ACT Reading'!B318="","",interceptACTRtoPCR5712_5713+slopeACTRtoPCR5712_5713*B318)</f>
        <v/>
      </c>
      <c r="F318" s="11" t="str">
        <f>IF('ACT Reading'!B318="","", IF(E318&lt;100, 100, IF(E318&gt;200, 200, E318)))</f>
        <v/>
      </c>
      <c r="G318" s="11" t="str">
        <f t="shared" si="8"/>
        <v/>
      </c>
      <c r="H318" s="11" t="str">
        <f>IF('ACT Reading'!B318="","", IF(G318&lt;100, 100, IF(G318&gt;300, 300, G318)))</f>
        <v/>
      </c>
      <c r="I318" s="11" t="str">
        <f>IF('ACT Reading'!B318="","",'SAT EBRW to CBEST R'!$A$2+'SAT EBRW to CBEST R'!$B$2*D318)</f>
        <v/>
      </c>
      <c r="J318" s="11" t="str">
        <f>IF('ACT Reading'!B318="","", IF(I318&lt;20, 20, IF(I318&gt;80, 80, I318)))</f>
        <v/>
      </c>
    </row>
    <row r="319" spans="1:10" x14ac:dyDescent="0.25">
      <c r="A319" s="11">
        <v>318</v>
      </c>
      <c r="B319" s="30"/>
      <c r="C319" s="25" t="str">
        <f t="shared" si="9"/>
        <v/>
      </c>
      <c r="D319" s="11" t="str">
        <f>IF('ACT Reading'!C319="","",IF('ACT Reading'!C319&lt;'ACT E+R to SAT EBRW'!$A$2,'ACT E+R to SAT EBRW'!$B$2,IF('ACT Reading'!C319&gt;'ACT E+R to SAT EBRW'!A$72,'ACT E+R to SAT EBRW'!B$72,VLOOKUP(C319,'ACT E+R to SAT EBRW'!A:B,2,FALSE))))</f>
        <v/>
      </c>
      <c r="E319" s="11" t="str">
        <f>IF('ACT Reading'!B319="","",interceptACTRtoPCR5712_5713+slopeACTRtoPCR5712_5713*B319)</f>
        <v/>
      </c>
      <c r="F319" s="11" t="str">
        <f>IF('ACT Reading'!B319="","", IF(E319&lt;100, 100, IF(E319&gt;200, 200, E319)))</f>
        <v/>
      </c>
      <c r="G319" s="11" t="str">
        <f t="shared" si="8"/>
        <v/>
      </c>
      <c r="H319" s="11" t="str">
        <f>IF('ACT Reading'!B319="","", IF(G319&lt;100, 100, IF(G319&gt;300, 300, G319)))</f>
        <v/>
      </c>
      <c r="I319" s="11" t="str">
        <f>IF('ACT Reading'!B319="","",'SAT EBRW to CBEST R'!$A$2+'SAT EBRW to CBEST R'!$B$2*D319)</f>
        <v/>
      </c>
      <c r="J319" s="11" t="str">
        <f>IF('ACT Reading'!B319="","", IF(I319&lt;20, 20, IF(I319&gt;80, 80, I319)))</f>
        <v/>
      </c>
    </row>
    <row r="320" spans="1:10" x14ac:dyDescent="0.25">
      <c r="A320" s="11">
        <v>319</v>
      </c>
      <c r="B320" s="30"/>
      <c r="C320" s="25" t="str">
        <f t="shared" si="9"/>
        <v/>
      </c>
      <c r="D320" s="11" t="str">
        <f>IF('ACT Reading'!C320="","",IF('ACT Reading'!C320&lt;'ACT E+R to SAT EBRW'!$A$2,'ACT E+R to SAT EBRW'!$B$2,IF('ACT Reading'!C320&gt;'ACT E+R to SAT EBRW'!A$72,'ACT E+R to SAT EBRW'!B$72,VLOOKUP(C320,'ACT E+R to SAT EBRW'!A:B,2,FALSE))))</f>
        <v/>
      </c>
      <c r="E320" s="11" t="str">
        <f>IF('ACT Reading'!B320="","",interceptACTRtoPCR5712_5713+slopeACTRtoPCR5712_5713*B320)</f>
        <v/>
      </c>
      <c r="F320" s="11" t="str">
        <f>IF('ACT Reading'!B320="","", IF(E320&lt;100, 100, IF(E320&gt;200, 200, E320)))</f>
        <v/>
      </c>
      <c r="G320" s="11" t="str">
        <f t="shared" si="8"/>
        <v/>
      </c>
      <c r="H320" s="11" t="str">
        <f>IF('ACT Reading'!B320="","", IF(G320&lt;100, 100, IF(G320&gt;300, 300, G320)))</f>
        <v/>
      </c>
      <c r="I320" s="11" t="str">
        <f>IF('ACT Reading'!B320="","",'SAT EBRW to CBEST R'!$A$2+'SAT EBRW to CBEST R'!$B$2*D320)</f>
        <v/>
      </c>
      <c r="J320" s="11" t="str">
        <f>IF('ACT Reading'!B320="","", IF(I320&lt;20, 20, IF(I320&gt;80, 80, I320)))</f>
        <v/>
      </c>
    </row>
    <row r="321" spans="1:10" x14ac:dyDescent="0.25">
      <c r="A321" s="11">
        <v>320</v>
      </c>
      <c r="B321" s="30"/>
      <c r="C321" s="25" t="str">
        <f t="shared" si="9"/>
        <v/>
      </c>
      <c r="D321" s="11" t="str">
        <f>IF('ACT Reading'!C321="","",IF('ACT Reading'!C321&lt;'ACT E+R to SAT EBRW'!$A$2,'ACT E+R to SAT EBRW'!$B$2,IF('ACT Reading'!C321&gt;'ACT E+R to SAT EBRW'!A$72,'ACT E+R to SAT EBRW'!B$72,VLOOKUP(C321,'ACT E+R to SAT EBRW'!A:B,2,FALSE))))</f>
        <v/>
      </c>
      <c r="E321" s="11" t="str">
        <f>IF('ACT Reading'!B321="","",interceptACTRtoPCR5712_5713+slopeACTRtoPCR5712_5713*B321)</f>
        <v/>
      </c>
      <c r="F321" s="11" t="str">
        <f>IF('ACT Reading'!B321="","", IF(E321&lt;100, 100, IF(E321&gt;200, 200, E321)))</f>
        <v/>
      </c>
      <c r="G321" s="11" t="str">
        <f t="shared" si="8"/>
        <v/>
      </c>
      <c r="H321" s="11" t="str">
        <f>IF('ACT Reading'!B321="","", IF(G321&lt;100, 100, IF(G321&gt;300, 300, G321)))</f>
        <v/>
      </c>
      <c r="I321" s="11" t="str">
        <f>IF('ACT Reading'!B321="","",'SAT EBRW to CBEST R'!$A$2+'SAT EBRW to CBEST R'!$B$2*D321)</f>
        <v/>
      </c>
      <c r="J321" s="11" t="str">
        <f>IF('ACT Reading'!B321="","", IF(I321&lt;20, 20, IF(I321&gt;80, 80, I321)))</f>
        <v/>
      </c>
    </row>
    <row r="322" spans="1:10" x14ac:dyDescent="0.25">
      <c r="A322" s="11">
        <v>321</v>
      </c>
      <c r="B322" s="30"/>
      <c r="C322" s="25" t="str">
        <f t="shared" si="9"/>
        <v/>
      </c>
      <c r="D322" s="11" t="str">
        <f>IF('ACT Reading'!C322="","",IF('ACT Reading'!C322&lt;'ACT E+R to SAT EBRW'!$A$2,'ACT E+R to SAT EBRW'!$B$2,IF('ACT Reading'!C322&gt;'ACT E+R to SAT EBRW'!A$72,'ACT E+R to SAT EBRW'!B$72,VLOOKUP(C322,'ACT E+R to SAT EBRW'!A:B,2,FALSE))))</f>
        <v/>
      </c>
      <c r="E322" s="11" t="str">
        <f>IF('ACT Reading'!B322="","",interceptACTRtoPCR5712_5713+slopeACTRtoPCR5712_5713*B322)</f>
        <v/>
      </c>
      <c r="F322" s="11" t="str">
        <f>IF('ACT Reading'!B322="","", IF(E322&lt;100, 100, IF(E322&gt;200, 200, E322)))</f>
        <v/>
      </c>
      <c r="G322" s="11" t="str">
        <f t="shared" ref="G322:G385" si="10">IF(B322="","",IF(B322&gt;=19, upperinterceptACTRtoPAAR200_210+B322*upperslopeACTRtoPAAR200_210, lowerinterceptACTRtoPAAR200_210+B322*lowerslopeACTRtoPAAR200_210))</f>
        <v/>
      </c>
      <c r="H322" s="11" t="str">
        <f>IF('ACT Reading'!B322="","", IF(G322&lt;100, 100, IF(G322&gt;300, 300, G322)))</f>
        <v/>
      </c>
      <c r="I322" s="11" t="str">
        <f>IF('ACT Reading'!B322="","",'SAT EBRW to CBEST R'!$A$2+'SAT EBRW to CBEST R'!$B$2*D322)</f>
        <v/>
      </c>
      <c r="J322" s="11" t="str">
        <f>IF('ACT Reading'!B322="","", IF(I322&lt;20, 20, IF(I322&gt;80, 80, I322)))</f>
        <v/>
      </c>
    </row>
    <row r="323" spans="1:10" x14ac:dyDescent="0.25">
      <c r="A323" s="11">
        <v>322</v>
      </c>
      <c r="B323" s="30"/>
      <c r="C323" s="25" t="str">
        <f t="shared" ref="C323:C386" si="11">IF(ISBLANK(B323), "", 2*B323)</f>
        <v/>
      </c>
      <c r="D323" s="11" t="str">
        <f>IF('ACT Reading'!C323="","",IF('ACT Reading'!C323&lt;'ACT E+R to SAT EBRW'!$A$2,'ACT E+R to SAT EBRW'!$B$2,IF('ACT Reading'!C323&gt;'ACT E+R to SAT EBRW'!A$72,'ACT E+R to SAT EBRW'!B$72,VLOOKUP(C323,'ACT E+R to SAT EBRW'!A:B,2,FALSE))))</f>
        <v/>
      </c>
      <c r="E323" s="11" t="str">
        <f>IF('ACT Reading'!B323="","",interceptACTRtoPCR5712_5713+slopeACTRtoPCR5712_5713*B323)</f>
        <v/>
      </c>
      <c r="F323" s="11" t="str">
        <f>IF('ACT Reading'!B323="","", IF(E323&lt;100, 100, IF(E323&gt;200, 200, E323)))</f>
        <v/>
      </c>
      <c r="G323" s="11" t="str">
        <f t="shared" si="10"/>
        <v/>
      </c>
      <c r="H323" s="11" t="str">
        <f>IF('ACT Reading'!B323="","", IF(G323&lt;100, 100, IF(G323&gt;300, 300, G323)))</f>
        <v/>
      </c>
      <c r="I323" s="11" t="str">
        <f>IF('ACT Reading'!B323="","",'SAT EBRW to CBEST R'!$A$2+'SAT EBRW to CBEST R'!$B$2*D323)</f>
        <v/>
      </c>
      <c r="J323" s="11" t="str">
        <f>IF('ACT Reading'!B323="","", IF(I323&lt;20, 20, IF(I323&gt;80, 80, I323)))</f>
        <v/>
      </c>
    </row>
    <row r="324" spans="1:10" x14ac:dyDescent="0.25">
      <c r="A324" s="11">
        <v>323</v>
      </c>
      <c r="B324" s="30"/>
      <c r="C324" s="25" t="str">
        <f t="shared" si="11"/>
        <v/>
      </c>
      <c r="D324" s="11" t="str">
        <f>IF('ACT Reading'!C324="","",IF('ACT Reading'!C324&lt;'ACT E+R to SAT EBRW'!$A$2,'ACT E+R to SAT EBRW'!$B$2,IF('ACT Reading'!C324&gt;'ACT E+R to SAT EBRW'!A$72,'ACT E+R to SAT EBRW'!B$72,VLOOKUP(C324,'ACT E+R to SAT EBRW'!A:B,2,FALSE))))</f>
        <v/>
      </c>
      <c r="E324" s="11" t="str">
        <f>IF('ACT Reading'!B324="","",interceptACTRtoPCR5712_5713+slopeACTRtoPCR5712_5713*B324)</f>
        <v/>
      </c>
      <c r="F324" s="11" t="str">
        <f>IF('ACT Reading'!B324="","", IF(E324&lt;100, 100, IF(E324&gt;200, 200, E324)))</f>
        <v/>
      </c>
      <c r="G324" s="11" t="str">
        <f t="shared" si="10"/>
        <v/>
      </c>
      <c r="H324" s="11" t="str">
        <f>IF('ACT Reading'!B324="","", IF(G324&lt;100, 100, IF(G324&gt;300, 300, G324)))</f>
        <v/>
      </c>
      <c r="I324" s="11" t="str">
        <f>IF('ACT Reading'!B324="","",'SAT EBRW to CBEST R'!$A$2+'SAT EBRW to CBEST R'!$B$2*D324)</f>
        <v/>
      </c>
      <c r="J324" s="11" t="str">
        <f>IF('ACT Reading'!B324="","", IF(I324&lt;20, 20, IF(I324&gt;80, 80, I324)))</f>
        <v/>
      </c>
    </row>
    <row r="325" spans="1:10" x14ac:dyDescent="0.25">
      <c r="A325" s="11">
        <v>324</v>
      </c>
      <c r="B325" s="30"/>
      <c r="C325" s="25" t="str">
        <f t="shared" si="11"/>
        <v/>
      </c>
      <c r="D325" s="11" t="str">
        <f>IF('ACT Reading'!C325="","",IF('ACT Reading'!C325&lt;'ACT E+R to SAT EBRW'!$A$2,'ACT E+R to SAT EBRW'!$B$2,IF('ACT Reading'!C325&gt;'ACT E+R to SAT EBRW'!A$72,'ACT E+R to SAT EBRW'!B$72,VLOOKUP(C325,'ACT E+R to SAT EBRW'!A:B,2,FALSE))))</f>
        <v/>
      </c>
      <c r="E325" s="11" t="str">
        <f>IF('ACT Reading'!B325="","",interceptACTRtoPCR5712_5713+slopeACTRtoPCR5712_5713*B325)</f>
        <v/>
      </c>
      <c r="F325" s="11" t="str">
        <f>IF('ACT Reading'!B325="","", IF(E325&lt;100, 100, IF(E325&gt;200, 200, E325)))</f>
        <v/>
      </c>
      <c r="G325" s="11" t="str">
        <f t="shared" si="10"/>
        <v/>
      </c>
      <c r="H325" s="11" t="str">
        <f>IF('ACT Reading'!B325="","", IF(G325&lt;100, 100, IF(G325&gt;300, 300, G325)))</f>
        <v/>
      </c>
      <c r="I325" s="11" t="str">
        <f>IF('ACT Reading'!B325="","",'SAT EBRW to CBEST R'!$A$2+'SAT EBRW to CBEST R'!$B$2*D325)</f>
        <v/>
      </c>
      <c r="J325" s="11" t="str">
        <f>IF('ACT Reading'!B325="","", IF(I325&lt;20, 20, IF(I325&gt;80, 80, I325)))</f>
        <v/>
      </c>
    </row>
    <row r="326" spans="1:10" x14ac:dyDescent="0.25">
      <c r="A326" s="11">
        <v>325</v>
      </c>
      <c r="B326" s="30"/>
      <c r="C326" s="25" t="str">
        <f t="shared" si="11"/>
        <v/>
      </c>
      <c r="D326" s="11" t="str">
        <f>IF('ACT Reading'!C326="","",IF('ACT Reading'!C326&lt;'ACT E+R to SAT EBRW'!$A$2,'ACT E+R to SAT EBRW'!$B$2,IF('ACT Reading'!C326&gt;'ACT E+R to SAT EBRW'!A$72,'ACT E+R to SAT EBRW'!B$72,VLOOKUP(C326,'ACT E+R to SAT EBRW'!A:B,2,FALSE))))</f>
        <v/>
      </c>
      <c r="E326" s="11" t="str">
        <f>IF('ACT Reading'!B326="","",interceptACTRtoPCR5712_5713+slopeACTRtoPCR5712_5713*B326)</f>
        <v/>
      </c>
      <c r="F326" s="11" t="str">
        <f>IF('ACT Reading'!B326="","", IF(E326&lt;100, 100, IF(E326&gt;200, 200, E326)))</f>
        <v/>
      </c>
      <c r="G326" s="11" t="str">
        <f t="shared" si="10"/>
        <v/>
      </c>
      <c r="H326" s="11" t="str">
        <f>IF('ACT Reading'!B326="","", IF(G326&lt;100, 100, IF(G326&gt;300, 300, G326)))</f>
        <v/>
      </c>
      <c r="I326" s="11" t="str">
        <f>IF('ACT Reading'!B326="","",'SAT EBRW to CBEST R'!$A$2+'SAT EBRW to CBEST R'!$B$2*D326)</f>
        <v/>
      </c>
      <c r="J326" s="11" t="str">
        <f>IF('ACT Reading'!B326="","", IF(I326&lt;20, 20, IF(I326&gt;80, 80, I326)))</f>
        <v/>
      </c>
    </row>
    <row r="327" spans="1:10" x14ac:dyDescent="0.25">
      <c r="A327" s="11">
        <v>326</v>
      </c>
      <c r="B327" s="30"/>
      <c r="C327" s="25" t="str">
        <f t="shared" si="11"/>
        <v/>
      </c>
      <c r="D327" s="11" t="str">
        <f>IF('ACT Reading'!C327="","",IF('ACT Reading'!C327&lt;'ACT E+R to SAT EBRW'!$A$2,'ACT E+R to SAT EBRW'!$B$2,IF('ACT Reading'!C327&gt;'ACT E+R to SAT EBRW'!A$72,'ACT E+R to SAT EBRW'!B$72,VLOOKUP(C327,'ACT E+R to SAT EBRW'!A:B,2,FALSE))))</f>
        <v/>
      </c>
      <c r="E327" s="11" t="str">
        <f>IF('ACT Reading'!B327="","",interceptACTRtoPCR5712_5713+slopeACTRtoPCR5712_5713*B327)</f>
        <v/>
      </c>
      <c r="F327" s="11" t="str">
        <f>IF('ACT Reading'!B327="","", IF(E327&lt;100, 100, IF(E327&gt;200, 200, E327)))</f>
        <v/>
      </c>
      <c r="G327" s="11" t="str">
        <f t="shared" si="10"/>
        <v/>
      </c>
      <c r="H327" s="11" t="str">
        <f>IF('ACT Reading'!B327="","", IF(G327&lt;100, 100, IF(G327&gt;300, 300, G327)))</f>
        <v/>
      </c>
      <c r="I327" s="11" t="str">
        <f>IF('ACT Reading'!B327="","",'SAT EBRW to CBEST R'!$A$2+'SAT EBRW to CBEST R'!$B$2*D327)</f>
        <v/>
      </c>
      <c r="J327" s="11" t="str">
        <f>IF('ACT Reading'!B327="","", IF(I327&lt;20, 20, IF(I327&gt;80, 80, I327)))</f>
        <v/>
      </c>
    </row>
    <row r="328" spans="1:10" x14ac:dyDescent="0.25">
      <c r="A328" s="11">
        <v>327</v>
      </c>
      <c r="B328" s="30"/>
      <c r="C328" s="25" t="str">
        <f t="shared" si="11"/>
        <v/>
      </c>
      <c r="D328" s="11" t="str">
        <f>IF('ACT Reading'!C328="","",IF('ACT Reading'!C328&lt;'ACT E+R to SAT EBRW'!$A$2,'ACT E+R to SAT EBRW'!$B$2,IF('ACT Reading'!C328&gt;'ACT E+R to SAT EBRW'!A$72,'ACT E+R to SAT EBRW'!B$72,VLOOKUP(C328,'ACT E+R to SAT EBRW'!A:B,2,FALSE))))</f>
        <v/>
      </c>
      <c r="E328" s="11" t="str">
        <f>IF('ACT Reading'!B328="","",interceptACTRtoPCR5712_5713+slopeACTRtoPCR5712_5713*B328)</f>
        <v/>
      </c>
      <c r="F328" s="11" t="str">
        <f>IF('ACT Reading'!B328="","", IF(E328&lt;100, 100, IF(E328&gt;200, 200, E328)))</f>
        <v/>
      </c>
      <c r="G328" s="11" t="str">
        <f t="shared" si="10"/>
        <v/>
      </c>
      <c r="H328" s="11" t="str">
        <f>IF('ACT Reading'!B328="","", IF(G328&lt;100, 100, IF(G328&gt;300, 300, G328)))</f>
        <v/>
      </c>
      <c r="I328" s="11" t="str">
        <f>IF('ACT Reading'!B328="","",'SAT EBRW to CBEST R'!$A$2+'SAT EBRW to CBEST R'!$B$2*D328)</f>
        <v/>
      </c>
      <c r="J328" s="11" t="str">
        <f>IF('ACT Reading'!B328="","", IF(I328&lt;20, 20, IF(I328&gt;80, 80, I328)))</f>
        <v/>
      </c>
    </row>
    <row r="329" spans="1:10" x14ac:dyDescent="0.25">
      <c r="A329" s="11">
        <v>328</v>
      </c>
      <c r="B329" s="30"/>
      <c r="C329" s="25" t="str">
        <f t="shared" si="11"/>
        <v/>
      </c>
      <c r="D329" s="11" t="str">
        <f>IF('ACT Reading'!C329="","",IF('ACT Reading'!C329&lt;'ACT E+R to SAT EBRW'!$A$2,'ACT E+R to SAT EBRW'!$B$2,IF('ACT Reading'!C329&gt;'ACT E+R to SAT EBRW'!A$72,'ACT E+R to SAT EBRW'!B$72,VLOOKUP(C329,'ACT E+R to SAT EBRW'!A:B,2,FALSE))))</f>
        <v/>
      </c>
      <c r="E329" s="11" t="str">
        <f>IF('ACT Reading'!B329="","",interceptACTRtoPCR5712_5713+slopeACTRtoPCR5712_5713*B329)</f>
        <v/>
      </c>
      <c r="F329" s="11" t="str">
        <f>IF('ACT Reading'!B329="","", IF(E329&lt;100, 100, IF(E329&gt;200, 200, E329)))</f>
        <v/>
      </c>
      <c r="G329" s="11" t="str">
        <f t="shared" si="10"/>
        <v/>
      </c>
      <c r="H329" s="11" t="str">
        <f>IF('ACT Reading'!B329="","", IF(G329&lt;100, 100, IF(G329&gt;300, 300, G329)))</f>
        <v/>
      </c>
      <c r="I329" s="11" t="str">
        <f>IF('ACT Reading'!B329="","",'SAT EBRW to CBEST R'!$A$2+'SAT EBRW to CBEST R'!$B$2*D329)</f>
        <v/>
      </c>
      <c r="J329" s="11" t="str">
        <f>IF('ACT Reading'!B329="","", IF(I329&lt;20, 20, IF(I329&gt;80, 80, I329)))</f>
        <v/>
      </c>
    </row>
    <row r="330" spans="1:10" x14ac:dyDescent="0.25">
      <c r="A330" s="11">
        <v>329</v>
      </c>
      <c r="B330" s="30"/>
      <c r="C330" s="25" t="str">
        <f t="shared" si="11"/>
        <v/>
      </c>
      <c r="D330" s="11" t="str">
        <f>IF('ACT Reading'!C330="","",IF('ACT Reading'!C330&lt;'ACT E+R to SAT EBRW'!$A$2,'ACT E+R to SAT EBRW'!$B$2,IF('ACT Reading'!C330&gt;'ACT E+R to SAT EBRW'!A$72,'ACT E+R to SAT EBRW'!B$72,VLOOKUP(C330,'ACT E+R to SAT EBRW'!A:B,2,FALSE))))</f>
        <v/>
      </c>
      <c r="E330" s="11" t="str">
        <f>IF('ACT Reading'!B330="","",interceptACTRtoPCR5712_5713+slopeACTRtoPCR5712_5713*B330)</f>
        <v/>
      </c>
      <c r="F330" s="11" t="str">
        <f>IF('ACT Reading'!B330="","", IF(E330&lt;100, 100, IF(E330&gt;200, 200, E330)))</f>
        <v/>
      </c>
      <c r="G330" s="11" t="str">
        <f t="shared" si="10"/>
        <v/>
      </c>
      <c r="H330" s="11" t="str">
        <f>IF('ACT Reading'!B330="","", IF(G330&lt;100, 100, IF(G330&gt;300, 300, G330)))</f>
        <v/>
      </c>
      <c r="I330" s="11" t="str">
        <f>IF('ACT Reading'!B330="","",'SAT EBRW to CBEST R'!$A$2+'SAT EBRW to CBEST R'!$B$2*D330)</f>
        <v/>
      </c>
      <c r="J330" s="11" t="str">
        <f>IF('ACT Reading'!B330="","", IF(I330&lt;20, 20, IF(I330&gt;80, 80, I330)))</f>
        <v/>
      </c>
    </row>
    <row r="331" spans="1:10" x14ac:dyDescent="0.25">
      <c r="A331" s="11">
        <v>330</v>
      </c>
      <c r="B331" s="30"/>
      <c r="C331" s="25" t="str">
        <f t="shared" si="11"/>
        <v/>
      </c>
      <c r="D331" s="11" t="str">
        <f>IF('ACT Reading'!C331="","",IF('ACT Reading'!C331&lt;'ACT E+R to SAT EBRW'!$A$2,'ACT E+R to SAT EBRW'!$B$2,IF('ACT Reading'!C331&gt;'ACT E+R to SAT EBRW'!A$72,'ACT E+R to SAT EBRW'!B$72,VLOOKUP(C331,'ACT E+R to SAT EBRW'!A:B,2,FALSE))))</f>
        <v/>
      </c>
      <c r="E331" s="11" t="str">
        <f>IF('ACT Reading'!B331="","",interceptACTRtoPCR5712_5713+slopeACTRtoPCR5712_5713*B331)</f>
        <v/>
      </c>
      <c r="F331" s="11" t="str">
        <f>IF('ACT Reading'!B331="","", IF(E331&lt;100, 100, IF(E331&gt;200, 200, E331)))</f>
        <v/>
      </c>
      <c r="G331" s="11" t="str">
        <f t="shared" si="10"/>
        <v/>
      </c>
      <c r="H331" s="11" t="str">
        <f>IF('ACT Reading'!B331="","", IF(G331&lt;100, 100, IF(G331&gt;300, 300, G331)))</f>
        <v/>
      </c>
      <c r="I331" s="11" t="str">
        <f>IF('ACT Reading'!B331="","",'SAT EBRW to CBEST R'!$A$2+'SAT EBRW to CBEST R'!$B$2*D331)</f>
        <v/>
      </c>
      <c r="J331" s="11" t="str">
        <f>IF('ACT Reading'!B331="","", IF(I331&lt;20, 20, IF(I331&gt;80, 80, I331)))</f>
        <v/>
      </c>
    </row>
    <row r="332" spans="1:10" x14ac:dyDescent="0.25">
      <c r="A332" s="11">
        <v>331</v>
      </c>
      <c r="B332" s="30"/>
      <c r="C332" s="25" t="str">
        <f t="shared" si="11"/>
        <v/>
      </c>
      <c r="D332" s="11" t="str">
        <f>IF('ACT Reading'!C332="","",IF('ACT Reading'!C332&lt;'ACT E+R to SAT EBRW'!$A$2,'ACT E+R to SAT EBRW'!$B$2,IF('ACT Reading'!C332&gt;'ACT E+R to SAT EBRW'!A$72,'ACT E+R to SAT EBRW'!B$72,VLOOKUP(C332,'ACT E+R to SAT EBRW'!A:B,2,FALSE))))</f>
        <v/>
      </c>
      <c r="E332" s="11" t="str">
        <f>IF('ACT Reading'!B332="","",interceptACTRtoPCR5712_5713+slopeACTRtoPCR5712_5713*B332)</f>
        <v/>
      </c>
      <c r="F332" s="11" t="str">
        <f>IF('ACT Reading'!B332="","", IF(E332&lt;100, 100, IF(E332&gt;200, 200, E332)))</f>
        <v/>
      </c>
      <c r="G332" s="11" t="str">
        <f t="shared" si="10"/>
        <v/>
      </c>
      <c r="H332" s="11" t="str">
        <f>IF('ACT Reading'!B332="","", IF(G332&lt;100, 100, IF(G332&gt;300, 300, G332)))</f>
        <v/>
      </c>
      <c r="I332" s="11" t="str">
        <f>IF('ACT Reading'!B332="","",'SAT EBRW to CBEST R'!$A$2+'SAT EBRW to CBEST R'!$B$2*D332)</f>
        <v/>
      </c>
      <c r="J332" s="11" t="str">
        <f>IF('ACT Reading'!B332="","", IF(I332&lt;20, 20, IF(I332&gt;80, 80, I332)))</f>
        <v/>
      </c>
    </row>
    <row r="333" spans="1:10" x14ac:dyDescent="0.25">
      <c r="A333" s="11">
        <v>332</v>
      </c>
      <c r="B333" s="30"/>
      <c r="C333" s="25" t="str">
        <f t="shared" si="11"/>
        <v/>
      </c>
      <c r="D333" s="11" t="str">
        <f>IF('ACT Reading'!C333="","",IF('ACT Reading'!C333&lt;'ACT E+R to SAT EBRW'!$A$2,'ACT E+R to SAT EBRW'!$B$2,IF('ACT Reading'!C333&gt;'ACT E+R to SAT EBRW'!A$72,'ACT E+R to SAT EBRW'!B$72,VLOOKUP(C333,'ACT E+R to SAT EBRW'!A:B,2,FALSE))))</f>
        <v/>
      </c>
      <c r="E333" s="11" t="str">
        <f>IF('ACT Reading'!B333="","",interceptACTRtoPCR5712_5713+slopeACTRtoPCR5712_5713*B333)</f>
        <v/>
      </c>
      <c r="F333" s="11" t="str">
        <f>IF('ACT Reading'!B333="","", IF(E333&lt;100, 100, IF(E333&gt;200, 200, E333)))</f>
        <v/>
      </c>
      <c r="G333" s="11" t="str">
        <f t="shared" si="10"/>
        <v/>
      </c>
      <c r="H333" s="11" t="str">
        <f>IF('ACT Reading'!B333="","", IF(G333&lt;100, 100, IF(G333&gt;300, 300, G333)))</f>
        <v/>
      </c>
      <c r="I333" s="11" t="str">
        <f>IF('ACT Reading'!B333="","",'SAT EBRW to CBEST R'!$A$2+'SAT EBRW to CBEST R'!$B$2*D333)</f>
        <v/>
      </c>
      <c r="J333" s="11" t="str">
        <f>IF('ACT Reading'!B333="","", IF(I333&lt;20, 20, IF(I333&gt;80, 80, I333)))</f>
        <v/>
      </c>
    </row>
    <row r="334" spans="1:10" x14ac:dyDescent="0.25">
      <c r="A334" s="11">
        <v>333</v>
      </c>
      <c r="B334" s="30"/>
      <c r="C334" s="25" t="str">
        <f t="shared" si="11"/>
        <v/>
      </c>
      <c r="D334" s="11" t="str">
        <f>IF('ACT Reading'!C334="","",IF('ACT Reading'!C334&lt;'ACT E+R to SAT EBRW'!$A$2,'ACT E+R to SAT EBRW'!$B$2,IF('ACT Reading'!C334&gt;'ACT E+R to SAT EBRW'!A$72,'ACT E+R to SAT EBRW'!B$72,VLOOKUP(C334,'ACT E+R to SAT EBRW'!A:B,2,FALSE))))</f>
        <v/>
      </c>
      <c r="E334" s="11" t="str">
        <f>IF('ACT Reading'!B334="","",interceptACTRtoPCR5712_5713+slopeACTRtoPCR5712_5713*B334)</f>
        <v/>
      </c>
      <c r="F334" s="11" t="str">
        <f>IF('ACT Reading'!B334="","", IF(E334&lt;100, 100, IF(E334&gt;200, 200, E334)))</f>
        <v/>
      </c>
      <c r="G334" s="11" t="str">
        <f t="shared" si="10"/>
        <v/>
      </c>
      <c r="H334" s="11" t="str">
        <f>IF('ACT Reading'!B334="","", IF(G334&lt;100, 100, IF(G334&gt;300, 300, G334)))</f>
        <v/>
      </c>
      <c r="I334" s="11" t="str">
        <f>IF('ACT Reading'!B334="","",'SAT EBRW to CBEST R'!$A$2+'SAT EBRW to CBEST R'!$B$2*D334)</f>
        <v/>
      </c>
      <c r="J334" s="11" t="str">
        <f>IF('ACT Reading'!B334="","", IF(I334&lt;20, 20, IF(I334&gt;80, 80, I334)))</f>
        <v/>
      </c>
    </row>
    <row r="335" spans="1:10" x14ac:dyDescent="0.25">
      <c r="A335" s="11">
        <v>334</v>
      </c>
      <c r="B335" s="30"/>
      <c r="C335" s="25" t="str">
        <f t="shared" si="11"/>
        <v/>
      </c>
      <c r="D335" s="11" t="str">
        <f>IF('ACT Reading'!C335="","",IF('ACT Reading'!C335&lt;'ACT E+R to SAT EBRW'!$A$2,'ACT E+R to SAT EBRW'!$B$2,IF('ACT Reading'!C335&gt;'ACT E+R to SAT EBRW'!A$72,'ACT E+R to SAT EBRW'!B$72,VLOOKUP(C335,'ACT E+R to SAT EBRW'!A:B,2,FALSE))))</f>
        <v/>
      </c>
      <c r="E335" s="11" t="str">
        <f>IF('ACT Reading'!B335="","",interceptACTRtoPCR5712_5713+slopeACTRtoPCR5712_5713*B335)</f>
        <v/>
      </c>
      <c r="F335" s="11" t="str">
        <f>IF('ACT Reading'!B335="","", IF(E335&lt;100, 100, IF(E335&gt;200, 200, E335)))</f>
        <v/>
      </c>
      <c r="G335" s="11" t="str">
        <f t="shared" si="10"/>
        <v/>
      </c>
      <c r="H335" s="11" t="str">
        <f>IF('ACT Reading'!B335="","", IF(G335&lt;100, 100, IF(G335&gt;300, 300, G335)))</f>
        <v/>
      </c>
      <c r="I335" s="11" t="str">
        <f>IF('ACT Reading'!B335="","",'SAT EBRW to CBEST R'!$A$2+'SAT EBRW to CBEST R'!$B$2*D335)</f>
        <v/>
      </c>
      <c r="J335" s="11" t="str">
        <f>IF('ACT Reading'!B335="","", IF(I335&lt;20, 20, IF(I335&gt;80, 80, I335)))</f>
        <v/>
      </c>
    </row>
    <row r="336" spans="1:10" x14ac:dyDescent="0.25">
      <c r="A336" s="11">
        <v>335</v>
      </c>
      <c r="B336" s="30"/>
      <c r="C336" s="25" t="str">
        <f t="shared" si="11"/>
        <v/>
      </c>
      <c r="D336" s="11" t="str">
        <f>IF('ACT Reading'!C336="","",IF('ACT Reading'!C336&lt;'ACT E+R to SAT EBRW'!$A$2,'ACT E+R to SAT EBRW'!$B$2,IF('ACT Reading'!C336&gt;'ACT E+R to SAT EBRW'!A$72,'ACT E+R to SAT EBRW'!B$72,VLOOKUP(C336,'ACT E+R to SAT EBRW'!A:B,2,FALSE))))</f>
        <v/>
      </c>
      <c r="E336" s="11" t="str">
        <f>IF('ACT Reading'!B336="","",interceptACTRtoPCR5712_5713+slopeACTRtoPCR5712_5713*B336)</f>
        <v/>
      </c>
      <c r="F336" s="11" t="str">
        <f>IF('ACT Reading'!B336="","", IF(E336&lt;100, 100, IF(E336&gt;200, 200, E336)))</f>
        <v/>
      </c>
      <c r="G336" s="11" t="str">
        <f t="shared" si="10"/>
        <v/>
      </c>
      <c r="H336" s="11" t="str">
        <f>IF('ACT Reading'!B336="","", IF(G336&lt;100, 100, IF(G336&gt;300, 300, G336)))</f>
        <v/>
      </c>
      <c r="I336" s="11" t="str">
        <f>IF('ACT Reading'!B336="","",'SAT EBRW to CBEST R'!$A$2+'SAT EBRW to CBEST R'!$B$2*D336)</f>
        <v/>
      </c>
      <c r="J336" s="11" t="str">
        <f>IF('ACT Reading'!B336="","", IF(I336&lt;20, 20, IF(I336&gt;80, 80, I336)))</f>
        <v/>
      </c>
    </row>
    <row r="337" spans="1:10" x14ac:dyDescent="0.25">
      <c r="A337" s="11">
        <v>336</v>
      </c>
      <c r="B337" s="30"/>
      <c r="C337" s="25" t="str">
        <f t="shared" si="11"/>
        <v/>
      </c>
      <c r="D337" s="11" t="str">
        <f>IF('ACT Reading'!C337="","",IF('ACT Reading'!C337&lt;'ACT E+R to SAT EBRW'!$A$2,'ACT E+R to SAT EBRW'!$B$2,IF('ACT Reading'!C337&gt;'ACT E+R to SAT EBRW'!A$72,'ACT E+R to SAT EBRW'!B$72,VLOOKUP(C337,'ACT E+R to SAT EBRW'!A:B,2,FALSE))))</f>
        <v/>
      </c>
      <c r="E337" s="11" t="str">
        <f>IF('ACT Reading'!B337="","",interceptACTRtoPCR5712_5713+slopeACTRtoPCR5712_5713*B337)</f>
        <v/>
      </c>
      <c r="F337" s="11" t="str">
        <f>IF('ACT Reading'!B337="","", IF(E337&lt;100, 100, IF(E337&gt;200, 200, E337)))</f>
        <v/>
      </c>
      <c r="G337" s="11" t="str">
        <f t="shared" si="10"/>
        <v/>
      </c>
      <c r="H337" s="11" t="str">
        <f>IF('ACT Reading'!B337="","", IF(G337&lt;100, 100, IF(G337&gt;300, 300, G337)))</f>
        <v/>
      </c>
      <c r="I337" s="11" t="str">
        <f>IF('ACT Reading'!B337="","",'SAT EBRW to CBEST R'!$A$2+'SAT EBRW to CBEST R'!$B$2*D337)</f>
        <v/>
      </c>
      <c r="J337" s="11" t="str">
        <f>IF('ACT Reading'!B337="","", IF(I337&lt;20, 20, IF(I337&gt;80, 80, I337)))</f>
        <v/>
      </c>
    </row>
    <row r="338" spans="1:10" x14ac:dyDescent="0.25">
      <c r="A338" s="11">
        <v>337</v>
      </c>
      <c r="B338" s="30"/>
      <c r="C338" s="25" t="str">
        <f t="shared" si="11"/>
        <v/>
      </c>
      <c r="D338" s="11" t="str">
        <f>IF('ACT Reading'!C338="","",IF('ACT Reading'!C338&lt;'ACT E+R to SAT EBRW'!$A$2,'ACT E+R to SAT EBRW'!$B$2,IF('ACT Reading'!C338&gt;'ACT E+R to SAT EBRW'!A$72,'ACT E+R to SAT EBRW'!B$72,VLOOKUP(C338,'ACT E+R to SAT EBRW'!A:B,2,FALSE))))</f>
        <v/>
      </c>
      <c r="E338" s="11" t="str">
        <f>IF('ACT Reading'!B338="","",interceptACTRtoPCR5712_5713+slopeACTRtoPCR5712_5713*B338)</f>
        <v/>
      </c>
      <c r="F338" s="11" t="str">
        <f>IF('ACT Reading'!B338="","", IF(E338&lt;100, 100, IF(E338&gt;200, 200, E338)))</f>
        <v/>
      </c>
      <c r="G338" s="11" t="str">
        <f t="shared" si="10"/>
        <v/>
      </c>
      <c r="H338" s="11" t="str">
        <f>IF('ACT Reading'!B338="","", IF(G338&lt;100, 100, IF(G338&gt;300, 300, G338)))</f>
        <v/>
      </c>
      <c r="I338" s="11" t="str">
        <f>IF('ACT Reading'!B338="","",'SAT EBRW to CBEST R'!$A$2+'SAT EBRW to CBEST R'!$B$2*D338)</f>
        <v/>
      </c>
      <c r="J338" s="11" t="str">
        <f>IF('ACT Reading'!B338="","", IF(I338&lt;20, 20, IF(I338&gt;80, 80, I338)))</f>
        <v/>
      </c>
    </row>
    <row r="339" spans="1:10" x14ac:dyDescent="0.25">
      <c r="A339" s="11">
        <v>338</v>
      </c>
      <c r="B339" s="30"/>
      <c r="C339" s="25" t="str">
        <f t="shared" si="11"/>
        <v/>
      </c>
      <c r="D339" s="11" t="str">
        <f>IF('ACT Reading'!C339="","",IF('ACT Reading'!C339&lt;'ACT E+R to SAT EBRW'!$A$2,'ACT E+R to SAT EBRW'!$B$2,IF('ACT Reading'!C339&gt;'ACT E+R to SAT EBRW'!A$72,'ACT E+R to SAT EBRW'!B$72,VLOOKUP(C339,'ACT E+R to SAT EBRW'!A:B,2,FALSE))))</f>
        <v/>
      </c>
      <c r="E339" s="11" t="str">
        <f>IF('ACT Reading'!B339="","",interceptACTRtoPCR5712_5713+slopeACTRtoPCR5712_5713*B339)</f>
        <v/>
      </c>
      <c r="F339" s="11" t="str">
        <f>IF('ACT Reading'!B339="","", IF(E339&lt;100, 100, IF(E339&gt;200, 200, E339)))</f>
        <v/>
      </c>
      <c r="G339" s="11" t="str">
        <f t="shared" si="10"/>
        <v/>
      </c>
      <c r="H339" s="11" t="str">
        <f>IF('ACT Reading'!B339="","", IF(G339&lt;100, 100, IF(G339&gt;300, 300, G339)))</f>
        <v/>
      </c>
      <c r="I339" s="11" t="str">
        <f>IF('ACT Reading'!B339="","",'SAT EBRW to CBEST R'!$A$2+'SAT EBRW to CBEST R'!$B$2*D339)</f>
        <v/>
      </c>
      <c r="J339" s="11" t="str">
        <f>IF('ACT Reading'!B339="","", IF(I339&lt;20, 20, IF(I339&gt;80, 80, I339)))</f>
        <v/>
      </c>
    </row>
    <row r="340" spans="1:10" x14ac:dyDescent="0.25">
      <c r="A340" s="11">
        <v>339</v>
      </c>
      <c r="B340" s="30"/>
      <c r="C340" s="25" t="str">
        <f t="shared" si="11"/>
        <v/>
      </c>
      <c r="D340" s="11" t="str">
        <f>IF('ACT Reading'!C340="","",IF('ACT Reading'!C340&lt;'ACT E+R to SAT EBRW'!$A$2,'ACT E+R to SAT EBRW'!$B$2,IF('ACT Reading'!C340&gt;'ACT E+R to SAT EBRW'!A$72,'ACT E+R to SAT EBRW'!B$72,VLOOKUP(C340,'ACT E+R to SAT EBRW'!A:B,2,FALSE))))</f>
        <v/>
      </c>
      <c r="E340" s="11" t="str">
        <f>IF('ACT Reading'!B340="","",interceptACTRtoPCR5712_5713+slopeACTRtoPCR5712_5713*B340)</f>
        <v/>
      </c>
      <c r="F340" s="11" t="str">
        <f>IF('ACT Reading'!B340="","", IF(E340&lt;100, 100, IF(E340&gt;200, 200, E340)))</f>
        <v/>
      </c>
      <c r="G340" s="11" t="str">
        <f t="shared" si="10"/>
        <v/>
      </c>
      <c r="H340" s="11" t="str">
        <f>IF('ACT Reading'!B340="","", IF(G340&lt;100, 100, IF(G340&gt;300, 300, G340)))</f>
        <v/>
      </c>
      <c r="I340" s="11" t="str">
        <f>IF('ACT Reading'!B340="","",'SAT EBRW to CBEST R'!$A$2+'SAT EBRW to CBEST R'!$B$2*D340)</f>
        <v/>
      </c>
      <c r="J340" s="11" t="str">
        <f>IF('ACT Reading'!B340="","", IF(I340&lt;20, 20, IF(I340&gt;80, 80, I340)))</f>
        <v/>
      </c>
    </row>
    <row r="341" spans="1:10" x14ac:dyDescent="0.25">
      <c r="A341" s="11">
        <v>340</v>
      </c>
      <c r="B341" s="30"/>
      <c r="C341" s="25" t="str">
        <f t="shared" si="11"/>
        <v/>
      </c>
      <c r="D341" s="11" t="str">
        <f>IF('ACT Reading'!C341="","",IF('ACT Reading'!C341&lt;'ACT E+R to SAT EBRW'!$A$2,'ACT E+R to SAT EBRW'!$B$2,IF('ACT Reading'!C341&gt;'ACT E+R to SAT EBRW'!A$72,'ACT E+R to SAT EBRW'!B$72,VLOOKUP(C341,'ACT E+R to SAT EBRW'!A:B,2,FALSE))))</f>
        <v/>
      </c>
      <c r="E341" s="11" t="str">
        <f>IF('ACT Reading'!B341="","",interceptACTRtoPCR5712_5713+slopeACTRtoPCR5712_5713*B341)</f>
        <v/>
      </c>
      <c r="F341" s="11" t="str">
        <f>IF('ACT Reading'!B341="","", IF(E341&lt;100, 100, IF(E341&gt;200, 200, E341)))</f>
        <v/>
      </c>
      <c r="G341" s="11" t="str">
        <f t="shared" si="10"/>
        <v/>
      </c>
      <c r="H341" s="11" t="str">
        <f>IF('ACT Reading'!B341="","", IF(G341&lt;100, 100, IF(G341&gt;300, 300, G341)))</f>
        <v/>
      </c>
      <c r="I341" s="11" t="str">
        <f>IF('ACT Reading'!B341="","",'SAT EBRW to CBEST R'!$A$2+'SAT EBRW to CBEST R'!$B$2*D341)</f>
        <v/>
      </c>
      <c r="J341" s="11" t="str">
        <f>IF('ACT Reading'!B341="","", IF(I341&lt;20, 20, IF(I341&gt;80, 80, I341)))</f>
        <v/>
      </c>
    </row>
    <row r="342" spans="1:10" x14ac:dyDescent="0.25">
      <c r="A342" s="11">
        <v>341</v>
      </c>
      <c r="B342" s="30"/>
      <c r="C342" s="25" t="str">
        <f t="shared" si="11"/>
        <v/>
      </c>
      <c r="D342" s="11" t="str">
        <f>IF('ACT Reading'!C342="","",IF('ACT Reading'!C342&lt;'ACT E+R to SAT EBRW'!$A$2,'ACT E+R to SAT EBRW'!$B$2,IF('ACT Reading'!C342&gt;'ACT E+R to SAT EBRW'!A$72,'ACT E+R to SAT EBRW'!B$72,VLOOKUP(C342,'ACT E+R to SAT EBRW'!A:B,2,FALSE))))</f>
        <v/>
      </c>
      <c r="E342" s="11" t="str">
        <f>IF('ACT Reading'!B342="","",interceptACTRtoPCR5712_5713+slopeACTRtoPCR5712_5713*B342)</f>
        <v/>
      </c>
      <c r="F342" s="11" t="str">
        <f>IF('ACT Reading'!B342="","", IF(E342&lt;100, 100, IF(E342&gt;200, 200, E342)))</f>
        <v/>
      </c>
      <c r="G342" s="11" t="str">
        <f t="shared" si="10"/>
        <v/>
      </c>
      <c r="H342" s="11" t="str">
        <f>IF('ACT Reading'!B342="","", IF(G342&lt;100, 100, IF(G342&gt;300, 300, G342)))</f>
        <v/>
      </c>
      <c r="I342" s="11" t="str">
        <f>IF('ACT Reading'!B342="","",'SAT EBRW to CBEST R'!$A$2+'SAT EBRW to CBEST R'!$B$2*D342)</f>
        <v/>
      </c>
      <c r="J342" s="11" t="str">
        <f>IF('ACT Reading'!B342="","", IF(I342&lt;20, 20, IF(I342&gt;80, 80, I342)))</f>
        <v/>
      </c>
    </row>
    <row r="343" spans="1:10" x14ac:dyDescent="0.25">
      <c r="A343" s="11">
        <v>342</v>
      </c>
      <c r="B343" s="30"/>
      <c r="C343" s="25" t="str">
        <f t="shared" si="11"/>
        <v/>
      </c>
      <c r="D343" s="11" t="str">
        <f>IF('ACT Reading'!C343="","",IF('ACT Reading'!C343&lt;'ACT E+R to SAT EBRW'!$A$2,'ACT E+R to SAT EBRW'!$B$2,IF('ACT Reading'!C343&gt;'ACT E+R to SAT EBRW'!A$72,'ACT E+R to SAT EBRW'!B$72,VLOOKUP(C343,'ACT E+R to SAT EBRW'!A:B,2,FALSE))))</f>
        <v/>
      </c>
      <c r="E343" s="11" t="str">
        <f>IF('ACT Reading'!B343="","",interceptACTRtoPCR5712_5713+slopeACTRtoPCR5712_5713*B343)</f>
        <v/>
      </c>
      <c r="F343" s="11" t="str">
        <f>IF('ACT Reading'!B343="","", IF(E343&lt;100, 100, IF(E343&gt;200, 200, E343)))</f>
        <v/>
      </c>
      <c r="G343" s="11" t="str">
        <f t="shared" si="10"/>
        <v/>
      </c>
      <c r="H343" s="11" t="str">
        <f>IF('ACT Reading'!B343="","", IF(G343&lt;100, 100, IF(G343&gt;300, 300, G343)))</f>
        <v/>
      </c>
      <c r="I343" s="11" t="str">
        <f>IF('ACT Reading'!B343="","",'SAT EBRW to CBEST R'!$A$2+'SAT EBRW to CBEST R'!$B$2*D343)</f>
        <v/>
      </c>
      <c r="J343" s="11" t="str">
        <f>IF('ACT Reading'!B343="","", IF(I343&lt;20, 20, IF(I343&gt;80, 80, I343)))</f>
        <v/>
      </c>
    </row>
    <row r="344" spans="1:10" x14ac:dyDescent="0.25">
      <c r="A344" s="11">
        <v>343</v>
      </c>
      <c r="B344" s="30"/>
      <c r="C344" s="25" t="str">
        <f t="shared" si="11"/>
        <v/>
      </c>
      <c r="D344" s="11" t="str">
        <f>IF('ACT Reading'!C344="","",IF('ACT Reading'!C344&lt;'ACT E+R to SAT EBRW'!$A$2,'ACT E+R to SAT EBRW'!$B$2,IF('ACT Reading'!C344&gt;'ACT E+R to SAT EBRW'!A$72,'ACT E+R to SAT EBRW'!B$72,VLOOKUP(C344,'ACT E+R to SAT EBRW'!A:B,2,FALSE))))</f>
        <v/>
      </c>
      <c r="E344" s="11" t="str">
        <f>IF('ACT Reading'!B344="","",interceptACTRtoPCR5712_5713+slopeACTRtoPCR5712_5713*B344)</f>
        <v/>
      </c>
      <c r="F344" s="11" t="str">
        <f>IF('ACT Reading'!B344="","", IF(E344&lt;100, 100, IF(E344&gt;200, 200, E344)))</f>
        <v/>
      </c>
      <c r="G344" s="11" t="str">
        <f t="shared" si="10"/>
        <v/>
      </c>
      <c r="H344" s="11" t="str">
        <f>IF('ACT Reading'!B344="","", IF(G344&lt;100, 100, IF(G344&gt;300, 300, G344)))</f>
        <v/>
      </c>
      <c r="I344" s="11" t="str">
        <f>IF('ACT Reading'!B344="","",'SAT EBRW to CBEST R'!$A$2+'SAT EBRW to CBEST R'!$B$2*D344)</f>
        <v/>
      </c>
      <c r="J344" s="11" t="str">
        <f>IF('ACT Reading'!B344="","", IF(I344&lt;20, 20, IF(I344&gt;80, 80, I344)))</f>
        <v/>
      </c>
    </row>
    <row r="345" spans="1:10" x14ac:dyDescent="0.25">
      <c r="A345" s="11">
        <v>344</v>
      </c>
      <c r="B345" s="30"/>
      <c r="C345" s="25" t="str">
        <f t="shared" si="11"/>
        <v/>
      </c>
      <c r="D345" s="11" t="str">
        <f>IF('ACT Reading'!C345="","",IF('ACT Reading'!C345&lt;'ACT E+R to SAT EBRW'!$A$2,'ACT E+R to SAT EBRW'!$B$2,IF('ACT Reading'!C345&gt;'ACT E+R to SAT EBRW'!A$72,'ACT E+R to SAT EBRW'!B$72,VLOOKUP(C345,'ACT E+R to SAT EBRW'!A:B,2,FALSE))))</f>
        <v/>
      </c>
      <c r="E345" s="11" t="str">
        <f>IF('ACT Reading'!B345="","",interceptACTRtoPCR5712_5713+slopeACTRtoPCR5712_5713*B345)</f>
        <v/>
      </c>
      <c r="F345" s="11" t="str">
        <f>IF('ACT Reading'!B345="","", IF(E345&lt;100, 100, IF(E345&gt;200, 200, E345)))</f>
        <v/>
      </c>
      <c r="G345" s="11" t="str">
        <f t="shared" si="10"/>
        <v/>
      </c>
      <c r="H345" s="11" t="str">
        <f>IF('ACT Reading'!B345="","", IF(G345&lt;100, 100, IF(G345&gt;300, 300, G345)))</f>
        <v/>
      </c>
      <c r="I345" s="11" t="str">
        <f>IF('ACT Reading'!B345="","",'SAT EBRW to CBEST R'!$A$2+'SAT EBRW to CBEST R'!$B$2*D345)</f>
        <v/>
      </c>
      <c r="J345" s="11" t="str">
        <f>IF('ACT Reading'!B345="","", IF(I345&lt;20, 20, IF(I345&gt;80, 80, I345)))</f>
        <v/>
      </c>
    </row>
    <row r="346" spans="1:10" x14ac:dyDescent="0.25">
      <c r="A346" s="11">
        <v>345</v>
      </c>
      <c r="B346" s="30"/>
      <c r="C346" s="25" t="str">
        <f t="shared" si="11"/>
        <v/>
      </c>
      <c r="D346" s="11" t="str">
        <f>IF('ACT Reading'!C346="","",IF('ACT Reading'!C346&lt;'ACT E+R to SAT EBRW'!$A$2,'ACT E+R to SAT EBRW'!$B$2,IF('ACT Reading'!C346&gt;'ACT E+R to SAT EBRW'!A$72,'ACT E+R to SAT EBRW'!B$72,VLOOKUP(C346,'ACT E+R to SAT EBRW'!A:B,2,FALSE))))</f>
        <v/>
      </c>
      <c r="E346" s="11" t="str">
        <f>IF('ACT Reading'!B346="","",interceptACTRtoPCR5712_5713+slopeACTRtoPCR5712_5713*B346)</f>
        <v/>
      </c>
      <c r="F346" s="11" t="str">
        <f>IF('ACT Reading'!B346="","", IF(E346&lt;100, 100, IF(E346&gt;200, 200, E346)))</f>
        <v/>
      </c>
      <c r="G346" s="11" t="str">
        <f t="shared" si="10"/>
        <v/>
      </c>
      <c r="H346" s="11" t="str">
        <f>IF('ACT Reading'!B346="","", IF(G346&lt;100, 100, IF(G346&gt;300, 300, G346)))</f>
        <v/>
      </c>
      <c r="I346" s="11" t="str">
        <f>IF('ACT Reading'!B346="","",'SAT EBRW to CBEST R'!$A$2+'SAT EBRW to CBEST R'!$B$2*D346)</f>
        <v/>
      </c>
      <c r="J346" s="11" t="str">
        <f>IF('ACT Reading'!B346="","", IF(I346&lt;20, 20, IF(I346&gt;80, 80, I346)))</f>
        <v/>
      </c>
    </row>
    <row r="347" spans="1:10" x14ac:dyDescent="0.25">
      <c r="A347" s="11">
        <v>346</v>
      </c>
      <c r="B347" s="30"/>
      <c r="C347" s="25" t="str">
        <f t="shared" si="11"/>
        <v/>
      </c>
      <c r="D347" s="11" t="str">
        <f>IF('ACT Reading'!C347="","",IF('ACT Reading'!C347&lt;'ACT E+R to SAT EBRW'!$A$2,'ACT E+R to SAT EBRW'!$B$2,IF('ACT Reading'!C347&gt;'ACT E+R to SAT EBRW'!A$72,'ACT E+R to SAT EBRW'!B$72,VLOOKUP(C347,'ACT E+R to SAT EBRW'!A:B,2,FALSE))))</f>
        <v/>
      </c>
      <c r="E347" s="11" t="str">
        <f>IF('ACT Reading'!B347="","",interceptACTRtoPCR5712_5713+slopeACTRtoPCR5712_5713*B347)</f>
        <v/>
      </c>
      <c r="F347" s="11" t="str">
        <f>IF('ACT Reading'!B347="","", IF(E347&lt;100, 100, IF(E347&gt;200, 200, E347)))</f>
        <v/>
      </c>
      <c r="G347" s="11" t="str">
        <f t="shared" si="10"/>
        <v/>
      </c>
      <c r="H347" s="11" t="str">
        <f>IF('ACT Reading'!B347="","", IF(G347&lt;100, 100, IF(G347&gt;300, 300, G347)))</f>
        <v/>
      </c>
      <c r="I347" s="11" t="str">
        <f>IF('ACT Reading'!B347="","",'SAT EBRW to CBEST R'!$A$2+'SAT EBRW to CBEST R'!$B$2*D347)</f>
        <v/>
      </c>
      <c r="J347" s="11" t="str">
        <f>IF('ACT Reading'!B347="","", IF(I347&lt;20, 20, IF(I347&gt;80, 80, I347)))</f>
        <v/>
      </c>
    </row>
    <row r="348" spans="1:10" x14ac:dyDescent="0.25">
      <c r="A348" s="11">
        <v>347</v>
      </c>
      <c r="B348" s="30"/>
      <c r="C348" s="25" t="str">
        <f t="shared" si="11"/>
        <v/>
      </c>
      <c r="D348" s="11" t="str">
        <f>IF('ACT Reading'!C348="","",IF('ACT Reading'!C348&lt;'ACT E+R to SAT EBRW'!$A$2,'ACT E+R to SAT EBRW'!$B$2,IF('ACT Reading'!C348&gt;'ACT E+R to SAT EBRW'!A$72,'ACT E+R to SAT EBRW'!B$72,VLOOKUP(C348,'ACT E+R to SAT EBRW'!A:B,2,FALSE))))</f>
        <v/>
      </c>
      <c r="E348" s="11" t="str">
        <f>IF('ACT Reading'!B348="","",interceptACTRtoPCR5712_5713+slopeACTRtoPCR5712_5713*B348)</f>
        <v/>
      </c>
      <c r="F348" s="11" t="str">
        <f>IF('ACT Reading'!B348="","", IF(E348&lt;100, 100, IF(E348&gt;200, 200, E348)))</f>
        <v/>
      </c>
      <c r="G348" s="11" t="str">
        <f t="shared" si="10"/>
        <v/>
      </c>
      <c r="H348" s="11" t="str">
        <f>IF('ACT Reading'!B348="","", IF(G348&lt;100, 100, IF(G348&gt;300, 300, G348)))</f>
        <v/>
      </c>
      <c r="I348" s="11" t="str">
        <f>IF('ACT Reading'!B348="","",'SAT EBRW to CBEST R'!$A$2+'SAT EBRW to CBEST R'!$B$2*D348)</f>
        <v/>
      </c>
      <c r="J348" s="11" t="str">
        <f>IF('ACT Reading'!B348="","", IF(I348&lt;20, 20, IF(I348&gt;80, 80, I348)))</f>
        <v/>
      </c>
    </row>
    <row r="349" spans="1:10" x14ac:dyDescent="0.25">
      <c r="A349" s="11">
        <v>348</v>
      </c>
      <c r="B349" s="30"/>
      <c r="C349" s="25" t="str">
        <f t="shared" si="11"/>
        <v/>
      </c>
      <c r="D349" s="11" t="str">
        <f>IF('ACT Reading'!C349="","",IF('ACT Reading'!C349&lt;'ACT E+R to SAT EBRW'!$A$2,'ACT E+R to SAT EBRW'!$B$2,IF('ACT Reading'!C349&gt;'ACT E+R to SAT EBRW'!A$72,'ACT E+R to SAT EBRW'!B$72,VLOOKUP(C349,'ACT E+R to SAT EBRW'!A:B,2,FALSE))))</f>
        <v/>
      </c>
      <c r="E349" s="11" t="str">
        <f>IF('ACT Reading'!B349="","",interceptACTRtoPCR5712_5713+slopeACTRtoPCR5712_5713*B349)</f>
        <v/>
      </c>
      <c r="F349" s="11" t="str">
        <f>IF('ACT Reading'!B349="","", IF(E349&lt;100, 100, IF(E349&gt;200, 200, E349)))</f>
        <v/>
      </c>
      <c r="G349" s="11" t="str">
        <f t="shared" si="10"/>
        <v/>
      </c>
      <c r="H349" s="11" t="str">
        <f>IF('ACT Reading'!B349="","", IF(G349&lt;100, 100, IF(G349&gt;300, 300, G349)))</f>
        <v/>
      </c>
      <c r="I349" s="11" t="str">
        <f>IF('ACT Reading'!B349="","",'SAT EBRW to CBEST R'!$A$2+'SAT EBRW to CBEST R'!$B$2*D349)</f>
        <v/>
      </c>
      <c r="J349" s="11" t="str">
        <f>IF('ACT Reading'!B349="","", IF(I349&lt;20, 20, IF(I349&gt;80, 80, I349)))</f>
        <v/>
      </c>
    </row>
    <row r="350" spans="1:10" x14ac:dyDescent="0.25">
      <c r="A350" s="11">
        <v>349</v>
      </c>
      <c r="B350" s="30"/>
      <c r="C350" s="25" t="str">
        <f t="shared" si="11"/>
        <v/>
      </c>
      <c r="D350" s="11" t="str">
        <f>IF('ACT Reading'!C350="","",IF('ACT Reading'!C350&lt;'ACT E+R to SAT EBRW'!$A$2,'ACT E+R to SAT EBRW'!$B$2,IF('ACT Reading'!C350&gt;'ACT E+R to SAT EBRW'!A$72,'ACT E+R to SAT EBRW'!B$72,VLOOKUP(C350,'ACT E+R to SAT EBRW'!A:B,2,FALSE))))</f>
        <v/>
      </c>
      <c r="E350" s="11" t="str">
        <f>IF('ACT Reading'!B350="","",interceptACTRtoPCR5712_5713+slopeACTRtoPCR5712_5713*B350)</f>
        <v/>
      </c>
      <c r="F350" s="11" t="str">
        <f>IF('ACT Reading'!B350="","", IF(E350&lt;100, 100, IF(E350&gt;200, 200, E350)))</f>
        <v/>
      </c>
      <c r="G350" s="11" t="str">
        <f t="shared" si="10"/>
        <v/>
      </c>
      <c r="H350" s="11" t="str">
        <f>IF('ACT Reading'!B350="","", IF(G350&lt;100, 100, IF(G350&gt;300, 300, G350)))</f>
        <v/>
      </c>
      <c r="I350" s="11" t="str">
        <f>IF('ACT Reading'!B350="","",'SAT EBRW to CBEST R'!$A$2+'SAT EBRW to CBEST R'!$B$2*D350)</f>
        <v/>
      </c>
      <c r="J350" s="11" t="str">
        <f>IF('ACT Reading'!B350="","", IF(I350&lt;20, 20, IF(I350&gt;80, 80, I350)))</f>
        <v/>
      </c>
    </row>
    <row r="351" spans="1:10" x14ac:dyDescent="0.25">
      <c r="A351" s="11">
        <v>350</v>
      </c>
      <c r="B351" s="30"/>
      <c r="C351" s="25" t="str">
        <f t="shared" si="11"/>
        <v/>
      </c>
      <c r="D351" s="11" t="str">
        <f>IF('ACT Reading'!C351="","",IF('ACT Reading'!C351&lt;'ACT E+R to SAT EBRW'!$A$2,'ACT E+R to SAT EBRW'!$B$2,IF('ACT Reading'!C351&gt;'ACT E+R to SAT EBRW'!A$72,'ACT E+R to SAT EBRW'!B$72,VLOOKUP(C351,'ACT E+R to SAT EBRW'!A:B,2,FALSE))))</f>
        <v/>
      </c>
      <c r="E351" s="11" t="str">
        <f>IF('ACT Reading'!B351="","",interceptACTRtoPCR5712_5713+slopeACTRtoPCR5712_5713*B351)</f>
        <v/>
      </c>
      <c r="F351" s="11" t="str">
        <f>IF('ACT Reading'!B351="","", IF(E351&lt;100, 100, IF(E351&gt;200, 200, E351)))</f>
        <v/>
      </c>
      <c r="G351" s="11" t="str">
        <f t="shared" si="10"/>
        <v/>
      </c>
      <c r="H351" s="11" t="str">
        <f>IF('ACT Reading'!B351="","", IF(G351&lt;100, 100, IF(G351&gt;300, 300, G351)))</f>
        <v/>
      </c>
      <c r="I351" s="11" t="str">
        <f>IF('ACT Reading'!B351="","",'SAT EBRW to CBEST R'!$A$2+'SAT EBRW to CBEST R'!$B$2*D351)</f>
        <v/>
      </c>
      <c r="J351" s="11" t="str">
        <f>IF('ACT Reading'!B351="","", IF(I351&lt;20, 20, IF(I351&gt;80, 80, I351)))</f>
        <v/>
      </c>
    </row>
    <row r="352" spans="1:10" x14ac:dyDescent="0.25">
      <c r="A352" s="11">
        <v>351</v>
      </c>
      <c r="B352" s="30"/>
      <c r="C352" s="25" t="str">
        <f t="shared" si="11"/>
        <v/>
      </c>
      <c r="D352" s="11" t="str">
        <f>IF('ACT Reading'!C352="","",IF('ACT Reading'!C352&lt;'ACT E+R to SAT EBRW'!$A$2,'ACT E+R to SAT EBRW'!$B$2,IF('ACT Reading'!C352&gt;'ACT E+R to SAT EBRW'!A$72,'ACT E+R to SAT EBRW'!B$72,VLOOKUP(C352,'ACT E+R to SAT EBRW'!A:B,2,FALSE))))</f>
        <v/>
      </c>
      <c r="E352" s="11" t="str">
        <f>IF('ACT Reading'!B352="","",interceptACTRtoPCR5712_5713+slopeACTRtoPCR5712_5713*B352)</f>
        <v/>
      </c>
      <c r="F352" s="11" t="str">
        <f>IF('ACT Reading'!B352="","", IF(E352&lt;100, 100, IF(E352&gt;200, 200, E352)))</f>
        <v/>
      </c>
      <c r="G352" s="11" t="str">
        <f t="shared" si="10"/>
        <v/>
      </c>
      <c r="H352" s="11" t="str">
        <f>IF('ACT Reading'!B352="","", IF(G352&lt;100, 100, IF(G352&gt;300, 300, G352)))</f>
        <v/>
      </c>
      <c r="I352" s="11" t="str">
        <f>IF('ACT Reading'!B352="","",'SAT EBRW to CBEST R'!$A$2+'SAT EBRW to CBEST R'!$B$2*D352)</f>
        <v/>
      </c>
      <c r="J352" s="11" t="str">
        <f>IF('ACT Reading'!B352="","", IF(I352&lt;20, 20, IF(I352&gt;80, 80, I352)))</f>
        <v/>
      </c>
    </row>
    <row r="353" spans="1:10" x14ac:dyDescent="0.25">
      <c r="A353" s="11">
        <v>352</v>
      </c>
      <c r="B353" s="30"/>
      <c r="C353" s="25" t="str">
        <f t="shared" si="11"/>
        <v/>
      </c>
      <c r="D353" s="11" t="str">
        <f>IF('ACT Reading'!C353="","",IF('ACT Reading'!C353&lt;'ACT E+R to SAT EBRW'!$A$2,'ACT E+R to SAT EBRW'!$B$2,IF('ACT Reading'!C353&gt;'ACT E+R to SAT EBRW'!A$72,'ACT E+R to SAT EBRW'!B$72,VLOOKUP(C353,'ACT E+R to SAT EBRW'!A:B,2,FALSE))))</f>
        <v/>
      </c>
      <c r="E353" s="11" t="str">
        <f>IF('ACT Reading'!B353="","",interceptACTRtoPCR5712_5713+slopeACTRtoPCR5712_5713*B353)</f>
        <v/>
      </c>
      <c r="F353" s="11" t="str">
        <f>IF('ACT Reading'!B353="","", IF(E353&lt;100, 100, IF(E353&gt;200, 200, E353)))</f>
        <v/>
      </c>
      <c r="G353" s="11" t="str">
        <f t="shared" si="10"/>
        <v/>
      </c>
      <c r="H353" s="11" t="str">
        <f>IF('ACT Reading'!B353="","", IF(G353&lt;100, 100, IF(G353&gt;300, 300, G353)))</f>
        <v/>
      </c>
      <c r="I353" s="11" t="str">
        <f>IF('ACT Reading'!B353="","",'SAT EBRW to CBEST R'!$A$2+'SAT EBRW to CBEST R'!$B$2*D353)</f>
        <v/>
      </c>
      <c r="J353" s="11" t="str">
        <f>IF('ACT Reading'!B353="","", IF(I353&lt;20, 20, IF(I353&gt;80, 80, I353)))</f>
        <v/>
      </c>
    </row>
    <row r="354" spans="1:10" x14ac:dyDescent="0.25">
      <c r="A354" s="11">
        <v>353</v>
      </c>
      <c r="B354" s="30"/>
      <c r="C354" s="25" t="str">
        <f t="shared" si="11"/>
        <v/>
      </c>
      <c r="D354" s="11" t="str">
        <f>IF('ACT Reading'!C354="","",IF('ACT Reading'!C354&lt;'ACT E+R to SAT EBRW'!$A$2,'ACT E+R to SAT EBRW'!$B$2,IF('ACT Reading'!C354&gt;'ACT E+R to SAT EBRW'!A$72,'ACT E+R to SAT EBRW'!B$72,VLOOKUP(C354,'ACT E+R to SAT EBRW'!A:B,2,FALSE))))</f>
        <v/>
      </c>
      <c r="E354" s="11" t="str">
        <f>IF('ACT Reading'!B354="","",interceptACTRtoPCR5712_5713+slopeACTRtoPCR5712_5713*B354)</f>
        <v/>
      </c>
      <c r="F354" s="11" t="str">
        <f>IF('ACT Reading'!B354="","", IF(E354&lt;100, 100, IF(E354&gt;200, 200, E354)))</f>
        <v/>
      </c>
      <c r="G354" s="11" t="str">
        <f t="shared" si="10"/>
        <v/>
      </c>
      <c r="H354" s="11" t="str">
        <f>IF('ACT Reading'!B354="","", IF(G354&lt;100, 100, IF(G354&gt;300, 300, G354)))</f>
        <v/>
      </c>
      <c r="I354" s="11" t="str">
        <f>IF('ACT Reading'!B354="","",'SAT EBRW to CBEST R'!$A$2+'SAT EBRW to CBEST R'!$B$2*D354)</f>
        <v/>
      </c>
      <c r="J354" s="11" t="str">
        <f>IF('ACT Reading'!B354="","", IF(I354&lt;20, 20, IF(I354&gt;80, 80, I354)))</f>
        <v/>
      </c>
    </row>
    <row r="355" spans="1:10" x14ac:dyDescent="0.25">
      <c r="A355" s="11">
        <v>354</v>
      </c>
      <c r="B355" s="30"/>
      <c r="C355" s="25" t="str">
        <f t="shared" si="11"/>
        <v/>
      </c>
      <c r="D355" s="11" t="str">
        <f>IF('ACT Reading'!C355="","",IF('ACT Reading'!C355&lt;'ACT E+R to SAT EBRW'!$A$2,'ACT E+R to SAT EBRW'!$B$2,IF('ACT Reading'!C355&gt;'ACT E+R to SAT EBRW'!A$72,'ACT E+R to SAT EBRW'!B$72,VLOOKUP(C355,'ACT E+R to SAT EBRW'!A:B,2,FALSE))))</f>
        <v/>
      </c>
      <c r="E355" s="11" t="str">
        <f>IF('ACT Reading'!B355="","",interceptACTRtoPCR5712_5713+slopeACTRtoPCR5712_5713*B355)</f>
        <v/>
      </c>
      <c r="F355" s="11" t="str">
        <f>IF('ACT Reading'!B355="","", IF(E355&lt;100, 100, IF(E355&gt;200, 200, E355)))</f>
        <v/>
      </c>
      <c r="G355" s="11" t="str">
        <f t="shared" si="10"/>
        <v/>
      </c>
      <c r="H355" s="11" t="str">
        <f>IF('ACT Reading'!B355="","", IF(G355&lt;100, 100, IF(G355&gt;300, 300, G355)))</f>
        <v/>
      </c>
      <c r="I355" s="11" t="str">
        <f>IF('ACT Reading'!B355="","",'SAT EBRW to CBEST R'!$A$2+'SAT EBRW to CBEST R'!$B$2*D355)</f>
        <v/>
      </c>
      <c r="J355" s="11" t="str">
        <f>IF('ACT Reading'!B355="","", IF(I355&lt;20, 20, IF(I355&gt;80, 80, I355)))</f>
        <v/>
      </c>
    </row>
    <row r="356" spans="1:10" x14ac:dyDescent="0.25">
      <c r="A356" s="11">
        <v>355</v>
      </c>
      <c r="B356" s="30"/>
      <c r="C356" s="25" t="str">
        <f t="shared" si="11"/>
        <v/>
      </c>
      <c r="D356" s="11" t="str">
        <f>IF('ACT Reading'!C356="","",IF('ACT Reading'!C356&lt;'ACT E+R to SAT EBRW'!$A$2,'ACT E+R to SAT EBRW'!$B$2,IF('ACT Reading'!C356&gt;'ACT E+R to SAT EBRW'!A$72,'ACT E+R to SAT EBRW'!B$72,VLOOKUP(C356,'ACT E+R to SAT EBRW'!A:B,2,FALSE))))</f>
        <v/>
      </c>
      <c r="E356" s="11" t="str">
        <f>IF('ACT Reading'!B356="","",interceptACTRtoPCR5712_5713+slopeACTRtoPCR5712_5713*B356)</f>
        <v/>
      </c>
      <c r="F356" s="11" t="str">
        <f>IF('ACT Reading'!B356="","", IF(E356&lt;100, 100, IF(E356&gt;200, 200, E356)))</f>
        <v/>
      </c>
      <c r="G356" s="11" t="str">
        <f t="shared" si="10"/>
        <v/>
      </c>
      <c r="H356" s="11" t="str">
        <f>IF('ACT Reading'!B356="","", IF(G356&lt;100, 100, IF(G356&gt;300, 300, G356)))</f>
        <v/>
      </c>
      <c r="I356" s="11" t="str">
        <f>IF('ACT Reading'!B356="","",'SAT EBRW to CBEST R'!$A$2+'SAT EBRW to CBEST R'!$B$2*D356)</f>
        <v/>
      </c>
      <c r="J356" s="11" t="str">
        <f>IF('ACT Reading'!B356="","", IF(I356&lt;20, 20, IF(I356&gt;80, 80, I356)))</f>
        <v/>
      </c>
    </row>
    <row r="357" spans="1:10" x14ac:dyDescent="0.25">
      <c r="A357" s="11">
        <v>356</v>
      </c>
      <c r="B357" s="30"/>
      <c r="C357" s="25" t="str">
        <f t="shared" si="11"/>
        <v/>
      </c>
      <c r="D357" s="11" t="str">
        <f>IF('ACT Reading'!C357="","",IF('ACT Reading'!C357&lt;'ACT E+R to SAT EBRW'!$A$2,'ACT E+R to SAT EBRW'!$B$2,IF('ACT Reading'!C357&gt;'ACT E+R to SAT EBRW'!A$72,'ACT E+R to SAT EBRW'!B$72,VLOOKUP(C357,'ACT E+R to SAT EBRW'!A:B,2,FALSE))))</f>
        <v/>
      </c>
      <c r="E357" s="11" t="str">
        <f>IF('ACT Reading'!B357="","",interceptACTRtoPCR5712_5713+slopeACTRtoPCR5712_5713*B357)</f>
        <v/>
      </c>
      <c r="F357" s="11" t="str">
        <f>IF('ACT Reading'!B357="","", IF(E357&lt;100, 100, IF(E357&gt;200, 200, E357)))</f>
        <v/>
      </c>
      <c r="G357" s="11" t="str">
        <f t="shared" si="10"/>
        <v/>
      </c>
      <c r="H357" s="11" t="str">
        <f>IF('ACT Reading'!B357="","", IF(G357&lt;100, 100, IF(G357&gt;300, 300, G357)))</f>
        <v/>
      </c>
      <c r="I357" s="11" t="str">
        <f>IF('ACT Reading'!B357="","",'SAT EBRW to CBEST R'!$A$2+'SAT EBRW to CBEST R'!$B$2*D357)</f>
        <v/>
      </c>
      <c r="J357" s="11" t="str">
        <f>IF('ACT Reading'!B357="","", IF(I357&lt;20, 20, IF(I357&gt;80, 80, I357)))</f>
        <v/>
      </c>
    </row>
    <row r="358" spans="1:10" x14ac:dyDescent="0.25">
      <c r="A358" s="11">
        <v>357</v>
      </c>
      <c r="B358" s="30"/>
      <c r="C358" s="25" t="str">
        <f t="shared" si="11"/>
        <v/>
      </c>
      <c r="D358" s="11" t="str">
        <f>IF('ACT Reading'!C358="","",IF('ACT Reading'!C358&lt;'ACT E+R to SAT EBRW'!$A$2,'ACT E+R to SAT EBRW'!$B$2,IF('ACT Reading'!C358&gt;'ACT E+R to SAT EBRW'!A$72,'ACT E+R to SAT EBRW'!B$72,VLOOKUP(C358,'ACT E+R to SAT EBRW'!A:B,2,FALSE))))</f>
        <v/>
      </c>
      <c r="E358" s="11" t="str">
        <f>IF('ACT Reading'!B358="","",interceptACTRtoPCR5712_5713+slopeACTRtoPCR5712_5713*B358)</f>
        <v/>
      </c>
      <c r="F358" s="11" t="str">
        <f>IF('ACT Reading'!B358="","", IF(E358&lt;100, 100, IF(E358&gt;200, 200, E358)))</f>
        <v/>
      </c>
      <c r="G358" s="11" t="str">
        <f t="shared" si="10"/>
        <v/>
      </c>
      <c r="H358" s="11" t="str">
        <f>IF('ACT Reading'!B358="","", IF(G358&lt;100, 100, IF(G358&gt;300, 300, G358)))</f>
        <v/>
      </c>
      <c r="I358" s="11" t="str">
        <f>IF('ACT Reading'!B358="","",'SAT EBRW to CBEST R'!$A$2+'SAT EBRW to CBEST R'!$B$2*D358)</f>
        <v/>
      </c>
      <c r="J358" s="11" t="str">
        <f>IF('ACT Reading'!B358="","", IF(I358&lt;20, 20, IF(I358&gt;80, 80, I358)))</f>
        <v/>
      </c>
    </row>
    <row r="359" spans="1:10" x14ac:dyDescent="0.25">
      <c r="A359" s="11">
        <v>358</v>
      </c>
      <c r="B359" s="30"/>
      <c r="C359" s="25" t="str">
        <f t="shared" si="11"/>
        <v/>
      </c>
      <c r="D359" s="11" t="str">
        <f>IF('ACT Reading'!C359="","",IF('ACT Reading'!C359&lt;'ACT E+R to SAT EBRW'!$A$2,'ACT E+R to SAT EBRW'!$B$2,IF('ACT Reading'!C359&gt;'ACT E+R to SAT EBRW'!A$72,'ACT E+R to SAT EBRW'!B$72,VLOOKUP(C359,'ACT E+R to SAT EBRW'!A:B,2,FALSE))))</f>
        <v/>
      </c>
      <c r="E359" s="11" t="str">
        <f>IF('ACT Reading'!B359="","",interceptACTRtoPCR5712_5713+slopeACTRtoPCR5712_5713*B359)</f>
        <v/>
      </c>
      <c r="F359" s="11" t="str">
        <f>IF('ACT Reading'!B359="","", IF(E359&lt;100, 100, IF(E359&gt;200, 200, E359)))</f>
        <v/>
      </c>
      <c r="G359" s="11" t="str">
        <f t="shared" si="10"/>
        <v/>
      </c>
      <c r="H359" s="11" t="str">
        <f>IF('ACT Reading'!B359="","", IF(G359&lt;100, 100, IF(G359&gt;300, 300, G359)))</f>
        <v/>
      </c>
      <c r="I359" s="11" t="str">
        <f>IF('ACT Reading'!B359="","",'SAT EBRW to CBEST R'!$A$2+'SAT EBRW to CBEST R'!$B$2*D359)</f>
        <v/>
      </c>
      <c r="J359" s="11" t="str">
        <f>IF('ACT Reading'!B359="","", IF(I359&lt;20, 20, IF(I359&gt;80, 80, I359)))</f>
        <v/>
      </c>
    </row>
    <row r="360" spans="1:10" x14ac:dyDescent="0.25">
      <c r="A360" s="11">
        <v>359</v>
      </c>
      <c r="B360" s="30"/>
      <c r="C360" s="25" t="str">
        <f t="shared" si="11"/>
        <v/>
      </c>
      <c r="D360" s="11" t="str">
        <f>IF('ACT Reading'!C360="","",IF('ACT Reading'!C360&lt;'ACT E+R to SAT EBRW'!$A$2,'ACT E+R to SAT EBRW'!$B$2,IF('ACT Reading'!C360&gt;'ACT E+R to SAT EBRW'!A$72,'ACT E+R to SAT EBRW'!B$72,VLOOKUP(C360,'ACT E+R to SAT EBRW'!A:B,2,FALSE))))</f>
        <v/>
      </c>
      <c r="E360" s="11" t="str">
        <f>IF('ACT Reading'!B360="","",interceptACTRtoPCR5712_5713+slopeACTRtoPCR5712_5713*B360)</f>
        <v/>
      </c>
      <c r="F360" s="11" t="str">
        <f>IF('ACT Reading'!B360="","", IF(E360&lt;100, 100, IF(E360&gt;200, 200, E360)))</f>
        <v/>
      </c>
      <c r="G360" s="11" t="str">
        <f t="shared" si="10"/>
        <v/>
      </c>
      <c r="H360" s="11" t="str">
        <f>IF('ACT Reading'!B360="","", IF(G360&lt;100, 100, IF(G360&gt;300, 300, G360)))</f>
        <v/>
      </c>
      <c r="I360" s="11" t="str">
        <f>IF('ACT Reading'!B360="","",'SAT EBRW to CBEST R'!$A$2+'SAT EBRW to CBEST R'!$B$2*D360)</f>
        <v/>
      </c>
      <c r="J360" s="11" t="str">
        <f>IF('ACT Reading'!B360="","", IF(I360&lt;20, 20, IF(I360&gt;80, 80, I360)))</f>
        <v/>
      </c>
    </row>
    <row r="361" spans="1:10" x14ac:dyDescent="0.25">
      <c r="A361" s="11">
        <v>360</v>
      </c>
      <c r="B361" s="30"/>
      <c r="C361" s="25" t="str">
        <f t="shared" si="11"/>
        <v/>
      </c>
      <c r="D361" s="11" t="str">
        <f>IF('ACT Reading'!C361="","",IF('ACT Reading'!C361&lt;'ACT E+R to SAT EBRW'!$A$2,'ACT E+R to SAT EBRW'!$B$2,IF('ACT Reading'!C361&gt;'ACT E+R to SAT EBRW'!A$72,'ACT E+R to SAT EBRW'!B$72,VLOOKUP(C361,'ACT E+R to SAT EBRW'!A:B,2,FALSE))))</f>
        <v/>
      </c>
      <c r="E361" s="11" t="str">
        <f>IF('ACT Reading'!B361="","",interceptACTRtoPCR5712_5713+slopeACTRtoPCR5712_5713*B361)</f>
        <v/>
      </c>
      <c r="F361" s="11" t="str">
        <f>IF('ACT Reading'!B361="","", IF(E361&lt;100, 100, IF(E361&gt;200, 200, E361)))</f>
        <v/>
      </c>
      <c r="G361" s="11" t="str">
        <f t="shared" si="10"/>
        <v/>
      </c>
      <c r="H361" s="11" t="str">
        <f>IF('ACT Reading'!B361="","", IF(G361&lt;100, 100, IF(G361&gt;300, 300, G361)))</f>
        <v/>
      </c>
      <c r="I361" s="11" t="str">
        <f>IF('ACT Reading'!B361="","",'SAT EBRW to CBEST R'!$A$2+'SAT EBRW to CBEST R'!$B$2*D361)</f>
        <v/>
      </c>
      <c r="J361" s="11" t="str">
        <f>IF('ACT Reading'!B361="","", IF(I361&lt;20, 20, IF(I361&gt;80, 80, I361)))</f>
        <v/>
      </c>
    </row>
    <row r="362" spans="1:10" x14ac:dyDescent="0.25">
      <c r="A362" s="11">
        <v>361</v>
      </c>
      <c r="B362" s="30"/>
      <c r="C362" s="25" t="str">
        <f t="shared" si="11"/>
        <v/>
      </c>
      <c r="D362" s="11" t="str">
        <f>IF('ACT Reading'!C362="","",IF('ACT Reading'!C362&lt;'ACT E+R to SAT EBRW'!$A$2,'ACT E+R to SAT EBRW'!$B$2,IF('ACT Reading'!C362&gt;'ACT E+R to SAT EBRW'!A$72,'ACT E+R to SAT EBRW'!B$72,VLOOKUP(C362,'ACT E+R to SAT EBRW'!A:B,2,FALSE))))</f>
        <v/>
      </c>
      <c r="E362" s="11" t="str">
        <f>IF('ACT Reading'!B362="","",interceptACTRtoPCR5712_5713+slopeACTRtoPCR5712_5713*B362)</f>
        <v/>
      </c>
      <c r="F362" s="11" t="str">
        <f>IF('ACT Reading'!B362="","", IF(E362&lt;100, 100, IF(E362&gt;200, 200, E362)))</f>
        <v/>
      </c>
      <c r="G362" s="11" t="str">
        <f t="shared" si="10"/>
        <v/>
      </c>
      <c r="H362" s="11" t="str">
        <f>IF('ACT Reading'!B362="","", IF(G362&lt;100, 100, IF(G362&gt;300, 300, G362)))</f>
        <v/>
      </c>
      <c r="I362" s="11" t="str">
        <f>IF('ACT Reading'!B362="","",'SAT EBRW to CBEST R'!$A$2+'SAT EBRW to CBEST R'!$B$2*D362)</f>
        <v/>
      </c>
      <c r="J362" s="11" t="str">
        <f>IF('ACT Reading'!B362="","", IF(I362&lt;20, 20, IF(I362&gt;80, 80, I362)))</f>
        <v/>
      </c>
    </row>
    <row r="363" spans="1:10" x14ac:dyDescent="0.25">
      <c r="A363" s="11">
        <v>362</v>
      </c>
      <c r="B363" s="30"/>
      <c r="C363" s="25" t="str">
        <f t="shared" si="11"/>
        <v/>
      </c>
      <c r="D363" s="11" t="str">
        <f>IF('ACT Reading'!C363="","",IF('ACT Reading'!C363&lt;'ACT E+R to SAT EBRW'!$A$2,'ACT E+R to SAT EBRW'!$B$2,IF('ACT Reading'!C363&gt;'ACT E+R to SAT EBRW'!A$72,'ACT E+R to SAT EBRW'!B$72,VLOOKUP(C363,'ACT E+R to SAT EBRW'!A:B,2,FALSE))))</f>
        <v/>
      </c>
      <c r="E363" s="11" t="str">
        <f>IF('ACT Reading'!B363="","",interceptACTRtoPCR5712_5713+slopeACTRtoPCR5712_5713*B363)</f>
        <v/>
      </c>
      <c r="F363" s="11" t="str">
        <f>IF('ACT Reading'!B363="","", IF(E363&lt;100, 100, IF(E363&gt;200, 200, E363)))</f>
        <v/>
      </c>
      <c r="G363" s="11" t="str">
        <f t="shared" si="10"/>
        <v/>
      </c>
      <c r="H363" s="11" t="str">
        <f>IF('ACT Reading'!B363="","", IF(G363&lt;100, 100, IF(G363&gt;300, 300, G363)))</f>
        <v/>
      </c>
      <c r="I363" s="11" t="str">
        <f>IF('ACT Reading'!B363="","",'SAT EBRW to CBEST R'!$A$2+'SAT EBRW to CBEST R'!$B$2*D363)</f>
        <v/>
      </c>
      <c r="J363" s="11" t="str">
        <f>IF('ACT Reading'!B363="","", IF(I363&lt;20, 20, IF(I363&gt;80, 80, I363)))</f>
        <v/>
      </c>
    </row>
    <row r="364" spans="1:10" x14ac:dyDescent="0.25">
      <c r="A364" s="11">
        <v>363</v>
      </c>
      <c r="B364" s="30"/>
      <c r="C364" s="25" t="str">
        <f t="shared" si="11"/>
        <v/>
      </c>
      <c r="D364" s="11" t="str">
        <f>IF('ACT Reading'!C364="","",IF('ACT Reading'!C364&lt;'ACT E+R to SAT EBRW'!$A$2,'ACT E+R to SAT EBRW'!$B$2,IF('ACT Reading'!C364&gt;'ACT E+R to SAT EBRW'!A$72,'ACT E+R to SAT EBRW'!B$72,VLOOKUP(C364,'ACT E+R to SAT EBRW'!A:B,2,FALSE))))</f>
        <v/>
      </c>
      <c r="E364" s="11" t="str">
        <f>IF('ACT Reading'!B364="","",interceptACTRtoPCR5712_5713+slopeACTRtoPCR5712_5713*B364)</f>
        <v/>
      </c>
      <c r="F364" s="11" t="str">
        <f>IF('ACT Reading'!B364="","", IF(E364&lt;100, 100, IF(E364&gt;200, 200, E364)))</f>
        <v/>
      </c>
      <c r="G364" s="11" t="str">
        <f t="shared" si="10"/>
        <v/>
      </c>
      <c r="H364" s="11" t="str">
        <f>IF('ACT Reading'!B364="","", IF(G364&lt;100, 100, IF(G364&gt;300, 300, G364)))</f>
        <v/>
      </c>
      <c r="I364" s="11" t="str">
        <f>IF('ACT Reading'!B364="","",'SAT EBRW to CBEST R'!$A$2+'SAT EBRW to CBEST R'!$B$2*D364)</f>
        <v/>
      </c>
      <c r="J364" s="11" t="str">
        <f>IF('ACT Reading'!B364="","", IF(I364&lt;20, 20, IF(I364&gt;80, 80, I364)))</f>
        <v/>
      </c>
    </row>
    <row r="365" spans="1:10" x14ac:dyDescent="0.25">
      <c r="A365" s="11">
        <v>364</v>
      </c>
      <c r="B365" s="30"/>
      <c r="C365" s="25" t="str">
        <f t="shared" si="11"/>
        <v/>
      </c>
      <c r="D365" s="11" t="str">
        <f>IF('ACT Reading'!C365="","",IF('ACT Reading'!C365&lt;'ACT E+R to SAT EBRW'!$A$2,'ACT E+R to SAT EBRW'!$B$2,IF('ACT Reading'!C365&gt;'ACT E+R to SAT EBRW'!A$72,'ACT E+R to SAT EBRW'!B$72,VLOOKUP(C365,'ACT E+R to SAT EBRW'!A:B,2,FALSE))))</f>
        <v/>
      </c>
      <c r="E365" s="11" t="str">
        <f>IF('ACT Reading'!B365="","",interceptACTRtoPCR5712_5713+slopeACTRtoPCR5712_5713*B365)</f>
        <v/>
      </c>
      <c r="F365" s="11" t="str">
        <f>IF('ACT Reading'!B365="","", IF(E365&lt;100, 100, IF(E365&gt;200, 200, E365)))</f>
        <v/>
      </c>
      <c r="G365" s="11" t="str">
        <f t="shared" si="10"/>
        <v/>
      </c>
      <c r="H365" s="11" t="str">
        <f>IF('ACT Reading'!B365="","", IF(G365&lt;100, 100, IF(G365&gt;300, 300, G365)))</f>
        <v/>
      </c>
      <c r="I365" s="11" t="str">
        <f>IF('ACT Reading'!B365="","",'SAT EBRW to CBEST R'!$A$2+'SAT EBRW to CBEST R'!$B$2*D365)</f>
        <v/>
      </c>
      <c r="J365" s="11" t="str">
        <f>IF('ACT Reading'!B365="","", IF(I365&lt;20, 20, IF(I365&gt;80, 80, I365)))</f>
        <v/>
      </c>
    </row>
    <row r="366" spans="1:10" x14ac:dyDescent="0.25">
      <c r="A366" s="11">
        <v>365</v>
      </c>
      <c r="B366" s="30"/>
      <c r="C366" s="25" t="str">
        <f t="shared" si="11"/>
        <v/>
      </c>
      <c r="D366" s="11" t="str">
        <f>IF('ACT Reading'!C366="","",IF('ACT Reading'!C366&lt;'ACT E+R to SAT EBRW'!$A$2,'ACT E+R to SAT EBRW'!$B$2,IF('ACT Reading'!C366&gt;'ACT E+R to SAT EBRW'!A$72,'ACT E+R to SAT EBRW'!B$72,VLOOKUP(C366,'ACT E+R to SAT EBRW'!A:B,2,FALSE))))</f>
        <v/>
      </c>
      <c r="E366" s="11" t="str">
        <f>IF('ACT Reading'!B366="","",interceptACTRtoPCR5712_5713+slopeACTRtoPCR5712_5713*B366)</f>
        <v/>
      </c>
      <c r="F366" s="11" t="str">
        <f>IF('ACT Reading'!B366="","", IF(E366&lt;100, 100, IF(E366&gt;200, 200, E366)))</f>
        <v/>
      </c>
      <c r="G366" s="11" t="str">
        <f t="shared" si="10"/>
        <v/>
      </c>
      <c r="H366" s="11" t="str">
        <f>IF('ACT Reading'!B366="","", IF(G366&lt;100, 100, IF(G366&gt;300, 300, G366)))</f>
        <v/>
      </c>
      <c r="I366" s="11" t="str">
        <f>IF('ACT Reading'!B366="","",'SAT EBRW to CBEST R'!$A$2+'SAT EBRW to CBEST R'!$B$2*D366)</f>
        <v/>
      </c>
      <c r="J366" s="11" t="str">
        <f>IF('ACT Reading'!B366="","", IF(I366&lt;20, 20, IF(I366&gt;80, 80, I366)))</f>
        <v/>
      </c>
    </row>
    <row r="367" spans="1:10" x14ac:dyDescent="0.25">
      <c r="A367" s="11">
        <v>366</v>
      </c>
      <c r="B367" s="30"/>
      <c r="C367" s="25" t="str">
        <f t="shared" si="11"/>
        <v/>
      </c>
      <c r="D367" s="11" t="str">
        <f>IF('ACT Reading'!C367="","",IF('ACT Reading'!C367&lt;'ACT E+R to SAT EBRW'!$A$2,'ACT E+R to SAT EBRW'!$B$2,IF('ACT Reading'!C367&gt;'ACT E+R to SAT EBRW'!A$72,'ACT E+R to SAT EBRW'!B$72,VLOOKUP(C367,'ACT E+R to SAT EBRW'!A:B,2,FALSE))))</f>
        <v/>
      </c>
      <c r="E367" s="11" t="str">
        <f>IF('ACT Reading'!B367="","",interceptACTRtoPCR5712_5713+slopeACTRtoPCR5712_5713*B367)</f>
        <v/>
      </c>
      <c r="F367" s="11" t="str">
        <f>IF('ACT Reading'!B367="","", IF(E367&lt;100, 100, IF(E367&gt;200, 200, E367)))</f>
        <v/>
      </c>
      <c r="G367" s="11" t="str">
        <f t="shared" si="10"/>
        <v/>
      </c>
      <c r="H367" s="11" t="str">
        <f>IF('ACT Reading'!B367="","", IF(G367&lt;100, 100, IF(G367&gt;300, 300, G367)))</f>
        <v/>
      </c>
      <c r="I367" s="11" t="str">
        <f>IF('ACT Reading'!B367="","",'SAT EBRW to CBEST R'!$A$2+'SAT EBRW to CBEST R'!$B$2*D367)</f>
        <v/>
      </c>
      <c r="J367" s="11" t="str">
        <f>IF('ACT Reading'!B367="","", IF(I367&lt;20, 20, IF(I367&gt;80, 80, I367)))</f>
        <v/>
      </c>
    </row>
    <row r="368" spans="1:10" x14ac:dyDescent="0.25">
      <c r="A368" s="11">
        <v>367</v>
      </c>
      <c r="B368" s="30"/>
      <c r="C368" s="25" t="str">
        <f t="shared" si="11"/>
        <v/>
      </c>
      <c r="D368" s="11" t="str">
        <f>IF('ACT Reading'!C368="","",IF('ACT Reading'!C368&lt;'ACT E+R to SAT EBRW'!$A$2,'ACT E+R to SAT EBRW'!$B$2,IF('ACT Reading'!C368&gt;'ACT E+R to SAT EBRW'!A$72,'ACT E+R to SAT EBRW'!B$72,VLOOKUP(C368,'ACT E+R to SAT EBRW'!A:B,2,FALSE))))</f>
        <v/>
      </c>
      <c r="E368" s="11" t="str">
        <f>IF('ACT Reading'!B368="","",interceptACTRtoPCR5712_5713+slopeACTRtoPCR5712_5713*B368)</f>
        <v/>
      </c>
      <c r="F368" s="11" t="str">
        <f>IF('ACT Reading'!B368="","", IF(E368&lt;100, 100, IF(E368&gt;200, 200, E368)))</f>
        <v/>
      </c>
      <c r="G368" s="11" t="str">
        <f t="shared" si="10"/>
        <v/>
      </c>
      <c r="H368" s="11" t="str">
        <f>IF('ACT Reading'!B368="","", IF(G368&lt;100, 100, IF(G368&gt;300, 300, G368)))</f>
        <v/>
      </c>
      <c r="I368" s="11" t="str">
        <f>IF('ACT Reading'!B368="","",'SAT EBRW to CBEST R'!$A$2+'SAT EBRW to CBEST R'!$B$2*D368)</f>
        <v/>
      </c>
      <c r="J368" s="11" t="str">
        <f>IF('ACT Reading'!B368="","", IF(I368&lt;20, 20, IF(I368&gt;80, 80, I368)))</f>
        <v/>
      </c>
    </row>
    <row r="369" spans="1:10" x14ac:dyDescent="0.25">
      <c r="A369" s="11">
        <v>368</v>
      </c>
      <c r="B369" s="30"/>
      <c r="C369" s="25" t="str">
        <f t="shared" si="11"/>
        <v/>
      </c>
      <c r="D369" s="11" t="str">
        <f>IF('ACT Reading'!C369="","",IF('ACT Reading'!C369&lt;'ACT E+R to SAT EBRW'!$A$2,'ACT E+R to SAT EBRW'!$B$2,IF('ACT Reading'!C369&gt;'ACT E+R to SAT EBRW'!A$72,'ACT E+R to SAT EBRW'!B$72,VLOOKUP(C369,'ACT E+R to SAT EBRW'!A:B,2,FALSE))))</f>
        <v/>
      </c>
      <c r="E369" s="11" t="str">
        <f>IF('ACT Reading'!B369="","",interceptACTRtoPCR5712_5713+slopeACTRtoPCR5712_5713*B369)</f>
        <v/>
      </c>
      <c r="F369" s="11" t="str">
        <f>IF('ACT Reading'!B369="","", IF(E369&lt;100, 100, IF(E369&gt;200, 200, E369)))</f>
        <v/>
      </c>
      <c r="G369" s="11" t="str">
        <f t="shared" si="10"/>
        <v/>
      </c>
      <c r="H369" s="11" t="str">
        <f>IF('ACT Reading'!B369="","", IF(G369&lt;100, 100, IF(G369&gt;300, 300, G369)))</f>
        <v/>
      </c>
      <c r="I369" s="11" t="str">
        <f>IF('ACT Reading'!B369="","",'SAT EBRW to CBEST R'!$A$2+'SAT EBRW to CBEST R'!$B$2*D369)</f>
        <v/>
      </c>
      <c r="J369" s="11" t="str">
        <f>IF('ACT Reading'!B369="","", IF(I369&lt;20, 20, IF(I369&gt;80, 80, I369)))</f>
        <v/>
      </c>
    </row>
    <row r="370" spans="1:10" x14ac:dyDescent="0.25">
      <c r="A370" s="11">
        <v>369</v>
      </c>
      <c r="B370" s="30"/>
      <c r="C370" s="25" t="str">
        <f t="shared" si="11"/>
        <v/>
      </c>
      <c r="D370" s="11" t="str">
        <f>IF('ACT Reading'!C370="","",IF('ACT Reading'!C370&lt;'ACT E+R to SAT EBRW'!$A$2,'ACT E+R to SAT EBRW'!$B$2,IF('ACT Reading'!C370&gt;'ACT E+R to SAT EBRW'!A$72,'ACT E+R to SAT EBRW'!B$72,VLOOKUP(C370,'ACT E+R to SAT EBRW'!A:B,2,FALSE))))</f>
        <v/>
      </c>
      <c r="E370" s="11" t="str">
        <f>IF('ACT Reading'!B370="","",interceptACTRtoPCR5712_5713+slopeACTRtoPCR5712_5713*B370)</f>
        <v/>
      </c>
      <c r="F370" s="11" t="str">
        <f>IF('ACT Reading'!B370="","", IF(E370&lt;100, 100, IF(E370&gt;200, 200, E370)))</f>
        <v/>
      </c>
      <c r="G370" s="11" t="str">
        <f t="shared" si="10"/>
        <v/>
      </c>
      <c r="H370" s="11" t="str">
        <f>IF('ACT Reading'!B370="","", IF(G370&lt;100, 100, IF(G370&gt;300, 300, G370)))</f>
        <v/>
      </c>
      <c r="I370" s="11" t="str">
        <f>IF('ACT Reading'!B370="","",'SAT EBRW to CBEST R'!$A$2+'SAT EBRW to CBEST R'!$B$2*D370)</f>
        <v/>
      </c>
      <c r="J370" s="11" t="str">
        <f>IF('ACT Reading'!B370="","", IF(I370&lt;20, 20, IF(I370&gt;80, 80, I370)))</f>
        <v/>
      </c>
    </row>
    <row r="371" spans="1:10" x14ac:dyDescent="0.25">
      <c r="A371" s="11">
        <v>370</v>
      </c>
      <c r="B371" s="30"/>
      <c r="C371" s="25" t="str">
        <f t="shared" si="11"/>
        <v/>
      </c>
      <c r="D371" s="11" t="str">
        <f>IF('ACT Reading'!C371="","",IF('ACT Reading'!C371&lt;'ACT E+R to SAT EBRW'!$A$2,'ACT E+R to SAT EBRW'!$B$2,IF('ACT Reading'!C371&gt;'ACT E+R to SAT EBRW'!A$72,'ACT E+R to SAT EBRW'!B$72,VLOOKUP(C371,'ACT E+R to SAT EBRW'!A:B,2,FALSE))))</f>
        <v/>
      </c>
      <c r="E371" s="11" t="str">
        <f>IF('ACT Reading'!B371="","",interceptACTRtoPCR5712_5713+slopeACTRtoPCR5712_5713*B371)</f>
        <v/>
      </c>
      <c r="F371" s="11" t="str">
        <f>IF('ACT Reading'!B371="","", IF(E371&lt;100, 100, IF(E371&gt;200, 200, E371)))</f>
        <v/>
      </c>
      <c r="G371" s="11" t="str">
        <f t="shared" si="10"/>
        <v/>
      </c>
      <c r="H371" s="11" t="str">
        <f>IF('ACT Reading'!B371="","", IF(G371&lt;100, 100, IF(G371&gt;300, 300, G371)))</f>
        <v/>
      </c>
      <c r="I371" s="11" t="str">
        <f>IF('ACT Reading'!B371="","",'SAT EBRW to CBEST R'!$A$2+'SAT EBRW to CBEST R'!$B$2*D371)</f>
        <v/>
      </c>
      <c r="J371" s="11" t="str">
        <f>IF('ACT Reading'!B371="","", IF(I371&lt;20, 20, IF(I371&gt;80, 80, I371)))</f>
        <v/>
      </c>
    </row>
    <row r="372" spans="1:10" x14ac:dyDescent="0.25">
      <c r="A372" s="11">
        <v>371</v>
      </c>
      <c r="B372" s="30"/>
      <c r="C372" s="25" t="str">
        <f t="shared" si="11"/>
        <v/>
      </c>
      <c r="D372" s="11" t="str">
        <f>IF('ACT Reading'!C372="","",IF('ACT Reading'!C372&lt;'ACT E+R to SAT EBRW'!$A$2,'ACT E+R to SAT EBRW'!$B$2,IF('ACT Reading'!C372&gt;'ACT E+R to SAT EBRW'!A$72,'ACT E+R to SAT EBRW'!B$72,VLOOKUP(C372,'ACT E+R to SAT EBRW'!A:B,2,FALSE))))</f>
        <v/>
      </c>
      <c r="E372" s="11" t="str">
        <f>IF('ACT Reading'!B372="","",interceptACTRtoPCR5712_5713+slopeACTRtoPCR5712_5713*B372)</f>
        <v/>
      </c>
      <c r="F372" s="11" t="str">
        <f>IF('ACT Reading'!B372="","", IF(E372&lt;100, 100, IF(E372&gt;200, 200, E372)))</f>
        <v/>
      </c>
      <c r="G372" s="11" t="str">
        <f t="shared" si="10"/>
        <v/>
      </c>
      <c r="H372" s="11" t="str">
        <f>IF('ACT Reading'!B372="","", IF(G372&lt;100, 100, IF(G372&gt;300, 300, G372)))</f>
        <v/>
      </c>
      <c r="I372" s="11" t="str">
        <f>IF('ACT Reading'!B372="","",'SAT EBRW to CBEST R'!$A$2+'SAT EBRW to CBEST R'!$B$2*D372)</f>
        <v/>
      </c>
      <c r="J372" s="11" t="str">
        <f>IF('ACT Reading'!B372="","", IF(I372&lt;20, 20, IF(I372&gt;80, 80, I372)))</f>
        <v/>
      </c>
    </row>
    <row r="373" spans="1:10" x14ac:dyDescent="0.25">
      <c r="A373" s="11">
        <v>372</v>
      </c>
      <c r="B373" s="30"/>
      <c r="C373" s="25" t="str">
        <f t="shared" si="11"/>
        <v/>
      </c>
      <c r="D373" s="11" t="str">
        <f>IF('ACT Reading'!C373="","",IF('ACT Reading'!C373&lt;'ACT E+R to SAT EBRW'!$A$2,'ACT E+R to SAT EBRW'!$B$2,IF('ACT Reading'!C373&gt;'ACT E+R to SAT EBRW'!A$72,'ACT E+R to SAT EBRW'!B$72,VLOOKUP(C373,'ACT E+R to SAT EBRW'!A:B,2,FALSE))))</f>
        <v/>
      </c>
      <c r="E373" s="11" t="str">
        <f>IF('ACT Reading'!B373="","",interceptACTRtoPCR5712_5713+slopeACTRtoPCR5712_5713*B373)</f>
        <v/>
      </c>
      <c r="F373" s="11" t="str">
        <f>IF('ACT Reading'!B373="","", IF(E373&lt;100, 100, IF(E373&gt;200, 200, E373)))</f>
        <v/>
      </c>
      <c r="G373" s="11" t="str">
        <f t="shared" si="10"/>
        <v/>
      </c>
      <c r="H373" s="11" t="str">
        <f>IF('ACT Reading'!B373="","", IF(G373&lt;100, 100, IF(G373&gt;300, 300, G373)))</f>
        <v/>
      </c>
      <c r="I373" s="11" t="str">
        <f>IF('ACT Reading'!B373="","",'SAT EBRW to CBEST R'!$A$2+'SAT EBRW to CBEST R'!$B$2*D373)</f>
        <v/>
      </c>
      <c r="J373" s="11" t="str">
        <f>IF('ACT Reading'!B373="","", IF(I373&lt;20, 20, IF(I373&gt;80, 80, I373)))</f>
        <v/>
      </c>
    </row>
    <row r="374" spans="1:10" x14ac:dyDescent="0.25">
      <c r="A374" s="11">
        <v>373</v>
      </c>
      <c r="B374" s="30"/>
      <c r="C374" s="25" t="str">
        <f t="shared" si="11"/>
        <v/>
      </c>
      <c r="D374" s="11" t="str">
        <f>IF('ACT Reading'!C374="","",IF('ACT Reading'!C374&lt;'ACT E+R to SAT EBRW'!$A$2,'ACT E+R to SAT EBRW'!$B$2,IF('ACT Reading'!C374&gt;'ACT E+R to SAT EBRW'!A$72,'ACT E+R to SAT EBRW'!B$72,VLOOKUP(C374,'ACT E+R to SAT EBRW'!A:B,2,FALSE))))</f>
        <v/>
      </c>
      <c r="E374" s="11" t="str">
        <f>IF('ACT Reading'!B374="","",interceptACTRtoPCR5712_5713+slopeACTRtoPCR5712_5713*B374)</f>
        <v/>
      </c>
      <c r="F374" s="11" t="str">
        <f>IF('ACT Reading'!B374="","", IF(E374&lt;100, 100, IF(E374&gt;200, 200, E374)))</f>
        <v/>
      </c>
      <c r="G374" s="11" t="str">
        <f t="shared" si="10"/>
        <v/>
      </c>
      <c r="H374" s="11" t="str">
        <f>IF('ACT Reading'!B374="","", IF(G374&lt;100, 100, IF(G374&gt;300, 300, G374)))</f>
        <v/>
      </c>
      <c r="I374" s="11" t="str">
        <f>IF('ACT Reading'!B374="","",'SAT EBRW to CBEST R'!$A$2+'SAT EBRW to CBEST R'!$B$2*D374)</f>
        <v/>
      </c>
      <c r="J374" s="11" t="str">
        <f>IF('ACT Reading'!B374="","", IF(I374&lt;20, 20, IF(I374&gt;80, 80, I374)))</f>
        <v/>
      </c>
    </row>
    <row r="375" spans="1:10" x14ac:dyDescent="0.25">
      <c r="A375" s="11">
        <v>374</v>
      </c>
      <c r="B375" s="30"/>
      <c r="C375" s="25" t="str">
        <f t="shared" si="11"/>
        <v/>
      </c>
      <c r="D375" s="11" t="str">
        <f>IF('ACT Reading'!C375="","",IF('ACT Reading'!C375&lt;'ACT E+R to SAT EBRW'!$A$2,'ACT E+R to SAT EBRW'!$B$2,IF('ACT Reading'!C375&gt;'ACT E+R to SAT EBRW'!A$72,'ACT E+R to SAT EBRW'!B$72,VLOOKUP(C375,'ACT E+R to SAT EBRW'!A:B,2,FALSE))))</f>
        <v/>
      </c>
      <c r="E375" s="11" t="str">
        <f>IF('ACT Reading'!B375="","",interceptACTRtoPCR5712_5713+slopeACTRtoPCR5712_5713*B375)</f>
        <v/>
      </c>
      <c r="F375" s="11" t="str">
        <f>IF('ACT Reading'!B375="","", IF(E375&lt;100, 100, IF(E375&gt;200, 200, E375)))</f>
        <v/>
      </c>
      <c r="G375" s="11" t="str">
        <f t="shared" si="10"/>
        <v/>
      </c>
      <c r="H375" s="11" t="str">
        <f>IF('ACT Reading'!B375="","", IF(G375&lt;100, 100, IF(G375&gt;300, 300, G375)))</f>
        <v/>
      </c>
      <c r="I375" s="11" t="str">
        <f>IF('ACT Reading'!B375="","",'SAT EBRW to CBEST R'!$A$2+'SAT EBRW to CBEST R'!$B$2*D375)</f>
        <v/>
      </c>
      <c r="J375" s="11" t="str">
        <f>IF('ACT Reading'!B375="","", IF(I375&lt;20, 20, IF(I375&gt;80, 80, I375)))</f>
        <v/>
      </c>
    </row>
    <row r="376" spans="1:10" x14ac:dyDescent="0.25">
      <c r="A376" s="11">
        <v>375</v>
      </c>
      <c r="B376" s="30"/>
      <c r="C376" s="25" t="str">
        <f t="shared" si="11"/>
        <v/>
      </c>
      <c r="D376" s="11" t="str">
        <f>IF('ACT Reading'!C376="","",IF('ACT Reading'!C376&lt;'ACT E+R to SAT EBRW'!$A$2,'ACT E+R to SAT EBRW'!$B$2,IF('ACT Reading'!C376&gt;'ACT E+R to SAT EBRW'!A$72,'ACT E+R to SAT EBRW'!B$72,VLOOKUP(C376,'ACT E+R to SAT EBRW'!A:B,2,FALSE))))</f>
        <v/>
      </c>
      <c r="E376" s="11" t="str">
        <f>IF('ACT Reading'!B376="","",interceptACTRtoPCR5712_5713+slopeACTRtoPCR5712_5713*B376)</f>
        <v/>
      </c>
      <c r="F376" s="11" t="str">
        <f>IF('ACT Reading'!B376="","", IF(E376&lt;100, 100, IF(E376&gt;200, 200, E376)))</f>
        <v/>
      </c>
      <c r="G376" s="11" t="str">
        <f t="shared" si="10"/>
        <v/>
      </c>
      <c r="H376" s="11" t="str">
        <f>IF('ACT Reading'!B376="","", IF(G376&lt;100, 100, IF(G376&gt;300, 300, G376)))</f>
        <v/>
      </c>
      <c r="I376" s="11" t="str">
        <f>IF('ACT Reading'!B376="","",'SAT EBRW to CBEST R'!$A$2+'SAT EBRW to CBEST R'!$B$2*D376)</f>
        <v/>
      </c>
      <c r="J376" s="11" t="str">
        <f>IF('ACT Reading'!B376="","", IF(I376&lt;20, 20, IF(I376&gt;80, 80, I376)))</f>
        <v/>
      </c>
    </row>
    <row r="377" spans="1:10" x14ac:dyDescent="0.25">
      <c r="A377" s="11">
        <v>376</v>
      </c>
      <c r="B377" s="30"/>
      <c r="C377" s="25" t="str">
        <f t="shared" si="11"/>
        <v/>
      </c>
      <c r="D377" s="11" t="str">
        <f>IF('ACT Reading'!C377="","",IF('ACT Reading'!C377&lt;'ACT E+R to SAT EBRW'!$A$2,'ACT E+R to SAT EBRW'!$B$2,IF('ACT Reading'!C377&gt;'ACT E+R to SAT EBRW'!A$72,'ACT E+R to SAT EBRW'!B$72,VLOOKUP(C377,'ACT E+R to SAT EBRW'!A:B,2,FALSE))))</f>
        <v/>
      </c>
      <c r="E377" s="11" t="str">
        <f>IF('ACT Reading'!B377="","",interceptACTRtoPCR5712_5713+slopeACTRtoPCR5712_5713*B377)</f>
        <v/>
      </c>
      <c r="F377" s="11" t="str">
        <f>IF('ACT Reading'!B377="","", IF(E377&lt;100, 100, IF(E377&gt;200, 200, E377)))</f>
        <v/>
      </c>
      <c r="G377" s="11" t="str">
        <f t="shared" si="10"/>
        <v/>
      </c>
      <c r="H377" s="11" t="str">
        <f>IF('ACT Reading'!B377="","", IF(G377&lt;100, 100, IF(G377&gt;300, 300, G377)))</f>
        <v/>
      </c>
      <c r="I377" s="11" t="str">
        <f>IF('ACT Reading'!B377="","",'SAT EBRW to CBEST R'!$A$2+'SAT EBRW to CBEST R'!$B$2*D377)</f>
        <v/>
      </c>
      <c r="J377" s="11" t="str">
        <f>IF('ACT Reading'!B377="","", IF(I377&lt;20, 20, IF(I377&gt;80, 80, I377)))</f>
        <v/>
      </c>
    </row>
    <row r="378" spans="1:10" x14ac:dyDescent="0.25">
      <c r="A378" s="11">
        <v>377</v>
      </c>
      <c r="B378" s="30"/>
      <c r="C378" s="25" t="str">
        <f t="shared" si="11"/>
        <v/>
      </c>
      <c r="D378" s="11" t="str">
        <f>IF('ACT Reading'!C378="","",IF('ACT Reading'!C378&lt;'ACT E+R to SAT EBRW'!$A$2,'ACT E+R to SAT EBRW'!$B$2,IF('ACT Reading'!C378&gt;'ACT E+R to SAT EBRW'!A$72,'ACT E+R to SAT EBRW'!B$72,VLOOKUP(C378,'ACT E+R to SAT EBRW'!A:B,2,FALSE))))</f>
        <v/>
      </c>
      <c r="E378" s="11" t="str">
        <f>IF('ACT Reading'!B378="","",interceptACTRtoPCR5712_5713+slopeACTRtoPCR5712_5713*B378)</f>
        <v/>
      </c>
      <c r="F378" s="11" t="str">
        <f>IF('ACT Reading'!B378="","", IF(E378&lt;100, 100, IF(E378&gt;200, 200, E378)))</f>
        <v/>
      </c>
      <c r="G378" s="11" t="str">
        <f t="shared" si="10"/>
        <v/>
      </c>
      <c r="H378" s="11" t="str">
        <f>IF('ACT Reading'!B378="","", IF(G378&lt;100, 100, IF(G378&gt;300, 300, G378)))</f>
        <v/>
      </c>
      <c r="I378" s="11" t="str">
        <f>IF('ACT Reading'!B378="","",'SAT EBRW to CBEST R'!$A$2+'SAT EBRW to CBEST R'!$B$2*D378)</f>
        <v/>
      </c>
      <c r="J378" s="11" t="str">
        <f>IF('ACT Reading'!B378="","", IF(I378&lt;20, 20, IF(I378&gt;80, 80, I378)))</f>
        <v/>
      </c>
    </row>
    <row r="379" spans="1:10" x14ac:dyDescent="0.25">
      <c r="A379" s="11">
        <v>378</v>
      </c>
      <c r="B379" s="30"/>
      <c r="C379" s="25" t="str">
        <f t="shared" si="11"/>
        <v/>
      </c>
      <c r="D379" s="11" t="str">
        <f>IF('ACT Reading'!C379="","",IF('ACT Reading'!C379&lt;'ACT E+R to SAT EBRW'!$A$2,'ACT E+R to SAT EBRW'!$B$2,IF('ACT Reading'!C379&gt;'ACT E+R to SAT EBRW'!A$72,'ACT E+R to SAT EBRW'!B$72,VLOOKUP(C379,'ACT E+R to SAT EBRW'!A:B,2,FALSE))))</f>
        <v/>
      </c>
      <c r="E379" s="11" t="str">
        <f>IF('ACT Reading'!B379="","",interceptACTRtoPCR5712_5713+slopeACTRtoPCR5712_5713*B379)</f>
        <v/>
      </c>
      <c r="F379" s="11" t="str">
        <f>IF('ACT Reading'!B379="","", IF(E379&lt;100, 100, IF(E379&gt;200, 200, E379)))</f>
        <v/>
      </c>
      <c r="G379" s="11" t="str">
        <f t="shared" si="10"/>
        <v/>
      </c>
      <c r="H379" s="11" t="str">
        <f>IF('ACT Reading'!B379="","", IF(G379&lt;100, 100, IF(G379&gt;300, 300, G379)))</f>
        <v/>
      </c>
      <c r="I379" s="11" t="str">
        <f>IF('ACT Reading'!B379="","",'SAT EBRW to CBEST R'!$A$2+'SAT EBRW to CBEST R'!$B$2*D379)</f>
        <v/>
      </c>
      <c r="J379" s="11" t="str">
        <f>IF('ACT Reading'!B379="","", IF(I379&lt;20, 20, IF(I379&gt;80, 80, I379)))</f>
        <v/>
      </c>
    </row>
    <row r="380" spans="1:10" x14ac:dyDescent="0.25">
      <c r="A380" s="11">
        <v>379</v>
      </c>
      <c r="B380" s="30"/>
      <c r="C380" s="25" t="str">
        <f t="shared" si="11"/>
        <v/>
      </c>
      <c r="D380" s="11" t="str">
        <f>IF('ACT Reading'!C380="","",IF('ACT Reading'!C380&lt;'ACT E+R to SAT EBRW'!$A$2,'ACT E+R to SAT EBRW'!$B$2,IF('ACT Reading'!C380&gt;'ACT E+R to SAT EBRW'!A$72,'ACT E+R to SAT EBRW'!B$72,VLOOKUP(C380,'ACT E+R to SAT EBRW'!A:B,2,FALSE))))</f>
        <v/>
      </c>
      <c r="E380" s="11" t="str">
        <f>IF('ACT Reading'!B380="","",interceptACTRtoPCR5712_5713+slopeACTRtoPCR5712_5713*B380)</f>
        <v/>
      </c>
      <c r="F380" s="11" t="str">
        <f>IF('ACT Reading'!B380="","", IF(E380&lt;100, 100, IF(E380&gt;200, 200, E380)))</f>
        <v/>
      </c>
      <c r="G380" s="11" t="str">
        <f t="shared" si="10"/>
        <v/>
      </c>
      <c r="H380" s="11" t="str">
        <f>IF('ACT Reading'!B380="","", IF(G380&lt;100, 100, IF(G380&gt;300, 300, G380)))</f>
        <v/>
      </c>
      <c r="I380" s="11" t="str">
        <f>IF('ACT Reading'!B380="","",'SAT EBRW to CBEST R'!$A$2+'SAT EBRW to CBEST R'!$B$2*D380)</f>
        <v/>
      </c>
      <c r="J380" s="11" t="str">
        <f>IF('ACT Reading'!B380="","", IF(I380&lt;20, 20, IF(I380&gt;80, 80, I380)))</f>
        <v/>
      </c>
    </row>
    <row r="381" spans="1:10" x14ac:dyDescent="0.25">
      <c r="A381" s="11">
        <v>380</v>
      </c>
      <c r="B381" s="30"/>
      <c r="C381" s="25" t="str">
        <f t="shared" si="11"/>
        <v/>
      </c>
      <c r="D381" s="11" t="str">
        <f>IF('ACT Reading'!C381="","",IF('ACT Reading'!C381&lt;'ACT E+R to SAT EBRW'!$A$2,'ACT E+R to SAT EBRW'!$B$2,IF('ACT Reading'!C381&gt;'ACT E+R to SAT EBRW'!A$72,'ACT E+R to SAT EBRW'!B$72,VLOOKUP(C381,'ACT E+R to SAT EBRW'!A:B,2,FALSE))))</f>
        <v/>
      </c>
      <c r="E381" s="11" t="str">
        <f>IF('ACT Reading'!B381="","",interceptACTRtoPCR5712_5713+slopeACTRtoPCR5712_5713*B381)</f>
        <v/>
      </c>
      <c r="F381" s="11" t="str">
        <f>IF('ACT Reading'!B381="","", IF(E381&lt;100, 100, IF(E381&gt;200, 200, E381)))</f>
        <v/>
      </c>
      <c r="G381" s="11" t="str">
        <f t="shared" si="10"/>
        <v/>
      </c>
      <c r="H381" s="11" t="str">
        <f>IF('ACT Reading'!B381="","", IF(G381&lt;100, 100, IF(G381&gt;300, 300, G381)))</f>
        <v/>
      </c>
      <c r="I381" s="11" t="str">
        <f>IF('ACT Reading'!B381="","",'SAT EBRW to CBEST R'!$A$2+'SAT EBRW to CBEST R'!$B$2*D381)</f>
        <v/>
      </c>
      <c r="J381" s="11" t="str">
        <f>IF('ACT Reading'!B381="","", IF(I381&lt;20, 20, IF(I381&gt;80, 80, I381)))</f>
        <v/>
      </c>
    </row>
    <row r="382" spans="1:10" x14ac:dyDescent="0.25">
      <c r="A382" s="11">
        <v>381</v>
      </c>
      <c r="B382" s="30"/>
      <c r="C382" s="25" t="str">
        <f t="shared" si="11"/>
        <v/>
      </c>
      <c r="D382" s="11" t="str">
        <f>IF('ACT Reading'!C382="","",IF('ACT Reading'!C382&lt;'ACT E+R to SAT EBRW'!$A$2,'ACT E+R to SAT EBRW'!$B$2,IF('ACT Reading'!C382&gt;'ACT E+R to SAT EBRW'!A$72,'ACT E+R to SAT EBRW'!B$72,VLOOKUP(C382,'ACT E+R to SAT EBRW'!A:B,2,FALSE))))</f>
        <v/>
      </c>
      <c r="E382" s="11" t="str">
        <f>IF('ACT Reading'!B382="","",interceptACTRtoPCR5712_5713+slopeACTRtoPCR5712_5713*B382)</f>
        <v/>
      </c>
      <c r="F382" s="11" t="str">
        <f>IF('ACT Reading'!B382="","", IF(E382&lt;100, 100, IF(E382&gt;200, 200, E382)))</f>
        <v/>
      </c>
      <c r="G382" s="11" t="str">
        <f t="shared" si="10"/>
        <v/>
      </c>
      <c r="H382" s="11" t="str">
        <f>IF('ACT Reading'!B382="","", IF(G382&lt;100, 100, IF(G382&gt;300, 300, G382)))</f>
        <v/>
      </c>
      <c r="I382" s="11" t="str">
        <f>IF('ACT Reading'!B382="","",'SAT EBRW to CBEST R'!$A$2+'SAT EBRW to CBEST R'!$B$2*D382)</f>
        <v/>
      </c>
      <c r="J382" s="11" t="str">
        <f>IF('ACT Reading'!B382="","", IF(I382&lt;20, 20, IF(I382&gt;80, 80, I382)))</f>
        <v/>
      </c>
    </row>
    <row r="383" spans="1:10" x14ac:dyDescent="0.25">
      <c r="A383" s="11">
        <v>382</v>
      </c>
      <c r="B383" s="30"/>
      <c r="C383" s="25" t="str">
        <f t="shared" si="11"/>
        <v/>
      </c>
      <c r="D383" s="11" t="str">
        <f>IF('ACT Reading'!C383="","",IF('ACT Reading'!C383&lt;'ACT E+R to SAT EBRW'!$A$2,'ACT E+R to SAT EBRW'!$B$2,IF('ACT Reading'!C383&gt;'ACT E+R to SAT EBRW'!A$72,'ACT E+R to SAT EBRW'!B$72,VLOOKUP(C383,'ACT E+R to SAT EBRW'!A:B,2,FALSE))))</f>
        <v/>
      </c>
      <c r="E383" s="11" t="str">
        <f>IF('ACT Reading'!B383="","",interceptACTRtoPCR5712_5713+slopeACTRtoPCR5712_5713*B383)</f>
        <v/>
      </c>
      <c r="F383" s="11" t="str">
        <f>IF('ACT Reading'!B383="","", IF(E383&lt;100, 100, IF(E383&gt;200, 200, E383)))</f>
        <v/>
      </c>
      <c r="G383" s="11" t="str">
        <f t="shared" si="10"/>
        <v/>
      </c>
      <c r="H383" s="11" t="str">
        <f>IF('ACT Reading'!B383="","", IF(G383&lt;100, 100, IF(G383&gt;300, 300, G383)))</f>
        <v/>
      </c>
      <c r="I383" s="11" t="str">
        <f>IF('ACT Reading'!B383="","",'SAT EBRW to CBEST R'!$A$2+'SAT EBRW to CBEST R'!$B$2*D383)</f>
        <v/>
      </c>
      <c r="J383" s="11" t="str">
        <f>IF('ACT Reading'!B383="","", IF(I383&lt;20, 20, IF(I383&gt;80, 80, I383)))</f>
        <v/>
      </c>
    </row>
    <row r="384" spans="1:10" x14ac:dyDescent="0.25">
      <c r="A384" s="11">
        <v>383</v>
      </c>
      <c r="B384" s="30"/>
      <c r="C384" s="25" t="str">
        <f t="shared" si="11"/>
        <v/>
      </c>
      <c r="D384" s="11" t="str">
        <f>IF('ACT Reading'!C384="","",IF('ACT Reading'!C384&lt;'ACT E+R to SAT EBRW'!$A$2,'ACT E+R to SAT EBRW'!$B$2,IF('ACT Reading'!C384&gt;'ACT E+R to SAT EBRW'!A$72,'ACT E+R to SAT EBRW'!B$72,VLOOKUP(C384,'ACT E+R to SAT EBRW'!A:B,2,FALSE))))</f>
        <v/>
      </c>
      <c r="E384" s="11" t="str">
        <f>IF('ACT Reading'!B384="","",interceptACTRtoPCR5712_5713+slopeACTRtoPCR5712_5713*B384)</f>
        <v/>
      </c>
      <c r="F384" s="11" t="str">
        <f>IF('ACT Reading'!B384="","", IF(E384&lt;100, 100, IF(E384&gt;200, 200, E384)))</f>
        <v/>
      </c>
      <c r="G384" s="11" t="str">
        <f t="shared" si="10"/>
        <v/>
      </c>
      <c r="H384" s="11" t="str">
        <f>IF('ACT Reading'!B384="","", IF(G384&lt;100, 100, IF(G384&gt;300, 300, G384)))</f>
        <v/>
      </c>
      <c r="I384" s="11" t="str">
        <f>IF('ACT Reading'!B384="","",'SAT EBRW to CBEST R'!$A$2+'SAT EBRW to CBEST R'!$B$2*D384)</f>
        <v/>
      </c>
      <c r="J384" s="11" t="str">
        <f>IF('ACT Reading'!B384="","", IF(I384&lt;20, 20, IF(I384&gt;80, 80, I384)))</f>
        <v/>
      </c>
    </row>
    <row r="385" spans="1:10" x14ac:dyDescent="0.25">
      <c r="A385" s="11">
        <v>384</v>
      </c>
      <c r="B385" s="30"/>
      <c r="C385" s="25" t="str">
        <f t="shared" si="11"/>
        <v/>
      </c>
      <c r="D385" s="11" t="str">
        <f>IF('ACT Reading'!C385="","",IF('ACT Reading'!C385&lt;'ACT E+R to SAT EBRW'!$A$2,'ACT E+R to SAT EBRW'!$B$2,IF('ACT Reading'!C385&gt;'ACT E+R to SAT EBRW'!A$72,'ACT E+R to SAT EBRW'!B$72,VLOOKUP(C385,'ACT E+R to SAT EBRW'!A:B,2,FALSE))))</f>
        <v/>
      </c>
      <c r="E385" s="11" t="str">
        <f>IF('ACT Reading'!B385="","",interceptACTRtoPCR5712_5713+slopeACTRtoPCR5712_5713*B385)</f>
        <v/>
      </c>
      <c r="F385" s="11" t="str">
        <f>IF('ACT Reading'!B385="","", IF(E385&lt;100, 100, IF(E385&gt;200, 200, E385)))</f>
        <v/>
      </c>
      <c r="G385" s="11" t="str">
        <f t="shared" si="10"/>
        <v/>
      </c>
      <c r="H385" s="11" t="str">
        <f>IF('ACT Reading'!B385="","", IF(G385&lt;100, 100, IF(G385&gt;300, 300, G385)))</f>
        <v/>
      </c>
      <c r="I385" s="11" t="str">
        <f>IF('ACT Reading'!B385="","",'SAT EBRW to CBEST R'!$A$2+'SAT EBRW to CBEST R'!$B$2*D385)</f>
        <v/>
      </c>
      <c r="J385" s="11" t="str">
        <f>IF('ACT Reading'!B385="","", IF(I385&lt;20, 20, IF(I385&gt;80, 80, I385)))</f>
        <v/>
      </c>
    </row>
    <row r="386" spans="1:10" x14ac:dyDescent="0.25">
      <c r="A386" s="11">
        <v>385</v>
      </c>
      <c r="B386" s="30"/>
      <c r="C386" s="25" t="str">
        <f t="shared" si="11"/>
        <v/>
      </c>
      <c r="D386" s="11" t="str">
        <f>IF('ACT Reading'!C386="","",IF('ACT Reading'!C386&lt;'ACT E+R to SAT EBRW'!$A$2,'ACT E+R to SAT EBRW'!$B$2,IF('ACT Reading'!C386&gt;'ACT E+R to SAT EBRW'!A$72,'ACT E+R to SAT EBRW'!B$72,VLOOKUP(C386,'ACT E+R to SAT EBRW'!A:B,2,FALSE))))</f>
        <v/>
      </c>
      <c r="E386" s="11" t="str">
        <f>IF('ACT Reading'!B386="","",interceptACTRtoPCR5712_5713+slopeACTRtoPCR5712_5713*B386)</f>
        <v/>
      </c>
      <c r="F386" s="11" t="str">
        <f>IF('ACT Reading'!B386="","", IF(E386&lt;100, 100, IF(E386&gt;200, 200, E386)))</f>
        <v/>
      </c>
      <c r="G386" s="11" t="str">
        <f t="shared" ref="G386:G449" si="12">IF(B386="","",IF(B386&gt;=19, upperinterceptACTRtoPAAR200_210+B386*upperslopeACTRtoPAAR200_210, lowerinterceptACTRtoPAAR200_210+B386*lowerslopeACTRtoPAAR200_210))</f>
        <v/>
      </c>
      <c r="H386" s="11" t="str">
        <f>IF('ACT Reading'!B386="","", IF(G386&lt;100, 100, IF(G386&gt;300, 300, G386)))</f>
        <v/>
      </c>
      <c r="I386" s="11" t="str">
        <f>IF('ACT Reading'!B386="","",'SAT EBRW to CBEST R'!$A$2+'SAT EBRW to CBEST R'!$B$2*D386)</f>
        <v/>
      </c>
      <c r="J386" s="11" t="str">
        <f>IF('ACT Reading'!B386="","", IF(I386&lt;20, 20, IF(I386&gt;80, 80, I386)))</f>
        <v/>
      </c>
    </row>
    <row r="387" spans="1:10" x14ac:dyDescent="0.25">
      <c r="A387" s="11">
        <v>386</v>
      </c>
      <c r="B387" s="30"/>
      <c r="C387" s="25" t="str">
        <f t="shared" ref="C387:C450" si="13">IF(ISBLANK(B387), "", 2*B387)</f>
        <v/>
      </c>
      <c r="D387" s="11" t="str">
        <f>IF('ACT Reading'!C387="","",IF('ACT Reading'!C387&lt;'ACT E+R to SAT EBRW'!$A$2,'ACT E+R to SAT EBRW'!$B$2,IF('ACT Reading'!C387&gt;'ACT E+R to SAT EBRW'!A$72,'ACT E+R to SAT EBRW'!B$72,VLOOKUP(C387,'ACT E+R to SAT EBRW'!A:B,2,FALSE))))</f>
        <v/>
      </c>
      <c r="E387" s="11" t="str">
        <f>IF('ACT Reading'!B387="","",interceptACTRtoPCR5712_5713+slopeACTRtoPCR5712_5713*B387)</f>
        <v/>
      </c>
      <c r="F387" s="11" t="str">
        <f>IF('ACT Reading'!B387="","", IF(E387&lt;100, 100, IF(E387&gt;200, 200, E387)))</f>
        <v/>
      </c>
      <c r="G387" s="11" t="str">
        <f t="shared" si="12"/>
        <v/>
      </c>
      <c r="H387" s="11" t="str">
        <f>IF('ACT Reading'!B387="","", IF(G387&lt;100, 100, IF(G387&gt;300, 300, G387)))</f>
        <v/>
      </c>
      <c r="I387" s="11" t="str">
        <f>IF('ACT Reading'!B387="","",'SAT EBRW to CBEST R'!$A$2+'SAT EBRW to CBEST R'!$B$2*D387)</f>
        <v/>
      </c>
      <c r="J387" s="11" t="str">
        <f>IF('ACT Reading'!B387="","", IF(I387&lt;20, 20, IF(I387&gt;80, 80, I387)))</f>
        <v/>
      </c>
    </row>
    <row r="388" spans="1:10" x14ac:dyDescent="0.25">
      <c r="A388" s="11">
        <v>387</v>
      </c>
      <c r="B388" s="30"/>
      <c r="C388" s="25" t="str">
        <f t="shared" si="13"/>
        <v/>
      </c>
      <c r="D388" s="11" t="str">
        <f>IF('ACT Reading'!C388="","",IF('ACT Reading'!C388&lt;'ACT E+R to SAT EBRW'!$A$2,'ACT E+R to SAT EBRW'!$B$2,IF('ACT Reading'!C388&gt;'ACT E+R to SAT EBRW'!A$72,'ACT E+R to SAT EBRW'!B$72,VLOOKUP(C388,'ACT E+R to SAT EBRW'!A:B,2,FALSE))))</f>
        <v/>
      </c>
      <c r="E388" s="11" t="str">
        <f>IF('ACT Reading'!B388="","",interceptACTRtoPCR5712_5713+slopeACTRtoPCR5712_5713*B388)</f>
        <v/>
      </c>
      <c r="F388" s="11" t="str">
        <f>IF('ACT Reading'!B388="","", IF(E388&lt;100, 100, IF(E388&gt;200, 200, E388)))</f>
        <v/>
      </c>
      <c r="G388" s="11" t="str">
        <f t="shared" si="12"/>
        <v/>
      </c>
      <c r="H388" s="11" t="str">
        <f>IF('ACT Reading'!B388="","", IF(G388&lt;100, 100, IF(G388&gt;300, 300, G388)))</f>
        <v/>
      </c>
      <c r="I388" s="11" t="str">
        <f>IF('ACT Reading'!B388="","",'SAT EBRW to CBEST R'!$A$2+'SAT EBRW to CBEST R'!$B$2*D388)</f>
        <v/>
      </c>
      <c r="J388" s="11" t="str">
        <f>IF('ACT Reading'!B388="","", IF(I388&lt;20, 20, IF(I388&gt;80, 80, I388)))</f>
        <v/>
      </c>
    </row>
    <row r="389" spans="1:10" x14ac:dyDescent="0.25">
      <c r="A389" s="11">
        <v>388</v>
      </c>
      <c r="B389" s="30"/>
      <c r="C389" s="25" t="str">
        <f t="shared" si="13"/>
        <v/>
      </c>
      <c r="D389" s="11" t="str">
        <f>IF('ACT Reading'!C389="","",IF('ACT Reading'!C389&lt;'ACT E+R to SAT EBRW'!$A$2,'ACT E+R to SAT EBRW'!$B$2,IF('ACT Reading'!C389&gt;'ACT E+R to SAT EBRW'!A$72,'ACT E+R to SAT EBRW'!B$72,VLOOKUP(C389,'ACT E+R to SAT EBRW'!A:B,2,FALSE))))</f>
        <v/>
      </c>
      <c r="E389" s="11" t="str">
        <f>IF('ACT Reading'!B389="","",interceptACTRtoPCR5712_5713+slopeACTRtoPCR5712_5713*B389)</f>
        <v/>
      </c>
      <c r="F389" s="11" t="str">
        <f>IF('ACT Reading'!B389="","", IF(E389&lt;100, 100, IF(E389&gt;200, 200, E389)))</f>
        <v/>
      </c>
      <c r="G389" s="11" t="str">
        <f t="shared" si="12"/>
        <v/>
      </c>
      <c r="H389" s="11" t="str">
        <f>IF('ACT Reading'!B389="","", IF(G389&lt;100, 100, IF(G389&gt;300, 300, G389)))</f>
        <v/>
      </c>
      <c r="I389" s="11" t="str">
        <f>IF('ACT Reading'!B389="","",'SAT EBRW to CBEST R'!$A$2+'SAT EBRW to CBEST R'!$B$2*D389)</f>
        <v/>
      </c>
      <c r="J389" s="11" t="str">
        <f>IF('ACT Reading'!B389="","", IF(I389&lt;20, 20, IF(I389&gt;80, 80, I389)))</f>
        <v/>
      </c>
    </row>
    <row r="390" spans="1:10" x14ac:dyDescent="0.25">
      <c r="A390" s="11">
        <v>389</v>
      </c>
      <c r="B390" s="30"/>
      <c r="C390" s="25" t="str">
        <f t="shared" si="13"/>
        <v/>
      </c>
      <c r="D390" s="11" t="str">
        <f>IF('ACT Reading'!C390="","",IF('ACT Reading'!C390&lt;'ACT E+R to SAT EBRW'!$A$2,'ACT E+R to SAT EBRW'!$B$2,IF('ACT Reading'!C390&gt;'ACT E+R to SAT EBRW'!A$72,'ACT E+R to SAT EBRW'!B$72,VLOOKUP(C390,'ACT E+R to SAT EBRW'!A:B,2,FALSE))))</f>
        <v/>
      </c>
      <c r="E390" s="11" t="str">
        <f>IF('ACT Reading'!B390="","",interceptACTRtoPCR5712_5713+slopeACTRtoPCR5712_5713*B390)</f>
        <v/>
      </c>
      <c r="F390" s="11" t="str">
        <f>IF('ACT Reading'!B390="","", IF(E390&lt;100, 100, IF(E390&gt;200, 200, E390)))</f>
        <v/>
      </c>
      <c r="G390" s="11" t="str">
        <f t="shared" si="12"/>
        <v/>
      </c>
      <c r="H390" s="11" t="str">
        <f>IF('ACT Reading'!B390="","", IF(G390&lt;100, 100, IF(G390&gt;300, 300, G390)))</f>
        <v/>
      </c>
      <c r="I390" s="11" t="str">
        <f>IF('ACT Reading'!B390="","",'SAT EBRW to CBEST R'!$A$2+'SAT EBRW to CBEST R'!$B$2*D390)</f>
        <v/>
      </c>
      <c r="J390" s="11" t="str">
        <f>IF('ACT Reading'!B390="","", IF(I390&lt;20, 20, IF(I390&gt;80, 80, I390)))</f>
        <v/>
      </c>
    </row>
    <row r="391" spans="1:10" x14ac:dyDescent="0.25">
      <c r="A391" s="11">
        <v>390</v>
      </c>
      <c r="B391" s="30"/>
      <c r="C391" s="25" t="str">
        <f t="shared" si="13"/>
        <v/>
      </c>
      <c r="D391" s="11" t="str">
        <f>IF('ACT Reading'!C391="","",IF('ACT Reading'!C391&lt;'ACT E+R to SAT EBRW'!$A$2,'ACT E+R to SAT EBRW'!$B$2,IF('ACT Reading'!C391&gt;'ACT E+R to SAT EBRW'!A$72,'ACT E+R to SAT EBRW'!B$72,VLOOKUP(C391,'ACT E+R to SAT EBRW'!A:B,2,FALSE))))</f>
        <v/>
      </c>
      <c r="E391" s="11" t="str">
        <f>IF('ACT Reading'!B391="","",interceptACTRtoPCR5712_5713+slopeACTRtoPCR5712_5713*B391)</f>
        <v/>
      </c>
      <c r="F391" s="11" t="str">
        <f>IF('ACT Reading'!B391="","", IF(E391&lt;100, 100, IF(E391&gt;200, 200, E391)))</f>
        <v/>
      </c>
      <c r="G391" s="11" t="str">
        <f t="shared" si="12"/>
        <v/>
      </c>
      <c r="H391" s="11" t="str">
        <f>IF('ACT Reading'!B391="","", IF(G391&lt;100, 100, IF(G391&gt;300, 300, G391)))</f>
        <v/>
      </c>
      <c r="I391" s="11" t="str">
        <f>IF('ACT Reading'!B391="","",'SAT EBRW to CBEST R'!$A$2+'SAT EBRW to CBEST R'!$B$2*D391)</f>
        <v/>
      </c>
      <c r="J391" s="11" t="str">
        <f>IF('ACT Reading'!B391="","", IF(I391&lt;20, 20, IF(I391&gt;80, 80, I391)))</f>
        <v/>
      </c>
    </row>
    <row r="392" spans="1:10" x14ac:dyDescent="0.25">
      <c r="A392" s="11">
        <v>391</v>
      </c>
      <c r="B392" s="30"/>
      <c r="C392" s="25" t="str">
        <f t="shared" si="13"/>
        <v/>
      </c>
      <c r="D392" s="11" t="str">
        <f>IF('ACT Reading'!C392="","",IF('ACT Reading'!C392&lt;'ACT E+R to SAT EBRW'!$A$2,'ACT E+R to SAT EBRW'!$B$2,IF('ACT Reading'!C392&gt;'ACT E+R to SAT EBRW'!A$72,'ACT E+R to SAT EBRW'!B$72,VLOOKUP(C392,'ACT E+R to SAT EBRW'!A:B,2,FALSE))))</f>
        <v/>
      </c>
      <c r="E392" s="11" t="str">
        <f>IF('ACT Reading'!B392="","",interceptACTRtoPCR5712_5713+slopeACTRtoPCR5712_5713*B392)</f>
        <v/>
      </c>
      <c r="F392" s="11" t="str">
        <f>IF('ACT Reading'!B392="","", IF(E392&lt;100, 100, IF(E392&gt;200, 200, E392)))</f>
        <v/>
      </c>
      <c r="G392" s="11" t="str">
        <f t="shared" si="12"/>
        <v/>
      </c>
      <c r="H392" s="11" t="str">
        <f>IF('ACT Reading'!B392="","", IF(G392&lt;100, 100, IF(G392&gt;300, 300, G392)))</f>
        <v/>
      </c>
      <c r="I392" s="11" t="str">
        <f>IF('ACT Reading'!B392="","",'SAT EBRW to CBEST R'!$A$2+'SAT EBRW to CBEST R'!$B$2*D392)</f>
        <v/>
      </c>
      <c r="J392" s="11" t="str">
        <f>IF('ACT Reading'!B392="","", IF(I392&lt;20, 20, IF(I392&gt;80, 80, I392)))</f>
        <v/>
      </c>
    </row>
    <row r="393" spans="1:10" x14ac:dyDescent="0.25">
      <c r="A393" s="11">
        <v>392</v>
      </c>
      <c r="B393" s="30"/>
      <c r="C393" s="25" t="str">
        <f t="shared" si="13"/>
        <v/>
      </c>
      <c r="D393" s="11" t="str">
        <f>IF('ACT Reading'!C393="","",IF('ACT Reading'!C393&lt;'ACT E+R to SAT EBRW'!$A$2,'ACT E+R to SAT EBRW'!$B$2,IF('ACT Reading'!C393&gt;'ACT E+R to SAT EBRW'!A$72,'ACT E+R to SAT EBRW'!B$72,VLOOKUP(C393,'ACT E+R to SAT EBRW'!A:B,2,FALSE))))</f>
        <v/>
      </c>
      <c r="E393" s="11" t="str">
        <f>IF('ACT Reading'!B393="","",interceptACTRtoPCR5712_5713+slopeACTRtoPCR5712_5713*B393)</f>
        <v/>
      </c>
      <c r="F393" s="11" t="str">
        <f>IF('ACT Reading'!B393="","", IF(E393&lt;100, 100, IF(E393&gt;200, 200, E393)))</f>
        <v/>
      </c>
      <c r="G393" s="11" t="str">
        <f t="shared" si="12"/>
        <v/>
      </c>
      <c r="H393" s="11" t="str">
        <f>IF('ACT Reading'!B393="","", IF(G393&lt;100, 100, IF(G393&gt;300, 300, G393)))</f>
        <v/>
      </c>
      <c r="I393" s="11" t="str">
        <f>IF('ACT Reading'!B393="","",'SAT EBRW to CBEST R'!$A$2+'SAT EBRW to CBEST R'!$B$2*D393)</f>
        <v/>
      </c>
      <c r="J393" s="11" t="str">
        <f>IF('ACT Reading'!B393="","", IF(I393&lt;20, 20, IF(I393&gt;80, 80, I393)))</f>
        <v/>
      </c>
    </row>
    <row r="394" spans="1:10" x14ac:dyDescent="0.25">
      <c r="A394" s="11">
        <v>393</v>
      </c>
      <c r="B394" s="30"/>
      <c r="C394" s="25" t="str">
        <f t="shared" si="13"/>
        <v/>
      </c>
      <c r="D394" s="11" t="str">
        <f>IF('ACT Reading'!C394="","",IF('ACT Reading'!C394&lt;'ACT E+R to SAT EBRW'!$A$2,'ACT E+R to SAT EBRW'!$B$2,IF('ACT Reading'!C394&gt;'ACT E+R to SAT EBRW'!A$72,'ACT E+R to SAT EBRW'!B$72,VLOOKUP(C394,'ACT E+R to SAT EBRW'!A:B,2,FALSE))))</f>
        <v/>
      </c>
      <c r="E394" s="11" t="str">
        <f>IF('ACT Reading'!B394="","",interceptACTRtoPCR5712_5713+slopeACTRtoPCR5712_5713*B394)</f>
        <v/>
      </c>
      <c r="F394" s="11" t="str">
        <f>IF('ACT Reading'!B394="","", IF(E394&lt;100, 100, IF(E394&gt;200, 200, E394)))</f>
        <v/>
      </c>
      <c r="G394" s="11" t="str">
        <f t="shared" si="12"/>
        <v/>
      </c>
      <c r="H394" s="11" t="str">
        <f>IF('ACT Reading'!B394="","", IF(G394&lt;100, 100, IF(G394&gt;300, 300, G394)))</f>
        <v/>
      </c>
      <c r="I394" s="11" t="str">
        <f>IF('ACT Reading'!B394="","",'SAT EBRW to CBEST R'!$A$2+'SAT EBRW to CBEST R'!$B$2*D394)</f>
        <v/>
      </c>
      <c r="J394" s="11" t="str">
        <f>IF('ACT Reading'!B394="","", IF(I394&lt;20, 20, IF(I394&gt;80, 80, I394)))</f>
        <v/>
      </c>
    </row>
    <row r="395" spans="1:10" x14ac:dyDescent="0.25">
      <c r="A395" s="11">
        <v>394</v>
      </c>
      <c r="B395" s="30"/>
      <c r="C395" s="25" t="str">
        <f t="shared" si="13"/>
        <v/>
      </c>
      <c r="D395" s="11" t="str">
        <f>IF('ACT Reading'!C395="","",IF('ACT Reading'!C395&lt;'ACT E+R to SAT EBRW'!$A$2,'ACT E+R to SAT EBRW'!$B$2,IF('ACT Reading'!C395&gt;'ACT E+R to SAT EBRW'!A$72,'ACT E+R to SAT EBRW'!B$72,VLOOKUP(C395,'ACT E+R to SAT EBRW'!A:B,2,FALSE))))</f>
        <v/>
      </c>
      <c r="E395" s="11" t="str">
        <f>IF('ACT Reading'!B395="","",interceptACTRtoPCR5712_5713+slopeACTRtoPCR5712_5713*B395)</f>
        <v/>
      </c>
      <c r="F395" s="11" t="str">
        <f>IF('ACT Reading'!B395="","", IF(E395&lt;100, 100, IF(E395&gt;200, 200, E395)))</f>
        <v/>
      </c>
      <c r="G395" s="11" t="str">
        <f t="shared" si="12"/>
        <v/>
      </c>
      <c r="H395" s="11" t="str">
        <f>IF('ACT Reading'!B395="","", IF(G395&lt;100, 100, IF(G395&gt;300, 300, G395)))</f>
        <v/>
      </c>
      <c r="I395" s="11" t="str">
        <f>IF('ACT Reading'!B395="","",'SAT EBRW to CBEST R'!$A$2+'SAT EBRW to CBEST R'!$B$2*D395)</f>
        <v/>
      </c>
      <c r="J395" s="11" t="str">
        <f>IF('ACT Reading'!B395="","", IF(I395&lt;20, 20, IF(I395&gt;80, 80, I395)))</f>
        <v/>
      </c>
    </row>
    <row r="396" spans="1:10" x14ac:dyDescent="0.25">
      <c r="A396" s="11">
        <v>395</v>
      </c>
      <c r="B396" s="30"/>
      <c r="C396" s="25" t="str">
        <f t="shared" si="13"/>
        <v/>
      </c>
      <c r="D396" s="11" t="str">
        <f>IF('ACT Reading'!C396="","",IF('ACT Reading'!C396&lt;'ACT E+R to SAT EBRW'!$A$2,'ACT E+R to SAT EBRW'!$B$2,IF('ACT Reading'!C396&gt;'ACT E+R to SAT EBRW'!A$72,'ACT E+R to SAT EBRW'!B$72,VLOOKUP(C396,'ACT E+R to SAT EBRW'!A:B,2,FALSE))))</f>
        <v/>
      </c>
      <c r="E396" s="11" t="str">
        <f>IF('ACT Reading'!B396="","",interceptACTRtoPCR5712_5713+slopeACTRtoPCR5712_5713*B396)</f>
        <v/>
      </c>
      <c r="F396" s="11" t="str">
        <f>IF('ACT Reading'!B396="","", IF(E396&lt;100, 100, IF(E396&gt;200, 200, E396)))</f>
        <v/>
      </c>
      <c r="G396" s="11" t="str">
        <f t="shared" si="12"/>
        <v/>
      </c>
      <c r="H396" s="11" t="str">
        <f>IF('ACT Reading'!B396="","", IF(G396&lt;100, 100, IF(G396&gt;300, 300, G396)))</f>
        <v/>
      </c>
      <c r="I396" s="11" t="str">
        <f>IF('ACT Reading'!B396="","",'SAT EBRW to CBEST R'!$A$2+'SAT EBRW to CBEST R'!$B$2*D396)</f>
        <v/>
      </c>
      <c r="J396" s="11" t="str">
        <f>IF('ACT Reading'!B396="","", IF(I396&lt;20, 20, IF(I396&gt;80, 80, I396)))</f>
        <v/>
      </c>
    </row>
    <row r="397" spans="1:10" x14ac:dyDescent="0.25">
      <c r="A397" s="11">
        <v>396</v>
      </c>
      <c r="B397" s="30"/>
      <c r="C397" s="25" t="str">
        <f t="shared" si="13"/>
        <v/>
      </c>
      <c r="D397" s="11" t="str">
        <f>IF('ACT Reading'!C397="","",IF('ACT Reading'!C397&lt;'ACT E+R to SAT EBRW'!$A$2,'ACT E+R to SAT EBRW'!$B$2,IF('ACT Reading'!C397&gt;'ACT E+R to SAT EBRW'!A$72,'ACT E+R to SAT EBRW'!B$72,VLOOKUP(C397,'ACT E+R to SAT EBRW'!A:B,2,FALSE))))</f>
        <v/>
      </c>
      <c r="E397" s="11" t="str">
        <f>IF('ACT Reading'!B397="","",interceptACTRtoPCR5712_5713+slopeACTRtoPCR5712_5713*B397)</f>
        <v/>
      </c>
      <c r="F397" s="11" t="str">
        <f>IF('ACT Reading'!B397="","", IF(E397&lt;100, 100, IF(E397&gt;200, 200, E397)))</f>
        <v/>
      </c>
      <c r="G397" s="11" t="str">
        <f t="shared" si="12"/>
        <v/>
      </c>
      <c r="H397" s="11" t="str">
        <f>IF('ACT Reading'!B397="","", IF(G397&lt;100, 100, IF(G397&gt;300, 300, G397)))</f>
        <v/>
      </c>
      <c r="I397" s="11" t="str">
        <f>IF('ACT Reading'!B397="","",'SAT EBRW to CBEST R'!$A$2+'SAT EBRW to CBEST R'!$B$2*D397)</f>
        <v/>
      </c>
      <c r="J397" s="11" t="str">
        <f>IF('ACT Reading'!B397="","", IF(I397&lt;20, 20, IF(I397&gt;80, 80, I397)))</f>
        <v/>
      </c>
    </row>
    <row r="398" spans="1:10" x14ac:dyDescent="0.25">
      <c r="A398" s="11">
        <v>397</v>
      </c>
      <c r="B398" s="30"/>
      <c r="C398" s="25" t="str">
        <f t="shared" si="13"/>
        <v/>
      </c>
      <c r="D398" s="11" t="str">
        <f>IF('ACT Reading'!C398="","",IF('ACT Reading'!C398&lt;'ACT E+R to SAT EBRW'!$A$2,'ACT E+R to SAT EBRW'!$B$2,IF('ACT Reading'!C398&gt;'ACT E+R to SAT EBRW'!A$72,'ACT E+R to SAT EBRW'!B$72,VLOOKUP(C398,'ACT E+R to SAT EBRW'!A:B,2,FALSE))))</f>
        <v/>
      </c>
      <c r="E398" s="11" t="str">
        <f>IF('ACT Reading'!B398="","",interceptACTRtoPCR5712_5713+slopeACTRtoPCR5712_5713*B398)</f>
        <v/>
      </c>
      <c r="F398" s="11" t="str">
        <f>IF('ACT Reading'!B398="","", IF(E398&lt;100, 100, IF(E398&gt;200, 200, E398)))</f>
        <v/>
      </c>
      <c r="G398" s="11" t="str">
        <f t="shared" si="12"/>
        <v/>
      </c>
      <c r="H398" s="11" t="str">
        <f>IF('ACT Reading'!B398="","", IF(G398&lt;100, 100, IF(G398&gt;300, 300, G398)))</f>
        <v/>
      </c>
      <c r="I398" s="11" t="str">
        <f>IF('ACT Reading'!B398="","",'SAT EBRW to CBEST R'!$A$2+'SAT EBRW to CBEST R'!$B$2*D398)</f>
        <v/>
      </c>
      <c r="J398" s="11" t="str">
        <f>IF('ACT Reading'!B398="","", IF(I398&lt;20, 20, IF(I398&gt;80, 80, I398)))</f>
        <v/>
      </c>
    </row>
    <row r="399" spans="1:10" x14ac:dyDescent="0.25">
      <c r="A399" s="11">
        <v>398</v>
      </c>
      <c r="B399" s="30"/>
      <c r="C399" s="25" t="str">
        <f t="shared" si="13"/>
        <v/>
      </c>
      <c r="D399" s="11" t="str">
        <f>IF('ACT Reading'!C399="","",IF('ACT Reading'!C399&lt;'ACT E+R to SAT EBRW'!$A$2,'ACT E+R to SAT EBRW'!$B$2,IF('ACT Reading'!C399&gt;'ACT E+R to SAT EBRW'!A$72,'ACT E+R to SAT EBRW'!B$72,VLOOKUP(C399,'ACT E+R to SAT EBRW'!A:B,2,FALSE))))</f>
        <v/>
      </c>
      <c r="E399" s="11" t="str">
        <f>IF('ACT Reading'!B399="","",interceptACTRtoPCR5712_5713+slopeACTRtoPCR5712_5713*B399)</f>
        <v/>
      </c>
      <c r="F399" s="11" t="str">
        <f>IF('ACT Reading'!B399="","", IF(E399&lt;100, 100, IF(E399&gt;200, 200, E399)))</f>
        <v/>
      </c>
      <c r="G399" s="11" t="str">
        <f t="shared" si="12"/>
        <v/>
      </c>
      <c r="H399" s="11" t="str">
        <f>IF('ACT Reading'!B399="","", IF(G399&lt;100, 100, IF(G399&gt;300, 300, G399)))</f>
        <v/>
      </c>
      <c r="I399" s="11" t="str">
        <f>IF('ACT Reading'!B399="","",'SAT EBRW to CBEST R'!$A$2+'SAT EBRW to CBEST R'!$B$2*D399)</f>
        <v/>
      </c>
      <c r="J399" s="11" t="str">
        <f>IF('ACT Reading'!B399="","", IF(I399&lt;20, 20, IF(I399&gt;80, 80, I399)))</f>
        <v/>
      </c>
    </row>
    <row r="400" spans="1:10" x14ac:dyDescent="0.25">
      <c r="A400" s="11">
        <v>399</v>
      </c>
      <c r="B400" s="30"/>
      <c r="C400" s="25" t="str">
        <f t="shared" si="13"/>
        <v/>
      </c>
      <c r="D400" s="11" t="str">
        <f>IF('ACT Reading'!C400="","",IF('ACT Reading'!C400&lt;'ACT E+R to SAT EBRW'!$A$2,'ACT E+R to SAT EBRW'!$B$2,IF('ACT Reading'!C400&gt;'ACT E+R to SAT EBRW'!A$72,'ACT E+R to SAT EBRW'!B$72,VLOOKUP(C400,'ACT E+R to SAT EBRW'!A:B,2,FALSE))))</f>
        <v/>
      </c>
      <c r="E400" s="11" t="str">
        <f>IF('ACT Reading'!B400="","",interceptACTRtoPCR5712_5713+slopeACTRtoPCR5712_5713*B400)</f>
        <v/>
      </c>
      <c r="F400" s="11" t="str">
        <f>IF('ACT Reading'!B400="","", IF(E400&lt;100, 100, IF(E400&gt;200, 200, E400)))</f>
        <v/>
      </c>
      <c r="G400" s="11" t="str">
        <f t="shared" si="12"/>
        <v/>
      </c>
      <c r="H400" s="11" t="str">
        <f>IF('ACT Reading'!B400="","", IF(G400&lt;100, 100, IF(G400&gt;300, 300, G400)))</f>
        <v/>
      </c>
      <c r="I400" s="11" t="str">
        <f>IF('ACT Reading'!B400="","",'SAT EBRW to CBEST R'!$A$2+'SAT EBRW to CBEST R'!$B$2*D400)</f>
        <v/>
      </c>
      <c r="J400" s="11" t="str">
        <f>IF('ACT Reading'!B400="","", IF(I400&lt;20, 20, IF(I400&gt;80, 80, I400)))</f>
        <v/>
      </c>
    </row>
    <row r="401" spans="1:10" x14ac:dyDescent="0.25">
      <c r="A401" s="11">
        <v>400</v>
      </c>
      <c r="B401" s="30"/>
      <c r="C401" s="25" t="str">
        <f t="shared" si="13"/>
        <v/>
      </c>
      <c r="D401" s="11" t="str">
        <f>IF('ACT Reading'!C401="","",IF('ACT Reading'!C401&lt;'ACT E+R to SAT EBRW'!$A$2,'ACT E+R to SAT EBRW'!$B$2,IF('ACT Reading'!C401&gt;'ACT E+R to SAT EBRW'!A$72,'ACT E+R to SAT EBRW'!B$72,VLOOKUP(C401,'ACT E+R to SAT EBRW'!A:B,2,FALSE))))</f>
        <v/>
      </c>
      <c r="E401" s="11" t="str">
        <f>IF('ACT Reading'!B401="","",interceptACTRtoPCR5712_5713+slopeACTRtoPCR5712_5713*B401)</f>
        <v/>
      </c>
      <c r="F401" s="11" t="str">
        <f>IF('ACT Reading'!B401="","", IF(E401&lt;100, 100, IF(E401&gt;200, 200, E401)))</f>
        <v/>
      </c>
      <c r="G401" s="11" t="str">
        <f t="shared" si="12"/>
        <v/>
      </c>
      <c r="H401" s="11" t="str">
        <f>IF('ACT Reading'!B401="","", IF(G401&lt;100, 100, IF(G401&gt;300, 300, G401)))</f>
        <v/>
      </c>
      <c r="I401" s="11" t="str">
        <f>IF('ACT Reading'!B401="","",'SAT EBRW to CBEST R'!$A$2+'SAT EBRW to CBEST R'!$B$2*D401)</f>
        <v/>
      </c>
      <c r="J401" s="11" t="str">
        <f>IF('ACT Reading'!B401="","", IF(I401&lt;20, 20, IF(I401&gt;80, 80, I401)))</f>
        <v/>
      </c>
    </row>
    <row r="402" spans="1:10" x14ac:dyDescent="0.25">
      <c r="A402" s="11">
        <v>401</v>
      </c>
      <c r="B402" s="30"/>
      <c r="C402" s="25" t="str">
        <f t="shared" si="13"/>
        <v/>
      </c>
      <c r="D402" s="11" t="str">
        <f>IF('ACT Reading'!C402="","",IF('ACT Reading'!C402&lt;'ACT E+R to SAT EBRW'!$A$2,'ACT E+R to SAT EBRW'!$B$2,IF('ACT Reading'!C402&gt;'ACT E+R to SAT EBRW'!A$72,'ACT E+R to SAT EBRW'!B$72,VLOOKUP(C402,'ACT E+R to SAT EBRW'!A:B,2,FALSE))))</f>
        <v/>
      </c>
      <c r="E402" s="11" t="str">
        <f>IF('ACT Reading'!B402="","",interceptACTRtoPCR5712_5713+slopeACTRtoPCR5712_5713*B402)</f>
        <v/>
      </c>
      <c r="F402" s="11" t="str">
        <f>IF('ACT Reading'!B402="","", IF(E402&lt;100, 100, IF(E402&gt;200, 200, E402)))</f>
        <v/>
      </c>
      <c r="G402" s="11" t="str">
        <f t="shared" si="12"/>
        <v/>
      </c>
      <c r="H402" s="11" t="str">
        <f>IF('ACT Reading'!B402="","", IF(G402&lt;100, 100, IF(G402&gt;300, 300, G402)))</f>
        <v/>
      </c>
      <c r="I402" s="11" t="str">
        <f>IF('ACT Reading'!B402="","",'SAT EBRW to CBEST R'!$A$2+'SAT EBRW to CBEST R'!$B$2*D402)</f>
        <v/>
      </c>
      <c r="J402" s="11" t="str">
        <f>IF('ACT Reading'!B402="","", IF(I402&lt;20, 20, IF(I402&gt;80, 80, I402)))</f>
        <v/>
      </c>
    </row>
    <row r="403" spans="1:10" x14ac:dyDescent="0.25">
      <c r="A403" s="11">
        <v>402</v>
      </c>
      <c r="B403" s="30"/>
      <c r="C403" s="25" t="str">
        <f t="shared" si="13"/>
        <v/>
      </c>
      <c r="D403" s="11" t="str">
        <f>IF('ACT Reading'!C403="","",IF('ACT Reading'!C403&lt;'ACT E+R to SAT EBRW'!$A$2,'ACT E+R to SAT EBRW'!$B$2,IF('ACT Reading'!C403&gt;'ACT E+R to SAT EBRW'!A$72,'ACT E+R to SAT EBRW'!B$72,VLOOKUP(C403,'ACT E+R to SAT EBRW'!A:B,2,FALSE))))</f>
        <v/>
      </c>
      <c r="E403" s="11" t="str">
        <f>IF('ACT Reading'!B403="","",interceptACTRtoPCR5712_5713+slopeACTRtoPCR5712_5713*B403)</f>
        <v/>
      </c>
      <c r="F403" s="11" t="str">
        <f>IF('ACT Reading'!B403="","", IF(E403&lt;100, 100, IF(E403&gt;200, 200, E403)))</f>
        <v/>
      </c>
      <c r="G403" s="11" t="str">
        <f t="shared" si="12"/>
        <v/>
      </c>
      <c r="H403" s="11" t="str">
        <f>IF('ACT Reading'!B403="","", IF(G403&lt;100, 100, IF(G403&gt;300, 300, G403)))</f>
        <v/>
      </c>
      <c r="I403" s="11" t="str">
        <f>IF('ACT Reading'!B403="","",'SAT EBRW to CBEST R'!$A$2+'SAT EBRW to CBEST R'!$B$2*D403)</f>
        <v/>
      </c>
      <c r="J403" s="11" t="str">
        <f>IF('ACT Reading'!B403="","", IF(I403&lt;20, 20, IF(I403&gt;80, 80, I403)))</f>
        <v/>
      </c>
    </row>
    <row r="404" spans="1:10" x14ac:dyDescent="0.25">
      <c r="A404" s="11">
        <v>403</v>
      </c>
      <c r="B404" s="30"/>
      <c r="C404" s="25" t="str">
        <f t="shared" si="13"/>
        <v/>
      </c>
      <c r="D404" s="11" t="str">
        <f>IF('ACT Reading'!C404="","",IF('ACT Reading'!C404&lt;'ACT E+R to SAT EBRW'!$A$2,'ACT E+R to SAT EBRW'!$B$2,IF('ACT Reading'!C404&gt;'ACT E+R to SAT EBRW'!A$72,'ACT E+R to SAT EBRW'!B$72,VLOOKUP(C404,'ACT E+R to SAT EBRW'!A:B,2,FALSE))))</f>
        <v/>
      </c>
      <c r="E404" s="11" t="str">
        <f>IF('ACT Reading'!B404="","",interceptACTRtoPCR5712_5713+slopeACTRtoPCR5712_5713*B404)</f>
        <v/>
      </c>
      <c r="F404" s="11" t="str">
        <f>IF('ACT Reading'!B404="","", IF(E404&lt;100, 100, IF(E404&gt;200, 200, E404)))</f>
        <v/>
      </c>
      <c r="G404" s="11" t="str">
        <f t="shared" si="12"/>
        <v/>
      </c>
      <c r="H404" s="11" t="str">
        <f>IF('ACT Reading'!B404="","", IF(G404&lt;100, 100, IF(G404&gt;300, 300, G404)))</f>
        <v/>
      </c>
      <c r="I404" s="11" t="str">
        <f>IF('ACT Reading'!B404="","",'SAT EBRW to CBEST R'!$A$2+'SAT EBRW to CBEST R'!$B$2*D404)</f>
        <v/>
      </c>
      <c r="J404" s="11" t="str">
        <f>IF('ACT Reading'!B404="","", IF(I404&lt;20, 20, IF(I404&gt;80, 80, I404)))</f>
        <v/>
      </c>
    </row>
    <row r="405" spans="1:10" x14ac:dyDescent="0.25">
      <c r="A405" s="11">
        <v>404</v>
      </c>
      <c r="B405" s="30"/>
      <c r="C405" s="25" t="str">
        <f t="shared" si="13"/>
        <v/>
      </c>
      <c r="D405" s="11" t="str">
        <f>IF('ACT Reading'!C405="","",IF('ACT Reading'!C405&lt;'ACT E+R to SAT EBRW'!$A$2,'ACT E+R to SAT EBRW'!$B$2,IF('ACT Reading'!C405&gt;'ACT E+R to SAT EBRW'!A$72,'ACT E+R to SAT EBRW'!B$72,VLOOKUP(C405,'ACT E+R to SAT EBRW'!A:B,2,FALSE))))</f>
        <v/>
      </c>
      <c r="E405" s="11" t="str">
        <f>IF('ACT Reading'!B405="","",interceptACTRtoPCR5712_5713+slopeACTRtoPCR5712_5713*B405)</f>
        <v/>
      </c>
      <c r="F405" s="11" t="str">
        <f>IF('ACT Reading'!B405="","", IF(E405&lt;100, 100, IF(E405&gt;200, 200, E405)))</f>
        <v/>
      </c>
      <c r="G405" s="11" t="str">
        <f t="shared" si="12"/>
        <v/>
      </c>
      <c r="H405" s="11" t="str">
        <f>IF('ACT Reading'!B405="","", IF(G405&lt;100, 100, IF(G405&gt;300, 300, G405)))</f>
        <v/>
      </c>
      <c r="I405" s="11" t="str">
        <f>IF('ACT Reading'!B405="","",'SAT EBRW to CBEST R'!$A$2+'SAT EBRW to CBEST R'!$B$2*D405)</f>
        <v/>
      </c>
      <c r="J405" s="11" t="str">
        <f>IF('ACT Reading'!B405="","", IF(I405&lt;20, 20, IF(I405&gt;80, 80, I405)))</f>
        <v/>
      </c>
    </row>
    <row r="406" spans="1:10" x14ac:dyDescent="0.25">
      <c r="A406" s="11">
        <v>405</v>
      </c>
      <c r="B406" s="30"/>
      <c r="C406" s="25" t="str">
        <f t="shared" si="13"/>
        <v/>
      </c>
      <c r="D406" s="11" t="str">
        <f>IF('ACT Reading'!C406="","",IF('ACT Reading'!C406&lt;'ACT E+R to SAT EBRW'!$A$2,'ACT E+R to SAT EBRW'!$B$2,IF('ACT Reading'!C406&gt;'ACT E+R to SAT EBRW'!A$72,'ACT E+R to SAT EBRW'!B$72,VLOOKUP(C406,'ACT E+R to SAT EBRW'!A:B,2,FALSE))))</f>
        <v/>
      </c>
      <c r="E406" s="11" t="str">
        <f>IF('ACT Reading'!B406="","",interceptACTRtoPCR5712_5713+slopeACTRtoPCR5712_5713*B406)</f>
        <v/>
      </c>
      <c r="F406" s="11" t="str">
        <f>IF('ACT Reading'!B406="","", IF(E406&lt;100, 100, IF(E406&gt;200, 200, E406)))</f>
        <v/>
      </c>
      <c r="G406" s="11" t="str">
        <f t="shared" si="12"/>
        <v/>
      </c>
      <c r="H406" s="11" t="str">
        <f>IF('ACT Reading'!B406="","", IF(G406&lt;100, 100, IF(G406&gt;300, 300, G406)))</f>
        <v/>
      </c>
      <c r="I406" s="11" t="str">
        <f>IF('ACT Reading'!B406="","",'SAT EBRW to CBEST R'!$A$2+'SAT EBRW to CBEST R'!$B$2*D406)</f>
        <v/>
      </c>
      <c r="J406" s="11" t="str">
        <f>IF('ACT Reading'!B406="","", IF(I406&lt;20, 20, IF(I406&gt;80, 80, I406)))</f>
        <v/>
      </c>
    </row>
    <row r="407" spans="1:10" x14ac:dyDescent="0.25">
      <c r="A407" s="11">
        <v>406</v>
      </c>
      <c r="B407" s="30"/>
      <c r="C407" s="25" t="str">
        <f t="shared" si="13"/>
        <v/>
      </c>
      <c r="D407" s="11" t="str">
        <f>IF('ACT Reading'!C407="","",IF('ACT Reading'!C407&lt;'ACT E+R to SAT EBRW'!$A$2,'ACT E+R to SAT EBRW'!$B$2,IF('ACT Reading'!C407&gt;'ACT E+R to SAT EBRW'!A$72,'ACT E+R to SAT EBRW'!B$72,VLOOKUP(C407,'ACT E+R to SAT EBRW'!A:B,2,FALSE))))</f>
        <v/>
      </c>
      <c r="E407" s="11" t="str">
        <f>IF('ACT Reading'!B407="","",interceptACTRtoPCR5712_5713+slopeACTRtoPCR5712_5713*B407)</f>
        <v/>
      </c>
      <c r="F407" s="11" t="str">
        <f>IF('ACT Reading'!B407="","", IF(E407&lt;100, 100, IF(E407&gt;200, 200, E407)))</f>
        <v/>
      </c>
      <c r="G407" s="11" t="str">
        <f t="shared" si="12"/>
        <v/>
      </c>
      <c r="H407" s="11" t="str">
        <f>IF('ACT Reading'!B407="","", IF(G407&lt;100, 100, IF(G407&gt;300, 300, G407)))</f>
        <v/>
      </c>
      <c r="I407" s="11" t="str">
        <f>IF('ACT Reading'!B407="","",'SAT EBRW to CBEST R'!$A$2+'SAT EBRW to CBEST R'!$B$2*D407)</f>
        <v/>
      </c>
      <c r="J407" s="11" t="str">
        <f>IF('ACT Reading'!B407="","", IF(I407&lt;20, 20, IF(I407&gt;80, 80, I407)))</f>
        <v/>
      </c>
    </row>
    <row r="408" spans="1:10" x14ac:dyDescent="0.25">
      <c r="A408" s="11">
        <v>407</v>
      </c>
      <c r="B408" s="30"/>
      <c r="C408" s="25" t="str">
        <f t="shared" si="13"/>
        <v/>
      </c>
      <c r="D408" s="11" t="str">
        <f>IF('ACT Reading'!C408="","",IF('ACT Reading'!C408&lt;'ACT E+R to SAT EBRW'!$A$2,'ACT E+R to SAT EBRW'!$B$2,IF('ACT Reading'!C408&gt;'ACT E+R to SAT EBRW'!A$72,'ACT E+R to SAT EBRW'!B$72,VLOOKUP(C408,'ACT E+R to SAT EBRW'!A:B,2,FALSE))))</f>
        <v/>
      </c>
      <c r="E408" s="11" t="str">
        <f>IF('ACT Reading'!B408="","",interceptACTRtoPCR5712_5713+slopeACTRtoPCR5712_5713*B408)</f>
        <v/>
      </c>
      <c r="F408" s="11" t="str">
        <f>IF('ACT Reading'!B408="","", IF(E408&lt;100, 100, IF(E408&gt;200, 200, E408)))</f>
        <v/>
      </c>
      <c r="G408" s="11" t="str">
        <f t="shared" si="12"/>
        <v/>
      </c>
      <c r="H408" s="11" t="str">
        <f>IF('ACT Reading'!B408="","", IF(G408&lt;100, 100, IF(G408&gt;300, 300, G408)))</f>
        <v/>
      </c>
      <c r="I408" s="11" t="str">
        <f>IF('ACT Reading'!B408="","",'SAT EBRW to CBEST R'!$A$2+'SAT EBRW to CBEST R'!$B$2*D408)</f>
        <v/>
      </c>
      <c r="J408" s="11" t="str">
        <f>IF('ACT Reading'!B408="","", IF(I408&lt;20, 20, IF(I408&gt;80, 80, I408)))</f>
        <v/>
      </c>
    </row>
    <row r="409" spans="1:10" x14ac:dyDescent="0.25">
      <c r="A409" s="11">
        <v>408</v>
      </c>
      <c r="B409" s="30"/>
      <c r="C409" s="25" t="str">
        <f t="shared" si="13"/>
        <v/>
      </c>
      <c r="D409" s="11" t="str">
        <f>IF('ACT Reading'!C409="","",IF('ACT Reading'!C409&lt;'ACT E+R to SAT EBRW'!$A$2,'ACT E+R to SAT EBRW'!$B$2,IF('ACT Reading'!C409&gt;'ACT E+R to SAT EBRW'!A$72,'ACT E+R to SAT EBRW'!B$72,VLOOKUP(C409,'ACT E+R to SAT EBRW'!A:B,2,FALSE))))</f>
        <v/>
      </c>
      <c r="E409" s="11" t="str">
        <f>IF('ACT Reading'!B409="","",interceptACTRtoPCR5712_5713+slopeACTRtoPCR5712_5713*B409)</f>
        <v/>
      </c>
      <c r="F409" s="11" t="str">
        <f>IF('ACT Reading'!B409="","", IF(E409&lt;100, 100, IF(E409&gt;200, 200, E409)))</f>
        <v/>
      </c>
      <c r="G409" s="11" t="str">
        <f t="shared" si="12"/>
        <v/>
      </c>
      <c r="H409" s="11" t="str">
        <f>IF('ACT Reading'!B409="","", IF(G409&lt;100, 100, IF(G409&gt;300, 300, G409)))</f>
        <v/>
      </c>
      <c r="I409" s="11" t="str">
        <f>IF('ACT Reading'!B409="","",'SAT EBRW to CBEST R'!$A$2+'SAT EBRW to CBEST R'!$B$2*D409)</f>
        <v/>
      </c>
      <c r="J409" s="11" t="str">
        <f>IF('ACT Reading'!B409="","", IF(I409&lt;20, 20, IF(I409&gt;80, 80, I409)))</f>
        <v/>
      </c>
    </row>
    <row r="410" spans="1:10" x14ac:dyDescent="0.25">
      <c r="A410" s="11">
        <v>409</v>
      </c>
      <c r="B410" s="30"/>
      <c r="C410" s="25" t="str">
        <f t="shared" si="13"/>
        <v/>
      </c>
      <c r="D410" s="11" t="str">
        <f>IF('ACT Reading'!C410="","",IF('ACT Reading'!C410&lt;'ACT E+R to SAT EBRW'!$A$2,'ACT E+R to SAT EBRW'!$B$2,IF('ACT Reading'!C410&gt;'ACT E+R to SAT EBRW'!A$72,'ACT E+R to SAT EBRW'!B$72,VLOOKUP(C410,'ACT E+R to SAT EBRW'!A:B,2,FALSE))))</f>
        <v/>
      </c>
      <c r="E410" s="11" t="str">
        <f>IF('ACT Reading'!B410="","",interceptACTRtoPCR5712_5713+slopeACTRtoPCR5712_5713*B410)</f>
        <v/>
      </c>
      <c r="F410" s="11" t="str">
        <f>IF('ACT Reading'!B410="","", IF(E410&lt;100, 100, IF(E410&gt;200, 200, E410)))</f>
        <v/>
      </c>
      <c r="G410" s="11" t="str">
        <f t="shared" si="12"/>
        <v/>
      </c>
      <c r="H410" s="11" t="str">
        <f>IF('ACT Reading'!B410="","", IF(G410&lt;100, 100, IF(G410&gt;300, 300, G410)))</f>
        <v/>
      </c>
      <c r="I410" s="11" t="str">
        <f>IF('ACT Reading'!B410="","",'SAT EBRW to CBEST R'!$A$2+'SAT EBRW to CBEST R'!$B$2*D410)</f>
        <v/>
      </c>
      <c r="J410" s="11" t="str">
        <f>IF('ACT Reading'!B410="","", IF(I410&lt;20, 20, IF(I410&gt;80, 80, I410)))</f>
        <v/>
      </c>
    </row>
    <row r="411" spans="1:10" x14ac:dyDescent="0.25">
      <c r="A411" s="11">
        <v>410</v>
      </c>
      <c r="B411" s="30"/>
      <c r="C411" s="25" t="str">
        <f t="shared" si="13"/>
        <v/>
      </c>
      <c r="D411" s="11" t="str">
        <f>IF('ACT Reading'!C411="","",IF('ACT Reading'!C411&lt;'ACT E+R to SAT EBRW'!$A$2,'ACT E+R to SAT EBRW'!$B$2,IF('ACT Reading'!C411&gt;'ACT E+R to SAT EBRW'!A$72,'ACT E+R to SAT EBRW'!B$72,VLOOKUP(C411,'ACT E+R to SAT EBRW'!A:B,2,FALSE))))</f>
        <v/>
      </c>
      <c r="E411" s="11" t="str">
        <f>IF('ACT Reading'!B411="","",interceptACTRtoPCR5712_5713+slopeACTRtoPCR5712_5713*B411)</f>
        <v/>
      </c>
      <c r="F411" s="11" t="str">
        <f>IF('ACT Reading'!B411="","", IF(E411&lt;100, 100, IF(E411&gt;200, 200, E411)))</f>
        <v/>
      </c>
      <c r="G411" s="11" t="str">
        <f t="shared" si="12"/>
        <v/>
      </c>
      <c r="H411" s="11" t="str">
        <f>IF('ACT Reading'!B411="","", IF(G411&lt;100, 100, IF(G411&gt;300, 300, G411)))</f>
        <v/>
      </c>
      <c r="I411" s="11" t="str">
        <f>IF('ACT Reading'!B411="","",'SAT EBRW to CBEST R'!$A$2+'SAT EBRW to CBEST R'!$B$2*D411)</f>
        <v/>
      </c>
      <c r="J411" s="11" t="str">
        <f>IF('ACT Reading'!B411="","", IF(I411&lt;20, 20, IF(I411&gt;80, 80, I411)))</f>
        <v/>
      </c>
    </row>
    <row r="412" spans="1:10" x14ac:dyDescent="0.25">
      <c r="A412" s="11">
        <v>411</v>
      </c>
      <c r="B412" s="30"/>
      <c r="C412" s="25" t="str">
        <f t="shared" si="13"/>
        <v/>
      </c>
      <c r="D412" s="11" t="str">
        <f>IF('ACT Reading'!C412="","",IF('ACT Reading'!C412&lt;'ACT E+R to SAT EBRW'!$A$2,'ACT E+R to SAT EBRW'!$B$2,IF('ACT Reading'!C412&gt;'ACT E+R to SAT EBRW'!A$72,'ACT E+R to SAT EBRW'!B$72,VLOOKUP(C412,'ACT E+R to SAT EBRW'!A:B,2,FALSE))))</f>
        <v/>
      </c>
      <c r="E412" s="11" t="str">
        <f>IF('ACT Reading'!B412="","",interceptACTRtoPCR5712_5713+slopeACTRtoPCR5712_5713*B412)</f>
        <v/>
      </c>
      <c r="F412" s="11" t="str">
        <f>IF('ACT Reading'!B412="","", IF(E412&lt;100, 100, IF(E412&gt;200, 200, E412)))</f>
        <v/>
      </c>
      <c r="G412" s="11" t="str">
        <f t="shared" si="12"/>
        <v/>
      </c>
      <c r="H412" s="11" t="str">
        <f>IF('ACT Reading'!B412="","", IF(G412&lt;100, 100, IF(G412&gt;300, 300, G412)))</f>
        <v/>
      </c>
      <c r="I412" s="11" t="str">
        <f>IF('ACT Reading'!B412="","",'SAT EBRW to CBEST R'!$A$2+'SAT EBRW to CBEST R'!$B$2*D412)</f>
        <v/>
      </c>
      <c r="J412" s="11" t="str">
        <f>IF('ACT Reading'!B412="","", IF(I412&lt;20, 20, IF(I412&gt;80, 80, I412)))</f>
        <v/>
      </c>
    </row>
    <row r="413" spans="1:10" x14ac:dyDescent="0.25">
      <c r="A413" s="11">
        <v>412</v>
      </c>
      <c r="B413" s="30"/>
      <c r="C413" s="25" t="str">
        <f t="shared" si="13"/>
        <v/>
      </c>
      <c r="D413" s="11" t="str">
        <f>IF('ACT Reading'!C413="","",IF('ACT Reading'!C413&lt;'ACT E+R to SAT EBRW'!$A$2,'ACT E+R to SAT EBRW'!$B$2,IF('ACT Reading'!C413&gt;'ACT E+R to SAT EBRW'!A$72,'ACT E+R to SAT EBRW'!B$72,VLOOKUP(C413,'ACT E+R to SAT EBRW'!A:B,2,FALSE))))</f>
        <v/>
      </c>
      <c r="E413" s="11" t="str">
        <f>IF('ACT Reading'!B413="","",interceptACTRtoPCR5712_5713+slopeACTRtoPCR5712_5713*B413)</f>
        <v/>
      </c>
      <c r="F413" s="11" t="str">
        <f>IF('ACT Reading'!B413="","", IF(E413&lt;100, 100, IF(E413&gt;200, 200, E413)))</f>
        <v/>
      </c>
      <c r="G413" s="11" t="str">
        <f t="shared" si="12"/>
        <v/>
      </c>
      <c r="H413" s="11" t="str">
        <f>IF('ACT Reading'!B413="","", IF(G413&lt;100, 100, IF(G413&gt;300, 300, G413)))</f>
        <v/>
      </c>
      <c r="I413" s="11" t="str">
        <f>IF('ACT Reading'!B413="","",'SAT EBRW to CBEST R'!$A$2+'SAT EBRW to CBEST R'!$B$2*D413)</f>
        <v/>
      </c>
      <c r="J413" s="11" t="str">
        <f>IF('ACT Reading'!B413="","", IF(I413&lt;20, 20, IF(I413&gt;80, 80, I413)))</f>
        <v/>
      </c>
    </row>
    <row r="414" spans="1:10" x14ac:dyDescent="0.25">
      <c r="A414" s="11">
        <v>413</v>
      </c>
      <c r="B414" s="30"/>
      <c r="C414" s="25" t="str">
        <f t="shared" si="13"/>
        <v/>
      </c>
      <c r="D414" s="11" t="str">
        <f>IF('ACT Reading'!C414="","",IF('ACT Reading'!C414&lt;'ACT E+R to SAT EBRW'!$A$2,'ACT E+R to SAT EBRW'!$B$2,IF('ACT Reading'!C414&gt;'ACT E+R to SAT EBRW'!A$72,'ACT E+R to SAT EBRW'!B$72,VLOOKUP(C414,'ACT E+R to SAT EBRW'!A:B,2,FALSE))))</f>
        <v/>
      </c>
      <c r="E414" s="11" t="str">
        <f>IF('ACT Reading'!B414="","",interceptACTRtoPCR5712_5713+slopeACTRtoPCR5712_5713*B414)</f>
        <v/>
      </c>
      <c r="F414" s="11" t="str">
        <f>IF('ACT Reading'!B414="","", IF(E414&lt;100, 100, IF(E414&gt;200, 200, E414)))</f>
        <v/>
      </c>
      <c r="G414" s="11" t="str">
        <f t="shared" si="12"/>
        <v/>
      </c>
      <c r="H414" s="11" t="str">
        <f>IF('ACT Reading'!B414="","", IF(G414&lt;100, 100, IF(G414&gt;300, 300, G414)))</f>
        <v/>
      </c>
      <c r="I414" s="11" t="str">
        <f>IF('ACT Reading'!B414="","",'SAT EBRW to CBEST R'!$A$2+'SAT EBRW to CBEST R'!$B$2*D414)</f>
        <v/>
      </c>
      <c r="J414" s="11" t="str">
        <f>IF('ACT Reading'!B414="","", IF(I414&lt;20, 20, IF(I414&gt;80, 80, I414)))</f>
        <v/>
      </c>
    </row>
    <row r="415" spans="1:10" x14ac:dyDescent="0.25">
      <c r="A415" s="11">
        <v>414</v>
      </c>
      <c r="B415" s="30"/>
      <c r="C415" s="25" t="str">
        <f t="shared" si="13"/>
        <v/>
      </c>
      <c r="D415" s="11" t="str">
        <f>IF('ACT Reading'!C415="","",IF('ACT Reading'!C415&lt;'ACT E+R to SAT EBRW'!$A$2,'ACT E+R to SAT EBRW'!$B$2,IF('ACT Reading'!C415&gt;'ACT E+R to SAT EBRW'!A$72,'ACT E+R to SAT EBRW'!B$72,VLOOKUP(C415,'ACT E+R to SAT EBRW'!A:B,2,FALSE))))</f>
        <v/>
      </c>
      <c r="E415" s="11" t="str">
        <f>IF('ACT Reading'!B415="","",interceptACTRtoPCR5712_5713+slopeACTRtoPCR5712_5713*B415)</f>
        <v/>
      </c>
      <c r="F415" s="11" t="str">
        <f>IF('ACT Reading'!B415="","", IF(E415&lt;100, 100, IF(E415&gt;200, 200, E415)))</f>
        <v/>
      </c>
      <c r="G415" s="11" t="str">
        <f t="shared" si="12"/>
        <v/>
      </c>
      <c r="H415" s="11" t="str">
        <f>IF('ACT Reading'!B415="","", IF(G415&lt;100, 100, IF(G415&gt;300, 300, G415)))</f>
        <v/>
      </c>
      <c r="I415" s="11" t="str">
        <f>IF('ACT Reading'!B415="","",'SAT EBRW to CBEST R'!$A$2+'SAT EBRW to CBEST R'!$B$2*D415)</f>
        <v/>
      </c>
      <c r="J415" s="11" t="str">
        <f>IF('ACT Reading'!B415="","", IF(I415&lt;20, 20, IF(I415&gt;80, 80, I415)))</f>
        <v/>
      </c>
    </row>
    <row r="416" spans="1:10" x14ac:dyDescent="0.25">
      <c r="A416" s="11">
        <v>415</v>
      </c>
      <c r="B416" s="30"/>
      <c r="C416" s="25" t="str">
        <f t="shared" si="13"/>
        <v/>
      </c>
      <c r="D416" s="11" t="str">
        <f>IF('ACT Reading'!C416="","",IF('ACT Reading'!C416&lt;'ACT E+R to SAT EBRW'!$A$2,'ACT E+R to SAT EBRW'!$B$2,IF('ACT Reading'!C416&gt;'ACT E+R to SAT EBRW'!A$72,'ACT E+R to SAT EBRW'!B$72,VLOOKUP(C416,'ACT E+R to SAT EBRW'!A:B,2,FALSE))))</f>
        <v/>
      </c>
      <c r="E416" s="11" t="str">
        <f>IF('ACT Reading'!B416="","",interceptACTRtoPCR5712_5713+slopeACTRtoPCR5712_5713*B416)</f>
        <v/>
      </c>
      <c r="F416" s="11" t="str">
        <f>IF('ACT Reading'!B416="","", IF(E416&lt;100, 100, IF(E416&gt;200, 200, E416)))</f>
        <v/>
      </c>
      <c r="G416" s="11" t="str">
        <f t="shared" si="12"/>
        <v/>
      </c>
      <c r="H416" s="11" t="str">
        <f>IF('ACT Reading'!B416="","", IF(G416&lt;100, 100, IF(G416&gt;300, 300, G416)))</f>
        <v/>
      </c>
      <c r="I416" s="11" t="str">
        <f>IF('ACT Reading'!B416="","",'SAT EBRW to CBEST R'!$A$2+'SAT EBRW to CBEST R'!$B$2*D416)</f>
        <v/>
      </c>
      <c r="J416" s="11" t="str">
        <f>IF('ACT Reading'!B416="","", IF(I416&lt;20, 20, IF(I416&gt;80, 80, I416)))</f>
        <v/>
      </c>
    </row>
    <row r="417" spans="1:10" x14ac:dyDescent="0.25">
      <c r="A417" s="11">
        <v>416</v>
      </c>
      <c r="B417" s="30"/>
      <c r="C417" s="25" t="str">
        <f t="shared" si="13"/>
        <v/>
      </c>
      <c r="D417" s="11" t="str">
        <f>IF('ACT Reading'!C417="","",IF('ACT Reading'!C417&lt;'ACT E+R to SAT EBRW'!$A$2,'ACT E+R to SAT EBRW'!$B$2,IF('ACT Reading'!C417&gt;'ACT E+R to SAT EBRW'!A$72,'ACT E+R to SAT EBRW'!B$72,VLOOKUP(C417,'ACT E+R to SAT EBRW'!A:B,2,FALSE))))</f>
        <v/>
      </c>
      <c r="E417" s="11" t="str">
        <f>IF('ACT Reading'!B417="","",interceptACTRtoPCR5712_5713+slopeACTRtoPCR5712_5713*B417)</f>
        <v/>
      </c>
      <c r="F417" s="11" t="str">
        <f>IF('ACT Reading'!B417="","", IF(E417&lt;100, 100, IF(E417&gt;200, 200, E417)))</f>
        <v/>
      </c>
      <c r="G417" s="11" t="str">
        <f t="shared" si="12"/>
        <v/>
      </c>
      <c r="H417" s="11" t="str">
        <f>IF('ACT Reading'!B417="","", IF(G417&lt;100, 100, IF(G417&gt;300, 300, G417)))</f>
        <v/>
      </c>
      <c r="I417" s="11" t="str">
        <f>IF('ACT Reading'!B417="","",'SAT EBRW to CBEST R'!$A$2+'SAT EBRW to CBEST R'!$B$2*D417)</f>
        <v/>
      </c>
      <c r="J417" s="11" t="str">
        <f>IF('ACT Reading'!B417="","", IF(I417&lt;20, 20, IF(I417&gt;80, 80, I417)))</f>
        <v/>
      </c>
    </row>
    <row r="418" spans="1:10" x14ac:dyDescent="0.25">
      <c r="A418" s="11">
        <v>417</v>
      </c>
      <c r="B418" s="30"/>
      <c r="C418" s="25" t="str">
        <f t="shared" si="13"/>
        <v/>
      </c>
      <c r="D418" s="11" t="str">
        <f>IF('ACT Reading'!C418="","",IF('ACT Reading'!C418&lt;'ACT E+R to SAT EBRW'!$A$2,'ACT E+R to SAT EBRW'!$B$2,IF('ACT Reading'!C418&gt;'ACT E+R to SAT EBRW'!A$72,'ACT E+R to SAT EBRW'!B$72,VLOOKUP(C418,'ACT E+R to SAT EBRW'!A:B,2,FALSE))))</f>
        <v/>
      </c>
      <c r="E418" s="11" t="str">
        <f>IF('ACT Reading'!B418="","",interceptACTRtoPCR5712_5713+slopeACTRtoPCR5712_5713*B418)</f>
        <v/>
      </c>
      <c r="F418" s="11" t="str">
        <f>IF('ACT Reading'!B418="","", IF(E418&lt;100, 100, IF(E418&gt;200, 200, E418)))</f>
        <v/>
      </c>
      <c r="G418" s="11" t="str">
        <f t="shared" si="12"/>
        <v/>
      </c>
      <c r="H418" s="11" t="str">
        <f>IF('ACT Reading'!B418="","", IF(G418&lt;100, 100, IF(G418&gt;300, 300, G418)))</f>
        <v/>
      </c>
      <c r="I418" s="11" t="str">
        <f>IF('ACT Reading'!B418="","",'SAT EBRW to CBEST R'!$A$2+'SAT EBRW to CBEST R'!$B$2*D418)</f>
        <v/>
      </c>
      <c r="J418" s="11" t="str">
        <f>IF('ACT Reading'!B418="","", IF(I418&lt;20, 20, IF(I418&gt;80, 80, I418)))</f>
        <v/>
      </c>
    </row>
    <row r="419" spans="1:10" x14ac:dyDescent="0.25">
      <c r="A419" s="11">
        <v>418</v>
      </c>
      <c r="B419" s="30"/>
      <c r="C419" s="25" t="str">
        <f t="shared" si="13"/>
        <v/>
      </c>
      <c r="D419" s="11" t="str">
        <f>IF('ACT Reading'!C419="","",IF('ACT Reading'!C419&lt;'ACT E+R to SAT EBRW'!$A$2,'ACT E+R to SAT EBRW'!$B$2,IF('ACT Reading'!C419&gt;'ACT E+R to SAT EBRW'!A$72,'ACT E+R to SAT EBRW'!B$72,VLOOKUP(C419,'ACT E+R to SAT EBRW'!A:B,2,FALSE))))</f>
        <v/>
      </c>
      <c r="E419" s="11" t="str">
        <f>IF('ACT Reading'!B419="","",interceptACTRtoPCR5712_5713+slopeACTRtoPCR5712_5713*B419)</f>
        <v/>
      </c>
      <c r="F419" s="11" t="str">
        <f>IF('ACT Reading'!B419="","", IF(E419&lt;100, 100, IF(E419&gt;200, 200, E419)))</f>
        <v/>
      </c>
      <c r="G419" s="11" t="str">
        <f t="shared" si="12"/>
        <v/>
      </c>
      <c r="H419" s="11" t="str">
        <f>IF('ACT Reading'!B419="","", IF(G419&lt;100, 100, IF(G419&gt;300, 300, G419)))</f>
        <v/>
      </c>
      <c r="I419" s="11" t="str">
        <f>IF('ACT Reading'!B419="","",'SAT EBRW to CBEST R'!$A$2+'SAT EBRW to CBEST R'!$B$2*D419)</f>
        <v/>
      </c>
      <c r="J419" s="11" t="str">
        <f>IF('ACT Reading'!B419="","", IF(I419&lt;20, 20, IF(I419&gt;80, 80, I419)))</f>
        <v/>
      </c>
    </row>
    <row r="420" spans="1:10" x14ac:dyDescent="0.25">
      <c r="A420" s="11">
        <v>419</v>
      </c>
      <c r="B420" s="30"/>
      <c r="C420" s="25" t="str">
        <f t="shared" si="13"/>
        <v/>
      </c>
      <c r="D420" s="11" t="str">
        <f>IF('ACT Reading'!C420="","",IF('ACT Reading'!C420&lt;'ACT E+R to SAT EBRW'!$A$2,'ACT E+R to SAT EBRW'!$B$2,IF('ACT Reading'!C420&gt;'ACT E+R to SAT EBRW'!A$72,'ACT E+R to SAT EBRW'!B$72,VLOOKUP(C420,'ACT E+R to SAT EBRW'!A:B,2,FALSE))))</f>
        <v/>
      </c>
      <c r="E420" s="11" t="str">
        <f>IF('ACT Reading'!B420="","",interceptACTRtoPCR5712_5713+slopeACTRtoPCR5712_5713*B420)</f>
        <v/>
      </c>
      <c r="F420" s="11" t="str">
        <f>IF('ACT Reading'!B420="","", IF(E420&lt;100, 100, IF(E420&gt;200, 200, E420)))</f>
        <v/>
      </c>
      <c r="G420" s="11" t="str">
        <f t="shared" si="12"/>
        <v/>
      </c>
      <c r="H420" s="11" t="str">
        <f>IF('ACT Reading'!B420="","", IF(G420&lt;100, 100, IF(G420&gt;300, 300, G420)))</f>
        <v/>
      </c>
      <c r="I420" s="11" t="str">
        <f>IF('ACT Reading'!B420="","",'SAT EBRW to CBEST R'!$A$2+'SAT EBRW to CBEST R'!$B$2*D420)</f>
        <v/>
      </c>
      <c r="J420" s="11" t="str">
        <f>IF('ACT Reading'!B420="","", IF(I420&lt;20, 20, IF(I420&gt;80, 80, I420)))</f>
        <v/>
      </c>
    </row>
    <row r="421" spans="1:10" x14ac:dyDescent="0.25">
      <c r="A421" s="11">
        <v>420</v>
      </c>
      <c r="B421" s="30"/>
      <c r="C421" s="25" t="str">
        <f t="shared" si="13"/>
        <v/>
      </c>
      <c r="D421" s="11" t="str">
        <f>IF('ACT Reading'!C421="","",IF('ACT Reading'!C421&lt;'ACT E+R to SAT EBRW'!$A$2,'ACT E+R to SAT EBRW'!$B$2,IF('ACT Reading'!C421&gt;'ACT E+R to SAT EBRW'!A$72,'ACT E+R to SAT EBRW'!B$72,VLOOKUP(C421,'ACT E+R to SAT EBRW'!A:B,2,FALSE))))</f>
        <v/>
      </c>
      <c r="E421" s="11" t="str">
        <f>IF('ACT Reading'!B421="","",interceptACTRtoPCR5712_5713+slopeACTRtoPCR5712_5713*B421)</f>
        <v/>
      </c>
      <c r="F421" s="11" t="str">
        <f>IF('ACT Reading'!B421="","", IF(E421&lt;100, 100, IF(E421&gt;200, 200, E421)))</f>
        <v/>
      </c>
      <c r="G421" s="11" t="str">
        <f t="shared" si="12"/>
        <v/>
      </c>
      <c r="H421" s="11" t="str">
        <f>IF('ACT Reading'!B421="","", IF(G421&lt;100, 100, IF(G421&gt;300, 300, G421)))</f>
        <v/>
      </c>
      <c r="I421" s="11" t="str">
        <f>IF('ACT Reading'!B421="","",'SAT EBRW to CBEST R'!$A$2+'SAT EBRW to CBEST R'!$B$2*D421)</f>
        <v/>
      </c>
      <c r="J421" s="11" t="str">
        <f>IF('ACT Reading'!B421="","", IF(I421&lt;20, 20, IF(I421&gt;80, 80, I421)))</f>
        <v/>
      </c>
    </row>
    <row r="422" spans="1:10" x14ac:dyDescent="0.25">
      <c r="A422" s="11">
        <v>421</v>
      </c>
      <c r="B422" s="30"/>
      <c r="C422" s="25" t="str">
        <f t="shared" si="13"/>
        <v/>
      </c>
      <c r="D422" s="11" t="str">
        <f>IF('ACT Reading'!C422="","",IF('ACT Reading'!C422&lt;'ACT E+R to SAT EBRW'!$A$2,'ACT E+R to SAT EBRW'!$B$2,IF('ACT Reading'!C422&gt;'ACT E+R to SAT EBRW'!A$72,'ACT E+R to SAT EBRW'!B$72,VLOOKUP(C422,'ACT E+R to SAT EBRW'!A:B,2,FALSE))))</f>
        <v/>
      </c>
      <c r="E422" s="11" t="str">
        <f>IF('ACT Reading'!B422="","",interceptACTRtoPCR5712_5713+slopeACTRtoPCR5712_5713*B422)</f>
        <v/>
      </c>
      <c r="F422" s="11" t="str">
        <f>IF('ACT Reading'!B422="","", IF(E422&lt;100, 100, IF(E422&gt;200, 200, E422)))</f>
        <v/>
      </c>
      <c r="G422" s="11" t="str">
        <f t="shared" si="12"/>
        <v/>
      </c>
      <c r="H422" s="11" t="str">
        <f>IF('ACT Reading'!B422="","", IF(G422&lt;100, 100, IF(G422&gt;300, 300, G422)))</f>
        <v/>
      </c>
      <c r="I422" s="11" t="str">
        <f>IF('ACT Reading'!B422="","",'SAT EBRW to CBEST R'!$A$2+'SAT EBRW to CBEST R'!$B$2*D422)</f>
        <v/>
      </c>
      <c r="J422" s="11" t="str">
        <f>IF('ACT Reading'!B422="","", IF(I422&lt;20, 20, IF(I422&gt;80, 80, I422)))</f>
        <v/>
      </c>
    </row>
    <row r="423" spans="1:10" x14ac:dyDescent="0.25">
      <c r="A423" s="11">
        <v>422</v>
      </c>
      <c r="B423" s="30"/>
      <c r="C423" s="25" t="str">
        <f t="shared" si="13"/>
        <v/>
      </c>
      <c r="D423" s="11" t="str">
        <f>IF('ACT Reading'!C423="","",IF('ACT Reading'!C423&lt;'ACT E+R to SAT EBRW'!$A$2,'ACT E+R to SAT EBRW'!$B$2,IF('ACT Reading'!C423&gt;'ACT E+R to SAT EBRW'!A$72,'ACT E+R to SAT EBRW'!B$72,VLOOKUP(C423,'ACT E+R to SAT EBRW'!A:B,2,FALSE))))</f>
        <v/>
      </c>
      <c r="E423" s="11" t="str">
        <f>IF('ACT Reading'!B423="","",interceptACTRtoPCR5712_5713+slopeACTRtoPCR5712_5713*B423)</f>
        <v/>
      </c>
      <c r="F423" s="11" t="str">
        <f>IF('ACT Reading'!B423="","", IF(E423&lt;100, 100, IF(E423&gt;200, 200, E423)))</f>
        <v/>
      </c>
      <c r="G423" s="11" t="str">
        <f t="shared" si="12"/>
        <v/>
      </c>
      <c r="H423" s="11" t="str">
        <f>IF('ACT Reading'!B423="","", IF(G423&lt;100, 100, IF(G423&gt;300, 300, G423)))</f>
        <v/>
      </c>
      <c r="I423" s="11" t="str">
        <f>IF('ACT Reading'!B423="","",'SAT EBRW to CBEST R'!$A$2+'SAT EBRW to CBEST R'!$B$2*D423)</f>
        <v/>
      </c>
      <c r="J423" s="11" t="str">
        <f>IF('ACT Reading'!B423="","", IF(I423&lt;20, 20, IF(I423&gt;80, 80, I423)))</f>
        <v/>
      </c>
    </row>
    <row r="424" spans="1:10" x14ac:dyDescent="0.25">
      <c r="A424" s="11">
        <v>423</v>
      </c>
      <c r="B424" s="30"/>
      <c r="C424" s="25" t="str">
        <f t="shared" si="13"/>
        <v/>
      </c>
      <c r="D424" s="11" t="str">
        <f>IF('ACT Reading'!C424="","",IF('ACT Reading'!C424&lt;'ACT E+R to SAT EBRW'!$A$2,'ACT E+R to SAT EBRW'!$B$2,IF('ACT Reading'!C424&gt;'ACT E+R to SAT EBRW'!A$72,'ACT E+R to SAT EBRW'!B$72,VLOOKUP(C424,'ACT E+R to SAT EBRW'!A:B,2,FALSE))))</f>
        <v/>
      </c>
      <c r="E424" s="11" t="str">
        <f>IF('ACT Reading'!B424="","",interceptACTRtoPCR5712_5713+slopeACTRtoPCR5712_5713*B424)</f>
        <v/>
      </c>
      <c r="F424" s="11" t="str">
        <f>IF('ACT Reading'!B424="","", IF(E424&lt;100, 100, IF(E424&gt;200, 200, E424)))</f>
        <v/>
      </c>
      <c r="G424" s="11" t="str">
        <f t="shared" si="12"/>
        <v/>
      </c>
      <c r="H424" s="11" t="str">
        <f>IF('ACT Reading'!B424="","", IF(G424&lt;100, 100, IF(G424&gt;300, 300, G424)))</f>
        <v/>
      </c>
      <c r="I424" s="11" t="str">
        <f>IF('ACT Reading'!B424="","",'SAT EBRW to CBEST R'!$A$2+'SAT EBRW to CBEST R'!$B$2*D424)</f>
        <v/>
      </c>
      <c r="J424" s="11" t="str">
        <f>IF('ACT Reading'!B424="","", IF(I424&lt;20, 20, IF(I424&gt;80, 80, I424)))</f>
        <v/>
      </c>
    </row>
    <row r="425" spans="1:10" x14ac:dyDescent="0.25">
      <c r="A425" s="11">
        <v>424</v>
      </c>
      <c r="B425" s="30"/>
      <c r="C425" s="25" t="str">
        <f t="shared" si="13"/>
        <v/>
      </c>
      <c r="D425" s="11" t="str">
        <f>IF('ACT Reading'!C425="","",IF('ACT Reading'!C425&lt;'ACT E+R to SAT EBRW'!$A$2,'ACT E+R to SAT EBRW'!$B$2,IF('ACT Reading'!C425&gt;'ACT E+R to SAT EBRW'!A$72,'ACT E+R to SAT EBRW'!B$72,VLOOKUP(C425,'ACT E+R to SAT EBRW'!A:B,2,FALSE))))</f>
        <v/>
      </c>
      <c r="E425" s="11" t="str">
        <f>IF('ACT Reading'!B425="","",interceptACTRtoPCR5712_5713+slopeACTRtoPCR5712_5713*B425)</f>
        <v/>
      </c>
      <c r="F425" s="11" t="str">
        <f>IF('ACT Reading'!B425="","", IF(E425&lt;100, 100, IF(E425&gt;200, 200, E425)))</f>
        <v/>
      </c>
      <c r="G425" s="11" t="str">
        <f t="shared" si="12"/>
        <v/>
      </c>
      <c r="H425" s="11" t="str">
        <f>IF('ACT Reading'!B425="","", IF(G425&lt;100, 100, IF(G425&gt;300, 300, G425)))</f>
        <v/>
      </c>
      <c r="I425" s="11" t="str">
        <f>IF('ACT Reading'!B425="","",'SAT EBRW to CBEST R'!$A$2+'SAT EBRW to CBEST R'!$B$2*D425)</f>
        <v/>
      </c>
      <c r="J425" s="11" t="str">
        <f>IF('ACT Reading'!B425="","", IF(I425&lt;20, 20, IF(I425&gt;80, 80, I425)))</f>
        <v/>
      </c>
    </row>
    <row r="426" spans="1:10" x14ac:dyDescent="0.25">
      <c r="A426" s="11">
        <v>425</v>
      </c>
      <c r="B426" s="30"/>
      <c r="C426" s="25" t="str">
        <f t="shared" si="13"/>
        <v/>
      </c>
      <c r="D426" s="11" t="str">
        <f>IF('ACT Reading'!C426="","",IF('ACT Reading'!C426&lt;'ACT E+R to SAT EBRW'!$A$2,'ACT E+R to SAT EBRW'!$B$2,IF('ACT Reading'!C426&gt;'ACT E+R to SAT EBRW'!A$72,'ACT E+R to SAT EBRW'!B$72,VLOOKUP(C426,'ACT E+R to SAT EBRW'!A:B,2,FALSE))))</f>
        <v/>
      </c>
      <c r="E426" s="11" t="str">
        <f>IF('ACT Reading'!B426="","",interceptACTRtoPCR5712_5713+slopeACTRtoPCR5712_5713*B426)</f>
        <v/>
      </c>
      <c r="F426" s="11" t="str">
        <f>IF('ACT Reading'!B426="","", IF(E426&lt;100, 100, IF(E426&gt;200, 200, E426)))</f>
        <v/>
      </c>
      <c r="G426" s="11" t="str">
        <f t="shared" si="12"/>
        <v/>
      </c>
      <c r="H426" s="11" t="str">
        <f>IF('ACT Reading'!B426="","", IF(G426&lt;100, 100, IF(G426&gt;300, 300, G426)))</f>
        <v/>
      </c>
      <c r="I426" s="11" t="str">
        <f>IF('ACT Reading'!B426="","",'SAT EBRW to CBEST R'!$A$2+'SAT EBRW to CBEST R'!$B$2*D426)</f>
        <v/>
      </c>
      <c r="J426" s="11" t="str">
        <f>IF('ACT Reading'!B426="","", IF(I426&lt;20, 20, IF(I426&gt;80, 80, I426)))</f>
        <v/>
      </c>
    </row>
    <row r="427" spans="1:10" x14ac:dyDescent="0.25">
      <c r="A427" s="11">
        <v>426</v>
      </c>
      <c r="B427" s="30"/>
      <c r="C427" s="25" t="str">
        <f t="shared" si="13"/>
        <v/>
      </c>
      <c r="D427" s="11" t="str">
        <f>IF('ACT Reading'!C427="","",IF('ACT Reading'!C427&lt;'ACT E+R to SAT EBRW'!$A$2,'ACT E+R to SAT EBRW'!$B$2,IF('ACT Reading'!C427&gt;'ACT E+R to SAT EBRW'!A$72,'ACT E+R to SAT EBRW'!B$72,VLOOKUP(C427,'ACT E+R to SAT EBRW'!A:B,2,FALSE))))</f>
        <v/>
      </c>
      <c r="E427" s="11" t="str">
        <f>IF('ACT Reading'!B427="","",interceptACTRtoPCR5712_5713+slopeACTRtoPCR5712_5713*B427)</f>
        <v/>
      </c>
      <c r="F427" s="11" t="str">
        <f>IF('ACT Reading'!B427="","", IF(E427&lt;100, 100, IF(E427&gt;200, 200, E427)))</f>
        <v/>
      </c>
      <c r="G427" s="11" t="str">
        <f t="shared" si="12"/>
        <v/>
      </c>
      <c r="H427" s="11" t="str">
        <f>IF('ACT Reading'!B427="","", IF(G427&lt;100, 100, IF(G427&gt;300, 300, G427)))</f>
        <v/>
      </c>
      <c r="I427" s="11" t="str">
        <f>IF('ACT Reading'!B427="","",'SAT EBRW to CBEST R'!$A$2+'SAT EBRW to CBEST R'!$B$2*D427)</f>
        <v/>
      </c>
      <c r="J427" s="11" t="str">
        <f>IF('ACT Reading'!B427="","", IF(I427&lt;20, 20, IF(I427&gt;80, 80, I427)))</f>
        <v/>
      </c>
    </row>
    <row r="428" spans="1:10" x14ac:dyDescent="0.25">
      <c r="A428" s="11">
        <v>427</v>
      </c>
      <c r="B428" s="30"/>
      <c r="C428" s="25" t="str">
        <f t="shared" si="13"/>
        <v/>
      </c>
      <c r="D428" s="11" t="str">
        <f>IF('ACT Reading'!C428="","",IF('ACT Reading'!C428&lt;'ACT E+R to SAT EBRW'!$A$2,'ACT E+R to SAT EBRW'!$B$2,IF('ACT Reading'!C428&gt;'ACT E+R to SAT EBRW'!A$72,'ACT E+R to SAT EBRW'!B$72,VLOOKUP(C428,'ACT E+R to SAT EBRW'!A:B,2,FALSE))))</f>
        <v/>
      </c>
      <c r="E428" s="11" t="str">
        <f>IF('ACT Reading'!B428="","",interceptACTRtoPCR5712_5713+slopeACTRtoPCR5712_5713*B428)</f>
        <v/>
      </c>
      <c r="F428" s="11" t="str">
        <f>IF('ACT Reading'!B428="","", IF(E428&lt;100, 100, IF(E428&gt;200, 200, E428)))</f>
        <v/>
      </c>
      <c r="G428" s="11" t="str">
        <f t="shared" si="12"/>
        <v/>
      </c>
      <c r="H428" s="11" t="str">
        <f>IF('ACT Reading'!B428="","", IF(G428&lt;100, 100, IF(G428&gt;300, 300, G428)))</f>
        <v/>
      </c>
      <c r="I428" s="11" t="str">
        <f>IF('ACT Reading'!B428="","",'SAT EBRW to CBEST R'!$A$2+'SAT EBRW to CBEST R'!$B$2*D428)</f>
        <v/>
      </c>
      <c r="J428" s="11" t="str">
        <f>IF('ACT Reading'!B428="","", IF(I428&lt;20, 20, IF(I428&gt;80, 80, I428)))</f>
        <v/>
      </c>
    </row>
    <row r="429" spans="1:10" x14ac:dyDescent="0.25">
      <c r="A429" s="11">
        <v>428</v>
      </c>
      <c r="B429" s="30"/>
      <c r="C429" s="25" t="str">
        <f t="shared" si="13"/>
        <v/>
      </c>
      <c r="D429" s="11" t="str">
        <f>IF('ACT Reading'!C429="","",IF('ACT Reading'!C429&lt;'ACT E+R to SAT EBRW'!$A$2,'ACT E+R to SAT EBRW'!$B$2,IF('ACT Reading'!C429&gt;'ACT E+R to SAT EBRW'!A$72,'ACT E+R to SAT EBRW'!B$72,VLOOKUP(C429,'ACT E+R to SAT EBRW'!A:B,2,FALSE))))</f>
        <v/>
      </c>
      <c r="E429" s="11" t="str">
        <f>IF('ACT Reading'!B429="","",interceptACTRtoPCR5712_5713+slopeACTRtoPCR5712_5713*B429)</f>
        <v/>
      </c>
      <c r="F429" s="11" t="str">
        <f>IF('ACT Reading'!B429="","", IF(E429&lt;100, 100, IF(E429&gt;200, 200, E429)))</f>
        <v/>
      </c>
      <c r="G429" s="11" t="str">
        <f t="shared" si="12"/>
        <v/>
      </c>
      <c r="H429" s="11" t="str">
        <f>IF('ACT Reading'!B429="","", IF(G429&lt;100, 100, IF(G429&gt;300, 300, G429)))</f>
        <v/>
      </c>
      <c r="I429" s="11" t="str">
        <f>IF('ACT Reading'!B429="","",'SAT EBRW to CBEST R'!$A$2+'SAT EBRW to CBEST R'!$B$2*D429)</f>
        <v/>
      </c>
      <c r="J429" s="11" t="str">
        <f>IF('ACT Reading'!B429="","", IF(I429&lt;20, 20, IF(I429&gt;80, 80, I429)))</f>
        <v/>
      </c>
    </row>
    <row r="430" spans="1:10" x14ac:dyDescent="0.25">
      <c r="A430" s="11">
        <v>429</v>
      </c>
      <c r="B430" s="30"/>
      <c r="C430" s="25" t="str">
        <f t="shared" si="13"/>
        <v/>
      </c>
      <c r="D430" s="11" t="str">
        <f>IF('ACT Reading'!C430="","",IF('ACT Reading'!C430&lt;'ACT E+R to SAT EBRW'!$A$2,'ACT E+R to SAT EBRW'!$B$2,IF('ACT Reading'!C430&gt;'ACT E+R to SAT EBRW'!A$72,'ACT E+R to SAT EBRW'!B$72,VLOOKUP(C430,'ACT E+R to SAT EBRW'!A:B,2,FALSE))))</f>
        <v/>
      </c>
      <c r="E430" s="11" t="str">
        <f>IF('ACT Reading'!B430="","",interceptACTRtoPCR5712_5713+slopeACTRtoPCR5712_5713*B430)</f>
        <v/>
      </c>
      <c r="F430" s="11" t="str">
        <f>IF('ACT Reading'!B430="","", IF(E430&lt;100, 100, IF(E430&gt;200, 200, E430)))</f>
        <v/>
      </c>
      <c r="G430" s="11" t="str">
        <f t="shared" si="12"/>
        <v/>
      </c>
      <c r="H430" s="11" t="str">
        <f>IF('ACT Reading'!B430="","", IF(G430&lt;100, 100, IF(G430&gt;300, 300, G430)))</f>
        <v/>
      </c>
      <c r="I430" s="11" t="str">
        <f>IF('ACT Reading'!B430="","",'SAT EBRW to CBEST R'!$A$2+'SAT EBRW to CBEST R'!$B$2*D430)</f>
        <v/>
      </c>
      <c r="J430" s="11" t="str">
        <f>IF('ACT Reading'!B430="","", IF(I430&lt;20, 20, IF(I430&gt;80, 80, I430)))</f>
        <v/>
      </c>
    </row>
    <row r="431" spans="1:10" x14ac:dyDescent="0.25">
      <c r="A431" s="11">
        <v>430</v>
      </c>
      <c r="B431" s="30"/>
      <c r="C431" s="25" t="str">
        <f t="shared" si="13"/>
        <v/>
      </c>
      <c r="D431" s="11" t="str">
        <f>IF('ACT Reading'!C431="","",IF('ACT Reading'!C431&lt;'ACT E+R to SAT EBRW'!$A$2,'ACT E+R to SAT EBRW'!$B$2,IF('ACT Reading'!C431&gt;'ACT E+R to SAT EBRW'!A$72,'ACT E+R to SAT EBRW'!B$72,VLOOKUP(C431,'ACT E+R to SAT EBRW'!A:B,2,FALSE))))</f>
        <v/>
      </c>
      <c r="E431" s="11" t="str">
        <f>IF('ACT Reading'!B431="","",interceptACTRtoPCR5712_5713+slopeACTRtoPCR5712_5713*B431)</f>
        <v/>
      </c>
      <c r="F431" s="11" t="str">
        <f>IF('ACT Reading'!B431="","", IF(E431&lt;100, 100, IF(E431&gt;200, 200, E431)))</f>
        <v/>
      </c>
      <c r="G431" s="11" t="str">
        <f t="shared" si="12"/>
        <v/>
      </c>
      <c r="H431" s="11" t="str">
        <f>IF('ACT Reading'!B431="","", IF(G431&lt;100, 100, IF(G431&gt;300, 300, G431)))</f>
        <v/>
      </c>
      <c r="I431" s="11" t="str">
        <f>IF('ACT Reading'!B431="","",'SAT EBRW to CBEST R'!$A$2+'SAT EBRW to CBEST R'!$B$2*D431)</f>
        <v/>
      </c>
      <c r="J431" s="11" t="str">
        <f>IF('ACT Reading'!B431="","", IF(I431&lt;20, 20, IF(I431&gt;80, 80, I431)))</f>
        <v/>
      </c>
    </row>
    <row r="432" spans="1:10" x14ac:dyDescent="0.25">
      <c r="A432" s="11">
        <v>431</v>
      </c>
      <c r="B432" s="30"/>
      <c r="C432" s="25" t="str">
        <f t="shared" si="13"/>
        <v/>
      </c>
      <c r="D432" s="11" t="str">
        <f>IF('ACT Reading'!C432="","",IF('ACT Reading'!C432&lt;'ACT E+R to SAT EBRW'!$A$2,'ACT E+R to SAT EBRW'!$B$2,IF('ACT Reading'!C432&gt;'ACT E+R to SAT EBRW'!A$72,'ACT E+R to SAT EBRW'!B$72,VLOOKUP(C432,'ACT E+R to SAT EBRW'!A:B,2,FALSE))))</f>
        <v/>
      </c>
      <c r="E432" s="11" t="str">
        <f>IF('ACT Reading'!B432="","",interceptACTRtoPCR5712_5713+slopeACTRtoPCR5712_5713*B432)</f>
        <v/>
      </c>
      <c r="F432" s="11" t="str">
        <f>IF('ACT Reading'!B432="","", IF(E432&lt;100, 100, IF(E432&gt;200, 200, E432)))</f>
        <v/>
      </c>
      <c r="G432" s="11" t="str">
        <f t="shared" si="12"/>
        <v/>
      </c>
      <c r="H432" s="11" t="str">
        <f>IF('ACT Reading'!B432="","", IF(G432&lt;100, 100, IF(G432&gt;300, 300, G432)))</f>
        <v/>
      </c>
      <c r="I432" s="11" t="str">
        <f>IF('ACT Reading'!B432="","",'SAT EBRW to CBEST R'!$A$2+'SAT EBRW to CBEST R'!$B$2*D432)</f>
        <v/>
      </c>
      <c r="J432" s="11" t="str">
        <f>IF('ACT Reading'!B432="","", IF(I432&lt;20, 20, IF(I432&gt;80, 80, I432)))</f>
        <v/>
      </c>
    </row>
    <row r="433" spans="1:10" x14ac:dyDescent="0.25">
      <c r="A433" s="11">
        <v>432</v>
      </c>
      <c r="B433" s="30"/>
      <c r="C433" s="25" t="str">
        <f t="shared" si="13"/>
        <v/>
      </c>
      <c r="D433" s="11" t="str">
        <f>IF('ACT Reading'!C433="","",IF('ACT Reading'!C433&lt;'ACT E+R to SAT EBRW'!$A$2,'ACT E+R to SAT EBRW'!$B$2,IF('ACT Reading'!C433&gt;'ACT E+R to SAT EBRW'!A$72,'ACT E+R to SAT EBRW'!B$72,VLOOKUP(C433,'ACT E+R to SAT EBRW'!A:B,2,FALSE))))</f>
        <v/>
      </c>
      <c r="E433" s="11" t="str">
        <f>IF('ACT Reading'!B433="","",interceptACTRtoPCR5712_5713+slopeACTRtoPCR5712_5713*B433)</f>
        <v/>
      </c>
      <c r="F433" s="11" t="str">
        <f>IF('ACT Reading'!B433="","", IF(E433&lt;100, 100, IF(E433&gt;200, 200, E433)))</f>
        <v/>
      </c>
      <c r="G433" s="11" t="str">
        <f t="shared" si="12"/>
        <v/>
      </c>
      <c r="H433" s="11" t="str">
        <f>IF('ACT Reading'!B433="","", IF(G433&lt;100, 100, IF(G433&gt;300, 300, G433)))</f>
        <v/>
      </c>
      <c r="I433" s="11" t="str">
        <f>IF('ACT Reading'!B433="","",'SAT EBRW to CBEST R'!$A$2+'SAT EBRW to CBEST R'!$B$2*D433)</f>
        <v/>
      </c>
      <c r="J433" s="11" t="str">
        <f>IF('ACT Reading'!B433="","", IF(I433&lt;20, 20, IF(I433&gt;80, 80, I433)))</f>
        <v/>
      </c>
    </row>
    <row r="434" spans="1:10" x14ac:dyDescent="0.25">
      <c r="A434" s="11">
        <v>433</v>
      </c>
      <c r="B434" s="30"/>
      <c r="C434" s="25" t="str">
        <f t="shared" si="13"/>
        <v/>
      </c>
      <c r="D434" s="11" t="str">
        <f>IF('ACT Reading'!C434="","",IF('ACT Reading'!C434&lt;'ACT E+R to SAT EBRW'!$A$2,'ACT E+R to SAT EBRW'!$B$2,IF('ACT Reading'!C434&gt;'ACT E+R to SAT EBRW'!A$72,'ACT E+R to SAT EBRW'!B$72,VLOOKUP(C434,'ACT E+R to SAT EBRW'!A:B,2,FALSE))))</f>
        <v/>
      </c>
      <c r="E434" s="11" t="str">
        <f>IF('ACT Reading'!B434="","",interceptACTRtoPCR5712_5713+slopeACTRtoPCR5712_5713*B434)</f>
        <v/>
      </c>
      <c r="F434" s="11" t="str">
        <f>IF('ACT Reading'!B434="","", IF(E434&lt;100, 100, IF(E434&gt;200, 200, E434)))</f>
        <v/>
      </c>
      <c r="G434" s="11" t="str">
        <f t="shared" si="12"/>
        <v/>
      </c>
      <c r="H434" s="11" t="str">
        <f>IF('ACT Reading'!B434="","", IF(G434&lt;100, 100, IF(G434&gt;300, 300, G434)))</f>
        <v/>
      </c>
      <c r="I434" s="11" t="str">
        <f>IF('ACT Reading'!B434="","",'SAT EBRW to CBEST R'!$A$2+'SAT EBRW to CBEST R'!$B$2*D434)</f>
        <v/>
      </c>
      <c r="J434" s="11" t="str">
        <f>IF('ACT Reading'!B434="","", IF(I434&lt;20, 20, IF(I434&gt;80, 80, I434)))</f>
        <v/>
      </c>
    </row>
    <row r="435" spans="1:10" x14ac:dyDescent="0.25">
      <c r="A435" s="11">
        <v>434</v>
      </c>
      <c r="B435" s="30"/>
      <c r="C435" s="25" t="str">
        <f t="shared" si="13"/>
        <v/>
      </c>
      <c r="D435" s="11" t="str">
        <f>IF('ACT Reading'!C435="","",IF('ACT Reading'!C435&lt;'ACT E+R to SAT EBRW'!$A$2,'ACT E+R to SAT EBRW'!$B$2,IF('ACT Reading'!C435&gt;'ACT E+R to SAT EBRW'!A$72,'ACT E+R to SAT EBRW'!B$72,VLOOKUP(C435,'ACT E+R to SAT EBRW'!A:B,2,FALSE))))</f>
        <v/>
      </c>
      <c r="E435" s="11" t="str">
        <f>IF('ACT Reading'!B435="","",interceptACTRtoPCR5712_5713+slopeACTRtoPCR5712_5713*B435)</f>
        <v/>
      </c>
      <c r="F435" s="11" t="str">
        <f>IF('ACT Reading'!B435="","", IF(E435&lt;100, 100, IF(E435&gt;200, 200, E435)))</f>
        <v/>
      </c>
      <c r="G435" s="11" t="str">
        <f t="shared" si="12"/>
        <v/>
      </c>
      <c r="H435" s="11" t="str">
        <f>IF('ACT Reading'!B435="","", IF(G435&lt;100, 100, IF(G435&gt;300, 300, G435)))</f>
        <v/>
      </c>
      <c r="I435" s="11" t="str">
        <f>IF('ACT Reading'!B435="","",'SAT EBRW to CBEST R'!$A$2+'SAT EBRW to CBEST R'!$B$2*D435)</f>
        <v/>
      </c>
      <c r="J435" s="11" t="str">
        <f>IF('ACT Reading'!B435="","", IF(I435&lt;20, 20, IF(I435&gt;80, 80, I435)))</f>
        <v/>
      </c>
    </row>
    <row r="436" spans="1:10" x14ac:dyDescent="0.25">
      <c r="A436" s="11">
        <v>435</v>
      </c>
      <c r="B436" s="30"/>
      <c r="C436" s="25" t="str">
        <f t="shared" si="13"/>
        <v/>
      </c>
      <c r="D436" s="11" t="str">
        <f>IF('ACT Reading'!C436="","",IF('ACT Reading'!C436&lt;'ACT E+R to SAT EBRW'!$A$2,'ACT E+R to SAT EBRW'!$B$2,IF('ACT Reading'!C436&gt;'ACT E+R to SAT EBRW'!A$72,'ACT E+R to SAT EBRW'!B$72,VLOOKUP(C436,'ACT E+R to SAT EBRW'!A:B,2,FALSE))))</f>
        <v/>
      </c>
      <c r="E436" s="11" t="str">
        <f>IF('ACT Reading'!B436="","",interceptACTRtoPCR5712_5713+slopeACTRtoPCR5712_5713*B436)</f>
        <v/>
      </c>
      <c r="F436" s="11" t="str">
        <f>IF('ACT Reading'!B436="","", IF(E436&lt;100, 100, IF(E436&gt;200, 200, E436)))</f>
        <v/>
      </c>
      <c r="G436" s="11" t="str">
        <f t="shared" si="12"/>
        <v/>
      </c>
      <c r="H436" s="11" t="str">
        <f>IF('ACT Reading'!B436="","", IF(G436&lt;100, 100, IF(G436&gt;300, 300, G436)))</f>
        <v/>
      </c>
      <c r="I436" s="11" t="str">
        <f>IF('ACT Reading'!B436="","",'SAT EBRW to CBEST R'!$A$2+'SAT EBRW to CBEST R'!$B$2*D436)</f>
        <v/>
      </c>
      <c r="J436" s="11" t="str">
        <f>IF('ACT Reading'!B436="","", IF(I436&lt;20, 20, IF(I436&gt;80, 80, I436)))</f>
        <v/>
      </c>
    </row>
    <row r="437" spans="1:10" x14ac:dyDescent="0.25">
      <c r="A437" s="11">
        <v>436</v>
      </c>
      <c r="B437" s="30"/>
      <c r="C437" s="25" t="str">
        <f t="shared" si="13"/>
        <v/>
      </c>
      <c r="D437" s="11" t="str">
        <f>IF('ACT Reading'!C437="","",IF('ACT Reading'!C437&lt;'ACT E+R to SAT EBRW'!$A$2,'ACT E+R to SAT EBRW'!$B$2,IF('ACT Reading'!C437&gt;'ACT E+R to SAT EBRW'!A$72,'ACT E+R to SAT EBRW'!B$72,VLOOKUP(C437,'ACT E+R to SAT EBRW'!A:B,2,FALSE))))</f>
        <v/>
      </c>
      <c r="E437" s="11" t="str">
        <f>IF('ACT Reading'!B437="","",interceptACTRtoPCR5712_5713+slopeACTRtoPCR5712_5713*B437)</f>
        <v/>
      </c>
      <c r="F437" s="11" t="str">
        <f>IF('ACT Reading'!B437="","", IF(E437&lt;100, 100, IF(E437&gt;200, 200, E437)))</f>
        <v/>
      </c>
      <c r="G437" s="11" t="str">
        <f t="shared" si="12"/>
        <v/>
      </c>
      <c r="H437" s="11" t="str">
        <f>IF('ACT Reading'!B437="","", IF(G437&lt;100, 100, IF(G437&gt;300, 300, G437)))</f>
        <v/>
      </c>
      <c r="I437" s="11" t="str">
        <f>IF('ACT Reading'!B437="","",'SAT EBRW to CBEST R'!$A$2+'SAT EBRW to CBEST R'!$B$2*D437)</f>
        <v/>
      </c>
      <c r="J437" s="11" t="str">
        <f>IF('ACT Reading'!B437="","", IF(I437&lt;20, 20, IF(I437&gt;80, 80, I437)))</f>
        <v/>
      </c>
    </row>
    <row r="438" spans="1:10" x14ac:dyDescent="0.25">
      <c r="A438" s="11">
        <v>437</v>
      </c>
      <c r="B438" s="30"/>
      <c r="C438" s="25" t="str">
        <f t="shared" si="13"/>
        <v/>
      </c>
      <c r="D438" s="11" t="str">
        <f>IF('ACT Reading'!C438="","",IF('ACT Reading'!C438&lt;'ACT E+R to SAT EBRW'!$A$2,'ACT E+R to SAT EBRW'!$B$2,IF('ACT Reading'!C438&gt;'ACT E+R to SAT EBRW'!A$72,'ACT E+R to SAT EBRW'!B$72,VLOOKUP(C438,'ACT E+R to SAT EBRW'!A:B,2,FALSE))))</f>
        <v/>
      </c>
      <c r="E438" s="11" t="str">
        <f>IF('ACT Reading'!B438="","",interceptACTRtoPCR5712_5713+slopeACTRtoPCR5712_5713*B438)</f>
        <v/>
      </c>
      <c r="F438" s="11" t="str">
        <f>IF('ACT Reading'!B438="","", IF(E438&lt;100, 100, IF(E438&gt;200, 200, E438)))</f>
        <v/>
      </c>
      <c r="G438" s="11" t="str">
        <f t="shared" si="12"/>
        <v/>
      </c>
      <c r="H438" s="11" t="str">
        <f>IF('ACT Reading'!B438="","", IF(G438&lt;100, 100, IF(G438&gt;300, 300, G438)))</f>
        <v/>
      </c>
      <c r="I438" s="11" t="str">
        <f>IF('ACT Reading'!B438="","",'SAT EBRW to CBEST R'!$A$2+'SAT EBRW to CBEST R'!$B$2*D438)</f>
        <v/>
      </c>
      <c r="J438" s="11" t="str">
        <f>IF('ACT Reading'!B438="","", IF(I438&lt;20, 20, IF(I438&gt;80, 80, I438)))</f>
        <v/>
      </c>
    </row>
    <row r="439" spans="1:10" x14ac:dyDescent="0.25">
      <c r="A439" s="11">
        <v>438</v>
      </c>
      <c r="B439" s="30"/>
      <c r="C439" s="25" t="str">
        <f t="shared" si="13"/>
        <v/>
      </c>
      <c r="D439" s="11" t="str">
        <f>IF('ACT Reading'!C439="","",IF('ACT Reading'!C439&lt;'ACT E+R to SAT EBRW'!$A$2,'ACT E+R to SAT EBRW'!$B$2,IF('ACT Reading'!C439&gt;'ACT E+R to SAT EBRW'!A$72,'ACT E+R to SAT EBRW'!B$72,VLOOKUP(C439,'ACT E+R to SAT EBRW'!A:B,2,FALSE))))</f>
        <v/>
      </c>
      <c r="E439" s="11" t="str">
        <f>IF('ACT Reading'!B439="","",interceptACTRtoPCR5712_5713+slopeACTRtoPCR5712_5713*B439)</f>
        <v/>
      </c>
      <c r="F439" s="11" t="str">
        <f>IF('ACT Reading'!B439="","", IF(E439&lt;100, 100, IF(E439&gt;200, 200, E439)))</f>
        <v/>
      </c>
      <c r="G439" s="11" t="str">
        <f t="shared" si="12"/>
        <v/>
      </c>
      <c r="H439" s="11" t="str">
        <f>IF('ACT Reading'!B439="","", IF(G439&lt;100, 100, IF(G439&gt;300, 300, G439)))</f>
        <v/>
      </c>
      <c r="I439" s="11" t="str">
        <f>IF('ACT Reading'!B439="","",'SAT EBRW to CBEST R'!$A$2+'SAT EBRW to CBEST R'!$B$2*D439)</f>
        <v/>
      </c>
      <c r="J439" s="11" t="str">
        <f>IF('ACT Reading'!B439="","", IF(I439&lt;20, 20, IF(I439&gt;80, 80, I439)))</f>
        <v/>
      </c>
    </row>
    <row r="440" spans="1:10" x14ac:dyDescent="0.25">
      <c r="A440" s="11">
        <v>439</v>
      </c>
      <c r="B440" s="30"/>
      <c r="C440" s="25" t="str">
        <f t="shared" si="13"/>
        <v/>
      </c>
      <c r="D440" s="11" t="str">
        <f>IF('ACT Reading'!C440="","",IF('ACT Reading'!C440&lt;'ACT E+R to SAT EBRW'!$A$2,'ACT E+R to SAT EBRW'!$B$2,IF('ACT Reading'!C440&gt;'ACT E+R to SAT EBRW'!A$72,'ACT E+R to SAT EBRW'!B$72,VLOOKUP(C440,'ACT E+R to SAT EBRW'!A:B,2,FALSE))))</f>
        <v/>
      </c>
      <c r="E440" s="11" t="str">
        <f>IF('ACT Reading'!B440="","",interceptACTRtoPCR5712_5713+slopeACTRtoPCR5712_5713*B440)</f>
        <v/>
      </c>
      <c r="F440" s="11" t="str">
        <f>IF('ACT Reading'!B440="","", IF(E440&lt;100, 100, IF(E440&gt;200, 200, E440)))</f>
        <v/>
      </c>
      <c r="G440" s="11" t="str">
        <f t="shared" si="12"/>
        <v/>
      </c>
      <c r="H440" s="11" t="str">
        <f>IF('ACT Reading'!B440="","", IF(G440&lt;100, 100, IF(G440&gt;300, 300, G440)))</f>
        <v/>
      </c>
      <c r="I440" s="11" t="str">
        <f>IF('ACT Reading'!B440="","",'SAT EBRW to CBEST R'!$A$2+'SAT EBRW to CBEST R'!$B$2*D440)</f>
        <v/>
      </c>
      <c r="J440" s="11" t="str">
        <f>IF('ACT Reading'!B440="","", IF(I440&lt;20, 20, IF(I440&gt;80, 80, I440)))</f>
        <v/>
      </c>
    </row>
    <row r="441" spans="1:10" x14ac:dyDescent="0.25">
      <c r="A441" s="11">
        <v>440</v>
      </c>
      <c r="B441" s="30"/>
      <c r="C441" s="25" t="str">
        <f t="shared" si="13"/>
        <v/>
      </c>
      <c r="D441" s="11" t="str">
        <f>IF('ACT Reading'!C441="","",IF('ACT Reading'!C441&lt;'ACT E+R to SAT EBRW'!$A$2,'ACT E+R to SAT EBRW'!$B$2,IF('ACT Reading'!C441&gt;'ACT E+R to SAT EBRW'!A$72,'ACT E+R to SAT EBRW'!B$72,VLOOKUP(C441,'ACT E+R to SAT EBRW'!A:B,2,FALSE))))</f>
        <v/>
      </c>
      <c r="E441" s="11" t="str">
        <f>IF('ACT Reading'!B441="","",interceptACTRtoPCR5712_5713+slopeACTRtoPCR5712_5713*B441)</f>
        <v/>
      </c>
      <c r="F441" s="11" t="str">
        <f>IF('ACT Reading'!B441="","", IF(E441&lt;100, 100, IF(E441&gt;200, 200, E441)))</f>
        <v/>
      </c>
      <c r="G441" s="11" t="str">
        <f t="shared" si="12"/>
        <v/>
      </c>
      <c r="H441" s="11" t="str">
        <f>IF('ACT Reading'!B441="","", IF(G441&lt;100, 100, IF(G441&gt;300, 300, G441)))</f>
        <v/>
      </c>
      <c r="I441" s="11" t="str">
        <f>IF('ACT Reading'!B441="","",'SAT EBRW to CBEST R'!$A$2+'SAT EBRW to CBEST R'!$B$2*D441)</f>
        <v/>
      </c>
      <c r="J441" s="11" t="str">
        <f>IF('ACT Reading'!B441="","", IF(I441&lt;20, 20, IF(I441&gt;80, 80, I441)))</f>
        <v/>
      </c>
    </row>
    <row r="442" spans="1:10" x14ac:dyDescent="0.25">
      <c r="A442" s="11">
        <v>441</v>
      </c>
      <c r="B442" s="30"/>
      <c r="C442" s="25" t="str">
        <f t="shared" si="13"/>
        <v/>
      </c>
      <c r="D442" s="11" t="str">
        <f>IF('ACT Reading'!C442="","",IF('ACT Reading'!C442&lt;'ACT E+R to SAT EBRW'!$A$2,'ACT E+R to SAT EBRW'!$B$2,IF('ACT Reading'!C442&gt;'ACT E+R to SAT EBRW'!A$72,'ACT E+R to SAT EBRW'!B$72,VLOOKUP(C442,'ACT E+R to SAT EBRW'!A:B,2,FALSE))))</f>
        <v/>
      </c>
      <c r="E442" s="11" t="str">
        <f>IF('ACT Reading'!B442="","",interceptACTRtoPCR5712_5713+slopeACTRtoPCR5712_5713*B442)</f>
        <v/>
      </c>
      <c r="F442" s="11" t="str">
        <f>IF('ACT Reading'!B442="","", IF(E442&lt;100, 100, IF(E442&gt;200, 200, E442)))</f>
        <v/>
      </c>
      <c r="G442" s="11" t="str">
        <f t="shared" si="12"/>
        <v/>
      </c>
      <c r="H442" s="11" t="str">
        <f>IF('ACT Reading'!B442="","", IF(G442&lt;100, 100, IF(G442&gt;300, 300, G442)))</f>
        <v/>
      </c>
      <c r="I442" s="11" t="str">
        <f>IF('ACT Reading'!B442="","",'SAT EBRW to CBEST R'!$A$2+'SAT EBRW to CBEST R'!$B$2*D442)</f>
        <v/>
      </c>
      <c r="J442" s="11" t="str">
        <f>IF('ACT Reading'!B442="","", IF(I442&lt;20, 20, IF(I442&gt;80, 80, I442)))</f>
        <v/>
      </c>
    </row>
    <row r="443" spans="1:10" x14ac:dyDescent="0.25">
      <c r="A443" s="11">
        <v>442</v>
      </c>
      <c r="B443" s="30"/>
      <c r="C443" s="25" t="str">
        <f t="shared" si="13"/>
        <v/>
      </c>
      <c r="D443" s="11" t="str">
        <f>IF('ACT Reading'!C443="","",IF('ACT Reading'!C443&lt;'ACT E+R to SAT EBRW'!$A$2,'ACT E+R to SAT EBRW'!$B$2,IF('ACT Reading'!C443&gt;'ACT E+R to SAT EBRW'!A$72,'ACT E+R to SAT EBRW'!B$72,VLOOKUP(C443,'ACT E+R to SAT EBRW'!A:B,2,FALSE))))</f>
        <v/>
      </c>
      <c r="E443" s="11" t="str">
        <f>IF('ACT Reading'!B443="","",interceptACTRtoPCR5712_5713+slopeACTRtoPCR5712_5713*B443)</f>
        <v/>
      </c>
      <c r="F443" s="11" t="str">
        <f>IF('ACT Reading'!B443="","", IF(E443&lt;100, 100, IF(E443&gt;200, 200, E443)))</f>
        <v/>
      </c>
      <c r="G443" s="11" t="str">
        <f t="shared" si="12"/>
        <v/>
      </c>
      <c r="H443" s="11" t="str">
        <f>IF('ACT Reading'!B443="","", IF(G443&lt;100, 100, IF(G443&gt;300, 300, G443)))</f>
        <v/>
      </c>
      <c r="I443" s="11" t="str">
        <f>IF('ACT Reading'!B443="","",'SAT EBRW to CBEST R'!$A$2+'SAT EBRW to CBEST R'!$B$2*D443)</f>
        <v/>
      </c>
      <c r="J443" s="11" t="str">
        <f>IF('ACT Reading'!B443="","", IF(I443&lt;20, 20, IF(I443&gt;80, 80, I443)))</f>
        <v/>
      </c>
    </row>
    <row r="444" spans="1:10" x14ac:dyDescent="0.25">
      <c r="A444" s="11">
        <v>443</v>
      </c>
      <c r="B444" s="30"/>
      <c r="C444" s="25" t="str">
        <f t="shared" si="13"/>
        <v/>
      </c>
      <c r="D444" s="11" t="str">
        <f>IF('ACT Reading'!C444="","",IF('ACT Reading'!C444&lt;'ACT E+R to SAT EBRW'!$A$2,'ACT E+R to SAT EBRW'!$B$2,IF('ACT Reading'!C444&gt;'ACT E+R to SAT EBRW'!A$72,'ACT E+R to SAT EBRW'!B$72,VLOOKUP(C444,'ACT E+R to SAT EBRW'!A:B,2,FALSE))))</f>
        <v/>
      </c>
      <c r="E444" s="11" t="str">
        <f>IF('ACT Reading'!B444="","",interceptACTRtoPCR5712_5713+slopeACTRtoPCR5712_5713*B444)</f>
        <v/>
      </c>
      <c r="F444" s="11" t="str">
        <f>IF('ACT Reading'!B444="","", IF(E444&lt;100, 100, IF(E444&gt;200, 200, E444)))</f>
        <v/>
      </c>
      <c r="G444" s="11" t="str">
        <f t="shared" si="12"/>
        <v/>
      </c>
      <c r="H444" s="11" t="str">
        <f>IF('ACT Reading'!B444="","", IF(G444&lt;100, 100, IF(G444&gt;300, 300, G444)))</f>
        <v/>
      </c>
      <c r="I444" s="11" t="str">
        <f>IF('ACT Reading'!B444="","",'SAT EBRW to CBEST R'!$A$2+'SAT EBRW to CBEST R'!$B$2*D444)</f>
        <v/>
      </c>
      <c r="J444" s="11" t="str">
        <f>IF('ACT Reading'!B444="","", IF(I444&lt;20, 20, IF(I444&gt;80, 80, I444)))</f>
        <v/>
      </c>
    </row>
    <row r="445" spans="1:10" x14ac:dyDescent="0.25">
      <c r="A445" s="11">
        <v>444</v>
      </c>
      <c r="B445" s="30"/>
      <c r="C445" s="25" t="str">
        <f t="shared" si="13"/>
        <v/>
      </c>
      <c r="D445" s="11" t="str">
        <f>IF('ACT Reading'!C445="","",IF('ACT Reading'!C445&lt;'ACT E+R to SAT EBRW'!$A$2,'ACT E+R to SAT EBRW'!$B$2,IF('ACT Reading'!C445&gt;'ACT E+R to SAT EBRW'!A$72,'ACT E+R to SAT EBRW'!B$72,VLOOKUP(C445,'ACT E+R to SAT EBRW'!A:B,2,FALSE))))</f>
        <v/>
      </c>
      <c r="E445" s="11" t="str">
        <f>IF('ACT Reading'!B445="","",interceptACTRtoPCR5712_5713+slopeACTRtoPCR5712_5713*B445)</f>
        <v/>
      </c>
      <c r="F445" s="11" t="str">
        <f>IF('ACT Reading'!B445="","", IF(E445&lt;100, 100, IF(E445&gt;200, 200, E445)))</f>
        <v/>
      </c>
      <c r="G445" s="11" t="str">
        <f t="shared" si="12"/>
        <v/>
      </c>
      <c r="H445" s="11" t="str">
        <f>IF('ACT Reading'!B445="","", IF(G445&lt;100, 100, IF(G445&gt;300, 300, G445)))</f>
        <v/>
      </c>
      <c r="I445" s="11" t="str">
        <f>IF('ACT Reading'!B445="","",'SAT EBRW to CBEST R'!$A$2+'SAT EBRW to CBEST R'!$B$2*D445)</f>
        <v/>
      </c>
      <c r="J445" s="11" t="str">
        <f>IF('ACT Reading'!B445="","", IF(I445&lt;20, 20, IF(I445&gt;80, 80, I445)))</f>
        <v/>
      </c>
    </row>
    <row r="446" spans="1:10" x14ac:dyDescent="0.25">
      <c r="A446" s="11">
        <v>445</v>
      </c>
      <c r="B446" s="30"/>
      <c r="C446" s="25" t="str">
        <f t="shared" si="13"/>
        <v/>
      </c>
      <c r="D446" s="11" t="str">
        <f>IF('ACT Reading'!C446="","",IF('ACT Reading'!C446&lt;'ACT E+R to SAT EBRW'!$A$2,'ACT E+R to SAT EBRW'!$B$2,IF('ACT Reading'!C446&gt;'ACT E+R to SAT EBRW'!A$72,'ACT E+R to SAT EBRW'!B$72,VLOOKUP(C446,'ACT E+R to SAT EBRW'!A:B,2,FALSE))))</f>
        <v/>
      </c>
      <c r="E446" s="11" t="str">
        <f>IF('ACT Reading'!B446="","",interceptACTRtoPCR5712_5713+slopeACTRtoPCR5712_5713*B446)</f>
        <v/>
      </c>
      <c r="F446" s="11" t="str">
        <f>IF('ACT Reading'!B446="","", IF(E446&lt;100, 100, IF(E446&gt;200, 200, E446)))</f>
        <v/>
      </c>
      <c r="G446" s="11" t="str">
        <f t="shared" si="12"/>
        <v/>
      </c>
      <c r="H446" s="11" t="str">
        <f>IF('ACT Reading'!B446="","", IF(G446&lt;100, 100, IF(G446&gt;300, 300, G446)))</f>
        <v/>
      </c>
      <c r="I446" s="11" t="str">
        <f>IF('ACT Reading'!B446="","",'SAT EBRW to CBEST R'!$A$2+'SAT EBRW to CBEST R'!$B$2*D446)</f>
        <v/>
      </c>
      <c r="J446" s="11" t="str">
        <f>IF('ACT Reading'!B446="","", IF(I446&lt;20, 20, IF(I446&gt;80, 80, I446)))</f>
        <v/>
      </c>
    </row>
    <row r="447" spans="1:10" x14ac:dyDescent="0.25">
      <c r="A447" s="11">
        <v>446</v>
      </c>
      <c r="B447" s="30"/>
      <c r="C447" s="25" t="str">
        <f t="shared" si="13"/>
        <v/>
      </c>
      <c r="D447" s="11" t="str">
        <f>IF('ACT Reading'!C447="","",IF('ACT Reading'!C447&lt;'ACT E+R to SAT EBRW'!$A$2,'ACT E+R to SAT EBRW'!$B$2,IF('ACT Reading'!C447&gt;'ACT E+R to SAT EBRW'!A$72,'ACT E+R to SAT EBRW'!B$72,VLOOKUP(C447,'ACT E+R to SAT EBRW'!A:B,2,FALSE))))</f>
        <v/>
      </c>
      <c r="E447" s="11" t="str">
        <f>IF('ACT Reading'!B447="","",interceptACTRtoPCR5712_5713+slopeACTRtoPCR5712_5713*B447)</f>
        <v/>
      </c>
      <c r="F447" s="11" t="str">
        <f>IF('ACT Reading'!B447="","", IF(E447&lt;100, 100, IF(E447&gt;200, 200, E447)))</f>
        <v/>
      </c>
      <c r="G447" s="11" t="str">
        <f t="shared" si="12"/>
        <v/>
      </c>
      <c r="H447" s="11" t="str">
        <f>IF('ACT Reading'!B447="","", IF(G447&lt;100, 100, IF(G447&gt;300, 300, G447)))</f>
        <v/>
      </c>
      <c r="I447" s="11" t="str">
        <f>IF('ACT Reading'!B447="","",'SAT EBRW to CBEST R'!$A$2+'SAT EBRW to CBEST R'!$B$2*D447)</f>
        <v/>
      </c>
      <c r="J447" s="11" t="str">
        <f>IF('ACT Reading'!B447="","", IF(I447&lt;20, 20, IF(I447&gt;80, 80, I447)))</f>
        <v/>
      </c>
    </row>
    <row r="448" spans="1:10" x14ac:dyDescent="0.25">
      <c r="A448" s="11">
        <v>447</v>
      </c>
      <c r="B448" s="30"/>
      <c r="C448" s="25" t="str">
        <f t="shared" si="13"/>
        <v/>
      </c>
      <c r="D448" s="11" t="str">
        <f>IF('ACT Reading'!C448="","",IF('ACT Reading'!C448&lt;'ACT E+R to SAT EBRW'!$A$2,'ACT E+R to SAT EBRW'!$B$2,IF('ACT Reading'!C448&gt;'ACT E+R to SAT EBRW'!A$72,'ACT E+R to SAT EBRW'!B$72,VLOOKUP(C448,'ACT E+R to SAT EBRW'!A:B,2,FALSE))))</f>
        <v/>
      </c>
      <c r="E448" s="11" t="str">
        <f>IF('ACT Reading'!B448="","",interceptACTRtoPCR5712_5713+slopeACTRtoPCR5712_5713*B448)</f>
        <v/>
      </c>
      <c r="F448" s="11" t="str">
        <f>IF('ACT Reading'!B448="","", IF(E448&lt;100, 100, IF(E448&gt;200, 200, E448)))</f>
        <v/>
      </c>
      <c r="G448" s="11" t="str">
        <f t="shared" si="12"/>
        <v/>
      </c>
      <c r="H448" s="11" t="str">
        <f>IF('ACT Reading'!B448="","", IF(G448&lt;100, 100, IF(G448&gt;300, 300, G448)))</f>
        <v/>
      </c>
      <c r="I448" s="11" t="str">
        <f>IF('ACT Reading'!B448="","",'SAT EBRW to CBEST R'!$A$2+'SAT EBRW to CBEST R'!$B$2*D448)</f>
        <v/>
      </c>
      <c r="J448" s="11" t="str">
        <f>IF('ACT Reading'!B448="","", IF(I448&lt;20, 20, IF(I448&gt;80, 80, I448)))</f>
        <v/>
      </c>
    </row>
    <row r="449" spans="1:10" x14ac:dyDescent="0.25">
      <c r="A449" s="11">
        <v>448</v>
      </c>
      <c r="B449" s="30"/>
      <c r="C449" s="25" t="str">
        <f t="shared" si="13"/>
        <v/>
      </c>
      <c r="D449" s="11" t="str">
        <f>IF('ACT Reading'!C449="","",IF('ACT Reading'!C449&lt;'ACT E+R to SAT EBRW'!$A$2,'ACT E+R to SAT EBRW'!$B$2,IF('ACT Reading'!C449&gt;'ACT E+R to SAT EBRW'!A$72,'ACT E+R to SAT EBRW'!B$72,VLOOKUP(C449,'ACT E+R to SAT EBRW'!A:B,2,FALSE))))</f>
        <v/>
      </c>
      <c r="E449" s="11" t="str">
        <f>IF('ACT Reading'!B449="","",interceptACTRtoPCR5712_5713+slopeACTRtoPCR5712_5713*B449)</f>
        <v/>
      </c>
      <c r="F449" s="11" t="str">
        <f>IF('ACT Reading'!B449="","", IF(E449&lt;100, 100, IF(E449&gt;200, 200, E449)))</f>
        <v/>
      </c>
      <c r="G449" s="11" t="str">
        <f t="shared" si="12"/>
        <v/>
      </c>
      <c r="H449" s="11" t="str">
        <f>IF('ACT Reading'!B449="","", IF(G449&lt;100, 100, IF(G449&gt;300, 300, G449)))</f>
        <v/>
      </c>
      <c r="I449" s="11" t="str">
        <f>IF('ACT Reading'!B449="","",'SAT EBRW to CBEST R'!$A$2+'SAT EBRW to CBEST R'!$B$2*D449)</f>
        <v/>
      </c>
      <c r="J449" s="11" t="str">
        <f>IF('ACT Reading'!B449="","", IF(I449&lt;20, 20, IF(I449&gt;80, 80, I449)))</f>
        <v/>
      </c>
    </row>
    <row r="450" spans="1:10" x14ac:dyDescent="0.25">
      <c r="A450" s="11">
        <v>449</v>
      </c>
      <c r="B450" s="30"/>
      <c r="C450" s="25" t="str">
        <f t="shared" si="13"/>
        <v/>
      </c>
      <c r="D450" s="11" t="str">
        <f>IF('ACT Reading'!C450="","",IF('ACT Reading'!C450&lt;'ACT E+R to SAT EBRW'!$A$2,'ACT E+R to SAT EBRW'!$B$2,IF('ACT Reading'!C450&gt;'ACT E+R to SAT EBRW'!A$72,'ACT E+R to SAT EBRW'!B$72,VLOOKUP(C450,'ACT E+R to SAT EBRW'!A:B,2,FALSE))))</f>
        <v/>
      </c>
      <c r="E450" s="11" t="str">
        <f>IF('ACT Reading'!B450="","",interceptACTRtoPCR5712_5713+slopeACTRtoPCR5712_5713*B450)</f>
        <v/>
      </c>
      <c r="F450" s="11" t="str">
        <f>IF('ACT Reading'!B450="","", IF(E450&lt;100, 100, IF(E450&gt;200, 200, E450)))</f>
        <v/>
      </c>
      <c r="G450" s="11" t="str">
        <f t="shared" ref="G450:G513" si="14">IF(B450="","",IF(B450&gt;=19, upperinterceptACTRtoPAAR200_210+B450*upperslopeACTRtoPAAR200_210, lowerinterceptACTRtoPAAR200_210+B450*lowerslopeACTRtoPAAR200_210))</f>
        <v/>
      </c>
      <c r="H450" s="11" t="str">
        <f>IF('ACT Reading'!B450="","", IF(G450&lt;100, 100, IF(G450&gt;300, 300, G450)))</f>
        <v/>
      </c>
      <c r="I450" s="11" t="str">
        <f>IF('ACT Reading'!B450="","",'SAT EBRW to CBEST R'!$A$2+'SAT EBRW to CBEST R'!$B$2*D450)</f>
        <v/>
      </c>
      <c r="J450" s="11" t="str">
        <f>IF('ACT Reading'!B450="","", IF(I450&lt;20, 20, IF(I450&gt;80, 80, I450)))</f>
        <v/>
      </c>
    </row>
    <row r="451" spans="1:10" x14ac:dyDescent="0.25">
      <c r="A451" s="11">
        <v>450</v>
      </c>
      <c r="B451" s="30"/>
      <c r="C451" s="25" t="str">
        <f t="shared" ref="C451:C514" si="15">IF(ISBLANK(B451), "", 2*B451)</f>
        <v/>
      </c>
      <c r="D451" s="11" t="str">
        <f>IF('ACT Reading'!C451="","",IF('ACT Reading'!C451&lt;'ACT E+R to SAT EBRW'!$A$2,'ACT E+R to SAT EBRW'!$B$2,IF('ACT Reading'!C451&gt;'ACT E+R to SAT EBRW'!A$72,'ACT E+R to SAT EBRW'!B$72,VLOOKUP(C451,'ACT E+R to SAT EBRW'!A:B,2,FALSE))))</f>
        <v/>
      </c>
      <c r="E451" s="11" t="str">
        <f>IF('ACT Reading'!B451="","",interceptACTRtoPCR5712_5713+slopeACTRtoPCR5712_5713*B451)</f>
        <v/>
      </c>
      <c r="F451" s="11" t="str">
        <f>IF('ACT Reading'!B451="","", IF(E451&lt;100, 100, IF(E451&gt;200, 200, E451)))</f>
        <v/>
      </c>
      <c r="G451" s="11" t="str">
        <f t="shared" si="14"/>
        <v/>
      </c>
      <c r="H451" s="11" t="str">
        <f>IF('ACT Reading'!B451="","", IF(G451&lt;100, 100, IF(G451&gt;300, 300, G451)))</f>
        <v/>
      </c>
      <c r="I451" s="11" t="str">
        <f>IF('ACT Reading'!B451="","",'SAT EBRW to CBEST R'!$A$2+'SAT EBRW to CBEST R'!$B$2*D451)</f>
        <v/>
      </c>
      <c r="J451" s="11" t="str">
        <f>IF('ACT Reading'!B451="","", IF(I451&lt;20, 20, IF(I451&gt;80, 80, I451)))</f>
        <v/>
      </c>
    </row>
    <row r="452" spans="1:10" x14ac:dyDescent="0.25">
      <c r="A452" s="11">
        <v>451</v>
      </c>
      <c r="B452" s="30"/>
      <c r="C452" s="25" t="str">
        <f t="shared" si="15"/>
        <v/>
      </c>
      <c r="D452" s="11" t="str">
        <f>IF('ACT Reading'!C452="","",IF('ACT Reading'!C452&lt;'ACT E+R to SAT EBRW'!$A$2,'ACT E+R to SAT EBRW'!$B$2,IF('ACT Reading'!C452&gt;'ACT E+R to SAT EBRW'!A$72,'ACT E+R to SAT EBRW'!B$72,VLOOKUP(C452,'ACT E+R to SAT EBRW'!A:B,2,FALSE))))</f>
        <v/>
      </c>
      <c r="E452" s="11" t="str">
        <f>IF('ACT Reading'!B452="","",interceptACTRtoPCR5712_5713+slopeACTRtoPCR5712_5713*B452)</f>
        <v/>
      </c>
      <c r="F452" s="11" t="str">
        <f>IF('ACT Reading'!B452="","", IF(E452&lt;100, 100, IF(E452&gt;200, 200, E452)))</f>
        <v/>
      </c>
      <c r="G452" s="11" t="str">
        <f t="shared" si="14"/>
        <v/>
      </c>
      <c r="H452" s="11" t="str">
        <f>IF('ACT Reading'!B452="","", IF(G452&lt;100, 100, IF(G452&gt;300, 300, G452)))</f>
        <v/>
      </c>
      <c r="I452" s="11" t="str">
        <f>IF('ACT Reading'!B452="","",'SAT EBRW to CBEST R'!$A$2+'SAT EBRW to CBEST R'!$B$2*D452)</f>
        <v/>
      </c>
      <c r="J452" s="11" t="str">
        <f>IF('ACT Reading'!B452="","", IF(I452&lt;20, 20, IF(I452&gt;80, 80, I452)))</f>
        <v/>
      </c>
    </row>
    <row r="453" spans="1:10" x14ac:dyDescent="0.25">
      <c r="A453" s="11">
        <v>452</v>
      </c>
      <c r="B453" s="30"/>
      <c r="C453" s="25" t="str">
        <f t="shared" si="15"/>
        <v/>
      </c>
      <c r="D453" s="11" t="str">
        <f>IF('ACT Reading'!C453="","",IF('ACT Reading'!C453&lt;'ACT E+R to SAT EBRW'!$A$2,'ACT E+R to SAT EBRW'!$B$2,IF('ACT Reading'!C453&gt;'ACT E+R to SAT EBRW'!A$72,'ACT E+R to SAT EBRW'!B$72,VLOOKUP(C453,'ACT E+R to SAT EBRW'!A:B,2,FALSE))))</f>
        <v/>
      </c>
      <c r="E453" s="11" t="str">
        <f>IF('ACT Reading'!B453="","",interceptACTRtoPCR5712_5713+slopeACTRtoPCR5712_5713*B453)</f>
        <v/>
      </c>
      <c r="F453" s="11" t="str">
        <f>IF('ACT Reading'!B453="","", IF(E453&lt;100, 100, IF(E453&gt;200, 200, E453)))</f>
        <v/>
      </c>
      <c r="G453" s="11" t="str">
        <f t="shared" si="14"/>
        <v/>
      </c>
      <c r="H453" s="11" t="str">
        <f>IF('ACT Reading'!B453="","", IF(G453&lt;100, 100, IF(G453&gt;300, 300, G453)))</f>
        <v/>
      </c>
      <c r="I453" s="11" t="str">
        <f>IF('ACT Reading'!B453="","",'SAT EBRW to CBEST R'!$A$2+'SAT EBRW to CBEST R'!$B$2*D453)</f>
        <v/>
      </c>
      <c r="J453" s="11" t="str">
        <f>IF('ACT Reading'!B453="","", IF(I453&lt;20, 20, IF(I453&gt;80, 80, I453)))</f>
        <v/>
      </c>
    </row>
    <row r="454" spans="1:10" x14ac:dyDescent="0.25">
      <c r="A454" s="11">
        <v>453</v>
      </c>
      <c r="B454" s="30"/>
      <c r="C454" s="25" t="str">
        <f t="shared" si="15"/>
        <v/>
      </c>
      <c r="D454" s="11" t="str">
        <f>IF('ACT Reading'!C454="","",IF('ACT Reading'!C454&lt;'ACT E+R to SAT EBRW'!$A$2,'ACT E+R to SAT EBRW'!$B$2,IF('ACT Reading'!C454&gt;'ACT E+R to SAT EBRW'!A$72,'ACT E+R to SAT EBRW'!B$72,VLOOKUP(C454,'ACT E+R to SAT EBRW'!A:B,2,FALSE))))</f>
        <v/>
      </c>
      <c r="E454" s="11" t="str">
        <f>IF('ACT Reading'!B454="","",interceptACTRtoPCR5712_5713+slopeACTRtoPCR5712_5713*B454)</f>
        <v/>
      </c>
      <c r="F454" s="11" t="str">
        <f>IF('ACT Reading'!B454="","", IF(E454&lt;100, 100, IF(E454&gt;200, 200, E454)))</f>
        <v/>
      </c>
      <c r="G454" s="11" t="str">
        <f t="shared" si="14"/>
        <v/>
      </c>
      <c r="H454" s="11" t="str">
        <f>IF('ACT Reading'!B454="","", IF(G454&lt;100, 100, IF(G454&gt;300, 300, G454)))</f>
        <v/>
      </c>
      <c r="I454" s="11" t="str">
        <f>IF('ACT Reading'!B454="","",'SAT EBRW to CBEST R'!$A$2+'SAT EBRW to CBEST R'!$B$2*D454)</f>
        <v/>
      </c>
      <c r="J454" s="11" t="str">
        <f>IF('ACT Reading'!B454="","", IF(I454&lt;20, 20, IF(I454&gt;80, 80, I454)))</f>
        <v/>
      </c>
    </row>
    <row r="455" spans="1:10" x14ac:dyDescent="0.25">
      <c r="A455" s="11">
        <v>454</v>
      </c>
      <c r="B455" s="30"/>
      <c r="C455" s="25" t="str">
        <f t="shared" si="15"/>
        <v/>
      </c>
      <c r="D455" s="11" t="str">
        <f>IF('ACT Reading'!C455="","",IF('ACT Reading'!C455&lt;'ACT E+R to SAT EBRW'!$A$2,'ACT E+R to SAT EBRW'!$B$2,IF('ACT Reading'!C455&gt;'ACT E+R to SAT EBRW'!A$72,'ACT E+R to SAT EBRW'!B$72,VLOOKUP(C455,'ACT E+R to SAT EBRW'!A:B,2,FALSE))))</f>
        <v/>
      </c>
      <c r="E455" s="11" t="str">
        <f>IF('ACT Reading'!B455="","",interceptACTRtoPCR5712_5713+slopeACTRtoPCR5712_5713*B455)</f>
        <v/>
      </c>
      <c r="F455" s="11" t="str">
        <f>IF('ACT Reading'!B455="","", IF(E455&lt;100, 100, IF(E455&gt;200, 200, E455)))</f>
        <v/>
      </c>
      <c r="G455" s="11" t="str">
        <f t="shared" si="14"/>
        <v/>
      </c>
      <c r="H455" s="11" t="str">
        <f>IF('ACT Reading'!B455="","", IF(G455&lt;100, 100, IF(G455&gt;300, 300, G455)))</f>
        <v/>
      </c>
      <c r="I455" s="11" t="str">
        <f>IF('ACT Reading'!B455="","",'SAT EBRW to CBEST R'!$A$2+'SAT EBRW to CBEST R'!$B$2*D455)</f>
        <v/>
      </c>
      <c r="J455" s="11" t="str">
        <f>IF('ACT Reading'!B455="","", IF(I455&lt;20, 20, IF(I455&gt;80, 80, I455)))</f>
        <v/>
      </c>
    </row>
    <row r="456" spans="1:10" x14ac:dyDescent="0.25">
      <c r="A456" s="11">
        <v>455</v>
      </c>
      <c r="B456" s="30"/>
      <c r="C456" s="25" t="str">
        <f t="shared" si="15"/>
        <v/>
      </c>
      <c r="D456" s="11" t="str">
        <f>IF('ACT Reading'!C456="","",IF('ACT Reading'!C456&lt;'ACT E+R to SAT EBRW'!$A$2,'ACT E+R to SAT EBRW'!$B$2,IF('ACT Reading'!C456&gt;'ACT E+R to SAT EBRW'!A$72,'ACT E+R to SAT EBRW'!B$72,VLOOKUP(C456,'ACT E+R to SAT EBRW'!A:B,2,FALSE))))</f>
        <v/>
      </c>
      <c r="E456" s="11" t="str">
        <f>IF('ACT Reading'!B456="","",interceptACTRtoPCR5712_5713+slopeACTRtoPCR5712_5713*B456)</f>
        <v/>
      </c>
      <c r="F456" s="11" t="str">
        <f>IF('ACT Reading'!B456="","", IF(E456&lt;100, 100, IF(E456&gt;200, 200, E456)))</f>
        <v/>
      </c>
      <c r="G456" s="11" t="str">
        <f t="shared" si="14"/>
        <v/>
      </c>
      <c r="H456" s="11" t="str">
        <f>IF('ACT Reading'!B456="","", IF(G456&lt;100, 100, IF(G456&gt;300, 300, G456)))</f>
        <v/>
      </c>
      <c r="I456" s="11" t="str">
        <f>IF('ACT Reading'!B456="","",'SAT EBRW to CBEST R'!$A$2+'SAT EBRW to CBEST R'!$B$2*D456)</f>
        <v/>
      </c>
      <c r="J456" s="11" t="str">
        <f>IF('ACT Reading'!B456="","", IF(I456&lt;20, 20, IF(I456&gt;80, 80, I456)))</f>
        <v/>
      </c>
    </row>
    <row r="457" spans="1:10" x14ac:dyDescent="0.25">
      <c r="A457" s="11">
        <v>456</v>
      </c>
      <c r="B457" s="30"/>
      <c r="C457" s="25" t="str">
        <f t="shared" si="15"/>
        <v/>
      </c>
      <c r="D457" s="11" t="str">
        <f>IF('ACT Reading'!C457="","",IF('ACT Reading'!C457&lt;'ACT E+R to SAT EBRW'!$A$2,'ACT E+R to SAT EBRW'!$B$2,IF('ACT Reading'!C457&gt;'ACT E+R to SAT EBRW'!A$72,'ACT E+R to SAT EBRW'!B$72,VLOOKUP(C457,'ACT E+R to SAT EBRW'!A:B,2,FALSE))))</f>
        <v/>
      </c>
      <c r="E457" s="11" t="str">
        <f>IF('ACT Reading'!B457="","",interceptACTRtoPCR5712_5713+slopeACTRtoPCR5712_5713*B457)</f>
        <v/>
      </c>
      <c r="F457" s="11" t="str">
        <f>IF('ACT Reading'!B457="","", IF(E457&lt;100, 100, IF(E457&gt;200, 200, E457)))</f>
        <v/>
      </c>
      <c r="G457" s="11" t="str">
        <f t="shared" si="14"/>
        <v/>
      </c>
      <c r="H457" s="11" t="str">
        <f>IF('ACT Reading'!B457="","", IF(G457&lt;100, 100, IF(G457&gt;300, 300, G457)))</f>
        <v/>
      </c>
      <c r="I457" s="11" t="str">
        <f>IF('ACT Reading'!B457="","",'SAT EBRW to CBEST R'!$A$2+'SAT EBRW to CBEST R'!$B$2*D457)</f>
        <v/>
      </c>
      <c r="J457" s="11" t="str">
        <f>IF('ACT Reading'!B457="","", IF(I457&lt;20, 20, IF(I457&gt;80, 80, I457)))</f>
        <v/>
      </c>
    </row>
    <row r="458" spans="1:10" x14ac:dyDescent="0.25">
      <c r="A458" s="11">
        <v>457</v>
      </c>
      <c r="B458" s="30"/>
      <c r="C458" s="25" t="str">
        <f t="shared" si="15"/>
        <v/>
      </c>
      <c r="D458" s="11" t="str">
        <f>IF('ACT Reading'!C458="","",IF('ACT Reading'!C458&lt;'ACT E+R to SAT EBRW'!$A$2,'ACT E+R to SAT EBRW'!$B$2,IF('ACT Reading'!C458&gt;'ACT E+R to SAT EBRW'!A$72,'ACT E+R to SAT EBRW'!B$72,VLOOKUP(C458,'ACT E+R to SAT EBRW'!A:B,2,FALSE))))</f>
        <v/>
      </c>
      <c r="E458" s="11" t="str">
        <f>IF('ACT Reading'!B458="","",interceptACTRtoPCR5712_5713+slopeACTRtoPCR5712_5713*B458)</f>
        <v/>
      </c>
      <c r="F458" s="11" t="str">
        <f>IF('ACT Reading'!B458="","", IF(E458&lt;100, 100, IF(E458&gt;200, 200, E458)))</f>
        <v/>
      </c>
      <c r="G458" s="11" t="str">
        <f t="shared" si="14"/>
        <v/>
      </c>
      <c r="H458" s="11" t="str">
        <f>IF('ACT Reading'!B458="","", IF(G458&lt;100, 100, IF(G458&gt;300, 300, G458)))</f>
        <v/>
      </c>
      <c r="I458" s="11" t="str">
        <f>IF('ACT Reading'!B458="","",'SAT EBRW to CBEST R'!$A$2+'SAT EBRW to CBEST R'!$B$2*D458)</f>
        <v/>
      </c>
      <c r="J458" s="11" t="str">
        <f>IF('ACT Reading'!B458="","", IF(I458&lt;20, 20, IF(I458&gt;80, 80, I458)))</f>
        <v/>
      </c>
    </row>
    <row r="459" spans="1:10" x14ac:dyDescent="0.25">
      <c r="A459" s="11">
        <v>458</v>
      </c>
      <c r="B459" s="30"/>
      <c r="C459" s="25" t="str">
        <f t="shared" si="15"/>
        <v/>
      </c>
      <c r="D459" s="11" t="str">
        <f>IF('ACT Reading'!C459="","",IF('ACT Reading'!C459&lt;'ACT E+R to SAT EBRW'!$A$2,'ACT E+R to SAT EBRW'!$B$2,IF('ACT Reading'!C459&gt;'ACT E+R to SAT EBRW'!A$72,'ACT E+R to SAT EBRW'!B$72,VLOOKUP(C459,'ACT E+R to SAT EBRW'!A:B,2,FALSE))))</f>
        <v/>
      </c>
      <c r="E459" s="11" t="str">
        <f>IF('ACT Reading'!B459="","",interceptACTRtoPCR5712_5713+slopeACTRtoPCR5712_5713*B459)</f>
        <v/>
      </c>
      <c r="F459" s="11" t="str">
        <f>IF('ACT Reading'!B459="","", IF(E459&lt;100, 100, IF(E459&gt;200, 200, E459)))</f>
        <v/>
      </c>
      <c r="G459" s="11" t="str">
        <f t="shared" si="14"/>
        <v/>
      </c>
      <c r="H459" s="11" t="str">
        <f>IF('ACT Reading'!B459="","", IF(G459&lt;100, 100, IF(G459&gt;300, 300, G459)))</f>
        <v/>
      </c>
      <c r="I459" s="11" t="str">
        <f>IF('ACT Reading'!B459="","",'SAT EBRW to CBEST R'!$A$2+'SAT EBRW to CBEST R'!$B$2*D459)</f>
        <v/>
      </c>
      <c r="J459" s="11" t="str">
        <f>IF('ACT Reading'!B459="","", IF(I459&lt;20, 20, IF(I459&gt;80, 80, I459)))</f>
        <v/>
      </c>
    </row>
    <row r="460" spans="1:10" x14ac:dyDescent="0.25">
      <c r="A460" s="11">
        <v>459</v>
      </c>
      <c r="B460" s="30"/>
      <c r="C460" s="25" t="str">
        <f t="shared" si="15"/>
        <v/>
      </c>
      <c r="D460" s="11" t="str">
        <f>IF('ACT Reading'!C460="","",IF('ACT Reading'!C460&lt;'ACT E+R to SAT EBRW'!$A$2,'ACT E+R to SAT EBRW'!$B$2,IF('ACT Reading'!C460&gt;'ACT E+R to SAT EBRW'!A$72,'ACT E+R to SAT EBRW'!B$72,VLOOKUP(C460,'ACT E+R to SAT EBRW'!A:B,2,FALSE))))</f>
        <v/>
      </c>
      <c r="E460" s="11" t="str">
        <f>IF('ACT Reading'!B460="","",interceptACTRtoPCR5712_5713+slopeACTRtoPCR5712_5713*B460)</f>
        <v/>
      </c>
      <c r="F460" s="11" t="str">
        <f>IF('ACT Reading'!B460="","", IF(E460&lt;100, 100, IF(E460&gt;200, 200, E460)))</f>
        <v/>
      </c>
      <c r="G460" s="11" t="str">
        <f t="shared" si="14"/>
        <v/>
      </c>
      <c r="H460" s="11" t="str">
        <f>IF('ACT Reading'!B460="","", IF(G460&lt;100, 100, IF(G460&gt;300, 300, G460)))</f>
        <v/>
      </c>
      <c r="I460" s="11" t="str">
        <f>IF('ACT Reading'!B460="","",'SAT EBRW to CBEST R'!$A$2+'SAT EBRW to CBEST R'!$B$2*D460)</f>
        <v/>
      </c>
      <c r="J460" s="11" t="str">
        <f>IF('ACT Reading'!B460="","", IF(I460&lt;20, 20, IF(I460&gt;80, 80, I460)))</f>
        <v/>
      </c>
    </row>
    <row r="461" spans="1:10" x14ac:dyDescent="0.25">
      <c r="A461" s="11">
        <v>460</v>
      </c>
      <c r="B461" s="30"/>
      <c r="C461" s="25" t="str">
        <f t="shared" si="15"/>
        <v/>
      </c>
      <c r="D461" s="11" t="str">
        <f>IF('ACT Reading'!C461="","",IF('ACT Reading'!C461&lt;'ACT E+R to SAT EBRW'!$A$2,'ACT E+R to SAT EBRW'!$B$2,IF('ACT Reading'!C461&gt;'ACT E+R to SAT EBRW'!A$72,'ACT E+R to SAT EBRW'!B$72,VLOOKUP(C461,'ACT E+R to SAT EBRW'!A:B,2,FALSE))))</f>
        <v/>
      </c>
      <c r="E461" s="11" t="str">
        <f>IF('ACT Reading'!B461="","",interceptACTRtoPCR5712_5713+slopeACTRtoPCR5712_5713*B461)</f>
        <v/>
      </c>
      <c r="F461" s="11" t="str">
        <f>IF('ACT Reading'!B461="","", IF(E461&lt;100, 100, IF(E461&gt;200, 200, E461)))</f>
        <v/>
      </c>
      <c r="G461" s="11" t="str">
        <f t="shared" si="14"/>
        <v/>
      </c>
      <c r="H461" s="11" t="str">
        <f>IF('ACT Reading'!B461="","", IF(G461&lt;100, 100, IF(G461&gt;300, 300, G461)))</f>
        <v/>
      </c>
      <c r="I461" s="11" t="str">
        <f>IF('ACT Reading'!B461="","",'SAT EBRW to CBEST R'!$A$2+'SAT EBRW to CBEST R'!$B$2*D461)</f>
        <v/>
      </c>
      <c r="J461" s="11" t="str">
        <f>IF('ACT Reading'!B461="","", IF(I461&lt;20, 20, IF(I461&gt;80, 80, I461)))</f>
        <v/>
      </c>
    </row>
    <row r="462" spans="1:10" x14ac:dyDescent="0.25">
      <c r="A462" s="11">
        <v>461</v>
      </c>
      <c r="B462" s="30"/>
      <c r="C462" s="25" t="str">
        <f t="shared" si="15"/>
        <v/>
      </c>
      <c r="D462" s="11" t="str">
        <f>IF('ACT Reading'!C462="","",IF('ACT Reading'!C462&lt;'ACT E+R to SAT EBRW'!$A$2,'ACT E+R to SAT EBRW'!$B$2,IF('ACT Reading'!C462&gt;'ACT E+R to SAT EBRW'!A$72,'ACT E+R to SAT EBRW'!B$72,VLOOKUP(C462,'ACT E+R to SAT EBRW'!A:B,2,FALSE))))</f>
        <v/>
      </c>
      <c r="E462" s="11" t="str">
        <f>IF('ACT Reading'!B462="","",interceptACTRtoPCR5712_5713+slopeACTRtoPCR5712_5713*B462)</f>
        <v/>
      </c>
      <c r="F462" s="11" t="str">
        <f>IF('ACT Reading'!B462="","", IF(E462&lt;100, 100, IF(E462&gt;200, 200, E462)))</f>
        <v/>
      </c>
      <c r="G462" s="11" t="str">
        <f t="shared" si="14"/>
        <v/>
      </c>
      <c r="H462" s="11" t="str">
        <f>IF('ACT Reading'!B462="","", IF(G462&lt;100, 100, IF(G462&gt;300, 300, G462)))</f>
        <v/>
      </c>
      <c r="I462" s="11" t="str">
        <f>IF('ACT Reading'!B462="","",'SAT EBRW to CBEST R'!$A$2+'SAT EBRW to CBEST R'!$B$2*D462)</f>
        <v/>
      </c>
      <c r="J462" s="11" t="str">
        <f>IF('ACT Reading'!B462="","", IF(I462&lt;20, 20, IF(I462&gt;80, 80, I462)))</f>
        <v/>
      </c>
    </row>
    <row r="463" spans="1:10" x14ac:dyDescent="0.25">
      <c r="A463" s="11">
        <v>462</v>
      </c>
      <c r="B463" s="30"/>
      <c r="C463" s="25" t="str">
        <f t="shared" si="15"/>
        <v/>
      </c>
      <c r="D463" s="11" t="str">
        <f>IF('ACT Reading'!C463="","",IF('ACT Reading'!C463&lt;'ACT E+R to SAT EBRW'!$A$2,'ACT E+R to SAT EBRW'!$B$2,IF('ACT Reading'!C463&gt;'ACT E+R to SAT EBRW'!A$72,'ACT E+R to SAT EBRW'!B$72,VLOOKUP(C463,'ACT E+R to SAT EBRW'!A:B,2,FALSE))))</f>
        <v/>
      </c>
      <c r="E463" s="11" t="str">
        <f>IF('ACT Reading'!B463="","",interceptACTRtoPCR5712_5713+slopeACTRtoPCR5712_5713*B463)</f>
        <v/>
      </c>
      <c r="F463" s="11" t="str">
        <f>IF('ACT Reading'!B463="","", IF(E463&lt;100, 100, IF(E463&gt;200, 200, E463)))</f>
        <v/>
      </c>
      <c r="G463" s="11" t="str">
        <f t="shared" si="14"/>
        <v/>
      </c>
      <c r="H463" s="11" t="str">
        <f>IF('ACT Reading'!B463="","", IF(G463&lt;100, 100, IF(G463&gt;300, 300, G463)))</f>
        <v/>
      </c>
      <c r="I463" s="11" t="str">
        <f>IF('ACT Reading'!B463="","",'SAT EBRW to CBEST R'!$A$2+'SAT EBRW to CBEST R'!$B$2*D463)</f>
        <v/>
      </c>
      <c r="J463" s="11" t="str">
        <f>IF('ACT Reading'!B463="","", IF(I463&lt;20, 20, IF(I463&gt;80, 80, I463)))</f>
        <v/>
      </c>
    </row>
    <row r="464" spans="1:10" x14ac:dyDescent="0.25">
      <c r="A464" s="11">
        <v>463</v>
      </c>
      <c r="B464" s="30"/>
      <c r="C464" s="25" t="str">
        <f t="shared" si="15"/>
        <v/>
      </c>
      <c r="D464" s="11" t="str">
        <f>IF('ACT Reading'!C464="","",IF('ACT Reading'!C464&lt;'ACT E+R to SAT EBRW'!$A$2,'ACT E+R to SAT EBRW'!$B$2,IF('ACT Reading'!C464&gt;'ACT E+R to SAT EBRW'!A$72,'ACT E+R to SAT EBRW'!B$72,VLOOKUP(C464,'ACT E+R to SAT EBRW'!A:B,2,FALSE))))</f>
        <v/>
      </c>
      <c r="E464" s="11" t="str">
        <f>IF('ACT Reading'!B464="","",interceptACTRtoPCR5712_5713+slopeACTRtoPCR5712_5713*B464)</f>
        <v/>
      </c>
      <c r="F464" s="11" t="str">
        <f>IF('ACT Reading'!B464="","", IF(E464&lt;100, 100, IF(E464&gt;200, 200, E464)))</f>
        <v/>
      </c>
      <c r="G464" s="11" t="str">
        <f t="shared" si="14"/>
        <v/>
      </c>
      <c r="H464" s="11" t="str">
        <f>IF('ACT Reading'!B464="","", IF(G464&lt;100, 100, IF(G464&gt;300, 300, G464)))</f>
        <v/>
      </c>
      <c r="I464" s="11" t="str">
        <f>IF('ACT Reading'!B464="","",'SAT EBRW to CBEST R'!$A$2+'SAT EBRW to CBEST R'!$B$2*D464)</f>
        <v/>
      </c>
      <c r="J464" s="11" t="str">
        <f>IF('ACT Reading'!B464="","", IF(I464&lt;20, 20, IF(I464&gt;80, 80, I464)))</f>
        <v/>
      </c>
    </row>
    <row r="465" spans="1:10" x14ac:dyDescent="0.25">
      <c r="A465" s="11">
        <v>464</v>
      </c>
      <c r="B465" s="30"/>
      <c r="C465" s="25" t="str">
        <f t="shared" si="15"/>
        <v/>
      </c>
      <c r="D465" s="11" t="str">
        <f>IF('ACT Reading'!C465="","",IF('ACT Reading'!C465&lt;'ACT E+R to SAT EBRW'!$A$2,'ACT E+R to SAT EBRW'!$B$2,IF('ACT Reading'!C465&gt;'ACT E+R to SAT EBRW'!A$72,'ACT E+R to SAT EBRW'!B$72,VLOOKUP(C465,'ACT E+R to SAT EBRW'!A:B,2,FALSE))))</f>
        <v/>
      </c>
      <c r="E465" s="11" t="str">
        <f>IF('ACT Reading'!B465="","",interceptACTRtoPCR5712_5713+slopeACTRtoPCR5712_5713*B465)</f>
        <v/>
      </c>
      <c r="F465" s="11" t="str">
        <f>IF('ACT Reading'!B465="","", IF(E465&lt;100, 100, IF(E465&gt;200, 200, E465)))</f>
        <v/>
      </c>
      <c r="G465" s="11" t="str">
        <f t="shared" si="14"/>
        <v/>
      </c>
      <c r="H465" s="11" t="str">
        <f>IF('ACT Reading'!B465="","", IF(G465&lt;100, 100, IF(G465&gt;300, 300, G465)))</f>
        <v/>
      </c>
      <c r="I465" s="11" t="str">
        <f>IF('ACT Reading'!B465="","",'SAT EBRW to CBEST R'!$A$2+'SAT EBRW to CBEST R'!$B$2*D465)</f>
        <v/>
      </c>
      <c r="J465" s="11" t="str">
        <f>IF('ACT Reading'!B465="","", IF(I465&lt;20, 20, IF(I465&gt;80, 80, I465)))</f>
        <v/>
      </c>
    </row>
    <row r="466" spans="1:10" x14ac:dyDescent="0.25">
      <c r="A466" s="11">
        <v>465</v>
      </c>
      <c r="B466" s="30"/>
      <c r="C466" s="25" t="str">
        <f t="shared" si="15"/>
        <v/>
      </c>
      <c r="D466" s="11" t="str">
        <f>IF('ACT Reading'!C466="","",IF('ACT Reading'!C466&lt;'ACT E+R to SAT EBRW'!$A$2,'ACT E+R to SAT EBRW'!$B$2,IF('ACT Reading'!C466&gt;'ACT E+R to SAT EBRW'!A$72,'ACT E+R to SAT EBRW'!B$72,VLOOKUP(C466,'ACT E+R to SAT EBRW'!A:B,2,FALSE))))</f>
        <v/>
      </c>
      <c r="E466" s="11" t="str">
        <f>IF('ACT Reading'!B466="","",interceptACTRtoPCR5712_5713+slopeACTRtoPCR5712_5713*B466)</f>
        <v/>
      </c>
      <c r="F466" s="11" t="str">
        <f>IF('ACT Reading'!B466="","", IF(E466&lt;100, 100, IF(E466&gt;200, 200, E466)))</f>
        <v/>
      </c>
      <c r="G466" s="11" t="str">
        <f t="shared" si="14"/>
        <v/>
      </c>
      <c r="H466" s="11" t="str">
        <f>IF('ACT Reading'!B466="","", IF(G466&lt;100, 100, IF(G466&gt;300, 300, G466)))</f>
        <v/>
      </c>
      <c r="I466" s="11" t="str">
        <f>IF('ACT Reading'!B466="","",'SAT EBRW to CBEST R'!$A$2+'SAT EBRW to CBEST R'!$B$2*D466)</f>
        <v/>
      </c>
      <c r="J466" s="11" t="str">
        <f>IF('ACT Reading'!B466="","", IF(I466&lt;20, 20, IF(I466&gt;80, 80, I466)))</f>
        <v/>
      </c>
    </row>
    <row r="467" spans="1:10" x14ac:dyDescent="0.25">
      <c r="A467" s="11">
        <v>466</v>
      </c>
      <c r="B467" s="30"/>
      <c r="C467" s="25" t="str">
        <f t="shared" si="15"/>
        <v/>
      </c>
      <c r="D467" s="11" t="str">
        <f>IF('ACT Reading'!C467="","",IF('ACT Reading'!C467&lt;'ACT E+R to SAT EBRW'!$A$2,'ACT E+R to SAT EBRW'!$B$2,IF('ACT Reading'!C467&gt;'ACT E+R to SAT EBRW'!A$72,'ACT E+R to SAT EBRW'!B$72,VLOOKUP(C467,'ACT E+R to SAT EBRW'!A:B,2,FALSE))))</f>
        <v/>
      </c>
      <c r="E467" s="11" t="str">
        <f>IF('ACT Reading'!B467="","",interceptACTRtoPCR5712_5713+slopeACTRtoPCR5712_5713*B467)</f>
        <v/>
      </c>
      <c r="F467" s="11" t="str">
        <f>IF('ACT Reading'!B467="","", IF(E467&lt;100, 100, IF(E467&gt;200, 200, E467)))</f>
        <v/>
      </c>
      <c r="G467" s="11" t="str">
        <f t="shared" si="14"/>
        <v/>
      </c>
      <c r="H467" s="11" t="str">
        <f>IF('ACT Reading'!B467="","", IF(G467&lt;100, 100, IF(G467&gt;300, 300, G467)))</f>
        <v/>
      </c>
      <c r="I467" s="11" t="str">
        <f>IF('ACT Reading'!B467="","",'SAT EBRW to CBEST R'!$A$2+'SAT EBRW to CBEST R'!$B$2*D467)</f>
        <v/>
      </c>
      <c r="J467" s="11" t="str">
        <f>IF('ACT Reading'!B467="","", IF(I467&lt;20, 20, IF(I467&gt;80, 80, I467)))</f>
        <v/>
      </c>
    </row>
    <row r="468" spans="1:10" x14ac:dyDescent="0.25">
      <c r="A468" s="11">
        <v>467</v>
      </c>
      <c r="B468" s="30"/>
      <c r="C468" s="25" t="str">
        <f t="shared" si="15"/>
        <v/>
      </c>
      <c r="D468" s="11" t="str">
        <f>IF('ACT Reading'!C468="","",IF('ACT Reading'!C468&lt;'ACT E+R to SAT EBRW'!$A$2,'ACT E+R to SAT EBRW'!$B$2,IF('ACT Reading'!C468&gt;'ACT E+R to SAT EBRW'!A$72,'ACT E+R to SAT EBRW'!B$72,VLOOKUP(C468,'ACT E+R to SAT EBRW'!A:B,2,FALSE))))</f>
        <v/>
      </c>
      <c r="E468" s="11" t="str">
        <f>IF('ACT Reading'!B468="","",interceptACTRtoPCR5712_5713+slopeACTRtoPCR5712_5713*B468)</f>
        <v/>
      </c>
      <c r="F468" s="11" t="str">
        <f>IF('ACT Reading'!B468="","", IF(E468&lt;100, 100, IF(E468&gt;200, 200, E468)))</f>
        <v/>
      </c>
      <c r="G468" s="11" t="str">
        <f t="shared" si="14"/>
        <v/>
      </c>
      <c r="H468" s="11" t="str">
        <f>IF('ACT Reading'!B468="","", IF(G468&lt;100, 100, IF(G468&gt;300, 300, G468)))</f>
        <v/>
      </c>
      <c r="I468" s="11" t="str">
        <f>IF('ACT Reading'!B468="","",'SAT EBRW to CBEST R'!$A$2+'SAT EBRW to CBEST R'!$B$2*D468)</f>
        <v/>
      </c>
      <c r="J468" s="11" t="str">
        <f>IF('ACT Reading'!B468="","", IF(I468&lt;20, 20, IF(I468&gt;80, 80, I468)))</f>
        <v/>
      </c>
    </row>
    <row r="469" spans="1:10" x14ac:dyDescent="0.25">
      <c r="A469" s="11">
        <v>468</v>
      </c>
      <c r="B469" s="30"/>
      <c r="C469" s="25" t="str">
        <f t="shared" si="15"/>
        <v/>
      </c>
      <c r="D469" s="11" t="str">
        <f>IF('ACT Reading'!C469="","",IF('ACT Reading'!C469&lt;'ACT E+R to SAT EBRW'!$A$2,'ACT E+R to SAT EBRW'!$B$2,IF('ACT Reading'!C469&gt;'ACT E+R to SAT EBRW'!A$72,'ACT E+R to SAT EBRW'!B$72,VLOOKUP(C469,'ACT E+R to SAT EBRW'!A:B,2,FALSE))))</f>
        <v/>
      </c>
      <c r="E469" s="11" t="str">
        <f>IF('ACT Reading'!B469="","",interceptACTRtoPCR5712_5713+slopeACTRtoPCR5712_5713*B469)</f>
        <v/>
      </c>
      <c r="F469" s="11" t="str">
        <f>IF('ACT Reading'!B469="","", IF(E469&lt;100, 100, IF(E469&gt;200, 200, E469)))</f>
        <v/>
      </c>
      <c r="G469" s="11" t="str">
        <f t="shared" si="14"/>
        <v/>
      </c>
      <c r="H469" s="11" t="str">
        <f>IF('ACT Reading'!B469="","", IF(G469&lt;100, 100, IF(G469&gt;300, 300, G469)))</f>
        <v/>
      </c>
      <c r="I469" s="11" t="str">
        <f>IF('ACT Reading'!B469="","",'SAT EBRW to CBEST R'!$A$2+'SAT EBRW to CBEST R'!$B$2*D469)</f>
        <v/>
      </c>
      <c r="J469" s="11" t="str">
        <f>IF('ACT Reading'!B469="","", IF(I469&lt;20, 20, IF(I469&gt;80, 80, I469)))</f>
        <v/>
      </c>
    </row>
    <row r="470" spans="1:10" x14ac:dyDescent="0.25">
      <c r="A470" s="11">
        <v>469</v>
      </c>
      <c r="B470" s="30"/>
      <c r="C470" s="25" t="str">
        <f t="shared" si="15"/>
        <v/>
      </c>
      <c r="D470" s="11" t="str">
        <f>IF('ACT Reading'!C470="","",IF('ACT Reading'!C470&lt;'ACT E+R to SAT EBRW'!$A$2,'ACT E+R to SAT EBRW'!$B$2,IF('ACT Reading'!C470&gt;'ACT E+R to SAT EBRW'!A$72,'ACT E+R to SAT EBRW'!B$72,VLOOKUP(C470,'ACT E+R to SAT EBRW'!A:B,2,FALSE))))</f>
        <v/>
      </c>
      <c r="E470" s="11" t="str">
        <f>IF('ACT Reading'!B470="","",interceptACTRtoPCR5712_5713+slopeACTRtoPCR5712_5713*B470)</f>
        <v/>
      </c>
      <c r="F470" s="11" t="str">
        <f>IF('ACT Reading'!B470="","", IF(E470&lt;100, 100, IF(E470&gt;200, 200, E470)))</f>
        <v/>
      </c>
      <c r="G470" s="11" t="str">
        <f t="shared" si="14"/>
        <v/>
      </c>
      <c r="H470" s="11" t="str">
        <f>IF('ACT Reading'!B470="","", IF(G470&lt;100, 100, IF(G470&gt;300, 300, G470)))</f>
        <v/>
      </c>
      <c r="I470" s="11" t="str">
        <f>IF('ACT Reading'!B470="","",'SAT EBRW to CBEST R'!$A$2+'SAT EBRW to CBEST R'!$B$2*D470)</f>
        <v/>
      </c>
      <c r="J470" s="11" t="str">
        <f>IF('ACT Reading'!B470="","", IF(I470&lt;20, 20, IF(I470&gt;80, 80, I470)))</f>
        <v/>
      </c>
    </row>
    <row r="471" spans="1:10" x14ac:dyDescent="0.25">
      <c r="A471" s="11">
        <v>470</v>
      </c>
      <c r="B471" s="30"/>
      <c r="C471" s="25" t="str">
        <f t="shared" si="15"/>
        <v/>
      </c>
      <c r="D471" s="11" t="str">
        <f>IF('ACT Reading'!C471="","",IF('ACT Reading'!C471&lt;'ACT E+R to SAT EBRW'!$A$2,'ACT E+R to SAT EBRW'!$B$2,IF('ACT Reading'!C471&gt;'ACT E+R to SAT EBRW'!A$72,'ACT E+R to SAT EBRW'!B$72,VLOOKUP(C471,'ACT E+R to SAT EBRW'!A:B,2,FALSE))))</f>
        <v/>
      </c>
      <c r="E471" s="11" t="str">
        <f>IF('ACT Reading'!B471="","",interceptACTRtoPCR5712_5713+slopeACTRtoPCR5712_5713*B471)</f>
        <v/>
      </c>
      <c r="F471" s="11" t="str">
        <f>IF('ACT Reading'!B471="","", IF(E471&lt;100, 100, IF(E471&gt;200, 200, E471)))</f>
        <v/>
      </c>
      <c r="G471" s="11" t="str">
        <f t="shared" si="14"/>
        <v/>
      </c>
      <c r="H471" s="11" t="str">
        <f>IF('ACT Reading'!B471="","", IF(G471&lt;100, 100, IF(G471&gt;300, 300, G471)))</f>
        <v/>
      </c>
      <c r="I471" s="11" t="str">
        <f>IF('ACT Reading'!B471="","",'SAT EBRW to CBEST R'!$A$2+'SAT EBRW to CBEST R'!$B$2*D471)</f>
        <v/>
      </c>
      <c r="J471" s="11" t="str">
        <f>IF('ACT Reading'!B471="","", IF(I471&lt;20, 20, IF(I471&gt;80, 80, I471)))</f>
        <v/>
      </c>
    </row>
    <row r="472" spans="1:10" x14ac:dyDescent="0.25">
      <c r="A472" s="11">
        <v>471</v>
      </c>
      <c r="B472" s="30"/>
      <c r="C472" s="25" t="str">
        <f t="shared" si="15"/>
        <v/>
      </c>
      <c r="D472" s="11" t="str">
        <f>IF('ACT Reading'!C472="","",IF('ACT Reading'!C472&lt;'ACT E+R to SAT EBRW'!$A$2,'ACT E+R to SAT EBRW'!$B$2,IF('ACT Reading'!C472&gt;'ACT E+R to SAT EBRW'!A$72,'ACT E+R to SAT EBRW'!B$72,VLOOKUP(C472,'ACT E+R to SAT EBRW'!A:B,2,FALSE))))</f>
        <v/>
      </c>
      <c r="E472" s="11" t="str">
        <f>IF('ACT Reading'!B472="","",interceptACTRtoPCR5712_5713+slopeACTRtoPCR5712_5713*B472)</f>
        <v/>
      </c>
      <c r="F472" s="11" t="str">
        <f>IF('ACT Reading'!B472="","", IF(E472&lt;100, 100, IF(E472&gt;200, 200, E472)))</f>
        <v/>
      </c>
      <c r="G472" s="11" t="str">
        <f t="shared" si="14"/>
        <v/>
      </c>
      <c r="H472" s="11" t="str">
        <f>IF('ACT Reading'!B472="","", IF(G472&lt;100, 100, IF(G472&gt;300, 300, G472)))</f>
        <v/>
      </c>
      <c r="I472" s="11" t="str">
        <f>IF('ACT Reading'!B472="","",'SAT EBRW to CBEST R'!$A$2+'SAT EBRW to CBEST R'!$B$2*D472)</f>
        <v/>
      </c>
      <c r="J472" s="11" t="str">
        <f>IF('ACT Reading'!B472="","", IF(I472&lt;20, 20, IF(I472&gt;80, 80, I472)))</f>
        <v/>
      </c>
    </row>
    <row r="473" spans="1:10" x14ac:dyDescent="0.25">
      <c r="A473" s="11">
        <v>472</v>
      </c>
      <c r="B473" s="30"/>
      <c r="C473" s="25" t="str">
        <f t="shared" si="15"/>
        <v/>
      </c>
      <c r="D473" s="11" t="str">
        <f>IF('ACT Reading'!C473="","",IF('ACT Reading'!C473&lt;'ACT E+R to SAT EBRW'!$A$2,'ACT E+R to SAT EBRW'!$B$2,IF('ACT Reading'!C473&gt;'ACT E+R to SAT EBRW'!A$72,'ACT E+R to SAT EBRW'!B$72,VLOOKUP(C473,'ACT E+R to SAT EBRW'!A:B,2,FALSE))))</f>
        <v/>
      </c>
      <c r="E473" s="11" t="str">
        <f>IF('ACT Reading'!B473="","",interceptACTRtoPCR5712_5713+slopeACTRtoPCR5712_5713*B473)</f>
        <v/>
      </c>
      <c r="F473" s="11" t="str">
        <f>IF('ACT Reading'!B473="","", IF(E473&lt;100, 100, IF(E473&gt;200, 200, E473)))</f>
        <v/>
      </c>
      <c r="G473" s="11" t="str">
        <f t="shared" si="14"/>
        <v/>
      </c>
      <c r="H473" s="11" t="str">
        <f>IF('ACT Reading'!B473="","", IF(G473&lt;100, 100, IF(G473&gt;300, 300, G473)))</f>
        <v/>
      </c>
      <c r="I473" s="11" t="str">
        <f>IF('ACT Reading'!B473="","",'SAT EBRW to CBEST R'!$A$2+'SAT EBRW to CBEST R'!$B$2*D473)</f>
        <v/>
      </c>
      <c r="J473" s="11" t="str">
        <f>IF('ACT Reading'!B473="","", IF(I473&lt;20, 20, IF(I473&gt;80, 80, I473)))</f>
        <v/>
      </c>
    </row>
    <row r="474" spans="1:10" x14ac:dyDescent="0.25">
      <c r="A474" s="11">
        <v>473</v>
      </c>
      <c r="B474" s="30"/>
      <c r="C474" s="25" t="str">
        <f t="shared" si="15"/>
        <v/>
      </c>
      <c r="D474" s="11" t="str">
        <f>IF('ACT Reading'!C474="","",IF('ACT Reading'!C474&lt;'ACT E+R to SAT EBRW'!$A$2,'ACT E+R to SAT EBRW'!$B$2,IF('ACT Reading'!C474&gt;'ACT E+R to SAT EBRW'!A$72,'ACT E+R to SAT EBRW'!B$72,VLOOKUP(C474,'ACT E+R to SAT EBRW'!A:B,2,FALSE))))</f>
        <v/>
      </c>
      <c r="E474" s="11" t="str">
        <f>IF('ACT Reading'!B474="","",interceptACTRtoPCR5712_5713+slopeACTRtoPCR5712_5713*B474)</f>
        <v/>
      </c>
      <c r="F474" s="11" t="str">
        <f>IF('ACT Reading'!B474="","", IF(E474&lt;100, 100, IF(E474&gt;200, 200, E474)))</f>
        <v/>
      </c>
      <c r="G474" s="11" t="str">
        <f t="shared" si="14"/>
        <v/>
      </c>
      <c r="H474" s="11" t="str">
        <f>IF('ACT Reading'!B474="","", IF(G474&lt;100, 100, IF(G474&gt;300, 300, G474)))</f>
        <v/>
      </c>
      <c r="I474" s="11" t="str">
        <f>IF('ACT Reading'!B474="","",'SAT EBRW to CBEST R'!$A$2+'SAT EBRW to CBEST R'!$B$2*D474)</f>
        <v/>
      </c>
      <c r="J474" s="11" t="str">
        <f>IF('ACT Reading'!B474="","", IF(I474&lt;20, 20, IF(I474&gt;80, 80, I474)))</f>
        <v/>
      </c>
    </row>
    <row r="475" spans="1:10" x14ac:dyDescent="0.25">
      <c r="A475" s="11">
        <v>474</v>
      </c>
      <c r="B475" s="30"/>
      <c r="C475" s="25" t="str">
        <f t="shared" si="15"/>
        <v/>
      </c>
      <c r="D475" s="11" t="str">
        <f>IF('ACT Reading'!C475="","",IF('ACT Reading'!C475&lt;'ACT E+R to SAT EBRW'!$A$2,'ACT E+R to SAT EBRW'!$B$2,IF('ACT Reading'!C475&gt;'ACT E+R to SAT EBRW'!A$72,'ACT E+R to SAT EBRW'!B$72,VLOOKUP(C475,'ACT E+R to SAT EBRW'!A:B,2,FALSE))))</f>
        <v/>
      </c>
      <c r="E475" s="11" t="str">
        <f>IF('ACT Reading'!B475="","",interceptACTRtoPCR5712_5713+slopeACTRtoPCR5712_5713*B475)</f>
        <v/>
      </c>
      <c r="F475" s="11" t="str">
        <f>IF('ACT Reading'!B475="","", IF(E475&lt;100, 100, IF(E475&gt;200, 200, E475)))</f>
        <v/>
      </c>
      <c r="G475" s="11" t="str">
        <f t="shared" si="14"/>
        <v/>
      </c>
      <c r="H475" s="11" t="str">
        <f>IF('ACT Reading'!B475="","", IF(G475&lt;100, 100, IF(G475&gt;300, 300, G475)))</f>
        <v/>
      </c>
      <c r="I475" s="11" t="str">
        <f>IF('ACT Reading'!B475="","",'SAT EBRW to CBEST R'!$A$2+'SAT EBRW to CBEST R'!$B$2*D475)</f>
        <v/>
      </c>
      <c r="J475" s="11" t="str">
        <f>IF('ACT Reading'!B475="","", IF(I475&lt;20, 20, IF(I475&gt;80, 80, I475)))</f>
        <v/>
      </c>
    </row>
    <row r="476" spans="1:10" x14ac:dyDescent="0.25">
      <c r="A476" s="11">
        <v>475</v>
      </c>
      <c r="B476" s="30"/>
      <c r="C476" s="25" t="str">
        <f t="shared" si="15"/>
        <v/>
      </c>
      <c r="D476" s="11" t="str">
        <f>IF('ACT Reading'!C476="","",IF('ACT Reading'!C476&lt;'ACT E+R to SAT EBRW'!$A$2,'ACT E+R to SAT EBRW'!$B$2,IF('ACT Reading'!C476&gt;'ACT E+R to SAT EBRW'!A$72,'ACT E+R to SAT EBRW'!B$72,VLOOKUP(C476,'ACT E+R to SAT EBRW'!A:B,2,FALSE))))</f>
        <v/>
      </c>
      <c r="E476" s="11" t="str">
        <f>IF('ACT Reading'!B476="","",interceptACTRtoPCR5712_5713+slopeACTRtoPCR5712_5713*B476)</f>
        <v/>
      </c>
      <c r="F476" s="11" t="str">
        <f>IF('ACT Reading'!B476="","", IF(E476&lt;100, 100, IF(E476&gt;200, 200, E476)))</f>
        <v/>
      </c>
      <c r="G476" s="11" t="str">
        <f t="shared" si="14"/>
        <v/>
      </c>
      <c r="H476" s="11" t="str">
        <f>IF('ACT Reading'!B476="","", IF(G476&lt;100, 100, IF(G476&gt;300, 300, G476)))</f>
        <v/>
      </c>
      <c r="I476" s="11" t="str">
        <f>IF('ACT Reading'!B476="","",'SAT EBRW to CBEST R'!$A$2+'SAT EBRW to CBEST R'!$B$2*D476)</f>
        <v/>
      </c>
      <c r="J476" s="11" t="str">
        <f>IF('ACT Reading'!B476="","", IF(I476&lt;20, 20, IF(I476&gt;80, 80, I476)))</f>
        <v/>
      </c>
    </row>
    <row r="477" spans="1:10" x14ac:dyDescent="0.25">
      <c r="A477" s="11">
        <v>476</v>
      </c>
      <c r="B477" s="30"/>
      <c r="C477" s="25" t="str">
        <f t="shared" si="15"/>
        <v/>
      </c>
      <c r="D477" s="11" t="str">
        <f>IF('ACT Reading'!C477="","",IF('ACT Reading'!C477&lt;'ACT E+R to SAT EBRW'!$A$2,'ACT E+R to SAT EBRW'!$B$2,IF('ACT Reading'!C477&gt;'ACT E+R to SAT EBRW'!A$72,'ACT E+R to SAT EBRW'!B$72,VLOOKUP(C477,'ACT E+R to SAT EBRW'!A:B,2,FALSE))))</f>
        <v/>
      </c>
      <c r="E477" s="11" t="str">
        <f>IF('ACT Reading'!B477="","",interceptACTRtoPCR5712_5713+slopeACTRtoPCR5712_5713*B477)</f>
        <v/>
      </c>
      <c r="F477" s="11" t="str">
        <f>IF('ACT Reading'!B477="","", IF(E477&lt;100, 100, IF(E477&gt;200, 200, E477)))</f>
        <v/>
      </c>
      <c r="G477" s="11" t="str">
        <f t="shared" si="14"/>
        <v/>
      </c>
      <c r="H477" s="11" t="str">
        <f>IF('ACT Reading'!B477="","", IF(G477&lt;100, 100, IF(G477&gt;300, 300, G477)))</f>
        <v/>
      </c>
      <c r="I477" s="11" t="str">
        <f>IF('ACT Reading'!B477="","",'SAT EBRW to CBEST R'!$A$2+'SAT EBRW to CBEST R'!$B$2*D477)</f>
        <v/>
      </c>
      <c r="J477" s="11" t="str">
        <f>IF('ACT Reading'!B477="","", IF(I477&lt;20, 20, IF(I477&gt;80, 80, I477)))</f>
        <v/>
      </c>
    </row>
    <row r="478" spans="1:10" x14ac:dyDescent="0.25">
      <c r="A478" s="11">
        <v>477</v>
      </c>
      <c r="B478" s="30"/>
      <c r="C478" s="25" t="str">
        <f t="shared" si="15"/>
        <v/>
      </c>
      <c r="D478" s="11" t="str">
        <f>IF('ACT Reading'!C478="","",IF('ACT Reading'!C478&lt;'ACT E+R to SAT EBRW'!$A$2,'ACT E+R to SAT EBRW'!$B$2,IF('ACT Reading'!C478&gt;'ACT E+R to SAT EBRW'!A$72,'ACT E+R to SAT EBRW'!B$72,VLOOKUP(C478,'ACT E+R to SAT EBRW'!A:B,2,FALSE))))</f>
        <v/>
      </c>
      <c r="E478" s="11" t="str">
        <f>IF('ACT Reading'!B478="","",interceptACTRtoPCR5712_5713+slopeACTRtoPCR5712_5713*B478)</f>
        <v/>
      </c>
      <c r="F478" s="11" t="str">
        <f>IF('ACT Reading'!B478="","", IF(E478&lt;100, 100, IF(E478&gt;200, 200, E478)))</f>
        <v/>
      </c>
      <c r="G478" s="11" t="str">
        <f t="shared" si="14"/>
        <v/>
      </c>
      <c r="H478" s="11" t="str">
        <f>IF('ACT Reading'!B478="","", IF(G478&lt;100, 100, IF(G478&gt;300, 300, G478)))</f>
        <v/>
      </c>
      <c r="I478" s="11" t="str">
        <f>IF('ACT Reading'!B478="","",'SAT EBRW to CBEST R'!$A$2+'SAT EBRW to CBEST R'!$B$2*D478)</f>
        <v/>
      </c>
      <c r="J478" s="11" t="str">
        <f>IF('ACT Reading'!B478="","", IF(I478&lt;20, 20, IF(I478&gt;80, 80, I478)))</f>
        <v/>
      </c>
    </row>
    <row r="479" spans="1:10" x14ac:dyDescent="0.25">
      <c r="A479" s="11">
        <v>478</v>
      </c>
      <c r="B479" s="30"/>
      <c r="C479" s="25" t="str">
        <f t="shared" si="15"/>
        <v/>
      </c>
      <c r="D479" s="11" t="str">
        <f>IF('ACT Reading'!C479="","",IF('ACT Reading'!C479&lt;'ACT E+R to SAT EBRW'!$A$2,'ACT E+R to SAT EBRW'!$B$2,IF('ACT Reading'!C479&gt;'ACT E+R to SAT EBRW'!A$72,'ACT E+R to SAT EBRW'!B$72,VLOOKUP(C479,'ACT E+R to SAT EBRW'!A:B,2,FALSE))))</f>
        <v/>
      </c>
      <c r="E479" s="11" t="str">
        <f>IF('ACT Reading'!B479="","",interceptACTRtoPCR5712_5713+slopeACTRtoPCR5712_5713*B479)</f>
        <v/>
      </c>
      <c r="F479" s="11" t="str">
        <f>IF('ACT Reading'!B479="","", IF(E479&lt;100, 100, IF(E479&gt;200, 200, E479)))</f>
        <v/>
      </c>
      <c r="G479" s="11" t="str">
        <f t="shared" si="14"/>
        <v/>
      </c>
      <c r="H479" s="11" t="str">
        <f>IF('ACT Reading'!B479="","", IF(G479&lt;100, 100, IF(G479&gt;300, 300, G479)))</f>
        <v/>
      </c>
      <c r="I479" s="11" t="str">
        <f>IF('ACT Reading'!B479="","",'SAT EBRW to CBEST R'!$A$2+'SAT EBRW to CBEST R'!$B$2*D479)</f>
        <v/>
      </c>
      <c r="J479" s="11" t="str">
        <f>IF('ACT Reading'!B479="","", IF(I479&lt;20, 20, IF(I479&gt;80, 80, I479)))</f>
        <v/>
      </c>
    </row>
    <row r="480" spans="1:10" x14ac:dyDescent="0.25">
      <c r="A480" s="11">
        <v>479</v>
      </c>
      <c r="B480" s="30"/>
      <c r="C480" s="25" t="str">
        <f t="shared" si="15"/>
        <v/>
      </c>
      <c r="D480" s="11" t="str">
        <f>IF('ACT Reading'!C480="","",IF('ACT Reading'!C480&lt;'ACT E+R to SAT EBRW'!$A$2,'ACT E+R to SAT EBRW'!$B$2,IF('ACT Reading'!C480&gt;'ACT E+R to SAT EBRW'!A$72,'ACT E+R to SAT EBRW'!B$72,VLOOKUP(C480,'ACT E+R to SAT EBRW'!A:B,2,FALSE))))</f>
        <v/>
      </c>
      <c r="E480" s="11" t="str">
        <f>IF('ACT Reading'!B480="","",interceptACTRtoPCR5712_5713+slopeACTRtoPCR5712_5713*B480)</f>
        <v/>
      </c>
      <c r="F480" s="11" t="str">
        <f>IF('ACT Reading'!B480="","", IF(E480&lt;100, 100, IF(E480&gt;200, 200, E480)))</f>
        <v/>
      </c>
      <c r="G480" s="11" t="str">
        <f t="shared" si="14"/>
        <v/>
      </c>
      <c r="H480" s="11" t="str">
        <f>IF('ACT Reading'!B480="","", IF(G480&lt;100, 100, IF(G480&gt;300, 300, G480)))</f>
        <v/>
      </c>
      <c r="I480" s="11" t="str">
        <f>IF('ACT Reading'!B480="","",'SAT EBRW to CBEST R'!$A$2+'SAT EBRW to CBEST R'!$B$2*D480)</f>
        <v/>
      </c>
      <c r="J480" s="11" t="str">
        <f>IF('ACT Reading'!B480="","", IF(I480&lt;20, 20, IF(I480&gt;80, 80, I480)))</f>
        <v/>
      </c>
    </row>
    <row r="481" spans="1:10" x14ac:dyDescent="0.25">
      <c r="A481" s="11">
        <v>480</v>
      </c>
      <c r="B481" s="30"/>
      <c r="C481" s="25" t="str">
        <f t="shared" si="15"/>
        <v/>
      </c>
      <c r="D481" s="11" t="str">
        <f>IF('ACT Reading'!C481="","",IF('ACT Reading'!C481&lt;'ACT E+R to SAT EBRW'!$A$2,'ACT E+R to SAT EBRW'!$B$2,IF('ACT Reading'!C481&gt;'ACT E+R to SAT EBRW'!A$72,'ACT E+R to SAT EBRW'!B$72,VLOOKUP(C481,'ACT E+R to SAT EBRW'!A:B,2,FALSE))))</f>
        <v/>
      </c>
      <c r="E481" s="11" t="str">
        <f>IF('ACT Reading'!B481="","",interceptACTRtoPCR5712_5713+slopeACTRtoPCR5712_5713*B481)</f>
        <v/>
      </c>
      <c r="F481" s="11" t="str">
        <f>IF('ACT Reading'!B481="","", IF(E481&lt;100, 100, IF(E481&gt;200, 200, E481)))</f>
        <v/>
      </c>
      <c r="G481" s="11" t="str">
        <f t="shared" si="14"/>
        <v/>
      </c>
      <c r="H481" s="11" t="str">
        <f>IF('ACT Reading'!B481="","", IF(G481&lt;100, 100, IF(G481&gt;300, 300, G481)))</f>
        <v/>
      </c>
      <c r="I481" s="11" t="str">
        <f>IF('ACT Reading'!B481="","",'SAT EBRW to CBEST R'!$A$2+'SAT EBRW to CBEST R'!$B$2*D481)</f>
        <v/>
      </c>
      <c r="J481" s="11" t="str">
        <f>IF('ACT Reading'!B481="","", IF(I481&lt;20, 20, IF(I481&gt;80, 80, I481)))</f>
        <v/>
      </c>
    </row>
    <row r="482" spans="1:10" x14ac:dyDescent="0.25">
      <c r="A482" s="11">
        <v>481</v>
      </c>
      <c r="B482" s="30"/>
      <c r="C482" s="25" t="str">
        <f t="shared" si="15"/>
        <v/>
      </c>
      <c r="D482" s="11" t="str">
        <f>IF('ACT Reading'!C482="","",IF('ACT Reading'!C482&lt;'ACT E+R to SAT EBRW'!$A$2,'ACT E+R to SAT EBRW'!$B$2,IF('ACT Reading'!C482&gt;'ACT E+R to SAT EBRW'!A$72,'ACT E+R to SAT EBRW'!B$72,VLOOKUP(C482,'ACT E+R to SAT EBRW'!A:B,2,FALSE))))</f>
        <v/>
      </c>
      <c r="E482" s="11" t="str">
        <f>IF('ACT Reading'!B482="","",interceptACTRtoPCR5712_5713+slopeACTRtoPCR5712_5713*B482)</f>
        <v/>
      </c>
      <c r="F482" s="11" t="str">
        <f>IF('ACT Reading'!B482="","", IF(E482&lt;100, 100, IF(E482&gt;200, 200, E482)))</f>
        <v/>
      </c>
      <c r="G482" s="11" t="str">
        <f t="shared" si="14"/>
        <v/>
      </c>
      <c r="H482" s="11" t="str">
        <f>IF('ACT Reading'!B482="","", IF(G482&lt;100, 100, IF(G482&gt;300, 300, G482)))</f>
        <v/>
      </c>
      <c r="I482" s="11" t="str">
        <f>IF('ACT Reading'!B482="","",'SAT EBRW to CBEST R'!$A$2+'SAT EBRW to CBEST R'!$B$2*D482)</f>
        <v/>
      </c>
      <c r="J482" s="11" t="str">
        <f>IF('ACT Reading'!B482="","", IF(I482&lt;20, 20, IF(I482&gt;80, 80, I482)))</f>
        <v/>
      </c>
    </row>
    <row r="483" spans="1:10" x14ac:dyDescent="0.25">
      <c r="A483" s="11">
        <v>482</v>
      </c>
      <c r="B483" s="30"/>
      <c r="C483" s="25" t="str">
        <f t="shared" si="15"/>
        <v/>
      </c>
      <c r="D483" s="11" t="str">
        <f>IF('ACT Reading'!C483="","",IF('ACT Reading'!C483&lt;'ACT E+R to SAT EBRW'!$A$2,'ACT E+R to SAT EBRW'!$B$2,IF('ACT Reading'!C483&gt;'ACT E+R to SAT EBRW'!A$72,'ACT E+R to SAT EBRW'!B$72,VLOOKUP(C483,'ACT E+R to SAT EBRW'!A:B,2,FALSE))))</f>
        <v/>
      </c>
      <c r="E483" s="11" t="str">
        <f>IF('ACT Reading'!B483="","",interceptACTRtoPCR5712_5713+slopeACTRtoPCR5712_5713*B483)</f>
        <v/>
      </c>
      <c r="F483" s="11" t="str">
        <f>IF('ACT Reading'!B483="","", IF(E483&lt;100, 100, IF(E483&gt;200, 200, E483)))</f>
        <v/>
      </c>
      <c r="G483" s="11" t="str">
        <f t="shared" si="14"/>
        <v/>
      </c>
      <c r="H483" s="11" t="str">
        <f>IF('ACT Reading'!B483="","", IF(G483&lt;100, 100, IF(G483&gt;300, 300, G483)))</f>
        <v/>
      </c>
      <c r="I483" s="11" t="str">
        <f>IF('ACT Reading'!B483="","",'SAT EBRW to CBEST R'!$A$2+'SAT EBRW to CBEST R'!$B$2*D483)</f>
        <v/>
      </c>
      <c r="J483" s="11" t="str">
        <f>IF('ACT Reading'!B483="","", IF(I483&lt;20, 20, IF(I483&gt;80, 80, I483)))</f>
        <v/>
      </c>
    </row>
    <row r="484" spans="1:10" x14ac:dyDescent="0.25">
      <c r="A484" s="11">
        <v>483</v>
      </c>
      <c r="B484" s="30"/>
      <c r="C484" s="25" t="str">
        <f t="shared" si="15"/>
        <v/>
      </c>
      <c r="D484" s="11" t="str">
        <f>IF('ACT Reading'!C484="","",IF('ACT Reading'!C484&lt;'ACT E+R to SAT EBRW'!$A$2,'ACT E+R to SAT EBRW'!$B$2,IF('ACT Reading'!C484&gt;'ACT E+R to SAT EBRW'!A$72,'ACT E+R to SAT EBRW'!B$72,VLOOKUP(C484,'ACT E+R to SAT EBRW'!A:B,2,FALSE))))</f>
        <v/>
      </c>
      <c r="E484" s="11" t="str">
        <f>IF('ACT Reading'!B484="","",interceptACTRtoPCR5712_5713+slopeACTRtoPCR5712_5713*B484)</f>
        <v/>
      </c>
      <c r="F484" s="11" t="str">
        <f>IF('ACT Reading'!B484="","", IF(E484&lt;100, 100, IF(E484&gt;200, 200, E484)))</f>
        <v/>
      </c>
      <c r="G484" s="11" t="str">
        <f t="shared" si="14"/>
        <v/>
      </c>
      <c r="H484" s="11" t="str">
        <f>IF('ACT Reading'!B484="","", IF(G484&lt;100, 100, IF(G484&gt;300, 300, G484)))</f>
        <v/>
      </c>
      <c r="I484" s="11" t="str">
        <f>IF('ACT Reading'!B484="","",'SAT EBRW to CBEST R'!$A$2+'SAT EBRW to CBEST R'!$B$2*D484)</f>
        <v/>
      </c>
      <c r="J484" s="11" t="str">
        <f>IF('ACT Reading'!B484="","", IF(I484&lt;20, 20, IF(I484&gt;80, 80, I484)))</f>
        <v/>
      </c>
    </row>
    <row r="485" spans="1:10" x14ac:dyDescent="0.25">
      <c r="A485" s="11">
        <v>484</v>
      </c>
      <c r="B485" s="30"/>
      <c r="C485" s="25" t="str">
        <f t="shared" si="15"/>
        <v/>
      </c>
      <c r="D485" s="11" t="str">
        <f>IF('ACT Reading'!C485="","",IF('ACT Reading'!C485&lt;'ACT E+R to SAT EBRW'!$A$2,'ACT E+R to SAT EBRW'!$B$2,IF('ACT Reading'!C485&gt;'ACT E+R to SAT EBRW'!A$72,'ACT E+R to SAT EBRW'!B$72,VLOOKUP(C485,'ACT E+R to SAT EBRW'!A:B,2,FALSE))))</f>
        <v/>
      </c>
      <c r="E485" s="11" t="str">
        <f>IF('ACT Reading'!B485="","",interceptACTRtoPCR5712_5713+slopeACTRtoPCR5712_5713*B485)</f>
        <v/>
      </c>
      <c r="F485" s="11" t="str">
        <f>IF('ACT Reading'!B485="","", IF(E485&lt;100, 100, IF(E485&gt;200, 200, E485)))</f>
        <v/>
      </c>
      <c r="G485" s="11" t="str">
        <f t="shared" si="14"/>
        <v/>
      </c>
      <c r="H485" s="11" t="str">
        <f>IF('ACT Reading'!B485="","", IF(G485&lt;100, 100, IF(G485&gt;300, 300, G485)))</f>
        <v/>
      </c>
      <c r="I485" s="11" t="str">
        <f>IF('ACT Reading'!B485="","",'SAT EBRW to CBEST R'!$A$2+'SAT EBRW to CBEST R'!$B$2*D485)</f>
        <v/>
      </c>
      <c r="J485" s="11" t="str">
        <f>IF('ACT Reading'!B485="","", IF(I485&lt;20, 20, IF(I485&gt;80, 80, I485)))</f>
        <v/>
      </c>
    </row>
    <row r="486" spans="1:10" x14ac:dyDescent="0.25">
      <c r="A486" s="11">
        <v>485</v>
      </c>
      <c r="B486" s="30"/>
      <c r="C486" s="25" t="str">
        <f t="shared" si="15"/>
        <v/>
      </c>
      <c r="D486" s="11" t="str">
        <f>IF('ACT Reading'!C486="","",IF('ACT Reading'!C486&lt;'ACT E+R to SAT EBRW'!$A$2,'ACT E+R to SAT EBRW'!$B$2,IF('ACT Reading'!C486&gt;'ACT E+R to SAT EBRW'!A$72,'ACT E+R to SAT EBRW'!B$72,VLOOKUP(C486,'ACT E+R to SAT EBRW'!A:B,2,FALSE))))</f>
        <v/>
      </c>
      <c r="E486" s="11" t="str">
        <f>IF('ACT Reading'!B486="","",interceptACTRtoPCR5712_5713+slopeACTRtoPCR5712_5713*B486)</f>
        <v/>
      </c>
      <c r="F486" s="11" t="str">
        <f>IF('ACT Reading'!B486="","", IF(E486&lt;100, 100, IF(E486&gt;200, 200, E486)))</f>
        <v/>
      </c>
      <c r="G486" s="11" t="str">
        <f t="shared" si="14"/>
        <v/>
      </c>
      <c r="H486" s="11" t="str">
        <f>IF('ACT Reading'!B486="","", IF(G486&lt;100, 100, IF(G486&gt;300, 300, G486)))</f>
        <v/>
      </c>
      <c r="I486" s="11" t="str">
        <f>IF('ACT Reading'!B486="","",'SAT EBRW to CBEST R'!$A$2+'SAT EBRW to CBEST R'!$B$2*D486)</f>
        <v/>
      </c>
      <c r="J486" s="11" t="str">
        <f>IF('ACT Reading'!B486="","", IF(I486&lt;20, 20, IF(I486&gt;80, 80, I486)))</f>
        <v/>
      </c>
    </row>
    <row r="487" spans="1:10" x14ac:dyDescent="0.25">
      <c r="A487" s="11">
        <v>486</v>
      </c>
      <c r="B487" s="30"/>
      <c r="C487" s="25" t="str">
        <f t="shared" si="15"/>
        <v/>
      </c>
      <c r="D487" s="11" t="str">
        <f>IF('ACT Reading'!C487="","",IF('ACT Reading'!C487&lt;'ACT E+R to SAT EBRW'!$A$2,'ACT E+R to SAT EBRW'!$B$2,IF('ACT Reading'!C487&gt;'ACT E+R to SAT EBRW'!A$72,'ACT E+R to SAT EBRW'!B$72,VLOOKUP(C487,'ACT E+R to SAT EBRW'!A:B,2,FALSE))))</f>
        <v/>
      </c>
      <c r="E487" s="11" t="str">
        <f>IF('ACT Reading'!B487="","",interceptACTRtoPCR5712_5713+slopeACTRtoPCR5712_5713*B487)</f>
        <v/>
      </c>
      <c r="F487" s="11" t="str">
        <f>IF('ACT Reading'!B487="","", IF(E487&lt;100, 100, IF(E487&gt;200, 200, E487)))</f>
        <v/>
      </c>
      <c r="G487" s="11" t="str">
        <f t="shared" si="14"/>
        <v/>
      </c>
      <c r="H487" s="11" t="str">
        <f>IF('ACT Reading'!B487="","", IF(G487&lt;100, 100, IF(G487&gt;300, 300, G487)))</f>
        <v/>
      </c>
      <c r="I487" s="11" t="str">
        <f>IF('ACT Reading'!B487="","",'SAT EBRW to CBEST R'!$A$2+'SAT EBRW to CBEST R'!$B$2*D487)</f>
        <v/>
      </c>
      <c r="J487" s="11" t="str">
        <f>IF('ACT Reading'!B487="","", IF(I487&lt;20, 20, IF(I487&gt;80, 80, I487)))</f>
        <v/>
      </c>
    </row>
    <row r="488" spans="1:10" x14ac:dyDescent="0.25">
      <c r="A488" s="11">
        <v>487</v>
      </c>
      <c r="B488" s="30"/>
      <c r="C488" s="25" t="str">
        <f t="shared" si="15"/>
        <v/>
      </c>
      <c r="D488" s="11" t="str">
        <f>IF('ACT Reading'!C488="","",IF('ACT Reading'!C488&lt;'ACT E+R to SAT EBRW'!$A$2,'ACT E+R to SAT EBRW'!$B$2,IF('ACT Reading'!C488&gt;'ACT E+R to SAT EBRW'!A$72,'ACT E+R to SAT EBRW'!B$72,VLOOKUP(C488,'ACT E+R to SAT EBRW'!A:B,2,FALSE))))</f>
        <v/>
      </c>
      <c r="E488" s="11" t="str">
        <f>IF('ACT Reading'!B488="","",interceptACTRtoPCR5712_5713+slopeACTRtoPCR5712_5713*B488)</f>
        <v/>
      </c>
      <c r="F488" s="11" t="str">
        <f>IF('ACT Reading'!B488="","", IF(E488&lt;100, 100, IF(E488&gt;200, 200, E488)))</f>
        <v/>
      </c>
      <c r="G488" s="11" t="str">
        <f t="shared" si="14"/>
        <v/>
      </c>
      <c r="H488" s="11" t="str">
        <f>IF('ACT Reading'!B488="","", IF(G488&lt;100, 100, IF(G488&gt;300, 300, G488)))</f>
        <v/>
      </c>
      <c r="I488" s="11" t="str">
        <f>IF('ACT Reading'!B488="","",'SAT EBRW to CBEST R'!$A$2+'SAT EBRW to CBEST R'!$B$2*D488)</f>
        <v/>
      </c>
      <c r="J488" s="11" t="str">
        <f>IF('ACT Reading'!B488="","", IF(I488&lt;20, 20, IF(I488&gt;80, 80, I488)))</f>
        <v/>
      </c>
    </row>
    <row r="489" spans="1:10" x14ac:dyDescent="0.25">
      <c r="A489" s="11">
        <v>488</v>
      </c>
      <c r="B489" s="30"/>
      <c r="C489" s="25" t="str">
        <f t="shared" si="15"/>
        <v/>
      </c>
      <c r="D489" s="11" t="str">
        <f>IF('ACT Reading'!C489="","",IF('ACT Reading'!C489&lt;'ACT E+R to SAT EBRW'!$A$2,'ACT E+R to SAT EBRW'!$B$2,IF('ACT Reading'!C489&gt;'ACT E+R to SAT EBRW'!A$72,'ACT E+R to SAT EBRW'!B$72,VLOOKUP(C489,'ACT E+R to SAT EBRW'!A:B,2,FALSE))))</f>
        <v/>
      </c>
      <c r="E489" s="11" t="str">
        <f>IF('ACT Reading'!B489="","",interceptACTRtoPCR5712_5713+slopeACTRtoPCR5712_5713*B489)</f>
        <v/>
      </c>
      <c r="F489" s="11" t="str">
        <f>IF('ACT Reading'!B489="","", IF(E489&lt;100, 100, IF(E489&gt;200, 200, E489)))</f>
        <v/>
      </c>
      <c r="G489" s="11" t="str">
        <f t="shared" si="14"/>
        <v/>
      </c>
      <c r="H489" s="11" t="str">
        <f>IF('ACT Reading'!B489="","", IF(G489&lt;100, 100, IF(G489&gt;300, 300, G489)))</f>
        <v/>
      </c>
      <c r="I489" s="11" t="str">
        <f>IF('ACT Reading'!B489="","",'SAT EBRW to CBEST R'!$A$2+'SAT EBRW to CBEST R'!$B$2*D489)</f>
        <v/>
      </c>
      <c r="J489" s="11" t="str">
        <f>IF('ACT Reading'!B489="","", IF(I489&lt;20, 20, IF(I489&gt;80, 80, I489)))</f>
        <v/>
      </c>
    </row>
    <row r="490" spans="1:10" x14ac:dyDescent="0.25">
      <c r="A490" s="11">
        <v>489</v>
      </c>
      <c r="B490" s="30"/>
      <c r="C490" s="25" t="str">
        <f t="shared" si="15"/>
        <v/>
      </c>
      <c r="D490" s="11" t="str">
        <f>IF('ACT Reading'!C490="","",IF('ACT Reading'!C490&lt;'ACT E+R to SAT EBRW'!$A$2,'ACT E+R to SAT EBRW'!$B$2,IF('ACT Reading'!C490&gt;'ACT E+R to SAT EBRW'!A$72,'ACT E+R to SAT EBRW'!B$72,VLOOKUP(C490,'ACT E+R to SAT EBRW'!A:B,2,FALSE))))</f>
        <v/>
      </c>
      <c r="E490" s="11" t="str">
        <f>IF('ACT Reading'!B490="","",interceptACTRtoPCR5712_5713+slopeACTRtoPCR5712_5713*B490)</f>
        <v/>
      </c>
      <c r="F490" s="11" t="str">
        <f>IF('ACT Reading'!B490="","", IF(E490&lt;100, 100, IF(E490&gt;200, 200, E490)))</f>
        <v/>
      </c>
      <c r="G490" s="11" t="str">
        <f t="shared" si="14"/>
        <v/>
      </c>
      <c r="H490" s="11" t="str">
        <f>IF('ACT Reading'!B490="","", IF(G490&lt;100, 100, IF(G490&gt;300, 300, G490)))</f>
        <v/>
      </c>
      <c r="I490" s="11" t="str">
        <f>IF('ACT Reading'!B490="","",'SAT EBRW to CBEST R'!$A$2+'SAT EBRW to CBEST R'!$B$2*D490)</f>
        <v/>
      </c>
      <c r="J490" s="11" t="str">
        <f>IF('ACT Reading'!B490="","", IF(I490&lt;20, 20, IF(I490&gt;80, 80, I490)))</f>
        <v/>
      </c>
    </row>
    <row r="491" spans="1:10" x14ac:dyDescent="0.25">
      <c r="A491" s="11">
        <v>490</v>
      </c>
      <c r="B491" s="30"/>
      <c r="C491" s="25" t="str">
        <f t="shared" si="15"/>
        <v/>
      </c>
      <c r="D491" s="11" t="str">
        <f>IF('ACT Reading'!C491="","",IF('ACT Reading'!C491&lt;'ACT E+R to SAT EBRW'!$A$2,'ACT E+R to SAT EBRW'!$B$2,IF('ACT Reading'!C491&gt;'ACT E+R to SAT EBRW'!A$72,'ACT E+R to SAT EBRW'!B$72,VLOOKUP(C491,'ACT E+R to SAT EBRW'!A:B,2,FALSE))))</f>
        <v/>
      </c>
      <c r="E491" s="11" t="str">
        <f>IF('ACT Reading'!B491="","",interceptACTRtoPCR5712_5713+slopeACTRtoPCR5712_5713*B491)</f>
        <v/>
      </c>
      <c r="F491" s="11" t="str">
        <f>IF('ACT Reading'!B491="","", IF(E491&lt;100, 100, IF(E491&gt;200, 200, E491)))</f>
        <v/>
      </c>
      <c r="G491" s="11" t="str">
        <f t="shared" si="14"/>
        <v/>
      </c>
      <c r="H491" s="11" t="str">
        <f>IF('ACT Reading'!B491="","", IF(G491&lt;100, 100, IF(G491&gt;300, 300, G491)))</f>
        <v/>
      </c>
      <c r="I491" s="11" t="str">
        <f>IF('ACT Reading'!B491="","",'SAT EBRW to CBEST R'!$A$2+'SAT EBRW to CBEST R'!$B$2*D491)</f>
        <v/>
      </c>
      <c r="J491" s="11" t="str">
        <f>IF('ACT Reading'!B491="","", IF(I491&lt;20, 20, IF(I491&gt;80, 80, I491)))</f>
        <v/>
      </c>
    </row>
    <row r="492" spans="1:10" x14ac:dyDescent="0.25">
      <c r="A492" s="11">
        <v>491</v>
      </c>
      <c r="B492" s="30"/>
      <c r="C492" s="25" t="str">
        <f t="shared" si="15"/>
        <v/>
      </c>
      <c r="D492" s="11" t="str">
        <f>IF('ACT Reading'!C492="","",IF('ACT Reading'!C492&lt;'ACT E+R to SAT EBRW'!$A$2,'ACT E+R to SAT EBRW'!$B$2,IF('ACT Reading'!C492&gt;'ACT E+R to SAT EBRW'!A$72,'ACT E+R to SAT EBRW'!B$72,VLOOKUP(C492,'ACT E+R to SAT EBRW'!A:B,2,FALSE))))</f>
        <v/>
      </c>
      <c r="E492" s="11" t="str">
        <f>IF('ACT Reading'!B492="","",interceptACTRtoPCR5712_5713+slopeACTRtoPCR5712_5713*B492)</f>
        <v/>
      </c>
      <c r="F492" s="11" t="str">
        <f>IF('ACT Reading'!B492="","", IF(E492&lt;100, 100, IF(E492&gt;200, 200, E492)))</f>
        <v/>
      </c>
      <c r="G492" s="11" t="str">
        <f t="shared" si="14"/>
        <v/>
      </c>
      <c r="H492" s="11" t="str">
        <f>IF('ACT Reading'!B492="","", IF(G492&lt;100, 100, IF(G492&gt;300, 300, G492)))</f>
        <v/>
      </c>
      <c r="I492" s="11" t="str">
        <f>IF('ACT Reading'!B492="","",'SAT EBRW to CBEST R'!$A$2+'SAT EBRW to CBEST R'!$B$2*D492)</f>
        <v/>
      </c>
      <c r="J492" s="11" t="str">
        <f>IF('ACT Reading'!B492="","", IF(I492&lt;20, 20, IF(I492&gt;80, 80, I492)))</f>
        <v/>
      </c>
    </row>
    <row r="493" spans="1:10" x14ac:dyDescent="0.25">
      <c r="A493" s="11">
        <v>492</v>
      </c>
      <c r="B493" s="30"/>
      <c r="C493" s="25" t="str">
        <f t="shared" si="15"/>
        <v/>
      </c>
      <c r="D493" s="11" t="str">
        <f>IF('ACT Reading'!C493="","",IF('ACT Reading'!C493&lt;'ACT E+R to SAT EBRW'!$A$2,'ACT E+R to SAT EBRW'!$B$2,IF('ACT Reading'!C493&gt;'ACT E+R to SAT EBRW'!A$72,'ACT E+R to SAT EBRW'!B$72,VLOOKUP(C493,'ACT E+R to SAT EBRW'!A:B,2,FALSE))))</f>
        <v/>
      </c>
      <c r="E493" s="11" t="str">
        <f>IF('ACT Reading'!B493="","",interceptACTRtoPCR5712_5713+slopeACTRtoPCR5712_5713*B493)</f>
        <v/>
      </c>
      <c r="F493" s="11" t="str">
        <f>IF('ACT Reading'!B493="","", IF(E493&lt;100, 100, IF(E493&gt;200, 200, E493)))</f>
        <v/>
      </c>
      <c r="G493" s="11" t="str">
        <f t="shared" si="14"/>
        <v/>
      </c>
      <c r="H493" s="11" t="str">
        <f>IF('ACT Reading'!B493="","", IF(G493&lt;100, 100, IF(G493&gt;300, 300, G493)))</f>
        <v/>
      </c>
      <c r="I493" s="11" t="str">
        <f>IF('ACT Reading'!B493="","",'SAT EBRW to CBEST R'!$A$2+'SAT EBRW to CBEST R'!$B$2*D493)</f>
        <v/>
      </c>
      <c r="J493" s="11" t="str">
        <f>IF('ACT Reading'!B493="","", IF(I493&lt;20, 20, IF(I493&gt;80, 80, I493)))</f>
        <v/>
      </c>
    </row>
    <row r="494" spans="1:10" x14ac:dyDescent="0.25">
      <c r="A494" s="11">
        <v>493</v>
      </c>
      <c r="B494" s="30"/>
      <c r="C494" s="25" t="str">
        <f t="shared" si="15"/>
        <v/>
      </c>
      <c r="D494" s="11" t="str">
        <f>IF('ACT Reading'!C494="","",IF('ACT Reading'!C494&lt;'ACT E+R to SAT EBRW'!$A$2,'ACT E+R to SAT EBRW'!$B$2,IF('ACT Reading'!C494&gt;'ACT E+R to SAT EBRW'!A$72,'ACT E+R to SAT EBRW'!B$72,VLOOKUP(C494,'ACT E+R to SAT EBRW'!A:B,2,FALSE))))</f>
        <v/>
      </c>
      <c r="E494" s="11" t="str">
        <f>IF('ACT Reading'!B494="","",interceptACTRtoPCR5712_5713+slopeACTRtoPCR5712_5713*B494)</f>
        <v/>
      </c>
      <c r="F494" s="11" t="str">
        <f>IF('ACT Reading'!B494="","", IF(E494&lt;100, 100, IF(E494&gt;200, 200, E494)))</f>
        <v/>
      </c>
      <c r="G494" s="11" t="str">
        <f t="shared" si="14"/>
        <v/>
      </c>
      <c r="H494" s="11" t="str">
        <f>IF('ACT Reading'!B494="","", IF(G494&lt;100, 100, IF(G494&gt;300, 300, G494)))</f>
        <v/>
      </c>
      <c r="I494" s="11" t="str">
        <f>IF('ACT Reading'!B494="","",'SAT EBRW to CBEST R'!$A$2+'SAT EBRW to CBEST R'!$B$2*D494)</f>
        <v/>
      </c>
      <c r="J494" s="11" t="str">
        <f>IF('ACT Reading'!B494="","", IF(I494&lt;20, 20, IF(I494&gt;80, 80, I494)))</f>
        <v/>
      </c>
    </row>
    <row r="495" spans="1:10" x14ac:dyDescent="0.25">
      <c r="A495" s="11">
        <v>494</v>
      </c>
      <c r="B495" s="30"/>
      <c r="C495" s="25" t="str">
        <f t="shared" si="15"/>
        <v/>
      </c>
      <c r="D495" s="11" t="str">
        <f>IF('ACT Reading'!C495="","",IF('ACT Reading'!C495&lt;'ACT E+R to SAT EBRW'!$A$2,'ACT E+R to SAT EBRW'!$B$2,IF('ACT Reading'!C495&gt;'ACT E+R to SAT EBRW'!A$72,'ACT E+R to SAT EBRW'!B$72,VLOOKUP(C495,'ACT E+R to SAT EBRW'!A:B,2,FALSE))))</f>
        <v/>
      </c>
      <c r="E495" s="11" t="str">
        <f>IF('ACT Reading'!B495="","",interceptACTRtoPCR5712_5713+slopeACTRtoPCR5712_5713*B495)</f>
        <v/>
      </c>
      <c r="F495" s="11" t="str">
        <f>IF('ACT Reading'!B495="","", IF(E495&lt;100, 100, IF(E495&gt;200, 200, E495)))</f>
        <v/>
      </c>
      <c r="G495" s="11" t="str">
        <f t="shared" si="14"/>
        <v/>
      </c>
      <c r="H495" s="11" t="str">
        <f>IF('ACT Reading'!B495="","", IF(G495&lt;100, 100, IF(G495&gt;300, 300, G495)))</f>
        <v/>
      </c>
      <c r="I495" s="11" t="str">
        <f>IF('ACT Reading'!B495="","",'SAT EBRW to CBEST R'!$A$2+'SAT EBRW to CBEST R'!$B$2*D495)</f>
        <v/>
      </c>
      <c r="J495" s="11" t="str">
        <f>IF('ACT Reading'!B495="","", IF(I495&lt;20, 20, IF(I495&gt;80, 80, I495)))</f>
        <v/>
      </c>
    </row>
    <row r="496" spans="1:10" x14ac:dyDescent="0.25">
      <c r="A496" s="11">
        <v>495</v>
      </c>
      <c r="B496" s="30"/>
      <c r="C496" s="25" t="str">
        <f t="shared" si="15"/>
        <v/>
      </c>
      <c r="D496" s="11" t="str">
        <f>IF('ACT Reading'!C496="","",IF('ACT Reading'!C496&lt;'ACT E+R to SAT EBRW'!$A$2,'ACT E+R to SAT EBRW'!$B$2,IF('ACT Reading'!C496&gt;'ACT E+R to SAT EBRW'!A$72,'ACT E+R to SAT EBRW'!B$72,VLOOKUP(C496,'ACT E+R to SAT EBRW'!A:B,2,FALSE))))</f>
        <v/>
      </c>
      <c r="E496" s="11" t="str">
        <f>IF('ACT Reading'!B496="","",interceptACTRtoPCR5712_5713+slopeACTRtoPCR5712_5713*B496)</f>
        <v/>
      </c>
      <c r="F496" s="11" t="str">
        <f>IF('ACT Reading'!B496="","", IF(E496&lt;100, 100, IF(E496&gt;200, 200, E496)))</f>
        <v/>
      </c>
      <c r="G496" s="11" t="str">
        <f t="shared" si="14"/>
        <v/>
      </c>
      <c r="H496" s="11" t="str">
        <f>IF('ACT Reading'!B496="","", IF(G496&lt;100, 100, IF(G496&gt;300, 300, G496)))</f>
        <v/>
      </c>
      <c r="I496" s="11" t="str">
        <f>IF('ACT Reading'!B496="","",'SAT EBRW to CBEST R'!$A$2+'SAT EBRW to CBEST R'!$B$2*D496)</f>
        <v/>
      </c>
      <c r="J496" s="11" t="str">
        <f>IF('ACT Reading'!B496="","", IF(I496&lt;20, 20, IF(I496&gt;80, 80, I496)))</f>
        <v/>
      </c>
    </row>
    <row r="497" spans="1:10" x14ac:dyDescent="0.25">
      <c r="A497" s="11">
        <v>496</v>
      </c>
      <c r="B497" s="30"/>
      <c r="C497" s="25" t="str">
        <f t="shared" si="15"/>
        <v/>
      </c>
      <c r="D497" s="11" t="str">
        <f>IF('ACT Reading'!C497="","",IF('ACT Reading'!C497&lt;'ACT E+R to SAT EBRW'!$A$2,'ACT E+R to SAT EBRW'!$B$2,IF('ACT Reading'!C497&gt;'ACT E+R to SAT EBRW'!A$72,'ACT E+R to SAT EBRW'!B$72,VLOOKUP(C497,'ACT E+R to SAT EBRW'!A:B,2,FALSE))))</f>
        <v/>
      </c>
      <c r="E497" s="11" t="str">
        <f>IF('ACT Reading'!B497="","",interceptACTRtoPCR5712_5713+slopeACTRtoPCR5712_5713*B497)</f>
        <v/>
      </c>
      <c r="F497" s="11" t="str">
        <f>IF('ACT Reading'!B497="","", IF(E497&lt;100, 100, IF(E497&gt;200, 200, E497)))</f>
        <v/>
      </c>
      <c r="G497" s="11" t="str">
        <f t="shared" si="14"/>
        <v/>
      </c>
      <c r="H497" s="11" t="str">
        <f>IF('ACT Reading'!B497="","", IF(G497&lt;100, 100, IF(G497&gt;300, 300, G497)))</f>
        <v/>
      </c>
      <c r="I497" s="11" t="str">
        <f>IF('ACT Reading'!B497="","",'SAT EBRW to CBEST R'!$A$2+'SAT EBRW to CBEST R'!$B$2*D497)</f>
        <v/>
      </c>
      <c r="J497" s="11" t="str">
        <f>IF('ACT Reading'!B497="","", IF(I497&lt;20, 20, IF(I497&gt;80, 80, I497)))</f>
        <v/>
      </c>
    </row>
    <row r="498" spans="1:10" x14ac:dyDescent="0.25">
      <c r="A498" s="11">
        <v>497</v>
      </c>
      <c r="B498" s="30"/>
      <c r="C498" s="25" t="str">
        <f t="shared" si="15"/>
        <v/>
      </c>
      <c r="D498" s="11" t="str">
        <f>IF('ACT Reading'!C498="","",IF('ACT Reading'!C498&lt;'ACT E+R to SAT EBRW'!$A$2,'ACT E+R to SAT EBRW'!$B$2,IF('ACT Reading'!C498&gt;'ACT E+R to SAT EBRW'!A$72,'ACT E+R to SAT EBRW'!B$72,VLOOKUP(C498,'ACT E+R to SAT EBRW'!A:B,2,FALSE))))</f>
        <v/>
      </c>
      <c r="E498" s="11" t="str">
        <f>IF('ACT Reading'!B498="","",interceptACTRtoPCR5712_5713+slopeACTRtoPCR5712_5713*B498)</f>
        <v/>
      </c>
      <c r="F498" s="11" t="str">
        <f>IF('ACT Reading'!B498="","", IF(E498&lt;100, 100, IF(E498&gt;200, 200, E498)))</f>
        <v/>
      </c>
      <c r="G498" s="11" t="str">
        <f t="shared" si="14"/>
        <v/>
      </c>
      <c r="H498" s="11" t="str">
        <f>IF('ACT Reading'!B498="","", IF(G498&lt;100, 100, IF(G498&gt;300, 300, G498)))</f>
        <v/>
      </c>
      <c r="I498" s="11" t="str">
        <f>IF('ACT Reading'!B498="","",'SAT EBRW to CBEST R'!$A$2+'SAT EBRW to CBEST R'!$B$2*D498)</f>
        <v/>
      </c>
      <c r="J498" s="11" t="str">
        <f>IF('ACT Reading'!B498="","", IF(I498&lt;20, 20, IF(I498&gt;80, 80, I498)))</f>
        <v/>
      </c>
    </row>
    <row r="499" spans="1:10" x14ac:dyDescent="0.25">
      <c r="A499" s="11">
        <v>498</v>
      </c>
      <c r="B499" s="30"/>
      <c r="C499" s="25" t="str">
        <f t="shared" si="15"/>
        <v/>
      </c>
      <c r="D499" s="11" t="str">
        <f>IF('ACT Reading'!C499="","",IF('ACT Reading'!C499&lt;'ACT E+R to SAT EBRW'!$A$2,'ACT E+R to SAT EBRW'!$B$2,IF('ACT Reading'!C499&gt;'ACT E+R to SAT EBRW'!A$72,'ACT E+R to SAT EBRW'!B$72,VLOOKUP(C499,'ACT E+R to SAT EBRW'!A:B,2,FALSE))))</f>
        <v/>
      </c>
      <c r="E499" s="11" t="str">
        <f>IF('ACT Reading'!B499="","",interceptACTRtoPCR5712_5713+slopeACTRtoPCR5712_5713*B499)</f>
        <v/>
      </c>
      <c r="F499" s="11" t="str">
        <f>IF('ACT Reading'!B499="","", IF(E499&lt;100, 100, IF(E499&gt;200, 200, E499)))</f>
        <v/>
      </c>
      <c r="G499" s="11" t="str">
        <f t="shared" si="14"/>
        <v/>
      </c>
      <c r="H499" s="11" t="str">
        <f>IF('ACT Reading'!B499="","", IF(G499&lt;100, 100, IF(G499&gt;300, 300, G499)))</f>
        <v/>
      </c>
      <c r="I499" s="11" t="str">
        <f>IF('ACT Reading'!B499="","",'SAT EBRW to CBEST R'!$A$2+'SAT EBRW to CBEST R'!$B$2*D499)</f>
        <v/>
      </c>
      <c r="J499" s="11" t="str">
        <f>IF('ACT Reading'!B499="","", IF(I499&lt;20, 20, IF(I499&gt;80, 80, I499)))</f>
        <v/>
      </c>
    </row>
    <row r="500" spans="1:10" x14ac:dyDescent="0.25">
      <c r="A500" s="11">
        <v>499</v>
      </c>
      <c r="B500" s="30"/>
      <c r="C500" s="25" t="str">
        <f t="shared" si="15"/>
        <v/>
      </c>
      <c r="D500" s="11" t="str">
        <f>IF('ACT Reading'!C500="","",IF('ACT Reading'!C500&lt;'ACT E+R to SAT EBRW'!$A$2,'ACT E+R to SAT EBRW'!$B$2,IF('ACT Reading'!C500&gt;'ACT E+R to SAT EBRW'!A$72,'ACT E+R to SAT EBRW'!B$72,VLOOKUP(C500,'ACT E+R to SAT EBRW'!A:B,2,FALSE))))</f>
        <v/>
      </c>
      <c r="E500" s="11" t="str">
        <f>IF('ACT Reading'!B500="","",interceptACTRtoPCR5712_5713+slopeACTRtoPCR5712_5713*B500)</f>
        <v/>
      </c>
      <c r="F500" s="11" t="str">
        <f>IF('ACT Reading'!B500="","", IF(E500&lt;100, 100, IF(E500&gt;200, 200, E500)))</f>
        <v/>
      </c>
      <c r="G500" s="11" t="str">
        <f t="shared" si="14"/>
        <v/>
      </c>
      <c r="H500" s="11" t="str">
        <f>IF('ACT Reading'!B500="","", IF(G500&lt;100, 100, IF(G500&gt;300, 300, G500)))</f>
        <v/>
      </c>
      <c r="I500" s="11" t="str">
        <f>IF('ACT Reading'!B500="","",'SAT EBRW to CBEST R'!$A$2+'SAT EBRW to CBEST R'!$B$2*D500)</f>
        <v/>
      </c>
      <c r="J500" s="11" t="str">
        <f>IF('ACT Reading'!B500="","", IF(I500&lt;20, 20, IF(I500&gt;80, 80, I500)))</f>
        <v/>
      </c>
    </row>
    <row r="501" spans="1:10" x14ac:dyDescent="0.25">
      <c r="A501" s="11">
        <v>500</v>
      </c>
      <c r="B501" s="30"/>
      <c r="C501" s="25" t="str">
        <f t="shared" si="15"/>
        <v/>
      </c>
      <c r="D501" s="11" t="str">
        <f>IF('ACT Reading'!C501="","",IF('ACT Reading'!C501&lt;'ACT E+R to SAT EBRW'!$A$2,'ACT E+R to SAT EBRW'!$B$2,IF('ACT Reading'!C501&gt;'ACT E+R to SAT EBRW'!A$72,'ACT E+R to SAT EBRW'!B$72,VLOOKUP(C501,'ACT E+R to SAT EBRW'!A:B,2,FALSE))))</f>
        <v/>
      </c>
      <c r="E501" s="11" t="str">
        <f>IF('ACT Reading'!B501="","",interceptACTRtoPCR5712_5713+slopeACTRtoPCR5712_5713*B501)</f>
        <v/>
      </c>
      <c r="F501" s="11" t="str">
        <f>IF('ACT Reading'!B501="","", IF(E501&lt;100, 100, IF(E501&gt;200, 200, E501)))</f>
        <v/>
      </c>
      <c r="G501" s="11" t="str">
        <f t="shared" si="14"/>
        <v/>
      </c>
      <c r="H501" s="11" t="str">
        <f>IF('ACT Reading'!B501="","", IF(G501&lt;100, 100, IF(G501&gt;300, 300, G501)))</f>
        <v/>
      </c>
      <c r="I501" s="11" t="str">
        <f>IF('ACT Reading'!B501="","",'SAT EBRW to CBEST R'!$A$2+'SAT EBRW to CBEST R'!$B$2*D501)</f>
        <v/>
      </c>
      <c r="J501" s="11" t="str">
        <f>IF('ACT Reading'!B501="","", IF(I501&lt;20, 20, IF(I501&gt;80, 80, I501)))</f>
        <v/>
      </c>
    </row>
    <row r="502" spans="1:10" x14ac:dyDescent="0.25">
      <c r="A502" s="11">
        <v>501</v>
      </c>
      <c r="B502" s="30"/>
      <c r="C502" s="25" t="str">
        <f t="shared" si="15"/>
        <v/>
      </c>
      <c r="D502" s="11" t="str">
        <f>IF('ACT Reading'!C502="","",IF('ACT Reading'!C502&lt;'ACT E+R to SAT EBRW'!$A$2,'ACT E+R to SAT EBRW'!$B$2,IF('ACT Reading'!C502&gt;'ACT E+R to SAT EBRW'!A$72,'ACT E+R to SAT EBRW'!B$72,VLOOKUP(C502,'ACT E+R to SAT EBRW'!A:B,2,FALSE))))</f>
        <v/>
      </c>
      <c r="E502" s="11" t="str">
        <f>IF('ACT Reading'!B502="","",interceptACTRtoPCR5712_5713+slopeACTRtoPCR5712_5713*B502)</f>
        <v/>
      </c>
      <c r="F502" s="11" t="str">
        <f>IF('ACT Reading'!B502="","", IF(E502&lt;100, 100, IF(E502&gt;200, 200, E502)))</f>
        <v/>
      </c>
      <c r="G502" s="11" t="str">
        <f t="shared" si="14"/>
        <v/>
      </c>
      <c r="H502" s="11" t="str">
        <f>IF('ACT Reading'!B502="","", IF(G502&lt;100, 100, IF(G502&gt;300, 300, G502)))</f>
        <v/>
      </c>
      <c r="I502" s="11" t="str">
        <f>IF('ACT Reading'!B502="","",'SAT EBRW to CBEST R'!$A$2+'SAT EBRW to CBEST R'!$B$2*D502)</f>
        <v/>
      </c>
      <c r="J502" s="11" t="str">
        <f>IF('ACT Reading'!B502="","", IF(I502&lt;20, 20, IF(I502&gt;80, 80, I502)))</f>
        <v/>
      </c>
    </row>
    <row r="503" spans="1:10" x14ac:dyDescent="0.25">
      <c r="A503" s="11">
        <v>502</v>
      </c>
      <c r="B503" s="30"/>
      <c r="C503" s="25" t="str">
        <f t="shared" si="15"/>
        <v/>
      </c>
      <c r="D503" s="11" t="str">
        <f>IF('ACT Reading'!C503="","",IF('ACT Reading'!C503&lt;'ACT E+R to SAT EBRW'!$A$2,'ACT E+R to SAT EBRW'!$B$2,IF('ACT Reading'!C503&gt;'ACT E+R to SAT EBRW'!A$72,'ACT E+R to SAT EBRW'!B$72,VLOOKUP(C503,'ACT E+R to SAT EBRW'!A:B,2,FALSE))))</f>
        <v/>
      </c>
      <c r="E503" s="11" t="str">
        <f>IF('ACT Reading'!B503="","",interceptACTRtoPCR5712_5713+slopeACTRtoPCR5712_5713*B503)</f>
        <v/>
      </c>
      <c r="F503" s="11" t="str">
        <f>IF('ACT Reading'!B503="","", IF(E503&lt;100, 100, IF(E503&gt;200, 200, E503)))</f>
        <v/>
      </c>
      <c r="G503" s="11" t="str">
        <f t="shared" si="14"/>
        <v/>
      </c>
      <c r="H503" s="11" t="str">
        <f>IF('ACT Reading'!B503="","", IF(G503&lt;100, 100, IF(G503&gt;300, 300, G503)))</f>
        <v/>
      </c>
      <c r="I503" s="11" t="str">
        <f>IF('ACT Reading'!B503="","",'SAT EBRW to CBEST R'!$A$2+'SAT EBRW to CBEST R'!$B$2*D503)</f>
        <v/>
      </c>
      <c r="J503" s="11" t="str">
        <f>IF('ACT Reading'!B503="","", IF(I503&lt;20, 20, IF(I503&gt;80, 80, I503)))</f>
        <v/>
      </c>
    </row>
    <row r="504" spans="1:10" x14ac:dyDescent="0.25">
      <c r="A504" s="11">
        <v>503</v>
      </c>
      <c r="B504" s="30"/>
      <c r="C504" s="25" t="str">
        <f t="shared" si="15"/>
        <v/>
      </c>
      <c r="D504" s="11" t="str">
        <f>IF('ACT Reading'!C504="","",IF('ACT Reading'!C504&lt;'ACT E+R to SAT EBRW'!$A$2,'ACT E+R to SAT EBRW'!$B$2,IF('ACT Reading'!C504&gt;'ACT E+R to SAT EBRW'!A$72,'ACT E+R to SAT EBRW'!B$72,VLOOKUP(C504,'ACT E+R to SAT EBRW'!A:B,2,FALSE))))</f>
        <v/>
      </c>
      <c r="E504" s="11" t="str">
        <f>IF('ACT Reading'!B504="","",interceptACTRtoPCR5712_5713+slopeACTRtoPCR5712_5713*B504)</f>
        <v/>
      </c>
      <c r="F504" s="11" t="str">
        <f>IF('ACT Reading'!B504="","", IF(E504&lt;100, 100, IF(E504&gt;200, 200, E504)))</f>
        <v/>
      </c>
      <c r="G504" s="11" t="str">
        <f t="shared" si="14"/>
        <v/>
      </c>
      <c r="H504" s="11" t="str">
        <f>IF('ACT Reading'!B504="","", IF(G504&lt;100, 100, IF(G504&gt;300, 300, G504)))</f>
        <v/>
      </c>
      <c r="I504" s="11" t="str">
        <f>IF('ACT Reading'!B504="","",'SAT EBRW to CBEST R'!$A$2+'SAT EBRW to CBEST R'!$B$2*D504)</f>
        <v/>
      </c>
      <c r="J504" s="11" t="str">
        <f>IF('ACT Reading'!B504="","", IF(I504&lt;20, 20, IF(I504&gt;80, 80, I504)))</f>
        <v/>
      </c>
    </row>
    <row r="505" spans="1:10" x14ac:dyDescent="0.25">
      <c r="A505" s="11">
        <v>504</v>
      </c>
      <c r="B505" s="30"/>
      <c r="C505" s="25" t="str">
        <f t="shared" si="15"/>
        <v/>
      </c>
      <c r="D505" s="11" t="str">
        <f>IF('ACT Reading'!C505="","",IF('ACT Reading'!C505&lt;'ACT E+R to SAT EBRW'!$A$2,'ACT E+R to SAT EBRW'!$B$2,IF('ACT Reading'!C505&gt;'ACT E+R to SAT EBRW'!A$72,'ACT E+R to SAT EBRW'!B$72,VLOOKUP(C505,'ACT E+R to SAT EBRW'!A:B,2,FALSE))))</f>
        <v/>
      </c>
      <c r="E505" s="11" t="str">
        <f>IF('ACT Reading'!B505="","",interceptACTRtoPCR5712_5713+slopeACTRtoPCR5712_5713*B505)</f>
        <v/>
      </c>
      <c r="F505" s="11" t="str">
        <f>IF('ACT Reading'!B505="","", IF(E505&lt;100, 100, IF(E505&gt;200, 200, E505)))</f>
        <v/>
      </c>
      <c r="G505" s="11" t="str">
        <f t="shared" si="14"/>
        <v/>
      </c>
      <c r="H505" s="11" t="str">
        <f>IF('ACT Reading'!B505="","", IF(G505&lt;100, 100, IF(G505&gt;300, 300, G505)))</f>
        <v/>
      </c>
      <c r="I505" s="11" t="str">
        <f>IF('ACT Reading'!B505="","",'SAT EBRW to CBEST R'!$A$2+'SAT EBRW to CBEST R'!$B$2*D505)</f>
        <v/>
      </c>
      <c r="J505" s="11" t="str">
        <f>IF('ACT Reading'!B505="","", IF(I505&lt;20, 20, IF(I505&gt;80, 80, I505)))</f>
        <v/>
      </c>
    </row>
    <row r="506" spans="1:10" x14ac:dyDescent="0.25">
      <c r="A506" s="11">
        <v>505</v>
      </c>
      <c r="B506" s="30"/>
      <c r="C506" s="25" t="str">
        <f t="shared" si="15"/>
        <v/>
      </c>
      <c r="D506" s="11" t="str">
        <f>IF('ACT Reading'!C506="","",IF('ACT Reading'!C506&lt;'ACT E+R to SAT EBRW'!$A$2,'ACT E+R to SAT EBRW'!$B$2,IF('ACT Reading'!C506&gt;'ACT E+R to SAT EBRW'!A$72,'ACT E+R to SAT EBRW'!B$72,VLOOKUP(C506,'ACT E+R to SAT EBRW'!A:B,2,FALSE))))</f>
        <v/>
      </c>
      <c r="E506" s="11" t="str">
        <f>IF('ACT Reading'!B506="","",interceptACTRtoPCR5712_5713+slopeACTRtoPCR5712_5713*B506)</f>
        <v/>
      </c>
      <c r="F506" s="11" t="str">
        <f>IF('ACT Reading'!B506="","", IF(E506&lt;100, 100, IF(E506&gt;200, 200, E506)))</f>
        <v/>
      </c>
      <c r="G506" s="11" t="str">
        <f t="shared" si="14"/>
        <v/>
      </c>
      <c r="H506" s="11" t="str">
        <f>IF('ACT Reading'!B506="","", IF(G506&lt;100, 100, IF(G506&gt;300, 300, G506)))</f>
        <v/>
      </c>
      <c r="I506" s="11" t="str">
        <f>IF('ACT Reading'!B506="","",'SAT EBRW to CBEST R'!$A$2+'SAT EBRW to CBEST R'!$B$2*D506)</f>
        <v/>
      </c>
      <c r="J506" s="11" t="str">
        <f>IF('ACT Reading'!B506="","", IF(I506&lt;20, 20, IF(I506&gt;80, 80, I506)))</f>
        <v/>
      </c>
    </row>
    <row r="507" spans="1:10" x14ac:dyDescent="0.25">
      <c r="A507" s="11">
        <v>506</v>
      </c>
      <c r="B507" s="30"/>
      <c r="C507" s="25" t="str">
        <f t="shared" si="15"/>
        <v/>
      </c>
      <c r="D507" s="11" t="str">
        <f>IF('ACT Reading'!C507="","",IF('ACT Reading'!C507&lt;'ACT E+R to SAT EBRW'!$A$2,'ACT E+R to SAT EBRW'!$B$2,IF('ACT Reading'!C507&gt;'ACT E+R to SAT EBRW'!A$72,'ACT E+R to SAT EBRW'!B$72,VLOOKUP(C507,'ACT E+R to SAT EBRW'!A:B,2,FALSE))))</f>
        <v/>
      </c>
      <c r="E507" s="11" t="str">
        <f>IF('ACT Reading'!B507="","",interceptACTRtoPCR5712_5713+slopeACTRtoPCR5712_5713*B507)</f>
        <v/>
      </c>
      <c r="F507" s="11" t="str">
        <f>IF('ACT Reading'!B507="","", IF(E507&lt;100, 100, IF(E507&gt;200, 200, E507)))</f>
        <v/>
      </c>
      <c r="G507" s="11" t="str">
        <f t="shared" si="14"/>
        <v/>
      </c>
      <c r="H507" s="11" t="str">
        <f>IF('ACT Reading'!B507="","", IF(G507&lt;100, 100, IF(G507&gt;300, 300, G507)))</f>
        <v/>
      </c>
      <c r="I507" s="11" t="str">
        <f>IF('ACT Reading'!B507="","",'SAT EBRW to CBEST R'!$A$2+'SAT EBRW to CBEST R'!$B$2*D507)</f>
        <v/>
      </c>
      <c r="J507" s="11" t="str">
        <f>IF('ACT Reading'!B507="","", IF(I507&lt;20, 20, IF(I507&gt;80, 80, I507)))</f>
        <v/>
      </c>
    </row>
    <row r="508" spans="1:10" x14ac:dyDescent="0.25">
      <c r="A508" s="11">
        <v>507</v>
      </c>
      <c r="B508" s="30"/>
      <c r="C508" s="25" t="str">
        <f t="shared" si="15"/>
        <v/>
      </c>
      <c r="D508" s="11" t="str">
        <f>IF('ACT Reading'!C508="","",IF('ACT Reading'!C508&lt;'ACT E+R to SAT EBRW'!$A$2,'ACT E+R to SAT EBRW'!$B$2,IF('ACT Reading'!C508&gt;'ACT E+R to SAT EBRW'!A$72,'ACT E+R to SAT EBRW'!B$72,VLOOKUP(C508,'ACT E+R to SAT EBRW'!A:B,2,FALSE))))</f>
        <v/>
      </c>
      <c r="E508" s="11" t="str">
        <f>IF('ACT Reading'!B508="","",interceptACTRtoPCR5712_5713+slopeACTRtoPCR5712_5713*B508)</f>
        <v/>
      </c>
      <c r="F508" s="11" t="str">
        <f>IF('ACT Reading'!B508="","", IF(E508&lt;100, 100, IF(E508&gt;200, 200, E508)))</f>
        <v/>
      </c>
      <c r="G508" s="11" t="str">
        <f t="shared" si="14"/>
        <v/>
      </c>
      <c r="H508" s="11" t="str">
        <f>IF('ACT Reading'!B508="","", IF(G508&lt;100, 100, IF(G508&gt;300, 300, G508)))</f>
        <v/>
      </c>
      <c r="I508" s="11" t="str">
        <f>IF('ACT Reading'!B508="","",'SAT EBRW to CBEST R'!$A$2+'SAT EBRW to CBEST R'!$B$2*D508)</f>
        <v/>
      </c>
      <c r="J508" s="11" t="str">
        <f>IF('ACT Reading'!B508="","", IF(I508&lt;20, 20, IF(I508&gt;80, 80, I508)))</f>
        <v/>
      </c>
    </row>
    <row r="509" spans="1:10" x14ac:dyDescent="0.25">
      <c r="A509" s="11">
        <v>508</v>
      </c>
      <c r="B509" s="30"/>
      <c r="C509" s="25" t="str">
        <f t="shared" si="15"/>
        <v/>
      </c>
      <c r="D509" s="11" t="str">
        <f>IF('ACT Reading'!C509="","",IF('ACT Reading'!C509&lt;'ACT E+R to SAT EBRW'!$A$2,'ACT E+R to SAT EBRW'!$B$2,IF('ACT Reading'!C509&gt;'ACT E+R to SAT EBRW'!A$72,'ACT E+R to SAT EBRW'!B$72,VLOOKUP(C509,'ACT E+R to SAT EBRW'!A:B,2,FALSE))))</f>
        <v/>
      </c>
      <c r="E509" s="11" t="str">
        <f>IF('ACT Reading'!B509="","",interceptACTRtoPCR5712_5713+slopeACTRtoPCR5712_5713*B509)</f>
        <v/>
      </c>
      <c r="F509" s="11" t="str">
        <f>IF('ACT Reading'!B509="","", IF(E509&lt;100, 100, IF(E509&gt;200, 200, E509)))</f>
        <v/>
      </c>
      <c r="G509" s="11" t="str">
        <f t="shared" si="14"/>
        <v/>
      </c>
      <c r="H509" s="11" t="str">
        <f>IF('ACT Reading'!B509="","", IF(G509&lt;100, 100, IF(G509&gt;300, 300, G509)))</f>
        <v/>
      </c>
      <c r="I509" s="11" t="str">
        <f>IF('ACT Reading'!B509="","",'SAT EBRW to CBEST R'!$A$2+'SAT EBRW to CBEST R'!$B$2*D509)</f>
        <v/>
      </c>
      <c r="J509" s="11" t="str">
        <f>IF('ACT Reading'!B509="","", IF(I509&lt;20, 20, IF(I509&gt;80, 80, I509)))</f>
        <v/>
      </c>
    </row>
    <row r="510" spans="1:10" x14ac:dyDescent="0.25">
      <c r="A510" s="11">
        <v>509</v>
      </c>
      <c r="B510" s="30"/>
      <c r="C510" s="25" t="str">
        <f t="shared" si="15"/>
        <v/>
      </c>
      <c r="D510" s="11" t="str">
        <f>IF('ACT Reading'!C510="","",IF('ACT Reading'!C510&lt;'ACT E+R to SAT EBRW'!$A$2,'ACT E+R to SAT EBRW'!$B$2,IF('ACT Reading'!C510&gt;'ACT E+R to SAT EBRW'!A$72,'ACT E+R to SAT EBRW'!B$72,VLOOKUP(C510,'ACT E+R to SAT EBRW'!A:B,2,FALSE))))</f>
        <v/>
      </c>
      <c r="E510" s="11" t="str">
        <f>IF('ACT Reading'!B510="","",interceptACTRtoPCR5712_5713+slopeACTRtoPCR5712_5713*B510)</f>
        <v/>
      </c>
      <c r="F510" s="11" t="str">
        <f>IF('ACT Reading'!B510="","", IF(E510&lt;100, 100, IF(E510&gt;200, 200, E510)))</f>
        <v/>
      </c>
      <c r="G510" s="11" t="str">
        <f t="shared" si="14"/>
        <v/>
      </c>
      <c r="H510" s="11" t="str">
        <f>IF('ACT Reading'!B510="","", IF(G510&lt;100, 100, IF(G510&gt;300, 300, G510)))</f>
        <v/>
      </c>
      <c r="I510" s="11" t="str">
        <f>IF('ACT Reading'!B510="","",'SAT EBRW to CBEST R'!$A$2+'SAT EBRW to CBEST R'!$B$2*D510)</f>
        <v/>
      </c>
      <c r="J510" s="11" t="str">
        <f>IF('ACT Reading'!B510="","", IF(I510&lt;20, 20, IF(I510&gt;80, 80, I510)))</f>
        <v/>
      </c>
    </row>
    <row r="511" spans="1:10" x14ac:dyDescent="0.25">
      <c r="A511" s="11">
        <v>510</v>
      </c>
      <c r="B511" s="30"/>
      <c r="C511" s="25" t="str">
        <f t="shared" si="15"/>
        <v/>
      </c>
      <c r="D511" s="11" t="str">
        <f>IF('ACT Reading'!C511="","",IF('ACT Reading'!C511&lt;'ACT E+R to SAT EBRW'!$A$2,'ACT E+R to SAT EBRW'!$B$2,IF('ACT Reading'!C511&gt;'ACT E+R to SAT EBRW'!A$72,'ACT E+R to SAT EBRW'!B$72,VLOOKUP(C511,'ACT E+R to SAT EBRW'!A:B,2,FALSE))))</f>
        <v/>
      </c>
      <c r="E511" s="11" t="str">
        <f>IF('ACT Reading'!B511="","",interceptACTRtoPCR5712_5713+slopeACTRtoPCR5712_5713*B511)</f>
        <v/>
      </c>
      <c r="F511" s="11" t="str">
        <f>IF('ACT Reading'!B511="","", IF(E511&lt;100, 100, IF(E511&gt;200, 200, E511)))</f>
        <v/>
      </c>
      <c r="G511" s="11" t="str">
        <f t="shared" si="14"/>
        <v/>
      </c>
      <c r="H511" s="11" t="str">
        <f>IF('ACT Reading'!B511="","", IF(G511&lt;100, 100, IF(G511&gt;300, 300, G511)))</f>
        <v/>
      </c>
      <c r="I511" s="11" t="str">
        <f>IF('ACT Reading'!B511="","",'SAT EBRW to CBEST R'!$A$2+'SAT EBRW to CBEST R'!$B$2*D511)</f>
        <v/>
      </c>
      <c r="J511" s="11" t="str">
        <f>IF('ACT Reading'!B511="","", IF(I511&lt;20, 20, IF(I511&gt;80, 80, I511)))</f>
        <v/>
      </c>
    </row>
    <row r="512" spans="1:10" x14ac:dyDescent="0.25">
      <c r="A512" s="11">
        <v>511</v>
      </c>
      <c r="B512" s="30"/>
      <c r="C512" s="25" t="str">
        <f t="shared" si="15"/>
        <v/>
      </c>
      <c r="D512" s="11" t="str">
        <f>IF('ACT Reading'!C512="","",IF('ACT Reading'!C512&lt;'ACT E+R to SAT EBRW'!$A$2,'ACT E+R to SAT EBRW'!$B$2,IF('ACT Reading'!C512&gt;'ACT E+R to SAT EBRW'!A$72,'ACT E+R to SAT EBRW'!B$72,VLOOKUP(C512,'ACT E+R to SAT EBRW'!A:B,2,FALSE))))</f>
        <v/>
      </c>
      <c r="E512" s="11" t="str">
        <f>IF('ACT Reading'!B512="","",interceptACTRtoPCR5712_5713+slopeACTRtoPCR5712_5713*B512)</f>
        <v/>
      </c>
      <c r="F512" s="11" t="str">
        <f>IF('ACT Reading'!B512="","", IF(E512&lt;100, 100, IF(E512&gt;200, 200, E512)))</f>
        <v/>
      </c>
      <c r="G512" s="11" t="str">
        <f t="shared" si="14"/>
        <v/>
      </c>
      <c r="H512" s="11" t="str">
        <f>IF('ACT Reading'!B512="","", IF(G512&lt;100, 100, IF(G512&gt;300, 300, G512)))</f>
        <v/>
      </c>
      <c r="I512" s="11" t="str">
        <f>IF('ACT Reading'!B512="","",'SAT EBRW to CBEST R'!$A$2+'SAT EBRW to CBEST R'!$B$2*D512)</f>
        <v/>
      </c>
      <c r="J512" s="11" t="str">
        <f>IF('ACT Reading'!B512="","", IF(I512&lt;20, 20, IF(I512&gt;80, 80, I512)))</f>
        <v/>
      </c>
    </row>
    <row r="513" spans="1:10" x14ac:dyDescent="0.25">
      <c r="A513" s="11">
        <v>512</v>
      </c>
      <c r="B513" s="30"/>
      <c r="C513" s="25" t="str">
        <f t="shared" si="15"/>
        <v/>
      </c>
      <c r="D513" s="11" t="str">
        <f>IF('ACT Reading'!C513="","",IF('ACT Reading'!C513&lt;'ACT E+R to SAT EBRW'!$A$2,'ACT E+R to SAT EBRW'!$B$2,IF('ACT Reading'!C513&gt;'ACT E+R to SAT EBRW'!A$72,'ACT E+R to SAT EBRW'!B$72,VLOOKUP(C513,'ACT E+R to SAT EBRW'!A:B,2,FALSE))))</f>
        <v/>
      </c>
      <c r="E513" s="11" t="str">
        <f>IF('ACT Reading'!B513="","",interceptACTRtoPCR5712_5713+slopeACTRtoPCR5712_5713*B513)</f>
        <v/>
      </c>
      <c r="F513" s="11" t="str">
        <f>IF('ACT Reading'!B513="","", IF(E513&lt;100, 100, IF(E513&gt;200, 200, E513)))</f>
        <v/>
      </c>
      <c r="G513" s="11" t="str">
        <f t="shared" si="14"/>
        <v/>
      </c>
      <c r="H513" s="11" t="str">
        <f>IF('ACT Reading'!B513="","", IF(G513&lt;100, 100, IF(G513&gt;300, 300, G513)))</f>
        <v/>
      </c>
      <c r="I513" s="11" t="str">
        <f>IF('ACT Reading'!B513="","",'SAT EBRW to CBEST R'!$A$2+'SAT EBRW to CBEST R'!$B$2*D513)</f>
        <v/>
      </c>
      <c r="J513" s="11" t="str">
        <f>IF('ACT Reading'!B513="","", IF(I513&lt;20, 20, IF(I513&gt;80, 80, I513)))</f>
        <v/>
      </c>
    </row>
    <row r="514" spans="1:10" x14ac:dyDescent="0.25">
      <c r="A514" s="11">
        <v>513</v>
      </c>
      <c r="B514" s="30"/>
      <c r="C514" s="25" t="str">
        <f t="shared" si="15"/>
        <v/>
      </c>
      <c r="D514" s="11" t="str">
        <f>IF('ACT Reading'!C514="","",IF('ACT Reading'!C514&lt;'ACT E+R to SAT EBRW'!$A$2,'ACT E+R to SAT EBRW'!$B$2,IF('ACT Reading'!C514&gt;'ACT E+R to SAT EBRW'!A$72,'ACT E+R to SAT EBRW'!B$72,VLOOKUP(C514,'ACT E+R to SAT EBRW'!A:B,2,FALSE))))</f>
        <v/>
      </c>
      <c r="E514" s="11" t="str">
        <f>IF('ACT Reading'!B514="","",interceptACTRtoPCR5712_5713+slopeACTRtoPCR5712_5713*B514)</f>
        <v/>
      </c>
      <c r="F514" s="11" t="str">
        <f>IF('ACT Reading'!B514="","", IF(E514&lt;100, 100, IF(E514&gt;200, 200, E514)))</f>
        <v/>
      </c>
      <c r="G514" s="11" t="str">
        <f t="shared" ref="G514:G577" si="16">IF(B514="","",IF(B514&gt;=19, upperinterceptACTRtoPAAR200_210+B514*upperslopeACTRtoPAAR200_210, lowerinterceptACTRtoPAAR200_210+B514*lowerslopeACTRtoPAAR200_210))</f>
        <v/>
      </c>
      <c r="H514" s="11" t="str">
        <f>IF('ACT Reading'!B514="","", IF(G514&lt;100, 100, IF(G514&gt;300, 300, G514)))</f>
        <v/>
      </c>
      <c r="I514" s="11" t="str">
        <f>IF('ACT Reading'!B514="","",'SAT EBRW to CBEST R'!$A$2+'SAT EBRW to CBEST R'!$B$2*D514)</f>
        <v/>
      </c>
      <c r="J514" s="11" t="str">
        <f>IF('ACT Reading'!B514="","", IF(I514&lt;20, 20, IF(I514&gt;80, 80, I514)))</f>
        <v/>
      </c>
    </row>
    <row r="515" spans="1:10" x14ac:dyDescent="0.25">
      <c r="A515" s="11">
        <v>514</v>
      </c>
      <c r="B515" s="30"/>
      <c r="C515" s="25" t="str">
        <f t="shared" ref="C515:C578" si="17">IF(ISBLANK(B515), "", 2*B515)</f>
        <v/>
      </c>
      <c r="D515" s="11" t="str">
        <f>IF('ACT Reading'!C515="","",IF('ACT Reading'!C515&lt;'ACT E+R to SAT EBRW'!$A$2,'ACT E+R to SAT EBRW'!$B$2,IF('ACT Reading'!C515&gt;'ACT E+R to SAT EBRW'!A$72,'ACT E+R to SAT EBRW'!B$72,VLOOKUP(C515,'ACT E+R to SAT EBRW'!A:B,2,FALSE))))</f>
        <v/>
      </c>
      <c r="E515" s="11" t="str">
        <f>IF('ACT Reading'!B515="","",interceptACTRtoPCR5712_5713+slopeACTRtoPCR5712_5713*B515)</f>
        <v/>
      </c>
      <c r="F515" s="11" t="str">
        <f>IF('ACT Reading'!B515="","", IF(E515&lt;100, 100, IF(E515&gt;200, 200, E515)))</f>
        <v/>
      </c>
      <c r="G515" s="11" t="str">
        <f t="shared" si="16"/>
        <v/>
      </c>
      <c r="H515" s="11" t="str">
        <f>IF('ACT Reading'!B515="","", IF(G515&lt;100, 100, IF(G515&gt;300, 300, G515)))</f>
        <v/>
      </c>
      <c r="I515" s="11" t="str">
        <f>IF('ACT Reading'!B515="","",'SAT EBRW to CBEST R'!$A$2+'SAT EBRW to CBEST R'!$B$2*D515)</f>
        <v/>
      </c>
      <c r="J515" s="11" t="str">
        <f>IF('ACT Reading'!B515="","", IF(I515&lt;20, 20, IF(I515&gt;80, 80, I515)))</f>
        <v/>
      </c>
    </row>
    <row r="516" spans="1:10" x14ac:dyDescent="0.25">
      <c r="A516" s="11">
        <v>515</v>
      </c>
      <c r="B516" s="30"/>
      <c r="C516" s="25" t="str">
        <f t="shared" si="17"/>
        <v/>
      </c>
      <c r="D516" s="11" t="str">
        <f>IF('ACT Reading'!C516="","",IF('ACT Reading'!C516&lt;'ACT E+R to SAT EBRW'!$A$2,'ACT E+R to SAT EBRW'!$B$2,IF('ACT Reading'!C516&gt;'ACT E+R to SAT EBRW'!A$72,'ACT E+R to SAT EBRW'!B$72,VLOOKUP(C516,'ACT E+R to SAT EBRW'!A:B,2,FALSE))))</f>
        <v/>
      </c>
      <c r="E516" s="11" t="str">
        <f>IF('ACT Reading'!B516="","",interceptACTRtoPCR5712_5713+slopeACTRtoPCR5712_5713*B516)</f>
        <v/>
      </c>
      <c r="F516" s="11" t="str">
        <f>IF('ACT Reading'!B516="","", IF(E516&lt;100, 100, IF(E516&gt;200, 200, E516)))</f>
        <v/>
      </c>
      <c r="G516" s="11" t="str">
        <f t="shared" si="16"/>
        <v/>
      </c>
      <c r="H516" s="11" t="str">
        <f>IF('ACT Reading'!B516="","", IF(G516&lt;100, 100, IF(G516&gt;300, 300, G516)))</f>
        <v/>
      </c>
      <c r="I516" s="11" t="str">
        <f>IF('ACT Reading'!B516="","",'SAT EBRW to CBEST R'!$A$2+'SAT EBRW to CBEST R'!$B$2*D516)</f>
        <v/>
      </c>
      <c r="J516" s="11" t="str">
        <f>IF('ACT Reading'!B516="","", IF(I516&lt;20, 20, IF(I516&gt;80, 80, I516)))</f>
        <v/>
      </c>
    </row>
    <row r="517" spans="1:10" x14ac:dyDescent="0.25">
      <c r="A517" s="11">
        <v>516</v>
      </c>
      <c r="B517" s="30"/>
      <c r="C517" s="25" t="str">
        <f t="shared" si="17"/>
        <v/>
      </c>
      <c r="D517" s="11" t="str">
        <f>IF('ACT Reading'!C517="","",IF('ACT Reading'!C517&lt;'ACT E+R to SAT EBRW'!$A$2,'ACT E+R to SAT EBRW'!$B$2,IF('ACT Reading'!C517&gt;'ACT E+R to SAT EBRW'!A$72,'ACT E+R to SAT EBRW'!B$72,VLOOKUP(C517,'ACT E+R to SAT EBRW'!A:B,2,FALSE))))</f>
        <v/>
      </c>
      <c r="E517" s="11" t="str">
        <f>IF('ACT Reading'!B517="","",interceptACTRtoPCR5712_5713+slopeACTRtoPCR5712_5713*B517)</f>
        <v/>
      </c>
      <c r="F517" s="11" t="str">
        <f>IF('ACT Reading'!B517="","", IF(E517&lt;100, 100, IF(E517&gt;200, 200, E517)))</f>
        <v/>
      </c>
      <c r="G517" s="11" t="str">
        <f t="shared" si="16"/>
        <v/>
      </c>
      <c r="H517" s="11" t="str">
        <f>IF('ACT Reading'!B517="","", IF(G517&lt;100, 100, IF(G517&gt;300, 300, G517)))</f>
        <v/>
      </c>
      <c r="I517" s="11" t="str">
        <f>IF('ACT Reading'!B517="","",'SAT EBRW to CBEST R'!$A$2+'SAT EBRW to CBEST R'!$B$2*D517)</f>
        <v/>
      </c>
      <c r="J517" s="11" t="str">
        <f>IF('ACT Reading'!B517="","", IF(I517&lt;20, 20, IF(I517&gt;80, 80, I517)))</f>
        <v/>
      </c>
    </row>
    <row r="518" spans="1:10" x14ac:dyDescent="0.25">
      <c r="A518" s="11">
        <v>517</v>
      </c>
      <c r="B518" s="30"/>
      <c r="C518" s="25" t="str">
        <f t="shared" si="17"/>
        <v/>
      </c>
      <c r="D518" s="11" t="str">
        <f>IF('ACT Reading'!C518="","",IF('ACT Reading'!C518&lt;'ACT E+R to SAT EBRW'!$A$2,'ACT E+R to SAT EBRW'!$B$2,IF('ACT Reading'!C518&gt;'ACT E+R to SAT EBRW'!A$72,'ACT E+R to SAT EBRW'!B$72,VLOOKUP(C518,'ACT E+R to SAT EBRW'!A:B,2,FALSE))))</f>
        <v/>
      </c>
      <c r="E518" s="11" t="str">
        <f>IF('ACT Reading'!B518="","",interceptACTRtoPCR5712_5713+slopeACTRtoPCR5712_5713*B518)</f>
        <v/>
      </c>
      <c r="F518" s="11" t="str">
        <f>IF('ACT Reading'!B518="","", IF(E518&lt;100, 100, IF(E518&gt;200, 200, E518)))</f>
        <v/>
      </c>
      <c r="G518" s="11" t="str">
        <f t="shared" si="16"/>
        <v/>
      </c>
      <c r="H518" s="11" t="str">
        <f>IF('ACT Reading'!B518="","", IF(G518&lt;100, 100, IF(G518&gt;300, 300, G518)))</f>
        <v/>
      </c>
      <c r="I518" s="11" t="str">
        <f>IF('ACT Reading'!B518="","",'SAT EBRW to CBEST R'!$A$2+'SAT EBRW to CBEST R'!$B$2*D518)</f>
        <v/>
      </c>
      <c r="J518" s="11" t="str">
        <f>IF('ACT Reading'!B518="","", IF(I518&lt;20, 20, IF(I518&gt;80, 80, I518)))</f>
        <v/>
      </c>
    </row>
    <row r="519" spans="1:10" x14ac:dyDescent="0.25">
      <c r="A519" s="11">
        <v>518</v>
      </c>
      <c r="B519" s="30"/>
      <c r="C519" s="25" t="str">
        <f t="shared" si="17"/>
        <v/>
      </c>
      <c r="D519" s="11" t="str">
        <f>IF('ACT Reading'!C519="","",IF('ACT Reading'!C519&lt;'ACT E+R to SAT EBRW'!$A$2,'ACT E+R to SAT EBRW'!$B$2,IF('ACT Reading'!C519&gt;'ACT E+R to SAT EBRW'!A$72,'ACT E+R to SAT EBRW'!B$72,VLOOKUP(C519,'ACT E+R to SAT EBRW'!A:B,2,FALSE))))</f>
        <v/>
      </c>
      <c r="E519" s="11" t="str">
        <f>IF('ACT Reading'!B519="","",interceptACTRtoPCR5712_5713+slopeACTRtoPCR5712_5713*B519)</f>
        <v/>
      </c>
      <c r="F519" s="11" t="str">
        <f>IF('ACT Reading'!B519="","", IF(E519&lt;100, 100, IF(E519&gt;200, 200, E519)))</f>
        <v/>
      </c>
      <c r="G519" s="11" t="str">
        <f t="shared" si="16"/>
        <v/>
      </c>
      <c r="H519" s="11" t="str">
        <f>IF('ACT Reading'!B519="","", IF(G519&lt;100, 100, IF(G519&gt;300, 300, G519)))</f>
        <v/>
      </c>
      <c r="I519" s="11" t="str">
        <f>IF('ACT Reading'!B519="","",'SAT EBRW to CBEST R'!$A$2+'SAT EBRW to CBEST R'!$B$2*D519)</f>
        <v/>
      </c>
      <c r="J519" s="11" t="str">
        <f>IF('ACT Reading'!B519="","", IF(I519&lt;20, 20, IF(I519&gt;80, 80, I519)))</f>
        <v/>
      </c>
    </row>
    <row r="520" spans="1:10" x14ac:dyDescent="0.25">
      <c r="A520" s="11">
        <v>519</v>
      </c>
      <c r="B520" s="30"/>
      <c r="C520" s="25" t="str">
        <f t="shared" si="17"/>
        <v/>
      </c>
      <c r="D520" s="11" t="str">
        <f>IF('ACT Reading'!C520="","",IF('ACT Reading'!C520&lt;'ACT E+R to SAT EBRW'!$A$2,'ACT E+R to SAT EBRW'!$B$2,IF('ACT Reading'!C520&gt;'ACT E+R to SAT EBRW'!A$72,'ACT E+R to SAT EBRW'!B$72,VLOOKUP(C520,'ACT E+R to SAT EBRW'!A:B,2,FALSE))))</f>
        <v/>
      </c>
      <c r="E520" s="11" t="str">
        <f>IF('ACT Reading'!B520="","",interceptACTRtoPCR5712_5713+slopeACTRtoPCR5712_5713*B520)</f>
        <v/>
      </c>
      <c r="F520" s="11" t="str">
        <f>IF('ACT Reading'!B520="","", IF(E520&lt;100, 100, IF(E520&gt;200, 200, E520)))</f>
        <v/>
      </c>
      <c r="G520" s="11" t="str">
        <f t="shared" si="16"/>
        <v/>
      </c>
      <c r="H520" s="11" t="str">
        <f>IF('ACT Reading'!B520="","", IF(G520&lt;100, 100, IF(G520&gt;300, 300, G520)))</f>
        <v/>
      </c>
      <c r="I520" s="11" t="str">
        <f>IF('ACT Reading'!B520="","",'SAT EBRW to CBEST R'!$A$2+'SAT EBRW to CBEST R'!$B$2*D520)</f>
        <v/>
      </c>
      <c r="J520" s="11" t="str">
        <f>IF('ACT Reading'!B520="","", IF(I520&lt;20, 20, IF(I520&gt;80, 80, I520)))</f>
        <v/>
      </c>
    </row>
    <row r="521" spans="1:10" x14ac:dyDescent="0.25">
      <c r="A521" s="11">
        <v>520</v>
      </c>
      <c r="B521" s="30"/>
      <c r="C521" s="25" t="str">
        <f t="shared" si="17"/>
        <v/>
      </c>
      <c r="D521" s="11" t="str">
        <f>IF('ACT Reading'!C521="","",IF('ACT Reading'!C521&lt;'ACT E+R to SAT EBRW'!$A$2,'ACT E+R to SAT EBRW'!$B$2,IF('ACT Reading'!C521&gt;'ACT E+R to SAT EBRW'!A$72,'ACT E+R to SAT EBRW'!B$72,VLOOKUP(C521,'ACT E+R to SAT EBRW'!A:B,2,FALSE))))</f>
        <v/>
      </c>
      <c r="E521" s="11" t="str">
        <f>IF('ACT Reading'!B521="","",interceptACTRtoPCR5712_5713+slopeACTRtoPCR5712_5713*B521)</f>
        <v/>
      </c>
      <c r="F521" s="11" t="str">
        <f>IF('ACT Reading'!B521="","", IF(E521&lt;100, 100, IF(E521&gt;200, 200, E521)))</f>
        <v/>
      </c>
      <c r="G521" s="11" t="str">
        <f t="shared" si="16"/>
        <v/>
      </c>
      <c r="H521" s="11" t="str">
        <f>IF('ACT Reading'!B521="","", IF(G521&lt;100, 100, IF(G521&gt;300, 300, G521)))</f>
        <v/>
      </c>
      <c r="I521" s="11" t="str">
        <f>IF('ACT Reading'!B521="","",'SAT EBRW to CBEST R'!$A$2+'SAT EBRW to CBEST R'!$B$2*D521)</f>
        <v/>
      </c>
      <c r="J521" s="11" t="str">
        <f>IF('ACT Reading'!B521="","", IF(I521&lt;20, 20, IF(I521&gt;80, 80, I521)))</f>
        <v/>
      </c>
    </row>
    <row r="522" spans="1:10" x14ac:dyDescent="0.25">
      <c r="A522" s="11">
        <v>521</v>
      </c>
      <c r="B522" s="30"/>
      <c r="C522" s="25" t="str">
        <f t="shared" si="17"/>
        <v/>
      </c>
      <c r="D522" s="11" t="str">
        <f>IF('ACT Reading'!C522="","",IF('ACT Reading'!C522&lt;'ACT E+R to SAT EBRW'!$A$2,'ACT E+R to SAT EBRW'!$B$2,IF('ACT Reading'!C522&gt;'ACT E+R to SAT EBRW'!A$72,'ACT E+R to SAT EBRW'!B$72,VLOOKUP(C522,'ACT E+R to SAT EBRW'!A:B,2,FALSE))))</f>
        <v/>
      </c>
      <c r="E522" s="11" t="str">
        <f>IF('ACT Reading'!B522="","",interceptACTRtoPCR5712_5713+slopeACTRtoPCR5712_5713*B522)</f>
        <v/>
      </c>
      <c r="F522" s="11" t="str">
        <f>IF('ACT Reading'!B522="","", IF(E522&lt;100, 100, IF(E522&gt;200, 200, E522)))</f>
        <v/>
      </c>
      <c r="G522" s="11" t="str">
        <f t="shared" si="16"/>
        <v/>
      </c>
      <c r="H522" s="11" t="str">
        <f>IF('ACT Reading'!B522="","", IF(G522&lt;100, 100, IF(G522&gt;300, 300, G522)))</f>
        <v/>
      </c>
      <c r="I522" s="11" t="str">
        <f>IF('ACT Reading'!B522="","",'SAT EBRW to CBEST R'!$A$2+'SAT EBRW to CBEST R'!$B$2*D522)</f>
        <v/>
      </c>
      <c r="J522" s="11" t="str">
        <f>IF('ACT Reading'!B522="","", IF(I522&lt;20, 20, IF(I522&gt;80, 80, I522)))</f>
        <v/>
      </c>
    </row>
    <row r="523" spans="1:10" x14ac:dyDescent="0.25">
      <c r="A523" s="11">
        <v>522</v>
      </c>
      <c r="B523" s="30"/>
      <c r="C523" s="25" t="str">
        <f t="shared" si="17"/>
        <v/>
      </c>
      <c r="D523" s="11" t="str">
        <f>IF('ACT Reading'!C523="","",IF('ACT Reading'!C523&lt;'ACT E+R to SAT EBRW'!$A$2,'ACT E+R to SAT EBRW'!$B$2,IF('ACT Reading'!C523&gt;'ACT E+R to SAT EBRW'!A$72,'ACT E+R to SAT EBRW'!B$72,VLOOKUP(C523,'ACT E+R to SAT EBRW'!A:B,2,FALSE))))</f>
        <v/>
      </c>
      <c r="E523" s="11" t="str">
        <f>IF('ACT Reading'!B523="","",interceptACTRtoPCR5712_5713+slopeACTRtoPCR5712_5713*B523)</f>
        <v/>
      </c>
      <c r="F523" s="11" t="str">
        <f>IF('ACT Reading'!B523="","", IF(E523&lt;100, 100, IF(E523&gt;200, 200, E523)))</f>
        <v/>
      </c>
      <c r="G523" s="11" t="str">
        <f t="shared" si="16"/>
        <v/>
      </c>
      <c r="H523" s="11" t="str">
        <f>IF('ACT Reading'!B523="","", IF(G523&lt;100, 100, IF(G523&gt;300, 300, G523)))</f>
        <v/>
      </c>
      <c r="I523" s="11" t="str">
        <f>IF('ACT Reading'!B523="","",'SAT EBRW to CBEST R'!$A$2+'SAT EBRW to CBEST R'!$B$2*D523)</f>
        <v/>
      </c>
      <c r="J523" s="11" t="str">
        <f>IF('ACT Reading'!B523="","", IF(I523&lt;20, 20, IF(I523&gt;80, 80, I523)))</f>
        <v/>
      </c>
    </row>
    <row r="524" spans="1:10" x14ac:dyDescent="0.25">
      <c r="A524" s="11">
        <v>523</v>
      </c>
      <c r="B524" s="30"/>
      <c r="C524" s="25" t="str">
        <f t="shared" si="17"/>
        <v/>
      </c>
      <c r="D524" s="11" t="str">
        <f>IF('ACT Reading'!C524="","",IF('ACT Reading'!C524&lt;'ACT E+R to SAT EBRW'!$A$2,'ACT E+R to SAT EBRW'!$B$2,IF('ACT Reading'!C524&gt;'ACT E+R to SAT EBRW'!A$72,'ACT E+R to SAT EBRW'!B$72,VLOOKUP(C524,'ACT E+R to SAT EBRW'!A:B,2,FALSE))))</f>
        <v/>
      </c>
      <c r="E524" s="11" t="str">
        <f>IF('ACT Reading'!B524="","",interceptACTRtoPCR5712_5713+slopeACTRtoPCR5712_5713*B524)</f>
        <v/>
      </c>
      <c r="F524" s="11" t="str">
        <f>IF('ACT Reading'!B524="","", IF(E524&lt;100, 100, IF(E524&gt;200, 200, E524)))</f>
        <v/>
      </c>
      <c r="G524" s="11" t="str">
        <f t="shared" si="16"/>
        <v/>
      </c>
      <c r="H524" s="11" t="str">
        <f>IF('ACT Reading'!B524="","", IF(G524&lt;100, 100, IF(G524&gt;300, 300, G524)))</f>
        <v/>
      </c>
      <c r="I524" s="11" t="str">
        <f>IF('ACT Reading'!B524="","",'SAT EBRW to CBEST R'!$A$2+'SAT EBRW to CBEST R'!$B$2*D524)</f>
        <v/>
      </c>
      <c r="J524" s="11" t="str">
        <f>IF('ACT Reading'!B524="","", IF(I524&lt;20, 20, IF(I524&gt;80, 80, I524)))</f>
        <v/>
      </c>
    </row>
    <row r="525" spans="1:10" x14ac:dyDescent="0.25">
      <c r="A525" s="11">
        <v>524</v>
      </c>
      <c r="B525" s="30"/>
      <c r="C525" s="25" t="str">
        <f t="shared" si="17"/>
        <v/>
      </c>
      <c r="D525" s="11" t="str">
        <f>IF('ACT Reading'!C525="","",IF('ACT Reading'!C525&lt;'ACT E+R to SAT EBRW'!$A$2,'ACT E+R to SAT EBRW'!$B$2,IF('ACT Reading'!C525&gt;'ACT E+R to SAT EBRW'!A$72,'ACT E+R to SAT EBRW'!B$72,VLOOKUP(C525,'ACT E+R to SAT EBRW'!A:B,2,FALSE))))</f>
        <v/>
      </c>
      <c r="E525" s="11" t="str">
        <f>IF('ACT Reading'!B525="","",interceptACTRtoPCR5712_5713+slopeACTRtoPCR5712_5713*B525)</f>
        <v/>
      </c>
      <c r="F525" s="11" t="str">
        <f>IF('ACT Reading'!B525="","", IF(E525&lt;100, 100, IF(E525&gt;200, 200, E525)))</f>
        <v/>
      </c>
      <c r="G525" s="11" t="str">
        <f t="shared" si="16"/>
        <v/>
      </c>
      <c r="H525" s="11" t="str">
        <f>IF('ACT Reading'!B525="","", IF(G525&lt;100, 100, IF(G525&gt;300, 300, G525)))</f>
        <v/>
      </c>
      <c r="I525" s="11" t="str">
        <f>IF('ACT Reading'!B525="","",'SAT EBRW to CBEST R'!$A$2+'SAT EBRW to CBEST R'!$B$2*D525)</f>
        <v/>
      </c>
      <c r="J525" s="11" t="str">
        <f>IF('ACT Reading'!B525="","", IF(I525&lt;20, 20, IF(I525&gt;80, 80, I525)))</f>
        <v/>
      </c>
    </row>
    <row r="526" spans="1:10" x14ac:dyDescent="0.25">
      <c r="A526" s="11">
        <v>525</v>
      </c>
      <c r="B526" s="30"/>
      <c r="C526" s="25" t="str">
        <f t="shared" si="17"/>
        <v/>
      </c>
      <c r="D526" s="11" t="str">
        <f>IF('ACT Reading'!C526="","",IF('ACT Reading'!C526&lt;'ACT E+R to SAT EBRW'!$A$2,'ACT E+R to SAT EBRW'!$B$2,IF('ACT Reading'!C526&gt;'ACT E+R to SAT EBRW'!A$72,'ACT E+R to SAT EBRW'!B$72,VLOOKUP(C526,'ACT E+R to SAT EBRW'!A:B,2,FALSE))))</f>
        <v/>
      </c>
      <c r="E526" s="11" t="str">
        <f>IF('ACT Reading'!B526="","",interceptACTRtoPCR5712_5713+slopeACTRtoPCR5712_5713*B526)</f>
        <v/>
      </c>
      <c r="F526" s="11" t="str">
        <f>IF('ACT Reading'!B526="","", IF(E526&lt;100, 100, IF(E526&gt;200, 200, E526)))</f>
        <v/>
      </c>
      <c r="G526" s="11" t="str">
        <f t="shared" si="16"/>
        <v/>
      </c>
      <c r="H526" s="11" t="str">
        <f>IF('ACT Reading'!B526="","", IF(G526&lt;100, 100, IF(G526&gt;300, 300, G526)))</f>
        <v/>
      </c>
      <c r="I526" s="11" t="str">
        <f>IF('ACT Reading'!B526="","",'SAT EBRW to CBEST R'!$A$2+'SAT EBRW to CBEST R'!$B$2*D526)</f>
        <v/>
      </c>
      <c r="J526" s="11" t="str">
        <f>IF('ACT Reading'!B526="","", IF(I526&lt;20, 20, IF(I526&gt;80, 80, I526)))</f>
        <v/>
      </c>
    </row>
    <row r="527" spans="1:10" x14ac:dyDescent="0.25">
      <c r="A527" s="11">
        <v>526</v>
      </c>
      <c r="B527" s="30"/>
      <c r="C527" s="25" t="str">
        <f t="shared" si="17"/>
        <v/>
      </c>
      <c r="D527" s="11" t="str">
        <f>IF('ACT Reading'!C527="","",IF('ACT Reading'!C527&lt;'ACT E+R to SAT EBRW'!$A$2,'ACT E+R to SAT EBRW'!$B$2,IF('ACT Reading'!C527&gt;'ACT E+R to SAT EBRW'!A$72,'ACT E+R to SAT EBRW'!B$72,VLOOKUP(C527,'ACT E+R to SAT EBRW'!A:B,2,FALSE))))</f>
        <v/>
      </c>
      <c r="E527" s="11" t="str">
        <f>IF('ACT Reading'!B527="","",interceptACTRtoPCR5712_5713+slopeACTRtoPCR5712_5713*B527)</f>
        <v/>
      </c>
      <c r="F527" s="11" t="str">
        <f>IF('ACT Reading'!B527="","", IF(E527&lt;100, 100, IF(E527&gt;200, 200, E527)))</f>
        <v/>
      </c>
      <c r="G527" s="11" t="str">
        <f t="shared" si="16"/>
        <v/>
      </c>
      <c r="H527" s="11" t="str">
        <f>IF('ACT Reading'!B527="","", IF(G527&lt;100, 100, IF(G527&gt;300, 300, G527)))</f>
        <v/>
      </c>
      <c r="I527" s="11" t="str">
        <f>IF('ACT Reading'!B527="","",'SAT EBRW to CBEST R'!$A$2+'SAT EBRW to CBEST R'!$B$2*D527)</f>
        <v/>
      </c>
      <c r="J527" s="11" t="str">
        <f>IF('ACT Reading'!B527="","", IF(I527&lt;20, 20, IF(I527&gt;80, 80, I527)))</f>
        <v/>
      </c>
    </row>
    <row r="528" spans="1:10" x14ac:dyDescent="0.25">
      <c r="A528" s="11">
        <v>527</v>
      </c>
      <c r="B528" s="30"/>
      <c r="C528" s="25" t="str">
        <f t="shared" si="17"/>
        <v/>
      </c>
      <c r="D528" s="11" t="str">
        <f>IF('ACT Reading'!C528="","",IF('ACT Reading'!C528&lt;'ACT E+R to SAT EBRW'!$A$2,'ACT E+R to SAT EBRW'!$B$2,IF('ACT Reading'!C528&gt;'ACT E+R to SAT EBRW'!A$72,'ACT E+R to SAT EBRW'!B$72,VLOOKUP(C528,'ACT E+R to SAT EBRW'!A:B,2,FALSE))))</f>
        <v/>
      </c>
      <c r="E528" s="11" t="str">
        <f>IF('ACT Reading'!B528="","",interceptACTRtoPCR5712_5713+slopeACTRtoPCR5712_5713*B528)</f>
        <v/>
      </c>
      <c r="F528" s="11" t="str">
        <f>IF('ACT Reading'!B528="","", IF(E528&lt;100, 100, IF(E528&gt;200, 200, E528)))</f>
        <v/>
      </c>
      <c r="G528" s="11" t="str">
        <f t="shared" si="16"/>
        <v/>
      </c>
      <c r="H528" s="11" t="str">
        <f>IF('ACT Reading'!B528="","", IF(G528&lt;100, 100, IF(G528&gt;300, 300, G528)))</f>
        <v/>
      </c>
      <c r="I528" s="11" t="str">
        <f>IF('ACT Reading'!B528="","",'SAT EBRW to CBEST R'!$A$2+'SAT EBRW to CBEST R'!$B$2*D528)</f>
        <v/>
      </c>
      <c r="J528" s="11" t="str">
        <f>IF('ACT Reading'!B528="","", IF(I528&lt;20, 20, IF(I528&gt;80, 80, I528)))</f>
        <v/>
      </c>
    </row>
    <row r="529" spans="1:10" x14ac:dyDescent="0.25">
      <c r="A529" s="11">
        <v>528</v>
      </c>
      <c r="B529" s="30"/>
      <c r="C529" s="25" t="str">
        <f t="shared" si="17"/>
        <v/>
      </c>
      <c r="D529" s="11" t="str">
        <f>IF('ACT Reading'!C529="","",IF('ACT Reading'!C529&lt;'ACT E+R to SAT EBRW'!$A$2,'ACT E+R to SAT EBRW'!$B$2,IF('ACT Reading'!C529&gt;'ACT E+R to SAT EBRW'!A$72,'ACT E+R to SAT EBRW'!B$72,VLOOKUP(C529,'ACT E+R to SAT EBRW'!A:B,2,FALSE))))</f>
        <v/>
      </c>
      <c r="E529" s="11" t="str">
        <f>IF('ACT Reading'!B529="","",interceptACTRtoPCR5712_5713+slopeACTRtoPCR5712_5713*B529)</f>
        <v/>
      </c>
      <c r="F529" s="11" t="str">
        <f>IF('ACT Reading'!B529="","", IF(E529&lt;100, 100, IF(E529&gt;200, 200, E529)))</f>
        <v/>
      </c>
      <c r="G529" s="11" t="str">
        <f t="shared" si="16"/>
        <v/>
      </c>
      <c r="H529" s="11" t="str">
        <f>IF('ACT Reading'!B529="","", IF(G529&lt;100, 100, IF(G529&gt;300, 300, G529)))</f>
        <v/>
      </c>
      <c r="I529" s="11" t="str">
        <f>IF('ACT Reading'!B529="","",'SAT EBRW to CBEST R'!$A$2+'SAT EBRW to CBEST R'!$B$2*D529)</f>
        <v/>
      </c>
      <c r="J529" s="11" t="str">
        <f>IF('ACT Reading'!B529="","", IF(I529&lt;20, 20, IF(I529&gt;80, 80, I529)))</f>
        <v/>
      </c>
    </row>
    <row r="530" spans="1:10" x14ac:dyDescent="0.25">
      <c r="A530" s="11">
        <v>529</v>
      </c>
      <c r="B530" s="30"/>
      <c r="C530" s="25" t="str">
        <f t="shared" si="17"/>
        <v/>
      </c>
      <c r="D530" s="11" t="str">
        <f>IF('ACT Reading'!C530="","",IF('ACT Reading'!C530&lt;'ACT E+R to SAT EBRW'!$A$2,'ACT E+R to SAT EBRW'!$B$2,IF('ACT Reading'!C530&gt;'ACT E+R to SAT EBRW'!A$72,'ACT E+R to SAT EBRW'!B$72,VLOOKUP(C530,'ACT E+R to SAT EBRW'!A:B,2,FALSE))))</f>
        <v/>
      </c>
      <c r="E530" s="11" t="str">
        <f>IF('ACT Reading'!B530="","",interceptACTRtoPCR5712_5713+slopeACTRtoPCR5712_5713*B530)</f>
        <v/>
      </c>
      <c r="F530" s="11" t="str">
        <f>IF('ACT Reading'!B530="","", IF(E530&lt;100, 100, IF(E530&gt;200, 200, E530)))</f>
        <v/>
      </c>
      <c r="G530" s="11" t="str">
        <f t="shared" si="16"/>
        <v/>
      </c>
      <c r="H530" s="11" t="str">
        <f>IF('ACT Reading'!B530="","", IF(G530&lt;100, 100, IF(G530&gt;300, 300, G530)))</f>
        <v/>
      </c>
      <c r="I530" s="11" t="str">
        <f>IF('ACT Reading'!B530="","",'SAT EBRW to CBEST R'!$A$2+'SAT EBRW to CBEST R'!$B$2*D530)</f>
        <v/>
      </c>
      <c r="J530" s="11" t="str">
        <f>IF('ACT Reading'!B530="","", IF(I530&lt;20, 20, IF(I530&gt;80, 80, I530)))</f>
        <v/>
      </c>
    </row>
    <row r="531" spans="1:10" x14ac:dyDescent="0.25">
      <c r="A531" s="11">
        <v>530</v>
      </c>
      <c r="B531" s="30"/>
      <c r="C531" s="25" t="str">
        <f t="shared" si="17"/>
        <v/>
      </c>
      <c r="D531" s="11" t="str">
        <f>IF('ACT Reading'!C531="","",IF('ACT Reading'!C531&lt;'ACT E+R to SAT EBRW'!$A$2,'ACT E+R to SAT EBRW'!$B$2,IF('ACT Reading'!C531&gt;'ACT E+R to SAT EBRW'!A$72,'ACT E+R to SAT EBRW'!B$72,VLOOKUP(C531,'ACT E+R to SAT EBRW'!A:B,2,FALSE))))</f>
        <v/>
      </c>
      <c r="E531" s="11" t="str">
        <f>IF('ACT Reading'!B531="","",interceptACTRtoPCR5712_5713+slopeACTRtoPCR5712_5713*B531)</f>
        <v/>
      </c>
      <c r="F531" s="11" t="str">
        <f>IF('ACT Reading'!B531="","", IF(E531&lt;100, 100, IF(E531&gt;200, 200, E531)))</f>
        <v/>
      </c>
      <c r="G531" s="11" t="str">
        <f t="shared" si="16"/>
        <v/>
      </c>
      <c r="H531" s="11" t="str">
        <f>IF('ACT Reading'!B531="","", IF(G531&lt;100, 100, IF(G531&gt;300, 300, G531)))</f>
        <v/>
      </c>
      <c r="I531" s="11" t="str">
        <f>IF('ACT Reading'!B531="","",'SAT EBRW to CBEST R'!$A$2+'SAT EBRW to CBEST R'!$B$2*D531)</f>
        <v/>
      </c>
      <c r="J531" s="11" t="str">
        <f>IF('ACT Reading'!B531="","", IF(I531&lt;20, 20, IF(I531&gt;80, 80, I531)))</f>
        <v/>
      </c>
    </row>
    <row r="532" spans="1:10" x14ac:dyDescent="0.25">
      <c r="A532" s="11">
        <v>531</v>
      </c>
      <c r="B532" s="30"/>
      <c r="C532" s="25" t="str">
        <f t="shared" si="17"/>
        <v/>
      </c>
      <c r="D532" s="11" t="str">
        <f>IF('ACT Reading'!C532="","",IF('ACT Reading'!C532&lt;'ACT E+R to SAT EBRW'!$A$2,'ACT E+R to SAT EBRW'!$B$2,IF('ACT Reading'!C532&gt;'ACT E+R to SAT EBRW'!A$72,'ACT E+R to SAT EBRW'!B$72,VLOOKUP(C532,'ACT E+R to SAT EBRW'!A:B,2,FALSE))))</f>
        <v/>
      </c>
      <c r="E532" s="11" t="str">
        <f>IF('ACT Reading'!B532="","",interceptACTRtoPCR5712_5713+slopeACTRtoPCR5712_5713*B532)</f>
        <v/>
      </c>
      <c r="F532" s="11" t="str">
        <f>IF('ACT Reading'!B532="","", IF(E532&lt;100, 100, IF(E532&gt;200, 200, E532)))</f>
        <v/>
      </c>
      <c r="G532" s="11" t="str">
        <f t="shared" si="16"/>
        <v/>
      </c>
      <c r="H532" s="11" t="str">
        <f>IF('ACT Reading'!B532="","", IF(G532&lt;100, 100, IF(G532&gt;300, 300, G532)))</f>
        <v/>
      </c>
      <c r="I532" s="11" t="str">
        <f>IF('ACT Reading'!B532="","",'SAT EBRW to CBEST R'!$A$2+'SAT EBRW to CBEST R'!$B$2*D532)</f>
        <v/>
      </c>
      <c r="J532" s="11" t="str">
        <f>IF('ACT Reading'!B532="","", IF(I532&lt;20, 20, IF(I532&gt;80, 80, I532)))</f>
        <v/>
      </c>
    </row>
    <row r="533" spans="1:10" x14ac:dyDescent="0.25">
      <c r="A533" s="11">
        <v>532</v>
      </c>
      <c r="B533" s="30"/>
      <c r="C533" s="25" t="str">
        <f t="shared" si="17"/>
        <v/>
      </c>
      <c r="D533" s="11" t="str">
        <f>IF('ACT Reading'!C533="","",IF('ACT Reading'!C533&lt;'ACT E+R to SAT EBRW'!$A$2,'ACT E+R to SAT EBRW'!$B$2,IF('ACT Reading'!C533&gt;'ACT E+R to SAT EBRW'!A$72,'ACT E+R to SAT EBRW'!B$72,VLOOKUP(C533,'ACT E+R to SAT EBRW'!A:B,2,FALSE))))</f>
        <v/>
      </c>
      <c r="E533" s="11" t="str">
        <f>IF('ACT Reading'!B533="","",interceptACTRtoPCR5712_5713+slopeACTRtoPCR5712_5713*B533)</f>
        <v/>
      </c>
      <c r="F533" s="11" t="str">
        <f>IF('ACT Reading'!B533="","", IF(E533&lt;100, 100, IF(E533&gt;200, 200, E533)))</f>
        <v/>
      </c>
      <c r="G533" s="11" t="str">
        <f t="shared" si="16"/>
        <v/>
      </c>
      <c r="H533" s="11" t="str">
        <f>IF('ACT Reading'!B533="","", IF(G533&lt;100, 100, IF(G533&gt;300, 300, G533)))</f>
        <v/>
      </c>
      <c r="I533" s="11" t="str">
        <f>IF('ACT Reading'!B533="","",'SAT EBRW to CBEST R'!$A$2+'SAT EBRW to CBEST R'!$B$2*D533)</f>
        <v/>
      </c>
      <c r="J533" s="11" t="str">
        <f>IF('ACT Reading'!B533="","", IF(I533&lt;20, 20, IF(I533&gt;80, 80, I533)))</f>
        <v/>
      </c>
    </row>
    <row r="534" spans="1:10" x14ac:dyDescent="0.25">
      <c r="A534" s="11">
        <v>533</v>
      </c>
      <c r="B534" s="30"/>
      <c r="C534" s="25" t="str">
        <f t="shared" si="17"/>
        <v/>
      </c>
      <c r="D534" s="11" t="str">
        <f>IF('ACT Reading'!C534="","",IF('ACT Reading'!C534&lt;'ACT E+R to SAT EBRW'!$A$2,'ACT E+R to SAT EBRW'!$B$2,IF('ACT Reading'!C534&gt;'ACT E+R to SAT EBRW'!A$72,'ACT E+R to SAT EBRW'!B$72,VLOOKUP(C534,'ACT E+R to SAT EBRW'!A:B,2,FALSE))))</f>
        <v/>
      </c>
      <c r="E534" s="11" t="str">
        <f>IF('ACT Reading'!B534="","",interceptACTRtoPCR5712_5713+slopeACTRtoPCR5712_5713*B534)</f>
        <v/>
      </c>
      <c r="F534" s="11" t="str">
        <f>IF('ACT Reading'!B534="","", IF(E534&lt;100, 100, IF(E534&gt;200, 200, E534)))</f>
        <v/>
      </c>
      <c r="G534" s="11" t="str">
        <f t="shared" si="16"/>
        <v/>
      </c>
      <c r="H534" s="11" t="str">
        <f>IF('ACT Reading'!B534="","", IF(G534&lt;100, 100, IF(G534&gt;300, 300, G534)))</f>
        <v/>
      </c>
      <c r="I534" s="11" t="str">
        <f>IF('ACT Reading'!B534="","",'SAT EBRW to CBEST R'!$A$2+'SAT EBRW to CBEST R'!$B$2*D534)</f>
        <v/>
      </c>
      <c r="J534" s="11" t="str">
        <f>IF('ACT Reading'!B534="","", IF(I534&lt;20, 20, IF(I534&gt;80, 80, I534)))</f>
        <v/>
      </c>
    </row>
    <row r="535" spans="1:10" x14ac:dyDescent="0.25">
      <c r="A535" s="11">
        <v>534</v>
      </c>
      <c r="B535" s="30"/>
      <c r="C535" s="25" t="str">
        <f t="shared" si="17"/>
        <v/>
      </c>
      <c r="D535" s="11" t="str">
        <f>IF('ACT Reading'!C535="","",IF('ACT Reading'!C535&lt;'ACT E+R to SAT EBRW'!$A$2,'ACT E+R to SAT EBRW'!$B$2,IF('ACT Reading'!C535&gt;'ACT E+R to SAT EBRW'!A$72,'ACT E+R to SAT EBRW'!B$72,VLOOKUP(C535,'ACT E+R to SAT EBRW'!A:B,2,FALSE))))</f>
        <v/>
      </c>
      <c r="E535" s="11" t="str">
        <f>IF('ACT Reading'!B535="","",interceptACTRtoPCR5712_5713+slopeACTRtoPCR5712_5713*B535)</f>
        <v/>
      </c>
      <c r="F535" s="11" t="str">
        <f>IF('ACT Reading'!B535="","", IF(E535&lt;100, 100, IF(E535&gt;200, 200, E535)))</f>
        <v/>
      </c>
      <c r="G535" s="11" t="str">
        <f t="shared" si="16"/>
        <v/>
      </c>
      <c r="H535" s="11" t="str">
        <f>IF('ACT Reading'!B535="","", IF(G535&lt;100, 100, IF(G535&gt;300, 300, G535)))</f>
        <v/>
      </c>
      <c r="I535" s="11" t="str">
        <f>IF('ACT Reading'!B535="","",'SAT EBRW to CBEST R'!$A$2+'SAT EBRW to CBEST R'!$B$2*D535)</f>
        <v/>
      </c>
      <c r="J535" s="11" t="str">
        <f>IF('ACT Reading'!B535="","", IF(I535&lt;20, 20, IF(I535&gt;80, 80, I535)))</f>
        <v/>
      </c>
    </row>
    <row r="536" spans="1:10" x14ac:dyDescent="0.25">
      <c r="A536" s="11">
        <v>535</v>
      </c>
      <c r="B536" s="30"/>
      <c r="C536" s="25" t="str">
        <f t="shared" si="17"/>
        <v/>
      </c>
      <c r="D536" s="11" t="str">
        <f>IF('ACT Reading'!C536="","",IF('ACT Reading'!C536&lt;'ACT E+R to SAT EBRW'!$A$2,'ACT E+R to SAT EBRW'!$B$2,IF('ACT Reading'!C536&gt;'ACT E+R to SAT EBRW'!A$72,'ACT E+R to SAT EBRW'!B$72,VLOOKUP(C536,'ACT E+R to SAT EBRW'!A:B,2,FALSE))))</f>
        <v/>
      </c>
      <c r="E536" s="11" t="str">
        <f>IF('ACT Reading'!B536="","",interceptACTRtoPCR5712_5713+slopeACTRtoPCR5712_5713*B536)</f>
        <v/>
      </c>
      <c r="F536" s="11" t="str">
        <f>IF('ACT Reading'!B536="","", IF(E536&lt;100, 100, IF(E536&gt;200, 200, E536)))</f>
        <v/>
      </c>
      <c r="G536" s="11" t="str">
        <f t="shared" si="16"/>
        <v/>
      </c>
      <c r="H536" s="11" t="str">
        <f>IF('ACT Reading'!B536="","", IF(G536&lt;100, 100, IF(G536&gt;300, 300, G536)))</f>
        <v/>
      </c>
      <c r="I536" s="11" t="str">
        <f>IF('ACT Reading'!B536="","",'SAT EBRW to CBEST R'!$A$2+'SAT EBRW to CBEST R'!$B$2*D536)</f>
        <v/>
      </c>
      <c r="J536" s="11" t="str">
        <f>IF('ACT Reading'!B536="","", IF(I536&lt;20, 20, IF(I536&gt;80, 80, I536)))</f>
        <v/>
      </c>
    </row>
    <row r="537" spans="1:10" x14ac:dyDescent="0.25">
      <c r="A537" s="11">
        <v>536</v>
      </c>
      <c r="B537" s="30"/>
      <c r="C537" s="25" t="str">
        <f t="shared" si="17"/>
        <v/>
      </c>
      <c r="D537" s="11" t="str">
        <f>IF('ACT Reading'!C537="","",IF('ACT Reading'!C537&lt;'ACT E+R to SAT EBRW'!$A$2,'ACT E+R to SAT EBRW'!$B$2,IF('ACT Reading'!C537&gt;'ACT E+R to SAT EBRW'!A$72,'ACT E+R to SAT EBRW'!B$72,VLOOKUP(C537,'ACT E+R to SAT EBRW'!A:B,2,FALSE))))</f>
        <v/>
      </c>
      <c r="E537" s="11" t="str">
        <f>IF('ACT Reading'!B537="","",interceptACTRtoPCR5712_5713+slopeACTRtoPCR5712_5713*B537)</f>
        <v/>
      </c>
      <c r="F537" s="11" t="str">
        <f>IF('ACT Reading'!B537="","", IF(E537&lt;100, 100, IF(E537&gt;200, 200, E537)))</f>
        <v/>
      </c>
      <c r="G537" s="11" t="str">
        <f t="shared" si="16"/>
        <v/>
      </c>
      <c r="H537" s="11" t="str">
        <f>IF('ACT Reading'!B537="","", IF(G537&lt;100, 100, IF(G537&gt;300, 300, G537)))</f>
        <v/>
      </c>
      <c r="I537" s="11" t="str">
        <f>IF('ACT Reading'!B537="","",'SAT EBRW to CBEST R'!$A$2+'SAT EBRW to CBEST R'!$B$2*D537)</f>
        <v/>
      </c>
      <c r="J537" s="11" t="str">
        <f>IF('ACT Reading'!B537="","", IF(I537&lt;20, 20, IF(I537&gt;80, 80, I537)))</f>
        <v/>
      </c>
    </row>
    <row r="538" spans="1:10" x14ac:dyDescent="0.25">
      <c r="A538" s="11">
        <v>537</v>
      </c>
      <c r="B538" s="30"/>
      <c r="C538" s="25" t="str">
        <f t="shared" si="17"/>
        <v/>
      </c>
      <c r="D538" s="11" t="str">
        <f>IF('ACT Reading'!C538="","",IF('ACT Reading'!C538&lt;'ACT E+R to SAT EBRW'!$A$2,'ACT E+R to SAT EBRW'!$B$2,IF('ACT Reading'!C538&gt;'ACT E+R to SAT EBRW'!A$72,'ACT E+R to SAT EBRW'!B$72,VLOOKUP(C538,'ACT E+R to SAT EBRW'!A:B,2,FALSE))))</f>
        <v/>
      </c>
      <c r="E538" s="11" t="str">
        <f>IF('ACT Reading'!B538="","",interceptACTRtoPCR5712_5713+slopeACTRtoPCR5712_5713*B538)</f>
        <v/>
      </c>
      <c r="F538" s="11" t="str">
        <f>IF('ACT Reading'!B538="","", IF(E538&lt;100, 100, IF(E538&gt;200, 200, E538)))</f>
        <v/>
      </c>
      <c r="G538" s="11" t="str">
        <f t="shared" si="16"/>
        <v/>
      </c>
      <c r="H538" s="11" t="str">
        <f>IF('ACT Reading'!B538="","", IF(G538&lt;100, 100, IF(G538&gt;300, 300, G538)))</f>
        <v/>
      </c>
      <c r="I538" s="11" t="str">
        <f>IF('ACT Reading'!B538="","",'SAT EBRW to CBEST R'!$A$2+'SAT EBRW to CBEST R'!$B$2*D538)</f>
        <v/>
      </c>
      <c r="J538" s="11" t="str">
        <f>IF('ACT Reading'!B538="","", IF(I538&lt;20, 20, IF(I538&gt;80, 80, I538)))</f>
        <v/>
      </c>
    </row>
    <row r="539" spans="1:10" x14ac:dyDescent="0.25">
      <c r="A539" s="11">
        <v>538</v>
      </c>
      <c r="B539" s="30"/>
      <c r="C539" s="25" t="str">
        <f t="shared" si="17"/>
        <v/>
      </c>
      <c r="D539" s="11" t="str">
        <f>IF('ACT Reading'!C539="","",IF('ACT Reading'!C539&lt;'ACT E+R to SAT EBRW'!$A$2,'ACT E+R to SAT EBRW'!$B$2,IF('ACT Reading'!C539&gt;'ACT E+R to SAT EBRW'!A$72,'ACT E+R to SAT EBRW'!B$72,VLOOKUP(C539,'ACT E+R to SAT EBRW'!A:B,2,FALSE))))</f>
        <v/>
      </c>
      <c r="E539" s="11" t="str">
        <f>IF('ACT Reading'!B539="","",interceptACTRtoPCR5712_5713+slopeACTRtoPCR5712_5713*B539)</f>
        <v/>
      </c>
      <c r="F539" s="11" t="str">
        <f>IF('ACT Reading'!B539="","", IF(E539&lt;100, 100, IF(E539&gt;200, 200, E539)))</f>
        <v/>
      </c>
      <c r="G539" s="11" t="str">
        <f t="shared" si="16"/>
        <v/>
      </c>
      <c r="H539" s="11" t="str">
        <f>IF('ACT Reading'!B539="","", IF(G539&lt;100, 100, IF(G539&gt;300, 300, G539)))</f>
        <v/>
      </c>
      <c r="I539" s="11" t="str">
        <f>IF('ACT Reading'!B539="","",'SAT EBRW to CBEST R'!$A$2+'SAT EBRW to CBEST R'!$B$2*D539)</f>
        <v/>
      </c>
      <c r="J539" s="11" t="str">
        <f>IF('ACT Reading'!B539="","", IF(I539&lt;20, 20, IF(I539&gt;80, 80, I539)))</f>
        <v/>
      </c>
    </row>
    <row r="540" spans="1:10" x14ac:dyDescent="0.25">
      <c r="A540" s="11">
        <v>539</v>
      </c>
      <c r="B540" s="30"/>
      <c r="C540" s="25" t="str">
        <f t="shared" si="17"/>
        <v/>
      </c>
      <c r="D540" s="11" t="str">
        <f>IF('ACT Reading'!C540="","",IF('ACT Reading'!C540&lt;'ACT E+R to SAT EBRW'!$A$2,'ACT E+R to SAT EBRW'!$B$2,IF('ACT Reading'!C540&gt;'ACT E+R to SAT EBRW'!A$72,'ACT E+R to SAT EBRW'!B$72,VLOOKUP(C540,'ACT E+R to SAT EBRW'!A:B,2,FALSE))))</f>
        <v/>
      </c>
      <c r="E540" s="11" t="str">
        <f>IF('ACT Reading'!B540="","",interceptACTRtoPCR5712_5713+slopeACTRtoPCR5712_5713*B540)</f>
        <v/>
      </c>
      <c r="F540" s="11" t="str">
        <f>IF('ACT Reading'!B540="","", IF(E540&lt;100, 100, IF(E540&gt;200, 200, E540)))</f>
        <v/>
      </c>
      <c r="G540" s="11" t="str">
        <f t="shared" si="16"/>
        <v/>
      </c>
      <c r="H540" s="11" t="str">
        <f>IF('ACT Reading'!B540="","", IF(G540&lt;100, 100, IF(G540&gt;300, 300, G540)))</f>
        <v/>
      </c>
      <c r="I540" s="11" t="str">
        <f>IF('ACT Reading'!B540="","",'SAT EBRW to CBEST R'!$A$2+'SAT EBRW to CBEST R'!$B$2*D540)</f>
        <v/>
      </c>
      <c r="J540" s="11" t="str">
        <f>IF('ACT Reading'!B540="","", IF(I540&lt;20, 20, IF(I540&gt;80, 80, I540)))</f>
        <v/>
      </c>
    </row>
    <row r="541" spans="1:10" x14ac:dyDescent="0.25">
      <c r="A541" s="11">
        <v>540</v>
      </c>
      <c r="B541" s="30"/>
      <c r="C541" s="25" t="str">
        <f t="shared" si="17"/>
        <v/>
      </c>
      <c r="D541" s="11" t="str">
        <f>IF('ACT Reading'!C541="","",IF('ACT Reading'!C541&lt;'ACT E+R to SAT EBRW'!$A$2,'ACT E+R to SAT EBRW'!$B$2,IF('ACT Reading'!C541&gt;'ACT E+R to SAT EBRW'!A$72,'ACT E+R to SAT EBRW'!B$72,VLOOKUP(C541,'ACT E+R to SAT EBRW'!A:B,2,FALSE))))</f>
        <v/>
      </c>
      <c r="E541" s="11" t="str">
        <f>IF('ACT Reading'!B541="","",interceptACTRtoPCR5712_5713+slopeACTRtoPCR5712_5713*B541)</f>
        <v/>
      </c>
      <c r="F541" s="11" t="str">
        <f>IF('ACT Reading'!B541="","", IF(E541&lt;100, 100, IF(E541&gt;200, 200, E541)))</f>
        <v/>
      </c>
      <c r="G541" s="11" t="str">
        <f t="shared" si="16"/>
        <v/>
      </c>
      <c r="H541" s="11" t="str">
        <f>IF('ACT Reading'!B541="","", IF(G541&lt;100, 100, IF(G541&gt;300, 300, G541)))</f>
        <v/>
      </c>
      <c r="I541" s="11" t="str">
        <f>IF('ACT Reading'!B541="","",'SAT EBRW to CBEST R'!$A$2+'SAT EBRW to CBEST R'!$B$2*D541)</f>
        <v/>
      </c>
      <c r="J541" s="11" t="str">
        <f>IF('ACT Reading'!B541="","", IF(I541&lt;20, 20, IF(I541&gt;80, 80, I541)))</f>
        <v/>
      </c>
    </row>
    <row r="542" spans="1:10" x14ac:dyDescent="0.25">
      <c r="A542" s="11">
        <v>541</v>
      </c>
      <c r="B542" s="30"/>
      <c r="C542" s="25" t="str">
        <f t="shared" si="17"/>
        <v/>
      </c>
      <c r="D542" s="11" t="str">
        <f>IF('ACT Reading'!C542="","",IF('ACT Reading'!C542&lt;'ACT E+R to SAT EBRW'!$A$2,'ACT E+R to SAT EBRW'!$B$2,IF('ACT Reading'!C542&gt;'ACT E+R to SAT EBRW'!A$72,'ACT E+R to SAT EBRW'!B$72,VLOOKUP(C542,'ACT E+R to SAT EBRW'!A:B,2,FALSE))))</f>
        <v/>
      </c>
      <c r="E542" s="11" t="str">
        <f>IF('ACT Reading'!B542="","",interceptACTRtoPCR5712_5713+slopeACTRtoPCR5712_5713*B542)</f>
        <v/>
      </c>
      <c r="F542" s="11" t="str">
        <f>IF('ACT Reading'!B542="","", IF(E542&lt;100, 100, IF(E542&gt;200, 200, E542)))</f>
        <v/>
      </c>
      <c r="G542" s="11" t="str">
        <f t="shared" si="16"/>
        <v/>
      </c>
      <c r="H542" s="11" t="str">
        <f>IF('ACT Reading'!B542="","", IF(G542&lt;100, 100, IF(G542&gt;300, 300, G542)))</f>
        <v/>
      </c>
      <c r="I542" s="11" t="str">
        <f>IF('ACT Reading'!B542="","",'SAT EBRW to CBEST R'!$A$2+'SAT EBRW to CBEST R'!$B$2*D542)</f>
        <v/>
      </c>
      <c r="J542" s="11" t="str">
        <f>IF('ACT Reading'!B542="","", IF(I542&lt;20, 20, IF(I542&gt;80, 80, I542)))</f>
        <v/>
      </c>
    </row>
    <row r="543" spans="1:10" x14ac:dyDescent="0.25">
      <c r="A543" s="11">
        <v>542</v>
      </c>
      <c r="B543" s="30"/>
      <c r="C543" s="25" t="str">
        <f t="shared" si="17"/>
        <v/>
      </c>
      <c r="D543" s="11" t="str">
        <f>IF('ACT Reading'!C543="","",IF('ACT Reading'!C543&lt;'ACT E+R to SAT EBRW'!$A$2,'ACT E+R to SAT EBRW'!$B$2,IF('ACT Reading'!C543&gt;'ACT E+R to SAT EBRW'!A$72,'ACT E+R to SAT EBRW'!B$72,VLOOKUP(C543,'ACT E+R to SAT EBRW'!A:B,2,FALSE))))</f>
        <v/>
      </c>
      <c r="E543" s="11" t="str">
        <f>IF('ACT Reading'!B543="","",interceptACTRtoPCR5712_5713+slopeACTRtoPCR5712_5713*B543)</f>
        <v/>
      </c>
      <c r="F543" s="11" t="str">
        <f>IF('ACT Reading'!B543="","", IF(E543&lt;100, 100, IF(E543&gt;200, 200, E543)))</f>
        <v/>
      </c>
      <c r="G543" s="11" t="str">
        <f t="shared" si="16"/>
        <v/>
      </c>
      <c r="H543" s="11" t="str">
        <f>IF('ACT Reading'!B543="","", IF(G543&lt;100, 100, IF(G543&gt;300, 300, G543)))</f>
        <v/>
      </c>
      <c r="I543" s="11" t="str">
        <f>IF('ACT Reading'!B543="","",'SAT EBRW to CBEST R'!$A$2+'SAT EBRW to CBEST R'!$B$2*D543)</f>
        <v/>
      </c>
      <c r="J543" s="11" t="str">
        <f>IF('ACT Reading'!B543="","", IF(I543&lt;20, 20, IF(I543&gt;80, 80, I543)))</f>
        <v/>
      </c>
    </row>
    <row r="544" spans="1:10" x14ac:dyDescent="0.25">
      <c r="A544" s="11">
        <v>543</v>
      </c>
      <c r="B544" s="30"/>
      <c r="C544" s="25" t="str">
        <f t="shared" si="17"/>
        <v/>
      </c>
      <c r="D544" s="11" t="str">
        <f>IF('ACT Reading'!C544="","",IF('ACT Reading'!C544&lt;'ACT E+R to SAT EBRW'!$A$2,'ACT E+R to SAT EBRW'!$B$2,IF('ACT Reading'!C544&gt;'ACT E+R to SAT EBRW'!A$72,'ACT E+R to SAT EBRW'!B$72,VLOOKUP(C544,'ACT E+R to SAT EBRW'!A:B,2,FALSE))))</f>
        <v/>
      </c>
      <c r="E544" s="11" t="str">
        <f>IF('ACT Reading'!B544="","",interceptACTRtoPCR5712_5713+slopeACTRtoPCR5712_5713*B544)</f>
        <v/>
      </c>
      <c r="F544" s="11" t="str">
        <f>IF('ACT Reading'!B544="","", IF(E544&lt;100, 100, IF(E544&gt;200, 200, E544)))</f>
        <v/>
      </c>
      <c r="G544" s="11" t="str">
        <f t="shared" si="16"/>
        <v/>
      </c>
      <c r="H544" s="11" t="str">
        <f>IF('ACT Reading'!B544="","", IF(G544&lt;100, 100, IF(G544&gt;300, 300, G544)))</f>
        <v/>
      </c>
      <c r="I544" s="11" t="str">
        <f>IF('ACT Reading'!B544="","",'SAT EBRW to CBEST R'!$A$2+'SAT EBRW to CBEST R'!$B$2*D544)</f>
        <v/>
      </c>
      <c r="J544" s="11" t="str">
        <f>IF('ACT Reading'!B544="","", IF(I544&lt;20, 20, IF(I544&gt;80, 80, I544)))</f>
        <v/>
      </c>
    </row>
    <row r="545" spans="1:10" x14ac:dyDescent="0.25">
      <c r="A545" s="11">
        <v>544</v>
      </c>
      <c r="B545" s="30"/>
      <c r="C545" s="25" t="str">
        <f t="shared" si="17"/>
        <v/>
      </c>
      <c r="D545" s="11" t="str">
        <f>IF('ACT Reading'!C545="","",IF('ACT Reading'!C545&lt;'ACT E+R to SAT EBRW'!$A$2,'ACT E+R to SAT EBRW'!$B$2,IF('ACT Reading'!C545&gt;'ACT E+R to SAT EBRW'!A$72,'ACT E+R to SAT EBRW'!B$72,VLOOKUP(C545,'ACT E+R to SAT EBRW'!A:B,2,FALSE))))</f>
        <v/>
      </c>
      <c r="E545" s="11" t="str">
        <f>IF('ACT Reading'!B545="","",interceptACTRtoPCR5712_5713+slopeACTRtoPCR5712_5713*B545)</f>
        <v/>
      </c>
      <c r="F545" s="11" t="str">
        <f>IF('ACT Reading'!B545="","", IF(E545&lt;100, 100, IF(E545&gt;200, 200, E545)))</f>
        <v/>
      </c>
      <c r="G545" s="11" t="str">
        <f t="shared" si="16"/>
        <v/>
      </c>
      <c r="H545" s="11" t="str">
        <f>IF('ACT Reading'!B545="","", IF(G545&lt;100, 100, IF(G545&gt;300, 300, G545)))</f>
        <v/>
      </c>
      <c r="I545" s="11" t="str">
        <f>IF('ACT Reading'!B545="","",'SAT EBRW to CBEST R'!$A$2+'SAT EBRW to CBEST R'!$B$2*D545)</f>
        <v/>
      </c>
      <c r="J545" s="11" t="str">
        <f>IF('ACT Reading'!B545="","", IF(I545&lt;20, 20, IF(I545&gt;80, 80, I545)))</f>
        <v/>
      </c>
    </row>
    <row r="546" spans="1:10" x14ac:dyDescent="0.25">
      <c r="A546" s="11">
        <v>545</v>
      </c>
      <c r="B546" s="30"/>
      <c r="C546" s="25" t="str">
        <f t="shared" si="17"/>
        <v/>
      </c>
      <c r="D546" s="11" t="str">
        <f>IF('ACT Reading'!C546="","",IF('ACT Reading'!C546&lt;'ACT E+R to SAT EBRW'!$A$2,'ACT E+R to SAT EBRW'!$B$2,IF('ACT Reading'!C546&gt;'ACT E+R to SAT EBRW'!A$72,'ACT E+R to SAT EBRW'!B$72,VLOOKUP(C546,'ACT E+R to SAT EBRW'!A:B,2,FALSE))))</f>
        <v/>
      </c>
      <c r="E546" s="11" t="str">
        <f>IF('ACT Reading'!B546="","",interceptACTRtoPCR5712_5713+slopeACTRtoPCR5712_5713*B546)</f>
        <v/>
      </c>
      <c r="F546" s="11" t="str">
        <f>IF('ACT Reading'!B546="","", IF(E546&lt;100, 100, IF(E546&gt;200, 200, E546)))</f>
        <v/>
      </c>
      <c r="G546" s="11" t="str">
        <f t="shared" si="16"/>
        <v/>
      </c>
      <c r="H546" s="11" t="str">
        <f>IF('ACT Reading'!B546="","", IF(G546&lt;100, 100, IF(G546&gt;300, 300, G546)))</f>
        <v/>
      </c>
      <c r="I546" s="11" t="str">
        <f>IF('ACT Reading'!B546="","",'SAT EBRW to CBEST R'!$A$2+'SAT EBRW to CBEST R'!$B$2*D546)</f>
        <v/>
      </c>
      <c r="J546" s="11" t="str">
        <f>IF('ACT Reading'!B546="","", IF(I546&lt;20, 20, IF(I546&gt;80, 80, I546)))</f>
        <v/>
      </c>
    </row>
    <row r="547" spans="1:10" x14ac:dyDescent="0.25">
      <c r="A547" s="11">
        <v>546</v>
      </c>
      <c r="B547" s="30"/>
      <c r="C547" s="25" t="str">
        <f t="shared" si="17"/>
        <v/>
      </c>
      <c r="D547" s="11" t="str">
        <f>IF('ACT Reading'!C547="","",IF('ACT Reading'!C547&lt;'ACT E+R to SAT EBRW'!$A$2,'ACT E+R to SAT EBRW'!$B$2,IF('ACT Reading'!C547&gt;'ACT E+R to SAT EBRW'!A$72,'ACT E+R to SAT EBRW'!B$72,VLOOKUP(C547,'ACT E+R to SAT EBRW'!A:B,2,FALSE))))</f>
        <v/>
      </c>
      <c r="E547" s="11" t="str">
        <f>IF('ACT Reading'!B547="","",interceptACTRtoPCR5712_5713+slopeACTRtoPCR5712_5713*B547)</f>
        <v/>
      </c>
      <c r="F547" s="11" t="str">
        <f>IF('ACT Reading'!B547="","", IF(E547&lt;100, 100, IF(E547&gt;200, 200, E547)))</f>
        <v/>
      </c>
      <c r="G547" s="11" t="str">
        <f t="shared" si="16"/>
        <v/>
      </c>
      <c r="H547" s="11" t="str">
        <f>IF('ACT Reading'!B547="","", IF(G547&lt;100, 100, IF(G547&gt;300, 300, G547)))</f>
        <v/>
      </c>
      <c r="I547" s="11" t="str">
        <f>IF('ACT Reading'!B547="","",'SAT EBRW to CBEST R'!$A$2+'SAT EBRW to CBEST R'!$B$2*D547)</f>
        <v/>
      </c>
      <c r="J547" s="11" t="str">
        <f>IF('ACT Reading'!B547="","", IF(I547&lt;20, 20, IF(I547&gt;80, 80, I547)))</f>
        <v/>
      </c>
    </row>
    <row r="548" spans="1:10" x14ac:dyDescent="0.25">
      <c r="A548" s="11">
        <v>547</v>
      </c>
      <c r="B548" s="30"/>
      <c r="C548" s="25" t="str">
        <f t="shared" si="17"/>
        <v/>
      </c>
      <c r="D548" s="11" t="str">
        <f>IF('ACT Reading'!C548="","",IF('ACT Reading'!C548&lt;'ACT E+R to SAT EBRW'!$A$2,'ACT E+R to SAT EBRW'!$B$2,IF('ACT Reading'!C548&gt;'ACT E+R to SAT EBRW'!A$72,'ACT E+R to SAT EBRW'!B$72,VLOOKUP(C548,'ACT E+R to SAT EBRW'!A:B,2,FALSE))))</f>
        <v/>
      </c>
      <c r="E548" s="11" t="str">
        <f>IF('ACT Reading'!B548="","",interceptACTRtoPCR5712_5713+slopeACTRtoPCR5712_5713*B548)</f>
        <v/>
      </c>
      <c r="F548" s="11" t="str">
        <f>IF('ACT Reading'!B548="","", IF(E548&lt;100, 100, IF(E548&gt;200, 200, E548)))</f>
        <v/>
      </c>
      <c r="G548" s="11" t="str">
        <f t="shared" si="16"/>
        <v/>
      </c>
      <c r="H548" s="11" t="str">
        <f>IF('ACT Reading'!B548="","", IF(G548&lt;100, 100, IF(G548&gt;300, 300, G548)))</f>
        <v/>
      </c>
      <c r="I548" s="11" t="str">
        <f>IF('ACT Reading'!B548="","",'SAT EBRW to CBEST R'!$A$2+'SAT EBRW to CBEST R'!$B$2*D548)</f>
        <v/>
      </c>
      <c r="J548" s="11" t="str">
        <f>IF('ACT Reading'!B548="","", IF(I548&lt;20, 20, IF(I548&gt;80, 80, I548)))</f>
        <v/>
      </c>
    </row>
    <row r="549" spans="1:10" x14ac:dyDescent="0.25">
      <c r="A549" s="11">
        <v>548</v>
      </c>
      <c r="B549" s="30"/>
      <c r="C549" s="25" t="str">
        <f t="shared" si="17"/>
        <v/>
      </c>
      <c r="D549" s="11" t="str">
        <f>IF('ACT Reading'!C549="","",IF('ACT Reading'!C549&lt;'ACT E+R to SAT EBRW'!$A$2,'ACT E+R to SAT EBRW'!$B$2,IF('ACT Reading'!C549&gt;'ACT E+R to SAT EBRW'!A$72,'ACT E+R to SAT EBRW'!B$72,VLOOKUP(C549,'ACT E+R to SAT EBRW'!A:B,2,FALSE))))</f>
        <v/>
      </c>
      <c r="E549" s="11" t="str">
        <f>IF('ACT Reading'!B549="","",interceptACTRtoPCR5712_5713+slopeACTRtoPCR5712_5713*B549)</f>
        <v/>
      </c>
      <c r="F549" s="11" t="str">
        <f>IF('ACT Reading'!B549="","", IF(E549&lt;100, 100, IF(E549&gt;200, 200, E549)))</f>
        <v/>
      </c>
      <c r="G549" s="11" t="str">
        <f t="shared" si="16"/>
        <v/>
      </c>
      <c r="H549" s="11" t="str">
        <f>IF('ACT Reading'!B549="","", IF(G549&lt;100, 100, IF(G549&gt;300, 300, G549)))</f>
        <v/>
      </c>
      <c r="I549" s="11" t="str">
        <f>IF('ACT Reading'!B549="","",'SAT EBRW to CBEST R'!$A$2+'SAT EBRW to CBEST R'!$B$2*D549)</f>
        <v/>
      </c>
      <c r="J549" s="11" t="str">
        <f>IF('ACT Reading'!B549="","", IF(I549&lt;20, 20, IF(I549&gt;80, 80, I549)))</f>
        <v/>
      </c>
    </row>
    <row r="550" spans="1:10" x14ac:dyDescent="0.25">
      <c r="A550" s="11">
        <v>549</v>
      </c>
      <c r="B550" s="30"/>
      <c r="C550" s="25" t="str">
        <f t="shared" si="17"/>
        <v/>
      </c>
      <c r="D550" s="11" t="str">
        <f>IF('ACT Reading'!C550="","",IF('ACT Reading'!C550&lt;'ACT E+R to SAT EBRW'!$A$2,'ACT E+R to SAT EBRW'!$B$2,IF('ACT Reading'!C550&gt;'ACT E+R to SAT EBRW'!A$72,'ACT E+R to SAT EBRW'!B$72,VLOOKUP(C550,'ACT E+R to SAT EBRW'!A:B,2,FALSE))))</f>
        <v/>
      </c>
      <c r="E550" s="11" t="str">
        <f>IF('ACT Reading'!B550="","",interceptACTRtoPCR5712_5713+slopeACTRtoPCR5712_5713*B550)</f>
        <v/>
      </c>
      <c r="F550" s="11" t="str">
        <f>IF('ACT Reading'!B550="","", IF(E550&lt;100, 100, IF(E550&gt;200, 200, E550)))</f>
        <v/>
      </c>
      <c r="G550" s="11" t="str">
        <f t="shared" si="16"/>
        <v/>
      </c>
      <c r="H550" s="11" t="str">
        <f>IF('ACT Reading'!B550="","", IF(G550&lt;100, 100, IF(G550&gt;300, 300, G550)))</f>
        <v/>
      </c>
      <c r="I550" s="11" t="str">
        <f>IF('ACT Reading'!B550="","",'SAT EBRW to CBEST R'!$A$2+'SAT EBRW to CBEST R'!$B$2*D550)</f>
        <v/>
      </c>
      <c r="J550" s="11" t="str">
        <f>IF('ACT Reading'!B550="","", IF(I550&lt;20, 20, IF(I550&gt;80, 80, I550)))</f>
        <v/>
      </c>
    </row>
    <row r="551" spans="1:10" x14ac:dyDescent="0.25">
      <c r="A551" s="11">
        <v>550</v>
      </c>
      <c r="B551" s="30"/>
      <c r="C551" s="25" t="str">
        <f t="shared" si="17"/>
        <v/>
      </c>
      <c r="D551" s="11" t="str">
        <f>IF('ACT Reading'!C551="","",IF('ACT Reading'!C551&lt;'ACT E+R to SAT EBRW'!$A$2,'ACT E+R to SAT EBRW'!$B$2,IF('ACT Reading'!C551&gt;'ACT E+R to SAT EBRW'!A$72,'ACT E+R to SAT EBRW'!B$72,VLOOKUP(C551,'ACT E+R to SAT EBRW'!A:B,2,FALSE))))</f>
        <v/>
      </c>
      <c r="E551" s="11" t="str">
        <f>IF('ACT Reading'!B551="","",interceptACTRtoPCR5712_5713+slopeACTRtoPCR5712_5713*B551)</f>
        <v/>
      </c>
      <c r="F551" s="11" t="str">
        <f>IF('ACT Reading'!B551="","", IF(E551&lt;100, 100, IF(E551&gt;200, 200, E551)))</f>
        <v/>
      </c>
      <c r="G551" s="11" t="str">
        <f t="shared" si="16"/>
        <v/>
      </c>
      <c r="H551" s="11" t="str">
        <f>IF('ACT Reading'!B551="","", IF(G551&lt;100, 100, IF(G551&gt;300, 300, G551)))</f>
        <v/>
      </c>
      <c r="I551" s="11" t="str">
        <f>IF('ACT Reading'!B551="","",'SAT EBRW to CBEST R'!$A$2+'SAT EBRW to CBEST R'!$B$2*D551)</f>
        <v/>
      </c>
      <c r="J551" s="11" t="str">
        <f>IF('ACT Reading'!B551="","", IF(I551&lt;20, 20, IF(I551&gt;80, 80, I551)))</f>
        <v/>
      </c>
    </row>
    <row r="552" spans="1:10" x14ac:dyDescent="0.25">
      <c r="A552" s="11">
        <v>551</v>
      </c>
      <c r="B552" s="30"/>
      <c r="C552" s="25" t="str">
        <f t="shared" si="17"/>
        <v/>
      </c>
      <c r="D552" s="11" t="str">
        <f>IF('ACT Reading'!C552="","",IF('ACT Reading'!C552&lt;'ACT E+R to SAT EBRW'!$A$2,'ACT E+R to SAT EBRW'!$B$2,IF('ACT Reading'!C552&gt;'ACT E+R to SAT EBRW'!A$72,'ACT E+R to SAT EBRW'!B$72,VLOOKUP(C552,'ACT E+R to SAT EBRW'!A:B,2,FALSE))))</f>
        <v/>
      </c>
      <c r="E552" s="11" t="str">
        <f>IF('ACT Reading'!B552="","",interceptACTRtoPCR5712_5713+slopeACTRtoPCR5712_5713*B552)</f>
        <v/>
      </c>
      <c r="F552" s="11" t="str">
        <f>IF('ACT Reading'!B552="","", IF(E552&lt;100, 100, IF(E552&gt;200, 200, E552)))</f>
        <v/>
      </c>
      <c r="G552" s="11" t="str">
        <f t="shared" si="16"/>
        <v/>
      </c>
      <c r="H552" s="11" t="str">
        <f>IF('ACT Reading'!B552="","", IF(G552&lt;100, 100, IF(G552&gt;300, 300, G552)))</f>
        <v/>
      </c>
      <c r="I552" s="11" t="str">
        <f>IF('ACT Reading'!B552="","",'SAT EBRW to CBEST R'!$A$2+'SAT EBRW to CBEST R'!$B$2*D552)</f>
        <v/>
      </c>
      <c r="J552" s="11" t="str">
        <f>IF('ACT Reading'!B552="","", IF(I552&lt;20, 20, IF(I552&gt;80, 80, I552)))</f>
        <v/>
      </c>
    </row>
    <row r="553" spans="1:10" x14ac:dyDescent="0.25">
      <c r="A553" s="11">
        <v>552</v>
      </c>
      <c r="B553" s="30"/>
      <c r="C553" s="25" t="str">
        <f t="shared" si="17"/>
        <v/>
      </c>
      <c r="D553" s="11" t="str">
        <f>IF('ACT Reading'!C553="","",IF('ACT Reading'!C553&lt;'ACT E+R to SAT EBRW'!$A$2,'ACT E+R to SAT EBRW'!$B$2,IF('ACT Reading'!C553&gt;'ACT E+R to SAT EBRW'!A$72,'ACT E+R to SAT EBRW'!B$72,VLOOKUP(C553,'ACT E+R to SAT EBRW'!A:B,2,FALSE))))</f>
        <v/>
      </c>
      <c r="E553" s="11" t="str">
        <f>IF('ACT Reading'!B553="","",interceptACTRtoPCR5712_5713+slopeACTRtoPCR5712_5713*B553)</f>
        <v/>
      </c>
      <c r="F553" s="11" t="str">
        <f>IF('ACT Reading'!B553="","", IF(E553&lt;100, 100, IF(E553&gt;200, 200, E553)))</f>
        <v/>
      </c>
      <c r="G553" s="11" t="str">
        <f t="shared" si="16"/>
        <v/>
      </c>
      <c r="H553" s="11" t="str">
        <f>IF('ACT Reading'!B553="","", IF(G553&lt;100, 100, IF(G553&gt;300, 300, G553)))</f>
        <v/>
      </c>
      <c r="I553" s="11" t="str">
        <f>IF('ACT Reading'!B553="","",'SAT EBRW to CBEST R'!$A$2+'SAT EBRW to CBEST R'!$B$2*D553)</f>
        <v/>
      </c>
      <c r="J553" s="11" t="str">
        <f>IF('ACT Reading'!B553="","", IF(I553&lt;20, 20, IF(I553&gt;80, 80, I553)))</f>
        <v/>
      </c>
    </row>
    <row r="554" spans="1:10" x14ac:dyDescent="0.25">
      <c r="A554" s="11">
        <v>553</v>
      </c>
      <c r="B554" s="30"/>
      <c r="C554" s="25" t="str">
        <f t="shared" si="17"/>
        <v/>
      </c>
      <c r="D554" s="11" t="str">
        <f>IF('ACT Reading'!C554="","",IF('ACT Reading'!C554&lt;'ACT E+R to SAT EBRW'!$A$2,'ACT E+R to SAT EBRW'!$B$2,IF('ACT Reading'!C554&gt;'ACT E+R to SAT EBRW'!A$72,'ACT E+R to SAT EBRW'!B$72,VLOOKUP(C554,'ACT E+R to SAT EBRW'!A:B,2,FALSE))))</f>
        <v/>
      </c>
      <c r="E554" s="11" t="str">
        <f>IF('ACT Reading'!B554="","",interceptACTRtoPCR5712_5713+slopeACTRtoPCR5712_5713*B554)</f>
        <v/>
      </c>
      <c r="F554" s="11" t="str">
        <f>IF('ACT Reading'!B554="","", IF(E554&lt;100, 100, IF(E554&gt;200, 200, E554)))</f>
        <v/>
      </c>
      <c r="G554" s="11" t="str">
        <f t="shared" si="16"/>
        <v/>
      </c>
      <c r="H554" s="11" t="str">
        <f>IF('ACT Reading'!B554="","", IF(G554&lt;100, 100, IF(G554&gt;300, 300, G554)))</f>
        <v/>
      </c>
      <c r="I554" s="11" t="str">
        <f>IF('ACT Reading'!B554="","",'SAT EBRW to CBEST R'!$A$2+'SAT EBRW to CBEST R'!$B$2*D554)</f>
        <v/>
      </c>
      <c r="J554" s="11" t="str">
        <f>IF('ACT Reading'!B554="","", IF(I554&lt;20, 20, IF(I554&gt;80, 80, I554)))</f>
        <v/>
      </c>
    </row>
    <row r="555" spans="1:10" x14ac:dyDescent="0.25">
      <c r="A555" s="11">
        <v>554</v>
      </c>
      <c r="B555" s="30"/>
      <c r="C555" s="25" t="str">
        <f t="shared" si="17"/>
        <v/>
      </c>
      <c r="D555" s="11" t="str">
        <f>IF('ACT Reading'!C555="","",IF('ACT Reading'!C555&lt;'ACT E+R to SAT EBRW'!$A$2,'ACT E+R to SAT EBRW'!$B$2,IF('ACT Reading'!C555&gt;'ACT E+R to SAT EBRW'!A$72,'ACT E+R to SAT EBRW'!B$72,VLOOKUP(C555,'ACT E+R to SAT EBRW'!A:B,2,FALSE))))</f>
        <v/>
      </c>
      <c r="E555" s="11" t="str">
        <f>IF('ACT Reading'!B555="","",interceptACTRtoPCR5712_5713+slopeACTRtoPCR5712_5713*B555)</f>
        <v/>
      </c>
      <c r="F555" s="11" t="str">
        <f>IF('ACT Reading'!B555="","", IF(E555&lt;100, 100, IF(E555&gt;200, 200, E555)))</f>
        <v/>
      </c>
      <c r="G555" s="11" t="str">
        <f t="shared" si="16"/>
        <v/>
      </c>
      <c r="H555" s="11" t="str">
        <f>IF('ACT Reading'!B555="","", IF(G555&lt;100, 100, IF(G555&gt;300, 300, G555)))</f>
        <v/>
      </c>
      <c r="I555" s="11" t="str">
        <f>IF('ACT Reading'!B555="","",'SAT EBRW to CBEST R'!$A$2+'SAT EBRW to CBEST R'!$B$2*D555)</f>
        <v/>
      </c>
      <c r="J555" s="11" t="str">
        <f>IF('ACT Reading'!B555="","", IF(I555&lt;20, 20, IF(I555&gt;80, 80, I555)))</f>
        <v/>
      </c>
    </row>
    <row r="556" spans="1:10" x14ac:dyDescent="0.25">
      <c r="A556" s="11">
        <v>555</v>
      </c>
      <c r="B556" s="30"/>
      <c r="C556" s="25" t="str">
        <f t="shared" si="17"/>
        <v/>
      </c>
      <c r="D556" s="11" t="str">
        <f>IF('ACT Reading'!C556="","",IF('ACT Reading'!C556&lt;'ACT E+R to SAT EBRW'!$A$2,'ACT E+R to SAT EBRW'!$B$2,IF('ACT Reading'!C556&gt;'ACT E+R to SAT EBRW'!A$72,'ACT E+R to SAT EBRW'!B$72,VLOOKUP(C556,'ACT E+R to SAT EBRW'!A:B,2,FALSE))))</f>
        <v/>
      </c>
      <c r="E556" s="11" t="str">
        <f>IF('ACT Reading'!B556="","",interceptACTRtoPCR5712_5713+slopeACTRtoPCR5712_5713*B556)</f>
        <v/>
      </c>
      <c r="F556" s="11" t="str">
        <f>IF('ACT Reading'!B556="","", IF(E556&lt;100, 100, IF(E556&gt;200, 200, E556)))</f>
        <v/>
      </c>
      <c r="G556" s="11" t="str">
        <f t="shared" si="16"/>
        <v/>
      </c>
      <c r="H556" s="11" t="str">
        <f>IF('ACT Reading'!B556="","", IF(G556&lt;100, 100, IF(G556&gt;300, 300, G556)))</f>
        <v/>
      </c>
      <c r="I556" s="11" t="str">
        <f>IF('ACT Reading'!B556="","",'SAT EBRW to CBEST R'!$A$2+'SAT EBRW to CBEST R'!$B$2*D556)</f>
        <v/>
      </c>
      <c r="J556" s="11" t="str">
        <f>IF('ACT Reading'!B556="","", IF(I556&lt;20, 20, IF(I556&gt;80, 80, I556)))</f>
        <v/>
      </c>
    </row>
    <row r="557" spans="1:10" x14ac:dyDescent="0.25">
      <c r="A557" s="11">
        <v>556</v>
      </c>
      <c r="B557" s="30"/>
      <c r="C557" s="25" t="str">
        <f t="shared" si="17"/>
        <v/>
      </c>
      <c r="D557" s="11" t="str">
        <f>IF('ACT Reading'!C557="","",IF('ACT Reading'!C557&lt;'ACT E+R to SAT EBRW'!$A$2,'ACT E+R to SAT EBRW'!$B$2,IF('ACT Reading'!C557&gt;'ACT E+R to SAT EBRW'!A$72,'ACT E+R to SAT EBRW'!B$72,VLOOKUP(C557,'ACT E+R to SAT EBRW'!A:B,2,FALSE))))</f>
        <v/>
      </c>
      <c r="E557" s="11" t="str">
        <f>IF('ACT Reading'!B557="","",interceptACTRtoPCR5712_5713+slopeACTRtoPCR5712_5713*B557)</f>
        <v/>
      </c>
      <c r="F557" s="11" t="str">
        <f>IF('ACT Reading'!B557="","", IF(E557&lt;100, 100, IF(E557&gt;200, 200, E557)))</f>
        <v/>
      </c>
      <c r="G557" s="11" t="str">
        <f t="shared" si="16"/>
        <v/>
      </c>
      <c r="H557" s="11" t="str">
        <f>IF('ACT Reading'!B557="","", IF(G557&lt;100, 100, IF(G557&gt;300, 300, G557)))</f>
        <v/>
      </c>
      <c r="I557" s="11" t="str">
        <f>IF('ACT Reading'!B557="","",'SAT EBRW to CBEST R'!$A$2+'SAT EBRW to CBEST R'!$B$2*D557)</f>
        <v/>
      </c>
      <c r="J557" s="11" t="str">
        <f>IF('ACT Reading'!B557="","", IF(I557&lt;20, 20, IF(I557&gt;80, 80, I557)))</f>
        <v/>
      </c>
    </row>
    <row r="558" spans="1:10" x14ac:dyDescent="0.25">
      <c r="A558" s="11">
        <v>557</v>
      </c>
      <c r="B558" s="30"/>
      <c r="C558" s="25" t="str">
        <f t="shared" si="17"/>
        <v/>
      </c>
      <c r="D558" s="11" t="str">
        <f>IF('ACT Reading'!C558="","",IF('ACT Reading'!C558&lt;'ACT E+R to SAT EBRW'!$A$2,'ACT E+R to SAT EBRW'!$B$2,IF('ACT Reading'!C558&gt;'ACT E+R to SAT EBRW'!A$72,'ACT E+R to SAT EBRW'!B$72,VLOOKUP(C558,'ACT E+R to SAT EBRW'!A:B,2,FALSE))))</f>
        <v/>
      </c>
      <c r="E558" s="11" t="str">
        <f>IF('ACT Reading'!B558="","",interceptACTRtoPCR5712_5713+slopeACTRtoPCR5712_5713*B558)</f>
        <v/>
      </c>
      <c r="F558" s="11" t="str">
        <f>IF('ACT Reading'!B558="","", IF(E558&lt;100, 100, IF(E558&gt;200, 200, E558)))</f>
        <v/>
      </c>
      <c r="G558" s="11" t="str">
        <f t="shared" si="16"/>
        <v/>
      </c>
      <c r="H558" s="11" t="str">
        <f>IF('ACT Reading'!B558="","", IF(G558&lt;100, 100, IF(G558&gt;300, 300, G558)))</f>
        <v/>
      </c>
      <c r="I558" s="11" t="str">
        <f>IF('ACT Reading'!B558="","",'SAT EBRW to CBEST R'!$A$2+'SAT EBRW to CBEST R'!$B$2*D558)</f>
        <v/>
      </c>
      <c r="J558" s="11" t="str">
        <f>IF('ACT Reading'!B558="","", IF(I558&lt;20, 20, IF(I558&gt;80, 80, I558)))</f>
        <v/>
      </c>
    </row>
    <row r="559" spans="1:10" x14ac:dyDescent="0.25">
      <c r="A559" s="11">
        <v>558</v>
      </c>
      <c r="B559" s="30"/>
      <c r="C559" s="25" t="str">
        <f t="shared" si="17"/>
        <v/>
      </c>
      <c r="D559" s="11" t="str">
        <f>IF('ACT Reading'!C559="","",IF('ACT Reading'!C559&lt;'ACT E+R to SAT EBRW'!$A$2,'ACT E+R to SAT EBRW'!$B$2,IF('ACT Reading'!C559&gt;'ACT E+R to SAT EBRW'!A$72,'ACT E+R to SAT EBRW'!B$72,VLOOKUP(C559,'ACT E+R to SAT EBRW'!A:B,2,FALSE))))</f>
        <v/>
      </c>
      <c r="E559" s="11" t="str">
        <f>IF('ACT Reading'!B559="","",interceptACTRtoPCR5712_5713+slopeACTRtoPCR5712_5713*B559)</f>
        <v/>
      </c>
      <c r="F559" s="11" t="str">
        <f>IF('ACT Reading'!B559="","", IF(E559&lt;100, 100, IF(E559&gt;200, 200, E559)))</f>
        <v/>
      </c>
      <c r="G559" s="11" t="str">
        <f t="shared" si="16"/>
        <v/>
      </c>
      <c r="H559" s="11" t="str">
        <f>IF('ACT Reading'!B559="","", IF(G559&lt;100, 100, IF(G559&gt;300, 300, G559)))</f>
        <v/>
      </c>
      <c r="I559" s="11" t="str">
        <f>IF('ACT Reading'!B559="","",'SAT EBRW to CBEST R'!$A$2+'SAT EBRW to CBEST R'!$B$2*D559)</f>
        <v/>
      </c>
      <c r="J559" s="11" t="str">
        <f>IF('ACT Reading'!B559="","", IF(I559&lt;20, 20, IF(I559&gt;80, 80, I559)))</f>
        <v/>
      </c>
    </row>
    <row r="560" spans="1:10" x14ac:dyDescent="0.25">
      <c r="A560" s="11">
        <v>559</v>
      </c>
      <c r="B560" s="30"/>
      <c r="C560" s="25" t="str">
        <f t="shared" si="17"/>
        <v/>
      </c>
      <c r="D560" s="11" t="str">
        <f>IF('ACT Reading'!C560="","",IF('ACT Reading'!C560&lt;'ACT E+R to SAT EBRW'!$A$2,'ACT E+R to SAT EBRW'!$B$2,IF('ACT Reading'!C560&gt;'ACT E+R to SAT EBRW'!A$72,'ACT E+R to SAT EBRW'!B$72,VLOOKUP(C560,'ACT E+R to SAT EBRW'!A:B,2,FALSE))))</f>
        <v/>
      </c>
      <c r="E560" s="11" t="str">
        <f>IF('ACT Reading'!B560="","",interceptACTRtoPCR5712_5713+slopeACTRtoPCR5712_5713*B560)</f>
        <v/>
      </c>
      <c r="F560" s="11" t="str">
        <f>IF('ACT Reading'!B560="","", IF(E560&lt;100, 100, IF(E560&gt;200, 200, E560)))</f>
        <v/>
      </c>
      <c r="G560" s="11" t="str">
        <f t="shared" si="16"/>
        <v/>
      </c>
      <c r="H560" s="11" t="str">
        <f>IF('ACT Reading'!B560="","", IF(G560&lt;100, 100, IF(G560&gt;300, 300, G560)))</f>
        <v/>
      </c>
      <c r="I560" s="11" t="str">
        <f>IF('ACT Reading'!B560="","",'SAT EBRW to CBEST R'!$A$2+'SAT EBRW to CBEST R'!$B$2*D560)</f>
        <v/>
      </c>
      <c r="J560" s="11" t="str">
        <f>IF('ACT Reading'!B560="","", IF(I560&lt;20, 20, IF(I560&gt;80, 80, I560)))</f>
        <v/>
      </c>
    </row>
    <row r="561" spans="1:10" x14ac:dyDescent="0.25">
      <c r="A561" s="11">
        <v>560</v>
      </c>
      <c r="B561" s="30"/>
      <c r="C561" s="25" t="str">
        <f t="shared" si="17"/>
        <v/>
      </c>
      <c r="D561" s="11" t="str">
        <f>IF('ACT Reading'!C561="","",IF('ACT Reading'!C561&lt;'ACT E+R to SAT EBRW'!$A$2,'ACT E+R to SAT EBRW'!$B$2,IF('ACT Reading'!C561&gt;'ACT E+R to SAT EBRW'!A$72,'ACT E+R to SAT EBRW'!B$72,VLOOKUP(C561,'ACT E+R to SAT EBRW'!A:B,2,FALSE))))</f>
        <v/>
      </c>
      <c r="E561" s="11" t="str">
        <f>IF('ACT Reading'!B561="","",interceptACTRtoPCR5712_5713+slopeACTRtoPCR5712_5713*B561)</f>
        <v/>
      </c>
      <c r="F561" s="11" t="str">
        <f>IF('ACT Reading'!B561="","", IF(E561&lt;100, 100, IF(E561&gt;200, 200, E561)))</f>
        <v/>
      </c>
      <c r="G561" s="11" t="str">
        <f t="shared" si="16"/>
        <v/>
      </c>
      <c r="H561" s="11" t="str">
        <f>IF('ACT Reading'!B561="","", IF(G561&lt;100, 100, IF(G561&gt;300, 300, G561)))</f>
        <v/>
      </c>
      <c r="I561" s="11" t="str">
        <f>IF('ACT Reading'!B561="","",'SAT EBRW to CBEST R'!$A$2+'SAT EBRW to CBEST R'!$B$2*D561)</f>
        <v/>
      </c>
      <c r="J561" s="11" t="str">
        <f>IF('ACT Reading'!B561="","", IF(I561&lt;20, 20, IF(I561&gt;80, 80, I561)))</f>
        <v/>
      </c>
    </row>
    <row r="562" spans="1:10" x14ac:dyDescent="0.25">
      <c r="A562" s="11">
        <v>561</v>
      </c>
      <c r="B562" s="30"/>
      <c r="C562" s="25" t="str">
        <f t="shared" si="17"/>
        <v/>
      </c>
      <c r="D562" s="11" t="str">
        <f>IF('ACT Reading'!C562="","",IF('ACT Reading'!C562&lt;'ACT E+R to SAT EBRW'!$A$2,'ACT E+R to SAT EBRW'!$B$2,IF('ACT Reading'!C562&gt;'ACT E+R to SAT EBRW'!A$72,'ACT E+R to SAT EBRW'!B$72,VLOOKUP(C562,'ACT E+R to SAT EBRW'!A:B,2,FALSE))))</f>
        <v/>
      </c>
      <c r="E562" s="11" t="str">
        <f>IF('ACT Reading'!B562="","",interceptACTRtoPCR5712_5713+slopeACTRtoPCR5712_5713*B562)</f>
        <v/>
      </c>
      <c r="F562" s="11" t="str">
        <f>IF('ACT Reading'!B562="","", IF(E562&lt;100, 100, IF(E562&gt;200, 200, E562)))</f>
        <v/>
      </c>
      <c r="G562" s="11" t="str">
        <f t="shared" si="16"/>
        <v/>
      </c>
      <c r="H562" s="11" t="str">
        <f>IF('ACT Reading'!B562="","", IF(G562&lt;100, 100, IF(G562&gt;300, 300, G562)))</f>
        <v/>
      </c>
      <c r="I562" s="11" t="str">
        <f>IF('ACT Reading'!B562="","",'SAT EBRW to CBEST R'!$A$2+'SAT EBRW to CBEST R'!$B$2*D562)</f>
        <v/>
      </c>
      <c r="J562" s="11" t="str">
        <f>IF('ACT Reading'!B562="","", IF(I562&lt;20, 20, IF(I562&gt;80, 80, I562)))</f>
        <v/>
      </c>
    </row>
    <row r="563" spans="1:10" x14ac:dyDescent="0.25">
      <c r="A563" s="11">
        <v>562</v>
      </c>
      <c r="B563" s="30"/>
      <c r="C563" s="25" t="str">
        <f t="shared" si="17"/>
        <v/>
      </c>
      <c r="D563" s="11" t="str">
        <f>IF('ACT Reading'!C563="","",IF('ACT Reading'!C563&lt;'ACT E+R to SAT EBRW'!$A$2,'ACT E+R to SAT EBRW'!$B$2,IF('ACT Reading'!C563&gt;'ACT E+R to SAT EBRW'!A$72,'ACT E+R to SAT EBRW'!B$72,VLOOKUP(C563,'ACT E+R to SAT EBRW'!A:B,2,FALSE))))</f>
        <v/>
      </c>
      <c r="E563" s="11" t="str">
        <f>IF('ACT Reading'!B563="","",interceptACTRtoPCR5712_5713+slopeACTRtoPCR5712_5713*B563)</f>
        <v/>
      </c>
      <c r="F563" s="11" t="str">
        <f>IF('ACT Reading'!B563="","", IF(E563&lt;100, 100, IF(E563&gt;200, 200, E563)))</f>
        <v/>
      </c>
      <c r="G563" s="11" t="str">
        <f t="shared" si="16"/>
        <v/>
      </c>
      <c r="H563" s="11" t="str">
        <f>IF('ACT Reading'!B563="","", IF(G563&lt;100, 100, IF(G563&gt;300, 300, G563)))</f>
        <v/>
      </c>
      <c r="I563" s="11" t="str">
        <f>IF('ACT Reading'!B563="","",'SAT EBRW to CBEST R'!$A$2+'SAT EBRW to CBEST R'!$B$2*D563)</f>
        <v/>
      </c>
      <c r="J563" s="11" t="str">
        <f>IF('ACT Reading'!B563="","", IF(I563&lt;20, 20, IF(I563&gt;80, 80, I563)))</f>
        <v/>
      </c>
    </row>
    <row r="564" spans="1:10" x14ac:dyDescent="0.25">
      <c r="A564" s="11">
        <v>563</v>
      </c>
      <c r="B564" s="30"/>
      <c r="C564" s="25" t="str">
        <f t="shared" si="17"/>
        <v/>
      </c>
      <c r="D564" s="11" t="str">
        <f>IF('ACT Reading'!C564="","",IF('ACT Reading'!C564&lt;'ACT E+R to SAT EBRW'!$A$2,'ACT E+R to SAT EBRW'!$B$2,IF('ACT Reading'!C564&gt;'ACT E+R to SAT EBRW'!A$72,'ACT E+R to SAT EBRW'!B$72,VLOOKUP(C564,'ACT E+R to SAT EBRW'!A:B,2,FALSE))))</f>
        <v/>
      </c>
      <c r="E564" s="11" t="str">
        <f>IF('ACT Reading'!B564="","",interceptACTRtoPCR5712_5713+slopeACTRtoPCR5712_5713*B564)</f>
        <v/>
      </c>
      <c r="F564" s="11" t="str">
        <f>IF('ACT Reading'!B564="","", IF(E564&lt;100, 100, IF(E564&gt;200, 200, E564)))</f>
        <v/>
      </c>
      <c r="G564" s="11" t="str">
        <f t="shared" si="16"/>
        <v/>
      </c>
      <c r="H564" s="11" t="str">
        <f>IF('ACT Reading'!B564="","", IF(G564&lt;100, 100, IF(G564&gt;300, 300, G564)))</f>
        <v/>
      </c>
      <c r="I564" s="11" t="str">
        <f>IF('ACT Reading'!B564="","",'SAT EBRW to CBEST R'!$A$2+'SAT EBRW to CBEST R'!$B$2*D564)</f>
        <v/>
      </c>
      <c r="J564" s="11" t="str">
        <f>IF('ACT Reading'!B564="","", IF(I564&lt;20, 20, IF(I564&gt;80, 80, I564)))</f>
        <v/>
      </c>
    </row>
    <row r="565" spans="1:10" x14ac:dyDescent="0.25">
      <c r="A565" s="11">
        <v>564</v>
      </c>
      <c r="B565" s="30"/>
      <c r="C565" s="25" t="str">
        <f t="shared" si="17"/>
        <v/>
      </c>
      <c r="D565" s="11" t="str">
        <f>IF('ACT Reading'!C565="","",IF('ACT Reading'!C565&lt;'ACT E+R to SAT EBRW'!$A$2,'ACT E+R to SAT EBRW'!$B$2,IF('ACT Reading'!C565&gt;'ACT E+R to SAT EBRW'!A$72,'ACT E+R to SAT EBRW'!B$72,VLOOKUP(C565,'ACT E+R to SAT EBRW'!A:B,2,FALSE))))</f>
        <v/>
      </c>
      <c r="E565" s="11" t="str">
        <f>IF('ACT Reading'!B565="","",interceptACTRtoPCR5712_5713+slopeACTRtoPCR5712_5713*B565)</f>
        <v/>
      </c>
      <c r="F565" s="11" t="str">
        <f>IF('ACT Reading'!B565="","", IF(E565&lt;100, 100, IF(E565&gt;200, 200, E565)))</f>
        <v/>
      </c>
      <c r="G565" s="11" t="str">
        <f t="shared" si="16"/>
        <v/>
      </c>
      <c r="H565" s="11" t="str">
        <f>IF('ACT Reading'!B565="","", IF(G565&lt;100, 100, IF(G565&gt;300, 300, G565)))</f>
        <v/>
      </c>
      <c r="I565" s="11" t="str">
        <f>IF('ACT Reading'!B565="","",'SAT EBRW to CBEST R'!$A$2+'SAT EBRW to CBEST R'!$B$2*D565)</f>
        <v/>
      </c>
      <c r="J565" s="11" t="str">
        <f>IF('ACT Reading'!B565="","", IF(I565&lt;20, 20, IF(I565&gt;80, 80, I565)))</f>
        <v/>
      </c>
    </row>
    <row r="566" spans="1:10" x14ac:dyDescent="0.25">
      <c r="A566" s="11">
        <v>565</v>
      </c>
      <c r="B566" s="30"/>
      <c r="C566" s="25" t="str">
        <f t="shared" si="17"/>
        <v/>
      </c>
      <c r="D566" s="11" t="str">
        <f>IF('ACT Reading'!C566="","",IF('ACT Reading'!C566&lt;'ACT E+R to SAT EBRW'!$A$2,'ACT E+R to SAT EBRW'!$B$2,IF('ACT Reading'!C566&gt;'ACT E+R to SAT EBRW'!A$72,'ACT E+R to SAT EBRW'!B$72,VLOOKUP(C566,'ACT E+R to SAT EBRW'!A:B,2,FALSE))))</f>
        <v/>
      </c>
      <c r="E566" s="11" t="str">
        <f>IF('ACT Reading'!B566="","",interceptACTRtoPCR5712_5713+slopeACTRtoPCR5712_5713*B566)</f>
        <v/>
      </c>
      <c r="F566" s="11" t="str">
        <f>IF('ACT Reading'!B566="","", IF(E566&lt;100, 100, IF(E566&gt;200, 200, E566)))</f>
        <v/>
      </c>
      <c r="G566" s="11" t="str">
        <f t="shared" si="16"/>
        <v/>
      </c>
      <c r="H566" s="11" t="str">
        <f>IF('ACT Reading'!B566="","", IF(G566&lt;100, 100, IF(G566&gt;300, 300, G566)))</f>
        <v/>
      </c>
      <c r="I566" s="11" t="str">
        <f>IF('ACT Reading'!B566="","",'SAT EBRW to CBEST R'!$A$2+'SAT EBRW to CBEST R'!$B$2*D566)</f>
        <v/>
      </c>
      <c r="J566" s="11" t="str">
        <f>IF('ACT Reading'!B566="","", IF(I566&lt;20, 20, IF(I566&gt;80, 80, I566)))</f>
        <v/>
      </c>
    </row>
    <row r="567" spans="1:10" x14ac:dyDescent="0.25">
      <c r="A567" s="11">
        <v>566</v>
      </c>
      <c r="B567" s="30"/>
      <c r="C567" s="25" t="str">
        <f t="shared" si="17"/>
        <v/>
      </c>
      <c r="D567" s="11" t="str">
        <f>IF('ACT Reading'!C567="","",IF('ACT Reading'!C567&lt;'ACT E+R to SAT EBRW'!$A$2,'ACT E+R to SAT EBRW'!$B$2,IF('ACT Reading'!C567&gt;'ACT E+R to SAT EBRW'!A$72,'ACT E+R to SAT EBRW'!B$72,VLOOKUP(C567,'ACT E+R to SAT EBRW'!A:B,2,FALSE))))</f>
        <v/>
      </c>
      <c r="E567" s="11" t="str">
        <f>IF('ACT Reading'!B567="","",interceptACTRtoPCR5712_5713+slopeACTRtoPCR5712_5713*B567)</f>
        <v/>
      </c>
      <c r="F567" s="11" t="str">
        <f>IF('ACT Reading'!B567="","", IF(E567&lt;100, 100, IF(E567&gt;200, 200, E567)))</f>
        <v/>
      </c>
      <c r="G567" s="11" t="str">
        <f t="shared" si="16"/>
        <v/>
      </c>
      <c r="H567" s="11" t="str">
        <f>IF('ACT Reading'!B567="","", IF(G567&lt;100, 100, IF(G567&gt;300, 300, G567)))</f>
        <v/>
      </c>
      <c r="I567" s="11" t="str">
        <f>IF('ACT Reading'!B567="","",'SAT EBRW to CBEST R'!$A$2+'SAT EBRW to CBEST R'!$B$2*D567)</f>
        <v/>
      </c>
      <c r="J567" s="11" t="str">
        <f>IF('ACT Reading'!B567="","", IF(I567&lt;20, 20, IF(I567&gt;80, 80, I567)))</f>
        <v/>
      </c>
    </row>
    <row r="568" spans="1:10" x14ac:dyDescent="0.25">
      <c r="A568" s="11">
        <v>567</v>
      </c>
      <c r="B568" s="30"/>
      <c r="C568" s="25" t="str">
        <f t="shared" si="17"/>
        <v/>
      </c>
      <c r="D568" s="11" t="str">
        <f>IF('ACT Reading'!C568="","",IF('ACT Reading'!C568&lt;'ACT E+R to SAT EBRW'!$A$2,'ACT E+R to SAT EBRW'!$B$2,IF('ACT Reading'!C568&gt;'ACT E+R to SAT EBRW'!A$72,'ACT E+R to SAT EBRW'!B$72,VLOOKUP(C568,'ACT E+R to SAT EBRW'!A:B,2,FALSE))))</f>
        <v/>
      </c>
      <c r="E568" s="11" t="str">
        <f>IF('ACT Reading'!B568="","",interceptACTRtoPCR5712_5713+slopeACTRtoPCR5712_5713*B568)</f>
        <v/>
      </c>
      <c r="F568" s="11" t="str">
        <f>IF('ACT Reading'!B568="","", IF(E568&lt;100, 100, IF(E568&gt;200, 200, E568)))</f>
        <v/>
      </c>
      <c r="G568" s="11" t="str">
        <f t="shared" si="16"/>
        <v/>
      </c>
      <c r="H568" s="11" t="str">
        <f>IF('ACT Reading'!B568="","", IF(G568&lt;100, 100, IF(G568&gt;300, 300, G568)))</f>
        <v/>
      </c>
      <c r="I568" s="11" t="str">
        <f>IF('ACT Reading'!B568="","",'SAT EBRW to CBEST R'!$A$2+'SAT EBRW to CBEST R'!$B$2*D568)</f>
        <v/>
      </c>
      <c r="J568" s="11" t="str">
        <f>IF('ACT Reading'!B568="","", IF(I568&lt;20, 20, IF(I568&gt;80, 80, I568)))</f>
        <v/>
      </c>
    </row>
    <row r="569" spans="1:10" x14ac:dyDescent="0.25">
      <c r="A569" s="11">
        <v>568</v>
      </c>
      <c r="B569" s="30"/>
      <c r="C569" s="25" t="str">
        <f t="shared" si="17"/>
        <v/>
      </c>
      <c r="D569" s="11" t="str">
        <f>IF('ACT Reading'!C569="","",IF('ACT Reading'!C569&lt;'ACT E+R to SAT EBRW'!$A$2,'ACT E+R to SAT EBRW'!$B$2,IF('ACT Reading'!C569&gt;'ACT E+R to SAT EBRW'!A$72,'ACT E+R to SAT EBRW'!B$72,VLOOKUP(C569,'ACT E+R to SAT EBRW'!A:B,2,FALSE))))</f>
        <v/>
      </c>
      <c r="E569" s="11" t="str">
        <f>IF('ACT Reading'!B569="","",interceptACTRtoPCR5712_5713+slopeACTRtoPCR5712_5713*B569)</f>
        <v/>
      </c>
      <c r="F569" s="11" t="str">
        <f>IF('ACT Reading'!B569="","", IF(E569&lt;100, 100, IF(E569&gt;200, 200, E569)))</f>
        <v/>
      </c>
      <c r="G569" s="11" t="str">
        <f t="shared" si="16"/>
        <v/>
      </c>
      <c r="H569" s="11" t="str">
        <f>IF('ACT Reading'!B569="","", IF(G569&lt;100, 100, IF(G569&gt;300, 300, G569)))</f>
        <v/>
      </c>
      <c r="I569" s="11" t="str">
        <f>IF('ACT Reading'!B569="","",'SAT EBRW to CBEST R'!$A$2+'SAT EBRW to CBEST R'!$B$2*D569)</f>
        <v/>
      </c>
      <c r="J569" s="11" t="str">
        <f>IF('ACT Reading'!B569="","", IF(I569&lt;20, 20, IF(I569&gt;80, 80, I569)))</f>
        <v/>
      </c>
    </row>
    <row r="570" spans="1:10" x14ac:dyDescent="0.25">
      <c r="A570" s="11">
        <v>569</v>
      </c>
      <c r="B570" s="30"/>
      <c r="C570" s="25" t="str">
        <f t="shared" si="17"/>
        <v/>
      </c>
      <c r="D570" s="11" t="str">
        <f>IF('ACT Reading'!C570="","",IF('ACT Reading'!C570&lt;'ACT E+R to SAT EBRW'!$A$2,'ACT E+R to SAT EBRW'!$B$2,IF('ACT Reading'!C570&gt;'ACT E+R to SAT EBRW'!A$72,'ACT E+R to SAT EBRW'!B$72,VLOOKUP(C570,'ACT E+R to SAT EBRW'!A:B,2,FALSE))))</f>
        <v/>
      </c>
      <c r="E570" s="11" t="str">
        <f>IF('ACT Reading'!B570="","",interceptACTRtoPCR5712_5713+slopeACTRtoPCR5712_5713*B570)</f>
        <v/>
      </c>
      <c r="F570" s="11" t="str">
        <f>IF('ACT Reading'!B570="","", IF(E570&lt;100, 100, IF(E570&gt;200, 200, E570)))</f>
        <v/>
      </c>
      <c r="G570" s="11" t="str">
        <f t="shared" si="16"/>
        <v/>
      </c>
      <c r="H570" s="11" t="str">
        <f>IF('ACT Reading'!B570="","", IF(G570&lt;100, 100, IF(G570&gt;300, 300, G570)))</f>
        <v/>
      </c>
      <c r="I570" s="11" t="str">
        <f>IF('ACT Reading'!B570="","",'SAT EBRW to CBEST R'!$A$2+'SAT EBRW to CBEST R'!$B$2*D570)</f>
        <v/>
      </c>
      <c r="J570" s="11" t="str">
        <f>IF('ACT Reading'!B570="","", IF(I570&lt;20, 20, IF(I570&gt;80, 80, I570)))</f>
        <v/>
      </c>
    </row>
    <row r="571" spans="1:10" x14ac:dyDescent="0.25">
      <c r="A571" s="11">
        <v>570</v>
      </c>
      <c r="B571" s="30"/>
      <c r="C571" s="25" t="str">
        <f t="shared" si="17"/>
        <v/>
      </c>
      <c r="D571" s="11" t="str">
        <f>IF('ACT Reading'!C571="","",IF('ACT Reading'!C571&lt;'ACT E+R to SAT EBRW'!$A$2,'ACT E+R to SAT EBRW'!$B$2,IF('ACT Reading'!C571&gt;'ACT E+R to SAT EBRW'!A$72,'ACT E+R to SAT EBRW'!B$72,VLOOKUP(C571,'ACT E+R to SAT EBRW'!A:B,2,FALSE))))</f>
        <v/>
      </c>
      <c r="E571" s="11" t="str">
        <f>IF('ACT Reading'!B571="","",interceptACTRtoPCR5712_5713+slopeACTRtoPCR5712_5713*B571)</f>
        <v/>
      </c>
      <c r="F571" s="11" t="str">
        <f>IF('ACT Reading'!B571="","", IF(E571&lt;100, 100, IF(E571&gt;200, 200, E571)))</f>
        <v/>
      </c>
      <c r="G571" s="11" t="str">
        <f t="shared" si="16"/>
        <v/>
      </c>
      <c r="H571" s="11" t="str">
        <f>IF('ACT Reading'!B571="","", IF(G571&lt;100, 100, IF(G571&gt;300, 300, G571)))</f>
        <v/>
      </c>
      <c r="I571" s="11" t="str">
        <f>IF('ACT Reading'!B571="","",'SAT EBRW to CBEST R'!$A$2+'SAT EBRW to CBEST R'!$B$2*D571)</f>
        <v/>
      </c>
      <c r="J571" s="11" t="str">
        <f>IF('ACT Reading'!B571="","", IF(I571&lt;20, 20, IF(I571&gt;80, 80, I571)))</f>
        <v/>
      </c>
    </row>
    <row r="572" spans="1:10" x14ac:dyDescent="0.25">
      <c r="A572" s="11">
        <v>571</v>
      </c>
      <c r="B572" s="30"/>
      <c r="C572" s="25" t="str">
        <f t="shared" si="17"/>
        <v/>
      </c>
      <c r="D572" s="11" t="str">
        <f>IF('ACT Reading'!C572="","",IF('ACT Reading'!C572&lt;'ACT E+R to SAT EBRW'!$A$2,'ACT E+R to SAT EBRW'!$B$2,IF('ACT Reading'!C572&gt;'ACT E+R to SAT EBRW'!A$72,'ACT E+R to SAT EBRW'!B$72,VLOOKUP(C572,'ACT E+R to SAT EBRW'!A:B,2,FALSE))))</f>
        <v/>
      </c>
      <c r="E572" s="11" t="str">
        <f>IF('ACT Reading'!B572="","",interceptACTRtoPCR5712_5713+slopeACTRtoPCR5712_5713*B572)</f>
        <v/>
      </c>
      <c r="F572" s="11" t="str">
        <f>IF('ACT Reading'!B572="","", IF(E572&lt;100, 100, IF(E572&gt;200, 200, E572)))</f>
        <v/>
      </c>
      <c r="G572" s="11" t="str">
        <f t="shared" si="16"/>
        <v/>
      </c>
      <c r="H572" s="11" t="str">
        <f>IF('ACT Reading'!B572="","", IF(G572&lt;100, 100, IF(G572&gt;300, 300, G572)))</f>
        <v/>
      </c>
      <c r="I572" s="11" t="str">
        <f>IF('ACT Reading'!B572="","",'SAT EBRW to CBEST R'!$A$2+'SAT EBRW to CBEST R'!$B$2*D572)</f>
        <v/>
      </c>
      <c r="J572" s="11" t="str">
        <f>IF('ACT Reading'!B572="","", IF(I572&lt;20, 20, IF(I572&gt;80, 80, I572)))</f>
        <v/>
      </c>
    </row>
    <row r="573" spans="1:10" x14ac:dyDescent="0.25">
      <c r="A573" s="11">
        <v>572</v>
      </c>
      <c r="B573" s="30"/>
      <c r="C573" s="25" t="str">
        <f t="shared" si="17"/>
        <v/>
      </c>
      <c r="D573" s="11" t="str">
        <f>IF('ACT Reading'!C573="","",IF('ACT Reading'!C573&lt;'ACT E+R to SAT EBRW'!$A$2,'ACT E+R to SAT EBRW'!$B$2,IF('ACT Reading'!C573&gt;'ACT E+R to SAT EBRW'!A$72,'ACT E+R to SAT EBRW'!B$72,VLOOKUP(C573,'ACT E+R to SAT EBRW'!A:B,2,FALSE))))</f>
        <v/>
      </c>
      <c r="E573" s="11" t="str">
        <f>IF('ACT Reading'!B573="","",interceptACTRtoPCR5712_5713+slopeACTRtoPCR5712_5713*B573)</f>
        <v/>
      </c>
      <c r="F573" s="11" t="str">
        <f>IF('ACT Reading'!B573="","", IF(E573&lt;100, 100, IF(E573&gt;200, 200, E573)))</f>
        <v/>
      </c>
      <c r="G573" s="11" t="str">
        <f t="shared" si="16"/>
        <v/>
      </c>
      <c r="H573" s="11" t="str">
        <f>IF('ACT Reading'!B573="","", IF(G573&lt;100, 100, IF(G573&gt;300, 300, G573)))</f>
        <v/>
      </c>
      <c r="I573" s="11" t="str">
        <f>IF('ACT Reading'!B573="","",'SAT EBRW to CBEST R'!$A$2+'SAT EBRW to CBEST R'!$B$2*D573)</f>
        <v/>
      </c>
      <c r="J573" s="11" t="str">
        <f>IF('ACT Reading'!B573="","", IF(I573&lt;20, 20, IF(I573&gt;80, 80, I573)))</f>
        <v/>
      </c>
    </row>
    <row r="574" spans="1:10" x14ac:dyDescent="0.25">
      <c r="A574" s="11">
        <v>573</v>
      </c>
      <c r="B574" s="30"/>
      <c r="C574" s="25" t="str">
        <f t="shared" si="17"/>
        <v/>
      </c>
      <c r="D574" s="11" t="str">
        <f>IF('ACT Reading'!C574="","",IF('ACT Reading'!C574&lt;'ACT E+R to SAT EBRW'!$A$2,'ACT E+R to SAT EBRW'!$B$2,IF('ACT Reading'!C574&gt;'ACT E+R to SAT EBRW'!A$72,'ACT E+R to SAT EBRW'!B$72,VLOOKUP(C574,'ACT E+R to SAT EBRW'!A:B,2,FALSE))))</f>
        <v/>
      </c>
      <c r="E574" s="11" t="str">
        <f>IF('ACT Reading'!B574="","",interceptACTRtoPCR5712_5713+slopeACTRtoPCR5712_5713*B574)</f>
        <v/>
      </c>
      <c r="F574" s="11" t="str">
        <f>IF('ACT Reading'!B574="","", IF(E574&lt;100, 100, IF(E574&gt;200, 200, E574)))</f>
        <v/>
      </c>
      <c r="G574" s="11" t="str">
        <f t="shared" si="16"/>
        <v/>
      </c>
      <c r="H574" s="11" t="str">
        <f>IF('ACT Reading'!B574="","", IF(G574&lt;100, 100, IF(G574&gt;300, 300, G574)))</f>
        <v/>
      </c>
      <c r="I574" s="11" t="str">
        <f>IF('ACT Reading'!B574="","",'SAT EBRW to CBEST R'!$A$2+'SAT EBRW to CBEST R'!$B$2*D574)</f>
        <v/>
      </c>
      <c r="J574" s="11" t="str">
        <f>IF('ACT Reading'!B574="","", IF(I574&lt;20, 20, IF(I574&gt;80, 80, I574)))</f>
        <v/>
      </c>
    </row>
    <row r="575" spans="1:10" x14ac:dyDescent="0.25">
      <c r="A575" s="11">
        <v>574</v>
      </c>
      <c r="B575" s="30"/>
      <c r="C575" s="25" t="str">
        <f t="shared" si="17"/>
        <v/>
      </c>
      <c r="D575" s="11" t="str">
        <f>IF('ACT Reading'!C575="","",IF('ACT Reading'!C575&lt;'ACT E+R to SAT EBRW'!$A$2,'ACT E+R to SAT EBRW'!$B$2,IF('ACT Reading'!C575&gt;'ACT E+R to SAT EBRW'!A$72,'ACT E+R to SAT EBRW'!B$72,VLOOKUP(C575,'ACT E+R to SAT EBRW'!A:B,2,FALSE))))</f>
        <v/>
      </c>
      <c r="E575" s="11" t="str">
        <f>IF('ACT Reading'!B575="","",interceptACTRtoPCR5712_5713+slopeACTRtoPCR5712_5713*B575)</f>
        <v/>
      </c>
      <c r="F575" s="11" t="str">
        <f>IF('ACT Reading'!B575="","", IF(E575&lt;100, 100, IF(E575&gt;200, 200, E575)))</f>
        <v/>
      </c>
      <c r="G575" s="11" t="str">
        <f t="shared" si="16"/>
        <v/>
      </c>
      <c r="H575" s="11" t="str">
        <f>IF('ACT Reading'!B575="","", IF(G575&lt;100, 100, IF(G575&gt;300, 300, G575)))</f>
        <v/>
      </c>
      <c r="I575" s="11" t="str">
        <f>IF('ACT Reading'!B575="","",'SAT EBRW to CBEST R'!$A$2+'SAT EBRW to CBEST R'!$B$2*D575)</f>
        <v/>
      </c>
      <c r="J575" s="11" t="str">
        <f>IF('ACT Reading'!B575="","", IF(I575&lt;20, 20, IF(I575&gt;80, 80, I575)))</f>
        <v/>
      </c>
    </row>
    <row r="576" spans="1:10" x14ac:dyDescent="0.25">
      <c r="A576" s="11">
        <v>575</v>
      </c>
      <c r="B576" s="30"/>
      <c r="C576" s="25" t="str">
        <f t="shared" si="17"/>
        <v/>
      </c>
      <c r="D576" s="11" t="str">
        <f>IF('ACT Reading'!C576="","",IF('ACT Reading'!C576&lt;'ACT E+R to SAT EBRW'!$A$2,'ACT E+R to SAT EBRW'!$B$2,IF('ACT Reading'!C576&gt;'ACT E+R to SAT EBRW'!A$72,'ACT E+R to SAT EBRW'!B$72,VLOOKUP(C576,'ACT E+R to SAT EBRW'!A:B,2,FALSE))))</f>
        <v/>
      </c>
      <c r="E576" s="11" t="str">
        <f>IF('ACT Reading'!B576="","",interceptACTRtoPCR5712_5713+slopeACTRtoPCR5712_5713*B576)</f>
        <v/>
      </c>
      <c r="F576" s="11" t="str">
        <f>IF('ACT Reading'!B576="","", IF(E576&lt;100, 100, IF(E576&gt;200, 200, E576)))</f>
        <v/>
      </c>
      <c r="G576" s="11" t="str">
        <f t="shared" si="16"/>
        <v/>
      </c>
      <c r="H576" s="11" t="str">
        <f>IF('ACT Reading'!B576="","", IF(G576&lt;100, 100, IF(G576&gt;300, 300, G576)))</f>
        <v/>
      </c>
      <c r="I576" s="11" t="str">
        <f>IF('ACT Reading'!B576="","",'SAT EBRW to CBEST R'!$A$2+'SAT EBRW to CBEST R'!$B$2*D576)</f>
        <v/>
      </c>
      <c r="J576" s="11" t="str">
        <f>IF('ACT Reading'!B576="","", IF(I576&lt;20, 20, IF(I576&gt;80, 80, I576)))</f>
        <v/>
      </c>
    </row>
    <row r="577" spans="1:10" x14ac:dyDescent="0.25">
      <c r="A577" s="11">
        <v>576</v>
      </c>
      <c r="B577" s="30"/>
      <c r="C577" s="25" t="str">
        <f t="shared" si="17"/>
        <v/>
      </c>
      <c r="D577" s="11" t="str">
        <f>IF('ACT Reading'!C577="","",IF('ACT Reading'!C577&lt;'ACT E+R to SAT EBRW'!$A$2,'ACT E+R to SAT EBRW'!$B$2,IF('ACT Reading'!C577&gt;'ACT E+R to SAT EBRW'!A$72,'ACT E+R to SAT EBRW'!B$72,VLOOKUP(C577,'ACT E+R to SAT EBRW'!A:B,2,FALSE))))</f>
        <v/>
      </c>
      <c r="E577" s="11" t="str">
        <f>IF('ACT Reading'!B577="","",interceptACTRtoPCR5712_5713+slopeACTRtoPCR5712_5713*B577)</f>
        <v/>
      </c>
      <c r="F577" s="11" t="str">
        <f>IF('ACT Reading'!B577="","", IF(E577&lt;100, 100, IF(E577&gt;200, 200, E577)))</f>
        <v/>
      </c>
      <c r="G577" s="11" t="str">
        <f t="shared" si="16"/>
        <v/>
      </c>
      <c r="H577" s="11" t="str">
        <f>IF('ACT Reading'!B577="","", IF(G577&lt;100, 100, IF(G577&gt;300, 300, G577)))</f>
        <v/>
      </c>
      <c r="I577" s="11" t="str">
        <f>IF('ACT Reading'!B577="","",'SAT EBRW to CBEST R'!$A$2+'SAT EBRW to CBEST R'!$B$2*D577)</f>
        <v/>
      </c>
      <c r="J577" s="11" t="str">
        <f>IF('ACT Reading'!B577="","", IF(I577&lt;20, 20, IF(I577&gt;80, 80, I577)))</f>
        <v/>
      </c>
    </row>
    <row r="578" spans="1:10" x14ac:dyDescent="0.25">
      <c r="A578" s="11">
        <v>577</v>
      </c>
      <c r="B578" s="30"/>
      <c r="C578" s="25" t="str">
        <f t="shared" si="17"/>
        <v/>
      </c>
      <c r="D578" s="11" t="str">
        <f>IF('ACT Reading'!C578="","",IF('ACT Reading'!C578&lt;'ACT E+R to SAT EBRW'!$A$2,'ACT E+R to SAT EBRW'!$B$2,IF('ACT Reading'!C578&gt;'ACT E+R to SAT EBRW'!A$72,'ACT E+R to SAT EBRW'!B$72,VLOOKUP(C578,'ACT E+R to SAT EBRW'!A:B,2,FALSE))))</f>
        <v/>
      </c>
      <c r="E578" s="11" t="str">
        <f>IF('ACT Reading'!B578="","",interceptACTRtoPCR5712_5713+slopeACTRtoPCR5712_5713*B578)</f>
        <v/>
      </c>
      <c r="F578" s="11" t="str">
        <f>IF('ACT Reading'!B578="","", IF(E578&lt;100, 100, IF(E578&gt;200, 200, E578)))</f>
        <v/>
      </c>
      <c r="G578" s="11" t="str">
        <f t="shared" ref="G578:G641" si="18">IF(B578="","",IF(B578&gt;=19, upperinterceptACTRtoPAAR200_210+B578*upperslopeACTRtoPAAR200_210, lowerinterceptACTRtoPAAR200_210+B578*lowerslopeACTRtoPAAR200_210))</f>
        <v/>
      </c>
      <c r="H578" s="11" t="str">
        <f>IF('ACT Reading'!B578="","", IF(G578&lt;100, 100, IF(G578&gt;300, 300, G578)))</f>
        <v/>
      </c>
      <c r="I578" s="11" t="str">
        <f>IF('ACT Reading'!B578="","",'SAT EBRW to CBEST R'!$A$2+'SAT EBRW to CBEST R'!$B$2*D578)</f>
        <v/>
      </c>
      <c r="J578" s="11" t="str">
        <f>IF('ACT Reading'!B578="","", IF(I578&lt;20, 20, IF(I578&gt;80, 80, I578)))</f>
        <v/>
      </c>
    </row>
    <row r="579" spans="1:10" x14ac:dyDescent="0.25">
      <c r="A579" s="11">
        <v>578</v>
      </c>
      <c r="B579" s="30"/>
      <c r="C579" s="25" t="str">
        <f t="shared" ref="C579:C642" si="19">IF(ISBLANK(B579), "", 2*B579)</f>
        <v/>
      </c>
      <c r="D579" s="11" t="str">
        <f>IF('ACT Reading'!C579="","",IF('ACT Reading'!C579&lt;'ACT E+R to SAT EBRW'!$A$2,'ACT E+R to SAT EBRW'!$B$2,IF('ACT Reading'!C579&gt;'ACT E+R to SAT EBRW'!A$72,'ACT E+R to SAT EBRW'!B$72,VLOOKUP(C579,'ACT E+R to SAT EBRW'!A:B,2,FALSE))))</f>
        <v/>
      </c>
      <c r="E579" s="11" t="str">
        <f>IF('ACT Reading'!B579="","",interceptACTRtoPCR5712_5713+slopeACTRtoPCR5712_5713*B579)</f>
        <v/>
      </c>
      <c r="F579" s="11" t="str">
        <f>IF('ACT Reading'!B579="","", IF(E579&lt;100, 100, IF(E579&gt;200, 200, E579)))</f>
        <v/>
      </c>
      <c r="G579" s="11" t="str">
        <f t="shared" si="18"/>
        <v/>
      </c>
      <c r="H579" s="11" t="str">
        <f>IF('ACT Reading'!B579="","", IF(G579&lt;100, 100, IF(G579&gt;300, 300, G579)))</f>
        <v/>
      </c>
      <c r="I579" s="11" t="str">
        <f>IF('ACT Reading'!B579="","",'SAT EBRW to CBEST R'!$A$2+'SAT EBRW to CBEST R'!$B$2*D579)</f>
        <v/>
      </c>
      <c r="J579" s="11" t="str">
        <f>IF('ACT Reading'!B579="","", IF(I579&lt;20, 20, IF(I579&gt;80, 80, I579)))</f>
        <v/>
      </c>
    </row>
    <row r="580" spans="1:10" x14ac:dyDescent="0.25">
      <c r="A580" s="11">
        <v>579</v>
      </c>
      <c r="B580" s="30"/>
      <c r="C580" s="25" t="str">
        <f t="shared" si="19"/>
        <v/>
      </c>
      <c r="D580" s="11" t="str">
        <f>IF('ACT Reading'!C580="","",IF('ACT Reading'!C580&lt;'ACT E+R to SAT EBRW'!$A$2,'ACT E+R to SAT EBRW'!$B$2,IF('ACT Reading'!C580&gt;'ACT E+R to SAT EBRW'!A$72,'ACT E+R to SAT EBRW'!B$72,VLOOKUP(C580,'ACT E+R to SAT EBRW'!A:B,2,FALSE))))</f>
        <v/>
      </c>
      <c r="E580" s="11" t="str">
        <f>IF('ACT Reading'!B580="","",interceptACTRtoPCR5712_5713+slopeACTRtoPCR5712_5713*B580)</f>
        <v/>
      </c>
      <c r="F580" s="11" t="str">
        <f>IF('ACT Reading'!B580="","", IF(E580&lt;100, 100, IF(E580&gt;200, 200, E580)))</f>
        <v/>
      </c>
      <c r="G580" s="11" t="str">
        <f t="shared" si="18"/>
        <v/>
      </c>
      <c r="H580" s="11" t="str">
        <f>IF('ACT Reading'!B580="","", IF(G580&lt;100, 100, IF(G580&gt;300, 300, G580)))</f>
        <v/>
      </c>
      <c r="I580" s="11" t="str">
        <f>IF('ACT Reading'!B580="","",'SAT EBRW to CBEST R'!$A$2+'SAT EBRW to CBEST R'!$B$2*D580)</f>
        <v/>
      </c>
      <c r="J580" s="11" t="str">
        <f>IF('ACT Reading'!B580="","", IF(I580&lt;20, 20, IF(I580&gt;80, 80, I580)))</f>
        <v/>
      </c>
    </row>
    <row r="581" spans="1:10" x14ac:dyDescent="0.25">
      <c r="A581" s="11">
        <v>580</v>
      </c>
      <c r="B581" s="30"/>
      <c r="C581" s="25" t="str">
        <f t="shared" si="19"/>
        <v/>
      </c>
      <c r="D581" s="11" t="str">
        <f>IF('ACT Reading'!C581="","",IF('ACT Reading'!C581&lt;'ACT E+R to SAT EBRW'!$A$2,'ACT E+R to SAT EBRW'!$B$2,IF('ACT Reading'!C581&gt;'ACT E+R to SAT EBRW'!A$72,'ACT E+R to SAT EBRW'!B$72,VLOOKUP(C581,'ACT E+R to SAT EBRW'!A:B,2,FALSE))))</f>
        <v/>
      </c>
      <c r="E581" s="11" t="str">
        <f>IF('ACT Reading'!B581="","",interceptACTRtoPCR5712_5713+slopeACTRtoPCR5712_5713*B581)</f>
        <v/>
      </c>
      <c r="F581" s="11" t="str">
        <f>IF('ACT Reading'!B581="","", IF(E581&lt;100, 100, IF(E581&gt;200, 200, E581)))</f>
        <v/>
      </c>
      <c r="G581" s="11" t="str">
        <f t="shared" si="18"/>
        <v/>
      </c>
      <c r="H581" s="11" t="str">
        <f>IF('ACT Reading'!B581="","", IF(G581&lt;100, 100, IF(G581&gt;300, 300, G581)))</f>
        <v/>
      </c>
      <c r="I581" s="11" t="str">
        <f>IF('ACT Reading'!B581="","",'SAT EBRW to CBEST R'!$A$2+'SAT EBRW to CBEST R'!$B$2*D581)</f>
        <v/>
      </c>
      <c r="J581" s="11" t="str">
        <f>IF('ACT Reading'!B581="","", IF(I581&lt;20, 20, IF(I581&gt;80, 80, I581)))</f>
        <v/>
      </c>
    </row>
    <row r="582" spans="1:10" x14ac:dyDescent="0.25">
      <c r="A582" s="11">
        <v>581</v>
      </c>
      <c r="B582" s="30"/>
      <c r="C582" s="25" t="str">
        <f t="shared" si="19"/>
        <v/>
      </c>
      <c r="D582" s="11" t="str">
        <f>IF('ACT Reading'!C582="","",IF('ACT Reading'!C582&lt;'ACT E+R to SAT EBRW'!$A$2,'ACT E+R to SAT EBRW'!$B$2,IF('ACT Reading'!C582&gt;'ACT E+R to SAT EBRW'!A$72,'ACT E+R to SAT EBRW'!B$72,VLOOKUP(C582,'ACT E+R to SAT EBRW'!A:B,2,FALSE))))</f>
        <v/>
      </c>
      <c r="E582" s="11" t="str">
        <f>IF('ACT Reading'!B582="","",interceptACTRtoPCR5712_5713+slopeACTRtoPCR5712_5713*B582)</f>
        <v/>
      </c>
      <c r="F582" s="11" t="str">
        <f>IF('ACT Reading'!B582="","", IF(E582&lt;100, 100, IF(E582&gt;200, 200, E582)))</f>
        <v/>
      </c>
      <c r="G582" s="11" t="str">
        <f t="shared" si="18"/>
        <v/>
      </c>
      <c r="H582" s="11" t="str">
        <f>IF('ACT Reading'!B582="","", IF(G582&lt;100, 100, IF(G582&gt;300, 300, G582)))</f>
        <v/>
      </c>
      <c r="I582" s="11" t="str">
        <f>IF('ACT Reading'!B582="","",'SAT EBRW to CBEST R'!$A$2+'SAT EBRW to CBEST R'!$B$2*D582)</f>
        <v/>
      </c>
      <c r="J582" s="11" t="str">
        <f>IF('ACT Reading'!B582="","", IF(I582&lt;20, 20, IF(I582&gt;80, 80, I582)))</f>
        <v/>
      </c>
    </row>
    <row r="583" spans="1:10" x14ac:dyDescent="0.25">
      <c r="A583" s="11">
        <v>582</v>
      </c>
      <c r="B583" s="30"/>
      <c r="C583" s="25" t="str">
        <f t="shared" si="19"/>
        <v/>
      </c>
      <c r="D583" s="11" t="str">
        <f>IF('ACT Reading'!C583="","",IF('ACT Reading'!C583&lt;'ACT E+R to SAT EBRW'!$A$2,'ACT E+R to SAT EBRW'!$B$2,IF('ACT Reading'!C583&gt;'ACT E+R to SAT EBRW'!A$72,'ACT E+R to SAT EBRW'!B$72,VLOOKUP(C583,'ACT E+R to SAT EBRW'!A:B,2,FALSE))))</f>
        <v/>
      </c>
      <c r="E583" s="11" t="str">
        <f>IF('ACT Reading'!B583="","",interceptACTRtoPCR5712_5713+slopeACTRtoPCR5712_5713*B583)</f>
        <v/>
      </c>
      <c r="F583" s="11" t="str">
        <f>IF('ACT Reading'!B583="","", IF(E583&lt;100, 100, IF(E583&gt;200, 200, E583)))</f>
        <v/>
      </c>
      <c r="G583" s="11" t="str">
        <f t="shared" si="18"/>
        <v/>
      </c>
      <c r="H583" s="11" t="str">
        <f>IF('ACT Reading'!B583="","", IF(G583&lt;100, 100, IF(G583&gt;300, 300, G583)))</f>
        <v/>
      </c>
      <c r="I583" s="11" t="str">
        <f>IF('ACT Reading'!B583="","",'SAT EBRW to CBEST R'!$A$2+'SAT EBRW to CBEST R'!$B$2*D583)</f>
        <v/>
      </c>
      <c r="J583" s="11" t="str">
        <f>IF('ACT Reading'!B583="","", IF(I583&lt;20, 20, IF(I583&gt;80, 80, I583)))</f>
        <v/>
      </c>
    </row>
    <row r="584" spans="1:10" x14ac:dyDescent="0.25">
      <c r="A584" s="11">
        <v>583</v>
      </c>
      <c r="B584" s="30"/>
      <c r="C584" s="25" t="str">
        <f t="shared" si="19"/>
        <v/>
      </c>
      <c r="D584" s="11" t="str">
        <f>IF('ACT Reading'!C584="","",IF('ACT Reading'!C584&lt;'ACT E+R to SAT EBRW'!$A$2,'ACT E+R to SAT EBRW'!$B$2,IF('ACT Reading'!C584&gt;'ACT E+R to SAT EBRW'!A$72,'ACT E+R to SAT EBRW'!B$72,VLOOKUP(C584,'ACT E+R to SAT EBRW'!A:B,2,FALSE))))</f>
        <v/>
      </c>
      <c r="E584" s="11" t="str">
        <f>IF('ACT Reading'!B584="","",interceptACTRtoPCR5712_5713+slopeACTRtoPCR5712_5713*B584)</f>
        <v/>
      </c>
      <c r="F584" s="11" t="str">
        <f>IF('ACT Reading'!B584="","", IF(E584&lt;100, 100, IF(E584&gt;200, 200, E584)))</f>
        <v/>
      </c>
      <c r="G584" s="11" t="str">
        <f t="shared" si="18"/>
        <v/>
      </c>
      <c r="H584" s="11" t="str">
        <f>IF('ACT Reading'!B584="","", IF(G584&lt;100, 100, IF(G584&gt;300, 300, G584)))</f>
        <v/>
      </c>
      <c r="I584" s="11" t="str">
        <f>IF('ACT Reading'!B584="","",'SAT EBRW to CBEST R'!$A$2+'SAT EBRW to CBEST R'!$B$2*D584)</f>
        <v/>
      </c>
      <c r="J584" s="11" t="str">
        <f>IF('ACT Reading'!B584="","", IF(I584&lt;20, 20, IF(I584&gt;80, 80, I584)))</f>
        <v/>
      </c>
    </row>
    <row r="585" spans="1:10" x14ac:dyDescent="0.25">
      <c r="A585" s="11">
        <v>584</v>
      </c>
      <c r="B585" s="30"/>
      <c r="C585" s="25" t="str">
        <f t="shared" si="19"/>
        <v/>
      </c>
      <c r="D585" s="11" t="str">
        <f>IF('ACT Reading'!C585="","",IF('ACT Reading'!C585&lt;'ACT E+R to SAT EBRW'!$A$2,'ACT E+R to SAT EBRW'!$B$2,IF('ACT Reading'!C585&gt;'ACT E+R to SAT EBRW'!A$72,'ACT E+R to SAT EBRW'!B$72,VLOOKUP(C585,'ACT E+R to SAT EBRW'!A:B,2,FALSE))))</f>
        <v/>
      </c>
      <c r="E585" s="11" t="str">
        <f>IF('ACT Reading'!B585="","",interceptACTRtoPCR5712_5713+slopeACTRtoPCR5712_5713*B585)</f>
        <v/>
      </c>
      <c r="F585" s="11" t="str">
        <f>IF('ACT Reading'!B585="","", IF(E585&lt;100, 100, IF(E585&gt;200, 200, E585)))</f>
        <v/>
      </c>
      <c r="G585" s="11" t="str">
        <f t="shared" si="18"/>
        <v/>
      </c>
      <c r="H585" s="11" t="str">
        <f>IF('ACT Reading'!B585="","", IF(G585&lt;100, 100, IF(G585&gt;300, 300, G585)))</f>
        <v/>
      </c>
      <c r="I585" s="11" t="str">
        <f>IF('ACT Reading'!B585="","",'SAT EBRW to CBEST R'!$A$2+'SAT EBRW to CBEST R'!$B$2*D585)</f>
        <v/>
      </c>
      <c r="J585" s="11" t="str">
        <f>IF('ACT Reading'!B585="","", IF(I585&lt;20, 20, IF(I585&gt;80, 80, I585)))</f>
        <v/>
      </c>
    </row>
    <row r="586" spans="1:10" x14ac:dyDescent="0.25">
      <c r="A586" s="11">
        <v>585</v>
      </c>
      <c r="B586" s="30"/>
      <c r="C586" s="25" t="str">
        <f t="shared" si="19"/>
        <v/>
      </c>
      <c r="D586" s="11" t="str">
        <f>IF('ACT Reading'!C586="","",IF('ACT Reading'!C586&lt;'ACT E+R to SAT EBRW'!$A$2,'ACT E+R to SAT EBRW'!$B$2,IF('ACT Reading'!C586&gt;'ACT E+R to SAT EBRW'!A$72,'ACT E+R to SAT EBRW'!B$72,VLOOKUP(C586,'ACT E+R to SAT EBRW'!A:B,2,FALSE))))</f>
        <v/>
      </c>
      <c r="E586" s="11" t="str">
        <f>IF('ACT Reading'!B586="","",interceptACTRtoPCR5712_5713+slopeACTRtoPCR5712_5713*B586)</f>
        <v/>
      </c>
      <c r="F586" s="11" t="str">
        <f>IF('ACT Reading'!B586="","", IF(E586&lt;100, 100, IF(E586&gt;200, 200, E586)))</f>
        <v/>
      </c>
      <c r="G586" s="11" t="str">
        <f t="shared" si="18"/>
        <v/>
      </c>
      <c r="H586" s="11" t="str">
        <f>IF('ACT Reading'!B586="","", IF(G586&lt;100, 100, IF(G586&gt;300, 300, G586)))</f>
        <v/>
      </c>
      <c r="I586" s="11" t="str">
        <f>IF('ACT Reading'!B586="","",'SAT EBRW to CBEST R'!$A$2+'SAT EBRW to CBEST R'!$B$2*D586)</f>
        <v/>
      </c>
      <c r="J586" s="11" t="str">
        <f>IF('ACT Reading'!B586="","", IF(I586&lt;20, 20, IF(I586&gt;80, 80, I586)))</f>
        <v/>
      </c>
    </row>
    <row r="587" spans="1:10" x14ac:dyDescent="0.25">
      <c r="A587" s="11">
        <v>586</v>
      </c>
      <c r="B587" s="30"/>
      <c r="C587" s="25" t="str">
        <f t="shared" si="19"/>
        <v/>
      </c>
      <c r="D587" s="11" t="str">
        <f>IF('ACT Reading'!C587="","",IF('ACT Reading'!C587&lt;'ACT E+R to SAT EBRW'!$A$2,'ACT E+R to SAT EBRW'!$B$2,IF('ACT Reading'!C587&gt;'ACT E+R to SAT EBRW'!A$72,'ACT E+R to SAT EBRW'!B$72,VLOOKUP(C587,'ACT E+R to SAT EBRW'!A:B,2,FALSE))))</f>
        <v/>
      </c>
      <c r="E587" s="11" t="str">
        <f>IF('ACT Reading'!B587="","",interceptACTRtoPCR5712_5713+slopeACTRtoPCR5712_5713*B587)</f>
        <v/>
      </c>
      <c r="F587" s="11" t="str">
        <f>IF('ACT Reading'!B587="","", IF(E587&lt;100, 100, IF(E587&gt;200, 200, E587)))</f>
        <v/>
      </c>
      <c r="G587" s="11" t="str">
        <f t="shared" si="18"/>
        <v/>
      </c>
      <c r="H587" s="11" t="str">
        <f>IF('ACT Reading'!B587="","", IF(G587&lt;100, 100, IF(G587&gt;300, 300, G587)))</f>
        <v/>
      </c>
      <c r="I587" s="11" t="str">
        <f>IF('ACT Reading'!B587="","",'SAT EBRW to CBEST R'!$A$2+'SAT EBRW to CBEST R'!$B$2*D587)</f>
        <v/>
      </c>
      <c r="J587" s="11" t="str">
        <f>IF('ACT Reading'!B587="","", IF(I587&lt;20, 20, IF(I587&gt;80, 80, I587)))</f>
        <v/>
      </c>
    </row>
    <row r="588" spans="1:10" x14ac:dyDescent="0.25">
      <c r="A588" s="11">
        <v>587</v>
      </c>
      <c r="B588" s="30"/>
      <c r="C588" s="25" t="str">
        <f t="shared" si="19"/>
        <v/>
      </c>
      <c r="D588" s="11" t="str">
        <f>IF('ACT Reading'!C588="","",IF('ACT Reading'!C588&lt;'ACT E+R to SAT EBRW'!$A$2,'ACT E+R to SAT EBRW'!$B$2,IF('ACT Reading'!C588&gt;'ACT E+R to SAT EBRW'!A$72,'ACT E+R to SAT EBRW'!B$72,VLOOKUP(C588,'ACT E+R to SAT EBRW'!A:B,2,FALSE))))</f>
        <v/>
      </c>
      <c r="E588" s="11" t="str">
        <f>IF('ACT Reading'!B588="","",interceptACTRtoPCR5712_5713+slopeACTRtoPCR5712_5713*B588)</f>
        <v/>
      </c>
      <c r="F588" s="11" t="str">
        <f>IF('ACT Reading'!B588="","", IF(E588&lt;100, 100, IF(E588&gt;200, 200, E588)))</f>
        <v/>
      </c>
      <c r="G588" s="11" t="str">
        <f t="shared" si="18"/>
        <v/>
      </c>
      <c r="H588" s="11" t="str">
        <f>IF('ACT Reading'!B588="","", IF(G588&lt;100, 100, IF(G588&gt;300, 300, G588)))</f>
        <v/>
      </c>
      <c r="I588" s="11" t="str">
        <f>IF('ACT Reading'!B588="","",'SAT EBRW to CBEST R'!$A$2+'SAT EBRW to CBEST R'!$B$2*D588)</f>
        <v/>
      </c>
      <c r="J588" s="11" t="str">
        <f>IF('ACT Reading'!B588="","", IF(I588&lt;20, 20, IF(I588&gt;80, 80, I588)))</f>
        <v/>
      </c>
    </row>
    <row r="589" spans="1:10" x14ac:dyDescent="0.25">
      <c r="A589" s="11">
        <v>588</v>
      </c>
      <c r="B589" s="30"/>
      <c r="C589" s="25" t="str">
        <f t="shared" si="19"/>
        <v/>
      </c>
      <c r="D589" s="11" t="str">
        <f>IF('ACT Reading'!C589="","",IF('ACT Reading'!C589&lt;'ACT E+R to SAT EBRW'!$A$2,'ACT E+R to SAT EBRW'!$B$2,IF('ACT Reading'!C589&gt;'ACT E+R to SAT EBRW'!A$72,'ACT E+R to SAT EBRW'!B$72,VLOOKUP(C589,'ACT E+R to SAT EBRW'!A:B,2,FALSE))))</f>
        <v/>
      </c>
      <c r="E589" s="11" t="str">
        <f>IF('ACT Reading'!B589="","",interceptACTRtoPCR5712_5713+slopeACTRtoPCR5712_5713*B589)</f>
        <v/>
      </c>
      <c r="F589" s="11" t="str">
        <f>IF('ACT Reading'!B589="","", IF(E589&lt;100, 100, IF(E589&gt;200, 200, E589)))</f>
        <v/>
      </c>
      <c r="G589" s="11" t="str">
        <f t="shared" si="18"/>
        <v/>
      </c>
      <c r="H589" s="11" t="str">
        <f>IF('ACT Reading'!B589="","", IF(G589&lt;100, 100, IF(G589&gt;300, 300, G589)))</f>
        <v/>
      </c>
      <c r="I589" s="11" t="str">
        <f>IF('ACT Reading'!B589="","",'SAT EBRW to CBEST R'!$A$2+'SAT EBRW to CBEST R'!$B$2*D589)</f>
        <v/>
      </c>
      <c r="J589" s="11" t="str">
        <f>IF('ACT Reading'!B589="","", IF(I589&lt;20, 20, IF(I589&gt;80, 80, I589)))</f>
        <v/>
      </c>
    </row>
    <row r="590" spans="1:10" x14ac:dyDescent="0.25">
      <c r="A590" s="11">
        <v>589</v>
      </c>
      <c r="B590" s="30"/>
      <c r="C590" s="25" t="str">
        <f t="shared" si="19"/>
        <v/>
      </c>
      <c r="D590" s="11" t="str">
        <f>IF('ACT Reading'!C590="","",IF('ACT Reading'!C590&lt;'ACT E+R to SAT EBRW'!$A$2,'ACT E+R to SAT EBRW'!$B$2,IF('ACT Reading'!C590&gt;'ACT E+R to SAT EBRW'!A$72,'ACT E+R to SAT EBRW'!B$72,VLOOKUP(C590,'ACT E+R to SAT EBRW'!A:B,2,FALSE))))</f>
        <v/>
      </c>
      <c r="E590" s="11" t="str">
        <f>IF('ACT Reading'!B590="","",interceptACTRtoPCR5712_5713+slopeACTRtoPCR5712_5713*B590)</f>
        <v/>
      </c>
      <c r="F590" s="11" t="str">
        <f>IF('ACT Reading'!B590="","", IF(E590&lt;100, 100, IF(E590&gt;200, 200, E590)))</f>
        <v/>
      </c>
      <c r="G590" s="11" t="str">
        <f t="shared" si="18"/>
        <v/>
      </c>
      <c r="H590" s="11" t="str">
        <f>IF('ACT Reading'!B590="","", IF(G590&lt;100, 100, IF(G590&gt;300, 300, G590)))</f>
        <v/>
      </c>
      <c r="I590" s="11" t="str">
        <f>IF('ACT Reading'!B590="","",'SAT EBRW to CBEST R'!$A$2+'SAT EBRW to CBEST R'!$B$2*D590)</f>
        <v/>
      </c>
      <c r="J590" s="11" t="str">
        <f>IF('ACT Reading'!B590="","", IF(I590&lt;20, 20, IF(I590&gt;80, 80, I590)))</f>
        <v/>
      </c>
    </row>
    <row r="591" spans="1:10" x14ac:dyDescent="0.25">
      <c r="A591" s="11">
        <v>590</v>
      </c>
      <c r="B591" s="30"/>
      <c r="C591" s="25" t="str">
        <f t="shared" si="19"/>
        <v/>
      </c>
      <c r="D591" s="11" t="str">
        <f>IF('ACT Reading'!C591="","",IF('ACT Reading'!C591&lt;'ACT E+R to SAT EBRW'!$A$2,'ACT E+R to SAT EBRW'!$B$2,IF('ACT Reading'!C591&gt;'ACT E+R to SAT EBRW'!A$72,'ACT E+R to SAT EBRW'!B$72,VLOOKUP(C591,'ACT E+R to SAT EBRW'!A:B,2,FALSE))))</f>
        <v/>
      </c>
      <c r="E591" s="11" t="str">
        <f>IF('ACT Reading'!B591="","",interceptACTRtoPCR5712_5713+slopeACTRtoPCR5712_5713*B591)</f>
        <v/>
      </c>
      <c r="F591" s="11" t="str">
        <f>IF('ACT Reading'!B591="","", IF(E591&lt;100, 100, IF(E591&gt;200, 200, E591)))</f>
        <v/>
      </c>
      <c r="G591" s="11" t="str">
        <f t="shared" si="18"/>
        <v/>
      </c>
      <c r="H591" s="11" t="str">
        <f>IF('ACT Reading'!B591="","", IF(G591&lt;100, 100, IF(G591&gt;300, 300, G591)))</f>
        <v/>
      </c>
      <c r="I591" s="11" t="str">
        <f>IF('ACT Reading'!B591="","",'SAT EBRW to CBEST R'!$A$2+'SAT EBRW to CBEST R'!$B$2*D591)</f>
        <v/>
      </c>
      <c r="J591" s="11" t="str">
        <f>IF('ACT Reading'!B591="","", IF(I591&lt;20, 20, IF(I591&gt;80, 80, I591)))</f>
        <v/>
      </c>
    </row>
    <row r="592" spans="1:10" x14ac:dyDescent="0.25">
      <c r="A592" s="11">
        <v>591</v>
      </c>
      <c r="B592" s="30"/>
      <c r="C592" s="25" t="str">
        <f t="shared" si="19"/>
        <v/>
      </c>
      <c r="D592" s="11" t="str">
        <f>IF('ACT Reading'!C592="","",IF('ACT Reading'!C592&lt;'ACT E+R to SAT EBRW'!$A$2,'ACT E+R to SAT EBRW'!$B$2,IF('ACT Reading'!C592&gt;'ACT E+R to SAT EBRW'!A$72,'ACT E+R to SAT EBRW'!B$72,VLOOKUP(C592,'ACT E+R to SAT EBRW'!A:B,2,FALSE))))</f>
        <v/>
      </c>
      <c r="E592" s="11" t="str">
        <f>IF('ACT Reading'!B592="","",interceptACTRtoPCR5712_5713+slopeACTRtoPCR5712_5713*B592)</f>
        <v/>
      </c>
      <c r="F592" s="11" t="str">
        <f>IF('ACT Reading'!B592="","", IF(E592&lt;100, 100, IF(E592&gt;200, 200, E592)))</f>
        <v/>
      </c>
      <c r="G592" s="11" t="str">
        <f t="shared" si="18"/>
        <v/>
      </c>
      <c r="H592" s="11" t="str">
        <f>IF('ACT Reading'!B592="","", IF(G592&lt;100, 100, IF(G592&gt;300, 300, G592)))</f>
        <v/>
      </c>
      <c r="I592" s="11" t="str">
        <f>IF('ACT Reading'!B592="","",'SAT EBRW to CBEST R'!$A$2+'SAT EBRW to CBEST R'!$B$2*D592)</f>
        <v/>
      </c>
      <c r="J592" s="11" t="str">
        <f>IF('ACT Reading'!B592="","", IF(I592&lt;20, 20, IF(I592&gt;80, 80, I592)))</f>
        <v/>
      </c>
    </row>
    <row r="593" spans="1:10" x14ac:dyDescent="0.25">
      <c r="A593" s="11">
        <v>592</v>
      </c>
      <c r="B593" s="30"/>
      <c r="C593" s="25" t="str">
        <f t="shared" si="19"/>
        <v/>
      </c>
      <c r="D593" s="11" t="str">
        <f>IF('ACT Reading'!C593="","",IF('ACT Reading'!C593&lt;'ACT E+R to SAT EBRW'!$A$2,'ACT E+R to SAT EBRW'!$B$2,IF('ACT Reading'!C593&gt;'ACT E+R to SAT EBRW'!A$72,'ACT E+R to SAT EBRW'!B$72,VLOOKUP(C593,'ACT E+R to SAT EBRW'!A:B,2,FALSE))))</f>
        <v/>
      </c>
      <c r="E593" s="11" t="str">
        <f>IF('ACT Reading'!B593="","",interceptACTRtoPCR5712_5713+slopeACTRtoPCR5712_5713*B593)</f>
        <v/>
      </c>
      <c r="F593" s="11" t="str">
        <f>IF('ACT Reading'!B593="","", IF(E593&lt;100, 100, IF(E593&gt;200, 200, E593)))</f>
        <v/>
      </c>
      <c r="G593" s="11" t="str">
        <f t="shared" si="18"/>
        <v/>
      </c>
      <c r="H593" s="11" t="str">
        <f>IF('ACT Reading'!B593="","", IF(G593&lt;100, 100, IF(G593&gt;300, 300, G593)))</f>
        <v/>
      </c>
      <c r="I593" s="11" t="str">
        <f>IF('ACT Reading'!B593="","",'SAT EBRW to CBEST R'!$A$2+'SAT EBRW to CBEST R'!$B$2*D593)</f>
        <v/>
      </c>
      <c r="J593" s="11" t="str">
        <f>IF('ACT Reading'!B593="","", IF(I593&lt;20, 20, IF(I593&gt;80, 80, I593)))</f>
        <v/>
      </c>
    </row>
    <row r="594" spans="1:10" x14ac:dyDescent="0.25">
      <c r="A594" s="11">
        <v>593</v>
      </c>
      <c r="B594" s="30"/>
      <c r="C594" s="25" t="str">
        <f t="shared" si="19"/>
        <v/>
      </c>
      <c r="D594" s="11" t="str">
        <f>IF('ACT Reading'!C594="","",IF('ACT Reading'!C594&lt;'ACT E+R to SAT EBRW'!$A$2,'ACT E+R to SAT EBRW'!$B$2,IF('ACT Reading'!C594&gt;'ACT E+R to SAT EBRW'!A$72,'ACT E+R to SAT EBRW'!B$72,VLOOKUP(C594,'ACT E+R to SAT EBRW'!A:B,2,FALSE))))</f>
        <v/>
      </c>
      <c r="E594" s="11" t="str">
        <f>IF('ACT Reading'!B594="","",interceptACTRtoPCR5712_5713+slopeACTRtoPCR5712_5713*B594)</f>
        <v/>
      </c>
      <c r="F594" s="11" t="str">
        <f>IF('ACT Reading'!B594="","", IF(E594&lt;100, 100, IF(E594&gt;200, 200, E594)))</f>
        <v/>
      </c>
      <c r="G594" s="11" t="str">
        <f t="shared" si="18"/>
        <v/>
      </c>
      <c r="H594" s="11" t="str">
        <f>IF('ACT Reading'!B594="","", IF(G594&lt;100, 100, IF(G594&gt;300, 300, G594)))</f>
        <v/>
      </c>
      <c r="I594" s="11" t="str">
        <f>IF('ACT Reading'!B594="","",'SAT EBRW to CBEST R'!$A$2+'SAT EBRW to CBEST R'!$B$2*D594)</f>
        <v/>
      </c>
      <c r="J594" s="11" t="str">
        <f>IF('ACT Reading'!B594="","", IF(I594&lt;20, 20, IF(I594&gt;80, 80, I594)))</f>
        <v/>
      </c>
    </row>
    <row r="595" spans="1:10" x14ac:dyDescent="0.25">
      <c r="A595" s="11">
        <v>594</v>
      </c>
      <c r="B595" s="30"/>
      <c r="C595" s="25" t="str">
        <f t="shared" si="19"/>
        <v/>
      </c>
      <c r="D595" s="11" t="str">
        <f>IF('ACT Reading'!C595="","",IF('ACT Reading'!C595&lt;'ACT E+R to SAT EBRW'!$A$2,'ACT E+R to SAT EBRW'!$B$2,IF('ACT Reading'!C595&gt;'ACT E+R to SAT EBRW'!A$72,'ACT E+R to SAT EBRW'!B$72,VLOOKUP(C595,'ACT E+R to SAT EBRW'!A:B,2,FALSE))))</f>
        <v/>
      </c>
      <c r="E595" s="11" t="str">
        <f>IF('ACT Reading'!B595="","",interceptACTRtoPCR5712_5713+slopeACTRtoPCR5712_5713*B595)</f>
        <v/>
      </c>
      <c r="F595" s="11" t="str">
        <f>IF('ACT Reading'!B595="","", IF(E595&lt;100, 100, IF(E595&gt;200, 200, E595)))</f>
        <v/>
      </c>
      <c r="G595" s="11" t="str">
        <f t="shared" si="18"/>
        <v/>
      </c>
      <c r="H595" s="11" t="str">
        <f>IF('ACT Reading'!B595="","", IF(G595&lt;100, 100, IF(G595&gt;300, 300, G595)))</f>
        <v/>
      </c>
      <c r="I595" s="11" t="str">
        <f>IF('ACT Reading'!B595="","",'SAT EBRW to CBEST R'!$A$2+'SAT EBRW to CBEST R'!$B$2*D595)</f>
        <v/>
      </c>
      <c r="J595" s="11" t="str">
        <f>IF('ACT Reading'!B595="","", IF(I595&lt;20, 20, IF(I595&gt;80, 80, I595)))</f>
        <v/>
      </c>
    </row>
    <row r="596" spans="1:10" x14ac:dyDescent="0.25">
      <c r="A596" s="11">
        <v>595</v>
      </c>
      <c r="B596" s="30"/>
      <c r="C596" s="25" t="str">
        <f t="shared" si="19"/>
        <v/>
      </c>
      <c r="D596" s="11" t="str">
        <f>IF('ACT Reading'!C596="","",IF('ACT Reading'!C596&lt;'ACT E+R to SAT EBRW'!$A$2,'ACT E+R to SAT EBRW'!$B$2,IF('ACT Reading'!C596&gt;'ACT E+R to SAT EBRW'!A$72,'ACT E+R to SAT EBRW'!B$72,VLOOKUP(C596,'ACT E+R to SAT EBRW'!A:B,2,FALSE))))</f>
        <v/>
      </c>
      <c r="E596" s="11" t="str">
        <f>IF('ACT Reading'!B596="","",interceptACTRtoPCR5712_5713+slopeACTRtoPCR5712_5713*B596)</f>
        <v/>
      </c>
      <c r="F596" s="11" t="str">
        <f>IF('ACT Reading'!B596="","", IF(E596&lt;100, 100, IF(E596&gt;200, 200, E596)))</f>
        <v/>
      </c>
      <c r="G596" s="11" t="str">
        <f t="shared" si="18"/>
        <v/>
      </c>
      <c r="H596" s="11" t="str">
        <f>IF('ACT Reading'!B596="","", IF(G596&lt;100, 100, IF(G596&gt;300, 300, G596)))</f>
        <v/>
      </c>
      <c r="I596" s="11" t="str">
        <f>IF('ACT Reading'!B596="","",'SAT EBRW to CBEST R'!$A$2+'SAT EBRW to CBEST R'!$B$2*D596)</f>
        <v/>
      </c>
      <c r="J596" s="11" t="str">
        <f>IF('ACT Reading'!B596="","", IF(I596&lt;20, 20, IF(I596&gt;80, 80, I596)))</f>
        <v/>
      </c>
    </row>
    <row r="597" spans="1:10" x14ac:dyDescent="0.25">
      <c r="A597" s="11">
        <v>596</v>
      </c>
      <c r="B597" s="30"/>
      <c r="C597" s="25" t="str">
        <f t="shared" si="19"/>
        <v/>
      </c>
      <c r="D597" s="11" t="str">
        <f>IF('ACT Reading'!C597="","",IF('ACT Reading'!C597&lt;'ACT E+R to SAT EBRW'!$A$2,'ACT E+R to SAT EBRW'!$B$2,IF('ACT Reading'!C597&gt;'ACT E+R to SAT EBRW'!A$72,'ACT E+R to SAT EBRW'!B$72,VLOOKUP(C597,'ACT E+R to SAT EBRW'!A:B,2,FALSE))))</f>
        <v/>
      </c>
      <c r="E597" s="11" t="str">
        <f>IF('ACT Reading'!B597="","",interceptACTRtoPCR5712_5713+slopeACTRtoPCR5712_5713*B597)</f>
        <v/>
      </c>
      <c r="F597" s="11" t="str">
        <f>IF('ACT Reading'!B597="","", IF(E597&lt;100, 100, IF(E597&gt;200, 200, E597)))</f>
        <v/>
      </c>
      <c r="G597" s="11" t="str">
        <f t="shared" si="18"/>
        <v/>
      </c>
      <c r="H597" s="11" t="str">
        <f>IF('ACT Reading'!B597="","", IF(G597&lt;100, 100, IF(G597&gt;300, 300, G597)))</f>
        <v/>
      </c>
      <c r="I597" s="11" t="str">
        <f>IF('ACT Reading'!B597="","",'SAT EBRW to CBEST R'!$A$2+'SAT EBRW to CBEST R'!$B$2*D597)</f>
        <v/>
      </c>
      <c r="J597" s="11" t="str">
        <f>IF('ACT Reading'!B597="","", IF(I597&lt;20, 20, IF(I597&gt;80, 80, I597)))</f>
        <v/>
      </c>
    </row>
    <row r="598" spans="1:10" x14ac:dyDescent="0.25">
      <c r="A598" s="11">
        <v>597</v>
      </c>
      <c r="B598" s="30"/>
      <c r="C598" s="25" t="str">
        <f t="shared" si="19"/>
        <v/>
      </c>
      <c r="D598" s="11" t="str">
        <f>IF('ACT Reading'!C598="","",IF('ACT Reading'!C598&lt;'ACT E+R to SAT EBRW'!$A$2,'ACT E+R to SAT EBRW'!$B$2,IF('ACT Reading'!C598&gt;'ACT E+R to SAT EBRW'!A$72,'ACT E+R to SAT EBRW'!B$72,VLOOKUP(C598,'ACT E+R to SAT EBRW'!A:B,2,FALSE))))</f>
        <v/>
      </c>
      <c r="E598" s="11" t="str">
        <f>IF('ACT Reading'!B598="","",interceptACTRtoPCR5712_5713+slopeACTRtoPCR5712_5713*B598)</f>
        <v/>
      </c>
      <c r="F598" s="11" t="str">
        <f>IF('ACT Reading'!B598="","", IF(E598&lt;100, 100, IF(E598&gt;200, 200, E598)))</f>
        <v/>
      </c>
      <c r="G598" s="11" t="str">
        <f t="shared" si="18"/>
        <v/>
      </c>
      <c r="H598" s="11" t="str">
        <f>IF('ACT Reading'!B598="","", IF(G598&lt;100, 100, IF(G598&gt;300, 300, G598)))</f>
        <v/>
      </c>
      <c r="I598" s="11" t="str">
        <f>IF('ACT Reading'!B598="","",'SAT EBRW to CBEST R'!$A$2+'SAT EBRW to CBEST R'!$B$2*D598)</f>
        <v/>
      </c>
      <c r="J598" s="11" t="str">
        <f>IF('ACT Reading'!B598="","", IF(I598&lt;20, 20, IF(I598&gt;80, 80, I598)))</f>
        <v/>
      </c>
    </row>
    <row r="599" spans="1:10" x14ac:dyDescent="0.25">
      <c r="A599" s="11">
        <v>598</v>
      </c>
      <c r="B599" s="30"/>
      <c r="C599" s="25" t="str">
        <f t="shared" si="19"/>
        <v/>
      </c>
      <c r="D599" s="11" t="str">
        <f>IF('ACT Reading'!C599="","",IF('ACT Reading'!C599&lt;'ACT E+R to SAT EBRW'!$A$2,'ACT E+R to SAT EBRW'!$B$2,IF('ACT Reading'!C599&gt;'ACT E+R to SAT EBRW'!A$72,'ACT E+R to SAT EBRW'!B$72,VLOOKUP(C599,'ACT E+R to SAT EBRW'!A:B,2,FALSE))))</f>
        <v/>
      </c>
      <c r="E599" s="11" t="str">
        <f>IF('ACT Reading'!B599="","",interceptACTRtoPCR5712_5713+slopeACTRtoPCR5712_5713*B599)</f>
        <v/>
      </c>
      <c r="F599" s="11" t="str">
        <f>IF('ACT Reading'!B599="","", IF(E599&lt;100, 100, IF(E599&gt;200, 200, E599)))</f>
        <v/>
      </c>
      <c r="G599" s="11" t="str">
        <f t="shared" si="18"/>
        <v/>
      </c>
      <c r="H599" s="11" t="str">
        <f>IF('ACT Reading'!B599="","", IF(G599&lt;100, 100, IF(G599&gt;300, 300, G599)))</f>
        <v/>
      </c>
      <c r="I599" s="11" t="str">
        <f>IF('ACT Reading'!B599="","",'SAT EBRW to CBEST R'!$A$2+'SAT EBRW to CBEST R'!$B$2*D599)</f>
        <v/>
      </c>
      <c r="J599" s="11" t="str">
        <f>IF('ACT Reading'!B599="","", IF(I599&lt;20, 20, IF(I599&gt;80, 80, I599)))</f>
        <v/>
      </c>
    </row>
    <row r="600" spans="1:10" x14ac:dyDescent="0.25">
      <c r="A600" s="11">
        <v>599</v>
      </c>
      <c r="B600" s="30"/>
      <c r="C600" s="25" t="str">
        <f t="shared" si="19"/>
        <v/>
      </c>
      <c r="D600" s="11" t="str">
        <f>IF('ACT Reading'!C600="","",IF('ACT Reading'!C600&lt;'ACT E+R to SAT EBRW'!$A$2,'ACT E+R to SAT EBRW'!$B$2,IF('ACT Reading'!C600&gt;'ACT E+R to SAT EBRW'!A$72,'ACT E+R to SAT EBRW'!B$72,VLOOKUP(C600,'ACT E+R to SAT EBRW'!A:B,2,FALSE))))</f>
        <v/>
      </c>
      <c r="E600" s="11" t="str">
        <f>IF('ACT Reading'!B600="","",interceptACTRtoPCR5712_5713+slopeACTRtoPCR5712_5713*B600)</f>
        <v/>
      </c>
      <c r="F600" s="11" t="str">
        <f>IF('ACT Reading'!B600="","", IF(E600&lt;100, 100, IF(E600&gt;200, 200, E600)))</f>
        <v/>
      </c>
      <c r="G600" s="11" t="str">
        <f t="shared" si="18"/>
        <v/>
      </c>
      <c r="H600" s="11" t="str">
        <f>IF('ACT Reading'!B600="","", IF(G600&lt;100, 100, IF(G600&gt;300, 300, G600)))</f>
        <v/>
      </c>
      <c r="I600" s="11" t="str">
        <f>IF('ACT Reading'!B600="","",'SAT EBRW to CBEST R'!$A$2+'SAT EBRW to CBEST R'!$B$2*D600)</f>
        <v/>
      </c>
      <c r="J600" s="11" t="str">
        <f>IF('ACT Reading'!B600="","", IF(I600&lt;20, 20, IF(I600&gt;80, 80, I600)))</f>
        <v/>
      </c>
    </row>
    <row r="601" spans="1:10" x14ac:dyDescent="0.25">
      <c r="A601" s="11">
        <v>600</v>
      </c>
      <c r="B601" s="30"/>
      <c r="C601" s="25" t="str">
        <f t="shared" si="19"/>
        <v/>
      </c>
      <c r="D601" s="11" t="str">
        <f>IF('ACT Reading'!C601="","",IF('ACT Reading'!C601&lt;'ACT E+R to SAT EBRW'!$A$2,'ACT E+R to SAT EBRW'!$B$2,IF('ACT Reading'!C601&gt;'ACT E+R to SAT EBRW'!A$72,'ACT E+R to SAT EBRW'!B$72,VLOOKUP(C601,'ACT E+R to SAT EBRW'!A:B,2,FALSE))))</f>
        <v/>
      </c>
      <c r="E601" s="11" t="str">
        <f>IF('ACT Reading'!B601="","",interceptACTRtoPCR5712_5713+slopeACTRtoPCR5712_5713*B601)</f>
        <v/>
      </c>
      <c r="F601" s="11" t="str">
        <f>IF('ACT Reading'!B601="","", IF(E601&lt;100, 100, IF(E601&gt;200, 200, E601)))</f>
        <v/>
      </c>
      <c r="G601" s="11" t="str">
        <f t="shared" si="18"/>
        <v/>
      </c>
      <c r="H601" s="11" t="str">
        <f>IF('ACT Reading'!B601="","", IF(G601&lt;100, 100, IF(G601&gt;300, 300, G601)))</f>
        <v/>
      </c>
      <c r="I601" s="11" t="str">
        <f>IF('ACT Reading'!B601="","",'SAT EBRW to CBEST R'!$A$2+'SAT EBRW to CBEST R'!$B$2*D601)</f>
        <v/>
      </c>
      <c r="J601" s="11" t="str">
        <f>IF('ACT Reading'!B601="","", IF(I601&lt;20, 20, IF(I601&gt;80, 80, I601)))</f>
        <v/>
      </c>
    </row>
    <row r="602" spans="1:10" x14ac:dyDescent="0.25">
      <c r="A602" s="11">
        <v>601</v>
      </c>
      <c r="B602" s="30"/>
      <c r="C602" s="25" t="str">
        <f t="shared" si="19"/>
        <v/>
      </c>
      <c r="D602" s="11" t="str">
        <f>IF('ACT Reading'!C602="","",IF('ACT Reading'!C602&lt;'ACT E+R to SAT EBRW'!$A$2,'ACT E+R to SAT EBRW'!$B$2,IF('ACT Reading'!C602&gt;'ACT E+R to SAT EBRW'!A$72,'ACT E+R to SAT EBRW'!B$72,VLOOKUP(C602,'ACT E+R to SAT EBRW'!A:B,2,FALSE))))</f>
        <v/>
      </c>
      <c r="E602" s="11" t="str">
        <f>IF('ACT Reading'!B602="","",interceptACTRtoPCR5712_5713+slopeACTRtoPCR5712_5713*B602)</f>
        <v/>
      </c>
      <c r="F602" s="11" t="str">
        <f>IF('ACT Reading'!B602="","", IF(E602&lt;100, 100, IF(E602&gt;200, 200, E602)))</f>
        <v/>
      </c>
      <c r="G602" s="11" t="str">
        <f t="shared" si="18"/>
        <v/>
      </c>
      <c r="H602" s="11" t="str">
        <f>IF('ACT Reading'!B602="","", IF(G602&lt;100, 100, IF(G602&gt;300, 300, G602)))</f>
        <v/>
      </c>
      <c r="I602" s="11" t="str">
        <f>IF('ACT Reading'!B602="","",'SAT EBRW to CBEST R'!$A$2+'SAT EBRW to CBEST R'!$B$2*D602)</f>
        <v/>
      </c>
      <c r="J602" s="11" t="str">
        <f>IF('ACT Reading'!B602="","", IF(I602&lt;20, 20, IF(I602&gt;80, 80, I602)))</f>
        <v/>
      </c>
    </row>
    <row r="603" spans="1:10" x14ac:dyDescent="0.25">
      <c r="A603" s="11">
        <v>602</v>
      </c>
      <c r="B603" s="30"/>
      <c r="C603" s="25" t="str">
        <f t="shared" si="19"/>
        <v/>
      </c>
      <c r="D603" s="11" t="str">
        <f>IF('ACT Reading'!C603="","",IF('ACT Reading'!C603&lt;'ACT E+R to SAT EBRW'!$A$2,'ACT E+R to SAT EBRW'!$B$2,IF('ACT Reading'!C603&gt;'ACT E+R to SAT EBRW'!A$72,'ACT E+R to SAT EBRW'!B$72,VLOOKUP(C603,'ACT E+R to SAT EBRW'!A:B,2,FALSE))))</f>
        <v/>
      </c>
      <c r="E603" s="11" t="str">
        <f>IF('ACT Reading'!B603="","",interceptACTRtoPCR5712_5713+slopeACTRtoPCR5712_5713*B603)</f>
        <v/>
      </c>
      <c r="F603" s="11" t="str">
        <f>IF('ACT Reading'!B603="","", IF(E603&lt;100, 100, IF(E603&gt;200, 200, E603)))</f>
        <v/>
      </c>
      <c r="G603" s="11" t="str">
        <f t="shared" si="18"/>
        <v/>
      </c>
      <c r="H603" s="11" t="str">
        <f>IF('ACT Reading'!B603="","", IF(G603&lt;100, 100, IF(G603&gt;300, 300, G603)))</f>
        <v/>
      </c>
      <c r="I603" s="11" t="str">
        <f>IF('ACT Reading'!B603="","",'SAT EBRW to CBEST R'!$A$2+'SAT EBRW to CBEST R'!$B$2*D603)</f>
        <v/>
      </c>
      <c r="J603" s="11" t="str">
        <f>IF('ACT Reading'!B603="","", IF(I603&lt;20, 20, IF(I603&gt;80, 80, I603)))</f>
        <v/>
      </c>
    </row>
    <row r="604" spans="1:10" x14ac:dyDescent="0.25">
      <c r="A604" s="11">
        <v>603</v>
      </c>
      <c r="B604" s="30"/>
      <c r="C604" s="25" t="str">
        <f t="shared" si="19"/>
        <v/>
      </c>
      <c r="D604" s="11" t="str">
        <f>IF('ACT Reading'!C604="","",IF('ACT Reading'!C604&lt;'ACT E+R to SAT EBRW'!$A$2,'ACT E+R to SAT EBRW'!$B$2,IF('ACT Reading'!C604&gt;'ACT E+R to SAT EBRW'!A$72,'ACT E+R to SAT EBRW'!B$72,VLOOKUP(C604,'ACT E+R to SAT EBRW'!A:B,2,FALSE))))</f>
        <v/>
      </c>
      <c r="E604" s="11" t="str">
        <f>IF('ACT Reading'!B604="","",interceptACTRtoPCR5712_5713+slopeACTRtoPCR5712_5713*B604)</f>
        <v/>
      </c>
      <c r="F604" s="11" t="str">
        <f>IF('ACT Reading'!B604="","", IF(E604&lt;100, 100, IF(E604&gt;200, 200, E604)))</f>
        <v/>
      </c>
      <c r="G604" s="11" t="str">
        <f t="shared" si="18"/>
        <v/>
      </c>
      <c r="H604" s="11" t="str">
        <f>IF('ACT Reading'!B604="","", IF(G604&lt;100, 100, IF(G604&gt;300, 300, G604)))</f>
        <v/>
      </c>
      <c r="I604" s="11" t="str">
        <f>IF('ACT Reading'!B604="","",'SAT EBRW to CBEST R'!$A$2+'SAT EBRW to CBEST R'!$B$2*D604)</f>
        <v/>
      </c>
      <c r="J604" s="11" t="str">
        <f>IF('ACT Reading'!B604="","", IF(I604&lt;20, 20, IF(I604&gt;80, 80, I604)))</f>
        <v/>
      </c>
    </row>
    <row r="605" spans="1:10" x14ac:dyDescent="0.25">
      <c r="A605" s="11">
        <v>604</v>
      </c>
      <c r="B605" s="30"/>
      <c r="C605" s="25" t="str">
        <f t="shared" si="19"/>
        <v/>
      </c>
      <c r="D605" s="11" t="str">
        <f>IF('ACT Reading'!C605="","",IF('ACT Reading'!C605&lt;'ACT E+R to SAT EBRW'!$A$2,'ACT E+R to SAT EBRW'!$B$2,IF('ACT Reading'!C605&gt;'ACT E+R to SAT EBRW'!A$72,'ACT E+R to SAT EBRW'!B$72,VLOOKUP(C605,'ACT E+R to SAT EBRW'!A:B,2,FALSE))))</f>
        <v/>
      </c>
      <c r="E605" s="11" t="str">
        <f>IF('ACT Reading'!B605="","",interceptACTRtoPCR5712_5713+slopeACTRtoPCR5712_5713*B605)</f>
        <v/>
      </c>
      <c r="F605" s="11" t="str">
        <f>IF('ACT Reading'!B605="","", IF(E605&lt;100, 100, IF(E605&gt;200, 200, E605)))</f>
        <v/>
      </c>
      <c r="G605" s="11" t="str">
        <f t="shared" si="18"/>
        <v/>
      </c>
      <c r="H605" s="11" t="str">
        <f>IF('ACT Reading'!B605="","", IF(G605&lt;100, 100, IF(G605&gt;300, 300, G605)))</f>
        <v/>
      </c>
      <c r="I605" s="11" t="str">
        <f>IF('ACT Reading'!B605="","",'SAT EBRW to CBEST R'!$A$2+'SAT EBRW to CBEST R'!$B$2*D605)</f>
        <v/>
      </c>
      <c r="J605" s="11" t="str">
        <f>IF('ACT Reading'!B605="","", IF(I605&lt;20, 20, IF(I605&gt;80, 80, I605)))</f>
        <v/>
      </c>
    </row>
    <row r="606" spans="1:10" x14ac:dyDescent="0.25">
      <c r="A606" s="11">
        <v>605</v>
      </c>
      <c r="B606" s="30"/>
      <c r="C606" s="25" t="str">
        <f t="shared" si="19"/>
        <v/>
      </c>
      <c r="D606" s="11" t="str">
        <f>IF('ACT Reading'!C606="","",IF('ACT Reading'!C606&lt;'ACT E+R to SAT EBRW'!$A$2,'ACT E+R to SAT EBRW'!$B$2,IF('ACT Reading'!C606&gt;'ACT E+R to SAT EBRW'!A$72,'ACT E+R to SAT EBRW'!B$72,VLOOKUP(C606,'ACT E+R to SAT EBRW'!A:B,2,FALSE))))</f>
        <v/>
      </c>
      <c r="E606" s="11" t="str">
        <f>IF('ACT Reading'!B606="","",interceptACTRtoPCR5712_5713+slopeACTRtoPCR5712_5713*B606)</f>
        <v/>
      </c>
      <c r="F606" s="11" t="str">
        <f>IF('ACT Reading'!B606="","", IF(E606&lt;100, 100, IF(E606&gt;200, 200, E606)))</f>
        <v/>
      </c>
      <c r="G606" s="11" t="str">
        <f t="shared" si="18"/>
        <v/>
      </c>
      <c r="H606" s="11" t="str">
        <f>IF('ACT Reading'!B606="","", IF(G606&lt;100, 100, IF(G606&gt;300, 300, G606)))</f>
        <v/>
      </c>
      <c r="I606" s="11" t="str">
        <f>IF('ACT Reading'!B606="","",'SAT EBRW to CBEST R'!$A$2+'SAT EBRW to CBEST R'!$B$2*D606)</f>
        <v/>
      </c>
      <c r="J606" s="11" t="str">
        <f>IF('ACT Reading'!B606="","", IF(I606&lt;20, 20, IF(I606&gt;80, 80, I606)))</f>
        <v/>
      </c>
    </row>
    <row r="607" spans="1:10" x14ac:dyDescent="0.25">
      <c r="A607" s="11">
        <v>606</v>
      </c>
      <c r="B607" s="30"/>
      <c r="C607" s="25" t="str">
        <f t="shared" si="19"/>
        <v/>
      </c>
      <c r="D607" s="11" t="str">
        <f>IF('ACT Reading'!C607="","",IF('ACT Reading'!C607&lt;'ACT E+R to SAT EBRW'!$A$2,'ACT E+R to SAT EBRW'!$B$2,IF('ACT Reading'!C607&gt;'ACT E+R to SAT EBRW'!A$72,'ACT E+R to SAT EBRW'!B$72,VLOOKUP(C607,'ACT E+R to SAT EBRW'!A:B,2,FALSE))))</f>
        <v/>
      </c>
      <c r="E607" s="11" t="str">
        <f>IF('ACT Reading'!B607="","",interceptACTRtoPCR5712_5713+slopeACTRtoPCR5712_5713*B607)</f>
        <v/>
      </c>
      <c r="F607" s="11" t="str">
        <f>IF('ACT Reading'!B607="","", IF(E607&lt;100, 100, IF(E607&gt;200, 200, E607)))</f>
        <v/>
      </c>
      <c r="G607" s="11" t="str">
        <f t="shared" si="18"/>
        <v/>
      </c>
      <c r="H607" s="11" t="str">
        <f>IF('ACT Reading'!B607="","", IF(G607&lt;100, 100, IF(G607&gt;300, 300, G607)))</f>
        <v/>
      </c>
      <c r="I607" s="11" t="str">
        <f>IF('ACT Reading'!B607="","",'SAT EBRW to CBEST R'!$A$2+'SAT EBRW to CBEST R'!$B$2*D607)</f>
        <v/>
      </c>
      <c r="J607" s="11" t="str">
        <f>IF('ACT Reading'!B607="","", IF(I607&lt;20, 20, IF(I607&gt;80, 80, I607)))</f>
        <v/>
      </c>
    </row>
    <row r="608" spans="1:10" x14ac:dyDescent="0.25">
      <c r="A608" s="11">
        <v>607</v>
      </c>
      <c r="B608" s="30"/>
      <c r="C608" s="25" t="str">
        <f t="shared" si="19"/>
        <v/>
      </c>
      <c r="D608" s="11" t="str">
        <f>IF('ACT Reading'!C608="","",IF('ACT Reading'!C608&lt;'ACT E+R to SAT EBRW'!$A$2,'ACT E+R to SAT EBRW'!$B$2,IF('ACT Reading'!C608&gt;'ACT E+R to SAT EBRW'!A$72,'ACT E+R to SAT EBRW'!B$72,VLOOKUP(C608,'ACT E+R to SAT EBRW'!A:B,2,FALSE))))</f>
        <v/>
      </c>
      <c r="E608" s="11" t="str">
        <f>IF('ACT Reading'!B608="","",interceptACTRtoPCR5712_5713+slopeACTRtoPCR5712_5713*B608)</f>
        <v/>
      </c>
      <c r="F608" s="11" t="str">
        <f>IF('ACT Reading'!B608="","", IF(E608&lt;100, 100, IF(E608&gt;200, 200, E608)))</f>
        <v/>
      </c>
      <c r="G608" s="11" t="str">
        <f t="shared" si="18"/>
        <v/>
      </c>
      <c r="H608" s="11" t="str">
        <f>IF('ACT Reading'!B608="","", IF(G608&lt;100, 100, IF(G608&gt;300, 300, G608)))</f>
        <v/>
      </c>
      <c r="I608" s="11" t="str">
        <f>IF('ACT Reading'!B608="","",'SAT EBRW to CBEST R'!$A$2+'SAT EBRW to CBEST R'!$B$2*D608)</f>
        <v/>
      </c>
      <c r="J608" s="11" t="str">
        <f>IF('ACT Reading'!B608="","", IF(I608&lt;20, 20, IF(I608&gt;80, 80, I608)))</f>
        <v/>
      </c>
    </row>
    <row r="609" spans="1:10" x14ac:dyDescent="0.25">
      <c r="A609" s="11">
        <v>608</v>
      </c>
      <c r="B609" s="30"/>
      <c r="C609" s="25" t="str">
        <f t="shared" si="19"/>
        <v/>
      </c>
      <c r="D609" s="11" t="str">
        <f>IF('ACT Reading'!C609="","",IF('ACT Reading'!C609&lt;'ACT E+R to SAT EBRW'!$A$2,'ACT E+R to SAT EBRW'!$B$2,IF('ACT Reading'!C609&gt;'ACT E+R to SAT EBRW'!A$72,'ACT E+R to SAT EBRW'!B$72,VLOOKUP(C609,'ACT E+R to SAT EBRW'!A:B,2,FALSE))))</f>
        <v/>
      </c>
      <c r="E609" s="11" t="str">
        <f>IF('ACT Reading'!B609="","",interceptACTRtoPCR5712_5713+slopeACTRtoPCR5712_5713*B609)</f>
        <v/>
      </c>
      <c r="F609" s="11" t="str">
        <f>IF('ACT Reading'!B609="","", IF(E609&lt;100, 100, IF(E609&gt;200, 200, E609)))</f>
        <v/>
      </c>
      <c r="G609" s="11" t="str">
        <f t="shared" si="18"/>
        <v/>
      </c>
      <c r="H609" s="11" t="str">
        <f>IF('ACT Reading'!B609="","", IF(G609&lt;100, 100, IF(G609&gt;300, 300, G609)))</f>
        <v/>
      </c>
      <c r="I609" s="11" t="str">
        <f>IF('ACT Reading'!B609="","",'SAT EBRW to CBEST R'!$A$2+'SAT EBRW to CBEST R'!$B$2*D609)</f>
        <v/>
      </c>
      <c r="J609" s="11" t="str">
        <f>IF('ACT Reading'!B609="","", IF(I609&lt;20, 20, IF(I609&gt;80, 80, I609)))</f>
        <v/>
      </c>
    </row>
    <row r="610" spans="1:10" x14ac:dyDescent="0.25">
      <c r="A610" s="11">
        <v>609</v>
      </c>
      <c r="B610" s="30"/>
      <c r="C610" s="25" t="str">
        <f t="shared" si="19"/>
        <v/>
      </c>
      <c r="D610" s="11" t="str">
        <f>IF('ACT Reading'!C610="","",IF('ACT Reading'!C610&lt;'ACT E+R to SAT EBRW'!$A$2,'ACT E+R to SAT EBRW'!$B$2,IF('ACT Reading'!C610&gt;'ACT E+R to SAT EBRW'!A$72,'ACT E+R to SAT EBRW'!B$72,VLOOKUP(C610,'ACT E+R to SAT EBRW'!A:B,2,FALSE))))</f>
        <v/>
      </c>
      <c r="E610" s="11" t="str">
        <f>IF('ACT Reading'!B610="","",interceptACTRtoPCR5712_5713+slopeACTRtoPCR5712_5713*B610)</f>
        <v/>
      </c>
      <c r="F610" s="11" t="str">
        <f>IF('ACT Reading'!B610="","", IF(E610&lt;100, 100, IF(E610&gt;200, 200, E610)))</f>
        <v/>
      </c>
      <c r="G610" s="11" t="str">
        <f t="shared" si="18"/>
        <v/>
      </c>
      <c r="H610" s="11" t="str">
        <f>IF('ACT Reading'!B610="","", IF(G610&lt;100, 100, IF(G610&gt;300, 300, G610)))</f>
        <v/>
      </c>
      <c r="I610" s="11" t="str">
        <f>IF('ACT Reading'!B610="","",'SAT EBRW to CBEST R'!$A$2+'SAT EBRW to CBEST R'!$B$2*D610)</f>
        <v/>
      </c>
      <c r="J610" s="11" t="str">
        <f>IF('ACT Reading'!B610="","", IF(I610&lt;20, 20, IF(I610&gt;80, 80, I610)))</f>
        <v/>
      </c>
    </row>
    <row r="611" spans="1:10" x14ac:dyDescent="0.25">
      <c r="A611" s="11">
        <v>610</v>
      </c>
      <c r="B611" s="30"/>
      <c r="C611" s="25" t="str">
        <f t="shared" si="19"/>
        <v/>
      </c>
      <c r="D611" s="11" t="str">
        <f>IF('ACT Reading'!C611="","",IF('ACT Reading'!C611&lt;'ACT E+R to SAT EBRW'!$A$2,'ACT E+R to SAT EBRW'!$B$2,IF('ACT Reading'!C611&gt;'ACT E+R to SAT EBRW'!A$72,'ACT E+R to SAT EBRW'!B$72,VLOOKUP(C611,'ACT E+R to SAT EBRW'!A:B,2,FALSE))))</f>
        <v/>
      </c>
      <c r="E611" s="11" t="str">
        <f>IF('ACT Reading'!B611="","",interceptACTRtoPCR5712_5713+slopeACTRtoPCR5712_5713*B611)</f>
        <v/>
      </c>
      <c r="F611" s="11" t="str">
        <f>IF('ACT Reading'!B611="","", IF(E611&lt;100, 100, IF(E611&gt;200, 200, E611)))</f>
        <v/>
      </c>
      <c r="G611" s="11" t="str">
        <f t="shared" si="18"/>
        <v/>
      </c>
      <c r="H611" s="11" t="str">
        <f>IF('ACT Reading'!B611="","", IF(G611&lt;100, 100, IF(G611&gt;300, 300, G611)))</f>
        <v/>
      </c>
      <c r="I611" s="11" t="str">
        <f>IF('ACT Reading'!B611="","",'SAT EBRW to CBEST R'!$A$2+'SAT EBRW to CBEST R'!$B$2*D611)</f>
        <v/>
      </c>
      <c r="J611" s="11" t="str">
        <f>IF('ACT Reading'!B611="","", IF(I611&lt;20, 20, IF(I611&gt;80, 80, I611)))</f>
        <v/>
      </c>
    </row>
    <row r="612" spans="1:10" x14ac:dyDescent="0.25">
      <c r="A612" s="11">
        <v>611</v>
      </c>
      <c r="B612" s="30"/>
      <c r="C612" s="25" t="str">
        <f t="shared" si="19"/>
        <v/>
      </c>
      <c r="D612" s="11" t="str">
        <f>IF('ACT Reading'!C612="","",IF('ACT Reading'!C612&lt;'ACT E+R to SAT EBRW'!$A$2,'ACT E+R to SAT EBRW'!$B$2,IF('ACT Reading'!C612&gt;'ACT E+R to SAT EBRW'!A$72,'ACT E+R to SAT EBRW'!B$72,VLOOKUP(C612,'ACT E+R to SAT EBRW'!A:B,2,FALSE))))</f>
        <v/>
      </c>
      <c r="E612" s="11" t="str">
        <f>IF('ACT Reading'!B612="","",interceptACTRtoPCR5712_5713+slopeACTRtoPCR5712_5713*B612)</f>
        <v/>
      </c>
      <c r="F612" s="11" t="str">
        <f>IF('ACT Reading'!B612="","", IF(E612&lt;100, 100, IF(E612&gt;200, 200, E612)))</f>
        <v/>
      </c>
      <c r="G612" s="11" t="str">
        <f t="shared" si="18"/>
        <v/>
      </c>
      <c r="H612" s="11" t="str">
        <f>IF('ACT Reading'!B612="","", IF(G612&lt;100, 100, IF(G612&gt;300, 300, G612)))</f>
        <v/>
      </c>
      <c r="I612" s="11" t="str">
        <f>IF('ACT Reading'!B612="","",'SAT EBRW to CBEST R'!$A$2+'SAT EBRW to CBEST R'!$B$2*D612)</f>
        <v/>
      </c>
      <c r="J612" s="11" t="str">
        <f>IF('ACT Reading'!B612="","", IF(I612&lt;20, 20, IF(I612&gt;80, 80, I612)))</f>
        <v/>
      </c>
    </row>
    <row r="613" spans="1:10" x14ac:dyDescent="0.25">
      <c r="A613" s="11">
        <v>612</v>
      </c>
      <c r="B613" s="30"/>
      <c r="C613" s="25" t="str">
        <f t="shared" si="19"/>
        <v/>
      </c>
      <c r="D613" s="11" t="str">
        <f>IF('ACT Reading'!C613="","",IF('ACT Reading'!C613&lt;'ACT E+R to SAT EBRW'!$A$2,'ACT E+R to SAT EBRW'!$B$2,IF('ACT Reading'!C613&gt;'ACT E+R to SAT EBRW'!A$72,'ACT E+R to SAT EBRW'!B$72,VLOOKUP(C613,'ACT E+R to SAT EBRW'!A:B,2,FALSE))))</f>
        <v/>
      </c>
      <c r="E613" s="11" t="str">
        <f>IF('ACT Reading'!B613="","",interceptACTRtoPCR5712_5713+slopeACTRtoPCR5712_5713*B613)</f>
        <v/>
      </c>
      <c r="F613" s="11" t="str">
        <f>IF('ACT Reading'!B613="","", IF(E613&lt;100, 100, IF(E613&gt;200, 200, E613)))</f>
        <v/>
      </c>
      <c r="G613" s="11" t="str">
        <f t="shared" si="18"/>
        <v/>
      </c>
      <c r="H613" s="11" t="str">
        <f>IF('ACT Reading'!B613="","", IF(G613&lt;100, 100, IF(G613&gt;300, 300, G613)))</f>
        <v/>
      </c>
      <c r="I613" s="11" t="str">
        <f>IF('ACT Reading'!B613="","",'SAT EBRW to CBEST R'!$A$2+'SAT EBRW to CBEST R'!$B$2*D613)</f>
        <v/>
      </c>
      <c r="J613" s="11" t="str">
        <f>IF('ACT Reading'!B613="","", IF(I613&lt;20, 20, IF(I613&gt;80, 80, I613)))</f>
        <v/>
      </c>
    </row>
    <row r="614" spans="1:10" x14ac:dyDescent="0.25">
      <c r="A614" s="11">
        <v>613</v>
      </c>
      <c r="B614" s="30"/>
      <c r="C614" s="25" t="str">
        <f t="shared" si="19"/>
        <v/>
      </c>
      <c r="D614" s="11" t="str">
        <f>IF('ACT Reading'!C614="","",IF('ACT Reading'!C614&lt;'ACT E+R to SAT EBRW'!$A$2,'ACT E+R to SAT EBRW'!$B$2,IF('ACT Reading'!C614&gt;'ACT E+R to SAT EBRW'!A$72,'ACT E+R to SAT EBRW'!B$72,VLOOKUP(C614,'ACT E+R to SAT EBRW'!A:B,2,FALSE))))</f>
        <v/>
      </c>
      <c r="E614" s="11" t="str">
        <f>IF('ACT Reading'!B614="","",interceptACTRtoPCR5712_5713+slopeACTRtoPCR5712_5713*B614)</f>
        <v/>
      </c>
      <c r="F614" s="11" t="str">
        <f>IF('ACT Reading'!B614="","", IF(E614&lt;100, 100, IF(E614&gt;200, 200, E614)))</f>
        <v/>
      </c>
      <c r="G614" s="11" t="str">
        <f t="shared" si="18"/>
        <v/>
      </c>
      <c r="H614" s="11" t="str">
        <f>IF('ACT Reading'!B614="","", IF(G614&lt;100, 100, IF(G614&gt;300, 300, G614)))</f>
        <v/>
      </c>
      <c r="I614" s="11" t="str">
        <f>IF('ACT Reading'!B614="","",'SAT EBRW to CBEST R'!$A$2+'SAT EBRW to CBEST R'!$B$2*D614)</f>
        <v/>
      </c>
      <c r="J614" s="11" t="str">
        <f>IF('ACT Reading'!B614="","", IF(I614&lt;20, 20, IF(I614&gt;80, 80, I614)))</f>
        <v/>
      </c>
    </row>
    <row r="615" spans="1:10" x14ac:dyDescent="0.25">
      <c r="A615" s="11">
        <v>614</v>
      </c>
      <c r="B615" s="30"/>
      <c r="C615" s="25" t="str">
        <f t="shared" si="19"/>
        <v/>
      </c>
      <c r="D615" s="11" t="str">
        <f>IF('ACT Reading'!C615="","",IF('ACT Reading'!C615&lt;'ACT E+R to SAT EBRW'!$A$2,'ACT E+R to SAT EBRW'!$B$2,IF('ACT Reading'!C615&gt;'ACT E+R to SAT EBRW'!A$72,'ACT E+R to SAT EBRW'!B$72,VLOOKUP(C615,'ACT E+R to SAT EBRW'!A:B,2,FALSE))))</f>
        <v/>
      </c>
      <c r="E615" s="11" t="str">
        <f>IF('ACT Reading'!B615="","",interceptACTRtoPCR5712_5713+slopeACTRtoPCR5712_5713*B615)</f>
        <v/>
      </c>
      <c r="F615" s="11" t="str">
        <f>IF('ACT Reading'!B615="","", IF(E615&lt;100, 100, IF(E615&gt;200, 200, E615)))</f>
        <v/>
      </c>
      <c r="G615" s="11" t="str">
        <f t="shared" si="18"/>
        <v/>
      </c>
      <c r="H615" s="11" t="str">
        <f>IF('ACT Reading'!B615="","", IF(G615&lt;100, 100, IF(G615&gt;300, 300, G615)))</f>
        <v/>
      </c>
      <c r="I615" s="11" t="str">
        <f>IF('ACT Reading'!B615="","",'SAT EBRW to CBEST R'!$A$2+'SAT EBRW to CBEST R'!$B$2*D615)</f>
        <v/>
      </c>
      <c r="J615" s="11" t="str">
        <f>IF('ACT Reading'!B615="","", IF(I615&lt;20, 20, IF(I615&gt;80, 80, I615)))</f>
        <v/>
      </c>
    </row>
    <row r="616" spans="1:10" x14ac:dyDescent="0.25">
      <c r="A616" s="11">
        <v>615</v>
      </c>
      <c r="B616" s="30"/>
      <c r="C616" s="25" t="str">
        <f t="shared" si="19"/>
        <v/>
      </c>
      <c r="D616" s="11" t="str">
        <f>IF('ACT Reading'!C616="","",IF('ACT Reading'!C616&lt;'ACT E+R to SAT EBRW'!$A$2,'ACT E+R to SAT EBRW'!$B$2,IF('ACT Reading'!C616&gt;'ACT E+R to SAT EBRW'!A$72,'ACT E+R to SAT EBRW'!B$72,VLOOKUP(C616,'ACT E+R to SAT EBRW'!A:B,2,FALSE))))</f>
        <v/>
      </c>
      <c r="E616" s="11" t="str">
        <f>IF('ACT Reading'!B616="","",interceptACTRtoPCR5712_5713+slopeACTRtoPCR5712_5713*B616)</f>
        <v/>
      </c>
      <c r="F616" s="11" t="str">
        <f>IF('ACT Reading'!B616="","", IF(E616&lt;100, 100, IF(E616&gt;200, 200, E616)))</f>
        <v/>
      </c>
      <c r="G616" s="11" t="str">
        <f t="shared" si="18"/>
        <v/>
      </c>
      <c r="H616" s="11" t="str">
        <f>IF('ACT Reading'!B616="","", IF(G616&lt;100, 100, IF(G616&gt;300, 300, G616)))</f>
        <v/>
      </c>
      <c r="I616" s="11" t="str">
        <f>IF('ACT Reading'!B616="","",'SAT EBRW to CBEST R'!$A$2+'SAT EBRW to CBEST R'!$B$2*D616)</f>
        <v/>
      </c>
      <c r="J616" s="11" t="str">
        <f>IF('ACT Reading'!B616="","", IF(I616&lt;20, 20, IF(I616&gt;80, 80, I616)))</f>
        <v/>
      </c>
    </row>
    <row r="617" spans="1:10" x14ac:dyDescent="0.25">
      <c r="A617" s="11">
        <v>616</v>
      </c>
      <c r="B617" s="30"/>
      <c r="C617" s="25" t="str">
        <f t="shared" si="19"/>
        <v/>
      </c>
      <c r="D617" s="11" t="str">
        <f>IF('ACT Reading'!C617="","",IF('ACT Reading'!C617&lt;'ACT E+R to SAT EBRW'!$A$2,'ACT E+R to SAT EBRW'!$B$2,IF('ACT Reading'!C617&gt;'ACT E+R to SAT EBRW'!A$72,'ACT E+R to SAT EBRW'!B$72,VLOOKUP(C617,'ACT E+R to SAT EBRW'!A:B,2,FALSE))))</f>
        <v/>
      </c>
      <c r="E617" s="11" t="str">
        <f>IF('ACT Reading'!B617="","",interceptACTRtoPCR5712_5713+slopeACTRtoPCR5712_5713*B617)</f>
        <v/>
      </c>
      <c r="F617" s="11" t="str">
        <f>IF('ACT Reading'!B617="","", IF(E617&lt;100, 100, IF(E617&gt;200, 200, E617)))</f>
        <v/>
      </c>
      <c r="G617" s="11" t="str">
        <f t="shared" si="18"/>
        <v/>
      </c>
      <c r="H617" s="11" t="str">
        <f>IF('ACT Reading'!B617="","", IF(G617&lt;100, 100, IF(G617&gt;300, 300, G617)))</f>
        <v/>
      </c>
      <c r="I617" s="11" t="str">
        <f>IF('ACT Reading'!B617="","",'SAT EBRW to CBEST R'!$A$2+'SAT EBRW to CBEST R'!$B$2*D617)</f>
        <v/>
      </c>
      <c r="J617" s="11" t="str">
        <f>IF('ACT Reading'!B617="","", IF(I617&lt;20, 20, IF(I617&gt;80, 80, I617)))</f>
        <v/>
      </c>
    </row>
    <row r="618" spans="1:10" x14ac:dyDescent="0.25">
      <c r="A618" s="11">
        <v>617</v>
      </c>
      <c r="B618" s="30"/>
      <c r="C618" s="25" t="str">
        <f t="shared" si="19"/>
        <v/>
      </c>
      <c r="D618" s="11" t="str">
        <f>IF('ACT Reading'!C618="","",IF('ACT Reading'!C618&lt;'ACT E+R to SAT EBRW'!$A$2,'ACT E+R to SAT EBRW'!$B$2,IF('ACT Reading'!C618&gt;'ACT E+R to SAT EBRW'!A$72,'ACT E+R to SAT EBRW'!B$72,VLOOKUP(C618,'ACT E+R to SAT EBRW'!A:B,2,FALSE))))</f>
        <v/>
      </c>
      <c r="E618" s="11" t="str">
        <f>IF('ACT Reading'!B618="","",interceptACTRtoPCR5712_5713+slopeACTRtoPCR5712_5713*B618)</f>
        <v/>
      </c>
      <c r="F618" s="11" t="str">
        <f>IF('ACT Reading'!B618="","", IF(E618&lt;100, 100, IF(E618&gt;200, 200, E618)))</f>
        <v/>
      </c>
      <c r="G618" s="11" t="str">
        <f t="shared" si="18"/>
        <v/>
      </c>
      <c r="H618" s="11" t="str">
        <f>IF('ACT Reading'!B618="","", IF(G618&lt;100, 100, IF(G618&gt;300, 300, G618)))</f>
        <v/>
      </c>
      <c r="I618" s="11" t="str">
        <f>IF('ACT Reading'!B618="","",'SAT EBRW to CBEST R'!$A$2+'SAT EBRW to CBEST R'!$B$2*D618)</f>
        <v/>
      </c>
      <c r="J618" s="11" t="str">
        <f>IF('ACT Reading'!B618="","", IF(I618&lt;20, 20, IF(I618&gt;80, 80, I618)))</f>
        <v/>
      </c>
    </row>
    <row r="619" spans="1:10" x14ac:dyDescent="0.25">
      <c r="A619" s="11">
        <v>618</v>
      </c>
      <c r="B619" s="30"/>
      <c r="C619" s="25" t="str">
        <f t="shared" si="19"/>
        <v/>
      </c>
      <c r="D619" s="11" t="str">
        <f>IF('ACT Reading'!C619="","",IF('ACT Reading'!C619&lt;'ACT E+R to SAT EBRW'!$A$2,'ACT E+R to SAT EBRW'!$B$2,IF('ACT Reading'!C619&gt;'ACT E+R to SAT EBRW'!A$72,'ACT E+R to SAT EBRW'!B$72,VLOOKUP(C619,'ACT E+R to SAT EBRW'!A:B,2,FALSE))))</f>
        <v/>
      </c>
      <c r="E619" s="11" t="str">
        <f>IF('ACT Reading'!B619="","",interceptACTRtoPCR5712_5713+slopeACTRtoPCR5712_5713*B619)</f>
        <v/>
      </c>
      <c r="F619" s="11" t="str">
        <f>IF('ACT Reading'!B619="","", IF(E619&lt;100, 100, IF(E619&gt;200, 200, E619)))</f>
        <v/>
      </c>
      <c r="G619" s="11" t="str">
        <f t="shared" si="18"/>
        <v/>
      </c>
      <c r="H619" s="11" t="str">
        <f>IF('ACT Reading'!B619="","", IF(G619&lt;100, 100, IF(G619&gt;300, 300, G619)))</f>
        <v/>
      </c>
      <c r="I619" s="11" t="str">
        <f>IF('ACT Reading'!B619="","",'SAT EBRW to CBEST R'!$A$2+'SAT EBRW to CBEST R'!$B$2*D619)</f>
        <v/>
      </c>
      <c r="J619" s="11" t="str">
        <f>IF('ACT Reading'!B619="","", IF(I619&lt;20, 20, IF(I619&gt;80, 80, I619)))</f>
        <v/>
      </c>
    </row>
    <row r="620" spans="1:10" x14ac:dyDescent="0.25">
      <c r="A620" s="11">
        <v>619</v>
      </c>
      <c r="B620" s="30"/>
      <c r="C620" s="25" t="str">
        <f t="shared" si="19"/>
        <v/>
      </c>
      <c r="D620" s="11" t="str">
        <f>IF('ACT Reading'!C620="","",IF('ACT Reading'!C620&lt;'ACT E+R to SAT EBRW'!$A$2,'ACT E+R to SAT EBRW'!$B$2,IF('ACT Reading'!C620&gt;'ACT E+R to SAT EBRW'!A$72,'ACT E+R to SAT EBRW'!B$72,VLOOKUP(C620,'ACT E+R to SAT EBRW'!A:B,2,FALSE))))</f>
        <v/>
      </c>
      <c r="E620" s="11" t="str">
        <f>IF('ACT Reading'!B620="","",interceptACTRtoPCR5712_5713+slopeACTRtoPCR5712_5713*B620)</f>
        <v/>
      </c>
      <c r="F620" s="11" t="str">
        <f>IF('ACT Reading'!B620="","", IF(E620&lt;100, 100, IF(E620&gt;200, 200, E620)))</f>
        <v/>
      </c>
      <c r="G620" s="11" t="str">
        <f t="shared" si="18"/>
        <v/>
      </c>
      <c r="H620" s="11" t="str">
        <f>IF('ACT Reading'!B620="","", IF(G620&lt;100, 100, IF(G620&gt;300, 300, G620)))</f>
        <v/>
      </c>
      <c r="I620" s="11" t="str">
        <f>IF('ACT Reading'!B620="","",'SAT EBRW to CBEST R'!$A$2+'SAT EBRW to CBEST R'!$B$2*D620)</f>
        <v/>
      </c>
      <c r="J620" s="11" t="str">
        <f>IF('ACT Reading'!B620="","", IF(I620&lt;20, 20, IF(I620&gt;80, 80, I620)))</f>
        <v/>
      </c>
    </row>
    <row r="621" spans="1:10" x14ac:dyDescent="0.25">
      <c r="A621" s="11">
        <v>620</v>
      </c>
      <c r="B621" s="30"/>
      <c r="C621" s="25" t="str">
        <f t="shared" si="19"/>
        <v/>
      </c>
      <c r="D621" s="11" t="str">
        <f>IF('ACT Reading'!C621="","",IF('ACT Reading'!C621&lt;'ACT E+R to SAT EBRW'!$A$2,'ACT E+R to SAT EBRW'!$B$2,IF('ACT Reading'!C621&gt;'ACT E+R to SAT EBRW'!A$72,'ACT E+R to SAT EBRW'!B$72,VLOOKUP(C621,'ACT E+R to SAT EBRW'!A:B,2,FALSE))))</f>
        <v/>
      </c>
      <c r="E621" s="11" t="str">
        <f>IF('ACT Reading'!B621="","",interceptACTRtoPCR5712_5713+slopeACTRtoPCR5712_5713*B621)</f>
        <v/>
      </c>
      <c r="F621" s="11" t="str">
        <f>IF('ACT Reading'!B621="","", IF(E621&lt;100, 100, IF(E621&gt;200, 200, E621)))</f>
        <v/>
      </c>
      <c r="G621" s="11" t="str">
        <f t="shared" si="18"/>
        <v/>
      </c>
      <c r="H621" s="11" t="str">
        <f>IF('ACT Reading'!B621="","", IF(G621&lt;100, 100, IF(G621&gt;300, 300, G621)))</f>
        <v/>
      </c>
      <c r="I621" s="11" t="str">
        <f>IF('ACT Reading'!B621="","",'SAT EBRW to CBEST R'!$A$2+'SAT EBRW to CBEST R'!$B$2*D621)</f>
        <v/>
      </c>
      <c r="J621" s="11" t="str">
        <f>IF('ACT Reading'!B621="","", IF(I621&lt;20, 20, IF(I621&gt;80, 80, I621)))</f>
        <v/>
      </c>
    </row>
    <row r="622" spans="1:10" x14ac:dyDescent="0.25">
      <c r="A622" s="11">
        <v>621</v>
      </c>
      <c r="B622" s="30"/>
      <c r="C622" s="25" t="str">
        <f t="shared" si="19"/>
        <v/>
      </c>
      <c r="D622" s="11" t="str">
        <f>IF('ACT Reading'!C622="","",IF('ACT Reading'!C622&lt;'ACT E+R to SAT EBRW'!$A$2,'ACT E+R to SAT EBRW'!$B$2,IF('ACT Reading'!C622&gt;'ACT E+R to SAT EBRW'!A$72,'ACT E+R to SAT EBRW'!B$72,VLOOKUP(C622,'ACT E+R to SAT EBRW'!A:B,2,FALSE))))</f>
        <v/>
      </c>
      <c r="E622" s="11" t="str">
        <f>IF('ACT Reading'!B622="","",interceptACTRtoPCR5712_5713+slopeACTRtoPCR5712_5713*B622)</f>
        <v/>
      </c>
      <c r="F622" s="11" t="str">
        <f>IF('ACT Reading'!B622="","", IF(E622&lt;100, 100, IF(E622&gt;200, 200, E622)))</f>
        <v/>
      </c>
      <c r="G622" s="11" t="str">
        <f t="shared" si="18"/>
        <v/>
      </c>
      <c r="H622" s="11" t="str">
        <f>IF('ACT Reading'!B622="","", IF(G622&lt;100, 100, IF(G622&gt;300, 300, G622)))</f>
        <v/>
      </c>
      <c r="I622" s="11" t="str">
        <f>IF('ACT Reading'!B622="","",'SAT EBRW to CBEST R'!$A$2+'SAT EBRW to CBEST R'!$B$2*D622)</f>
        <v/>
      </c>
      <c r="J622" s="11" t="str">
        <f>IF('ACT Reading'!B622="","", IF(I622&lt;20, 20, IF(I622&gt;80, 80, I622)))</f>
        <v/>
      </c>
    </row>
    <row r="623" spans="1:10" x14ac:dyDescent="0.25">
      <c r="A623" s="11">
        <v>622</v>
      </c>
      <c r="B623" s="30"/>
      <c r="C623" s="25" t="str">
        <f t="shared" si="19"/>
        <v/>
      </c>
      <c r="D623" s="11" t="str">
        <f>IF('ACT Reading'!C623="","",IF('ACT Reading'!C623&lt;'ACT E+R to SAT EBRW'!$A$2,'ACT E+R to SAT EBRW'!$B$2,IF('ACT Reading'!C623&gt;'ACT E+R to SAT EBRW'!A$72,'ACT E+R to SAT EBRW'!B$72,VLOOKUP(C623,'ACT E+R to SAT EBRW'!A:B,2,FALSE))))</f>
        <v/>
      </c>
      <c r="E623" s="11" t="str">
        <f>IF('ACT Reading'!B623="","",interceptACTRtoPCR5712_5713+slopeACTRtoPCR5712_5713*B623)</f>
        <v/>
      </c>
      <c r="F623" s="11" t="str">
        <f>IF('ACT Reading'!B623="","", IF(E623&lt;100, 100, IF(E623&gt;200, 200, E623)))</f>
        <v/>
      </c>
      <c r="G623" s="11" t="str">
        <f t="shared" si="18"/>
        <v/>
      </c>
      <c r="H623" s="11" t="str">
        <f>IF('ACT Reading'!B623="","", IF(G623&lt;100, 100, IF(G623&gt;300, 300, G623)))</f>
        <v/>
      </c>
      <c r="I623" s="11" t="str">
        <f>IF('ACT Reading'!B623="","",'SAT EBRW to CBEST R'!$A$2+'SAT EBRW to CBEST R'!$B$2*D623)</f>
        <v/>
      </c>
      <c r="J623" s="11" t="str">
        <f>IF('ACT Reading'!B623="","", IF(I623&lt;20, 20, IF(I623&gt;80, 80, I623)))</f>
        <v/>
      </c>
    </row>
    <row r="624" spans="1:10" x14ac:dyDescent="0.25">
      <c r="A624" s="11">
        <v>623</v>
      </c>
      <c r="B624" s="30"/>
      <c r="C624" s="25" t="str">
        <f t="shared" si="19"/>
        <v/>
      </c>
      <c r="D624" s="11" t="str">
        <f>IF('ACT Reading'!C624="","",IF('ACT Reading'!C624&lt;'ACT E+R to SAT EBRW'!$A$2,'ACT E+R to SAT EBRW'!$B$2,IF('ACT Reading'!C624&gt;'ACT E+R to SAT EBRW'!A$72,'ACT E+R to SAT EBRW'!B$72,VLOOKUP(C624,'ACT E+R to SAT EBRW'!A:B,2,FALSE))))</f>
        <v/>
      </c>
      <c r="E624" s="11" t="str">
        <f>IF('ACT Reading'!B624="","",interceptACTRtoPCR5712_5713+slopeACTRtoPCR5712_5713*B624)</f>
        <v/>
      </c>
      <c r="F624" s="11" t="str">
        <f>IF('ACT Reading'!B624="","", IF(E624&lt;100, 100, IF(E624&gt;200, 200, E624)))</f>
        <v/>
      </c>
      <c r="G624" s="11" t="str">
        <f t="shared" si="18"/>
        <v/>
      </c>
      <c r="H624" s="11" t="str">
        <f>IF('ACT Reading'!B624="","", IF(G624&lt;100, 100, IF(G624&gt;300, 300, G624)))</f>
        <v/>
      </c>
      <c r="I624" s="11" t="str">
        <f>IF('ACT Reading'!B624="","",'SAT EBRW to CBEST R'!$A$2+'SAT EBRW to CBEST R'!$B$2*D624)</f>
        <v/>
      </c>
      <c r="J624" s="11" t="str">
        <f>IF('ACT Reading'!B624="","", IF(I624&lt;20, 20, IF(I624&gt;80, 80, I624)))</f>
        <v/>
      </c>
    </row>
    <row r="625" spans="1:10" x14ac:dyDescent="0.25">
      <c r="A625" s="11">
        <v>624</v>
      </c>
      <c r="B625" s="30"/>
      <c r="C625" s="25" t="str">
        <f t="shared" si="19"/>
        <v/>
      </c>
      <c r="D625" s="11" t="str">
        <f>IF('ACT Reading'!C625="","",IF('ACT Reading'!C625&lt;'ACT E+R to SAT EBRW'!$A$2,'ACT E+R to SAT EBRW'!$B$2,IF('ACT Reading'!C625&gt;'ACT E+R to SAT EBRW'!A$72,'ACT E+R to SAT EBRW'!B$72,VLOOKUP(C625,'ACT E+R to SAT EBRW'!A:B,2,FALSE))))</f>
        <v/>
      </c>
      <c r="E625" s="11" t="str">
        <f>IF('ACT Reading'!B625="","",interceptACTRtoPCR5712_5713+slopeACTRtoPCR5712_5713*B625)</f>
        <v/>
      </c>
      <c r="F625" s="11" t="str">
        <f>IF('ACT Reading'!B625="","", IF(E625&lt;100, 100, IF(E625&gt;200, 200, E625)))</f>
        <v/>
      </c>
      <c r="G625" s="11" t="str">
        <f t="shared" si="18"/>
        <v/>
      </c>
      <c r="H625" s="11" t="str">
        <f>IF('ACT Reading'!B625="","", IF(G625&lt;100, 100, IF(G625&gt;300, 300, G625)))</f>
        <v/>
      </c>
      <c r="I625" s="11" t="str">
        <f>IF('ACT Reading'!B625="","",'SAT EBRW to CBEST R'!$A$2+'SAT EBRW to CBEST R'!$B$2*D625)</f>
        <v/>
      </c>
      <c r="J625" s="11" t="str">
        <f>IF('ACT Reading'!B625="","", IF(I625&lt;20, 20, IF(I625&gt;80, 80, I625)))</f>
        <v/>
      </c>
    </row>
    <row r="626" spans="1:10" x14ac:dyDescent="0.25">
      <c r="A626" s="11">
        <v>625</v>
      </c>
      <c r="B626" s="30"/>
      <c r="C626" s="25" t="str">
        <f t="shared" si="19"/>
        <v/>
      </c>
      <c r="D626" s="11" t="str">
        <f>IF('ACT Reading'!C626="","",IF('ACT Reading'!C626&lt;'ACT E+R to SAT EBRW'!$A$2,'ACT E+R to SAT EBRW'!$B$2,IF('ACT Reading'!C626&gt;'ACT E+R to SAT EBRW'!A$72,'ACT E+R to SAT EBRW'!B$72,VLOOKUP(C626,'ACT E+R to SAT EBRW'!A:B,2,FALSE))))</f>
        <v/>
      </c>
      <c r="E626" s="11" t="str">
        <f>IF('ACT Reading'!B626="","",interceptACTRtoPCR5712_5713+slopeACTRtoPCR5712_5713*B626)</f>
        <v/>
      </c>
      <c r="F626" s="11" t="str">
        <f>IF('ACT Reading'!B626="","", IF(E626&lt;100, 100, IF(E626&gt;200, 200, E626)))</f>
        <v/>
      </c>
      <c r="G626" s="11" t="str">
        <f t="shared" si="18"/>
        <v/>
      </c>
      <c r="H626" s="11" t="str">
        <f>IF('ACT Reading'!B626="","", IF(G626&lt;100, 100, IF(G626&gt;300, 300, G626)))</f>
        <v/>
      </c>
      <c r="I626" s="11" t="str">
        <f>IF('ACT Reading'!B626="","",'SAT EBRW to CBEST R'!$A$2+'SAT EBRW to CBEST R'!$B$2*D626)</f>
        <v/>
      </c>
      <c r="J626" s="11" t="str">
        <f>IF('ACT Reading'!B626="","", IF(I626&lt;20, 20, IF(I626&gt;80, 80, I626)))</f>
        <v/>
      </c>
    </row>
    <row r="627" spans="1:10" x14ac:dyDescent="0.25">
      <c r="A627" s="11">
        <v>626</v>
      </c>
      <c r="B627" s="30"/>
      <c r="C627" s="25" t="str">
        <f t="shared" si="19"/>
        <v/>
      </c>
      <c r="D627" s="11" t="str">
        <f>IF('ACT Reading'!C627="","",IF('ACT Reading'!C627&lt;'ACT E+R to SAT EBRW'!$A$2,'ACT E+R to SAT EBRW'!$B$2,IF('ACT Reading'!C627&gt;'ACT E+R to SAT EBRW'!A$72,'ACT E+R to SAT EBRW'!B$72,VLOOKUP(C627,'ACT E+R to SAT EBRW'!A:B,2,FALSE))))</f>
        <v/>
      </c>
      <c r="E627" s="11" t="str">
        <f>IF('ACT Reading'!B627="","",interceptACTRtoPCR5712_5713+slopeACTRtoPCR5712_5713*B627)</f>
        <v/>
      </c>
      <c r="F627" s="11" t="str">
        <f>IF('ACT Reading'!B627="","", IF(E627&lt;100, 100, IF(E627&gt;200, 200, E627)))</f>
        <v/>
      </c>
      <c r="G627" s="11" t="str">
        <f t="shared" si="18"/>
        <v/>
      </c>
      <c r="H627" s="11" t="str">
        <f>IF('ACT Reading'!B627="","", IF(G627&lt;100, 100, IF(G627&gt;300, 300, G627)))</f>
        <v/>
      </c>
      <c r="I627" s="11" t="str">
        <f>IF('ACT Reading'!B627="","",'SAT EBRW to CBEST R'!$A$2+'SAT EBRW to CBEST R'!$B$2*D627)</f>
        <v/>
      </c>
      <c r="J627" s="11" t="str">
        <f>IF('ACT Reading'!B627="","", IF(I627&lt;20, 20, IF(I627&gt;80, 80, I627)))</f>
        <v/>
      </c>
    </row>
    <row r="628" spans="1:10" x14ac:dyDescent="0.25">
      <c r="A628" s="11">
        <v>627</v>
      </c>
      <c r="B628" s="30"/>
      <c r="C628" s="25" t="str">
        <f t="shared" si="19"/>
        <v/>
      </c>
      <c r="D628" s="11" t="str">
        <f>IF('ACT Reading'!C628="","",IF('ACT Reading'!C628&lt;'ACT E+R to SAT EBRW'!$A$2,'ACT E+R to SAT EBRW'!$B$2,IF('ACT Reading'!C628&gt;'ACT E+R to SAT EBRW'!A$72,'ACT E+R to SAT EBRW'!B$72,VLOOKUP(C628,'ACT E+R to SAT EBRW'!A:B,2,FALSE))))</f>
        <v/>
      </c>
      <c r="E628" s="11" t="str">
        <f>IF('ACT Reading'!B628="","",interceptACTRtoPCR5712_5713+slopeACTRtoPCR5712_5713*B628)</f>
        <v/>
      </c>
      <c r="F628" s="11" t="str">
        <f>IF('ACT Reading'!B628="","", IF(E628&lt;100, 100, IF(E628&gt;200, 200, E628)))</f>
        <v/>
      </c>
      <c r="G628" s="11" t="str">
        <f t="shared" si="18"/>
        <v/>
      </c>
      <c r="H628" s="11" t="str">
        <f>IF('ACT Reading'!B628="","", IF(G628&lt;100, 100, IF(G628&gt;300, 300, G628)))</f>
        <v/>
      </c>
      <c r="I628" s="11" t="str">
        <f>IF('ACT Reading'!B628="","",'SAT EBRW to CBEST R'!$A$2+'SAT EBRW to CBEST R'!$B$2*D628)</f>
        <v/>
      </c>
      <c r="J628" s="11" t="str">
        <f>IF('ACT Reading'!B628="","", IF(I628&lt;20, 20, IF(I628&gt;80, 80, I628)))</f>
        <v/>
      </c>
    </row>
    <row r="629" spans="1:10" x14ac:dyDescent="0.25">
      <c r="A629" s="11">
        <v>628</v>
      </c>
      <c r="B629" s="30"/>
      <c r="C629" s="25" t="str">
        <f t="shared" si="19"/>
        <v/>
      </c>
      <c r="D629" s="11" t="str">
        <f>IF('ACT Reading'!C629="","",IF('ACT Reading'!C629&lt;'ACT E+R to SAT EBRW'!$A$2,'ACT E+R to SAT EBRW'!$B$2,IF('ACT Reading'!C629&gt;'ACT E+R to SAT EBRW'!A$72,'ACT E+R to SAT EBRW'!B$72,VLOOKUP(C629,'ACT E+R to SAT EBRW'!A:B,2,FALSE))))</f>
        <v/>
      </c>
      <c r="E629" s="11" t="str">
        <f>IF('ACT Reading'!B629="","",interceptACTRtoPCR5712_5713+slopeACTRtoPCR5712_5713*B629)</f>
        <v/>
      </c>
      <c r="F629" s="11" t="str">
        <f>IF('ACT Reading'!B629="","", IF(E629&lt;100, 100, IF(E629&gt;200, 200, E629)))</f>
        <v/>
      </c>
      <c r="G629" s="11" t="str">
        <f t="shared" si="18"/>
        <v/>
      </c>
      <c r="H629" s="11" t="str">
        <f>IF('ACT Reading'!B629="","", IF(G629&lt;100, 100, IF(G629&gt;300, 300, G629)))</f>
        <v/>
      </c>
      <c r="I629" s="11" t="str">
        <f>IF('ACT Reading'!B629="","",'SAT EBRW to CBEST R'!$A$2+'SAT EBRW to CBEST R'!$B$2*D629)</f>
        <v/>
      </c>
      <c r="J629" s="11" t="str">
        <f>IF('ACT Reading'!B629="","", IF(I629&lt;20, 20, IF(I629&gt;80, 80, I629)))</f>
        <v/>
      </c>
    </row>
    <row r="630" spans="1:10" x14ac:dyDescent="0.25">
      <c r="A630" s="11">
        <v>629</v>
      </c>
      <c r="B630" s="30"/>
      <c r="C630" s="25" t="str">
        <f t="shared" si="19"/>
        <v/>
      </c>
      <c r="D630" s="11" t="str">
        <f>IF('ACT Reading'!C630="","",IF('ACT Reading'!C630&lt;'ACT E+R to SAT EBRW'!$A$2,'ACT E+R to SAT EBRW'!$B$2,IF('ACT Reading'!C630&gt;'ACT E+R to SAT EBRW'!A$72,'ACT E+R to SAT EBRW'!B$72,VLOOKUP(C630,'ACT E+R to SAT EBRW'!A:B,2,FALSE))))</f>
        <v/>
      </c>
      <c r="E630" s="11" t="str">
        <f>IF('ACT Reading'!B630="","",interceptACTRtoPCR5712_5713+slopeACTRtoPCR5712_5713*B630)</f>
        <v/>
      </c>
      <c r="F630" s="11" t="str">
        <f>IF('ACT Reading'!B630="","", IF(E630&lt;100, 100, IF(E630&gt;200, 200, E630)))</f>
        <v/>
      </c>
      <c r="G630" s="11" t="str">
        <f t="shared" si="18"/>
        <v/>
      </c>
      <c r="H630" s="11" t="str">
        <f>IF('ACT Reading'!B630="","", IF(G630&lt;100, 100, IF(G630&gt;300, 300, G630)))</f>
        <v/>
      </c>
      <c r="I630" s="11" t="str">
        <f>IF('ACT Reading'!B630="","",'SAT EBRW to CBEST R'!$A$2+'SAT EBRW to CBEST R'!$B$2*D630)</f>
        <v/>
      </c>
      <c r="J630" s="11" t="str">
        <f>IF('ACT Reading'!B630="","", IF(I630&lt;20, 20, IF(I630&gt;80, 80, I630)))</f>
        <v/>
      </c>
    </row>
    <row r="631" spans="1:10" x14ac:dyDescent="0.25">
      <c r="A631" s="11">
        <v>630</v>
      </c>
      <c r="B631" s="30"/>
      <c r="C631" s="25" t="str">
        <f t="shared" si="19"/>
        <v/>
      </c>
      <c r="D631" s="11" t="str">
        <f>IF('ACT Reading'!C631="","",IF('ACT Reading'!C631&lt;'ACT E+R to SAT EBRW'!$A$2,'ACT E+R to SAT EBRW'!$B$2,IF('ACT Reading'!C631&gt;'ACT E+R to SAT EBRW'!A$72,'ACT E+R to SAT EBRW'!B$72,VLOOKUP(C631,'ACT E+R to SAT EBRW'!A:B,2,FALSE))))</f>
        <v/>
      </c>
      <c r="E631" s="11" t="str">
        <f>IF('ACT Reading'!B631="","",interceptACTRtoPCR5712_5713+slopeACTRtoPCR5712_5713*B631)</f>
        <v/>
      </c>
      <c r="F631" s="11" t="str">
        <f>IF('ACT Reading'!B631="","", IF(E631&lt;100, 100, IF(E631&gt;200, 200, E631)))</f>
        <v/>
      </c>
      <c r="G631" s="11" t="str">
        <f t="shared" si="18"/>
        <v/>
      </c>
      <c r="H631" s="11" t="str">
        <f>IF('ACT Reading'!B631="","", IF(G631&lt;100, 100, IF(G631&gt;300, 300, G631)))</f>
        <v/>
      </c>
      <c r="I631" s="11" t="str">
        <f>IF('ACT Reading'!B631="","",'SAT EBRW to CBEST R'!$A$2+'SAT EBRW to CBEST R'!$B$2*D631)</f>
        <v/>
      </c>
      <c r="J631" s="11" t="str">
        <f>IF('ACT Reading'!B631="","", IF(I631&lt;20, 20, IF(I631&gt;80, 80, I631)))</f>
        <v/>
      </c>
    </row>
    <row r="632" spans="1:10" x14ac:dyDescent="0.25">
      <c r="A632" s="11">
        <v>631</v>
      </c>
      <c r="B632" s="30"/>
      <c r="C632" s="25" t="str">
        <f t="shared" si="19"/>
        <v/>
      </c>
      <c r="D632" s="11" t="str">
        <f>IF('ACT Reading'!C632="","",IF('ACT Reading'!C632&lt;'ACT E+R to SAT EBRW'!$A$2,'ACT E+R to SAT EBRW'!$B$2,IF('ACT Reading'!C632&gt;'ACT E+R to SAT EBRW'!A$72,'ACT E+R to SAT EBRW'!B$72,VLOOKUP(C632,'ACT E+R to SAT EBRW'!A:B,2,FALSE))))</f>
        <v/>
      </c>
      <c r="E632" s="11" t="str">
        <f>IF('ACT Reading'!B632="","",interceptACTRtoPCR5712_5713+slopeACTRtoPCR5712_5713*B632)</f>
        <v/>
      </c>
      <c r="F632" s="11" t="str">
        <f>IF('ACT Reading'!B632="","", IF(E632&lt;100, 100, IF(E632&gt;200, 200, E632)))</f>
        <v/>
      </c>
      <c r="G632" s="11" t="str">
        <f t="shared" si="18"/>
        <v/>
      </c>
      <c r="H632" s="11" t="str">
        <f>IF('ACT Reading'!B632="","", IF(G632&lt;100, 100, IF(G632&gt;300, 300, G632)))</f>
        <v/>
      </c>
      <c r="I632" s="11" t="str">
        <f>IF('ACT Reading'!B632="","",'SAT EBRW to CBEST R'!$A$2+'SAT EBRW to CBEST R'!$B$2*D632)</f>
        <v/>
      </c>
      <c r="J632" s="11" t="str">
        <f>IF('ACT Reading'!B632="","", IF(I632&lt;20, 20, IF(I632&gt;80, 80, I632)))</f>
        <v/>
      </c>
    </row>
    <row r="633" spans="1:10" x14ac:dyDescent="0.25">
      <c r="A633" s="11">
        <v>632</v>
      </c>
      <c r="B633" s="30"/>
      <c r="C633" s="25" t="str">
        <f t="shared" si="19"/>
        <v/>
      </c>
      <c r="D633" s="11" t="str">
        <f>IF('ACT Reading'!C633="","",IF('ACT Reading'!C633&lt;'ACT E+R to SAT EBRW'!$A$2,'ACT E+R to SAT EBRW'!$B$2,IF('ACT Reading'!C633&gt;'ACT E+R to SAT EBRW'!A$72,'ACT E+R to SAT EBRW'!B$72,VLOOKUP(C633,'ACT E+R to SAT EBRW'!A:B,2,FALSE))))</f>
        <v/>
      </c>
      <c r="E633" s="11" t="str">
        <f>IF('ACT Reading'!B633="","",interceptACTRtoPCR5712_5713+slopeACTRtoPCR5712_5713*B633)</f>
        <v/>
      </c>
      <c r="F633" s="11" t="str">
        <f>IF('ACT Reading'!B633="","", IF(E633&lt;100, 100, IF(E633&gt;200, 200, E633)))</f>
        <v/>
      </c>
      <c r="G633" s="11" t="str">
        <f t="shared" si="18"/>
        <v/>
      </c>
      <c r="H633" s="11" t="str">
        <f>IF('ACT Reading'!B633="","", IF(G633&lt;100, 100, IF(G633&gt;300, 300, G633)))</f>
        <v/>
      </c>
      <c r="I633" s="11" t="str">
        <f>IF('ACT Reading'!B633="","",'SAT EBRW to CBEST R'!$A$2+'SAT EBRW to CBEST R'!$B$2*D633)</f>
        <v/>
      </c>
      <c r="J633" s="11" t="str">
        <f>IF('ACT Reading'!B633="","", IF(I633&lt;20, 20, IF(I633&gt;80, 80, I633)))</f>
        <v/>
      </c>
    </row>
    <row r="634" spans="1:10" x14ac:dyDescent="0.25">
      <c r="A634" s="11">
        <v>633</v>
      </c>
      <c r="B634" s="30"/>
      <c r="C634" s="25" t="str">
        <f t="shared" si="19"/>
        <v/>
      </c>
      <c r="D634" s="11" t="str">
        <f>IF('ACT Reading'!C634="","",IF('ACT Reading'!C634&lt;'ACT E+R to SAT EBRW'!$A$2,'ACT E+R to SAT EBRW'!$B$2,IF('ACT Reading'!C634&gt;'ACT E+R to SAT EBRW'!A$72,'ACT E+R to SAT EBRW'!B$72,VLOOKUP(C634,'ACT E+R to SAT EBRW'!A:B,2,FALSE))))</f>
        <v/>
      </c>
      <c r="E634" s="11" t="str">
        <f>IF('ACT Reading'!B634="","",interceptACTRtoPCR5712_5713+slopeACTRtoPCR5712_5713*B634)</f>
        <v/>
      </c>
      <c r="F634" s="11" t="str">
        <f>IF('ACT Reading'!B634="","", IF(E634&lt;100, 100, IF(E634&gt;200, 200, E634)))</f>
        <v/>
      </c>
      <c r="G634" s="11" t="str">
        <f t="shared" si="18"/>
        <v/>
      </c>
      <c r="H634" s="11" t="str">
        <f>IF('ACT Reading'!B634="","", IF(G634&lt;100, 100, IF(G634&gt;300, 300, G634)))</f>
        <v/>
      </c>
      <c r="I634" s="11" t="str">
        <f>IF('ACT Reading'!B634="","",'SAT EBRW to CBEST R'!$A$2+'SAT EBRW to CBEST R'!$B$2*D634)</f>
        <v/>
      </c>
      <c r="J634" s="11" t="str">
        <f>IF('ACT Reading'!B634="","", IF(I634&lt;20, 20, IF(I634&gt;80, 80, I634)))</f>
        <v/>
      </c>
    </row>
    <row r="635" spans="1:10" x14ac:dyDescent="0.25">
      <c r="A635" s="11">
        <v>634</v>
      </c>
      <c r="B635" s="30"/>
      <c r="C635" s="25" t="str">
        <f t="shared" si="19"/>
        <v/>
      </c>
      <c r="D635" s="11" t="str">
        <f>IF('ACT Reading'!C635="","",IF('ACT Reading'!C635&lt;'ACT E+R to SAT EBRW'!$A$2,'ACT E+R to SAT EBRW'!$B$2,IF('ACT Reading'!C635&gt;'ACT E+R to SAT EBRW'!A$72,'ACT E+R to SAT EBRW'!B$72,VLOOKUP(C635,'ACT E+R to SAT EBRW'!A:B,2,FALSE))))</f>
        <v/>
      </c>
      <c r="E635" s="11" t="str">
        <f>IF('ACT Reading'!B635="","",interceptACTRtoPCR5712_5713+slopeACTRtoPCR5712_5713*B635)</f>
        <v/>
      </c>
      <c r="F635" s="11" t="str">
        <f>IF('ACT Reading'!B635="","", IF(E635&lt;100, 100, IF(E635&gt;200, 200, E635)))</f>
        <v/>
      </c>
      <c r="G635" s="11" t="str">
        <f t="shared" si="18"/>
        <v/>
      </c>
      <c r="H635" s="11" t="str">
        <f>IF('ACT Reading'!B635="","", IF(G635&lt;100, 100, IF(G635&gt;300, 300, G635)))</f>
        <v/>
      </c>
      <c r="I635" s="11" t="str">
        <f>IF('ACT Reading'!B635="","",'SAT EBRW to CBEST R'!$A$2+'SAT EBRW to CBEST R'!$B$2*D635)</f>
        <v/>
      </c>
      <c r="J635" s="11" t="str">
        <f>IF('ACT Reading'!B635="","", IF(I635&lt;20, 20, IF(I635&gt;80, 80, I635)))</f>
        <v/>
      </c>
    </row>
    <row r="636" spans="1:10" x14ac:dyDescent="0.25">
      <c r="A636" s="11">
        <v>635</v>
      </c>
      <c r="B636" s="30"/>
      <c r="C636" s="25" t="str">
        <f t="shared" si="19"/>
        <v/>
      </c>
      <c r="D636" s="11" t="str">
        <f>IF('ACT Reading'!C636="","",IF('ACT Reading'!C636&lt;'ACT E+R to SAT EBRW'!$A$2,'ACT E+R to SAT EBRW'!$B$2,IF('ACT Reading'!C636&gt;'ACT E+R to SAT EBRW'!A$72,'ACT E+R to SAT EBRW'!B$72,VLOOKUP(C636,'ACT E+R to SAT EBRW'!A:B,2,FALSE))))</f>
        <v/>
      </c>
      <c r="E636" s="11" t="str">
        <f>IF('ACT Reading'!B636="","",interceptACTRtoPCR5712_5713+slopeACTRtoPCR5712_5713*B636)</f>
        <v/>
      </c>
      <c r="F636" s="11" t="str">
        <f>IF('ACT Reading'!B636="","", IF(E636&lt;100, 100, IF(E636&gt;200, 200, E636)))</f>
        <v/>
      </c>
      <c r="G636" s="11" t="str">
        <f t="shared" si="18"/>
        <v/>
      </c>
      <c r="H636" s="11" t="str">
        <f>IF('ACT Reading'!B636="","", IF(G636&lt;100, 100, IF(G636&gt;300, 300, G636)))</f>
        <v/>
      </c>
      <c r="I636" s="11" t="str">
        <f>IF('ACT Reading'!B636="","",'SAT EBRW to CBEST R'!$A$2+'SAT EBRW to CBEST R'!$B$2*D636)</f>
        <v/>
      </c>
      <c r="J636" s="11" t="str">
        <f>IF('ACT Reading'!B636="","", IF(I636&lt;20, 20, IF(I636&gt;80, 80, I636)))</f>
        <v/>
      </c>
    </row>
    <row r="637" spans="1:10" x14ac:dyDescent="0.25">
      <c r="A637" s="11">
        <v>636</v>
      </c>
      <c r="B637" s="30"/>
      <c r="C637" s="25" t="str">
        <f t="shared" si="19"/>
        <v/>
      </c>
      <c r="D637" s="11" t="str">
        <f>IF('ACT Reading'!C637="","",IF('ACT Reading'!C637&lt;'ACT E+R to SAT EBRW'!$A$2,'ACT E+R to SAT EBRW'!$B$2,IF('ACT Reading'!C637&gt;'ACT E+R to SAT EBRW'!A$72,'ACT E+R to SAT EBRW'!B$72,VLOOKUP(C637,'ACT E+R to SAT EBRW'!A:B,2,FALSE))))</f>
        <v/>
      </c>
      <c r="E637" s="11" t="str">
        <f>IF('ACT Reading'!B637="","",interceptACTRtoPCR5712_5713+slopeACTRtoPCR5712_5713*B637)</f>
        <v/>
      </c>
      <c r="F637" s="11" t="str">
        <f>IF('ACT Reading'!B637="","", IF(E637&lt;100, 100, IF(E637&gt;200, 200, E637)))</f>
        <v/>
      </c>
      <c r="G637" s="11" t="str">
        <f t="shared" si="18"/>
        <v/>
      </c>
      <c r="H637" s="11" t="str">
        <f>IF('ACT Reading'!B637="","", IF(G637&lt;100, 100, IF(G637&gt;300, 300, G637)))</f>
        <v/>
      </c>
      <c r="I637" s="11" t="str">
        <f>IF('ACT Reading'!B637="","",'SAT EBRW to CBEST R'!$A$2+'SAT EBRW to CBEST R'!$B$2*D637)</f>
        <v/>
      </c>
      <c r="J637" s="11" t="str">
        <f>IF('ACT Reading'!B637="","", IF(I637&lt;20, 20, IF(I637&gt;80, 80, I637)))</f>
        <v/>
      </c>
    </row>
    <row r="638" spans="1:10" x14ac:dyDescent="0.25">
      <c r="A638" s="11">
        <v>637</v>
      </c>
      <c r="B638" s="30"/>
      <c r="C638" s="25" t="str">
        <f t="shared" si="19"/>
        <v/>
      </c>
      <c r="D638" s="11" t="str">
        <f>IF('ACT Reading'!C638="","",IF('ACT Reading'!C638&lt;'ACT E+R to SAT EBRW'!$A$2,'ACT E+R to SAT EBRW'!$B$2,IF('ACT Reading'!C638&gt;'ACT E+R to SAT EBRW'!A$72,'ACT E+R to SAT EBRW'!B$72,VLOOKUP(C638,'ACT E+R to SAT EBRW'!A:B,2,FALSE))))</f>
        <v/>
      </c>
      <c r="E638" s="11" t="str">
        <f>IF('ACT Reading'!B638="","",interceptACTRtoPCR5712_5713+slopeACTRtoPCR5712_5713*B638)</f>
        <v/>
      </c>
      <c r="F638" s="11" t="str">
        <f>IF('ACT Reading'!B638="","", IF(E638&lt;100, 100, IF(E638&gt;200, 200, E638)))</f>
        <v/>
      </c>
      <c r="G638" s="11" t="str">
        <f t="shared" si="18"/>
        <v/>
      </c>
      <c r="H638" s="11" t="str">
        <f>IF('ACT Reading'!B638="","", IF(G638&lt;100, 100, IF(G638&gt;300, 300, G638)))</f>
        <v/>
      </c>
      <c r="I638" s="11" t="str">
        <f>IF('ACT Reading'!B638="","",'SAT EBRW to CBEST R'!$A$2+'SAT EBRW to CBEST R'!$B$2*D638)</f>
        <v/>
      </c>
      <c r="J638" s="11" t="str">
        <f>IF('ACT Reading'!B638="","", IF(I638&lt;20, 20, IF(I638&gt;80, 80, I638)))</f>
        <v/>
      </c>
    </row>
    <row r="639" spans="1:10" x14ac:dyDescent="0.25">
      <c r="A639" s="11">
        <v>638</v>
      </c>
      <c r="B639" s="30"/>
      <c r="C639" s="25" t="str">
        <f t="shared" si="19"/>
        <v/>
      </c>
      <c r="D639" s="11" t="str">
        <f>IF('ACT Reading'!C639="","",IF('ACT Reading'!C639&lt;'ACT E+R to SAT EBRW'!$A$2,'ACT E+R to SAT EBRW'!$B$2,IF('ACT Reading'!C639&gt;'ACT E+R to SAT EBRW'!A$72,'ACT E+R to SAT EBRW'!B$72,VLOOKUP(C639,'ACT E+R to SAT EBRW'!A:B,2,FALSE))))</f>
        <v/>
      </c>
      <c r="E639" s="11" t="str">
        <f>IF('ACT Reading'!B639="","",interceptACTRtoPCR5712_5713+slopeACTRtoPCR5712_5713*B639)</f>
        <v/>
      </c>
      <c r="F639" s="11" t="str">
        <f>IF('ACT Reading'!B639="","", IF(E639&lt;100, 100, IF(E639&gt;200, 200, E639)))</f>
        <v/>
      </c>
      <c r="G639" s="11" t="str">
        <f t="shared" si="18"/>
        <v/>
      </c>
      <c r="H639" s="11" t="str">
        <f>IF('ACT Reading'!B639="","", IF(G639&lt;100, 100, IF(G639&gt;300, 300, G639)))</f>
        <v/>
      </c>
      <c r="I639" s="11" t="str">
        <f>IF('ACT Reading'!B639="","",'SAT EBRW to CBEST R'!$A$2+'SAT EBRW to CBEST R'!$B$2*D639)</f>
        <v/>
      </c>
      <c r="J639" s="11" t="str">
        <f>IF('ACT Reading'!B639="","", IF(I639&lt;20, 20, IF(I639&gt;80, 80, I639)))</f>
        <v/>
      </c>
    </row>
    <row r="640" spans="1:10" x14ac:dyDescent="0.25">
      <c r="A640" s="11">
        <v>639</v>
      </c>
      <c r="B640" s="30"/>
      <c r="C640" s="25" t="str">
        <f t="shared" si="19"/>
        <v/>
      </c>
      <c r="D640" s="11" t="str">
        <f>IF('ACT Reading'!C640="","",IF('ACT Reading'!C640&lt;'ACT E+R to SAT EBRW'!$A$2,'ACT E+R to SAT EBRW'!$B$2,IF('ACT Reading'!C640&gt;'ACT E+R to SAT EBRW'!A$72,'ACT E+R to SAT EBRW'!B$72,VLOOKUP(C640,'ACT E+R to SAT EBRW'!A:B,2,FALSE))))</f>
        <v/>
      </c>
      <c r="E640" s="11" t="str">
        <f>IF('ACT Reading'!B640="","",interceptACTRtoPCR5712_5713+slopeACTRtoPCR5712_5713*B640)</f>
        <v/>
      </c>
      <c r="F640" s="11" t="str">
        <f>IF('ACT Reading'!B640="","", IF(E640&lt;100, 100, IF(E640&gt;200, 200, E640)))</f>
        <v/>
      </c>
      <c r="G640" s="11" t="str">
        <f t="shared" si="18"/>
        <v/>
      </c>
      <c r="H640" s="11" t="str">
        <f>IF('ACT Reading'!B640="","", IF(G640&lt;100, 100, IF(G640&gt;300, 300, G640)))</f>
        <v/>
      </c>
      <c r="I640" s="11" t="str">
        <f>IF('ACT Reading'!B640="","",'SAT EBRW to CBEST R'!$A$2+'SAT EBRW to CBEST R'!$B$2*D640)</f>
        <v/>
      </c>
      <c r="J640" s="11" t="str">
        <f>IF('ACT Reading'!B640="","", IF(I640&lt;20, 20, IF(I640&gt;80, 80, I640)))</f>
        <v/>
      </c>
    </row>
    <row r="641" spans="1:10" x14ac:dyDescent="0.25">
      <c r="A641" s="11">
        <v>640</v>
      </c>
      <c r="B641" s="30"/>
      <c r="C641" s="25" t="str">
        <f t="shared" si="19"/>
        <v/>
      </c>
      <c r="D641" s="11" t="str">
        <f>IF('ACT Reading'!C641="","",IF('ACT Reading'!C641&lt;'ACT E+R to SAT EBRW'!$A$2,'ACT E+R to SAT EBRW'!$B$2,IF('ACT Reading'!C641&gt;'ACT E+R to SAT EBRW'!A$72,'ACT E+R to SAT EBRW'!B$72,VLOOKUP(C641,'ACT E+R to SAT EBRW'!A:B,2,FALSE))))</f>
        <v/>
      </c>
      <c r="E641" s="11" t="str">
        <f>IF('ACT Reading'!B641="","",interceptACTRtoPCR5712_5713+slopeACTRtoPCR5712_5713*B641)</f>
        <v/>
      </c>
      <c r="F641" s="11" t="str">
        <f>IF('ACT Reading'!B641="","", IF(E641&lt;100, 100, IF(E641&gt;200, 200, E641)))</f>
        <v/>
      </c>
      <c r="G641" s="11" t="str">
        <f t="shared" si="18"/>
        <v/>
      </c>
      <c r="H641" s="11" t="str">
        <f>IF('ACT Reading'!B641="","", IF(G641&lt;100, 100, IF(G641&gt;300, 300, G641)))</f>
        <v/>
      </c>
      <c r="I641" s="11" t="str">
        <f>IF('ACT Reading'!B641="","",'SAT EBRW to CBEST R'!$A$2+'SAT EBRW to CBEST R'!$B$2*D641)</f>
        <v/>
      </c>
      <c r="J641" s="11" t="str">
        <f>IF('ACT Reading'!B641="","", IF(I641&lt;20, 20, IF(I641&gt;80, 80, I641)))</f>
        <v/>
      </c>
    </row>
    <row r="642" spans="1:10" x14ac:dyDescent="0.25">
      <c r="A642" s="11">
        <v>641</v>
      </c>
      <c r="B642" s="30"/>
      <c r="C642" s="25" t="str">
        <f t="shared" si="19"/>
        <v/>
      </c>
      <c r="D642" s="11" t="str">
        <f>IF('ACT Reading'!C642="","",IF('ACT Reading'!C642&lt;'ACT E+R to SAT EBRW'!$A$2,'ACT E+R to SAT EBRW'!$B$2,IF('ACT Reading'!C642&gt;'ACT E+R to SAT EBRW'!A$72,'ACT E+R to SAT EBRW'!B$72,VLOOKUP(C642,'ACT E+R to SAT EBRW'!A:B,2,FALSE))))</f>
        <v/>
      </c>
      <c r="E642" s="11" t="str">
        <f>IF('ACT Reading'!B642="","",interceptACTRtoPCR5712_5713+slopeACTRtoPCR5712_5713*B642)</f>
        <v/>
      </c>
      <c r="F642" s="11" t="str">
        <f>IF('ACT Reading'!B642="","", IF(E642&lt;100, 100, IF(E642&gt;200, 200, E642)))</f>
        <v/>
      </c>
      <c r="G642" s="11" t="str">
        <f t="shared" ref="G642:G705" si="20">IF(B642="","",IF(B642&gt;=19, upperinterceptACTRtoPAAR200_210+B642*upperslopeACTRtoPAAR200_210, lowerinterceptACTRtoPAAR200_210+B642*lowerslopeACTRtoPAAR200_210))</f>
        <v/>
      </c>
      <c r="H642" s="11" t="str">
        <f>IF('ACT Reading'!B642="","", IF(G642&lt;100, 100, IF(G642&gt;300, 300, G642)))</f>
        <v/>
      </c>
      <c r="I642" s="11" t="str">
        <f>IF('ACT Reading'!B642="","",'SAT EBRW to CBEST R'!$A$2+'SAT EBRW to CBEST R'!$B$2*D642)</f>
        <v/>
      </c>
      <c r="J642" s="11" t="str">
        <f>IF('ACT Reading'!B642="","", IF(I642&lt;20, 20, IF(I642&gt;80, 80, I642)))</f>
        <v/>
      </c>
    </row>
    <row r="643" spans="1:10" x14ac:dyDescent="0.25">
      <c r="A643" s="11">
        <v>642</v>
      </c>
      <c r="B643" s="30"/>
      <c r="C643" s="25" t="str">
        <f t="shared" ref="C643:C706" si="21">IF(ISBLANK(B643), "", 2*B643)</f>
        <v/>
      </c>
      <c r="D643" s="11" t="str">
        <f>IF('ACT Reading'!C643="","",IF('ACT Reading'!C643&lt;'ACT E+R to SAT EBRW'!$A$2,'ACT E+R to SAT EBRW'!$B$2,IF('ACT Reading'!C643&gt;'ACT E+R to SAT EBRW'!A$72,'ACT E+R to SAT EBRW'!B$72,VLOOKUP(C643,'ACT E+R to SAT EBRW'!A:B,2,FALSE))))</f>
        <v/>
      </c>
      <c r="E643" s="11" t="str">
        <f>IF('ACT Reading'!B643="","",interceptACTRtoPCR5712_5713+slopeACTRtoPCR5712_5713*B643)</f>
        <v/>
      </c>
      <c r="F643" s="11" t="str">
        <f>IF('ACT Reading'!B643="","", IF(E643&lt;100, 100, IF(E643&gt;200, 200, E643)))</f>
        <v/>
      </c>
      <c r="G643" s="11" t="str">
        <f t="shared" si="20"/>
        <v/>
      </c>
      <c r="H643" s="11" t="str">
        <f>IF('ACT Reading'!B643="","", IF(G643&lt;100, 100, IF(G643&gt;300, 300, G643)))</f>
        <v/>
      </c>
      <c r="I643" s="11" t="str">
        <f>IF('ACT Reading'!B643="","",'SAT EBRW to CBEST R'!$A$2+'SAT EBRW to CBEST R'!$B$2*D643)</f>
        <v/>
      </c>
      <c r="J643" s="11" t="str">
        <f>IF('ACT Reading'!B643="","", IF(I643&lt;20, 20, IF(I643&gt;80, 80, I643)))</f>
        <v/>
      </c>
    </row>
    <row r="644" spans="1:10" x14ac:dyDescent="0.25">
      <c r="A644" s="11">
        <v>643</v>
      </c>
      <c r="B644" s="30"/>
      <c r="C644" s="25" t="str">
        <f t="shared" si="21"/>
        <v/>
      </c>
      <c r="D644" s="11" t="str">
        <f>IF('ACT Reading'!C644="","",IF('ACT Reading'!C644&lt;'ACT E+R to SAT EBRW'!$A$2,'ACT E+R to SAT EBRW'!$B$2,IF('ACT Reading'!C644&gt;'ACT E+R to SAT EBRW'!A$72,'ACT E+R to SAT EBRW'!B$72,VLOOKUP(C644,'ACT E+R to SAT EBRW'!A:B,2,FALSE))))</f>
        <v/>
      </c>
      <c r="E644" s="11" t="str">
        <f>IF('ACT Reading'!B644="","",interceptACTRtoPCR5712_5713+slopeACTRtoPCR5712_5713*B644)</f>
        <v/>
      </c>
      <c r="F644" s="11" t="str">
        <f>IF('ACT Reading'!B644="","", IF(E644&lt;100, 100, IF(E644&gt;200, 200, E644)))</f>
        <v/>
      </c>
      <c r="G644" s="11" t="str">
        <f t="shared" si="20"/>
        <v/>
      </c>
      <c r="H644" s="11" t="str">
        <f>IF('ACT Reading'!B644="","", IF(G644&lt;100, 100, IF(G644&gt;300, 300, G644)))</f>
        <v/>
      </c>
      <c r="I644" s="11" t="str">
        <f>IF('ACT Reading'!B644="","",'SAT EBRW to CBEST R'!$A$2+'SAT EBRW to CBEST R'!$B$2*D644)</f>
        <v/>
      </c>
      <c r="J644" s="11" t="str">
        <f>IF('ACT Reading'!B644="","", IF(I644&lt;20, 20, IF(I644&gt;80, 80, I644)))</f>
        <v/>
      </c>
    </row>
    <row r="645" spans="1:10" x14ac:dyDescent="0.25">
      <c r="A645" s="11">
        <v>644</v>
      </c>
      <c r="B645" s="30"/>
      <c r="C645" s="25" t="str">
        <f t="shared" si="21"/>
        <v/>
      </c>
      <c r="D645" s="11" t="str">
        <f>IF('ACT Reading'!C645="","",IF('ACT Reading'!C645&lt;'ACT E+R to SAT EBRW'!$A$2,'ACT E+R to SAT EBRW'!$B$2,IF('ACT Reading'!C645&gt;'ACT E+R to SAT EBRW'!A$72,'ACT E+R to SAT EBRW'!B$72,VLOOKUP(C645,'ACT E+R to SAT EBRW'!A:B,2,FALSE))))</f>
        <v/>
      </c>
      <c r="E645" s="11" t="str">
        <f>IF('ACT Reading'!B645="","",interceptACTRtoPCR5712_5713+slopeACTRtoPCR5712_5713*B645)</f>
        <v/>
      </c>
      <c r="F645" s="11" t="str">
        <f>IF('ACT Reading'!B645="","", IF(E645&lt;100, 100, IF(E645&gt;200, 200, E645)))</f>
        <v/>
      </c>
      <c r="G645" s="11" t="str">
        <f t="shared" si="20"/>
        <v/>
      </c>
      <c r="H645" s="11" t="str">
        <f>IF('ACT Reading'!B645="","", IF(G645&lt;100, 100, IF(G645&gt;300, 300, G645)))</f>
        <v/>
      </c>
      <c r="I645" s="11" t="str">
        <f>IF('ACT Reading'!B645="","",'SAT EBRW to CBEST R'!$A$2+'SAT EBRW to CBEST R'!$B$2*D645)</f>
        <v/>
      </c>
      <c r="J645" s="11" t="str">
        <f>IF('ACT Reading'!B645="","", IF(I645&lt;20, 20, IF(I645&gt;80, 80, I645)))</f>
        <v/>
      </c>
    </row>
    <row r="646" spans="1:10" x14ac:dyDescent="0.25">
      <c r="A646" s="11">
        <v>645</v>
      </c>
      <c r="B646" s="30"/>
      <c r="C646" s="25" t="str">
        <f t="shared" si="21"/>
        <v/>
      </c>
      <c r="D646" s="11" t="str">
        <f>IF('ACT Reading'!C646="","",IF('ACT Reading'!C646&lt;'ACT E+R to SAT EBRW'!$A$2,'ACT E+R to SAT EBRW'!$B$2,IF('ACT Reading'!C646&gt;'ACT E+R to SAT EBRW'!A$72,'ACT E+R to SAT EBRW'!B$72,VLOOKUP(C646,'ACT E+R to SAT EBRW'!A:B,2,FALSE))))</f>
        <v/>
      </c>
      <c r="E646" s="11" t="str">
        <f>IF('ACT Reading'!B646="","",interceptACTRtoPCR5712_5713+slopeACTRtoPCR5712_5713*B646)</f>
        <v/>
      </c>
      <c r="F646" s="11" t="str">
        <f>IF('ACT Reading'!B646="","", IF(E646&lt;100, 100, IF(E646&gt;200, 200, E646)))</f>
        <v/>
      </c>
      <c r="G646" s="11" t="str">
        <f t="shared" si="20"/>
        <v/>
      </c>
      <c r="H646" s="11" t="str">
        <f>IF('ACT Reading'!B646="","", IF(G646&lt;100, 100, IF(G646&gt;300, 300, G646)))</f>
        <v/>
      </c>
      <c r="I646" s="11" t="str">
        <f>IF('ACT Reading'!B646="","",'SAT EBRW to CBEST R'!$A$2+'SAT EBRW to CBEST R'!$B$2*D646)</f>
        <v/>
      </c>
      <c r="J646" s="11" t="str">
        <f>IF('ACT Reading'!B646="","", IF(I646&lt;20, 20, IF(I646&gt;80, 80, I646)))</f>
        <v/>
      </c>
    </row>
    <row r="647" spans="1:10" x14ac:dyDescent="0.25">
      <c r="A647" s="11">
        <v>646</v>
      </c>
      <c r="B647" s="30"/>
      <c r="C647" s="25" t="str">
        <f t="shared" si="21"/>
        <v/>
      </c>
      <c r="D647" s="11" t="str">
        <f>IF('ACT Reading'!C647="","",IF('ACT Reading'!C647&lt;'ACT E+R to SAT EBRW'!$A$2,'ACT E+R to SAT EBRW'!$B$2,IF('ACT Reading'!C647&gt;'ACT E+R to SAT EBRW'!A$72,'ACT E+R to SAT EBRW'!B$72,VLOOKUP(C647,'ACT E+R to SAT EBRW'!A:B,2,FALSE))))</f>
        <v/>
      </c>
      <c r="E647" s="11" t="str">
        <f>IF('ACT Reading'!B647="","",interceptACTRtoPCR5712_5713+slopeACTRtoPCR5712_5713*B647)</f>
        <v/>
      </c>
      <c r="F647" s="11" t="str">
        <f>IF('ACT Reading'!B647="","", IF(E647&lt;100, 100, IF(E647&gt;200, 200, E647)))</f>
        <v/>
      </c>
      <c r="G647" s="11" t="str">
        <f t="shared" si="20"/>
        <v/>
      </c>
      <c r="H647" s="11" t="str">
        <f>IF('ACT Reading'!B647="","", IF(G647&lt;100, 100, IF(G647&gt;300, 300, G647)))</f>
        <v/>
      </c>
      <c r="I647" s="11" t="str">
        <f>IF('ACT Reading'!B647="","",'SAT EBRW to CBEST R'!$A$2+'SAT EBRW to CBEST R'!$B$2*D647)</f>
        <v/>
      </c>
      <c r="J647" s="11" t="str">
        <f>IF('ACT Reading'!B647="","", IF(I647&lt;20, 20, IF(I647&gt;80, 80, I647)))</f>
        <v/>
      </c>
    </row>
    <row r="648" spans="1:10" x14ac:dyDescent="0.25">
      <c r="A648" s="11">
        <v>647</v>
      </c>
      <c r="B648" s="30"/>
      <c r="C648" s="25" t="str">
        <f t="shared" si="21"/>
        <v/>
      </c>
      <c r="D648" s="11" t="str">
        <f>IF('ACT Reading'!C648="","",IF('ACT Reading'!C648&lt;'ACT E+R to SAT EBRW'!$A$2,'ACT E+R to SAT EBRW'!$B$2,IF('ACT Reading'!C648&gt;'ACT E+R to SAT EBRW'!A$72,'ACT E+R to SAT EBRW'!B$72,VLOOKUP(C648,'ACT E+R to SAT EBRW'!A:B,2,FALSE))))</f>
        <v/>
      </c>
      <c r="E648" s="11" t="str">
        <f>IF('ACT Reading'!B648="","",interceptACTRtoPCR5712_5713+slopeACTRtoPCR5712_5713*B648)</f>
        <v/>
      </c>
      <c r="F648" s="11" t="str">
        <f>IF('ACT Reading'!B648="","", IF(E648&lt;100, 100, IF(E648&gt;200, 200, E648)))</f>
        <v/>
      </c>
      <c r="G648" s="11" t="str">
        <f t="shared" si="20"/>
        <v/>
      </c>
      <c r="H648" s="11" t="str">
        <f>IF('ACT Reading'!B648="","", IF(G648&lt;100, 100, IF(G648&gt;300, 300, G648)))</f>
        <v/>
      </c>
      <c r="I648" s="11" t="str">
        <f>IF('ACT Reading'!B648="","",'SAT EBRW to CBEST R'!$A$2+'SAT EBRW to CBEST R'!$B$2*D648)</f>
        <v/>
      </c>
      <c r="J648" s="11" t="str">
        <f>IF('ACT Reading'!B648="","", IF(I648&lt;20, 20, IF(I648&gt;80, 80, I648)))</f>
        <v/>
      </c>
    </row>
    <row r="649" spans="1:10" x14ac:dyDescent="0.25">
      <c r="A649" s="11">
        <v>648</v>
      </c>
      <c r="B649" s="30"/>
      <c r="C649" s="25" t="str">
        <f t="shared" si="21"/>
        <v/>
      </c>
      <c r="D649" s="11" t="str">
        <f>IF('ACT Reading'!C649="","",IF('ACT Reading'!C649&lt;'ACT E+R to SAT EBRW'!$A$2,'ACT E+R to SAT EBRW'!$B$2,IF('ACT Reading'!C649&gt;'ACT E+R to SAT EBRW'!A$72,'ACT E+R to SAT EBRW'!B$72,VLOOKUP(C649,'ACT E+R to SAT EBRW'!A:B,2,FALSE))))</f>
        <v/>
      </c>
      <c r="E649" s="11" t="str">
        <f>IF('ACT Reading'!B649="","",interceptACTRtoPCR5712_5713+slopeACTRtoPCR5712_5713*B649)</f>
        <v/>
      </c>
      <c r="F649" s="11" t="str">
        <f>IF('ACT Reading'!B649="","", IF(E649&lt;100, 100, IF(E649&gt;200, 200, E649)))</f>
        <v/>
      </c>
      <c r="G649" s="11" t="str">
        <f t="shared" si="20"/>
        <v/>
      </c>
      <c r="H649" s="11" t="str">
        <f>IF('ACT Reading'!B649="","", IF(G649&lt;100, 100, IF(G649&gt;300, 300, G649)))</f>
        <v/>
      </c>
      <c r="I649" s="11" t="str">
        <f>IF('ACT Reading'!B649="","",'SAT EBRW to CBEST R'!$A$2+'SAT EBRW to CBEST R'!$B$2*D649)</f>
        <v/>
      </c>
      <c r="J649" s="11" t="str">
        <f>IF('ACT Reading'!B649="","", IF(I649&lt;20, 20, IF(I649&gt;80, 80, I649)))</f>
        <v/>
      </c>
    </row>
    <row r="650" spans="1:10" x14ac:dyDescent="0.25">
      <c r="A650" s="11">
        <v>649</v>
      </c>
      <c r="B650" s="30"/>
      <c r="C650" s="25" t="str">
        <f t="shared" si="21"/>
        <v/>
      </c>
      <c r="D650" s="11" t="str">
        <f>IF('ACT Reading'!C650="","",IF('ACT Reading'!C650&lt;'ACT E+R to SAT EBRW'!$A$2,'ACT E+R to SAT EBRW'!$B$2,IF('ACT Reading'!C650&gt;'ACT E+R to SAT EBRW'!A$72,'ACT E+R to SAT EBRW'!B$72,VLOOKUP(C650,'ACT E+R to SAT EBRW'!A:B,2,FALSE))))</f>
        <v/>
      </c>
      <c r="E650" s="11" t="str">
        <f>IF('ACT Reading'!B650="","",interceptACTRtoPCR5712_5713+slopeACTRtoPCR5712_5713*B650)</f>
        <v/>
      </c>
      <c r="F650" s="11" t="str">
        <f>IF('ACT Reading'!B650="","", IF(E650&lt;100, 100, IF(E650&gt;200, 200, E650)))</f>
        <v/>
      </c>
      <c r="G650" s="11" t="str">
        <f t="shared" si="20"/>
        <v/>
      </c>
      <c r="H650" s="11" t="str">
        <f>IF('ACT Reading'!B650="","", IF(G650&lt;100, 100, IF(G650&gt;300, 300, G650)))</f>
        <v/>
      </c>
      <c r="I650" s="11" t="str">
        <f>IF('ACT Reading'!B650="","",'SAT EBRW to CBEST R'!$A$2+'SAT EBRW to CBEST R'!$B$2*D650)</f>
        <v/>
      </c>
      <c r="J650" s="11" t="str">
        <f>IF('ACT Reading'!B650="","", IF(I650&lt;20, 20, IF(I650&gt;80, 80, I650)))</f>
        <v/>
      </c>
    </row>
    <row r="651" spans="1:10" x14ac:dyDescent="0.25">
      <c r="A651" s="11">
        <v>650</v>
      </c>
      <c r="B651" s="30"/>
      <c r="C651" s="25" t="str">
        <f t="shared" si="21"/>
        <v/>
      </c>
      <c r="D651" s="11" t="str">
        <f>IF('ACT Reading'!C651="","",IF('ACT Reading'!C651&lt;'ACT E+R to SAT EBRW'!$A$2,'ACT E+R to SAT EBRW'!$B$2,IF('ACT Reading'!C651&gt;'ACT E+R to SAT EBRW'!A$72,'ACT E+R to SAT EBRW'!B$72,VLOOKUP(C651,'ACT E+R to SAT EBRW'!A:B,2,FALSE))))</f>
        <v/>
      </c>
      <c r="E651" s="11" t="str">
        <f>IF('ACT Reading'!B651="","",interceptACTRtoPCR5712_5713+slopeACTRtoPCR5712_5713*B651)</f>
        <v/>
      </c>
      <c r="F651" s="11" t="str">
        <f>IF('ACT Reading'!B651="","", IF(E651&lt;100, 100, IF(E651&gt;200, 200, E651)))</f>
        <v/>
      </c>
      <c r="G651" s="11" t="str">
        <f t="shared" si="20"/>
        <v/>
      </c>
      <c r="H651" s="11" t="str">
        <f>IF('ACT Reading'!B651="","", IF(G651&lt;100, 100, IF(G651&gt;300, 300, G651)))</f>
        <v/>
      </c>
      <c r="I651" s="11" t="str">
        <f>IF('ACT Reading'!B651="","",'SAT EBRW to CBEST R'!$A$2+'SAT EBRW to CBEST R'!$B$2*D651)</f>
        <v/>
      </c>
      <c r="J651" s="11" t="str">
        <f>IF('ACT Reading'!B651="","", IF(I651&lt;20, 20, IF(I651&gt;80, 80, I651)))</f>
        <v/>
      </c>
    </row>
    <row r="652" spans="1:10" x14ac:dyDescent="0.25">
      <c r="A652" s="11">
        <v>651</v>
      </c>
      <c r="B652" s="30"/>
      <c r="C652" s="25" t="str">
        <f t="shared" si="21"/>
        <v/>
      </c>
      <c r="D652" s="11" t="str">
        <f>IF('ACT Reading'!C652="","",IF('ACT Reading'!C652&lt;'ACT E+R to SAT EBRW'!$A$2,'ACT E+R to SAT EBRW'!$B$2,IF('ACT Reading'!C652&gt;'ACT E+R to SAT EBRW'!A$72,'ACT E+R to SAT EBRW'!B$72,VLOOKUP(C652,'ACT E+R to SAT EBRW'!A:B,2,FALSE))))</f>
        <v/>
      </c>
      <c r="E652" s="11" t="str">
        <f>IF('ACT Reading'!B652="","",interceptACTRtoPCR5712_5713+slopeACTRtoPCR5712_5713*B652)</f>
        <v/>
      </c>
      <c r="F652" s="11" t="str">
        <f>IF('ACT Reading'!B652="","", IF(E652&lt;100, 100, IF(E652&gt;200, 200, E652)))</f>
        <v/>
      </c>
      <c r="G652" s="11" t="str">
        <f t="shared" si="20"/>
        <v/>
      </c>
      <c r="H652" s="11" t="str">
        <f>IF('ACT Reading'!B652="","", IF(G652&lt;100, 100, IF(G652&gt;300, 300, G652)))</f>
        <v/>
      </c>
      <c r="I652" s="11" t="str">
        <f>IF('ACT Reading'!B652="","",'SAT EBRW to CBEST R'!$A$2+'SAT EBRW to CBEST R'!$B$2*D652)</f>
        <v/>
      </c>
      <c r="J652" s="11" t="str">
        <f>IF('ACT Reading'!B652="","", IF(I652&lt;20, 20, IF(I652&gt;80, 80, I652)))</f>
        <v/>
      </c>
    </row>
    <row r="653" spans="1:10" x14ac:dyDescent="0.25">
      <c r="A653" s="11">
        <v>652</v>
      </c>
      <c r="B653" s="30"/>
      <c r="C653" s="25" t="str">
        <f t="shared" si="21"/>
        <v/>
      </c>
      <c r="D653" s="11" t="str">
        <f>IF('ACT Reading'!C653="","",IF('ACT Reading'!C653&lt;'ACT E+R to SAT EBRW'!$A$2,'ACT E+R to SAT EBRW'!$B$2,IF('ACT Reading'!C653&gt;'ACT E+R to SAT EBRW'!A$72,'ACT E+R to SAT EBRW'!B$72,VLOOKUP(C653,'ACT E+R to SAT EBRW'!A:B,2,FALSE))))</f>
        <v/>
      </c>
      <c r="E653" s="11" t="str">
        <f>IF('ACT Reading'!B653="","",interceptACTRtoPCR5712_5713+slopeACTRtoPCR5712_5713*B653)</f>
        <v/>
      </c>
      <c r="F653" s="11" t="str">
        <f>IF('ACT Reading'!B653="","", IF(E653&lt;100, 100, IF(E653&gt;200, 200, E653)))</f>
        <v/>
      </c>
      <c r="G653" s="11" t="str">
        <f t="shared" si="20"/>
        <v/>
      </c>
      <c r="H653" s="11" t="str">
        <f>IF('ACT Reading'!B653="","", IF(G653&lt;100, 100, IF(G653&gt;300, 300, G653)))</f>
        <v/>
      </c>
      <c r="I653" s="11" t="str">
        <f>IF('ACT Reading'!B653="","",'SAT EBRW to CBEST R'!$A$2+'SAT EBRW to CBEST R'!$B$2*D653)</f>
        <v/>
      </c>
      <c r="J653" s="11" t="str">
        <f>IF('ACT Reading'!B653="","", IF(I653&lt;20, 20, IF(I653&gt;80, 80, I653)))</f>
        <v/>
      </c>
    </row>
    <row r="654" spans="1:10" x14ac:dyDescent="0.25">
      <c r="A654" s="11">
        <v>653</v>
      </c>
      <c r="B654" s="30"/>
      <c r="C654" s="25" t="str">
        <f t="shared" si="21"/>
        <v/>
      </c>
      <c r="D654" s="11" t="str">
        <f>IF('ACT Reading'!C654="","",IF('ACT Reading'!C654&lt;'ACT E+R to SAT EBRW'!$A$2,'ACT E+R to SAT EBRW'!$B$2,IF('ACT Reading'!C654&gt;'ACT E+R to SAT EBRW'!A$72,'ACT E+R to SAT EBRW'!B$72,VLOOKUP(C654,'ACT E+R to SAT EBRW'!A:B,2,FALSE))))</f>
        <v/>
      </c>
      <c r="E654" s="11" t="str">
        <f>IF('ACT Reading'!B654="","",interceptACTRtoPCR5712_5713+slopeACTRtoPCR5712_5713*B654)</f>
        <v/>
      </c>
      <c r="F654" s="11" t="str">
        <f>IF('ACT Reading'!B654="","", IF(E654&lt;100, 100, IF(E654&gt;200, 200, E654)))</f>
        <v/>
      </c>
      <c r="G654" s="11" t="str">
        <f t="shared" si="20"/>
        <v/>
      </c>
      <c r="H654" s="11" t="str">
        <f>IF('ACT Reading'!B654="","", IF(G654&lt;100, 100, IF(G654&gt;300, 300, G654)))</f>
        <v/>
      </c>
      <c r="I654" s="11" t="str">
        <f>IF('ACT Reading'!B654="","",'SAT EBRW to CBEST R'!$A$2+'SAT EBRW to CBEST R'!$B$2*D654)</f>
        <v/>
      </c>
      <c r="J654" s="11" t="str">
        <f>IF('ACT Reading'!B654="","", IF(I654&lt;20, 20, IF(I654&gt;80, 80, I654)))</f>
        <v/>
      </c>
    </row>
    <row r="655" spans="1:10" x14ac:dyDescent="0.25">
      <c r="A655" s="11">
        <v>654</v>
      </c>
      <c r="B655" s="30"/>
      <c r="C655" s="25" t="str">
        <f t="shared" si="21"/>
        <v/>
      </c>
      <c r="D655" s="11" t="str">
        <f>IF('ACT Reading'!C655="","",IF('ACT Reading'!C655&lt;'ACT E+R to SAT EBRW'!$A$2,'ACT E+R to SAT EBRW'!$B$2,IF('ACT Reading'!C655&gt;'ACT E+R to SAT EBRW'!A$72,'ACT E+R to SAT EBRW'!B$72,VLOOKUP(C655,'ACT E+R to SAT EBRW'!A:B,2,FALSE))))</f>
        <v/>
      </c>
      <c r="E655" s="11" t="str">
        <f>IF('ACT Reading'!B655="","",interceptACTRtoPCR5712_5713+slopeACTRtoPCR5712_5713*B655)</f>
        <v/>
      </c>
      <c r="F655" s="11" t="str">
        <f>IF('ACT Reading'!B655="","", IF(E655&lt;100, 100, IF(E655&gt;200, 200, E655)))</f>
        <v/>
      </c>
      <c r="G655" s="11" t="str">
        <f t="shared" si="20"/>
        <v/>
      </c>
      <c r="H655" s="11" t="str">
        <f>IF('ACT Reading'!B655="","", IF(G655&lt;100, 100, IF(G655&gt;300, 300, G655)))</f>
        <v/>
      </c>
      <c r="I655" s="11" t="str">
        <f>IF('ACT Reading'!B655="","",'SAT EBRW to CBEST R'!$A$2+'SAT EBRW to CBEST R'!$B$2*D655)</f>
        <v/>
      </c>
      <c r="J655" s="11" t="str">
        <f>IF('ACT Reading'!B655="","", IF(I655&lt;20, 20, IF(I655&gt;80, 80, I655)))</f>
        <v/>
      </c>
    </row>
    <row r="656" spans="1:10" x14ac:dyDescent="0.25">
      <c r="A656" s="11">
        <v>655</v>
      </c>
      <c r="B656" s="30"/>
      <c r="C656" s="25" t="str">
        <f t="shared" si="21"/>
        <v/>
      </c>
      <c r="D656" s="11" t="str">
        <f>IF('ACT Reading'!C656="","",IF('ACT Reading'!C656&lt;'ACT E+R to SAT EBRW'!$A$2,'ACT E+R to SAT EBRW'!$B$2,IF('ACT Reading'!C656&gt;'ACT E+R to SAT EBRW'!A$72,'ACT E+R to SAT EBRW'!B$72,VLOOKUP(C656,'ACT E+R to SAT EBRW'!A:B,2,FALSE))))</f>
        <v/>
      </c>
      <c r="E656" s="11" t="str">
        <f>IF('ACT Reading'!B656="","",interceptACTRtoPCR5712_5713+slopeACTRtoPCR5712_5713*B656)</f>
        <v/>
      </c>
      <c r="F656" s="11" t="str">
        <f>IF('ACT Reading'!B656="","", IF(E656&lt;100, 100, IF(E656&gt;200, 200, E656)))</f>
        <v/>
      </c>
      <c r="G656" s="11" t="str">
        <f t="shared" si="20"/>
        <v/>
      </c>
      <c r="H656" s="11" t="str">
        <f>IF('ACT Reading'!B656="","", IF(G656&lt;100, 100, IF(G656&gt;300, 300, G656)))</f>
        <v/>
      </c>
      <c r="I656" s="11" t="str">
        <f>IF('ACT Reading'!B656="","",'SAT EBRW to CBEST R'!$A$2+'SAT EBRW to CBEST R'!$B$2*D656)</f>
        <v/>
      </c>
      <c r="J656" s="11" t="str">
        <f>IF('ACT Reading'!B656="","", IF(I656&lt;20, 20, IF(I656&gt;80, 80, I656)))</f>
        <v/>
      </c>
    </row>
    <row r="657" spans="1:10" x14ac:dyDescent="0.25">
      <c r="A657" s="11">
        <v>656</v>
      </c>
      <c r="B657" s="30"/>
      <c r="C657" s="25" t="str">
        <f t="shared" si="21"/>
        <v/>
      </c>
      <c r="D657" s="11" t="str">
        <f>IF('ACT Reading'!C657="","",IF('ACT Reading'!C657&lt;'ACT E+R to SAT EBRW'!$A$2,'ACT E+R to SAT EBRW'!$B$2,IF('ACT Reading'!C657&gt;'ACT E+R to SAT EBRW'!A$72,'ACT E+R to SAT EBRW'!B$72,VLOOKUP(C657,'ACT E+R to SAT EBRW'!A:B,2,FALSE))))</f>
        <v/>
      </c>
      <c r="E657" s="11" t="str">
        <f>IF('ACT Reading'!B657="","",interceptACTRtoPCR5712_5713+slopeACTRtoPCR5712_5713*B657)</f>
        <v/>
      </c>
      <c r="F657" s="11" t="str">
        <f>IF('ACT Reading'!B657="","", IF(E657&lt;100, 100, IF(E657&gt;200, 200, E657)))</f>
        <v/>
      </c>
      <c r="G657" s="11" t="str">
        <f t="shared" si="20"/>
        <v/>
      </c>
      <c r="H657" s="11" t="str">
        <f>IF('ACT Reading'!B657="","", IF(G657&lt;100, 100, IF(G657&gt;300, 300, G657)))</f>
        <v/>
      </c>
      <c r="I657" s="11" t="str">
        <f>IF('ACT Reading'!B657="","",'SAT EBRW to CBEST R'!$A$2+'SAT EBRW to CBEST R'!$B$2*D657)</f>
        <v/>
      </c>
      <c r="J657" s="11" t="str">
        <f>IF('ACT Reading'!B657="","", IF(I657&lt;20, 20, IF(I657&gt;80, 80, I657)))</f>
        <v/>
      </c>
    </row>
    <row r="658" spans="1:10" x14ac:dyDescent="0.25">
      <c r="A658" s="11">
        <v>657</v>
      </c>
      <c r="B658" s="30"/>
      <c r="C658" s="25" t="str">
        <f t="shared" si="21"/>
        <v/>
      </c>
      <c r="D658" s="11" t="str">
        <f>IF('ACT Reading'!C658="","",IF('ACT Reading'!C658&lt;'ACT E+R to SAT EBRW'!$A$2,'ACT E+R to SAT EBRW'!$B$2,IF('ACT Reading'!C658&gt;'ACT E+R to SAT EBRW'!A$72,'ACT E+R to SAT EBRW'!B$72,VLOOKUP(C658,'ACT E+R to SAT EBRW'!A:B,2,FALSE))))</f>
        <v/>
      </c>
      <c r="E658" s="11" t="str">
        <f>IF('ACT Reading'!B658="","",interceptACTRtoPCR5712_5713+slopeACTRtoPCR5712_5713*B658)</f>
        <v/>
      </c>
      <c r="F658" s="11" t="str">
        <f>IF('ACT Reading'!B658="","", IF(E658&lt;100, 100, IF(E658&gt;200, 200, E658)))</f>
        <v/>
      </c>
      <c r="G658" s="11" t="str">
        <f t="shared" si="20"/>
        <v/>
      </c>
      <c r="H658" s="11" t="str">
        <f>IF('ACT Reading'!B658="","", IF(G658&lt;100, 100, IF(G658&gt;300, 300, G658)))</f>
        <v/>
      </c>
      <c r="I658" s="11" t="str">
        <f>IF('ACT Reading'!B658="","",'SAT EBRW to CBEST R'!$A$2+'SAT EBRW to CBEST R'!$B$2*D658)</f>
        <v/>
      </c>
      <c r="J658" s="11" t="str">
        <f>IF('ACT Reading'!B658="","", IF(I658&lt;20, 20, IF(I658&gt;80, 80, I658)))</f>
        <v/>
      </c>
    </row>
    <row r="659" spans="1:10" x14ac:dyDescent="0.25">
      <c r="A659" s="11">
        <v>658</v>
      </c>
      <c r="B659" s="30"/>
      <c r="C659" s="25" t="str">
        <f t="shared" si="21"/>
        <v/>
      </c>
      <c r="D659" s="11" t="str">
        <f>IF('ACT Reading'!C659="","",IF('ACT Reading'!C659&lt;'ACT E+R to SAT EBRW'!$A$2,'ACT E+R to SAT EBRW'!$B$2,IF('ACT Reading'!C659&gt;'ACT E+R to SAT EBRW'!A$72,'ACT E+R to SAT EBRW'!B$72,VLOOKUP(C659,'ACT E+R to SAT EBRW'!A:B,2,FALSE))))</f>
        <v/>
      </c>
      <c r="E659" s="11" t="str">
        <f>IF('ACT Reading'!B659="","",interceptACTRtoPCR5712_5713+slopeACTRtoPCR5712_5713*B659)</f>
        <v/>
      </c>
      <c r="F659" s="11" t="str">
        <f>IF('ACT Reading'!B659="","", IF(E659&lt;100, 100, IF(E659&gt;200, 200, E659)))</f>
        <v/>
      </c>
      <c r="G659" s="11" t="str">
        <f t="shared" si="20"/>
        <v/>
      </c>
      <c r="H659" s="11" t="str">
        <f>IF('ACT Reading'!B659="","", IF(G659&lt;100, 100, IF(G659&gt;300, 300, G659)))</f>
        <v/>
      </c>
      <c r="I659" s="11" t="str">
        <f>IF('ACT Reading'!B659="","",'SAT EBRW to CBEST R'!$A$2+'SAT EBRW to CBEST R'!$B$2*D659)</f>
        <v/>
      </c>
      <c r="J659" s="11" t="str">
        <f>IF('ACT Reading'!B659="","", IF(I659&lt;20, 20, IF(I659&gt;80, 80, I659)))</f>
        <v/>
      </c>
    </row>
    <row r="660" spans="1:10" x14ac:dyDescent="0.25">
      <c r="A660" s="11">
        <v>659</v>
      </c>
      <c r="B660" s="30"/>
      <c r="C660" s="25" t="str">
        <f t="shared" si="21"/>
        <v/>
      </c>
      <c r="D660" s="11" t="str">
        <f>IF('ACT Reading'!C660="","",IF('ACT Reading'!C660&lt;'ACT E+R to SAT EBRW'!$A$2,'ACT E+R to SAT EBRW'!$B$2,IF('ACT Reading'!C660&gt;'ACT E+R to SAT EBRW'!A$72,'ACT E+R to SAT EBRW'!B$72,VLOOKUP(C660,'ACT E+R to SAT EBRW'!A:B,2,FALSE))))</f>
        <v/>
      </c>
      <c r="E660" s="11" t="str">
        <f>IF('ACT Reading'!B660="","",interceptACTRtoPCR5712_5713+slopeACTRtoPCR5712_5713*B660)</f>
        <v/>
      </c>
      <c r="F660" s="11" t="str">
        <f>IF('ACT Reading'!B660="","", IF(E660&lt;100, 100, IF(E660&gt;200, 200, E660)))</f>
        <v/>
      </c>
      <c r="G660" s="11" t="str">
        <f t="shared" si="20"/>
        <v/>
      </c>
      <c r="H660" s="11" t="str">
        <f>IF('ACT Reading'!B660="","", IF(G660&lt;100, 100, IF(G660&gt;300, 300, G660)))</f>
        <v/>
      </c>
      <c r="I660" s="11" t="str">
        <f>IF('ACT Reading'!B660="","",'SAT EBRW to CBEST R'!$A$2+'SAT EBRW to CBEST R'!$B$2*D660)</f>
        <v/>
      </c>
      <c r="J660" s="11" t="str">
        <f>IF('ACT Reading'!B660="","", IF(I660&lt;20, 20, IF(I660&gt;80, 80, I660)))</f>
        <v/>
      </c>
    </row>
    <row r="661" spans="1:10" x14ac:dyDescent="0.25">
      <c r="A661" s="11">
        <v>660</v>
      </c>
      <c r="B661" s="30"/>
      <c r="C661" s="25" t="str">
        <f t="shared" si="21"/>
        <v/>
      </c>
      <c r="D661" s="11" t="str">
        <f>IF('ACT Reading'!C661="","",IF('ACT Reading'!C661&lt;'ACT E+R to SAT EBRW'!$A$2,'ACT E+R to SAT EBRW'!$B$2,IF('ACT Reading'!C661&gt;'ACT E+R to SAT EBRW'!A$72,'ACT E+R to SAT EBRW'!B$72,VLOOKUP(C661,'ACT E+R to SAT EBRW'!A:B,2,FALSE))))</f>
        <v/>
      </c>
      <c r="E661" s="11" t="str">
        <f>IF('ACT Reading'!B661="","",interceptACTRtoPCR5712_5713+slopeACTRtoPCR5712_5713*B661)</f>
        <v/>
      </c>
      <c r="F661" s="11" t="str">
        <f>IF('ACT Reading'!B661="","", IF(E661&lt;100, 100, IF(E661&gt;200, 200, E661)))</f>
        <v/>
      </c>
      <c r="G661" s="11" t="str">
        <f t="shared" si="20"/>
        <v/>
      </c>
      <c r="H661" s="11" t="str">
        <f>IF('ACT Reading'!B661="","", IF(G661&lt;100, 100, IF(G661&gt;300, 300, G661)))</f>
        <v/>
      </c>
      <c r="I661" s="11" t="str">
        <f>IF('ACT Reading'!B661="","",'SAT EBRW to CBEST R'!$A$2+'SAT EBRW to CBEST R'!$B$2*D661)</f>
        <v/>
      </c>
      <c r="J661" s="11" t="str">
        <f>IF('ACT Reading'!B661="","", IF(I661&lt;20, 20, IF(I661&gt;80, 80, I661)))</f>
        <v/>
      </c>
    </row>
    <row r="662" spans="1:10" x14ac:dyDescent="0.25">
      <c r="A662" s="11">
        <v>661</v>
      </c>
      <c r="B662" s="30"/>
      <c r="C662" s="25" t="str">
        <f t="shared" si="21"/>
        <v/>
      </c>
      <c r="D662" s="11" t="str">
        <f>IF('ACT Reading'!C662="","",IF('ACT Reading'!C662&lt;'ACT E+R to SAT EBRW'!$A$2,'ACT E+R to SAT EBRW'!$B$2,IF('ACT Reading'!C662&gt;'ACT E+R to SAT EBRW'!A$72,'ACT E+R to SAT EBRW'!B$72,VLOOKUP(C662,'ACT E+R to SAT EBRW'!A:B,2,FALSE))))</f>
        <v/>
      </c>
      <c r="E662" s="11" t="str">
        <f>IF('ACT Reading'!B662="","",interceptACTRtoPCR5712_5713+slopeACTRtoPCR5712_5713*B662)</f>
        <v/>
      </c>
      <c r="F662" s="11" t="str">
        <f>IF('ACT Reading'!B662="","", IF(E662&lt;100, 100, IF(E662&gt;200, 200, E662)))</f>
        <v/>
      </c>
      <c r="G662" s="11" t="str">
        <f t="shared" si="20"/>
        <v/>
      </c>
      <c r="H662" s="11" t="str">
        <f>IF('ACT Reading'!B662="","", IF(G662&lt;100, 100, IF(G662&gt;300, 300, G662)))</f>
        <v/>
      </c>
      <c r="I662" s="11" t="str">
        <f>IF('ACT Reading'!B662="","",'SAT EBRW to CBEST R'!$A$2+'SAT EBRW to CBEST R'!$B$2*D662)</f>
        <v/>
      </c>
      <c r="J662" s="11" t="str">
        <f>IF('ACT Reading'!B662="","", IF(I662&lt;20, 20, IF(I662&gt;80, 80, I662)))</f>
        <v/>
      </c>
    </row>
    <row r="663" spans="1:10" x14ac:dyDescent="0.25">
      <c r="A663" s="11">
        <v>662</v>
      </c>
      <c r="B663" s="30"/>
      <c r="C663" s="25" t="str">
        <f t="shared" si="21"/>
        <v/>
      </c>
      <c r="D663" s="11" t="str">
        <f>IF('ACT Reading'!C663="","",IF('ACT Reading'!C663&lt;'ACT E+R to SAT EBRW'!$A$2,'ACT E+R to SAT EBRW'!$B$2,IF('ACT Reading'!C663&gt;'ACT E+R to SAT EBRW'!A$72,'ACT E+R to SAT EBRW'!B$72,VLOOKUP(C663,'ACT E+R to SAT EBRW'!A:B,2,FALSE))))</f>
        <v/>
      </c>
      <c r="E663" s="11" t="str">
        <f>IF('ACT Reading'!B663="","",interceptACTRtoPCR5712_5713+slopeACTRtoPCR5712_5713*B663)</f>
        <v/>
      </c>
      <c r="F663" s="11" t="str">
        <f>IF('ACT Reading'!B663="","", IF(E663&lt;100, 100, IF(E663&gt;200, 200, E663)))</f>
        <v/>
      </c>
      <c r="G663" s="11" t="str">
        <f t="shared" si="20"/>
        <v/>
      </c>
      <c r="H663" s="11" t="str">
        <f>IF('ACT Reading'!B663="","", IF(G663&lt;100, 100, IF(G663&gt;300, 300, G663)))</f>
        <v/>
      </c>
      <c r="I663" s="11" t="str">
        <f>IF('ACT Reading'!B663="","",'SAT EBRW to CBEST R'!$A$2+'SAT EBRW to CBEST R'!$B$2*D663)</f>
        <v/>
      </c>
      <c r="J663" s="11" t="str">
        <f>IF('ACT Reading'!B663="","", IF(I663&lt;20, 20, IF(I663&gt;80, 80, I663)))</f>
        <v/>
      </c>
    </row>
    <row r="664" spans="1:10" x14ac:dyDescent="0.25">
      <c r="A664" s="11">
        <v>663</v>
      </c>
      <c r="B664" s="30"/>
      <c r="C664" s="25" t="str">
        <f t="shared" si="21"/>
        <v/>
      </c>
      <c r="D664" s="11" t="str">
        <f>IF('ACT Reading'!C664="","",IF('ACT Reading'!C664&lt;'ACT E+R to SAT EBRW'!$A$2,'ACT E+R to SAT EBRW'!$B$2,IF('ACT Reading'!C664&gt;'ACT E+R to SAT EBRW'!A$72,'ACT E+R to SAT EBRW'!B$72,VLOOKUP(C664,'ACT E+R to SAT EBRW'!A:B,2,FALSE))))</f>
        <v/>
      </c>
      <c r="E664" s="11" t="str">
        <f>IF('ACT Reading'!B664="","",interceptACTRtoPCR5712_5713+slopeACTRtoPCR5712_5713*B664)</f>
        <v/>
      </c>
      <c r="F664" s="11" t="str">
        <f>IF('ACT Reading'!B664="","", IF(E664&lt;100, 100, IF(E664&gt;200, 200, E664)))</f>
        <v/>
      </c>
      <c r="G664" s="11" t="str">
        <f t="shared" si="20"/>
        <v/>
      </c>
      <c r="H664" s="11" t="str">
        <f>IF('ACT Reading'!B664="","", IF(G664&lt;100, 100, IF(G664&gt;300, 300, G664)))</f>
        <v/>
      </c>
      <c r="I664" s="11" t="str">
        <f>IF('ACT Reading'!B664="","",'SAT EBRW to CBEST R'!$A$2+'SAT EBRW to CBEST R'!$B$2*D664)</f>
        <v/>
      </c>
      <c r="J664" s="11" t="str">
        <f>IF('ACT Reading'!B664="","", IF(I664&lt;20, 20, IF(I664&gt;80, 80, I664)))</f>
        <v/>
      </c>
    </row>
    <row r="665" spans="1:10" x14ac:dyDescent="0.25">
      <c r="A665" s="11">
        <v>664</v>
      </c>
      <c r="B665" s="30"/>
      <c r="C665" s="25" t="str">
        <f t="shared" si="21"/>
        <v/>
      </c>
      <c r="D665" s="11" t="str">
        <f>IF('ACT Reading'!C665="","",IF('ACT Reading'!C665&lt;'ACT E+R to SAT EBRW'!$A$2,'ACT E+R to SAT EBRW'!$B$2,IF('ACT Reading'!C665&gt;'ACT E+R to SAT EBRW'!A$72,'ACT E+R to SAT EBRW'!B$72,VLOOKUP(C665,'ACT E+R to SAT EBRW'!A:B,2,FALSE))))</f>
        <v/>
      </c>
      <c r="E665" s="11" t="str">
        <f>IF('ACT Reading'!B665="","",interceptACTRtoPCR5712_5713+slopeACTRtoPCR5712_5713*B665)</f>
        <v/>
      </c>
      <c r="F665" s="11" t="str">
        <f>IF('ACT Reading'!B665="","", IF(E665&lt;100, 100, IF(E665&gt;200, 200, E665)))</f>
        <v/>
      </c>
      <c r="G665" s="11" t="str">
        <f t="shared" si="20"/>
        <v/>
      </c>
      <c r="H665" s="11" t="str">
        <f>IF('ACT Reading'!B665="","", IF(G665&lt;100, 100, IF(G665&gt;300, 300, G665)))</f>
        <v/>
      </c>
      <c r="I665" s="11" t="str">
        <f>IF('ACT Reading'!B665="","",'SAT EBRW to CBEST R'!$A$2+'SAT EBRW to CBEST R'!$B$2*D665)</f>
        <v/>
      </c>
      <c r="J665" s="11" t="str">
        <f>IF('ACT Reading'!B665="","", IF(I665&lt;20, 20, IF(I665&gt;80, 80, I665)))</f>
        <v/>
      </c>
    </row>
    <row r="666" spans="1:10" x14ac:dyDescent="0.25">
      <c r="A666" s="11">
        <v>665</v>
      </c>
      <c r="B666" s="30"/>
      <c r="C666" s="25" t="str">
        <f t="shared" si="21"/>
        <v/>
      </c>
      <c r="D666" s="11" t="str">
        <f>IF('ACT Reading'!C666="","",IF('ACT Reading'!C666&lt;'ACT E+R to SAT EBRW'!$A$2,'ACT E+R to SAT EBRW'!$B$2,IF('ACT Reading'!C666&gt;'ACT E+R to SAT EBRW'!A$72,'ACT E+R to SAT EBRW'!B$72,VLOOKUP(C666,'ACT E+R to SAT EBRW'!A:B,2,FALSE))))</f>
        <v/>
      </c>
      <c r="E666" s="11" t="str">
        <f>IF('ACT Reading'!B666="","",interceptACTRtoPCR5712_5713+slopeACTRtoPCR5712_5713*B666)</f>
        <v/>
      </c>
      <c r="F666" s="11" t="str">
        <f>IF('ACT Reading'!B666="","", IF(E666&lt;100, 100, IF(E666&gt;200, 200, E666)))</f>
        <v/>
      </c>
      <c r="G666" s="11" t="str">
        <f t="shared" si="20"/>
        <v/>
      </c>
      <c r="H666" s="11" t="str">
        <f>IF('ACT Reading'!B666="","", IF(G666&lt;100, 100, IF(G666&gt;300, 300, G666)))</f>
        <v/>
      </c>
      <c r="I666" s="11" t="str">
        <f>IF('ACT Reading'!B666="","",'SAT EBRW to CBEST R'!$A$2+'SAT EBRW to CBEST R'!$B$2*D666)</f>
        <v/>
      </c>
      <c r="J666" s="11" t="str">
        <f>IF('ACT Reading'!B666="","", IF(I666&lt;20, 20, IF(I666&gt;80, 80, I666)))</f>
        <v/>
      </c>
    </row>
    <row r="667" spans="1:10" x14ac:dyDescent="0.25">
      <c r="A667" s="11">
        <v>666</v>
      </c>
      <c r="B667" s="30"/>
      <c r="C667" s="25" t="str">
        <f t="shared" si="21"/>
        <v/>
      </c>
      <c r="D667" s="11" t="str">
        <f>IF('ACT Reading'!C667="","",IF('ACT Reading'!C667&lt;'ACT E+R to SAT EBRW'!$A$2,'ACT E+R to SAT EBRW'!$B$2,IF('ACT Reading'!C667&gt;'ACT E+R to SAT EBRW'!A$72,'ACT E+R to SAT EBRW'!B$72,VLOOKUP(C667,'ACT E+R to SAT EBRW'!A:B,2,FALSE))))</f>
        <v/>
      </c>
      <c r="E667" s="11" t="str">
        <f>IF('ACT Reading'!B667="","",interceptACTRtoPCR5712_5713+slopeACTRtoPCR5712_5713*B667)</f>
        <v/>
      </c>
      <c r="F667" s="11" t="str">
        <f>IF('ACT Reading'!B667="","", IF(E667&lt;100, 100, IF(E667&gt;200, 200, E667)))</f>
        <v/>
      </c>
      <c r="G667" s="11" t="str">
        <f t="shared" si="20"/>
        <v/>
      </c>
      <c r="H667" s="11" t="str">
        <f>IF('ACT Reading'!B667="","", IF(G667&lt;100, 100, IF(G667&gt;300, 300, G667)))</f>
        <v/>
      </c>
      <c r="I667" s="11" t="str">
        <f>IF('ACT Reading'!B667="","",'SAT EBRW to CBEST R'!$A$2+'SAT EBRW to CBEST R'!$B$2*D667)</f>
        <v/>
      </c>
      <c r="J667" s="11" t="str">
        <f>IF('ACT Reading'!B667="","", IF(I667&lt;20, 20, IF(I667&gt;80, 80, I667)))</f>
        <v/>
      </c>
    </row>
    <row r="668" spans="1:10" x14ac:dyDescent="0.25">
      <c r="A668" s="11">
        <v>667</v>
      </c>
      <c r="B668" s="30"/>
      <c r="C668" s="25" t="str">
        <f t="shared" si="21"/>
        <v/>
      </c>
      <c r="D668" s="11" t="str">
        <f>IF('ACT Reading'!C668="","",IF('ACT Reading'!C668&lt;'ACT E+R to SAT EBRW'!$A$2,'ACT E+R to SAT EBRW'!$B$2,IF('ACT Reading'!C668&gt;'ACT E+R to SAT EBRW'!A$72,'ACT E+R to SAT EBRW'!B$72,VLOOKUP(C668,'ACT E+R to SAT EBRW'!A:B,2,FALSE))))</f>
        <v/>
      </c>
      <c r="E668" s="11" t="str">
        <f>IF('ACT Reading'!B668="","",interceptACTRtoPCR5712_5713+slopeACTRtoPCR5712_5713*B668)</f>
        <v/>
      </c>
      <c r="F668" s="11" t="str">
        <f>IF('ACT Reading'!B668="","", IF(E668&lt;100, 100, IF(E668&gt;200, 200, E668)))</f>
        <v/>
      </c>
      <c r="G668" s="11" t="str">
        <f t="shared" si="20"/>
        <v/>
      </c>
      <c r="H668" s="11" t="str">
        <f>IF('ACT Reading'!B668="","", IF(G668&lt;100, 100, IF(G668&gt;300, 300, G668)))</f>
        <v/>
      </c>
      <c r="I668" s="11" t="str">
        <f>IF('ACT Reading'!B668="","",'SAT EBRW to CBEST R'!$A$2+'SAT EBRW to CBEST R'!$B$2*D668)</f>
        <v/>
      </c>
      <c r="J668" s="11" t="str">
        <f>IF('ACT Reading'!B668="","", IF(I668&lt;20, 20, IF(I668&gt;80, 80, I668)))</f>
        <v/>
      </c>
    </row>
    <row r="669" spans="1:10" x14ac:dyDescent="0.25">
      <c r="A669" s="11">
        <v>668</v>
      </c>
      <c r="B669" s="30"/>
      <c r="C669" s="25" t="str">
        <f t="shared" si="21"/>
        <v/>
      </c>
      <c r="D669" s="11" t="str">
        <f>IF('ACT Reading'!C669="","",IF('ACT Reading'!C669&lt;'ACT E+R to SAT EBRW'!$A$2,'ACT E+R to SAT EBRW'!$B$2,IF('ACT Reading'!C669&gt;'ACT E+R to SAT EBRW'!A$72,'ACT E+R to SAT EBRW'!B$72,VLOOKUP(C669,'ACT E+R to SAT EBRW'!A:B,2,FALSE))))</f>
        <v/>
      </c>
      <c r="E669" s="11" t="str">
        <f>IF('ACT Reading'!B669="","",interceptACTRtoPCR5712_5713+slopeACTRtoPCR5712_5713*B669)</f>
        <v/>
      </c>
      <c r="F669" s="11" t="str">
        <f>IF('ACT Reading'!B669="","", IF(E669&lt;100, 100, IF(E669&gt;200, 200, E669)))</f>
        <v/>
      </c>
      <c r="G669" s="11" t="str">
        <f t="shared" si="20"/>
        <v/>
      </c>
      <c r="H669" s="11" t="str">
        <f>IF('ACT Reading'!B669="","", IF(G669&lt;100, 100, IF(G669&gt;300, 300, G669)))</f>
        <v/>
      </c>
      <c r="I669" s="11" t="str">
        <f>IF('ACT Reading'!B669="","",'SAT EBRW to CBEST R'!$A$2+'SAT EBRW to CBEST R'!$B$2*D669)</f>
        <v/>
      </c>
      <c r="J669" s="11" t="str">
        <f>IF('ACT Reading'!B669="","", IF(I669&lt;20, 20, IF(I669&gt;80, 80, I669)))</f>
        <v/>
      </c>
    </row>
    <row r="670" spans="1:10" x14ac:dyDescent="0.25">
      <c r="A670" s="11">
        <v>669</v>
      </c>
      <c r="B670" s="30"/>
      <c r="C670" s="25" t="str">
        <f t="shared" si="21"/>
        <v/>
      </c>
      <c r="D670" s="11" t="str">
        <f>IF('ACT Reading'!C670="","",IF('ACT Reading'!C670&lt;'ACT E+R to SAT EBRW'!$A$2,'ACT E+R to SAT EBRW'!$B$2,IF('ACT Reading'!C670&gt;'ACT E+R to SAT EBRW'!A$72,'ACT E+R to SAT EBRW'!B$72,VLOOKUP(C670,'ACT E+R to SAT EBRW'!A:B,2,FALSE))))</f>
        <v/>
      </c>
      <c r="E670" s="11" t="str">
        <f>IF('ACT Reading'!B670="","",interceptACTRtoPCR5712_5713+slopeACTRtoPCR5712_5713*B670)</f>
        <v/>
      </c>
      <c r="F670" s="11" t="str">
        <f>IF('ACT Reading'!B670="","", IF(E670&lt;100, 100, IF(E670&gt;200, 200, E670)))</f>
        <v/>
      </c>
      <c r="G670" s="11" t="str">
        <f t="shared" si="20"/>
        <v/>
      </c>
      <c r="H670" s="11" t="str">
        <f>IF('ACT Reading'!B670="","", IF(G670&lt;100, 100, IF(G670&gt;300, 300, G670)))</f>
        <v/>
      </c>
      <c r="I670" s="11" t="str">
        <f>IF('ACT Reading'!B670="","",'SAT EBRW to CBEST R'!$A$2+'SAT EBRW to CBEST R'!$B$2*D670)</f>
        <v/>
      </c>
      <c r="J670" s="11" t="str">
        <f>IF('ACT Reading'!B670="","", IF(I670&lt;20, 20, IF(I670&gt;80, 80, I670)))</f>
        <v/>
      </c>
    </row>
    <row r="671" spans="1:10" x14ac:dyDescent="0.25">
      <c r="A671" s="11">
        <v>670</v>
      </c>
      <c r="B671" s="30"/>
      <c r="C671" s="25" t="str">
        <f t="shared" si="21"/>
        <v/>
      </c>
      <c r="D671" s="11" t="str">
        <f>IF('ACT Reading'!C671="","",IF('ACT Reading'!C671&lt;'ACT E+R to SAT EBRW'!$A$2,'ACT E+R to SAT EBRW'!$B$2,IF('ACT Reading'!C671&gt;'ACT E+R to SAT EBRW'!A$72,'ACT E+R to SAT EBRW'!B$72,VLOOKUP(C671,'ACT E+R to SAT EBRW'!A:B,2,FALSE))))</f>
        <v/>
      </c>
      <c r="E671" s="11" t="str">
        <f>IF('ACT Reading'!B671="","",interceptACTRtoPCR5712_5713+slopeACTRtoPCR5712_5713*B671)</f>
        <v/>
      </c>
      <c r="F671" s="11" t="str">
        <f>IF('ACT Reading'!B671="","", IF(E671&lt;100, 100, IF(E671&gt;200, 200, E671)))</f>
        <v/>
      </c>
      <c r="G671" s="11" t="str">
        <f t="shared" si="20"/>
        <v/>
      </c>
      <c r="H671" s="11" t="str">
        <f>IF('ACT Reading'!B671="","", IF(G671&lt;100, 100, IF(G671&gt;300, 300, G671)))</f>
        <v/>
      </c>
      <c r="I671" s="11" t="str">
        <f>IF('ACT Reading'!B671="","",'SAT EBRW to CBEST R'!$A$2+'SAT EBRW to CBEST R'!$B$2*D671)</f>
        <v/>
      </c>
      <c r="J671" s="11" t="str">
        <f>IF('ACT Reading'!B671="","", IF(I671&lt;20, 20, IF(I671&gt;80, 80, I671)))</f>
        <v/>
      </c>
    </row>
    <row r="672" spans="1:10" x14ac:dyDescent="0.25">
      <c r="A672" s="11">
        <v>671</v>
      </c>
      <c r="B672" s="30"/>
      <c r="C672" s="25" t="str">
        <f t="shared" si="21"/>
        <v/>
      </c>
      <c r="D672" s="11" t="str">
        <f>IF('ACT Reading'!C672="","",IF('ACT Reading'!C672&lt;'ACT E+R to SAT EBRW'!$A$2,'ACT E+R to SAT EBRW'!$B$2,IF('ACT Reading'!C672&gt;'ACT E+R to SAT EBRW'!A$72,'ACT E+R to SAT EBRW'!B$72,VLOOKUP(C672,'ACT E+R to SAT EBRW'!A:B,2,FALSE))))</f>
        <v/>
      </c>
      <c r="E672" s="11" t="str">
        <f>IF('ACT Reading'!B672="","",interceptACTRtoPCR5712_5713+slopeACTRtoPCR5712_5713*B672)</f>
        <v/>
      </c>
      <c r="F672" s="11" t="str">
        <f>IF('ACT Reading'!B672="","", IF(E672&lt;100, 100, IF(E672&gt;200, 200, E672)))</f>
        <v/>
      </c>
      <c r="G672" s="11" t="str">
        <f t="shared" si="20"/>
        <v/>
      </c>
      <c r="H672" s="11" t="str">
        <f>IF('ACT Reading'!B672="","", IF(G672&lt;100, 100, IF(G672&gt;300, 300, G672)))</f>
        <v/>
      </c>
      <c r="I672" s="11" t="str">
        <f>IF('ACT Reading'!B672="","",'SAT EBRW to CBEST R'!$A$2+'SAT EBRW to CBEST R'!$B$2*D672)</f>
        <v/>
      </c>
      <c r="J672" s="11" t="str">
        <f>IF('ACT Reading'!B672="","", IF(I672&lt;20, 20, IF(I672&gt;80, 80, I672)))</f>
        <v/>
      </c>
    </row>
    <row r="673" spans="1:10" x14ac:dyDescent="0.25">
      <c r="A673" s="11">
        <v>672</v>
      </c>
      <c r="B673" s="30"/>
      <c r="C673" s="25" t="str">
        <f t="shared" si="21"/>
        <v/>
      </c>
      <c r="D673" s="11" t="str">
        <f>IF('ACT Reading'!C673="","",IF('ACT Reading'!C673&lt;'ACT E+R to SAT EBRW'!$A$2,'ACT E+R to SAT EBRW'!$B$2,IF('ACT Reading'!C673&gt;'ACT E+R to SAT EBRW'!A$72,'ACT E+R to SAT EBRW'!B$72,VLOOKUP(C673,'ACT E+R to SAT EBRW'!A:B,2,FALSE))))</f>
        <v/>
      </c>
      <c r="E673" s="11" t="str">
        <f>IF('ACT Reading'!B673="","",interceptACTRtoPCR5712_5713+slopeACTRtoPCR5712_5713*B673)</f>
        <v/>
      </c>
      <c r="F673" s="11" t="str">
        <f>IF('ACT Reading'!B673="","", IF(E673&lt;100, 100, IF(E673&gt;200, 200, E673)))</f>
        <v/>
      </c>
      <c r="G673" s="11" t="str">
        <f t="shared" si="20"/>
        <v/>
      </c>
      <c r="H673" s="11" t="str">
        <f>IF('ACT Reading'!B673="","", IF(G673&lt;100, 100, IF(G673&gt;300, 300, G673)))</f>
        <v/>
      </c>
      <c r="I673" s="11" t="str">
        <f>IF('ACT Reading'!B673="","",'SAT EBRW to CBEST R'!$A$2+'SAT EBRW to CBEST R'!$B$2*D673)</f>
        <v/>
      </c>
      <c r="J673" s="11" t="str">
        <f>IF('ACT Reading'!B673="","", IF(I673&lt;20, 20, IF(I673&gt;80, 80, I673)))</f>
        <v/>
      </c>
    </row>
    <row r="674" spans="1:10" x14ac:dyDescent="0.25">
      <c r="A674" s="11">
        <v>673</v>
      </c>
      <c r="B674" s="30"/>
      <c r="C674" s="25" t="str">
        <f t="shared" si="21"/>
        <v/>
      </c>
      <c r="D674" s="11" t="str">
        <f>IF('ACT Reading'!C674="","",IF('ACT Reading'!C674&lt;'ACT E+R to SAT EBRW'!$A$2,'ACT E+R to SAT EBRW'!$B$2,IF('ACT Reading'!C674&gt;'ACT E+R to SAT EBRW'!A$72,'ACT E+R to SAT EBRW'!B$72,VLOOKUP(C674,'ACT E+R to SAT EBRW'!A:B,2,FALSE))))</f>
        <v/>
      </c>
      <c r="E674" s="11" t="str">
        <f>IF('ACT Reading'!B674="","",interceptACTRtoPCR5712_5713+slopeACTRtoPCR5712_5713*B674)</f>
        <v/>
      </c>
      <c r="F674" s="11" t="str">
        <f>IF('ACT Reading'!B674="","", IF(E674&lt;100, 100, IF(E674&gt;200, 200, E674)))</f>
        <v/>
      </c>
      <c r="G674" s="11" t="str">
        <f t="shared" si="20"/>
        <v/>
      </c>
      <c r="H674" s="11" t="str">
        <f>IF('ACT Reading'!B674="","", IF(G674&lt;100, 100, IF(G674&gt;300, 300, G674)))</f>
        <v/>
      </c>
      <c r="I674" s="11" t="str">
        <f>IF('ACT Reading'!B674="","",'SAT EBRW to CBEST R'!$A$2+'SAT EBRW to CBEST R'!$B$2*D674)</f>
        <v/>
      </c>
      <c r="J674" s="11" t="str">
        <f>IF('ACT Reading'!B674="","", IF(I674&lt;20, 20, IF(I674&gt;80, 80, I674)))</f>
        <v/>
      </c>
    </row>
    <row r="675" spans="1:10" x14ac:dyDescent="0.25">
      <c r="A675" s="11">
        <v>674</v>
      </c>
      <c r="B675" s="30"/>
      <c r="C675" s="25" t="str">
        <f t="shared" si="21"/>
        <v/>
      </c>
      <c r="D675" s="11" t="str">
        <f>IF('ACT Reading'!C675="","",IF('ACT Reading'!C675&lt;'ACT E+R to SAT EBRW'!$A$2,'ACT E+R to SAT EBRW'!$B$2,IF('ACT Reading'!C675&gt;'ACT E+R to SAT EBRW'!A$72,'ACT E+R to SAT EBRW'!B$72,VLOOKUP(C675,'ACT E+R to SAT EBRW'!A:B,2,FALSE))))</f>
        <v/>
      </c>
      <c r="E675" s="11" t="str">
        <f>IF('ACT Reading'!B675="","",interceptACTRtoPCR5712_5713+slopeACTRtoPCR5712_5713*B675)</f>
        <v/>
      </c>
      <c r="F675" s="11" t="str">
        <f>IF('ACT Reading'!B675="","", IF(E675&lt;100, 100, IF(E675&gt;200, 200, E675)))</f>
        <v/>
      </c>
      <c r="G675" s="11" t="str">
        <f t="shared" si="20"/>
        <v/>
      </c>
      <c r="H675" s="11" t="str">
        <f>IF('ACT Reading'!B675="","", IF(G675&lt;100, 100, IF(G675&gt;300, 300, G675)))</f>
        <v/>
      </c>
      <c r="I675" s="11" t="str">
        <f>IF('ACT Reading'!B675="","",'SAT EBRW to CBEST R'!$A$2+'SAT EBRW to CBEST R'!$B$2*D675)</f>
        <v/>
      </c>
      <c r="J675" s="11" t="str">
        <f>IF('ACT Reading'!B675="","", IF(I675&lt;20, 20, IF(I675&gt;80, 80, I675)))</f>
        <v/>
      </c>
    </row>
    <row r="676" spans="1:10" x14ac:dyDescent="0.25">
      <c r="A676" s="11">
        <v>675</v>
      </c>
      <c r="B676" s="30"/>
      <c r="C676" s="25" t="str">
        <f t="shared" si="21"/>
        <v/>
      </c>
      <c r="D676" s="11" t="str">
        <f>IF('ACT Reading'!C676="","",IF('ACT Reading'!C676&lt;'ACT E+R to SAT EBRW'!$A$2,'ACT E+R to SAT EBRW'!$B$2,IF('ACT Reading'!C676&gt;'ACT E+R to SAT EBRW'!A$72,'ACT E+R to SAT EBRW'!B$72,VLOOKUP(C676,'ACT E+R to SAT EBRW'!A:B,2,FALSE))))</f>
        <v/>
      </c>
      <c r="E676" s="11" t="str">
        <f>IF('ACT Reading'!B676="","",interceptACTRtoPCR5712_5713+slopeACTRtoPCR5712_5713*B676)</f>
        <v/>
      </c>
      <c r="F676" s="11" t="str">
        <f>IF('ACT Reading'!B676="","", IF(E676&lt;100, 100, IF(E676&gt;200, 200, E676)))</f>
        <v/>
      </c>
      <c r="G676" s="11" t="str">
        <f t="shared" si="20"/>
        <v/>
      </c>
      <c r="H676" s="11" t="str">
        <f>IF('ACT Reading'!B676="","", IF(G676&lt;100, 100, IF(G676&gt;300, 300, G676)))</f>
        <v/>
      </c>
      <c r="I676" s="11" t="str">
        <f>IF('ACT Reading'!B676="","",'SAT EBRW to CBEST R'!$A$2+'SAT EBRW to CBEST R'!$B$2*D676)</f>
        <v/>
      </c>
      <c r="J676" s="11" t="str">
        <f>IF('ACT Reading'!B676="","", IF(I676&lt;20, 20, IF(I676&gt;80, 80, I676)))</f>
        <v/>
      </c>
    </row>
    <row r="677" spans="1:10" x14ac:dyDescent="0.25">
      <c r="A677" s="11">
        <v>676</v>
      </c>
      <c r="B677" s="30"/>
      <c r="C677" s="25" t="str">
        <f t="shared" si="21"/>
        <v/>
      </c>
      <c r="D677" s="11" t="str">
        <f>IF('ACT Reading'!C677="","",IF('ACT Reading'!C677&lt;'ACT E+R to SAT EBRW'!$A$2,'ACT E+R to SAT EBRW'!$B$2,IF('ACT Reading'!C677&gt;'ACT E+R to SAT EBRW'!A$72,'ACT E+R to SAT EBRW'!B$72,VLOOKUP(C677,'ACT E+R to SAT EBRW'!A:B,2,FALSE))))</f>
        <v/>
      </c>
      <c r="E677" s="11" t="str">
        <f>IF('ACT Reading'!B677="","",interceptACTRtoPCR5712_5713+slopeACTRtoPCR5712_5713*B677)</f>
        <v/>
      </c>
      <c r="F677" s="11" t="str">
        <f>IF('ACT Reading'!B677="","", IF(E677&lt;100, 100, IF(E677&gt;200, 200, E677)))</f>
        <v/>
      </c>
      <c r="G677" s="11" t="str">
        <f t="shared" si="20"/>
        <v/>
      </c>
      <c r="H677" s="11" t="str">
        <f>IF('ACT Reading'!B677="","", IF(G677&lt;100, 100, IF(G677&gt;300, 300, G677)))</f>
        <v/>
      </c>
      <c r="I677" s="11" t="str">
        <f>IF('ACT Reading'!B677="","",'SAT EBRW to CBEST R'!$A$2+'SAT EBRW to CBEST R'!$B$2*D677)</f>
        <v/>
      </c>
      <c r="J677" s="11" t="str">
        <f>IF('ACT Reading'!B677="","", IF(I677&lt;20, 20, IF(I677&gt;80, 80, I677)))</f>
        <v/>
      </c>
    </row>
    <row r="678" spans="1:10" x14ac:dyDescent="0.25">
      <c r="A678" s="11">
        <v>677</v>
      </c>
      <c r="B678" s="30"/>
      <c r="C678" s="25" t="str">
        <f t="shared" si="21"/>
        <v/>
      </c>
      <c r="D678" s="11" t="str">
        <f>IF('ACT Reading'!C678="","",IF('ACT Reading'!C678&lt;'ACT E+R to SAT EBRW'!$A$2,'ACT E+R to SAT EBRW'!$B$2,IF('ACT Reading'!C678&gt;'ACT E+R to SAT EBRW'!A$72,'ACT E+R to SAT EBRW'!B$72,VLOOKUP(C678,'ACT E+R to SAT EBRW'!A:B,2,FALSE))))</f>
        <v/>
      </c>
      <c r="E678" s="11" t="str">
        <f>IF('ACT Reading'!B678="","",interceptACTRtoPCR5712_5713+slopeACTRtoPCR5712_5713*B678)</f>
        <v/>
      </c>
      <c r="F678" s="11" t="str">
        <f>IF('ACT Reading'!B678="","", IF(E678&lt;100, 100, IF(E678&gt;200, 200, E678)))</f>
        <v/>
      </c>
      <c r="G678" s="11" t="str">
        <f t="shared" si="20"/>
        <v/>
      </c>
      <c r="H678" s="11" t="str">
        <f>IF('ACT Reading'!B678="","", IF(G678&lt;100, 100, IF(G678&gt;300, 300, G678)))</f>
        <v/>
      </c>
      <c r="I678" s="11" t="str">
        <f>IF('ACT Reading'!B678="","",'SAT EBRW to CBEST R'!$A$2+'SAT EBRW to CBEST R'!$B$2*D678)</f>
        <v/>
      </c>
      <c r="J678" s="11" t="str">
        <f>IF('ACT Reading'!B678="","", IF(I678&lt;20, 20, IF(I678&gt;80, 80, I678)))</f>
        <v/>
      </c>
    </row>
    <row r="679" spans="1:10" x14ac:dyDescent="0.25">
      <c r="A679" s="11">
        <v>678</v>
      </c>
      <c r="B679" s="30"/>
      <c r="C679" s="25" t="str">
        <f t="shared" si="21"/>
        <v/>
      </c>
      <c r="D679" s="11" t="str">
        <f>IF('ACT Reading'!C679="","",IF('ACT Reading'!C679&lt;'ACT E+R to SAT EBRW'!$A$2,'ACT E+R to SAT EBRW'!$B$2,IF('ACT Reading'!C679&gt;'ACT E+R to SAT EBRW'!A$72,'ACT E+R to SAT EBRW'!B$72,VLOOKUP(C679,'ACT E+R to SAT EBRW'!A:B,2,FALSE))))</f>
        <v/>
      </c>
      <c r="E679" s="11" t="str">
        <f>IF('ACT Reading'!B679="","",interceptACTRtoPCR5712_5713+slopeACTRtoPCR5712_5713*B679)</f>
        <v/>
      </c>
      <c r="F679" s="11" t="str">
        <f>IF('ACT Reading'!B679="","", IF(E679&lt;100, 100, IF(E679&gt;200, 200, E679)))</f>
        <v/>
      </c>
      <c r="G679" s="11" t="str">
        <f t="shared" si="20"/>
        <v/>
      </c>
      <c r="H679" s="11" t="str">
        <f>IF('ACT Reading'!B679="","", IF(G679&lt;100, 100, IF(G679&gt;300, 300, G679)))</f>
        <v/>
      </c>
      <c r="I679" s="11" t="str">
        <f>IF('ACT Reading'!B679="","",'SAT EBRW to CBEST R'!$A$2+'SAT EBRW to CBEST R'!$B$2*D679)</f>
        <v/>
      </c>
      <c r="J679" s="11" t="str">
        <f>IF('ACT Reading'!B679="","", IF(I679&lt;20, 20, IF(I679&gt;80, 80, I679)))</f>
        <v/>
      </c>
    </row>
    <row r="680" spans="1:10" x14ac:dyDescent="0.25">
      <c r="A680" s="11">
        <v>679</v>
      </c>
      <c r="B680" s="30"/>
      <c r="C680" s="25" t="str">
        <f t="shared" si="21"/>
        <v/>
      </c>
      <c r="D680" s="11" t="str">
        <f>IF('ACT Reading'!C680="","",IF('ACT Reading'!C680&lt;'ACT E+R to SAT EBRW'!$A$2,'ACT E+R to SAT EBRW'!$B$2,IF('ACT Reading'!C680&gt;'ACT E+R to SAT EBRW'!A$72,'ACT E+R to SAT EBRW'!B$72,VLOOKUP(C680,'ACT E+R to SAT EBRW'!A:B,2,FALSE))))</f>
        <v/>
      </c>
      <c r="E680" s="11" t="str">
        <f>IF('ACT Reading'!B680="","",interceptACTRtoPCR5712_5713+slopeACTRtoPCR5712_5713*B680)</f>
        <v/>
      </c>
      <c r="F680" s="11" t="str">
        <f>IF('ACT Reading'!B680="","", IF(E680&lt;100, 100, IF(E680&gt;200, 200, E680)))</f>
        <v/>
      </c>
      <c r="G680" s="11" t="str">
        <f t="shared" si="20"/>
        <v/>
      </c>
      <c r="H680" s="11" t="str">
        <f>IF('ACT Reading'!B680="","", IF(G680&lt;100, 100, IF(G680&gt;300, 300, G680)))</f>
        <v/>
      </c>
      <c r="I680" s="11" t="str">
        <f>IF('ACT Reading'!B680="","",'SAT EBRW to CBEST R'!$A$2+'SAT EBRW to CBEST R'!$B$2*D680)</f>
        <v/>
      </c>
      <c r="J680" s="11" t="str">
        <f>IF('ACT Reading'!B680="","", IF(I680&lt;20, 20, IF(I680&gt;80, 80, I680)))</f>
        <v/>
      </c>
    </row>
    <row r="681" spans="1:10" x14ac:dyDescent="0.25">
      <c r="A681" s="11">
        <v>680</v>
      </c>
      <c r="B681" s="30"/>
      <c r="C681" s="25" t="str">
        <f t="shared" si="21"/>
        <v/>
      </c>
      <c r="D681" s="11" t="str">
        <f>IF('ACT Reading'!C681="","",IF('ACT Reading'!C681&lt;'ACT E+R to SAT EBRW'!$A$2,'ACT E+R to SAT EBRW'!$B$2,IF('ACT Reading'!C681&gt;'ACT E+R to SAT EBRW'!A$72,'ACT E+R to SAT EBRW'!B$72,VLOOKUP(C681,'ACT E+R to SAT EBRW'!A:B,2,FALSE))))</f>
        <v/>
      </c>
      <c r="E681" s="11" t="str">
        <f>IF('ACT Reading'!B681="","",interceptACTRtoPCR5712_5713+slopeACTRtoPCR5712_5713*B681)</f>
        <v/>
      </c>
      <c r="F681" s="11" t="str">
        <f>IF('ACT Reading'!B681="","", IF(E681&lt;100, 100, IF(E681&gt;200, 200, E681)))</f>
        <v/>
      </c>
      <c r="G681" s="11" t="str">
        <f t="shared" si="20"/>
        <v/>
      </c>
      <c r="H681" s="11" t="str">
        <f>IF('ACT Reading'!B681="","", IF(G681&lt;100, 100, IF(G681&gt;300, 300, G681)))</f>
        <v/>
      </c>
      <c r="I681" s="11" t="str">
        <f>IF('ACT Reading'!B681="","",'SAT EBRW to CBEST R'!$A$2+'SAT EBRW to CBEST R'!$B$2*D681)</f>
        <v/>
      </c>
      <c r="J681" s="11" t="str">
        <f>IF('ACT Reading'!B681="","", IF(I681&lt;20, 20, IF(I681&gt;80, 80, I681)))</f>
        <v/>
      </c>
    </row>
    <row r="682" spans="1:10" x14ac:dyDescent="0.25">
      <c r="A682" s="11">
        <v>681</v>
      </c>
      <c r="B682" s="30"/>
      <c r="C682" s="25" t="str">
        <f t="shared" si="21"/>
        <v/>
      </c>
      <c r="D682" s="11" t="str">
        <f>IF('ACT Reading'!C682="","",IF('ACT Reading'!C682&lt;'ACT E+R to SAT EBRW'!$A$2,'ACT E+R to SAT EBRW'!$B$2,IF('ACT Reading'!C682&gt;'ACT E+R to SAT EBRW'!A$72,'ACT E+R to SAT EBRW'!B$72,VLOOKUP(C682,'ACT E+R to SAT EBRW'!A:B,2,FALSE))))</f>
        <v/>
      </c>
      <c r="E682" s="11" t="str">
        <f>IF('ACT Reading'!B682="","",interceptACTRtoPCR5712_5713+slopeACTRtoPCR5712_5713*B682)</f>
        <v/>
      </c>
      <c r="F682" s="11" t="str">
        <f>IF('ACT Reading'!B682="","", IF(E682&lt;100, 100, IF(E682&gt;200, 200, E682)))</f>
        <v/>
      </c>
      <c r="G682" s="11" t="str">
        <f t="shared" si="20"/>
        <v/>
      </c>
      <c r="H682" s="11" t="str">
        <f>IF('ACT Reading'!B682="","", IF(G682&lt;100, 100, IF(G682&gt;300, 300, G682)))</f>
        <v/>
      </c>
      <c r="I682" s="11" t="str">
        <f>IF('ACT Reading'!B682="","",'SAT EBRW to CBEST R'!$A$2+'SAT EBRW to CBEST R'!$B$2*D682)</f>
        <v/>
      </c>
      <c r="J682" s="11" t="str">
        <f>IF('ACT Reading'!B682="","", IF(I682&lt;20, 20, IF(I682&gt;80, 80, I682)))</f>
        <v/>
      </c>
    </row>
    <row r="683" spans="1:10" x14ac:dyDescent="0.25">
      <c r="A683" s="11">
        <v>682</v>
      </c>
      <c r="B683" s="30"/>
      <c r="C683" s="25" t="str">
        <f t="shared" si="21"/>
        <v/>
      </c>
      <c r="D683" s="11" t="str">
        <f>IF('ACT Reading'!C683="","",IF('ACT Reading'!C683&lt;'ACT E+R to SAT EBRW'!$A$2,'ACT E+R to SAT EBRW'!$B$2,IF('ACT Reading'!C683&gt;'ACT E+R to SAT EBRW'!A$72,'ACT E+R to SAT EBRW'!B$72,VLOOKUP(C683,'ACT E+R to SAT EBRW'!A:B,2,FALSE))))</f>
        <v/>
      </c>
      <c r="E683" s="11" t="str">
        <f>IF('ACT Reading'!B683="","",interceptACTRtoPCR5712_5713+slopeACTRtoPCR5712_5713*B683)</f>
        <v/>
      </c>
      <c r="F683" s="11" t="str">
        <f>IF('ACT Reading'!B683="","", IF(E683&lt;100, 100, IF(E683&gt;200, 200, E683)))</f>
        <v/>
      </c>
      <c r="G683" s="11" t="str">
        <f t="shared" si="20"/>
        <v/>
      </c>
      <c r="H683" s="11" t="str">
        <f>IF('ACT Reading'!B683="","", IF(G683&lt;100, 100, IF(G683&gt;300, 300, G683)))</f>
        <v/>
      </c>
      <c r="I683" s="11" t="str">
        <f>IF('ACT Reading'!B683="","",'SAT EBRW to CBEST R'!$A$2+'SAT EBRW to CBEST R'!$B$2*D683)</f>
        <v/>
      </c>
      <c r="J683" s="11" t="str">
        <f>IF('ACT Reading'!B683="","", IF(I683&lt;20, 20, IF(I683&gt;80, 80, I683)))</f>
        <v/>
      </c>
    </row>
    <row r="684" spans="1:10" x14ac:dyDescent="0.25">
      <c r="A684" s="11">
        <v>683</v>
      </c>
      <c r="B684" s="30"/>
      <c r="C684" s="25" t="str">
        <f t="shared" si="21"/>
        <v/>
      </c>
      <c r="D684" s="11" t="str">
        <f>IF('ACT Reading'!C684="","",IF('ACT Reading'!C684&lt;'ACT E+R to SAT EBRW'!$A$2,'ACT E+R to SAT EBRW'!$B$2,IF('ACT Reading'!C684&gt;'ACT E+R to SAT EBRW'!A$72,'ACT E+R to SAT EBRW'!B$72,VLOOKUP(C684,'ACT E+R to SAT EBRW'!A:B,2,FALSE))))</f>
        <v/>
      </c>
      <c r="E684" s="11" t="str">
        <f>IF('ACT Reading'!B684="","",interceptACTRtoPCR5712_5713+slopeACTRtoPCR5712_5713*B684)</f>
        <v/>
      </c>
      <c r="F684" s="11" t="str">
        <f>IF('ACT Reading'!B684="","", IF(E684&lt;100, 100, IF(E684&gt;200, 200, E684)))</f>
        <v/>
      </c>
      <c r="G684" s="11" t="str">
        <f t="shared" si="20"/>
        <v/>
      </c>
      <c r="H684" s="11" t="str">
        <f>IF('ACT Reading'!B684="","", IF(G684&lt;100, 100, IF(G684&gt;300, 300, G684)))</f>
        <v/>
      </c>
      <c r="I684" s="11" t="str">
        <f>IF('ACT Reading'!B684="","",'SAT EBRW to CBEST R'!$A$2+'SAT EBRW to CBEST R'!$B$2*D684)</f>
        <v/>
      </c>
      <c r="J684" s="11" t="str">
        <f>IF('ACT Reading'!B684="","", IF(I684&lt;20, 20, IF(I684&gt;80, 80, I684)))</f>
        <v/>
      </c>
    </row>
    <row r="685" spans="1:10" x14ac:dyDescent="0.25">
      <c r="A685" s="11">
        <v>684</v>
      </c>
      <c r="B685" s="30"/>
      <c r="C685" s="25" t="str">
        <f t="shared" si="21"/>
        <v/>
      </c>
      <c r="D685" s="11" t="str">
        <f>IF('ACT Reading'!C685="","",IF('ACT Reading'!C685&lt;'ACT E+R to SAT EBRW'!$A$2,'ACT E+R to SAT EBRW'!$B$2,IF('ACT Reading'!C685&gt;'ACT E+R to SAT EBRW'!A$72,'ACT E+R to SAT EBRW'!B$72,VLOOKUP(C685,'ACT E+R to SAT EBRW'!A:B,2,FALSE))))</f>
        <v/>
      </c>
      <c r="E685" s="11" t="str">
        <f>IF('ACT Reading'!B685="","",interceptACTRtoPCR5712_5713+slopeACTRtoPCR5712_5713*B685)</f>
        <v/>
      </c>
      <c r="F685" s="11" t="str">
        <f>IF('ACT Reading'!B685="","", IF(E685&lt;100, 100, IF(E685&gt;200, 200, E685)))</f>
        <v/>
      </c>
      <c r="G685" s="11" t="str">
        <f t="shared" si="20"/>
        <v/>
      </c>
      <c r="H685" s="11" t="str">
        <f>IF('ACT Reading'!B685="","", IF(G685&lt;100, 100, IF(G685&gt;300, 300, G685)))</f>
        <v/>
      </c>
      <c r="I685" s="11" t="str">
        <f>IF('ACT Reading'!B685="","",'SAT EBRW to CBEST R'!$A$2+'SAT EBRW to CBEST R'!$B$2*D685)</f>
        <v/>
      </c>
      <c r="J685" s="11" t="str">
        <f>IF('ACT Reading'!B685="","", IF(I685&lt;20, 20, IF(I685&gt;80, 80, I685)))</f>
        <v/>
      </c>
    </row>
    <row r="686" spans="1:10" x14ac:dyDescent="0.25">
      <c r="A686" s="11">
        <v>685</v>
      </c>
      <c r="B686" s="30"/>
      <c r="C686" s="25" t="str">
        <f t="shared" si="21"/>
        <v/>
      </c>
      <c r="D686" s="11" t="str">
        <f>IF('ACT Reading'!C686="","",IF('ACT Reading'!C686&lt;'ACT E+R to SAT EBRW'!$A$2,'ACT E+R to SAT EBRW'!$B$2,IF('ACT Reading'!C686&gt;'ACT E+R to SAT EBRW'!A$72,'ACT E+R to SAT EBRW'!B$72,VLOOKUP(C686,'ACT E+R to SAT EBRW'!A:B,2,FALSE))))</f>
        <v/>
      </c>
      <c r="E686" s="11" t="str">
        <f>IF('ACT Reading'!B686="","",interceptACTRtoPCR5712_5713+slopeACTRtoPCR5712_5713*B686)</f>
        <v/>
      </c>
      <c r="F686" s="11" t="str">
        <f>IF('ACT Reading'!B686="","", IF(E686&lt;100, 100, IF(E686&gt;200, 200, E686)))</f>
        <v/>
      </c>
      <c r="G686" s="11" t="str">
        <f t="shared" si="20"/>
        <v/>
      </c>
      <c r="H686" s="11" t="str">
        <f>IF('ACT Reading'!B686="","", IF(G686&lt;100, 100, IF(G686&gt;300, 300, G686)))</f>
        <v/>
      </c>
      <c r="I686" s="11" t="str">
        <f>IF('ACT Reading'!B686="","",'SAT EBRW to CBEST R'!$A$2+'SAT EBRW to CBEST R'!$B$2*D686)</f>
        <v/>
      </c>
      <c r="J686" s="11" t="str">
        <f>IF('ACT Reading'!B686="","", IF(I686&lt;20, 20, IF(I686&gt;80, 80, I686)))</f>
        <v/>
      </c>
    </row>
    <row r="687" spans="1:10" x14ac:dyDescent="0.25">
      <c r="A687" s="11">
        <v>686</v>
      </c>
      <c r="B687" s="30"/>
      <c r="C687" s="25" t="str">
        <f t="shared" si="21"/>
        <v/>
      </c>
      <c r="D687" s="11" t="str">
        <f>IF('ACT Reading'!C687="","",IF('ACT Reading'!C687&lt;'ACT E+R to SAT EBRW'!$A$2,'ACT E+R to SAT EBRW'!$B$2,IF('ACT Reading'!C687&gt;'ACT E+R to SAT EBRW'!A$72,'ACT E+R to SAT EBRW'!B$72,VLOOKUP(C687,'ACT E+R to SAT EBRW'!A:B,2,FALSE))))</f>
        <v/>
      </c>
      <c r="E687" s="11" t="str">
        <f>IF('ACT Reading'!B687="","",interceptACTRtoPCR5712_5713+slopeACTRtoPCR5712_5713*B687)</f>
        <v/>
      </c>
      <c r="F687" s="11" t="str">
        <f>IF('ACT Reading'!B687="","", IF(E687&lt;100, 100, IF(E687&gt;200, 200, E687)))</f>
        <v/>
      </c>
      <c r="G687" s="11" t="str">
        <f t="shared" si="20"/>
        <v/>
      </c>
      <c r="H687" s="11" t="str">
        <f>IF('ACT Reading'!B687="","", IF(G687&lt;100, 100, IF(G687&gt;300, 300, G687)))</f>
        <v/>
      </c>
      <c r="I687" s="11" t="str">
        <f>IF('ACT Reading'!B687="","",'SAT EBRW to CBEST R'!$A$2+'SAT EBRW to CBEST R'!$B$2*D687)</f>
        <v/>
      </c>
      <c r="J687" s="11" t="str">
        <f>IF('ACT Reading'!B687="","", IF(I687&lt;20, 20, IF(I687&gt;80, 80, I687)))</f>
        <v/>
      </c>
    </row>
    <row r="688" spans="1:10" x14ac:dyDescent="0.25">
      <c r="A688" s="11">
        <v>687</v>
      </c>
      <c r="B688" s="30"/>
      <c r="C688" s="25" t="str">
        <f t="shared" si="21"/>
        <v/>
      </c>
      <c r="D688" s="11" t="str">
        <f>IF('ACT Reading'!C688="","",IF('ACT Reading'!C688&lt;'ACT E+R to SAT EBRW'!$A$2,'ACT E+R to SAT EBRW'!$B$2,IF('ACT Reading'!C688&gt;'ACT E+R to SAT EBRW'!A$72,'ACT E+R to SAT EBRW'!B$72,VLOOKUP(C688,'ACT E+R to SAT EBRW'!A:B,2,FALSE))))</f>
        <v/>
      </c>
      <c r="E688" s="11" t="str">
        <f>IF('ACT Reading'!B688="","",interceptACTRtoPCR5712_5713+slopeACTRtoPCR5712_5713*B688)</f>
        <v/>
      </c>
      <c r="F688" s="11" t="str">
        <f>IF('ACT Reading'!B688="","", IF(E688&lt;100, 100, IF(E688&gt;200, 200, E688)))</f>
        <v/>
      </c>
      <c r="G688" s="11" t="str">
        <f t="shared" si="20"/>
        <v/>
      </c>
      <c r="H688" s="11" t="str">
        <f>IF('ACT Reading'!B688="","", IF(G688&lt;100, 100, IF(G688&gt;300, 300, G688)))</f>
        <v/>
      </c>
      <c r="I688" s="11" t="str">
        <f>IF('ACT Reading'!B688="","",'SAT EBRW to CBEST R'!$A$2+'SAT EBRW to CBEST R'!$B$2*D688)</f>
        <v/>
      </c>
      <c r="J688" s="11" t="str">
        <f>IF('ACT Reading'!B688="","", IF(I688&lt;20, 20, IF(I688&gt;80, 80, I688)))</f>
        <v/>
      </c>
    </row>
    <row r="689" spans="1:10" x14ac:dyDescent="0.25">
      <c r="A689" s="11">
        <v>688</v>
      </c>
      <c r="B689" s="30"/>
      <c r="C689" s="25" t="str">
        <f t="shared" si="21"/>
        <v/>
      </c>
      <c r="D689" s="11" t="str">
        <f>IF('ACT Reading'!C689="","",IF('ACT Reading'!C689&lt;'ACT E+R to SAT EBRW'!$A$2,'ACT E+R to SAT EBRW'!$B$2,IF('ACT Reading'!C689&gt;'ACT E+R to SAT EBRW'!A$72,'ACT E+R to SAT EBRW'!B$72,VLOOKUP(C689,'ACT E+R to SAT EBRW'!A:B,2,FALSE))))</f>
        <v/>
      </c>
      <c r="E689" s="11" t="str">
        <f>IF('ACT Reading'!B689="","",interceptACTRtoPCR5712_5713+slopeACTRtoPCR5712_5713*B689)</f>
        <v/>
      </c>
      <c r="F689" s="11" t="str">
        <f>IF('ACT Reading'!B689="","", IF(E689&lt;100, 100, IF(E689&gt;200, 200, E689)))</f>
        <v/>
      </c>
      <c r="G689" s="11" t="str">
        <f t="shared" si="20"/>
        <v/>
      </c>
      <c r="H689" s="11" t="str">
        <f>IF('ACT Reading'!B689="","", IF(G689&lt;100, 100, IF(G689&gt;300, 300, G689)))</f>
        <v/>
      </c>
      <c r="I689" s="11" t="str">
        <f>IF('ACT Reading'!B689="","",'SAT EBRW to CBEST R'!$A$2+'SAT EBRW to CBEST R'!$B$2*D689)</f>
        <v/>
      </c>
      <c r="J689" s="11" t="str">
        <f>IF('ACT Reading'!B689="","", IF(I689&lt;20, 20, IF(I689&gt;80, 80, I689)))</f>
        <v/>
      </c>
    </row>
    <row r="690" spans="1:10" x14ac:dyDescent="0.25">
      <c r="A690" s="11">
        <v>689</v>
      </c>
      <c r="B690" s="30"/>
      <c r="C690" s="25" t="str">
        <f t="shared" si="21"/>
        <v/>
      </c>
      <c r="D690" s="11" t="str">
        <f>IF('ACT Reading'!C690="","",IF('ACT Reading'!C690&lt;'ACT E+R to SAT EBRW'!$A$2,'ACT E+R to SAT EBRW'!$B$2,IF('ACT Reading'!C690&gt;'ACT E+R to SAT EBRW'!A$72,'ACT E+R to SAT EBRW'!B$72,VLOOKUP(C690,'ACT E+R to SAT EBRW'!A:B,2,FALSE))))</f>
        <v/>
      </c>
      <c r="E690" s="11" t="str">
        <f>IF('ACT Reading'!B690="","",interceptACTRtoPCR5712_5713+slopeACTRtoPCR5712_5713*B690)</f>
        <v/>
      </c>
      <c r="F690" s="11" t="str">
        <f>IF('ACT Reading'!B690="","", IF(E690&lt;100, 100, IF(E690&gt;200, 200, E690)))</f>
        <v/>
      </c>
      <c r="G690" s="11" t="str">
        <f t="shared" si="20"/>
        <v/>
      </c>
      <c r="H690" s="11" t="str">
        <f>IF('ACT Reading'!B690="","", IF(G690&lt;100, 100, IF(G690&gt;300, 300, G690)))</f>
        <v/>
      </c>
      <c r="I690" s="11" t="str">
        <f>IF('ACT Reading'!B690="","",'SAT EBRW to CBEST R'!$A$2+'SAT EBRW to CBEST R'!$B$2*D690)</f>
        <v/>
      </c>
      <c r="J690" s="11" t="str">
        <f>IF('ACT Reading'!B690="","", IF(I690&lt;20, 20, IF(I690&gt;80, 80, I690)))</f>
        <v/>
      </c>
    </row>
    <row r="691" spans="1:10" x14ac:dyDescent="0.25">
      <c r="A691" s="11">
        <v>690</v>
      </c>
      <c r="B691" s="30"/>
      <c r="C691" s="25" t="str">
        <f t="shared" si="21"/>
        <v/>
      </c>
      <c r="D691" s="11" t="str">
        <f>IF('ACT Reading'!C691="","",IF('ACT Reading'!C691&lt;'ACT E+R to SAT EBRW'!$A$2,'ACT E+R to SAT EBRW'!$B$2,IF('ACT Reading'!C691&gt;'ACT E+R to SAT EBRW'!A$72,'ACT E+R to SAT EBRW'!B$72,VLOOKUP(C691,'ACT E+R to SAT EBRW'!A:B,2,FALSE))))</f>
        <v/>
      </c>
      <c r="E691" s="11" t="str">
        <f>IF('ACT Reading'!B691="","",interceptACTRtoPCR5712_5713+slopeACTRtoPCR5712_5713*B691)</f>
        <v/>
      </c>
      <c r="F691" s="11" t="str">
        <f>IF('ACT Reading'!B691="","", IF(E691&lt;100, 100, IF(E691&gt;200, 200, E691)))</f>
        <v/>
      </c>
      <c r="G691" s="11" t="str">
        <f t="shared" si="20"/>
        <v/>
      </c>
      <c r="H691" s="11" t="str">
        <f>IF('ACT Reading'!B691="","", IF(G691&lt;100, 100, IF(G691&gt;300, 300, G691)))</f>
        <v/>
      </c>
      <c r="I691" s="11" t="str">
        <f>IF('ACT Reading'!B691="","",'SAT EBRW to CBEST R'!$A$2+'SAT EBRW to CBEST R'!$B$2*D691)</f>
        <v/>
      </c>
      <c r="J691" s="11" t="str">
        <f>IF('ACT Reading'!B691="","", IF(I691&lt;20, 20, IF(I691&gt;80, 80, I691)))</f>
        <v/>
      </c>
    </row>
    <row r="692" spans="1:10" x14ac:dyDescent="0.25">
      <c r="A692" s="11">
        <v>691</v>
      </c>
      <c r="B692" s="30"/>
      <c r="C692" s="25" t="str">
        <f t="shared" si="21"/>
        <v/>
      </c>
      <c r="D692" s="11" t="str">
        <f>IF('ACT Reading'!C692="","",IF('ACT Reading'!C692&lt;'ACT E+R to SAT EBRW'!$A$2,'ACT E+R to SAT EBRW'!$B$2,IF('ACT Reading'!C692&gt;'ACT E+R to SAT EBRW'!A$72,'ACT E+R to SAT EBRW'!B$72,VLOOKUP(C692,'ACT E+R to SAT EBRW'!A:B,2,FALSE))))</f>
        <v/>
      </c>
      <c r="E692" s="11" t="str">
        <f>IF('ACT Reading'!B692="","",interceptACTRtoPCR5712_5713+slopeACTRtoPCR5712_5713*B692)</f>
        <v/>
      </c>
      <c r="F692" s="11" t="str">
        <f>IF('ACT Reading'!B692="","", IF(E692&lt;100, 100, IF(E692&gt;200, 200, E692)))</f>
        <v/>
      </c>
      <c r="G692" s="11" t="str">
        <f t="shared" si="20"/>
        <v/>
      </c>
      <c r="H692" s="11" t="str">
        <f>IF('ACT Reading'!B692="","", IF(G692&lt;100, 100, IF(G692&gt;300, 300, G692)))</f>
        <v/>
      </c>
      <c r="I692" s="11" t="str">
        <f>IF('ACT Reading'!B692="","",'SAT EBRW to CBEST R'!$A$2+'SAT EBRW to CBEST R'!$B$2*D692)</f>
        <v/>
      </c>
      <c r="J692" s="11" t="str">
        <f>IF('ACT Reading'!B692="","", IF(I692&lt;20, 20, IF(I692&gt;80, 80, I692)))</f>
        <v/>
      </c>
    </row>
    <row r="693" spans="1:10" x14ac:dyDescent="0.25">
      <c r="A693" s="11">
        <v>692</v>
      </c>
      <c r="B693" s="30"/>
      <c r="C693" s="25" t="str">
        <f t="shared" si="21"/>
        <v/>
      </c>
      <c r="D693" s="11" t="str">
        <f>IF('ACT Reading'!C693="","",IF('ACT Reading'!C693&lt;'ACT E+R to SAT EBRW'!$A$2,'ACT E+R to SAT EBRW'!$B$2,IF('ACT Reading'!C693&gt;'ACT E+R to SAT EBRW'!A$72,'ACT E+R to SAT EBRW'!B$72,VLOOKUP(C693,'ACT E+R to SAT EBRW'!A:B,2,FALSE))))</f>
        <v/>
      </c>
      <c r="E693" s="11" t="str">
        <f>IF('ACT Reading'!B693="","",interceptACTRtoPCR5712_5713+slopeACTRtoPCR5712_5713*B693)</f>
        <v/>
      </c>
      <c r="F693" s="11" t="str">
        <f>IF('ACT Reading'!B693="","", IF(E693&lt;100, 100, IF(E693&gt;200, 200, E693)))</f>
        <v/>
      </c>
      <c r="G693" s="11" t="str">
        <f t="shared" si="20"/>
        <v/>
      </c>
      <c r="H693" s="11" t="str">
        <f>IF('ACT Reading'!B693="","", IF(G693&lt;100, 100, IF(G693&gt;300, 300, G693)))</f>
        <v/>
      </c>
      <c r="I693" s="11" t="str">
        <f>IF('ACT Reading'!B693="","",'SAT EBRW to CBEST R'!$A$2+'SAT EBRW to CBEST R'!$B$2*D693)</f>
        <v/>
      </c>
      <c r="J693" s="11" t="str">
        <f>IF('ACT Reading'!B693="","", IF(I693&lt;20, 20, IF(I693&gt;80, 80, I693)))</f>
        <v/>
      </c>
    </row>
    <row r="694" spans="1:10" x14ac:dyDescent="0.25">
      <c r="A694" s="11">
        <v>693</v>
      </c>
      <c r="B694" s="30"/>
      <c r="C694" s="25" t="str">
        <f t="shared" si="21"/>
        <v/>
      </c>
      <c r="D694" s="11" t="str">
        <f>IF('ACT Reading'!C694="","",IF('ACT Reading'!C694&lt;'ACT E+R to SAT EBRW'!$A$2,'ACT E+R to SAT EBRW'!$B$2,IF('ACT Reading'!C694&gt;'ACT E+R to SAT EBRW'!A$72,'ACT E+R to SAT EBRW'!B$72,VLOOKUP(C694,'ACT E+R to SAT EBRW'!A:B,2,FALSE))))</f>
        <v/>
      </c>
      <c r="E694" s="11" t="str">
        <f>IF('ACT Reading'!B694="","",interceptACTRtoPCR5712_5713+slopeACTRtoPCR5712_5713*B694)</f>
        <v/>
      </c>
      <c r="F694" s="11" t="str">
        <f>IF('ACT Reading'!B694="","", IF(E694&lt;100, 100, IF(E694&gt;200, 200, E694)))</f>
        <v/>
      </c>
      <c r="G694" s="11" t="str">
        <f t="shared" si="20"/>
        <v/>
      </c>
      <c r="H694" s="11" t="str">
        <f>IF('ACT Reading'!B694="","", IF(G694&lt;100, 100, IF(G694&gt;300, 300, G694)))</f>
        <v/>
      </c>
      <c r="I694" s="11" t="str">
        <f>IF('ACT Reading'!B694="","",'SAT EBRW to CBEST R'!$A$2+'SAT EBRW to CBEST R'!$B$2*D694)</f>
        <v/>
      </c>
      <c r="J694" s="11" t="str">
        <f>IF('ACT Reading'!B694="","", IF(I694&lt;20, 20, IF(I694&gt;80, 80, I694)))</f>
        <v/>
      </c>
    </row>
    <row r="695" spans="1:10" x14ac:dyDescent="0.25">
      <c r="A695" s="11">
        <v>694</v>
      </c>
      <c r="B695" s="30"/>
      <c r="C695" s="25" t="str">
        <f t="shared" si="21"/>
        <v/>
      </c>
      <c r="D695" s="11" t="str">
        <f>IF('ACT Reading'!C695="","",IF('ACT Reading'!C695&lt;'ACT E+R to SAT EBRW'!$A$2,'ACT E+R to SAT EBRW'!$B$2,IF('ACT Reading'!C695&gt;'ACT E+R to SAT EBRW'!A$72,'ACT E+R to SAT EBRW'!B$72,VLOOKUP(C695,'ACT E+R to SAT EBRW'!A:B,2,FALSE))))</f>
        <v/>
      </c>
      <c r="E695" s="11" t="str">
        <f>IF('ACT Reading'!B695="","",interceptACTRtoPCR5712_5713+slopeACTRtoPCR5712_5713*B695)</f>
        <v/>
      </c>
      <c r="F695" s="11" t="str">
        <f>IF('ACT Reading'!B695="","", IF(E695&lt;100, 100, IF(E695&gt;200, 200, E695)))</f>
        <v/>
      </c>
      <c r="G695" s="11" t="str">
        <f t="shared" si="20"/>
        <v/>
      </c>
      <c r="H695" s="11" t="str">
        <f>IF('ACT Reading'!B695="","", IF(G695&lt;100, 100, IF(G695&gt;300, 300, G695)))</f>
        <v/>
      </c>
      <c r="I695" s="11" t="str">
        <f>IF('ACT Reading'!B695="","",'SAT EBRW to CBEST R'!$A$2+'SAT EBRW to CBEST R'!$B$2*D695)</f>
        <v/>
      </c>
      <c r="J695" s="11" t="str">
        <f>IF('ACT Reading'!B695="","", IF(I695&lt;20, 20, IF(I695&gt;80, 80, I695)))</f>
        <v/>
      </c>
    </row>
    <row r="696" spans="1:10" x14ac:dyDescent="0.25">
      <c r="A696" s="11">
        <v>695</v>
      </c>
      <c r="B696" s="30"/>
      <c r="C696" s="25" t="str">
        <f t="shared" si="21"/>
        <v/>
      </c>
      <c r="D696" s="11" t="str">
        <f>IF('ACT Reading'!C696="","",IF('ACT Reading'!C696&lt;'ACT E+R to SAT EBRW'!$A$2,'ACT E+R to SAT EBRW'!$B$2,IF('ACT Reading'!C696&gt;'ACT E+R to SAT EBRW'!A$72,'ACT E+R to SAT EBRW'!B$72,VLOOKUP(C696,'ACT E+R to SAT EBRW'!A:B,2,FALSE))))</f>
        <v/>
      </c>
      <c r="E696" s="11" t="str">
        <f>IF('ACT Reading'!B696="","",interceptACTRtoPCR5712_5713+slopeACTRtoPCR5712_5713*B696)</f>
        <v/>
      </c>
      <c r="F696" s="11" t="str">
        <f>IF('ACT Reading'!B696="","", IF(E696&lt;100, 100, IF(E696&gt;200, 200, E696)))</f>
        <v/>
      </c>
      <c r="G696" s="11" t="str">
        <f t="shared" si="20"/>
        <v/>
      </c>
      <c r="H696" s="11" t="str">
        <f>IF('ACT Reading'!B696="","", IF(G696&lt;100, 100, IF(G696&gt;300, 300, G696)))</f>
        <v/>
      </c>
      <c r="I696" s="11" t="str">
        <f>IF('ACT Reading'!B696="","",'SAT EBRW to CBEST R'!$A$2+'SAT EBRW to CBEST R'!$B$2*D696)</f>
        <v/>
      </c>
      <c r="J696" s="11" t="str">
        <f>IF('ACT Reading'!B696="","", IF(I696&lt;20, 20, IF(I696&gt;80, 80, I696)))</f>
        <v/>
      </c>
    </row>
    <row r="697" spans="1:10" x14ac:dyDescent="0.25">
      <c r="A697" s="11">
        <v>696</v>
      </c>
      <c r="B697" s="30"/>
      <c r="C697" s="25" t="str">
        <f t="shared" si="21"/>
        <v/>
      </c>
      <c r="D697" s="11" t="str">
        <f>IF('ACT Reading'!C697="","",IF('ACT Reading'!C697&lt;'ACT E+R to SAT EBRW'!$A$2,'ACT E+R to SAT EBRW'!$B$2,IF('ACT Reading'!C697&gt;'ACT E+R to SAT EBRW'!A$72,'ACT E+R to SAT EBRW'!B$72,VLOOKUP(C697,'ACT E+R to SAT EBRW'!A:B,2,FALSE))))</f>
        <v/>
      </c>
      <c r="E697" s="11" t="str">
        <f>IF('ACT Reading'!B697="","",interceptACTRtoPCR5712_5713+slopeACTRtoPCR5712_5713*B697)</f>
        <v/>
      </c>
      <c r="F697" s="11" t="str">
        <f>IF('ACT Reading'!B697="","", IF(E697&lt;100, 100, IF(E697&gt;200, 200, E697)))</f>
        <v/>
      </c>
      <c r="G697" s="11" t="str">
        <f t="shared" si="20"/>
        <v/>
      </c>
      <c r="H697" s="11" t="str">
        <f>IF('ACT Reading'!B697="","", IF(G697&lt;100, 100, IF(G697&gt;300, 300, G697)))</f>
        <v/>
      </c>
      <c r="I697" s="11" t="str">
        <f>IF('ACT Reading'!B697="","",'SAT EBRW to CBEST R'!$A$2+'SAT EBRW to CBEST R'!$B$2*D697)</f>
        <v/>
      </c>
      <c r="J697" s="11" t="str">
        <f>IF('ACT Reading'!B697="","", IF(I697&lt;20, 20, IF(I697&gt;80, 80, I697)))</f>
        <v/>
      </c>
    </row>
    <row r="698" spans="1:10" x14ac:dyDescent="0.25">
      <c r="A698" s="11">
        <v>697</v>
      </c>
      <c r="B698" s="30"/>
      <c r="C698" s="25" t="str">
        <f t="shared" si="21"/>
        <v/>
      </c>
      <c r="D698" s="11" t="str">
        <f>IF('ACT Reading'!C698="","",IF('ACT Reading'!C698&lt;'ACT E+R to SAT EBRW'!$A$2,'ACT E+R to SAT EBRW'!$B$2,IF('ACT Reading'!C698&gt;'ACT E+R to SAT EBRW'!A$72,'ACT E+R to SAT EBRW'!B$72,VLOOKUP(C698,'ACT E+R to SAT EBRW'!A:B,2,FALSE))))</f>
        <v/>
      </c>
      <c r="E698" s="11" t="str">
        <f>IF('ACT Reading'!B698="","",interceptACTRtoPCR5712_5713+slopeACTRtoPCR5712_5713*B698)</f>
        <v/>
      </c>
      <c r="F698" s="11" t="str">
        <f>IF('ACT Reading'!B698="","", IF(E698&lt;100, 100, IF(E698&gt;200, 200, E698)))</f>
        <v/>
      </c>
      <c r="G698" s="11" t="str">
        <f t="shared" si="20"/>
        <v/>
      </c>
      <c r="H698" s="11" t="str">
        <f>IF('ACT Reading'!B698="","", IF(G698&lt;100, 100, IF(G698&gt;300, 300, G698)))</f>
        <v/>
      </c>
      <c r="I698" s="11" t="str">
        <f>IF('ACT Reading'!B698="","",'SAT EBRW to CBEST R'!$A$2+'SAT EBRW to CBEST R'!$B$2*D698)</f>
        <v/>
      </c>
      <c r="J698" s="11" t="str">
        <f>IF('ACT Reading'!B698="","", IF(I698&lt;20, 20, IF(I698&gt;80, 80, I698)))</f>
        <v/>
      </c>
    </row>
    <row r="699" spans="1:10" x14ac:dyDescent="0.25">
      <c r="A699" s="11">
        <v>698</v>
      </c>
      <c r="B699" s="30"/>
      <c r="C699" s="25" t="str">
        <f t="shared" si="21"/>
        <v/>
      </c>
      <c r="D699" s="11" t="str">
        <f>IF('ACT Reading'!C699="","",IF('ACT Reading'!C699&lt;'ACT E+R to SAT EBRW'!$A$2,'ACT E+R to SAT EBRW'!$B$2,IF('ACT Reading'!C699&gt;'ACT E+R to SAT EBRW'!A$72,'ACT E+R to SAT EBRW'!B$72,VLOOKUP(C699,'ACT E+R to SAT EBRW'!A:B,2,FALSE))))</f>
        <v/>
      </c>
      <c r="E699" s="11" t="str">
        <f>IF('ACT Reading'!B699="","",interceptACTRtoPCR5712_5713+slopeACTRtoPCR5712_5713*B699)</f>
        <v/>
      </c>
      <c r="F699" s="11" t="str">
        <f>IF('ACT Reading'!B699="","", IF(E699&lt;100, 100, IF(E699&gt;200, 200, E699)))</f>
        <v/>
      </c>
      <c r="G699" s="11" t="str">
        <f t="shared" si="20"/>
        <v/>
      </c>
      <c r="H699" s="11" t="str">
        <f>IF('ACT Reading'!B699="","", IF(G699&lt;100, 100, IF(G699&gt;300, 300, G699)))</f>
        <v/>
      </c>
      <c r="I699" s="11" t="str">
        <f>IF('ACT Reading'!B699="","",'SAT EBRW to CBEST R'!$A$2+'SAT EBRW to CBEST R'!$B$2*D699)</f>
        <v/>
      </c>
      <c r="J699" s="11" t="str">
        <f>IF('ACT Reading'!B699="","", IF(I699&lt;20, 20, IF(I699&gt;80, 80, I699)))</f>
        <v/>
      </c>
    </row>
    <row r="700" spans="1:10" x14ac:dyDescent="0.25">
      <c r="A700" s="11">
        <v>699</v>
      </c>
      <c r="B700" s="30"/>
      <c r="C700" s="25" t="str">
        <f t="shared" si="21"/>
        <v/>
      </c>
      <c r="D700" s="11" t="str">
        <f>IF('ACT Reading'!C700="","",IF('ACT Reading'!C700&lt;'ACT E+R to SAT EBRW'!$A$2,'ACT E+R to SAT EBRW'!$B$2,IF('ACT Reading'!C700&gt;'ACT E+R to SAT EBRW'!A$72,'ACT E+R to SAT EBRW'!B$72,VLOOKUP(C700,'ACT E+R to SAT EBRW'!A:B,2,FALSE))))</f>
        <v/>
      </c>
      <c r="E700" s="11" t="str">
        <f>IF('ACT Reading'!B700="","",interceptACTRtoPCR5712_5713+slopeACTRtoPCR5712_5713*B700)</f>
        <v/>
      </c>
      <c r="F700" s="11" t="str">
        <f>IF('ACT Reading'!B700="","", IF(E700&lt;100, 100, IF(E700&gt;200, 200, E700)))</f>
        <v/>
      </c>
      <c r="G700" s="11" t="str">
        <f t="shared" si="20"/>
        <v/>
      </c>
      <c r="H700" s="11" t="str">
        <f>IF('ACT Reading'!B700="","", IF(G700&lt;100, 100, IF(G700&gt;300, 300, G700)))</f>
        <v/>
      </c>
      <c r="I700" s="11" t="str">
        <f>IF('ACT Reading'!B700="","",'SAT EBRW to CBEST R'!$A$2+'SAT EBRW to CBEST R'!$B$2*D700)</f>
        <v/>
      </c>
      <c r="J700" s="11" t="str">
        <f>IF('ACT Reading'!B700="","", IF(I700&lt;20, 20, IF(I700&gt;80, 80, I700)))</f>
        <v/>
      </c>
    </row>
    <row r="701" spans="1:10" x14ac:dyDescent="0.25">
      <c r="A701" s="11">
        <v>700</v>
      </c>
      <c r="B701" s="30"/>
      <c r="C701" s="25" t="str">
        <f t="shared" si="21"/>
        <v/>
      </c>
      <c r="D701" s="11" t="str">
        <f>IF('ACT Reading'!C701="","",IF('ACT Reading'!C701&lt;'ACT E+R to SAT EBRW'!$A$2,'ACT E+R to SAT EBRW'!$B$2,IF('ACT Reading'!C701&gt;'ACT E+R to SAT EBRW'!A$72,'ACT E+R to SAT EBRW'!B$72,VLOOKUP(C701,'ACT E+R to SAT EBRW'!A:B,2,FALSE))))</f>
        <v/>
      </c>
      <c r="E701" s="11" t="str">
        <f>IF('ACT Reading'!B701="","",interceptACTRtoPCR5712_5713+slopeACTRtoPCR5712_5713*B701)</f>
        <v/>
      </c>
      <c r="F701" s="11" t="str">
        <f>IF('ACT Reading'!B701="","", IF(E701&lt;100, 100, IF(E701&gt;200, 200, E701)))</f>
        <v/>
      </c>
      <c r="G701" s="11" t="str">
        <f t="shared" si="20"/>
        <v/>
      </c>
      <c r="H701" s="11" t="str">
        <f>IF('ACT Reading'!B701="","", IF(G701&lt;100, 100, IF(G701&gt;300, 300, G701)))</f>
        <v/>
      </c>
      <c r="I701" s="11" t="str">
        <f>IF('ACT Reading'!B701="","",'SAT EBRW to CBEST R'!$A$2+'SAT EBRW to CBEST R'!$B$2*D701)</f>
        <v/>
      </c>
      <c r="J701" s="11" t="str">
        <f>IF('ACT Reading'!B701="","", IF(I701&lt;20, 20, IF(I701&gt;80, 80, I701)))</f>
        <v/>
      </c>
    </row>
    <row r="702" spans="1:10" x14ac:dyDescent="0.25">
      <c r="A702" s="11">
        <v>701</v>
      </c>
      <c r="B702" s="30"/>
      <c r="C702" s="25" t="str">
        <f t="shared" si="21"/>
        <v/>
      </c>
      <c r="D702" s="11" t="str">
        <f>IF('ACT Reading'!C702="","",IF('ACT Reading'!C702&lt;'ACT E+R to SAT EBRW'!$A$2,'ACT E+R to SAT EBRW'!$B$2,IF('ACT Reading'!C702&gt;'ACT E+R to SAT EBRW'!A$72,'ACT E+R to SAT EBRW'!B$72,VLOOKUP(C702,'ACT E+R to SAT EBRW'!A:B,2,FALSE))))</f>
        <v/>
      </c>
      <c r="E702" s="11" t="str">
        <f>IF('ACT Reading'!B702="","",interceptACTRtoPCR5712_5713+slopeACTRtoPCR5712_5713*B702)</f>
        <v/>
      </c>
      <c r="F702" s="11" t="str">
        <f>IF('ACT Reading'!B702="","", IF(E702&lt;100, 100, IF(E702&gt;200, 200, E702)))</f>
        <v/>
      </c>
      <c r="G702" s="11" t="str">
        <f t="shared" si="20"/>
        <v/>
      </c>
      <c r="H702" s="11" t="str">
        <f>IF('ACT Reading'!B702="","", IF(G702&lt;100, 100, IF(G702&gt;300, 300, G702)))</f>
        <v/>
      </c>
      <c r="I702" s="11" t="str">
        <f>IF('ACT Reading'!B702="","",'SAT EBRW to CBEST R'!$A$2+'SAT EBRW to CBEST R'!$B$2*D702)</f>
        <v/>
      </c>
      <c r="J702" s="11" t="str">
        <f>IF('ACT Reading'!B702="","", IF(I702&lt;20, 20, IF(I702&gt;80, 80, I702)))</f>
        <v/>
      </c>
    </row>
    <row r="703" spans="1:10" x14ac:dyDescent="0.25">
      <c r="A703" s="11">
        <v>702</v>
      </c>
      <c r="B703" s="30"/>
      <c r="C703" s="25" t="str">
        <f t="shared" si="21"/>
        <v/>
      </c>
      <c r="D703" s="11" t="str">
        <f>IF('ACT Reading'!C703="","",IF('ACT Reading'!C703&lt;'ACT E+R to SAT EBRW'!$A$2,'ACT E+R to SAT EBRW'!$B$2,IF('ACT Reading'!C703&gt;'ACT E+R to SAT EBRW'!A$72,'ACT E+R to SAT EBRW'!B$72,VLOOKUP(C703,'ACT E+R to SAT EBRW'!A:B,2,FALSE))))</f>
        <v/>
      </c>
      <c r="E703" s="11" t="str">
        <f>IF('ACT Reading'!B703="","",interceptACTRtoPCR5712_5713+slopeACTRtoPCR5712_5713*B703)</f>
        <v/>
      </c>
      <c r="F703" s="11" t="str">
        <f>IF('ACT Reading'!B703="","", IF(E703&lt;100, 100, IF(E703&gt;200, 200, E703)))</f>
        <v/>
      </c>
      <c r="G703" s="11" t="str">
        <f t="shared" si="20"/>
        <v/>
      </c>
      <c r="H703" s="11" t="str">
        <f>IF('ACT Reading'!B703="","", IF(G703&lt;100, 100, IF(G703&gt;300, 300, G703)))</f>
        <v/>
      </c>
      <c r="I703" s="11" t="str">
        <f>IF('ACT Reading'!B703="","",'SAT EBRW to CBEST R'!$A$2+'SAT EBRW to CBEST R'!$B$2*D703)</f>
        <v/>
      </c>
      <c r="J703" s="11" t="str">
        <f>IF('ACT Reading'!B703="","", IF(I703&lt;20, 20, IF(I703&gt;80, 80, I703)))</f>
        <v/>
      </c>
    </row>
    <row r="704" spans="1:10" x14ac:dyDescent="0.25">
      <c r="A704" s="11">
        <v>703</v>
      </c>
      <c r="B704" s="30"/>
      <c r="C704" s="25" t="str">
        <f t="shared" si="21"/>
        <v/>
      </c>
      <c r="D704" s="11" t="str">
        <f>IF('ACT Reading'!C704="","",IF('ACT Reading'!C704&lt;'ACT E+R to SAT EBRW'!$A$2,'ACT E+R to SAT EBRW'!$B$2,IF('ACT Reading'!C704&gt;'ACT E+R to SAT EBRW'!A$72,'ACT E+R to SAT EBRW'!B$72,VLOOKUP(C704,'ACT E+R to SAT EBRW'!A:B,2,FALSE))))</f>
        <v/>
      </c>
      <c r="E704" s="11" t="str">
        <f>IF('ACT Reading'!B704="","",interceptACTRtoPCR5712_5713+slopeACTRtoPCR5712_5713*B704)</f>
        <v/>
      </c>
      <c r="F704" s="11" t="str">
        <f>IF('ACT Reading'!B704="","", IF(E704&lt;100, 100, IF(E704&gt;200, 200, E704)))</f>
        <v/>
      </c>
      <c r="G704" s="11" t="str">
        <f t="shared" si="20"/>
        <v/>
      </c>
      <c r="H704" s="11" t="str">
        <f>IF('ACT Reading'!B704="","", IF(G704&lt;100, 100, IF(G704&gt;300, 300, G704)))</f>
        <v/>
      </c>
      <c r="I704" s="11" t="str">
        <f>IF('ACT Reading'!B704="","",'SAT EBRW to CBEST R'!$A$2+'SAT EBRW to CBEST R'!$B$2*D704)</f>
        <v/>
      </c>
      <c r="J704" s="11" t="str">
        <f>IF('ACT Reading'!B704="","", IF(I704&lt;20, 20, IF(I704&gt;80, 80, I704)))</f>
        <v/>
      </c>
    </row>
    <row r="705" spans="1:10" x14ac:dyDescent="0.25">
      <c r="A705" s="11">
        <v>704</v>
      </c>
      <c r="B705" s="30"/>
      <c r="C705" s="25" t="str">
        <f t="shared" si="21"/>
        <v/>
      </c>
      <c r="D705" s="11" t="str">
        <f>IF('ACT Reading'!C705="","",IF('ACT Reading'!C705&lt;'ACT E+R to SAT EBRW'!$A$2,'ACT E+R to SAT EBRW'!$B$2,IF('ACT Reading'!C705&gt;'ACT E+R to SAT EBRW'!A$72,'ACT E+R to SAT EBRW'!B$72,VLOOKUP(C705,'ACT E+R to SAT EBRW'!A:B,2,FALSE))))</f>
        <v/>
      </c>
      <c r="E705" s="11" t="str">
        <f>IF('ACT Reading'!B705="","",interceptACTRtoPCR5712_5713+slopeACTRtoPCR5712_5713*B705)</f>
        <v/>
      </c>
      <c r="F705" s="11" t="str">
        <f>IF('ACT Reading'!B705="","", IF(E705&lt;100, 100, IF(E705&gt;200, 200, E705)))</f>
        <v/>
      </c>
      <c r="G705" s="11" t="str">
        <f t="shared" si="20"/>
        <v/>
      </c>
      <c r="H705" s="11" t="str">
        <f>IF('ACT Reading'!B705="","", IF(G705&lt;100, 100, IF(G705&gt;300, 300, G705)))</f>
        <v/>
      </c>
      <c r="I705" s="11" t="str">
        <f>IF('ACT Reading'!B705="","",'SAT EBRW to CBEST R'!$A$2+'SAT EBRW to CBEST R'!$B$2*D705)</f>
        <v/>
      </c>
      <c r="J705" s="11" t="str">
        <f>IF('ACT Reading'!B705="","", IF(I705&lt;20, 20, IF(I705&gt;80, 80, I705)))</f>
        <v/>
      </c>
    </row>
    <row r="706" spans="1:10" x14ac:dyDescent="0.25">
      <c r="A706" s="11">
        <v>705</v>
      </c>
      <c r="B706" s="30"/>
      <c r="C706" s="25" t="str">
        <f t="shared" si="21"/>
        <v/>
      </c>
      <c r="D706" s="11" t="str">
        <f>IF('ACT Reading'!C706="","",IF('ACT Reading'!C706&lt;'ACT E+R to SAT EBRW'!$A$2,'ACT E+R to SAT EBRW'!$B$2,IF('ACT Reading'!C706&gt;'ACT E+R to SAT EBRW'!A$72,'ACT E+R to SAT EBRW'!B$72,VLOOKUP(C706,'ACT E+R to SAT EBRW'!A:B,2,FALSE))))</f>
        <v/>
      </c>
      <c r="E706" s="11" t="str">
        <f>IF('ACT Reading'!B706="","",interceptACTRtoPCR5712_5713+slopeACTRtoPCR5712_5713*B706)</f>
        <v/>
      </c>
      <c r="F706" s="11" t="str">
        <f>IF('ACT Reading'!B706="","", IF(E706&lt;100, 100, IF(E706&gt;200, 200, E706)))</f>
        <v/>
      </c>
      <c r="G706" s="11" t="str">
        <f t="shared" ref="G706:G769" si="22">IF(B706="","",IF(B706&gt;=19, upperinterceptACTRtoPAAR200_210+B706*upperslopeACTRtoPAAR200_210, lowerinterceptACTRtoPAAR200_210+B706*lowerslopeACTRtoPAAR200_210))</f>
        <v/>
      </c>
      <c r="H706" s="11" t="str">
        <f>IF('ACT Reading'!B706="","", IF(G706&lt;100, 100, IF(G706&gt;300, 300, G706)))</f>
        <v/>
      </c>
      <c r="I706" s="11" t="str">
        <f>IF('ACT Reading'!B706="","",'SAT EBRW to CBEST R'!$A$2+'SAT EBRW to CBEST R'!$B$2*D706)</f>
        <v/>
      </c>
      <c r="J706" s="11" t="str">
        <f>IF('ACT Reading'!B706="","", IF(I706&lt;20, 20, IF(I706&gt;80, 80, I706)))</f>
        <v/>
      </c>
    </row>
    <row r="707" spans="1:10" x14ac:dyDescent="0.25">
      <c r="A707" s="11">
        <v>706</v>
      </c>
      <c r="B707" s="30"/>
      <c r="C707" s="25" t="str">
        <f t="shared" ref="C707:C770" si="23">IF(ISBLANK(B707), "", 2*B707)</f>
        <v/>
      </c>
      <c r="D707" s="11" t="str">
        <f>IF('ACT Reading'!C707="","",IF('ACT Reading'!C707&lt;'ACT E+R to SAT EBRW'!$A$2,'ACT E+R to SAT EBRW'!$B$2,IF('ACT Reading'!C707&gt;'ACT E+R to SAT EBRW'!A$72,'ACT E+R to SAT EBRW'!B$72,VLOOKUP(C707,'ACT E+R to SAT EBRW'!A:B,2,FALSE))))</f>
        <v/>
      </c>
      <c r="E707" s="11" t="str">
        <f>IF('ACT Reading'!B707="","",interceptACTRtoPCR5712_5713+slopeACTRtoPCR5712_5713*B707)</f>
        <v/>
      </c>
      <c r="F707" s="11" t="str">
        <f>IF('ACT Reading'!B707="","", IF(E707&lt;100, 100, IF(E707&gt;200, 200, E707)))</f>
        <v/>
      </c>
      <c r="G707" s="11" t="str">
        <f t="shared" si="22"/>
        <v/>
      </c>
      <c r="H707" s="11" t="str">
        <f>IF('ACT Reading'!B707="","", IF(G707&lt;100, 100, IF(G707&gt;300, 300, G707)))</f>
        <v/>
      </c>
      <c r="I707" s="11" t="str">
        <f>IF('ACT Reading'!B707="","",'SAT EBRW to CBEST R'!$A$2+'SAT EBRW to CBEST R'!$B$2*D707)</f>
        <v/>
      </c>
      <c r="J707" s="11" t="str">
        <f>IF('ACT Reading'!B707="","", IF(I707&lt;20, 20, IF(I707&gt;80, 80, I707)))</f>
        <v/>
      </c>
    </row>
    <row r="708" spans="1:10" x14ac:dyDescent="0.25">
      <c r="A708" s="11">
        <v>707</v>
      </c>
      <c r="B708" s="30"/>
      <c r="C708" s="25" t="str">
        <f t="shared" si="23"/>
        <v/>
      </c>
      <c r="D708" s="11" t="str">
        <f>IF('ACT Reading'!C708="","",IF('ACT Reading'!C708&lt;'ACT E+R to SAT EBRW'!$A$2,'ACT E+R to SAT EBRW'!$B$2,IF('ACT Reading'!C708&gt;'ACT E+R to SAT EBRW'!A$72,'ACT E+R to SAT EBRW'!B$72,VLOOKUP(C708,'ACT E+R to SAT EBRW'!A:B,2,FALSE))))</f>
        <v/>
      </c>
      <c r="E708" s="11" t="str">
        <f>IF('ACT Reading'!B708="","",interceptACTRtoPCR5712_5713+slopeACTRtoPCR5712_5713*B708)</f>
        <v/>
      </c>
      <c r="F708" s="11" t="str">
        <f>IF('ACT Reading'!B708="","", IF(E708&lt;100, 100, IF(E708&gt;200, 200, E708)))</f>
        <v/>
      </c>
      <c r="G708" s="11" t="str">
        <f t="shared" si="22"/>
        <v/>
      </c>
      <c r="H708" s="11" t="str">
        <f>IF('ACT Reading'!B708="","", IF(G708&lt;100, 100, IF(G708&gt;300, 300, G708)))</f>
        <v/>
      </c>
      <c r="I708" s="11" t="str">
        <f>IF('ACT Reading'!B708="","",'SAT EBRW to CBEST R'!$A$2+'SAT EBRW to CBEST R'!$B$2*D708)</f>
        <v/>
      </c>
      <c r="J708" s="11" t="str">
        <f>IF('ACT Reading'!B708="","", IF(I708&lt;20, 20, IF(I708&gt;80, 80, I708)))</f>
        <v/>
      </c>
    </row>
    <row r="709" spans="1:10" x14ac:dyDescent="0.25">
      <c r="A709" s="11">
        <v>708</v>
      </c>
      <c r="B709" s="30"/>
      <c r="C709" s="25" t="str">
        <f t="shared" si="23"/>
        <v/>
      </c>
      <c r="D709" s="11" t="str">
        <f>IF('ACT Reading'!C709="","",IF('ACT Reading'!C709&lt;'ACT E+R to SAT EBRW'!$A$2,'ACT E+R to SAT EBRW'!$B$2,IF('ACT Reading'!C709&gt;'ACT E+R to SAT EBRW'!A$72,'ACT E+R to SAT EBRW'!B$72,VLOOKUP(C709,'ACT E+R to SAT EBRW'!A:B,2,FALSE))))</f>
        <v/>
      </c>
      <c r="E709" s="11" t="str">
        <f>IF('ACT Reading'!B709="","",interceptACTRtoPCR5712_5713+slopeACTRtoPCR5712_5713*B709)</f>
        <v/>
      </c>
      <c r="F709" s="11" t="str">
        <f>IF('ACT Reading'!B709="","", IF(E709&lt;100, 100, IF(E709&gt;200, 200, E709)))</f>
        <v/>
      </c>
      <c r="G709" s="11" t="str">
        <f t="shared" si="22"/>
        <v/>
      </c>
      <c r="H709" s="11" t="str">
        <f>IF('ACT Reading'!B709="","", IF(G709&lt;100, 100, IF(G709&gt;300, 300, G709)))</f>
        <v/>
      </c>
      <c r="I709" s="11" t="str">
        <f>IF('ACT Reading'!B709="","",'SAT EBRW to CBEST R'!$A$2+'SAT EBRW to CBEST R'!$B$2*D709)</f>
        <v/>
      </c>
      <c r="J709" s="11" t="str">
        <f>IF('ACT Reading'!B709="","", IF(I709&lt;20, 20, IF(I709&gt;80, 80, I709)))</f>
        <v/>
      </c>
    </row>
    <row r="710" spans="1:10" x14ac:dyDescent="0.25">
      <c r="A710" s="11">
        <v>709</v>
      </c>
      <c r="B710" s="30"/>
      <c r="C710" s="25" t="str">
        <f t="shared" si="23"/>
        <v/>
      </c>
      <c r="D710" s="11" t="str">
        <f>IF('ACT Reading'!C710="","",IF('ACT Reading'!C710&lt;'ACT E+R to SAT EBRW'!$A$2,'ACT E+R to SAT EBRW'!$B$2,IF('ACT Reading'!C710&gt;'ACT E+R to SAT EBRW'!A$72,'ACT E+R to SAT EBRW'!B$72,VLOOKUP(C710,'ACT E+R to SAT EBRW'!A:B,2,FALSE))))</f>
        <v/>
      </c>
      <c r="E710" s="11" t="str">
        <f>IF('ACT Reading'!B710="","",interceptACTRtoPCR5712_5713+slopeACTRtoPCR5712_5713*B710)</f>
        <v/>
      </c>
      <c r="F710" s="11" t="str">
        <f>IF('ACT Reading'!B710="","", IF(E710&lt;100, 100, IF(E710&gt;200, 200, E710)))</f>
        <v/>
      </c>
      <c r="G710" s="11" t="str">
        <f t="shared" si="22"/>
        <v/>
      </c>
      <c r="H710" s="11" t="str">
        <f>IF('ACT Reading'!B710="","", IF(G710&lt;100, 100, IF(G710&gt;300, 300, G710)))</f>
        <v/>
      </c>
      <c r="I710" s="11" t="str">
        <f>IF('ACT Reading'!B710="","",'SAT EBRW to CBEST R'!$A$2+'SAT EBRW to CBEST R'!$B$2*D710)</f>
        <v/>
      </c>
      <c r="J710" s="11" t="str">
        <f>IF('ACT Reading'!B710="","", IF(I710&lt;20, 20, IF(I710&gt;80, 80, I710)))</f>
        <v/>
      </c>
    </row>
    <row r="711" spans="1:10" x14ac:dyDescent="0.25">
      <c r="A711" s="11">
        <v>710</v>
      </c>
      <c r="B711" s="30"/>
      <c r="C711" s="25" t="str">
        <f t="shared" si="23"/>
        <v/>
      </c>
      <c r="D711" s="11" t="str">
        <f>IF('ACT Reading'!C711="","",IF('ACT Reading'!C711&lt;'ACT E+R to SAT EBRW'!$A$2,'ACT E+R to SAT EBRW'!$B$2,IF('ACT Reading'!C711&gt;'ACT E+R to SAT EBRW'!A$72,'ACT E+R to SAT EBRW'!B$72,VLOOKUP(C711,'ACT E+R to SAT EBRW'!A:B,2,FALSE))))</f>
        <v/>
      </c>
      <c r="E711" s="11" t="str">
        <f>IF('ACT Reading'!B711="","",interceptACTRtoPCR5712_5713+slopeACTRtoPCR5712_5713*B711)</f>
        <v/>
      </c>
      <c r="F711" s="11" t="str">
        <f>IF('ACT Reading'!B711="","", IF(E711&lt;100, 100, IF(E711&gt;200, 200, E711)))</f>
        <v/>
      </c>
      <c r="G711" s="11" t="str">
        <f t="shared" si="22"/>
        <v/>
      </c>
      <c r="H711" s="11" t="str">
        <f>IF('ACT Reading'!B711="","", IF(G711&lt;100, 100, IF(G711&gt;300, 300, G711)))</f>
        <v/>
      </c>
      <c r="I711" s="11" t="str">
        <f>IF('ACT Reading'!B711="","",'SAT EBRW to CBEST R'!$A$2+'SAT EBRW to CBEST R'!$B$2*D711)</f>
        <v/>
      </c>
      <c r="J711" s="11" t="str">
        <f>IF('ACT Reading'!B711="","", IF(I711&lt;20, 20, IF(I711&gt;80, 80, I711)))</f>
        <v/>
      </c>
    </row>
    <row r="712" spans="1:10" x14ac:dyDescent="0.25">
      <c r="A712" s="11">
        <v>711</v>
      </c>
      <c r="B712" s="30"/>
      <c r="C712" s="25" t="str">
        <f t="shared" si="23"/>
        <v/>
      </c>
      <c r="D712" s="11" t="str">
        <f>IF('ACT Reading'!C712="","",IF('ACT Reading'!C712&lt;'ACT E+R to SAT EBRW'!$A$2,'ACT E+R to SAT EBRW'!$B$2,IF('ACT Reading'!C712&gt;'ACT E+R to SAT EBRW'!A$72,'ACT E+R to SAT EBRW'!B$72,VLOOKUP(C712,'ACT E+R to SAT EBRW'!A:B,2,FALSE))))</f>
        <v/>
      </c>
      <c r="E712" s="11" t="str">
        <f>IF('ACT Reading'!B712="","",interceptACTRtoPCR5712_5713+slopeACTRtoPCR5712_5713*B712)</f>
        <v/>
      </c>
      <c r="F712" s="11" t="str">
        <f>IF('ACT Reading'!B712="","", IF(E712&lt;100, 100, IF(E712&gt;200, 200, E712)))</f>
        <v/>
      </c>
      <c r="G712" s="11" t="str">
        <f t="shared" si="22"/>
        <v/>
      </c>
      <c r="H712" s="11" t="str">
        <f>IF('ACT Reading'!B712="","", IF(G712&lt;100, 100, IF(G712&gt;300, 300, G712)))</f>
        <v/>
      </c>
      <c r="I712" s="11" t="str">
        <f>IF('ACT Reading'!B712="","",'SAT EBRW to CBEST R'!$A$2+'SAT EBRW to CBEST R'!$B$2*D712)</f>
        <v/>
      </c>
      <c r="J712" s="11" t="str">
        <f>IF('ACT Reading'!B712="","", IF(I712&lt;20, 20, IF(I712&gt;80, 80, I712)))</f>
        <v/>
      </c>
    </row>
    <row r="713" spans="1:10" x14ac:dyDescent="0.25">
      <c r="A713" s="11">
        <v>712</v>
      </c>
      <c r="B713" s="30"/>
      <c r="C713" s="25" t="str">
        <f t="shared" si="23"/>
        <v/>
      </c>
      <c r="D713" s="11" t="str">
        <f>IF('ACT Reading'!C713="","",IF('ACT Reading'!C713&lt;'ACT E+R to SAT EBRW'!$A$2,'ACT E+R to SAT EBRW'!$B$2,IF('ACT Reading'!C713&gt;'ACT E+R to SAT EBRW'!A$72,'ACT E+R to SAT EBRW'!B$72,VLOOKUP(C713,'ACT E+R to SAT EBRW'!A:B,2,FALSE))))</f>
        <v/>
      </c>
      <c r="E713" s="11" t="str">
        <f>IF('ACT Reading'!B713="","",interceptACTRtoPCR5712_5713+slopeACTRtoPCR5712_5713*B713)</f>
        <v/>
      </c>
      <c r="F713" s="11" t="str">
        <f>IF('ACT Reading'!B713="","", IF(E713&lt;100, 100, IF(E713&gt;200, 200, E713)))</f>
        <v/>
      </c>
      <c r="G713" s="11" t="str">
        <f t="shared" si="22"/>
        <v/>
      </c>
      <c r="H713" s="11" t="str">
        <f>IF('ACT Reading'!B713="","", IF(G713&lt;100, 100, IF(G713&gt;300, 300, G713)))</f>
        <v/>
      </c>
      <c r="I713" s="11" t="str">
        <f>IF('ACT Reading'!B713="","",'SAT EBRW to CBEST R'!$A$2+'SAT EBRW to CBEST R'!$B$2*D713)</f>
        <v/>
      </c>
      <c r="J713" s="11" t="str">
        <f>IF('ACT Reading'!B713="","", IF(I713&lt;20, 20, IF(I713&gt;80, 80, I713)))</f>
        <v/>
      </c>
    </row>
    <row r="714" spans="1:10" x14ac:dyDescent="0.25">
      <c r="A714" s="11">
        <v>713</v>
      </c>
      <c r="B714" s="30"/>
      <c r="C714" s="25" t="str">
        <f t="shared" si="23"/>
        <v/>
      </c>
      <c r="D714" s="11" t="str">
        <f>IF('ACT Reading'!C714="","",IF('ACT Reading'!C714&lt;'ACT E+R to SAT EBRW'!$A$2,'ACT E+R to SAT EBRW'!$B$2,IF('ACT Reading'!C714&gt;'ACT E+R to SAT EBRW'!A$72,'ACT E+R to SAT EBRW'!B$72,VLOOKUP(C714,'ACT E+R to SAT EBRW'!A:B,2,FALSE))))</f>
        <v/>
      </c>
      <c r="E714" s="11" t="str">
        <f>IF('ACT Reading'!B714="","",interceptACTRtoPCR5712_5713+slopeACTRtoPCR5712_5713*B714)</f>
        <v/>
      </c>
      <c r="F714" s="11" t="str">
        <f>IF('ACT Reading'!B714="","", IF(E714&lt;100, 100, IF(E714&gt;200, 200, E714)))</f>
        <v/>
      </c>
      <c r="G714" s="11" t="str">
        <f t="shared" si="22"/>
        <v/>
      </c>
      <c r="H714" s="11" t="str">
        <f>IF('ACT Reading'!B714="","", IF(G714&lt;100, 100, IF(G714&gt;300, 300, G714)))</f>
        <v/>
      </c>
      <c r="I714" s="11" t="str">
        <f>IF('ACT Reading'!B714="","",'SAT EBRW to CBEST R'!$A$2+'SAT EBRW to CBEST R'!$B$2*D714)</f>
        <v/>
      </c>
      <c r="J714" s="11" t="str">
        <f>IF('ACT Reading'!B714="","", IF(I714&lt;20, 20, IF(I714&gt;80, 80, I714)))</f>
        <v/>
      </c>
    </row>
    <row r="715" spans="1:10" x14ac:dyDescent="0.25">
      <c r="A715" s="11">
        <v>714</v>
      </c>
      <c r="B715" s="30"/>
      <c r="C715" s="25" t="str">
        <f t="shared" si="23"/>
        <v/>
      </c>
      <c r="D715" s="11" t="str">
        <f>IF('ACT Reading'!C715="","",IF('ACT Reading'!C715&lt;'ACT E+R to SAT EBRW'!$A$2,'ACT E+R to SAT EBRW'!$B$2,IF('ACT Reading'!C715&gt;'ACT E+R to SAT EBRW'!A$72,'ACT E+R to SAT EBRW'!B$72,VLOOKUP(C715,'ACT E+R to SAT EBRW'!A:B,2,FALSE))))</f>
        <v/>
      </c>
      <c r="E715" s="11" t="str">
        <f>IF('ACT Reading'!B715="","",interceptACTRtoPCR5712_5713+slopeACTRtoPCR5712_5713*B715)</f>
        <v/>
      </c>
      <c r="F715" s="11" t="str">
        <f>IF('ACT Reading'!B715="","", IF(E715&lt;100, 100, IF(E715&gt;200, 200, E715)))</f>
        <v/>
      </c>
      <c r="G715" s="11" t="str">
        <f t="shared" si="22"/>
        <v/>
      </c>
      <c r="H715" s="11" t="str">
        <f>IF('ACT Reading'!B715="","", IF(G715&lt;100, 100, IF(G715&gt;300, 300, G715)))</f>
        <v/>
      </c>
      <c r="I715" s="11" t="str">
        <f>IF('ACT Reading'!B715="","",'SAT EBRW to CBEST R'!$A$2+'SAT EBRW to CBEST R'!$B$2*D715)</f>
        <v/>
      </c>
      <c r="J715" s="11" t="str">
        <f>IF('ACT Reading'!B715="","", IF(I715&lt;20, 20, IF(I715&gt;80, 80, I715)))</f>
        <v/>
      </c>
    </row>
    <row r="716" spans="1:10" x14ac:dyDescent="0.25">
      <c r="A716" s="11">
        <v>715</v>
      </c>
      <c r="B716" s="30"/>
      <c r="C716" s="25" t="str">
        <f t="shared" si="23"/>
        <v/>
      </c>
      <c r="D716" s="11" t="str">
        <f>IF('ACT Reading'!C716="","",IF('ACT Reading'!C716&lt;'ACT E+R to SAT EBRW'!$A$2,'ACT E+R to SAT EBRW'!$B$2,IF('ACT Reading'!C716&gt;'ACT E+R to SAT EBRW'!A$72,'ACT E+R to SAT EBRW'!B$72,VLOOKUP(C716,'ACT E+R to SAT EBRW'!A:B,2,FALSE))))</f>
        <v/>
      </c>
      <c r="E716" s="11" t="str">
        <f>IF('ACT Reading'!B716="","",interceptACTRtoPCR5712_5713+slopeACTRtoPCR5712_5713*B716)</f>
        <v/>
      </c>
      <c r="F716" s="11" t="str">
        <f>IF('ACT Reading'!B716="","", IF(E716&lt;100, 100, IF(E716&gt;200, 200, E716)))</f>
        <v/>
      </c>
      <c r="G716" s="11" t="str">
        <f t="shared" si="22"/>
        <v/>
      </c>
      <c r="H716" s="11" t="str">
        <f>IF('ACT Reading'!B716="","", IF(G716&lt;100, 100, IF(G716&gt;300, 300, G716)))</f>
        <v/>
      </c>
      <c r="I716" s="11" t="str">
        <f>IF('ACT Reading'!B716="","",'SAT EBRW to CBEST R'!$A$2+'SAT EBRW to CBEST R'!$B$2*D716)</f>
        <v/>
      </c>
      <c r="J716" s="11" t="str">
        <f>IF('ACT Reading'!B716="","", IF(I716&lt;20, 20, IF(I716&gt;80, 80, I716)))</f>
        <v/>
      </c>
    </row>
    <row r="717" spans="1:10" x14ac:dyDescent="0.25">
      <c r="A717" s="11">
        <v>716</v>
      </c>
      <c r="B717" s="30"/>
      <c r="C717" s="25" t="str">
        <f t="shared" si="23"/>
        <v/>
      </c>
      <c r="D717" s="11" t="str">
        <f>IF('ACT Reading'!C717="","",IF('ACT Reading'!C717&lt;'ACT E+R to SAT EBRW'!$A$2,'ACT E+R to SAT EBRW'!$B$2,IF('ACT Reading'!C717&gt;'ACT E+R to SAT EBRW'!A$72,'ACT E+R to SAT EBRW'!B$72,VLOOKUP(C717,'ACT E+R to SAT EBRW'!A:B,2,FALSE))))</f>
        <v/>
      </c>
      <c r="E717" s="11" t="str">
        <f>IF('ACT Reading'!B717="","",interceptACTRtoPCR5712_5713+slopeACTRtoPCR5712_5713*B717)</f>
        <v/>
      </c>
      <c r="F717" s="11" t="str">
        <f>IF('ACT Reading'!B717="","", IF(E717&lt;100, 100, IF(E717&gt;200, 200, E717)))</f>
        <v/>
      </c>
      <c r="G717" s="11" t="str">
        <f t="shared" si="22"/>
        <v/>
      </c>
      <c r="H717" s="11" t="str">
        <f>IF('ACT Reading'!B717="","", IF(G717&lt;100, 100, IF(G717&gt;300, 300, G717)))</f>
        <v/>
      </c>
      <c r="I717" s="11" t="str">
        <f>IF('ACT Reading'!B717="","",'SAT EBRW to CBEST R'!$A$2+'SAT EBRW to CBEST R'!$B$2*D717)</f>
        <v/>
      </c>
      <c r="J717" s="11" t="str">
        <f>IF('ACT Reading'!B717="","", IF(I717&lt;20, 20, IF(I717&gt;80, 80, I717)))</f>
        <v/>
      </c>
    </row>
    <row r="718" spans="1:10" x14ac:dyDescent="0.25">
      <c r="A718" s="11">
        <v>717</v>
      </c>
      <c r="B718" s="30"/>
      <c r="C718" s="25" t="str">
        <f t="shared" si="23"/>
        <v/>
      </c>
      <c r="D718" s="11" t="str">
        <f>IF('ACT Reading'!C718="","",IF('ACT Reading'!C718&lt;'ACT E+R to SAT EBRW'!$A$2,'ACT E+R to SAT EBRW'!$B$2,IF('ACT Reading'!C718&gt;'ACT E+R to SAT EBRW'!A$72,'ACT E+R to SAT EBRW'!B$72,VLOOKUP(C718,'ACT E+R to SAT EBRW'!A:B,2,FALSE))))</f>
        <v/>
      </c>
      <c r="E718" s="11" t="str">
        <f>IF('ACT Reading'!B718="","",interceptACTRtoPCR5712_5713+slopeACTRtoPCR5712_5713*B718)</f>
        <v/>
      </c>
      <c r="F718" s="11" t="str">
        <f>IF('ACT Reading'!B718="","", IF(E718&lt;100, 100, IF(E718&gt;200, 200, E718)))</f>
        <v/>
      </c>
      <c r="G718" s="11" t="str">
        <f t="shared" si="22"/>
        <v/>
      </c>
      <c r="H718" s="11" t="str">
        <f>IF('ACT Reading'!B718="","", IF(G718&lt;100, 100, IF(G718&gt;300, 300, G718)))</f>
        <v/>
      </c>
      <c r="I718" s="11" t="str">
        <f>IF('ACT Reading'!B718="","",'SAT EBRW to CBEST R'!$A$2+'SAT EBRW to CBEST R'!$B$2*D718)</f>
        <v/>
      </c>
      <c r="J718" s="11" t="str">
        <f>IF('ACT Reading'!B718="","", IF(I718&lt;20, 20, IF(I718&gt;80, 80, I718)))</f>
        <v/>
      </c>
    </row>
    <row r="719" spans="1:10" x14ac:dyDescent="0.25">
      <c r="A719" s="11">
        <v>718</v>
      </c>
      <c r="B719" s="30"/>
      <c r="C719" s="25" t="str">
        <f t="shared" si="23"/>
        <v/>
      </c>
      <c r="D719" s="11" t="str">
        <f>IF('ACT Reading'!C719="","",IF('ACT Reading'!C719&lt;'ACT E+R to SAT EBRW'!$A$2,'ACT E+R to SAT EBRW'!$B$2,IF('ACT Reading'!C719&gt;'ACT E+R to SAT EBRW'!A$72,'ACT E+R to SAT EBRW'!B$72,VLOOKUP(C719,'ACT E+R to SAT EBRW'!A:B,2,FALSE))))</f>
        <v/>
      </c>
      <c r="E719" s="11" t="str">
        <f>IF('ACT Reading'!B719="","",interceptACTRtoPCR5712_5713+slopeACTRtoPCR5712_5713*B719)</f>
        <v/>
      </c>
      <c r="F719" s="11" t="str">
        <f>IF('ACT Reading'!B719="","", IF(E719&lt;100, 100, IF(E719&gt;200, 200, E719)))</f>
        <v/>
      </c>
      <c r="G719" s="11" t="str">
        <f t="shared" si="22"/>
        <v/>
      </c>
      <c r="H719" s="11" t="str">
        <f>IF('ACT Reading'!B719="","", IF(G719&lt;100, 100, IF(G719&gt;300, 300, G719)))</f>
        <v/>
      </c>
      <c r="I719" s="11" t="str">
        <f>IF('ACT Reading'!B719="","",'SAT EBRW to CBEST R'!$A$2+'SAT EBRW to CBEST R'!$B$2*D719)</f>
        <v/>
      </c>
      <c r="J719" s="11" t="str">
        <f>IF('ACT Reading'!B719="","", IF(I719&lt;20, 20, IF(I719&gt;80, 80, I719)))</f>
        <v/>
      </c>
    </row>
    <row r="720" spans="1:10" x14ac:dyDescent="0.25">
      <c r="A720" s="11">
        <v>719</v>
      </c>
      <c r="B720" s="30"/>
      <c r="C720" s="25" t="str">
        <f t="shared" si="23"/>
        <v/>
      </c>
      <c r="D720" s="11" t="str">
        <f>IF('ACT Reading'!C720="","",IF('ACT Reading'!C720&lt;'ACT E+R to SAT EBRW'!$A$2,'ACT E+R to SAT EBRW'!$B$2,IF('ACT Reading'!C720&gt;'ACT E+R to SAT EBRW'!A$72,'ACT E+R to SAT EBRW'!B$72,VLOOKUP(C720,'ACT E+R to SAT EBRW'!A:B,2,FALSE))))</f>
        <v/>
      </c>
      <c r="E720" s="11" t="str">
        <f>IF('ACT Reading'!B720="","",interceptACTRtoPCR5712_5713+slopeACTRtoPCR5712_5713*B720)</f>
        <v/>
      </c>
      <c r="F720" s="11" t="str">
        <f>IF('ACT Reading'!B720="","", IF(E720&lt;100, 100, IF(E720&gt;200, 200, E720)))</f>
        <v/>
      </c>
      <c r="G720" s="11" t="str">
        <f t="shared" si="22"/>
        <v/>
      </c>
      <c r="H720" s="11" t="str">
        <f>IF('ACT Reading'!B720="","", IF(G720&lt;100, 100, IF(G720&gt;300, 300, G720)))</f>
        <v/>
      </c>
      <c r="I720" s="11" t="str">
        <f>IF('ACT Reading'!B720="","",'SAT EBRW to CBEST R'!$A$2+'SAT EBRW to CBEST R'!$B$2*D720)</f>
        <v/>
      </c>
      <c r="J720" s="11" t="str">
        <f>IF('ACT Reading'!B720="","", IF(I720&lt;20, 20, IF(I720&gt;80, 80, I720)))</f>
        <v/>
      </c>
    </row>
    <row r="721" spans="1:10" x14ac:dyDescent="0.25">
      <c r="A721" s="11">
        <v>720</v>
      </c>
      <c r="B721" s="30"/>
      <c r="C721" s="25" t="str">
        <f t="shared" si="23"/>
        <v/>
      </c>
      <c r="D721" s="11" t="str">
        <f>IF('ACT Reading'!C721="","",IF('ACT Reading'!C721&lt;'ACT E+R to SAT EBRW'!$A$2,'ACT E+R to SAT EBRW'!$B$2,IF('ACT Reading'!C721&gt;'ACT E+R to SAT EBRW'!A$72,'ACT E+R to SAT EBRW'!B$72,VLOOKUP(C721,'ACT E+R to SAT EBRW'!A:B,2,FALSE))))</f>
        <v/>
      </c>
      <c r="E721" s="11" t="str">
        <f>IF('ACT Reading'!B721="","",interceptACTRtoPCR5712_5713+slopeACTRtoPCR5712_5713*B721)</f>
        <v/>
      </c>
      <c r="F721" s="11" t="str">
        <f>IF('ACT Reading'!B721="","", IF(E721&lt;100, 100, IF(E721&gt;200, 200, E721)))</f>
        <v/>
      </c>
      <c r="G721" s="11" t="str">
        <f t="shared" si="22"/>
        <v/>
      </c>
      <c r="H721" s="11" t="str">
        <f>IF('ACT Reading'!B721="","", IF(G721&lt;100, 100, IF(G721&gt;300, 300, G721)))</f>
        <v/>
      </c>
      <c r="I721" s="11" t="str">
        <f>IF('ACT Reading'!B721="","",'SAT EBRW to CBEST R'!$A$2+'SAT EBRW to CBEST R'!$B$2*D721)</f>
        <v/>
      </c>
      <c r="J721" s="11" t="str">
        <f>IF('ACT Reading'!B721="","", IF(I721&lt;20, 20, IF(I721&gt;80, 80, I721)))</f>
        <v/>
      </c>
    </row>
    <row r="722" spans="1:10" x14ac:dyDescent="0.25">
      <c r="A722" s="11">
        <v>721</v>
      </c>
      <c r="B722" s="30"/>
      <c r="C722" s="25" t="str">
        <f t="shared" si="23"/>
        <v/>
      </c>
      <c r="D722" s="11" t="str">
        <f>IF('ACT Reading'!C722="","",IF('ACT Reading'!C722&lt;'ACT E+R to SAT EBRW'!$A$2,'ACT E+R to SAT EBRW'!$B$2,IF('ACT Reading'!C722&gt;'ACT E+R to SAT EBRW'!A$72,'ACT E+R to SAT EBRW'!B$72,VLOOKUP(C722,'ACT E+R to SAT EBRW'!A:B,2,FALSE))))</f>
        <v/>
      </c>
      <c r="E722" s="11" t="str">
        <f>IF('ACT Reading'!B722="","",interceptACTRtoPCR5712_5713+slopeACTRtoPCR5712_5713*B722)</f>
        <v/>
      </c>
      <c r="F722" s="11" t="str">
        <f>IF('ACT Reading'!B722="","", IF(E722&lt;100, 100, IF(E722&gt;200, 200, E722)))</f>
        <v/>
      </c>
      <c r="G722" s="11" t="str">
        <f t="shared" si="22"/>
        <v/>
      </c>
      <c r="H722" s="11" t="str">
        <f>IF('ACT Reading'!B722="","", IF(G722&lt;100, 100, IF(G722&gt;300, 300, G722)))</f>
        <v/>
      </c>
      <c r="I722" s="11" t="str">
        <f>IF('ACT Reading'!B722="","",'SAT EBRW to CBEST R'!$A$2+'SAT EBRW to CBEST R'!$B$2*D722)</f>
        <v/>
      </c>
      <c r="J722" s="11" t="str">
        <f>IF('ACT Reading'!B722="","", IF(I722&lt;20, 20, IF(I722&gt;80, 80, I722)))</f>
        <v/>
      </c>
    </row>
    <row r="723" spans="1:10" x14ac:dyDescent="0.25">
      <c r="A723" s="11">
        <v>722</v>
      </c>
      <c r="B723" s="30"/>
      <c r="C723" s="25" t="str">
        <f t="shared" si="23"/>
        <v/>
      </c>
      <c r="D723" s="11" t="str">
        <f>IF('ACT Reading'!C723="","",IF('ACT Reading'!C723&lt;'ACT E+R to SAT EBRW'!$A$2,'ACT E+R to SAT EBRW'!$B$2,IF('ACT Reading'!C723&gt;'ACT E+R to SAT EBRW'!A$72,'ACT E+R to SAT EBRW'!B$72,VLOOKUP(C723,'ACT E+R to SAT EBRW'!A:B,2,FALSE))))</f>
        <v/>
      </c>
      <c r="E723" s="11" t="str">
        <f>IF('ACT Reading'!B723="","",interceptACTRtoPCR5712_5713+slopeACTRtoPCR5712_5713*B723)</f>
        <v/>
      </c>
      <c r="F723" s="11" t="str">
        <f>IF('ACT Reading'!B723="","", IF(E723&lt;100, 100, IF(E723&gt;200, 200, E723)))</f>
        <v/>
      </c>
      <c r="G723" s="11" t="str">
        <f t="shared" si="22"/>
        <v/>
      </c>
      <c r="H723" s="11" t="str">
        <f>IF('ACT Reading'!B723="","", IF(G723&lt;100, 100, IF(G723&gt;300, 300, G723)))</f>
        <v/>
      </c>
      <c r="I723" s="11" t="str">
        <f>IF('ACT Reading'!B723="","",'SAT EBRW to CBEST R'!$A$2+'SAT EBRW to CBEST R'!$B$2*D723)</f>
        <v/>
      </c>
      <c r="J723" s="11" t="str">
        <f>IF('ACT Reading'!B723="","", IF(I723&lt;20, 20, IF(I723&gt;80, 80, I723)))</f>
        <v/>
      </c>
    </row>
    <row r="724" spans="1:10" x14ac:dyDescent="0.25">
      <c r="A724" s="11">
        <v>723</v>
      </c>
      <c r="B724" s="30"/>
      <c r="C724" s="25" t="str">
        <f t="shared" si="23"/>
        <v/>
      </c>
      <c r="D724" s="11" t="str">
        <f>IF('ACT Reading'!C724="","",IF('ACT Reading'!C724&lt;'ACT E+R to SAT EBRW'!$A$2,'ACT E+R to SAT EBRW'!$B$2,IF('ACT Reading'!C724&gt;'ACT E+R to SAT EBRW'!A$72,'ACT E+R to SAT EBRW'!B$72,VLOOKUP(C724,'ACT E+R to SAT EBRW'!A:B,2,FALSE))))</f>
        <v/>
      </c>
      <c r="E724" s="11" t="str">
        <f>IF('ACT Reading'!B724="","",interceptACTRtoPCR5712_5713+slopeACTRtoPCR5712_5713*B724)</f>
        <v/>
      </c>
      <c r="F724" s="11" t="str">
        <f>IF('ACT Reading'!B724="","", IF(E724&lt;100, 100, IF(E724&gt;200, 200, E724)))</f>
        <v/>
      </c>
      <c r="G724" s="11" t="str">
        <f t="shared" si="22"/>
        <v/>
      </c>
      <c r="H724" s="11" t="str">
        <f>IF('ACT Reading'!B724="","", IF(G724&lt;100, 100, IF(G724&gt;300, 300, G724)))</f>
        <v/>
      </c>
      <c r="I724" s="11" t="str">
        <f>IF('ACT Reading'!B724="","",'SAT EBRW to CBEST R'!$A$2+'SAT EBRW to CBEST R'!$B$2*D724)</f>
        <v/>
      </c>
      <c r="J724" s="11" t="str">
        <f>IF('ACT Reading'!B724="","", IF(I724&lt;20, 20, IF(I724&gt;80, 80, I724)))</f>
        <v/>
      </c>
    </row>
    <row r="725" spans="1:10" x14ac:dyDescent="0.25">
      <c r="A725" s="11">
        <v>724</v>
      </c>
      <c r="B725" s="30"/>
      <c r="C725" s="25" t="str">
        <f t="shared" si="23"/>
        <v/>
      </c>
      <c r="D725" s="11" t="str">
        <f>IF('ACT Reading'!C725="","",IF('ACT Reading'!C725&lt;'ACT E+R to SAT EBRW'!$A$2,'ACT E+R to SAT EBRW'!$B$2,IF('ACT Reading'!C725&gt;'ACT E+R to SAT EBRW'!A$72,'ACT E+R to SAT EBRW'!B$72,VLOOKUP(C725,'ACT E+R to SAT EBRW'!A:B,2,FALSE))))</f>
        <v/>
      </c>
      <c r="E725" s="11" t="str">
        <f>IF('ACT Reading'!B725="","",interceptACTRtoPCR5712_5713+slopeACTRtoPCR5712_5713*B725)</f>
        <v/>
      </c>
      <c r="F725" s="11" t="str">
        <f>IF('ACT Reading'!B725="","", IF(E725&lt;100, 100, IF(E725&gt;200, 200, E725)))</f>
        <v/>
      </c>
      <c r="G725" s="11" t="str">
        <f t="shared" si="22"/>
        <v/>
      </c>
      <c r="H725" s="11" t="str">
        <f>IF('ACT Reading'!B725="","", IF(G725&lt;100, 100, IF(G725&gt;300, 300, G725)))</f>
        <v/>
      </c>
      <c r="I725" s="11" t="str">
        <f>IF('ACT Reading'!B725="","",'SAT EBRW to CBEST R'!$A$2+'SAT EBRW to CBEST R'!$B$2*D725)</f>
        <v/>
      </c>
      <c r="J725" s="11" t="str">
        <f>IF('ACT Reading'!B725="","", IF(I725&lt;20, 20, IF(I725&gt;80, 80, I725)))</f>
        <v/>
      </c>
    </row>
    <row r="726" spans="1:10" x14ac:dyDescent="0.25">
      <c r="A726" s="11">
        <v>725</v>
      </c>
      <c r="B726" s="30"/>
      <c r="C726" s="25" t="str">
        <f t="shared" si="23"/>
        <v/>
      </c>
      <c r="D726" s="11" t="str">
        <f>IF('ACT Reading'!C726="","",IF('ACT Reading'!C726&lt;'ACT E+R to SAT EBRW'!$A$2,'ACT E+R to SAT EBRW'!$B$2,IF('ACT Reading'!C726&gt;'ACT E+R to SAT EBRW'!A$72,'ACT E+R to SAT EBRW'!B$72,VLOOKUP(C726,'ACT E+R to SAT EBRW'!A:B,2,FALSE))))</f>
        <v/>
      </c>
      <c r="E726" s="11" t="str">
        <f>IF('ACT Reading'!B726="","",interceptACTRtoPCR5712_5713+slopeACTRtoPCR5712_5713*B726)</f>
        <v/>
      </c>
      <c r="F726" s="11" t="str">
        <f>IF('ACT Reading'!B726="","", IF(E726&lt;100, 100, IF(E726&gt;200, 200, E726)))</f>
        <v/>
      </c>
      <c r="G726" s="11" t="str">
        <f t="shared" si="22"/>
        <v/>
      </c>
      <c r="H726" s="11" t="str">
        <f>IF('ACT Reading'!B726="","", IF(G726&lt;100, 100, IF(G726&gt;300, 300, G726)))</f>
        <v/>
      </c>
      <c r="I726" s="11" t="str">
        <f>IF('ACT Reading'!B726="","",'SAT EBRW to CBEST R'!$A$2+'SAT EBRW to CBEST R'!$B$2*D726)</f>
        <v/>
      </c>
      <c r="J726" s="11" t="str">
        <f>IF('ACT Reading'!B726="","", IF(I726&lt;20, 20, IF(I726&gt;80, 80, I726)))</f>
        <v/>
      </c>
    </row>
    <row r="727" spans="1:10" x14ac:dyDescent="0.25">
      <c r="A727" s="11">
        <v>726</v>
      </c>
      <c r="B727" s="30"/>
      <c r="C727" s="25" t="str">
        <f t="shared" si="23"/>
        <v/>
      </c>
      <c r="D727" s="11" t="str">
        <f>IF('ACT Reading'!C727="","",IF('ACT Reading'!C727&lt;'ACT E+R to SAT EBRW'!$A$2,'ACT E+R to SAT EBRW'!$B$2,IF('ACT Reading'!C727&gt;'ACT E+R to SAT EBRW'!A$72,'ACT E+R to SAT EBRW'!B$72,VLOOKUP(C727,'ACT E+R to SAT EBRW'!A:B,2,FALSE))))</f>
        <v/>
      </c>
      <c r="E727" s="11" t="str">
        <f>IF('ACT Reading'!B727="","",interceptACTRtoPCR5712_5713+slopeACTRtoPCR5712_5713*B727)</f>
        <v/>
      </c>
      <c r="F727" s="11" t="str">
        <f>IF('ACT Reading'!B727="","", IF(E727&lt;100, 100, IF(E727&gt;200, 200, E727)))</f>
        <v/>
      </c>
      <c r="G727" s="11" t="str">
        <f t="shared" si="22"/>
        <v/>
      </c>
      <c r="H727" s="11" t="str">
        <f>IF('ACT Reading'!B727="","", IF(G727&lt;100, 100, IF(G727&gt;300, 300, G727)))</f>
        <v/>
      </c>
      <c r="I727" s="11" t="str">
        <f>IF('ACT Reading'!B727="","",'SAT EBRW to CBEST R'!$A$2+'SAT EBRW to CBEST R'!$B$2*D727)</f>
        <v/>
      </c>
      <c r="J727" s="11" t="str">
        <f>IF('ACT Reading'!B727="","", IF(I727&lt;20, 20, IF(I727&gt;80, 80, I727)))</f>
        <v/>
      </c>
    </row>
    <row r="728" spans="1:10" x14ac:dyDescent="0.25">
      <c r="A728" s="11">
        <v>727</v>
      </c>
      <c r="B728" s="30"/>
      <c r="C728" s="25" t="str">
        <f t="shared" si="23"/>
        <v/>
      </c>
      <c r="D728" s="11" t="str">
        <f>IF('ACT Reading'!C728="","",IF('ACT Reading'!C728&lt;'ACT E+R to SAT EBRW'!$A$2,'ACT E+R to SAT EBRW'!$B$2,IF('ACT Reading'!C728&gt;'ACT E+R to SAT EBRW'!A$72,'ACT E+R to SAT EBRW'!B$72,VLOOKUP(C728,'ACT E+R to SAT EBRW'!A:B,2,FALSE))))</f>
        <v/>
      </c>
      <c r="E728" s="11" t="str">
        <f>IF('ACT Reading'!B728="","",interceptACTRtoPCR5712_5713+slopeACTRtoPCR5712_5713*B728)</f>
        <v/>
      </c>
      <c r="F728" s="11" t="str">
        <f>IF('ACT Reading'!B728="","", IF(E728&lt;100, 100, IF(E728&gt;200, 200, E728)))</f>
        <v/>
      </c>
      <c r="G728" s="11" t="str">
        <f t="shared" si="22"/>
        <v/>
      </c>
      <c r="H728" s="11" t="str">
        <f>IF('ACT Reading'!B728="","", IF(G728&lt;100, 100, IF(G728&gt;300, 300, G728)))</f>
        <v/>
      </c>
      <c r="I728" s="11" t="str">
        <f>IF('ACT Reading'!B728="","",'SAT EBRW to CBEST R'!$A$2+'SAT EBRW to CBEST R'!$B$2*D728)</f>
        <v/>
      </c>
      <c r="J728" s="11" t="str">
        <f>IF('ACT Reading'!B728="","", IF(I728&lt;20, 20, IF(I728&gt;80, 80, I728)))</f>
        <v/>
      </c>
    </row>
    <row r="729" spans="1:10" x14ac:dyDescent="0.25">
      <c r="A729" s="11">
        <v>728</v>
      </c>
      <c r="B729" s="30"/>
      <c r="C729" s="25" t="str">
        <f t="shared" si="23"/>
        <v/>
      </c>
      <c r="D729" s="11" t="str">
        <f>IF('ACT Reading'!C729="","",IF('ACT Reading'!C729&lt;'ACT E+R to SAT EBRW'!$A$2,'ACT E+R to SAT EBRW'!$B$2,IF('ACT Reading'!C729&gt;'ACT E+R to SAT EBRW'!A$72,'ACT E+R to SAT EBRW'!B$72,VLOOKUP(C729,'ACT E+R to SAT EBRW'!A:B,2,FALSE))))</f>
        <v/>
      </c>
      <c r="E729" s="11" t="str">
        <f>IF('ACT Reading'!B729="","",interceptACTRtoPCR5712_5713+slopeACTRtoPCR5712_5713*B729)</f>
        <v/>
      </c>
      <c r="F729" s="11" t="str">
        <f>IF('ACT Reading'!B729="","", IF(E729&lt;100, 100, IF(E729&gt;200, 200, E729)))</f>
        <v/>
      </c>
      <c r="G729" s="11" t="str">
        <f t="shared" si="22"/>
        <v/>
      </c>
      <c r="H729" s="11" t="str">
        <f>IF('ACT Reading'!B729="","", IF(G729&lt;100, 100, IF(G729&gt;300, 300, G729)))</f>
        <v/>
      </c>
      <c r="I729" s="11" t="str">
        <f>IF('ACT Reading'!B729="","",'SAT EBRW to CBEST R'!$A$2+'SAT EBRW to CBEST R'!$B$2*D729)</f>
        <v/>
      </c>
      <c r="J729" s="11" t="str">
        <f>IF('ACT Reading'!B729="","", IF(I729&lt;20, 20, IF(I729&gt;80, 80, I729)))</f>
        <v/>
      </c>
    </row>
    <row r="730" spans="1:10" x14ac:dyDescent="0.25">
      <c r="A730" s="11">
        <v>729</v>
      </c>
      <c r="B730" s="30"/>
      <c r="C730" s="25" t="str">
        <f t="shared" si="23"/>
        <v/>
      </c>
      <c r="D730" s="11" t="str">
        <f>IF('ACT Reading'!C730="","",IF('ACT Reading'!C730&lt;'ACT E+R to SAT EBRW'!$A$2,'ACT E+R to SAT EBRW'!$B$2,IF('ACT Reading'!C730&gt;'ACT E+R to SAT EBRW'!A$72,'ACT E+R to SAT EBRW'!B$72,VLOOKUP(C730,'ACT E+R to SAT EBRW'!A:B,2,FALSE))))</f>
        <v/>
      </c>
      <c r="E730" s="11" t="str">
        <f>IF('ACT Reading'!B730="","",interceptACTRtoPCR5712_5713+slopeACTRtoPCR5712_5713*B730)</f>
        <v/>
      </c>
      <c r="F730" s="11" t="str">
        <f>IF('ACT Reading'!B730="","", IF(E730&lt;100, 100, IF(E730&gt;200, 200, E730)))</f>
        <v/>
      </c>
      <c r="G730" s="11" t="str">
        <f t="shared" si="22"/>
        <v/>
      </c>
      <c r="H730" s="11" t="str">
        <f>IF('ACT Reading'!B730="","", IF(G730&lt;100, 100, IF(G730&gt;300, 300, G730)))</f>
        <v/>
      </c>
      <c r="I730" s="11" t="str">
        <f>IF('ACT Reading'!B730="","",'SAT EBRW to CBEST R'!$A$2+'SAT EBRW to CBEST R'!$B$2*D730)</f>
        <v/>
      </c>
      <c r="J730" s="11" t="str">
        <f>IF('ACT Reading'!B730="","", IF(I730&lt;20, 20, IF(I730&gt;80, 80, I730)))</f>
        <v/>
      </c>
    </row>
    <row r="731" spans="1:10" x14ac:dyDescent="0.25">
      <c r="A731" s="11">
        <v>730</v>
      </c>
      <c r="B731" s="30"/>
      <c r="C731" s="25" t="str">
        <f t="shared" si="23"/>
        <v/>
      </c>
      <c r="D731" s="11" t="str">
        <f>IF('ACT Reading'!C731="","",IF('ACT Reading'!C731&lt;'ACT E+R to SAT EBRW'!$A$2,'ACT E+R to SAT EBRW'!$B$2,IF('ACT Reading'!C731&gt;'ACT E+R to SAT EBRW'!A$72,'ACT E+R to SAT EBRW'!B$72,VLOOKUP(C731,'ACT E+R to SAT EBRW'!A:B,2,FALSE))))</f>
        <v/>
      </c>
      <c r="E731" s="11" t="str">
        <f>IF('ACT Reading'!B731="","",interceptACTRtoPCR5712_5713+slopeACTRtoPCR5712_5713*B731)</f>
        <v/>
      </c>
      <c r="F731" s="11" t="str">
        <f>IF('ACT Reading'!B731="","", IF(E731&lt;100, 100, IF(E731&gt;200, 200, E731)))</f>
        <v/>
      </c>
      <c r="G731" s="11" t="str">
        <f t="shared" si="22"/>
        <v/>
      </c>
      <c r="H731" s="11" t="str">
        <f>IF('ACT Reading'!B731="","", IF(G731&lt;100, 100, IF(G731&gt;300, 300, G731)))</f>
        <v/>
      </c>
      <c r="I731" s="11" t="str">
        <f>IF('ACT Reading'!B731="","",'SAT EBRW to CBEST R'!$A$2+'SAT EBRW to CBEST R'!$B$2*D731)</f>
        <v/>
      </c>
      <c r="J731" s="11" t="str">
        <f>IF('ACT Reading'!B731="","", IF(I731&lt;20, 20, IF(I731&gt;80, 80, I731)))</f>
        <v/>
      </c>
    </row>
    <row r="732" spans="1:10" x14ac:dyDescent="0.25">
      <c r="A732" s="11">
        <v>731</v>
      </c>
      <c r="B732" s="30"/>
      <c r="C732" s="25" t="str">
        <f t="shared" si="23"/>
        <v/>
      </c>
      <c r="D732" s="11" t="str">
        <f>IF('ACT Reading'!C732="","",IF('ACT Reading'!C732&lt;'ACT E+R to SAT EBRW'!$A$2,'ACT E+R to SAT EBRW'!$B$2,IF('ACT Reading'!C732&gt;'ACT E+R to SAT EBRW'!A$72,'ACT E+R to SAT EBRW'!B$72,VLOOKUP(C732,'ACT E+R to SAT EBRW'!A:B,2,FALSE))))</f>
        <v/>
      </c>
      <c r="E732" s="11" t="str">
        <f>IF('ACT Reading'!B732="","",interceptACTRtoPCR5712_5713+slopeACTRtoPCR5712_5713*B732)</f>
        <v/>
      </c>
      <c r="F732" s="11" t="str">
        <f>IF('ACT Reading'!B732="","", IF(E732&lt;100, 100, IF(E732&gt;200, 200, E732)))</f>
        <v/>
      </c>
      <c r="G732" s="11" t="str">
        <f t="shared" si="22"/>
        <v/>
      </c>
      <c r="H732" s="11" t="str">
        <f>IF('ACT Reading'!B732="","", IF(G732&lt;100, 100, IF(G732&gt;300, 300, G732)))</f>
        <v/>
      </c>
      <c r="I732" s="11" t="str">
        <f>IF('ACT Reading'!B732="","",'SAT EBRW to CBEST R'!$A$2+'SAT EBRW to CBEST R'!$B$2*D732)</f>
        <v/>
      </c>
      <c r="J732" s="11" t="str">
        <f>IF('ACT Reading'!B732="","", IF(I732&lt;20, 20, IF(I732&gt;80, 80, I732)))</f>
        <v/>
      </c>
    </row>
    <row r="733" spans="1:10" x14ac:dyDescent="0.25">
      <c r="A733" s="11">
        <v>732</v>
      </c>
      <c r="B733" s="30"/>
      <c r="C733" s="25" t="str">
        <f t="shared" si="23"/>
        <v/>
      </c>
      <c r="D733" s="11" t="str">
        <f>IF('ACT Reading'!C733="","",IF('ACT Reading'!C733&lt;'ACT E+R to SAT EBRW'!$A$2,'ACT E+R to SAT EBRW'!$B$2,IF('ACT Reading'!C733&gt;'ACT E+R to SAT EBRW'!A$72,'ACT E+R to SAT EBRW'!B$72,VLOOKUP(C733,'ACT E+R to SAT EBRW'!A:B,2,FALSE))))</f>
        <v/>
      </c>
      <c r="E733" s="11" t="str">
        <f>IF('ACT Reading'!B733="","",interceptACTRtoPCR5712_5713+slopeACTRtoPCR5712_5713*B733)</f>
        <v/>
      </c>
      <c r="F733" s="11" t="str">
        <f>IF('ACT Reading'!B733="","", IF(E733&lt;100, 100, IF(E733&gt;200, 200, E733)))</f>
        <v/>
      </c>
      <c r="G733" s="11" t="str">
        <f t="shared" si="22"/>
        <v/>
      </c>
      <c r="H733" s="11" t="str">
        <f>IF('ACT Reading'!B733="","", IF(G733&lt;100, 100, IF(G733&gt;300, 300, G733)))</f>
        <v/>
      </c>
      <c r="I733" s="11" t="str">
        <f>IF('ACT Reading'!B733="","",'SAT EBRW to CBEST R'!$A$2+'SAT EBRW to CBEST R'!$B$2*D733)</f>
        <v/>
      </c>
      <c r="J733" s="11" t="str">
        <f>IF('ACT Reading'!B733="","", IF(I733&lt;20, 20, IF(I733&gt;80, 80, I733)))</f>
        <v/>
      </c>
    </row>
    <row r="734" spans="1:10" x14ac:dyDescent="0.25">
      <c r="A734" s="11">
        <v>733</v>
      </c>
      <c r="B734" s="30"/>
      <c r="C734" s="25" t="str">
        <f t="shared" si="23"/>
        <v/>
      </c>
      <c r="D734" s="11" t="str">
        <f>IF('ACT Reading'!C734="","",IF('ACT Reading'!C734&lt;'ACT E+R to SAT EBRW'!$A$2,'ACT E+R to SAT EBRW'!$B$2,IF('ACT Reading'!C734&gt;'ACT E+R to SAT EBRW'!A$72,'ACT E+R to SAT EBRW'!B$72,VLOOKUP(C734,'ACT E+R to SAT EBRW'!A:B,2,FALSE))))</f>
        <v/>
      </c>
      <c r="E734" s="11" t="str">
        <f>IF('ACT Reading'!B734="","",interceptACTRtoPCR5712_5713+slopeACTRtoPCR5712_5713*B734)</f>
        <v/>
      </c>
      <c r="F734" s="11" t="str">
        <f>IF('ACT Reading'!B734="","", IF(E734&lt;100, 100, IF(E734&gt;200, 200, E734)))</f>
        <v/>
      </c>
      <c r="G734" s="11" t="str">
        <f t="shared" si="22"/>
        <v/>
      </c>
      <c r="H734" s="11" t="str">
        <f>IF('ACT Reading'!B734="","", IF(G734&lt;100, 100, IF(G734&gt;300, 300, G734)))</f>
        <v/>
      </c>
      <c r="I734" s="11" t="str">
        <f>IF('ACT Reading'!B734="","",'SAT EBRW to CBEST R'!$A$2+'SAT EBRW to CBEST R'!$B$2*D734)</f>
        <v/>
      </c>
      <c r="J734" s="11" t="str">
        <f>IF('ACT Reading'!B734="","", IF(I734&lt;20, 20, IF(I734&gt;80, 80, I734)))</f>
        <v/>
      </c>
    </row>
    <row r="735" spans="1:10" x14ac:dyDescent="0.25">
      <c r="A735" s="11">
        <v>734</v>
      </c>
      <c r="B735" s="30"/>
      <c r="C735" s="25" t="str">
        <f t="shared" si="23"/>
        <v/>
      </c>
      <c r="D735" s="11" t="str">
        <f>IF('ACT Reading'!C735="","",IF('ACT Reading'!C735&lt;'ACT E+R to SAT EBRW'!$A$2,'ACT E+R to SAT EBRW'!$B$2,IF('ACT Reading'!C735&gt;'ACT E+R to SAT EBRW'!A$72,'ACT E+R to SAT EBRW'!B$72,VLOOKUP(C735,'ACT E+R to SAT EBRW'!A:B,2,FALSE))))</f>
        <v/>
      </c>
      <c r="E735" s="11" t="str">
        <f>IF('ACT Reading'!B735="","",interceptACTRtoPCR5712_5713+slopeACTRtoPCR5712_5713*B735)</f>
        <v/>
      </c>
      <c r="F735" s="11" t="str">
        <f>IF('ACT Reading'!B735="","", IF(E735&lt;100, 100, IF(E735&gt;200, 200, E735)))</f>
        <v/>
      </c>
      <c r="G735" s="11" t="str">
        <f t="shared" si="22"/>
        <v/>
      </c>
      <c r="H735" s="11" t="str">
        <f>IF('ACT Reading'!B735="","", IF(G735&lt;100, 100, IF(G735&gt;300, 300, G735)))</f>
        <v/>
      </c>
      <c r="I735" s="11" t="str">
        <f>IF('ACT Reading'!B735="","",'SAT EBRW to CBEST R'!$A$2+'SAT EBRW to CBEST R'!$B$2*D735)</f>
        <v/>
      </c>
      <c r="J735" s="11" t="str">
        <f>IF('ACT Reading'!B735="","", IF(I735&lt;20, 20, IF(I735&gt;80, 80, I735)))</f>
        <v/>
      </c>
    </row>
    <row r="736" spans="1:10" x14ac:dyDescent="0.25">
      <c r="A736" s="11">
        <v>735</v>
      </c>
      <c r="B736" s="30"/>
      <c r="C736" s="25" t="str">
        <f t="shared" si="23"/>
        <v/>
      </c>
      <c r="D736" s="11" t="str">
        <f>IF('ACT Reading'!C736="","",IF('ACT Reading'!C736&lt;'ACT E+R to SAT EBRW'!$A$2,'ACT E+R to SAT EBRW'!$B$2,IF('ACT Reading'!C736&gt;'ACT E+R to SAT EBRW'!A$72,'ACT E+R to SAT EBRW'!B$72,VLOOKUP(C736,'ACT E+R to SAT EBRW'!A:B,2,FALSE))))</f>
        <v/>
      </c>
      <c r="E736" s="11" t="str">
        <f>IF('ACT Reading'!B736="","",interceptACTRtoPCR5712_5713+slopeACTRtoPCR5712_5713*B736)</f>
        <v/>
      </c>
      <c r="F736" s="11" t="str">
        <f>IF('ACT Reading'!B736="","", IF(E736&lt;100, 100, IF(E736&gt;200, 200, E736)))</f>
        <v/>
      </c>
      <c r="G736" s="11" t="str">
        <f t="shared" si="22"/>
        <v/>
      </c>
      <c r="H736" s="11" t="str">
        <f>IF('ACT Reading'!B736="","", IF(G736&lt;100, 100, IF(G736&gt;300, 300, G736)))</f>
        <v/>
      </c>
      <c r="I736" s="11" t="str">
        <f>IF('ACT Reading'!B736="","",'SAT EBRW to CBEST R'!$A$2+'SAT EBRW to CBEST R'!$B$2*D736)</f>
        <v/>
      </c>
      <c r="J736" s="11" t="str">
        <f>IF('ACT Reading'!B736="","", IF(I736&lt;20, 20, IF(I736&gt;80, 80, I736)))</f>
        <v/>
      </c>
    </row>
    <row r="737" spans="1:10" x14ac:dyDescent="0.25">
      <c r="A737" s="11">
        <v>736</v>
      </c>
      <c r="B737" s="30"/>
      <c r="C737" s="25" t="str">
        <f t="shared" si="23"/>
        <v/>
      </c>
      <c r="D737" s="11" t="str">
        <f>IF('ACT Reading'!C737="","",IF('ACT Reading'!C737&lt;'ACT E+R to SAT EBRW'!$A$2,'ACT E+R to SAT EBRW'!$B$2,IF('ACT Reading'!C737&gt;'ACT E+R to SAT EBRW'!A$72,'ACT E+R to SAT EBRW'!B$72,VLOOKUP(C737,'ACT E+R to SAT EBRW'!A:B,2,FALSE))))</f>
        <v/>
      </c>
      <c r="E737" s="11" t="str">
        <f>IF('ACT Reading'!B737="","",interceptACTRtoPCR5712_5713+slopeACTRtoPCR5712_5713*B737)</f>
        <v/>
      </c>
      <c r="F737" s="11" t="str">
        <f>IF('ACT Reading'!B737="","", IF(E737&lt;100, 100, IF(E737&gt;200, 200, E737)))</f>
        <v/>
      </c>
      <c r="G737" s="11" t="str">
        <f t="shared" si="22"/>
        <v/>
      </c>
      <c r="H737" s="11" t="str">
        <f>IF('ACT Reading'!B737="","", IF(G737&lt;100, 100, IF(G737&gt;300, 300, G737)))</f>
        <v/>
      </c>
      <c r="I737" s="11" t="str">
        <f>IF('ACT Reading'!B737="","",'SAT EBRW to CBEST R'!$A$2+'SAT EBRW to CBEST R'!$B$2*D737)</f>
        <v/>
      </c>
      <c r="J737" s="11" t="str">
        <f>IF('ACT Reading'!B737="","", IF(I737&lt;20, 20, IF(I737&gt;80, 80, I737)))</f>
        <v/>
      </c>
    </row>
    <row r="738" spans="1:10" x14ac:dyDescent="0.25">
      <c r="A738" s="11">
        <v>737</v>
      </c>
      <c r="B738" s="30"/>
      <c r="C738" s="25" t="str">
        <f t="shared" si="23"/>
        <v/>
      </c>
      <c r="D738" s="11" t="str">
        <f>IF('ACT Reading'!C738="","",IF('ACT Reading'!C738&lt;'ACT E+R to SAT EBRW'!$A$2,'ACT E+R to SAT EBRW'!$B$2,IF('ACT Reading'!C738&gt;'ACT E+R to SAT EBRW'!A$72,'ACT E+R to SAT EBRW'!B$72,VLOOKUP(C738,'ACT E+R to SAT EBRW'!A:B,2,FALSE))))</f>
        <v/>
      </c>
      <c r="E738" s="11" t="str">
        <f>IF('ACT Reading'!B738="","",interceptACTRtoPCR5712_5713+slopeACTRtoPCR5712_5713*B738)</f>
        <v/>
      </c>
      <c r="F738" s="11" t="str">
        <f>IF('ACT Reading'!B738="","", IF(E738&lt;100, 100, IF(E738&gt;200, 200, E738)))</f>
        <v/>
      </c>
      <c r="G738" s="11" t="str">
        <f t="shared" si="22"/>
        <v/>
      </c>
      <c r="H738" s="11" t="str">
        <f>IF('ACT Reading'!B738="","", IF(G738&lt;100, 100, IF(G738&gt;300, 300, G738)))</f>
        <v/>
      </c>
      <c r="I738" s="11" t="str">
        <f>IF('ACT Reading'!B738="","",'SAT EBRW to CBEST R'!$A$2+'SAT EBRW to CBEST R'!$B$2*D738)</f>
        <v/>
      </c>
      <c r="J738" s="11" t="str">
        <f>IF('ACT Reading'!B738="","", IF(I738&lt;20, 20, IF(I738&gt;80, 80, I738)))</f>
        <v/>
      </c>
    </row>
    <row r="739" spans="1:10" x14ac:dyDescent="0.25">
      <c r="A739" s="11">
        <v>738</v>
      </c>
      <c r="B739" s="30"/>
      <c r="C739" s="25" t="str">
        <f t="shared" si="23"/>
        <v/>
      </c>
      <c r="D739" s="11" t="str">
        <f>IF('ACT Reading'!C739="","",IF('ACT Reading'!C739&lt;'ACT E+R to SAT EBRW'!$A$2,'ACT E+R to SAT EBRW'!$B$2,IF('ACT Reading'!C739&gt;'ACT E+R to SAT EBRW'!A$72,'ACT E+R to SAT EBRW'!B$72,VLOOKUP(C739,'ACT E+R to SAT EBRW'!A:B,2,FALSE))))</f>
        <v/>
      </c>
      <c r="E739" s="11" t="str">
        <f>IF('ACT Reading'!B739="","",interceptACTRtoPCR5712_5713+slopeACTRtoPCR5712_5713*B739)</f>
        <v/>
      </c>
      <c r="F739" s="11" t="str">
        <f>IF('ACT Reading'!B739="","", IF(E739&lt;100, 100, IF(E739&gt;200, 200, E739)))</f>
        <v/>
      </c>
      <c r="G739" s="11" t="str">
        <f t="shared" si="22"/>
        <v/>
      </c>
      <c r="H739" s="11" t="str">
        <f>IF('ACT Reading'!B739="","", IF(G739&lt;100, 100, IF(G739&gt;300, 300, G739)))</f>
        <v/>
      </c>
      <c r="I739" s="11" t="str">
        <f>IF('ACT Reading'!B739="","",'SAT EBRW to CBEST R'!$A$2+'SAT EBRW to CBEST R'!$B$2*D739)</f>
        <v/>
      </c>
      <c r="J739" s="11" t="str">
        <f>IF('ACT Reading'!B739="","", IF(I739&lt;20, 20, IF(I739&gt;80, 80, I739)))</f>
        <v/>
      </c>
    </row>
    <row r="740" spans="1:10" x14ac:dyDescent="0.25">
      <c r="A740" s="11">
        <v>739</v>
      </c>
      <c r="B740" s="30"/>
      <c r="C740" s="25" t="str">
        <f t="shared" si="23"/>
        <v/>
      </c>
      <c r="D740" s="11" t="str">
        <f>IF('ACT Reading'!C740="","",IF('ACT Reading'!C740&lt;'ACT E+R to SAT EBRW'!$A$2,'ACT E+R to SAT EBRW'!$B$2,IF('ACT Reading'!C740&gt;'ACT E+R to SAT EBRW'!A$72,'ACT E+R to SAT EBRW'!B$72,VLOOKUP(C740,'ACT E+R to SAT EBRW'!A:B,2,FALSE))))</f>
        <v/>
      </c>
      <c r="E740" s="11" t="str">
        <f>IF('ACT Reading'!B740="","",interceptACTRtoPCR5712_5713+slopeACTRtoPCR5712_5713*B740)</f>
        <v/>
      </c>
      <c r="F740" s="11" t="str">
        <f>IF('ACT Reading'!B740="","", IF(E740&lt;100, 100, IF(E740&gt;200, 200, E740)))</f>
        <v/>
      </c>
      <c r="G740" s="11" t="str">
        <f t="shared" si="22"/>
        <v/>
      </c>
      <c r="H740" s="11" t="str">
        <f>IF('ACT Reading'!B740="","", IF(G740&lt;100, 100, IF(G740&gt;300, 300, G740)))</f>
        <v/>
      </c>
      <c r="I740" s="11" t="str">
        <f>IF('ACT Reading'!B740="","",'SAT EBRW to CBEST R'!$A$2+'SAT EBRW to CBEST R'!$B$2*D740)</f>
        <v/>
      </c>
      <c r="J740" s="11" t="str">
        <f>IF('ACT Reading'!B740="","", IF(I740&lt;20, 20, IF(I740&gt;80, 80, I740)))</f>
        <v/>
      </c>
    </row>
    <row r="741" spans="1:10" x14ac:dyDescent="0.25">
      <c r="A741" s="11">
        <v>740</v>
      </c>
      <c r="B741" s="30"/>
      <c r="C741" s="25" t="str">
        <f t="shared" si="23"/>
        <v/>
      </c>
      <c r="D741" s="11" t="str">
        <f>IF('ACT Reading'!C741="","",IF('ACT Reading'!C741&lt;'ACT E+R to SAT EBRW'!$A$2,'ACT E+R to SAT EBRW'!$B$2,IF('ACT Reading'!C741&gt;'ACT E+R to SAT EBRW'!A$72,'ACT E+R to SAT EBRW'!B$72,VLOOKUP(C741,'ACT E+R to SAT EBRW'!A:B,2,FALSE))))</f>
        <v/>
      </c>
      <c r="E741" s="11" t="str">
        <f>IF('ACT Reading'!B741="","",interceptACTRtoPCR5712_5713+slopeACTRtoPCR5712_5713*B741)</f>
        <v/>
      </c>
      <c r="F741" s="11" t="str">
        <f>IF('ACT Reading'!B741="","", IF(E741&lt;100, 100, IF(E741&gt;200, 200, E741)))</f>
        <v/>
      </c>
      <c r="G741" s="11" t="str">
        <f t="shared" si="22"/>
        <v/>
      </c>
      <c r="H741" s="11" t="str">
        <f>IF('ACT Reading'!B741="","", IF(G741&lt;100, 100, IF(G741&gt;300, 300, G741)))</f>
        <v/>
      </c>
      <c r="I741" s="11" t="str">
        <f>IF('ACT Reading'!B741="","",'SAT EBRW to CBEST R'!$A$2+'SAT EBRW to CBEST R'!$B$2*D741)</f>
        <v/>
      </c>
      <c r="J741" s="11" t="str">
        <f>IF('ACT Reading'!B741="","", IF(I741&lt;20, 20, IF(I741&gt;80, 80, I741)))</f>
        <v/>
      </c>
    </row>
    <row r="742" spans="1:10" x14ac:dyDescent="0.25">
      <c r="A742" s="11">
        <v>741</v>
      </c>
      <c r="B742" s="30"/>
      <c r="C742" s="25" t="str">
        <f t="shared" si="23"/>
        <v/>
      </c>
      <c r="D742" s="11" t="str">
        <f>IF('ACT Reading'!C742="","",IF('ACT Reading'!C742&lt;'ACT E+R to SAT EBRW'!$A$2,'ACT E+R to SAT EBRW'!$B$2,IF('ACT Reading'!C742&gt;'ACT E+R to SAT EBRW'!A$72,'ACT E+R to SAT EBRW'!B$72,VLOOKUP(C742,'ACT E+R to SAT EBRW'!A:B,2,FALSE))))</f>
        <v/>
      </c>
      <c r="E742" s="11" t="str">
        <f>IF('ACT Reading'!B742="","",interceptACTRtoPCR5712_5713+slopeACTRtoPCR5712_5713*B742)</f>
        <v/>
      </c>
      <c r="F742" s="11" t="str">
        <f>IF('ACT Reading'!B742="","", IF(E742&lt;100, 100, IF(E742&gt;200, 200, E742)))</f>
        <v/>
      </c>
      <c r="G742" s="11" t="str">
        <f t="shared" si="22"/>
        <v/>
      </c>
      <c r="H742" s="11" t="str">
        <f>IF('ACT Reading'!B742="","", IF(G742&lt;100, 100, IF(G742&gt;300, 300, G742)))</f>
        <v/>
      </c>
      <c r="I742" s="11" t="str">
        <f>IF('ACT Reading'!B742="","",'SAT EBRW to CBEST R'!$A$2+'SAT EBRW to CBEST R'!$B$2*D742)</f>
        <v/>
      </c>
      <c r="J742" s="11" t="str">
        <f>IF('ACT Reading'!B742="","", IF(I742&lt;20, 20, IF(I742&gt;80, 80, I742)))</f>
        <v/>
      </c>
    </row>
    <row r="743" spans="1:10" x14ac:dyDescent="0.25">
      <c r="A743" s="11">
        <v>742</v>
      </c>
      <c r="B743" s="30"/>
      <c r="C743" s="25" t="str">
        <f t="shared" si="23"/>
        <v/>
      </c>
      <c r="D743" s="11" t="str">
        <f>IF('ACT Reading'!C743="","",IF('ACT Reading'!C743&lt;'ACT E+R to SAT EBRW'!$A$2,'ACT E+R to SAT EBRW'!$B$2,IF('ACT Reading'!C743&gt;'ACT E+R to SAT EBRW'!A$72,'ACT E+R to SAT EBRW'!B$72,VLOOKUP(C743,'ACT E+R to SAT EBRW'!A:B,2,FALSE))))</f>
        <v/>
      </c>
      <c r="E743" s="11" t="str">
        <f>IF('ACT Reading'!B743="","",interceptACTRtoPCR5712_5713+slopeACTRtoPCR5712_5713*B743)</f>
        <v/>
      </c>
      <c r="F743" s="11" t="str">
        <f>IF('ACT Reading'!B743="","", IF(E743&lt;100, 100, IF(E743&gt;200, 200, E743)))</f>
        <v/>
      </c>
      <c r="G743" s="11" t="str">
        <f t="shared" si="22"/>
        <v/>
      </c>
      <c r="H743" s="11" t="str">
        <f>IF('ACT Reading'!B743="","", IF(G743&lt;100, 100, IF(G743&gt;300, 300, G743)))</f>
        <v/>
      </c>
      <c r="I743" s="11" t="str">
        <f>IF('ACT Reading'!B743="","",'SAT EBRW to CBEST R'!$A$2+'SAT EBRW to CBEST R'!$B$2*D743)</f>
        <v/>
      </c>
      <c r="J743" s="11" t="str">
        <f>IF('ACT Reading'!B743="","", IF(I743&lt;20, 20, IF(I743&gt;80, 80, I743)))</f>
        <v/>
      </c>
    </row>
    <row r="744" spans="1:10" x14ac:dyDescent="0.25">
      <c r="A744" s="11">
        <v>743</v>
      </c>
      <c r="B744" s="30"/>
      <c r="C744" s="25" t="str">
        <f t="shared" si="23"/>
        <v/>
      </c>
      <c r="D744" s="11" t="str">
        <f>IF('ACT Reading'!C744="","",IF('ACT Reading'!C744&lt;'ACT E+R to SAT EBRW'!$A$2,'ACT E+R to SAT EBRW'!$B$2,IF('ACT Reading'!C744&gt;'ACT E+R to SAT EBRW'!A$72,'ACT E+R to SAT EBRW'!B$72,VLOOKUP(C744,'ACT E+R to SAT EBRW'!A:B,2,FALSE))))</f>
        <v/>
      </c>
      <c r="E744" s="11" t="str">
        <f>IF('ACT Reading'!B744="","",interceptACTRtoPCR5712_5713+slopeACTRtoPCR5712_5713*B744)</f>
        <v/>
      </c>
      <c r="F744" s="11" t="str">
        <f>IF('ACT Reading'!B744="","", IF(E744&lt;100, 100, IF(E744&gt;200, 200, E744)))</f>
        <v/>
      </c>
      <c r="G744" s="11" t="str">
        <f t="shared" si="22"/>
        <v/>
      </c>
      <c r="H744" s="11" t="str">
        <f>IF('ACT Reading'!B744="","", IF(G744&lt;100, 100, IF(G744&gt;300, 300, G744)))</f>
        <v/>
      </c>
      <c r="I744" s="11" t="str">
        <f>IF('ACT Reading'!B744="","",'SAT EBRW to CBEST R'!$A$2+'SAT EBRW to CBEST R'!$B$2*D744)</f>
        <v/>
      </c>
      <c r="J744" s="11" t="str">
        <f>IF('ACT Reading'!B744="","", IF(I744&lt;20, 20, IF(I744&gt;80, 80, I744)))</f>
        <v/>
      </c>
    </row>
    <row r="745" spans="1:10" x14ac:dyDescent="0.25">
      <c r="A745" s="11">
        <v>744</v>
      </c>
      <c r="B745" s="30"/>
      <c r="C745" s="25" t="str">
        <f t="shared" si="23"/>
        <v/>
      </c>
      <c r="D745" s="11" t="str">
        <f>IF('ACT Reading'!C745="","",IF('ACT Reading'!C745&lt;'ACT E+R to SAT EBRW'!$A$2,'ACT E+R to SAT EBRW'!$B$2,IF('ACT Reading'!C745&gt;'ACT E+R to SAT EBRW'!A$72,'ACT E+R to SAT EBRW'!B$72,VLOOKUP(C745,'ACT E+R to SAT EBRW'!A:B,2,FALSE))))</f>
        <v/>
      </c>
      <c r="E745" s="11" t="str">
        <f>IF('ACT Reading'!B745="","",interceptACTRtoPCR5712_5713+slopeACTRtoPCR5712_5713*B745)</f>
        <v/>
      </c>
      <c r="F745" s="11" t="str">
        <f>IF('ACT Reading'!B745="","", IF(E745&lt;100, 100, IF(E745&gt;200, 200, E745)))</f>
        <v/>
      </c>
      <c r="G745" s="11" t="str">
        <f t="shared" si="22"/>
        <v/>
      </c>
      <c r="H745" s="11" t="str">
        <f>IF('ACT Reading'!B745="","", IF(G745&lt;100, 100, IF(G745&gt;300, 300, G745)))</f>
        <v/>
      </c>
      <c r="I745" s="11" t="str">
        <f>IF('ACT Reading'!B745="","",'SAT EBRW to CBEST R'!$A$2+'SAT EBRW to CBEST R'!$B$2*D745)</f>
        <v/>
      </c>
      <c r="J745" s="11" t="str">
        <f>IF('ACT Reading'!B745="","", IF(I745&lt;20, 20, IF(I745&gt;80, 80, I745)))</f>
        <v/>
      </c>
    </row>
    <row r="746" spans="1:10" x14ac:dyDescent="0.25">
      <c r="A746" s="11">
        <v>745</v>
      </c>
      <c r="B746" s="30"/>
      <c r="C746" s="25" t="str">
        <f t="shared" si="23"/>
        <v/>
      </c>
      <c r="D746" s="11" t="str">
        <f>IF('ACT Reading'!C746="","",IF('ACT Reading'!C746&lt;'ACT E+R to SAT EBRW'!$A$2,'ACT E+R to SAT EBRW'!$B$2,IF('ACT Reading'!C746&gt;'ACT E+R to SAT EBRW'!A$72,'ACT E+R to SAT EBRW'!B$72,VLOOKUP(C746,'ACT E+R to SAT EBRW'!A:B,2,FALSE))))</f>
        <v/>
      </c>
      <c r="E746" s="11" t="str">
        <f>IF('ACT Reading'!B746="","",interceptACTRtoPCR5712_5713+slopeACTRtoPCR5712_5713*B746)</f>
        <v/>
      </c>
      <c r="F746" s="11" t="str">
        <f>IF('ACT Reading'!B746="","", IF(E746&lt;100, 100, IF(E746&gt;200, 200, E746)))</f>
        <v/>
      </c>
      <c r="G746" s="11" t="str">
        <f t="shared" si="22"/>
        <v/>
      </c>
      <c r="H746" s="11" t="str">
        <f>IF('ACT Reading'!B746="","", IF(G746&lt;100, 100, IF(G746&gt;300, 300, G746)))</f>
        <v/>
      </c>
      <c r="I746" s="11" t="str">
        <f>IF('ACT Reading'!B746="","",'SAT EBRW to CBEST R'!$A$2+'SAT EBRW to CBEST R'!$B$2*D746)</f>
        <v/>
      </c>
      <c r="J746" s="11" t="str">
        <f>IF('ACT Reading'!B746="","", IF(I746&lt;20, 20, IF(I746&gt;80, 80, I746)))</f>
        <v/>
      </c>
    </row>
    <row r="747" spans="1:10" x14ac:dyDescent="0.25">
      <c r="A747" s="11">
        <v>746</v>
      </c>
      <c r="B747" s="30"/>
      <c r="C747" s="25" t="str">
        <f t="shared" si="23"/>
        <v/>
      </c>
      <c r="D747" s="11" t="str">
        <f>IF('ACT Reading'!C747="","",IF('ACT Reading'!C747&lt;'ACT E+R to SAT EBRW'!$A$2,'ACT E+R to SAT EBRW'!$B$2,IF('ACT Reading'!C747&gt;'ACT E+R to SAT EBRW'!A$72,'ACT E+R to SAT EBRW'!B$72,VLOOKUP(C747,'ACT E+R to SAT EBRW'!A:B,2,FALSE))))</f>
        <v/>
      </c>
      <c r="E747" s="11" t="str">
        <f>IF('ACT Reading'!B747="","",interceptACTRtoPCR5712_5713+slopeACTRtoPCR5712_5713*B747)</f>
        <v/>
      </c>
      <c r="F747" s="11" t="str">
        <f>IF('ACT Reading'!B747="","", IF(E747&lt;100, 100, IF(E747&gt;200, 200, E747)))</f>
        <v/>
      </c>
      <c r="G747" s="11" t="str">
        <f t="shared" si="22"/>
        <v/>
      </c>
      <c r="H747" s="11" t="str">
        <f>IF('ACT Reading'!B747="","", IF(G747&lt;100, 100, IF(G747&gt;300, 300, G747)))</f>
        <v/>
      </c>
      <c r="I747" s="11" t="str">
        <f>IF('ACT Reading'!B747="","",'SAT EBRW to CBEST R'!$A$2+'SAT EBRW to CBEST R'!$B$2*D747)</f>
        <v/>
      </c>
      <c r="J747" s="11" t="str">
        <f>IF('ACT Reading'!B747="","", IF(I747&lt;20, 20, IF(I747&gt;80, 80, I747)))</f>
        <v/>
      </c>
    </row>
    <row r="748" spans="1:10" x14ac:dyDescent="0.25">
      <c r="A748" s="11">
        <v>747</v>
      </c>
      <c r="B748" s="30"/>
      <c r="C748" s="25" t="str">
        <f t="shared" si="23"/>
        <v/>
      </c>
      <c r="D748" s="11" t="str">
        <f>IF('ACT Reading'!C748="","",IF('ACT Reading'!C748&lt;'ACT E+R to SAT EBRW'!$A$2,'ACT E+R to SAT EBRW'!$B$2,IF('ACT Reading'!C748&gt;'ACT E+R to SAT EBRW'!A$72,'ACT E+R to SAT EBRW'!B$72,VLOOKUP(C748,'ACT E+R to SAT EBRW'!A:B,2,FALSE))))</f>
        <v/>
      </c>
      <c r="E748" s="11" t="str">
        <f>IF('ACT Reading'!B748="","",interceptACTRtoPCR5712_5713+slopeACTRtoPCR5712_5713*B748)</f>
        <v/>
      </c>
      <c r="F748" s="11" t="str">
        <f>IF('ACT Reading'!B748="","", IF(E748&lt;100, 100, IF(E748&gt;200, 200, E748)))</f>
        <v/>
      </c>
      <c r="G748" s="11" t="str">
        <f t="shared" si="22"/>
        <v/>
      </c>
      <c r="H748" s="11" t="str">
        <f>IF('ACT Reading'!B748="","", IF(G748&lt;100, 100, IF(G748&gt;300, 300, G748)))</f>
        <v/>
      </c>
      <c r="I748" s="11" t="str">
        <f>IF('ACT Reading'!B748="","",'SAT EBRW to CBEST R'!$A$2+'SAT EBRW to CBEST R'!$B$2*D748)</f>
        <v/>
      </c>
      <c r="J748" s="11" t="str">
        <f>IF('ACT Reading'!B748="","", IF(I748&lt;20, 20, IF(I748&gt;80, 80, I748)))</f>
        <v/>
      </c>
    </row>
    <row r="749" spans="1:10" x14ac:dyDescent="0.25">
      <c r="A749" s="11">
        <v>748</v>
      </c>
      <c r="B749" s="30"/>
      <c r="C749" s="25" t="str">
        <f t="shared" si="23"/>
        <v/>
      </c>
      <c r="D749" s="11" t="str">
        <f>IF('ACT Reading'!C749="","",IF('ACT Reading'!C749&lt;'ACT E+R to SAT EBRW'!$A$2,'ACT E+R to SAT EBRW'!$B$2,IF('ACT Reading'!C749&gt;'ACT E+R to SAT EBRW'!A$72,'ACT E+R to SAT EBRW'!B$72,VLOOKUP(C749,'ACT E+R to SAT EBRW'!A:B,2,FALSE))))</f>
        <v/>
      </c>
      <c r="E749" s="11" t="str">
        <f>IF('ACT Reading'!B749="","",interceptACTRtoPCR5712_5713+slopeACTRtoPCR5712_5713*B749)</f>
        <v/>
      </c>
      <c r="F749" s="11" t="str">
        <f>IF('ACT Reading'!B749="","", IF(E749&lt;100, 100, IF(E749&gt;200, 200, E749)))</f>
        <v/>
      </c>
      <c r="G749" s="11" t="str">
        <f t="shared" si="22"/>
        <v/>
      </c>
      <c r="H749" s="11" t="str">
        <f>IF('ACT Reading'!B749="","", IF(G749&lt;100, 100, IF(G749&gt;300, 300, G749)))</f>
        <v/>
      </c>
      <c r="I749" s="11" t="str">
        <f>IF('ACT Reading'!B749="","",'SAT EBRW to CBEST R'!$A$2+'SAT EBRW to CBEST R'!$B$2*D749)</f>
        <v/>
      </c>
      <c r="J749" s="11" t="str">
        <f>IF('ACT Reading'!B749="","", IF(I749&lt;20, 20, IF(I749&gt;80, 80, I749)))</f>
        <v/>
      </c>
    </row>
    <row r="750" spans="1:10" x14ac:dyDescent="0.25">
      <c r="A750" s="11">
        <v>749</v>
      </c>
      <c r="B750" s="30"/>
      <c r="C750" s="25" t="str">
        <f t="shared" si="23"/>
        <v/>
      </c>
      <c r="D750" s="11" t="str">
        <f>IF('ACT Reading'!C750="","",IF('ACT Reading'!C750&lt;'ACT E+R to SAT EBRW'!$A$2,'ACT E+R to SAT EBRW'!$B$2,IF('ACT Reading'!C750&gt;'ACT E+R to SAT EBRW'!A$72,'ACT E+R to SAT EBRW'!B$72,VLOOKUP(C750,'ACT E+R to SAT EBRW'!A:B,2,FALSE))))</f>
        <v/>
      </c>
      <c r="E750" s="11" t="str">
        <f>IF('ACT Reading'!B750="","",interceptACTRtoPCR5712_5713+slopeACTRtoPCR5712_5713*B750)</f>
        <v/>
      </c>
      <c r="F750" s="11" t="str">
        <f>IF('ACT Reading'!B750="","", IF(E750&lt;100, 100, IF(E750&gt;200, 200, E750)))</f>
        <v/>
      </c>
      <c r="G750" s="11" t="str">
        <f t="shared" si="22"/>
        <v/>
      </c>
      <c r="H750" s="11" t="str">
        <f>IF('ACT Reading'!B750="","", IF(G750&lt;100, 100, IF(G750&gt;300, 300, G750)))</f>
        <v/>
      </c>
      <c r="I750" s="11" t="str">
        <f>IF('ACT Reading'!B750="","",'SAT EBRW to CBEST R'!$A$2+'SAT EBRW to CBEST R'!$B$2*D750)</f>
        <v/>
      </c>
      <c r="J750" s="11" t="str">
        <f>IF('ACT Reading'!B750="","", IF(I750&lt;20, 20, IF(I750&gt;80, 80, I750)))</f>
        <v/>
      </c>
    </row>
    <row r="751" spans="1:10" x14ac:dyDescent="0.25">
      <c r="A751" s="11">
        <v>750</v>
      </c>
      <c r="B751" s="30"/>
      <c r="C751" s="25" t="str">
        <f t="shared" si="23"/>
        <v/>
      </c>
      <c r="D751" s="11" t="str">
        <f>IF('ACT Reading'!C751="","",IF('ACT Reading'!C751&lt;'ACT E+R to SAT EBRW'!$A$2,'ACT E+R to SAT EBRW'!$B$2,IF('ACT Reading'!C751&gt;'ACT E+R to SAT EBRW'!A$72,'ACT E+R to SAT EBRW'!B$72,VLOOKUP(C751,'ACT E+R to SAT EBRW'!A:B,2,FALSE))))</f>
        <v/>
      </c>
      <c r="E751" s="11" t="str">
        <f>IF('ACT Reading'!B751="","",interceptACTRtoPCR5712_5713+slopeACTRtoPCR5712_5713*B751)</f>
        <v/>
      </c>
      <c r="F751" s="11" t="str">
        <f>IF('ACT Reading'!B751="","", IF(E751&lt;100, 100, IF(E751&gt;200, 200, E751)))</f>
        <v/>
      </c>
      <c r="G751" s="11" t="str">
        <f t="shared" si="22"/>
        <v/>
      </c>
      <c r="H751" s="11" t="str">
        <f>IF('ACT Reading'!B751="","", IF(G751&lt;100, 100, IF(G751&gt;300, 300, G751)))</f>
        <v/>
      </c>
      <c r="I751" s="11" t="str">
        <f>IF('ACT Reading'!B751="","",'SAT EBRW to CBEST R'!$A$2+'SAT EBRW to CBEST R'!$B$2*D751)</f>
        <v/>
      </c>
      <c r="J751" s="11" t="str">
        <f>IF('ACT Reading'!B751="","", IF(I751&lt;20, 20, IF(I751&gt;80, 80, I751)))</f>
        <v/>
      </c>
    </row>
    <row r="752" spans="1:10" x14ac:dyDescent="0.25">
      <c r="A752" s="11">
        <v>751</v>
      </c>
      <c r="B752" s="30"/>
      <c r="C752" s="25" t="str">
        <f t="shared" si="23"/>
        <v/>
      </c>
      <c r="D752" s="11" t="str">
        <f>IF('ACT Reading'!C752="","",IF('ACT Reading'!C752&lt;'ACT E+R to SAT EBRW'!$A$2,'ACT E+R to SAT EBRW'!$B$2,IF('ACT Reading'!C752&gt;'ACT E+R to SAT EBRW'!A$72,'ACT E+R to SAT EBRW'!B$72,VLOOKUP(C752,'ACT E+R to SAT EBRW'!A:B,2,FALSE))))</f>
        <v/>
      </c>
      <c r="E752" s="11" t="str">
        <f>IF('ACT Reading'!B752="","",interceptACTRtoPCR5712_5713+slopeACTRtoPCR5712_5713*B752)</f>
        <v/>
      </c>
      <c r="F752" s="11" t="str">
        <f>IF('ACT Reading'!B752="","", IF(E752&lt;100, 100, IF(E752&gt;200, 200, E752)))</f>
        <v/>
      </c>
      <c r="G752" s="11" t="str">
        <f t="shared" si="22"/>
        <v/>
      </c>
      <c r="H752" s="11" t="str">
        <f>IF('ACT Reading'!B752="","", IF(G752&lt;100, 100, IF(G752&gt;300, 300, G752)))</f>
        <v/>
      </c>
      <c r="I752" s="11" t="str">
        <f>IF('ACT Reading'!B752="","",'SAT EBRW to CBEST R'!$A$2+'SAT EBRW to CBEST R'!$B$2*D752)</f>
        <v/>
      </c>
      <c r="J752" s="11" t="str">
        <f>IF('ACT Reading'!B752="","", IF(I752&lt;20, 20, IF(I752&gt;80, 80, I752)))</f>
        <v/>
      </c>
    </row>
    <row r="753" spans="1:10" x14ac:dyDescent="0.25">
      <c r="A753" s="11">
        <v>752</v>
      </c>
      <c r="B753" s="30"/>
      <c r="C753" s="25" t="str">
        <f t="shared" si="23"/>
        <v/>
      </c>
      <c r="D753" s="11" t="str">
        <f>IF('ACT Reading'!C753="","",IF('ACT Reading'!C753&lt;'ACT E+R to SAT EBRW'!$A$2,'ACT E+R to SAT EBRW'!$B$2,IF('ACT Reading'!C753&gt;'ACT E+R to SAT EBRW'!A$72,'ACT E+R to SAT EBRW'!B$72,VLOOKUP(C753,'ACT E+R to SAT EBRW'!A:B,2,FALSE))))</f>
        <v/>
      </c>
      <c r="E753" s="11" t="str">
        <f>IF('ACT Reading'!B753="","",interceptACTRtoPCR5712_5713+slopeACTRtoPCR5712_5713*B753)</f>
        <v/>
      </c>
      <c r="F753" s="11" t="str">
        <f>IF('ACT Reading'!B753="","", IF(E753&lt;100, 100, IF(E753&gt;200, 200, E753)))</f>
        <v/>
      </c>
      <c r="G753" s="11" t="str">
        <f t="shared" si="22"/>
        <v/>
      </c>
      <c r="H753" s="11" t="str">
        <f>IF('ACT Reading'!B753="","", IF(G753&lt;100, 100, IF(G753&gt;300, 300, G753)))</f>
        <v/>
      </c>
      <c r="I753" s="11" t="str">
        <f>IF('ACT Reading'!B753="","",'SAT EBRW to CBEST R'!$A$2+'SAT EBRW to CBEST R'!$B$2*D753)</f>
        <v/>
      </c>
      <c r="J753" s="11" t="str">
        <f>IF('ACT Reading'!B753="","", IF(I753&lt;20, 20, IF(I753&gt;80, 80, I753)))</f>
        <v/>
      </c>
    </row>
    <row r="754" spans="1:10" x14ac:dyDescent="0.25">
      <c r="A754" s="11">
        <v>753</v>
      </c>
      <c r="B754" s="30"/>
      <c r="C754" s="25" t="str">
        <f t="shared" si="23"/>
        <v/>
      </c>
      <c r="D754" s="11" t="str">
        <f>IF('ACT Reading'!C754="","",IF('ACT Reading'!C754&lt;'ACT E+R to SAT EBRW'!$A$2,'ACT E+R to SAT EBRW'!$B$2,IF('ACT Reading'!C754&gt;'ACT E+R to SAT EBRW'!A$72,'ACT E+R to SAT EBRW'!B$72,VLOOKUP(C754,'ACT E+R to SAT EBRW'!A:B,2,FALSE))))</f>
        <v/>
      </c>
      <c r="E754" s="11" t="str">
        <f>IF('ACT Reading'!B754="","",interceptACTRtoPCR5712_5713+slopeACTRtoPCR5712_5713*B754)</f>
        <v/>
      </c>
      <c r="F754" s="11" t="str">
        <f>IF('ACT Reading'!B754="","", IF(E754&lt;100, 100, IF(E754&gt;200, 200, E754)))</f>
        <v/>
      </c>
      <c r="G754" s="11" t="str">
        <f t="shared" si="22"/>
        <v/>
      </c>
      <c r="H754" s="11" t="str">
        <f>IF('ACT Reading'!B754="","", IF(G754&lt;100, 100, IF(G754&gt;300, 300, G754)))</f>
        <v/>
      </c>
      <c r="I754" s="11" t="str">
        <f>IF('ACT Reading'!B754="","",'SAT EBRW to CBEST R'!$A$2+'SAT EBRW to CBEST R'!$B$2*D754)</f>
        <v/>
      </c>
      <c r="J754" s="11" t="str">
        <f>IF('ACT Reading'!B754="","", IF(I754&lt;20, 20, IF(I754&gt;80, 80, I754)))</f>
        <v/>
      </c>
    </row>
    <row r="755" spans="1:10" x14ac:dyDescent="0.25">
      <c r="A755" s="11">
        <v>754</v>
      </c>
      <c r="B755" s="30"/>
      <c r="C755" s="25" t="str">
        <f t="shared" si="23"/>
        <v/>
      </c>
      <c r="D755" s="11" t="str">
        <f>IF('ACT Reading'!C755="","",IF('ACT Reading'!C755&lt;'ACT E+R to SAT EBRW'!$A$2,'ACT E+R to SAT EBRW'!$B$2,IF('ACT Reading'!C755&gt;'ACT E+R to SAT EBRW'!A$72,'ACT E+R to SAT EBRW'!B$72,VLOOKUP(C755,'ACT E+R to SAT EBRW'!A:B,2,FALSE))))</f>
        <v/>
      </c>
      <c r="E755" s="11" t="str">
        <f>IF('ACT Reading'!B755="","",interceptACTRtoPCR5712_5713+slopeACTRtoPCR5712_5713*B755)</f>
        <v/>
      </c>
      <c r="F755" s="11" t="str">
        <f>IF('ACT Reading'!B755="","", IF(E755&lt;100, 100, IF(E755&gt;200, 200, E755)))</f>
        <v/>
      </c>
      <c r="G755" s="11" t="str">
        <f t="shared" si="22"/>
        <v/>
      </c>
      <c r="H755" s="11" t="str">
        <f>IF('ACT Reading'!B755="","", IF(G755&lt;100, 100, IF(G755&gt;300, 300, G755)))</f>
        <v/>
      </c>
      <c r="I755" s="11" t="str">
        <f>IF('ACT Reading'!B755="","",'SAT EBRW to CBEST R'!$A$2+'SAT EBRW to CBEST R'!$B$2*D755)</f>
        <v/>
      </c>
      <c r="J755" s="11" t="str">
        <f>IF('ACT Reading'!B755="","", IF(I755&lt;20, 20, IF(I755&gt;80, 80, I755)))</f>
        <v/>
      </c>
    </row>
    <row r="756" spans="1:10" x14ac:dyDescent="0.25">
      <c r="A756" s="11">
        <v>755</v>
      </c>
      <c r="B756" s="30"/>
      <c r="C756" s="25" t="str">
        <f t="shared" si="23"/>
        <v/>
      </c>
      <c r="D756" s="11" t="str">
        <f>IF('ACT Reading'!C756="","",IF('ACT Reading'!C756&lt;'ACT E+R to SAT EBRW'!$A$2,'ACT E+R to SAT EBRW'!$B$2,IF('ACT Reading'!C756&gt;'ACT E+R to SAT EBRW'!A$72,'ACT E+R to SAT EBRW'!B$72,VLOOKUP(C756,'ACT E+R to SAT EBRW'!A:B,2,FALSE))))</f>
        <v/>
      </c>
      <c r="E756" s="11" t="str">
        <f>IF('ACT Reading'!B756="","",interceptACTRtoPCR5712_5713+slopeACTRtoPCR5712_5713*B756)</f>
        <v/>
      </c>
      <c r="F756" s="11" t="str">
        <f>IF('ACT Reading'!B756="","", IF(E756&lt;100, 100, IF(E756&gt;200, 200, E756)))</f>
        <v/>
      </c>
      <c r="G756" s="11" t="str">
        <f t="shared" si="22"/>
        <v/>
      </c>
      <c r="H756" s="11" t="str">
        <f>IF('ACT Reading'!B756="","", IF(G756&lt;100, 100, IF(G756&gt;300, 300, G756)))</f>
        <v/>
      </c>
      <c r="I756" s="11" t="str">
        <f>IF('ACT Reading'!B756="","",'SAT EBRW to CBEST R'!$A$2+'SAT EBRW to CBEST R'!$B$2*D756)</f>
        <v/>
      </c>
      <c r="J756" s="11" t="str">
        <f>IF('ACT Reading'!B756="","", IF(I756&lt;20, 20, IF(I756&gt;80, 80, I756)))</f>
        <v/>
      </c>
    </row>
    <row r="757" spans="1:10" x14ac:dyDescent="0.25">
      <c r="A757" s="11">
        <v>756</v>
      </c>
      <c r="B757" s="30"/>
      <c r="C757" s="25" t="str">
        <f t="shared" si="23"/>
        <v/>
      </c>
      <c r="D757" s="11" t="str">
        <f>IF('ACT Reading'!C757="","",IF('ACT Reading'!C757&lt;'ACT E+R to SAT EBRW'!$A$2,'ACT E+R to SAT EBRW'!$B$2,IF('ACT Reading'!C757&gt;'ACT E+R to SAT EBRW'!A$72,'ACT E+R to SAT EBRW'!B$72,VLOOKUP(C757,'ACT E+R to SAT EBRW'!A:B,2,FALSE))))</f>
        <v/>
      </c>
      <c r="E757" s="11" t="str">
        <f>IF('ACT Reading'!B757="","",interceptACTRtoPCR5712_5713+slopeACTRtoPCR5712_5713*B757)</f>
        <v/>
      </c>
      <c r="F757" s="11" t="str">
        <f>IF('ACT Reading'!B757="","", IF(E757&lt;100, 100, IF(E757&gt;200, 200, E757)))</f>
        <v/>
      </c>
      <c r="G757" s="11" t="str">
        <f t="shared" si="22"/>
        <v/>
      </c>
      <c r="H757" s="11" t="str">
        <f>IF('ACT Reading'!B757="","", IF(G757&lt;100, 100, IF(G757&gt;300, 300, G757)))</f>
        <v/>
      </c>
      <c r="I757" s="11" t="str">
        <f>IF('ACT Reading'!B757="","",'SAT EBRW to CBEST R'!$A$2+'SAT EBRW to CBEST R'!$B$2*D757)</f>
        <v/>
      </c>
      <c r="J757" s="11" t="str">
        <f>IF('ACT Reading'!B757="","", IF(I757&lt;20, 20, IF(I757&gt;80, 80, I757)))</f>
        <v/>
      </c>
    </row>
    <row r="758" spans="1:10" x14ac:dyDescent="0.25">
      <c r="A758" s="11">
        <v>757</v>
      </c>
      <c r="B758" s="30"/>
      <c r="C758" s="25" t="str">
        <f t="shared" si="23"/>
        <v/>
      </c>
      <c r="D758" s="11" t="str">
        <f>IF('ACT Reading'!C758="","",IF('ACT Reading'!C758&lt;'ACT E+R to SAT EBRW'!$A$2,'ACT E+R to SAT EBRW'!$B$2,IF('ACT Reading'!C758&gt;'ACT E+R to SAT EBRW'!A$72,'ACT E+R to SAT EBRW'!B$72,VLOOKUP(C758,'ACT E+R to SAT EBRW'!A:B,2,FALSE))))</f>
        <v/>
      </c>
      <c r="E758" s="11" t="str">
        <f>IF('ACT Reading'!B758="","",interceptACTRtoPCR5712_5713+slopeACTRtoPCR5712_5713*B758)</f>
        <v/>
      </c>
      <c r="F758" s="11" t="str">
        <f>IF('ACT Reading'!B758="","", IF(E758&lt;100, 100, IF(E758&gt;200, 200, E758)))</f>
        <v/>
      </c>
      <c r="G758" s="11" t="str">
        <f t="shared" si="22"/>
        <v/>
      </c>
      <c r="H758" s="11" t="str">
        <f>IF('ACT Reading'!B758="","", IF(G758&lt;100, 100, IF(G758&gt;300, 300, G758)))</f>
        <v/>
      </c>
      <c r="I758" s="11" t="str">
        <f>IF('ACT Reading'!B758="","",'SAT EBRW to CBEST R'!$A$2+'SAT EBRW to CBEST R'!$B$2*D758)</f>
        <v/>
      </c>
      <c r="J758" s="11" t="str">
        <f>IF('ACT Reading'!B758="","", IF(I758&lt;20, 20, IF(I758&gt;80, 80, I758)))</f>
        <v/>
      </c>
    </row>
    <row r="759" spans="1:10" x14ac:dyDescent="0.25">
      <c r="A759" s="11">
        <v>758</v>
      </c>
      <c r="B759" s="30"/>
      <c r="C759" s="25" t="str">
        <f t="shared" si="23"/>
        <v/>
      </c>
      <c r="D759" s="11" t="str">
        <f>IF('ACT Reading'!C759="","",IF('ACT Reading'!C759&lt;'ACT E+R to SAT EBRW'!$A$2,'ACT E+R to SAT EBRW'!$B$2,IF('ACT Reading'!C759&gt;'ACT E+R to SAT EBRW'!A$72,'ACT E+R to SAT EBRW'!B$72,VLOOKUP(C759,'ACT E+R to SAT EBRW'!A:B,2,FALSE))))</f>
        <v/>
      </c>
      <c r="E759" s="11" t="str">
        <f>IF('ACT Reading'!B759="","",interceptACTRtoPCR5712_5713+slopeACTRtoPCR5712_5713*B759)</f>
        <v/>
      </c>
      <c r="F759" s="11" t="str">
        <f>IF('ACT Reading'!B759="","", IF(E759&lt;100, 100, IF(E759&gt;200, 200, E759)))</f>
        <v/>
      </c>
      <c r="G759" s="11" t="str">
        <f t="shared" si="22"/>
        <v/>
      </c>
      <c r="H759" s="11" t="str">
        <f>IF('ACT Reading'!B759="","", IF(G759&lt;100, 100, IF(G759&gt;300, 300, G759)))</f>
        <v/>
      </c>
      <c r="I759" s="11" t="str">
        <f>IF('ACT Reading'!B759="","",'SAT EBRW to CBEST R'!$A$2+'SAT EBRW to CBEST R'!$B$2*D759)</f>
        <v/>
      </c>
      <c r="J759" s="11" t="str">
        <f>IF('ACT Reading'!B759="","", IF(I759&lt;20, 20, IF(I759&gt;80, 80, I759)))</f>
        <v/>
      </c>
    </row>
    <row r="760" spans="1:10" x14ac:dyDescent="0.25">
      <c r="A760" s="11">
        <v>759</v>
      </c>
      <c r="B760" s="30"/>
      <c r="C760" s="25" t="str">
        <f t="shared" si="23"/>
        <v/>
      </c>
      <c r="D760" s="11" t="str">
        <f>IF('ACT Reading'!C760="","",IF('ACT Reading'!C760&lt;'ACT E+R to SAT EBRW'!$A$2,'ACT E+R to SAT EBRW'!$B$2,IF('ACT Reading'!C760&gt;'ACT E+R to SAT EBRW'!A$72,'ACT E+R to SAT EBRW'!B$72,VLOOKUP(C760,'ACT E+R to SAT EBRW'!A:B,2,FALSE))))</f>
        <v/>
      </c>
      <c r="E760" s="11" t="str">
        <f>IF('ACT Reading'!B760="","",interceptACTRtoPCR5712_5713+slopeACTRtoPCR5712_5713*B760)</f>
        <v/>
      </c>
      <c r="F760" s="11" t="str">
        <f>IF('ACT Reading'!B760="","", IF(E760&lt;100, 100, IF(E760&gt;200, 200, E760)))</f>
        <v/>
      </c>
      <c r="G760" s="11" t="str">
        <f t="shared" si="22"/>
        <v/>
      </c>
      <c r="H760" s="11" t="str">
        <f>IF('ACT Reading'!B760="","", IF(G760&lt;100, 100, IF(G760&gt;300, 300, G760)))</f>
        <v/>
      </c>
      <c r="I760" s="11" t="str">
        <f>IF('ACT Reading'!B760="","",'SAT EBRW to CBEST R'!$A$2+'SAT EBRW to CBEST R'!$B$2*D760)</f>
        <v/>
      </c>
      <c r="J760" s="11" t="str">
        <f>IF('ACT Reading'!B760="","", IF(I760&lt;20, 20, IF(I760&gt;80, 80, I760)))</f>
        <v/>
      </c>
    </row>
    <row r="761" spans="1:10" x14ac:dyDescent="0.25">
      <c r="A761" s="11">
        <v>760</v>
      </c>
      <c r="B761" s="30"/>
      <c r="C761" s="25" t="str">
        <f t="shared" si="23"/>
        <v/>
      </c>
      <c r="D761" s="11" t="str">
        <f>IF('ACT Reading'!C761="","",IF('ACT Reading'!C761&lt;'ACT E+R to SAT EBRW'!$A$2,'ACT E+R to SAT EBRW'!$B$2,IF('ACT Reading'!C761&gt;'ACT E+R to SAT EBRW'!A$72,'ACT E+R to SAT EBRW'!B$72,VLOOKUP(C761,'ACT E+R to SAT EBRW'!A:B,2,FALSE))))</f>
        <v/>
      </c>
      <c r="E761" s="11" t="str">
        <f>IF('ACT Reading'!B761="","",interceptACTRtoPCR5712_5713+slopeACTRtoPCR5712_5713*B761)</f>
        <v/>
      </c>
      <c r="F761" s="11" t="str">
        <f>IF('ACT Reading'!B761="","", IF(E761&lt;100, 100, IF(E761&gt;200, 200, E761)))</f>
        <v/>
      </c>
      <c r="G761" s="11" t="str">
        <f t="shared" si="22"/>
        <v/>
      </c>
      <c r="H761" s="11" t="str">
        <f>IF('ACT Reading'!B761="","", IF(G761&lt;100, 100, IF(G761&gt;300, 300, G761)))</f>
        <v/>
      </c>
      <c r="I761" s="11" t="str">
        <f>IF('ACT Reading'!B761="","",'SAT EBRW to CBEST R'!$A$2+'SAT EBRW to CBEST R'!$B$2*D761)</f>
        <v/>
      </c>
      <c r="J761" s="11" t="str">
        <f>IF('ACT Reading'!B761="","", IF(I761&lt;20, 20, IF(I761&gt;80, 80, I761)))</f>
        <v/>
      </c>
    </row>
    <row r="762" spans="1:10" x14ac:dyDescent="0.25">
      <c r="A762" s="11">
        <v>761</v>
      </c>
      <c r="B762" s="30"/>
      <c r="C762" s="25" t="str">
        <f t="shared" si="23"/>
        <v/>
      </c>
      <c r="D762" s="11" t="str">
        <f>IF('ACT Reading'!C762="","",IF('ACT Reading'!C762&lt;'ACT E+R to SAT EBRW'!$A$2,'ACT E+R to SAT EBRW'!$B$2,IF('ACT Reading'!C762&gt;'ACT E+R to SAT EBRW'!A$72,'ACT E+R to SAT EBRW'!B$72,VLOOKUP(C762,'ACT E+R to SAT EBRW'!A:B,2,FALSE))))</f>
        <v/>
      </c>
      <c r="E762" s="11" t="str">
        <f>IF('ACT Reading'!B762="","",interceptACTRtoPCR5712_5713+slopeACTRtoPCR5712_5713*B762)</f>
        <v/>
      </c>
      <c r="F762" s="11" t="str">
        <f>IF('ACT Reading'!B762="","", IF(E762&lt;100, 100, IF(E762&gt;200, 200, E762)))</f>
        <v/>
      </c>
      <c r="G762" s="11" t="str">
        <f t="shared" si="22"/>
        <v/>
      </c>
      <c r="H762" s="11" t="str">
        <f>IF('ACT Reading'!B762="","", IF(G762&lt;100, 100, IF(G762&gt;300, 300, G762)))</f>
        <v/>
      </c>
      <c r="I762" s="11" t="str">
        <f>IF('ACT Reading'!B762="","",'SAT EBRW to CBEST R'!$A$2+'SAT EBRW to CBEST R'!$B$2*D762)</f>
        <v/>
      </c>
      <c r="J762" s="11" t="str">
        <f>IF('ACT Reading'!B762="","", IF(I762&lt;20, 20, IF(I762&gt;80, 80, I762)))</f>
        <v/>
      </c>
    </row>
    <row r="763" spans="1:10" x14ac:dyDescent="0.25">
      <c r="A763" s="11">
        <v>762</v>
      </c>
      <c r="B763" s="30"/>
      <c r="C763" s="25" t="str">
        <f t="shared" si="23"/>
        <v/>
      </c>
      <c r="D763" s="11" t="str">
        <f>IF('ACT Reading'!C763="","",IF('ACT Reading'!C763&lt;'ACT E+R to SAT EBRW'!$A$2,'ACT E+R to SAT EBRW'!$B$2,IF('ACT Reading'!C763&gt;'ACT E+R to SAT EBRW'!A$72,'ACT E+R to SAT EBRW'!B$72,VLOOKUP(C763,'ACT E+R to SAT EBRW'!A:B,2,FALSE))))</f>
        <v/>
      </c>
      <c r="E763" s="11" t="str">
        <f>IF('ACT Reading'!B763="","",interceptACTRtoPCR5712_5713+slopeACTRtoPCR5712_5713*B763)</f>
        <v/>
      </c>
      <c r="F763" s="11" t="str">
        <f>IF('ACT Reading'!B763="","", IF(E763&lt;100, 100, IF(E763&gt;200, 200, E763)))</f>
        <v/>
      </c>
      <c r="G763" s="11" t="str">
        <f t="shared" si="22"/>
        <v/>
      </c>
      <c r="H763" s="11" t="str">
        <f>IF('ACT Reading'!B763="","", IF(G763&lt;100, 100, IF(G763&gt;300, 300, G763)))</f>
        <v/>
      </c>
      <c r="I763" s="11" t="str">
        <f>IF('ACT Reading'!B763="","",'SAT EBRW to CBEST R'!$A$2+'SAT EBRW to CBEST R'!$B$2*D763)</f>
        <v/>
      </c>
      <c r="J763" s="11" t="str">
        <f>IF('ACT Reading'!B763="","", IF(I763&lt;20, 20, IF(I763&gt;80, 80, I763)))</f>
        <v/>
      </c>
    </row>
    <row r="764" spans="1:10" x14ac:dyDescent="0.25">
      <c r="A764" s="11">
        <v>763</v>
      </c>
      <c r="B764" s="30"/>
      <c r="C764" s="25" t="str">
        <f t="shared" si="23"/>
        <v/>
      </c>
      <c r="D764" s="11" t="str">
        <f>IF('ACT Reading'!C764="","",IF('ACT Reading'!C764&lt;'ACT E+R to SAT EBRW'!$A$2,'ACT E+R to SAT EBRW'!$B$2,IF('ACT Reading'!C764&gt;'ACT E+R to SAT EBRW'!A$72,'ACT E+R to SAT EBRW'!B$72,VLOOKUP(C764,'ACT E+R to SAT EBRW'!A:B,2,FALSE))))</f>
        <v/>
      </c>
      <c r="E764" s="11" t="str">
        <f>IF('ACT Reading'!B764="","",interceptACTRtoPCR5712_5713+slopeACTRtoPCR5712_5713*B764)</f>
        <v/>
      </c>
      <c r="F764" s="11" t="str">
        <f>IF('ACT Reading'!B764="","", IF(E764&lt;100, 100, IF(E764&gt;200, 200, E764)))</f>
        <v/>
      </c>
      <c r="G764" s="11" t="str">
        <f t="shared" si="22"/>
        <v/>
      </c>
      <c r="H764" s="11" t="str">
        <f>IF('ACT Reading'!B764="","", IF(G764&lt;100, 100, IF(G764&gt;300, 300, G764)))</f>
        <v/>
      </c>
      <c r="I764" s="11" t="str">
        <f>IF('ACT Reading'!B764="","",'SAT EBRW to CBEST R'!$A$2+'SAT EBRW to CBEST R'!$B$2*D764)</f>
        <v/>
      </c>
      <c r="J764" s="11" t="str">
        <f>IF('ACT Reading'!B764="","", IF(I764&lt;20, 20, IF(I764&gt;80, 80, I764)))</f>
        <v/>
      </c>
    </row>
    <row r="765" spans="1:10" x14ac:dyDescent="0.25">
      <c r="A765" s="11">
        <v>764</v>
      </c>
      <c r="B765" s="30"/>
      <c r="C765" s="25" t="str">
        <f t="shared" si="23"/>
        <v/>
      </c>
      <c r="D765" s="11" t="str">
        <f>IF('ACT Reading'!C765="","",IF('ACT Reading'!C765&lt;'ACT E+R to SAT EBRW'!$A$2,'ACT E+R to SAT EBRW'!$B$2,IF('ACT Reading'!C765&gt;'ACT E+R to SAT EBRW'!A$72,'ACT E+R to SAT EBRW'!B$72,VLOOKUP(C765,'ACT E+R to SAT EBRW'!A:B,2,FALSE))))</f>
        <v/>
      </c>
      <c r="E765" s="11" t="str">
        <f>IF('ACT Reading'!B765="","",interceptACTRtoPCR5712_5713+slopeACTRtoPCR5712_5713*B765)</f>
        <v/>
      </c>
      <c r="F765" s="11" t="str">
        <f>IF('ACT Reading'!B765="","", IF(E765&lt;100, 100, IF(E765&gt;200, 200, E765)))</f>
        <v/>
      </c>
      <c r="G765" s="11" t="str">
        <f t="shared" si="22"/>
        <v/>
      </c>
      <c r="H765" s="11" t="str">
        <f>IF('ACT Reading'!B765="","", IF(G765&lt;100, 100, IF(G765&gt;300, 300, G765)))</f>
        <v/>
      </c>
      <c r="I765" s="11" t="str">
        <f>IF('ACT Reading'!B765="","",'SAT EBRW to CBEST R'!$A$2+'SAT EBRW to CBEST R'!$B$2*D765)</f>
        <v/>
      </c>
      <c r="J765" s="11" t="str">
        <f>IF('ACT Reading'!B765="","", IF(I765&lt;20, 20, IF(I765&gt;80, 80, I765)))</f>
        <v/>
      </c>
    </row>
    <row r="766" spans="1:10" x14ac:dyDescent="0.25">
      <c r="A766" s="11">
        <v>765</v>
      </c>
      <c r="B766" s="30"/>
      <c r="C766" s="25" t="str">
        <f t="shared" si="23"/>
        <v/>
      </c>
      <c r="D766" s="11" t="str">
        <f>IF('ACT Reading'!C766="","",IF('ACT Reading'!C766&lt;'ACT E+R to SAT EBRW'!$A$2,'ACT E+R to SAT EBRW'!$B$2,IF('ACT Reading'!C766&gt;'ACT E+R to SAT EBRW'!A$72,'ACT E+R to SAT EBRW'!B$72,VLOOKUP(C766,'ACT E+R to SAT EBRW'!A:B,2,FALSE))))</f>
        <v/>
      </c>
      <c r="E766" s="11" t="str">
        <f>IF('ACT Reading'!B766="","",interceptACTRtoPCR5712_5713+slopeACTRtoPCR5712_5713*B766)</f>
        <v/>
      </c>
      <c r="F766" s="11" t="str">
        <f>IF('ACT Reading'!B766="","", IF(E766&lt;100, 100, IF(E766&gt;200, 200, E766)))</f>
        <v/>
      </c>
      <c r="G766" s="11" t="str">
        <f t="shared" si="22"/>
        <v/>
      </c>
      <c r="H766" s="11" t="str">
        <f>IF('ACT Reading'!B766="","", IF(G766&lt;100, 100, IF(G766&gt;300, 300, G766)))</f>
        <v/>
      </c>
      <c r="I766" s="11" t="str">
        <f>IF('ACT Reading'!B766="","",'SAT EBRW to CBEST R'!$A$2+'SAT EBRW to CBEST R'!$B$2*D766)</f>
        <v/>
      </c>
      <c r="J766" s="11" t="str">
        <f>IF('ACT Reading'!B766="","", IF(I766&lt;20, 20, IF(I766&gt;80, 80, I766)))</f>
        <v/>
      </c>
    </row>
    <row r="767" spans="1:10" x14ac:dyDescent="0.25">
      <c r="A767" s="11">
        <v>766</v>
      </c>
      <c r="B767" s="30"/>
      <c r="C767" s="25" t="str">
        <f t="shared" si="23"/>
        <v/>
      </c>
      <c r="D767" s="11" t="str">
        <f>IF('ACT Reading'!C767="","",IF('ACT Reading'!C767&lt;'ACT E+R to SAT EBRW'!$A$2,'ACT E+R to SAT EBRW'!$B$2,IF('ACT Reading'!C767&gt;'ACT E+R to SAT EBRW'!A$72,'ACT E+R to SAT EBRW'!B$72,VLOOKUP(C767,'ACT E+R to SAT EBRW'!A:B,2,FALSE))))</f>
        <v/>
      </c>
      <c r="E767" s="11" t="str">
        <f>IF('ACT Reading'!B767="","",interceptACTRtoPCR5712_5713+slopeACTRtoPCR5712_5713*B767)</f>
        <v/>
      </c>
      <c r="F767" s="11" t="str">
        <f>IF('ACT Reading'!B767="","", IF(E767&lt;100, 100, IF(E767&gt;200, 200, E767)))</f>
        <v/>
      </c>
      <c r="G767" s="11" t="str">
        <f t="shared" si="22"/>
        <v/>
      </c>
      <c r="H767" s="11" t="str">
        <f>IF('ACT Reading'!B767="","", IF(G767&lt;100, 100, IF(G767&gt;300, 300, G767)))</f>
        <v/>
      </c>
      <c r="I767" s="11" t="str">
        <f>IF('ACT Reading'!B767="","",'SAT EBRW to CBEST R'!$A$2+'SAT EBRW to CBEST R'!$B$2*D767)</f>
        <v/>
      </c>
      <c r="J767" s="11" t="str">
        <f>IF('ACT Reading'!B767="","", IF(I767&lt;20, 20, IF(I767&gt;80, 80, I767)))</f>
        <v/>
      </c>
    </row>
    <row r="768" spans="1:10" x14ac:dyDescent="0.25">
      <c r="A768" s="11">
        <v>767</v>
      </c>
      <c r="B768" s="30"/>
      <c r="C768" s="25" t="str">
        <f t="shared" si="23"/>
        <v/>
      </c>
      <c r="D768" s="11" t="str">
        <f>IF('ACT Reading'!C768="","",IF('ACT Reading'!C768&lt;'ACT E+R to SAT EBRW'!$A$2,'ACT E+R to SAT EBRW'!$B$2,IF('ACT Reading'!C768&gt;'ACT E+R to SAT EBRW'!A$72,'ACT E+R to SAT EBRW'!B$72,VLOOKUP(C768,'ACT E+R to SAT EBRW'!A:B,2,FALSE))))</f>
        <v/>
      </c>
      <c r="E768" s="11" t="str">
        <f>IF('ACT Reading'!B768="","",interceptACTRtoPCR5712_5713+slopeACTRtoPCR5712_5713*B768)</f>
        <v/>
      </c>
      <c r="F768" s="11" t="str">
        <f>IF('ACT Reading'!B768="","", IF(E768&lt;100, 100, IF(E768&gt;200, 200, E768)))</f>
        <v/>
      </c>
      <c r="G768" s="11" t="str">
        <f t="shared" si="22"/>
        <v/>
      </c>
      <c r="H768" s="11" t="str">
        <f>IF('ACT Reading'!B768="","", IF(G768&lt;100, 100, IF(G768&gt;300, 300, G768)))</f>
        <v/>
      </c>
      <c r="I768" s="11" t="str">
        <f>IF('ACT Reading'!B768="","",'SAT EBRW to CBEST R'!$A$2+'SAT EBRW to CBEST R'!$B$2*D768)</f>
        <v/>
      </c>
      <c r="J768" s="11" t="str">
        <f>IF('ACT Reading'!B768="","", IF(I768&lt;20, 20, IF(I768&gt;80, 80, I768)))</f>
        <v/>
      </c>
    </row>
    <row r="769" spans="1:10" x14ac:dyDescent="0.25">
      <c r="A769" s="11">
        <v>768</v>
      </c>
      <c r="B769" s="30"/>
      <c r="C769" s="25" t="str">
        <f t="shared" si="23"/>
        <v/>
      </c>
      <c r="D769" s="11" t="str">
        <f>IF('ACT Reading'!C769="","",IF('ACT Reading'!C769&lt;'ACT E+R to SAT EBRW'!$A$2,'ACT E+R to SAT EBRW'!$B$2,IF('ACT Reading'!C769&gt;'ACT E+R to SAT EBRW'!A$72,'ACT E+R to SAT EBRW'!B$72,VLOOKUP(C769,'ACT E+R to SAT EBRW'!A:B,2,FALSE))))</f>
        <v/>
      </c>
      <c r="E769" s="11" t="str">
        <f>IF('ACT Reading'!B769="","",interceptACTRtoPCR5712_5713+slopeACTRtoPCR5712_5713*B769)</f>
        <v/>
      </c>
      <c r="F769" s="11" t="str">
        <f>IF('ACT Reading'!B769="","", IF(E769&lt;100, 100, IF(E769&gt;200, 200, E769)))</f>
        <v/>
      </c>
      <c r="G769" s="11" t="str">
        <f t="shared" si="22"/>
        <v/>
      </c>
      <c r="H769" s="11" t="str">
        <f>IF('ACT Reading'!B769="","", IF(G769&lt;100, 100, IF(G769&gt;300, 300, G769)))</f>
        <v/>
      </c>
      <c r="I769" s="11" t="str">
        <f>IF('ACT Reading'!B769="","",'SAT EBRW to CBEST R'!$A$2+'SAT EBRW to CBEST R'!$B$2*D769)</f>
        <v/>
      </c>
      <c r="J769" s="11" t="str">
        <f>IF('ACT Reading'!B769="","", IF(I769&lt;20, 20, IF(I769&gt;80, 80, I769)))</f>
        <v/>
      </c>
    </row>
    <row r="770" spans="1:10" x14ac:dyDescent="0.25">
      <c r="A770" s="11">
        <v>769</v>
      </c>
      <c r="B770" s="30"/>
      <c r="C770" s="25" t="str">
        <f t="shared" si="23"/>
        <v/>
      </c>
      <c r="D770" s="11" t="str">
        <f>IF('ACT Reading'!C770="","",IF('ACT Reading'!C770&lt;'ACT E+R to SAT EBRW'!$A$2,'ACT E+R to SAT EBRW'!$B$2,IF('ACT Reading'!C770&gt;'ACT E+R to SAT EBRW'!A$72,'ACT E+R to SAT EBRW'!B$72,VLOOKUP(C770,'ACT E+R to SAT EBRW'!A:B,2,FALSE))))</f>
        <v/>
      </c>
      <c r="E770" s="11" t="str">
        <f>IF('ACT Reading'!B770="","",interceptACTRtoPCR5712_5713+slopeACTRtoPCR5712_5713*B770)</f>
        <v/>
      </c>
      <c r="F770" s="11" t="str">
        <f>IF('ACT Reading'!B770="","", IF(E770&lt;100, 100, IF(E770&gt;200, 200, E770)))</f>
        <v/>
      </c>
      <c r="G770" s="11" t="str">
        <f t="shared" ref="G770:G833" si="24">IF(B770="","",IF(B770&gt;=19, upperinterceptACTRtoPAAR200_210+B770*upperslopeACTRtoPAAR200_210, lowerinterceptACTRtoPAAR200_210+B770*lowerslopeACTRtoPAAR200_210))</f>
        <v/>
      </c>
      <c r="H770" s="11" t="str">
        <f>IF('ACT Reading'!B770="","", IF(G770&lt;100, 100, IF(G770&gt;300, 300, G770)))</f>
        <v/>
      </c>
      <c r="I770" s="11" t="str">
        <f>IF('ACT Reading'!B770="","",'SAT EBRW to CBEST R'!$A$2+'SAT EBRW to CBEST R'!$B$2*D770)</f>
        <v/>
      </c>
      <c r="J770" s="11" t="str">
        <f>IF('ACT Reading'!B770="","", IF(I770&lt;20, 20, IF(I770&gt;80, 80, I770)))</f>
        <v/>
      </c>
    </row>
    <row r="771" spans="1:10" x14ac:dyDescent="0.25">
      <c r="A771" s="11">
        <v>770</v>
      </c>
      <c r="B771" s="30"/>
      <c r="C771" s="25" t="str">
        <f t="shared" ref="C771:C834" si="25">IF(ISBLANK(B771), "", 2*B771)</f>
        <v/>
      </c>
      <c r="D771" s="11" t="str">
        <f>IF('ACT Reading'!C771="","",IF('ACT Reading'!C771&lt;'ACT E+R to SAT EBRW'!$A$2,'ACT E+R to SAT EBRW'!$B$2,IF('ACT Reading'!C771&gt;'ACT E+R to SAT EBRW'!A$72,'ACT E+R to SAT EBRW'!B$72,VLOOKUP(C771,'ACT E+R to SAT EBRW'!A:B,2,FALSE))))</f>
        <v/>
      </c>
      <c r="E771" s="11" t="str">
        <f>IF('ACT Reading'!B771="","",interceptACTRtoPCR5712_5713+slopeACTRtoPCR5712_5713*B771)</f>
        <v/>
      </c>
      <c r="F771" s="11" t="str">
        <f>IF('ACT Reading'!B771="","", IF(E771&lt;100, 100, IF(E771&gt;200, 200, E771)))</f>
        <v/>
      </c>
      <c r="G771" s="11" t="str">
        <f t="shared" si="24"/>
        <v/>
      </c>
      <c r="H771" s="11" t="str">
        <f>IF('ACT Reading'!B771="","", IF(G771&lt;100, 100, IF(G771&gt;300, 300, G771)))</f>
        <v/>
      </c>
      <c r="I771" s="11" t="str">
        <f>IF('ACT Reading'!B771="","",'SAT EBRW to CBEST R'!$A$2+'SAT EBRW to CBEST R'!$B$2*D771)</f>
        <v/>
      </c>
      <c r="J771" s="11" t="str">
        <f>IF('ACT Reading'!B771="","", IF(I771&lt;20, 20, IF(I771&gt;80, 80, I771)))</f>
        <v/>
      </c>
    </row>
    <row r="772" spans="1:10" x14ac:dyDescent="0.25">
      <c r="A772" s="11">
        <v>771</v>
      </c>
      <c r="B772" s="30"/>
      <c r="C772" s="25" t="str">
        <f t="shared" si="25"/>
        <v/>
      </c>
      <c r="D772" s="11" t="str">
        <f>IF('ACT Reading'!C772="","",IF('ACT Reading'!C772&lt;'ACT E+R to SAT EBRW'!$A$2,'ACT E+R to SAT EBRW'!$B$2,IF('ACT Reading'!C772&gt;'ACT E+R to SAT EBRW'!A$72,'ACT E+R to SAT EBRW'!B$72,VLOOKUP(C772,'ACT E+R to SAT EBRW'!A:B,2,FALSE))))</f>
        <v/>
      </c>
      <c r="E772" s="11" t="str">
        <f>IF('ACT Reading'!B772="","",interceptACTRtoPCR5712_5713+slopeACTRtoPCR5712_5713*B772)</f>
        <v/>
      </c>
      <c r="F772" s="11" t="str">
        <f>IF('ACT Reading'!B772="","", IF(E772&lt;100, 100, IF(E772&gt;200, 200, E772)))</f>
        <v/>
      </c>
      <c r="G772" s="11" t="str">
        <f t="shared" si="24"/>
        <v/>
      </c>
      <c r="H772" s="11" t="str">
        <f>IF('ACT Reading'!B772="","", IF(G772&lt;100, 100, IF(G772&gt;300, 300, G772)))</f>
        <v/>
      </c>
      <c r="I772" s="11" t="str">
        <f>IF('ACT Reading'!B772="","",'SAT EBRW to CBEST R'!$A$2+'SAT EBRW to CBEST R'!$B$2*D772)</f>
        <v/>
      </c>
      <c r="J772" s="11" t="str">
        <f>IF('ACT Reading'!B772="","", IF(I772&lt;20, 20, IF(I772&gt;80, 80, I772)))</f>
        <v/>
      </c>
    </row>
    <row r="773" spans="1:10" x14ac:dyDescent="0.25">
      <c r="A773" s="11">
        <v>772</v>
      </c>
      <c r="B773" s="30"/>
      <c r="C773" s="25" t="str">
        <f t="shared" si="25"/>
        <v/>
      </c>
      <c r="D773" s="11" t="str">
        <f>IF('ACT Reading'!C773="","",IF('ACT Reading'!C773&lt;'ACT E+R to SAT EBRW'!$A$2,'ACT E+R to SAT EBRW'!$B$2,IF('ACT Reading'!C773&gt;'ACT E+R to SAT EBRW'!A$72,'ACT E+R to SAT EBRW'!B$72,VLOOKUP(C773,'ACT E+R to SAT EBRW'!A:B,2,FALSE))))</f>
        <v/>
      </c>
      <c r="E773" s="11" t="str">
        <f>IF('ACT Reading'!B773="","",interceptACTRtoPCR5712_5713+slopeACTRtoPCR5712_5713*B773)</f>
        <v/>
      </c>
      <c r="F773" s="11" t="str">
        <f>IF('ACT Reading'!B773="","", IF(E773&lt;100, 100, IF(E773&gt;200, 200, E773)))</f>
        <v/>
      </c>
      <c r="G773" s="11" t="str">
        <f t="shared" si="24"/>
        <v/>
      </c>
      <c r="H773" s="11" t="str">
        <f>IF('ACT Reading'!B773="","", IF(G773&lt;100, 100, IF(G773&gt;300, 300, G773)))</f>
        <v/>
      </c>
      <c r="I773" s="11" t="str">
        <f>IF('ACT Reading'!B773="","",'SAT EBRW to CBEST R'!$A$2+'SAT EBRW to CBEST R'!$B$2*D773)</f>
        <v/>
      </c>
      <c r="J773" s="11" t="str">
        <f>IF('ACT Reading'!B773="","", IF(I773&lt;20, 20, IF(I773&gt;80, 80, I773)))</f>
        <v/>
      </c>
    </row>
    <row r="774" spans="1:10" x14ac:dyDescent="0.25">
      <c r="A774" s="11">
        <v>773</v>
      </c>
      <c r="B774" s="30"/>
      <c r="C774" s="25" t="str">
        <f t="shared" si="25"/>
        <v/>
      </c>
      <c r="D774" s="11" t="str">
        <f>IF('ACT Reading'!C774="","",IF('ACT Reading'!C774&lt;'ACT E+R to SAT EBRW'!$A$2,'ACT E+R to SAT EBRW'!$B$2,IF('ACT Reading'!C774&gt;'ACT E+R to SAT EBRW'!A$72,'ACT E+R to SAT EBRW'!B$72,VLOOKUP(C774,'ACT E+R to SAT EBRW'!A:B,2,FALSE))))</f>
        <v/>
      </c>
      <c r="E774" s="11" t="str">
        <f>IF('ACT Reading'!B774="","",interceptACTRtoPCR5712_5713+slopeACTRtoPCR5712_5713*B774)</f>
        <v/>
      </c>
      <c r="F774" s="11" t="str">
        <f>IF('ACT Reading'!B774="","", IF(E774&lt;100, 100, IF(E774&gt;200, 200, E774)))</f>
        <v/>
      </c>
      <c r="G774" s="11" t="str">
        <f t="shared" si="24"/>
        <v/>
      </c>
      <c r="H774" s="11" t="str">
        <f>IF('ACT Reading'!B774="","", IF(G774&lt;100, 100, IF(G774&gt;300, 300, G774)))</f>
        <v/>
      </c>
      <c r="I774" s="11" t="str">
        <f>IF('ACT Reading'!B774="","",'SAT EBRW to CBEST R'!$A$2+'SAT EBRW to CBEST R'!$B$2*D774)</f>
        <v/>
      </c>
      <c r="J774" s="11" t="str">
        <f>IF('ACT Reading'!B774="","", IF(I774&lt;20, 20, IF(I774&gt;80, 80, I774)))</f>
        <v/>
      </c>
    </row>
    <row r="775" spans="1:10" x14ac:dyDescent="0.25">
      <c r="A775" s="11">
        <v>774</v>
      </c>
      <c r="B775" s="30"/>
      <c r="C775" s="25" t="str">
        <f t="shared" si="25"/>
        <v/>
      </c>
      <c r="D775" s="11" t="str">
        <f>IF('ACT Reading'!C775="","",IF('ACT Reading'!C775&lt;'ACT E+R to SAT EBRW'!$A$2,'ACT E+R to SAT EBRW'!$B$2,IF('ACT Reading'!C775&gt;'ACT E+R to SAT EBRW'!A$72,'ACT E+R to SAT EBRW'!B$72,VLOOKUP(C775,'ACT E+R to SAT EBRW'!A:B,2,FALSE))))</f>
        <v/>
      </c>
      <c r="E775" s="11" t="str">
        <f>IF('ACT Reading'!B775="","",interceptACTRtoPCR5712_5713+slopeACTRtoPCR5712_5713*B775)</f>
        <v/>
      </c>
      <c r="F775" s="11" t="str">
        <f>IF('ACT Reading'!B775="","", IF(E775&lt;100, 100, IF(E775&gt;200, 200, E775)))</f>
        <v/>
      </c>
      <c r="G775" s="11" t="str">
        <f t="shared" si="24"/>
        <v/>
      </c>
      <c r="H775" s="11" t="str">
        <f>IF('ACT Reading'!B775="","", IF(G775&lt;100, 100, IF(G775&gt;300, 300, G775)))</f>
        <v/>
      </c>
      <c r="I775" s="11" t="str">
        <f>IF('ACT Reading'!B775="","",'SAT EBRW to CBEST R'!$A$2+'SAT EBRW to CBEST R'!$B$2*D775)</f>
        <v/>
      </c>
      <c r="J775" s="11" t="str">
        <f>IF('ACT Reading'!B775="","", IF(I775&lt;20, 20, IF(I775&gt;80, 80, I775)))</f>
        <v/>
      </c>
    </row>
    <row r="776" spans="1:10" x14ac:dyDescent="0.25">
      <c r="A776" s="11">
        <v>775</v>
      </c>
      <c r="B776" s="30"/>
      <c r="C776" s="25" t="str">
        <f t="shared" si="25"/>
        <v/>
      </c>
      <c r="D776" s="11" t="str">
        <f>IF('ACT Reading'!C776="","",IF('ACT Reading'!C776&lt;'ACT E+R to SAT EBRW'!$A$2,'ACT E+R to SAT EBRW'!$B$2,IF('ACT Reading'!C776&gt;'ACT E+R to SAT EBRW'!A$72,'ACT E+R to SAT EBRW'!B$72,VLOOKUP(C776,'ACT E+R to SAT EBRW'!A:B,2,FALSE))))</f>
        <v/>
      </c>
      <c r="E776" s="11" t="str">
        <f>IF('ACT Reading'!B776="","",interceptACTRtoPCR5712_5713+slopeACTRtoPCR5712_5713*B776)</f>
        <v/>
      </c>
      <c r="F776" s="11" t="str">
        <f>IF('ACT Reading'!B776="","", IF(E776&lt;100, 100, IF(E776&gt;200, 200, E776)))</f>
        <v/>
      </c>
      <c r="G776" s="11" t="str">
        <f t="shared" si="24"/>
        <v/>
      </c>
      <c r="H776" s="11" t="str">
        <f>IF('ACT Reading'!B776="","", IF(G776&lt;100, 100, IF(G776&gt;300, 300, G776)))</f>
        <v/>
      </c>
      <c r="I776" s="11" t="str">
        <f>IF('ACT Reading'!B776="","",'SAT EBRW to CBEST R'!$A$2+'SAT EBRW to CBEST R'!$B$2*D776)</f>
        <v/>
      </c>
      <c r="J776" s="11" t="str">
        <f>IF('ACT Reading'!B776="","", IF(I776&lt;20, 20, IF(I776&gt;80, 80, I776)))</f>
        <v/>
      </c>
    </row>
    <row r="777" spans="1:10" x14ac:dyDescent="0.25">
      <c r="A777" s="11">
        <v>776</v>
      </c>
      <c r="B777" s="30"/>
      <c r="C777" s="25" t="str">
        <f t="shared" si="25"/>
        <v/>
      </c>
      <c r="D777" s="11" t="str">
        <f>IF('ACT Reading'!C777="","",IF('ACT Reading'!C777&lt;'ACT E+R to SAT EBRW'!$A$2,'ACT E+R to SAT EBRW'!$B$2,IF('ACT Reading'!C777&gt;'ACT E+R to SAT EBRW'!A$72,'ACT E+R to SAT EBRW'!B$72,VLOOKUP(C777,'ACT E+R to SAT EBRW'!A:B,2,FALSE))))</f>
        <v/>
      </c>
      <c r="E777" s="11" t="str">
        <f>IF('ACT Reading'!B777="","",interceptACTRtoPCR5712_5713+slopeACTRtoPCR5712_5713*B777)</f>
        <v/>
      </c>
      <c r="F777" s="11" t="str">
        <f>IF('ACT Reading'!B777="","", IF(E777&lt;100, 100, IF(E777&gt;200, 200, E777)))</f>
        <v/>
      </c>
      <c r="G777" s="11" t="str">
        <f t="shared" si="24"/>
        <v/>
      </c>
      <c r="H777" s="11" t="str">
        <f>IF('ACT Reading'!B777="","", IF(G777&lt;100, 100, IF(G777&gt;300, 300, G777)))</f>
        <v/>
      </c>
      <c r="I777" s="11" t="str">
        <f>IF('ACT Reading'!B777="","",'SAT EBRW to CBEST R'!$A$2+'SAT EBRW to CBEST R'!$B$2*D777)</f>
        <v/>
      </c>
      <c r="J777" s="11" t="str">
        <f>IF('ACT Reading'!B777="","", IF(I777&lt;20, 20, IF(I777&gt;80, 80, I777)))</f>
        <v/>
      </c>
    </row>
    <row r="778" spans="1:10" x14ac:dyDescent="0.25">
      <c r="A778" s="11">
        <v>777</v>
      </c>
      <c r="B778" s="30"/>
      <c r="C778" s="25" t="str">
        <f t="shared" si="25"/>
        <v/>
      </c>
      <c r="D778" s="11" t="str">
        <f>IF('ACT Reading'!C778="","",IF('ACT Reading'!C778&lt;'ACT E+R to SAT EBRW'!$A$2,'ACT E+R to SAT EBRW'!$B$2,IF('ACT Reading'!C778&gt;'ACT E+R to SAT EBRW'!A$72,'ACT E+R to SAT EBRW'!B$72,VLOOKUP(C778,'ACT E+R to SAT EBRW'!A:B,2,FALSE))))</f>
        <v/>
      </c>
      <c r="E778" s="11" t="str">
        <f>IF('ACT Reading'!B778="","",interceptACTRtoPCR5712_5713+slopeACTRtoPCR5712_5713*B778)</f>
        <v/>
      </c>
      <c r="F778" s="11" t="str">
        <f>IF('ACT Reading'!B778="","", IF(E778&lt;100, 100, IF(E778&gt;200, 200, E778)))</f>
        <v/>
      </c>
      <c r="G778" s="11" t="str">
        <f t="shared" si="24"/>
        <v/>
      </c>
      <c r="H778" s="11" t="str">
        <f>IF('ACT Reading'!B778="","", IF(G778&lt;100, 100, IF(G778&gt;300, 300, G778)))</f>
        <v/>
      </c>
      <c r="I778" s="11" t="str">
        <f>IF('ACT Reading'!B778="","",'SAT EBRW to CBEST R'!$A$2+'SAT EBRW to CBEST R'!$B$2*D778)</f>
        <v/>
      </c>
      <c r="J778" s="11" t="str">
        <f>IF('ACT Reading'!B778="","", IF(I778&lt;20, 20, IF(I778&gt;80, 80, I778)))</f>
        <v/>
      </c>
    </row>
    <row r="779" spans="1:10" x14ac:dyDescent="0.25">
      <c r="A779" s="11">
        <v>778</v>
      </c>
      <c r="B779" s="30"/>
      <c r="C779" s="25" t="str">
        <f t="shared" si="25"/>
        <v/>
      </c>
      <c r="D779" s="11" t="str">
        <f>IF('ACT Reading'!C779="","",IF('ACT Reading'!C779&lt;'ACT E+R to SAT EBRW'!$A$2,'ACT E+R to SAT EBRW'!$B$2,IF('ACT Reading'!C779&gt;'ACT E+R to SAT EBRW'!A$72,'ACT E+R to SAT EBRW'!B$72,VLOOKUP(C779,'ACT E+R to SAT EBRW'!A:B,2,FALSE))))</f>
        <v/>
      </c>
      <c r="E779" s="11" t="str">
        <f>IF('ACT Reading'!B779="","",interceptACTRtoPCR5712_5713+slopeACTRtoPCR5712_5713*B779)</f>
        <v/>
      </c>
      <c r="F779" s="11" t="str">
        <f>IF('ACT Reading'!B779="","", IF(E779&lt;100, 100, IF(E779&gt;200, 200, E779)))</f>
        <v/>
      </c>
      <c r="G779" s="11" t="str">
        <f t="shared" si="24"/>
        <v/>
      </c>
      <c r="H779" s="11" t="str">
        <f>IF('ACT Reading'!B779="","", IF(G779&lt;100, 100, IF(G779&gt;300, 300, G779)))</f>
        <v/>
      </c>
      <c r="I779" s="11" t="str">
        <f>IF('ACT Reading'!B779="","",'SAT EBRW to CBEST R'!$A$2+'SAT EBRW to CBEST R'!$B$2*D779)</f>
        <v/>
      </c>
      <c r="J779" s="11" t="str">
        <f>IF('ACT Reading'!B779="","", IF(I779&lt;20, 20, IF(I779&gt;80, 80, I779)))</f>
        <v/>
      </c>
    </row>
    <row r="780" spans="1:10" x14ac:dyDescent="0.25">
      <c r="A780" s="11">
        <v>779</v>
      </c>
      <c r="B780" s="30"/>
      <c r="C780" s="25" t="str">
        <f t="shared" si="25"/>
        <v/>
      </c>
      <c r="D780" s="11" t="str">
        <f>IF('ACT Reading'!C780="","",IF('ACT Reading'!C780&lt;'ACT E+R to SAT EBRW'!$A$2,'ACT E+R to SAT EBRW'!$B$2,IF('ACT Reading'!C780&gt;'ACT E+R to SAT EBRW'!A$72,'ACT E+R to SAT EBRW'!B$72,VLOOKUP(C780,'ACT E+R to SAT EBRW'!A:B,2,FALSE))))</f>
        <v/>
      </c>
      <c r="E780" s="11" t="str">
        <f>IF('ACT Reading'!B780="","",interceptACTRtoPCR5712_5713+slopeACTRtoPCR5712_5713*B780)</f>
        <v/>
      </c>
      <c r="F780" s="11" t="str">
        <f>IF('ACT Reading'!B780="","", IF(E780&lt;100, 100, IF(E780&gt;200, 200, E780)))</f>
        <v/>
      </c>
      <c r="G780" s="11" t="str">
        <f t="shared" si="24"/>
        <v/>
      </c>
      <c r="H780" s="11" t="str">
        <f>IF('ACT Reading'!B780="","", IF(G780&lt;100, 100, IF(G780&gt;300, 300, G780)))</f>
        <v/>
      </c>
      <c r="I780" s="11" t="str">
        <f>IF('ACT Reading'!B780="","",'SAT EBRW to CBEST R'!$A$2+'SAT EBRW to CBEST R'!$B$2*D780)</f>
        <v/>
      </c>
      <c r="J780" s="11" t="str">
        <f>IF('ACT Reading'!B780="","", IF(I780&lt;20, 20, IF(I780&gt;80, 80, I780)))</f>
        <v/>
      </c>
    </row>
    <row r="781" spans="1:10" x14ac:dyDescent="0.25">
      <c r="A781" s="11">
        <v>780</v>
      </c>
      <c r="B781" s="30"/>
      <c r="C781" s="25" t="str">
        <f t="shared" si="25"/>
        <v/>
      </c>
      <c r="D781" s="11" t="str">
        <f>IF('ACT Reading'!C781="","",IF('ACT Reading'!C781&lt;'ACT E+R to SAT EBRW'!$A$2,'ACT E+R to SAT EBRW'!$B$2,IF('ACT Reading'!C781&gt;'ACT E+R to SAT EBRW'!A$72,'ACT E+R to SAT EBRW'!B$72,VLOOKUP(C781,'ACT E+R to SAT EBRW'!A:B,2,FALSE))))</f>
        <v/>
      </c>
      <c r="E781" s="11" t="str">
        <f>IF('ACT Reading'!B781="","",interceptACTRtoPCR5712_5713+slopeACTRtoPCR5712_5713*B781)</f>
        <v/>
      </c>
      <c r="F781" s="11" t="str">
        <f>IF('ACT Reading'!B781="","", IF(E781&lt;100, 100, IF(E781&gt;200, 200, E781)))</f>
        <v/>
      </c>
      <c r="G781" s="11" t="str">
        <f t="shared" si="24"/>
        <v/>
      </c>
      <c r="H781" s="11" t="str">
        <f>IF('ACT Reading'!B781="","", IF(G781&lt;100, 100, IF(G781&gt;300, 300, G781)))</f>
        <v/>
      </c>
      <c r="I781" s="11" t="str">
        <f>IF('ACT Reading'!B781="","",'SAT EBRW to CBEST R'!$A$2+'SAT EBRW to CBEST R'!$B$2*D781)</f>
        <v/>
      </c>
      <c r="J781" s="11" t="str">
        <f>IF('ACT Reading'!B781="","", IF(I781&lt;20, 20, IF(I781&gt;80, 80, I781)))</f>
        <v/>
      </c>
    </row>
    <row r="782" spans="1:10" x14ac:dyDescent="0.25">
      <c r="A782" s="11">
        <v>781</v>
      </c>
      <c r="B782" s="30"/>
      <c r="C782" s="25" t="str">
        <f t="shared" si="25"/>
        <v/>
      </c>
      <c r="D782" s="11" t="str">
        <f>IF('ACT Reading'!C782="","",IF('ACT Reading'!C782&lt;'ACT E+R to SAT EBRW'!$A$2,'ACT E+R to SAT EBRW'!$B$2,IF('ACT Reading'!C782&gt;'ACT E+R to SAT EBRW'!A$72,'ACT E+R to SAT EBRW'!B$72,VLOOKUP(C782,'ACT E+R to SAT EBRW'!A:B,2,FALSE))))</f>
        <v/>
      </c>
      <c r="E782" s="11" t="str">
        <f>IF('ACT Reading'!B782="","",interceptACTRtoPCR5712_5713+slopeACTRtoPCR5712_5713*B782)</f>
        <v/>
      </c>
      <c r="F782" s="11" t="str">
        <f>IF('ACT Reading'!B782="","", IF(E782&lt;100, 100, IF(E782&gt;200, 200, E782)))</f>
        <v/>
      </c>
      <c r="G782" s="11" t="str">
        <f t="shared" si="24"/>
        <v/>
      </c>
      <c r="H782" s="11" t="str">
        <f>IF('ACT Reading'!B782="","", IF(G782&lt;100, 100, IF(G782&gt;300, 300, G782)))</f>
        <v/>
      </c>
      <c r="I782" s="11" t="str">
        <f>IF('ACT Reading'!B782="","",'SAT EBRW to CBEST R'!$A$2+'SAT EBRW to CBEST R'!$B$2*D782)</f>
        <v/>
      </c>
      <c r="J782" s="11" t="str">
        <f>IF('ACT Reading'!B782="","", IF(I782&lt;20, 20, IF(I782&gt;80, 80, I782)))</f>
        <v/>
      </c>
    </row>
    <row r="783" spans="1:10" x14ac:dyDescent="0.25">
      <c r="A783" s="11">
        <v>782</v>
      </c>
      <c r="B783" s="30"/>
      <c r="C783" s="25" t="str">
        <f t="shared" si="25"/>
        <v/>
      </c>
      <c r="D783" s="11" t="str">
        <f>IF('ACT Reading'!C783="","",IF('ACT Reading'!C783&lt;'ACT E+R to SAT EBRW'!$A$2,'ACT E+R to SAT EBRW'!$B$2,IF('ACT Reading'!C783&gt;'ACT E+R to SAT EBRW'!A$72,'ACT E+R to SAT EBRW'!B$72,VLOOKUP(C783,'ACT E+R to SAT EBRW'!A:B,2,FALSE))))</f>
        <v/>
      </c>
      <c r="E783" s="11" t="str">
        <f>IF('ACT Reading'!B783="","",interceptACTRtoPCR5712_5713+slopeACTRtoPCR5712_5713*B783)</f>
        <v/>
      </c>
      <c r="F783" s="11" t="str">
        <f>IF('ACT Reading'!B783="","", IF(E783&lt;100, 100, IF(E783&gt;200, 200, E783)))</f>
        <v/>
      </c>
      <c r="G783" s="11" t="str">
        <f t="shared" si="24"/>
        <v/>
      </c>
      <c r="H783" s="11" t="str">
        <f>IF('ACT Reading'!B783="","", IF(G783&lt;100, 100, IF(G783&gt;300, 300, G783)))</f>
        <v/>
      </c>
      <c r="I783" s="11" t="str">
        <f>IF('ACT Reading'!B783="","",'SAT EBRW to CBEST R'!$A$2+'SAT EBRW to CBEST R'!$B$2*D783)</f>
        <v/>
      </c>
      <c r="J783" s="11" t="str">
        <f>IF('ACT Reading'!B783="","", IF(I783&lt;20, 20, IF(I783&gt;80, 80, I783)))</f>
        <v/>
      </c>
    </row>
    <row r="784" spans="1:10" x14ac:dyDescent="0.25">
      <c r="A784" s="11">
        <v>783</v>
      </c>
      <c r="B784" s="30"/>
      <c r="C784" s="25" t="str">
        <f t="shared" si="25"/>
        <v/>
      </c>
      <c r="D784" s="11" t="str">
        <f>IF('ACT Reading'!C784="","",IF('ACT Reading'!C784&lt;'ACT E+R to SAT EBRW'!$A$2,'ACT E+R to SAT EBRW'!$B$2,IF('ACT Reading'!C784&gt;'ACT E+R to SAT EBRW'!A$72,'ACT E+R to SAT EBRW'!B$72,VLOOKUP(C784,'ACT E+R to SAT EBRW'!A:B,2,FALSE))))</f>
        <v/>
      </c>
      <c r="E784" s="11" t="str">
        <f>IF('ACT Reading'!B784="","",interceptACTRtoPCR5712_5713+slopeACTRtoPCR5712_5713*B784)</f>
        <v/>
      </c>
      <c r="F784" s="11" t="str">
        <f>IF('ACT Reading'!B784="","", IF(E784&lt;100, 100, IF(E784&gt;200, 200, E784)))</f>
        <v/>
      </c>
      <c r="G784" s="11" t="str">
        <f t="shared" si="24"/>
        <v/>
      </c>
      <c r="H784" s="11" t="str">
        <f>IF('ACT Reading'!B784="","", IF(G784&lt;100, 100, IF(G784&gt;300, 300, G784)))</f>
        <v/>
      </c>
      <c r="I784" s="11" t="str">
        <f>IF('ACT Reading'!B784="","",'SAT EBRW to CBEST R'!$A$2+'SAT EBRW to CBEST R'!$B$2*D784)</f>
        <v/>
      </c>
      <c r="J784" s="11" t="str">
        <f>IF('ACT Reading'!B784="","", IF(I784&lt;20, 20, IF(I784&gt;80, 80, I784)))</f>
        <v/>
      </c>
    </row>
    <row r="785" spans="1:10" x14ac:dyDescent="0.25">
      <c r="A785" s="11">
        <v>784</v>
      </c>
      <c r="B785" s="30"/>
      <c r="C785" s="25" t="str">
        <f t="shared" si="25"/>
        <v/>
      </c>
      <c r="D785" s="11" t="str">
        <f>IF('ACT Reading'!C785="","",IF('ACT Reading'!C785&lt;'ACT E+R to SAT EBRW'!$A$2,'ACT E+R to SAT EBRW'!$B$2,IF('ACT Reading'!C785&gt;'ACT E+R to SAT EBRW'!A$72,'ACT E+R to SAT EBRW'!B$72,VLOOKUP(C785,'ACT E+R to SAT EBRW'!A:B,2,FALSE))))</f>
        <v/>
      </c>
      <c r="E785" s="11" t="str">
        <f>IF('ACT Reading'!B785="","",interceptACTRtoPCR5712_5713+slopeACTRtoPCR5712_5713*B785)</f>
        <v/>
      </c>
      <c r="F785" s="11" t="str">
        <f>IF('ACT Reading'!B785="","", IF(E785&lt;100, 100, IF(E785&gt;200, 200, E785)))</f>
        <v/>
      </c>
      <c r="G785" s="11" t="str">
        <f t="shared" si="24"/>
        <v/>
      </c>
      <c r="H785" s="11" t="str">
        <f>IF('ACT Reading'!B785="","", IF(G785&lt;100, 100, IF(G785&gt;300, 300, G785)))</f>
        <v/>
      </c>
      <c r="I785" s="11" t="str">
        <f>IF('ACT Reading'!B785="","",'SAT EBRW to CBEST R'!$A$2+'SAT EBRW to CBEST R'!$B$2*D785)</f>
        <v/>
      </c>
      <c r="J785" s="11" t="str">
        <f>IF('ACT Reading'!B785="","", IF(I785&lt;20, 20, IF(I785&gt;80, 80, I785)))</f>
        <v/>
      </c>
    </row>
    <row r="786" spans="1:10" x14ac:dyDescent="0.25">
      <c r="A786" s="11">
        <v>785</v>
      </c>
      <c r="B786" s="30"/>
      <c r="C786" s="25" t="str">
        <f t="shared" si="25"/>
        <v/>
      </c>
      <c r="D786" s="11" t="str">
        <f>IF('ACT Reading'!C786="","",IF('ACT Reading'!C786&lt;'ACT E+R to SAT EBRW'!$A$2,'ACT E+R to SAT EBRW'!$B$2,IF('ACT Reading'!C786&gt;'ACT E+R to SAT EBRW'!A$72,'ACT E+R to SAT EBRW'!B$72,VLOOKUP(C786,'ACT E+R to SAT EBRW'!A:B,2,FALSE))))</f>
        <v/>
      </c>
      <c r="E786" s="11" t="str">
        <f>IF('ACT Reading'!B786="","",interceptACTRtoPCR5712_5713+slopeACTRtoPCR5712_5713*B786)</f>
        <v/>
      </c>
      <c r="F786" s="11" t="str">
        <f>IF('ACT Reading'!B786="","", IF(E786&lt;100, 100, IF(E786&gt;200, 200, E786)))</f>
        <v/>
      </c>
      <c r="G786" s="11" t="str">
        <f t="shared" si="24"/>
        <v/>
      </c>
      <c r="H786" s="11" t="str">
        <f>IF('ACT Reading'!B786="","", IF(G786&lt;100, 100, IF(G786&gt;300, 300, G786)))</f>
        <v/>
      </c>
      <c r="I786" s="11" t="str">
        <f>IF('ACT Reading'!B786="","",'SAT EBRW to CBEST R'!$A$2+'SAT EBRW to CBEST R'!$B$2*D786)</f>
        <v/>
      </c>
      <c r="J786" s="11" t="str">
        <f>IF('ACT Reading'!B786="","", IF(I786&lt;20, 20, IF(I786&gt;80, 80, I786)))</f>
        <v/>
      </c>
    </row>
    <row r="787" spans="1:10" x14ac:dyDescent="0.25">
      <c r="A787" s="11">
        <v>786</v>
      </c>
      <c r="B787" s="30"/>
      <c r="C787" s="25" t="str">
        <f t="shared" si="25"/>
        <v/>
      </c>
      <c r="D787" s="11" t="str">
        <f>IF('ACT Reading'!C787="","",IF('ACT Reading'!C787&lt;'ACT E+R to SAT EBRW'!$A$2,'ACT E+R to SAT EBRW'!$B$2,IF('ACT Reading'!C787&gt;'ACT E+R to SAT EBRW'!A$72,'ACT E+R to SAT EBRW'!B$72,VLOOKUP(C787,'ACT E+R to SAT EBRW'!A:B,2,FALSE))))</f>
        <v/>
      </c>
      <c r="E787" s="11" t="str">
        <f>IF('ACT Reading'!B787="","",interceptACTRtoPCR5712_5713+slopeACTRtoPCR5712_5713*B787)</f>
        <v/>
      </c>
      <c r="F787" s="11" t="str">
        <f>IF('ACT Reading'!B787="","", IF(E787&lt;100, 100, IF(E787&gt;200, 200, E787)))</f>
        <v/>
      </c>
      <c r="G787" s="11" t="str">
        <f t="shared" si="24"/>
        <v/>
      </c>
      <c r="H787" s="11" t="str">
        <f>IF('ACT Reading'!B787="","", IF(G787&lt;100, 100, IF(G787&gt;300, 300, G787)))</f>
        <v/>
      </c>
      <c r="I787" s="11" t="str">
        <f>IF('ACT Reading'!B787="","",'SAT EBRW to CBEST R'!$A$2+'SAT EBRW to CBEST R'!$B$2*D787)</f>
        <v/>
      </c>
      <c r="J787" s="11" t="str">
        <f>IF('ACT Reading'!B787="","", IF(I787&lt;20, 20, IF(I787&gt;80, 80, I787)))</f>
        <v/>
      </c>
    </row>
    <row r="788" spans="1:10" x14ac:dyDescent="0.25">
      <c r="A788" s="11">
        <v>787</v>
      </c>
      <c r="B788" s="30"/>
      <c r="C788" s="25" t="str">
        <f t="shared" si="25"/>
        <v/>
      </c>
      <c r="D788" s="11" t="str">
        <f>IF('ACT Reading'!C788="","",IF('ACT Reading'!C788&lt;'ACT E+R to SAT EBRW'!$A$2,'ACT E+R to SAT EBRW'!$B$2,IF('ACT Reading'!C788&gt;'ACT E+R to SAT EBRW'!A$72,'ACT E+R to SAT EBRW'!B$72,VLOOKUP(C788,'ACT E+R to SAT EBRW'!A:B,2,FALSE))))</f>
        <v/>
      </c>
      <c r="E788" s="11" t="str">
        <f>IF('ACT Reading'!B788="","",interceptACTRtoPCR5712_5713+slopeACTRtoPCR5712_5713*B788)</f>
        <v/>
      </c>
      <c r="F788" s="11" t="str">
        <f>IF('ACT Reading'!B788="","", IF(E788&lt;100, 100, IF(E788&gt;200, 200, E788)))</f>
        <v/>
      </c>
      <c r="G788" s="11" t="str">
        <f t="shared" si="24"/>
        <v/>
      </c>
      <c r="H788" s="11" t="str">
        <f>IF('ACT Reading'!B788="","", IF(G788&lt;100, 100, IF(G788&gt;300, 300, G788)))</f>
        <v/>
      </c>
      <c r="I788" s="11" t="str">
        <f>IF('ACT Reading'!B788="","",'SAT EBRW to CBEST R'!$A$2+'SAT EBRW to CBEST R'!$B$2*D788)</f>
        <v/>
      </c>
      <c r="J788" s="11" t="str">
        <f>IF('ACT Reading'!B788="","", IF(I788&lt;20, 20, IF(I788&gt;80, 80, I788)))</f>
        <v/>
      </c>
    </row>
    <row r="789" spans="1:10" x14ac:dyDescent="0.25">
      <c r="A789" s="11">
        <v>788</v>
      </c>
      <c r="B789" s="30"/>
      <c r="C789" s="25" t="str">
        <f t="shared" si="25"/>
        <v/>
      </c>
      <c r="D789" s="11" t="str">
        <f>IF('ACT Reading'!C789="","",IF('ACT Reading'!C789&lt;'ACT E+R to SAT EBRW'!$A$2,'ACT E+R to SAT EBRW'!$B$2,IF('ACT Reading'!C789&gt;'ACT E+R to SAT EBRW'!A$72,'ACT E+R to SAT EBRW'!B$72,VLOOKUP(C789,'ACT E+R to SAT EBRW'!A:B,2,FALSE))))</f>
        <v/>
      </c>
      <c r="E789" s="11" t="str">
        <f>IF('ACT Reading'!B789="","",interceptACTRtoPCR5712_5713+slopeACTRtoPCR5712_5713*B789)</f>
        <v/>
      </c>
      <c r="F789" s="11" t="str">
        <f>IF('ACT Reading'!B789="","", IF(E789&lt;100, 100, IF(E789&gt;200, 200, E789)))</f>
        <v/>
      </c>
      <c r="G789" s="11" t="str">
        <f t="shared" si="24"/>
        <v/>
      </c>
      <c r="H789" s="11" t="str">
        <f>IF('ACT Reading'!B789="","", IF(G789&lt;100, 100, IF(G789&gt;300, 300, G789)))</f>
        <v/>
      </c>
      <c r="I789" s="11" t="str">
        <f>IF('ACT Reading'!B789="","",'SAT EBRW to CBEST R'!$A$2+'SAT EBRW to CBEST R'!$B$2*D789)</f>
        <v/>
      </c>
      <c r="J789" s="11" t="str">
        <f>IF('ACT Reading'!B789="","", IF(I789&lt;20, 20, IF(I789&gt;80, 80, I789)))</f>
        <v/>
      </c>
    </row>
    <row r="790" spans="1:10" x14ac:dyDescent="0.25">
      <c r="A790" s="11">
        <v>789</v>
      </c>
      <c r="B790" s="30"/>
      <c r="C790" s="25" t="str">
        <f t="shared" si="25"/>
        <v/>
      </c>
      <c r="D790" s="11" t="str">
        <f>IF('ACT Reading'!C790="","",IF('ACT Reading'!C790&lt;'ACT E+R to SAT EBRW'!$A$2,'ACT E+R to SAT EBRW'!$B$2,IF('ACT Reading'!C790&gt;'ACT E+R to SAT EBRW'!A$72,'ACT E+R to SAT EBRW'!B$72,VLOOKUP(C790,'ACT E+R to SAT EBRW'!A:B,2,FALSE))))</f>
        <v/>
      </c>
      <c r="E790" s="11" t="str">
        <f>IF('ACT Reading'!B790="","",interceptACTRtoPCR5712_5713+slopeACTRtoPCR5712_5713*B790)</f>
        <v/>
      </c>
      <c r="F790" s="11" t="str">
        <f>IF('ACT Reading'!B790="","", IF(E790&lt;100, 100, IF(E790&gt;200, 200, E790)))</f>
        <v/>
      </c>
      <c r="G790" s="11" t="str">
        <f t="shared" si="24"/>
        <v/>
      </c>
      <c r="H790" s="11" t="str">
        <f>IF('ACT Reading'!B790="","", IF(G790&lt;100, 100, IF(G790&gt;300, 300, G790)))</f>
        <v/>
      </c>
      <c r="I790" s="11" t="str">
        <f>IF('ACT Reading'!B790="","",'SAT EBRW to CBEST R'!$A$2+'SAT EBRW to CBEST R'!$B$2*D790)</f>
        <v/>
      </c>
      <c r="J790" s="11" t="str">
        <f>IF('ACT Reading'!B790="","", IF(I790&lt;20, 20, IF(I790&gt;80, 80, I790)))</f>
        <v/>
      </c>
    </row>
    <row r="791" spans="1:10" x14ac:dyDescent="0.25">
      <c r="A791" s="11">
        <v>790</v>
      </c>
      <c r="B791" s="30"/>
      <c r="C791" s="25" t="str">
        <f t="shared" si="25"/>
        <v/>
      </c>
      <c r="D791" s="11" t="str">
        <f>IF('ACT Reading'!C791="","",IF('ACT Reading'!C791&lt;'ACT E+R to SAT EBRW'!$A$2,'ACT E+R to SAT EBRW'!$B$2,IF('ACT Reading'!C791&gt;'ACT E+R to SAT EBRW'!A$72,'ACT E+R to SAT EBRW'!B$72,VLOOKUP(C791,'ACT E+R to SAT EBRW'!A:B,2,FALSE))))</f>
        <v/>
      </c>
      <c r="E791" s="11" t="str">
        <f>IF('ACT Reading'!B791="","",interceptACTRtoPCR5712_5713+slopeACTRtoPCR5712_5713*B791)</f>
        <v/>
      </c>
      <c r="F791" s="11" t="str">
        <f>IF('ACT Reading'!B791="","", IF(E791&lt;100, 100, IF(E791&gt;200, 200, E791)))</f>
        <v/>
      </c>
      <c r="G791" s="11" t="str">
        <f t="shared" si="24"/>
        <v/>
      </c>
      <c r="H791" s="11" t="str">
        <f>IF('ACT Reading'!B791="","", IF(G791&lt;100, 100, IF(G791&gt;300, 300, G791)))</f>
        <v/>
      </c>
      <c r="I791" s="11" t="str">
        <f>IF('ACT Reading'!B791="","",'SAT EBRW to CBEST R'!$A$2+'SAT EBRW to CBEST R'!$B$2*D791)</f>
        <v/>
      </c>
      <c r="J791" s="11" t="str">
        <f>IF('ACT Reading'!B791="","", IF(I791&lt;20, 20, IF(I791&gt;80, 80, I791)))</f>
        <v/>
      </c>
    </row>
    <row r="792" spans="1:10" x14ac:dyDescent="0.25">
      <c r="A792" s="11">
        <v>791</v>
      </c>
      <c r="B792" s="30"/>
      <c r="C792" s="25" t="str">
        <f t="shared" si="25"/>
        <v/>
      </c>
      <c r="D792" s="11" t="str">
        <f>IF('ACT Reading'!C792="","",IF('ACT Reading'!C792&lt;'ACT E+R to SAT EBRW'!$A$2,'ACT E+R to SAT EBRW'!$B$2,IF('ACT Reading'!C792&gt;'ACT E+R to SAT EBRW'!A$72,'ACT E+R to SAT EBRW'!B$72,VLOOKUP(C792,'ACT E+R to SAT EBRW'!A:B,2,FALSE))))</f>
        <v/>
      </c>
      <c r="E792" s="11" t="str">
        <f>IF('ACT Reading'!B792="","",interceptACTRtoPCR5712_5713+slopeACTRtoPCR5712_5713*B792)</f>
        <v/>
      </c>
      <c r="F792" s="11" t="str">
        <f>IF('ACT Reading'!B792="","", IF(E792&lt;100, 100, IF(E792&gt;200, 200, E792)))</f>
        <v/>
      </c>
      <c r="G792" s="11" t="str">
        <f t="shared" si="24"/>
        <v/>
      </c>
      <c r="H792" s="11" t="str">
        <f>IF('ACT Reading'!B792="","", IF(G792&lt;100, 100, IF(G792&gt;300, 300, G792)))</f>
        <v/>
      </c>
      <c r="I792" s="11" t="str">
        <f>IF('ACT Reading'!B792="","",'SAT EBRW to CBEST R'!$A$2+'SAT EBRW to CBEST R'!$B$2*D792)</f>
        <v/>
      </c>
      <c r="J792" s="11" t="str">
        <f>IF('ACT Reading'!B792="","", IF(I792&lt;20, 20, IF(I792&gt;80, 80, I792)))</f>
        <v/>
      </c>
    </row>
    <row r="793" spans="1:10" x14ac:dyDescent="0.25">
      <c r="A793" s="11">
        <v>792</v>
      </c>
      <c r="B793" s="30"/>
      <c r="C793" s="25" t="str">
        <f t="shared" si="25"/>
        <v/>
      </c>
      <c r="D793" s="11" t="str">
        <f>IF('ACT Reading'!C793="","",IF('ACT Reading'!C793&lt;'ACT E+R to SAT EBRW'!$A$2,'ACT E+R to SAT EBRW'!$B$2,IF('ACT Reading'!C793&gt;'ACT E+R to SAT EBRW'!A$72,'ACT E+R to SAT EBRW'!B$72,VLOOKUP(C793,'ACT E+R to SAT EBRW'!A:B,2,FALSE))))</f>
        <v/>
      </c>
      <c r="E793" s="11" t="str">
        <f>IF('ACT Reading'!B793="","",interceptACTRtoPCR5712_5713+slopeACTRtoPCR5712_5713*B793)</f>
        <v/>
      </c>
      <c r="F793" s="11" t="str">
        <f>IF('ACT Reading'!B793="","", IF(E793&lt;100, 100, IF(E793&gt;200, 200, E793)))</f>
        <v/>
      </c>
      <c r="G793" s="11" t="str">
        <f t="shared" si="24"/>
        <v/>
      </c>
      <c r="H793" s="11" t="str">
        <f>IF('ACT Reading'!B793="","", IF(G793&lt;100, 100, IF(G793&gt;300, 300, G793)))</f>
        <v/>
      </c>
      <c r="I793" s="11" t="str">
        <f>IF('ACT Reading'!B793="","",'SAT EBRW to CBEST R'!$A$2+'SAT EBRW to CBEST R'!$B$2*D793)</f>
        <v/>
      </c>
      <c r="J793" s="11" t="str">
        <f>IF('ACT Reading'!B793="","", IF(I793&lt;20, 20, IF(I793&gt;80, 80, I793)))</f>
        <v/>
      </c>
    </row>
    <row r="794" spans="1:10" x14ac:dyDescent="0.25">
      <c r="A794" s="11">
        <v>793</v>
      </c>
      <c r="B794" s="30"/>
      <c r="C794" s="25" t="str">
        <f t="shared" si="25"/>
        <v/>
      </c>
      <c r="D794" s="11" t="str">
        <f>IF('ACT Reading'!C794="","",IF('ACT Reading'!C794&lt;'ACT E+R to SAT EBRW'!$A$2,'ACT E+R to SAT EBRW'!$B$2,IF('ACT Reading'!C794&gt;'ACT E+R to SAT EBRW'!A$72,'ACT E+R to SAT EBRW'!B$72,VLOOKUP(C794,'ACT E+R to SAT EBRW'!A:B,2,FALSE))))</f>
        <v/>
      </c>
      <c r="E794" s="11" t="str">
        <f>IF('ACT Reading'!B794="","",interceptACTRtoPCR5712_5713+slopeACTRtoPCR5712_5713*B794)</f>
        <v/>
      </c>
      <c r="F794" s="11" t="str">
        <f>IF('ACT Reading'!B794="","", IF(E794&lt;100, 100, IF(E794&gt;200, 200, E794)))</f>
        <v/>
      </c>
      <c r="G794" s="11" t="str">
        <f t="shared" si="24"/>
        <v/>
      </c>
      <c r="H794" s="11" t="str">
        <f>IF('ACT Reading'!B794="","", IF(G794&lt;100, 100, IF(G794&gt;300, 300, G794)))</f>
        <v/>
      </c>
      <c r="I794" s="11" t="str">
        <f>IF('ACT Reading'!B794="","",'SAT EBRW to CBEST R'!$A$2+'SAT EBRW to CBEST R'!$B$2*D794)</f>
        <v/>
      </c>
      <c r="J794" s="11" t="str">
        <f>IF('ACT Reading'!B794="","", IF(I794&lt;20, 20, IF(I794&gt;80, 80, I794)))</f>
        <v/>
      </c>
    </row>
    <row r="795" spans="1:10" x14ac:dyDescent="0.25">
      <c r="A795" s="11">
        <v>794</v>
      </c>
      <c r="B795" s="30"/>
      <c r="C795" s="25" t="str">
        <f t="shared" si="25"/>
        <v/>
      </c>
      <c r="D795" s="11" t="str">
        <f>IF('ACT Reading'!C795="","",IF('ACT Reading'!C795&lt;'ACT E+R to SAT EBRW'!$A$2,'ACT E+R to SAT EBRW'!$B$2,IF('ACT Reading'!C795&gt;'ACT E+R to SAT EBRW'!A$72,'ACT E+R to SAT EBRW'!B$72,VLOOKUP(C795,'ACT E+R to SAT EBRW'!A:B,2,FALSE))))</f>
        <v/>
      </c>
      <c r="E795" s="11" t="str">
        <f>IF('ACT Reading'!B795="","",interceptACTRtoPCR5712_5713+slopeACTRtoPCR5712_5713*B795)</f>
        <v/>
      </c>
      <c r="F795" s="11" t="str">
        <f>IF('ACT Reading'!B795="","", IF(E795&lt;100, 100, IF(E795&gt;200, 200, E795)))</f>
        <v/>
      </c>
      <c r="G795" s="11" t="str">
        <f t="shared" si="24"/>
        <v/>
      </c>
      <c r="H795" s="11" t="str">
        <f>IF('ACT Reading'!B795="","", IF(G795&lt;100, 100, IF(G795&gt;300, 300, G795)))</f>
        <v/>
      </c>
      <c r="I795" s="11" t="str">
        <f>IF('ACT Reading'!B795="","",'SAT EBRW to CBEST R'!$A$2+'SAT EBRW to CBEST R'!$B$2*D795)</f>
        <v/>
      </c>
      <c r="J795" s="11" t="str">
        <f>IF('ACT Reading'!B795="","", IF(I795&lt;20, 20, IF(I795&gt;80, 80, I795)))</f>
        <v/>
      </c>
    </row>
    <row r="796" spans="1:10" x14ac:dyDescent="0.25">
      <c r="A796" s="11">
        <v>795</v>
      </c>
      <c r="B796" s="30"/>
      <c r="C796" s="25" t="str">
        <f t="shared" si="25"/>
        <v/>
      </c>
      <c r="D796" s="11" t="str">
        <f>IF('ACT Reading'!C796="","",IF('ACT Reading'!C796&lt;'ACT E+R to SAT EBRW'!$A$2,'ACT E+R to SAT EBRW'!$B$2,IF('ACT Reading'!C796&gt;'ACT E+R to SAT EBRW'!A$72,'ACT E+R to SAT EBRW'!B$72,VLOOKUP(C796,'ACT E+R to SAT EBRW'!A:B,2,FALSE))))</f>
        <v/>
      </c>
      <c r="E796" s="11" t="str">
        <f>IF('ACT Reading'!B796="","",interceptACTRtoPCR5712_5713+slopeACTRtoPCR5712_5713*B796)</f>
        <v/>
      </c>
      <c r="F796" s="11" t="str">
        <f>IF('ACT Reading'!B796="","", IF(E796&lt;100, 100, IF(E796&gt;200, 200, E796)))</f>
        <v/>
      </c>
      <c r="G796" s="11" t="str">
        <f t="shared" si="24"/>
        <v/>
      </c>
      <c r="H796" s="11" t="str">
        <f>IF('ACT Reading'!B796="","", IF(G796&lt;100, 100, IF(G796&gt;300, 300, G796)))</f>
        <v/>
      </c>
      <c r="I796" s="11" t="str">
        <f>IF('ACT Reading'!B796="","",'SAT EBRW to CBEST R'!$A$2+'SAT EBRW to CBEST R'!$B$2*D796)</f>
        <v/>
      </c>
      <c r="J796" s="11" t="str">
        <f>IF('ACT Reading'!B796="","", IF(I796&lt;20, 20, IF(I796&gt;80, 80, I796)))</f>
        <v/>
      </c>
    </row>
    <row r="797" spans="1:10" x14ac:dyDescent="0.25">
      <c r="A797" s="11">
        <v>796</v>
      </c>
      <c r="B797" s="30"/>
      <c r="C797" s="25" t="str">
        <f t="shared" si="25"/>
        <v/>
      </c>
      <c r="D797" s="11" t="str">
        <f>IF('ACT Reading'!C797="","",IF('ACT Reading'!C797&lt;'ACT E+R to SAT EBRW'!$A$2,'ACT E+R to SAT EBRW'!$B$2,IF('ACT Reading'!C797&gt;'ACT E+R to SAT EBRW'!A$72,'ACT E+R to SAT EBRW'!B$72,VLOOKUP(C797,'ACT E+R to SAT EBRW'!A:B,2,FALSE))))</f>
        <v/>
      </c>
      <c r="E797" s="11" t="str">
        <f>IF('ACT Reading'!B797="","",interceptACTRtoPCR5712_5713+slopeACTRtoPCR5712_5713*B797)</f>
        <v/>
      </c>
      <c r="F797" s="11" t="str">
        <f>IF('ACT Reading'!B797="","", IF(E797&lt;100, 100, IF(E797&gt;200, 200, E797)))</f>
        <v/>
      </c>
      <c r="G797" s="11" t="str">
        <f t="shared" si="24"/>
        <v/>
      </c>
      <c r="H797" s="11" t="str">
        <f>IF('ACT Reading'!B797="","", IF(G797&lt;100, 100, IF(G797&gt;300, 300, G797)))</f>
        <v/>
      </c>
      <c r="I797" s="11" t="str">
        <f>IF('ACT Reading'!B797="","",'SAT EBRW to CBEST R'!$A$2+'SAT EBRW to CBEST R'!$B$2*D797)</f>
        <v/>
      </c>
      <c r="J797" s="11" t="str">
        <f>IF('ACT Reading'!B797="","", IF(I797&lt;20, 20, IF(I797&gt;80, 80, I797)))</f>
        <v/>
      </c>
    </row>
    <row r="798" spans="1:10" x14ac:dyDescent="0.25">
      <c r="A798" s="11">
        <v>797</v>
      </c>
      <c r="B798" s="30"/>
      <c r="C798" s="25" t="str">
        <f t="shared" si="25"/>
        <v/>
      </c>
      <c r="D798" s="11" t="str">
        <f>IF('ACT Reading'!C798="","",IF('ACT Reading'!C798&lt;'ACT E+R to SAT EBRW'!$A$2,'ACT E+R to SAT EBRW'!$B$2,IF('ACT Reading'!C798&gt;'ACT E+R to SAT EBRW'!A$72,'ACT E+R to SAT EBRW'!B$72,VLOOKUP(C798,'ACT E+R to SAT EBRW'!A:B,2,FALSE))))</f>
        <v/>
      </c>
      <c r="E798" s="11" t="str">
        <f>IF('ACT Reading'!B798="","",interceptACTRtoPCR5712_5713+slopeACTRtoPCR5712_5713*B798)</f>
        <v/>
      </c>
      <c r="F798" s="11" t="str">
        <f>IF('ACT Reading'!B798="","", IF(E798&lt;100, 100, IF(E798&gt;200, 200, E798)))</f>
        <v/>
      </c>
      <c r="G798" s="11" t="str">
        <f t="shared" si="24"/>
        <v/>
      </c>
      <c r="H798" s="11" t="str">
        <f>IF('ACT Reading'!B798="","", IF(G798&lt;100, 100, IF(G798&gt;300, 300, G798)))</f>
        <v/>
      </c>
      <c r="I798" s="11" t="str">
        <f>IF('ACT Reading'!B798="","",'SAT EBRW to CBEST R'!$A$2+'SAT EBRW to CBEST R'!$B$2*D798)</f>
        <v/>
      </c>
      <c r="J798" s="11" t="str">
        <f>IF('ACT Reading'!B798="","", IF(I798&lt;20, 20, IF(I798&gt;80, 80, I798)))</f>
        <v/>
      </c>
    </row>
    <row r="799" spans="1:10" x14ac:dyDescent="0.25">
      <c r="A799" s="11">
        <v>798</v>
      </c>
      <c r="B799" s="30"/>
      <c r="C799" s="25" t="str">
        <f t="shared" si="25"/>
        <v/>
      </c>
      <c r="D799" s="11" t="str">
        <f>IF('ACT Reading'!C799="","",IF('ACT Reading'!C799&lt;'ACT E+R to SAT EBRW'!$A$2,'ACT E+R to SAT EBRW'!$B$2,IF('ACT Reading'!C799&gt;'ACT E+R to SAT EBRW'!A$72,'ACT E+R to SAT EBRW'!B$72,VLOOKUP(C799,'ACT E+R to SAT EBRW'!A:B,2,FALSE))))</f>
        <v/>
      </c>
      <c r="E799" s="11" t="str">
        <f>IF('ACT Reading'!B799="","",interceptACTRtoPCR5712_5713+slopeACTRtoPCR5712_5713*B799)</f>
        <v/>
      </c>
      <c r="F799" s="11" t="str">
        <f>IF('ACT Reading'!B799="","", IF(E799&lt;100, 100, IF(E799&gt;200, 200, E799)))</f>
        <v/>
      </c>
      <c r="G799" s="11" t="str">
        <f t="shared" si="24"/>
        <v/>
      </c>
      <c r="H799" s="11" t="str">
        <f>IF('ACT Reading'!B799="","", IF(G799&lt;100, 100, IF(G799&gt;300, 300, G799)))</f>
        <v/>
      </c>
      <c r="I799" s="11" t="str">
        <f>IF('ACT Reading'!B799="","",'SAT EBRW to CBEST R'!$A$2+'SAT EBRW to CBEST R'!$B$2*D799)</f>
        <v/>
      </c>
      <c r="J799" s="11" t="str">
        <f>IF('ACT Reading'!B799="","", IF(I799&lt;20, 20, IF(I799&gt;80, 80, I799)))</f>
        <v/>
      </c>
    </row>
    <row r="800" spans="1:10" x14ac:dyDescent="0.25">
      <c r="A800" s="11">
        <v>799</v>
      </c>
      <c r="B800" s="30"/>
      <c r="C800" s="25" t="str">
        <f t="shared" si="25"/>
        <v/>
      </c>
      <c r="D800" s="11" t="str">
        <f>IF('ACT Reading'!C800="","",IF('ACT Reading'!C800&lt;'ACT E+R to SAT EBRW'!$A$2,'ACT E+R to SAT EBRW'!$B$2,IF('ACT Reading'!C800&gt;'ACT E+R to SAT EBRW'!A$72,'ACT E+R to SAT EBRW'!B$72,VLOOKUP(C800,'ACT E+R to SAT EBRW'!A:B,2,FALSE))))</f>
        <v/>
      </c>
      <c r="E800" s="11" t="str">
        <f>IF('ACT Reading'!B800="","",interceptACTRtoPCR5712_5713+slopeACTRtoPCR5712_5713*B800)</f>
        <v/>
      </c>
      <c r="F800" s="11" t="str">
        <f>IF('ACT Reading'!B800="","", IF(E800&lt;100, 100, IF(E800&gt;200, 200, E800)))</f>
        <v/>
      </c>
      <c r="G800" s="11" t="str">
        <f t="shared" si="24"/>
        <v/>
      </c>
      <c r="H800" s="11" t="str">
        <f>IF('ACT Reading'!B800="","", IF(G800&lt;100, 100, IF(G800&gt;300, 300, G800)))</f>
        <v/>
      </c>
      <c r="I800" s="11" t="str">
        <f>IF('ACT Reading'!B800="","",'SAT EBRW to CBEST R'!$A$2+'SAT EBRW to CBEST R'!$B$2*D800)</f>
        <v/>
      </c>
      <c r="J800" s="11" t="str">
        <f>IF('ACT Reading'!B800="","", IF(I800&lt;20, 20, IF(I800&gt;80, 80, I800)))</f>
        <v/>
      </c>
    </row>
    <row r="801" spans="1:10" x14ac:dyDescent="0.25">
      <c r="A801" s="11">
        <v>800</v>
      </c>
      <c r="B801" s="30"/>
      <c r="C801" s="25" t="str">
        <f t="shared" si="25"/>
        <v/>
      </c>
      <c r="D801" s="11" t="str">
        <f>IF('ACT Reading'!C801="","",IF('ACT Reading'!C801&lt;'ACT E+R to SAT EBRW'!$A$2,'ACT E+R to SAT EBRW'!$B$2,IF('ACT Reading'!C801&gt;'ACT E+R to SAT EBRW'!A$72,'ACT E+R to SAT EBRW'!B$72,VLOOKUP(C801,'ACT E+R to SAT EBRW'!A:B,2,FALSE))))</f>
        <v/>
      </c>
      <c r="E801" s="11" t="str">
        <f>IF('ACT Reading'!B801="","",interceptACTRtoPCR5712_5713+slopeACTRtoPCR5712_5713*B801)</f>
        <v/>
      </c>
      <c r="F801" s="11" t="str">
        <f>IF('ACT Reading'!B801="","", IF(E801&lt;100, 100, IF(E801&gt;200, 200, E801)))</f>
        <v/>
      </c>
      <c r="G801" s="11" t="str">
        <f t="shared" si="24"/>
        <v/>
      </c>
      <c r="H801" s="11" t="str">
        <f>IF('ACT Reading'!B801="","", IF(G801&lt;100, 100, IF(G801&gt;300, 300, G801)))</f>
        <v/>
      </c>
      <c r="I801" s="11" t="str">
        <f>IF('ACT Reading'!B801="","",'SAT EBRW to CBEST R'!$A$2+'SAT EBRW to CBEST R'!$B$2*D801)</f>
        <v/>
      </c>
      <c r="J801" s="11" t="str">
        <f>IF('ACT Reading'!B801="","", IF(I801&lt;20, 20, IF(I801&gt;80, 80, I801)))</f>
        <v/>
      </c>
    </row>
    <row r="802" spans="1:10" x14ac:dyDescent="0.25">
      <c r="A802" s="11">
        <v>801</v>
      </c>
      <c r="B802" s="30"/>
      <c r="C802" s="25" t="str">
        <f t="shared" si="25"/>
        <v/>
      </c>
      <c r="D802" s="11" t="str">
        <f>IF('ACT Reading'!C802="","",IF('ACT Reading'!C802&lt;'ACT E+R to SAT EBRW'!$A$2,'ACT E+R to SAT EBRW'!$B$2,IF('ACT Reading'!C802&gt;'ACT E+R to SAT EBRW'!A$72,'ACT E+R to SAT EBRW'!B$72,VLOOKUP(C802,'ACT E+R to SAT EBRW'!A:B,2,FALSE))))</f>
        <v/>
      </c>
      <c r="E802" s="11" t="str">
        <f>IF('ACT Reading'!B802="","",interceptACTRtoPCR5712_5713+slopeACTRtoPCR5712_5713*B802)</f>
        <v/>
      </c>
      <c r="F802" s="11" t="str">
        <f>IF('ACT Reading'!B802="","", IF(E802&lt;100, 100, IF(E802&gt;200, 200, E802)))</f>
        <v/>
      </c>
      <c r="G802" s="11" t="str">
        <f t="shared" si="24"/>
        <v/>
      </c>
      <c r="H802" s="11" t="str">
        <f>IF('ACT Reading'!B802="","", IF(G802&lt;100, 100, IF(G802&gt;300, 300, G802)))</f>
        <v/>
      </c>
      <c r="I802" s="11" t="str">
        <f>IF('ACT Reading'!B802="","",'SAT EBRW to CBEST R'!$A$2+'SAT EBRW to CBEST R'!$B$2*D802)</f>
        <v/>
      </c>
      <c r="J802" s="11" t="str">
        <f>IF('ACT Reading'!B802="","", IF(I802&lt;20, 20, IF(I802&gt;80, 80, I802)))</f>
        <v/>
      </c>
    </row>
    <row r="803" spans="1:10" x14ac:dyDescent="0.25">
      <c r="A803" s="11">
        <v>802</v>
      </c>
      <c r="B803" s="30"/>
      <c r="C803" s="25" t="str">
        <f t="shared" si="25"/>
        <v/>
      </c>
      <c r="D803" s="11" t="str">
        <f>IF('ACT Reading'!C803="","",IF('ACT Reading'!C803&lt;'ACT E+R to SAT EBRW'!$A$2,'ACT E+R to SAT EBRW'!$B$2,IF('ACT Reading'!C803&gt;'ACT E+R to SAT EBRW'!A$72,'ACT E+R to SAT EBRW'!B$72,VLOOKUP(C803,'ACT E+R to SAT EBRW'!A:B,2,FALSE))))</f>
        <v/>
      </c>
      <c r="E803" s="11" t="str">
        <f>IF('ACT Reading'!B803="","",interceptACTRtoPCR5712_5713+slopeACTRtoPCR5712_5713*B803)</f>
        <v/>
      </c>
      <c r="F803" s="11" t="str">
        <f>IF('ACT Reading'!B803="","", IF(E803&lt;100, 100, IF(E803&gt;200, 200, E803)))</f>
        <v/>
      </c>
      <c r="G803" s="11" t="str">
        <f t="shared" si="24"/>
        <v/>
      </c>
      <c r="H803" s="11" t="str">
        <f>IF('ACT Reading'!B803="","", IF(G803&lt;100, 100, IF(G803&gt;300, 300, G803)))</f>
        <v/>
      </c>
      <c r="I803" s="11" t="str">
        <f>IF('ACT Reading'!B803="","",'SAT EBRW to CBEST R'!$A$2+'SAT EBRW to CBEST R'!$B$2*D803)</f>
        <v/>
      </c>
      <c r="J803" s="11" t="str">
        <f>IF('ACT Reading'!B803="","", IF(I803&lt;20, 20, IF(I803&gt;80, 80, I803)))</f>
        <v/>
      </c>
    </row>
    <row r="804" spans="1:10" x14ac:dyDescent="0.25">
      <c r="A804" s="11">
        <v>803</v>
      </c>
      <c r="B804" s="30"/>
      <c r="C804" s="25" t="str">
        <f t="shared" si="25"/>
        <v/>
      </c>
      <c r="D804" s="11" t="str">
        <f>IF('ACT Reading'!C804="","",IF('ACT Reading'!C804&lt;'ACT E+R to SAT EBRW'!$A$2,'ACT E+R to SAT EBRW'!$B$2,IF('ACT Reading'!C804&gt;'ACT E+R to SAT EBRW'!A$72,'ACT E+R to SAT EBRW'!B$72,VLOOKUP(C804,'ACT E+R to SAT EBRW'!A:B,2,FALSE))))</f>
        <v/>
      </c>
      <c r="E804" s="11" t="str">
        <f>IF('ACT Reading'!B804="","",interceptACTRtoPCR5712_5713+slopeACTRtoPCR5712_5713*B804)</f>
        <v/>
      </c>
      <c r="F804" s="11" t="str">
        <f>IF('ACT Reading'!B804="","", IF(E804&lt;100, 100, IF(E804&gt;200, 200, E804)))</f>
        <v/>
      </c>
      <c r="G804" s="11" t="str">
        <f t="shared" si="24"/>
        <v/>
      </c>
      <c r="H804" s="11" t="str">
        <f>IF('ACT Reading'!B804="","", IF(G804&lt;100, 100, IF(G804&gt;300, 300, G804)))</f>
        <v/>
      </c>
      <c r="I804" s="11" t="str">
        <f>IF('ACT Reading'!B804="","",'SAT EBRW to CBEST R'!$A$2+'SAT EBRW to CBEST R'!$B$2*D804)</f>
        <v/>
      </c>
      <c r="J804" s="11" t="str">
        <f>IF('ACT Reading'!B804="","", IF(I804&lt;20, 20, IF(I804&gt;80, 80, I804)))</f>
        <v/>
      </c>
    </row>
    <row r="805" spans="1:10" x14ac:dyDescent="0.25">
      <c r="A805" s="11">
        <v>804</v>
      </c>
      <c r="B805" s="30"/>
      <c r="C805" s="25" t="str">
        <f t="shared" si="25"/>
        <v/>
      </c>
      <c r="D805" s="11" t="str">
        <f>IF('ACT Reading'!C805="","",IF('ACT Reading'!C805&lt;'ACT E+R to SAT EBRW'!$A$2,'ACT E+R to SAT EBRW'!$B$2,IF('ACT Reading'!C805&gt;'ACT E+R to SAT EBRW'!A$72,'ACT E+R to SAT EBRW'!B$72,VLOOKUP(C805,'ACT E+R to SAT EBRW'!A:B,2,FALSE))))</f>
        <v/>
      </c>
      <c r="E805" s="11" t="str">
        <f>IF('ACT Reading'!B805="","",interceptACTRtoPCR5712_5713+slopeACTRtoPCR5712_5713*B805)</f>
        <v/>
      </c>
      <c r="F805" s="11" t="str">
        <f>IF('ACT Reading'!B805="","", IF(E805&lt;100, 100, IF(E805&gt;200, 200, E805)))</f>
        <v/>
      </c>
      <c r="G805" s="11" t="str">
        <f t="shared" si="24"/>
        <v/>
      </c>
      <c r="H805" s="11" t="str">
        <f>IF('ACT Reading'!B805="","", IF(G805&lt;100, 100, IF(G805&gt;300, 300, G805)))</f>
        <v/>
      </c>
      <c r="I805" s="11" t="str">
        <f>IF('ACT Reading'!B805="","",'SAT EBRW to CBEST R'!$A$2+'SAT EBRW to CBEST R'!$B$2*D805)</f>
        <v/>
      </c>
      <c r="J805" s="11" t="str">
        <f>IF('ACT Reading'!B805="","", IF(I805&lt;20, 20, IF(I805&gt;80, 80, I805)))</f>
        <v/>
      </c>
    </row>
    <row r="806" spans="1:10" x14ac:dyDescent="0.25">
      <c r="A806" s="11">
        <v>805</v>
      </c>
      <c r="B806" s="30"/>
      <c r="C806" s="25" t="str">
        <f t="shared" si="25"/>
        <v/>
      </c>
      <c r="D806" s="11" t="str">
        <f>IF('ACT Reading'!C806="","",IF('ACT Reading'!C806&lt;'ACT E+R to SAT EBRW'!$A$2,'ACT E+R to SAT EBRW'!$B$2,IF('ACT Reading'!C806&gt;'ACT E+R to SAT EBRW'!A$72,'ACT E+R to SAT EBRW'!B$72,VLOOKUP(C806,'ACT E+R to SAT EBRW'!A:B,2,FALSE))))</f>
        <v/>
      </c>
      <c r="E806" s="11" t="str">
        <f>IF('ACT Reading'!B806="","",interceptACTRtoPCR5712_5713+slopeACTRtoPCR5712_5713*B806)</f>
        <v/>
      </c>
      <c r="F806" s="11" t="str">
        <f>IF('ACT Reading'!B806="","", IF(E806&lt;100, 100, IF(E806&gt;200, 200, E806)))</f>
        <v/>
      </c>
      <c r="G806" s="11" t="str">
        <f t="shared" si="24"/>
        <v/>
      </c>
      <c r="H806" s="11" t="str">
        <f>IF('ACT Reading'!B806="","", IF(G806&lt;100, 100, IF(G806&gt;300, 300, G806)))</f>
        <v/>
      </c>
      <c r="I806" s="11" t="str">
        <f>IF('ACT Reading'!B806="","",'SAT EBRW to CBEST R'!$A$2+'SAT EBRW to CBEST R'!$B$2*D806)</f>
        <v/>
      </c>
      <c r="J806" s="11" t="str">
        <f>IF('ACT Reading'!B806="","", IF(I806&lt;20, 20, IF(I806&gt;80, 80, I806)))</f>
        <v/>
      </c>
    </row>
    <row r="807" spans="1:10" x14ac:dyDescent="0.25">
      <c r="A807" s="11">
        <v>806</v>
      </c>
      <c r="B807" s="30"/>
      <c r="C807" s="25" t="str">
        <f t="shared" si="25"/>
        <v/>
      </c>
      <c r="D807" s="11" t="str">
        <f>IF('ACT Reading'!C807="","",IF('ACT Reading'!C807&lt;'ACT E+R to SAT EBRW'!$A$2,'ACT E+R to SAT EBRW'!$B$2,IF('ACT Reading'!C807&gt;'ACT E+R to SAT EBRW'!A$72,'ACT E+R to SAT EBRW'!B$72,VLOOKUP(C807,'ACT E+R to SAT EBRW'!A:B,2,FALSE))))</f>
        <v/>
      </c>
      <c r="E807" s="11" t="str">
        <f>IF('ACT Reading'!B807="","",interceptACTRtoPCR5712_5713+slopeACTRtoPCR5712_5713*B807)</f>
        <v/>
      </c>
      <c r="F807" s="11" t="str">
        <f>IF('ACT Reading'!B807="","", IF(E807&lt;100, 100, IF(E807&gt;200, 200, E807)))</f>
        <v/>
      </c>
      <c r="G807" s="11" t="str">
        <f t="shared" si="24"/>
        <v/>
      </c>
      <c r="H807" s="11" t="str">
        <f>IF('ACT Reading'!B807="","", IF(G807&lt;100, 100, IF(G807&gt;300, 300, G807)))</f>
        <v/>
      </c>
      <c r="I807" s="11" t="str">
        <f>IF('ACT Reading'!B807="","",'SAT EBRW to CBEST R'!$A$2+'SAT EBRW to CBEST R'!$B$2*D807)</f>
        <v/>
      </c>
      <c r="J807" s="11" t="str">
        <f>IF('ACT Reading'!B807="","", IF(I807&lt;20, 20, IF(I807&gt;80, 80, I807)))</f>
        <v/>
      </c>
    </row>
    <row r="808" spans="1:10" x14ac:dyDescent="0.25">
      <c r="A808" s="11">
        <v>807</v>
      </c>
      <c r="B808" s="30"/>
      <c r="C808" s="25" t="str">
        <f t="shared" si="25"/>
        <v/>
      </c>
      <c r="D808" s="11" t="str">
        <f>IF('ACT Reading'!C808="","",IF('ACT Reading'!C808&lt;'ACT E+R to SAT EBRW'!$A$2,'ACT E+R to SAT EBRW'!$B$2,IF('ACT Reading'!C808&gt;'ACT E+R to SAT EBRW'!A$72,'ACT E+R to SAT EBRW'!B$72,VLOOKUP(C808,'ACT E+R to SAT EBRW'!A:B,2,FALSE))))</f>
        <v/>
      </c>
      <c r="E808" s="11" t="str">
        <f>IF('ACT Reading'!B808="","",interceptACTRtoPCR5712_5713+slopeACTRtoPCR5712_5713*B808)</f>
        <v/>
      </c>
      <c r="F808" s="11" t="str">
        <f>IF('ACT Reading'!B808="","", IF(E808&lt;100, 100, IF(E808&gt;200, 200, E808)))</f>
        <v/>
      </c>
      <c r="G808" s="11" t="str">
        <f t="shared" si="24"/>
        <v/>
      </c>
      <c r="H808" s="11" t="str">
        <f>IF('ACT Reading'!B808="","", IF(G808&lt;100, 100, IF(G808&gt;300, 300, G808)))</f>
        <v/>
      </c>
      <c r="I808" s="11" t="str">
        <f>IF('ACT Reading'!B808="","",'SAT EBRW to CBEST R'!$A$2+'SAT EBRW to CBEST R'!$B$2*D808)</f>
        <v/>
      </c>
      <c r="J808" s="11" t="str">
        <f>IF('ACT Reading'!B808="","", IF(I808&lt;20, 20, IF(I808&gt;80, 80, I808)))</f>
        <v/>
      </c>
    </row>
    <row r="809" spans="1:10" x14ac:dyDescent="0.25">
      <c r="A809" s="11">
        <v>808</v>
      </c>
      <c r="B809" s="30"/>
      <c r="C809" s="25" t="str">
        <f t="shared" si="25"/>
        <v/>
      </c>
      <c r="D809" s="11" t="str">
        <f>IF('ACT Reading'!C809="","",IF('ACT Reading'!C809&lt;'ACT E+R to SAT EBRW'!$A$2,'ACT E+R to SAT EBRW'!$B$2,IF('ACT Reading'!C809&gt;'ACT E+R to SAT EBRW'!A$72,'ACT E+R to SAT EBRW'!B$72,VLOOKUP(C809,'ACT E+R to SAT EBRW'!A:B,2,FALSE))))</f>
        <v/>
      </c>
      <c r="E809" s="11" t="str">
        <f>IF('ACT Reading'!B809="","",interceptACTRtoPCR5712_5713+slopeACTRtoPCR5712_5713*B809)</f>
        <v/>
      </c>
      <c r="F809" s="11" t="str">
        <f>IF('ACT Reading'!B809="","", IF(E809&lt;100, 100, IF(E809&gt;200, 200, E809)))</f>
        <v/>
      </c>
      <c r="G809" s="11" t="str">
        <f t="shared" si="24"/>
        <v/>
      </c>
      <c r="H809" s="11" t="str">
        <f>IF('ACT Reading'!B809="","", IF(G809&lt;100, 100, IF(G809&gt;300, 300, G809)))</f>
        <v/>
      </c>
      <c r="I809" s="11" t="str">
        <f>IF('ACT Reading'!B809="","",'SAT EBRW to CBEST R'!$A$2+'SAT EBRW to CBEST R'!$B$2*D809)</f>
        <v/>
      </c>
      <c r="J809" s="11" t="str">
        <f>IF('ACT Reading'!B809="","", IF(I809&lt;20, 20, IF(I809&gt;80, 80, I809)))</f>
        <v/>
      </c>
    </row>
    <row r="810" spans="1:10" x14ac:dyDescent="0.25">
      <c r="A810" s="11">
        <v>809</v>
      </c>
      <c r="B810" s="30"/>
      <c r="C810" s="25" t="str">
        <f t="shared" si="25"/>
        <v/>
      </c>
      <c r="D810" s="11" t="str">
        <f>IF('ACT Reading'!C810="","",IF('ACT Reading'!C810&lt;'ACT E+R to SAT EBRW'!$A$2,'ACT E+R to SAT EBRW'!$B$2,IF('ACT Reading'!C810&gt;'ACT E+R to SAT EBRW'!A$72,'ACT E+R to SAT EBRW'!B$72,VLOOKUP(C810,'ACT E+R to SAT EBRW'!A:B,2,FALSE))))</f>
        <v/>
      </c>
      <c r="E810" s="11" t="str">
        <f>IF('ACT Reading'!B810="","",interceptACTRtoPCR5712_5713+slopeACTRtoPCR5712_5713*B810)</f>
        <v/>
      </c>
      <c r="F810" s="11" t="str">
        <f>IF('ACT Reading'!B810="","", IF(E810&lt;100, 100, IF(E810&gt;200, 200, E810)))</f>
        <v/>
      </c>
      <c r="G810" s="11" t="str">
        <f t="shared" si="24"/>
        <v/>
      </c>
      <c r="H810" s="11" t="str">
        <f>IF('ACT Reading'!B810="","", IF(G810&lt;100, 100, IF(G810&gt;300, 300, G810)))</f>
        <v/>
      </c>
      <c r="I810" s="11" t="str">
        <f>IF('ACT Reading'!B810="","",'SAT EBRW to CBEST R'!$A$2+'SAT EBRW to CBEST R'!$B$2*D810)</f>
        <v/>
      </c>
      <c r="J810" s="11" t="str">
        <f>IF('ACT Reading'!B810="","", IF(I810&lt;20, 20, IF(I810&gt;80, 80, I810)))</f>
        <v/>
      </c>
    </row>
    <row r="811" spans="1:10" x14ac:dyDescent="0.25">
      <c r="A811" s="11">
        <v>810</v>
      </c>
      <c r="B811" s="30"/>
      <c r="C811" s="25" t="str">
        <f t="shared" si="25"/>
        <v/>
      </c>
      <c r="D811" s="11" t="str">
        <f>IF('ACT Reading'!C811="","",IF('ACT Reading'!C811&lt;'ACT E+R to SAT EBRW'!$A$2,'ACT E+R to SAT EBRW'!$B$2,IF('ACT Reading'!C811&gt;'ACT E+R to SAT EBRW'!A$72,'ACT E+R to SAT EBRW'!B$72,VLOOKUP(C811,'ACT E+R to SAT EBRW'!A:B,2,FALSE))))</f>
        <v/>
      </c>
      <c r="E811" s="11" t="str">
        <f>IF('ACT Reading'!B811="","",interceptACTRtoPCR5712_5713+slopeACTRtoPCR5712_5713*B811)</f>
        <v/>
      </c>
      <c r="F811" s="11" t="str">
        <f>IF('ACT Reading'!B811="","", IF(E811&lt;100, 100, IF(E811&gt;200, 200, E811)))</f>
        <v/>
      </c>
      <c r="G811" s="11" t="str">
        <f t="shared" si="24"/>
        <v/>
      </c>
      <c r="H811" s="11" t="str">
        <f>IF('ACT Reading'!B811="","", IF(G811&lt;100, 100, IF(G811&gt;300, 300, G811)))</f>
        <v/>
      </c>
      <c r="I811" s="11" t="str">
        <f>IF('ACT Reading'!B811="","",'SAT EBRW to CBEST R'!$A$2+'SAT EBRW to CBEST R'!$B$2*D811)</f>
        <v/>
      </c>
      <c r="J811" s="11" t="str">
        <f>IF('ACT Reading'!B811="","", IF(I811&lt;20, 20, IF(I811&gt;80, 80, I811)))</f>
        <v/>
      </c>
    </row>
    <row r="812" spans="1:10" x14ac:dyDescent="0.25">
      <c r="A812" s="11">
        <v>811</v>
      </c>
      <c r="B812" s="30"/>
      <c r="C812" s="25" t="str">
        <f t="shared" si="25"/>
        <v/>
      </c>
      <c r="D812" s="11" t="str">
        <f>IF('ACT Reading'!C812="","",IF('ACT Reading'!C812&lt;'ACT E+R to SAT EBRW'!$A$2,'ACT E+R to SAT EBRW'!$B$2,IF('ACT Reading'!C812&gt;'ACT E+R to SAT EBRW'!A$72,'ACT E+R to SAT EBRW'!B$72,VLOOKUP(C812,'ACT E+R to SAT EBRW'!A:B,2,FALSE))))</f>
        <v/>
      </c>
      <c r="E812" s="11" t="str">
        <f>IF('ACT Reading'!B812="","",interceptACTRtoPCR5712_5713+slopeACTRtoPCR5712_5713*B812)</f>
        <v/>
      </c>
      <c r="F812" s="11" t="str">
        <f>IF('ACT Reading'!B812="","", IF(E812&lt;100, 100, IF(E812&gt;200, 200, E812)))</f>
        <v/>
      </c>
      <c r="G812" s="11" t="str">
        <f t="shared" si="24"/>
        <v/>
      </c>
      <c r="H812" s="11" t="str">
        <f>IF('ACT Reading'!B812="","", IF(G812&lt;100, 100, IF(G812&gt;300, 300, G812)))</f>
        <v/>
      </c>
      <c r="I812" s="11" t="str">
        <f>IF('ACT Reading'!B812="","",'SAT EBRW to CBEST R'!$A$2+'SAT EBRW to CBEST R'!$B$2*D812)</f>
        <v/>
      </c>
      <c r="J812" s="11" t="str">
        <f>IF('ACT Reading'!B812="","", IF(I812&lt;20, 20, IF(I812&gt;80, 80, I812)))</f>
        <v/>
      </c>
    </row>
    <row r="813" spans="1:10" x14ac:dyDescent="0.25">
      <c r="A813" s="11">
        <v>812</v>
      </c>
      <c r="B813" s="30"/>
      <c r="C813" s="25" t="str">
        <f t="shared" si="25"/>
        <v/>
      </c>
      <c r="D813" s="11" t="str">
        <f>IF('ACT Reading'!C813="","",IF('ACT Reading'!C813&lt;'ACT E+R to SAT EBRW'!$A$2,'ACT E+R to SAT EBRW'!$B$2,IF('ACT Reading'!C813&gt;'ACT E+R to SAT EBRW'!A$72,'ACT E+R to SAT EBRW'!B$72,VLOOKUP(C813,'ACT E+R to SAT EBRW'!A:B,2,FALSE))))</f>
        <v/>
      </c>
      <c r="E813" s="11" t="str">
        <f>IF('ACT Reading'!B813="","",interceptACTRtoPCR5712_5713+slopeACTRtoPCR5712_5713*B813)</f>
        <v/>
      </c>
      <c r="F813" s="11" t="str">
        <f>IF('ACT Reading'!B813="","", IF(E813&lt;100, 100, IF(E813&gt;200, 200, E813)))</f>
        <v/>
      </c>
      <c r="G813" s="11" t="str">
        <f t="shared" si="24"/>
        <v/>
      </c>
      <c r="H813" s="11" t="str">
        <f>IF('ACT Reading'!B813="","", IF(G813&lt;100, 100, IF(G813&gt;300, 300, G813)))</f>
        <v/>
      </c>
      <c r="I813" s="11" t="str">
        <f>IF('ACT Reading'!B813="","",'SAT EBRW to CBEST R'!$A$2+'SAT EBRW to CBEST R'!$B$2*D813)</f>
        <v/>
      </c>
      <c r="J813" s="11" t="str">
        <f>IF('ACT Reading'!B813="","", IF(I813&lt;20, 20, IF(I813&gt;80, 80, I813)))</f>
        <v/>
      </c>
    </row>
    <row r="814" spans="1:10" x14ac:dyDescent="0.25">
      <c r="A814" s="11">
        <v>813</v>
      </c>
      <c r="B814" s="30"/>
      <c r="C814" s="25" t="str">
        <f t="shared" si="25"/>
        <v/>
      </c>
      <c r="D814" s="11" t="str">
        <f>IF('ACT Reading'!C814="","",IF('ACT Reading'!C814&lt;'ACT E+R to SAT EBRW'!$A$2,'ACT E+R to SAT EBRW'!$B$2,IF('ACT Reading'!C814&gt;'ACT E+R to SAT EBRW'!A$72,'ACT E+R to SAT EBRW'!B$72,VLOOKUP(C814,'ACT E+R to SAT EBRW'!A:B,2,FALSE))))</f>
        <v/>
      </c>
      <c r="E814" s="11" t="str">
        <f>IF('ACT Reading'!B814="","",interceptACTRtoPCR5712_5713+slopeACTRtoPCR5712_5713*B814)</f>
        <v/>
      </c>
      <c r="F814" s="11" t="str">
        <f>IF('ACT Reading'!B814="","", IF(E814&lt;100, 100, IF(E814&gt;200, 200, E814)))</f>
        <v/>
      </c>
      <c r="G814" s="11" t="str">
        <f t="shared" si="24"/>
        <v/>
      </c>
      <c r="H814" s="11" t="str">
        <f>IF('ACT Reading'!B814="","", IF(G814&lt;100, 100, IF(G814&gt;300, 300, G814)))</f>
        <v/>
      </c>
      <c r="I814" s="11" t="str">
        <f>IF('ACT Reading'!B814="","",'SAT EBRW to CBEST R'!$A$2+'SAT EBRW to CBEST R'!$B$2*D814)</f>
        <v/>
      </c>
      <c r="J814" s="11" t="str">
        <f>IF('ACT Reading'!B814="","", IF(I814&lt;20, 20, IF(I814&gt;80, 80, I814)))</f>
        <v/>
      </c>
    </row>
    <row r="815" spans="1:10" x14ac:dyDescent="0.25">
      <c r="A815" s="11">
        <v>814</v>
      </c>
      <c r="B815" s="30"/>
      <c r="C815" s="25" t="str">
        <f t="shared" si="25"/>
        <v/>
      </c>
      <c r="D815" s="11" t="str">
        <f>IF('ACT Reading'!C815="","",IF('ACT Reading'!C815&lt;'ACT E+R to SAT EBRW'!$A$2,'ACT E+R to SAT EBRW'!$B$2,IF('ACT Reading'!C815&gt;'ACT E+R to SAT EBRW'!A$72,'ACT E+R to SAT EBRW'!B$72,VLOOKUP(C815,'ACT E+R to SAT EBRW'!A:B,2,FALSE))))</f>
        <v/>
      </c>
      <c r="E815" s="11" t="str">
        <f>IF('ACT Reading'!B815="","",interceptACTRtoPCR5712_5713+slopeACTRtoPCR5712_5713*B815)</f>
        <v/>
      </c>
      <c r="F815" s="11" t="str">
        <f>IF('ACT Reading'!B815="","", IF(E815&lt;100, 100, IF(E815&gt;200, 200, E815)))</f>
        <v/>
      </c>
      <c r="G815" s="11" t="str">
        <f t="shared" si="24"/>
        <v/>
      </c>
      <c r="H815" s="11" t="str">
        <f>IF('ACT Reading'!B815="","", IF(G815&lt;100, 100, IF(G815&gt;300, 300, G815)))</f>
        <v/>
      </c>
      <c r="I815" s="11" t="str">
        <f>IF('ACT Reading'!B815="","",'SAT EBRW to CBEST R'!$A$2+'SAT EBRW to CBEST R'!$B$2*D815)</f>
        <v/>
      </c>
      <c r="J815" s="11" t="str">
        <f>IF('ACT Reading'!B815="","", IF(I815&lt;20, 20, IF(I815&gt;80, 80, I815)))</f>
        <v/>
      </c>
    </row>
    <row r="816" spans="1:10" x14ac:dyDescent="0.25">
      <c r="A816" s="11">
        <v>815</v>
      </c>
      <c r="B816" s="30"/>
      <c r="C816" s="25" t="str">
        <f t="shared" si="25"/>
        <v/>
      </c>
      <c r="D816" s="11" t="str">
        <f>IF('ACT Reading'!C816="","",IF('ACT Reading'!C816&lt;'ACT E+R to SAT EBRW'!$A$2,'ACT E+R to SAT EBRW'!$B$2,IF('ACT Reading'!C816&gt;'ACT E+R to SAT EBRW'!A$72,'ACT E+R to SAT EBRW'!B$72,VLOOKUP(C816,'ACT E+R to SAT EBRW'!A:B,2,FALSE))))</f>
        <v/>
      </c>
      <c r="E816" s="11" t="str">
        <f>IF('ACT Reading'!B816="","",interceptACTRtoPCR5712_5713+slopeACTRtoPCR5712_5713*B816)</f>
        <v/>
      </c>
      <c r="F816" s="11" t="str">
        <f>IF('ACT Reading'!B816="","", IF(E816&lt;100, 100, IF(E816&gt;200, 200, E816)))</f>
        <v/>
      </c>
      <c r="G816" s="11" t="str">
        <f t="shared" si="24"/>
        <v/>
      </c>
      <c r="H816" s="11" t="str">
        <f>IF('ACT Reading'!B816="","", IF(G816&lt;100, 100, IF(G816&gt;300, 300, G816)))</f>
        <v/>
      </c>
      <c r="I816" s="11" t="str">
        <f>IF('ACT Reading'!B816="","",'SAT EBRW to CBEST R'!$A$2+'SAT EBRW to CBEST R'!$B$2*D816)</f>
        <v/>
      </c>
      <c r="J816" s="11" t="str">
        <f>IF('ACT Reading'!B816="","", IF(I816&lt;20, 20, IF(I816&gt;80, 80, I816)))</f>
        <v/>
      </c>
    </row>
    <row r="817" spans="1:10" x14ac:dyDescent="0.25">
      <c r="A817" s="11">
        <v>816</v>
      </c>
      <c r="B817" s="30"/>
      <c r="C817" s="25" t="str">
        <f t="shared" si="25"/>
        <v/>
      </c>
      <c r="D817" s="11" t="str">
        <f>IF('ACT Reading'!C817="","",IF('ACT Reading'!C817&lt;'ACT E+R to SAT EBRW'!$A$2,'ACT E+R to SAT EBRW'!$B$2,IF('ACT Reading'!C817&gt;'ACT E+R to SAT EBRW'!A$72,'ACT E+R to SAT EBRW'!B$72,VLOOKUP(C817,'ACT E+R to SAT EBRW'!A:B,2,FALSE))))</f>
        <v/>
      </c>
      <c r="E817" s="11" t="str">
        <f>IF('ACT Reading'!B817="","",interceptACTRtoPCR5712_5713+slopeACTRtoPCR5712_5713*B817)</f>
        <v/>
      </c>
      <c r="F817" s="11" t="str">
        <f>IF('ACT Reading'!B817="","", IF(E817&lt;100, 100, IF(E817&gt;200, 200, E817)))</f>
        <v/>
      </c>
      <c r="G817" s="11" t="str">
        <f t="shared" si="24"/>
        <v/>
      </c>
      <c r="H817" s="11" t="str">
        <f>IF('ACT Reading'!B817="","", IF(G817&lt;100, 100, IF(G817&gt;300, 300, G817)))</f>
        <v/>
      </c>
      <c r="I817" s="11" t="str">
        <f>IF('ACT Reading'!B817="","",'SAT EBRW to CBEST R'!$A$2+'SAT EBRW to CBEST R'!$B$2*D817)</f>
        <v/>
      </c>
      <c r="J817" s="11" t="str">
        <f>IF('ACT Reading'!B817="","", IF(I817&lt;20, 20, IF(I817&gt;80, 80, I817)))</f>
        <v/>
      </c>
    </row>
    <row r="818" spans="1:10" x14ac:dyDescent="0.25">
      <c r="A818" s="11">
        <v>817</v>
      </c>
      <c r="B818" s="30"/>
      <c r="C818" s="25" t="str">
        <f t="shared" si="25"/>
        <v/>
      </c>
      <c r="D818" s="11" t="str">
        <f>IF('ACT Reading'!C818="","",IF('ACT Reading'!C818&lt;'ACT E+R to SAT EBRW'!$A$2,'ACT E+R to SAT EBRW'!$B$2,IF('ACT Reading'!C818&gt;'ACT E+R to SAT EBRW'!A$72,'ACT E+R to SAT EBRW'!B$72,VLOOKUP(C818,'ACT E+R to SAT EBRW'!A:B,2,FALSE))))</f>
        <v/>
      </c>
      <c r="E818" s="11" t="str">
        <f>IF('ACT Reading'!B818="","",interceptACTRtoPCR5712_5713+slopeACTRtoPCR5712_5713*B818)</f>
        <v/>
      </c>
      <c r="F818" s="11" t="str">
        <f>IF('ACT Reading'!B818="","", IF(E818&lt;100, 100, IF(E818&gt;200, 200, E818)))</f>
        <v/>
      </c>
      <c r="G818" s="11" t="str">
        <f t="shared" si="24"/>
        <v/>
      </c>
      <c r="H818" s="11" t="str">
        <f>IF('ACT Reading'!B818="","", IF(G818&lt;100, 100, IF(G818&gt;300, 300, G818)))</f>
        <v/>
      </c>
      <c r="I818" s="11" t="str">
        <f>IF('ACT Reading'!B818="","",'SAT EBRW to CBEST R'!$A$2+'SAT EBRW to CBEST R'!$B$2*D818)</f>
        <v/>
      </c>
      <c r="J818" s="11" t="str">
        <f>IF('ACT Reading'!B818="","", IF(I818&lt;20, 20, IF(I818&gt;80, 80, I818)))</f>
        <v/>
      </c>
    </row>
    <row r="819" spans="1:10" x14ac:dyDescent="0.25">
      <c r="A819" s="11">
        <v>818</v>
      </c>
      <c r="B819" s="30"/>
      <c r="C819" s="25" t="str">
        <f t="shared" si="25"/>
        <v/>
      </c>
      <c r="D819" s="11" t="str">
        <f>IF('ACT Reading'!C819="","",IF('ACT Reading'!C819&lt;'ACT E+R to SAT EBRW'!$A$2,'ACT E+R to SAT EBRW'!$B$2,IF('ACT Reading'!C819&gt;'ACT E+R to SAT EBRW'!A$72,'ACT E+R to SAT EBRW'!B$72,VLOOKUP(C819,'ACT E+R to SAT EBRW'!A:B,2,FALSE))))</f>
        <v/>
      </c>
      <c r="E819" s="11" t="str">
        <f>IF('ACT Reading'!B819="","",interceptACTRtoPCR5712_5713+slopeACTRtoPCR5712_5713*B819)</f>
        <v/>
      </c>
      <c r="F819" s="11" t="str">
        <f>IF('ACT Reading'!B819="","", IF(E819&lt;100, 100, IF(E819&gt;200, 200, E819)))</f>
        <v/>
      </c>
      <c r="G819" s="11" t="str">
        <f t="shared" si="24"/>
        <v/>
      </c>
      <c r="H819" s="11" t="str">
        <f>IF('ACT Reading'!B819="","", IF(G819&lt;100, 100, IF(G819&gt;300, 300, G819)))</f>
        <v/>
      </c>
      <c r="I819" s="11" t="str">
        <f>IF('ACT Reading'!B819="","",'SAT EBRW to CBEST R'!$A$2+'SAT EBRW to CBEST R'!$B$2*D819)</f>
        <v/>
      </c>
      <c r="J819" s="11" t="str">
        <f>IF('ACT Reading'!B819="","", IF(I819&lt;20, 20, IF(I819&gt;80, 80, I819)))</f>
        <v/>
      </c>
    </row>
    <row r="820" spans="1:10" x14ac:dyDescent="0.25">
      <c r="A820" s="11">
        <v>819</v>
      </c>
      <c r="B820" s="30"/>
      <c r="C820" s="25" t="str">
        <f t="shared" si="25"/>
        <v/>
      </c>
      <c r="D820" s="11" t="str">
        <f>IF('ACT Reading'!C820="","",IF('ACT Reading'!C820&lt;'ACT E+R to SAT EBRW'!$A$2,'ACT E+R to SAT EBRW'!$B$2,IF('ACT Reading'!C820&gt;'ACT E+R to SAT EBRW'!A$72,'ACT E+R to SAT EBRW'!B$72,VLOOKUP(C820,'ACT E+R to SAT EBRW'!A:B,2,FALSE))))</f>
        <v/>
      </c>
      <c r="E820" s="11" t="str">
        <f>IF('ACT Reading'!B820="","",interceptACTRtoPCR5712_5713+slopeACTRtoPCR5712_5713*B820)</f>
        <v/>
      </c>
      <c r="F820" s="11" t="str">
        <f>IF('ACT Reading'!B820="","", IF(E820&lt;100, 100, IF(E820&gt;200, 200, E820)))</f>
        <v/>
      </c>
      <c r="G820" s="11" t="str">
        <f t="shared" si="24"/>
        <v/>
      </c>
      <c r="H820" s="11" t="str">
        <f>IF('ACT Reading'!B820="","", IF(G820&lt;100, 100, IF(G820&gt;300, 300, G820)))</f>
        <v/>
      </c>
      <c r="I820" s="11" t="str">
        <f>IF('ACT Reading'!B820="","",'SAT EBRW to CBEST R'!$A$2+'SAT EBRW to CBEST R'!$B$2*D820)</f>
        <v/>
      </c>
      <c r="J820" s="11" t="str">
        <f>IF('ACT Reading'!B820="","", IF(I820&lt;20, 20, IF(I820&gt;80, 80, I820)))</f>
        <v/>
      </c>
    </row>
    <row r="821" spans="1:10" x14ac:dyDescent="0.25">
      <c r="A821" s="11">
        <v>820</v>
      </c>
      <c r="B821" s="30"/>
      <c r="C821" s="25" t="str">
        <f t="shared" si="25"/>
        <v/>
      </c>
      <c r="D821" s="11" t="str">
        <f>IF('ACT Reading'!C821="","",IF('ACT Reading'!C821&lt;'ACT E+R to SAT EBRW'!$A$2,'ACT E+R to SAT EBRW'!$B$2,IF('ACT Reading'!C821&gt;'ACT E+R to SAT EBRW'!A$72,'ACT E+R to SAT EBRW'!B$72,VLOOKUP(C821,'ACT E+R to SAT EBRW'!A:B,2,FALSE))))</f>
        <v/>
      </c>
      <c r="E821" s="11" t="str">
        <f>IF('ACT Reading'!B821="","",interceptACTRtoPCR5712_5713+slopeACTRtoPCR5712_5713*B821)</f>
        <v/>
      </c>
      <c r="F821" s="11" t="str">
        <f>IF('ACT Reading'!B821="","", IF(E821&lt;100, 100, IF(E821&gt;200, 200, E821)))</f>
        <v/>
      </c>
      <c r="G821" s="11" t="str">
        <f t="shared" si="24"/>
        <v/>
      </c>
      <c r="H821" s="11" t="str">
        <f>IF('ACT Reading'!B821="","", IF(G821&lt;100, 100, IF(G821&gt;300, 300, G821)))</f>
        <v/>
      </c>
      <c r="I821" s="11" t="str">
        <f>IF('ACT Reading'!B821="","",'SAT EBRW to CBEST R'!$A$2+'SAT EBRW to CBEST R'!$B$2*D821)</f>
        <v/>
      </c>
      <c r="J821" s="11" t="str">
        <f>IF('ACT Reading'!B821="","", IF(I821&lt;20, 20, IF(I821&gt;80, 80, I821)))</f>
        <v/>
      </c>
    </row>
    <row r="822" spans="1:10" x14ac:dyDescent="0.25">
      <c r="A822" s="11">
        <v>821</v>
      </c>
      <c r="B822" s="30"/>
      <c r="C822" s="25" t="str">
        <f t="shared" si="25"/>
        <v/>
      </c>
      <c r="D822" s="11" t="str">
        <f>IF('ACT Reading'!C822="","",IF('ACT Reading'!C822&lt;'ACT E+R to SAT EBRW'!$A$2,'ACT E+R to SAT EBRW'!$B$2,IF('ACT Reading'!C822&gt;'ACT E+R to SAT EBRW'!A$72,'ACT E+R to SAT EBRW'!B$72,VLOOKUP(C822,'ACT E+R to SAT EBRW'!A:B,2,FALSE))))</f>
        <v/>
      </c>
      <c r="E822" s="11" t="str">
        <f>IF('ACT Reading'!B822="","",interceptACTRtoPCR5712_5713+slopeACTRtoPCR5712_5713*B822)</f>
        <v/>
      </c>
      <c r="F822" s="11" t="str">
        <f>IF('ACT Reading'!B822="","", IF(E822&lt;100, 100, IF(E822&gt;200, 200, E822)))</f>
        <v/>
      </c>
      <c r="G822" s="11" t="str">
        <f t="shared" si="24"/>
        <v/>
      </c>
      <c r="H822" s="11" t="str">
        <f>IF('ACT Reading'!B822="","", IF(G822&lt;100, 100, IF(G822&gt;300, 300, G822)))</f>
        <v/>
      </c>
      <c r="I822" s="11" t="str">
        <f>IF('ACT Reading'!B822="","",'SAT EBRW to CBEST R'!$A$2+'SAT EBRW to CBEST R'!$B$2*D822)</f>
        <v/>
      </c>
      <c r="J822" s="11" t="str">
        <f>IF('ACT Reading'!B822="","", IF(I822&lt;20, 20, IF(I822&gt;80, 80, I822)))</f>
        <v/>
      </c>
    </row>
    <row r="823" spans="1:10" x14ac:dyDescent="0.25">
      <c r="A823" s="11">
        <v>822</v>
      </c>
      <c r="B823" s="30"/>
      <c r="C823" s="25" t="str">
        <f t="shared" si="25"/>
        <v/>
      </c>
      <c r="D823" s="11" t="str">
        <f>IF('ACT Reading'!C823="","",IF('ACT Reading'!C823&lt;'ACT E+R to SAT EBRW'!$A$2,'ACT E+R to SAT EBRW'!$B$2,IF('ACT Reading'!C823&gt;'ACT E+R to SAT EBRW'!A$72,'ACT E+R to SAT EBRW'!B$72,VLOOKUP(C823,'ACT E+R to SAT EBRW'!A:B,2,FALSE))))</f>
        <v/>
      </c>
      <c r="E823" s="11" t="str">
        <f>IF('ACT Reading'!B823="","",interceptACTRtoPCR5712_5713+slopeACTRtoPCR5712_5713*B823)</f>
        <v/>
      </c>
      <c r="F823" s="11" t="str">
        <f>IF('ACT Reading'!B823="","", IF(E823&lt;100, 100, IF(E823&gt;200, 200, E823)))</f>
        <v/>
      </c>
      <c r="G823" s="11" t="str">
        <f t="shared" si="24"/>
        <v/>
      </c>
      <c r="H823" s="11" t="str">
        <f>IF('ACT Reading'!B823="","", IF(G823&lt;100, 100, IF(G823&gt;300, 300, G823)))</f>
        <v/>
      </c>
      <c r="I823" s="11" t="str">
        <f>IF('ACT Reading'!B823="","",'SAT EBRW to CBEST R'!$A$2+'SAT EBRW to CBEST R'!$B$2*D823)</f>
        <v/>
      </c>
      <c r="J823" s="11" t="str">
        <f>IF('ACT Reading'!B823="","", IF(I823&lt;20, 20, IF(I823&gt;80, 80, I823)))</f>
        <v/>
      </c>
    </row>
    <row r="824" spans="1:10" x14ac:dyDescent="0.25">
      <c r="A824" s="11">
        <v>823</v>
      </c>
      <c r="B824" s="30"/>
      <c r="C824" s="25" t="str">
        <f t="shared" si="25"/>
        <v/>
      </c>
      <c r="D824" s="11" t="str">
        <f>IF('ACT Reading'!C824="","",IF('ACT Reading'!C824&lt;'ACT E+R to SAT EBRW'!$A$2,'ACT E+R to SAT EBRW'!$B$2,IF('ACT Reading'!C824&gt;'ACT E+R to SAT EBRW'!A$72,'ACT E+R to SAT EBRW'!B$72,VLOOKUP(C824,'ACT E+R to SAT EBRW'!A:B,2,FALSE))))</f>
        <v/>
      </c>
      <c r="E824" s="11" t="str">
        <f>IF('ACT Reading'!B824="","",interceptACTRtoPCR5712_5713+slopeACTRtoPCR5712_5713*B824)</f>
        <v/>
      </c>
      <c r="F824" s="11" t="str">
        <f>IF('ACT Reading'!B824="","", IF(E824&lt;100, 100, IF(E824&gt;200, 200, E824)))</f>
        <v/>
      </c>
      <c r="G824" s="11" t="str">
        <f t="shared" si="24"/>
        <v/>
      </c>
      <c r="H824" s="11" t="str">
        <f>IF('ACT Reading'!B824="","", IF(G824&lt;100, 100, IF(G824&gt;300, 300, G824)))</f>
        <v/>
      </c>
      <c r="I824" s="11" t="str">
        <f>IF('ACT Reading'!B824="","",'SAT EBRW to CBEST R'!$A$2+'SAT EBRW to CBEST R'!$B$2*D824)</f>
        <v/>
      </c>
      <c r="J824" s="11" t="str">
        <f>IF('ACT Reading'!B824="","", IF(I824&lt;20, 20, IF(I824&gt;80, 80, I824)))</f>
        <v/>
      </c>
    </row>
    <row r="825" spans="1:10" x14ac:dyDescent="0.25">
      <c r="A825" s="11">
        <v>824</v>
      </c>
      <c r="B825" s="30"/>
      <c r="C825" s="25" t="str">
        <f t="shared" si="25"/>
        <v/>
      </c>
      <c r="D825" s="11" t="str">
        <f>IF('ACT Reading'!C825="","",IF('ACT Reading'!C825&lt;'ACT E+R to SAT EBRW'!$A$2,'ACT E+R to SAT EBRW'!$B$2,IF('ACT Reading'!C825&gt;'ACT E+R to SAT EBRW'!A$72,'ACT E+R to SAT EBRW'!B$72,VLOOKUP(C825,'ACT E+R to SAT EBRW'!A:B,2,FALSE))))</f>
        <v/>
      </c>
      <c r="E825" s="11" t="str">
        <f>IF('ACT Reading'!B825="","",interceptACTRtoPCR5712_5713+slopeACTRtoPCR5712_5713*B825)</f>
        <v/>
      </c>
      <c r="F825" s="11" t="str">
        <f>IF('ACT Reading'!B825="","", IF(E825&lt;100, 100, IF(E825&gt;200, 200, E825)))</f>
        <v/>
      </c>
      <c r="G825" s="11" t="str">
        <f t="shared" si="24"/>
        <v/>
      </c>
      <c r="H825" s="11" t="str">
        <f>IF('ACT Reading'!B825="","", IF(G825&lt;100, 100, IF(G825&gt;300, 300, G825)))</f>
        <v/>
      </c>
      <c r="I825" s="11" t="str">
        <f>IF('ACT Reading'!B825="","",'SAT EBRW to CBEST R'!$A$2+'SAT EBRW to CBEST R'!$B$2*D825)</f>
        <v/>
      </c>
      <c r="J825" s="11" t="str">
        <f>IF('ACT Reading'!B825="","", IF(I825&lt;20, 20, IF(I825&gt;80, 80, I825)))</f>
        <v/>
      </c>
    </row>
    <row r="826" spans="1:10" x14ac:dyDescent="0.25">
      <c r="A826" s="11">
        <v>825</v>
      </c>
      <c r="B826" s="30"/>
      <c r="C826" s="25" t="str">
        <f t="shared" si="25"/>
        <v/>
      </c>
      <c r="D826" s="11" t="str">
        <f>IF('ACT Reading'!C826="","",IF('ACT Reading'!C826&lt;'ACT E+R to SAT EBRW'!$A$2,'ACT E+R to SAT EBRW'!$B$2,IF('ACT Reading'!C826&gt;'ACT E+R to SAT EBRW'!A$72,'ACT E+R to SAT EBRW'!B$72,VLOOKUP(C826,'ACT E+R to SAT EBRW'!A:B,2,FALSE))))</f>
        <v/>
      </c>
      <c r="E826" s="11" t="str">
        <f>IF('ACT Reading'!B826="","",interceptACTRtoPCR5712_5713+slopeACTRtoPCR5712_5713*B826)</f>
        <v/>
      </c>
      <c r="F826" s="11" t="str">
        <f>IF('ACT Reading'!B826="","", IF(E826&lt;100, 100, IF(E826&gt;200, 200, E826)))</f>
        <v/>
      </c>
      <c r="G826" s="11" t="str">
        <f t="shared" si="24"/>
        <v/>
      </c>
      <c r="H826" s="11" t="str">
        <f>IF('ACT Reading'!B826="","", IF(G826&lt;100, 100, IF(G826&gt;300, 300, G826)))</f>
        <v/>
      </c>
      <c r="I826" s="11" t="str">
        <f>IF('ACT Reading'!B826="","",'SAT EBRW to CBEST R'!$A$2+'SAT EBRW to CBEST R'!$B$2*D826)</f>
        <v/>
      </c>
      <c r="J826" s="11" t="str">
        <f>IF('ACT Reading'!B826="","", IF(I826&lt;20, 20, IF(I826&gt;80, 80, I826)))</f>
        <v/>
      </c>
    </row>
    <row r="827" spans="1:10" x14ac:dyDescent="0.25">
      <c r="A827" s="11">
        <v>826</v>
      </c>
      <c r="B827" s="30"/>
      <c r="C827" s="25" t="str">
        <f t="shared" si="25"/>
        <v/>
      </c>
      <c r="D827" s="11" t="str">
        <f>IF('ACT Reading'!C827="","",IF('ACT Reading'!C827&lt;'ACT E+R to SAT EBRW'!$A$2,'ACT E+R to SAT EBRW'!$B$2,IF('ACT Reading'!C827&gt;'ACT E+R to SAT EBRW'!A$72,'ACT E+R to SAT EBRW'!B$72,VLOOKUP(C827,'ACT E+R to SAT EBRW'!A:B,2,FALSE))))</f>
        <v/>
      </c>
      <c r="E827" s="11" t="str">
        <f>IF('ACT Reading'!B827="","",interceptACTRtoPCR5712_5713+slopeACTRtoPCR5712_5713*B827)</f>
        <v/>
      </c>
      <c r="F827" s="11" t="str">
        <f>IF('ACT Reading'!B827="","", IF(E827&lt;100, 100, IF(E827&gt;200, 200, E827)))</f>
        <v/>
      </c>
      <c r="G827" s="11" t="str">
        <f t="shared" si="24"/>
        <v/>
      </c>
      <c r="H827" s="11" t="str">
        <f>IF('ACT Reading'!B827="","", IF(G827&lt;100, 100, IF(G827&gt;300, 300, G827)))</f>
        <v/>
      </c>
      <c r="I827" s="11" t="str">
        <f>IF('ACT Reading'!B827="","",'SAT EBRW to CBEST R'!$A$2+'SAT EBRW to CBEST R'!$B$2*D827)</f>
        <v/>
      </c>
      <c r="J827" s="11" t="str">
        <f>IF('ACT Reading'!B827="","", IF(I827&lt;20, 20, IF(I827&gt;80, 80, I827)))</f>
        <v/>
      </c>
    </row>
    <row r="828" spans="1:10" x14ac:dyDescent="0.25">
      <c r="A828" s="11">
        <v>827</v>
      </c>
      <c r="B828" s="30"/>
      <c r="C828" s="25" t="str">
        <f t="shared" si="25"/>
        <v/>
      </c>
      <c r="D828" s="11" t="str">
        <f>IF('ACT Reading'!C828="","",IF('ACT Reading'!C828&lt;'ACT E+R to SAT EBRW'!$A$2,'ACT E+R to SAT EBRW'!$B$2,IF('ACT Reading'!C828&gt;'ACT E+R to SAT EBRW'!A$72,'ACT E+R to SAT EBRW'!B$72,VLOOKUP(C828,'ACT E+R to SAT EBRW'!A:B,2,FALSE))))</f>
        <v/>
      </c>
      <c r="E828" s="11" t="str">
        <f>IF('ACT Reading'!B828="","",interceptACTRtoPCR5712_5713+slopeACTRtoPCR5712_5713*B828)</f>
        <v/>
      </c>
      <c r="F828" s="11" t="str">
        <f>IF('ACT Reading'!B828="","", IF(E828&lt;100, 100, IF(E828&gt;200, 200, E828)))</f>
        <v/>
      </c>
      <c r="G828" s="11" t="str">
        <f t="shared" si="24"/>
        <v/>
      </c>
      <c r="H828" s="11" t="str">
        <f>IF('ACT Reading'!B828="","", IF(G828&lt;100, 100, IF(G828&gt;300, 300, G828)))</f>
        <v/>
      </c>
      <c r="I828" s="11" t="str">
        <f>IF('ACT Reading'!B828="","",'SAT EBRW to CBEST R'!$A$2+'SAT EBRW to CBEST R'!$B$2*D828)</f>
        <v/>
      </c>
      <c r="J828" s="11" t="str">
        <f>IF('ACT Reading'!B828="","", IF(I828&lt;20, 20, IF(I828&gt;80, 80, I828)))</f>
        <v/>
      </c>
    </row>
    <row r="829" spans="1:10" x14ac:dyDescent="0.25">
      <c r="A829" s="11">
        <v>828</v>
      </c>
      <c r="B829" s="30"/>
      <c r="C829" s="25" t="str">
        <f t="shared" si="25"/>
        <v/>
      </c>
      <c r="D829" s="11" t="str">
        <f>IF('ACT Reading'!C829="","",IF('ACT Reading'!C829&lt;'ACT E+R to SAT EBRW'!$A$2,'ACT E+R to SAT EBRW'!$B$2,IF('ACT Reading'!C829&gt;'ACT E+R to SAT EBRW'!A$72,'ACT E+R to SAT EBRW'!B$72,VLOOKUP(C829,'ACT E+R to SAT EBRW'!A:B,2,FALSE))))</f>
        <v/>
      </c>
      <c r="E829" s="11" t="str">
        <f>IF('ACT Reading'!B829="","",interceptACTRtoPCR5712_5713+slopeACTRtoPCR5712_5713*B829)</f>
        <v/>
      </c>
      <c r="F829" s="11" t="str">
        <f>IF('ACT Reading'!B829="","", IF(E829&lt;100, 100, IF(E829&gt;200, 200, E829)))</f>
        <v/>
      </c>
      <c r="G829" s="11" t="str">
        <f t="shared" si="24"/>
        <v/>
      </c>
      <c r="H829" s="11" t="str">
        <f>IF('ACT Reading'!B829="","", IF(G829&lt;100, 100, IF(G829&gt;300, 300, G829)))</f>
        <v/>
      </c>
      <c r="I829" s="11" t="str">
        <f>IF('ACT Reading'!B829="","",'SAT EBRW to CBEST R'!$A$2+'SAT EBRW to CBEST R'!$B$2*D829)</f>
        <v/>
      </c>
      <c r="J829" s="11" t="str">
        <f>IF('ACT Reading'!B829="","", IF(I829&lt;20, 20, IF(I829&gt;80, 80, I829)))</f>
        <v/>
      </c>
    </row>
    <row r="830" spans="1:10" x14ac:dyDescent="0.25">
      <c r="A830" s="11">
        <v>829</v>
      </c>
      <c r="B830" s="30"/>
      <c r="C830" s="25" t="str">
        <f t="shared" si="25"/>
        <v/>
      </c>
      <c r="D830" s="11" t="str">
        <f>IF('ACT Reading'!C830="","",IF('ACT Reading'!C830&lt;'ACT E+R to SAT EBRW'!$A$2,'ACT E+R to SAT EBRW'!$B$2,IF('ACT Reading'!C830&gt;'ACT E+R to SAT EBRW'!A$72,'ACT E+R to SAT EBRW'!B$72,VLOOKUP(C830,'ACT E+R to SAT EBRW'!A:B,2,FALSE))))</f>
        <v/>
      </c>
      <c r="E830" s="11" t="str">
        <f>IF('ACT Reading'!B830="","",interceptACTRtoPCR5712_5713+slopeACTRtoPCR5712_5713*B830)</f>
        <v/>
      </c>
      <c r="F830" s="11" t="str">
        <f>IF('ACT Reading'!B830="","", IF(E830&lt;100, 100, IF(E830&gt;200, 200, E830)))</f>
        <v/>
      </c>
      <c r="G830" s="11" t="str">
        <f t="shared" si="24"/>
        <v/>
      </c>
      <c r="H830" s="11" t="str">
        <f>IF('ACT Reading'!B830="","", IF(G830&lt;100, 100, IF(G830&gt;300, 300, G830)))</f>
        <v/>
      </c>
      <c r="I830" s="11" t="str">
        <f>IF('ACT Reading'!B830="","",'SAT EBRW to CBEST R'!$A$2+'SAT EBRW to CBEST R'!$B$2*D830)</f>
        <v/>
      </c>
      <c r="J830" s="11" t="str">
        <f>IF('ACT Reading'!B830="","", IF(I830&lt;20, 20, IF(I830&gt;80, 80, I830)))</f>
        <v/>
      </c>
    </row>
    <row r="831" spans="1:10" x14ac:dyDescent="0.25">
      <c r="A831" s="11">
        <v>830</v>
      </c>
      <c r="B831" s="30"/>
      <c r="C831" s="25" t="str">
        <f t="shared" si="25"/>
        <v/>
      </c>
      <c r="D831" s="11" t="str">
        <f>IF('ACT Reading'!C831="","",IF('ACT Reading'!C831&lt;'ACT E+R to SAT EBRW'!$A$2,'ACT E+R to SAT EBRW'!$B$2,IF('ACT Reading'!C831&gt;'ACT E+R to SAT EBRW'!A$72,'ACT E+R to SAT EBRW'!B$72,VLOOKUP(C831,'ACT E+R to SAT EBRW'!A:B,2,FALSE))))</f>
        <v/>
      </c>
      <c r="E831" s="11" t="str">
        <f>IF('ACT Reading'!B831="","",interceptACTRtoPCR5712_5713+slopeACTRtoPCR5712_5713*B831)</f>
        <v/>
      </c>
      <c r="F831" s="11" t="str">
        <f>IF('ACT Reading'!B831="","", IF(E831&lt;100, 100, IF(E831&gt;200, 200, E831)))</f>
        <v/>
      </c>
      <c r="G831" s="11" t="str">
        <f t="shared" si="24"/>
        <v/>
      </c>
      <c r="H831" s="11" t="str">
        <f>IF('ACT Reading'!B831="","", IF(G831&lt;100, 100, IF(G831&gt;300, 300, G831)))</f>
        <v/>
      </c>
      <c r="I831" s="11" t="str">
        <f>IF('ACT Reading'!B831="","",'SAT EBRW to CBEST R'!$A$2+'SAT EBRW to CBEST R'!$B$2*D831)</f>
        <v/>
      </c>
      <c r="J831" s="11" t="str">
        <f>IF('ACT Reading'!B831="","", IF(I831&lt;20, 20, IF(I831&gt;80, 80, I831)))</f>
        <v/>
      </c>
    </row>
    <row r="832" spans="1:10" x14ac:dyDescent="0.25">
      <c r="A832" s="11">
        <v>831</v>
      </c>
      <c r="B832" s="30"/>
      <c r="C832" s="25" t="str">
        <f t="shared" si="25"/>
        <v/>
      </c>
      <c r="D832" s="11" t="str">
        <f>IF('ACT Reading'!C832="","",IF('ACT Reading'!C832&lt;'ACT E+R to SAT EBRW'!$A$2,'ACT E+R to SAT EBRW'!$B$2,IF('ACT Reading'!C832&gt;'ACT E+R to SAT EBRW'!A$72,'ACT E+R to SAT EBRW'!B$72,VLOOKUP(C832,'ACT E+R to SAT EBRW'!A:B,2,FALSE))))</f>
        <v/>
      </c>
      <c r="E832" s="11" t="str">
        <f>IF('ACT Reading'!B832="","",interceptACTRtoPCR5712_5713+slopeACTRtoPCR5712_5713*B832)</f>
        <v/>
      </c>
      <c r="F832" s="11" t="str">
        <f>IF('ACT Reading'!B832="","", IF(E832&lt;100, 100, IF(E832&gt;200, 200, E832)))</f>
        <v/>
      </c>
      <c r="G832" s="11" t="str">
        <f t="shared" si="24"/>
        <v/>
      </c>
      <c r="H832" s="11" t="str">
        <f>IF('ACT Reading'!B832="","", IF(G832&lt;100, 100, IF(G832&gt;300, 300, G832)))</f>
        <v/>
      </c>
      <c r="I832" s="11" t="str">
        <f>IF('ACT Reading'!B832="","",'SAT EBRW to CBEST R'!$A$2+'SAT EBRW to CBEST R'!$B$2*D832)</f>
        <v/>
      </c>
      <c r="J832" s="11" t="str">
        <f>IF('ACT Reading'!B832="","", IF(I832&lt;20, 20, IF(I832&gt;80, 80, I832)))</f>
        <v/>
      </c>
    </row>
    <row r="833" spans="1:10" x14ac:dyDescent="0.25">
      <c r="A833" s="11">
        <v>832</v>
      </c>
      <c r="B833" s="30"/>
      <c r="C833" s="25" t="str">
        <f t="shared" si="25"/>
        <v/>
      </c>
      <c r="D833" s="11" t="str">
        <f>IF('ACT Reading'!C833="","",IF('ACT Reading'!C833&lt;'ACT E+R to SAT EBRW'!$A$2,'ACT E+R to SAT EBRW'!$B$2,IF('ACT Reading'!C833&gt;'ACT E+R to SAT EBRW'!A$72,'ACT E+R to SAT EBRW'!B$72,VLOOKUP(C833,'ACT E+R to SAT EBRW'!A:B,2,FALSE))))</f>
        <v/>
      </c>
      <c r="E833" s="11" t="str">
        <f>IF('ACT Reading'!B833="","",interceptACTRtoPCR5712_5713+slopeACTRtoPCR5712_5713*B833)</f>
        <v/>
      </c>
      <c r="F833" s="11" t="str">
        <f>IF('ACT Reading'!B833="","", IF(E833&lt;100, 100, IF(E833&gt;200, 200, E833)))</f>
        <v/>
      </c>
      <c r="G833" s="11" t="str">
        <f t="shared" si="24"/>
        <v/>
      </c>
      <c r="H833" s="11" t="str">
        <f>IF('ACT Reading'!B833="","", IF(G833&lt;100, 100, IF(G833&gt;300, 300, G833)))</f>
        <v/>
      </c>
      <c r="I833" s="11" t="str">
        <f>IF('ACT Reading'!B833="","",'SAT EBRW to CBEST R'!$A$2+'SAT EBRW to CBEST R'!$B$2*D833)</f>
        <v/>
      </c>
      <c r="J833" s="11" t="str">
        <f>IF('ACT Reading'!B833="","", IF(I833&lt;20, 20, IF(I833&gt;80, 80, I833)))</f>
        <v/>
      </c>
    </row>
    <row r="834" spans="1:10" x14ac:dyDescent="0.25">
      <c r="A834" s="11">
        <v>833</v>
      </c>
      <c r="B834" s="30"/>
      <c r="C834" s="25" t="str">
        <f t="shared" si="25"/>
        <v/>
      </c>
      <c r="D834" s="11" t="str">
        <f>IF('ACT Reading'!C834="","",IF('ACT Reading'!C834&lt;'ACT E+R to SAT EBRW'!$A$2,'ACT E+R to SAT EBRW'!$B$2,IF('ACT Reading'!C834&gt;'ACT E+R to SAT EBRW'!A$72,'ACT E+R to SAT EBRW'!B$72,VLOOKUP(C834,'ACT E+R to SAT EBRW'!A:B,2,FALSE))))</f>
        <v/>
      </c>
      <c r="E834" s="11" t="str">
        <f>IF('ACT Reading'!B834="","",interceptACTRtoPCR5712_5713+slopeACTRtoPCR5712_5713*B834)</f>
        <v/>
      </c>
      <c r="F834" s="11" t="str">
        <f>IF('ACT Reading'!B834="","", IF(E834&lt;100, 100, IF(E834&gt;200, 200, E834)))</f>
        <v/>
      </c>
      <c r="G834" s="11" t="str">
        <f t="shared" ref="G834:G897" si="26">IF(B834="","",IF(B834&gt;=19, upperinterceptACTRtoPAAR200_210+B834*upperslopeACTRtoPAAR200_210, lowerinterceptACTRtoPAAR200_210+B834*lowerslopeACTRtoPAAR200_210))</f>
        <v/>
      </c>
      <c r="H834" s="11" t="str">
        <f>IF('ACT Reading'!B834="","", IF(G834&lt;100, 100, IF(G834&gt;300, 300, G834)))</f>
        <v/>
      </c>
      <c r="I834" s="11" t="str">
        <f>IF('ACT Reading'!B834="","",'SAT EBRW to CBEST R'!$A$2+'SAT EBRW to CBEST R'!$B$2*D834)</f>
        <v/>
      </c>
      <c r="J834" s="11" t="str">
        <f>IF('ACT Reading'!B834="","", IF(I834&lt;20, 20, IF(I834&gt;80, 80, I834)))</f>
        <v/>
      </c>
    </row>
    <row r="835" spans="1:10" x14ac:dyDescent="0.25">
      <c r="A835" s="11">
        <v>834</v>
      </c>
      <c r="B835" s="30"/>
      <c r="C835" s="25" t="str">
        <f t="shared" ref="C835:C898" si="27">IF(ISBLANK(B835), "", 2*B835)</f>
        <v/>
      </c>
      <c r="D835" s="11" t="str">
        <f>IF('ACT Reading'!C835="","",IF('ACT Reading'!C835&lt;'ACT E+R to SAT EBRW'!$A$2,'ACT E+R to SAT EBRW'!$B$2,IF('ACT Reading'!C835&gt;'ACT E+R to SAT EBRW'!A$72,'ACT E+R to SAT EBRW'!B$72,VLOOKUP(C835,'ACT E+R to SAT EBRW'!A:B,2,FALSE))))</f>
        <v/>
      </c>
      <c r="E835" s="11" t="str">
        <f>IF('ACT Reading'!B835="","",interceptACTRtoPCR5712_5713+slopeACTRtoPCR5712_5713*B835)</f>
        <v/>
      </c>
      <c r="F835" s="11" t="str">
        <f>IF('ACT Reading'!B835="","", IF(E835&lt;100, 100, IF(E835&gt;200, 200, E835)))</f>
        <v/>
      </c>
      <c r="G835" s="11" t="str">
        <f t="shared" si="26"/>
        <v/>
      </c>
      <c r="H835" s="11" t="str">
        <f>IF('ACT Reading'!B835="","", IF(G835&lt;100, 100, IF(G835&gt;300, 300, G835)))</f>
        <v/>
      </c>
      <c r="I835" s="11" t="str">
        <f>IF('ACT Reading'!B835="","",'SAT EBRW to CBEST R'!$A$2+'SAT EBRW to CBEST R'!$B$2*D835)</f>
        <v/>
      </c>
      <c r="J835" s="11" t="str">
        <f>IF('ACT Reading'!B835="","", IF(I835&lt;20, 20, IF(I835&gt;80, 80, I835)))</f>
        <v/>
      </c>
    </row>
    <row r="836" spans="1:10" x14ac:dyDescent="0.25">
      <c r="A836" s="11">
        <v>835</v>
      </c>
      <c r="B836" s="30"/>
      <c r="C836" s="25" t="str">
        <f t="shared" si="27"/>
        <v/>
      </c>
      <c r="D836" s="11" t="str">
        <f>IF('ACT Reading'!C836="","",IF('ACT Reading'!C836&lt;'ACT E+R to SAT EBRW'!$A$2,'ACT E+R to SAT EBRW'!$B$2,IF('ACT Reading'!C836&gt;'ACT E+R to SAT EBRW'!A$72,'ACT E+R to SAT EBRW'!B$72,VLOOKUP(C836,'ACT E+R to SAT EBRW'!A:B,2,FALSE))))</f>
        <v/>
      </c>
      <c r="E836" s="11" t="str">
        <f>IF('ACT Reading'!B836="","",interceptACTRtoPCR5712_5713+slopeACTRtoPCR5712_5713*B836)</f>
        <v/>
      </c>
      <c r="F836" s="11" t="str">
        <f>IF('ACT Reading'!B836="","", IF(E836&lt;100, 100, IF(E836&gt;200, 200, E836)))</f>
        <v/>
      </c>
      <c r="G836" s="11" t="str">
        <f t="shared" si="26"/>
        <v/>
      </c>
      <c r="H836" s="11" t="str">
        <f>IF('ACT Reading'!B836="","", IF(G836&lt;100, 100, IF(G836&gt;300, 300, G836)))</f>
        <v/>
      </c>
      <c r="I836" s="11" t="str">
        <f>IF('ACT Reading'!B836="","",'SAT EBRW to CBEST R'!$A$2+'SAT EBRW to CBEST R'!$B$2*D836)</f>
        <v/>
      </c>
      <c r="J836" s="11" t="str">
        <f>IF('ACT Reading'!B836="","", IF(I836&lt;20, 20, IF(I836&gt;80, 80, I836)))</f>
        <v/>
      </c>
    </row>
    <row r="837" spans="1:10" x14ac:dyDescent="0.25">
      <c r="A837" s="11">
        <v>836</v>
      </c>
      <c r="B837" s="30"/>
      <c r="C837" s="25" t="str">
        <f t="shared" si="27"/>
        <v/>
      </c>
      <c r="D837" s="11" t="str">
        <f>IF('ACT Reading'!C837="","",IF('ACT Reading'!C837&lt;'ACT E+R to SAT EBRW'!$A$2,'ACT E+R to SAT EBRW'!$B$2,IF('ACT Reading'!C837&gt;'ACT E+R to SAT EBRW'!A$72,'ACT E+R to SAT EBRW'!B$72,VLOOKUP(C837,'ACT E+R to SAT EBRW'!A:B,2,FALSE))))</f>
        <v/>
      </c>
      <c r="E837" s="11" t="str">
        <f>IF('ACT Reading'!B837="","",interceptACTRtoPCR5712_5713+slopeACTRtoPCR5712_5713*B837)</f>
        <v/>
      </c>
      <c r="F837" s="11" t="str">
        <f>IF('ACT Reading'!B837="","", IF(E837&lt;100, 100, IF(E837&gt;200, 200, E837)))</f>
        <v/>
      </c>
      <c r="G837" s="11" t="str">
        <f t="shared" si="26"/>
        <v/>
      </c>
      <c r="H837" s="11" t="str">
        <f>IF('ACT Reading'!B837="","", IF(G837&lt;100, 100, IF(G837&gt;300, 300, G837)))</f>
        <v/>
      </c>
      <c r="I837" s="11" t="str">
        <f>IF('ACT Reading'!B837="","",'SAT EBRW to CBEST R'!$A$2+'SAT EBRW to CBEST R'!$B$2*D837)</f>
        <v/>
      </c>
      <c r="J837" s="11" t="str">
        <f>IF('ACT Reading'!B837="","", IF(I837&lt;20, 20, IF(I837&gt;80, 80, I837)))</f>
        <v/>
      </c>
    </row>
    <row r="838" spans="1:10" x14ac:dyDescent="0.25">
      <c r="A838" s="11">
        <v>837</v>
      </c>
      <c r="B838" s="30"/>
      <c r="C838" s="25" t="str">
        <f t="shared" si="27"/>
        <v/>
      </c>
      <c r="D838" s="11" t="str">
        <f>IF('ACT Reading'!C838="","",IF('ACT Reading'!C838&lt;'ACT E+R to SAT EBRW'!$A$2,'ACT E+R to SAT EBRW'!$B$2,IF('ACT Reading'!C838&gt;'ACT E+R to SAT EBRW'!A$72,'ACT E+R to SAT EBRW'!B$72,VLOOKUP(C838,'ACT E+R to SAT EBRW'!A:B,2,FALSE))))</f>
        <v/>
      </c>
      <c r="E838" s="11" t="str">
        <f>IF('ACT Reading'!B838="","",interceptACTRtoPCR5712_5713+slopeACTRtoPCR5712_5713*B838)</f>
        <v/>
      </c>
      <c r="F838" s="11" t="str">
        <f>IF('ACT Reading'!B838="","", IF(E838&lt;100, 100, IF(E838&gt;200, 200, E838)))</f>
        <v/>
      </c>
      <c r="G838" s="11" t="str">
        <f t="shared" si="26"/>
        <v/>
      </c>
      <c r="H838" s="11" t="str">
        <f>IF('ACT Reading'!B838="","", IF(G838&lt;100, 100, IF(G838&gt;300, 300, G838)))</f>
        <v/>
      </c>
      <c r="I838" s="11" t="str">
        <f>IF('ACT Reading'!B838="","",'SAT EBRW to CBEST R'!$A$2+'SAT EBRW to CBEST R'!$B$2*D838)</f>
        <v/>
      </c>
      <c r="J838" s="11" t="str">
        <f>IF('ACT Reading'!B838="","", IF(I838&lt;20, 20, IF(I838&gt;80, 80, I838)))</f>
        <v/>
      </c>
    </row>
    <row r="839" spans="1:10" x14ac:dyDescent="0.25">
      <c r="A839" s="11">
        <v>838</v>
      </c>
      <c r="B839" s="30"/>
      <c r="C839" s="25" t="str">
        <f t="shared" si="27"/>
        <v/>
      </c>
      <c r="D839" s="11" t="str">
        <f>IF('ACT Reading'!C839="","",IF('ACT Reading'!C839&lt;'ACT E+R to SAT EBRW'!$A$2,'ACT E+R to SAT EBRW'!$B$2,IF('ACT Reading'!C839&gt;'ACT E+R to SAT EBRW'!A$72,'ACT E+R to SAT EBRW'!B$72,VLOOKUP(C839,'ACT E+R to SAT EBRW'!A:B,2,FALSE))))</f>
        <v/>
      </c>
      <c r="E839" s="11" t="str">
        <f>IF('ACT Reading'!B839="","",interceptACTRtoPCR5712_5713+slopeACTRtoPCR5712_5713*B839)</f>
        <v/>
      </c>
      <c r="F839" s="11" t="str">
        <f>IF('ACT Reading'!B839="","", IF(E839&lt;100, 100, IF(E839&gt;200, 200, E839)))</f>
        <v/>
      </c>
      <c r="G839" s="11" t="str">
        <f t="shared" si="26"/>
        <v/>
      </c>
      <c r="H839" s="11" t="str">
        <f>IF('ACT Reading'!B839="","", IF(G839&lt;100, 100, IF(G839&gt;300, 300, G839)))</f>
        <v/>
      </c>
      <c r="I839" s="11" t="str">
        <f>IF('ACT Reading'!B839="","",'SAT EBRW to CBEST R'!$A$2+'SAT EBRW to CBEST R'!$B$2*D839)</f>
        <v/>
      </c>
      <c r="J839" s="11" t="str">
        <f>IF('ACT Reading'!B839="","", IF(I839&lt;20, 20, IF(I839&gt;80, 80, I839)))</f>
        <v/>
      </c>
    </row>
    <row r="840" spans="1:10" x14ac:dyDescent="0.25">
      <c r="A840" s="11">
        <v>839</v>
      </c>
      <c r="B840" s="30"/>
      <c r="C840" s="25" t="str">
        <f t="shared" si="27"/>
        <v/>
      </c>
      <c r="D840" s="11" t="str">
        <f>IF('ACT Reading'!C840="","",IF('ACT Reading'!C840&lt;'ACT E+R to SAT EBRW'!$A$2,'ACT E+R to SAT EBRW'!$B$2,IF('ACT Reading'!C840&gt;'ACT E+R to SAT EBRW'!A$72,'ACT E+R to SAT EBRW'!B$72,VLOOKUP(C840,'ACT E+R to SAT EBRW'!A:B,2,FALSE))))</f>
        <v/>
      </c>
      <c r="E840" s="11" t="str">
        <f>IF('ACT Reading'!B840="","",interceptACTRtoPCR5712_5713+slopeACTRtoPCR5712_5713*B840)</f>
        <v/>
      </c>
      <c r="F840" s="11" t="str">
        <f>IF('ACT Reading'!B840="","", IF(E840&lt;100, 100, IF(E840&gt;200, 200, E840)))</f>
        <v/>
      </c>
      <c r="G840" s="11" t="str">
        <f t="shared" si="26"/>
        <v/>
      </c>
      <c r="H840" s="11" t="str">
        <f>IF('ACT Reading'!B840="","", IF(G840&lt;100, 100, IF(G840&gt;300, 300, G840)))</f>
        <v/>
      </c>
      <c r="I840" s="11" t="str">
        <f>IF('ACT Reading'!B840="","",'SAT EBRW to CBEST R'!$A$2+'SAT EBRW to CBEST R'!$B$2*D840)</f>
        <v/>
      </c>
      <c r="J840" s="11" t="str">
        <f>IF('ACT Reading'!B840="","", IF(I840&lt;20, 20, IF(I840&gt;80, 80, I840)))</f>
        <v/>
      </c>
    </row>
    <row r="841" spans="1:10" x14ac:dyDescent="0.25">
      <c r="A841" s="11">
        <v>840</v>
      </c>
      <c r="B841" s="30"/>
      <c r="C841" s="25" t="str">
        <f t="shared" si="27"/>
        <v/>
      </c>
      <c r="D841" s="11" t="str">
        <f>IF('ACT Reading'!C841="","",IF('ACT Reading'!C841&lt;'ACT E+R to SAT EBRW'!$A$2,'ACT E+R to SAT EBRW'!$B$2,IF('ACT Reading'!C841&gt;'ACT E+R to SAT EBRW'!A$72,'ACT E+R to SAT EBRW'!B$72,VLOOKUP(C841,'ACT E+R to SAT EBRW'!A:B,2,FALSE))))</f>
        <v/>
      </c>
      <c r="E841" s="11" t="str">
        <f>IF('ACT Reading'!B841="","",interceptACTRtoPCR5712_5713+slopeACTRtoPCR5712_5713*B841)</f>
        <v/>
      </c>
      <c r="F841" s="11" t="str">
        <f>IF('ACT Reading'!B841="","", IF(E841&lt;100, 100, IF(E841&gt;200, 200, E841)))</f>
        <v/>
      </c>
      <c r="G841" s="11" t="str">
        <f t="shared" si="26"/>
        <v/>
      </c>
      <c r="H841" s="11" t="str">
        <f>IF('ACT Reading'!B841="","", IF(G841&lt;100, 100, IF(G841&gt;300, 300, G841)))</f>
        <v/>
      </c>
      <c r="I841" s="11" t="str">
        <f>IF('ACT Reading'!B841="","",'SAT EBRW to CBEST R'!$A$2+'SAT EBRW to CBEST R'!$B$2*D841)</f>
        <v/>
      </c>
      <c r="J841" s="11" t="str">
        <f>IF('ACT Reading'!B841="","", IF(I841&lt;20, 20, IF(I841&gt;80, 80, I841)))</f>
        <v/>
      </c>
    </row>
    <row r="842" spans="1:10" x14ac:dyDescent="0.25">
      <c r="A842" s="11">
        <v>841</v>
      </c>
      <c r="B842" s="30"/>
      <c r="C842" s="25" t="str">
        <f t="shared" si="27"/>
        <v/>
      </c>
      <c r="D842" s="11" t="str">
        <f>IF('ACT Reading'!C842="","",IF('ACT Reading'!C842&lt;'ACT E+R to SAT EBRW'!$A$2,'ACT E+R to SAT EBRW'!$B$2,IF('ACT Reading'!C842&gt;'ACT E+R to SAT EBRW'!A$72,'ACT E+R to SAT EBRW'!B$72,VLOOKUP(C842,'ACT E+R to SAT EBRW'!A:B,2,FALSE))))</f>
        <v/>
      </c>
      <c r="E842" s="11" t="str">
        <f>IF('ACT Reading'!B842="","",interceptACTRtoPCR5712_5713+slopeACTRtoPCR5712_5713*B842)</f>
        <v/>
      </c>
      <c r="F842" s="11" t="str">
        <f>IF('ACT Reading'!B842="","", IF(E842&lt;100, 100, IF(E842&gt;200, 200, E842)))</f>
        <v/>
      </c>
      <c r="G842" s="11" t="str">
        <f t="shared" si="26"/>
        <v/>
      </c>
      <c r="H842" s="11" t="str">
        <f>IF('ACT Reading'!B842="","", IF(G842&lt;100, 100, IF(G842&gt;300, 300, G842)))</f>
        <v/>
      </c>
      <c r="I842" s="11" t="str">
        <f>IF('ACT Reading'!B842="","",'SAT EBRW to CBEST R'!$A$2+'SAT EBRW to CBEST R'!$B$2*D842)</f>
        <v/>
      </c>
      <c r="J842" s="11" t="str">
        <f>IF('ACT Reading'!B842="","", IF(I842&lt;20, 20, IF(I842&gt;80, 80, I842)))</f>
        <v/>
      </c>
    </row>
    <row r="843" spans="1:10" x14ac:dyDescent="0.25">
      <c r="A843" s="11">
        <v>842</v>
      </c>
      <c r="B843" s="30"/>
      <c r="C843" s="25" t="str">
        <f t="shared" si="27"/>
        <v/>
      </c>
      <c r="D843" s="11" t="str">
        <f>IF('ACT Reading'!C843="","",IF('ACT Reading'!C843&lt;'ACT E+R to SAT EBRW'!$A$2,'ACT E+R to SAT EBRW'!$B$2,IF('ACT Reading'!C843&gt;'ACT E+R to SAT EBRW'!A$72,'ACT E+R to SAT EBRW'!B$72,VLOOKUP(C843,'ACT E+R to SAT EBRW'!A:B,2,FALSE))))</f>
        <v/>
      </c>
      <c r="E843" s="11" t="str">
        <f>IF('ACT Reading'!B843="","",interceptACTRtoPCR5712_5713+slopeACTRtoPCR5712_5713*B843)</f>
        <v/>
      </c>
      <c r="F843" s="11" t="str">
        <f>IF('ACT Reading'!B843="","", IF(E843&lt;100, 100, IF(E843&gt;200, 200, E843)))</f>
        <v/>
      </c>
      <c r="G843" s="11" t="str">
        <f t="shared" si="26"/>
        <v/>
      </c>
      <c r="H843" s="11" t="str">
        <f>IF('ACT Reading'!B843="","", IF(G843&lt;100, 100, IF(G843&gt;300, 300, G843)))</f>
        <v/>
      </c>
      <c r="I843" s="11" t="str">
        <f>IF('ACT Reading'!B843="","",'SAT EBRW to CBEST R'!$A$2+'SAT EBRW to CBEST R'!$B$2*D843)</f>
        <v/>
      </c>
      <c r="J843" s="11" t="str">
        <f>IF('ACT Reading'!B843="","", IF(I843&lt;20, 20, IF(I843&gt;80, 80, I843)))</f>
        <v/>
      </c>
    </row>
    <row r="844" spans="1:10" x14ac:dyDescent="0.25">
      <c r="A844" s="11">
        <v>843</v>
      </c>
      <c r="B844" s="30"/>
      <c r="C844" s="25" t="str">
        <f t="shared" si="27"/>
        <v/>
      </c>
      <c r="D844" s="11" t="str">
        <f>IF('ACT Reading'!C844="","",IF('ACT Reading'!C844&lt;'ACT E+R to SAT EBRW'!$A$2,'ACT E+R to SAT EBRW'!$B$2,IF('ACT Reading'!C844&gt;'ACT E+R to SAT EBRW'!A$72,'ACT E+R to SAT EBRW'!B$72,VLOOKUP(C844,'ACT E+R to SAT EBRW'!A:B,2,FALSE))))</f>
        <v/>
      </c>
      <c r="E844" s="11" t="str">
        <f>IF('ACT Reading'!B844="","",interceptACTRtoPCR5712_5713+slopeACTRtoPCR5712_5713*B844)</f>
        <v/>
      </c>
      <c r="F844" s="11" t="str">
        <f>IF('ACT Reading'!B844="","", IF(E844&lt;100, 100, IF(E844&gt;200, 200, E844)))</f>
        <v/>
      </c>
      <c r="G844" s="11" t="str">
        <f t="shared" si="26"/>
        <v/>
      </c>
      <c r="H844" s="11" t="str">
        <f>IF('ACT Reading'!B844="","", IF(G844&lt;100, 100, IF(G844&gt;300, 300, G844)))</f>
        <v/>
      </c>
      <c r="I844" s="11" t="str">
        <f>IF('ACT Reading'!B844="","",'SAT EBRW to CBEST R'!$A$2+'SAT EBRW to CBEST R'!$B$2*D844)</f>
        <v/>
      </c>
      <c r="J844" s="11" t="str">
        <f>IF('ACT Reading'!B844="","", IF(I844&lt;20, 20, IF(I844&gt;80, 80, I844)))</f>
        <v/>
      </c>
    </row>
    <row r="845" spans="1:10" x14ac:dyDescent="0.25">
      <c r="A845" s="11">
        <v>844</v>
      </c>
      <c r="B845" s="30"/>
      <c r="C845" s="25" t="str">
        <f t="shared" si="27"/>
        <v/>
      </c>
      <c r="D845" s="11" t="str">
        <f>IF('ACT Reading'!C845="","",IF('ACT Reading'!C845&lt;'ACT E+R to SAT EBRW'!$A$2,'ACT E+R to SAT EBRW'!$B$2,IF('ACT Reading'!C845&gt;'ACT E+R to SAT EBRW'!A$72,'ACT E+R to SAT EBRW'!B$72,VLOOKUP(C845,'ACT E+R to SAT EBRW'!A:B,2,FALSE))))</f>
        <v/>
      </c>
      <c r="E845" s="11" t="str">
        <f>IF('ACT Reading'!B845="","",interceptACTRtoPCR5712_5713+slopeACTRtoPCR5712_5713*B845)</f>
        <v/>
      </c>
      <c r="F845" s="11" t="str">
        <f>IF('ACT Reading'!B845="","", IF(E845&lt;100, 100, IF(E845&gt;200, 200, E845)))</f>
        <v/>
      </c>
      <c r="G845" s="11" t="str">
        <f t="shared" si="26"/>
        <v/>
      </c>
      <c r="H845" s="11" t="str">
        <f>IF('ACT Reading'!B845="","", IF(G845&lt;100, 100, IF(G845&gt;300, 300, G845)))</f>
        <v/>
      </c>
      <c r="I845" s="11" t="str">
        <f>IF('ACT Reading'!B845="","",'SAT EBRW to CBEST R'!$A$2+'SAT EBRW to CBEST R'!$B$2*D845)</f>
        <v/>
      </c>
      <c r="J845" s="11" t="str">
        <f>IF('ACT Reading'!B845="","", IF(I845&lt;20, 20, IF(I845&gt;80, 80, I845)))</f>
        <v/>
      </c>
    </row>
    <row r="846" spans="1:10" x14ac:dyDescent="0.25">
      <c r="A846" s="11">
        <v>845</v>
      </c>
      <c r="B846" s="30"/>
      <c r="C846" s="25" t="str">
        <f t="shared" si="27"/>
        <v/>
      </c>
      <c r="D846" s="11" t="str">
        <f>IF('ACT Reading'!C846="","",IF('ACT Reading'!C846&lt;'ACT E+R to SAT EBRW'!$A$2,'ACT E+R to SAT EBRW'!$B$2,IF('ACT Reading'!C846&gt;'ACT E+R to SAT EBRW'!A$72,'ACT E+R to SAT EBRW'!B$72,VLOOKUP(C846,'ACT E+R to SAT EBRW'!A:B,2,FALSE))))</f>
        <v/>
      </c>
      <c r="E846" s="11" t="str">
        <f>IF('ACT Reading'!B846="","",interceptACTRtoPCR5712_5713+slopeACTRtoPCR5712_5713*B846)</f>
        <v/>
      </c>
      <c r="F846" s="11" t="str">
        <f>IF('ACT Reading'!B846="","", IF(E846&lt;100, 100, IF(E846&gt;200, 200, E846)))</f>
        <v/>
      </c>
      <c r="G846" s="11" t="str">
        <f t="shared" si="26"/>
        <v/>
      </c>
      <c r="H846" s="11" t="str">
        <f>IF('ACT Reading'!B846="","", IF(G846&lt;100, 100, IF(G846&gt;300, 300, G846)))</f>
        <v/>
      </c>
      <c r="I846" s="11" t="str">
        <f>IF('ACT Reading'!B846="","",'SAT EBRW to CBEST R'!$A$2+'SAT EBRW to CBEST R'!$B$2*D846)</f>
        <v/>
      </c>
      <c r="J846" s="11" t="str">
        <f>IF('ACT Reading'!B846="","", IF(I846&lt;20, 20, IF(I846&gt;80, 80, I846)))</f>
        <v/>
      </c>
    </row>
    <row r="847" spans="1:10" x14ac:dyDescent="0.25">
      <c r="A847" s="11">
        <v>846</v>
      </c>
      <c r="B847" s="30"/>
      <c r="C847" s="25" t="str">
        <f t="shared" si="27"/>
        <v/>
      </c>
      <c r="D847" s="11" t="str">
        <f>IF('ACT Reading'!C847="","",IF('ACT Reading'!C847&lt;'ACT E+R to SAT EBRW'!$A$2,'ACT E+R to SAT EBRW'!$B$2,IF('ACT Reading'!C847&gt;'ACT E+R to SAT EBRW'!A$72,'ACT E+R to SAT EBRW'!B$72,VLOOKUP(C847,'ACT E+R to SAT EBRW'!A:B,2,FALSE))))</f>
        <v/>
      </c>
      <c r="E847" s="11" t="str">
        <f>IF('ACT Reading'!B847="","",interceptACTRtoPCR5712_5713+slopeACTRtoPCR5712_5713*B847)</f>
        <v/>
      </c>
      <c r="F847" s="11" t="str">
        <f>IF('ACT Reading'!B847="","", IF(E847&lt;100, 100, IF(E847&gt;200, 200, E847)))</f>
        <v/>
      </c>
      <c r="G847" s="11" t="str">
        <f t="shared" si="26"/>
        <v/>
      </c>
      <c r="H847" s="11" t="str">
        <f>IF('ACT Reading'!B847="","", IF(G847&lt;100, 100, IF(G847&gt;300, 300, G847)))</f>
        <v/>
      </c>
      <c r="I847" s="11" t="str">
        <f>IF('ACT Reading'!B847="","",'SAT EBRW to CBEST R'!$A$2+'SAT EBRW to CBEST R'!$B$2*D847)</f>
        <v/>
      </c>
      <c r="J847" s="11" t="str">
        <f>IF('ACT Reading'!B847="","", IF(I847&lt;20, 20, IF(I847&gt;80, 80, I847)))</f>
        <v/>
      </c>
    </row>
    <row r="848" spans="1:10" x14ac:dyDescent="0.25">
      <c r="A848" s="11">
        <v>847</v>
      </c>
      <c r="B848" s="30"/>
      <c r="C848" s="25" t="str">
        <f t="shared" si="27"/>
        <v/>
      </c>
      <c r="D848" s="11" t="str">
        <f>IF('ACT Reading'!C848="","",IF('ACT Reading'!C848&lt;'ACT E+R to SAT EBRW'!$A$2,'ACT E+R to SAT EBRW'!$B$2,IF('ACT Reading'!C848&gt;'ACT E+R to SAT EBRW'!A$72,'ACT E+R to SAT EBRW'!B$72,VLOOKUP(C848,'ACT E+R to SAT EBRW'!A:B,2,FALSE))))</f>
        <v/>
      </c>
      <c r="E848" s="11" t="str">
        <f>IF('ACT Reading'!B848="","",interceptACTRtoPCR5712_5713+slopeACTRtoPCR5712_5713*B848)</f>
        <v/>
      </c>
      <c r="F848" s="11" t="str">
        <f>IF('ACT Reading'!B848="","", IF(E848&lt;100, 100, IF(E848&gt;200, 200, E848)))</f>
        <v/>
      </c>
      <c r="G848" s="11" t="str">
        <f t="shared" si="26"/>
        <v/>
      </c>
      <c r="H848" s="11" t="str">
        <f>IF('ACT Reading'!B848="","", IF(G848&lt;100, 100, IF(G848&gt;300, 300, G848)))</f>
        <v/>
      </c>
      <c r="I848" s="11" t="str">
        <f>IF('ACT Reading'!B848="","",'SAT EBRW to CBEST R'!$A$2+'SAT EBRW to CBEST R'!$B$2*D848)</f>
        <v/>
      </c>
      <c r="J848" s="11" t="str">
        <f>IF('ACT Reading'!B848="","", IF(I848&lt;20, 20, IF(I848&gt;80, 80, I848)))</f>
        <v/>
      </c>
    </row>
    <row r="849" spans="1:10" x14ac:dyDescent="0.25">
      <c r="A849" s="11">
        <v>848</v>
      </c>
      <c r="B849" s="30"/>
      <c r="C849" s="25" t="str">
        <f t="shared" si="27"/>
        <v/>
      </c>
      <c r="D849" s="11" t="str">
        <f>IF('ACT Reading'!C849="","",IF('ACT Reading'!C849&lt;'ACT E+R to SAT EBRW'!$A$2,'ACT E+R to SAT EBRW'!$B$2,IF('ACT Reading'!C849&gt;'ACT E+R to SAT EBRW'!A$72,'ACT E+R to SAT EBRW'!B$72,VLOOKUP(C849,'ACT E+R to SAT EBRW'!A:B,2,FALSE))))</f>
        <v/>
      </c>
      <c r="E849" s="11" t="str">
        <f>IF('ACT Reading'!B849="","",interceptACTRtoPCR5712_5713+slopeACTRtoPCR5712_5713*B849)</f>
        <v/>
      </c>
      <c r="F849" s="11" t="str">
        <f>IF('ACT Reading'!B849="","", IF(E849&lt;100, 100, IF(E849&gt;200, 200, E849)))</f>
        <v/>
      </c>
      <c r="G849" s="11" t="str">
        <f t="shared" si="26"/>
        <v/>
      </c>
      <c r="H849" s="11" t="str">
        <f>IF('ACT Reading'!B849="","", IF(G849&lt;100, 100, IF(G849&gt;300, 300, G849)))</f>
        <v/>
      </c>
      <c r="I849" s="11" t="str">
        <f>IF('ACT Reading'!B849="","",'SAT EBRW to CBEST R'!$A$2+'SAT EBRW to CBEST R'!$B$2*D849)</f>
        <v/>
      </c>
      <c r="J849" s="11" t="str">
        <f>IF('ACT Reading'!B849="","", IF(I849&lt;20, 20, IF(I849&gt;80, 80, I849)))</f>
        <v/>
      </c>
    </row>
    <row r="850" spans="1:10" x14ac:dyDescent="0.25">
      <c r="A850" s="11">
        <v>849</v>
      </c>
      <c r="B850" s="30"/>
      <c r="C850" s="25" t="str">
        <f t="shared" si="27"/>
        <v/>
      </c>
      <c r="D850" s="11" t="str">
        <f>IF('ACT Reading'!C850="","",IF('ACT Reading'!C850&lt;'ACT E+R to SAT EBRW'!$A$2,'ACT E+R to SAT EBRW'!$B$2,IF('ACT Reading'!C850&gt;'ACT E+R to SAT EBRW'!A$72,'ACT E+R to SAT EBRW'!B$72,VLOOKUP(C850,'ACT E+R to SAT EBRW'!A:B,2,FALSE))))</f>
        <v/>
      </c>
      <c r="E850" s="11" t="str">
        <f>IF('ACT Reading'!B850="","",interceptACTRtoPCR5712_5713+slopeACTRtoPCR5712_5713*B850)</f>
        <v/>
      </c>
      <c r="F850" s="11" t="str">
        <f>IF('ACT Reading'!B850="","", IF(E850&lt;100, 100, IF(E850&gt;200, 200, E850)))</f>
        <v/>
      </c>
      <c r="G850" s="11" t="str">
        <f t="shared" si="26"/>
        <v/>
      </c>
      <c r="H850" s="11" t="str">
        <f>IF('ACT Reading'!B850="","", IF(G850&lt;100, 100, IF(G850&gt;300, 300, G850)))</f>
        <v/>
      </c>
      <c r="I850" s="11" t="str">
        <f>IF('ACT Reading'!B850="","",'SAT EBRW to CBEST R'!$A$2+'SAT EBRW to CBEST R'!$B$2*D850)</f>
        <v/>
      </c>
      <c r="J850" s="11" t="str">
        <f>IF('ACT Reading'!B850="","", IF(I850&lt;20, 20, IF(I850&gt;80, 80, I850)))</f>
        <v/>
      </c>
    </row>
    <row r="851" spans="1:10" x14ac:dyDescent="0.25">
      <c r="A851" s="11">
        <v>850</v>
      </c>
      <c r="B851" s="30"/>
      <c r="C851" s="25" t="str">
        <f t="shared" si="27"/>
        <v/>
      </c>
      <c r="D851" s="11" t="str">
        <f>IF('ACT Reading'!C851="","",IF('ACT Reading'!C851&lt;'ACT E+R to SAT EBRW'!$A$2,'ACT E+R to SAT EBRW'!$B$2,IF('ACT Reading'!C851&gt;'ACT E+R to SAT EBRW'!A$72,'ACT E+R to SAT EBRW'!B$72,VLOOKUP(C851,'ACT E+R to SAT EBRW'!A:B,2,FALSE))))</f>
        <v/>
      </c>
      <c r="E851" s="11" t="str">
        <f>IF('ACT Reading'!B851="","",interceptACTRtoPCR5712_5713+slopeACTRtoPCR5712_5713*B851)</f>
        <v/>
      </c>
      <c r="F851" s="11" t="str">
        <f>IF('ACT Reading'!B851="","", IF(E851&lt;100, 100, IF(E851&gt;200, 200, E851)))</f>
        <v/>
      </c>
      <c r="G851" s="11" t="str">
        <f t="shared" si="26"/>
        <v/>
      </c>
      <c r="H851" s="11" t="str">
        <f>IF('ACT Reading'!B851="","", IF(G851&lt;100, 100, IF(G851&gt;300, 300, G851)))</f>
        <v/>
      </c>
      <c r="I851" s="11" t="str">
        <f>IF('ACT Reading'!B851="","",'SAT EBRW to CBEST R'!$A$2+'SAT EBRW to CBEST R'!$B$2*D851)</f>
        <v/>
      </c>
      <c r="J851" s="11" t="str">
        <f>IF('ACT Reading'!B851="","", IF(I851&lt;20, 20, IF(I851&gt;80, 80, I851)))</f>
        <v/>
      </c>
    </row>
    <row r="852" spans="1:10" x14ac:dyDescent="0.25">
      <c r="A852" s="11">
        <v>851</v>
      </c>
      <c r="B852" s="30"/>
      <c r="C852" s="25" t="str">
        <f t="shared" si="27"/>
        <v/>
      </c>
      <c r="D852" s="11" t="str">
        <f>IF('ACT Reading'!C852="","",IF('ACT Reading'!C852&lt;'ACT E+R to SAT EBRW'!$A$2,'ACT E+R to SAT EBRW'!$B$2,IF('ACT Reading'!C852&gt;'ACT E+R to SAT EBRW'!A$72,'ACT E+R to SAT EBRW'!B$72,VLOOKUP(C852,'ACT E+R to SAT EBRW'!A:B,2,FALSE))))</f>
        <v/>
      </c>
      <c r="E852" s="11" t="str">
        <f>IF('ACT Reading'!B852="","",interceptACTRtoPCR5712_5713+slopeACTRtoPCR5712_5713*B852)</f>
        <v/>
      </c>
      <c r="F852" s="11" t="str">
        <f>IF('ACT Reading'!B852="","", IF(E852&lt;100, 100, IF(E852&gt;200, 200, E852)))</f>
        <v/>
      </c>
      <c r="G852" s="11" t="str">
        <f t="shared" si="26"/>
        <v/>
      </c>
      <c r="H852" s="11" t="str">
        <f>IF('ACT Reading'!B852="","", IF(G852&lt;100, 100, IF(G852&gt;300, 300, G852)))</f>
        <v/>
      </c>
      <c r="I852" s="11" t="str">
        <f>IF('ACT Reading'!B852="","",'SAT EBRW to CBEST R'!$A$2+'SAT EBRW to CBEST R'!$B$2*D852)</f>
        <v/>
      </c>
      <c r="J852" s="11" t="str">
        <f>IF('ACT Reading'!B852="","", IF(I852&lt;20, 20, IF(I852&gt;80, 80, I852)))</f>
        <v/>
      </c>
    </row>
    <row r="853" spans="1:10" x14ac:dyDescent="0.25">
      <c r="A853" s="11">
        <v>852</v>
      </c>
      <c r="B853" s="30"/>
      <c r="C853" s="25" t="str">
        <f t="shared" si="27"/>
        <v/>
      </c>
      <c r="D853" s="11" t="str">
        <f>IF('ACT Reading'!C853="","",IF('ACT Reading'!C853&lt;'ACT E+R to SAT EBRW'!$A$2,'ACT E+R to SAT EBRW'!$B$2,IF('ACT Reading'!C853&gt;'ACT E+R to SAT EBRW'!A$72,'ACT E+R to SAT EBRW'!B$72,VLOOKUP(C853,'ACT E+R to SAT EBRW'!A:B,2,FALSE))))</f>
        <v/>
      </c>
      <c r="E853" s="11" t="str">
        <f>IF('ACT Reading'!B853="","",interceptACTRtoPCR5712_5713+slopeACTRtoPCR5712_5713*B853)</f>
        <v/>
      </c>
      <c r="F853" s="11" t="str">
        <f>IF('ACT Reading'!B853="","", IF(E853&lt;100, 100, IF(E853&gt;200, 200, E853)))</f>
        <v/>
      </c>
      <c r="G853" s="11" t="str">
        <f t="shared" si="26"/>
        <v/>
      </c>
      <c r="H853" s="11" t="str">
        <f>IF('ACT Reading'!B853="","", IF(G853&lt;100, 100, IF(G853&gt;300, 300, G853)))</f>
        <v/>
      </c>
      <c r="I853" s="11" t="str">
        <f>IF('ACT Reading'!B853="","",'SAT EBRW to CBEST R'!$A$2+'SAT EBRW to CBEST R'!$B$2*D853)</f>
        <v/>
      </c>
      <c r="J853" s="11" t="str">
        <f>IF('ACT Reading'!B853="","", IF(I853&lt;20, 20, IF(I853&gt;80, 80, I853)))</f>
        <v/>
      </c>
    </row>
    <row r="854" spans="1:10" x14ac:dyDescent="0.25">
      <c r="A854" s="11">
        <v>853</v>
      </c>
      <c r="B854" s="30"/>
      <c r="C854" s="25" t="str">
        <f t="shared" si="27"/>
        <v/>
      </c>
      <c r="D854" s="11" t="str">
        <f>IF('ACT Reading'!C854="","",IF('ACT Reading'!C854&lt;'ACT E+R to SAT EBRW'!$A$2,'ACT E+R to SAT EBRW'!$B$2,IF('ACT Reading'!C854&gt;'ACT E+R to SAT EBRW'!A$72,'ACT E+R to SAT EBRW'!B$72,VLOOKUP(C854,'ACT E+R to SAT EBRW'!A:B,2,FALSE))))</f>
        <v/>
      </c>
      <c r="E854" s="11" t="str">
        <f>IF('ACT Reading'!B854="","",interceptACTRtoPCR5712_5713+slopeACTRtoPCR5712_5713*B854)</f>
        <v/>
      </c>
      <c r="F854" s="11" t="str">
        <f>IF('ACT Reading'!B854="","", IF(E854&lt;100, 100, IF(E854&gt;200, 200, E854)))</f>
        <v/>
      </c>
      <c r="G854" s="11" t="str">
        <f t="shared" si="26"/>
        <v/>
      </c>
      <c r="H854" s="11" t="str">
        <f>IF('ACT Reading'!B854="","", IF(G854&lt;100, 100, IF(G854&gt;300, 300, G854)))</f>
        <v/>
      </c>
      <c r="I854" s="11" t="str">
        <f>IF('ACT Reading'!B854="","",'SAT EBRW to CBEST R'!$A$2+'SAT EBRW to CBEST R'!$B$2*D854)</f>
        <v/>
      </c>
      <c r="J854" s="11" t="str">
        <f>IF('ACT Reading'!B854="","", IF(I854&lt;20, 20, IF(I854&gt;80, 80, I854)))</f>
        <v/>
      </c>
    </row>
    <row r="855" spans="1:10" x14ac:dyDescent="0.25">
      <c r="A855" s="11">
        <v>854</v>
      </c>
      <c r="B855" s="30"/>
      <c r="C855" s="25" t="str">
        <f t="shared" si="27"/>
        <v/>
      </c>
      <c r="D855" s="11" t="str">
        <f>IF('ACT Reading'!C855="","",IF('ACT Reading'!C855&lt;'ACT E+R to SAT EBRW'!$A$2,'ACT E+R to SAT EBRW'!$B$2,IF('ACT Reading'!C855&gt;'ACT E+R to SAT EBRW'!A$72,'ACT E+R to SAT EBRW'!B$72,VLOOKUP(C855,'ACT E+R to SAT EBRW'!A:B,2,FALSE))))</f>
        <v/>
      </c>
      <c r="E855" s="11" t="str">
        <f>IF('ACT Reading'!B855="","",interceptACTRtoPCR5712_5713+slopeACTRtoPCR5712_5713*B855)</f>
        <v/>
      </c>
      <c r="F855" s="11" t="str">
        <f>IF('ACT Reading'!B855="","", IF(E855&lt;100, 100, IF(E855&gt;200, 200, E855)))</f>
        <v/>
      </c>
      <c r="G855" s="11" t="str">
        <f t="shared" si="26"/>
        <v/>
      </c>
      <c r="H855" s="11" t="str">
        <f>IF('ACT Reading'!B855="","", IF(G855&lt;100, 100, IF(G855&gt;300, 300, G855)))</f>
        <v/>
      </c>
      <c r="I855" s="11" t="str">
        <f>IF('ACT Reading'!B855="","",'SAT EBRW to CBEST R'!$A$2+'SAT EBRW to CBEST R'!$B$2*D855)</f>
        <v/>
      </c>
      <c r="J855" s="11" t="str">
        <f>IF('ACT Reading'!B855="","", IF(I855&lt;20, 20, IF(I855&gt;80, 80, I855)))</f>
        <v/>
      </c>
    </row>
    <row r="856" spans="1:10" x14ac:dyDescent="0.25">
      <c r="A856" s="11">
        <v>855</v>
      </c>
      <c r="B856" s="30"/>
      <c r="C856" s="25" t="str">
        <f t="shared" si="27"/>
        <v/>
      </c>
      <c r="D856" s="11" t="str">
        <f>IF('ACT Reading'!C856="","",IF('ACT Reading'!C856&lt;'ACT E+R to SAT EBRW'!$A$2,'ACT E+R to SAT EBRW'!$B$2,IF('ACT Reading'!C856&gt;'ACT E+R to SAT EBRW'!A$72,'ACT E+R to SAT EBRW'!B$72,VLOOKUP(C856,'ACT E+R to SAT EBRW'!A:B,2,FALSE))))</f>
        <v/>
      </c>
      <c r="E856" s="11" t="str">
        <f>IF('ACT Reading'!B856="","",interceptACTRtoPCR5712_5713+slopeACTRtoPCR5712_5713*B856)</f>
        <v/>
      </c>
      <c r="F856" s="11" t="str">
        <f>IF('ACT Reading'!B856="","", IF(E856&lt;100, 100, IF(E856&gt;200, 200, E856)))</f>
        <v/>
      </c>
      <c r="G856" s="11" t="str">
        <f t="shared" si="26"/>
        <v/>
      </c>
      <c r="H856" s="11" t="str">
        <f>IF('ACT Reading'!B856="","", IF(G856&lt;100, 100, IF(G856&gt;300, 300, G856)))</f>
        <v/>
      </c>
      <c r="I856" s="11" t="str">
        <f>IF('ACT Reading'!B856="","",'SAT EBRW to CBEST R'!$A$2+'SAT EBRW to CBEST R'!$B$2*D856)</f>
        <v/>
      </c>
      <c r="J856" s="11" t="str">
        <f>IF('ACT Reading'!B856="","", IF(I856&lt;20, 20, IF(I856&gt;80, 80, I856)))</f>
        <v/>
      </c>
    </row>
    <row r="857" spans="1:10" x14ac:dyDescent="0.25">
      <c r="A857" s="11">
        <v>856</v>
      </c>
      <c r="B857" s="30"/>
      <c r="C857" s="25" t="str">
        <f t="shared" si="27"/>
        <v/>
      </c>
      <c r="D857" s="11" t="str">
        <f>IF('ACT Reading'!C857="","",IF('ACT Reading'!C857&lt;'ACT E+R to SAT EBRW'!$A$2,'ACT E+R to SAT EBRW'!$B$2,IF('ACT Reading'!C857&gt;'ACT E+R to SAT EBRW'!A$72,'ACT E+R to SAT EBRW'!B$72,VLOOKUP(C857,'ACT E+R to SAT EBRW'!A:B,2,FALSE))))</f>
        <v/>
      </c>
      <c r="E857" s="11" t="str">
        <f>IF('ACT Reading'!B857="","",interceptACTRtoPCR5712_5713+slopeACTRtoPCR5712_5713*B857)</f>
        <v/>
      </c>
      <c r="F857" s="11" t="str">
        <f>IF('ACT Reading'!B857="","", IF(E857&lt;100, 100, IF(E857&gt;200, 200, E857)))</f>
        <v/>
      </c>
      <c r="G857" s="11" t="str">
        <f t="shared" si="26"/>
        <v/>
      </c>
      <c r="H857" s="11" t="str">
        <f>IF('ACT Reading'!B857="","", IF(G857&lt;100, 100, IF(G857&gt;300, 300, G857)))</f>
        <v/>
      </c>
      <c r="I857" s="11" t="str">
        <f>IF('ACT Reading'!B857="","",'SAT EBRW to CBEST R'!$A$2+'SAT EBRW to CBEST R'!$B$2*D857)</f>
        <v/>
      </c>
      <c r="J857" s="11" t="str">
        <f>IF('ACT Reading'!B857="","", IF(I857&lt;20, 20, IF(I857&gt;80, 80, I857)))</f>
        <v/>
      </c>
    </row>
    <row r="858" spans="1:10" x14ac:dyDescent="0.25">
      <c r="A858" s="11">
        <v>857</v>
      </c>
      <c r="B858" s="30"/>
      <c r="C858" s="25" t="str">
        <f t="shared" si="27"/>
        <v/>
      </c>
      <c r="D858" s="11" t="str">
        <f>IF('ACT Reading'!C858="","",IF('ACT Reading'!C858&lt;'ACT E+R to SAT EBRW'!$A$2,'ACT E+R to SAT EBRW'!$B$2,IF('ACT Reading'!C858&gt;'ACT E+R to SAT EBRW'!A$72,'ACT E+R to SAT EBRW'!B$72,VLOOKUP(C858,'ACT E+R to SAT EBRW'!A:B,2,FALSE))))</f>
        <v/>
      </c>
      <c r="E858" s="11" t="str">
        <f>IF('ACT Reading'!B858="","",interceptACTRtoPCR5712_5713+slopeACTRtoPCR5712_5713*B858)</f>
        <v/>
      </c>
      <c r="F858" s="11" t="str">
        <f>IF('ACT Reading'!B858="","", IF(E858&lt;100, 100, IF(E858&gt;200, 200, E858)))</f>
        <v/>
      </c>
      <c r="G858" s="11" t="str">
        <f t="shared" si="26"/>
        <v/>
      </c>
      <c r="H858" s="11" t="str">
        <f>IF('ACT Reading'!B858="","", IF(G858&lt;100, 100, IF(G858&gt;300, 300, G858)))</f>
        <v/>
      </c>
      <c r="I858" s="11" t="str">
        <f>IF('ACT Reading'!B858="","",'SAT EBRW to CBEST R'!$A$2+'SAT EBRW to CBEST R'!$B$2*D858)</f>
        <v/>
      </c>
      <c r="J858" s="11" t="str">
        <f>IF('ACT Reading'!B858="","", IF(I858&lt;20, 20, IF(I858&gt;80, 80, I858)))</f>
        <v/>
      </c>
    </row>
    <row r="859" spans="1:10" x14ac:dyDescent="0.25">
      <c r="A859" s="11">
        <v>858</v>
      </c>
      <c r="B859" s="30"/>
      <c r="C859" s="25" t="str">
        <f t="shared" si="27"/>
        <v/>
      </c>
      <c r="D859" s="11" t="str">
        <f>IF('ACT Reading'!C859="","",IF('ACT Reading'!C859&lt;'ACT E+R to SAT EBRW'!$A$2,'ACT E+R to SAT EBRW'!$B$2,IF('ACT Reading'!C859&gt;'ACT E+R to SAT EBRW'!A$72,'ACT E+R to SAT EBRW'!B$72,VLOOKUP(C859,'ACT E+R to SAT EBRW'!A:B,2,FALSE))))</f>
        <v/>
      </c>
      <c r="E859" s="11" t="str">
        <f>IF('ACT Reading'!B859="","",interceptACTRtoPCR5712_5713+slopeACTRtoPCR5712_5713*B859)</f>
        <v/>
      </c>
      <c r="F859" s="11" t="str">
        <f>IF('ACT Reading'!B859="","", IF(E859&lt;100, 100, IF(E859&gt;200, 200, E859)))</f>
        <v/>
      </c>
      <c r="G859" s="11" t="str">
        <f t="shared" si="26"/>
        <v/>
      </c>
      <c r="H859" s="11" t="str">
        <f>IF('ACT Reading'!B859="","", IF(G859&lt;100, 100, IF(G859&gt;300, 300, G859)))</f>
        <v/>
      </c>
      <c r="I859" s="11" t="str">
        <f>IF('ACT Reading'!B859="","",'SAT EBRW to CBEST R'!$A$2+'SAT EBRW to CBEST R'!$B$2*D859)</f>
        <v/>
      </c>
      <c r="J859" s="11" t="str">
        <f>IF('ACT Reading'!B859="","", IF(I859&lt;20, 20, IF(I859&gt;80, 80, I859)))</f>
        <v/>
      </c>
    </row>
    <row r="860" spans="1:10" x14ac:dyDescent="0.25">
      <c r="A860" s="11">
        <v>859</v>
      </c>
      <c r="B860" s="30"/>
      <c r="C860" s="25" t="str">
        <f t="shared" si="27"/>
        <v/>
      </c>
      <c r="D860" s="11" t="str">
        <f>IF('ACT Reading'!C860="","",IF('ACT Reading'!C860&lt;'ACT E+R to SAT EBRW'!$A$2,'ACT E+R to SAT EBRW'!$B$2,IF('ACT Reading'!C860&gt;'ACT E+R to SAT EBRW'!A$72,'ACT E+R to SAT EBRW'!B$72,VLOOKUP(C860,'ACT E+R to SAT EBRW'!A:B,2,FALSE))))</f>
        <v/>
      </c>
      <c r="E860" s="11" t="str">
        <f>IF('ACT Reading'!B860="","",interceptACTRtoPCR5712_5713+slopeACTRtoPCR5712_5713*B860)</f>
        <v/>
      </c>
      <c r="F860" s="11" t="str">
        <f>IF('ACT Reading'!B860="","", IF(E860&lt;100, 100, IF(E860&gt;200, 200, E860)))</f>
        <v/>
      </c>
      <c r="G860" s="11" t="str">
        <f t="shared" si="26"/>
        <v/>
      </c>
      <c r="H860" s="11" t="str">
        <f>IF('ACT Reading'!B860="","", IF(G860&lt;100, 100, IF(G860&gt;300, 300, G860)))</f>
        <v/>
      </c>
      <c r="I860" s="11" t="str">
        <f>IF('ACT Reading'!B860="","",'SAT EBRW to CBEST R'!$A$2+'SAT EBRW to CBEST R'!$B$2*D860)</f>
        <v/>
      </c>
      <c r="J860" s="11" t="str">
        <f>IF('ACT Reading'!B860="","", IF(I860&lt;20, 20, IF(I860&gt;80, 80, I860)))</f>
        <v/>
      </c>
    </row>
    <row r="861" spans="1:10" x14ac:dyDescent="0.25">
      <c r="A861" s="11">
        <v>860</v>
      </c>
      <c r="B861" s="30"/>
      <c r="C861" s="25" t="str">
        <f t="shared" si="27"/>
        <v/>
      </c>
      <c r="D861" s="11" t="str">
        <f>IF('ACT Reading'!C861="","",IF('ACT Reading'!C861&lt;'ACT E+R to SAT EBRW'!$A$2,'ACT E+R to SAT EBRW'!$B$2,IF('ACT Reading'!C861&gt;'ACT E+R to SAT EBRW'!A$72,'ACT E+R to SAT EBRW'!B$72,VLOOKUP(C861,'ACT E+R to SAT EBRW'!A:B,2,FALSE))))</f>
        <v/>
      </c>
      <c r="E861" s="11" t="str">
        <f>IF('ACT Reading'!B861="","",interceptACTRtoPCR5712_5713+slopeACTRtoPCR5712_5713*B861)</f>
        <v/>
      </c>
      <c r="F861" s="11" t="str">
        <f>IF('ACT Reading'!B861="","", IF(E861&lt;100, 100, IF(E861&gt;200, 200, E861)))</f>
        <v/>
      </c>
      <c r="G861" s="11" t="str">
        <f t="shared" si="26"/>
        <v/>
      </c>
      <c r="H861" s="11" t="str">
        <f>IF('ACT Reading'!B861="","", IF(G861&lt;100, 100, IF(G861&gt;300, 300, G861)))</f>
        <v/>
      </c>
      <c r="I861" s="11" t="str">
        <f>IF('ACT Reading'!B861="","",'SAT EBRW to CBEST R'!$A$2+'SAT EBRW to CBEST R'!$B$2*D861)</f>
        <v/>
      </c>
      <c r="J861" s="11" t="str">
        <f>IF('ACT Reading'!B861="","", IF(I861&lt;20, 20, IF(I861&gt;80, 80, I861)))</f>
        <v/>
      </c>
    </row>
    <row r="862" spans="1:10" x14ac:dyDescent="0.25">
      <c r="A862" s="11">
        <v>861</v>
      </c>
      <c r="B862" s="30"/>
      <c r="C862" s="25" t="str">
        <f t="shared" si="27"/>
        <v/>
      </c>
      <c r="D862" s="11" t="str">
        <f>IF('ACT Reading'!C862="","",IF('ACT Reading'!C862&lt;'ACT E+R to SAT EBRW'!$A$2,'ACT E+R to SAT EBRW'!$B$2,IF('ACT Reading'!C862&gt;'ACT E+R to SAT EBRW'!A$72,'ACT E+R to SAT EBRW'!B$72,VLOOKUP(C862,'ACT E+R to SAT EBRW'!A:B,2,FALSE))))</f>
        <v/>
      </c>
      <c r="E862" s="11" t="str">
        <f>IF('ACT Reading'!B862="","",interceptACTRtoPCR5712_5713+slopeACTRtoPCR5712_5713*B862)</f>
        <v/>
      </c>
      <c r="F862" s="11" t="str">
        <f>IF('ACT Reading'!B862="","", IF(E862&lt;100, 100, IF(E862&gt;200, 200, E862)))</f>
        <v/>
      </c>
      <c r="G862" s="11" t="str">
        <f t="shared" si="26"/>
        <v/>
      </c>
      <c r="H862" s="11" t="str">
        <f>IF('ACT Reading'!B862="","", IF(G862&lt;100, 100, IF(G862&gt;300, 300, G862)))</f>
        <v/>
      </c>
      <c r="I862" s="11" t="str">
        <f>IF('ACT Reading'!B862="","",'SAT EBRW to CBEST R'!$A$2+'SAT EBRW to CBEST R'!$B$2*D862)</f>
        <v/>
      </c>
      <c r="J862" s="11" t="str">
        <f>IF('ACT Reading'!B862="","", IF(I862&lt;20, 20, IF(I862&gt;80, 80, I862)))</f>
        <v/>
      </c>
    </row>
    <row r="863" spans="1:10" x14ac:dyDescent="0.25">
      <c r="A863" s="11">
        <v>862</v>
      </c>
      <c r="B863" s="30"/>
      <c r="C863" s="25" t="str">
        <f t="shared" si="27"/>
        <v/>
      </c>
      <c r="D863" s="11" t="str">
        <f>IF('ACT Reading'!C863="","",IF('ACT Reading'!C863&lt;'ACT E+R to SAT EBRW'!$A$2,'ACT E+R to SAT EBRW'!$B$2,IF('ACT Reading'!C863&gt;'ACT E+R to SAT EBRW'!A$72,'ACT E+R to SAT EBRW'!B$72,VLOOKUP(C863,'ACT E+R to SAT EBRW'!A:B,2,FALSE))))</f>
        <v/>
      </c>
      <c r="E863" s="11" t="str">
        <f>IF('ACT Reading'!B863="","",interceptACTRtoPCR5712_5713+slopeACTRtoPCR5712_5713*B863)</f>
        <v/>
      </c>
      <c r="F863" s="11" t="str">
        <f>IF('ACT Reading'!B863="","", IF(E863&lt;100, 100, IF(E863&gt;200, 200, E863)))</f>
        <v/>
      </c>
      <c r="G863" s="11" t="str">
        <f t="shared" si="26"/>
        <v/>
      </c>
      <c r="H863" s="11" t="str">
        <f>IF('ACT Reading'!B863="","", IF(G863&lt;100, 100, IF(G863&gt;300, 300, G863)))</f>
        <v/>
      </c>
      <c r="I863" s="11" t="str">
        <f>IF('ACT Reading'!B863="","",'SAT EBRW to CBEST R'!$A$2+'SAT EBRW to CBEST R'!$B$2*D863)</f>
        <v/>
      </c>
      <c r="J863" s="11" t="str">
        <f>IF('ACT Reading'!B863="","", IF(I863&lt;20, 20, IF(I863&gt;80, 80, I863)))</f>
        <v/>
      </c>
    </row>
    <row r="864" spans="1:10" x14ac:dyDescent="0.25">
      <c r="A864" s="11">
        <v>863</v>
      </c>
      <c r="B864" s="30"/>
      <c r="C864" s="25" t="str">
        <f t="shared" si="27"/>
        <v/>
      </c>
      <c r="D864" s="11" t="str">
        <f>IF('ACT Reading'!C864="","",IF('ACT Reading'!C864&lt;'ACT E+R to SAT EBRW'!$A$2,'ACT E+R to SAT EBRW'!$B$2,IF('ACT Reading'!C864&gt;'ACT E+R to SAT EBRW'!A$72,'ACT E+R to SAT EBRW'!B$72,VLOOKUP(C864,'ACT E+R to SAT EBRW'!A:B,2,FALSE))))</f>
        <v/>
      </c>
      <c r="E864" s="11" t="str">
        <f>IF('ACT Reading'!B864="","",interceptACTRtoPCR5712_5713+slopeACTRtoPCR5712_5713*B864)</f>
        <v/>
      </c>
      <c r="F864" s="11" t="str">
        <f>IF('ACT Reading'!B864="","", IF(E864&lt;100, 100, IF(E864&gt;200, 200, E864)))</f>
        <v/>
      </c>
      <c r="G864" s="11" t="str">
        <f t="shared" si="26"/>
        <v/>
      </c>
      <c r="H864" s="11" t="str">
        <f>IF('ACT Reading'!B864="","", IF(G864&lt;100, 100, IF(G864&gt;300, 300, G864)))</f>
        <v/>
      </c>
      <c r="I864" s="11" t="str">
        <f>IF('ACT Reading'!B864="","",'SAT EBRW to CBEST R'!$A$2+'SAT EBRW to CBEST R'!$B$2*D864)</f>
        <v/>
      </c>
      <c r="J864" s="11" t="str">
        <f>IF('ACT Reading'!B864="","", IF(I864&lt;20, 20, IF(I864&gt;80, 80, I864)))</f>
        <v/>
      </c>
    </row>
    <row r="865" spans="1:10" x14ac:dyDescent="0.25">
      <c r="A865" s="11">
        <v>864</v>
      </c>
      <c r="B865" s="30"/>
      <c r="C865" s="25" t="str">
        <f t="shared" si="27"/>
        <v/>
      </c>
      <c r="D865" s="11" t="str">
        <f>IF('ACT Reading'!C865="","",IF('ACT Reading'!C865&lt;'ACT E+R to SAT EBRW'!$A$2,'ACT E+R to SAT EBRW'!$B$2,IF('ACT Reading'!C865&gt;'ACT E+R to SAT EBRW'!A$72,'ACT E+R to SAT EBRW'!B$72,VLOOKUP(C865,'ACT E+R to SAT EBRW'!A:B,2,FALSE))))</f>
        <v/>
      </c>
      <c r="E865" s="11" t="str">
        <f>IF('ACT Reading'!B865="","",interceptACTRtoPCR5712_5713+slopeACTRtoPCR5712_5713*B865)</f>
        <v/>
      </c>
      <c r="F865" s="11" t="str">
        <f>IF('ACT Reading'!B865="","", IF(E865&lt;100, 100, IF(E865&gt;200, 200, E865)))</f>
        <v/>
      </c>
      <c r="G865" s="11" t="str">
        <f t="shared" si="26"/>
        <v/>
      </c>
      <c r="H865" s="11" t="str">
        <f>IF('ACT Reading'!B865="","", IF(G865&lt;100, 100, IF(G865&gt;300, 300, G865)))</f>
        <v/>
      </c>
      <c r="I865" s="11" t="str">
        <f>IF('ACT Reading'!B865="","",'SAT EBRW to CBEST R'!$A$2+'SAT EBRW to CBEST R'!$B$2*D865)</f>
        <v/>
      </c>
      <c r="J865" s="11" t="str">
        <f>IF('ACT Reading'!B865="","", IF(I865&lt;20, 20, IF(I865&gt;80, 80, I865)))</f>
        <v/>
      </c>
    </row>
    <row r="866" spans="1:10" x14ac:dyDescent="0.25">
      <c r="A866" s="11">
        <v>865</v>
      </c>
      <c r="B866" s="30"/>
      <c r="C866" s="25" t="str">
        <f t="shared" si="27"/>
        <v/>
      </c>
      <c r="D866" s="11" t="str">
        <f>IF('ACT Reading'!C866="","",IF('ACT Reading'!C866&lt;'ACT E+R to SAT EBRW'!$A$2,'ACT E+R to SAT EBRW'!$B$2,IF('ACT Reading'!C866&gt;'ACT E+R to SAT EBRW'!A$72,'ACT E+R to SAT EBRW'!B$72,VLOOKUP(C866,'ACT E+R to SAT EBRW'!A:B,2,FALSE))))</f>
        <v/>
      </c>
      <c r="E866" s="11" t="str">
        <f>IF('ACT Reading'!B866="","",interceptACTRtoPCR5712_5713+slopeACTRtoPCR5712_5713*B866)</f>
        <v/>
      </c>
      <c r="F866" s="11" t="str">
        <f>IF('ACT Reading'!B866="","", IF(E866&lt;100, 100, IF(E866&gt;200, 200, E866)))</f>
        <v/>
      </c>
      <c r="G866" s="11" t="str">
        <f t="shared" si="26"/>
        <v/>
      </c>
      <c r="H866" s="11" t="str">
        <f>IF('ACT Reading'!B866="","", IF(G866&lt;100, 100, IF(G866&gt;300, 300, G866)))</f>
        <v/>
      </c>
      <c r="I866" s="11" t="str">
        <f>IF('ACT Reading'!B866="","",'SAT EBRW to CBEST R'!$A$2+'SAT EBRW to CBEST R'!$B$2*D866)</f>
        <v/>
      </c>
      <c r="J866" s="11" t="str">
        <f>IF('ACT Reading'!B866="","", IF(I866&lt;20, 20, IF(I866&gt;80, 80, I866)))</f>
        <v/>
      </c>
    </row>
    <row r="867" spans="1:10" x14ac:dyDescent="0.25">
      <c r="A867" s="11">
        <v>866</v>
      </c>
      <c r="B867" s="30"/>
      <c r="C867" s="25" t="str">
        <f t="shared" si="27"/>
        <v/>
      </c>
      <c r="D867" s="11" t="str">
        <f>IF('ACT Reading'!C867="","",IF('ACT Reading'!C867&lt;'ACT E+R to SAT EBRW'!$A$2,'ACT E+R to SAT EBRW'!$B$2,IF('ACT Reading'!C867&gt;'ACT E+R to SAT EBRW'!A$72,'ACT E+R to SAT EBRW'!B$72,VLOOKUP(C867,'ACT E+R to SAT EBRW'!A:B,2,FALSE))))</f>
        <v/>
      </c>
      <c r="E867" s="11" t="str">
        <f>IF('ACT Reading'!B867="","",interceptACTRtoPCR5712_5713+slopeACTRtoPCR5712_5713*B867)</f>
        <v/>
      </c>
      <c r="F867" s="11" t="str">
        <f>IF('ACT Reading'!B867="","", IF(E867&lt;100, 100, IF(E867&gt;200, 200, E867)))</f>
        <v/>
      </c>
      <c r="G867" s="11" t="str">
        <f t="shared" si="26"/>
        <v/>
      </c>
      <c r="H867" s="11" t="str">
        <f>IF('ACT Reading'!B867="","", IF(G867&lt;100, 100, IF(G867&gt;300, 300, G867)))</f>
        <v/>
      </c>
      <c r="I867" s="11" t="str">
        <f>IF('ACT Reading'!B867="","",'SAT EBRW to CBEST R'!$A$2+'SAT EBRW to CBEST R'!$B$2*D867)</f>
        <v/>
      </c>
      <c r="J867" s="11" t="str">
        <f>IF('ACT Reading'!B867="","", IF(I867&lt;20, 20, IF(I867&gt;80, 80, I867)))</f>
        <v/>
      </c>
    </row>
    <row r="868" spans="1:10" x14ac:dyDescent="0.25">
      <c r="A868" s="11">
        <v>867</v>
      </c>
      <c r="B868" s="30"/>
      <c r="C868" s="25" t="str">
        <f t="shared" si="27"/>
        <v/>
      </c>
      <c r="D868" s="11" t="str">
        <f>IF('ACT Reading'!C868="","",IF('ACT Reading'!C868&lt;'ACT E+R to SAT EBRW'!$A$2,'ACT E+R to SAT EBRW'!$B$2,IF('ACT Reading'!C868&gt;'ACT E+R to SAT EBRW'!A$72,'ACT E+R to SAT EBRW'!B$72,VLOOKUP(C868,'ACT E+R to SAT EBRW'!A:B,2,FALSE))))</f>
        <v/>
      </c>
      <c r="E868" s="11" t="str">
        <f>IF('ACT Reading'!B868="","",interceptACTRtoPCR5712_5713+slopeACTRtoPCR5712_5713*B868)</f>
        <v/>
      </c>
      <c r="F868" s="11" t="str">
        <f>IF('ACT Reading'!B868="","", IF(E868&lt;100, 100, IF(E868&gt;200, 200, E868)))</f>
        <v/>
      </c>
      <c r="G868" s="11" t="str">
        <f t="shared" si="26"/>
        <v/>
      </c>
      <c r="H868" s="11" t="str">
        <f>IF('ACT Reading'!B868="","", IF(G868&lt;100, 100, IF(G868&gt;300, 300, G868)))</f>
        <v/>
      </c>
      <c r="I868" s="11" t="str">
        <f>IF('ACT Reading'!B868="","",'SAT EBRW to CBEST R'!$A$2+'SAT EBRW to CBEST R'!$B$2*D868)</f>
        <v/>
      </c>
      <c r="J868" s="11" t="str">
        <f>IF('ACT Reading'!B868="","", IF(I868&lt;20, 20, IF(I868&gt;80, 80, I868)))</f>
        <v/>
      </c>
    </row>
    <row r="869" spans="1:10" x14ac:dyDescent="0.25">
      <c r="A869" s="11">
        <v>868</v>
      </c>
      <c r="B869" s="30"/>
      <c r="C869" s="25" t="str">
        <f t="shared" si="27"/>
        <v/>
      </c>
      <c r="D869" s="11" t="str">
        <f>IF('ACT Reading'!C869="","",IF('ACT Reading'!C869&lt;'ACT E+R to SAT EBRW'!$A$2,'ACT E+R to SAT EBRW'!$B$2,IF('ACT Reading'!C869&gt;'ACT E+R to SAT EBRW'!A$72,'ACT E+R to SAT EBRW'!B$72,VLOOKUP(C869,'ACT E+R to SAT EBRW'!A:B,2,FALSE))))</f>
        <v/>
      </c>
      <c r="E869" s="11" t="str">
        <f>IF('ACT Reading'!B869="","",interceptACTRtoPCR5712_5713+slopeACTRtoPCR5712_5713*B869)</f>
        <v/>
      </c>
      <c r="F869" s="11" t="str">
        <f>IF('ACT Reading'!B869="","", IF(E869&lt;100, 100, IF(E869&gt;200, 200, E869)))</f>
        <v/>
      </c>
      <c r="G869" s="11" t="str">
        <f t="shared" si="26"/>
        <v/>
      </c>
      <c r="H869" s="11" t="str">
        <f>IF('ACT Reading'!B869="","", IF(G869&lt;100, 100, IF(G869&gt;300, 300, G869)))</f>
        <v/>
      </c>
      <c r="I869" s="11" t="str">
        <f>IF('ACT Reading'!B869="","",'SAT EBRW to CBEST R'!$A$2+'SAT EBRW to CBEST R'!$B$2*D869)</f>
        <v/>
      </c>
      <c r="J869" s="11" t="str">
        <f>IF('ACT Reading'!B869="","", IF(I869&lt;20, 20, IF(I869&gt;80, 80, I869)))</f>
        <v/>
      </c>
    </row>
    <row r="870" spans="1:10" x14ac:dyDescent="0.25">
      <c r="A870" s="11">
        <v>869</v>
      </c>
      <c r="B870" s="30"/>
      <c r="C870" s="25" t="str">
        <f t="shared" si="27"/>
        <v/>
      </c>
      <c r="D870" s="11" t="str">
        <f>IF('ACT Reading'!C870="","",IF('ACT Reading'!C870&lt;'ACT E+R to SAT EBRW'!$A$2,'ACT E+R to SAT EBRW'!$B$2,IF('ACT Reading'!C870&gt;'ACT E+R to SAT EBRW'!A$72,'ACT E+R to SAT EBRW'!B$72,VLOOKUP(C870,'ACT E+R to SAT EBRW'!A:B,2,FALSE))))</f>
        <v/>
      </c>
      <c r="E870" s="11" t="str">
        <f>IF('ACT Reading'!B870="","",interceptACTRtoPCR5712_5713+slopeACTRtoPCR5712_5713*B870)</f>
        <v/>
      </c>
      <c r="F870" s="11" t="str">
        <f>IF('ACT Reading'!B870="","", IF(E870&lt;100, 100, IF(E870&gt;200, 200, E870)))</f>
        <v/>
      </c>
      <c r="G870" s="11" t="str">
        <f t="shared" si="26"/>
        <v/>
      </c>
      <c r="H870" s="11" t="str">
        <f>IF('ACT Reading'!B870="","", IF(G870&lt;100, 100, IF(G870&gt;300, 300, G870)))</f>
        <v/>
      </c>
      <c r="I870" s="11" t="str">
        <f>IF('ACT Reading'!B870="","",'SAT EBRW to CBEST R'!$A$2+'SAT EBRW to CBEST R'!$B$2*D870)</f>
        <v/>
      </c>
      <c r="J870" s="11" t="str">
        <f>IF('ACT Reading'!B870="","", IF(I870&lt;20, 20, IF(I870&gt;80, 80, I870)))</f>
        <v/>
      </c>
    </row>
    <row r="871" spans="1:10" x14ac:dyDescent="0.25">
      <c r="A871" s="11">
        <v>870</v>
      </c>
      <c r="B871" s="30"/>
      <c r="C871" s="25" t="str">
        <f t="shared" si="27"/>
        <v/>
      </c>
      <c r="D871" s="11" t="str">
        <f>IF('ACT Reading'!C871="","",IF('ACT Reading'!C871&lt;'ACT E+R to SAT EBRW'!$A$2,'ACT E+R to SAT EBRW'!$B$2,IF('ACT Reading'!C871&gt;'ACT E+R to SAT EBRW'!A$72,'ACT E+R to SAT EBRW'!B$72,VLOOKUP(C871,'ACT E+R to SAT EBRW'!A:B,2,FALSE))))</f>
        <v/>
      </c>
      <c r="E871" s="11" t="str">
        <f>IF('ACT Reading'!B871="","",interceptACTRtoPCR5712_5713+slopeACTRtoPCR5712_5713*B871)</f>
        <v/>
      </c>
      <c r="F871" s="11" t="str">
        <f>IF('ACT Reading'!B871="","", IF(E871&lt;100, 100, IF(E871&gt;200, 200, E871)))</f>
        <v/>
      </c>
      <c r="G871" s="11" t="str">
        <f t="shared" si="26"/>
        <v/>
      </c>
      <c r="H871" s="11" t="str">
        <f>IF('ACT Reading'!B871="","", IF(G871&lt;100, 100, IF(G871&gt;300, 300, G871)))</f>
        <v/>
      </c>
      <c r="I871" s="11" t="str">
        <f>IF('ACT Reading'!B871="","",'SAT EBRW to CBEST R'!$A$2+'SAT EBRW to CBEST R'!$B$2*D871)</f>
        <v/>
      </c>
      <c r="J871" s="11" t="str">
        <f>IF('ACT Reading'!B871="","", IF(I871&lt;20, 20, IF(I871&gt;80, 80, I871)))</f>
        <v/>
      </c>
    </row>
    <row r="872" spans="1:10" x14ac:dyDescent="0.25">
      <c r="A872" s="11">
        <v>871</v>
      </c>
      <c r="B872" s="30"/>
      <c r="C872" s="25" t="str">
        <f t="shared" si="27"/>
        <v/>
      </c>
      <c r="D872" s="11" t="str">
        <f>IF('ACT Reading'!C872="","",IF('ACT Reading'!C872&lt;'ACT E+R to SAT EBRW'!$A$2,'ACT E+R to SAT EBRW'!$B$2,IF('ACT Reading'!C872&gt;'ACT E+R to SAT EBRW'!A$72,'ACT E+R to SAT EBRW'!B$72,VLOOKUP(C872,'ACT E+R to SAT EBRW'!A:B,2,FALSE))))</f>
        <v/>
      </c>
      <c r="E872" s="11" t="str">
        <f>IF('ACT Reading'!B872="","",interceptACTRtoPCR5712_5713+slopeACTRtoPCR5712_5713*B872)</f>
        <v/>
      </c>
      <c r="F872" s="11" t="str">
        <f>IF('ACT Reading'!B872="","", IF(E872&lt;100, 100, IF(E872&gt;200, 200, E872)))</f>
        <v/>
      </c>
      <c r="G872" s="11" t="str">
        <f t="shared" si="26"/>
        <v/>
      </c>
      <c r="H872" s="11" t="str">
        <f>IF('ACT Reading'!B872="","", IF(G872&lt;100, 100, IF(G872&gt;300, 300, G872)))</f>
        <v/>
      </c>
      <c r="I872" s="11" t="str">
        <f>IF('ACT Reading'!B872="","",'SAT EBRW to CBEST R'!$A$2+'SAT EBRW to CBEST R'!$B$2*D872)</f>
        <v/>
      </c>
      <c r="J872" s="11" t="str">
        <f>IF('ACT Reading'!B872="","", IF(I872&lt;20, 20, IF(I872&gt;80, 80, I872)))</f>
        <v/>
      </c>
    </row>
    <row r="873" spans="1:10" x14ac:dyDescent="0.25">
      <c r="A873" s="11">
        <v>872</v>
      </c>
      <c r="B873" s="30"/>
      <c r="C873" s="25" t="str">
        <f t="shared" si="27"/>
        <v/>
      </c>
      <c r="D873" s="11" t="str">
        <f>IF('ACT Reading'!C873="","",IF('ACT Reading'!C873&lt;'ACT E+R to SAT EBRW'!$A$2,'ACT E+R to SAT EBRW'!$B$2,IF('ACT Reading'!C873&gt;'ACT E+R to SAT EBRW'!A$72,'ACT E+R to SAT EBRW'!B$72,VLOOKUP(C873,'ACT E+R to SAT EBRW'!A:B,2,FALSE))))</f>
        <v/>
      </c>
      <c r="E873" s="11" t="str">
        <f>IF('ACT Reading'!B873="","",interceptACTRtoPCR5712_5713+slopeACTRtoPCR5712_5713*B873)</f>
        <v/>
      </c>
      <c r="F873" s="11" t="str">
        <f>IF('ACT Reading'!B873="","", IF(E873&lt;100, 100, IF(E873&gt;200, 200, E873)))</f>
        <v/>
      </c>
      <c r="G873" s="11" t="str">
        <f t="shared" si="26"/>
        <v/>
      </c>
      <c r="H873" s="11" t="str">
        <f>IF('ACT Reading'!B873="","", IF(G873&lt;100, 100, IF(G873&gt;300, 300, G873)))</f>
        <v/>
      </c>
      <c r="I873" s="11" t="str">
        <f>IF('ACT Reading'!B873="","",'SAT EBRW to CBEST R'!$A$2+'SAT EBRW to CBEST R'!$B$2*D873)</f>
        <v/>
      </c>
      <c r="J873" s="11" t="str">
        <f>IF('ACT Reading'!B873="","", IF(I873&lt;20, 20, IF(I873&gt;80, 80, I873)))</f>
        <v/>
      </c>
    </row>
    <row r="874" spans="1:10" x14ac:dyDescent="0.25">
      <c r="A874" s="11">
        <v>873</v>
      </c>
      <c r="B874" s="30"/>
      <c r="C874" s="25" t="str">
        <f t="shared" si="27"/>
        <v/>
      </c>
      <c r="D874" s="11" t="str">
        <f>IF('ACT Reading'!C874="","",IF('ACT Reading'!C874&lt;'ACT E+R to SAT EBRW'!$A$2,'ACT E+R to SAT EBRW'!$B$2,IF('ACT Reading'!C874&gt;'ACT E+R to SAT EBRW'!A$72,'ACT E+R to SAT EBRW'!B$72,VLOOKUP(C874,'ACT E+R to SAT EBRW'!A:B,2,FALSE))))</f>
        <v/>
      </c>
      <c r="E874" s="11" t="str">
        <f>IF('ACT Reading'!B874="","",interceptACTRtoPCR5712_5713+slopeACTRtoPCR5712_5713*B874)</f>
        <v/>
      </c>
      <c r="F874" s="11" t="str">
        <f>IF('ACT Reading'!B874="","", IF(E874&lt;100, 100, IF(E874&gt;200, 200, E874)))</f>
        <v/>
      </c>
      <c r="G874" s="11" t="str">
        <f t="shared" si="26"/>
        <v/>
      </c>
      <c r="H874" s="11" t="str">
        <f>IF('ACT Reading'!B874="","", IF(G874&lt;100, 100, IF(G874&gt;300, 300, G874)))</f>
        <v/>
      </c>
      <c r="I874" s="11" t="str">
        <f>IF('ACT Reading'!B874="","",'SAT EBRW to CBEST R'!$A$2+'SAT EBRW to CBEST R'!$B$2*D874)</f>
        <v/>
      </c>
      <c r="J874" s="11" t="str">
        <f>IF('ACT Reading'!B874="","", IF(I874&lt;20, 20, IF(I874&gt;80, 80, I874)))</f>
        <v/>
      </c>
    </row>
    <row r="875" spans="1:10" x14ac:dyDescent="0.25">
      <c r="A875" s="11">
        <v>874</v>
      </c>
      <c r="B875" s="30"/>
      <c r="C875" s="25" t="str">
        <f t="shared" si="27"/>
        <v/>
      </c>
      <c r="D875" s="11" t="str">
        <f>IF('ACT Reading'!C875="","",IF('ACT Reading'!C875&lt;'ACT E+R to SAT EBRW'!$A$2,'ACT E+R to SAT EBRW'!$B$2,IF('ACT Reading'!C875&gt;'ACT E+R to SAT EBRW'!A$72,'ACT E+R to SAT EBRW'!B$72,VLOOKUP(C875,'ACT E+R to SAT EBRW'!A:B,2,FALSE))))</f>
        <v/>
      </c>
      <c r="E875" s="11" t="str">
        <f>IF('ACT Reading'!B875="","",interceptACTRtoPCR5712_5713+slopeACTRtoPCR5712_5713*B875)</f>
        <v/>
      </c>
      <c r="F875" s="11" t="str">
        <f>IF('ACT Reading'!B875="","", IF(E875&lt;100, 100, IF(E875&gt;200, 200, E875)))</f>
        <v/>
      </c>
      <c r="G875" s="11" t="str">
        <f t="shared" si="26"/>
        <v/>
      </c>
      <c r="H875" s="11" t="str">
        <f>IF('ACT Reading'!B875="","", IF(G875&lt;100, 100, IF(G875&gt;300, 300, G875)))</f>
        <v/>
      </c>
      <c r="I875" s="11" t="str">
        <f>IF('ACT Reading'!B875="","",'SAT EBRW to CBEST R'!$A$2+'SAT EBRW to CBEST R'!$B$2*D875)</f>
        <v/>
      </c>
      <c r="J875" s="11" t="str">
        <f>IF('ACT Reading'!B875="","", IF(I875&lt;20, 20, IF(I875&gt;80, 80, I875)))</f>
        <v/>
      </c>
    </row>
    <row r="876" spans="1:10" x14ac:dyDescent="0.25">
      <c r="A876" s="11">
        <v>875</v>
      </c>
      <c r="B876" s="30"/>
      <c r="C876" s="25" t="str">
        <f t="shared" si="27"/>
        <v/>
      </c>
      <c r="D876" s="11" t="str">
        <f>IF('ACT Reading'!C876="","",IF('ACT Reading'!C876&lt;'ACT E+R to SAT EBRW'!$A$2,'ACT E+R to SAT EBRW'!$B$2,IF('ACT Reading'!C876&gt;'ACT E+R to SAT EBRW'!A$72,'ACT E+R to SAT EBRW'!B$72,VLOOKUP(C876,'ACT E+R to SAT EBRW'!A:B,2,FALSE))))</f>
        <v/>
      </c>
      <c r="E876" s="11" t="str">
        <f>IF('ACT Reading'!B876="","",interceptACTRtoPCR5712_5713+slopeACTRtoPCR5712_5713*B876)</f>
        <v/>
      </c>
      <c r="F876" s="11" t="str">
        <f>IF('ACT Reading'!B876="","", IF(E876&lt;100, 100, IF(E876&gt;200, 200, E876)))</f>
        <v/>
      </c>
      <c r="G876" s="11" t="str">
        <f t="shared" si="26"/>
        <v/>
      </c>
      <c r="H876" s="11" t="str">
        <f>IF('ACT Reading'!B876="","", IF(G876&lt;100, 100, IF(G876&gt;300, 300, G876)))</f>
        <v/>
      </c>
      <c r="I876" s="11" t="str">
        <f>IF('ACT Reading'!B876="","",'SAT EBRW to CBEST R'!$A$2+'SAT EBRW to CBEST R'!$B$2*D876)</f>
        <v/>
      </c>
      <c r="J876" s="11" t="str">
        <f>IF('ACT Reading'!B876="","", IF(I876&lt;20, 20, IF(I876&gt;80, 80, I876)))</f>
        <v/>
      </c>
    </row>
    <row r="877" spans="1:10" x14ac:dyDescent="0.25">
      <c r="A877" s="11">
        <v>876</v>
      </c>
      <c r="B877" s="30"/>
      <c r="C877" s="25" t="str">
        <f t="shared" si="27"/>
        <v/>
      </c>
      <c r="D877" s="11" t="str">
        <f>IF('ACT Reading'!C877="","",IF('ACT Reading'!C877&lt;'ACT E+R to SAT EBRW'!$A$2,'ACT E+R to SAT EBRW'!$B$2,IF('ACT Reading'!C877&gt;'ACT E+R to SAT EBRW'!A$72,'ACT E+R to SAT EBRW'!B$72,VLOOKUP(C877,'ACT E+R to SAT EBRW'!A:B,2,FALSE))))</f>
        <v/>
      </c>
      <c r="E877" s="11" t="str">
        <f>IF('ACT Reading'!B877="","",interceptACTRtoPCR5712_5713+slopeACTRtoPCR5712_5713*B877)</f>
        <v/>
      </c>
      <c r="F877" s="11" t="str">
        <f>IF('ACT Reading'!B877="","", IF(E877&lt;100, 100, IF(E877&gt;200, 200, E877)))</f>
        <v/>
      </c>
      <c r="G877" s="11" t="str">
        <f t="shared" si="26"/>
        <v/>
      </c>
      <c r="H877" s="11" t="str">
        <f>IF('ACT Reading'!B877="","", IF(G877&lt;100, 100, IF(G877&gt;300, 300, G877)))</f>
        <v/>
      </c>
      <c r="I877" s="11" t="str">
        <f>IF('ACT Reading'!B877="","",'SAT EBRW to CBEST R'!$A$2+'SAT EBRW to CBEST R'!$B$2*D877)</f>
        <v/>
      </c>
      <c r="J877" s="11" t="str">
        <f>IF('ACT Reading'!B877="","", IF(I877&lt;20, 20, IF(I877&gt;80, 80, I877)))</f>
        <v/>
      </c>
    </row>
    <row r="878" spans="1:10" x14ac:dyDescent="0.25">
      <c r="A878" s="11">
        <v>877</v>
      </c>
      <c r="B878" s="30"/>
      <c r="C878" s="25" t="str">
        <f t="shared" si="27"/>
        <v/>
      </c>
      <c r="D878" s="11" t="str">
        <f>IF('ACT Reading'!C878="","",IF('ACT Reading'!C878&lt;'ACT E+R to SAT EBRW'!$A$2,'ACT E+R to SAT EBRW'!$B$2,IF('ACT Reading'!C878&gt;'ACT E+R to SAT EBRW'!A$72,'ACT E+R to SAT EBRW'!B$72,VLOOKUP(C878,'ACT E+R to SAT EBRW'!A:B,2,FALSE))))</f>
        <v/>
      </c>
      <c r="E878" s="11" t="str">
        <f>IF('ACT Reading'!B878="","",interceptACTRtoPCR5712_5713+slopeACTRtoPCR5712_5713*B878)</f>
        <v/>
      </c>
      <c r="F878" s="11" t="str">
        <f>IF('ACT Reading'!B878="","", IF(E878&lt;100, 100, IF(E878&gt;200, 200, E878)))</f>
        <v/>
      </c>
      <c r="G878" s="11" t="str">
        <f t="shared" si="26"/>
        <v/>
      </c>
      <c r="H878" s="11" t="str">
        <f>IF('ACT Reading'!B878="","", IF(G878&lt;100, 100, IF(G878&gt;300, 300, G878)))</f>
        <v/>
      </c>
      <c r="I878" s="11" t="str">
        <f>IF('ACT Reading'!B878="","",'SAT EBRW to CBEST R'!$A$2+'SAT EBRW to CBEST R'!$B$2*D878)</f>
        <v/>
      </c>
      <c r="J878" s="11" t="str">
        <f>IF('ACT Reading'!B878="","", IF(I878&lt;20, 20, IF(I878&gt;80, 80, I878)))</f>
        <v/>
      </c>
    </row>
    <row r="879" spans="1:10" x14ac:dyDescent="0.25">
      <c r="A879" s="11">
        <v>878</v>
      </c>
      <c r="B879" s="30"/>
      <c r="C879" s="25" t="str">
        <f t="shared" si="27"/>
        <v/>
      </c>
      <c r="D879" s="11" t="str">
        <f>IF('ACT Reading'!C879="","",IF('ACT Reading'!C879&lt;'ACT E+R to SAT EBRW'!$A$2,'ACT E+R to SAT EBRW'!$B$2,IF('ACT Reading'!C879&gt;'ACT E+R to SAT EBRW'!A$72,'ACT E+R to SAT EBRW'!B$72,VLOOKUP(C879,'ACT E+R to SAT EBRW'!A:B,2,FALSE))))</f>
        <v/>
      </c>
      <c r="E879" s="11" t="str">
        <f>IF('ACT Reading'!B879="","",interceptACTRtoPCR5712_5713+slopeACTRtoPCR5712_5713*B879)</f>
        <v/>
      </c>
      <c r="F879" s="11" t="str">
        <f>IF('ACT Reading'!B879="","", IF(E879&lt;100, 100, IF(E879&gt;200, 200, E879)))</f>
        <v/>
      </c>
      <c r="G879" s="11" t="str">
        <f t="shared" si="26"/>
        <v/>
      </c>
      <c r="H879" s="11" t="str">
        <f>IF('ACT Reading'!B879="","", IF(G879&lt;100, 100, IF(G879&gt;300, 300, G879)))</f>
        <v/>
      </c>
      <c r="I879" s="11" t="str">
        <f>IF('ACT Reading'!B879="","",'SAT EBRW to CBEST R'!$A$2+'SAT EBRW to CBEST R'!$B$2*D879)</f>
        <v/>
      </c>
      <c r="J879" s="11" t="str">
        <f>IF('ACT Reading'!B879="","", IF(I879&lt;20, 20, IF(I879&gt;80, 80, I879)))</f>
        <v/>
      </c>
    </row>
    <row r="880" spans="1:10" x14ac:dyDescent="0.25">
      <c r="A880" s="11">
        <v>879</v>
      </c>
      <c r="B880" s="30"/>
      <c r="C880" s="25" t="str">
        <f t="shared" si="27"/>
        <v/>
      </c>
      <c r="D880" s="11" t="str">
        <f>IF('ACT Reading'!C880="","",IF('ACT Reading'!C880&lt;'ACT E+R to SAT EBRW'!$A$2,'ACT E+R to SAT EBRW'!$B$2,IF('ACT Reading'!C880&gt;'ACT E+R to SAT EBRW'!A$72,'ACT E+R to SAT EBRW'!B$72,VLOOKUP(C880,'ACT E+R to SAT EBRW'!A:B,2,FALSE))))</f>
        <v/>
      </c>
      <c r="E880" s="11" t="str">
        <f>IF('ACT Reading'!B880="","",interceptACTRtoPCR5712_5713+slopeACTRtoPCR5712_5713*B880)</f>
        <v/>
      </c>
      <c r="F880" s="11" t="str">
        <f>IF('ACT Reading'!B880="","", IF(E880&lt;100, 100, IF(E880&gt;200, 200, E880)))</f>
        <v/>
      </c>
      <c r="G880" s="11" t="str">
        <f t="shared" si="26"/>
        <v/>
      </c>
      <c r="H880" s="11" t="str">
        <f>IF('ACT Reading'!B880="","", IF(G880&lt;100, 100, IF(G880&gt;300, 300, G880)))</f>
        <v/>
      </c>
      <c r="I880" s="11" t="str">
        <f>IF('ACT Reading'!B880="","",'SAT EBRW to CBEST R'!$A$2+'SAT EBRW to CBEST R'!$B$2*D880)</f>
        <v/>
      </c>
      <c r="J880" s="11" t="str">
        <f>IF('ACT Reading'!B880="","", IF(I880&lt;20, 20, IF(I880&gt;80, 80, I880)))</f>
        <v/>
      </c>
    </row>
    <row r="881" spans="1:10" x14ac:dyDescent="0.25">
      <c r="A881" s="11">
        <v>880</v>
      </c>
      <c r="B881" s="30"/>
      <c r="C881" s="25" t="str">
        <f t="shared" si="27"/>
        <v/>
      </c>
      <c r="D881" s="11" t="str">
        <f>IF('ACT Reading'!C881="","",IF('ACT Reading'!C881&lt;'ACT E+R to SAT EBRW'!$A$2,'ACT E+R to SAT EBRW'!$B$2,IF('ACT Reading'!C881&gt;'ACT E+R to SAT EBRW'!A$72,'ACT E+R to SAT EBRW'!B$72,VLOOKUP(C881,'ACT E+R to SAT EBRW'!A:B,2,FALSE))))</f>
        <v/>
      </c>
      <c r="E881" s="11" t="str">
        <f>IF('ACT Reading'!B881="","",interceptACTRtoPCR5712_5713+slopeACTRtoPCR5712_5713*B881)</f>
        <v/>
      </c>
      <c r="F881" s="11" t="str">
        <f>IF('ACT Reading'!B881="","", IF(E881&lt;100, 100, IF(E881&gt;200, 200, E881)))</f>
        <v/>
      </c>
      <c r="G881" s="11" t="str">
        <f t="shared" si="26"/>
        <v/>
      </c>
      <c r="H881" s="11" t="str">
        <f>IF('ACT Reading'!B881="","", IF(G881&lt;100, 100, IF(G881&gt;300, 300, G881)))</f>
        <v/>
      </c>
      <c r="I881" s="11" t="str">
        <f>IF('ACT Reading'!B881="","",'SAT EBRW to CBEST R'!$A$2+'SAT EBRW to CBEST R'!$B$2*D881)</f>
        <v/>
      </c>
      <c r="J881" s="11" t="str">
        <f>IF('ACT Reading'!B881="","", IF(I881&lt;20, 20, IF(I881&gt;80, 80, I881)))</f>
        <v/>
      </c>
    </row>
    <row r="882" spans="1:10" x14ac:dyDescent="0.25">
      <c r="A882" s="11">
        <v>881</v>
      </c>
      <c r="B882" s="30"/>
      <c r="C882" s="25" t="str">
        <f t="shared" si="27"/>
        <v/>
      </c>
      <c r="D882" s="11" t="str">
        <f>IF('ACT Reading'!C882="","",IF('ACT Reading'!C882&lt;'ACT E+R to SAT EBRW'!$A$2,'ACT E+R to SAT EBRW'!$B$2,IF('ACT Reading'!C882&gt;'ACT E+R to SAT EBRW'!A$72,'ACT E+R to SAT EBRW'!B$72,VLOOKUP(C882,'ACT E+R to SAT EBRW'!A:B,2,FALSE))))</f>
        <v/>
      </c>
      <c r="E882" s="11" t="str">
        <f>IF('ACT Reading'!B882="","",interceptACTRtoPCR5712_5713+slopeACTRtoPCR5712_5713*B882)</f>
        <v/>
      </c>
      <c r="F882" s="11" t="str">
        <f>IF('ACT Reading'!B882="","", IF(E882&lt;100, 100, IF(E882&gt;200, 200, E882)))</f>
        <v/>
      </c>
      <c r="G882" s="11" t="str">
        <f t="shared" si="26"/>
        <v/>
      </c>
      <c r="H882" s="11" t="str">
        <f>IF('ACT Reading'!B882="","", IF(G882&lt;100, 100, IF(G882&gt;300, 300, G882)))</f>
        <v/>
      </c>
      <c r="I882" s="11" t="str">
        <f>IF('ACT Reading'!B882="","",'SAT EBRW to CBEST R'!$A$2+'SAT EBRW to CBEST R'!$B$2*D882)</f>
        <v/>
      </c>
      <c r="J882" s="11" t="str">
        <f>IF('ACT Reading'!B882="","", IF(I882&lt;20, 20, IF(I882&gt;80, 80, I882)))</f>
        <v/>
      </c>
    </row>
    <row r="883" spans="1:10" x14ac:dyDescent="0.25">
      <c r="A883" s="11">
        <v>882</v>
      </c>
      <c r="B883" s="30"/>
      <c r="C883" s="25" t="str">
        <f t="shared" si="27"/>
        <v/>
      </c>
      <c r="D883" s="11" t="str">
        <f>IF('ACT Reading'!C883="","",IF('ACT Reading'!C883&lt;'ACT E+R to SAT EBRW'!$A$2,'ACT E+R to SAT EBRW'!$B$2,IF('ACT Reading'!C883&gt;'ACT E+R to SAT EBRW'!A$72,'ACT E+R to SAT EBRW'!B$72,VLOOKUP(C883,'ACT E+R to SAT EBRW'!A:B,2,FALSE))))</f>
        <v/>
      </c>
      <c r="E883" s="11" t="str">
        <f>IF('ACT Reading'!B883="","",interceptACTRtoPCR5712_5713+slopeACTRtoPCR5712_5713*B883)</f>
        <v/>
      </c>
      <c r="F883" s="11" t="str">
        <f>IF('ACT Reading'!B883="","", IF(E883&lt;100, 100, IF(E883&gt;200, 200, E883)))</f>
        <v/>
      </c>
      <c r="G883" s="11" t="str">
        <f t="shared" si="26"/>
        <v/>
      </c>
      <c r="H883" s="11" t="str">
        <f>IF('ACT Reading'!B883="","", IF(G883&lt;100, 100, IF(G883&gt;300, 300, G883)))</f>
        <v/>
      </c>
      <c r="I883" s="11" t="str">
        <f>IF('ACT Reading'!B883="","",'SAT EBRW to CBEST R'!$A$2+'SAT EBRW to CBEST R'!$B$2*D883)</f>
        <v/>
      </c>
      <c r="J883" s="11" t="str">
        <f>IF('ACT Reading'!B883="","", IF(I883&lt;20, 20, IF(I883&gt;80, 80, I883)))</f>
        <v/>
      </c>
    </row>
    <row r="884" spans="1:10" x14ac:dyDescent="0.25">
      <c r="A884" s="11">
        <v>883</v>
      </c>
      <c r="B884" s="30"/>
      <c r="C884" s="25" t="str">
        <f t="shared" si="27"/>
        <v/>
      </c>
      <c r="D884" s="11" t="str">
        <f>IF('ACT Reading'!C884="","",IF('ACT Reading'!C884&lt;'ACT E+R to SAT EBRW'!$A$2,'ACT E+R to SAT EBRW'!$B$2,IF('ACT Reading'!C884&gt;'ACT E+R to SAT EBRW'!A$72,'ACT E+R to SAT EBRW'!B$72,VLOOKUP(C884,'ACT E+R to SAT EBRW'!A:B,2,FALSE))))</f>
        <v/>
      </c>
      <c r="E884" s="11" t="str">
        <f>IF('ACT Reading'!B884="","",interceptACTRtoPCR5712_5713+slopeACTRtoPCR5712_5713*B884)</f>
        <v/>
      </c>
      <c r="F884" s="11" t="str">
        <f>IF('ACT Reading'!B884="","", IF(E884&lt;100, 100, IF(E884&gt;200, 200, E884)))</f>
        <v/>
      </c>
      <c r="G884" s="11" t="str">
        <f t="shared" si="26"/>
        <v/>
      </c>
      <c r="H884" s="11" t="str">
        <f>IF('ACT Reading'!B884="","", IF(G884&lt;100, 100, IF(G884&gt;300, 300, G884)))</f>
        <v/>
      </c>
      <c r="I884" s="11" t="str">
        <f>IF('ACT Reading'!B884="","",'SAT EBRW to CBEST R'!$A$2+'SAT EBRW to CBEST R'!$B$2*D884)</f>
        <v/>
      </c>
      <c r="J884" s="11" t="str">
        <f>IF('ACT Reading'!B884="","", IF(I884&lt;20, 20, IF(I884&gt;80, 80, I884)))</f>
        <v/>
      </c>
    </row>
    <row r="885" spans="1:10" x14ac:dyDescent="0.25">
      <c r="A885" s="11">
        <v>884</v>
      </c>
      <c r="B885" s="30"/>
      <c r="C885" s="25" t="str">
        <f t="shared" si="27"/>
        <v/>
      </c>
      <c r="D885" s="11" t="str">
        <f>IF('ACT Reading'!C885="","",IF('ACT Reading'!C885&lt;'ACT E+R to SAT EBRW'!$A$2,'ACT E+R to SAT EBRW'!$B$2,IF('ACT Reading'!C885&gt;'ACT E+R to SAT EBRW'!A$72,'ACT E+R to SAT EBRW'!B$72,VLOOKUP(C885,'ACT E+R to SAT EBRW'!A:B,2,FALSE))))</f>
        <v/>
      </c>
      <c r="E885" s="11" t="str">
        <f>IF('ACT Reading'!B885="","",interceptACTRtoPCR5712_5713+slopeACTRtoPCR5712_5713*B885)</f>
        <v/>
      </c>
      <c r="F885" s="11" t="str">
        <f>IF('ACT Reading'!B885="","", IF(E885&lt;100, 100, IF(E885&gt;200, 200, E885)))</f>
        <v/>
      </c>
      <c r="G885" s="11" t="str">
        <f t="shared" si="26"/>
        <v/>
      </c>
      <c r="H885" s="11" t="str">
        <f>IF('ACT Reading'!B885="","", IF(G885&lt;100, 100, IF(G885&gt;300, 300, G885)))</f>
        <v/>
      </c>
      <c r="I885" s="11" t="str">
        <f>IF('ACT Reading'!B885="","",'SAT EBRW to CBEST R'!$A$2+'SAT EBRW to CBEST R'!$B$2*D885)</f>
        <v/>
      </c>
      <c r="J885" s="11" t="str">
        <f>IF('ACT Reading'!B885="","", IF(I885&lt;20, 20, IF(I885&gt;80, 80, I885)))</f>
        <v/>
      </c>
    </row>
    <row r="886" spans="1:10" x14ac:dyDescent="0.25">
      <c r="A886" s="11">
        <v>885</v>
      </c>
      <c r="B886" s="30"/>
      <c r="C886" s="25" t="str">
        <f t="shared" si="27"/>
        <v/>
      </c>
      <c r="D886" s="11" t="str">
        <f>IF('ACT Reading'!C886="","",IF('ACT Reading'!C886&lt;'ACT E+R to SAT EBRW'!$A$2,'ACT E+R to SAT EBRW'!$B$2,IF('ACT Reading'!C886&gt;'ACT E+R to SAT EBRW'!A$72,'ACT E+R to SAT EBRW'!B$72,VLOOKUP(C886,'ACT E+R to SAT EBRW'!A:B,2,FALSE))))</f>
        <v/>
      </c>
      <c r="E886" s="11" t="str">
        <f>IF('ACT Reading'!B886="","",interceptACTRtoPCR5712_5713+slopeACTRtoPCR5712_5713*B886)</f>
        <v/>
      </c>
      <c r="F886" s="11" t="str">
        <f>IF('ACT Reading'!B886="","", IF(E886&lt;100, 100, IF(E886&gt;200, 200, E886)))</f>
        <v/>
      </c>
      <c r="G886" s="11" t="str">
        <f t="shared" si="26"/>
        <v/>
      </c>
      <c r="H886" s="11" t="str">
        <f>IF('ACT Reading'!B886="","", IF(G886&lt;100, 100, IF(G886&gt;300, 300, G886)))</f>
        <v/>
      </c>
      <c r="I886" s="11" t="str">
        <f>IF('ACT Reading'!B886="","",'SAT EBRW to CBEST R'!$A$2+'SAT EBRW to CBEST R'!$B$2*D886)</f>
        <v/>
      </c>
      <c r="J886" s="11" t="str">
        <f>IF('ACT Reading'!B886="","", IF(I886&lt;20, 20, IF(I886&gt;80, 80, I886)))</f>
        <v/>
      </c>
    </row>
    <row r="887" spans="1:10" x14ac:dyDescent="0.25">
      <c r="A887" s="11">
        <v>886</v>
      </c>
      <c r="B887" s="30"/>
      <c r="C887" s="25" t="str">
        <f t="shared" si="27"/>
        <v/>
      </c>
      <c r="D887" s="11" t="str">
        <f>IF('ACT Reading'!C887="","",IF('ACT Reading'!C887&lt;'ACT E+R to SAT EBRW'!$A$2,'ACT E+R to SAT EBRW'!$B$2,IF('ACT Reading'!C887&gt;'ACT E+R to SAT EBRW'!A$72,'ACT E+R to SAT EBRW'!B$72,VLOOKUP(C887,'ACT E+R to SAT EBRW'!A:B,2,FALSE))))</f>
        <v/>
      </c>
      <c r="E887" s="11" t="str">
        <f>IF('ACT Reading'!B887="","",interceptACTRtoPCR5712_5713+slopeACTRtoPCR5712_5713*B887)</f>
        <v/>
      </c>
      <c r="F887" s="11" t="str">
        <f>IF('ACT Reading'!B887="","", IF(E887&lt;100, 100, IF(E887&gt;200, 200, E887)))</f>
        <v/>
      </c>
      <c r="G887" s="11" t="str">
        <f t="shared" si="26"/>
        <v/>
      </c>
      <c r="H887" s="11" t="str">
        <f>IF('ACT Reading'!B887="","", IF(G887&lt;100, 100, IF(G887&gt;300, 300, G887)))</f>
        <v/>
      </c>
      <c r="I887" s="11" t="str">
        <f>IF('ACT Reading'!B887="","",'SAT EBRW to CBEST R'!$A$2+'SAT EBRW to CBEST R'!$B$2*D887)</f>
        <v/>
      </c>
      <c r="J887" s="11" t="str">
        <f>IF('ACT Reading'!B887="","", IF(I887&lt;20, 20, IF(I887&gt;80, 80, I887)))</f>
        <v/>
      </c>
    </row>
    <row r="888" spans="1:10" x14ac:dyDescent="0.25">
      <c r="A888" s="11">
        <v>887</v>
      </c>
      <c r="B888" s="30"/>
      <c r="C888" s="25" t="str">
        <f t="shared" si="27"/>
        <v/>
      </c>
      <c r="D888" s="11" t="str">
        <f>IF('ACT Reading'!C888="","",IF('ACT Reading'!C888&lt;'ACT E+R to SAT EBRW'!$A$2,'ACT E+R to SAT EBRW'!$B$2,IF('ACT Reading'!C888&gt;'ACT E+R to SAT EBRW'!A$72,'ACT E+R to SAT EBRW'!B$72,VLOOKUP(C888,'ACT E+R to SAT EBRW'!A:B,2,FALSE))))</f>
        <v/>
      </c>
      <c r="E888" s="11" t="str">
        <f>IF('ACT Reading'!B888="","",interceptACTRtoPCR5712_5713+slopeACTRtoPCR5712_5713*B888)</f>
        <v/>
      </c>
      <c r="F888" s="11" t="str">
        <f>IF('ACT Reading'!B888="","", IF(E888&lt;100, 100, IF(E888&gt;200, 200, E888)))</f>
        <v/>
      </c>
      <c r="G888" s="11" t="str">
        <f t="shared" si="26"/>
        <v/>
      </c>
      <c r="H888" s="11" t="str">
        <f>IF('ACT Reading'!B888="","", IF(G888&lt;100, 100, IF(G888&gt;300, 300, G888)))</f>
        <v/>
      </c>
      <c r="I888" s="11" t="str">
        <f>IF('ACT Reading'!B888="","",'SAT EBRW to CBEST R'!$A$2+'SAT EBRW to CBEST R'!$B$2*D888)</f>
        <v/>
      </c>
      <c r="J888" s="11" t="str">
        <f>IF('ACT Reading'!B888="","", IF(I888&lt;20, 20, IF(I888&gt;80, 80, I888)))</f>
        <v/>
      </c>
    </row>
    <row r="889" spans="1:10" x14ac:dyDescent="0.25">
      <c r="A889" s="11">
        <v>888</v>
      </c>
      <c r="B889" s="30"/>
      <c r="C889" s="25" t="str">
        <f t="shared" si="27"/>
        <v/>
      </c>
      <c r="D889" s="11" t="str">
        <f>IF('ACT Reading'!C889="","",IF('ACT Reading'!C889&lt;'ACT E+R to SAT EBRW'!$A$2,'ACT E+R to SAT EBRW'!$B$2,IF('ACT Reading'!C889&gt;'ACT E+R to SAT EBRW'!A$72,'ACT E+R to SAT EBRW'!B$72,VLOOKUP(C889,'ACT E+R to SAT EBRW'!A:B,2,FALSE))))</f>
        <v/>
      </c>
      <c r="E889" s="11" t="str">
        <f>IF('ACT Reading'!B889="","",interceptACTRtoPCR5712_5713+slopeACTRtoPCR5712_5713*B889)</f>
        <v/>
      </c>
      <c r="F889" s="11" t="str">
        <f>IF('ACT Reading'!B889="","", IF(E889&lt;100, 100, IF(E889&gt;200, 200, E889)))</f>
        <v/>
      </c>
      <c r="G889" s="11" t="str">
        <f t="shared" si="26"/>
        <v/>
      </c>
      <c r="H889" s="11" t="str">
        <f>IF('ACT Reading'!B889="","", IF(G889&lt;100, 100, IF(G889&gt;300, 300, G889)))</f>
        <v/>
      </c>
      <c r="I889" s="11" t="str">
        <f>IF('ACT Reading'!B889="","",'SAT EBRW to CBEST R'!$A$2+'SAT EBRW to CBEST R'!$B$2*D889)</f>
        <v/>
      </c>
      <c r="J889" s="11" t="str">
        <f>IF('ACT Reading'!B889="","", IF(I889&lt;20, 20, IF(I889&gt;80, 80, I889)))</f>
        <v/>
      </c>
    </row>
    <row r="890" spans="1:10" x14ac:dyDescent="0.25">
      <c r="A890" s="11">
        <v>889</v>
      </c>
      <c r="B890" s="30"/>
      <c r="C890" s="25" t="str">
        <f t="shared" si="27"/>
        <v/>
      </c>
      <c r="D890" s="11" t="str">
        <f>IF('ACT Reading'!C890="","",IF('ACT Reading'!C890&lt;'ACT E+R to SAT EBRW'!$A$2,'ACT E+R to SAT EBRW'!$B$2,IF('ACT Reading'!C890&gt;'ACT E+R to SAT EBRW'!A$72,'ACT E+R to SAT EBRW'!B$72,VLOOKUP(C890,'ACT E+R to SAT EBRW'!A:B,2,FALSE))))</f>
        <v/>
      </c>
      <c r="E890" s="11" t="str">
        <f>IF('ACT Reading'!B890="","",interceptACTRtoPCR5712_5713+slopeACTRtoPCR5712_5713*B890)</f>
        <v/>
      </c>
      <c r="F890" s="11" t="str">
        <f>IF('ACT Reading'!B890="","", IF(E890&lt;100, 100, IF(E890&gt;200, 200, E890)))</f>
        <v/>
      </c>
      <c r="G890" s="11" t="str">
        <f t="shared" si="26"/>
        <v/>
      </c>
      <c r="H890" s="11" t="str">
        <f>IF('ACT Reading'!B890="","", IF(G890&lt;100, 100, IF(G890&gt;300, 300, G890)))</f>
        <v/>
      </c>
      <c r="I890" s="11" t="str">
        <f>IF('ACT Reading'!B890="","",'SAT EBRW to CBEST R'!$A$2+'SAT EBRW to CBEST R'!$B$2*D890)</f>
        <v/>
      </c>
      <c r="J890" s="11" t="str">
        <f>IF('ACT Reading'!B890="","", IF(I890&lt;20, 20, IF(I890&gt;80, 80, I890)))</f>
        <v/>
      </c>
    </row>
    <row r="891" spans="1:10" x14ac:dyDescent="0.25">
      <c r="A891" s="11">
        <v>890</v>
      </c>
      <c r="B891" s="30"/>
      <c r="C891" s="25" t="str">
        <f t="shared" si="27"/>
        <v/>
      </c>
      <c r="D891" s="11" t="str">
        <f>IF('ACT Reading'!C891="","",IF('ACT Reading'!C891&lt;'ACT E+R to SAT EBRW'!$A$2,'ACT E+R to SAT EBRW'!$B$2,IF('ACT Reading'!C891&gt;'ACT E+R to SAT EBRW'!A$72,'ACT E+R to SAT EBRW'!B$72,VLOOKUP(C891,'ACT E+R to SAT EBRW'!A:B,2,FALSE))))</f>
        <v/>
      </c>
      <c r="E891" s="11" t="str">
        <f>IF('ACT Reading'!B891="","",interceptACTRtoPCR5712_5713+slopeACTRtoPCR5712_5713*B891)</f>
        <v/>
      </c>
      <c r="F891" s="11" t="str">
        <f>IF('ACT Reading'!B891="","", IF(E891&lt;100, 100, IF(E891&gt;200, 200, E891)))</f>
        <v/>
      </c>
      <c r="G891" s="11" t="str">
        <f t="shared" si="26"/>
        <v/>
      </c>
      <c r="H891" s="11" t="str">
        <f>IF('ACT Reading'!B891="","", IF(G891&lt;100, 100, IF(G891&gt;300, 300, G891)))</f>
        <v/>
      </c>
      <c r="I891" s="11" t="str">
        <f>IF('ACT Reading'!B891="","",'SAT EBRW to CBEST R'!$A$2+'SAT EBRW to CBEST R'!$B$2*D891)</f>
        <v/>
      </c>
      <c r="J891" s="11" t="str">
        <f>IF('ACT Reading'!B891="","", IF(I891&lt;20, 20, IF(I891&gt;80, 80, I891)))</f>
        <v/>
      </c>
    </row>
    <row r="892" spans="1:10" x14ac:dyDescent="0.25">
      <c r="A892" s="11">
        <v>891</v>
      </c>
      <c r="B892" s="30"/>
      <c r="C892" s="25" t="str">
        <f t="shared" si="27"/>
        <v/>
      </c>
      <c r="D892" s="11" t="str">
        <f>IF('ACT Reading'!C892="","",IF('ACT Reading'!C892&lt;'ACT E+R to SAT EBRW'!$A$2,'ACT E+R to SAT EBRW'!$B$2,IF('ACT Reading'!C892&gt;'ACT E+R to SAT EBRW'!A$72,'ACT E+R to SAT EBRW'!B$72,VLOOKUP(C892,'ACT E+R to SAT EBRW'!A:B,2,FALSE))))</f>
        <v/>
      </c>
      <c r="E892" s="11" t="str">
        <f>IF('ACT Reading'!B892="","",interceptACTRtoPCR5712_5713+slopeACTRtoPCR5712_5713*B892)</f>
        <v/>
      </c>
      <c r="F892" s="11" t="str">
        <f>IF('ACT Reading'!B892="","", IF(E892&lt;100, 100, IF(E892&gt;200, 200, E892)))</f>
        <v/>
      </c>
      <c r="G892" s="11" t="str">
        <f t="shared" si="26"/>
        <v/>
      </c>
      <c r="H892" s="11" t="str">
        <f>IF('ACT Reading'!B892="","", IF(G892&lt;100, 100, IF(G892&gt;300, 300, G892)))</f>
        <v/>
      </c>
      <c r="I892" s="11" t="str">
        <f>IF('ACT Reading'!B892="","",'SAT EBRW to CBEST R'!$A$2+'SAT EBRW to CBEST R'!$B$2*D892)</f>
        <v/>
      </c>
      <c r="J892" s="11" t="str">
        <f>IF('ACT Reading'!B892="","", IF(I892&lt;20, 20, IF(I892&gt;80, 80, I892)))</f>
        <v/>
      </c>
    </row>
    <row r="893" spans="1:10" x14ac:dyDescent="0.25">
      <c r="A893" s="11">
        <v>892</v>
      </c>
      <c r="B893" s="30"/>
      <c r="C893" s="25" t="str">
        <f t="shared" si="27"/>
        <v/>
      </c>
      <c r="D893" s="11" t="str">
        <f>IF('ACT Reading'!C893="","",IF('ACT Reading'!C893&lt;'ACT E+R to SAT EBRW'!$A$2,'ACT E+R to SAT EBRW'!$B$2,IF('ACT Reading'!C893&gt;'ACT E+R to SAT EBRW'!A$72,'ACT E+R to SAT EBRW'!B$72,VLOOKUP(C893,'ACT E+R to SAT EBRW'!A:B,2,FALSE))))</f>
        <v/>
      </c>
      <c r="E893" s="11" t="str">
        <f>IF('ACT Reading'!B893="","",interceptACTRtoPCR5712_5713+slopeACTRtoPCR5712_5713*B893)</f>
        <v/>
      </c>
      <c r="F893" s="11" t="str">
        <f>IF('ACT Reading'!B893="","", IF(E893&lt;100, 100, IF(E893&gt;200, 200, E893)))</f>
        <v/>
      </c>
      <c r="G893" s="11" t="str">
        <f t="shared" si="26"/>
        <v/>
      </c>
      <c r="H893" s="11" t="str">
        <f>IF('ACT Reading'!B893="","", IF(G893&lt;100, 100, IF(G893&gt;300, 300, G893)))</f>
        <v/>
      </c>
      <c r="I893" s="11" t="str">
        <f>IF('ACT Reading'!B893="","",'SAT EBRW to CBEST R'!$A$2+'SAT EBRW to CBEST R'!$B$2*D893)</f>
        <v/>
      </c>
      <c r="J893" s="11" t="str">
        <f>IF('ACT Reading'!B893="","", IF(I893&lt;20, 20, IF(I893&gt;80, 80, I893)))</f>
        <v/>
      </c>
    </row>
    <row r="894" spans="1:10" x14ac:dyDescent="0.25">
      <c r="A894" s="11">
        <v>893</v>
      </c>
      <c r="B894" s="30"/>
      <c r="C894" s="25" t="str">
        <f t="shared" si="27"/>
        <v/>
      </c>
      <c r="D894" s="11" t="str">
        <f>IF('ACT Reading'!C894="","",IF('ACT Reading'!C894&lt;'ACT E+R to SAT EBRW'!$A$2,'ACT E+R to SAT EBRW'!$B$2,IF('ACT Reading'!C894&gt;'ACT E+R to SAT EBRW'!A$72,'ACT E+R to SAT EBRW'!B$72,VLOOKUP(C894,'ACT E+R to SAT EBRW'!A:B,2,FALSE))))</f>
        <v/>
      </c>
      <c r="E894" s="11" t="str">
        <f>IF('ACT Reading'!B894="","",interceptACTRtoPCR5712_5713+slopeACTRtoPCR5712_5713*B894)</f>
        <v/>
      </c>
      <c r="F894" s="11" t="str">
        <f>IF('ACT Reading'!B894="","", IF(E894&lt;100, 100, IF(E894&gt;200, 200, E894)))</f>
        <v/>
      </c>
      <c r="G894" s="11" t="str">
        <f t="shared" si="26"/>
        <v/>
      </c>
      <c r="H894" s="11" t="str">
        <f>IF('ACT Reading'!B894="","", IF(G894&lt;100, 100, IF(G894&gt;300, 300, G894)))</f>
        <v/>
      </c>
      <c r="I894" s="11" t="str">
        <f>IF('ACT Reading'!B894="","",'SAT EBRW to CBEST R'!$A$2+'SAT EBRW to CBEST R'!$B$2*D894)</f>
        <v/>
      </c>
      <c r="J894" s="11" t="str">
        <f>IF('ACT Reading'!B894="","", IF(I894&lt;20, 20, IF(I894&gt;80, 80, I894)))</f>
        <v/>
      </c>
    </row>
    <row r="895" spans="1:10" x14ac:dyDescent="0.25">
      <c r="A895" s="11">
        <v>894</v>
      </c>
      <c r="B895" s="30"/>
      <c r="C895" s="25" t="str">
        <f t="shared" si="27"/>
        <v/>
      </c>
      <c r="D895" s="11" t="str">
        <f>IF('ACT Reading'!C895="","",IF('ACT Reading'!C895&lt;'ACT E+R to SAT EBRW'!$A$2,'ACT E+R to SAT EBRW'!$B$2,IF('ACT Reading'!C895&gt;'ACT E+R to SAT EBRW'!A$72,'ACT E+R to SAT EBRW'!B$72,VLOOKUP(C895,'ACT E+R to SAT EBRW'!A:B,2,FALSE))))</f>
        <v/>
      </c>
      <c r="E895" s="11" t="str">
        <f>IF('ACT Reading'!B895="","",interceptACTRtoPCR5712_5713+slopeACTRtoPCR5712_5713*B895)</f>
        <v/>
      </c>
      <c r="F895" s="11" t="str">
        <f>IF('ACT Reading'!B895="","", IF(E895&lt;100, 100, IF(E895&gt;200, 200, E895)))</f>
        <v/>
      </c>
      <c r="G895" s="11" t="str">
        <f t="shared" si="26"/>
        <v/>
      </c>
      <c r="H895" s="11" t="str">
        <f>IF('ACT Reading'!B895="","", IF(G895&lt;100, 100, IF(G895&gt;300, 300, G895)))</f>
        <v/>
      </c>
      <c r="I895" s="11" t="str">
        <f>IF('ACT Reading'!B895="","",'SAT EBRW to CBEST R'!$A$2+'SAT EBRW to CBEST R'!$B$2*D895)</f>
        <v/>
      </c>
      <c r="J895" s="11" t="str">
        <f>IF('ACT Reading'!B895="","", IF(I895&lt;20, 20, IF(I895&gt;80, 80, I895)))</f>
        <v/>
      </c>
    </row>
    <row r="896" spans="1:10" x14ac:dyDescent="0.25">
      <c r="A896" s="11">
        <v>895</v>
      </c>
      <c r="B896" s="30"/>
      <c r="C896" s="25" t="str">
        <f t="shared" si="27"/>
        <v/>
      </c>
      <c r="D896" s="11" t="str">
        <f>IF('ACT Reading'!C896="","",IF('ACT Reading'!C896&lt;'ACT E+R to SAT EBRW'!$A$2,'ACT E+R to SAT EBRW'!$B$2,IF('ACT Reading'!C896&gt;'ACT E+R to SAT EBRW'!A$72,'ACT E+R to SAT EBRW'!B$72,VLOOKUP(C896,'ACT E+R to SAT EBRW'!A:B,2,FALSE))))</f>
        <v/>
      </c>
      <c r="E896" s="11" t="str">
        <f>IF('ACT Reading'!B896="","",interceptACTRtoPCR5712_5713+slopeACTRtoPCR5712_5713*B896)</f>
        <v/>
      </c>
      <c r="F896" s="11" t="str">
        <f>IF('ACT Reading'!B896="","", IF(E896&lt;100, 100, IF(E896&gt;200, 200, E896)))</f>
        <v/>
      </c>
      <c r="G896" s="11" t="str">
        <f t="shared" si="26"/>
        <v/>
      </c>
      <c r="H896" s="11" t="str">
        <f>IF('ACT Reading'!B896="","", IF(G896&lt;100, 100, IF(G896&gt;300, 300, G896)))</f>
        <v/>
      </c>
      <c r="I896" s="11" t="str">
        <f>IF('ACT Reading'!B896="","",'SAT EBRW to CBEST R'!$A$2+'SAT EBRW to CBEST R'!$B$2*D896)</f>
        <v/>
      </c>
      <c r="J896" s="11" t="str">
        <f>IF('ACT Reading'!B896="","", IF(I896&lt;20, 20, IF(I896&gt;80, 80, I896)))</f>
        <v/>
      </c>
    </row>
    <row r="897" spans="1:10" x14ac:dyDescent="0.25">
      <c r="A897" s="11">
        <v>896</v>
      </c>
      <c r="B897" s="30"/>
      <c r="C897" s="25" t="str">
        <f t="shared" si="27"/>
        <v/>
      </c>
      <c r="D897" s="11" t="str">
        <f>IF('ACT Reading'!C897="","",IF('ACT Reading'!C897&lt;'ACT E+R to SAT EBRW'!$A$2,'ACT E+R to SAT EBRW'!$B$2,IF('ACT Reading'!C897&gt;'ACT E+R to SAT EBRW'!A$72,'ACT E+R to SAT EBRW'!B$72,VLOOKUP(C897,'ACT E+R to SAT EBRW'!A:B,2,FALSE))))</f>
        <v/>
      </c>
      <c r="E897" s="11" t="str">
        <f>IF('ACT Reading'!B897="","",interceptACTRtoPCR5712_5713+slopeACTRtoPCR5712_5713*B897)</f>
        <v/>
      </c>
      <c r="F897" s="11" t="str">
        <f>IF('ACT Reading'!B897="","", IF(E897&lt;100, 100, IF(E897&gt;200, 200, E897)))</f>
        <v/>
      </c>
      <c r="G897" s="11" t="str">
        <f t="shared" si="26"/>
        <v/>
      </c>
      <c r="H897" s="11" t="str">
        <f>IF('ACT Reading'!B897="","", IF(G897&lt;100, 100, IF(G897&gt;300, 300, G897)))</f>
        <v/>
      </c>
      <c r="I897" s="11" t="str">
        <f>IF('ACT Reading'!B897="","",'SAT EBRW to CBEST R'!$A$2+'SAT EBRW to CBEST R'!$B$2*D897)</f>
        <v/>
      </c>
      <c r="J897" s="11" t="str">
        <f>IF('ACT Reading'!B897="","", IF(I897&lt;20, 20, IF(I897&gt;80, 80, I897)))</f>
        <v/>
      </c>
    </row>
    <row r="898" spans="1:10" x14ac:dyDescent="0.25">
      <c r="A898" s="11">
        <v>897</v>
      </c>
      <c r="B898" s="30"/>
      <c r="C898" s="25" t="str">
        <f t="shared" si="27"/>
        <v/>
      </c>
      <c r="D898" s="11" t="str">
        <f>IF('ACT Reading'!C898="","",IF('ACT Reading'!C898&lt;'ACT E+R to SAT EBRW'!$A$2,'ACT E+R to SAT EBRW'!$B$2,IF('ACT Reading'!C898&gt;'ACT E+R to SAT EBRW'!A$72,'ACT E+R to SAT EBRW'!B$72,VLOOKUP(C898,'ACT E+R to SAT EBRW'!A:B,2,FALSE))))</f>
        <v/>
      </c>
      <c r="E898" s="11" t="str">
        <f>IF('ACT Reading'!B898="","",interceptACTRtoPCR5712_5713+slopeACTRtoPCR5712_5713*B898)</f>
        <v/>
      </c>
      <c r="F898" s="11" t="str">
        <f>IF('ACT Reading'!B898="","", IF(E898&lt;100, 100, IF(E898&gt;200, 200, E898)))</f>
        <v/>
      </c>
      <c r="G898" s="11" t="str">
        <f t="shared" ref="G898:G961" si="28">IF(B898="","",IF(B898&gt;=19, upperinterceptACTRtoPAAR200_210+B898*upperslopeACTRtoPAAR200_210, lowerinterceptACTRtoPAAR200_210+B898*lowerslopeACTRtoPAAR200_210))</f>
        <v/>
      </c>
      <c r="H898" s="11" t="str">
        <f>IF('ACT Reading'!B898="","", IF(G898&lt;100, 100, IF(G898&gt;300, 300, G898)))</f>
        <v/>
      </c>
      <c r="I898" s="11" t="str">
        <f>IF('ACT Reading'!B898="","",'SAT EBRW to CBEST R'!$A$2+'SAT EBRW to CBEST R'!$B$2*D898)</f>
        <v/>
      </c>
      <c r="J898" s="11" t="str">
        <f>IF('ACT Reading'!B898="","", IF(I898&lt;20, 20, IF(I898&gt;80, 80, I898)))</f>
        <v/>
      </c>
    </row>
    <row r="899" spans="1:10" x14ac:dyDescent="0.25">
      <c r="A899" s="11">
        <v>898</v>
      </c>
      <c r="B899" s="30"/>
      <c r="C899" s="25" t="str">
        <f t="shared" ref="C899:C962" si="29">IF(ISBLANK(B899), "", 2*B899)</f>
        <v/>
      </c>
      <c r="D899" s="11" t="str">
        <f>IF('ACT Reading'!C899="","",IF('ACT Reading'!C899&lt;'ACT E+R to SAT EBRW'!$A$2,'ACT E+R to SAT EBRW'!$B$2,IF('ACT Reading'!C899&gt;'ACT E+R to SAT EBRW'!A$72,'ACT E+R to SAT EBRW'!B$72,VLOOKUP(C899,'ACT E+R to SAT EBRW'!A:B,2,FALSE))))</f>
        <v/>
      </c>
      <c r="E899" s="11" t="str">
        <f>IF('ACT Reading'!B899="","",interceptACTRtoPCR5712_5713+slopeACTRtoPCR5712_5713*B899)</f>
        <v/>
      </c>
      <c r="F899" s="11" t="str">
        <f>IF('ACT Reading'!B899="","", IF(E899&lt;100, 100, IF(E899&gt;200, 200, E899)))</f>
        <v/>
      </c>
      <c r="G899" s="11" t="str">
        <f t="shared" si="28"/>
        <v/>
      </c>
      <c r="H899" s="11" t="str">
        <f>IF('ACT Reading'!B899="","", IF(G899&lt;100, 100, IF(G899&gt;300, 300, G899)))</f>
        <v/>
      </c>
      <c r="I899" s="11" t="str">
        <f>IF('ACT Reading'!B899="","",'SAT EBRW to CBEST R'!$A$2+'SAT EBRW to CBEST R'!$B$2*D899)</f>
        <v/>
      </c>
      <c r="J899" s="11" t="str">
        <f>IF('ACT Reading'!B899="","", IF(I899&lt;20, 20, IF(I899&gt;80, 80, I899)))</f>
        <v/>
      </c>
    </row>
    <row r="900" spans="1:10" x14ac:dyDescent="0.25">
      <c r="A900" s="11">
        <v>899</v>
      </c>
      <c r="B900" s="30"/>
      <c r="C900" s="25" t="str">
        <f t="shared" si="29"/>
        <v/>
      </c>
      <c r="D900" s="11" t="str">
        <f>IF('ACT Reading'!C900="","",IF('ACT Reading'!C900&lt;'ACT E+R to SAT EBRW'!$A$2,'ACT E+R to SAT EBRW'!$B$2,IF('ACT Reading'!C900&gt;'ACT E+R to SAT EBRW'!A$72,'ACT E+R to SAT EBRW'!B$72,VLOOKUP(C900,'ACT E+R to SAT EBRW'!A:B,2,FALSE))))</f>
        <v/>
      </c>
      <c r="E900" s="11" t="str">
        <f>IF('ACT Reading'!B900="","",interceptACTRtoPCR5712_5713+slopeACTRtoPCR5712_5713*B900)</f>
        <v/>
      </c>
      <c r="F900" s="11" t="str">
        <f>IF('ACT Reading'!B900="","", IF(E900&lt;100, 100, IF(E900&gt;200, 200, E900)))</f>
        <v/>
      </c>
      <c r="G900" s="11" t="str">
        <f t="shared" si="28"/>
        <v/>
      </c>
      <c r="H900" s="11" t="str">
        <f>IF('ACT Reading'!B900="","", IF(G900&lt;100, 100, IF(G900&gt;300, 300, G900)))</f>
        <v/>
      </c>
      <c r="I900" s="11" t="str">
        <f>IF('ACT Reading'!B900="","",'SAT EBRW to CBEST R'!$A$2+'SAT EBRW to CBEST R'!$B$2*D900)</f>
        <v/>
      </c>
      <c r="J900" s="11" t="str">
        <f>IF('ACT Reading'!B900="","", IF(I900&lt;20, 20, IF(I900&gt;80, 80, I900)))</f>
        <v/>
      </c>
    </row>
    <row r="901" spans="1:10" x14ac:dyDescent="0.25">
      <c r="A901" s="11">
        <v>900</v>
      </c>
      <c r="B901" s="30"/>
      <c r="C901" s="25" t="str">
        <f t="shared" si="29"/>
        <v/>
      </c>
      <c r="D901" s="11" t="str">
        <f>IF('ACT Reading'!C901="","",IF('ACT Reading'!C901&lt;'ACT E+R to SAT EBRW'!$A$2,'ACT E+R to SAT EBRW'!$B$2,IF('ACT Reading'!C901&gt;'ACT E+R to SAT EBRW'!A$72,'ACT E+R to SAT EBRW'!B$72,VLOOKUP(C901,'ACT E+R to SAT EBRW'!A:B,2,FALSE))))</f>
        <v/>
      </c>
      <c r="E901" s="11" t="str">
        <f>IF('ACT Reading'!B901="","",interceptACTRtoPCR5712_5713+slopeACTRtoPCR5712_5713*B901)</f>
        <v/>
      </c>
      <c r="F901" s="11" t="str">
        <f>IF('ACT Reading'!B901="","", IF(E901&lt;100, 100, IF(E901&gt;200, 200, E901)))</f>
        <v/>
      </c>
      <c r="G901" s="11" t="str">
        <f t="shared" si="28"/>
        <v/>
      </c>
      <c r="H901" s="11" t="str">
        <f>IF('ACT Reading'!B901="","", IF(G901&lt;100, 100, IF(G901&gt;300, 300, G901)))</f>
        <v/>
      </c>
      <c r="I901" s="11" t="str">
        <f>IF('ACT Reading'!B901="","",'SAT EBRW to CBEST R'!$A$2+'SAT EBRW to CBEST R'!$B$2*D901)</f>
        <v/>
      </c>
      <c r="J901" s="11" t="str">
        <f>IF('ACT Reading'!B901="","", IF(I901&lt;20, 20, IF(I901&gt;80, 80, I901)))</f>
        <v/>
      </c>
    </row>
    <row r="902" spans="1:10" x14ac:dyDescent="0.25">
      <c r="A902" s="11">
        <v>901</v>
      </c>
      <c r="B902" s="30"/>
      <c r="C902" s="25" t="str">
        <f t="shared" si="29"/>
        <v/>
      </c>
      <c r="D902" s="11" t="str">
        <f>IF('ACT Reading'!C902="","",IF('ACT Reading'!C902&lt;'ACT E+R to SAT EBRW'!$A$2,'ACT E+R to SAT EBRW'!$B$2,IF('ACT Reading'!C902&gt;'ACT E+R to SAT EBRW'!A$72,'ACT E+R to SAT EBRW'!B$72,VLOOKUP(C902,'ACT E+R to SAT EBRW'!A:B,2,FALSE))))</f>
        <v/>
      </c>
      <c r="E902" s="11" t="str">
        <f>IF('ACT Reading'!B902="","",interceptACTRtoPCR5712_5713+slopeACTRtoPCR5712_5713*B902)</f>
        <v/>
      </c>
      <c r="F902" s="11" t="str">
        <f>IF('ACT Reading'!B902="","", IF(E902&lt;100, 100, IF(E902&gt;200, 200, E902)))</f>
        <v/>
      </c>
      <c r="G902" s="11" t="str">
        <f t="shared" si="28"/>
        <v/>
      </c>
      <c r="H902" s="11" t="str">
        <f>IF('ACT Reading'!B902="","", IF(G902&lt;100, 100, IF(G902&gt;300, 300, G902)))</f>
        <v/>
      </c>
      <c r="I902" s="11" t="str">
        <f>IF('ACT Reading'!B902="","",'SAT EBRW to CBEST R'!$A$2+'SAT EBRW to CBEST R'!$B$2*D902)</f>
        <v/>
      </c>
      <c r="J902" s="11" t="str">
        <f>IF('ACT Reading'!B902="","", IF(I902&lt;20, 20, IF(I902&gt;80, 80, I902)))</f>
        <v/>
      </c>
    </row>
    <row r="903" spans="1:10" x14ac:dyDescent="0.25">
      <c r="A903" s="11">
        <v>902</v>
      </c>
      <c r="B903" s="30"/>
      <c r="C903" s="25" t="str">
        <f t="shared" si="29"/>
        <v/>
      </c>
      <c r="D903" s="11" t="str">
        <f>IF('ACT Reading'!C903="","",IF('ACT Reading'!C903&lt;'ACT E+R to SAT EBRW'!$A$2,'ACT E+R to SAT EBRW'!$B$2,IF('ACT Reading'!C903&gt;'ACT E+R to SAT EBRW'!A$72,'ACT E+R to SAT EBRW'!B$72,VLOOKUP(C903,'ACT E+R to SAT EBRW'!A:B,2,FALSE))))</f>
        <v/>
      </c>
      <c r="E903" s="11" t="str">
        <f>IF('ACT Reading'!B903="","",interceptACTRtoPCR5712_5713+slopeACTRtoPCR5712_5713*B903)</f>
        <v/>
      </c>
      <c r="F903" s="11" t="str">
        <f>IF('ACT Reading'!B903="","", IF(E903&lt;100, 100, IF(E903&gt;200, 200, E903)))</f>
        <v/>
      </c>
      <c r="G903" s="11" t="str">
        <f t="shared" si="28"/>
        <v/>
      </c>
      <c r="H903" s="11" t="str">
        <f>IF('ACT Reading'!B903="","", IF(G903&lt;100, 100, IF(G903&gt;300, 300, G903)))</f>
        <v/>
      </c>
      <c r="I903" s="11" t="str">
        <f>IF('ACT Reading'!B903="","",'SAT EBRW to CBEST R'!$A$2+'SAT EBRW to CBEST R'!$B$2*D903)</f>
        <v/>
      </c>
      <c r="J903" s="11" t="str">
        <f>IF('ACT Reading'!B903="","", IF(I903&lt;20, 20, IF(I903&gt;80, 80, I903)))</f>
        <v/>
      </c>
    </row>
    <row r="904" spans="1:10" x14ac:dyDescent="0.25">
      <c r="A904" s="11">
        <v>903</v>
      </c>
      <c r="B904" s="30"/>
      <c r="C904" s="25" t="str">
        <f t="shared" si="29"/>
        <v/>
      </c>
      <c r="D904" s="11" t="str">
        <f>IF('ACT Reading'!C904="","",IF('ACT Reading'!C904&lt;'ACT E+R to SAT EBRW'!$A$2,'ACT E+R to SAT EBRW'!$B$2,IF('ACT Reading'!C904&gt;'ACT E+R to SAT EBRW'!A$72,'ACT E+R to SAT EBRW'!B$72,VLOOKUP(C904,'ACT E+R to SAT EBRW'!A:B,2,FALSE))))</f>
        <v/>
      </c>
      <c r="E904" s="11" t="str">
        <f>IF('ACT Reading'!B904="","",interceptACTRtoPCR5712_5713+slopeACTRtoPCR5712_5713*B904)</f>
        <v/>
      </c>
      <c r="F904" s="11" t="str">
        <f>IF('ACT Reading'!B904="","", IF(E904&lt;100, 100, IF(E904&gt;200, 200, E904)))</f>
        <v/>
      </c>
      <c r="G904" s="11" t="str">
        <f t="shared" si="28"/>
        <v/>
      </c>
      <c r="H904" s="11" t="str">
        <f>IF('ACT Reading'!B904="","", IF(G904&lt;100, 100, IF(G904&gt;300, 300, G904)))</f>
        <v/>
      </c>
      <c r="I904" s="11" t="str">
        <f>IF('ACT Reading'!B904="","",'SAT EBRW to CBEST R'!$A$2+'SAT EBRW to CBEST R'!$B$2*D904)</f>
        <v/>
      </c>
      <c r="J904" s="11" t="str">
        <f>IF('ACT Reading'!B904="","", IF(I904&lt;20, 20, IF(I904&gt;80, 80, I904)))</f>
        <v/>
      </c>
    </row>
    <row r="905" spans="1:10" x14ac:dyDescent="0.25">
      <c r="A905" s="11">
        <v>904</v>
      </c>
      <c r="B905" s="30"/>
      <c r="C905" s="25" t="str">
        <f t="shared" si="29"/>
        <v/>
      </c>
      <c r="D905" s="11" t="str">
        <f>IF('ACT Reading'!C905="","",IF('ACT Reading'!C905&lt;'ACT E+R to SAT EBRW'!$A$2,'ACT E+R to SAT EBRW'!$B$2,IF('ACT Reading'!C905&gt;'ACT E+R to SAT EBRW'!A$72,'ACT E+R to SAT EBRW'!B$72,VLOOKUP(C905,'ACT E+R to SAT EBRW'!A:B,2,FALSE))))</f>
        <v/>
      </c>
      <c r="E905" s="11" t="str">
        <f>IF('ACT Reading'!B905="","",interceptACTRtoPCR5712_5713+slopeACTRtoPCR5712_5713*B905)</f>
        <v/>
      </c>
      <c r="F905" s="11" t="str">
        <f>IF('ACT Reading'!B905="","", IF(E905&lt;100, 100, IF(E905&gt;200, 200, E905)))</f>
        <v/>
      </c>
      <c r="G905" s="11" t="str">
        <f t="shared" si="28"/>
        <v/>
      </c>
      <c r="H905" s="11" t="str">
        <f>IF('ACT Reading'!B905="","", IF(G905&lt;100, 100, IF(G905&gt;300, 300, G905)))</f>
        <v/>
      </c>
      <c r="I905" s="11" t="str">
        <f>IF('ACT Reading'!B905="","",'SAT EBRW to CBEST R'!$A$2+'SAT EBRW to CBEST R'!$B$2*D905)</f>
        <v/>
      </c>
      <c r="J905" s="11" t="str">
        <f>IF('ACT Reading'!B905="","", IF(I905&lt;20, 20, IF(I905&gt;80, 80, I905)))</f>
        <v/>
      </c>
    </row>
    <row r="906" spans="1:10" x14ac:dyDescent="0.25">
      <c r="A906" s="11">
        <v>905</v>
      </c>
      <c r="B906" s="30"/>
      <c r="C906" s="25" t="str">
        <f t="shared" si="29"/>
        <v/>
      </c>
      <c r="D906" s="11" t="str">
        <f>IF('ACT Reading'!C906="","",IF('ACT Reading'!C906&lt;'ACT E+R to SAT EBRW'!$A$2,'ACT E+R to SAT EBRW'!$B$2,IF('ACT Reading'!C906&gt;'ACT E+R to SAT EBRW'!A$72,'ACT E+R to SAT EBRW'!B$72,VLOOKUP(C906,'ACT E+R to SAT EBRW'!A:B,2,FALSE))))</f>
        <v/>
      </c>
      <c r="E906" s="11" t="str">
        <f>IF('ACT Reading'!B906="","",interceptACTRtoPCR5712_5713+slopeACTRtoPCR5712_5713*B906)</f>
        <v/>
      </c>
      <c r="F906" s="11" t="str">
        <f>IF('ACT Reading'!B906="","", IF(E906&lt;100, 100, IF(E906&gt;200, 200, E906)))</f>
        <v/>
      </c>
      <c r="G906" s="11" t="str">
        <f t="shared" si="28"/>
        <v/>
      </c>
      <c r="H906" s="11" t="str">
        <f>IF('ACT Reading'!B906="","", IF(G906&lt;100, 100, IF(G906&gt;300, 300, G906)))</f>
        <v/>
      </c>
      <c r="I906" s="11" t="str">
        <f>IF('ACT Reading'!B906="","",'SAT EBRW to CBEST R'!$A$2+'SAT EBRW to CBEST R'!$B$2*D906)</f>
        <v/>
      </c>
      <c r="J906" s="11" t="str">
        <f>IF('ACT Reading'!B906="","", IF(I906&lt;20, 20, IF(I906&gt;80, 80, I906)))</f>
        <v/>
      </c>
    </row>
    <row r="907" spans="1:10" x14ac:dyDescent="0.25">
      <c r="A907" s="11">
        <v>906</v>
      </c>
      <c r="B907" s="30"/>
      <c r="C907" s="25" t="str">
        <f t="shared" si="29"/>
        <v/>
      </c>
      <c r="D907" s="11" t="str">
        <f>IF('ACT Reading'!C907="","",IF('ACT Reading'!C907&lt;'ACT E+R to SAT EBRW'!$A$2,'ACT E+R to SAT EBRW'!$B$2,IF('ACT Reading'!C907&gt;'ACT E+R to SAT EBRW'!A$72,'ACT E+R to SAT EBRW'!B$72,VLOOKUP(C907,'ACT E+R to SAT EBRW'!A:B,2,FALSE))))</f>
        <v/>
      </c>
      <c r="E907" s="11" t="str">
        <f>IF('ACT Reading'!B907="","",interceptACTRtoPCR5712_5713+slopeACTRtoPCR5712_5713*B907)</f>
        <v/>
      </c>
      <c r="F907" s="11" t="str">
        <f>IF('ACT Reading'!B907="","", IF(E907&lt;100, 100, IF(E907&gt;200, 200, E907)))</f>
        <v/>
      </c>
      <c r="G907" s="11" t="str">
        <f t="shared" si="28"/>
        <v/>
      </c>
      <c r="H907" s="11" t="str">
        <f>IF('ACT Reading'!B907="","", IF(G907&lt;100, 100, IF(G907&gt;300, 300, G907)))</f>
        <v/>
      </c>
      <c r="I907" s="11" t="str">
        <f>IF('ACT Reading'!B907="","",'SAT EBRW to CBEST R'!$A$2+'SAT EBRW to CBEST R'!$B$2*D907)</f>
        <v/>
      </c>
      <c r="J907" s="11" t="str">
        <f>IF('ACT Reading'!B907="","", IF(I907&lt;20, 20, IF(I907&gt;80, 80, I907)))</f>
        <v/>
      </c>
    </row>
    <row r="908" spans="1:10" x14ac:dyDescent="0.25">
      <c r="A908" s="11">
        <v>907</v>
      </c>
      <c r="B908" s="30"/>
      <c r="C908" s="25" t="str">
        <f t="shared" si="29"/>
        <v/>
      </c>
      <c r="D908" s="11" t="str">
        <f>IF('ACT Reading'!C908="","",IF('ACT Reading'!C908&lt;'ACT E+R to SAT EBRW'!$A$2,'ACT E+R to SAT EBRW'!$B$2,IF('ACT Reading'!C908&gt;'ACT E+R to SAT EBRW'!A$72,'ACT E+R to SAT EBRW'!B$72,VLOOKUP(C908,'ACT E+R to SAT EBRW'!A:B,2,FALSE))))</f>
        <v/>
      </c>
      <c r="E908" s="11" t="str">
        <f>IF('ACT Reading'!B908="","",interceptACTRtoPCR5712_5713+slopeACTRtoPCR5712_5713*B908)</f>
        <v/>
      </c>
      <c r="F908" s="11" t="str">
        <f>IF('ACT Reading'!B908="","", IF(E908&lt;100, 100, IF(E908&gt;200, 200, E908)))</f>
        <v/>
      </c>
      <c r="G908" s="11" t="str">
        <f t="shared" si="28"/>
        <v/>
      </c>
      <c r="H908" s="11" t="str">
        <f>IF('ACT Reading'!B908="","", IF(G908&lt;100, 100, IF(G908&gt;300, 300, G908)))</f>
        <v/>
      </c>
      <c r="I908" s="11" t="str">
        <f>IF('ACT Reading'!B908="","",'SAT EBRW to CBEST R'!$A$2+'SAT EBRW to CBEST R'!$B$2*D908)</f>
        <v/>
      </c>
      <c r="J908" s="11" t="str">
        <f>IF('ACT Reading'!B908="","", IF(I908&lt;20, 20, IF(I908&gt;80, 80, I908)))</f>
        <v/>
      </c>
    </row>
    <row r="909" spans="1:10" x14ac:dyDescent="0.25">
      <c r="A909" s="11">
        <v>908</v>
      </c>
      <c r="B909" s="30"/>
      <c r="C909" s="25" t="str">
        <f t="shared" si="29"/>
        <v/>
      </c>
      <c r="D909" s="11" t="str">
        <f>IF('ACT Reading'!C909="","",IF('ACT Reading'!C909&lt;'ACT E+R to SAT EBRW'!$A$2,'ACT E+R to SAT EBRW'!$B$2,IF('ACT Reading'!C909&gt;'ACT E+R to SAT EBRW'!A$72,'ACT E+R to SAT EBRW'!B$72,VLOOKUP(C909,'ACT E+R to SAT EBRW'!A:B,2,FALSE))))</f>
        <v/>
      </c>
      <c r="E909" s="11" t="str">
        <f>IF('ACT Reading'!B909="","",interceptACTRtoPCR5712_5713+slopeACTRtoPCR5712_5713*B909)</f>
        <v/>
      </c>
      <c r="F909" s="11" t="str">
        <f>IF('ACT Reading'!B909="","", IF(E909&lt;100, 100, IF(E909&gt;200, 200, E909)))</f>
        <v/>
      </c>
      <c r="G909" s="11" t="str">
        <f t="shared" si="28"/>
        <v/>
      </c>
      <c r="H909" s="11" t="str">
        <f>IF('ACT Reading'!B909="","", IF(G909&lt;100, 100, IF(G909&gt;300, 300, G909)))</f>
        <v/>
      </c>
      <c r="I909" s="11" t="str">
        <f>IF('ACT Reading'!B909="","",'SAT EBRW to CBEST R'!$A$2+'SAT EBRW to CBEST R'!$B$2*D909)</f>
        <v/>
      </c>
      <c r="J909" s="11" t="str">
        <f>IF('ACT Reading'!B909="","", IF(I909&lt;20, 20, IF(I909&gt;80, 80, I909)))</f>
        <v/>
      </c>
    </row>
    <row r="910" spans="1:10" x14ac:dyDescent="0.25">
      <c r="A910" s="11">
        <v>909</v>
      </c>
      <c r="B910" s="30"/>
      <c r="C910" s="25" t="str">
        <f t="shared" si="29"/>
        <v/>
      </c>
      <c r="D910" s="11" t="str">
        <f>IF('ACT Reading'!C910="","",IF('ACT Reading'!C910&lt;'ACT E+R to SAT EBRW'!$A$2,'ACT E+R to SAT EBRW'!$B$2,IF('ACT Reading'!C910&gt;'ACT E+R to SAT EBRW'!A$72,'ACT E+R to SAT EBRW'!B$72,VLOOKUP(C910,'ACT E+R to SAT EBRW'!A:B,2,FALSE))))</f>
        <v/>
      </c>
      <c r="E910" s="11" t="str">
        <f>IF('ACT Reading'!B910="","",interceptACTRtoPCR5712_5713+slopeACTRtoPCR5712_5713*B910)</f>
        <v/>
      </c>
      <c r="F910" s="11" t="str">
        <f>IF('ACT Reading'!B910="","", IF(E910&lt;100, 100, IF(E910&gt;200, 200, E910)))</f>
        <v/>
      </c>
      <c r="G910" s="11" t="str">
        <f t="shared" si="28"/>
        <v/>
      </c>
      <c r="H910" s="11" t="str">
        <f>IF('ACT Reading'!B910="","", IF(G910&lt;100, 100, IF(G910&gt;300, 300, G910)))</f>
        <v/>
      </c>
      <c r="I910" s="11" t="str">
        <f>IF('ACT Reading'!B910="","",'SAT EBRW to CBEST R'!$A$2+'SAT EBRW to CBEST R'!$B$2*D910)</f>
        <v/>
      </c>
      <c r="J910" s="11" t="str">
        <f>IF('ACT Reading'!B910="","", IF(I910&lt;20, 20, IF(I910&gt;80, 80, I910)))</f>
        <v/>
      </c>
    </row>
    <row r="911" spans="1:10" x14ac:dyDescent="0.25">
      <c r="A911" s="11">
        <v>910</v>
      </c>
      <c r="B911" s="30"/>
      <c r="C911" s="25" t="str">
        <f t="shared" si="29"/>
        <v/>
      </c>
      <c r="D911" s="11" t="str">
        <f>IF('ACT Reading'!C911="","",IF('ACT Reading'!C911&lt;'ACT E+R to SAT EBRW'!$A$2,'ACT E+R to SAT EBRW'!$B$2,IF('ACT Reading'!C911&gt;'ACT E+R to SAT EBRW'!A$72,'ACT E+R to SAT EBRW'!B$72,VLOOKUP(C911,'ACT E+R to SAT EBRW'!A:B,2,FALSE))))</f>
        <v/>
      </c>
      <c r="E911" s="11" t="str">
        <f>IF('ACT Reading'!B911="","",interceptACTRtoPCR5712_5713+slopeACTRtoPCR5712_5713*B911)</f>
        <v/>
      </c>
      <c r="F911" s="11" t="str">
        <f>IF('ACT Reading'!B911="","", IF(E911&lt;100, 100, IF(E911&gt;200, 200, E911)))</f>
        <v/>
      </c>
      <c r="G911" s="11" t="str">
        <f t="shared" si="28"/>
        <v/>
      </c>
      <c r="H911" s="11" t="str">
        <f>IF('ACT Reading'!B911="","", IF(G911&lt;100, 100, IF(G911&gt;300, 300, G911)))</f>
        <v/>
      </c>
      <c r="I911" s="11" t="str">
        <f>IF('ACT Reading'!B911="","",'SAT EBRW to CBEST R'!$A$2+'SAT EBRW to CBEST R'!$B$2*D911)</f>
        <v/>
      </c>
      <c r="J911" s="11" t="str">
        <f>IF('ACT Reading'!B911="","", IF(I911&lt;20, 20, IF(I911&gt;80, 80, I911)))</f>
        <v/>
      </c>
    </row>
    <row r="912" spans="1:10" x14ac:dyDescent="0.25">
      <c r="A912" s="11">
        <v>911</v>
      </c>
      <c r="B912" s="30"/>
      <c r="C912" s="25" t="str">
        <f t="shared" si="29"/>
        <v/>
      </c>
      <c r="D912" s="11" t="str">
        <f>IF('ACT Reading'!C912="","",IF('ACT Reading'!C912&lt;'ACT E+R to SAT EBRW'!$A$2,'ACT E+R to SAT EBRW'!$B$2,IF('ACT Reading'!C912&gt;'ACT E+R to SAT EBRW'!A$72,'ACT E+R to SAT EBRW'!B$72,VLOOKUP(C912,'ACT E+R to SAT EBRW'!A:B,2,FALSE))))</f>
        <v/>
      </c>
      <c r="E912" s="11" t="str">
        <f>IF('ACT Reading'!B912="","",interceptACTRtoPCR5712_5713+slopeACTRtoPCR5712_5713*B912)</f>
        <v/>
      </c>
      <c r="F912" s="11" t="str">
        <f>IF('ACT Reading'!B912="","", IF(E912&lt;100, 100, IF(E912&gt;200, 200, E912)))</f>
        <v/>
      </c>
      <c r="G912" s="11" t="str">
        <f t="shared" si="28"/>
        <v/>
      </c>
      <c r="H912" s="11" t="str">
        <f>IF('ACT Reading'!B912="","", IF(G912&lt;100, 100, IF(G912&gt;300, 300, G912)))</f>
        <v/>
      </c>
      <c r="I912" s="11" t="str">
        <f>IF('ACT Reading'!B912="","",'SAT EBRW to CBEST R'!$A$2+'SAT EBRW to CBEST R'!$B$2*D912)</f>
        <v/>
      </c>
      <c r="J912" s="11" t="str">
        <f>IF('ACT Reading'!B912="","", IF(I912&lt;20, 20, IF(I912&gt;80, 80, I912)))</f>
        <v/>
      </c>
    </row>
    <row r="913" spans="1:10" x14ac:dyDescent="0.25">
      <c r="A913" s="11">
        <v>912</v>
      </c>
      <c r="B913" s="30"/>
      <c r="C913" s="25" t="str">
        <f t="shared" si="29"/>
        <v/>
      </c>
      <c r="D913" s="11" t="str">
        <f>IF('ACT Reading'!C913="","",IF('ACT Reading'!C913&lt;'ACT E+R to SAT EBRW'!$A$2,'ACT E+R to SAT EBRW'!$B$2,IF('ACT Reading'!C913&gt;'ACT E+R to SAT EBRW'!A$72,'ACT E+R to SAT EBRW'!B$72,VLOOKUP(C913,'ACT E+R to SAT EBRW'!A:B,2,FALSE))))</f>
        <v/>
      </c>
      <c r="E913" s="11" t="str">
        <f>IF('ACT Reading'!B913="","",interceptACTRtoPCR5712_5713+slopeACTRtoPCR5712_5713*B913)</f>
        <v/>
      </c>
      <c r="F913" s="11" t="str">
        <f>IF('ACT Reading'!B913="","", IF(E913&lt;100, 100, IF(E913&gt;200, 200, E913)))</f>
        <v/>
      </c>
      <c r="G913" s="11" t="str">
        <f t="shared" si="28"/>
        <v/>
      </c>
      <c r="H913" s="11" t="str">
        <f>IF('ACT Reading'!B913="","", IF(G913&lt;100, 100, IF(G913&gt;300, 300, G913)))</f>
        <v/>
      </c>
      <c r="I913" s="11" t="str">
        <f>IF('ACT Reading'!B913="","",'SAT EBRW to CBEST R'!$A$2+'SAT EBRW to CBEST R'!$B$2*D913)</f>
        <v/>
      </c>
      <c r="J913" s="11" t="str">
        <f>IF('ACT Reading'!B913="","", IF(I913&lt;20, 20, IF(I913&gt;80, 80, I913)))</f>
        <v/>
      </c>
    </row>
    <row r="914" spans="1:10" x14ac:dyDescent="0.25">
      <c r="A914" s="11">
        <v>913</v>
      </c>
      <c r="B914" s="30"/>
      <c r="C914" s="25" t="str">
        <f t="shared" si="29"/>
        <v/>
      </c>
      <c r="D914" s="11" t="str">
        <f>IF('ACT Reading'!C914="","",IF('ACT Reading'!C914&lt;'ACT E+R to SAT EBRW'!$A$2,'ACT E+R to SAT EBRW'!$B$2,IF('ACT Reading'!C914&gt;'ACT E+R to SAT EBRW'!A$72,'ACT E+R to SAT EBRW'!B$72,VLOOKUP(C914,'ACT E+R to SAT EBRW'!A:B,2,FALSE))))</f>
        <v/>
      </c>
      <c r="E914" s="11" t="str">
        <f>IF('ACT Reading'!B914="","",interceptACTRtoPCR5712_5713+slopeACTRtoPCR5712_5713*B914)</f>
        <v/>
      </c>
      <c r="F914" s="11" t="str">
        <f>IF('ACT Reading'!B914="","", IF(E914&lt;100, 100, IF(E914&gt;200, 200, E914)))</f>
        <v/>
      </c>
      <c r="G914" s="11" t="str">
        <f t="shared" si="28"/>
        <v/>
      </c>
      <c r="H914" s="11" t="str">
        <f>IF('ACT Reading'!B914="","", IF(G914&lt;100, 100, IF(G914&gt;300, 300, G914)))</f>
        <v/>
      </c>
      <c r="I914" s="11" t="str">
        <f>IF('ACT Reading'!B914="","",'SAT EBRW to CBEST R'!$A$2+'SAT EBRW to CBEST R'!$B$2*D914)</f>
        <v/>
      </c>
      <c r="J914" s="11" t="str">
        <f>IF('ACT Reading'!B914="","", IF(I914&lt;20, 20, IF(I914&gt;80, 80, I914)))</f>
        <v/>
      </c>
    </row>
    <row r="915" spans="1:10" x14ac:dyDescent="0.25">
      <c r="A915" s="11">
        <v>914</v>
      </c>
      <c r="B915" s="30"/>
      <c r="C915" s="25" t="str">
        <f t="shared" si="29"/>
        <v/>
      </c>
      <c r="D915" s="11" t="str">
        <f>IF('ACT Reading'!C915="","",IF('ACT Reading'!C915&lt;'ACT E+R to SAT EBRW'!$A$2,'ACT E+R to SAT EBRW'!$B$2,IF('ACT Reading'!C915&gt;'ACT E+R to SAT EBRW'!A$72,'ACT E+R to SAT EBRW'!B$72,VLOOKUP(C915,'ACT E+R to SAT EBRW'!A:B,2,FALSE))))</f>
        <v/>
      </c>
      <c r="E915" s="11" t="str">
        <f>IF('ACT Reading'!B915="","",interceptACTRtoPCR5712_5713+slopeACTRtoPCR5712_5713*B915)</f>
        <v/>
      </c>
      <c r="F915" s="11" t="str">
        <f>IF('ACT Reading'!B915="","", IF(E915&lt;100, 100, IF(E915&gt;200, 200, E915)))</f>
        <v/>
      </c>
      <c r="G915" s="11" t="str">
        <f t="shared" si="28"/>
        <v/>
      </c>
      <c r="H915" s="11" t="str">
        <f>IF('ACT Reading'!B915="","", IF(G915&lt;100, 100, IF(G915&gt;300, 300, G915)))</f>
        <v/>
      </c>
      <c r="I915" s="11" t="str">
        <f>IF('ACT Reading'!B915="","",'SAT EBRW to CBEST R'!$A$2+'SAT EBRW to CBEST R'!$B$2*D915)</f>
        <v/>
      </c>
      <c r="J915" s="11" t="str">
        <f>IF('ACT Reading'!B915="","", IF(I915&lt;20, 20, IF(I915&gt;80, 80, I915)))</f>
        <v/>
      </c>
    </row>
    <row r="916" spans="1:10" x14ac:dyDescent="0.25">
      <c r="A916" s="11">
        <v>915</v>
      </c>
      <c r="B916" s="30"/>
      <c r="C916" s="25" t="str">
        <f t="shared" si="29"/>
        <v/>
      </c>
      <c r="D916" s="11" t="str">
        <f>IF('ACT Reading'!C916="","",IF('ACT Reading'!C916&lt;'ACT E+R to SAT EBRW'!$A$2,'ACT E+R to SAT EBRW'!$B$2,IF('ACT Reading'!C916&gt;'ACT E+R to SAT EBRW'!A$72,'ACT E+R to SAT EBRW'!B$72,VLOOKUP(C916,'ACT E+R to SAT EBRW'!A:B,2,FALSE))))</f>
        <v/>
      </c>
      <c r="E916" s="11" t="str">
        <f>IF('ACT Reading'!B916="","",interceptACTRtoPCR5712_5713+slopeACTRtoPCR5712_5713*B916)</f>
        <v/>
      </c>
      <c r="F916" s="11" t="str">
        <f>IF('ACT Reading'!B916="","", IF(E916&lt;100, 100, IF(E916&gt;200, 200, E916)))</f>
        <v/>
      </c>
      <c r="G916" s="11" t="str">
        <f t="shared" si="28"/>
        <v/>
      </c>
      <c r="H916" s="11" t="str">
        <f>IF('ACT Reading'!B916="","", IF(G916&lt;100, 100, IF(G916&gt;300, 300, G916)))</f>
        <v/>
      </c>
      <c r="I916" s="11" t="str">
        <f>IF('ACT Reading'!B916="","",'SAT EBRW to CBEST R'!$A$2+'SAT EBRW to CBEST R'!$B$2*D916)</f>
        <v/>
      </c>
      <c r="J916" s="11" t="str">
        <f>IF('ACT Reading'!B916="","", IF(I916&lt;20, 20, IF(I916&gt;80, 80, I916)))</f>
        <v/>
      </c>
    </row>
    <row r="917" spans="1:10" x14ac:dyDescent="0.25">
      <c r="A917" s="11">
        <v>916</v>
      </c>
      <c r="B917" s="30"/>
      <c r="C917" s="25" t="str">
        <f t="shared" si="29"/>
        <v/>
      </c>
      <c r="D917" s="11" t="str">
        <f>IF('ACT Reading'!C917="","",IF('ACT Reading'!C917&lt;'ACT E+R to SAT EBRW'!$A$2,'ACT E+R to SAT EBRW'!$B$2,IF('ACT Reading'!C917&gt;'ACT E+R to SAT EBRW'!A$72,'ACT E+R to SAT EBRW'!B$72,VLOOKUP(C917,'ACT E+R to SAT EBRW'!A:B,2,FALSE))))</f>
        <v/>
      </c>
      <c r="E917" s="11" t="str">
        <f>IF('ACT Reading'!B917="","",interceptACTRtoPCR5712_5713+slopeACTRtoPCR5712_5713*B917)</f>
        <v/>
      </c>
      <c r="F917" s="11" t="str">
        <f>IF('ACT Reading'!B917="","", IF(E917&lt;100, 100, IF(E917&gt;200, 200, E917)))</f>
        <v/>
      </c>
      <c r="G917" s="11" t="str">
        <f t="shared" si="28"/>
        <v/>
      </c>
      <c r="H917" s="11" t="str">
        <f>IF('ACT Reading'!B917="","", IF(G917&lt;100, 100, IF(G917&gt;300, 300, G917)))</f>
        <v/>
      </c>
      <c r="I917" s="11" t="str">
        <f>IF('ACT Reading'!B917="","",'SAT EBRW to CBEST R'!$A$2+'SAT EBRW to CBEST R'!$B$2*D917)</f>
        <v/>
      </c>
      <c r="J917" s="11" t="str">
        <f>IF('ACT Reading'!B917="","", IF(I917&lt;20, 20, IF(I917&gt;80, 80, I917)))</f>
        <v/>
      </c>
    </row>
    <row r="918" spans="1:10" x14ac:dyDescent="0.25">
      <c r="A918" s="11">
        <v>917</v>
      </c>
      <c r="B918" s="30"/>
      <c r="C918" s="25" t="str">
        <f t="shared" si="29"/>
        <v/>
      </c>
      <c r="D918" s="11" t="str">
        <f>IF('ACT Reading'!C918="","",IF('ACT Reading'!C918&lt;'ACT E+R to SAT EBRW'!$A$2,'ACT E+R to SAT EBRW'!$B$2,IF('ACT Reading'!C918&gt;'ACT E+R to SAT EBRW'!A$72,'ACT E+R to SAT EBRW'!B$72,VLOOKUP(C918,'ACT E+R to SAT EBRW'!A:B,2,FALSE))))</f>
        <v/>
      </c>
      <c r="E918" s="11" t="str">
        <f>IF('ACT Reading'!B918="","",interceptACTRtoPCR5712_5713+slopeACTRtoPCR5712_5713*B918)</f>
        <v/>
      </c>
      <c r="F918" s="11" t="str">
        <f>IF('ACT Reading'!B918="","", IF(E918&lt;100, 100, IF(E918&gt;200, 200, E918)))</f>
        <v/>
      </c>
      <c r="G918" s="11" t="str">
        <f t="shared" si="28"/>
        <v/>
      </c>
      <c r="H918" s="11" t="str">
        <f>IF('ACT Reading'!B918="","", IF(G918&lt;100, 100, IF(G918&gt;300, 300, G918)))</f>
        <v/>
      </c>
      <c r="I918" s="11" t="str">
        <f>IF('ACT Reading'!B918="","",'SAT EBRW to CBEST R'!$A$2+'SAT EBRW to CBEST R'!$B$2*D918)</f>
        <v/>
      </c>
      <c r="J918" s="11" t="str">
        <f>IF('ACT Reading'!B918="","", IF(I918&lt;20, 20, IF(I918&gt;80, 80, I918)))</f>
        <v/>
      </c>
    </row>
    <row r="919" spans="1:10" x14ac:dyDescent="0.25">
      <c r="A919" s="11">
        <v>918</v>
      </c>
      <c r="B919" s="30"/>
      <c r="C919" s="25" t="str">
        <f t="shared" si="29"/>
        <v/>
      </c>
      <c r="D919" s="11" t="str">
        <f>IF('ACT Reading'!C919="","",IF('ACT Reading'!C919&lt;'ACT E+R to SAT EBRW'!$A$2,'ACT E+R to SAT EBRW'!$B$2,IF('ACT Reading'!C919&gt;'ACT E+R to SAT EBRW'!A$72,'ACT E+R to SAT EBRW'!B$72,VLOOKUP(C919,'ACT E+R to SAT EBRW'!A:B,2,FALSE))))</f>
        <v/>
      </c>
      <c r="E919" s="11" t="str">
        <f>IF('ACT Reading'!B919="","",interceptACTRtoPCR5712_5713+slopeACTRtoPCR5712_5713*B919)</f>
        <v/>
      </c>
      <c r="F919" s="11" t="str">
        <f>IF('ACT Reading'!B919="","", IF(E919&lt;100, 100, IF(E919&gt;200, 200, E919)))</f>
        <v/>
      </c>
      <c r="G919" s="11" t="str">
        <f t="shared" si="28"/>
        <v/>
      </c>
      <c r="H919" s="11" t="str">
        <f>IF('ACT Reading'!B919="","", IF(G919&lt;100, 100, IF(G919&gt;300, 300, G919)))</f>
        <v/>
      </c>
      <c r="I919" s="11" t="str">
        <f>IF('ACT Reading'!B919="","",'SAT EBRW to CBEST R'!$A$2+'SAT EBRW to CBEST R'!$B$2*D919)</f>
        <v/>
      </c>
      <c r="J919" s="11" t="str">
        <f>IF('ACT Reading'!B919="","", IF(I919&lt;20, 20, IF(I919&gt;80, 80, I919)))</f>
        <v/>
      </c>
    </row>
    <row r="920" spans="1:10" x14ac:dyDescent="0.25">
      <c r="A920" s="11">
        <v>919</v>
      </c>
      <c r="B920" s="30"/>
      <c r="C920" s="25" t="str">
        <f t="shared" si="29"/>
        <v/>
      </c>
      <c r="D920" s="11" t="str">
        <f>IF('ACT Reading'!C920="","",IF('ACT Reading'!C920&lt;'ACT E+R to SAT EBRW'!$A$2,'ACT E+R to SAT EBRW'!$B$2,IF('ACT Reading'!C920&gt;'ACT E+R to SAT EBRW'!A$72,'ACT E+R to SAT EBRW'!B$72,VLOOKUP(C920,'ACT E+R to SAT EBRW'!A:B,2,FALSE))))</f>
        <v/>
      </c>
      <c r="E920" s="11" t="str">
        <f>IF('ACT Reading'!B920="","",interceptACTRtoPCR5712_5713+slopeACTRtoPCR5712_5713*B920)</f>
        <v/>
      </c>
      <c r="F920" s="11" t="str">
        <f>IF('ACT Reading'!B920="","", IF(E920&lt;100, 100, IF(E920&gt;200, 200, E920)))</f>
        <v/>
      </c>
      <c r="G920" s="11" t="str">
        <f t="shared" si="28"/>
        <v/>
      </c>
      <c r="H920" s="11" t="str">
        <f>IF('ACT Reading'!B920="","", IF(G920&lt;100, 100, IF(G920&gt;300, 300, G920)))</f>
        <v/>
      </c>
      <c r="I920" s="11" t="str">
        <f>IF('ACT Reading'!B920="","",'SAT EBRW to CBEST R'!$A$2+'SAT EBRW to CBEST R'!$B$2*D920)</f>
        <v/>
      </c>
      <c r="J920" s="11" t="str">
        <f>IF('ACT Reading'!B920="","", IF(I920&lt;20, 20, IF(I920&gt;80, 80, I920)))</f>
        <v/>
      </c>
    </row>
    <row r="921" spans="1:10" x14ac:dyDescent="0.25">
      <c r="A921" s="11">
        <v>920</v>
      </c>
      <c r="B921" s="30"/>
      <c r="C921" s="25" t="str">
        <f t="shared" si="29"/>
        <v/>
      </c>
      <c r="D921" s="11" t="str">
        <f>IF('ACT Reading'!C921="","",IF('ACT Reading'!C921&lt;'ACT E+R to SAT EBRW'!$A$2,'ACT E+R to SAT EBRW'!$B$2,IF('ACT Reading'!C921&gt;'ACT E+R to SAT EBRW'!A$72,'ACT E+R to SAT EBRW'!B$72,VLOOKUP(C921,'ACT E+R to SAT EBRW'!A:B,2,FALSE))))</f>
        <v/>
      </c>
      <c r="E921" s="11" t="str">
        <f>IF('ACT Reading'!B921="","",interceptACTRtoPCR5712_5713+slopeACTRtoPCR5712_5713*B921)</f>
        <v/>
      </c>
      <c r="F921" s="11" t="str">
        <f>IF('ACT Reading'!B921="","", IF(E921&lt;100, 100, IF(E921&gt;200, 200, E921)))</f>
        <v/>
      </c>
      <c r="G921" s="11" t="str">
        <f t="shared" si="28"/>
        <v/>
      </c>
      <c r="H921" s="11" t="str">
        <f>IF('ACT Reading'!B921="","", IF(G921&lt;100, 100, IF(G921&gt;300, 300, G921)))</f>
        <v/>
      </c>
      <c r="I921" s="11" t="str">
        <f>IF('ACT Reading'!B921="","",'SAT EBRW to CBEST R'!$A$2+'SAT EBRW to CBEST R'!$B$2*D921)</f>
        <v/>
      </c>
      <c r="J921" s="11" t="str">
        <f>IF('ACT Reading'!B921="","", IF(I921&lt;20, 20, IF(I921&gt;80, 80, I921)))</f>
        <v/>
      </c>
    </row>
    <row r="922" spans="1:10" x14ac:dyDescent="0.25">
      <c r="A922" s="11">
        <v>921</v>
      </c>
      <c r="B922" s="30"/>
      <c r="C922" s="25" t="str">
        <f t="shared" si="29"/>
        <v/>
      </c>
      <c r="D922" s="11" t="str">
        <f>IF('ACT Reading'!C922="","",IF('ACT Reading'!C922&lt;'ACT E+R to SAT EBRW'!$A$2,'ACT E+R to SAT EBRW'!$B$2,IF('ACT Reading'!C922&gt;'ACT E+R to SAT EBRW'!A$72,'ACT E+R to SAT EBRW'!B$72,VLOOKUP(C922,'ACT E+R to SAT EBRW'!A:B,2,FALSE))))</f>
        <v/>
      </c>
      <c r="E922" s="11" t="str">
        <f>IF('ACT Reading'!B922="","",interceptACTRtoPCR5712_5713+slopeACTRtoPCR5712_5713*B922)</f>
        <v/>
      </c>
      <c r="F922" s="11" t="str">
        <f>IF('ACT Reading'!B922="","", IF(E922&lt;100, 100, IF(E922&gt;200, 200, E922)))</f>
        <v/>
      </c>
      <c r="G922" s="11" t="str">
        <f t="shared" si="28"/>
        <v/>
      </c>
      <c r="H922" s="11" t="str">
        <f>IF('ACT Reading'!B922="","", IF(G922&lt;100, 100, IF(G922&gt;300, 300, G922)))</f>
        <v/>
      </c>
      <c r="I922" s="11" t="str">
        <f>IF('ACT Reading'!B922="","",'SAT EBRW to CBEST R'!$A$2+'SAT EBRW to CBEST R'!$B$2*D922)</f>
        <v/>
      </c>
      <c r="J922" s="11" t="str">
        <f>IF('ACT Reading'!B922="","", IF(I922&lt;20, 20, IF(I922&gt;80, 80, I922)))</f>
        <v/>
      </c>
    </row>
    <row r="923" spans="1:10" x14ac:dyDescent="0.25">
      <c r="A923" s="11">
        <v>922</v>
      </c>
      <c r="B923" s="30"/>
      <c r="C923" s="25" t="str">
        <f t="shared" si="29"/>
        <v/>
      </c>
      <c r="D923" s="11" t="str">
        <f>IF('ACT Reading'!C923="","",IF('ACT Reading'!C923&lt;'ACT E+R to SAT EBRW'!$A$2,'ACT E+R to SAT EBRW'!$B$2,IF('ACT Reading'!C923&gt;'ACT E+R to SAT EBRW'!A$72,'ACT E+R to SAT EBRW'!B$72,VLOOKUP(C923,'ACT E+R to SAT EBRW'!A:B,2,FALSE))))</f>
        <v/>
      </c>
      <c r="E923" s="11" t="str">
        <f>IF('ACT Reading'!B923="","",interceptACTRtoPCR5712_5713+slopeACTRtoPCR5712_5713*B923)</f>
        <v/>
      </c>
      <c r="F923" s="11" t="str">
        <f>IF('ACT Reading'!B923="","", IF(E923&lt;100, 100, IF(E923&gt;200, 200, E923)))</f>
        <v/>
      </c>
      <c r="G923" s="11" t="str">
        <f t="shared" si="28"/>
        <v/>
      </c>
      <c r="H923" s="11" t="str">
        <f>IF('ACT Reading'!B923="","", IF(G923&lt;100, 100, IF(G923&gt;300, 300, G923)))</f>
        <v/>
      </c>
      <c r="I923" s="11" t="str">
        <f>IF('ACT Reading'!B923="","",'SAT EBRW to CBEST R'!$A$2+'SAT EBRW to CBEST R'!$B$2*D923)</f>
        <v/>
      </c>
      <c r="J923" s="11" t="str">
        <f>IF('ACT Reading'!B923="","", IF(I923&lt;20, 20, IF(I923&gt;80, 80, I923)))</f>
        <v/>
      </c>
    </row>
    <row r="924" spans="1:10" x14ac:dyDescent="0.25">
      <c r="A924" s="11">
        <v>923</v>
      </c>
      <c r="B924" s="30"/>
      <c r="C924" s="25" t="str">
        <f t="shared" si="29"/>
        <v/>
      </c>
      <c r="D924" s="11" t="str">
        <f>IF('ACT Reading'!C924="","",IF('ACT Reading'!C924&lt;'ACT E+R to SAT EBRW'!$A$2,'ACT E+R to SAT EBRW'!$B$2,IF('ACT Reading'!C924&gt;'ACT E+R to SAT EBRW'!A$72,'ACT E+R to SAT EBRW'!B$72,VLOOKUP(C924,'ACT E+R to SAT EBRW'!A:B,2,FALSE))))</f>
        <v/>
      </c>
      <c r="E924" s="11" t="str">
        <f>IF('ACT Reading'!B924="","",interceptACTRtoPCR5712_5713+slopeACTRtoPCR5712_5713*B924)</f>
        <v/>
      </c>
      <c r="F924" s="11" t="str">
        <f>IF('ACT Reading'!B924="","", IF(E924&lt;100, 100, IF(E924&gt;200, 200, E924)))</f>
        <v/>
      </c>
      <c r="G924" s="11" t="str">
        <f t="shared" si="28"/>
        <v/>
      </c>
      <c r="H924" s="11" t="str">
        <f>IF('ACT Reading'!B924="","", IF(G924&lt;100, 100, IF(G924&gt;300, 300, G924)))</f>
        <v/>
      </c>
      <c r="I924" s="11" t="str">
        <f>IF('ACT Reading'!B924="","",'SAT EBRW to CBEST R'!$A$2+'SAT EBRW to CBEST R'!$B$2*D924)</f>
        <v/>
      </c>
      <c r="J924" s="11" t="str">
        <f>IF('ACT Reading'!B924="","", IF(I924&lt;20, 20, IF(I924&gt;80, 80, I924)))</f>
        <v/>
      </c>
    </row>
    <row r="925" spans="1:10" x14ac:dyDescent="0.25">
      <c r="A925" s="11">
        <v>924</v>
      </c>
      <c r="B925" s="30"/>
      <c r="C925" s="25" t="str">
        <f t="shared" si="29"/>
        <v/>
      </c>
      <c r="D925" s="11" t="str">
        <f>IF('ACT Reading'!C925="","",IF('ACT Reading'!C925&lt;'ACT E+R to SAT EBRW'!$A$2,'ACT E+R to SAT EBRW'!$B$2,IF('ACT Reading'!C925&gt;'ACT E+R to SAT EBRW'!A$72,'ACT E+R to SAT EBRW'!B$72,VLOOKUP(C925,'ACT E+R to SAT EBRW'!A:B,2,FALSE))))</f>
        <v/>
      </c>
      <c r="E925" s="11" t="str">
        <f>IF('ACT Reading'!B925="","",interceptACTRtoPCR5712_5713+slopeACTRtoPCR5712_5713*B925)</f>
        <v/>
      </c>
      <c r="F925" s="11" t="str">
        <f>IF('ACT Reading'!B925="","", IF(E925&lt;100, 100, IF(E925&gt;200, 200, E925)))</f>
        <v/>
      </c>
      <c r="G925" s="11" t="str">
        <f t="shared" si="28"/>
        <v/>
      </c>
      <c r="H925" s="11" t="str">
        <f>IF('ACT Reading'!B925="","", IF(G925&lt;100, 100, IF(G925&gt;300, 300, G925)))</f>
        <v/>
      </c>
      <c r="I925" s="11" t="str">
        <f>IF('ACT Reading'!B925="","",'SAT EBRW to CBEST R'!$A$2+'SAT EBRW to CBEST R'!$B$2*D925)</f>
        <v/>
      </c>
      <c r="J925" s="11" t="str">
        <f>IF('ACT Reading'!B925="","", IF(I925&lt;20, 20, IF(I925&gt;80, 80, I925)))</f>
        <v/>
      </c>
    </row>
    <row r="926" spans="1:10" x14ac:dyDescent="0.25">
      <c r="A926" s="11">
        <v>925</v>
      </c>
      <c r="B926" s="30"/>
      <c r="C926" s="25" t="str">
        <f t="shared" si="29"/>
        <v/>
      </c>
      <c r="D926" s="11" t="str">
        <f>IF('ACT Reading'!C926="","",IF('ACT Reading'!C926&lt;'ACT E+R to SAT EBRW'!$A$2,'ACT E+R to SAT EBRW'!$B$2,IF('ACT Reading'!C926&gt;'ACT E+R to SAT EBRW'!A$72,'ACT E+R to SAT EBRW'!B$72,VLOOKUP(C926,'ACT E+R to SAT EBRW'!A:B,2,FALSE))))</f>
        <v/>
      </c>
      <c r="E926" s="11" t="str">
        <f>IF('ACT Reading'!B926="","",interceptACTRtoPCR5712_5713+slopeACTRtoPCR5712_5713*B926)</f>
        <v/>
      </c>
      <c r="F926" s="11" t="str">
        <f>IF('ACT Reading'!B926="","", IF(E926&lt;100, 100, IF(E926&gt;200, 200, E926)))</f>
        <v/>
      </c>
      <c r="G926" s="11" t="str">
        <f t="shared" si="28"/>
        <v/>
      </c>
      <c r="H926" s="11" t="str">
        <f>IF('ACT Reading'!B926="","", IF(G926&lt;100, 100, IF(G926&gt;300, 300, G926)))</f>
        <v/>
      </c>
      <c r="I926" s="11" t="str">
        <f>IF('ACT Reading'!B926="","",'SAT EBRW to CBEST R'!$A$2+'SAT EBRW to CBEST R'!$B$2*D926)</f>
        <v/>
      </c>
      <c r="J926" s="11" t="str">
        <f>IF('ACT Reading'!B926="","", IF(I926&lt;20, 20, IF(I926&gt;80, 80, I926)))</f>
        <v/>
      </c>
    </row>
    <row r="927" spans="1:10" x14ac:dyDescent="0.25">
      <c r="A927" s="11">
        <v>926</v>
      </c>
      <c r="B927" s="30"/>
      <c r="C927" s="25" t="str">
        <f t="shared" si="29"/>
        <v/>
      </c>
      <c r="D927" s="11" t="str">
        <f>IF('ACT Reading'!C927="","",IF('ACT Reading'!C927&lt;'ACT E+R to SAT EBRW'!$A$2,'ACT E+R to SAT EBRW'!$B$2,IF('ACT Reading'!C927&gt;'ACT E+R to SAT EBRW'!A$72,'ACT E+R to SAT EBRW'!B$72,VLOOKUP(C927,'ACT E+R to SAT EBRW'!A:B,2,FALSE))))</f>
        <v/>
      </c>
      <c r="E927" s="11" t="str">
        <f>IF('ACT Reading'!B927="","",interceptACTRtoPCR5712_5713+slopeACTRtoPCR5712_5713*B927)</f>
        <v/>
      </c>
      <c r="F927" s="11" t="str">
        <f>IF('ACT Reading'!B927="","", IF(E927&lt;100, 100, IF(E927&gt;200, 200, E927)))</f>
        <v/>
      </c>
      <c r="G927" s="11" t="str">
        <f t="shared" si="28"/>
        <v/>
      </c>
      <c r="H927" s="11" t="str">
        <f>IF('ACT Reading'!B927="","", IF(G927&lt;100, 100, IF(G927&gt;300, 300, G927)))</f>
        <v/>
      </c>
      <c r="I927" s="11" t="str">
        <f>IF('ACT Reading'!B927="","",'SAT EBRW to CBEST R'!$A$2+'SAT EBRW to CBEST R'!$B$2*D927)</f>
        <v/>
      </c>
      <c r="J927" s="11" t="str">
        <f>IF('ACT Reading'!B927="","", IF(I927&lt;20, 20, IF(I927&gt;80, 80, I927)))</f>
        <v/>
      </c>
    </row>
    <row r="928" spans="1:10" x14ac:dyDescent="0.25">
      <c r="A928" s="11">
        <v>927</v>
      </c>
      <c r="B928" s="30"/>
      <c r="C928" s="25" t="str">
        <f t="shared" si="29"/>
        <v/>
      </c>
      <c r="D928" s="11" t="str">
        <f>IF('ACT Reading'!C928="","",IF('ACT Reading'!C928&lt;'ACT E+R to SAT EBRW'!$A$2,'ACT E+R to SAT EBRW'!$B$2,IF('ACT Reading'!C928&gt;'ACT E+R to SAT EBRW'!A$72,'ACT E+R to SAT EBRW'!B$72,VLOOKUP(C928,'ACT E+R to SAT EBRW'!A:B,2,FALSE))))</f>
        <v/>
      </c>
      <c r="E928" s="11" t="str">
        <f>IF('ACT Reading'!B928="","",interceptACTRtoPCR5712_5713+slopeACTRtoPCR5712_5713*B928)</f>
        <v/>
      </c>
      <c r="F928" s="11" t="str">
        <f>IF('ACT Reading'!B928="","", IF(E928&lt;100, 100, IF(E928&gt;200, 200, E928)))</f>
        <v/>
      </c>
      <c r="G928" s="11" t="str">
        <f t="shared" si="28"/>
        <v/>
      </c>
      <c r="H928" s="11" t="str">
        <f>IF('ACT Reading'!B928="","", IF(G928&lt;100, 100, IF(G928&gt;300, 300, G928)))</f>
        <v/>
      </c>
      <c r="I928" s="11" t="str">
        <f>IF('ACT Reading'!B928="","",'SAT EBRW to CBEST R'!$A$2+'SAT EBRW to CBEST R'!$B$2*D928)</f>
        <v/>
      </c>
      <c r="J928" s="11" t="str">
        <f>IF('ACT Reading'!B928="","", IF(I928&lt;20, 20, IF(I928&gt;80, 80, I928)))</f>
        <v/>
      </c>
    </row>
    <row r="929" spans="1:10" x14ac:dyDescent="0.25">
      <c r="A929" s="11">
        <v>928</v>
      </c>
      <c r="B929" s="30"/>
      <c r="C929" s="25" t="str">
        <f t="shared" si="29"/>
        <v/>
      </c>
      <c r="D929" s="11" t="str">
        <f>IF('ACT Reading'!C929="","",IF('ACT Reading'!C929&lt;'ACT E+R to SAT EBRW'!$A$2,'ACT E+R to SAT EBRW'!$B$2,IF('ACT Reading'!C929&gt;'ACT E+R to SAT EBRW'!A$72,'ACT E+R to SAT EBRW'!B$72,VLOOKUP(C929,'ACT E+R to SAT EBRW'!A:B,2,FALSE))))</f>
        <v/>
      </c>
      <c r="E929" s="11" t="str">
        <f>IF('ACT Reading'!B929="","",interceptACTRtoPCR5712_5713+slopeACTRtoPCR5712_5713*B929)</f>
        <v/>
      </c>
      <c r="F929" s="11" t="str">
        <f>IF('ACT Reading'!B929="","", IF(E929&lt;100, 100, IF(E929&gt;200, 200, E929)))</f>
        <v/>
      </c>
      <c r="G929" s="11" t="str">
        <f t="shared" si="28"/>
        <v/>
      </c>
      <c r="H929" s="11" t="str">
        <f>IF('ACT Reading'!B929="","", IF(G929&lt;100, 100, IF(G929&gt;300, 300, G929)))</f>
        <v/>
      </c>
      <c r="I929" s="11" t="str">
        <f>IF('ACT Reading'!B929="","",'SAT EBRW to CBEST R'!$A$2+'SAT EBRW to CBEST R'!$B$2*D929)</f>
        <v/>
      </c>
      <c r="J929" s="11" t="str">
        <f>IF('ACT Reading'!B929="","", IF(I929&lt;20, 20, IF(I929&gt;80, 80, I929)))</f>
        <v/>
      </c>
    </row>
    <row r="930" spans="1:10" x14ac:dyDescent="0.25">
      <c r="A930" s="11">
        <v>929</v>
      </c>
      <c r="B930" s="30"/>
      <c r="C930" s="25" t="str">
        <f t="shared" si="29"/>
        <v/>
      </c>
      <c r="D930" s="11" t="str">
        <f>IF('ACT Reading'!C930="","",IF('ACT Reading'!C930&lt;'ACT E+R to SAT EBRW'!$A$2,'ACT E+R to SAT EBRW'!$B$2,IF('ACT Reading'!C930&gt;'ACT E+R to SAT EBRW'!A$72,'ACT E+R to SAT EBRW'!B$72,VLOOKUP(C930,'ACT E+R to SAT EBRW'!A:B,2,FALSE))))</f>
        <v/>
      </c>
      <c r="E930" s="11" t="str">
        <f>IF('ACT Reading'!B930="","",interceptACTRtoPCR5712_5713+slopeACTRtoPCR5712_5713*B930)</f>
        <v/>
      </c>
      <c r="F930" s="11" t="str">
        <f>IF('ACT Reading'!B930="","", IF(E930&lt;100, 100, IF(E930&gt;200, 200, E930)))</f>
        <v/>
      </c>
      <c r="G930" s="11" t="str">
        <f t="shared" si="28"/>
        <v/>
      </c>
      <c r="H930" s="11" t="str">
        <f>IF('ACT Reading'!B930="","", IF(G930&lt;100, 100, IF(G930&gt;300, 300, G930)))</f>
        <v/>
      </c>
      <c r="I930" s="11" t="str">
        <f>IF('ACT Reading'!B930="","",'SAT EBRW to CBEST R'!$A$2+'SAT EBRW to CBEST R'!$B$2*D930)</f>
        <v/>
      </c>
      <c r="J930" s="11" t="str">
        <f>IF('ACT Reading'!B930="","", IF(I930&lt;20, 20, IF(I930&gt;80, 80, I930)))</f>
        <v/>
      </c>
    </row>
    <row r="931" spans="1:10" x14ac:dyDescent="0.25">
      <c r="A931" s="11">
        <v>930</v>
      </c>
      <c r="B931" s="30"/>
      <c r="C931" s="25" t="str">
        <f t="shared" si="29"/>
        <v/>
      </c>
      <c r="D931" s="11" t="str">
        <f>IF('ACT Reading'!C931="","",IF('ACT Reading'!C931&lt;'ACT E+R to SAT EBRW'!$A$2,'ACT E+R to SAT EBRW'!$B$2,IF('ACT Reading'!C931&gt;'ACT E+R to SAT EBRW'!A$72,'ACT E+R to SAT EBRW'!B$72,VLOOKUP(C931,'ACT E+R to SAT EBRW'!A:B,2,FALSE))))</f>
        <v/>
      </c>
      <c r="E931" s="11" t="str">
        <f>IF('ACT Reading'!B931="","",interceptACTRtoPCR5712_5713+slopeACTRtoPCR5712_5713*B931)</f>
        <v/>
      </c>
      <c r="F931" s="11" t="str">
        <f>IF('ACT Reading'!B931="","", IF(E931&lt;100, 100, IF(E931&gt;200, 200, E931)))</f>
        <v/>
      </c>
      <c r="G931" s="11" t="str">
        <f t="shared" si="28"/>
        <v/>
      </c>
      <c r="H931" s="11" t="str">
        <f>IF('ACT Reading'!B931="","", IF(G931&lt;100, 100, IF(G931&gt;300, 300, G931)))</f>
        <v/>
      </c>
      <c r="I931" s="11" t="str">
        <f>IF('ACT Reading'!B931="","",'SAT EBRW to CBEST R'!$A$2+'SAT EBRW to CBEST R'!$B$2*D931)</f>
        <v/>
      </c>
      <c r="J931" s="11" t="str">
        <f>IF('ACT Reading'!B931="","", IF(I931&lt;20, 20, IF(I931&gt;80, 80, I931)))</f>
        <v/>
      </c>
    </row>
    <row r="932" spans="1:10" x14ac:dyDescent="0.25">
      <c r="A932" s="11">
        <v>931</v>
      </c>
      <c r="B932" s="30"/>
      <c r="C932" s="25" t="str">
        <f t="shared" si="29"/>
        <v/>
      </c>
      <c r="D932" s="11" t="str">
        <f>IF('ACT Reading'!C932="","",IF('ACT Reading'!C932&lt;'ACT E+R to SAT EBRW'!$A$2,'ACT E+R to SAT EBRW'!$B$2,IF('ACT Reading'!C932&gt;'ACT E+R to SAT EBRW'!A$72,'ACT E+R to SAT EBRW'!B$72,VLOOKUP(C932,'ACT E+R to SAT EBRW'!A:B,2,FALSE))))</f>
        <v/>
      </c>
      <c r="E932" s="11" t="str">
        <f>IF('ACT Reading'!B932="","",interceptACTRtoPCR5712_5713+slopeACTRtoPCR5712_5713*B932)</f>
        <v/>
      </c>
      <c r="F932" s="11" t="str">
        <f>IF('ACT Reading'!B932="","", IF(E932&lt;100, 100, IF(E932&gt;200, 200, E932)))</f>
        <v/>
      </c>
      <c r="G932" s="11" t="str">
        <f t="shared" si="28"/>
        <v/>
      </c>
      <c r="H932" s="11" t="str">
        <f>IF('ACT Reading'!B932="","", IF(G932&lt;100, 100, IF(G932&gt;300, 300, G932)))</f>
        <v/>
      </c>
      <c r="I932" s="11" t="str">
        <f>IF('ACT Reading'!B932="","",'SAT EBRW to CBEST R'!$A$2+'SAT EBRW to CBEST R'!$B$2*D932)</f>
        <v/>
      </c>
      <c r="J932" s="11" t="str">
        <f>IF('ACT Reading'!B932="","", IF(I932&lt;20, 20, IF(I932&gt;80, 80, I932)))</f>
        <v/>
      </c>
    </row>
    <row r="933" spans="1:10" x14ac:dyDescent="0.25">
      <c r="A933" s="11">
        <v>932</v>
      </c>
      <c r="B933" s="30"/>
      <c r="C933" s="25" t="str">
        <f t="shared" si="29"/>
        <v/>
      </c>
      <c r="D933" s="11" t="str">
        <f>IF('ACT Reading'!C933="","",IF('ACT Reading'!C933&lt;'ACT E+R to SAT EBRW'!$A$2,'ACT E+R to SAT EBRW'!$B$2,IF('ACT Reading'!C933&gt;'ACT E+R to SAT EBRW'!A$72,'ACT E+R to SAT EBRW'!B$72,VLOOKUP(C933,'ACT E+R to SAT EBRW'!A:B,2,FALSE))))</f>
        <v/>
      </c>
      <c r="E933" s="11" t="str">
        <f>IF('ACT Reading'!B933="","",interceptACTRtoPCR5712_5713+slopeACTRtoPCR5712_5713*B933)</f>
        <v/>
      </c>
      <c r="F933" s="11" t="str">
        <f>IF('ACT Reading'!B933="","", IF(E933&lt;100, 100, IF(E933&gt;200, 200, E933)))</f>
        <v/>
      </c>
      <c r="G933" s="11" t="str">
        <f t="shared" si="28"/>
        <v/>
      </c>
      <c r="H933" s="11" t="str">
        <f>IF('ACT Reading'!B933="","", IF(G933&lt;100, 100, IF(G933&gt;300, 300, G933)))</f>
        <v/>
      </c>
      <c r="I933" s="11" t="str">
        <f>IF('ACT Reading'!B933="","",'SAT EBRW to CBEST R'!$A$2+'SAT EBRW to CBEST R'!$B$2*D933)</f>
        <v/>
      </c>
      <c r="J933" s="11" t="str">
        <f>IF('ACT Reading'!B933="","", IF(I933&lt;20, 20, IF(I933&gt;80, 80, I933)))</f>
        <v/>
      </c>
    </row>
    <row r="934" spans="1:10" x14ac:dyDescent="0.25">
      <c r="A934" s="11">
        <v>933</v>
      </c>
      <c r="B934" s="30"/>
      <c r="C934" s="25" t="str">
        <f t="shared" si="29"/>
        <v/>
      </c>
      <c r="D934" s="11" t="str">
        <f>IF('ACT Reading'!C934="","",IF('ACT Reading'!C934&lt;'ACT E+R to SAT EBRW'!$A$2,'ACT E+R to SAT EBRW'!$B$2,IF('ACT Reading'!C934&gt;'ACT E+R to SAT EBRW'!A$72,'ACT E+R to SAT EBRW'!B$72,VLOOKUP(C934,'ACT E+R to SAT EBRW'!A:B,2,FALSE))))</f>
        <v/>
      </c>
      <c r="E934" s="11" t="str">
        <f>IF('ACT Reading'!B934="","",interceptACTRtoPCR5712_5713+slopeACTRtoPCR5712_5713*B934)</f>
        <v/>
      </c>
      <c r="F934" s="11" t="str">
        <f>IF('ACT Reading'!B934="","", IF(E934&lt;100, 100, IF(E934&gt;200, 200, E934)))</f>
        <v/>
      </c>
      <c r="G934" s="11" t="str">
        <f t="shared" si="28"/>
        <v/>
      </c>
      <c r="H934" s="11" t="str">
        <f>IF('ACT Reading'!B934="","", IF(G934&lt;100, 100, IF(G934&gt;300, 300, G934)))</f>
        <v/>
      </c>
      <c r="I934" s="11" t="str">
        <f>IF('ACT Reading'!B934="","",'SAT EBRW to CBEST R'!$A$2+'SAT EBRW to CBEST R'!$B$2*D934)</f>
        <v/>
      </c>
      <c r="J934" s="11" t="str">
        <f>IF('ACT Reading'!B934="","", IF(I934&lt;20, 20, IF(I934&gt;80, 80, I934)))</f>
        <v/>
      </c>
    </row>
    <row r="935" spans="1:10" x14ac:dyDescent="0.25">
      <c r="A935" s="11">
        <v>934</v>
      </c>
      <c r="B935" s="30"/>
      <c r="C935" s="25" t="str">
        <f t="shared" si="29"/>
        <v/>
      </c>
      <c r="D935" s="11" t="str">
        <f>IF('ACT Reading'!C935="","",IF('ACT Reading'!C935&lt;'ACT E+R to SAT EBRW'!$A$2,'ACT E+R to SAT EBRW'!$B$2,IF('ACT Reading'!C935&gt;'ACT E+R to SAT EBRW'!A$72,'ACT E+R to SAT EBRW'!B$72,VLOOKUP(C935,'ACT E+R to SAT EBRW'!A:B,2,FALSE))))</f>
        <v/>
      </c>
      <c r="E935" s="11" t="str">
        <f>IF('ACT Reading'!B935="","",interceptACTRtoPCR5712_5713+slopeACTRtoPCR5712_5713*B935)</f>
        <v/>
      </c>
      <c r="F935" s="11" t="str">
        <f>IF('ACT Reading'!B935="","", IF(E935&lt;100, 100, IF(E935&gt;200, 200, E935)))</f>
        <v/>
      </c>
      <c r="G935" s="11" t="str">
        <f t="shared" si="28"/>
        <v/>
      </c>
      <c r="H935" s="11" t="str">
        <f>IF('ACT Reading'!B935="","", IF(G935&lt;100, 100, IF(G935&gt;300, 300, G935)))</f>
        <v/>
      </c>
      <c r="I935" s="11" t="str">
        <f>IF('ACT Reading'!B935="","",'SAT EBRW to CBEST R'!$A$2+'SAT EBRW to CBEST R'!$B$2*D935)</f>
        <v/>
      </c>
      <c r="J935" s="11" t="str">
        <f>IF('ACT Reading'!B935="","", IF(I935&lt;20, 20, IF(I935&gt;80, 80, I935)))</f>
        <v/>
      </c>
    </row>
    <row r="936" spans="1:10" x14ac:dyDescent="0.25">
      <c r="A936" s="11">
        <v>935</v>
      </c>
      <c r="B936" s="30"/>
      <c r="C936" s="25" t="str">
        <f t="shared" si="29"/>
        <v/>
      </c>
      <c r="D936" s="11" t="str">
        <f>IF('ACT Reading'!C936="","",IF('ACT Reading'!C936&lt;'ACT E+R to SAT EBRW'!$A$2,'ACT E+R to SAT EBRW'!$B$2,IF('ACT Reading'!C936&gt;'ACT E+R to SAT EBRW'!A$72,'ACT E+R to SAT EBRW'!B$72,VLOOKUP(C936,'ACT E+R to SAT EBRW'!A:B,2,FALSE))))</f>
        <v/>
      </c>
      <c r="E936" s="11" t="str">
        <f>IF('ACT Reading'!B936="","",interceptACTRtoPCR5712_5713+slopeACTRtoPCR5712_5713*B936)</f>
        <v/>
      </c>
      <c r="F936" s="11" t="str">
        <f>IF('ACT Reading'!B936="","", IF(E936&lt;100, 100, IF(E936&gt;200, 200, E936)))</f>
        <v/>
      </c>
      <c r="G936" s="11" t="str">
        <f t="shared" si="28"/>
        <v/>
      </c>
      <c r="H936" s="11" t="str">
        <f>IF('ACT Reading'!B936="","", IF(G936&lt;100, 100, IF(G936&gt;300, 300, G936)))</f>
        <v/>
      </c>
      <c r="I936" s="11" t="str">
        <f>IF('ACT Reading'!B936="","",'SAT EBRW to CBEST R'!$A$2+'SAT EBRW to CBEST R'!$B$2*D936)</f>
        <v/>
      </c>
      <c r="J936" s="11" t="str">
        <f>IF('ACT Reading'!B936="","", IF(I936&lt;20, 20, IF(I936&gt;80, 80, I936)))</f>
        <v/>
      </c>
    </row>
    <row r="937" spans="1:10" x14ac:dyDescent="0.25">
      <c r="A937" s="11">
        <v>936</v>
      </c>
      <c r="B937" s="30"/>
      <c r="C937" s="25" t="str">
        <f t="shared" si="29"/>
        <v/>
      </c>
      <c r="D937" s="11" t="str">
        <f>IF('ACT Reading'!C937="","",IF('ACT Reading'!C937&lt;'ACT E+R to SAT EBRW'!$A$2,'ACT E+R to SAT EBRW'!$B$2,IF('ACT Reading'!C937&gt;'ACT E+R to SAT EBRW'!A$72,'ACT E+R to SAT EBRW'!B$72,VLOOKUP(C937,'ACT E+R to SAT EBRW'!A:B,2,FALSE))))</f>
        <v/>
      </c>
      <c r="E937" s="11" t="str">
        <f>IF('ACT Reading'!B937="","",interceptACTRtoPCR5712_5713+slopeACTRtoPCR5712_5713*B937)</f>
        <v/>
      </c>
      <c r="F937" s="11" t="str">
        <f>IF('ACT Reading'!B937="","", IF(E937&lt;100, 100, IF(E937&gt;200, 200, E937)))</f>
        <v/>
      </c>
      <c r="G937" s="11" t="str">
        <f t="shared" si="28"/>
        <v/>
      </c>
      <c r="H937" s="11" t="str">
        <f>IF('ACT Reading'!B937="","", IF(G937&lt;100, 100, IF(G937&gt;300, 300, G937)))</f>
        <v/>
      </c>
      <c r="I937" s="11" t="str">
        <f>IF('ACT Reading'!B937="","",'SAT EBRW to CBEST R'!$A$2+'SAT EBRW to CBEST R'!$B$2*D937)</f>
        <v/>
      </c>
      <c r="J937" s="11" t="str">
        <f>IF('ACT Reading'!B937="","", IF(I937&lt;20, 20, IF(I937&gt;80, 80, I937)))</f>
        <v/>
      </c>
    </row>
    <row r="938" spans="1:10" x14ac:dyDescent="0.25">
      <c r="A938" s="11">
        <v>937</v>
      </c>
      <c r="B938" s="30"/>
      <c r="C938" s="25" t="str">
        <f t="shared" si="29"/>
        <v/>
      </c>
      <c r="D938" s="11" t="str">
        <f>IF('ACT Reading'!C938="","",IF('ACT Reading'!C938&lt;'ACT E+R to SAT EBRW'!$A$2,'ACT E+R to SAT EBRW'!$B$2,IF('ACT Reading'!C938&gt;'ACT E+R to SAT EBRW'!A$72,'ACT E+R to SAT EBRW'!B$72,VLOOKUP(C938,'ACT E+R to SAT EBRW'!A:B,2,FALSE))))</f>
        <v/>
      </c>
      <c r="E938" s="11" t="str">
        <f>IF('ACT Reading'!B938="","",interceptACTRtoPCR5712_5713+slopeACTRtoPCR5712_5713*B938)</f>
        <v/>
      </c>
      <c r="F938" s="11" t="str">
        <f>IF('ACT Reading'!B938="","", IF(E938&lt;100, 100, IF(E938&gt;200, 200, E938)))</f>
        <v/>
      </c>
      <c r="G938" s="11" t="str">
        <f t="shared" si="28"/>
        <v/>
      </c>
      <c r="H938" s="11" t="str">
        <f>IF('ACT Reading'!B938="","", IF(G938&lt;100, 100, IF(G938&gt;300, 300, G938)))</f>
        <v/>
      </c>
      <c r="I938" s="11" t="str">
        <f>IF('ACT Reading'!B938="","",'SAT EBRW to CBEST R'!$A$2+'SAT EBRW to CBEST R'!$B$2*D938)</f>
        <v/>
      </c>
      <c r="J938" s="11" t="str">
        <f>IF('ACT Reading'!B938="","", IF(I938&lt;20, 20, IF(I938&gt;80, 80, I938)))</f>
        <v/>
      </c>
    </row>
    <row r="939" spans="1:10" x14ac:dyDescent="0.25">
      <c r="A939" s="11">
        <v>938</v>
      </c>
      <c r="B939" s="30"/>
      <c r="C939" s="25" t="str">
        <f t="shared" si="29"/>
        <v/>
      </c>
      <c r="D939" s="11" t="str">
        <f>IF('ACT Reading'!C939="","",IF('ACT Reading'!C939&lt;'ACT E+R to SAT EBRW'!$A$2,'ACT E+R to SAT EBRW'!$B$2,IF('ACT Reading'!C939&gt;'ACT E+R to SAT EBRW'!A$72,'ACT E+R to SAT EBRW'!B$72,VLOOKUP(C939,'ACT E+R to SAT EBRW'!A:B,2,FALSE))))</f>
        <v/>
      </c>
      <c r="E939" s="11" t="str">
        <f>IF('ACT Reading'!B939="","",interceptACTRtoPCR5712_5713+slopeACTRtoPCR5712_5713*B939)</f>
        <v/>
      </c>
      <c r="F939" s="11" t="str">
        <f>IF('ACT Reading'!B939="","", IF(E939&lt;100, 100, IF(E939&gt;200, 200, E939)))</f>
        <v/>
      </c>
      <c r="G939" s="11" t="str">
        <f t="shared" si="28"/>
        <v/>
      </c>
      <c r="H939" s="11" t="str">
        <f>IF('ACT Reading'!B939="","", IF(G939&lt;100, 100, IF(G939&gt;300, 300, G939)))</f>
        <v/>
      </c>
      <c r="I939" s="11" t="str">
        <f>IF('ACT Reading'!B939="","",'SAT EBRW to CBEST R'!$A$2+'SAT EBRW to CBEST R'!$B$2*D939)</f>
        <v/>
      </c>
      <c r="J939" s="11" t="str">
        <f>IF('ACT Reading'!B939="","", IF(I939&lt;20, 20, IF(I939&gt;80, 80, I939)))</f>
        <v/>
      </c>
    </row>
    <row r="940" spans="1:10" x14ac:dyDescent="0.25">
      <c r="A940" s="11">
        <v>939</v>
      </c>
      <c r="B940" s="30"/>
      <c r="C940" s="25" t="str">
        <f t="shared" si="29"/>
        <v/>
      </c>
      <c r="D940" s="11" t="str">
        <f>IF('ACT Reading'!C940="","",IF('ACT Reading'!C940&lt;'ACT E+R to SAT EBRW'!$A$2,'ACT E+R to SAT EBRW'!$B$2,IF('ACT Reading'!C940&gt;'ACT E+R to SAT EBRW'!A$72,'ACT E+R to SAT EBRW'!B$72,VLOOKUP(C940,'ACT E+R to SAT EBRW'!A:B,2,FALSE))))</f>
        <v/>
      </c>
      <c r="E940" s="11" t="str">
        <f>IF('ACT Reading'!B940="","",interceptACTRtoPCR5712_5713+slopeACTRtoPCR5712_5713*B940)</f>
        <v/>
      </c>
      <c r="F940" s="11" t="str">
        <f>IF('ACT Reading'!B940="","", IF(E940&lt;100, 100, IF(E940&gt;200, 200, E940)))</f>
        <v/>
      </c>
      <c r="G940" s="11" t="str">
        <f t="shared" si="28"/>
        <v/>
      </c>
      <c r="H940" s="11" t="str">
        <f>IF('ACT Reading'!B940="","", IF(G940&lt;100, 100, IF(G940&gt;300, 300, G940)))</f>
        <v/>
      </c>
      <c r="I940" s="11" t="str">
        <f>IF('ACT Reading'!B940="","",'SAT EBRW to CBEST R'!$A$2+'SAT EBRW to CBEST R'!$B$2*D940)</f>
        <v/>
      </c>
      <c r="J940" s="11" t="str">
        <f>IF('ACT Reading'!B940="","", IF(I940&lt;20, 20, IF(I940&gt;80, 80, I940)))</f>
        <v/>
      </c>
    </row>
    <row r="941" spans="1:10" x14ac:dyDescent="0.25">
      <c r="A941" s="11">
        <v>940</v>
      </c>
      <c r="B941" s="30"/>
      <c r="C941" s="25" t="str">
        <f t="shared" si="29"/>
        <v/>
      </c>
      <c r="D941" s="11" t="str">
        <f>IF('ACT Reading'!C941="","",IF('ACT Reading'!C941&lt;'ACT E+R to SAT EBRW'!$A$2,'ACT E+R to SAT EBRW'!$B$2,IF('ACT Reading'!C941&gt;'ACT E+R to SAT EBRW'!A$72,'ACT E+R to SAT EBRW'!B$72,VLOOKUP(C941,'ACT E+R to SAT EBRW'!A:B,2,FALSE))))</f>
        <v/>
      </c>
      <c r="E941" s="11" t="str">
        <f>IF('ACT Reading'!B941="","",interceptACTRtoPCR5712_5713+slopeACTRtoPCR5712_5713*B941)</f>
        <v/>
      </c>
      <c r="F941" s="11" t="str">
        <f>IF('ACT Reading'!B941="","", IF(E941&lt;100, 100, IF(E941&gt;200, 200, E941)))</f>
        <v/>
      </c>
      <c r="G941" s="11" t="str">
        <f t="shared" si="28"/>
        <v/>
      </c>
      <c r="H941" s="11" t="str">
        <f>IF('ACT Reading'!B941="","", IF(G941&lt;100, 100, IF(G941&gt;300, 300, G941)))</f>
        <v/>
      </c>
      <c r="I941" s="11" t="str">
        <f>IF('ACT Reading'!B941="","",'SAT EBRW to CBEST R'!$A$2+'SAT EBRW to CBEST R'!$B$2*D941)</f>
        <v/>
      </c>
      <c r="J941" s="11" t="str">
        <f>IF('ACT Reading'!B941="","", IF(I941&lt;20, 20, IF(I941&gt;80, 80, I941)))</f>
        <v/>
      </c>
    </row>
    <row r="942" spans="1:10" x14ac:dyDescent="0.25">
      <c r="A942" s="11">
        <v>941</v>
      </c>
      <c r="B942" s="30"/>
      <c r="C942" s="25" t="str">
        <f t="shared" si="29"/>
        <v/>
      </c>
      <c r="D942" s="11" t="str">
        <f>IF('ACT Reading'!C942="","",IF('ACT Reading'!C942&lt;'ACT E+R to SAT EBRW'!$A$2,'ACT E+R to SAT EBRW'!$B$2,IF('ACT Reading'!C942&gt;'ACT E+R to SAT EBRW'!A$72,'ACT E+R to SAT EBRW'!B$72,VLOOKUP(C942,'ACT E+R to SAT EBRW'!A:B,2,FALSE))))</f>
        <v/>
      </c>
      <c r="E942" s="11" t="str">
        <f>IF('ACT Reading'!B942="","",interceptACTRtoPCR5712_5713+slopeACTRtoPCR5712_5713*B942)</f>
        <v/>
      </c>
      <c r="F942" s="11" t="str">
        <f>IF('ACT Reading'!B942="","", IF(E942&lt;100, 100, IF(E942&gt;200, 200, E942)))</f>
        <v/>
      </c>
      <c r="G942" s="11" t="str">
        <f t="shared" si="28"/>
        <v/>
      </c>
      <c r="H942" s="11" t="str">
        <f>IF('ACT Reading'!B942="","", IF(G942&lt;100, 100, IF(G942&gt;300, 300, G942)))</f>
        <v/>
      </c>
      <c r="I942" s="11" t="str">
        <f>IF('ACT Reading'!B942="","",'SAT EBRW to CBEST R'!$A$2+'SAT EBRW to CBEST R'!$B$2*D942)</f>
        <v/>
      </c>
      <c r="J942" s="11" t="str">
        <f>IF('ACT Reading'!B942="","", IF(I942&lt;20, 20, IF(I942&gt;80, 80, I942)))</f>
        <v/>
      </c>
    </row>
    <row r="943" spans="1:10" x14ac:dyDescent="0.25">
      <c r="A943" s="11">
        <v>942</v>
      </c>
      <c r="B943" s="30"/>
      <c r="C943" s="25" t="str">
        <f t="shared" si="29"/>
        <v/>
      </c>
      <c r="D943" s="11" t="str">
        <f>IF('ACT Reading'!C943="","",IF('ACT Reading'!C943&lt;'ACT E+R to SAT EBRW'!$A$2,'ACT E+R to SAT EBRW'!$B$2,IF('ACT Reading'!C943&gt;'ACT E+R to SAT EBRW'!A$72,'ACT E+R to SAT EBRW'!B$72,VLOOKUP(C943,'ACT E+R to SAT EBRW'!A:B,2,FALSE))))</f>
        <v/>
      </c>
      <c r="E943" s="11" t="str">
        <f>IF('ACT Reading'!B943="","",interceptACTRtoPCR5712_5713+slopeACTRtoPCR5712_5713*B943)</f>
        <v/>
      </c>
      <c r="F943" s="11" t="str">
        <f>IF('ACT Reading'!B943="","", IF(E943&lt;100, 100, IF(E943&gt;200, 200, E943)))</f>
        <v/>
      </c>
      <c r="G943" s="11" t="str">
        <f t="shared" si="28"/>
        <v/>
      </c>
      <c r="H943" s="11" t="str">
        <f>IF('ACT Reading'!B943="","", IF(G943&lt;100, 100, IF(G943&gt;300, 300, G943)))</f>
        <v/>
      </c>
      <c r="I943" s="11" t="str">
        <f>IF('ACT Reading'!B943="","",'SAT EBRW to CBEST R'!$A$2+'SAT EBRW to CBEST R'!$B$2*D943)</f>
        <v/>
      </c>
      <c r="J943" s="11" t="str">
        <f>IF('ACT Reading'!B943="","", IF(I943&lt;20, 20, IF(I943&gt;80, 80, I943)))</f>
        <v/>
      </c>
    </row>
    <row r="944" spans="1:10" x14ac:dyDescent="0.25">
      <c r="A944" s="11">
        <v>943</v>
      </c>
      <c r="B944" s="30"/>
      <c r="C944" s="25" t="str">
        <f t="shared" si="29"/>
        <v/>
      </c>
      <c r="D944" s="11" t="str">
        <f>IF('ACT Reading'!C944="","",IF('ACT Reading'!C944&lt;'ACT E+R to SAT EBRW'!$A$2,'ACT E+R to SAT EBRW'!$B$2,IF('ACT Reading'!C944&gt;'ACT E+R to SAT EBRW'!A$72,'ACT E+R to SAT EBRW'!B$72,VLOOKUP(C944,'ACT E+R to SAT EBRW'!A:B,2,FALSE))))</f>
        <v/>
      </c>
      <c r="E944" s="11" t="str">
        <f>IF('ACT Reading'!B944="","",interceptACTRtoPCR5712_5713+slopeACTRtoPCR5712_5713*B944)</f>
        <v/>
      </c>
      <c r="F944" s="11" t="str">
        <f>IF('ACT Reading'!B944="","", IF(E944&lt;100, 100, IF(E944&gt;200, 200, E944)))</f>
        <v/>
      </c>
      <c r="G944" s="11" t="str">
        <f t="shared" si="28"/>
        <v/>
      </c>
      <c r="H944" s="11" t="str">
        <f>IF('ACT Reading'!B944="","", IF(G944&lt;100, 100, IF(G944&gt;300, 300, G944)))</f>
        <v/>
      </c>
      <c r="I944" s="11" t="str">
        <f>IF('ACT Reading'!B944="","",'SAT EBRW to CBEST R'!$A$2+'SAT EBRW to CBEST R'!$B$2*D944)</f>
        <v/>
      </c>
      <c r="J944" s="11" t="str">
        <f>IF('ACT Reading'!B944="","", IF(I944&lt;20, 20, IF(I944&gt;80, 80, I944)))</f>
        <v/>
      </c>
    </row>
    <row r="945" spans="1:10" x14ac:dyDescent="0.25">
      <c r="A945" s="11">
        <v>944</v>
      </c>
      <c r="B945" s="30"/>
      <c r="C945" s="25" t="str">
        <f t="shared" si="29"/>
        <v/>
      </c>
      <c r="D945" s="11" t="str">
        <f>IF('ACT Reading'!C945="","",IF('ACT Reading'!C945&lt;'ACT E+R to SAT EBRW'!$A$2,'ACT E+R to SAT EBRW'!$B$2,IF('ACT Reading'!C945&gt;'ACT E+R to SAT EBRW'!A$72,'ACT E+R to SAT EBRW'!B$72,VLOOKUP(C945,'ACT E+R to SAT EBRW'!A:B,2,FALSE))))</f>
        <v/>
      </c>
      <c r="E945" s="11" t="str">
        <f>IF('ACT Reading'!B945="","",interceptACTRtoPCR5712_5713+slopeACTRtoPCR5712_5713*B945)</f>
        <v/>
      </c>
      <c r="F945" s="11" t="str">
        <f>IF('ACT Reading'!B945="","", IF(E945&lt;100, 100, IF(E945&gt;200, 200, E945)))</f>
        <v/>
      </c>
      <c r="G945" s="11" t="str">
        <f t="shared" si="28"/>
        <v/>
      </c>
      <c r="H945" s="11" t="str">
        <f>IF('ACT Reading'!B945="","", IF(G945&lt;100, 100, IF(G945&gt;300, 300, G945)))</f>
        <v/>
      </c>
      <c r="I945" s="11" t="str">
        <f>IF('ACT Reading'!B945="","",'SAT EBRW to CBEST R'!$A$2+'SAT EBRW to CBEST R'!$B$2*D945)</f>
        <v/>
      </c>
      <c r="J945" s="11" t="str">
        <f>IF('ACT Reading'!B945="","", IF(I945&lt;20, 20, IF(I945&gt;80, 80, I945)))</f>
        <v/>
      </c>
    </row>
    <row r="946" spans="1:10" x14ac:dyDescent="0.25">
      <c r="A946" s="11">
        <v>945</v>
      </c>
      <c r="B946" s="30"/>
      <c r="C946" s="25" t="str">
        <f t="shared" si="29"/>
        <v/>
      </c>
      <c r="D946" s="11" t="str">
        <f>IF('ACT Reading'!C946="","",IF('ACT Reading'!C946&lt;'ACT E+R to SAT EBRW'!$A$2,'ACT E+R to SAT EBRW'!$B$2,IF('ACT Reading'!C946&gt;'ACT E+R to SAT EBRW'!A$72,'ACT E+R to SAT EBRW'!B$72,VLOOKUP(C946,'ACT E+R to SAT EBRW'!A:B,2,FALSE))))</f>
        <v/>
      </c>
      <c r="E946" s="11" t="str">
        <f>IF('ACT Reading'!B946="","",interceptACTRtoPCR5712_5713+slopeACTRtoPCR5712_5713*B946)</f>
        <v/>
      </c>
      <c r="F946" s="11" t="str">
        <f>IF('ACT Reading'!B946="","", IF(E946&lt;100, 100, IF(E946&gt;200, 200, E946)))</f>
        <v/>
      </c>
      <c r="G946" s="11" t="str">
        <f t="shared" si="28"/>
        <v/>
      </c>
      <c r="H946" s="11" t="str">
        <f>IF('ACT Reading'!B946="","", IF(G946&lt;100, 100, IF(G946&gt;300, 300, G946)))</f>
        <v/>
      </c>
      <c r="I946" s="11" t="str">
        <f>IF('ACT Reading'!B946="","",'SAT EBRW to CBEST R'!$A$2+'SAT EBRW to CBEST R'!$B$2*D946)</f>
        <v/>
      </c>
      <c r="J946" s="11" t="str">
        <f>IF('ACT Reading'!B946="","", IF(I946&lt;20, 20, IF(I946&gt;80, 80, I946)))</f>
        <v/>
      </c>
    </row>
    <row r="947" spans="1:10" x14ac:dyDescent="0.25">
      <c r="A947" s="11">
        <v>946</v>
      </c>
      <c r="B947" s="30"/>
      <c r="C947" s="25" t="str">
        <f t="shared" si="29"/>
        <v/>
      </c>
      <c r="D947" s="11" t="str">
        <f>IF('ACT Reading'!C947="","",IF('ACT Reading'!C947&lt;'ACT E+R to SAT EBRW'!$A$2,'ACT E+R to SAT EBRW'!$B$2,IF('ACT Reading'!C947&gt;'ACT E+R to SAT EBRW'!A$72,'ACT E+R to SAT EBRW'!B$72,VLOOKUP(C947,'ACT E+R to SAT EBRW'!A:B,2,FALSE))))</f>
        <v/>
      </c>
      <c r="E947" s="11" t="str">
        <f>IF('ACT Reading'!B947="","",interceptACTRtoPCR5712_5713+slopeACTRtoPCR5712_5713*B947)</f>
        <v/>
      </c>
      <c r="F947" s="11" t="str">
        <f>IF('ACT Reading'!B947="","", IF(E947&lt;100, 100, IF(E947&gt;200, 200, E947)))</f>
        <v/>
      </c>
      <c r="G947" s="11" t="str">
        <f t="shared" si="28"/>
        <v/>
      </c>
      <c r="H947" s="11" t="str">
        <f>IF('ACT Reading'!B947="","", IF(G947&lt;100, 100, IF(G947&gt;300, 300, G947)))</f>
        <v/>
      </c>
      <c r="I947" s="11" t="str">
        <f>IF('ACT Reading'!B947="","",'SAT EBRW to CBEST R'!$A$2+'SAT EBRW to CBEST R'!$B$2*D947)</f>
        <v/>
      </c>
      <c r="J947" s="11" t="str">
        <f>IF('ACT Reading'!B947="","", IF(I947&lt;20, 20, IF(I947&gt;80, 80, I947)))</f>
        <v/>
      </c>
    </row>
    <row r="948" spans="1:10" x14ac:dyDescent="0.25">
      <c r="A948" s="11">
        <v>947</v>
      </c>
      <c r="B948" s="30"/>
      <c r="C948" s="25" t="str">
        <f t="shared" si="29"/>
        <v/>
      </c>
      <c r="D948" s="11" t="str">
        <f>IF('ACT Reading'!C948="","",IF('ACT Reading'!C948&lt;'ACT E+R to SAT EBRW'!$A$2,'ACT E+R to SAT EBRW'!$B$2,IF('ACT Reading'!C948&gt;'ACT E+R to SAT EBRW'!A$72,'ACT E+R to SAT EBRW'!B$72,VLOOKUP(C948,'ACT E+R to SAT EBRW'!A:B,2,FALSE))))</f>
        <v/>
      </c>
      <c r="E948" s="11" t="str">
        <f>IF('ACT Reading'!B948="","",interceptACTRtoPCR5712_5713+slopeACTRtoPCR5712_5713*B948)</f>
        <v/>
      </c>
      <c r="F948" s="11" t="str">
        <f>IF('ACT Reading'!B948="","", IF(E948&lt;100, 100, IF(E948&gt;200, 200, E948)))</f>
        <v/>
      </c>
      <c r="G948" s="11" t="str">
        <f t="shared" si="28"/>
        <v/>
      </c>
      <c r="H948" s="11" t="str">
        <f>IF('ACT Reading'!B948="","", IF(G948&lt;100, 100, IF(G948&gt;300, 300, G948)))</f>
        <v/>
      </c>
      <c r="I948" s="11" t="str">
        <f>IF('ACT Reading'!B948="","",'SAT EBRW to CBEST R'!$A$2+'SAT EBRW to CBEST R'!$B$2*D948)</f>
        <v/>
      </c>
      <c r="J948" s="11" t="str">
        <f>IF('ACT Reading'!B948="","", IF(I948&lt;20, 20, IF(I948&gt;80, 80, I948)))</f>
        <v/>
      </c>
    </row>
    <row r="949" spans="1:10" x14ac:dyDescent="0.25">
      <c r="A949" s="11">
        <v>948</v>
      </c>
      <c r="B949" s="30"/>
      <c r="C949" s="25" t="str">
        <f t="shared" si="29"/>
        <v/>
      </c>
      <c r="D949" s="11" t="str">
        <f>IF('ACT Reading'!C949="","",IF('ACT Reading'!C949&lt;'ACT E+R to SAT EBRW'!$A$2,'ACT E+R to SAT EBRW'!$B$2,IF('ACT Reading'!C949&gt;'ACT E+R to SAT EBRW'!A$72,'ACT E+R to SAT EBRW'!B$72,VLOOKUP(C949,'ACT E+R to SAT EBRW'!A:B,2,FALSE))))</f>
        <v/>
      </c>
      <c r="E949" s="11" t="str">
        <f>IF('ACT Reading'!B949="","",interceptACTRtoPCR5712_5713+slopeACTRtoPCR5712_5713*B949)</f>
        <v/>
      </c>
      <c r="F949" s="11" t="str">
        <f>IF('ACT Reading'!B949="","", IF(E949&lt;100, 100, IF(E949&gt;200, 200, E949)))</f>
        <v/>
      </c>
      <c r="G949" s="11" t="str">
        <f t="shared" si="28"/>
        <v/>
      </c>
      <c r="H949" s="11" t="str">
        <f>IF('ACT Reading'!B949="","", IF(G949&lt;100, 100, IF(G949&gt;300, 300, G949)))</f>
        <v/>
      </c>
      <c r="I949" s="11" t="str">
        <f>IF('ACT Reading'!B949="","",'SAT EBRW to CBEST R'!$A$2+'SAT EBRW to CBEST R'!$B$2*D949)</f>
        <v/>
      </c>
      <c r="J949" s="11" t="str">
        <f>IF('ACT Reading'!B949="","", IF(I949&lt;20, 20, IF(I949&gt;80, 80, I949)))</f>
        <v/>
      </c>
    </row>
    <row r="950" spans="1:10" x14ac:dyDescent="0.25">
      <c r="A950" s="11">
        <v>949</v>
      </c>
      <c r="B950" s="30"/>
      <c r="C950" s="25" t="str">
        <f t="shared" si="29"/>
        <v/>
      </c>
      <c r="D950" s="11" t="str">
        <f>IF('ACT Reading'!C950="","",IF('ACT Reading'!C950&lt;'ACT E+R to SAT EBRW'!$A$2,'ACT E+R to SAT EBRW'!$B$2,IF('ACT Reading'!C950&gt;'ACT E+R to SAT EBRW'!A$72,'ACT E+R to SAT EBRW'!B$72,VLOOKUP(C950,'ACT E+R to SAT EBRW'!A:B,2,FALSE))))</f>
        <v/>
      </c>
      <c r="E950" s="11" t="str">
        <f>IF('ACT Reading'!B950="","",interceptACTRtoPCR5712_5713+slopeACTRtoPCR5712_5713*B950)</f>
        <v/>
      </c>
      <c r="F950" s="11" t="str">
        <f>IF('ACT Reading'!B950="","", IF(E950&lt;100, 100, IF(E950&gt;200, 200, E950)))</f>
        <v/>
      </c>
      <c r="G950" s="11" t="str">
        <f t="shared" si="28"/>
        <v/>
      </c>
      <c r="H950" s="11" t="str">
        <f>IF('ACT Reading'!B950="","", IF(G950&lt;100, 100, IF(G950&gt;300, 300, G950)))</f>
        <v/>
      </c>
      <c r="I950" s="11" t="str">
        <f>IF('ACT Reading'!B950="","",'SAT EBRW to CBEST R'!$A$2+'SAT EBRW to CBEST R'!$B$2*D950)</f>
        <v/>
      </c>
      <c r="J950" s="11" t="str">
        <f>IF('ACT Reading'!B950="","", IF(I950&lt;20, 20, IF(I950&gt;80, 80, I950)))</f>
        <v/>
      </c>
    </row>
    <row r="951" spans="1:10" x14ac:dyDescent="0.25">
      <c r="A951" s="11">
        <v>950</v>
      </c>
      <c r="B951" s="30"/>
      <c r="C951" s="25" t="str">
        <f t="shared" si="29"/>
        <v/>
      </c>
      <c r="D951" s="11" t="str">
        <f>IF('ACT Reading'!C951="","",IF('ACT Reading'!C951&lt;'ACT E+R to SAT EBRW'!$A$2,'ACT E+R to SAT EBRW'!$B$2,IF('ACT Reading'!C951&gt;'ACT E+R to SAT EBRW'!A$72,'ACT E+R to SAT EBRW'!B$72,VLOOKUP(C951,'ACT E+R to SAT EBRW'!A:B,2,FALSE))))</f>
        <v/>
      </c>
      <c r="E951" s="11" t="str">
        <f>IF('ACT Reading'!B951="","",interceptACTRtoPCR5712_5713+slopeACTRtoPCR5712_5713*B951)</f>
        <v/>
      </c>
      <c r="F951" s="11" t="str">
        <f>IF('ACT Reading'!B951="","", IF(E951&lt;100, 100, IF(E951&gt;200, 200, E951)))</f>
        <v/>
      </c>
      <c r="G951" s="11" t="str">
        <f t="shared" si="28"/>
        <v/>
      </c>
      <c r="H951" s="11" t="str">
        <f>IF('ACT Reading'!B951="","", IF(G951&lt;100, 100, IF(G951&gt;300, 300, G951)))</f>
        <v/>
      </c>
      <c r="I951" s="11" t="str">
        <f>IF('ACT Reading'!B951="","",'SAT EBRW to CBEST R'!$A$2+'SAT EBRW to CBEST R'!$B$2*D951)</f>
        <v/>
      </c>
      <c r="J951" s="11" t="str">
        <f>IF('ACT Reading'!B951="","", IF(I951&lt;20, 20, IF(I951&gt;80, 80, I951)))</f>
        <v/>
      </c>
    </row>
    <row r="952" spans="1:10" x14ac:dyDescent="0.25">
      <c r="A952" s="11">
        <v>951</v>
      </c>
      <c r="B952" s="30"/>
      <c r="C952" s="25" t="str">
        <f t="shared" si="29"/>
        <v/>
      </c>
      <c r="D952" s="11" t="str">
        <f>IF('ACT Reading'!C952="","",IF('ACT Reading'!C952&lt;'ACT E+R to SAT EBRW'!$A$2,'ACT E+R to SAT EBRW'!$B$2,IF('ACT Reading'!C952&gt;'ACT E+R to SAT EBRW'!A$72,'ACT E+R to SAT EBRW'!B$72,VLOOKUP(C952,'ACT E+R to SAT EBRW'!A:B,2,FALSE))))</f>
        <v/>
      </c>
      <c r="E952" s="11" t="str">
        <f>IF('ACT Reading'!B952="","",interceptACTRtoPCR5712_5713+slopeACTRtoPCR5712_5713*B952)</f>
        <v/>
      </c>
      <c r="F952" s="11" t="str">
        <f>IF('ACT Reading'!B952="","", IF(E952&lt;100, 100, IF(E952&gt;200, 200, E952)))</f>
        <v/>
      </c>
      <c r="G952" s="11" t="str">
        <f t="shared" si="28"/>
        <v/>
      </c>
      <c r="H952" s="11" t="str">
        <f>IF('ACT Reading'!B952="","", IF(G952&lt;100, 100, IF(G952&gt;300, 300, G952)))</f>
        <v/>
      </c>
      <c r="I952" s="11" t="str">
        <f>IF('ACT Reading'!B952="","",'SAT EBRW to CBEST R'!$A$2+'SAT EBRW to CBEST R'!$B$2*D952)</f>
        <v/>
      </c>
      <c r="J952" s="11" t="str">
        <f>IF('ACT Reading'!B952="","", IF(I952&lt;20, 20, IF(I952&gt;80, 80, I952)))</f>
        <v/>
      </c>
    </row>
    <row r="953" spans="1:10" x14ac:dyDescent="0.25">
      <c r="A953" s="11">
        <v>952</v>
      </c>
      <c r="B953" s="30"/>
      <c r="C953" s="25" t="str">
        <f t="shared" si="29"/>
        <v/>
      </c>
      <c r="D953" s="11" t="str">
        <f>IF('ACT Reading'!C953="","",IF('ACT Reading'!C953&lt;'ACT E+R to SAT EBRW'!$A$2,'ACT E+R to SAT EBRW'!$B$2,IF('ACT Reading'!C953&gt;'ACT E+R to SAT EBRW'!A$72,'ACT E+R to SAT EBRW'!B$72,VLOOKUP(C953,'ACT E+R to SAT EBRW'!A:B,2,FALSE))))</f>
        <v/>
      </c>
      <c r="E953" s="11" t="str">
        <f>IF('ACT Reading'!B953="","",interceptACTRtoPCR5712_5713+slopeACTRtoPCR5712_5713*B953)</f>
        <v/>
      </c>
      <c r="F953" s="11" t="str">
        <f>IF('ACT Reading'!B953="","", IF(E953&lt;100, 100, IF(E953&gt;200, 200, E953)))</f>
        <v/>
      </c>
      <c r="G953" s="11" t="str">
        <f t="shared" si="28"/>
        <v/>
      </c>
      <c r="H953" s="11" t="str">
        <f>IF('ACT Reading'!B953="","", IF(G953&lt;100, 100, IF(G953&gt;300, 300, G953)))</f>
        <v/>
      </c>
      <c r="I953" s="11" t="str">
        <f>IF('ACT Reading'!B953="","",'SAT EBRW to CBEST R'!$A$2+'SAT EBRW to CBEST R'!$B$2*D953)</f>
        <v/>
      </c>
      <c r="J953" s="11" t="str">
        <f>IF('ACT Reading'!B953="","", IF(I953&lt;20, 20, IF(I953&gt;80, 80, I953)))</f>
        <v/>
      </c>
    </row>
    <row r="954" spans="1:10" x14ac:dyDescent="0.25">
      <c r="A954" s="11">
        <v>953</v>
      </c>
      <c r="B954" s="30"/>
      <c r="C954" s="25" t="str">
        <f t="shared" si="29"/>
        <v/>
      </c>
      <c r="D954" s="11" t="str">
        <f>IF('ACT Reading'!C954="","",IF('ACT Reading'!C954&lt;'ACT E+R to SAT EBRW'!$A$2,'ACT E+R to SAT EBRW'!$B$2,IF('ACT Reading'!C954&gt;'ACT E+R to SAT EBRW'!A$72,'ACT E+R to SAT EBRW'!B$72,VLOOKUP(C954,'ACT E+R to SAT EBRW'!A:B,2,FALSE))))</f>
        <v/>
      </c>
      <c r="E954" s="11" t="str">
        <f>IF('ACT Reading'!B954="","",interceptACTRtoPCR5712_5713+slopeACTRtoPCR5712_5713*B954)</f>
        <v/>
      </c>
      <c r="F954" s="11" t="str">
        <f>IF('ACT Reading'!B954="","", IF(E954&lt;100, 100, IF(E954&gt;200, 200, E954)))</f>
        <v/>
      </c>
      <c r="G954" s="11" t="str">
        <f t="shared" si="28"/>
        <v/>
      </c>
      <c r="H954" s="11" t="str">
        <f>IF('ACT Reading'!B954="","", IF(G954&lt;100, 100, IF(G954&gt;300, 300, G954)))</f>
        <v/>
      </c>
      <c r="I954" s="11" t="str">
        <f>IF('ACT Reading'!B954="","",'SAT EBRW to CBEST R'!$A$2+'SAT EBRW to CBEST R'!$B$2*D954)</f>
        <v/>
      </c>
      <c r="J954" s="11" t="str">
        <f>IF('ACT Reading'!B954="","", IF(I954&lt;20, 20, IF(I954&gt;80, 80, I954)))</f>
        <v/>
      </c>
    </row>
    <row r="955" spans="1:10" x14ac:dyDescent="0.25">
      <c r="A955" s="11">
        <v>954</v>
      </c>
      <c r="B955" s="30"/>
      <c r="C955" s="25" t="str">
        <f t="shared" si="29"/>
        <v/>
      </c>
      <c r="D955" s="11" t="str">
        <f>IF('ACT Reading'!C955="","",IF('ACT Reading'!C955&lt;'ACT E+R to SAT EBRW'!$A$2,'ACT E+R to SAT EBRW'!$B$2,IF('ACT Reading'!C955&gt;'ACT E+R to SAT EBRW'!A$72,'ACT E+R to SAT EBRW'!B$72,VLOOKUP(C955,'ACT E+R to SAT EBRW'!A:B,2,FALSE))))</f>
        <v/>
      </c>
      <c r="E955" s="11" t="str">
        <f>IF('ACT Reading'!B955="","",interceptACTRtoPCR5712_5713+slopeACTRtoPCR5712_5713*B955)</f>
        <v/>
      </c>
      <c r="F955" s="11" t="str">
        <f>IF('ACT Reading'!B955="","", IF(E955&lt;100, 100, IF(E955&gt;200, 200, E955)))</f>
        <v/>
      </c>
      <c r="G955" s="11" t="str">
        <f t="shared" si="28"/>
        <v/>
      </c>
      <c r="H955" s="11" t="str">
        <f>IF('ACT Reading'!B955="","", IF(G955&lt;100, 100, IF(G955&gt;300, 300, G955)))</f>
        <v/>
      </c>
      <c r="I955" s="11" t="str">
        <f>IF('ACT Reading'!B955="","",'SAT EBRW to CBEST R'!$A$2+'SAT EBRW to CBEST R'!$B$2*D955)</f>
        <v/>
      </c>
      <c r="J955" s="11" t="str">
        <f>IF('ACT Reading'!B955="","", IF(I955&lt;20, 20, IF(I955&gt;80, 80, I955)))</f>
        <v/>
      </c>
    </row>
    <row r="956" spans="1:10" x14ac:dyDescent="0.25">
      <c r="A956" s="11">
        <v>955</v>
      </c>
      <c r="B956" s="30"/>
      <c r="C956" s="25" t="str">
        <f t="shared" si="29"/>
        <v/>
      </c>
      <c r="D956" s="11" t="str">
        <f>IF('ACT Reading'!C956="","",IF('ACT Reading'!C956&lt;'ACT E+R to SAT EBRW'!$A$2,'ACT E+R to SAT EBRW'!$B$2,IF('ACT Reading'!C956&gt;'ACT E+R to SAT EBRW'!A$72,'ACT E+R to SAT EBRW'!B$72,VLOOKUP(C956,'ACT E+R to SAT EBRW'!A:B,2,FALSE))))</f>
        <v/>
      </c>
      <c r="E956" s="11" t="str">
        <f>IF('ACT Reading'!B956="","",interceptACTRtoPCR5712_5713+slopeACTRtoPCR5712_5713*B956)</f>
        <v/>
      </c>
      <c r="F956" s="11" t="str">
        <f>IF('ACT Reading'!B956="","", IF(E956&lt;100, 100, IF(E956&gt;200, 200, E956)))</f>
        <v/>
      </c>
      <c r="G956" s="11" t="str">
        <f t="shared" si="28"/>
        <v/>
      </c>
      <c r="H956" s="11" t="str">
        <f>IF('ACT Reading'!B956="","", IF(G956&lt;100, 100, IF(G956&gt;300, 300, G956)))</f>
        <v/>
      </c>
      <c r="I956" s="11" t="str">
        <f>IF('ACT Reading'!B956="","",'SAT EBRW to CBEST R'!$A$2+'SAT EBRW to CBEST R'!$B$2*D956)</f>
        <v/>
      </c>
      <c r="J956" s="11" t="str">
        <f>IF('ACT Reading'!B956="","", IF(I956&lt;20, 20, IF(I956&gt;80, 80, I956)))</f>
        <v/>
      </c>
    </row>
    <row r="957" spans="1:10" x14ac:dyDescent="0.25">
      <c r="A957" s="11">
        <v>956</v>
      </c>
      <c r="B957" s="30"/>
      <c r="C957" s="25" t="str">
        <f t="shared" si="29"/>
        <v/>
      </c>
      <c r="D957" s="11" t="str">
        <f>IF('ACT Reading'!C957="","",IF('ACT Reading'!C957&lt;'ACT E+R to SAT EBRW'!$A$2,'ACT E+R to SAT EBRW'!$B$2,IF('ACT Reading'!C957&gt;'ACT E+R to SAT EBRW'!A$72,'ACT E+R to SAT EBRW'!B$72,VLOOKUP(C957,'ACT E+R to SAT EBRW'!A:B,2,FALSE))))</f>
        <v/>
      </c>
      <c r="E957" s="11" t="str">
        <f>IF('ACT Reading'!B957="","",interceptACTRtoPCR5712_5713+slopeACTRtoPCR5712_5713*B957)</f>
        <v/>
      </c>
      <c r="F957" s="11" t="str">
        <f>IF('ACT Reading'!B957="","", IF(E957&lt;100, 100, IF(E957&gt;200, 200, E957)))</f>
        <v/>
      </c>
      <c r="G957" s="11" t="str">
        <f t="shared" si="28"/>
        <v/>
      </c>
      <c r="H957" s="11" t="str">
        <f>IF('ACT Reading'!B957="","", IF(G957&lt;100, 100, IF(G957&gt;300, 300, G957)))</f>
        <v/>
      </c>
      <c r="I957" s="11" t="str">
        <f>IF('ACT Reading'!B957="","",'SAT EBRW to CBEST R'!$A$2+'SAT EBRW to CBEST R'!$B$2*D957)</f>
        <v/>
      </c>
      <c r="J957" s="11" t="str">
        <f>IF('ACT Reading'!B957="","", IF(I957&lt;20, 20, IF(I957&gt;80, 80, I957)))</f>
        <v/>
      </c>
    </row>
    <row r="958" spans="1:10" x14ac:dyDescent="0.25">
      <c r="A958" s="11">
        <v>957</v>
      </c>
      <c r="B958" s="30"/>
      <c r="C958" s="25" t="str">
        <f t="shared" si="29"/>
        <v/>
      </c>
      <c r="D958" s="11" t="str">
        <f>IF('ACT Reading'!C958="","",IF('ACT Reading'!C958&lt;'ACT E+R to SAT EBRW'!$A$2,'ACT E+R to SAT EBRW'!$B$2,IF('ACT Reading'!C958&gt;'ACT E+R to SAT EBRW'!A$72,'ACT E+R to SAT EBRW'!B$72,VLOOKUP(C958,'ACT E+R to SAT EBRW'!A:B,2,FALSE))))</f>
        <v/>
      </c>
      <c r="E958" s="11" t="str">
        <f>IF('ACT Reading'!B958="","",interceptACTRtoPCR5712_5713+slopeACTRtoPCR5712_5713*B958)</f>
        <v/>
      </c>
      <c r="F958" s="11" t="str">
        <f>IF('ACT Reading'!B958="","", IF(E958&lt;100, 100, IF(E958&gt;200, 200, E958)))</f>
        <v/>
      </c>
      <c r="G958" s="11" t="str">
        <f t="shared" si="28"/>
        <v/>
      </c>
      <c r="H958" s="11" t="str">
        <f>IF('ACT Reading'!B958="","", IF(G958&lt;100, 100, IF(G958&gt;300, 300, G958)))</f>
        <v/>
      </c>
      <c r="I958" s="11" t="str">
        <f>IF('ACT Reading'!B958="","",'SAT EBRW to CBEST R'!$A$2+'SAT EBRW to CBEST R'!$B$2*D958)</f>
        <v/>
      </c>
      <c r="J958" s="11" t="str">
        <f>IF('ACT Reading'!B958="","", IF(I958&lt;20, 20, IF(I958&gt;80, 80, I958)))</f>
        <v/>
      </c>
    </row>
    <row r="959" spans="1:10" x14ac:dyDescent="0.25">
      <c r="A959" s="11">
        <v>958</v>
      </c>
      <c r="B959" s="30"/>
      <c r="C959" s="25" t="str">
        <f t="shared" si="29"/>
        <v/>
      </c>
      <c r="D959" s="11" t="str">
        <f>IF('ACT Reading'!C959="","",IF('ACT Reading'!C959&lt;'ACT E+R to SAT EBRW'!$A$2,'ACT E+R to SAT EBRW'!$B$2,IF('ACT Reading'!C959&gt;'ACT E+R to SAT EBRW'!A$72,'ACT E+R to SAT EBRW'!B$72,VLOOKUP(C959,'ACT E+R to SAT EBRW'!A:B,2,FALSE))))</f>
        <v/>
      </c>
      <c r="E959" s="11" t="str">
        <f>IF('ACT Reading'!B959="","",interceptACTRtoPCR5712_5713+slopeACTRtoPCR5712_5713*B959)</f>
        <v/>
      </c>
      <c r="F959" s="11" t="str">
        <f>IF('ACT Reading'!B959="","", IF(E959&lt;100, 100, IF(E959&gt;200, 200, E959)))</f>
        <v/>
      </c>
      <c r="G959" s="11" t="str">
        <f t="shared" si="28"/>
        <v/>
      </c>
      <c r="H959" s="11" t="str">
        <f>IF('ACT Reading'!B959="","", IF(G959&lt;100, 100, IF(G959&gt;300, 300, G959)))</f>
        <v/>
      </c>
      <c r="I959" s="11" t="str">
        <f>IF('ACT Reading'!B959="","",'SAT EBRW to CBEST R'!$A$2+'SAT EBRW to CBEST R'!$B$2*D959)</f>
        <v/>
      </c>
      <c r="J959" s="11" t="str">
        <f>IF('ACT Reading'!B959="","", IF(I959&lt;20, 20, IF(I959&gt;80, 80, I959)))</f>
        <v/>
      </c>
    </row>
    <row r="960" spans="1:10" x14ac:dyDescent="0.25">
      <c r="A960" s="11">
        <v>959</v>
      </c>
      <c r="B960" s="30"/>
      <c r="C960" s="25" t="str">
        <f t="shared" si="29"/>
        <v/>
      </c>
      <c r="D960" s="11" t="str">
        <f>IF('ACT Reading'!C960="","",IF('ACT Reading'!C960&lt;'ACT E+R to SAT EBRW'!$A$2,'ACT E+R to SAT EBRW'!$B$2,IF('ACT Reading'!C960&gt;'ACT E+R to SAT EBRW'!A$72,'ACT E+R to SAT EBRW'!B$72,VLOOKUP(C960,'ACT E+R to SAT EBRW'!A:B,2,FALSE))))</f>
        <v/>
      </c>
      <c r="E960" s="11" t="str">
        <f>IF('ACT Reading'!B960="","",interceptACTRtoPCR5712_5713+slopeACTRtoPCR5712_5713*B960)</f>
        <v/>
      </c>
      <c r="F960" s="11" t="str">
        <f>IF('ACT Reading'!B960="","", IF(E960&lt;100, 100, IF(E960&gt;200, 200, E960)))</f>
        <v/>
      </c>
      <c r="G960" s="11" t="str">
        <f t="shared" si="28"/>
        <v/>
      </c>
      <c r="H960" s="11" t="str">
        <f>IF('ACT Reading'!B960="","", IF(G960&lt;100, 100, IF(G960&gt;300, 300, G960)))</f>
        <v/>
      </c>
      <c r="I960" s="11" t="str">
        <f>IF('ACT Reading'!B960="","",'SAT EBRW to CBEST R'!$A$2+'SAT EBRW to CBEST R'!$B$2*D960)</f>
        <v/>
      </c>
      <c r="J960" s="11" t="str">
        <f>IF('ACT Reading'!B960="","", IF(I960&lt;20, 20, IF(I960&gt;80, 80, I960)))</f>
        <v/>
      </c>
    </row>
    <row r="961" spans="1:10" x14ac:dyDescent="0.25">
      <c r="A961" s="11">
        <v>960</v>
      </c>
      <c r="B961" s="30"/>
      <c r="C961" s="25" t="str">
        <f t="shared" si="29"/>
        <v/>
      </c>
      <c r="D961" s="11" t="str">
        <f>IF('ACT Reading'!C961="","",IF('ACT Reading'!C961&lt;'ACT E+R to SAT EBRW'!$A$2,'ACT E+R to SAT EBRW'!$B$2,IF('ACT Reading'!C961&gt;'ACT E+R to SAT EBRW'!A$72,'ACT E+R to SAT EBRW'!B$72,VLOOKUP(C961,'ACT E+R to SAT EBRW'!A:B,2,FALSE))))</f>
        <v/>
      </c>
      <c r="E961" s="11" t="str">
        <f>IF('ACT Reading'!B961="","",interceptACTRtoPCR5712_5713+slopeACTRtoPCR5712_5713*B961)</f>
        <v/>
      </c>
      <c r="F961" s="11" t="str">
        <f>IF('ACT Reading'!B961="","", IF(E961&lt;100, 100, IF(E961&gt;200, 200, E961)))</f>
        <v/>
      </c>
      <c r="G961" s="11" t="str">
        <f t="shared" si="28"/>
        <v/>
      </c>
      <c r="H961" s="11" t="str">
        <f>IF('ACT Reading'!B961="","", IF(G961&lt;100, 100, IF(G961&gt;300, 300, G961)))</f>
        <v/>
      </c>
      <c r="I961" s="11" t="str">
        <f>IF('ACT Reading'!B961="","",'SAT EBRW to CBEST R'!$A$2+'SAT EBRW to CBEST R'!$B$2*D961)</f>
        <v/>
      </c>
      <c r="J961" s="11" t="str">
        <f>IF('ACT Reading'!B961="","", IF(I961&lt;20, 20, IF(I961&gt;80, 80, I961)))</f>
        <v/>
      </c>
    </row>
    <row r="962" spans="1:10" x14ac:dyDescent="0.25">
      <c r="A962" s="11">
        <v>961</v>
      </c>
      <c r="B962" s="30"/>
      <c r="C962" s="25" t="str">
        <f t="shared" si="29"/>
        <v/>
      </c>
      <c r="D962" s="11" t="str">
        <f>IF('ACT Reading'!C962="","",IF('ACT Reading'!C962&lt;'ACT E+R to SAT EBRW'!$A$2,'ACT E+R to SAT EBRW'!$B$2,IF('ACT Reading'!C962&gt;'ACT E+R to SAT EBRW'!A$72,'ACT E+R to SAT EBRW'!B$72,VLOOKUP(C962,'ACT E+R to SAT EBRW'!A:B,2,FALSE))))</f>
        <v/>
      </c>
      <c r="E962" s="11" t="str">
        <f>IF('ACT Reading'!B962="","",interceptACTRtoPCR5712_5713+slopeACTRtoPCR5712_5713*B962)</f>
        <v/>
      </c>
      <c r="F962" s="11" t="str">
        <f>IF('ACT Reading'!B962="","", IF(E962&lt;100, 100, IF(E962&gt;200, 200, E962)))</f>
        <v/>
      </c>
      <c r="G962" s="11" t="str">
        <f t="shared" ref="G962:G1001" si="30">IF(B962="","",IF(B962&gt;=19, upperinterceptACTRtoPAAR200_210+B962*upperslopeACTRtoPAAR200_210, lowerinterceptACTRtoPAAR200_210+B962*lowerslopeACTRtoPAAR200_210))</f>
        <v/>
      </c>
      <c r="H962" s="11" t="str">
        <f>IF('ACT Reading'!B962="","", IF(G962&lt;100, 100, IF(G962&gt;300, 300, G962)))</f>
        <v/>
      </c>
      <c r="I962" s="11" t="str">
        <f>IF('ACT Reading'!B962="","",'SAT EBRW to CBEST R'!$A$2+'SAT EBRW to CBEST R'!$B$2*D962)</f>
        <v/>
      </c>
      <c r="J962" s="11" t="str">
        <f>IF('ACT Reading'!B962="","", IF(I962&lt;20, 20, IF(I962&gt;80, 80, I962)))</f>
        <v/>
      </c>
    </row>
    <row r="963" spans="1:10" x14ac:dyDescent="0.25">
      <c r="A963" s="11">
        <v>962</v>
      </c>
      <c r="B963" s="30"/>
      <c r="C963" s="25" t="str">
        <f t="shared" ref="C963:C1001" si="31">IF(ISBLANK(B963), "", 2*B963)</f>
        <v/>
      </c>
      <c r="D963" s="11" t="str">
        <f>IF('ACT Reading'!C963="","",IF('ACT Reading'!C963&lt;'ACT E+R to SAT EBRW'!$A$2,'ACT E+R to SAT EBRW'!$B$2,IF('ACT Reading'!C963&gt;'ACT E+R to SAT EBRW'!A$72,'ACT E+R to SAT EBRW'!B$72,VLOOKUP(C963,'ACT E+R to SAT EBRW'!A:B,2,FALSE))))</f>
        <v/>
      </c>
      <c r="E963" s="11" t="str">
        <f>IF('ACT Reading'!B963="","",interceptACTRtoPCR5712_5713+slopeACTRtoPCR5712_5713*B963)</f>
        <v/>
      </c>
      <c r="F963" s="11" t="str">
        <f>IF('ACT Reading'!B963="","", IF(E963&lt;100, 100, IF(E963&gt;200, 200, E963)))</f>
        <v/>
      </c>
      <c r="G963" s="11" t="str">
        <f t="shared" si="30"/>
        <v/>
      </c>
      <c r="H963" s="11" t="str">
        <f>IF('ACT Reading'!B963="","", IF(G963&lt;100, 100, IF(G963&gt;300, 300, G963)))</f>
        <v/>
      </c>
      <c r="I963" s="11" t="str">
        <f>IF('ACT Reading'!B963="","",'SAT EBRW to CBEST R'!$A$2+'SAT EBRW to CBEST R'!$B$2*D963)</f>
        <v/>
      </c>
      <c r="J963" s="11" t="str">
        <f>IF('ACT Reading'!B963="","", IF(I963&lt;20, 20, IF(I963&gt;80, 80, I963)))</f>
        <v/>
      </c>
    </row>
    <row r="964" spans="1:10" x14ac:dyDescent="0.25">
      <c r="A964" s="11">
        <v>963</v>
      </c>
      <c r="B964" s="30"/>
      <c r="C964" s="25" t="str">
        <f t="shared" si="31"/>
        <v/>
      </c>
      <c r="D964" s="11" t="str">
        <f>IF('ACT Reading'!C964="","",IF('ACT Reading'!C964&lt;'ACT E+R to SAT EBRW'!$A$2,'ACT E+R to SAT EBRW'!$B$2,IF('ACT Reading'!C964&gt;'ACT E+R to SAT EBRW'!A$72,'ACT E+R to SAT EBRW'!B$72,VLOOKUP(C964,'ACT E+R to SAT EBRW'!A:B,2,FALSE))))</f>
        <v/>
      </c>
      <c r="E964" s="11" t="str">
        <f>IF('ACT Reading'!B964="","",interceptACTRtoPCR5712_5713+slopeACTRtoPCR5712_5713*B964)</f>
        <v/>
      </c>
      <c r="F964" s="11" t="str">
        <f>IF('ACT Reading'!B964="","", IF(E964&lt;100, 100, IF(E964&gt;200, 200, E964)))</f>
        <v/>
      </c>
      <c r="G964" s="11" t="str">
        <f t="shared" si="30"/>
        <v/>
      </c>
      <c r="H964" s="11" t="str">
        <f>IF('ACT Reading'!B964="","", IF(G964&lt;100, 100, IF(G964&gt;300, 300, G964)))</f>
        <v/>
      </c>
      <c r="I964" s="11" t="str">
        <f>IF('ACT Reading'!B964="","",'SAT EBRW to CBEST R'!$A$2+'SAT EBRW to CBEST R'!$B$2*D964)</f>
        <v/>
      </c>
      <c r="J964" s="11" t="str">
        <f>IF('ACT Reading'!B964="","", IF(I964&lt;20, 20, IF(I964&gt;80, 80, I964)))</f>
        <v/>
      </c>
    </row>
    <row r="965" spans="1:10" x14ac:dyDescent="0.25">
      <c r="A965" s="11">
        <v>964</v>
      </c>
      <c r="B965" s="30"/>
      <c r="C965" s="25" t="str">
        <f t="shared" si="31"/>
        <v/>
      </c>
      <c r="D965" s="11" t="str">
        <f>IF('ACT Reading'!C965="","",IF('ACT Reading'!C965&lt;'ACT E+R to SAT EBRW'!$A$2,'ACT E+R to SAT EBRW'!$B$2,IF('ACT Reading'!C965&gt;'ACT E+R to SAT EBRW'!A$72,'ACT E+R to SAT EBRW'!B$72,VLOOKUP(C965,'ACT E+R to SAT EBRW'!A:B,2,FALSE))))</f>
        <v/>
      </c>
      <c r="E965" s="11" t="str">
        <f>IF('ACT Reading'!B965="","",interceptACTRtoPCR5712_5713+slopeACTRtoPCR5712_5713*B965)</f>
        <v/>
      </c>
      <c r="F965" s="11" t="str">
        <f>IF('ACT Reading'!B965="","", IF(E965&lt;100, 100, IF(E965&gt;200, 200, E965)))</f>
        <v/>
      </c>
      <c r="G965" s="11" t="str">
        <f t="shared" si="30"/>
        <v/>
      </c>
      <c r="H965" s="11" t="str">
        <f>IF('ACT Reading'!B965="","", IF(G965&lt;100, 100, IF(G965&gt;300, 300, G965)))</f>
        <v/>
      </c>
      <c r="I965" s="11" t="str">
        <f>IF('ACT Reading'!B965="","",'SAT EBRW to CBEST R'!$A$2+'SAT EBRW to CBEST R'!$B$2*D965)</f>
        <v/>
      </c>
      <c r="J965" s="11" t="str">
        <f>IF('ACT Reading'!B965="","", IF(I965&lt;20, 20, IF(I965&gt;80, 80, I965)))</f>
        <v/>
      </c>
    </row>
    <row r="966" spans="1:10" x14ac:dyDescent="0.25">
      <c r="A966" s="11">
        <v>965</v>
      </c>
      <c r="B966" s="30"/>
      <c r="C966" s="25" t="str">
        <f t="shared" si="31"/>
        <v/>
      </c>
      <c r="D966" s="11" t="str">
        <f>IF('ACT Reading'!C966="","",IF('ACT Reading'!C966&lt;'ACT E+R to SAT EBRW'!$A$2,'ACT E+R to SAT EBRW'!$B$2,IF('ACT Reading'!C966&gt;'ACT E+R to SAT EBRW'!A$72,'ACT E+R to SAT EBRW'!B$72,VLOOKUP(C966,'ACT E+R to SAT EBRW'!A:B,2,FALSE))))</f>
        <v/>
      </c>
      <c r="E966" s="11" t="str">
        <f>IF('ACT Reading'!B966="","",interceptACTRtoPCR5712_5713+slopeACTRtoPCR5712_5713*B966)</f>
        <v/>
      </c>
      <c r="F966" s="11" t="str">
        <f>IF('ACT Reading'!B966="","", IF(E966&lt;100, 100, IF(E966&gt;200, 200, E966)))</f>
        <v/>
      </c>
      <c r="G966" s="11" t="str">
        <f t="shared" si="30"/>
        <v/>
      </c>
      <c r="H966" s="11" t="str">
        <f>IF('ACT Reading'!B966="","", IF(G966&lt;100, 100, IF(G966&gt;300, 300, G966)))</f>
        <v/>
      </c>
      <c r="I966" s="11" t="str">
        <f>IF('ACT Reading'!B966="","",'SAT EBRW to CBEST R'!$A$2+'SAT EBRW to CBEST R'!$B$2*D966)</f>
        <v/>
      </c>
      <c r="J966" s="11" t="str">
        <f>IF('ACT Reading'!B966="","", IF(I966&lt;20, 20, IF(I966&gt;80, 80, I966)))</f>
        <v/>
      </c>
    </row>
    <row r="967" spans="1:10" x14ac:dyDescent="0.25">
      <c r="A967" s="11">
        <v>966</v>
      </c>
      <c r="B967" s="30"/>
      <c r="C967" s="25" t="str">
        <f t="shared" si="31"/>
        <v/>
      </c>
      <c r="D967" s="11" t="str">
        <f>IF('ACT Reading'!C967="","",IF('ACT Reading'!C967&lt;'ACT E+R to SAT EBRW'!$A$2,'ACT E+R to SAT EBRW'!$B$2,IF('ACT Reading'!C967&gt;'ACT E+R to SAT EBRW'!A$72,'ACT E+R to SAT EBRW'!B$72,VLOOKUP(C967,'ACT E+R to SAT EBRW'!A:B,2,FALSE))))</f>
        <v/>
      </c>
      <c r="E967" s="11" t="str">
        <f>IF('ACT Reading'!B967="","",interceptACTRtoPCR5712_5713+slopeACTRtoPCR5712_5713*B967)</f>
        <v/>
      </c>
      <c r="F967" s="11" t="str">
        <f>IF('ACT Reading'!B967="","", IF(E967&lt;100, 100, IF(E967&gt;200, 200, E967)))</f>
        <v/>
      </c>
      <c r="G967" s="11" t="str">
        <f t="shared" si="30"/>
        <v/>
      </c>
      <c r="H967" s="11" t="str">
        <f>IF('ACT Reading'!B967="","", IF(G967&lt;100, 100, IF(G967&gt;300, 300, G967)))</f>
        <v/>
      </c>
      <c r="I967" s="11" t="str">
        <f>IF('ACT Reading'!B967="","",'SAT EBRW to CBEST R'!$A$2+'SAT EBRW to CBEST R'!$B$2*D967)</f>
        <v/>
      </c>
      <c r="J967" s="11" t="str">
        <f>IF('ACT Reading'!B967="","", IF(I967&lt;20, 20, IF(I967&gt;80, 80, I967)))</f>
        <v/>
      </c>
    </row>
    <row r="968" spans="1:10" x14ac:dyDescent="0.25">
      <c r="A968" s="11">
        <v>967</v>
      </c>
      <c r="B968" s="30"/>
      <c r="C968" s="25" t="str">
        <f t="shared" si="31"/>
        <v/>
      </c>
      <c r="D968" s="11" t="str">
        <f>IF('ACT Reading'!C968="","",IF('ACT Reading'!C968&lt;'ACT E+R to SAT EBRW'!$A$2,'ACT E+R to SAT EBRW'!$B$2,IF('ACT Reading'!C968&gt;'ACT E+R to SAT EBRW'!A$72,'ACT E+R to SAT EBRW'!B$72,VLOOKUP(C968,'ACT E+R to SAT EBRW'!A:B,2,FALSE))))</f>
        <v/>
      </c>
      <c r="E968" s="11" t="str">
        <f>IF('ACT Reading'!B968="","",interceptACTRtoPCR5712_5713+slopeACTRtoPCR5712_5713*B968)</f>
        <v/>
      </c>
      <c r="F968" s="11" t="str">
        <f>IF('ACT Reading'!B968="","", IF(E968&lt;100, 100, IF(E968&gt;200, 200, E968)))</f>
        <v/>
      </c>
      <c r="G968" s="11" t="str">
        <f t="shared" si="30"/>
        <v/>
      </c>
      <c r="H968" s="11" t="str">
        <f>IF('ACT Reading'!B968="","", IF(G968&lt;100, 100, IF(G968&gt;300, 300, G968)))</f>
        <v/>
      </c>
      <c r="I968" s="11" t="str">
        <f>IF('ACT Reading'!B968="","",'SAT EBRW to CBEST R'!$A$2+'SAT EBRW to CBEST R'!$B$2*D968)</f>
        <v/>
      </c>
      <c r="J968" s="11" t="str">
        <f>IF('ACT Reading'!B968="","", IF(I968&lt;20, 20, IF(I968&gt;80, 80, I968)))</f>
        <v/>
      </c>
    </row>
    <row r="969" spans="1:10" x14ac:dyDescent="0.25">
      <c r="A969" s="11">
        <v>968</v>
      </c>
      <c r="B969" s="30"/>
      <c r="C969" s="25" t="str">
        <f t="shared" si="31"/>
        <v/>
      </c>
      <c r="D969" s="11" t="str">
        <f>IF('ACT Reading'!C969="","",IF('ACT Reading'!C969&lt;'ACT E+R to SAT EBRW'!$A$2,'ACT E+R to SAT EBRW'!$B$2,IF('ACT Reading'!C969&gt;'ACT E+R to SAT EBRW'!A$72,'ACT E+R to SAT EBRW'!B$72,VLOOKUP(C969,'ACT E+R to SAT EBRW'!A:B,2,FALSE))))</f>
        <v/>
      </c>
      <c r="E969" s="11" t="str">
        <f>IF('ACT Reading'!B969="","",interceptACTRtoPCR5712_5713+slopeACTRtoPCR5712_5713*B969)</f>
        <v/>
      </c>
      <c r="F969" s="11" t="str">
        <f>IF('ACT Reading'!B969="","", IF(E969&lt;100, 100, IF(E969&gt;200, 200, E969)))</f>
        <v/>
      </c>
      <c r="G969" s="11" t="str">
        <f t="shared" si="30"/>
        <v/>
      </c>
      <c r="H969" s="11" t="str">
        <f>IF('ACT Reading'!B969="","", IF(G969&lt;100, 100, IF(G969&gt;300, 300, G969)))</f>
        <v/>
      </c>
      <c r="I969" s="11" t="str">
        <f>IF('ACT Reading'!B969="","",'SAT EBRW to CBEST R'!$A$2+'SAT EBRW to CBEST R'!$B$2*D969)</f>
        <v/>
      </c>
      <c r="J969" s="11" t="str">
        <f>IF('ACT Reading'!B969="","", IF(I969&lt;20, 20, IF(I969&gt;80, 80, I969)))</f>
        <v/>
      </c>
    </row>
    <row r="970" spans="1:10" x14ac:dyDescent="0.25">
      <c r="A970" s="11">
        <v>969</v>
      </c>
      <c r="B970" s="30"/>
      <c r="C970" s="25" t="str">
        <f t="shared" si="31"/>
        <v/>
      </c>
      <c r="D970" s="11" t="str">
        <f>IF('ACT Reading'!C970="","",IF('ACT Reading'!C970&lt;'ACT E+R to SAT EBRW'!$A$2,'ACT E+R to SAT EBRW'!$B$2,IF('ACT Reading'!C970&gt;'ACT E+R to SAT EBRW'!A$72,'ACT E+R to SAT EBRW'!B$72,VLOOKUP(C970,'ACT E+R to SAT EBRW'!A:B,2,FALSE))))</f>
        <v/>
      </c>
      <c r="E970" s="11" t="str">
        <f>IF('ACT Reading'!B970="","",interceptACTRtoPCR5712_5713+slopeACTRtoPCR5712_5713*B970)</f>
        <v/>
      </c>
      <c r="F970" s="11" t="str">
        <f>IF('ACT Reading'!B970="","", IF(E970&lt;100, 100, IF(E970&gt;200, 200, E970)))</f>
        <v/>
      </c>
      <c r="G970" s="11" t="str">
        <f t="shared" si="30"/>
        <v/>
      </c>
      <c r="H970" s="11" t="str">
        <f>IF('ACT Reading'!B970="","", IF(G970&lt;100, 100, IF(G970&gt;300, 300, G970)))</f>
        <v/>
      </c>
      <c r="I970" s="11" t="str">
        <f>IF('ACT Reading'!B970="","",'SAT EBRW to CBEST R'!$A$2+'SAT EBRW to CBEST R'!$B$2*D970)</f>
        <v/>
      </c>
      <c r="J970" s="11" t="str">
        <f>IF('ACT Reading'!B970="","", IF(I970&lt;20, 20, IF(I970&gt;80, 80, I970)))</f>
        <v/>
      </c>
    </row>
    <row r="971" spans="1:10" x14ac:dyDescent="0.25">
      <c r="A971" s="11">
        <v>970</v>
      </c>
      <c r="B971" s="30"/>
      <c r="C971" s="25" t="str">
        <f t="shared" si="31"/>
        <v/>
      </c>
      <c r="D971" s="11" t="str">
        <f>IF('ACT Reading'!C971="","",IF('ACT Reading'!C971&lt;'ACT E+R to SAT EBRW'!$A$2,'ACT E+R to SAT EBRW'!$B$2,IF('ACT Reading'!C971&gt;'ACT E+R to SAT EBRW'!A$72,'ACT E+R to SAT EBRW'!B$72,VLOOKUP(C971,'ACT E+R to SAT EBRW'!A:B,2,FALSE))))</f>
        <v/>
      </c>
      <c r="E971" s="11" t="str">
        <f>IF('ACT Reading'!B971="","",interceptACTRtoPCR5712_5713+slopeACTRtoPCR5712_5713*B971)</f>
        <v/>
      </c>
      <c r="F971" s="11" t="str">
        <f>IF('ACT Reading'!B971="","", IF(E971&lt;100, 100, IF(E971&gt;200, 200, E971)))</f>
        <v/>
      </c>
      <c r="G971" s="11" t="str">
        <f t="shared" si="30"/>
        <v/>
      </c>
      <c r="H971" s="11" t="str">
        <f>IF('ACT Reading'!B971="","", IF(G971&lt;100, 100, IF(G971&gt;300, 300, G971)))</f>
        <v/>
      </c>
      <c r="I971" s="11" t="str">
        <f>IF('ACT Reading'!B971="","",'SAT EBRW to CBEST R'!$A$2+'SAT EBRW to CBEST R'!$B$2*D971)</f>
        <v/>
      </c>
      <c r="J971" s="11" t="str">
        <f>IF('ACT Reading'!B971="","", IF(I971&lt;20, 20, IF(I971&gt;80, 80, I971)))</f>
        <v/>
      </c>
    </row>
    <row r="972" spans="1:10" x14ac:dyDescent="0.25">
      <c r="A972" s="11">
        <v>971</v>
      </c>
      <c r="B972" s="30"/>
      <c r="C972" s="25" t="str">
        <f t="shared" si="31"/>
        <v/>
      </c>
      <c r="D972" s="11" t="str">
        <f>IF('ACT Reading'!C972="","",IF('ACT Reading'!C972&lt;'ACT E+R to SAT EBRW'!$A$2,'ACT E+R to SAT EBRW'!$B$2,IF('ACT Reading'!C972&gt;'ACT E+R to SAT EBRW'!A$72,'ACT E+R to SAT EBRW'!B$72,VLOOKUP(C972,'ACT E+R to SAT EBRW'!A:B,2,FALSE))))</f>
        <v/>
      </c>
      <c r="E972" s="11" t="str">
        <f>IF('ACT Reading'!B972="","",interceptACTRtoPCR5712_5713+slopeACTRtoPCR5712_5713*B972)</f>
        <v/>
      </c>
      <c r="F972" s="11" t="str">
        <f>IF('ACT Reading'!B972="","", IF(E972&lt;100, 100, IF(E972&gt;200, 200, E972)))</f>
        <v/>
      </c>
      <c r="G972" s="11" t="str">
        <f t="shared" si="30"/>
        <v/>
      </c>
      <c r="H972" s="11" t="str">
        <f>IF('ACT Reading'!B972="","", IF(G972&lt;100, 100, IF(G972&gt;300, 300, G972)))</f>
        <v/>
      </c>
      <c r="I972" s="11" t="str">
        <f>IF('ACT Reading'!B972="","",'SAT EBRW to CBEST R'!$A$2+'SAT EBRW to CBEST R'!$B$2*D972)</f>
        <v/>
      </c>
      <c r="J972" s="11" t="str">
        <f>IF('ACT Reading'!B972="","", IF(I972&lt;20, 20, IF(I972&gt;80, 80, I972)))</f>
        <v/>
      </c>
    </row>
    <row r="973" spans="1:10" x14ac:dyDescent="0.25">
      <c r="A973" s="11">
        <v>972</v>
      </c>
      <c r="B973" s="30"/>
      <c r="C973" s="25" t="str">
        <f t="shared" si="31"/>
        <v/>
      </c>
      <c r="D973" s="11" t="str">
        <f>IF('ACT Reading'!C973="","",IF('ACT Reading'!C973&lt;'ACT E+R to SAT EBRW'!$A$2,'ACT E+R to SAT EBRW'!$B$2,IF('ACT Reading'!C973&gt;'ACT E+R to SAT EBRW'!A$72,'ACT E+R to SAT EBRW'!B$72,VLOOKUP(C973,'ACT E+R to SAT EBRW'!A:B,2,FALSE))))</f>
        <v/>
      </c>
      <c r="E973" s="11" t="str">
        <f>IF('ACT Reading'!B973="","",interceptACTRtoPCR5712_5713+slopeACTRtoPCR5712_5713*B973)</f>
        <v/>
      </c>
      <c r="F973" s="11" t="str">
        <f>IF('ACT Reading'!B973="","", IF(E973&lt;100, 100, IF(E973&gt;200, 200, E973)))</f>
        <v/>
      </c>
      <c r="G973" s="11" t="str">
        <f t="shared" si="30"/>
        <v/>
      </c>
      <c r="H973" s="11" t="str">
        <f>IF('ACT Reading'!B973="","", IF(G973&lt;100, 100, IF(G973&gt;300, 300, G973)))</f>
        <v/>
      </c>
      <c r="I973" s="11" t="str">
        <f>IF('ACT Reading'!B973="","",'SAT EBRW to CBEST R'!$A$2+'SAT EBRW to CBEST R'!$B$2*D973)</f>
        <v/>
      </c>
      <c r="J973" s="11" t="str">
        <f>IF('ACT Reading'!B973="","", IF(I973&lt;20, 20, IF(I973&gt;80, 80, I973)))</f>
        <v/>
      </c>
    </row>
    <row r="974" spans="1:10" x14ac:dyDescent="0.25">
      <c r="A974" s="11">
        <v>973</v>
      </c>
      <c r="B974" s="30"/>
      <c r="C974" s="25" t="str">
        <f t="shared" si="31"/>
        <v/>
      </c>
      <c r="D974" s="11" t="str">
        <f>IF('ACT Reading'!C974="","",IF('ACT Reading'!C974&lt;'ACT E+R to SAT EBRW'!$A$2,'ACT E+R to SAT EBRW'!$B$2,IF('ACT Reading'!C974&gt;'ACT E+R to SAT EBRW'!A$72,'ACT E+R to SAT EBRW'!B$72,VLOOKUP(C974,'ACT E+R to SAT EBRW'!A:B,2,FALSE))))</f>
        <v/>
      </c>
      <c r="E974" s="11" t="str">
        <f>IF('ACT Reading'!B974="","",interceptACTRtoPCR5712_5713+slopeACTRtoPCR5712_5713*B974)</f>
        <v/>
      </c>
      <c r="F974" s="11" t="str">
        <f>IF('ACT Reading'!B974="","", IF(E974&lt;100, 100, IF(E974&gt;200, 200, E974)))</f>
        <v/>
      </c>
      <c r="G974" s="11" t="str">
        <f t="shared" si="30"/>
        <v/>
      </c>
      <c r="H974" s="11" t="str">
        <f>IF('ACT Reading'!B974="","", IF(G974&lt;100, 100, IF(G974&gt;300, 300, G974)))</f>
        <v/>
      </c>
      <c r="I974" s="11" t="str">
        <f>IF('ACT Reading'!B974="","",'SAT EBRW to CBEST R'!$A$2+'SAT EBRW to CBEST R'!$B$2*D974)</f>
        <v/>
      </c>
      <c r="J974" s="11" t="str">
        <f>IF('ACT Reading'!B974="","", IF(I974&lt;20, 20, IF(I974&gt;80, 80, I974)))</f>
        <v/>
      </c>
    </row>
    <row r="975" spans="1:10" x14ac:dyDescent="0.25">
      <c r="A975" s="11">
        <v>974</v>
      </c>
      <c r="B975" s="30"/>
      <c r="C975" s="25" t="str">
        <f t="shared" si="31"/>
        <v/>
      </c>
      <c r="D975" s="11" t="str">
        <f>IF('ACT Reading'!C975="","",IF('ACT Reading'!C975&lt;'ACT E+R to SAT EBRW'!$A$2,'ACT E+R to SAT EBRW'!$B$2,IF('ACT Reading'!C975&gt;'ACT E+R to SAT EBRW'!A$72,'ACT E+R to SAT EBRW'!B$72,VLOOKUP(C975,'ACT E+R to SAT EBRW'!A:B,2,FALSE))))</f>
        <v/>
      </c>
      <c r="E975" s="11" t="str">
        <f>IF('ACT Reading'!B975="","",interceptACTRtoPCR5712_5713+slopeACTRtoPCR5712_5713*B975)</f>
        <v/>
      </c>
      <c r="F975" s="11" t="str">
        <f>IF('ACT Reading'!B975="","", IF(E975&lt;100, 100, IF(E975&gt;200, 200, E975)))</f>
        <v/>
      </c>
      <c r="G975" s="11" t="str">
        <f t="shared" si="30"/>
        <v/>
      </c>
      <c r="H975" s="11" t="str">
        <f>IF('ACT Reading'!B975="","", IF(G975&lt;100, 100, IF(G975&gt;300, 300, G975)))</f>
        <v/>
      </c>
      <c r="I975" s="11" t="str">
        <f>IF('ACT Reading'!B975="","",'SAT EBRW to CBEST R'!$A$2+'SAT EBRW to CBEST R'!$B$2*D975)</f>
        <v/>
      </c>
      <c r="J975" s="11" t="str">
        <f>IF('ACT Reading'!B975="","", IF(I975&lt;20, 20, IF(I975&gt;80, 80, I975)))</f>
        <v/>
      </c>
    </row>
    <row r="976" spans="1:10" x14ac:dyDescent="0.25">
      <c r="A976" s="11">
        <v>975</v>
      </c>
      <c r="B976" s="30"/>
      <c r="C976" s="25" t="str">
        <f t="shared" si="31"/>
        <v/>
      </c>
      <c r="D976" s="11" t="str">
        <f>IF('ACT Reading'!C976="","",IF('ACT Reading'!C976&lt;'ACT E+R to SAT EBRW'!$A$2,'ACT E+R to SAT EBRW'!$B$2,IF('ACT Reading'!C976&gt;'ACT E+R to SAT EBRW'!A$72,'ACT E+R to SAT EBRW'!B$72,VLOOKUP(C976,'ACT E+R to SAT EBRW'!A:B,2,FALSE))))</f>
        <v/>
      </c>
      <c r="E976" s="11" t="str">
        <f>IF('ACT Reading'!B976="","",interceptACTRtoPCR5712_5713+slopeACTRtoPCR5712_5713*B976)</f>
        <v/>
      </c>
      <c r="F976" s="11" t="str">
        <f>IF('ACT Reading'!B976="","", IF(E976&lt;100, 100, IF(E976&gt;200, 200, E976)))</f>
        <v/>
      </c>
      <c r="G976" s="11" t="str">
        <f t="shared" si="30"/>
        <v/>
      </c>
      <c r="H976" s="11" t="str">
        <f>IF('ACT Reading'!B976="","", IF(G976&lt;100, 100, IF(G976&gt;300, 300, G976)))</f>
        <v/>
      </c>
      <c r="I976" s="11" t="str">
        <f>IF('ACT Reading'!B976="","",'SAT EBRW to CBEST R'!$A$2+'SAT EBRW to CBEST R'!$B$2*D976)</f>
        <v/>
      </c>
      <c r="J976" s="11" t="str">
        <f>IF('ACT Reading'!B976="","", IF(I976&lt;20, 20, IF(I976&gt;80, 80, I976)))</f>
        <v/>
      </c>
    </row>
    <row r="977" spans="1:10" x14ac:dyDescent="0.25">
      <c r="A977" s="11">
        <v>976</v>
      </c>
      <c r="B977" s="30"/>
      <c r="C977" s="25" t="str">
        <f t="shared" si="31"/>
        <v/>
      </c>
      <c r="D977" s="11" t="str">
        <f>IF('ACT Reading'!C977="","",IF('ACT Reading'!C977&lt;'ACT E+R to SAT EBRW'!$A$2,'ACT E+R to SAT EBRW'!$B$2,IF('ACT Reading'!C977&gt;'ACT E+R to SAT EBRW'!A$72,'ACT E+R to SAT EBRW'!B$72,VLOOKUP(C977,'ACT E+R to SAT EBRW'!A:B,2,FALSE))))</f>
        <v/>
      </c>
      <c r="E977" s="11" t="str">
        <f>IF('ACT Reading'!B977="","",interceptACTRtoPCR5712_5713+slopeACTRtoPCR5712_5713*B977)</f>
        <v/>
      </c>
      <c r="F977" s="11" t="str">
        <f>IF('ACT Reading'!B977="","", IF(E977&lt;100, 100, IF(E977&gt;200, 200, E977)))</f>
        <v/>
      </c>
      <c r="G977" s="11" t="str">
        <f t="shared" si="30"/>
        <v/>
      </c>
      <c r="H977" s="11" t="str">
        <f>IF('ACT Reading'!B977="","", IF(G977&lt;100, 100, IF(G977&gt;300, 300, G977)))</f>
        <v/>
      </c>
      <c r="I977" s="11" t="str">
        <f>IF('ACT Reading'!B977="","",'SAT EBRW to CBEST R'!$A$2+'SAT EBRW to CBEST R'!$B$2*D977)</f>
        <v/>
      </c>
      <c r="J977" s="11" t="str">
        <f>IF('ACT Reading'!B977="","", IF(I977&lt;20, 20, IF(I977&gt;80, 80, I977)))</f>
        <v/>
      </c>
    </row>
    <row r="978" spans="1:10" x14ac:dyDescent="0.25">
      <c r="A978" s="11">
        <v>977</v>
      </c>
      <c r="B978" s="30"/>
      <c r="C978" s="25" t="str">
        <f t="shared" si="31"/>
        <v/>
      </c>
      <c r="D978" s="11" t="str">
        <f>IF('ACT Reading'!C978="","",IF('ACT Reading'!C978&lt;'ACT E+R to SAT EBRW'!$A$2,'ACT E+R to SAT EBRW'!$B$2,IF('ACT Reading'!C978&gt;'ACT E+R to SAT EBRW'!A$72,'ACT E+R to SAT EBRW'!B$72,VLOOKUP(C978,'ACT E+R to SAT EBRW'!A:B,2,FALSE))))</f>
        <v/>
      </c>
      <c r="E978" s="11" t="str">
        <f>IF('ACT Reading'!B978="","",interceptACTRtoPCR5712_5713+slopeACTRtoPCR5712_5713*B978)</f>
        <v/>
      </c>
      <c r="F978" s="11" t="str">
        <f>IF('ACT Reading'!B978="","", IF(E978&lt;100, 100, IF(E978&gt;200, 200, E978)))</f>
        <v/>
      </c>
      <c r="G978" s="11" t="str">
        <f t="shared" si="30"/>
        <v/>
      </c>
      <c r="H978" s="11" t="str">
        <f>IF('ACT Reading'!B978="","", IF(G978&lt;100, 100, IF(G978&gt;300, 300, G978)))</f>
        <v/>
      </c>
      <c r="I978" s="11" t="str">
        <f>IF('ACT Reading'!B978="","",'SAT EBRW to CBEST R'!$A$2+'SAT EBRW to CBEST R'!$B$2*D978)</f>
        <v/>
      </c>
      <c r="J978" s="11" t="str">
        <f>IF('ACT Reading'!B978="","", IF(I978&lt;20, 20, IF(I978&gt;80, 80, I978)))</f>
        <v/>
      </c>
    </row>
    <row r="979" spans="1:10" x14ac:dyDescent="0.25">
      <c r="A979" s="11">
        <v>978</v>
      </c>
      <c r="B979" s="30"/>
      <c r="C979" s="25" t="str">
        <f t="shared" si="31"/>
        <v/>
      </c>
      <c r="D979" s="11" t="str">
        <f>IF('ACT Reading'!C979="","",IF('ACT Reading'!C979&lt;'ACT E+R to SAT EBRW'!$A$2,'ACT E+R to SAT EBRW'!$B$2,IF('ACT Reading'!C979&gt;'ACT E+R to SAT EBRW'!A$72,'ACT E+R to SAT EBRW'!B$72,VLOOKUP(C979,'ACT E+R to SAT EBRW'!A:B,2,FALSE))))</f>
        <v/>
      </c>
      <c r="E979" s="11" t="str">
        <f>IF('ACT Reading'!B979="","",interceptACTRtoPCR5712_5713+slopeACTRtoPCR5712_5713*B979)</f>
        <v/>
      </c>
      <c r="F979" s="11" t="str">
        <f>IF('ACT Reading'!B979="","", IF(E979&lt;100, 100, IF(E979&gt;200, 200, E979)))</f>
        <v/>
      </c>
      <c r="G979" s="11" t="str">
        <f t="shared" si="30"/>
        <v/>
      </c>
      <c r="H979" s="11" t="str">
        <f>IF('ACT Reading'!B979="","", IF(G979&lt;100, 100, IF(G979&gt;300, 300, G979)))</f>
        <v/>
      </c>
      <c r="I979" s="11" t="str">
        <f>IF('ACT Reading'!B979="","",'SAT EBRW to CBEST R'!$A$2+'SAT EBRW to CBEST R'!$B$2*D979)</f>
        <v/>
      </c>
      <c r="J979" s="11" t="str">
        <f>IF('ACT Reading'!B979="","", IF(I979&lt;20, 20, IF(I979&gt;80, 80, I979)))</f>
        <v/>
      </c>
    </row>
    <row r="980" spans="1:10" x14ac:dyDescent="0.25">
      <c r="A980" s="11">
        <v>979</v>
      </c>
      <c r="B980" s="30"/>
      <c r="C980" s="25" t="str">
        <f t="shared" si="31"/>
        <v/>
      </c>
      <c r="D980" s="11" t="str">
        <f>IF('ACT Reading'!C980="","",IF('ACT Reading'!C980&lt;'ACT E+R to SAT EBRW'!$A$2,'ACT E+R to SAT EBRW'!$B$2,IF('ACT Reading'!C980&gt;'ACT E+R to SAT EBRW'!A$72,'ACT E+R to SAT EBRW'!B$72,VLOOKUP(C980,'ACT E+R to SAT EBRW'!A:B,2,FALSE))))</f>
        <v/>
      </c>
      <c r="E980" s="11" t="str">
        <f>IF('ACT Reading'!B980="","",interceptACTRtoPCR5712_5713+slopeACTRtoPCR5712_5713*B980)</f>
        <v/>
      </c>
      <c r="F980" s="11" t="str">
        <f>IF('ACT Reading'!B980="","", IF(E980&lt;100, 100, IF(E980&gt;200, 200, E980)))</f>
        <v/>
      </c>
      <c r="G980" s="11" t="str">
        <f t="shared" si="30"/>
        <v/>
      </c>
      <c r="H980" s="11" t="str">
        <f>IF('ACT Reading'!B980="","", IF(G980&lt;100, 100, IF(G980&gt;300, 300, G980)))</f>
        <v/>
      </c>
      <c r="I980" s="11" t="str">
        <f>IF('ACT Reading'!B980="","",'SAT EBRW to CBEST R'!$A$2+'SAT EBRW to CBEST R'!$B$2*D980)</f>
        <v/>
      </c>
      <c r="J980" s="11" t="str">
        <f>IF('ACT Reading'!B980="","", IF(I980&lt;20, 20, IF(I980&gt;80, 80, I980)))</f>
        <v/>
      </c>
    </row>
    <row r="981" spans="1:10" x14ac:dyDescent="0.25">
      <c r="A981" s="11">
        <v>980</v>
      </c>
      <c r="B981" s="30"/>
      <c r="C981" s="25" t="str">
        <f t="shared" si="31"/>
        <v/>
      </c>
      <c r="D981" s="11" t="str">
        <f>IF('ACT Reading'!C981="","",IF('ACT Reading'!C981&lt;'ACT E+R to SAT EBRW'!$A$2,'ACT E+R to SAT EBRW'!$B$2,IF('ACT Reading'!C981&gt;'ACT E+R to SAT EBRW'!A$72,'ACT E+R to SAT EBRW'!B$72,VLOOKUP(C981,'ACT E+R to SAT EBRW'!A:B,2,FALSE))))</f>
        <v/>
      </c>
      <c r="E981" s="11" t="str">
        <f>IF('ACT Reading'!B981="","",interceptACTRtoPCR5712_5713+slopeACTRtoPCR5712_5713*B981)</f>
        <v/>
      </c>
      <c r="F981" s="11" t="str">
        <f>IF('ACT Reading'!B981="","", IF(E981&lt;100, 100, IF(E981&gt;200, 200, E981)))</f>
        <v/>
      </c>
      <c r="G981" s="11" t="str">
        <f t="shared" si="30"/>
        <v/>
      </c>
      <c r="H981" s="11" t="str">
        <f>IF('ACT Reading'!B981="","", IF(G981&lt;100, 100, IF(G981&gt;300, 300, G981)))</f>
        <v/>
      </c>
      <c r="I981" s="11" t="str">
        <f>IF('ACT Reading'!B981="","",'SAT EBRW to CBEST R'!$A$2+'SAT EBRW to CBEST R'!$B$2*D981)</f>
        <v/>
      </c>
      <c r="J981" s="11" t="str">
        <f>IF('ACT Reading'!B981="","", IF(I981&lt;20, 20, IF(I981&gt;80, 80, I981)))</f>
        <v/>
      </c>
    </row>
    <row r="982" spans="1:10" x14ac:dyDescent="0.25">
      <c r="A982" s="11">
        <v>981</v>
      </c>
      <c r="B982" s="30"/>
      <c r="C982" s="25" t="str">
        <f t="shared" si="31"/>
        <v/>
      </c>
      <c r="D982" s="11" t="str">
        <f>IF('ACT Reading'!C982="","",IF('ACT Reading'!C982&lt;'ACT E+R to SAT EBRW'!$A$2,'ACT E+R to SAT EBRW'!$B$2,IF('ACT Reading'!C982&gt;'ACT E+R to SAT EBRW'!A$72,'ACT E+R to SAT EBRW'!B$72,VLOOKUP(C982,'ACT E+R to SAT EBRW'!A:B,2,FALSE))))</f>
        <v/>
      </c>
      <c r="E982" s="11" t="str">
        <f>IF('ACT Reading'!B982="","",interceptACTRtoPCR5712_5713+slopeACTRtoPCR5712_5713*B982)</f>
        <v/>
      </c>
      <c r="F982" s="11" t="str">
        <f>IF('ACT Reading'!B982="","", IF(E982&lt;100, 100, IF(E982&gt;200, 200, E982)))</f>
        <v/>
      </c>
      <c r="G982" s="11" t="str">
        <f t="shared" si="30"/>
        <v/>
      </c>
      <c r="H982" s="11" t="str">
        <f>IF('ACT Reading'!B982="","", IF(G982&lt;100, 100, IF(G982&gt;300, 300, G982)))</f>
        <v/>
      </c>
      <c r="I982" s="11" t="str">
        <f>IF('ACT Reading'!B982="","",'SAT EBRW to CBEST R'!$A$2+'SAT EBRW to CBEST R'!$B$2*D982)</f>
        <v/>
      </c>
      <c r="J982" s="11" t="str">
        <f>IF('ACT Reading'!B982="","", IF(I982&lt;20, 20, IF(I982&gt;80, 80, I982)))</f>
        <v/>
      </c>
    </row>
    <row r="983" spans="1:10" x14ac:dyDescent="0.25">
      <c r="A983" s="11">
        <v>982</v>
      </c>
      <c r="B983" s="30"/>
      <c r="C983" s="25" t="str">
        <f t="shared" si="31"/>
        <v/>
      </c>
      <c r="D983" s="11" t="str">
        <f>IF('ACT Reading'!C983="","",IF('ACT Reading'!C983&lt;'ACT E+R to SAT EBRW'!$A$2,'ACT E+R to SAT EBRW'!$B$2,IF('ACT Reading'!C983&gt;'ACT E+R to SAT EBRW'!A$72,'ACT E+R to SAT EBRW'!B$72,VLOOKUP(C983,'ACT E+R to SAT EBRW'!A:B,2,FALSE))))</f>
        <v/>
      </c>
      <c r="E983" s="11" t="str">
        <f>IF('ACT Reading'!B983="","",interceptACTRtoPCR5712_5713+slopeACTRtoPCR5712_5713*B983)</f>
        <v/>
      </c>
      <c r="F983" s="11" t="str">
        <f>IF('ACT Reading'!B983="","", IF(E983&lt;100, 100, IF(E983&gt;200, 200, E983)))</f>
        <v/>
      </c>
      <c r="G983" s="11" t="str">
        <f t="shared" si="30"/>
        <v/>
      </c>
      <c r="H983" s="11" t="str">
        <f>IF('ACT Reading'!B983="","", IF(G983&lt;100, 100, IF(G983&gt;300, 300, G983)))</f>
        <v/>
      </c>
      <c r="I983" s="11" t="str">
        <f>IF('ACT Reading'!B983="","",'SAT EBRW to CBEST R'!$A$2+'SAT EBRW to CBEST R'!$B$2*D983)</f>
        <v/>
      </c>
      <c r="J983" s="11" t="str">
        <f>IF('ACT Reading'!B983="","", IF(I983&lt;20, 20, IF(I983&gt;80, 80, I983)))</f>
        <v/>
      </c>
    </row>
    <row r="984" spans="1:10" x14ac:dyDescent="0.25">
      <c r="A984" s="11">
        <v>983</v>
      </c>
      <c r="B984" s="30"/>
      <c r="C984" s="25" t="str">
        <f t="shared" si="31"/>
        <v/>
      </c>
      <c r="D984" s="11" t="str">
        <f>IF('ACT Reading'!C984="","",IF('ACT Reading'!C984&lt;'ACT E+R to SAT EBRW'!$A$2,'ACT E+R to SAT EBRW'!$B$2,IF('ACT Reading'!C984&gt;'ACT E+R to SAT EBRW'!A$72,'ACT E+R to SAT EBRW'!B$72,VLOOKUP(C984,'ACT E+R to SAT EBRW'!A:B,2,FALSE))))</f>
        <v/>
      </c>
      <c r="E984" s="11" t="str">
        <f>IF('ACT Reading'!B984="","",interceptACTRtoPCR5712_5713+slopeACTRtoPCR5712_5713*B984)</f>
        <v/>
      </c>
      <c r="F984" s="11" t="str">
        <f>IF('ACT Reading'!B984="","", IF(E984&lt;100, 100, IF(E984&gt;200, 200, E984)))</f>
        <v/>
      </c>
      <c r="G984" s="11" t="str">
        <f t="shared" si="30"/>
        <v/>
      </c>
      <c r="H984" s="11" t="str">
        <f>IF('ACT Reading'!B984="","", IF(G984&lt;100, 100, IF(G984&gt;300, 300, G984)))</f>
        <v/>
      </c>
      <c r="I984" s="11" t="str">
        <f>IF('ACT Reading'!B984="","",'SAT EBRW to CBEST R'!$A$2+'SAT EBRW to CBEST R'!$B$2*D984)</f>
        <v/>
      </c>
      <c r="J984" s="11" t="str">
        <f>IF('ACT Reading'!B984="","", IF(I984&lt;20, 20, IF(I984&gt;80, 80, I984)))</f>
        <v/>
      </c>
    </row>
    <row r="985" spans="1:10" x14ac:dyDescent="0.25">
      <c r="A985" s="11">
        <v>984</v>
      </c>
      <c r="B985" s="30"/>
      <c r="C985" s="25" t="str">
        <f t="shared" si="31"/>
        <v/>
      </c>
      <c r="D985" s="11" t="str">
        <f>IF('ACT Reading'!C985="","",IF('ACT Reading'!C985&lt;'ACT E+R to SAT EBRW'!$A$2,'ACT E+R to SAT EBRW'!$B$2,IF('ACT Reading'!C985&gt;'ACT E+R to SAT EBRW'!A$72,'ACT E+R to SAT EBRW'!B$72,VLOOKUP(C985,'ACT E+R to SAT EBRW'!A:B,2,FALSE))))</f>
        <v/>
      </c>
      <c r="E985" s="11" t="str">
        <f>IF('ACT Reading'!B985="","",interceptACTRtoPCR5712_5713+slopeACTRtoPCR5712_5713*B985)</f>
        <v/>
      </c>
      <c r="F985" s="11" t="str">
        <f>IF('ACT Reading'!B985="","", IF(E985&lt;100, 100, IF(E985&gt;200, 200, E985)))</f>
        <v/>
      </c>
      <c r="G985" s="11" t="str">
        <f t="shared" si="30"/>
        <v/>
      </c>
      <c r="H985" s="11" t="str">
        <f>IF('ACT Reading'!B985="","", IF(G985&lt;100, 100, IF(G985&gt;300, 300, G985)))</f>
        <v/>
      </c>
      <c r="I985" s="11" t="str">
        <f>IF('ACT Reading'!B985="","",'SAT EBRW to CBEST R'!$A$2+'SAT EBRW to CBEST R'!$B$2*D985)</f>
        <v/>
      </c>
      <c r="J985" s="11" t="str">
        <f>IF('ACT Reading'!B985="","", IF(I985&lt;20, 20, IF(I985&gt;80, 80, I985)))</f>
        <v/>
      </c>
    </row>
    <row r="986" spans="1:10" x14ac:dyDescent="0.25">
      <c r="A986" s="11">
        <v>985</v>
      </c>
      <c r="B986" s="30"/>
      <c r="C986" s="25" t="str">
        <f t="shared" si="31"/>
        <v/>
      </c>
      <c r="D986" s="11" t="str">
        <f>IF('ACT Reading'!C986="","",IF('ACT Reading'!C986&lt;'ACT E+R to SAT EBRW'!$A$2,'ACT E+R to SAT EBRW'!$B$2,IF('ACT Reading'!C986&gt;'ACT E+R to SAT EBRW'!A$72,'ACT E+R to SAT EBRW'!B$72,VLOOKUP(C986,'ACT E+R to SAT EBRW'!A:B,2,FALSE))))</f>
        <v/>
      </c>
      <c r="E986" s="11" t="str">
        <f>IF('ACT Reading'!B986="","",interceptACTRtoPCR5712_5713+slopeACTRtoPCR5712_5713*B986)</f>
        <v/>
      </c>
      <c r="F986" s="11" t="str">
        <f>IF('ACT Reading'!B986="","", IF(E986&lt;100, 100, IF(E986&gt;200, 200, E986)))</f>
        <v/>
      </c>
      <c r="G986" s="11" t="str">
        <f t="shared" si="30"/>
        <v/>
      </c>
      <c r="H986" s="11" t="str">
        <f>IF('ACT Reading'!B986="","", IF(G986&lt;100, 100, IF(G986&gt;300, 300, G986)))</f>
        <v/>
      </c>
      <c r="I986" s="11" t="str">
        <f>IF('ACT Reading'!B986="","",'SAT EBRW to CBEST R'!$A$2+'SAT EBRW to CBEST R'!$B$2*D986)</f>
        <v/>
      </c>
      <c r="J986" s="11" t="str">
        <f>IF('ACT Reading'!B986="","", IF(I986&lt;20, 20, IF(I986&gt;80, 80, I986)))</f>
        <v/>
      </c>
    </row>
    <row r="987" spans="1:10" x14ac:dyDescent="0.25">
      <c r="A987" s="11">
        <v>986</v>
      </c>
      <c r="B987" s="30"/>
      <c r="C987" s="25" t="str">
        <f t="shared" si="31"/>
        <v/>
      </c>
      <c r="D987" s="11" t="str">
        <f>IF('ACT Reading'!C987="","",IF('ACT Reading'!C987&lt;'ACT E+R to SAT EBRW'!$A$2,'ACT E+R to SAT EBRW'!$B$2,IF('ACT Reading'!C987&gt;'ACT E+R to SAT EBRW'!A$72,'ACT E+R to SAT EBRW'!B$72,VLOOKUP(C987,'ACT E+R to SAT EBRW'!A:B,2,FALSE))))</f>
        <v/>
      </c>
      <c r="E987" s="11" t="str">
        <f>IF('ACT Reading'!B987="","",interceptACTRtoPCR5712_5713+slopeACTRtoPCR5712_5713*B987)</f>
        <v/>
      </c>
      <c r="F987" s="11" t="str">
        <f>IF('ACT Reading'!B987="","", IF(E987&lt;100, 100, IF(E987&gt;200, 200, E987)))</f>
        <v/>
      </c>
      <c r="G987" s="11" t="str">
        <f t="shared" si="30"/>
        <v/>
      </c>
      <c r="H987" s="11" t="str">
        <f>IF('ACT Reading'!B987="","", IF(G987&lt;100, 100, IF(G987&gt;300, 300, G987)))</f>
        <v/>
      </c>
      <c r="I987" s="11" t="str">
        <f>IF('ACT Reading'!B987="","",'SAT EBRW to CBEST R'!$A$2+'SAT EBRW to CBEST R'!$B$2*D987)</f>
        <v/>
      </c>
      <c r="J987" s="11" t="str">
        <f>IF('ACT Reading'!B987="","", IF(I987&lt;20, 20, IF(I987&gt;80, 80, I987)))</f>
        <v/>
      </c>
    </row>
    <row r="988" spans="1:10" x14ac:dyDescent="0.25">
      <c r="A988" s="11">
        <v>987</v>
      </c>
      <c r="B988" s="30"/>
      <c r="C988" s="25" t="str">
        <f t="shared" si="31"/>
        <v/>
      </c>
      <c r="D988" s="11" t="str">
        <f>IF('ACT Reading'!C988="","",IF('ACT Reading'!C988&lt;'ACT E+R to SAT EBRW'!$A$2,'ACT E+R to SAT EBRW'!$B$2,IF('ACT Reading'!C988&gt;'ACT E+R to SAT EBRW'!A$72,'ACT E+R to SAT EBRW'!B$72,VLOOKUP(C988,'ACT E+R to SAT EBRW'!A:B,2,FALSE))))</f>
        <v/>
      </c>
      <c r="E988" s="11" t="str">
        <f>IF('ACT Reading'!B988="","",interceptACTRtoPCR5712_5713+slopeACTRtoPCR5712_5713*B988)</f>
        <v/>
      </c>
      <c r="F988" s="11" t="str">
        <f>IF('ACT Reading'!B988="","", IF(E988&lt;100, 100, IF(E988&gt;200, 200, E988)))</f>
        <v/>
      </c>
      <c r="G988" s="11" t="str">
        <f t="shared" si="30"/>
        <v/>
      </c>
      <c r="H988" s="11" t="str">
        <f>IF('ACT Reading'!B988="","", IF(G988&lt;100, 100, IF(G988&gt;300, 300, G988)))</f>
        <v/>
      </c>
      <c r="I988" s="11" t="str">
        <f>IF('ACT Reading'!B988="","",'SAT EBRW to CBEST R'!$A$2+'SAT EBRW to CBEST R'!$B$2*D988)</f>
        <v/>
      </c>
      <c r="J988" s="11" t="str">
        <f>IF('ACT Reading'!B988="","", IF(I988&lt;20, 20, IF(I988&gt;80, 80, I988)))</f>
        <v/>
      </c>
    </row>
    <row r="989" spans="1:10" x14ac:dyDescent="0.25">
      <c r="A989" s="11">
        <v>988</v>
      </c>
      <c r="B989" s="30"/>
      <c r="C989" s="25" t="str">
        <f t="shared" si="31"/>
        <v/>
      </c>
      <c r="D989" s="11" t="str">
        <f>IF('ACT Reading'!C989="","",IF('ACT Reading'!C989&lt;'ACT E+R to SAT EBRW'!$A$2,'ACT E+R to SAT EBRW'!$B$2,IF('ACT Reading'!C989&gt;'ACT E+R to SAT EBRW'!A$72,'ACT E+R to SAT EBRW'!B$72,VLOOKUP(C989,'ACT E+R to SAT EBRW'!A:B,2,FALSE))))</f>
        <v/>
      </c>
      <c r="E989" s="11" t="str">
        <f>IF('ACT Reading'!B989="","",interceptACTRtoPCR5712_5713+slopeACTRtoPCR5712_5713*B989)</f>
        <v/>
      </c>
      <c r="F989" s="11" t="str">
        <f>IF('ACT Reading'!B989="","", IF(E989&lt;100, 100, IF(E989&gt;200, 200, E989)))</f>
        <v/>
      </c>
      <c r="G989" s="11" t="str">
        <f t="shared" si="30"/>
        <v/>
      </c>
      <c r="H989" s="11" t="str">
        <f>IF('ACT Reading'!B989="","", IF(G989&lt;100, 100, IF(G989&gt;300, 300, G989)))</f>
        <v/>
      </c>
      <c r="I989" s="11" t="str">
        <f>IF('ACT Reading'!B989="","",'SAT EBRW to CBEST R'!$A$2+'SAT EBRW to CBEST R'!$B$2*D989)</f>
        <v/>
      </c>
      <c r="J989" s="11" t="str">
        <f>IF('ACT Reading'!B989="","", IF(I989&lt;20, 20, IF(I989&gt;80, 80, I989)))</f>
        <v/>
      </c>
    </row>
    <row r="990" spans="1:10" x14ac:dyDescent="0.25">
      <c r="A990" s="11">
        <v>989</v>
      </c>
      <c r="B990" s="30"/>
      <c r="C990" s="25" t="str">
        <f t="shared" si="31"/>
        <v/>
      </c>
      <c r="D990" s="11" t="str">
        <f>IF('ACT Reading'!C990="","",IF('ACT Reading'!C990&lt;'ACT E+R to SAT EBRW'!$A$2,'ACT E+R to SAT EBRW'!$B$2,IF('ACT Reading'!C990&gt;'ACT E+R to SAT EBRW'!A$72,'ACT E+R to SAT EBRW'!B$72,VLOOKUP(C990,'ACT E+R to SAT EBRW'!A:B,2,FALSE))))</f>
        <v/>
      </c>
      <c r="E990" s="11" t="str">
        <f>IF('ACT Reading'!B990="","",interceptACTRtoPCR5712_5713+slopeACTRtoPCR5712_5713*B990)</f>
        <v/>
      </c>
      <c r="F990" s="11" t="str">
        <f>IF('ACT Reading'!B990="","", IF(E990&lt;100, 100, IF(E990&gt;200, 200, E990)))</f>
        <v/>
      </c>
      <c r="G990" s="11" t="str">
        <f t="shared" si="30"/>
        <v/>
      </c>
      <c r="H990" s="11" t="str">
        <f>IF('ACT Reading'!B990="","", IF(G990&lt;100, 100, IF(G990&gt;300, 300, G990)))</f>
        <v/>
      </c>
      <c r="I990" s="11" t="str">
        <f>IF('ACT Reading'!B990="","",'SAT EBRW to CBEST R'!$A$2+'SAT EBRW to CBEST R'!$B$2*D990)</f>
        <v/>
      </c>
      <c r="J990" s="11" t="str">
        <f>IF('ACT Reading'!B990="","", IF(I990&lt;20, 20, IF(I990&gt;80, 80, I990)))</f>
        <v/>
      </c>
    </row>
    <row r="991" spans="1:10" x14ac:dyDescent="0.25">
      <c r="A991" s="11">
        <v>990</v>
      </c>
      <c r="B991" s="30"/>
      <c r="C991" s="25" t="str">
        <f t="shared" si="31"/>
        <v/>
      </c>
      <c r="D991" s="11" t="str">
        <f>IF('ACT Reading'!C991="","",IF('ACT Reading'!C991&lt;'ACT E+R to SAT EBRW'!$A$2,'ACT E+R to SAT EBRW'!$B$2,IF('ACT Reading'!C991&gt;'ACT E+R to SAT EBRW'!A$72,'ACT E+R to SAT EBRW'!B$72,VLOOKUP(C991,'ACT E+R to SAT EBRW'!A:B,2,FALSE))))</f>
        <v/>
      </c>
      <c r="E991" s="11" t="str">
        <f>IF('ACT Reading'!B991="","",interceptACTRtoPCR5712_5713+slopeACTRtoPCR5712_5713*B991)</f>
        <v/>
      </c>
      <c r="F991" s="11" t="str">
        <f>IF('ACT Reading'!B991="","", IF(E991&lt;100, 100, IF(E991&gt;200, 200, E991)))</f>
        <v/>
      </c>
      <c r="G991" s="11" t="str">
        <f t="shared" si="30"/>
        <v/>
      </c>
      <c r="H991" s="11" t="str">
        <f>IF('ACT Reading'!B991="","", IF(G991&lt;100, 100, IF(G991&gt;300, 300, G991)))</f>
        <v/>
      </c>
      <c r="I991" s="11" t="str">
        <f>IF('ACT Reading'!B991="","",'SAT EBRW to CBEST R'!$A$2+'SAT EBRW to CBEST R'!$B$2*D991)</f>
        <v/>
      </c>
      <c r="J991" s="11" t="str">
        <f>IF('ACT Reading'!B991="","", IF(I991&lt;20, 20, IF(I991&gt;80, 80, I991)))</f>
        <v/>
      </c>
    </row>
    <row r="992" spans="1:10" x14ac:dyDescent="0.25">
      <c r="A992" s="11">
        <v>991</v>
      </c>
      <c r="B992" s="30"/>
      <c r="C992" s="25" t="str">
        <f t="shared" si="31"/>
        <v/>
      </c>
      <c r="D992" s="11" t="str">
        <f>IF('ACT Reading'!C992="","",IF('ACT Reading'!C992&lt;'ACT E+R to SAT EBRW'!$A$2,'ACT E+R to SAT EBRW'!$B$2,IF('ACT Reading'!C992&gt;'ACT E+R to SAT EBRW'!A$72,'ACT E+R to SAT EBRW'!B$72,VLOOKUP(C992,'ACT E+R to SAT EBRW'!A:B,2,FALSE))))</f>
        <v/>
      </c>
      <c r="E992" s="11" t="str">
        <f>IF('ACT Reading'!B992="","",interceptACTRtoPCR5712_5713+slopeACTRtoPCR5712_5713*B992)</f>
        <v/>
      </c>
      <c r="F992" s="11" t="str">
        <f>IF('ACT Reading'!B992="","", IF(E992&lt;100, 100, IF(E992&gt;200, 200, E992)))</f>
        <v/>
      </c>
      <c r="G992" s="11" t="str">
        <f t="shared" si="30"/>
        <v/>
      </c>
      <c r="H992" s="11" t="str">
        <f>IF('ACT Reading'!B992="","", IF(G992&lt;100, 100, IF(G992&gt;300, 300, G992)))</f>
        <v/>
      </c>
      <c r="I992" s="11" t="str">
        <f>IF('ACT Reading'!B992="","",'SAT EBRW to CBEST R'!$A$2+'SAT EBRW to CBEST R'!$B$2*D992)</f>
        <v/>
      </c>
      <c r="J992" s="11" t="str">
        <f>IF('ACT Reading'!B992="","", IF(I992&lt;20, 20, IF(I992&gt;80, 80, I992)))</f>
        <v/>
      </c>
    </row>
    <row r="993" spans="1:10" x14ac:dyDescent="0.25">
      <c r="A993" s="11">
        <v>992</v>
      </c>
      <c r="B993" s="30"/>
      <c r="C993" s="25" t="str">
        <f t="shared" si="31"/>
        <v/>
      </c>
      <c r="D993" s="11" t="str">
        <f>IF('ACT Reading'!C993="","",IF('ACT Reading'!C993&lt;'ACT E+R to SAT EBRW'!$A$2,'ACT E+R to SAT EBRW'!$B$2,IF('ACT Reading'!C993&gt;'ACT E+R to SAT EBRW'!A$72,'ACT E+R to SAT EBRW'!B$72,VLOOKUP(C993,'ACT E+R to SAT EBRW'!A:B,2,FALSE))))</f>
        <v/>
      </c>
      <c r="E993" s="11" t="str">
        <f>IF('ACT Reading'!B993="","",interceptACTRtoPCR5712_5713+slopeACTRtoPCR5712_5713*B993)</f>
        <v/>
      </c>
      <c r="F993" s="11" t="str">
        <f>IF('ACT Reading'!B993="","", IF(E993&lt;100, 100, IF(E993&gt;200, 200, E993)))</f>
        <v/>
      </c>
      <c r="G993" s="11" t="str">
        <f t="shared" si="30"/>
        <v/>
      </c>
      <c r="H993" s="11" t="str">
        <f>IF('ACT Reading'!B993="","", IF(G993&lt;100, 100, IF(G993&gt;300, 300, G993)))</f>
        <v/>
      </c>
      <c r="I993" s="11" t="str">
        <f>IF('ACT Reading'!B993="","",'SAT EBRW to CBEST R'!$A$2+'SAT EBRW to CBEST R'!$B$2*D993)</f>
        <v/>
      </c>
      <c r="J993" s="11" t="str">
        <f>IF('ACT Reading'!B993="","", IF(I993&lt;20, 20, IF(I993&gt;80, 80, I993)))</f>
        <v/>
      </c>
    </row>
    <row r="994" spans="1:10" x14ac:dyDescent="0.25">
      <c r="A994" s="11">
        <v>993</v>
      </c>
      <c r="B994" s="30"/>
      <c r="C994" s="25" t="str">
        <f t="shared" si="31"/>
        <v/>
      </c>
      <c r="D994" s="11" t="str">
        <f>IF('ACT Reading'!C994="","",IF('ACT Reading'!C994&lt;'ACT E+R to SAT EBRW'!$A$2,'ACT E+R to SAT EBRW'!$B$2,IF('ACT Reading'!C994&gt;'ACT E+R to SAT EBRW'!A$72,'ACT E+R to SAT EBRW'!B$72,VLOOKUP(C994,'ACT E+R to SAT EBRW'!A:B,2,FALSE))))</f>
        <v/>
      </c>
      <c r="E994" s="11" t="str">
        <f>IF('ACT Reading'!B994="","",interceptACTRtoPCR5712_5713+slopeACTRtoPCR5712_5713*B994)</f>
        <v/>
      </c>
      <c r="F994" s="11" t="str">
        <f>IF('ACT Reading'!B994="","", IF(E994&lt;100, 100, IF(E994&gt;200, 200, E994)))</f>
        <v/>
      </c>
      <c r="G994" s="11" t="str">
        <f t="shared" si="30"/>
        <v/>
      </c>
      <c r="H994" s="11" t="str">
        <f>IF('ACT Reading'!B994="","", IF(G994&lt;100, 100, IF(G994&gt;300, 300, G994)))</f>
        <v/>
      </c>
      <c r="I994" s="11" t="str">
        <f>IF('ACT Reading'!B994="","",'SAT EBRW to CBEST R'!$A$2+'SAT EBRW to CBEST R'!$B$2*D994)</f>
        <v/>
      </c>
      <c r="J994" s="11" t="str">
        <f>IF('ACT Reading'!B994="","", IF(I994&lt;20, 20, IF(I994&gt;80, 80, I994)))</f>
        <v/>
      </c>
    </row>
    <row r="995" spans="1:10" x14ac:dyDescent="0.25">
      <c r="A995" s="11">
        <v>994</v>
      </c>
      <c r="B995" s="30"/>
      <c r="C995" s="25" t="str">
        <f t="shared" si="31"/>
        <v/>
      </c>
      <c r="D995" s="11" t="str">
        <f>IF('ACT Reading'!C995="","",IF('ACT Reading'!C995&lt;'ACT E+R to SAT EBRW'!$A$2,'ACT E+R to SAT EBRW'!$B$2,IF('ACT Reading'!C995&gt;'ACT E+R to SAT EBRW'!A$72,'ACT E+R to SAT EBRW'!B$72,VLOOKUP(C995,'ACT E+R to SAT EBRW'!A:B,2,FALSE))))</f>
        <v/>
      </c>
      <c r="E995" s="11" t="str">
        <f>IF('ACT Reading'!B995="","",interceptACTRtoPCR5712_5713+slopeACTRtoPCR5712_5713*B995)</f>
        <v/>
      </c>
      <c r="F995" s="11" t="str">
        <f>IF('ACT Reading'!B995="","", IF(E995&lt;100, 100, IF(E995&gt;200, 200, E995)))</f>
        <v/>
      </c>
      <c r="G995" s="11" t="str">
        <f t="shared" si="30"/>
        <v/>
      </c>
      <c r="H995" s="11" t="str">
        <f>IF('ACT Reading'!B995="","", IF(G995&lt;100, 100, IF(G995&gt;300, 300, G995)))</f>
        <v/>
      </c>
      <c r="I995" s="11" t="str">
        <f>IF('ACT Reading'!B995="","",'SAT EBRW to CBEST R'!$A$2+'SAT EBRW to CBEST R'!$B$2*D995)</f>
        <v/>
      </c>
      <c r="J995" s="11" t="str">
        <f>IF('ACT Reading'!B995="","", IF(I995&lt;20, 20, IF(I995&gt;80, 80, I995)))</f>
        <v/>
      </c>
    </row>
    <row r="996" spans="1:10" x14ac:dyDescent="0.25">
      <c r="A996" s="11">
        <v>995</v>
      </c>
      <c r="B996" s="30"/>
      <c r="C996" s="25" t="str">
        <f t="shared" si="31"/>
        <v/>
      </c>
      <c r="D996" s="11" t="str">
        <f>IF('ACT Reading'!C996="","",IF('ACT Reading'!C996&lt;'ACT E+R to SAT EBRW'!$A$2,'ACT E+R to SAT EBRW'!$B$2,IF('ACT Reading'!C996&gt;'ACT E+R to SAT EBRW'!A$72,'ACT E+R to SAT EBRW'!B$72,VLOOKUP(C996,'ACT E+R to SAT EBRW'!A:B,2,FALSE))))</f>
        <v/>
      </c>
      <c r="E996" s="11" t="str">
        <f>IF('ACT Reading'!B996="","",interceptACTRtoPCR5712_5713+slopeACTRtoPCR5712_5713*B996)</f>
        <v/>
      </c>
      <c r="F996" s="11" t="str">
        <f>IF('ACT Reading'!B996="","", IF(E996&lt;100, 100, IF(E996&gt;200, 200, E996)))</f>
        <v/>
      </c>
      <c r="G996" s="11" t="str">
        <f t="shared" si="30"/>
        <v/>
      </c>
      <c r="H996" s="11" t="str">
        <f>IF('ACT Reading'!B996="","", IF(G996&lt;100, 100, IF(G996&gt;300, 300, G996)))</f>
        <v/>
      </c>
      <c r="I996" s="11" t="str">
        <f>IF('ACT Reading'!B996="","",'SAT EBRW to CBEST R'!$A$2+'SAT EBRW to CBEST R'!$B$2*D996)</f>
        <v/>
      </c>
      <c r="J996" s="11" t="str">
        <f>IF('ACT Reading'!B996="","", IF(I996&lt;20, 20, IF(I996&gt;80, 80, I996)))</f>
        <v/>
      </c>
    </row>
    <row r="997" spans="1:10" x14ac:dyDescent="0.25">
      <c r="A997" s="11">
        <v>996</v>
      </c>
      <c r="B997" s="30"/>
      <c r="C997" s="25" t="str">
        <f t="shared" si="31"/>
        <v/>
      </c>
      <c r="D997" s="11" t="str">
        <f>IF('ACT Reading'!C997="","",IF('ACT Reading'!C997&lt;'ACT E+R to SAT EBRW'!$A$2,'ACT E+R to SAT EBRW'!$B$2,IF('ACT Reading'!C997&gt;'ACT E+R to SAT EBRW'!A$72,'ACT E+R to SAT EBRW'!B$72,VLOOKUP(C997,'ACT E+R to SAT EBRW'!A:B,2,FALSE))))</f>
        <v/>
      </c>
      <c r="E997" s="11" t="str">
        <f>IF('ACT Reading'!B997="","",interceptACTRtoPCR5712_5713+slopeACTRtoPCR5712_5713*B997)</f>
        <v/>
      </c>
      <c r="F997" s="11" t="str">
        <f>IF('ACT Reading'!B997="","", IF(E997&lt;100, 100, IF(E997&gt;200, 200, E997)))</f>
        <v/>
      </c>
      <c r="G997" s="11" t="str">
        <f t="shared" si="30"/>
        <v/>
      </c>
      <c r="H997" s="11" t="str">
        <f>IF('ACT Reading'!B997="","", IF(G997&lt;100, 100, IF(G997&gt;300, 300, G997)))</f>
        <v/>
      </c>
      <c r="I997" s="11" t="str">
        <f>IF('ACT Reading'!B997="","",'SAT EBRW to CBEST R'!$A$2+'SAT EBRW to CBEST R'!$B$2*D997)</f>
        <v/>
      </c>
      <c r="J997" s="11" t="str">
        <f>IF('ACT Reading'!B997="","", IF(I997&lt;20, 20, IF(I997&gt;80, 80, I997)))</f>
        <v/>
      </c>
    </row>
    <row r="998" spans="1:10" x14ac:dyDescent="0.25">
      <c r="A998" s="11">
        <v>997</v>
      </c>
      <c r="B998" s="30"/>
      <c r="C998" s="25" t="str">
        <f t="shared" si="31"/>
        <v/>
      </c>
      <c r="D998" s="11" t="str">
        <f>IF('ACT Reading'!C998="","",IF('ACT Reading'!C998&lt;'ACT E+R to SAT EBRW'!$A$2,'ACT E+R to SAT EBRW'!$B$2,IF('ACT Reading'!C998&gt;'ACT E+R to SAT EBRW'!A$72,'ACT E+R to SAT EBRW'!B$72,VLOOKUP(C998,'ACT E+R to SAT EBRW'!A:B,2,FALSE))))</f>
        <v/>
      </c>
      <c r="E998" s="11" t="str">
        <f>IF('ACT Reading'!B998="","",interceptACTRtoPCR5712_5713+slopeACTRtoPCR5712_5713*B998)</f>
        <v/>
      </c>
      <c r="F998" s="11" t="str">
        <f>IF('ACT Reading'!B998="","", IF(E998&lt;100, 100, IF(E998&gt;200, 200, E998)))</f>
        <v/>
      </c>
      <c r="G998" s="11" t="str">
        <f t="shared" si="30"/>
        <v/>
      </c>
      <c r="H998" s="11" t="str">
        <f>IF('ACT Reading'!B998="","", IF(G998&lt;100, 100, IF(G998&gt;300, 300, G998)))</f>
        <v/>
      </c>
      <c r="I998" s="11" t="str">
        <f>IF('ACT Reading'!B998="","",'SAT EBRW to CBEST R'!$A$2+'SAT EBRW to CBEST R'!$B$2*D998)</f>
        <v/>
      </c>
      <c r="J998" s="11" t="str">
        <f>IF('ACT Reading'!B998="","", IF(I998&lt;20, 20, IF(I998&gt;80, 80, I998)))</f>
        <v/>
      </c>
    </row>
    <row r="999" spans="1:10" x14ac:dyDescent="0.25">
      <c r="A999" s="11">
        <v>998</v>
      </c>
      <c r="B999" s="30"/>
      <c r="C999" s="25" t="str">
        <f t="shared" si="31"/>
        <v/>
      </c>
      <c r="D999" s="11" t="str">
        <f>IF('ACT Reading'!C999="","",IF('ACT Reading'!C999&lt;'ACT E+R to SAT EBRW'!$A$2,'ACT E+R to SAT EBRW'!$B$2,IF('ACT Reading'!C999&gt;'ACT E+R to SAT EBRW'!A$72,'ACT E+R to SAT EBRW'!B$72,VLOOKUP(C999,'ACT E+R to SAT EBRW'!A:B,2,FALSE))))</f>
        <v/>
      </c>
      <c r="E999" s="11" t="str">
        <f>IF('ACT Reading'!B999="","",interceptACTRtoPCR5712_5713+slopeACTRtoPCR5712_5713*B999)</f>
        <v/>
      </c>
      <c r="F999" s="11" t="str">
        <f>IF('ACT Reading'!B999="","", IF(E999&lt;100, 100, IF(E999&gt;200, 200, E999)))</f>
        <v/>
      </c>
      <c r="G999" s="11" t="str">
        <f t="shared" si="30"/>
        <v/>
      </c>
      <c r="H999" s="11" t="str">
        <f>IF('ACT Reading'!B999="","", IF(G999&lt;100, 100, IF(G999&gt;300, 300, G999)))</f>
        <v/>
      </c>
      <c r="I999" s="11" t="str">
        <f>IF('ACT Reading'!B999="","",'SAT EBRW to CBEST R'!$A$2+'SAT EBRW to CBEST R'!$B$2*D999)</f>
        <v/>
      </c>
      <c r="J999" s="11" t="str">
        <f>IF('ACT Reading'!B999="","", IF(I999&lt;20, 20, IF(I999&gt;80, 80, I999)))</f>
        <v/>
      </c>
    </row>
    <row r="1000" spans="1:10" x14ac:dyDescent="0.25">
      <c r="A1000" s="11">
        <v>999</v>
      </c>
      <c r="B1000" s="30"/>
      <c r="C1000" s="25" t="str">
        <f t="shared" si="31"/>
        <v/>
      </c>
      <c r="D1000" s="11" t="str">
        <f>IF('ACT Reading'!C1000="","",IF('ACT Reading'!C1000&lt;'ACT E+R to SAT EBRW'!$A$2,'ACT E+R to SAT EBRW'!$B$2,IF('ACT Reading'!C1000&gt;'ACT E+R to SAT EBRW'!A$72,'ACT E+R to SAT EBRW'!B$72,VLOOKUP(C1000,'ACT E+R to SAT EBRW'!A:B,2,FALSE))))</f>
        <v/>
      </c>
      <c r="E1000" s="11" t="str">
        <f>IF('ACT Reading'!B1000="","",interceptACTRtoPCR5712_5713+slopeACTRtoPCR5712_5713*B1000)</f>
        <v/>
      </c>
      <c r="F1000" s="11" t="str">
        <f>IF('ACT Reading'!B1000="","", IF(E1000&lt;100, 100, IF(E1000&gt;200, 200, E1000)))</f>
        <v/>
      </c>
      <c r="G1000" s="11" t="str">
        <f t="shared" si="30"/>
        <v/>
      </c>
      <c r="H1000" s="11" t="str">
        <f>IF('ACT Reading'!B1000="","", IF(G1000&lt;100, 100, IF(G1000&gt;300, 300, G1000)))</f>
        <v/>
      </c>
      <c r="I1000" s="11" t="str">
        <f>IF('ACT Reading'!B1000="","",'SAT EBRW to CBEST R'!$A$2+'SAT EBRW to CBEST R'!$B$2*D1000)</f>
        <v/>
      </c>
      <c r="J1000" s="11" t="str">
        <f>IF('ACT Reading'!B1000="","", IF(I1000&lt;20, 20, IF(I1000&gt;80, 80, I1000)))</f>
        <v/>
      </c>
    </row>
    <row r="1001" spans="1:10" x14ac:dyDescent="0.25">
      <c r="A1001" s="11">
        <v>1000</v>
      </c>
      <c r="B1001" s="30"/>
      <c r="C1001" s="25" t="str">
        <f t="shared" si="31"/>
        <v/>
      </c>
      <c r="D1001" s="11" t="str">
        <f>IF('ACT Reading'!C1001="","",IF('ACT Reading'!C1001&lt;'ACT E+R to SAT EBRW'!$A$2,'ACT E+R to SAT EBRW'!$B$2,IF('ACT Reading'!C1001&gt;'ACT E+R to SAT EBRW'!A$72,'ACT E+R to SAT EBRW'!B$72,VLOOKUP(C1001,'ACT E+R to SAT EBRW'!A:B,2,FALSE))))</f>
        <v/>
      </c>
      <c r="E1001" s="11" t="str">
        <f>IF('ACT Reading'!B1001="","",interceptACTRtoPCR5712_5713+slopeACTRtoPCR5712_5713*B1001)</f>
        <v/>
      </c>
      <c r="F1001" s="11" t="str">
        <f>IF('ACT Reading'!B1001="","", IF(E1001&lt;100, 100, IF(E1001&gt;200, 200, E1001)))</f>
        <v/>
      </c>
      <c r="G1001" s="11" t="str">
        <f t="shared" si="30"/>
        <v/>
      </c>
      <c r="H1001" s="11" t="str">
        <f>IF('ACT Reading'!B1001="","", IF(G1001&lt;100, 100, IF(G1001&gt;300, 300, G1001)))</f>
        <v/>
      </c>
      <c r="I1001" s="11" t="str">
        <f>IF('ACT Reading'!B1001="","",'SAT EBRW to CBEST R'!$A$2+'SAT EBRW to CBEST R'!$B$2*D1001)</f>
        <v/>
      </c>
      <c r="J1001" s="11" t="str">
        <f>IF('ACT Reading'!B1001="","", IF(I1001&lt;20, 20, IF(I1001&gt;80, 80, I1001)))</f>
        <v/>
      </c>
    </row>
  </sheetData>
  <sheetProtection algorithmName="SHA-512" hashValue="CKtRwW2J2X7pOYODqM2CuCTJWF2Ja/wY2BIZI41yt6gFrx5H26+ocuyNAspYVMZ3TDIxiGPY8u6jbokouri+Hw==" saltValue="n2gdzG411mHKPCvSlRu1ig==" spinCount="100000" sheet="1" selectLockedCell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90C8A-DF8A-4FB6-A7AB-99E83862095C}">
  <sheetPr codeName="Sheet12">
    <tabColor theme="9" tint="0.79998168889431442"/>
  </sheetPr>
  <dimension ref="A1:Q1001"/>
  <sheetViews>
    <sheetView zoomScaleNormal="100" workbookViewId="0">
      <selection activeCell="B2" sqref="B2"/>
    </sheetView>
  </sheetViews>
  <sheetFormatPr defaultColWidth="8.7109375" defaultRowHeight="15" x14ac:dyDescent="0.25"/>
  <cols>
    <col min="1" max="1" width="11.42578125" style="11" customWidth="1"/>
    <col min="2" max="2" width="16.85546875" style="29" customWidth="1"/>
    <col min="3" max="9" width="11.140625" style="11" hidden="1" customWidth="1"/>
    <col min="10" max="10" width="1.5703125" style="11" hidden="1" customWidth="1"/>
    <col min="11" max="11" width="8.7109375" style="11" customWidth="1"/>
    <col min="12" max="12" width="10.7109375" style="11" customWidth="1"/>
    <col min="13" max="13" width="11.85546875" style="11" hidden="1" customWidth="1"/>
    <col min="14" max="14" width="9.7109375" style="11" customWidth="1"/>
    <col min="15" max="17" width="8.7109375" style="11" hidden="1" customWidth="1"/>
    <col min="18" max="16384" width="8.7109375" style="11"/>
  </cols>
  <sheetData>
    <row r="1" spans="1:17" ht="105" x14ac:dyDescent="0.25">
      <c r="A1" s="11" t="s">
        <v>45</v>
      </c>
      <c r="B1" s="29" t="s">
        <v>207</v>
      </c>
      <c r="C1" s="11" t="s">
        <v>51</v>
      </c>
      <c r="D1" s="11" t="s">
        <v>23</v>
      </c>
      <c r="E1" s="11" t="s">
        <v>62</v>
      </c>
      <c r="F1" s="11" t="s">
        <v>58</v>
      </c>
      <c r="G1" s="11" t="s">
        <v>63</v>
      </c>
      <c r="H1" s="11" t="s">
        <v>59</v>
      </c>
      <c r="I1" s="11" t="s">
        <v>65</v>
      </c>
      <c r="J1" s="11" t="s">
        <v>66</v>
      </c>
      <c r="L1" s="11" t="s">
        <v>28</v>
      </c>
      <c r="M1" s="11" t="s">
        <v>52</v>
      </c>
      <c r="N1" s="11" t="s">
        <v>34</v>
      </c>
      <c r="O1" s="11" t="s">
        <v>60</v>
      </c>
      <c r="P1" s="11" t="s">
        <v>61</v>
      </c>
      <c r="Q1" s="11" t="s">
        <v>67</v>
      </c>
    </row>
    <row r="2" spans="1:17" x14ac:dyDescent="0.25">
      <c r="A2" s="11">
        <v>1</v>
      </c>
      <c r="B2" s="30"/>
      <c r="C2" s="11" t="str">
        <f>IF(ISBLANK('SAT Reading'!B2),"", IF('SAT Reading'!B2&lt;'SAT EBRW to ACT E+R'!$A$2, 'SAT EBRW to ACT E+R'!$B$2, IF('SAT Reading'!B2&gt;'SAT EBRW to ACT E+R'!A$62, 'SAT EBRW to ACT E+R'!B$62, VLOOKUP(B2,'SAT EBRW to ACT E+R'!A:B,2,FALSE))))</f>
        <v/>
      </c>
      <c r="D2" s="11" t="str">
        <f>IF('SAT Reading'!B2="","", 0.5*C2)</f>
        <v/>
      </c>
      <c r="E2" s="11" t="str">
        <f>IF('SAT Reading'!B2="","",interceptACTRtoPCR5712_5713+slopeACTRtoPCR5712_5713*D2)</f>
        <v/>
      </c>
      <c r="F2" s="11" t="str">
        <f>IF('SAT Reading'!B2="","", IF(E2&lt;100, 100, IF(E2&gt;200, 200, E2)))</f>
        <v/>
      </c>
      <c r="G2" s="11" t="str">
        <f t="shared" ref="G2:G65" si="0">IF(B2="","",IF(D2&gt;=19, upperinterceptACTRtoPAAR200_210+D2*upperslopeACTRtoPAAR200_210, lowerinterceptACTRtoPAAR200_210+D2*lowerslopeACTRtoPAAR200_210))</f>
        <v/>
      </c>
      <c r="H2" s="11" t="str">
        <f>IF('SAT Reading'!B2="","", IF(G2&lt;100, 100, IF(G2&gt;300, 300, G2)))</f>
        <v/>
      </c>
      <c r="I2" s="11" t="str">
        <f>IF('SAT Reading'!B2="","",'SAT EBRW to CBEST R'!$A$2+'SAT EBRW to CBEST R'!$B$2*B2)</f>
        <v/>
      </c>
      <c r="J2" s="11" t="str">
        <f>IF('SAT Reading'!B2="","", IF(I2&lt;20, 20, IF(I2&gt;80, 80, I2)))</f>
        <v/>
      </c>
      <c r="L2" s="11">
        <f>IF(COUNT(B:B)=COUNT(C:C), COUNT(B:B), "error")</f>
        <v>0</v>
      </c>
      <c r="M2" s="12" t="str">
        <f>IF(AND(L2&lt;&gt;"error", L2&lt;&gt;0),AVERAGE(D:D),"")</f>
        <v/>
      </c>
      <c r="N2" s="12" t="str">
        <f>IF(AND(L2&lt;&gt;"error", L2&lt;&gt;0),AVERAGE(B:B),"")</f>
        <v/>
      </c>
      <c r="O2" s="11" t="str">
        <f>IF(AND(L2&lt;&gt;"error", L2&lt;&gt;0),AVERAGE(F:F),"")</f>
        <v/>
      </c>
      <c r="P2" s="11" t="str">
        <f>IF(AND(L2&lt;&gt;"error", L2&lt;&gt;0),AVERAGE(H:H),"")</f>
        <v/>
      </c>
      <c r="Q2" s="11" t="str">
        <f>IF(AND(L2&lt;&gt;"error", L2&lt;&gt;0),AVERAGE(J:J),"")</f>
        <v/>
      </c>
    </row>
    <row r="3" spans="1:17" x14ac:dyDescent="0.25">
      <c r="A3" s="11">
        <v>2</v>
      </c>
      <c r="B3" s="30"/>
      <c r="C3" s="11" t="str">
        <f>IF(ISBLANK('SAT Reading'!B3),"", IF('SAT Reading'!B3&lt;'SAT EBRW to ACT E+R'!$A$2, 'SAT EBRW to ACT E+R'!$B$2, IF('SAT Reading'!B3&gt;'SAT EBRW to ACT E+R'!A$62, 'SAT EBRW to ACT E+R'!B$62, VLOOKUP(B3,'SAT EBRW to ACT E+R'!A:B,2,FALSE))))</f>
        <v/>
      </c>
      <c r="D3" s="11" t="str">
        <f>IF('SAT Reading'!B3="","", 0.5*C3)</f>
        <v/>
      </c>
      <c r="E3" s="11" t="str">
        <f>IF('SAT Reading'!B3="","",interceptACTRtoPCR5712_5713+slopeACTRtoPCR5712_5713*D3)</f>
        <v/>
      </c>
      <c r="F3" s="11" t="str">
        <f>IF('SAT Reading'!B3="","", IF(E3&lt;100, 100, IF(E3&gt;200, 200, E3)))</f>
        <v/>
      </c>
      <c r="G3" s="11" t="str">
        <f t="shared" si="0"/>
        <v/>
      </c>
      <c r="H3" s="11" t="str">
        <f>IF('SAT Reading'!B3="","", IF(G3&lt;100, 100, IF(G3&gt;300, 300, G3)))</f>
        <v/>
      </c>
      <c r="I3" s="11" t="str">
        <f>IF('SAT Reading'!B3="","",'SAT EBRW to CBEST R'!$A$2+'SAT EBRW to CBEST R'!$B$2*B3)</f>
        <v/>
      </c>
      <c r="J3" s="11" t="str">
        <f>IF('SAT Reading'!B3="","", IF(I3&lt;20, 20, IF(I3&gt;80, 80, I3)))</f>
        <v/>
      </c>
    </row>
    <row r="4" spans="1:17" x14ac:dyDescent="0.25">
      <c r="A4" s="11">
        <v>3</v>
      </c>
      <c r="B4" s="30"/>
      <c r="C4" s="11" t="str">
        <f>IF(ISBLANK('SAT Reading'!B4),"", IF('SAT Reading'!B4&lt;'SAT EBRW to ACT E+R'!$A$2, 'SAT EBRW to ACT E+R'!$B$2, IF('SAT Reading'!B4&gt;'SAT EBRW to ACT E+R'!A$62, 'SAT EBRW to ACT E+R'!B$62, VLOOKUP(B4,'SAT EBRW to ACT E+R'!A:B,2,FALSE))))</f>
        <v/>
      </c>
      <c r="D4" s="11" t="str">
        <f>IF('SAT Reading'!B4="","", 0.5*C4)</f>
        <v/>
      </c>
      <c r="E4" s="11" t="str">
        <f>IF('SAT Reading'!B4="","",interceptACTRtoPCR5712_5713+slopeACTRtoPCR5712_5713*D4)</f>
        <v/>
      </c>
      <c r="F4" s="11" t="str">
        <f>IF('SAT Reading'!B4="","", IF(E4&lt;100, 100, IF(E4&gt;200, 200, E4)))</f>
        <v/>
      </c>
      <c r="G4" s="11" t="str">
        <f t="shared" si="0"/>
        <v/>
      </c>
      <c r="H4" s="11" t="str">
        <f>IF('SAT Reading'!B4="","", IF(G4&lt;100, 100, IF(G4&gt;300, 300, G4)))</f>
        <v/>
      </c>
      <c r="I4" s="11" t="str">
        <f>IF('SAT Reading'!B4="","",'SAT EBRW to CBEST R'!$A$2+'SAT EBRW to CBEST R'!$B$2*B4)</f>
        <v/>
      </c>
      <c r="J4" s="11" t="str">
        <f>IF('SAT Reading'!B4="","", IF(I4&lt;20, 20, IF(I4&gt;80, 80, I4)))</f>
        <v/>
      </c>
    </row>
    <row r="5" spans="1:17" x14ac:dyDescent="0.25">
      <c r="A5" s="11">
        <v>4</v>
      </c>
      <c r="B5" s="30"/>
      <c r="C5" s="11" t="str">
        <f>IF(ISBLANK('SAT Reading'!B5),"", IF('SAT Reading'!B5&lt;'SAT EBRW to ACT E+R'!$A$2, 'SAT EBRW to ACT E+R'!$B$2, IF('SAT Reading'!B5&gt;'SAT EBRW to ACT E+R'!A$62, 'SAT EBRW to ACT E+R'!B$62, VLOOKUP(B5,'SAT EBRW to ACT E+R'!A:B,2,FALSE))))</f>
        <v/>
      </c>
      <c r="D5" s="11" t="str">
        <f>IF('SAT Reading'!B5="","", 0.5*C5)</f>
        <v/>
      </c>
      <c r="E5" s="11" t="str">
        <f>IF('SAT Reading'!B5="","",interceptACTRtoPCR5712_5713+slopeACTRtoPCR5712_5713*D5)</f>
        <v/>
      </c>
      <c r="F5" s="11" t="str">
        <f>IF('SAT Reading'!B5="","", IF(E5&lt;100, 100, IF(E5&gt;200, 200, E5)))</f>
        <v/>
      </c>
      <c r="G5" s="11" t="str">
        <f t="shared" si="0"/>
        <v/>
      </c>
      <c r="H5" s="11" t="str">
        <f>IF('SAT Reading'!B5="","", IF(G5&lt;100, 100, IF(G5&gt;300, 300, G5)))</f>
        <v/>
      </c>
      <c r="I5" s="11" t="str">
        <f>IF('SAT Reading'!B5="","",'SAT EBRW to CBEST R'!$A$2+'SAT EBRW to CBEST R'!$B$2*B5)</f>
        <v/>
      </c>
      <c r="J5" s="11" t="str">
        <f>IF('SAT Reading'!B5="","", IF(I5&lt;20, 20, IF(I5&gt;80, 80, I5)))</f>
        <v/>
      </c>
    </row>
    <row r="6" spans="1:17" x14ac:dyDescent="0.25">
      <c r="A6" s="11">
        <v>5</v>
      </c>
      <c r="B6" s="30"/>
      <c r="C6" s="11" t="str">
        <f>IF(ISBLANK('SAT Reading'!B6),"", IF('SAT Reading'!B6&lt;'SAT EBRW to ACT E+R'!$A$2, 'SAT EBRW to ACT E+R'!$B$2, IF('SAT Reading'!B6&gt;'SAT EBRW to ACT E+R'!A$62, 'SAT EBRW to ACT E+R'!B$62, VLOOKUP(B6,'SAT EBRW to ACT E+R'!A:B,2,FALSE))))</f>
        <v/>
      </c>
      <c r="D6" s="11" t="str">
        <f>IF('SAT Reading'!B6="","", 0.5*C6)</f>
        <v/>
      </c>
      <c r="E6" s="11" t="str">
        <f>IF('SAT Reading'!B6="","",interceptACTRtoPCR5712_5713+slopeACTRtoPCR5712_5713*D6)</f>
        <v/>
      </c>
      <c r="F6" s="11" t="str">
        <f>IF('SAT Reading'!B6="","", IF(E6&lt;100, 100, IF(E6&gt;200, 200, E6)))</f>
        <v/>
      </c>
      <c r="G6" s="11" t="str">
        <f t="shared" si="0"/>
        <v/>
      </c>
      <c r="H6" s="11" t="str">
        <f>IF('SAT Reading'!B6="","", IF(G6&lt;100, 100, IF(G6&gt;300, 300, G6)))</f>
        <v/>
      </c>
      <c r="I6" s="11" t="str">
        <f>IF('SAT Reading'!B6="","",'SAT EBRW to CBEST R'!$A$2+'SAT EBRW to CBEST R'!$B$2*B6)</f>
        <v/>
      </c>
      <c r="J6" s="11" t="str">
        <f>IF('SAT Reading'!B6="","", IF(I6&lt;20, 20, IF(I6&gt;80, 80, I6)))</f>
        <v/>
      </c>
    </row>
    <row r="7" spans="1:17" x14ac:dyDescent="0.25">
      <c r="A7" s="11">
        <v>6</v>
      </c>
      <c r="B7" s="30"/>
      <c r="C7" s="11" t="str">
        <f>IF(ISBLANK('SAT Reading'!B7),"", IF('SAT Reading'!B7&lt;'SAT EBRW to ACT E+R'!$A$2, 'SAT EBRW to ACT E+R'!$B$2, IF('SAT Reading'!B7&gt;'SAT EBRW to ACT E+R'!A$62, 'SAT EBRW to ACT E+R'!B$62, VLOOKUP(B7,'SAT EBRW to ACT E+R'!A:B,2,FALSE))))</f>
        <v/>
      </c>
      <c r="D7" s="11" t="str">
        <f>IF('SAT Reading'!B7="","", 0.5*C7)</f>
        <v/>
      </c>
      <c r="E7" s="11" t="str">
        <f>IF('SAT Reading'!B7="","",interceptACTRtoPCR5712_5713+slopeACTRtoPCR5712_5713*D7)</f>
        <v/>
      </c>
      <c r="F7" s="11" t="str">
        <f>IF('SAT Reading'!B7="","", IF(E7&lt;100, 100, IF(E7&gt;200, 200, E7)))</f>
        <v/>
      </c>
      <c r="G7" s="11" t="str">
        <f t="shared" si="0"/>
        <v/>
      </c>
      <c r="H7" s="11" t="str">
        <f>IF('SAT Reading'!B7="","", IF(G7&lt;100, 100, IF(G7&gt;300, 300, G7)))</f>
        <v/>
      </c>
      <c r="I7" s="11" t="str">
        <f>IF('SAT Reading'!B7="","",'SAT EBRW to CBEST R'!$A$2+'SAT EBRW to CBEST R'!$B$2*B7)</f>
        <v/>
      </c>
      <c r="J7" s="11" t="str">
        <f>IF('SAT Reading'!B7="","", IF(I7&lt;20, 20, IF(I7&gt;80, 80, I7)))</f>
        <v/>
      </c>
    </row>
    <row r="8" spans="1:17" x14ac:dyDescent="0.25">
      <c r="A8" s="11">
        <v>7</v>
      </c>
      <c r="B8" s="30"/>
      <c r="C8" s="11" t="str">
        <f>IF(ISBLANK('SAT Reading'!B8),"", IF('SAT Reading'!B8&lt;'SAT EBRW to ACT E+R'!$A$2, 'SAT EBRW to ACT E+R'!$B$2, IF('SAT Reading'!B8&gt;'SAT EBRW to ACT E+R'!A$62, 'SAT EBRW to ACT E+R'!B$62, VLOOKUP(B8,'SAT EBRW to ACT E+R'!A:B,2,FALSE))))</f>
        <v/>
      </c>
      <c r="D8" s="11" t="str">
        <f>IF('SAT Reading'!B8="","", 0.5*C8)</f>
        <v/>
      </c>
      <c r="E8" s="11" t="str">
        <f>IF('SAT Reading'!B8="","",interceptACTRtoPCR5712_5713+slopeACTRtoPCR5712_5713*D8)</f>
        <v/>
      </c>
      <c r="F8" s="11" t="str">
        <f>IF('SAT Reading'!B8="","", IF(E8&lt;100, 100, IF(E8&gt;200, 200, E8)))</f>
        <v/>
      </c>
      <c r="G8" s="11" t="str">
        <f t="shared" si="0"/>
        <v/>
      </c>
      <c r="H8" s="11" t="str">
        <f>IF('SAT Reading'!B8="","", IF(G8&lt;100, 100, IF(G8&gt;300, 300, G8)))</f>
        <v/>
      </c>
      <c r="I8" s="11" t="str">
        <f>IF('SAT Reading'!B8="","",'SAT EBRW to CBEST R'!$A$2+'SAT EBRW to CBEST R'!$B$2*B8)</f>
        <v/>
      </c>
      <c r="J8" s="11" t="str">
        <f>IF('SAT Reading'!B8="","", IF(I8&lt;20, 20, IF(I8&gt;80, 80, I8)))</f>
        <v/>
      </c>
    </row>
    <row r="9" spans="1:17" x14ac:dyDescent="0.25">
      <c r="A9" s="11">
        <v>8</v>
      </c>
      <c r="B9" s="30"/>
      <c r="C9" s="11" t="str">
        <f>IF(ISBLANK('SAT Reading'!B9),"", IF('SAT Reading'!B9&lt;'SAT EBRW to ACT E+R'!$A$2, 'SAT EBRW to ACT E+R'!$B$2, IF('SAT Reading'!B9&gt;'SAT EBRW to ACT E+R'!A$62, 'SAT EBRW to ACT E+R'!B$62, VLOOKUP(B9,'SAT EBRW to ACT E+R'!A:B,2,FALSE))))</f>
        <v/>
      </c>
      <c r="D9" s="11" t="str">
        <f>IF('SAT Reading'!B9="","", 0.5*C9)</f>
        <v/>
      </c>
      <c r="E9" s="11" t="str">
        <f>IF('SAT Reading'!B9="","",interceptACTRtoPCR5712_5713+slopeACTRtoPCR5712_5713*D9)</f>
        <v/>
      </c>
      <c r="F9" s="11" t="str">
        <f>IF('SAT Reading'!B9="","", IF(E9&lt;100, 100, IF(E9&gt;200, 200, E9)))</f>
        <v/>
      </c>
      <c r="G9" s="11" t="str">
        <f t="shared" si="0"/>
        <v/>
      </c>
      <c r="H9" s="11" t="str">
        <f>IF('SAT Reading'!B9="","", IF(G9&lt;100, 100, IF(G9&gt;300, 300, G9)))</f>
        <v/>
      </c>
      <c r="I9" s="11" t="str">
        <f>IF('SAT Reading'!B9="","",'SAT EBRW to CBEST R'!$A$2+'SAT EBRW to CBEST R'!$B$2*B9)</f>
        <v/>
      </c>
      <c r="J9" s="11" t="str">
        <f>IF('SAT Reading'!B9="","", IF(I9&lt;20, 20, IF(I9&gt;80, 80, I9)))</f>
        <v/>
      </c>
    </row>
    <row r="10" spans="1:17" x14ac:dyDescent="0.25">
      <c r="A10" s="11">
        <v>9</v>
      </c>
      <c r="B10" s="30"/>
      <c r="C10" s="11" t="str">
        <f>IF(ISBLANK('SAT Reading'!B10),"", IF('SAT Reading'!B10&lt;'SAT EBRW to ACT E+R'!$A$2, 'SAT EBRW to ACT E+R'!$B$2, IF('SAT Reading'!B10&gt;'SAT EBRW to ACT E+R'!A$62, 'SAT EBRW to ACT E+R'!B$62, VLOOKUP(B10,'SAT EBRW to ACT E+R'!A:B,2,FALSE))))</f>
        <v/>
      </c>
      <c r="D10" s="11" t="str">
        <f>IF('SAT Reading'!B10="","", 0.5*C10)</f>
        <v/>
      </c>
      <c r="E10" s="11" t="str">
        <f>IF('SAT Reading'!B10="","",interceptACTRtoPCR5712_5713+slopeACTRtoPCR5712_5713*D10)</f>
        <v/>
      </c>
      <c r="F10" s="11" t="str">
        <f>IF('SAT Reading'!B10="","", IF(E10&lt;100, 100, IF(E10&gt;200, 200, E10)))</f>
        <v/>
      </c>
      <c r="G10" s="11" t="str">
        <f t="shared" si="0"/>
        <v/>
      </c>
      <c r="H10" s="11" t="str">
        <f>IF('SAT Reading'!B10="","", IF(G10&lt;100, 100, IF(G10&gt;300, 300, G10)))</f>
        <v/>
      </c>
      <c r="I10" s="11" t="str">
        <f>IF('SAT Reading'!B10="","",'SAT EBRW to CBEST R'!$A$2+'SAT EBRW to CBEST R'!$B$2*B10)</f>
        <v/>
      </c>
      <c r="J10" s="11" t="str">
        <f>IF('SAT Reading'!B10="","", IF(I10&lt;20, 20, IF(I10&gt;80, 80, I10)))</f>
        <v/>
      </c>
    </row>
    <row r="11" spans="1:17" x14ac:dyDescent="0.25">
      <c r="A11" s="11">
        <v>10</v>
      </c>
      <c r="B11" s="30"/>
      <c r="C11" s="11" t="str">
        <f>IF(ISBLANK('SAT Reading'!B11),"", IF('SAT Reading'!B11&lt;'SAT EBRW to ACT E+R'!$A$2, 'SAT EBRW to ACT E+R'!$B$2, IF('SAT Reading'!B11&gt;'SAT EBRW to ACT E+R'!A$62, 'SAT EBRW to ACT E+R'!B$62, VLOOKUP(B11,'SAT EBRW to ACT E+R'!A:B,2,FALSE))))</f>
        <v/>
      </c>
      <c r="D11" s="11" t="str">
        <f>IF('SAT Reading'!B11="","", 0.5*C11)</f>
        <v/>
      </c>
      <c r="E11" s="11" t="str">
        <f>IF('SAT Reading'!B11="","",interceptACTRtoPCR5712_5713+slopeACTRtoPCR5712_5713*D11)</f>
        <v/>
      </c>
      <c r="F11" s="11" t="str">
        <f>IF('SAT Reading'!B11="","", IF(E11&lt;100, 100, IF(E11&gt;200, 200, E11)))</f>
        <v/>
      </c>
      <c r="G11" s="11" t="str">
        <f t="shared" si="0"/>
        <v/>
      </c>
      <c r="H11" s="11" t="str">
        <f>IF('SAT Reading'!B11="","", IF(G11&lt;100, 100, IF(G11&gt;300, 300, G11)))</f>
        <v/>
      </c>
      <c r="I11" s="11" t="str">
        <f>IF('SAT Reading'!B11="","",'SAT EBRW to CBEST R'!$A$2+'SAT EBRW to CBEST R'!$B$2*B11)</f>
        <v/>
      </c>
      <c r="J11" s="11" t="str">
        <f>IF('SAT Reading'!B11="","", IF(I11&lt;20, 20, IF(I11&gt;80, 80, I11)))</f>
        <v/>
      </c>
    </row>
    <row r="12" spans="1:17" x14ac:dyDescent="0.25">
      <c r="A12" s="11">
        <v>11</v>
      </c>
      <c r="B12" s="30"/>
      <c r="C12" s="11" t="str">
        <f>IF(ISBLANK('SAT Reading'!B12),"", IF('SAT Reading'!B12&lt;'SAT EBRW to ACT E+R'!$A$2, 'SAT EBRW to ACT E+R'!$B$2, IF('SAT Reading'!B12&gt;'SAT EBRW to ACT E+R'!A$62, 'SAT EBRW to ACT E+R'!B$62, VLOOKUP(B12,'SAT EBRW to ACT E+R'!A:B,2,FALSE))))</f>
        <v/>
      </c>
      <c r="D12" s="11" t="str">
        <f>IF('SAT Reading'!B12="","", 0.5*C12)</f>
        <v/>
      </c>
      <c r="E12" s="11" t="str">
        <f>IF('SAT Reading'!B12="","",interceptACTRtoPCR5712_5713+slopeACTRtoPCR5712_5713*D12)</f>
        <v/>
      </c>
      <c r="F12" s="11" t="str">
        <f>IF('SAT Reading'!B12="","", IF(E12&lt;100, 100, IF(E12&gt;200, 200, E12)))</f>
        <v/>
      </c>
      <c r="G12" s="11" t="str">
        <f t="shared" si="0"/>
        <v/>
      </c>
      <c r="H12" s="11" t="str">
        <f>IF('SAT Reading'!B12="","", IF(G12&lt;100, 100, IF(G12&gt;300, 300, G12)))</f>
        <v/>
      </c>
      <c r="I12" s="11" t="str">
        <f>IF('SAT Reading'!B12="","",'SAT EBRW to CBEST R'!$A$2+'SAT EBRW to CBEST R'!$B$2*B12)</f>
        <v/>
      </c>
      <c r="J12" s="11" t="str">
        <f>IF('SAT Reading'!B12="","", IF(I12&lt;20, 20, IF(I12&gt;80, 80, I12)))</f>
        <v/>
      </c>
    </row>
    <row r="13" spans="1:17" x14ac:dyDescent="0.25">
      <c r="A13" s="11">
        <v>12</v>
      </c>
      <c r="B13" s="30"/>
      <c r="C13" s="11" t="str">
        <f>IF(ISBLANK('SAT Reading'!B13),"", IF('SAT Reading'!B13&lt;'SAT EBRW to ACT E+R'!$A$2, 'SAT EBRW to ACT E+R'!$B$2, IF('SAT Reading'!B13&gt;'SAT EBRW to ACT E+R'!A$62, 'SAT EBRW to ACT E+R'!B$62, VLOOKUP(B13,'SAT EBRW to ACT E+R'!A:B,2,FALSE))))</f>
        <v/>
      </c>
      <c r="D13" s="11" t="str">
        <f>IF('SAT Reading'!B13="","", 0.5*C13)</f>
        <v/>
      </c>
      <c r="E13" s="11" t="str">
        <f>IF('SAT Reading'!B13="","",interceptACTRtoPCR5712_5713+slopeACTRtoPCR5712_5713*D13)</f>
        <v/>
      </c>
      <c r="F13" s="11" t="str">
        <f>IF('SAT Reading'!B13="","", IF(E13&lt;100, 100, IF(E13&gt;200, 200, E13)))</f>
        <v/>
      </c>
      <c r="G13" s="11" t="str">
        <f t="shared" si="0"/>
        <v/>
      </c>
      <c r="H13" s="11" t="str">
        <f>IF('SAT Reading'!B13="","", IF(G13&lt;100, 100, IF(G13&gt;300, 300, G13)))</f>
        <v/>
      </c>
      <c r="I13" s="11" t="str">
        <f>IF('SAT Reading'!B13="","",'SAT EBRW to CBEST R'!$A$2+'SAT EBRW to CBEST R'!$B$2*B13)</f>
        <v/>
      </c>
      <c r="J13" s="11" t="str">
        <f>IF('SAT Reading'!B13="","", IF(I13&lt;20, 20, IF(I13&gt;80, 80, I13)))</f>
        <v/>
      </c>
    </row>
    <row r="14" spans="1:17" x14ac:dyDescent="0.25">
      <c r="A14" s="11">
        <v>13</v>
      </c>
      <c r="B14" s="30"/>
      <c r="C14" s="11" t="str">
        <f>IF(ISBLANK('SAT Reading'!B14),"", IF('SAT Reading'!B14&lt;'SAT EBRW to ACT E+R'!$A$2, 'SAT EBRW to ACT E+R'!$B$2, IF('SAT Reading'!B14&gt;'SAT EBRW to ACT E+R'!A$62, 'SAT EBRW to ACT E+R'!B$62, VLOOKUP(B14,'SAT EBRW to ACT E+R'!A:B,2,FALSE))))</f>
        <v/>
      </c>
      <c r="D14" s="11" t="str">
        <f>IF('SAT Reading'!B14="","", 0.5*C14)</f>
        <v/>
      </c>
      <c r="E14" s="11" t="str">
        <f>IF('SAT Reading'!B14="","",interceptACTRtoPCR5712_5713+slopeACTRtoPCR5712_5713*D14)</f>
        <v/>
      </c>
      <c r="F14" s="11" t="str">
        <f>IF('SAT Reading'!B14="","", IF(E14&lt;100, 100, IF(E14&gt;200, 200, E14)))</f>
        <v/>
      </c>
      <c r="G14" s="11" t="str">
        <f t="shared" si="0"/>
        <v/>
      </c>
      <c r="H14" s="11" t="str">
        <f>IF('SAT Reading'!B14="","", IF(G14&lt;100, 100, IF(G14&gt;300, 300, G14)))</f>
        <v/>
      </c>
      <c r="I14" s="11" t="str">
        <f>IF('SAT Reading'!B14="","",'SAT EBRW to CBEST R'!$A$2+'SAT EBRW to CBEST R'!$B$2*B14)</f>
        <v/>
      </c>
      <c r="J14" s="11" t="str">
        <f>IF('SAT Reading'!B14="","", IF(I14&lt;20, 20, IF(I14&gt;80, 80, I14)))</f>
        <v/>
      </c>
    </row>
    <row r="15" spans="1:17" x14ac:dyDescent="0.25">
      <c r="A15" s="11">
        <v>14</v>
      </c>
      <c r="B15" s="30"/>
      <c r="C15" s="11" t="str">
        <f>IF(ISBLANK('SAT Reading'!B15),"", IF('SAT Reading'!B15&lt;'SAT EBRW to ACT E+R'!$A$2, 'SAT EBRW to ACT E+R'!$B$2, IF('SAT Reading'!B15&gt;'SAT EBRW to ACT E+R'!A$62, 'SAT EBRW to ACT E+R'!B$62, VLOOKUP(B15,'SAT EBRW to ACT E+R'!A:B,2,FALSE))))</f>
        <v/>
      </c>
      <c r="D15" s="11" t="str">
        <f>IF('SAT Reading'!B15="","", 0.5*C15)</f>
        <v/>
      </c>
      <c r="E15" s="11" t="str">
        <f>IF('SAT Reading'!B15="","",interceptACTRtoPCR5712_5713+slopeACTRtoPCR5712_5713*D15)</f>
        <v/>
      </c>
      <c r="F15" s="11" t="str">
        <f>IF('SAT Reading'!B15="","", IF(E15&lt;100, 100, IF(E15&gt;200, 200, E15)))</f>
        <v/>
      </c>
      <c r="G15" s="11" t="str">
        <f t="shared" si="0"/>
        <v/>
      </c>
      <c r="H15" s="11" t="str">
        <f>IF('SAT Reading'!B15="","", IF(G15&lt;100, 100, IF(G15&gt;300, 300, G15)))</f>
        <v/>
      </c>
      <c r="I15" s="11" t="str">
        <f>IF('SAT Reading'!B15="","",'SAT EBRW to CBEST R'!$A$2+'SAT EBRW to CBEST R'!$B$2*B15)</f>
        <v/>
      </c>
      <c r="J15" s="11" t="str">
        <f>IF('SAT Reading'!B15="","", IF(I15&lt;20, 20, IF(I15&gt;80, 80, I15)))</f>
        <v/>
      </c>
    </row>
    <row r="16" spans="1:17" x14ac:dyDescent="0.25">
      <c r="A16" s="11">
        <v>15</v>
      </c>
      <c r="B16" s="30"/>
      <c r="C16" s="11" t="str">
        <f>IF(ISBLANK('SAT Reading'!B16),"", IF('SAT Reading'!B16&lt;'SAT EBRW to ACT E+R'!$A$2, 'SAT EBRW to ACT E+R'!$B$2, IF('SAT Reading'!B16&gt;'SAT EBRW to ACT E+R'!A$62, 'SAT EBRW to ACT E+R'!B$62, VLOOKUP(B16,'SAT EBRW to ACT E+R'!A:B,2,FALSE))))</f>
        <v/>
      </c>
      <c r="D16" s="11" t="str">
        <f>IF('SAT Reading'!B16="","", 0.5*C16)</f>
        <v/>
      </c>
      <c r="E16" s="11" t="str">
        <f>IF('SAT Reading'!B16="","",interceptACTRtoPCR5712_5713+slopeACTRtoPCR5712_5713*D16)</f>
        <v/>
      </c>
      <c r="F16" s="11" t="str">
        <f>IF('SAT Reading'!B16="","", IF(E16&lt;100, 100, IF(E16&gt;200, 200, E16)))</f>
        <v/>
      </c>
      <c r="G16" s="11" t="str">
        <f t="shared" si="0"/>
        <v/>
      </c>
      <c r="H16" s="11" t="str">
        <f>IF('SAT Reading'!B16="","", IF(G16&lt;100, 100, IF(G16&gt;300, 300, G16)))</f>
        <v/>
      </c>
      <c r="I16" s="11" t="str">
        <f>IF('SAT Reading'!B16="","",'SAT EBRW to CBEST R'!$A$2+'SAT EBRW to CBEST R'!$B$2*B16)</f>
        <v/>
      </c>
      <c r="J16" s="11" t="str">
        <f>IF('SAT Reading'!B16="","", IF(I16&lt;20, 20, IF(I16&gt;80, 80, I16)))</f>
        <v/>
      </c>
    </row>
    <row r="17" spans="1:10" x14ac:dyDescent="0.25">
      <c r="A17" s="11">
        <v>16</v>
      </c>
      <c r="B17" s="30"/>
      <c r="C17" s="11" t="str">
        <f>IF(ISBLANK('SAT Reading'!B17),"", IF('SAT Reading'!B17&lt;'SAT EBRW to ACT E+R'!$A$2, 'SAT EBRW to ACT E+R'!$B$2, IF('SAT Reading'!B17&gt;'SAT EBRW to ACT E+R'!A$62, 'SAT EBRW to ACT E+R'!B$62, VLOOKUP(B17,'SAT EBRW to ACT E+R'!A:B,2,FALSE))))</f>
        <v/>
      </c>
      <c r="D17" s="11" t="str">
        <f>IF('SAT Reading'!B17="","", 0.5*C17)</f>
        <v/>
      </c>
      <c r="E17" s="11" t="str">
        <f>IF('SAT Reading'!B17="","",interceptACTRtoPCR5712_5713+slopeACTRtoPCR5712_5713*D17)</f>
        <v/>
      </c>
      <c r="F17" s="11" t="str">
        <f>IF('SAT Reading'!B17="","", IF(E17&lt;100, 100, IF(E17&gt;200, 200, E17)))</f>
        <v/>
      </c>
      <c r="G17" s="11" t="str">
        <f t="shared" si="0"/>
        <v/>
      </c>
      <c r="H17" s="11" t="str">
        <f>IF('SAT Reading'!B17="","", IF(G17&lt;100, 100, IF(G17&gt;300, 300, G17)))</f>
        <v/>
      </c>
      <c r="I17" s="11" t="str">
        <f>IF('SAT Reading'!B17="","",'SAT EBRW to CBEST R'!$A$2+'SAT EBRW to CBEST R'!$B$2*B17)</f>
        <v/>
      </c>
      <c r="J17" s="11" t="str">
        <f>IF('SAT Reading'!B17="","", IF(I17&lt;20, 20, IF(I17&gt;80, 80, I17)))</f>
        <v/>
      </c>
    </row>
    <row r="18" spans="1:10" x14ac:dyDescent="0.25">
      <c r="A18" s="11">
        <v>17</v>
      </c>
      <c r="B18" s="30"/>
      <c r="C18" s="11" t="str">
        <f>IF(ISBLANK('SAT Reading'!B18),"", IF('SAT Reading'!B18&lt;'SAT EBRW to ACT E+R'!$A$2, 'SAT EBRW to ACT E+R'!$B$2, IF('SAT Reading'!B18&gt;'SAT EBRW to ACT E+R'!A$62, 'SAT EBRW to ACT E+R'!B$62, VLOOKUP(B18,'SAT EBRW to ACT E+R'!A:B,2,FALSE))))</f>
        <v/>
      </c>
      <c r="D18" s="11" t="str">
        <f>IF('SAT Reading'!B18="","", 0.5*C18)</f>
        <v/>
      </c>
      <c r="E18" s="11" t="str">
        <f>IF('SAT Reading'!B18="","",interceptACTRtoPCR5712_5713+slopeACTRtoPCR5712_5713*D18)</f>
        <v/>
      </c>
      <c r="F18" s="11" t="str">
        <f>IF('SAT Reading'!B18="","", IF(E18&lt;100, 100, IF(E18&gt;200, 200, E18)))</f>
        <v/>
      </c>
      <c r="G18" s="11" t="str">
        <f t="shared" si="0"/>
        <v/>
      </c>
      <c r="H18" s="11" t="str">
        <f>IF('SAT Reading'!B18="","", IF(G18&lt;100, 100, IF(G18&gt;300, 300, G18)))</f>
        <v/>
      </c>
      <c r="I18" s="11" t="str">
        <f>IF('SAT Reading'!B18="","",'SAT EBRW to CBEST R'!$A$2+'SAT EBRW to CBEST R'!$B$2*B18)</f>
        <v/>
      </c>
      <c r="J18" s="11" t="str">
        <f>IF('SAT Reading'!B18="","", IF(I18&lt;20, 20, IF(I18&gt;80, 80, I18)))</f>
        <v/>
      </c>
    </row>
    <row r="19" spans="1:10" x14ac:dyDescent="0.25">
      <c r="A19" s="11">
        <v>18</v>
      </c>
      <c r="B19" s="30"/>
      <c r="C19" s="11" t="str">
        <f>IF(ISBLANK('SAT Reading'!B19),"", IF('SAT Reading'!B19&lt;'SAT EBRW to ACT E+R'!$A$2, 'SAT EBRW to ACT E+R'!$B$2, IF('SAT Reading'!B19&gt;'SAT EBRW to ACT E+R'!A$62, 'SAT EBRW to ACT E+R'!B$62, VLOOKUP(B19,'SAT EBRW to ACT E+R'!A:B,2,FALSE))))</f>
        <v/>
      </c>
      <c r="D19" s="11" t="str">
        <f>IF('SAT Reading'!B19="","", 0.5*C19)</f>
        <v/>
      </c>
      <c r="E19" s="11" t="str">
        <f>IF('SAT Reading'!B19="","",interceptACTRtoPCR5712_5713+slopeACTRtoPCR5712_5713*D19)</f>
        <v/>
      </c>
      <c r="F19" s="11" t="str">
        <f>IF('SAT Reading'!B19="","", IF(E19&lt;100, 100, IF(E19&gt;200, 200, E19)))</f>
        <v/>
      </c>
      <c r="G19" s="11" t="str">
        <f t="shared" si="0"/>
        <v/>
      </c>
      <c r="H19" s="11" t="str">
        <f>IF('SAT Reading'!B19="","", IF(G19&lt;100, 100, IF(G19&gt;300, 300, G19)))</f>
        <v/>
      </c>
      <c r="I19" s="11" t="str">
        <f>IF('SAT Reading'!B19="","",'SAT EBRW to CBEST R'!$A$2+'SAT EBRW to CBEST R'!$B$2*B19)</f>
        <v/>
      </c>
      <c r="J19" s="11" t="str">
        <f>IF('SAT Reading'!B19="","", IF(I19&lt;20, 20, IF(I19&gt;80, 80, I19)))</f>
        <v/>
      </c>
    </row>
    <row r="20" spans="1:10" x14ac:dyDescent="0.25">
      <c r="A20" s="11">
        <v>19</v>
      </c>
      <c r="B20" s="30"/>
      <c r="C20" s="11" t="str">
        <f>IF(ISBLANK('SAT Reading'!B20),"", IF('SAT Reading'!B20&lt;'SAT EBRW to ACT E+R'!$A$2, 'SAT EBRW to ACT E+R'!$B$2, IF('SAT Reading'!B20&gt;'SAT EBRW to ACT E+R'!A$62, 'SAT EBRW to ACT E+R'!B$62, VLOOKUP(B20,'SAT EBRW to ACT E+R'!A:B,2,FALSE))))</f>
        <v/>
      </c>
      <c r="D20" s="11" t="str">
        <f>IF('SAT Reading'!B20="","", 0.5*C20)</f>
        <v/>
      </c>
      <c r="E20" s="11" t="str">
        <f>IF('SAT Reading'!B20="","",interceptACTRtoPCR5712_5713+slopeACTRtoPCR5712_5713*D20)</f>
        <v/>
      </c>
      <c r="F20" s="11" t="str">
        <f>IF('SAT Reading'!B20="","", IF(E20&lt;100, 100, IF(E20&gt;200, 200, E20)))</f>
        <v/>
      </c>
      <c r="G20" s="11" t="str">
        <f t="shared" si="0"/>
        <v/>
      </c>
      <c r="H20" s="11" t="str">
        <f>IF('SAT Reading'!B20="","", IF(G20&lt;100, 100, IF(G20&gt;300, 300, G20)))</f>
        <v/>
      </c>
      <c r="I20" s="11" t="str">
        <f>IF('SAT Reading'!B20="","",'SAT EBRW to CBEST R'!$A$2+'SAT EBRW to CBEST R'!$B$2*B20)</f>
        <v/>
      </c>
      <c r="J20" s="11" t="str">
        <f>IF('SAT Reading'!B20="","", IF(I20&lt;20, 20, IF(I20&gt;80, 80, I20)))</f>
        <v/>
      </c>
    </row>
    <row r="21" spans="1:10" x14ac:dyDescent="0.25">
      <c r="A21" s="11">
        <v>20</v>
      </c>
      <c r="B21" s="30"/>
      <c r="C21" s="11" t="str">
        <f>IF(ISBLANK('SAT Reading'!B21),"", IF('SAT Reading'!B21&lt;'SAT EBRW to ACT E+R'!$A$2, 'SAT EBRW to ACT E+R'!$B$2, IF('SAT Reading'!B21&gt;'SAT EBRW to ACT E+R'!A$62, 'SAT EBRW to ACT E+R'!B$62, VLOOKUP(B21,'SAT EBRW to ACT E+R'!A:B,2,FALSE))))</f>
        <v/>
      </c>
      <c r="D21" s="11" t="str">
        <f>IF('SAT Reading'!B21="","", 0.5*C21)</f>
        <v/>
      </c>
      <c r="E21" s="11" t="str">
        <f>IF('SAT Reading'!B21="","",interceptACTRtoPCR5712_5713+slopeACTRtoPCR5712_5713*D21)</f>
        <v/>
      </c>
      <c r="F21" s="11" t="str">
        <f>IF('SAT Reading'!B21="","", IF(E21&lt;100, 100, IF(E21&gt;200, 200, E21)))</f>
        <v/>
      </c>
      <c r="G21" s="11" t="str">
        <f t="shared" si="0"/>
        <v/>
      </c>
      <c r="H21" s="11" t="str">
        <f>IF('SAT Reading'!B21="","", IF(G21&lt;100, 100, IF(G21&gt;300, 300, G21)))</f>
        <v/>
      </c>
      <c r="I21" s="11" t="str">
        <f>IF('SAT Reading'!B21="","",'SAT EBRW to CBEST R'!$A$2+'SAT EBRW to CBEST R'!$B$2*B21)</f>
        <v/>
      </c>
      <c r="J21" s="11" t="str">
        <f>IF('SAT Reading'!B21="","", IF(I21&lt;20, 20, IF(I21&gt;80, 80, I21)))</f>
        <v/>
      </c>
    </row>
    <row r="22" spans="1:10" x14ac:dyDescent="0.25">
      <c r="A22" s="11">
        <v>21</v>
      </c>
      <c r="B22" s="30"/>
      <c r="C22" s="11" t="str">
        <f>IF(ISBLANK('SAT Reading'!B22),"", IF('SAT Reading'!B22&lt;'SAT EBRW to ACT E+R'!$A$2, 'SAT EBRW to ACT E+R'!$B$2, IF('SAT Reading'!B22&gt;'SAT EBRW to ACT E+R'!A$62, 'SAT EBRW to ACT E+R'!B$62, VLOOKUP(B22,'SAT EBRW to ACT E+R'!A:B,2,FALSE))))</f>
        <v/>
      </c>
      <c r="D22" s="11" t="str">
        <f>IF('SAT Reading'!B22="","", 0.5*C22)</f>
        <v/>
      </c>
      <c r="E22" s="11" t="str">
        <f>IF('SAT Reading'!B22="","",interceptACTRtoPCR5712_5713+slopeACTRtoPCR5712_5713*D22)</f>
        <v/>
      </c>
      <c r="F22" s="11" t="str">
        <f>IF('SAT Reading'!B22="","", IF(E22&lt;100, 100, IF(E22&gt;200, 200, E22)))</f>
        <v/>
      </c>
      <c r="G22" s="11" t="str">
        <f t="shared" si="0"/>
        <v/>
      </c>
      <c r="H22" s="11" t="str">
        <f>IF('SAT Reading'!B22="","", IF(G22&lt;100, 100, IF(G22&gt;300, 300, G22)))</f>
        <v/>
      </c>
      <c r="I22" s="11" t="str">
        <f>IF('SAT Reading'!B22="","",'SAT EBRW to CBEST R'!$A$2+'SAT EBRW to CBEST R'!$B$2*B22)</f>
        <v/>
      </c>
      <c r="J22" s="11" t="str">
        <f>IF('SAT Reading'!B22="","", IF(I22&lt;20, 20, IF(I22&gt;80, 80, I22)))</f>
        <v/>
      </c>
    </row>
    <row r="23" spans="1:10" x14ac:dyDescent="0.25">
      <c r="A23" s="11">
        <v>22</v>
      </c>
      <c r="B23" s="30"/>
      <c r="C23" s="11" t="str">
        <f>IF(ISBLANK('SAT Reading'!B23),"", IF('SAT Reading'!B23&lt;'SAT EBRW to ACT E+R'!$A$2, 'SAT EBRW to ACT E+R'!$B$2, IF('SAT Reading'!B23&gt;'SAT EBRW to ACT E+R'!A$62, 'SAT EBRW to ACT E+R'!B$62, VLOOKUP(B23,'SAT EBRW to ACT E+R'!A:B,2,FALSE))))</f>
        <v/>
      </c>
      <c r="D23" s="11" t="str">
        <f>IF('SAT Reading'!B23="","", 0.5*C23)</f>
        <v/>
      </c>
      <c r="E23" s="11" t="str">
        <f>IF('SAT Reading'!B23="","",interceptACTRtoPCR5712_5713+slopeACTRtoPCR5712_5713*D23)</f>
        <v/>
      </c>
      <c r="F23" s="11" t="str">
        <f>IF('SAT Reading'!B23="","", IF(E23&lt;100, 100, IF(E23&gt;200, 200, E23)))</f>
        <v/>
      </c>
      <c r="G23" s="11" t="str">
        <f t="shared" si="0"/>
        <v/>
      </c>
      <c r="H23" s="11" t="str">
        <f>IF('SAT Reading'!B23="","", IF(G23&lt;100, 100, IF(G23&gt;300, 300, G23)))</f>
        <v/>
      </c>
      <c r="I23" s="11" t="str">
        <f>IF('SAT Reading'!B23="","",'SAT EBRW to CBEST R'!$A$2+'SAT EBRW to CBEST R'!$B$2*B23)</f>
        <v/>
      </c>
      <c r="J23" s="11" t="str">
        <f>IF('SAT Reading'!B23="","", IF(I23&lt;20, 20, IF(I23&gt;80, 80, I23)))</f>
        <v/>
      </c>
    </row>
    <row r="24" spans="1:10" x14ac:dyDescent="0.25">
      <c r="A24" s="11">
        <v>23</v>
      </c>
      <c r="B24" s="30"/>
      <c r="C24" s="11" t="str">
        <f>IF(ISBLANK('SAT Reading'!B24),"", IF('SAT Reading'!B24&lt;'SAT EBRW to ACT E+R'!$A$2, 'SAT EBRW to ACT E+R'!$B$2, IF('SAT Reading'!B24&gt;'SAT EBRW to ACT E+R'!A$62, 'SAT EBRW to ACT E+R'!B$62, VLOOKUP(B24,'SAT EBRW to ACT E+R'!A:B,2,FALSE))))</f>
        <v/>
      </c>
      <c r="D24" s="11" t="str">
        <f>IF('SAT Reading'!B24="","", 0.5*C24)</f>
        <v/>
      </c>
      <c r="E24" s="11" t="str">
        <f>IF('SAT Reading'!B24="","",interceptACTRtoPCR5712_5713+slopeACTRtoPCR5712_5713*D24)</f>
        <v/>
      </c>
      <c r="F24" s="11" t="str">
        <f>IF('SAT Reading'!B24="","", IF(E24&lt;100, 100, IF(E24&gt;200, 200, E24)))</f>
        <v/>
      </c>
      <c r="G24" s="11" t="str">
        <f t="shared" si="0"/>
        <v/>
      </c>
      <c r="H24" s="11" t="str">
        <f>IF('SAT Reading'!B24="","", IF(G24&lt;100, 100, IF(G24&gt;300, 300, G24)))</f>
        <v/>
      </c>
      <c r="I24" s="11" t="str">
        <f>IF('SAT Reading'!B24="","",'SAT EBRW to CBEST R'!$A$2+'SAT EBRW to CBEST R'!$B$2*B24)</f>
        <v/>
      </c>
      <c r="J24" s="11" t="str">
        <f>IF('SAT Reading'!B24="","", IF(I24&lt;20, 20, IF(I24&gt;80, 80, I24)))</f>
        <v/>
      </c>
    </row>
    <row r="25" spans="1:10" x14ac:dyDescent="0.25">
      <c r="A25" s="11">
        <v>24</v>
      </c>
      <c r="B25" s="30"/>
      <c r="C25" s="11" t="str">
        <f>IF(ISBLANK('SAT Reading'!B25),"", IF('SAT Reading'!B25&lt;'SAT EBRW to ACT E+R'!$A$2, 'SAT EBRW to ACT E+R'!$B$2, IF('SAT Reading'!B25&gt;'SAT EBRW to ACT E+R'!A$62, 'SAT EBRW to ACT E+R'!B$62, VLOOKUP(B25,'SAT EBRW to ACT E+R'!A:B,2,FALSE))))</f>
        <v/>
      </c>
      <c r="D25" s="11" t="str">
        <f>IF('SAT Reading'!B25="","", 0.5*C25)</f>
        <v/>
      </c>
      <c r="E25" s="11" t="str">
        <f>IF('SAT Reading'!B25="","",interceptACTRtoPCR5712_5713+slopeACTRtoPCR5712_5713*D25)</f>
        <v/>
      </c>
      <c r="F25" s="11" t="str">
        <f>IF('SAT Reading'!B25="","", IF(E25&lt;100, 100, IF(E25&gt;200, 200, E25)))</f>
        <v/>
      </c>
      <c r="G25" s="11" t="str">
        <f t="shared" si="0"/>
        <v/>
      </c>
      <c r="H25" s="11" t="str">
        <f>IF('SAT Reading'!B25="","", IF(G25&lt;100, 100, IF(G25&gt;300, 300, G25)))</f>
        <v/>
      </c>
      <c r="I25" s="11" t="str">
        <f>IF('SAT Reading'!B25="","",'SAT EBRW to CBEST R'!$A$2+'SAT EBRW to CBEST R'!$B$2*B25)</f>
        <v/>
      </c>
      <c r="J25" s="11" t="str">
        <f>IF('SAT Reading'!B25="","", IF(I25&lt;20, 20, IF(I25&gt;80, 80, I25)))</f>
        <v/>
      </c>
    </row>
    <row r="26" spans="1:10" x14ac:dyDescent="0.25">
      <c r="A26" s="11">
        <v>25</v>
      </c>
      <c r="B26" s="30"/>
      <c r="C26" s="11" t="str">
        <f>IF(ISBLANK('SAT Reading'!B26),"", IF('SAT Reading'!B26&lt;'SAT EBRW to ACT E+R'!$A$2, 'SAT EBRW to ACT E+R'!$B$2, IF('SAT Reading'!B26&gt;'SAT EBRW to ACT E+R'!A$62, 'SAT EBRW to ACT E+R'!B$62, VLOOKUP(B26,'SAT EBRW to ACT E+R'!A:B,2,FALSE))))</f>
        <v/>
      </c>
      <c r="D26" s="11" t="str">
        <f>IF('SAT Reading'!B26="","", 0.5*C26)</f>
        <v/>
      </c>
      <c r="E26" s="11" t="str">
        <f>IF('SAT Reading'!B26="","",interceptACTRtoPCR5712_5713+slopeACTRtoPCR5712_5713*D26)</f>
        <v/>
      </c>
      <c r="F26" s="11" t="str">
        <f>IF('SAT Reading'!B26="","", IF(E26&lt;100, 100, IF(E26&gt;200, 200, E26)))</f>
        <v/>
      </c>
      <c r="G26" s="11" t="str">
        <f t="shared" si="0"/>
        <v/>
      </c>
      <c r="H26" s="11" t="str">
        <f>IF('SAT Reading'!B26="","", IF(G26&lt;100, 100, IF(G26&gt;300, 300, G26)))</f>
        <v/>
      </c>
      <c r="I26" s="11" t="str">
        <f>IF('SAT Reading'!B26="","",'SAT EBRW to CBEST R'!$A$2+'SAT EBRW to CBEST R'!$B$2*B26)</f>
        <v/>
      </c>
      <c r="J26" s="11" t="str">
        <f>IF('SAT Reading'!B26="","", IF(I26&lt;20, 20, IF(I26&gt;80, 80, I26)))</f>
        <v/>
      </c>
    </row>
    <row r="27" spans="1:10" x14ac:dyDescent="0.25">
      <c r="A27" s="11">
        <v>26</v>
      </c>
      <c r="B27" s="30"/>
      <c r="C27" s="11" t="str">
        <f>IF(ISBLANK('SAT Reading'!B27),"", IF('SAT Reading'!B27&lt;'SAT EBRW to ACT E+R'!$A$2, 'SAT EBRW to ACT E+R'!$B$2, IF('SAT Reading'!B27&gt;'SAT EBRW to ACT E+R'!A$62, 'SAT EBRW to ACT E+R'!B$62, VLOOKUP(B27,'SAT EBRW to ACT E+R'!A:B,2,FALSE))))</f>
        <v/>
      </c>
      <c r="D27" s="11" t="str">
        <f>IF('SAT Reading'!B27="","", 0.5*C27)</f>
        <v/>
      </c>
      <c r="E27" s="11" t="str">
        <f>IF('SAT Reading'!B27="","",interceptACTRtoPCR5712_5713+slopeACTRtoPCR5712_5713*D27)</f>
        <v/>
      </c>
      <c r="F27" s="11" t="str">
        <f>IF('SAT Reading'!B27="","", IF(E27&lt;100, 100, IF(E27&gt;200, 200, E27)))</f>
        <v/>
      </c>
      <c r="G27" s="11" t="str">
        <f t="shared" si="0"/>
        <v/>
      </c>
      <c r="H27" s="11" t="str">
        <f>IF('SAT Reading'!B27="","", IF(G27&lt;100, 100, IF(G27&gt;300, 300, G27)))</f>
        <v/>
      </c>
      <c r="I27" s="11" t="str">
        <f>IF('SAT Reading'!B27="","",'SAT EBRW to CBEST R'!$A$2+'SAT EBRW to CBEST R'!$B$2*B27)</f>
        <v/>
      </c>
      <c r="J27" s="11" t="str">
        <f>IF('SAT Reading'!B27="","", IF(I27&lt;20, 20, IF(I27&gt;80, 80, I27)))</f>
        <v/>
      </c>
    </row>
    <row r="28" spans="1:10" x14ac:dyDescent="0.25">
      <c r="A28" s="11">
        <v>27</v>
      </c>
      <c r="B28" s="30"/>
      <c r="C28" s="11" t="str">
        <f>IF(ISBLANK('SAT Reading'!B28),"", IF('SAT Reading'!B28&lt;'SAT EBRW to ACT E+R'!$A$2, 'SAT EBRW to ACT E+R'!$B$2, IF('SAT Reading'!B28&gt;'SAT EBRW to ACT E+R'!A$62, 'SAT EBRW to ACT E+R'!B$62, VLOOKUP(B28,'SAT EBRW to ACT E+R'!A:B,2,FALSE))))</f>
        <v/>
      </c>
      <c r="D28" s="11" t="str">
        <f>IF('SAT Reading'!B28="","", 0.5*C28)</f>
        <v/>
      </c>
      <c r="E28" s="11" t="str">
        <f>IF('SAT Reading'!B28="","",interceptACTRtoPCR5712_5713+slopeACTRtoPCR5712_5713*D28)</f>
        <v/>
      </c>
      <c r="F28" s="11" t="str">
        <f>IF('SAT Reading'!B28="","", IF(E28&lt;100, 100, IF(E28&gt;200, 200, E28)))</f>
        <v/>
      </c>
      <c r="G28" s="11" t="str">
        <f t="shared" si="0"/>
        <v/>
      </c>
      <c r="H28" s="11" t="str">
        <f>IF('SAT Reading'!B28="","", IF(G28&lt;100, 100, IF(G28&gt;300, 300, G28)))</f>
        <v/>
      </c>
      <c r="I28" s="11" t="str">
        <f>IF('SAT Reading'!B28="","",'SAT EBRW to CBEST R'!$A$2+'SAT EBRW to CBEST R'!$B$2*B28)</f>
        <v/>
      </c>
      <c r="J28" s="11" t="str">
        <f>IF('SAT Reading'!B28="","", IF(I28&lt;20, 20, IF(I28&gt;80, 80, I28)))</f>
        <v/>
      </c>
    </row>
    <row r="29" spans="1:10" x14ac:dyDescent="0.25">
      <c r="A29" s="11">
        <v>28</v>
      </c>
      <c r="B29" s="30"/>
      <c r="C29" s="11" t="str">
        <f>IF(ISBLANK('SAT Reading'!B29),"", IF('SAT Reading'!B29&lt;'SAT EBRW to ACT E+R'!$A$2, 'SAT EBRW to ACT E+R'!$B$2, IF('SAT Reading'!B29&gt;'SAT EBRW to ACT E+R'!A$62, 'SAT EBRW to ACT E+R'!B$62, VLOOKUP(B29,'SAT EBRW to ACT E+R'!A:B,2,FALSE))))</f>
        <v/>
      </c>
      <c r="D29" s="11" t="str">
        <f>IF('SAT Reading'!B29="","", 0.5*C29)</f>
        <v/>
      </c>
      <c r="E29" s="11" t="str">
        <f>IF('SAT Reading'!B29="","",interceptACTRtoPCR5712_5713+slopeACTRtoPCR5712_5713*D29)</f>
        <v/>
      </c>
      <c r="F29" s="11" t="str">
        <f>IF('SAT Reading'!B29="","", IF(E29&lt;100, 100, IF(E29&gt;200, 200, E29)))</f>
        <v/>
      </c>
      <c r="G29" s="11" t="str">
        <f t="shared" si="0"/>
        <v/>
      </c>
      <c r="H29" s="11" t="str">
        <f>IF('SAT Reading'!B29="","", IF(G29&lt;100, 100, IF(G29&gt;300, 300, G29)))</f>
        <v/>
      </c>
      <c r="I29" s="11" t="str">
        <f>IF('SAT Reading'!B29="","",'SAT EBRW to CBEST R'!$A$2+'SAT EBRW to CBEST R'!$B$2*B29)</f>
        <v/>
      </c>
      <c r="J29" s="11" t="str">
        <f>IF('SAT Reading'!B29="","", IF(I29&lt;20, 20, IF(I29&gt;80, 80, I29)))</f>
        <v/>
      </c>
    </row>
    <row r="30" spans="1:10" x14ac:dyDescent="0.25">
      <c r="A30" s="11">
        <v>29</v>
      </c>
      <c r="B30" s="30"/>
      <c r="C30" s="11" t="str">
        <f>IF(ISBLANK('SAT Reading'!B30),"", IF('SAT Reading'!B30&lt;'SAT EBRW to ACT E+R'!$A$2, 'SAT EBRW to ACT E+R'!$B$2, IF('SAT Reading'!B30&gt;'SAT EBRW to ACT E+R'!A$62, 'SAT EBRW to ACT E+R'!B$62, VLOOKUP(B30,'SAT EBRW to ACT E+R'!A:B,2,FALSE))))</f>
        <v/>
      </c>
      <c r="D30" s="11" t="str">
        <f>IF('SAT Reading'!B30="","", 0.5*C30)</f>
        <v/>
      </c>
      <c r="E30" s="11" t="str">
        <f>IF('SAT Reading'!B30="","",interceptACTRtoPCR5712_5713+slopeACTRtoPCR5712_5713*D30)</f>
        <v/>
      </c>
      <c r="F30" s="11" t="str">
        <f>IF('SAT Reading'!B30="","", IF(E30&lt;100, 100, IF(E30&gt;200, 200, E30)))</f>
        <v/>
      </c>
      <c r="G30" s="11" t="str">
        <f t="shared" si="0"/>
        <v/>
      </c>
      <c r="H30" s="11" t="str">
        <f>IF('SAT Reading'!B30="","", IF(G30&lt;100, 100, IF(G30&gt;300, 300, G30)))</f>
        <v/>
      </c>
      <c r="I30" s="11" t="str">
        <f>IF('SAT Reading'!B30="","",'SAT EBRW to CBEST R'!$A$2+'SAT EBRW to CBEST R'!$B$2*B30)</f>
        <v/>
      </c>
      <c r="J30" s="11" t="str">
        <f>IF('SAT Reading'!B30="","", IF(I30&lt;20, 20, IF(I30&gt;80, 80, I30)))</f>
        <v/>
      </c>
    </row>
    <row r="31" spans="1:10" x14ac:dyDescent="0.25">
      <c r="A31" s="11">
        <v>30</v>
      </c>
      <c r="B31" s="30"/>
      <c r="C31" s="11" t="str">
        <f>IF(ISBLANK('SAT Reading'!B31),"", IF('SAT Reading'!B31&lt;'SAT EBRW to ACT E+R'!$A$2, 'SAT EBRW to ACT E+R'!$B$2, IF('SAT Reading'!B31&gt;'SAT EBRW to ACT E+R'!A$62, 'SAT EBRW to ACT E+R'!B$62, VLOOKUP(B31,'SAT EBRW to ACT E+R'!A:B,2,FALSE))))</f>
        <v/>
      </c>
      <c r="D31" s="11" t="str">
        <f>IF('SAT Reading'!B31="","", 0.5*C31)</f>
        <v/>
      </c>
      <c r="E31" s="11" t="str">
        <f>IF('SAT Reading'!B31="","",interceptACTRtoPCR5712_5713+slopeACTRtoPCR5712_5713*D31)</f>
        <v/>
      </c>
      <c r="F31" s="11" t="str">
        <f>IF('SAT Reading'!B31="","", IF(E31&lt;100, 100, IF(E31&gt;200, 200, E31)))</f>
        <v/>
      </c>
      <c r="G31" s="11" t="str">
        <f t="shared" si="0"/>
        <v/>
      </c>
      <c r="H31" s="11" t="str">
        <f>IF('SAT Reading'!B31="","", IF(G31&lt;100, 100, IF(G31&gt;300, 300, G31)))</f>
        <v/>
      </c>
      <c r="I31" s="11" t="str">
        <f>IF('SAT Reading'!B31="","",'SAT EBRW to CBEST R'!$A$2+'SAT EBRW to CBEST R'!$B$2*B31)</f>
        <v/>
      </c>
      <c r="J31" s="11" t="str">
        <f>IF('SAT Reading'!B31="","", IF(I31&lt;20, 20, IF(I31&gt;80, 80, I31)))</f>
        <v/>
      </c>
    </row>
    <row r="32" spans="1:10" x14ac:dyDescent="0.25">
      <c r="A32" s="11">
        <v>31</v>
      </c>
      <c r="B32" s="30"/>
      <c r="C32" s="11" t="str">
        <f>IF(ISBLANK('SAT Reading'!B32),"", IF('SAT Reading'!B32&lt;'SAT EBRW to ACT E+R'!$A$2, 'SAT EBRW to ACT E+R'!$B$2, IF('SAT Reading'!B32&gt;'SAT EBRW to ACT E+R'!A$62, 'SAT EBRW to ACT E+R'!B$62, VLOOKUP(B32,'SAT EBRW to ACT E+R'!A:B,2,FALSE))))</f>
        <v/>
      </c>
      <c r="D32" s="11" t="str">
        <f>IF('SAT Reading'!B32="","", 0.5*C32)</f>
        <v/>
      </c>
      <c r="E32" s="11" t="str">
        <f>IF('SAT Reading'!B32="","",interceptACTRtoPCR5712_5713+slopeACTRtoPCR5712_5713*D32)</f>
        <v/>
      </c>
      <c r="F32" s="11" t="str">
        <f>IF('SAT Reading'!B32="","", IF(E32&lt;100, 100, IF(E32&gt;200, 200, E32)))</f>
        <v/>
      </c>
      <c r="G32" s="11" t="str">
        <f t="shared" si="0"/>
        <v/>
      </c>
      <c r="H32" s="11" t="str">
        <f>IF('SAT Reading'!B32="","", IF(G32&lt;100, 100, IF(G32&gt;300, 300, G32)))</f>
        <v/>
      </c>
      <c r="I32" s="11" t="str">
        <f>IF('SAT Reading'!B32="","",'SAT EBRW to CBEST R'!$A$2+'SAT EBRW to CBEST R'!$B$2*B32)</f>
        <v/>
      </c>
      <c r="J32" s="11" t="str">
        <f>IF('SAT Reading'!B32="","", IF(I32&lt;20, 20, IF(I32&gt;80, 80, I32)))</f>
        <v/>
      </c>
    </row>
    <row r="33" spans="1:10" x14ac:dyDescent="0.25">
      <c r="A33" s="11">
        <v>32</v>
      </c>
      <c r="B33" s="30"/>
      <c r="C33" s="11" t="str">
        <f>IF(ISBLANK('SAT Reading'!B33),"", IF('SAT Reading'!B33&lt;'SAT EBRW to ACT E+R'!$A$2, 'SAT EBRW to ACT E+R'!$B$2, IF('SAT Reading'!B33&gt;'SAT EBRW to ACT E+R'!A$62, 'SAT EBRW to ACT E+R'!B$62, VLOOKUP(B33,'SAT EBRW to ACT E+R'!A:B,2,FALSE))))</f>
        <v/>
      </c>
      <c r="D33" s="11" t="str">
        <f>IF('SAT Reading'!B33="","", 0.5*C33)</f>
        <v/>
      </c>
      <c r="E33" s="11" t="str">
        <f>IF('SAT Reading'!B33="","",interceptACTRtoPCR5712_5713+slopeACTRtoPCR5712_5713*D33)</f>
        <v/>
      </c>
      <c r="F33" s="11" t="str">
        <f>IF('SAT Reading'!B33="","", IF(E33&lt;100, 100, IF(E33&gt;200, 200, E33)))</f>
        <v/>
      </c>
      <c r="G33" s="11" t="str">
        <f t="shared" si="0"/>
        <v/>
      </c>
      <c r="H33" s="11" t="str">
        <f>IF('SAT Reading'!B33="","", IF(G33&lt;100, 100, IF(G33&gt;300, 300, G33)))</f>
        <v/>
      </c>
      <c r="I33" s="11" t="str">
        <f>IF('SAT Reading'!B33="","",'SAT EBRW to CBEST R'!$A$2+'SAT EBRW to CBEST R'!$B$2*B33)</f>
        <v/>
      </c>
      <c r="J33" s="11" t="str">
        <f>IF('SAT Reading'!B33="","", IF(I33&lt;20, 20, IF(I33&gt;80, 80, I33)))</f>
        <v/>
      </c>
    </row>
    <row r="34" spans="1:10" x14ac:dyDescent="0.25">
      <c r="A34" s="11">
        <v>33</v>
      </c>
      <c r="B34" s="30"/>
      <c r="C34" s="11" t="str">
        <f>IF(ISBLANK('SAT Reading'!B34),"", IF('SAT Reading'!B34&lt;'SAT EBRW to ACT E+R'!$A$2, 'SAT EBRW to ACT E+R'!$B$2, IF('SAT Reading'!B34&gt;'SAT EBRW to ACT E+R'!A$62, 'SAT EBRW to ACT E+R'!B$62, VLOOKUP(B34,'SAT EBRW to ACT E+R'!A:B,2,FALSE))))</f>
        <v/>
      </c>
      <c r="D34" s="11" t="str">
        <f>IF('SAT Reading'!B34="","", 0.5*C34)</f>
        <v/>
      </c>
      <c r="E34" s="11" t="str">
        <f>IF('SAT Reading'!B34="","",interceptACTRtoPCR5712_5713+slopeACTRtoPCR5712_5713*D34)</f>
        <v/>
      </c>
      <c r="F34" s="11" t="str">
        <f>IF('SAT Reading'!B34="","", IF(E34&lt;100, 100, IF(E34&gt;200, 200, E34)))</f>
        <v/>
      </c>
      <c r="G34" s="11" t="str">
        <f t="shared" si="0"/>
        <v/>
      </c>
      <c r="H34" s="11" t="str">
        <f>IF('SAT Reading'!B34="","", IF(G34&lt;100, 100, IF(G34&gt;300, 300, G34)))</f>
        <v/>
      </c>
      <c r="I34" s="11" t="str">
        <f>IF('SAT Reading'!B34="","",'SAT EBRW to CBEST R'!$A$2+'SAT EBRW to CBEST R'!$B$2*B34)</f>
        <v/>
      </c>
      <c r="J34" s="11" t="str">
        <f>IF('SAT Reading'!B34="","", IF(I34&lt;20, 20, IF(I34&gt;80, 80, I34)))</f>
        <v/>
      </c>
    </row>
    <row r="35" spans="1:10" x14ac:dyDescent="0.25">
      <c r="A35" s="11">
        <v>34</v>
      </c>
      <c r="B35" s="30"/>
      <c r="C35" s="11" t="str">
        <f>IF(ISBLANK('SAT Reading'!B35),"", IF('SAT Reading'!B35&lt;'SAT EBRW to ACT E+R'!$A$2, 'SAT EBRW to ACT E+R'!$B$2, IF('SAT Reading'!B35&gt;'SAT EBRW to ACT E+R'!A$62, 'SAT EBRW to ACT E+R'!B$62, VLOOKUP(B35,'SAT EBRW to ACT E+R'!A:B,2,FALSE))))</f>
        <v/>
      </c>
      <c r="D35" s="11" t="str">
        <f>IF('SAT Reading'!B35="","", 0.5*C35)</f>
        <v/>
      </c>
      <c r="E35" s="11" t="str">
        <f>IF('SAT Reading'!B35="","",interceptACTRtoPCR5712_5713+slopeACTRtoPCR5712_5713*D35)</f>
        <v/>
      </c>
      <c r="F35" s="11" t="str">
        <f>IF('SAT Reading'!B35="","", IF(E35&lt;100, 100, IF(E35&gt;200, 200, E35)))</f>
        <v/>
      </c>
      <c r="G35" s="11" t="str">
        <f t="shared" si="0"/>
        <v/>
      </c>
      <c r="H35" s="11" t="str">
        <f>IF('SAT Reading'!B35="","", IF(G35&lt;100, 100, IF(G35&gt;300, 300, G35)))</f>
        <v/>
      </c>
      <c r="I35" s="11" t="str">
        <f>IF('SAT Reading'!B35="","",'SAT EBRW to CBEST R'!$A$2+'SAT EBRW to CBEST R'!$B$2*B35)</f>
        <v/>
      </c>
      <c r="J35" s="11" t="str">
        <f>IF('SAT Reading'!B35="","", IF(I35&lt;20, 20, IF(I35&gt;80, 80, I35)))</f>
        <v/>
      </c>
    </row>
    <row r="36" spans="1:10" x14ac:dyDescent="0.25">
      <c r="A36" s="11">
        <v>35</v>
      </c>
      <c r="B36" s="30"/>
      <c r="C36" s="11" t="str">
        <f>IF(ISBLANK('SAT Reading'!B36),"", IF('SAT Reading'!B36&lt;'SAT EBRW to ACT E+R'!$A$2, 'SAT EBRW to ACT E+R'!$B$2, IF('SAT Reading'!B36&gt;'SAT EBRW to ACT E+R'!A$62, 'SAT EBRW to ACT E+R'!B$62, VLOOKUP(B36,'SAT EBRW to ACT E+R'!A:B,2,FALSE))))</f>
        <v/>
      </c>
      <c r="D36" s="11" t="str">
        <f>IF('SAT Reading'!B36="","", 0.5*C36)</f>
        <v/>
      </c>
      <c r="E36" s="11" t="str">
        <f>IF('SAT Reading'!B36="","",interceptACTRtoPCR5712_5713+slopeACTRtoPCR5712_5713*D36)</f>
        <v/>
      </c>
      <c r="F36" s="11" t="str">
        <f>IF('SAT Reading'!B36="","", IF(E36&lt;100, 100, IF(E36&gt;200, 200, E36)))</f>
        <v/>
      </c>
      <c r="G36" s="11" t="str">
        <f t="shared" si="0"/>
        <v/>
      </c>
      <c r="H36" s="11" t="str">
        <f>IF('SAT Reading'!B36="","", IF(G36&lt;100, 100, IF(G36&gt;300, 300, G36)))</f>
        <v/>
      </c>
      <c r="I36" s="11" t="str">
        <f>IF('SAT Reading'!B36="","",'SAT EBRW to CBEST R'!$A$2+'SAT EBRW to CBEST R'!$B$2*B36)</f>
        <v/>
      </c>
      <c r="J36" s="11" t="str">
        <f>IF('SAT Reading'!B36="","", IF(I36&lt;20, 20, IF(I36&gt;80, 80, I36)))</f>
        <v/>
      </c>
    </row>
    <row r="37" spans="1:10" x14ac:dyDescent="0.25">
      <c r="A37" s="11">
        <v>36</v>
      </c>
      <c r="B37" s="30"/>
      <c r="C37" s="11" t="str">
        <f>IF(ISBLANK('SAT Reading'!B37),"", IF('SAT Reading'!B37&lt;'SAT EBRW to ACT E+R'!$A$2, 'SAT EBRW to ACT E+R'!$B$2, IF('SAT Reading'!B37&gt;'SAT EBRW to ACT E+R'!A$62, 'SAT EBRW to ACT E+R'!B$62, VLOOKUP(B37,'SAT EBRW to ACT E+R'!A:B,2,FALSE))))</f>
        <v/>
      </c>
      <c r="D37" s="11" t="str">
        <f>IF('SAT Reading'!B37="","", 0.5*C37)</f>
        <v/>
      </c>
      <c r="E37" s="11" t="str">
        <f>IF('SAT Reading'!B37="","",interceptACTRtoPCR5712_5713+slopeACTRtoPCR5712_5713*D37)</f>
        <v/>
      </c>
      <c r="F37" s="11" t="str">
        <f>IF('SAT Reading'!B37="","", IF(E37&lt;100, 100, IF(E37&gt;200, 200, E37)))</f>
        <v/>
      </c>
      <c r="G37" s="11" t="str">
        <f t="shared" si="0"/>
        <v/>
      </c>
      <c r="H37" s="11" t="str">
        <f>IF('SAT Reading'!B37="","", IF(G37&lt;100, 100, IF(G37&gt;300, 300, G37)))</f>
        <v/>
      </c>
      <c r="I37" s="11" t="str">
        <f>IF('SAT Reading'!B37="","",'SAT EBRW to CBEST R'!$A$2+'SAT EBRW to CBEST R'!$B$2*B37)</f>
        <v/>
      </c>
      <c r="J37" s="11" t="str">
        <f>IF('SAT Reading'!B37="","", IF(I37&lt;20, 20, IF(I37&gt;80, 80, I37)))</f>
        <v/>
      </c>
    </row>
    <row r="38" spans="1:10" x14ac:dyDescent="0.25">
      <c r="A38" s="11">
        <v>37</v>
      </c>
      <c r="B38" s="30"/>
      <c r="C38" s="11" t="str">
        <f>IF(ISBLANK('SAT Reading'!B38),"", IF('SAT Reading'!B38&lt;'SAT EBRW to ACT E+R'!$A$2, 'SAT EBRW to ACT E+R'!$B$2, IF('SAT Reading'!B38&gt;'SAT EBRW to ACT E+R'!A$62, 'SAT EBRW to ACT E+R'!B$62, VLOOKUP(B38,'SAT EBRW to ACT E+R'!A:B,2,FALSE))))</f>
        <v/>
      </c>
      <c r="D38" s="11" t="str">
        <f>IF('SAT Reading'!B38="","", 0.5*C38)</f>
        <v/>
      </c>
      <c r="E38" s="11" t="str">
        <f>IF('SAT Reading'!B38="","",interceptACTRtoPCR5712_5713+slopeACTRtoPCR5712_5713*D38)</f>
        <v/>
      </c>
      <c r="F38" s="11" t="str">
        <f>IF('SAT Reading'!B38="","", IF(E38&lt;100, 100, IF(E38&gt;200, 200, E38)))</f>
        <v/>
      </c>
      <c r="G38" s="11" t="str">
        <f t="shared" si="0"/>
        <v/>
      </c>
      <c r="H38" s="11" t="str">
        <f>IF('SAT Reading'!B38="","", IF(G38&lt;100, 100, IF(G38&gt;300, 300, G38)))</f>
        <v/>
      </c>
      <c r="I38" s="11" t="str">
        <f>IF('SAT Reading'!B38="","",'SAT EBRW to CBEST R'!$A$2+'SAT EBRW to CBEST R'!$B$2*B38)</f>
        <v/>
      </c>
      <c r="J38" s="11" t="str">
        <f>IF('SAT Reading'!B38="","", IF(I38&lt;20, 20, IF(I38&gt;80, 80, I38)))</f>
        <v/>
      </c>
    </row>
    <row r="39" spans="1:10" x14ac:dyDescent="0.25">
      <c r="A39" s="11">
        <v>38</v>
      </c>
      <c r="B39" s="30"/>
      <c r="C39" s="11" t="str">
        <f>IF(ISBLANK('SAT Reading'!B39),"", IF('SAT Reading'!B39&lt;'SAT EBRW to ACT E+R'!$A$2, 'SAT EBRW to ACT E+R'!$B$2, IF('SAT Reading'!B39&gt;'SAT EBRW to ACT E+R'!A$62, 'SAT EBRW to ACT E+R'!B$62, VLOOKUP(B39,'SAT EBRW to ACT E+R'!A:B,2,FALSE))))</f>
        <v/>
      </c>
      <c r="D39" s="11" t="str">
        <f>IF('SAT Reading'!B39="","", 0.5*C39)</f>
        <v/>
      </c>
      <c r="E39" s="11" t="str">
        <f>IF('SAT Reading'!B39="","",interceptACTRtoPCR5712_5713+slopeACTRtoPCR5712_5713*D39)</f>
        <v/>
      </c>
      <c r="F39" s="11" t="str">
        <f>IF('SAT Reading'!B39="","", IF(E39&lt;100, 100, IF(E39&gt;200, 200, E39)))</f>
        <v/>
      </c>
      <c r="G39" s="11" t="str">
        <f t="shared" si="0"/>
        <v/>
      </c>
      <c r="H39" s="11" t="str">
        <f>IF('SAT Reading'!B39="","", IF(G39&lt;100, 100, IF(G39&gt;300, 300, G39)))</f>
        <v/>
      </c>
      <c r="I39" s="11" t="str">
        <f>IF('SAT Reading'!B39="","",'SAT EBRW to CBEST R'!$A$2+'SAT EBRW to CBEST R'!$B$2*B39)</f>
        <v/>
      </c>
      <c r="J39" s="11" t="str">
        <f>IF('SAT Reading'!B39="","", IF(I39&lt;20, 20, IF(I39&gt;80, 80, I39)))</f>
        <v/>
      </c>
    </row>
    <row r="40" spans="1:10" x14ac:dyDescent="0.25">
      <c r="A40" s="11">
        <v>39</v>
      </c>
      <c r="B40" s="30"/>
      <c r="C40" s="11" t="str">
        <f>IF(ISBLANK('SAT Reading'!B40),"", IF('SAT Reading'!B40&lt;'SAT EBRW to ACT E+R'!$A$2, 'SAT EBRW to ACT E+R'!$B$2, IF('SAT Reading'!B40&gt;'SAT EBRW to ACT E+R'!A$62, 'SAT EBRW to ACT E+R'!B$62, VLOOKUP(B40,'SAT EBRW to ACT E+R'!A:B,2,FALSE))))</f>
        <v/>
      </c>
      <c r="D40" s="11" t="str">
        <f>IF('SAT Reading'!B40="","", 0.5*C40)</f>
        <v/>
      </c>
      <c r="E40" s="11" t="str">
        <f>IF('SAT Reading'!B40="","",interceptACTRtoPCR5712_5713+slopeACTRtoPCR5712_5713*D40)</f>
        <v/>
      </c>
      <c r="F40" s="11" t="str">
        <f>IF('SAT Reading'!B40="","", IF(E40&lt;100, 100, IF(E40&gt;200, 200, E40)))</f>
        <v/>
      </c>
      <c r="G40" s="11" t="str">
        <f t="shared" si="0"/>
        <v/>
      </c>
      <c r="H40" s="11" t="str">
        <f>IF('SAT Reading'!B40="","", IF(G40&lt;100, 100, IF(G40&gt;300, 300, G40)))</f>
        <v/>
      </c>
      <c r="I40" s="11" t="str">
        <f>IF('SAT Reading'!B40="","",'SAT EBRW to CBEST R'!$A$2+'SAT EBRW to CBEST R'!$B$2*B40)</f>
        <v/>
      </c>
      <c r="J40" s="11" t="str">
        <f>IF('SAT Reading'!B40="","", IF(I40&lt;20, 20, IF(I40&gt;80, 80, I40)))</f>
        <v/>
      </c>
    </row>
    <row r="41" spans="1:10" x14ac:dyDescent="0.25">
      <c r="A41" s="11">
        <v>40</v>
      </c>
      <c r="B41" s="30"/>
      <c r="C41" s="11" t="str">
        <f>IF(ISBLANK('SAT Reading'!B41),"", IF('SAT Reading'!B41&lt;'SAT EBRW to ACT E+R'!$A$2, 'SAT EBRW to ACT E+R'!$B$2, IF('SAT Reading'!B41&gt;'SAT EBRW to ACT E+R'!A$62, 'SAT EBRW to ACT E+R'!B$62, VLOOKUP(B41,'SAT EBRW to ACT E+R'!A:B,2,FALSE))))</f>
        <v/>
      </c>
      <c r="D41" s="11" t="str">
        <f>IF('SAT Reading'!B41="","", 0.5*C41)</f>
        <v/>
      </c>
      <c r="E41" s="11" t="str">
        <f>IF('SAT Reading'!B41="","",interceptACTRtoPCR5712_5713+slopeACTRtoPCR5712_5713*D41)</f>
        <v/>
      </c>
      <c r="F41" s="11" t="str">
        <f>IF('SAT Reading'!B41="","", IF(E41&lt;100, 100, IF(E41&gt;200, 200, E41)))</f>
        <v/>
      </c>
      <c r="G41" s="11" t="str">
        <f t="shared" si="0"/>
        <v/>
      </c>
      <c r="H41" s="11" t="str">
        <f>IF('SAT Reading'!B41="","", IF(G41&lt;100, 100, IF(G41&gt;300, 300, G41)))</f>
        <v/>
      </c>
      <c r="I41" s="11" t="str">
        <f>IF('SAT Reading'!B41="","",'SAT EBRW to CBEST R'!$A$2+'SAT EBRW to CBEST R'!$B$2*B41)</f>
        <v/>
      </c>
      <c r="J41" s="11" t="str">
        <f>IF('SAT Reading'!B41="","", IF(I41&lt;20, 20, IF(I41&gt;80, 80, I41)))</f>
        <v/>
      </c>
    </row>
    <row r="42" spans="1:10" x14ac:dyDescent="0.25">
      <c r="A42" s="11">
        <v>41</v>
      </c>
      <c r="B42" s="30"/>
      <c r="C42" s="11" t="str">
        <f>IF(ISBLANK('SAT Reading'!B42),"", IF('SAT Reading'!B42&lt;'SAT EBRW to ACT E+R'!$A$2, 'SAT EBRW to ACT E+R'!$B$2, IF('SAT Reading'!B42&gt;'SAT EBRW to ACT E+R'!A$62, 'SAT EBRW to ACT E+R'!B$62, VLOOKUP(B42,'SAT EBRW to ACT E+R'!A:B,2,FALSE))))</f>
        <v/>
      </c>
      <c r="D42" s="11" t="str">
        <f>IF('SAT Reading'!B42="","", 0.5*C42)</f>
        <v/>
      </c>
      <c r="E42" s="11" t="str">
        <f>IF('SAT Reading'!B42="","",interceptACTRtoPCR5712_5713+slopeACTRtoPCR5712_5713*D42)</f>
        <v/>
      </c>
      <c r="F42" s="11" t="str">
        <f>IF('SAT Reading'!B42="","", IF(E42&lt;100, 100, IF(E42&gt;200, 200, E42)))</f>
        <v/>
      </c>
      <c r="G42" s="11" t="str">
        <f t="shared" si="0"/>
        <v/>
      </c>
      <c r="H42" s="11" t="str">
        <f>IF('SAT Reading'!B42="","", IF(G42&lt;100, 100, IF(G42&gt;300, 300, G42)))</f>
        <v/>
      </c>
      <c r="I42" s="11" t="str">
        <f>IF('SAT Reading'!B42="","",'SAT EBRW to CBEST R'!$A$2+'SAT EBRW to CBEST R'!$B$2*B42)</f>
        <v/>
      </c>
      <c r="J42" s="11" t="str">
        <f>IF('SAT Reading'!B42="","", IF(I42&lt;20, 20, IF(I42&gt;80, 80, I42)))</f>
        <v/>
      </c>
    </row>
    <row r="43" spans="1:10" x14ac:dyDescent="0.25">
      <c r="A43" s="11">
        <v>42</v>
      </c>
      <c r="B43" s="30"/>
      <c r="C43" s="11" t="str">
        <f>IF(ISBLANK('SAT Reading'!B43),"", IF('SAT Reading'!B43&lt;'SAT EBRW to ACT E+R'!$A$2, 'SAT EBRW to ACT E+R'!$B$2, IF('SAT Reading'!B43&gt;'SAT EBRW to ACT E+R'!A$62, 'SAT EBRW to ACT E+R'!B$62, VLOOKUP(B43,'SAT EBRW to ACT E+R'!A:B,2,FALSE))))</f>
        <v/>
      </c>
      <c r="D43" s="11" t="str">
        <f>IF('SAT Reading'!B43="","", 0.5*C43)</f>
        <v/>
      </c>
      <c r="E43" s="11" t="str">
        <f>IF('SAT Reading'!B43="","",interceptACTRtoPCR5712_5713+slopeACTRtoPCR5712_5713*D43)</f>
        <v/>
      </c>
      <c r="F43" s="11" t="str">
        <f>IF('SAT Reading'!B43="","", IF(E43&lt;100, 100, IF(E43&gt;200, 200, E43)))</f>
        <v/>
      </c>
      <c r="G43" s="11" t="str">
        <f t="shared" si="0"/>
        <v/>
      </c>
      <c r="H43" s="11" t="str">
        <f>IF('SAT Reading'!B43="","", IF(G43&lt;100, 100, IF(G43&gt;300, 300, G43)))</f>
        <v/>
      </c>
      <c r="I43" s="11" t="str">
        <f>IF('SAT Reading'!B43="","",'SAT EBRW to CBEST R'!$A$2+'SAT EBRW to CBEST R'!$B$2*B43)</f>
        <v/>
      </c>
      <c r="J43" s="11" t="str">
        <f>IF('SAT Reading'!B43="","", IF(I43&lt;20, 20, IF(I43&gt;80, 80, I43)))</f>
        <v/>
      </c>
    </row>
    <row r="44" spans="1:10" x14ac:dyDescent="0.25">
      <c r="A44" s="11">
        <v>43</v>
      </c>
      <c r="B44" s="30"/>
      <c r="C44" s="11" t="str">
        <f>IF(ISBLANK('SAT Reading'!B44),"", IF('SAT Reading'!B44&lt;'SAT EBRW to ACT E+R'!$A$2, 'SAT EBRW to ACT E+R'!$B$2, IF('SAT Reading'!B44&gt;'SAT EBRW to ACT E+R'!A$62, 'SAT EBRW to ACT E+R'!B$62, VLOOKUP(B44,'SAT EBRW to ACT E+R'!A:B,2,FALSE))))</f>
        <v/>
      </c>
      <c r="D44" s="11" t="str">
        <f>IF('SAT Reading'!B44="","", 0.5*C44)</f>
        <v/>
      </c>
      <c r="E44" s="11" t="str">
        <f>IF('SAT Reading'!B44="","",interceptACTRtoPCR5712_5713+slopeACTRtoPCR5712_5713*D44)</f>
        <v/>
      </c>
      <c r="F44" s="11" t="str">
        <f>IF('SAT Reading'!B44="","", IF(E44&lt;100, 100, IF(E44&gt;200, 200, E44)))</f>
        <v/>
      </c>
      <c r="G44" s="11" t="str">
        <f t="shared" si="0"/>
        <v/>
      </c>
      <c r="H44" s="11" t="str">
        <f>IF('SAT Reading'!B44="","", IF(G44&lt;100, 100, IF(G44&gt;300, 300, G44)))</f>
        <v/>
      </c>
      <c r="I44" s="11" t="str">
        <f>IF('SAT Reading'!B44="","",'SAT EBRW to CBEST R'!$A$2+'SAT EBRW to CBEST R'!$B$2*B44)</f>
        <v/>
      </c>
      <c r="J44" s="11" t="str">
        <f>IF('SAT Reading'!B44="","", IF(I44&lt;20, 20, IF(I44&gt;80, 80, I44)))</f>
        <v/>
      </c>
    </row>
    <row r="45" spans="1:10" x14ac:dyDescent="0.25">
      <c r="A45" s="11">
        <v>44</v>
      </c>
      <c r="B45" s="30"/>
      <c r="C45" s="11" t="str">
        <f>IF(ISBLANK('SAT Reading'!B45),"", IF('SAT Reading'!B45&lt;'SAT EBRW to ACT E+R'!$A$2, 'SAT EBRW to ACT E+R'!$B$2, IF('SAT Reading'!B45&gt;'SAT EBRW to ACT E+R'!A$62, 'SAT EBRW to ACT E+R'!B$62, VLOOKUP(B45,'SAT EBRW to ACT E+R'!A:B,2,FALSE))))</f>
        <v/>
      </c>
      <c r="D45" s="11" t="str">
        <f>IF('SAT Reading'!B45="","", 0.5*C45)</f>
        <v/>
      </c>
      <c r="E45" s="11" t="str">
        <f>IF('SAT Reading'!B45="","",interceptACTRtoPCR5712_5713+slopeACTRtoPCR5712_5713*D45)</f>
        <v/>
      </c>
      <c r="F45" s="11" t="str">
        <f>IF('SAT Reading'!B45="","", IF(E45&lt;100, 100, IF(E45&gt;200, 200, E45)))</f>
        <v/>
      </c>
      <c r="G45" s="11" t="str">
        <f t="shared" si="0"/>
        <v/>
      </c>
      <c r="H45" s="11" t="str">
        <f>IF('SAT Reading'!B45="","", IF(G45&lt;100, 100, IF(G45&gt;300, 300, G45)))</f>
        <v/>
      </c>
      <c r="I45" s="11" t="str">
        <f>IF('SAT Reading'!B45="","",'SAT EBRW to CBEST R'!$A$2+'SAT EBRW to CBEST R'!$B$2*B45)</f>
        <v/>
      </c>
      <c r="J45" s="11" t="str">
        <f>IF('SAT Reading'!B45="","", IF(I45&lt;20, 20, IF(I45&gt;80, 80, I45)))</f>
        <v/>
      </c>
    </row>
    <row r="46" spans="1:10" x14ac:dyDescent="0.25">
      <c r="A46" s="11">
        <v>45</v>
      </c>
      <c r="B46" s="30"/>
      <c r="C46" s="11" t="str">
        <f>IF(ISBLANK('SAT Reading'!B46),"", IF('SAT Reading'!B46&lt;'SAT EBRW to ACT E+R'!$A$2, 'SAT EBRW to ACT E+R'!$B$2, IF('SAT Reading'!B46&gt;'SAT EBRW to ACT E+R'!A$62, 'SAT EBRW to ACT E+R'!B$62, VLOOKUP(B46,'SAT EBRW to ACT E+R'!A:B,2,FALSE))))</f>
        <v/>
      </c>
      <c r="D46" s="11" t="str">
        <f>IF('SAT Reading'!B46="","", 0.5*C46)</f>
        <v/>
      </c>
      <c r="E46" s="11" t="str">
        <f>IF('SAT Reading'!B46="","",interceptACTRtoPCR5712_5713+slopeACTRtoPCR5712_5713*D46)</f>
        <v/>
      </c>
      <c r="F46" s="11" t="str">
        <f>IF('SAT Reading'!B46="","", IF(E46&lt;100, 100, IF(E46&gt;200, 200, E46)))</f>
        <v/>
      </c>
      <c r="G46" s="11" t="str">
        <f t="shared" si="0"/>
        <v/>
      </c>
      <c r="H46" s="11" t="str">
        <f>IF('SAT Reading'!B46="","", IF(G46&lt;100, 100, IF(G46&gt;300, 300, G46)))</f>
        <v/>
      </c>
      <c r="I46" s="11" t="str">
        <f>IF('SAT Reading'!B46="","",'SAT EBRW to CBEST R'!$A$2+'SAT EBRW to CBEST R'!$B$2*B46)</f>
        <v/>
      </c>
      <c r="J46" s="11" t="str">
        <f>IF('SAT Reading'!B46="","", IF(I46&lt;20, 20, IF(I46&gt;80, 80, I46)))</f>
        <v/>
      </c>
    </row>
    <row r="47" spans="1:10" x14ac:dyDescent="0.25">
      <c r="A47" s="11">
        <v>46</v>
      </c>
      <c r="B47" s="30"/>
      <c r="C47" s="11" t="str">
        <f>IF(ISBLANK('SAT Reading'!B47),"", IF('SAT Reading'!B47&lt;'SAT EBRW to ACT E+R'!$A$2, 'SAT EBRW to ACT E+R'!$B$2, IF('SAT Reading'!B47&gt;'SAT EBRW to ACT E+R'!A$62, 'SAT EBRW to ACT E+R'!B$62, VLOOKUP(B47,'SAT EBRW to ACT E+R'!A:B,2,FALSE))))</f>
        <v/>
      </c>
      <c r="D47" s="11" t="str">
        <f>IF('SAT Reading'!B47="","", 0.5*C47)</f>
        <v/>
      </c>
      <c r="E47" s="11" t="str">
        <f>IF('SAT Reading'!B47="","",interceptACTRtoPCR5712_5713+slopeACTRtoPCR5712_5713*D47)</f>
        <v/>
      </c>
      <c r="F47" s="11" t="str">
        <f>IF('SAT Reading'!B47="","", IF(E47&lt;100, 100, IF(E47&gt;200, 200, E47)))</f>
        <v/>
      </c>
      <c r="G47" s="11" t="str">
        <f t="shared" si="0"/>
        <v/>
      </c>
      <c r="H47" s="11" t="str">
        <f>IF('SAT Reading'!B47="","", IF(G47&lt;100, 100, IF(G47&gt;300, 300, G47)))</f>
        <v/>
      </c>
      <c r="I47" s="11" t="str">
        <f>IF('SAT Reading'!B47="","",'SAT EBRW to CBEST R'!$A$2+'SAT EBRW to CBEST R'!$B$2*B47)</f>
        <v/>
      </c>
      <c r="J47" s="11" t="str">
        <f>IF('SAT Reading'!B47="","", IF(I47&lt;20, 20, IF(I47&gt;80, 80, I47)))</f>
        <v/>
      </c>
    </row>
    <row r="48" spans="1:10" x14ac:dyDescent="0.25">
      <c r="A48" s="11">
        <v>47</v>
      </c>
      <c r="B48" s="30"/>
      <c r="C48" s="11" t="str">
        <f>IF(ISBLANK('SAT Reading'!B48),"", IF('SAT Reading'!B48&lt;'SAT EBRW to ACT E+R'!$A$2, 'SAT EBRW to ACT E+R'!$B$2, IF('SAT Reading'!B48&gt;'SAT EBRW to ACT E+R'!A$62, 'SAT EBRW to ACT E+R'!B$62, VLOOKUP(B48,'SAT EBRW to ACT E+R'!A:B,2,FALSE))))</f>
        <v/>
      </c>
      <c r="D48" s="11" t="str">
        <f>IF('SAT Reading'!B48="","", 0.5*C48)</f>
        <v/>
      </c>
      <c r="E48" s="11" t="str">
        <f>IF('SAT Reading'!B48="","",interceptACTRtoPCR5712_5713+slopeACTRtoPCR5712_5713*D48)</f>
        <v/>
      </c>
      <c r="F48" s="11" t="str">
        <f>IF('SAT Reading'!B48="","", IF(E48&lt;100, 100, IF(E48&gt;200, 200, E48)))</f>
        <v/>
      </c>
      <c r="G48" s="11" t="str">
        <f t="shared" si="0"/>
        <v/>
      </c>
      <c r="H48" s="11" t="str">
        <f>IF('SAT Reading'!B48="","", IF(G48&lt;100, 100, IF(G48&gt;300, 300, G48)))</f>
        <v/>
      </c>
      <c r="I48" s="11" t="str">
        <f>IF('SAT Reading'!B48="","",'SAT EBRW to CBEST R'!$A$2+'SAT EBRW to CBEST R'!$B$2*B48)</f>
        <v/>
      </c>
      <c r="J48" s="11" t="str">
        <f>IF('SAT Reading'!B48="","", IF(I48&lt;20, 20, IF(I48&gt;80, 80, I48)))</f>
        <v/>
      </c>
    </row>
    <row r="49" spans="1:10" x14ac:dyDescent="0.25">
      <c r="A49" s="11">
        <v>48</v>
      </c>
      <c r="B49" s="30"/>
      <c r="C49" s="11" t="str">
        <f>IF(ISBLANK('SAT Reading'!B49),"", IF('SAT Reading'!B49&lt;'SAT EBRW to ACT E+R'!$A$2, 'SAT EBRW to ACT E+R'!$B$2, IF('SAT Reading'!B49&gt;'SAT EBRW to ACT E+R'!A$62, 'SAT EBRW to ACT E+R'!B$62, VLOOKUP(B49,'SAT EBRW to ACT E+R'!A:B,2,FALSE))))</f>
        <v/>
      </c>
      <c r="D49" s="11" t="str">
        <f>IF('SAT Reading'!B49="","", 0.5*C49)</f>
        <v/>
      </c>
      <c r="E49" s="11" t="str">
        <f>IF('SAT Reading'!B49="","",interceptACTRtoPCR5712_5713+slopeACTRtoPCR5712_5713*D49)</f>
        <v/>
      </c>
      <c r="F49" s="11" t="str">
        <f>IF('SAT Reading'!B49="","", IF(E49&lt;100, 100, IF(E49&gt;200, 200, E49)))</f>
        <v/>
      </c>
      <c r="G49" s="11" t="str">
        <f t="shared" si="0"/>
        <v/>
      </c>
      <c r="H49" s="11" t="str">
        <f>IF('SAT Reading'!B49="","", IF(G49&lt;100, 100, IF(G49&gt;300, 300, G49)))</f>
        <v/>
      </c>
      <c r="I49" s="11" t="str">
        <f>IF('SAT Reading'!B49="","",'SAT EBRW to CBEST R'!$A$2+'SAT EBRW to CBEST R'!$B$2*B49)</f>
        <v/>
      </c>
      <c r="J49" s="11" t="str">
        <f>IF('SAT Reading'!B49="","", IF(I49&lt;20, 20, IF(I49&gt;80, 80, I49)))</f>
        <v/>
      </c>
    </row>
    <row r="50" spans="1:10" x14ac:dyDescent="0.25">
      <c r="A50" s="11">
        <v>49</v>
      </c>
      <c r="B50" s="30"/>
      <c r="C50" s="11" t="str">
        <f>IF(ISBLANK('SAT Reading'!B50),"", IF('SAT Reading'!B50&lt;'SAT EBRW to ACT E+R'!$A$2, 'SAT EBRW to ACT E+R'!$B$2, IF('SAT Reading'!B50&gt;'SAT EBRW to ACT E+R'!A$62, 'SAT EBRW to ACT E+R'!B$62, VLOOKUP(B50,'SAT EBRW to ACT E+R'!A:B,2,FALSE))))</f>
        <v/>
      </c>
      <c r="D50" s="11" t="str">
        <f>IF('SAT Reading'!B50="","", 0.5*C50)</f>
        <v/>
      </c>
      <c r="E50" s="11" t="str">
        <f>IF('SAT Reading'!B50="","",interceptACTRtoPCR5712_5713+slopeACTRtoPCR5712_5713*D50)</f>
        <v/>
      </c>
      <c r="F50" s="11" t="str">
        <f>IF('SAT Reading'!B50="","", IF(E50&lt;100, 100, IF(E50&gt;200, 200, E50)))</f>
        <v/>
      </c>
      <c r="G50" s="11" t="str">
        <f t="shared" si="0"/>
        <v/>
      </c>
      <c r="H50" s="11" t="str">
        <f>IF('SAT Reading'!B50="","", IF(G50&lt;100, 100, IF(G50&gt;300, 300, G50)))</f>
        <v/>
      </c>
      <c r="I50" s="11" t="str">
        <f>IF('SAT Reading'!B50="","",'SAT EBRW to CBEST R'!$A$2+'SAT EBRW to CBEST R'!$B$2*B50)</f>
        <v/>
      </c>
      <c r="J50" s="11" t="str">
        <f>IF('SAT Reading'!B50="","", IF(I50&lt;20, 20, IF(I50&gt;80, 80, I50)))</f>
        <v/>
      </c>
    </row>
    <row r="51" spans="1:10" x14ac:dyDescent="0.25">
      <c r="A51" s="11">
        <v>50</v>
      </c>
      <c r="B51" s="30"/>
      <c r="C51" s="11" t="str">
        <f>IF(ISBLANK('SAT Reading'!B51),"", IF('SAT Reading'!B51&lt;'SAT EBRW to ACT E+R'!$A$2, 'SAT EBRW to ACT E+R'!$B$2, IF('SAT Reading'!B51&gt;'SAT EBRW to ACT E+R'!A$62, 'SAT EBRW to ACT E+R'!B$62, VLOOKUP(B51,'SAT EBRW to ACT E+R'!A:B,2,FALSE))))</f>
        <v/>
      </c>
      <c r="D51" s="11" t="str">
        <f>IF('SAT Reading'!B51="","", 0.5*C51)</f>
        <v/>
      </c>
      <c r="E51" s="11" t="str">
        <f>IF('SAT Reading'!B51="","",interceptACTRtoPCR5712_5713+slopeACTRtoPCR5712_5713*D51)</f>
        <v/>
      </c>
      <c r="F51" s="11" t="str">
        <f>IF('SAT Reading'!B51="","", IF(E51&lt;100, 100, IF(E51&gt;200, 200, E51)))</f>
        <v/>
      </c>
      <c r="G51" s="11" t="str">
        <f t="shared" si="0"/>
        <v/>
      </c>
      <c r="H51" s="11" t="str">
        <f>IF('SAT Reading'!B51="","", IF(G51&lt;100, 100, IF(G51&gt;300, 300, G51)))</f>
        <v/>
      </c>
      <c r="I51" s="11" t="str">
        <f>IF('SAT Reading'!B51="","",'SAT EBRW to CBEST R'!$A$2+'SAT EBRW to CBEST R'!$B$2*B51)</f>
        <v/>
      </c>
      <c r="J51" s="11" t="str">
        <f>IF('SAT Reading'!B51="","", IF(I51&lt;20, 20, IF(I51&gt;80, 80, I51)))</f>
        <v/>
      </c>
    </row>
    <row r="52" spans="1:10" x14ac:dyDescent="0.25">
      <c r="A52" s="11">
        <v>51</v>
      </c>
      <c r="B52" s="30"/>
      <c r="C52" s="11" t="str">
        <f>IF(ISBLANK('SAT Reading'!B52),"", IF('SAT Reading'!B52&lt;'SAT EBRW to ACT E+R'!$A$2, 'SAT EBRW to ACT E+R'!$B$2, IF('SAT Reading'!B52&gt;'SAT EBRW to ACT E+R'!A$62, 'SAT EBRW to ACT E+R'!B$62, VLOOKUP(B52,'SAT EBRW to ACT E+R'!A:B,2,FALSE))))</f>
        <v/>
      </c>
      <c r="D52" s="11" t="str">
        <f>IF('SAT Reading'!B52="","", 0.5*C52)</f>
        <v/>
      </c>
      <c r="E52" s="11" t="str">
        <f>IF('SAT Reading'!B52="","",interceptACTRtoPCR5712_5713+slopeACTRtoPCR5712_5713*D52)</f>
        <v/>
      </c>
      <c r="F52" s="11" t="str">
        <f>IF('SAT Reading'!B52="","", IF(E52&lt;100, 100, IF(E52&gt;200, 200, E52)))</f>
        <v/>
      </c>
      <c r="G52" s="11" t="str">
        <f t="shared" si="0"/>
        <v/>
      </c>
      <c r="H52" s="11" t="str">
        <f>IF('SAT Reading'!B52="","", IF(G52&lt;100, 100, IF(G52&gt;300, 300, G52)))</f>
        <v/>
      </c>
      <c r="I52" s="11" t="str">
        <f>IF('SAT Reading'!B52="","",'SAT EBRW to CBEST R'!$A$2+'SAT EBRW to CBEST R'!$B$2*B52)</f>
        <v/>
      </c>
      <c r="J52" s="11" t="str">
        <f>IF('SAT Reading'!B52="","", IF(I52&lt;20, 20, IF(I52&gt;80, 80, I52)))</f>
        <v/>
      </c>
    </row>
    <row r="53" spans="1:10" x14ac:dyDescent="0.25">
      <c r="A53" s="11">
        <v>52</v>
      </c>
      <c r="B53" s="30"/>
      <c r="C53" s="11" t="str">
        <f>IF(ISBLANK('SAT Reading'!B53),"", IF('SAT Reading'!B53&lt;'SAT EBRW to ACT E+R'!$A$2, 'SAT EBRW to ACT E+R'!$B$2, IF('SAT Reading'!B53&gt;'SAT EBRW to ACT E+R'!A$62, 'SAT EBRW to ACT E+R'!B$62, VLOOKUP(B53,'SAT EBRW to ACT E+R'!A:B,2,FALSE))))</f>
        <v/>
      </c>
      <c r="D53" s="11" t="str">
        <f>IF('SAT Reading'!B53="","", 0.5*C53)</f>
        <v/>
      </c>
      <c r="E53" s="11" t="str">
        <f>IF('SAT Reading'!B53="","",interceptACTRtoPCR5712_5713+slopeACTRtoPCR5712_5713*D53)</f>
        <v/>
      </c>
      <c r="F53" s="11" t="str">
        <f>IF('SAT Reading'!B53="","", IF(E53&lt;100, 100, IF(E53&gt;200, 200, E53)))</f>
        <v/>
      </c>
      <c r="G53" s="11" t="str">
        <f t="shared" si="0"/>
        <v/>
      </c>
      <c r="H53" s="11" t="str">
        <f>IF('SAT Reading'!B53="","", IF(G53&lt;100, 100, IF(G53&gt;300, 300, G53)))</f>
        <v/>
      </c>
      <c r="I53" s="11" t="str">
        <f>IF('SAT Reading'!B53="","",'SAT EBRW to CBEST R'!$A$2+'SAT EBRW to CBEST R'!$B$2*B53)</f>
        <v/>
      </c>
      <c r="J53" s="11" t="str">
        <f>IF('SAT Reading'!B53="","", IF(I53&lt;20, 20, IF(I53&gt;80, 80, I53)))</f>
        <v/>
      </c>
    </row>
    <row r="54" spans="1:10" x14ac:dyDescent="0.25">
      <c r="A54" s="11">
        <v>53</v>
      </c>
      <c r="B54" s="30"/>
      <c r="C54" s="11" t="str">
        <f>IF(ISBLANK('SAT Reading'!B54),"", IF('SAT Reading'!B54&lt;'SAT EBRW to ACT E+R'!$A$2, 'SAT EBRW to ACT E+R'!$B$2, IF('SAT Reading'!B54&gt;'SAT EBRW to ACT E+R'!A$62, 'SAT EBRW to ACT E+R'!B$62, VLOOKUP(B54,'SAT EBRW to ACT E+R'!A:B,2,FALSE))))</f>
        <v/>
      </c>
      <c r="D54" s="11" t="str">
        <f>IF('SAT Reading'!B54="","", 0.5*C54)</f>
        <v/>
      </c>
      <c r="E54" s="11" t="str">
        <f>IF('SAT Reading'!B54="","",interceptACTRtoPCR5712_5713+slopeACTRtoPCR5712_5713*D54)</f>
        <v/>
      </c>
      <c r="F54" s="11" t="str">
        <f>IF('SAT Reading'!B54="","", IF(E54&lt;100, 100, IF(E54&gt;200, 200, E54)))</f>
        <v/>
      </c>
      <c r="G54" s="11" t="str">
        <f t="shared" si="0"/>
        <v/>
      </c>
      <c r="H54" s="11" t="str">
        <f>IF('SAT Reading'!B54="","", IF(G54&lt;100, 100, IF(G54&gt;300, 300, G54)))</f>
        <v/>
      </c>
      <c r="I54" s="11" t="str">
        <f>IF('SAT Reading'!B54="","",'SAT EBRW to CBEST R'!$A$2+'SAT EBRW to CBEST R'!$B$2*B54)</f>
        <v/>
      </c>
      <c r="J54" s="11" t="str">
        <f>IF('SAT Reading'!B54="","", IF(I54&lt;20, 20, IF(I54&gt;80, 80, I54)))</f>
        <v/>
      </c>
    </row>
    <row r="55" spans="1:10" x14ac:dyDescent="0.25">
      <c r="A55" s="11">
        <v>54</v>
      </c>
      <c r="B55" s="30"/>
      <c r="C55" s="11" t="str">
        <f>IF(ISBLANK('SAT Reading'!B55),"", IF('SAT Reading'!B55&lt;'SAT EBRW to ACT E+R'!$A$2, 'SAT EBRW to ACT E+R'!$B$2, IF('SAT Reading'!B55&gt;'SAT EBRW to ACT E+R'!A$62, 'SAT EBRW to ACT E+R'!B$62, VLOOKUP(B55,'SAT EBRW to ACT E+R'!A:B,2,FALSE))))</f>
        <v/>
      </c>
      <c r="D55" s="11" t="str">
        <f>IF('SAT Reading'!B55="","", 0.5*C55)</f>
        <v/>
      </c>
      <c r="E55" s="11" t="str">
        <f>IF('SAT Reading'!B55="","",interceptACTRtoPCR5712_5713+slopeACTRtoPCR5712_5713*D55)</f>
        <v/>
      </c>
      <c r="F55" s="11" t="str">
        <f>IF('SAT Reading'!B55="","", IF(E55&lt;100, 100, IF(E55&gt;200, 200, E55)))</f>
        <v/>
      </c>
      <c r="G55" s="11" t="str">
        <f t="shared" si="0"/>
        <v/>
      </c>
      <c r="H55" s="11" t="str">
        <f>IF('SAT Reading'!B55="","", IF(G55&lt;100, 100, IF(G55&gt;300, 300, G55)))</f>
        <v/>
      </c>
      <c r="I55" s="11" t="str">
        <f>IF('SAT Reading'!B55="","",'SAT EBRW to CBEST R'!$A$2+'SAT EBRW to CBEST R'!$B$2*B55)</f>
        <v/>
      </c>
      <c r="J55" s="11" t="str">
        <f>IF('SAT Reading'!B55="","", IF(I55&lt;20, 20, IF(I55&gt;80, 80, I55)))</f>
        <v/>
      </c>
    </row>
    <row r="56" spans="1:10" x14ac:dyDescent="0.25">
      <c r="A56" s="11">
        <v>55</v>
      </c>
      <c r="B56" s="30"/>
      <c r="C56" s="11" t="str">
        <f>IF(ISBLANK('SAT Reading'!B56),"", IF('SAT Reading'!B56&lt;'SAT EBRW to ACT E+R'!$A$2, 'SAT EBRW to ACT E+R'!$B$2, IF('SAT Reading'!B56&gt;'SAT EBRW to ACT E+R'!A$62, 'SAT EBRW to ACT E+R'!B$62, VLOOKUP(B56,'SAT EBRW to ACT E+R'!A:B,2,FALSE))))</f>
        <v/>
      </c>
      <c r="D56" s="11" t="str">
        <f>IF('SAT Reading'!B56="","", 0.5*C56)</f>
        <v/>
      </c>
      <c r="E56" s="11" t="str">
        <f>IF('SAT Reading'!B56="","",interceptACTRtoPCR5712_5713+slopeACTRtoPCR5712_5713*D56)</f>
        <v/>
      </c>
      <c r="F56" s="11" t="str">
        <f>IF('SAT Reading'!B56="","", IF(E56&lt;100, 100, IF(E56&gt;200, 200, E56)))</f>
        <v/>
      </c>
      <c r="G56" s="11" t="str">
        <f t="shared" si="0"/>
        <v/>
      </c>
      <c r="H56" s="11" t="str">
        <f>IF('SAT Reading'!B56="","", IF(G56&lt;100, 100, IF(G56&gt;300, 300, G56)))</f>
        <v/>
      </c>
      <c r="I56" s="11" t="str">
        <f>IF('SAT Reading'!B56="","",'SAT EBRW to CBEST R'!$A$2+'SAT EBRW to CBEST R'!$B$2*B56)</f>
        <v/>
      </c>
      <c r="J56" s="11" t="str">
        <f>IF('SAT Reading'!B56="","", IF(I56&lt;20, 20, IF(I56&gt;80, 80, I56)))</f>
        <v/>
      </c>
    </row>
    <row r="57" spans="1:10" x14ac:dyDescent="0.25">
      <c r="A57" s="11">
        <v>56</v>
      </c>
      <c r="B57" s="30"/>
      <c r="C57" s="11" t="str">
        <f>IF(ISBLANK('SAT Reading'!B57),"", IF('SAT Reading'!B57&lt;'SAT EBRW to ACT E+R'!$A$2, 'SAT EBRW to ACT E+R'!$B$2, IF('SAT Reading'!B57&gt;'SAT EBRW to ACT E+R'!A$62, 'SAT EBRW to ACT E+R'!B$62, VLOOKUP(B57,'SAT EBRW to ACT E+R'!A:B,2,FALSE))))</f>
        <v/>
      </c>
      <c r="D57" s="11" t="str">
        <f>IF('SAT Reading'!B57="","", 0.5*C57)</f>
        <v/>
      </c>
      <c r="E57" s="11" t="str">
        <f>IF('SAT Reading'!B57="","",interceptACTRtoPCR5712_5713+slopeACTRtoPCR5712_5713*D57)</f>
        <v/>
      </c>
      <c r="F57" s="11" t="str">
        <f>IF('SAT Reading'!B57="","", IF(E57&lt;100, 100, IF(E57&gt;200, 200, E57)))</f>
        <v/>
      </c>
      <c r="G57" s="11" t="str">
        <f t="shared" si="0"/>
        <v/>
      </c>
      <c r="H57" s="11" t="str">
        <f>IF('SAT Reading'!B57="","", IF(G57&lt;100, 100, IF(G57&gt;300, 300, G57)))</f>
        <v/>
      </c>
      <c r="I57" s="11" t="str">
        <f>IF('SAT Reading'!B57="","",'SAT EBRW to CBEST R'!$A$2+'SAT EBRW to CBEST R'!$B$2*B57)</f>
        <v/>
      </c>
      <c r="J57" s="11" t="str">
        <f>IF('SAT Reading'!B57="","", IF(I57&lt;20, 20, IF(I57&gt;80, 80, I57)))</f>
        <v/>
      </c>
    </row>
    <row r="58" spans="1:10" x14ac:dyDescent="0.25">
      <c r="A58" s="11">
        <v>57</v>
      </c>
      <c r="B58" s="30"/>
      <c r="C58" s="11" t="str">
        <f>IF(ISBLANK('SAT Reading'!B58),"", IF('SAT Reading'!B58&lt;'SAT EBRW to ACT E+R'!$A$2, 'SAT EBRW to ACT E+R'!$B$2, IF('SAT Reading'!B58&gt;'SAT EBRW to ACT E+R'!A$62, 'SAT EBRW to ACT E+R'!B$62, VLOOKUP(B58,'SAT EBRW to ACT E+R'!A:B,2,FALSE))))</f>
        <v/>
      </c>
      <c r="D58" s="11" t="str">
        <f>IF('SAT Reading'!B58="","", 0.5*C58)</f>
        <v/>
      </c>
      <c r="E58" s="11" t="str">
        <f>IF('SAT Reading'!B58="","",interceptACTRtoPCR5712_5713+slopeACTRtoPCR5712_5713*D58)</f>
        <v/>
      </c>
      <c r="F58" s="11" t="str">
        <f>IF('SAT Reading'!B58="","", IF(E58&lt;100, 100, IF(E58&gt;200, 200, E58)))</f>
        <v/>
      </c>
      <c r="G58" s="11" t="str">
        <f t="shared" si="0"/>
        <v/>
      </c>
      <c r="H58" s="11" t="str">
        <f>IF('SAT Reading'!B58="","", IF(G58&lt;100, 100, IF(G58&gt;300, 300, G58)))</f>
        <v/>
      </c>
      <c r="I58" s="11" t="str">
        <f>IF('SAT Reading'!B58="","",'SAT EBRW to CBEST R'!$A$2+'SAT EBRW to CBEST R'!$B$2*B58)</f>
        <v/>
      </c>
      <c r="J58" s="11" t="str">
        <f>IF('SAT Reading'!B58="","", IF(I58&lt;20, 20, IF(I58&gt;80, 80, I58)))</f>
        <v/>
      </c>
    </row>
    <row r="59" spans="1:10" x14ac:dyDescent="0.25">
      <c r="A59" s="11">
        <v>58</v>
      </c>
      <c r="B59" s="30"/>
      <c r="C59" s="11" t="str">
        <f>IF(ISBLANK('SAT Reading'!B59),"", IF('SAT Reading'!B59&lt;'SAT EBRW to ACT E+R'!$A$2, 'SAT EBRW to ACT E+R'!$B$2, IF('SAT Reading'!B59&gt;'SAT EBRW to ACT E+R'!A$62, 'SAT EBRW to ACT E+R'!B$62, VLOOKUP(B59,'SAT EBRW to ACT E+R'!A:B,2,FALSE))))</f>
        <v/>
      </c>
      <c r="D59" s="11" t="str">
        <f>IF('SAT Reading'!B59="","", 0.5*C59)</f>
        <v/>
      </c>
      <c r="E59" s="11" t="str">
        <f>IF('SAT Reading'!B59="","",interceptACTRtoPCR5712_5713+slopeACTRtoPCR5712_5713*D59)</f>
        <v/>
      </c>
      <c r="F59" s="11" t="str">
        <f>IF('SAT Reading'!B59="","", IF(E59&lt;100, 100, IF(E59&gt;200, 200, E59)))</f>
        <v/>
      </c>
      <c r="G59" s="11" t="str">
        <f t="shared" si="0"/>
        <v/>
      </c>
      <c r="H59" s="11" t="str">
        <f>IF('SAT Reading'!B59="","", IF(G59&lt;100, 100, IF(G59&gt;300, 300, G59)))</f>
        <v/>
      </c>
      <c r="I59" s="11" t="str">
        <f>IF('SAT Reading'!B59="","",'SAT EBRW to CBEST R'!$A$2+'SAT EBRW to CBEST R'!$B$2*B59)</f>
        <v/>
      </c>
      <c r="J59" s="11" t="str">
        <f>IF('SAT Reading'!B59="","", IF(I59&lt;20, 20, IF(I59&gt;80, 80, I59)))</f>
        <v/>
      </c>
    </row>
    <row r="60" spans="1:10" x14ac:dyDescent="0.25">
      <c r="A60" s="11">
        <v>59</v>
      </c>
      <c r="B60" s="30"/>
      <c r="C60" s="11" t="str">
        <f>IF(ISBLANK('SAT Reading'!B60),"", IF('SAT Reading'!B60&lt;'SAT EBRW to ACT E+R'!$A$2, 'SAT EBRW to ACT E+R'!$B$2, IF('SAT Reading'!B60&gt;'SAT EBRW to ACT E+R'!A$62, 'SAT EBRW to ACT E+R'!B$62, VLOOKUP(B60,'SAT EBRW to ACT E+R'!A:B,2,FALSE))))</f>
        <v/>
      </c>
      <c r="D60" s="11" t="str">
        <f>IF('SAT Reading'!B60="","", 0.5*C60)</f>
        <v/>
      </c>
      <c r="E60" s="11" t="str">
        <f>IF('SAT Reading'!B60="","",interceptACTRtoPCR5712_5713+slopeACTRtoPCR5712_5713*D60)</f>
        <v/>
      </c>
      <c r="F60" s="11" t="str">
        <f>IF('SAT Reading'!B60="","", IF(E60&lt;100, 100, IF(E60&gt;200, 200, E60)))</f>
        <v/>
      </c>
      <c r="G60" s="11" t="str">
        <f t="shared" si="0"/>
        <v/>
      </c>
      <c r="H60" s="11" t="str">
        <f>IF('SAT Reading'!B60="","", IF(G60&lt;100, 100, IF(G60&gt;300, 300, G60)))</f>
        <v/>
      </c>
      <c r="I60" s="11" t="str">
        <f>IF('SAT Reading'!B60="","",'SAT EBRW to CBEST R'!$A$2+'SAT EBRW to CBEST R'!$B$2*B60)</f>
        <v/>
      </c>
      <c r="J60" s="11" t="str">
        <f>IF('SAT Reading'!B60="","", IF(I60&lt;20, 20, IF(I60&gt;80, 80, I60)))</f>
        <v/>
      </c>
    </row>
    <row r="61" spans="1:10" x14ac:dyDescent="0.25">
      <c r="A61" s="11">
        <v>60</v>
      </c>
      <c r="B61" s="30"/>
      <c r="C61" s="11" t="str">
        <f>IF(ISBLANK('SAT Reading'!B61),"", IF('SAT Reading'!B61&lt;'SAT EBRW to ACT E+R'!$A$2, 'SAT EBRW to ACT E+R'!$B$2, IF('SAT Reading'!B61&gt;'SAT EBRW to ACT E+R'!A$62, 'SAT EBRW to ACT E+R'!B$62, VLOOKUP(B61,'SAT EBRW to ACT E+R'!A:B,2,FALSE))))</f>
        <v/>
      </c>
      <c r="D61" s="11" t="str">
        <f>IF('SAT Reading'!B61="","", 0.5*C61)</f>
        <v/>
      </c>
      <c r="E61" s="11" t="str">
        <f>IF('SAT Reading'!B61="","",interceptACTRtoPCR5712_5713+slopeACTRtoPCR5712_5713*D61)</f>
        <v/>
      </c>
      <c r="F61" s="11" t="str">
        <f>IF('SAT Reading'!B61="","", IF(E61&lt;100, 100, IF(E61&gt;200, 200, E61)))</f>
        <v/>
      </c>
      <c r="G61" s="11" t="str">
        <f t="shared" si="0"/>
        <v/>
      </c>
      <c r="H61" s="11" t="str">
        <f>IF('SAT Reading'!B61="","", IF(G61&lt;100, 100, IF(G61&gt;300, 300, G61)))</f>
        <v/>
      </c>
      <c r="I61" s="11" t="str">
        <f>IF('SAT Reading'!B61="","",'SAT EBRW to CBEST R'!$A$2+'SAT EBRW to CBEST R'!$B$2*B61)</f>
        <v/>
      </c>
      <c r="J61" s="11" t="str">
        <f>IF('SAT Reading'!B61="","", IF(I61&lt;20, 20, IF(I61&gt;80, 80, I61)))</f>
        <v/>
      </c>
    </row>
    <row r="62" spans="1:10" x14ac:dyDescent="0.25">
      <c r="A62" s="11">
        <v>61</v>
      </c>
      <c r="B62" s="30"/>
      <c r="C62" s="11" t="str">
        <f>IF(ISBLANK('SAT Reading'!B62),"", IF('SAT Reading'!B62&lt;'SAT EBRW to ACT E+R'!$A$2, 'SAT EBRW to ACT E+R'!$B$2, IF('SAT Reading'!B62&gt;'SAT EBRW to ACT E+R'!A$62, 'SAT EBRW to ACT E+R'!B$62, VLOOKUP(B62,'SAT EBRW to ACT E+R'!A:B,2,FALSE))))</f>
        <v/>
      </c>
      <c r="D62" s="11" t="str">
        <f>IF('SAT Reading'!B62="","", 0.5*C62)</f>
        <v/>
      </c>
      <c r="E62" s="11" t="str">
        <f>IF('SAT Reading'!B62="","",interceptACTRtoPCR5712_5713+slopeACTRtoPCR5712_5713*D62)</f>
        <v/>
      </c>
      <c r="F62" s="11" t="str">
        <f>IF('SAT Reading'!B62="","", IF(E62&lt;100, 100, IF(E62&gt;200, 200, E62)))</f>
        <v/>
      </c>
      <c r="G62" s="11" t="str">
        <f t="shared" si="0"/>
        <v/>
      </c>
      <c r="H62" s="11" t="str">
        <f>IF('SAT Reading'!B62="","", IF(G62&lt;100, 100, IF(G62&gt;300, 300, G62)))</f>
        <v/>
      </c>
      <c r="I62" s="11" t="str">
        <f>IF('SAT Reading'!B62="","",'SAT EBRW to CBEST R'!$A$2+'SAT EBRW to CBEST R'!$B$2*B62)</f>
        <v/>
      </c>
      <c r="J62" s="11" t="str">
        <f>IF('SAT Reading'!B62="","", IF(I62&lt;20, 20, IF(I62&gt;80, 80, I62)))</f>
        <v/>
      </c>
    </row>
    <row r="63" spans="1:10" x14ac:dyDescent="0.25">
      <c r="A63" s="11">
        <v>62</v>
      </c>
      <c r="B63" s="30"/>
      <c r="C63" s="11" t="str">
        <f>IF(ISBLANK('SAT Reading'!B63),"", IF('SAT Reading'!B63&lt;'SAT EBRW to ACT E+R'!$A$2, 'SAT EBRW to ACT E+R'!$B$2, IF('SAT Reading'!B63&gt;'SAT EBRW to ACT E+R'!A$62, 'SAT EBRW to ACT E+R'!B$62, VLOOKUP(B63,'SAT EBRW to ACT E+R'!A:B,2,FALSE))))</f>
        <v/>
      </c>
      <c r="D63" s="11" t="str">
        <f>IF('SAT Reading'!B63="","", 0.5*C63)</f>
        <v/>
      </c>
      <c r="E63" s="11" t="str">
        <f>IF('SAT Reading'!B63="","",interceptACTRtoPCR5712_5713+slopeACTRtoPCR5712_5713*D63)</f>
        <v/>
      </c>
      <c r="F63" s="11" t="str">
        <f>IF('SAT Reading'!B63="","", IF(E63&lt;100, 100, IF(E63&gt;200, 200, E63)))</f>
        <v/>
      </c>
      <c r="G63" s="11" t="str">
        <f t="shared" si="0"/>
        <v/>
      </c>
      <c r="H63" s="11" t="str">
        <f>IF('SAT Reading'!B63="","", IF(G63&lt;100, 100, IF(G63&gt;300, 300, G63)))</f>
        <v/>
      </c>
      <c r="I63" s="11" t="str">
        <f>IF('SAT Reading'!B63="","",'SAT EBRW to CBEST R'!$A$2+'SAT EBRW to CBEST R'!$B$2*B63)</f>
        <v/>
      </c>
      <c r="J63" s="11" t="str">
        <f>IF('SAT Reading'!B63="","", IF(I63&lt;20, 20, IF(I63&gt;80, 80, I63)))</f>
        <v/>
      </c>
    </row>
    <row r="64" spans="1:10" x14ac:dyDescent="0.25">
      <c r="A64" s="11">
        <v>63</v>
      </c>
      <c r="B64" s="30"/>
      <c r="C64" s="11" t="str">
        <f>IF(ISBLANK('SAT Reading'!B64),"", IF('SAT Reading'!B64&lt;'SAT EBRW to ACT E+R'!$A$2, 'SAT EBRW to ACT E+R'!$B$2, IF('SAT Reading'!B64&gt;'SAT EBRW to ACT E+R'!A$62, 'SAT EBRW to ACT E+R'!B$62, VLOOKUP(B64,'SAT EBRW to ACT E+R'!A:B,2,FALSE))))</f>
        <v/>
      </c>
      <c r="D64" s="11" t="str">
        <f>IF('SAT Reading'!B64="","", 0.5*C64)</f>
        <v/>
      </c>
      <c r="E64" s="11" t="str">
        <f>IF('SAT Reading'!B64="","",interceptACTRtoPCR5712_5713+slopeACTRtoPCR5712_5713*D64)</f>
        <v/>
      </c>
      <c r="F64" s="11" t="str">
        <f>IF('SAT Reading'!B64="","", IF(E64&lt;100, 100, IF(E64&gt;200, 200, E64)))</f>
        <v/>
      </c>
      <c r="G64" s="11" t="str">
        <f t="shared" si="0"/>
        <v/>
      </c>
      <c r="H64" s="11" t="str">
        <f>IF('SAT Reading'!B64="","", IF(G64&lt;100, 100, IF(G64&gt;300, 300, G64)))</f>
        <v/>
      </c>
      <c r="I64" s="11" t="str">
        <f>IF('SAT Reading'!B64="","",'SAT EBRW to CBEST R'!$A$2+'SAT EBRW to CBEST R'!$B$2*B64)</f>
        <v/>
      </c>
      <c r="J64" s="11" t="str">
        <f>IF('SAT Reading'!B64="","", IF(I64&lt;20, 20, IF(I64&gt;80, 80, I64)))</f>
        <v/>
      </c>
    </row>
    <row r="65" spans="1:10" x14ac:dyDescent="0.25">
      <c r="A65" s="11">
        <v>64</v>
      </c>
      <c r="B65" s="30"/>
      <c r="C65" s="11" t="str">
        <f>IF(ISBLANK('SAT Reading'!B65),"", IF('SAT Reading'!B65&lt;'SAT EBRW to ACT E+R'!$A$2, 'SAT EBRW to ACT E+R'!$B$2, IF('SAT Reading'!B65&gt;'SAT EBRW to ACT E+R'!A$62, 'SAT EBRW to ACT E+R'!B$62, VLOOKUP(B65,'SAT EBRW to ACT E+R'!A:B,2,FALSE))))</f>
        <v/>
      </c>
      <c r="D65" s="11" t="str">
        <f>IF('SAT Reading'!B65="","", 0.5*C65)</f>
        <v/>
      </c>
      <c r="E65" s="11" t="str">
        <f>IF('SAT Reading'!B65="","",interceptACTRtoPCR5712_5713+slopeACTRtoPCR5712_5713*D65)</f>
        <v/>
      </c>
      <c r="F65" s="11" t="str">
        <f>IF('SAT Reading'!B65="","", IF(E65&lt;100, 100, IF(E65&gt;200, 200, E65)))</f>
        <v/>
      </c>
      <c r="G65" s="11" t="str">
        <f t="shared" si="0"/>
        <v/>
      </c>
      <c r="H65" s="11" t="str">
        <f>IF('SAT Reading'!B65="","", IF(G65&lt;100, 100, IF(G65&gt;300, 300, G65)))</f>
        <v/>
      </c>
      <c r="I65" s="11" t="str">
        <f>IF('SAT Reading'!B65="","",'SAT EBRW to CBEST R'!$A$2+'SAT EBRW to CBEST R'!$B$2*B65)</f>
        <v/>
      </c>
      <c r="J65" s="11" t="str">
        <f>IF('SAT Reading'!B65="","", IF(I65&lt;20, 20, IF(I65&gt;80, 80, I65)))</f>
        <v/>
      </c>
    </row>
    <row r="66" spans="1:10" x14ac:dyDescent="0.25">
      <c r="A66" s="11">
        <v>65</v>
      </c>
      <c r="B66" s="30"/>
      <c r="C66" s="11" t="str">
        <f>IF(ISBLANK('SAT Reading'!B66),"", IF('SAT Reading'!B66&lt;'SAT EBRW to ACT E+R'!$A$2, 'SAT EBRW to ACT E+R'!$B$2, IF('SAT Reading'!B66&gt;'SAT EBRW to ACT E+R'!A$62, 'SAT EBRW to ACT E+R'!B$62, VLOOKUP(B66,'SAT EBRW to ACT E+R'!A:B,2,FALSE))))</f>
        <v/>
      </c>
      <c r="D66" s="11" t="str">
        <f>IF('SAT Reading'!B66="","", 0.5*C66)</f>
        <v/>
      </c>
      <c r="E66" s="11" t="str">
        <f>IF('SAT Reading'!B66="","",interceptACTRtoPCR5712_5713+slopeACTRtoPCR5712_5713*D66)</f>
        <v/>
      </c>
      <c r="F66" s="11" t="str">
        <f>IF('SAT Reading'!B66="","", IF(E66&lt;100, 100, IF(E66&gt;200, 200, E66)))</f>
        <v/>
      </c>
      <c r="G66" s="11" t="str">
        <f t="shared" ref="G66:G129" si="1">IF(B66="","",IF(D66&gt;=19, upperinterceptACTRtoPAAR200_210+D66*upperslopeACTRtoPAAR200_210, lowerinterceptACTRtoPAAR200_210+D66*lowerslopeACTRtoPAAR200_210))</f>
        <v/>
      </c>
      <c r="H66" s="11" t="str">
        <f>IF('SAT Reading'!B66="","", IF(G66&lt;100, 100, IF(G66&gt;300, 300, G66)))</f>
        <v/>
      </c>
      <c r="I66" s="11" t="str">
        <f>IF('SAT Reading'!B66="","",'SAT EBRW to CBEST R'!$A$2+'SAT EBRW to CBEST R'!$B$2*B66)</f>
        <v/>
      </c>
      <c r="J66" s="11" t="str">
        <f>IF('SAT Reading'!B66="","", IF(I66&lt;20, 20, IF(I66&gt;80, 80, I66)))</f>
        <v/>
      </c>
    </row>
    <row r="67" spans="1:10" x14ac:dyDescent="0.25">
      <c r="A67" s="11">
        <v>66</v>
      </c>
      <c r="B67" s="30"/>
      <c r="C67" s="11" t="str">
        <f>IF(ISBLANK('SAT Reading'!B67),"", IF('SAT Reading'!B67&lt;'SAT EBRW to ACT E+R'!$A$2, 'SAT EBRW to ACT E+R'!$B$2, IF('SAT Reading'!B67&gt;'SAT EBRW to ACT E+R'!A$62, 'SAT EBRW to ACT E+R'!B$62, VLOOKUP(B67,'SAT EBRW to ACT E+R'!A:B,2,FALSE))))</f>
        <v/>
      </c>
      <c r="D67" s="11" t="str">
        <f>IF('SAT Reading'!B67="","", 0.5*C67)</f>
        <v/>
      </c>
      <c r="E67" s="11" t="str">
        <f>IF('SAT Reading'!B67="","",interceptACTRtoPCR5712_5713+slopeACTRtoPCR5712_5713*D67)</f>
        <v/>
      </c>
      <c r="F67" s="11" t="str">
        <f>IF('SAT Reading'!B67="","", IF(E67&lt;100, 100, IF(E67&gt;200, 200, E67)))</f>
        <v/>
      </c>
      <c r="G67" s="11" t="str">
        <f t="shared" si="1"/>
        <v/>
      </c>
      <c r="H67" s="11" t="str">
        <f>IF('SAT Reading'!B67="","", IF(G67&lt;100, 100, IF(G67&gt;300, 300, G67)))</f>
        <v/>
      </c>
      <c r="I67" s="11" t="str">
        <f>IF('SAT Reading'!B67="","",'SAT EBRW to CBEST R'!$A$2+'SAT EBRW to CBEST R'!$B$2*B67)</f>
        <v/>
      </c>
      <c r="J67" s="11" t="str">
        <f>IF('SAT Reading'!B67="","", IF(I67&lt;20, 20, IF(I67&gt;80, 80, I67)))</f>
        <v/>
      </c>
    </row>
    <row r="68" spans="1:10" x14ac:dyDescent="0.25">
      <c r="A68" s="11">
        <v>67</v>
      </c>
      <c r="B68" s="30"/>
      <c r="C68" s="11" t="str">
        <f>IF(ISBLANK('SAT Reading'!B68),"", IF('SAT Reading'!B68&lt;'SAT EBRW to ACT E+R'!$A$2, 'SAT EBRW to ACT E+R'!$B$2, IF('SAT Reading'!B68&gt;'SAT EBRW to ACT E+R'!A$62, 'SAT EBRW to ACT E+R'!B$62, VLOOKUP(B68,'SAT EBRW to ACT E+R'!A:B,2,FALSE))))</f>
        <v/>
      </c>
      <c r="D68" s="11" t="str">
        <f>IF('SAT Reading'!B68="","", 0.5*C68)</f>
        <v/>
      </c>
      <c r="E68" s="11" t="str">
        <f>IF('SAT Reading'!B68="","",interceptACTRtoPCR5712_5713+slopeACTRtoPCR5712_5713*D68)</f>
        <v/>
      </c>
      <c r="F68" s="11" t="str">
        <f>IF('SAT Reading'!B68="","", IF(E68&lt;100, 100, IF(E68&gt;200, 200, E68)))</f>
        <v/>
      </c>
      <c r="G68" s="11" t="str">
        <f t="shared" si="1"/>
        <v/>
      </c>
      <c r="H68" s="11" t="str">
        <f>IF('SAT Reading'!B68="","", IF(G68&lt;100, 100, IF(G68&gt;300, 300, G68)))</f>
        <v/>
      </c>
      <c r="I68" s="11" t="str">
        <f>IF('SAT Reading'!B68="","",'SAT EBRW to CBEST R'!$A$2+'SAT EBRW to CBEST R'!$B$2*B68)</f>
        <v/>
      </c>
      <c r="J68" s="11" t="str">
        <f>IF('SAT Reading'!B68="","", IF(I68&lt;20, 20, IF(I68&gt;80, 80, I68)))</f>
        <v/>
      </c>
    </row>
    <row r="69" spans="1:10" x14ac:dyDescent="0.25">
      <c r="A69" s="11">
        <v>68</v>
      </c>
      <c r="B69" s="30"/>
      <c r="C69" s="11" t="str">
        <f>IF(ISBLANK('SAT Reading'!B69),"", IF('SAT Reading'!B69&lt;'SAT EBRW to ACT E+R'!$A$2, 'SAT EBRW to ACT E+R'!$B$2, IF('SAT Reading'!B69&gt;'SAT EBRW to ACT E+R'!A$62, 'SAT EBRW to ACT E+R'!B$62, VLOOKUP(B69,'SAT EBRW to ACT E+R'!A:B,2,FALSE))))</f>
        <v/>
      </c>
      <c r="D69" s="11" t="str">
        <f>IF('SAT Reading'!B69="","", 0.5*C69)</f>
        <v/>
      </c>
      <c r="E69" s="11" t="str">
        <f>IF('SAT Reading'!B69="","",interceptACTRtoPCR5712_5713+slopeACTRtoPCR5712_5713*D69)</f>
        <v/>
      </c>
      <c r="F69" s="11" t="str">
        <f>IF('SAT Reading'!B69="","", IF(E69&lt;100, 100, IF(E69&gt;200, 200, E69)))</f>
        <v/>
      </c>
      <c r="G69" s="11" t="str">
        <f t="shared" si="1"/>
        <v/>
      </c>
      <c r="H69" s="11" t="str">
        <f>IF('SAT Reading'!B69="","", IF(G69&lt;100, 100, IF(G69&gt;300, 300, G69)))</f>
        <v/>
      </c>
      <c r="I69" s="11" t="str">
        <f>IF('SAT Reading'!B69="","",'SAT EBRW to CBEST R'!$A$2+'SAT EBRW to CBEST R'!$B$2*B69)</f>
        <v/>
      </c>
      <c r="J69" s="11" t="str">
        <f>IF('SAT Reading'!B69="","", IF(I69&lt;20, 20, IF(I69&gt;80, 80, I69)))</f>
        <v/>
      </c>
    </row>
    <row r="70" spans="1:10" x14ac:dyDescent="0.25">
      <c r="A70" s="11">
        <v>69</v>
      </c>
      <c r="B70" s="30"/>
      <c r="C70" s="11" t="str">
        <f>IF(ISBLANK('SAT Reading'!B70),"", IF('SAT Reading'!B70&lt;'SAT EBRW to ACT E+R'!$A$2, 'SAT EBRW to ACT E+R'!$B$2, IF('SAT Reading'!B70&gt;'SAT EBRW to ACT E+R'!A$62, 'SAT EBRW to ACT E+R'!B$62, VLOOKUP(B70,'SAT EBRW to ACT E+R'!A:B,2,FALSE))))</f>
        <v/>
      </c>
      <c r="D70" s="11" t="str">
        <f>IF('SAT Reading'!B70="","", 0.5*C70)</f>
        <v/>
      </c>
      <c r="E70" s="11" t="str">
        <f>IF('SAT Reading'!B70="","",interceptACTRtoPCR5712_5713+slopeACTRtoPCR5712_5713*D70)</f>
        <v/>
      </c>
      <c r="F70" s="11" t="str">
        <f>IF('SAT Reading'!B70="","", IF(E70&lt;100, 100, IF(E70&gt;200, 200, E70)))</f>
        <v/>
      </c>
      <c r="G70" s="11" t="str">
        <f t="shared" si="1"/>
        <v/>
      </c>
      <c r="H70" s="11" t="str">
        <f>IF('SAT Reading'!B70="","", IF(G70&lt;100, 100, IF(G70&gt;300, 300, G70)))</f>
        <v/>
      </c>
      <c r="I70" s="11" t="str">
        <f>IF('SAT Reading'!B70="","",'SAT EBRW to CBEST R'!$A$2+'SAT EBRW to CBEST R'!$B$2*B70)</f>
        <v/>
      </c>
      <c r="J70" s="11" t="str">
        <f>IF('SAT Reading'!B70="","", IF(I70&lt;20, 20, IF(I70&gt;80, 80, I70)))</f>
        <v/>
      </c>
    </row>
    <row r="71" spans="1:10" x14ac:dyDescent="0.25">
      <c r="A71" s="11">
        <v>70</v>
      </c>
      <c r="B71" s="30"/>
      <c r="C71" s="11" t="str">
        <f>IF(ISBLANK('SAT Reading'!B71),"", IF('SAT Reading'!B71&lt;'SAT EBRW to ACT E+R'!$A$2, 'SAT EBRW to ACT E+R'!$B$2, IF('SAT Reading'!B71&gt;'SAT EBRW to ACT E+R'!A$62, 'SAT EBRW to ACT E+R'!B$62, VLOOKUP(B71,'SAT EBRW to ACT E+R'!A:B,2,FALSE))))</f>
        <v/>
      </c>
      <c r="D71" s="11" t="str">
        <f>IF('SAT Reading'!B71="","", 0.5*C71)</f>
        <v/>
      </c>
      <c r="E71" s="11" t="str">
        <f>IF('SAT Reading'!B71="","",interceptACTRtoPCR5712_5713+slopeACTRtoPCR5712_5713*D71)</f>
        <v/>
      </c>
      <c r="F71" s="11" t="str">
        <f>IF('SAT Reading'!B71="","", IF(E71&lt;100, 100, IF(E71&gt;200, 200, E71)))</f>
        <v/>
      </c>
      <c r="G71" s="11" t="str">
        <f t="shared" si="1"/>
        <v/>
      </c>
      <c r="H71" s="11" t="str">
        <f>IF('SAT Reading'!B71="","", IF(G71&lt;100, 100, IF(G71&gt;300, 300, G71)))</f>
        <v/>
      </c>
      <c r="I71" s="11" t="str">
        <f>IF('SAT Reading'!B71="","",'SAT EBRW to CBEST R'!$A$2+'SAT EBRW to CBEST R'!$B$2*B71)</f>
        <v/>
      </c>
      <c r="J71" s="11" t="str">
        <f>IF('SAT Reading'!B71="","", IF(I71&lt;20, 20, IF(I71&gt;80, 80, I71)))</f>
        <v/>
      </c>
    </row>
    <row r="72" spans="1:10" x14ac:dyDescent="0.25">
      <c r="A72" s="11">
        <v>71</v>
      </c>
      <c r="B72" s="30"/>
      <c r="C72" s="11" t="str">
        <f>IF(ISBLANK('SAT Reading'!B72),"", IF('SAT Reading'!B72&lt;'SAT EBRW to ACT E+R'!$A$2, 'SAT EBRW to ACT E+R'!$B$2, IF('SAT Reading'!B72&gt;'SAT EBRW to ACT E+R'!A$62, 'SAT EBRW to ACT E+R'!B$62, VLOOKUP(B72,'SAT EBRW to ACT E+R'!A:B,2,FALSE))))</f>
        <v/>
      </c>
      <c r="D72" s="11" t="str">
        <f>IF('SAT Reading'!B72="","", 0.5*C72)</f>
        <v/>
      </c>
      <c r="E72" s="11" t="str">
        <f>IF('SAT Reading'!B72="","",interceptACTRtoPCR5712_5713+slopeACTRtoPCR5712_5713*D72)</f>
        <v/>
      </c>
      <c r="F72" s="11" t="str">
        <f>IF('SAT Reading'!B72="","", IF(E72&lt;100, 100, IF(E72&gt;200, 200, E72)))</f>
        <v/>
      </c>
      <c r="G72" s="11" t="str">
        <f t="shared" si="1"/>
        <v/>
      </c>
      <c r="H72" s="11" t="str">
        <f>IF('SAT Reading'!B72="","", IF(G72&lt;100, 100, IF(G72&gt;300, 300, G72)))</f>
        <v/>
      </c>
      <c r="I72" s="11" t="str">
        <f>IF('SAT Reading'!B72="","",'SAT EBRW to CBEST R'!$A$2+'SAT EBRW to CBEST R'!$B$2*B72)</f>
        <v/>
      </c>
      <c r="J72" s="11" t="str">
        <f>IF('SAT Reading'!B72="","", IF(I72&lt;20, 20, IF(I72&gt;80, 80, I72)))</f>
        <v/>
      </c>
    </row>
    <row r="73" spans="1:10" x14ac:dyDescent="0.25">
      <c r="A73" s="11">
        <v>72</v>
      </c>
      <c r="B73" s="30"/>
      <c r="C73" s="11" t="str">
        <f>IF(ISBLANK('SAT Reading'!B73),"", IF('SAT Reading'!B73&lt;'SAT EBRW to ACT E+R'!$A$2, 'SAT EBRW to ACT E+R'!$B$2, IF('SAT Reading'!B73&gt;'SAT EBRW to ACT E+R'!A$62, 'SAT EBRW to ACT E+R'!B$62, VLOOKUP(B73,'SAT EBRW to ACT E+R'!A:B,2,FALSE))))</f>
        <v/>
      </c>
      <c r="D73" s="11" t="str">
        <f>IF('SAT Reading'!B73="","", 0.5*C73)</f>
        <v/>
      </c>
      <c r="E73" s="11" t="str">
        <f>IF('SAT Reading'!B73="","",interceptACTRtoPCR5712_5713+slopeACTRtoPCR5712_5713*D73)</f>
        <v/>
      </c>
      <c r="F73" s="11" t="str">
        <f>IF('SAT Reading'!B73="","", IF(E73&lt;100, 100, IF(E73&gt;200, 200, E73)))</f>
        <v/>
      </c>
      <c r="G73" s="11" t="str">
        <f t="shared" si="1"/>
        <v/>
      </c>
      <c r="H73" s="11" t="str">
        <f>IF('SAT Reading'!B73="","", IF(G73&lt;100, 100, IF(G73&gt;300, 300, G73)))</f>
        <v/>
      </c>
      <c r="I73" s="11" t="str">
        <f>IF('SAT Reading'!B73="","",'SAT EBRW to CBEST R'!$A$2+'SAT EBRW to CBEST R'!$B$2*B73)</f>
        <v/>
      </c>
      <c r="J73" s="11" t="str">
        <f>IF('SAT Reading'!B73="","", IF(I73&lt;20, 20, IF(I73&gt;80, 80, I73)))</f>
        <v/>
      </c>
    </row>
    <row r="74" spans="1:10" x14ac:dyDescent="0.25">
      <c r="A74" s="11">
        <v>73</v>
      </c>
      <c r="B74" s="30"/>
      <c r="C74" s="11" t="str">
        <f>IF(ISBLANK('SAT Reading'!B74),"", IF('SAT Reading'!B74&lt;'SAT EBRW to ACT E+R'!$A$2, 'SAT EBRW to ACT E+R'!$B$2, IF('SAT Reading'!B74&gt;'SAT EBRW to ACT E+R'!A$62, 'SAT EBRW to ACT E+R'!B$62, VLOOKUP(B74,'SAT EBRW to ACT E+R'!A:B,2,FALSE))))</f>
        <v/>
      </c>
      <c r="D74" s="11" t="str">
        <f>IF('SAT Reading'!B74="","", 0.5*C74)</f>
        <v/>
      </c>
      <c r="E74" s="11" t="str">
        <f>IF('SAT Reading'!B74="","",interceptACTRtoPCR5712_5713+slopeACTRtoPCR5712_5713*D74)</f>
        <v/>
      </c>
      <c r="F74" s="11" t="str">
        <f>IF('SAT Reading'!B74="","", IF(E74&lt;100, 100, IF(E74&gt;200, 200, E74)))</f>
        <v/>
      </c>
      <c r="G74" s="11" t="str">
        <f t="shared" si="1"/>
        <v/>
      </c>
      <c r="H74" s="11" t="str">
        <f>IF('SAT Reading'!B74="","", IF(G74&lt;100, 100, IF(G74&gt;300, 300, G74)))</f>
        <v/>
      </c>
      <c r="I74" s="11" t="str">
        <f>IF('SAT Reading'!B74="","",'SAT EBRW to CBEST R'!$A$2+'SAT EBRW to CBEST R'!$B$2*B74)</f>
        <v/>
      </c>
      <c r="J74" s="11" t="str">
        <f>IF('SAT Reading'!B74="","", IF(I74&lt;20, 20, IF(I74&gt;80, 80, I74)))</f>
        <v/>
      </c>
    </row>
    <row r="75" spans="1:10" x14ac:dyDescent="0.25">
      <c r="A75" s="11">
        <v>74</v>
      </c>
      <c r="B75" s="30"/>
      <c r="C75" s="11" t="str">
        <f>IF(ISBLANK('SAT Reading'!B75),"", IF('SAT Reading'!B75&lt;'SAT EBRW to ACT E+R'!$A$2, 'SAT EBRW to ACT E+R'!$B$2, IF('SAT Reading'!B75&gt;'SAT EBRW to ACT E+R'!A$62, 'SAT EBRW to ACT E+R'!B$62, VLOOKUP(B75,'SAT EBRW to ACT E+R'!A:B,2,FALSE))))</f>
        <v/>
      </c>
      <c r="D75" s="11" t="str">
        <f>IF('SAT Reading'!B75="","", 0.5*C75)</f>
        <v/>
      </c>
      <c r="E75" s="11" t="str">
        <f>IF('SAT Reading'!B75="","",interceptACTRtoPCR5712_5713+slopeACTRtoPCR5712_5713*D75)</f>
        <v/>
      </c>
      <c r="F75" s="11" t="str">
        <f>IF('SAT Reading'!B75="","", IF(E75&lt;100, 100, IF(E75&gt;200, 200, E75)))</f>
        <v/>
      </c>
      <c r="G75" s="11" t="str">
        <f t="shared" si="1"/>
        <v/>
      </c>
      <c r="H75" s="11" t="str">
        <f>IF('SAT Reading'!B75="","", IF(G75&lt;100, 100, IF(G75&gt;300, 300, G75)))</f>
        <v/>
      </c>
      <c r="I75" s="11" t="str">
        <f>IF('SAT Reading'!B75="","",'SAT EBRW to CBEST R'!$A$2+'SAT EBRW to CBEST R'!$B$2*B75)</f>
        <v/>
      </c>
      <c r="J75" s="11" t="str">
        <f>IF('SAT Reading'!B75="","", IF(I75&lt;20, 20, IF(I75&gt;80, 80, I75)))</f>
        <v/>
      </c>
    </row>
    <row r="76" spans="1:10" x14ac:dyDescent="0.25">
      <c r="A76" s="11">
        <v>75</v>
      </c>
      <c r="B76" s="30"/>
      <c r="C76" s="11" t="str">
        <f>IF(ISBLANK('SAT Reading'!B76),"", IF('SAT Reading'!B76&lt;'SAT EBRW to ACT E+R'!$A$2, 'SAT EBRW to ACT E+R'!$B$2, IF('SAT Reading'!B76&gt;'SAT EBRW to ACT E+R'!A$62, 'SAT EBRW to ACT E+R'!B$62, VLOOKUP(B76,'SAT EBRW to ACT E+R'!A:B,2,FALSE))))</f>
        <v/>
      </c>
      <c r="D76" s="11" t="str">
        <f>IF('SAT Reading'!B76="","", 0.5*C76)</f>
        <v/>
      </c>
      <c r="E76" s="11" t="str">
        <f>IF('SAT Reading'!B76="","",interceptACTRtoPCR5712_5713+slopeACTRtoPCR5712_5713*D76)</f>
        <v/>
      </c>
      <c r="F76" s="11" t="str">
        <f>IF('SAT Reading'!B76="","", IF(E76&lt;100, 100, IF(E76&gt;200, 200, E76)))</f>
        <v/>
      </c>
      <c r="G76" s="11" t="str">
        <f t="shared" si="1"/>
        <v/>
      </c>
      <c r="H76" s="11" t="str">
        <f>IF('SAT Reading'!B76="","", IF(G76&lt;100, 100, IF(G76&gt;300, 300, G76)))</f>
        <v/>
      </c>
      <c r="I76" s="11" t="str">
        <f>IF('SAT Reading'!B76="","",'SAT EBRW to CBEST R'!$A$2+'SAT EBRW to CBEST R'!$B$2*B76)</f>
        <v/>
      </c>
      <c r="J76" s="11" t="str">
        <f>IF('SAT Reading'!B76="","", IF(I76&lt;20, 20, IF(I76&gt;80, 80, I76)))</f>
        <v/>
      </c>
    </row>
    <row r="77" spans="1:10" x14ac:dyDescent="0.25">
      <c r="A77" s="11">
        <v>76</v>
      </c>
      <c r="B77" s="30"/>
      <c r="C77" s="11" t="str">
        <f>IF(ISBLANK('SAT Reading'!B77),"", IF('SAT Reading'!B77&lt;'SAT EBRW to ACT E+R'!$A$2, 'SAT EBRW to ACT E+R'!$B$2, IF('SAT Reading'!B77&gt;'SAT EBRW to ACT E+R'!A$62, 'SAT EBRW to ACT E+R'!B$62, VLOOKUP(B77,'SAT EBRW to ACT E+R'!A:B,2,FALSE))))</f>
        <v/>
      </c>
      <c r="D77" s="11" t="str">
        <f>IF('SAT Reading'!B77="","", 0.5*C77)</f>
        <v/>
      </c>
      <c r="E77" s="11" t="str">
        <f>IF('SAT Reading'!B77="","",interceptACTRtoPCR5712_5713+slopeACTRtoPCR5712_5713*D77)</f>
        <v/>
      </c>
      <c r="F77" s="11" t="str">
        <f>IF('SAT Reading'!B77="","", IF(E77&lt;100, 100, IF(E77&gt;200, 200, E77)))</f>
        <v/>
      </c>
      <c r="G77" s="11" t="str">
        <f t="shared" si="1"/>
        <v/>
      </c>
      <c r="H77" s="11" t="str">
        <f>IF('SAT Reading'!B77="","", IF(G77&lt;100, 100, IF(G77&gt;300, 300, G77)))</f>
        <v/>
      </c>
      <c r="I77" s="11" t="str">
        <f>IF('SAT Reading'!B77="","",'SAT EBRW to CBEST R'!$A$2+'SAT EBRW to CBEST R'!$B$2*B77)</f>
        <v/>
      </c>
      <c r="J77" s="11" t="str">
        <f>IF('SAT Reading'!B77="","", IF(I77&lt;20, 20, IF(I77&gt;80, 80, I77)))</f>
        <v/>
      </c>
    </row>
    <row r="78" spans="1:10" x14ac:dyDescent="0.25">
      <c r="A78" s="11">
        <v>77</v>
      </c>
      <c r="B78" s="30"/>
      <c r="C78" s="11" t="str">
        <f>IF(ISBLANK('SAT Reading'!B78),"", IF('SAT Reading'!B78&lt;'SAT EBRW to ACT E+R'!$A$2, 'SAT EBRW to ACT E+R'!$B$2, IF('SAT Reading'!B78&gt;'SAT EBRW to ACT E+R'!A$62, 'SAT EBRW to ACT E+R'!B$62, VLOOKUP(B78,'SAT EBRW to ACT E+R'!A:B,2,FALSE))))</f>
        <v/>
      </c>
      <c r="D78" s="11" t="str">
        <f>IF('SAT Reading'!B78="","", 0.5*C78)</f>
        <v/>
      </c>
      <c r="E78" s="11" t="str">
        <f>IF('SAT Reading'!B78="","",interceptACTRtoPCR5712_5713+slopeACTRtoPCR5712_5713*D78)</f>
        <v/>
      </c>
      <c r="F78" s="11" t="str">
        <f>IF('SAT Reading'!B78="","", IF(E78&lt;100, 100, IF(E78&gt;200, 200, E78)))</f>
        <v/>
      </c>
      <c r="G78" s="11" t="str">
        <f t="shared" si="1"/>
        <v/>
      </c>
      <c r="H78" s="11" t="str">
        <f>IF('SAT Reading'!B78="","", IF(G78&lt;100, 100, IF(G78&gt;300, 300, G78)))</f>
        <v/>
      </c>
      <c r="I78" s="11" t="str">
        <f>IF('SAT Reading'!B78="","",'SAT EBRW to CBEST R'!$A$2+'SAT EBRW to CBEST R'!$B$2*B78)</f>
        <v/>
      </c>
      <c r="J78" s="11" t="str">
        <f>IF('SAT Reading'!B78="","", IF(I78&lt;20, 20, IF(I78&gt;80, 80, I78)))</f>
        <v/>
      </c>
    </row>
    <row r="79" spans="1:10" x14ac:dyDescent="0.25">
      <c r="A79" s="11">
        <v>78</v>
      </c>
      <c r="B79" s="30"/>
      <c r="C79" s="11" t="str">
        <f>IF(ISBLANK('SAT Reading'!B79),"", IF('SAT Reading'!B79&lt;'SAT EBRW to ACT E+R'!$A$2, 'SAT EBRW to ACT E+R'!$B$2, IF('SAT Reading'!B79&gt;'SAT EBRW to ACT E+R'!A$62, 'SAT EBRW to ACT E+R'!B$62, VLOOKUP(B79,'SAT EBRW to ACT E+R'!A:B,2,FALSE))))</f>
        <v/>
      </c>
      <c r="D79" s="11" t="str">
        <f>IF('SAT Reading'!B79="","", 0.5*C79)</f>
        <v/>
      </c>
      <c r="E79" s="11" t="str">
        <f>IF('SAT Reading'!B79="","",interceptACTRtoPCR5712_5713+slopeACTRtoPCR5712_5713*D79)</f>
        <v/>
      </c>
      <c r="F79" s="11" t="str">
        <f>IF('SAT Reading'!B79="","", IF(E79&lt;100, 100, IF(E79&gt;200, 200, E79)))</f>
        <v/>
      </c>
      <c r="G79" s="11" t="str">
        <f t="shared" si="1"/>
        <v/>
      </c>
      <c r="H79" s="11" t="str">
        <f>IF('SAT Reading'!B79="","", IF(G79&lt;100, 100, IF(G79&gt;300, 300, G79)))</f>
        <v/>
      </c>
      <c r="I79" s="11" t="str">
        <f>IF('SAT Reading'!B79="","",'SAT EBRW to CBEST R'!$A$2+'SAT EBRW to CBEST R'!$B$2*B79)</f>
        <v/>
      </c>
      <c r="J79" s="11" t="str">
        <f>IF('SAT Reading'!B79="","", IF(I79&lt;20, 20, IF(I79&gt;80, 80, I79)))</f>
        <v/>
      </c>
    </row>
    <row r="80" spans="1:10" x14ac:dyDescent="0.25">
      <c r="A80" s="11">
        <v>79</v>
      </c>
      <c r="B80" s="30"/>
      <c r="C80" s="11" t="str">
        <f>IF(ISBLANK('SAT Reading'!B80),"", IF('SAT Reading'!B80&lt;'SAT EBRW to ACT E+R'!$A$2, 'SAT EBRW to ACT E+R'!$B$2, IF('SAT Reading'!B80&gt;'SAT EBRW to ACT E+R'!A$62, 'SAT EBRW to ACT E+R'!B$62, VLOOKUP(B80,'SAT EBRW to ACT E+R'!A:B,2,FALSE))))</f>
        <v/>
      </c>
      <c r="D80" s="11" t="str">
        <f>IF('SAT Reading'!B80="","", 0.5*C80)</f>
        <v/>
      </c>
      <c r="E80" s="11" t="str">
        <f>IF('SAT Reading'!B80="","",interceptACTRtoPCR5712_5713+slopeACTRtoPCR5712_5713*D80)</f>
        <v/>
      </c>
      <c r="F80" s="11" t="str">
        <f>IF('SAT Reading'!B80="","", IF(E80&lt;100, 100, IF(E80&gt;200, 200, E80)))</f>
        <v/>
      </c>
      <c r="G80" s="11" t="str">
        <f t="shared" si="1"/>
        <v/>
      </c>
      <c r="H80" s="11" t="str">
        <f>IF('SAT Reading'!B80="","", IF(G80&lt;100, 100, IF(G80&gt;300, 300, G80)))</f>
        <v/>
      </c>
      <c r="I80" s="11" t="str">
        <f>IF('SAT Reading'!B80="","",'SAT EBRW to CBEST R'!$A$2+'SAT EBRW to CBEST R'!$B$2*B80)</f>
        <v/>
      </c>
      <c r="J80" s="11" t="str">
        <f>IF('SAT Reading'!B80="","", IF(I80&lt;20, 20, IF(I80&gt;80, 80, I80)))</f>
        <v/>
      </c>
    </row>
    <row r="81" spans="1:10" x14ac:dyDescent="0.25">
      <c r="A81" s="11">
        <v>80</v>
      </c>
      <c r="B81" s="30"/>
      <c r="C81" s="11" t="str">
        <f>IF(ISBLANK('SAT Reading'!B81),"", IF('SAT Reading'!B81&lt;'SAT EBRW to ACT E+R'!$A$2, 'SAT EBRW to ACT E+R'!$B$2, IF('SAT Reading'!B81&gt;'SAT EBRW to ACT E+R'!A$62, 'SAT EBRW to ACT E+R'!B$62, VLOOKUP(B81,'SAT EBRW to ACT E+R'!A:B,2,FALSE))))</f>
        <v/>
      </c>
      <c r="D81" s="11" t="str">
        <f>IF('SAT Reading'!B81="","", 0.5*C81)</f>
        <v/>
      </c>
      <c r="E81" s="11" t="str">
        <f>IF('SAT Reading'!B81="","",interceptACTRtoPCR5712_5713+slopeACTRtoPCR5712_5713*D81)</f>
        <v/>
      </c>
      <c r="F81" s="11" t="str">
        <f>IF('SAT Reading'!B81="","", IF(E81&lt;100, 100, IF(E81&gt;200, 200, E81)))</f>
        <v/>
      </c>
      <c r="G81" s="11" t="str">
        <f t="shared" si="1"/>
        <v/>
      </c>
      <c r="H81" s="11" t="str">
        <f>IF('SAT Reading'!B81="","", IF(G81&lt;100, 100, IF(G81&gt;300, 300, G81)))</f>
        <v/>
      </c>
      <c r="I81" s="11" t="str">
        <f>IF('SAT Reading'!B81="","",'SAT EBRW to CBEST R'!$A$2+'SAT EBRW to CBEST R'!$B$2*B81)</f>
        <v/>
      </c>
      <c r="J81" s="11" t="str">
        <f>IF('SAT Reading'!B81="","", IF(I81&lt;20, 20, IF(I81&gt;80, 80, I81)))</f>
        <v/>
      </c>
    </row>
    <row r="82" spans="1:10" x14ac:dyDescent="0.25">
      <c r="A82" s="11">
        <v>81</v>
      </c>
      <c r="B82" s="30"/>
      <c r="C82" s="11" t="str">
        <f>IF(ISBLANK('SAT Reading'!B82),"", IF('SAT Reading'!B82&lt;'SAT EBRW to ACT E+R'!$A$2, 'SAT EBRW to ACT E+R'!$B$2, IF('SAT Reading'!B82&gt;'SAT EBRW to ACT E+R'!A$62, 'SAT EBRW to ACT E+R'!B$62, VLOOKUP(B82,'SAT EBRW to ACT E+R'!A:B,2,FALSE))))</f>
        <v/>
      </c>
      <c r="D82" s="11" t="str">
        <f>IF('SAT Reading'!B82="","", 0.5*C82)</f>
        <v/>
      </c>
      <c r="E82" s="11" t="str">
        <f>IF('SAT Reading'!B82="","",interceptACTRtoPCR5712_5713+slopeACTRtoPCR5712_5713*D82)</f>
        <v/>
      </c>
      <c r="F82" s="11" t="str">
        <f>IF('SAT Reading'!B82="","", IF(E82&lt;100, 100, IF(E82&gt;200, 200, E82)))</f>
        <v/>
      </c>
      <c r="G82" s="11" t="str">
        <f t="shared" si="1"/>
        <v/>
      </c>
      <c r="H82" s="11" t="str">
        <f>IF('SAT Reading'!B82="","", IF(G82&lt;100, 100, IF(G82&gt;300, 300, G82)))</f>
        <v/>
      </c>
      <c r="I82" s="11" t="str">
        <f>IF('SAT Reading'!B82="","",'SAT EBRW to CBEST R'!$A$2+'SAT EBRW to CBEST R'!$B$2*B82)</f>
        <v/>
      </c>
      <c r="J82" s="11" t="str">
        <f>IF('SAT Reading'!B82="","", IF(I82&lt;20, 20, IF(I82&gt;80, 80, I82)))</f>
        <v/>
      </c>
    </row>
    <row r="83" spans="1:10" x14ac:dyDescent="0.25">
      <c r="A83" s="11">
        <v>82</v>
      </c>
      <c r="B83" s="30"/>
      <c r="C83" s="11" t="str">
        <f>IF(ISBLANK('SAT Reading'!B83),"", IF('SAT Reading'!B83&lt;'SAT EBRW to ACT E+R'!$A$2, 'SAT EBRW to ACT E+R'!$B$2, IF('SAT Reading'!B83&gt;'SAT EBRW to ACT E+R'!A$62, 'SAT EBRW to ACT E+R'!B$62, VLOOKUP(B83,'SAT EBRW to ACT E+R'!A:B,2,FALSE))))</f>
        <v/>
      </c>
      <c r="D83" s="11" t="str">
        <f>IF('SAT Reading'!B83="","", 0.5*C83)</f>
        <v/>
      </c>
      <c r="E83" s="11" t="str">
        <f>IF('SAT Reading'!B83="","",interceptACTRtoPCR5712_5713+slopeACTRtoPCR5712_5713*D83)</f>
        <v/>
      </c>
      <c r="F83" s="11" t="str">
        <f>IF('SAT Reading'!B83="","", IF(E83&lt;100, 100, IF(E83&gt;200, 200, E83)))</f>
        <v/>
      </c>
      <c r="G83" s="11" t="str">
        <f t="shared" si="1"/>
        <v/>
      </c>
      <c r="H83" s="11" t="str">
        <f>IF('SAT Reading'!B83="","", IF(G83&lt;100, 100, IF(G83&gt;300, 300, G83)))</f>
        <v/>
      </c>
      <c r="I83" s="11" t="str">
        <f>IF('SAT Reading'!B83="","",'SAT EBRW to CBEST R'!$A$2+'SAT EBRW to CBEST R'!$B$2*B83)</f>
        <v/>
      </c>
      <c r="J83" s="11" t="str">
        <f>IF('SAT Reading'!B83="","", IF(I83&lt;20, 20, IF(I83&gt;80, 80, I83)))</f>
        <v/>
      </c>
    </row>
    <row r="84" spans="1:10" x14ac:dyDescent="0.25">
      <c r="A84" s="11">
        <v>83</v>
      </c>
      <c r="B84" s="30"/>
      <c r="C84" s="11" t="str">
        <f>IF(ISBLANK('SAT Reading'!B84),"", IF('SAT Reading'!B84&lt;'SAT EBRW to ACT E+R'!$A$2, 'SAT EBRW to ACT E+R'!$B$2, IF('SAT Reading'!B84&gt;'SAT EBRW to ACT E+R'!A$62, 'SAT EBRW to ACT E+R'!B$62, VLOOKUP(B84,'SAT EBRW to ACT E+R'!A:B,2,FALSE))))</f>
        <v/>
      </c>
      <c r="D84" s="11" t="str">
        <f>IF('SAT Reading'!B84="","", 0.5*C84)</f>
        <v/>
      </c>
      <c r="E84" s="11" t="str">
        <f>IF('SAT Reading'!B84="","",interceptACTRtoPCR5712_5713+slopeACTRtoPCR5712_5713*D84)</f>
        <v/>
      </c>
      <c r="F84" s="11" t="str">
        <f>IF('SAT Reading'!B84="","", IF(E84&lt;100, 100, IF(E84&gt;200, 200, E84)))</f>
        <v/>
      </c>
      <c r="G84" s="11" t="str">
        <f t="shared" si="1"/>
        <v/>
      </c>
      <c r="H84" s="11" t="str">
        <f>IF('SAT Reading'!B84="","", IF(G84&lt;100, 100, IF(G84&gt;300, 300, G84)))</f>
        <v/>
      </c>
      <c r="I84" s="11" t="str">
        <f>IF('SAT Reading'!B84="","",'SAT EBRW to CBEST R'!$A$2+'SAT EBRW to CBEST R'!$B$2*B84)</f>
        <v/>
      </c>
      <c r="J84" s="11" t="str">
        <f>IF('SAT Reading'!B84="","", IF(I84&lt;20, 20, IF(I84&gt;80, 80, I84)))</f>
        <v/>
      </c>
    </row>
    <row r="85" spans="1:10" x14ac:dyDescent="0.25">
      <c r="A85" s="11">
        <v>84</v>
      </c>
      <c r="B85" s="30"/>
      <c r="C85" s="11" t="str">
        <f>IF(ISBLANK('SAT Reading'!B85),"", IF('SAT Reading'!B85&lt;'SAT EBRW to ACT E+R'!$A$2, 'SAT EBRW to ACT E+R'!$B$2, IF('SAT Reading'!B85&gt;'SAT EBRW to ACT E+R'!A$62, 'SAT EBRW to ACT E+R'!B$62, VLOOKUP(B85,'SAT EBRW to ACT E+R'!A:B,2,FALSE))))</f>
        <v/>
      </c>
      <c r="D85" s="11" t="str">
        <f>IF('SAT Reading'!B85="","", 0.5*C85)</f>
        <v/>
      </c>
      <c r="E85" s="11" t="str">
        <f>IF('SAT Reading'!B85="","",interceptACTRtoPCR5712_5713+slopeACTRtoPCR5712_5713*D85)</f>
        <v/>
      </c>
      <c r="F85" s="11" t="str">
        <f>IF('SAT Reading'!B85="","", IF(E85&lt;100, 100, IF(E85&gt;200, 200, E85)))</f>
        <v/>
      </c>
      <c r="G85" s="11" t="str">
        <f t="shared" si="1"/>
        <v/>
      </c>
      <c r="H85" s="11" t="str">
        <f>IF('SAT Reading'!B85="","", IF(G85&lt;100, 100, IF(G85&gt;300, 300, G85)))</f>
        <v/>
      </c>
      <c r="I85" s="11" t="str">
        <f>IF('SAT Reading'!B85="","",'SAT EBRW to CBEST R'!$A$2+'SAT EBRW to CBEST R'!$B$2*B85)</f>
        <v/>
      </c>
      <c r="J85" s="11" t="str">
        <f>IF('SAT Reading'!B85="","", IF(I85&lt;20, 20, IF(I85&gt;80, 80, I85)))</f>
        <v/>
      </c>
    </row>
    <row r="86" spans="1:10" x14ac:dyDescent="0.25">
      <c r="A86" s="11">
        <v>85</v>
      </c>
      <c r="B86" s="30"/>
      <c r="C86" s="11" t="str">
        <f>IF(ISBLANK('SAT Reading'!B86),"", IF('SAT Reading'!B86&lt;'SAT EBRW to ACT E+R'!$A$2, 'SAT EBRW to ACT E+R'!$B$2, IF('SAT Reading'!B86&gt;'SAT EBRW to ACT E+R'!A$62, 'SAT EBRW to ACT E+R'!B$62, VLOOKUP(B86,'SAT EBRW to ACT E+R'!A:B,2,FALSE))))</f>
        <v/>
      </c>
      <c r="D86" s="11" t="str">
        <f>IF('SAT Reading'!B86="","", 0.5*C86)</f>
        <v/>
      </c>
      <c r="E86" s="11" t="str">
        <f>IF('SAT Reading'!B86="","",interceptACTRtoPCR5712_5713+slopeACTRtoPCR5712_5713*D86)</f>
        <v/>
      </c>
      <c r="F86" s="11" t="str">
        <f>IF('SAT Reading'!B86="","", IF(E86&lt;100, 100, IF(E86&gt;200, 200, E86)))</f>
        <v/>
      </c>
      <c r="G86" s="11" t="str">
        <f t="shared" si="1"/>
        <v/>
      </c>
      <c r="H86" s="11" t="str">
        <f>IF('SAT Reading'!B86="","", IF(G86&lt;100, 100, IF(G86&gt;300, 300, G86)))</f>
        <v/>
      </c>
      <c r="I86" s="11" t="str">
        <f>IF('SAT Reading'!B86="","",'SAT EBRW to CBEST R'!$A$2+'SAT EBRW to CBEST R'!$B$2*B86)</f>
        <v/>
      </c>
      <c r="J86" s="11" t="str">
        <f>IF('SAT Reading'!B86="","", IF(I86&lt;20, 20, IF(I86&gt;80, 80, I86)))</f>
        <v/>
      </c>
    </row>
    <row r="87" spans="1:10" x14ac:dyDescent="0.25">
      <c r="A87" s="11">
        <v>86</v>
      </c>
      <c r="B87" s="30"/>
      <c r="C87" s="11" t="str">
        <f>IF(ISBLANK('SAT Reading'!B87),"", IF('SAT Reading'!B87&lt;'SAT EBRW to ACT E+R'!$A$2, 'SAT EBRW to ACT E+R'!$B$2, IF('SAT Reading'!B87&gt;'SAT EBRW to ACT E+R'!A$62, 'SAT EBRW to ACT E+R'!B$62, VLOOKUP(B87,'SAT EBRW to ACT E+R'!A:B,2,FALSE))))</f>
        <v/>
      </c>
      <c r="D87" s="11" t="str">
        <f>IF('SAT Reading'!B87="","", 0.5*C87)</f>
        <v/>
      </c>
      <c r="E87" s="11" t="str">
        <f>IF('SAT Reading'!B87="","",interceptACTRtoPCR5712_5713+slopeACTRtoPCR5712_5713*D87)</f>
        <v/>
      </c>
      <c r="F87" s="11" t="str">
        <f>IF('SAT Reading'!B87="","", IF(E87&lt;100, 100, IF(E87&gt;200, 200, E87)))</f>
        <v/>
      </c>
      <c r="G87" s="11" t="str">
        <f t="shared" si="1"/>
        <v/>
      </c>
      <c r="H87" s="11" t="str">
        <f>IF('SAT Reading'!B87="","", IF(G87&lt;100, 100, IF(G87&gt;300, 300, G87)))</f>
        <v/>
      </c>
      <c r="I87" s="11" t="str">
        <f>IF('SAT Reading'!B87="","",'SAT EBRW to CBEST R'!$A$2+'SAT EBRW to CBEST R'!$B$2*B87)</f>
        <v/>
      </c>
      <c r="J87" s="11" t="str">
        <f>IF('SAT Reading'!B87="","", IF(I87&lt;20, 20, IF(I87&gt;80, 80, I87)))</f>
        <v/>
      </c>
    </row>
    <row r="88" spans="1:10" x14ac:dyDescent="0.25">
      <c r="A88" s="11">
        <v>87</v>
      </c>
      <c r="B88" s="30"/>
      <c r="C88" s="11" t="str">
        <f>IF(ISBLANK('SAT Reading'!B88),"", IF('SAT Reading'!B88&lt;'SAT EBRW to ACT E+R'!$A$2, 'SAT EBRW to ACT E+R'!$B$2, IF('SAT Reading'!B88&gt;'SAT EBRW to ACT E+R'!A$62, 'SAT EBRW to ACT E+R'!B$62, VLOOKUP(B88,'SAT EBRW to ACT E+R'!A:B,2,FALSE))))</f>
        <v/>
      </c>
      <c r="D88" s="11" t="str">
        <f>IF('SAT Reading'!B88="","", 0.5*C88)</f>
        <v/>
      </c>
      <c r="E88" s="11" t="str">
        <f>IF('SAT Reading'!B88="","",interceptACTRtoPCR5712_5713+slopeACTRtoPCR5712_5713*D88)</f>
        <v/>
      </c>
      <c r="F88" s="11" t="str">
        <f>IF('SAT Reading'!B88="","", IF(E88&lt;100, 100, IF(E88&gt;200, 200, E88)))</f>
        <v/>
      </c>
      <c r="G88" s="11" t="str">
        <f t="shared" si="1"/>
        <v/>
      </c>
      <c r="H88" s="11" t="str">
        <f>IF('SAT Reading'!B88="","", IF(G88&lt;100, 100, IF(G88&gt;300, 300, G88)))</f>
        <v/>
      </c>
      <c r="I88" s="11" t="str">
        <f>IF('SAT Reading'!B88="","",'SAT EBRW to CBEST R'!$A$2+'SAT EBRW to CBEST R'!$B$2*B88)</f>
        <v/>
      </c>
      <c r="J88" s="11" t="str">
        <f>IF('SAT Reading'!B88="","", IF(I88&lt;20, 20, IF(I88&gt;80, 80, I88)))</f>
        <v/>
      </c>
    </row>
    <row r="89" spans="1:10" x14ac:dyDescent="0.25">
      <c r="A89" s="11">
        <v>88</v>
      </c>
      <c r="B89" s="30"/>
      <c r="C89" s="11" t="str">
        <f>IF(ISBLANK('SAT Reading'!B89),"", IF('SAT Reading'!B89&lt;'SAT EBRW to ACT E+R'!$A$2, 'SAT EBRW to ACT E+R'!$B$2, IF('SAT Reading'!B89&gt;'SAT EBRW to ACT E+R'!A$62, 'SAT EBRW to ACT E+R'!B$62, VLOOKUP(B89,'SAT EBRW to ACT E+R'!A:B,2,FALSE))))</f>
        <v/>
      </c>
      <c r="D89" s="11" t="str">
        <f>IF('SAT Reading'!B89="","", 0.5*C89)</f>
        <v/>
      </c>
      <c r="E89" s="11" t="str">
        <f>IF('SAT Reading'!B89="","",interceptACTRtoPCR5712_5713+slopeACTRtoPCR5712_5713*D89)</f>
        <v/>
      </c>
      <c r="F89" s="11" t="str">
        <f>IF('SAT Reading'!B89="","", IF(E89&lt;100, 100, IF(E89&gt;200, 200, E89)))</f>
        <v/>
      </c>
      <c r="G89" s="11" t="str">
        <f t="shared" si="1"/>
        <v/>
      </c>
      <c r="H89" s="11" t="str">
        <f>IF('SAT Reading'!B89="","", IF(G89&lt;100, 100, IF(G89&gt;300, 300, G89)))</f>
        <v/>
      </c>
      <c r="I89" s="11" t="str">
        <f>IF('SAT Reading'!B89="","",'SAT EBRW to CBEST R'!$A$2+'SAT EBRW to CBEST R'!$B$2*B89)</f>
        <v/>
      </c>
      <c r="J89" s="11" t="str">
        <f>IF('SAT Reading'!B89="","", IF(I89&lt;20, 20, IF(I89&gt;80, 80, I89)))</f>
        <v/>
      </c>
    </row>
    <row r="90" spans="1:10" x14ac:dyDescent="0.25">
      <c r="A90" s="11">
        <v>89</v>
      </c>
      <c r="B90" s="30"/>
      <c r="C90" s="11" t="str">
        <f>IF(ISBLANK('SAT Reading'!B90),"", IF('SAT Reading'!B90&lt;'SAT EBRW to ACT E+R'!$A$2, 'SAT EBRW to ACT E+R'!$B$2, IF('SAT Reading'!B90&gt;'SAT EBRW to ACT E+R'!A$62, 'SAT EBRW to ACT E+R'!B$62, VLOOKUP(B90,'SAT EBRW to ACT E+R'!A:B,2,FALSE))))</f>
        <v/>
      </c>
      <c r="D90" s="11" t="str">
        <f>IF('SAT Reading'!B90="","", 0.5*C90)</f>
        <v/>
      </c>
      <c r="E90" s="11" t="str">
        <f>IF('SAT Reading'!B90="","",interceptACTRtoPCR5712_5713+slopeACTRtoPCR5712_5713*D90)</f>
        <v/>
      </c>
      <c r="F90" s="11" t="str">
        <f>IF('SAT Reading'!B90="","", IF(E90&lt;100, 100, IF(E90&gt;200, 200, E90)))</f>
        <v/>
      </c>
      <c r="G90" s="11" t="str">
        <f t="shared" si="1"/>
        <v/>
      </c>
      <c r="H90" s="11" t="str">
        <f>IF('SAT Reading'!B90="","", IF(G90&lt;100, 100, IF(G90&gt;300, 300, G90)))</f>
        <v/>
      </c>
      <c r="I90" s="11" t="str">
        <f>IF('SAT Reading'!B90="","",'SAT EBRW to CBEST R'!$A$2+'SAT EBRW to CBEST R'!$B$2*B90)</f>
        <v/>
      </c>
      <c r="J90" s="11" t="str">
        <f>IF('SAT Reading'!B90="","", IF(I90&lt;20, 20, IF(I90&gt;80, 80, I90)))</f>
        <v/>
      </c>
    </row>
    <row r="91" spans="1:10" x14ac:dyDescent="0.25">
      <c r="A91" s="11">
        <v>90</v>
      </c>
      <c r="B91" s="30"/>
      <c r="C91" s="11" t="str">
        <f>IF(ISBLANK('SAT Reading'!B91),"", IF('SAT Reading'!B91&lt;'SAT EBRW to ACT E+R'!$A$2, 'SAT EBRW to ACT E+R'!$B$2, IF('SAT Reading'!B91&gt;'SAT EBRW to ACT E+R'!A$62, 'SAT EBRW to ACT E+R'!B$62, VLOOKUP(B91,'SAT EBRW to ACT E+R'!A:B,2,FALSE))))</f>
        <v/>
      </c>
      <c r="D91" s="11" t="str">
        <f>IF('SAT Reading'!B91="","", 0.5*C91)</f>
        <v/>
      </c>
      <c r="E91" s="11" t="str">
        <f>IF('SAT Reading'!B91="","",interceptACTRtoPCR5712_5713+slopeACTRtoPCR5712_5713*D91)</f>
        <v/>
      </c>
      <c r="F91" s="11" t="str">
        <f>IF('SAT Reading'!B91="","", IF(E91&lt;100, 100, IF(E91&gt;200, 200, E91)))</f>
        <v/>
      </c>
      <c r="G91" s="11" t="str">
        <f t="shared" si="1"/>
        <v/>
      </c>
      <c r="H91" s="11" t="str">
        <f>IF('SAT Reading'!B91="","", IF(G91&lt;100, 100, IF(G91&gt;300, 300, G91)))</f>
        <v/>
      </c>
      <c r="I91" s="11" t="str">
        <f>IF('SAT Reading'!B91="","",'SAT EBRW to CBEST R'!$A$2+'SAT EBRW to CBEST R'!$B$2*B91)</f>
        <v/>
      </c>
      <c r="J91" s="11" t="str">
        <f>IF('SAT Reading'!B91="","", IF(I91&lt;20, 20, IF(I91&gt;80, 80, I91)))</f>
        <v/>
      </c>
    </row>
    <row r="92" spans="1:10" x14ac:dyDescent="0.25">
      <c r="A92" s="11">
        <v>91</v>
      </c>
      <c r="B92" s="30"/>
      <c r="C92" s="11" t="str">
        <f>IF(ISBLANK('SAT Reading'!B92),"", IF('SAT Reading'!B92&lt;'SAT EBRW to ACT E+R'!$A$2, 'SAT EBRW to ACT E+R'!$B$2, IF('SAT Reading'!B92&gt;'SAT EBRW to ACT E+R'!A$62, 'SAT EBRW to ACT E+R'!B$62, VLOOKUP(B92,'SAT EBRW to ACT E+R'!A:B,2,FALSE))))</f>
        <v/>
      </c>
      <c r="D92" s="11" t="str">
        <f>IF('SAT Reading'!B92="","", 0.5*C92)</f>
        <v/>
      </c>
      <c r="E92" s="11" t="str">
        <f>IF('SAT Reading'!B92="","",interceptACTRtoPCR5712_5713+slopeACTRtoPCR5712_5713*D92)</f>
        <v/>
      </c>
      <c r="F92" s="11" t="str">
        <f>IF('SAT Reading'!B92="","", IF(E92&lt;100, 100, IF(E92&gt;200, 200, E92)))</f>
        <v/>
      </c>
      <c r="G92" s="11" t="str">
        <f t="shared" si="1"/>
        <v/>
      </c>
      <c r="H92" s="11" t="str">
        <f>IF('SAT Reading'!B92="","", IF(G92&lt;100, 100, IF(G92&gt;300, 300, G92)))</f>
        <v/>
      </c>
      <c r="I92" s="11" t="str">
        <f>IF('SAT Reading'!B92="","",'SAT EBRW to CBEST R'!$A$2+'SAT EBRW to CBEST R'!$B$2*B92)</f>
        <v/>
      </c>
      <c r="J92" s="11" t="str">
        <f>IF('SAT Reading'!B92="","", IF(I92&lt;20, 20, IF(I92&gt;80, 80, I92)))</f>
        <v/>
      </c>
    </row>
    <row r="93" spans="1:10" x14ac:dyDescent="0.25">
      <c r="A93" s="11">
        <v>92</v>
      </c>
      <c r="B93" s="30"/>
      <c r="C93" s="11" t="str">
        <f>IF(ISBLANK('SAT Reading'!B93),"", IF('SAT Reading'!B93&lt;'SAT EBRW to ACT E+R'!$A$2, 'SAT EBRW to ACT E+R'!$B$2, IF('SAT Reading'!B93&gt;'SAT EBRW to ACT E+R'!A$62, 'SAT EBRW to ACT E+R'!B$62, VLOOKUP(B93,'SAT EBRW to ACT E+R'!A:B,2,FALSE))))</f>
        <v/>
      </c>
      <c r="D93" s="11" t="str">
        <f>IF('SAT Reading'!B93="","", 0.5*C93)</f>
        <v/>
      </c>
      <c r="E93" s="11" t="str">
        <f>IF('SAT Reading'!B93="","",interceptACTRtoPCR5712_5713+slopeACTRtoPCR5712_5713*D93)</f>
        <v/>
      </c>
      <c r="F93" s="11" t="str">
        <f>IF('SAT Reading'!B93="","", IF(E93&lt;100, 100, IF(E93&gt;200, 200, E93)))</f>
        <v/>
      </c>
      <c r="G93" s="11" t="str">
        <f t="shared" si="1"/>
        <v/>
      </c>
      <c r="H93" s="11" t="str">
        <f>IF('SAT Reading'!B93="","", IF(G93&lt;100, 100, IF(G93&gt;300, 300, G93)))</f>
        <v/>
      </c>
      <c r="I93" s="11" t="str">
        <f>IF('SAT Reading'!B93="","",'SAT EBRW to CBEST R'!$A$2+'SAT EBRW to CBEST R'!$B$2*B93)</f>
        <v/>
      </c>
      <c r="J93" s="11" t="str">
        <f>IF('SAT Reading'!B93="","", IF(I93&lt;20, 20, IF(I93&gt;80, 80, I93)))</f>
        <v/>
      </c>
    </row>
    <row r="94" spans="1:10" x14ac:dyDescent="0.25">
      <c r="A94" s="11">
        <v>93</v>
      </c>
      <c r="B94" s="30"/>
      <c r="C94" s="11" t="str">
        <f>IF(ISBLANK('SAT Reading'!B94),"", IF('SAT Reading'!B94&lt;'SAT EBRW to ACT E+R'!$A$2, 'SAT EBRW to ACT E+R'!$B$2, IF('SAT Reading'!B94&gt;'SAT EBRW to ACT E+R'!A$62, 'SAT EBRW to ACT E+R'!B$62, VLOOKUP(B94,'SAT EBRW to ACT E+R'!A:B,2,FALSE))))</f>
        <v/>
      </c>
      <c r="D94" s="11" t="str">
        <f>IF('SAT Reading'!B94="","", 0.5*C94)</f>
        <v/>
      </c>
      <c r="E94" s="11" t="str">
        <f>IF('SAT Reading'!B94="","",interceptACTRtoPCR5712_5713+slopeACTRtoPCR5712_5713*D94)</f>
        <v/>
      </c>
      <c r="F94" s="11" t="str">
        <f>IF('SAT Reading'!B94="","", IF(E94&lt;100, 100, IF(E94&gt;200, 200, E94)))</f>
        <v/>
      </c>
      <c r="G94" s="11" t="str">
        <f t="shared" si="1"/>
        <v/>
      </c>
      <c r="H94" s="11" t="str">
        <f>IF('SAT Reading'!B94="","", IF(G94&lt;100, 100, IF(G94&gt;300, 300, G94)))</f>
        <v/>
      </c>
      <c r="I94" s="11" t="str">
        <f>IF('SAT Reading'!B94="","",'SAT EBRW to CBEST R'!$A$2+'SAT EBRW to CBEST R'!$B$2*B94)</f>
        <v/>
      </c>
      <c r="J94" s="11" t="str">
        <f>IF('SAT Reading'!B94="","", IF(I94&lt;20, 20, IF(I94&gt;80, 80, I94)))</f>
        <v/>
      </c>
    </row>
    <row r="95" spans="1:10" x14ac:dyDescent="0.25">
      <c r="A95" s="11">
        <v>94</v>
      </c>
      <c r="B95" s="30"/>
      <c r="C95" s="11" t="str">
        <f>IF(ISBLANK('SAT Reading'!B95),"", IF('SAT Reading'!B95&lt;'SAT EBRW to ACT E+R'!$A$2, 'SAT EBRW to ACT E+R'!$B$2, IF('SAT Reading'!B95&gt;'SAT EBRW to ACT E+R'!A$62, 'SAT EBRW to ACT E+R'!B$62, VLOOKUP(B95,'SAT EBRW to ACT E+R'!A:B,2,FALSE))))</f>
        <v/>
      </c>
      <c r="D95" s="11" t="str">
        <f>IF('SAT Reading'!B95="","", 0.5*C95)</f>
        <v/>
      </c>
      <c r="E95" s="11" t="str">
        <f>IF('SAT Reading'!B95="","",interceptACTRtoPCR5712_5713+slopeACTRtoPCR5712_5713*D95)</f>
        <v/>
      </c>
      <c r="F95" s="11" t="str">
        <f>IF('SAT Reading'!B95="","", IF(E95&lt;100, 100, IF(E95&gt;200, 200, E95)))</f>
        <v/>
      </c>
      <c r="G95" s="11" t="str">
        <f t="shared" si="1"/>
        <v/>
      </c>
      <c r="H95" s="11" t="str">
        <f>IF('SAT Reading'!B95="","", IF(G95&lt;100, 100, IF(G95&gt;300, 300, G95)))</f>
        <v/>
      </c>
      <c r="I95" s="11" t="str">
        <f>IF('SAT Reading'!B95="","",'SAT EBRW to CBEST R'!$A$2+'SAT EBRW to CBEST R'!$B$2*B95)</f>
        <v/>
      </c>
      <c r="J95" s="11" t="str">
        <f>IF('SAT Reading'!B95="","", IF(I95&lt;20, 20, IF(I95&gt;80, 80, I95)))</f>
        <v/>
      </c>
    </row>
    <row r="96" spans="1:10" x14ac:dyDescent="0.25">
      <c r="A96" s="11">
        <v>95</v>
      </c>
      <c r="B96" s="30"/>
      <c r="C96" s="11" t="str">
        <f>IF(ISBLANK('SAT Reading'!B96),"", IF('SAT Reading'!B96&lt;'SAT EBRW to ACT E+R'!$A$2, 'SAT EBRW to ACT E+R'!$B$2, IF('SAT Reading'!B96&gt;'SAT EBRW to ACT E+R'!A$62, 'SAT EBRW to ACT E+R'!B$62, VLOOKUP(B96,'SAT EBRW to ACT E+R'!A:B,2,FALSE))))</f>
        <v/>
      </c>
      <c r="D96" s="11" t="str">
        <f>IF('SAT Reading'!B96="","", 0.5*C96)</f>
        <v/>
      </c>
      <c r="E96" s="11" t="str">
        <f>IF('SAT Reading'!B96="","",interceptACTRtoPCR5712_5713+slopeACTRtoPCR5712_5713*D96)</f>
        <v/>
      </c>
      <c r="F96" s="11" t="str">
        <f>IF('SAT Reading'!B96="","", IF(E96&lt;100, 100, IF(E96&gt;200, 200, E96)))</f>
        <v/>
      </c>
      <c r="G96" s="11" t="str">
        <f t="shared" si="1"/>
        <v/>
      </c>
      <c r="H96" s="11" t="str">
        <f>IF('SAT Reading'!B96="","", IF(G96&lt;100, 100, IF(G96&gt;300, 300, G96)))</f>
        <v/>
      </c>
      <c r="I96" s="11" t="str">
        <f>IF('SAT Reading'!B96="","",'SAT EBRW to CBEST R'!$A$2+'SAT EBRW to CBEST R'!$B$2*B96)</f>
        <v/>
      </c>
      <c r="J96" s="11" t="str">
        <f>IF('SAT Reading'!B96="","", IF(I96&lt;20, 20, IF(I96&gt;80, 80, I96)))</f>
        <v/>
      </c>
    </row>
    <row r="97" spans="1:10" x14ac:dyDescent="0.25">
      <c r="A97" s="11">
        <v>96</v>
      </c>
      <c r="B97" s="30"/>
      <c r="C97" s="11" t="str">
        <f>IF(ISBLANK('SAT Reading'!B97),"", IF('SAT Reading'!B97&lt;'SAT EBRW to ACT E+R'!$A$2, 'SAT EBRW to ACT E+R'!$B$2, IF('SAT Reading'!B97&gt;'SAT EBRW to ACT E+R'!A$62, 'SAT EBRW to ACT E+R'!B$62, VLOOKUP(B97,'SAT EBRW to ACT E+R'!A:B,2,FALSE))))</f>
        <v/>
      </c>
      <c r="D97" s="11" t="str">
        <f>IF('SAT Reading'!B97="","", 0.5*C97)</f>
        <v/>
      </c>
      <c r="E97" s="11" t="str">
        <f>IF('SAT Reading'!B97="","",interceptACTRtoPCR5712_5713+slopeACTRtoPCR5712_5713*D97)</f>
        <v/>
      </c>
      <c r="F97" s="11" t="str">
        <f>IF('SAT Reading'!B97="","", IF(E97&lt;100, 100, IF(E97&gt;200, 200, E97)))</f>
        <v/>
      </c>
      <c r="G97" s="11" t="str">
        <f t="shared" si="1"/>
        <v/>
      </c>
      <c r="H97" s="11" t="str">
        <f>IF('SAT Reading'!B97="","", IF(G97&lt;100, 100, IF(G97&gt;300, 300, G97)))</f>
        <v/>
      </c>
      <c r="I97" s="11" t="str">
        <f>IF('SAT Reading'!B97="","",'SAT EBRW to CBEST R'!$A$2+'SAT EBRW to CBEST R'!$B$2*B97)</f>
        <v/>
      </c>
      <c r="J97" s="11" t="str">
        <f>IF('SAT Reading'!B97="","", IF(I97&lt;20, 20, IF(I97&gt;80, 80, I97)))</f>
        <v/>
      </c>
    </row>
    <row r="98" spans="1:10" x14ac:dyDescent="0.25">
      <c r="A98" s="11">
        <v>97</v>
      </c>
      <c r="B98" s="30"/>
      <c r="C98" s="11" t="str">
        <f>IF(ISBLANK('SAT Reading'!B98),"", IF('SAT Reading'!B98&lt;'SAT EBRW to ACT E+R'!$A$2, 'SAT EBRW to ACT E+R'!$B$2, IF('SAT Reading'!B98&gt;'SAT EBRW to ACT E+R'!A$62, 'SAT EBRW to ACT E+R'!B$62, VLOOKUP(B98,'SAT EBRW to ACT E+R'!A:B,2,FALSE))))</f>
        <v/>
      </c>
      <c r="D98" s="11" t="str">
        <f>IF('SAT Reading'!B98="","", 0.5*C98)</f>
        <v/>
      </c>
      <c r="E98" s="11" t="str">
        <f>IF('SAT Reading'!B98="","",interceptACTRtoPCR5712_5713+slopeACTRtoPCR5712_5713*D98)</f>
        <v/>
      </c>
      <c r="F98" s="11" t="str">
        <f>IF('SAT Reading'!B98="","", IF(E98&lt;100, 100, IF(E98&gt;200, 200, E98)))</f>
        <v/>
      </c>
      <c r="G98" s="11" t="str">
        <f t="shared" si="1"/>
        <v/>
      </c>
      <c r="H98" s="11" t="str">
        <f>IF('SAT Reading'!B98="","", IF(G98&lt;100, 100, IF(G98&gt;300, 300, G98)))</f>
        <v/>
      </c>
      <c r="I98" s="11" t="str">
        <f>IF('SAT Reading'!B98="","",'SAT EBRW to CBEST R'!$A$2+'SAT EBRW to CBEST R'!$B$2*B98)</f>
        <v/>
      </c>
      <c r="J98" s="11" t="str">
        <f>IF('SAT Reading'!B98="","", IF(I98&lt;20, 20, IF(I98&gt;80, 80, I98)))</f>
        <v/>
      </c>
    </row>
    <row r="99" spans="1:10" x14ac:dyDescent="0.25">
      <c r="A99" s="11">
        <v>98</v>
      </c>
      <c r="B99" s="30"/>
      <c r="C99" s="11" t="str">
        <f>IF(ISBLANK('SAT Reading'!B99),"", IF('SAT Reading'!B99&lt;'SAT EBRW to ACT E+R'!$A$2, 'SAT EBRW to ACT E+R'!$B$2, IF('SAT Reading'!B99&gt;'SAT EBRW to ACT E+R'!A$62, 'SAT EBRW to ACT E+R'!B$62, VLOOKUP(B99,'SAT EBRW to ACT E+R'!A:B,2,FALSE))))</f>
        <v/>
      </c>
      <c r="D99" s="11" t="str">
        <f>IF('SAT Reading'!B99="","", 0.5*C99)</f>
        <v/>
      </c>
      <c r="E99" s="11" t="str">
        <f>IF('SAT Reading'!B99="","",interceptACTRtoPCR5712_5713+slopeACTRtoPCR5712_5713*D99)</f>
        <v/>
      </c>
      <c r="F99" s="11" t="str">
        <f>IF('SAT Reading'!B99="","", IF(E99&lt;100, 100, IF(E99&gt;200, 200, E99)))</f>
        <v/>
      </c>
      <c r="G99" s="11" t="str">
        <f t="shared" si="1"/>
        <v/>
      </c>
      <c r="H99" s="11" t="str">
        <f>IF('SAT Reading'!B99="","", IF(G99&lt;100, 100, IF(G99&gt;300, 300, G99)))</f>
        <v/>
      </c>
      <c r="I99" s="11" t="str">
        <f>IF('SAT Reading'!B99="","",'SAT EBRW to CBEST R'!$A$2+'SAT EBRW to CBEST R'!$B$2*B99)</f>
        <v/>
      </c>
      <c r="J99" s="11" t="str">
        <f>IF('SAT Reading'!B99="","", IF(I99&lt;20, 20, IF(I99&gt;80, 80, I99)))</f>
        <v/>
      </c>
    </row>
    <row r="100" spans="1:10" x14ac:dyDescent="0.25">
      <c r="A100" s="11">
        <v>99</v>
      </c>
      <c r="B100" s="30"/>
      <c r="C100" s="11" t="str">
        <f>IF(ISBLANK('SAT Reading'!B100),"", IF('SAT Reading'!B100&lt;'SAT EBRW to ACT E+R'!$A$2, 'SAT EBRW to ACT E+R'!$B$2, IF('SAT Reading'!B100&gt;'SAT EBRW to ACT E+R'!A$62, 'SAT EBRW to ACT E+R'!B$62, VLOOKUP(B100,'SAT EBRW to ACT E+R'!A:B,2,FALSE))))</f>
        <v/>
      </c>
      <c r="D100" s="11" t="str">
        <f>IF('SAT Reading'!B100="","", 0.5*C100)</f>
        <v/>
      </c>
      <c r="E100" s="11" t="str">
        <f>IF('SAT Reading'!B100="","",interceptACTRtoPCR5712_5713+slopeACTRtoPCR5712_5713*D100)</f>
        <v/>
      </c>
      <c r="F100" s="11" t="str">
        <f>IF('SAT Reading'!B100="","", IF(E100&lt;100, 100, IF(E100&gt;200, 200, E100)))</f>
        <v/>
      </c>
      <c r="G100" s="11" t="str">
        <f t="shared" si="1"/>
        <v/>
      </c>
      <c r="H100" s="11" t="str">
        <f>IF('SAT Reading'!B100="","", IF(G100&lt;100, 100, IF(G100&gt;300, 300, G100)))</f>
        <v/>
      </c>
      <c r="I100" s="11" t="str">
        <f>IF('SAT Reading'!B100="","",'SAT EBRW to CBEST R'!$A$2+'SAT EBRW to CBEST R'!$B$2*B100)</f>
        <v/>
      </c>
      <c r="J100" s="11" t="str">
        <f>IF('SAT Reading'!B100="","", IF(I100&lt;20, 20, IF(I100&gt;80, 80, I100)))</f>
        <v/>
      </c>
    </row>
    <row r="101" spans="1:10" x14ac:dyDescent="0.25">
      <c r="A101" s="11">
        <v>100</v>
      </c>
      <c r="B101" s="30"/>
      <c r="C101" s="11" t="str">
        <f>IF(ISBLANK('SAT Reading'!B101),"", IF('SAT Reading'!B101&lt;'SAT EBRW to ACT E+R'!$A$2, 'SAT EBRW to ACT E+R'!$B$2, IF('SAT Reading'!B101&gt;'SAT EBRW to ACT E+R'!A$62, 'SAT EBRW to ACT E+R'!B$62, VLOOKUP(B101,'SAT EBRW to ACT E+R'!A:B,2,FALSE))))</f>
        <v/>
      </c>
      <c r="D101" s="11" t="str">
        <f>IF('SAT Reading'!B101="","", 0.5*C101)</f>
        <v/>
      </c>
      <c r="E101" s="11" t="str">
        <f>IF('SAT Reading'!B101="","",interceptACTRtoPCR5712_5713+slopeACTRtoPCR5712_5713*D101)</f>
        <v/>
      </c>
      <c r="F101" s="11" t="str">
        <f>IF('SAT Reading'!B101="","", IF(E101&lt;100, 100, IF(E101&gt;200, 200, E101)))</f>
        <v/>
      </c>
      <c r="G101" s="11" t="str">
        <f t="shared" si="1"/>
        <v/>
      </c>
      <c r="H101" s="11" t="str">
        <f>IF('SAT Reading'!B101="","", IF(G101&lt;100, 100, IF(G101&gt;300, 300, G101)))</f>
        <v/>
      </c>
      <c r="I101" s="11" t="str">
        <f>IF('SAT Reading'!B101="","",'SAT EBRW to CBEST R'!$A$2+'SAT EBRW to CBEST R'!$B$2*B101)</f>
        <v/>
      </c>
      <c r="J101" s="11" t="str">
        <f>IF('SAT Reading'!B101="","", IF(I101&lt;20, 20, IF(I101&gt;80, 80, I101)))</f>
        <v/>
      </c>
    </row>
    <row r="102" spans="1:10" x14ac:dyDescent="0.25">
      <c r="A102" s="11">
        <v>101</v>
      </c>
      <c r="B102" s="30"/>
      <c r="C102" s="11" t="str">
        <f>IF(ISBLANK('SAT Reading'!B102),"", IF('SAT Reading'!B102&lt;'SAT EBRW to ACT E+R'!$A$2, 'SAT EBRW to ACT E+R'!$B$2, IF('SAT Reading'!B102&gt;'SAT EBRW to ACT E+R'!A$62, 'SAT EBRW to ACT E+R'!B$62, VLOOKUP(B102,'SAT EBRW to ACT E+R'!A:B,2,FALSE))))</f>
        <v/>
      </c>
      <c r="D102" s="11" t="str">
        <f>IF('SAT Reading'!B102="","", 0.5*C102)</f>
        <v/>
      </c>
      <c r="E102" s="11" t="str">
        <f>IF('SAT Reading'!B102="","",interceptACTRtoPCR5712_5713+slopeACTRtoPCR5712_5713*D102)</f>
        <v/>
      </c>
      <c r="F102" s="11" t="str">
        <f>IF('SAT Reading'!B102="","", IF(E102&lt;100, 100, IF(E102&gt;200, 200, E102)))</f>
        <v/>
      </c>
      <c r="G102" s="11" t="str">
        <f t="shared" si="1"/>
        <v/>
      </c>
      <c r="H102" s="11" t="str">
        <f>IF('SAT Reading'!B102="","", IF(G102&lt;100, 100, IF(G102&gt;300, 300, G102)))</f>
        <v/>
      </c>
      <c r="I102" s="11" t="str">
        <f>IF('SAT Reading'!B102="","",'SAT EBRW to CBEST R'!$A$2+'SAT EBRW to CBEST R'!$B$2*B102)</f>
        <v/>
      </c>
      <c r="J102" s="11" t="str">
        <f>IF('SAT Reading'!B102="","", IF(I102&lt;20, 20, IF(I102&gt;80, 80, I102)))</f>
        <v/>
      </c>
    </row>
    <row r="103" spans="1:10" x14ac:dyDescent="0.25">
      <c r="A103" s="11">
        <v>102</v>
      </c>
      <c r="B103" s="30"/>
      <c r="C103" s="11" t="str">
        <f>IF(ISBLANK('SAT Reading'!B103),"", IF('SAT Reading'!B103&lt;'SAT EBRW to ACT E+R'!$A$2, 'SAT EBRW to ACT E+R'!$B$2, IF('SAT Reading'!B103&gt;'SAT EBRW to ACT E+R'!A$62, 'SAT EBRW to ACT E+R'!B$62, VLOOKUP(B103,'SAT EBRW to ACT E+R'!A:B,2,FALSE))))</f>
        <v/>
      </c>
      <c r="D103" s="11" t="str">
        <f>IF('SAT Reading'!B103="","", 0.5*C103)</f>
        <v/>
      </c>
      <c r="E103" s="11" t="str">
        <f>IF('SAT Reading'!B103="","",interceptACTRtoPCR5712_5713+slopeACTRtoPCR5712_5713*D103)</f>
        <v/>
      </c>
      <c r="F103" s="11" t="str">
        <f>IF('SAT Reading'!B103="","", IF(E103&lt;100, 100, IF(E103&gt;200, 200, E103)))</f>
        <v/>
      </c>
      <c r="G103" s="11" t="str">
        <f t="shared" si="1"/>
        <v/>
      </c>
      <c r="H103" s="11" t="str">
        <f>IF('SAT Reading'!B103="","", IF(G103&lt;100, 100, IF(G103&gt;300, 300, G103)))</f>
        <v/>
      </c>
      <c r="I103" s="11" t="str">
        <f>IF('SAT Reading'!B103="","",'SAT EBRW to CBEST R'!$A$2+'SAT EBRW to CBEST R'!$B$2*B103)</f>
        <v/>
      </c>
      <c r="J103" s="11" t="str">
        <f>IF('SAT Reading'!B103="","", IF(I103&lt;20, 20, IF(I103&gt;80, 80, I103)))</f>
        <v/>
      </c>
    </row>
    <row r="104" spans="1:10" x14ac:dyDescent="0.25">
      <c r="A104" s="11">
        <v>103</v>
      </c>
      <c r="B104" s="30"/>
      <c r="C104" s="11" t="str">
        <f>IF(ISBLANK('SAT Reading'!B104),"", IF('SAT Reading'!B104&lt;'SAT EBRW to ACT E+R'!$A$2, 'SAT EBRW to ACT E+R'!$B$2, IF('SAT Reading'!B104&gt;'SAT EBRW to ACT E+R'!A$62, 'SAT EBRW to ACT E+R'!B$62, VLOOKUP(B104,'SAT EBRW to ACT E+R'!A:B,2,FALSE))))</f>
        <v/>
      </c>
      <c r="D104" s="11" t="str">
        <f>IF('SAT Reading'!B104="","", 0.5*C104)</f>
        <v/>
      </c>
      <c r="E104" s="11" t="str">
        <f>IF('SAT Reading'!B104="","",interceptACTRtoPCR5712_5713+slopeACTRtoPCR5712_5713*D104)</f>
        <v/>
      </c>
      <c r="F104" s="11" t="str">
        <f>IF('SAT Reading'!B104="","", IF(E104&lt;100, 100, IF(E104&gt;200, 200, E104)))</f>
        <v/>
      </c>
      <c r="G104" s="11" t="str">
        <f t="shared" si="1"/>
        <v/>
      </c>
      <c r="H104" s="11" t="str">
        <f>IF('SAT Reading'!B104="","", IF(G104&lt;100, 100, IF(G104&gt;300, 300, G104)))</f>
        <v/>
      </c>
      <c r="I104" s="11" t="str">
        <f>IF('SAT Reading'!B104="","",'SAT EBRW to CBEST R'!$A$2+'SAT EBRW to CBEST R'!$B$2*B104)</f>
        <v/>
      </c>
      <c r="J104" s="11" t="str">
        <f>IF('SAT Reading'!B104="","", IF(I104&lt;20, 20, IF(I104&gt;80, 80, I104)))</f>
        <v/>
      </c>
    </row>
    <row r="105" spans="1:10" x14ac:dyDescent="0.25">
      <c r="A105" s="11">
        <v>104</v>
      </c>
      <c r="B105" s="30"/>
      <c r="C105" s="11" t="str">
        <f>IF(ISBLANK('SAT Reading'!B105),"", IF('SAT Reading'!B105&lt;'SAT EBRW to ACT E+R'!$A$2, 'SAT EBRW to ACT E+R'!$B$2, IF('SAT Reading'!B105&gt;'SAT EBRW to ACT E+R'!A$62, 'SAT EBRW to ACT E+R'!B$62, VLOOKUP(B105,'SAT EBRW to ACT E+R'!A:B,2,FALSE))))</f>
        <v/>
      </c>
      <c r="D105" s="11" t="str">
        <f>IF('SAT Reading'!B105="","", 0.5*C105)</f>
        <v/>
      </c>
      <c r="E105" s="11" t="str">
        <f>IF('SAT Reading'!B105="","",interceptACTRtoPCR5712_5713+slopeACTRtoPCR5712_5713*D105)</f>
        <v/>
      </c>
      <c r="F105" s="11" t="str">
        <f>IF('SAT Reading'!B105="","", IF(E105&lt;100, 100, IF(E105&gt;200, 200, E105)))</f>
        <v/>
      </c>
      <c r="G105" s="11" t="str">
        <f t="shared" si="1"/>
        <v/>
      </c>
      <c r="H105" s="11" t="str">
        <f>IF('SAT Reading'!B105="","", IF(G105&lt;100, 100, IF(G105&gt;300, 300, G105)))</f>
        <v/>
      </c>
      <c r="I105" s="11" t="str">
        <f>IF('SAT Reading'!B105="","",'SAT EBRW to CBEST R'!$A$2+'SAT EBRW to CBEST R'!$B$2*B105)</f>
        <v/>
      </c>
      <c r="J105" s="11" t="str">
        <f>IF('SAT Reading'!B105="","", IF(I105&lt;20, 20, IF(I105&gt;80, 80, I105)))</f>
        <v/>
      </c>
    </row>
    <row r="106" spans="1:10" x14ac:dyDescent="0.25">
      <c r="A106" s="11">
        <v>105</v>
      </c>
      <c r="B106" s="30"/>
      <c r="C106" s="11" t="str">
        <f>IF(ISBLANK('SAT Reading'!B106),"", IF('SAT Reading'!B106&lt;'SAT EBRW to ACT E+R'!$A$2, 'SAT EBRW to ACT E+R'!$B$2, IF('SAT Reading'!B106&gt;'SAT EBRW to ACT E+R'!A$62, 'SAT EBRW to ACT E+R'!B$62, VLOOKUP(B106,'SAT EBRW to ACT E+R'!A:B,2,FALSE))))</f>
        <v/>
      </c>
      <c r="D106" s="11" t="str">
        <f>IF('SAT Reading'!B106="","", 0.5*C106)</f>
        <v/>
      </c>
      <c r="E106" s="11" t="str">
        <f>IF('SAT Reading'!B106="","",interceptACTRtoPCR5712_5713+slopeACTRtoPCR5712_5713*D106)</f>
        <v/>
      </c>
      <c r="F106" s="11" t="str">
        <f>IF('SAT Reading'!B106="","", IF(E106&lt;100, 100, IF(E106&gt;200, 200, E106)))</f>
        <v/>
      </c>
      <c r="G106" s="11" t="str">
        <f t="shared" si="1"/>
        <v/>
      </c>
      <c r="H106" s="11" t="str">
        <f>IF('SAT Reading'!B106="","", IF(G106&lt;100, 100, IF(G106&gt;300, 300, G106)))</f>
        <v/>
      </c>
      <c r="I106" s="11" t="str">
        <f>IF('SAT Reading'!B106="","",'SAT EBRW to CBEST R'!$A$2+'SAT EBRW to CBEST R'!$B$2*B106)</f>
        <v/>
      </c>
      <c r="J106" s="11" t="str">
        <f>IF('SAT Reading'!B106="","", IF(I106&lt;20, 20, IF(I106&gt;80, 80, I106)))</f>
        <v/>
      </c>
    </row>
    <row r="107" spans="1:10" x14ac:dyDescent="0.25">
      <c r="A107" s="11">
        <v>106</v>
      </c>
      <c r="B107" s="30"/>
      <c r="C107" s="11" t="str">
        <f>IF(ISBLANK('SAT Reading'!B107),"", IF('SAT Reading'!B107&lt;'SAT EBRW to ACT E+R'!$A$2, 'SAT EBRW to ACT E+R'!$B$2, IF('SAT Reading'!B107&gt;'SAT EBRW to ACT E+R'!A$62, 'SAT EBRW to ACT E+R'!B$62, VLOOKUP(B107,'SAT EBRW to ACT E+R'!A:B,2,FALSE))))</f>
        <v/>
      </c>
      <c r="D107" s="11" t="str">
        <f>IF('SAT Reading'!B107="","", 0.5*C107)</f>
        <v/>
      </c>
      <c r="E107" s="11" t="str">
        <f>IF('SAT Reading'!B107="","",interceptACTRtoPCR5712_5713+slopeACTRtoPCR5712_5713*D107)</f>
        <v/>
      </c>
      <c r="F107" s="11" t="str">
        <f>IF('SAT Reading'!B107="","", IF(E107&lt;100, 100, IF(E107&gt;200, 200, E107)))</f>
        <v/>
      </c>
      <c r="G107" s="11" t="str">
        <f t="shared" si="1"/>
        <v/>
      </c>
      <c r="H107" s="11" t="str">
        <f>IF('SAT Reading'!B107="","", IF(G107&lt;100, 100, IF(G107&gt;300, 300, G107)))</f>
        <v/>
      </c>
      <c r="I107" s="11" t="str">
        <f>IF('SAT Reading'!B107="","",'SAT EBRW to CBEST R'!$A$2+'SAT EBRW to CBEST R'!$B$2*B107)</f>
        <v/>
      </c>
      <c r="J107" s="11" t="str">
        <f>IF('SAT Reading'!B107="","", IF(I107&lt;20, 20, IF(I107&gt;80, 80, I107)))</f>
        <v/>
      </c>
    </row>
    <row r="108" spans="1:10" x14ac:dyDescent="0.25">
      <c r="A108" s="11">
        <v>107</v>
      </c>
      <c r="B108" s="30"/>
      <c r="C108" s="11" t="str">
        <f>IF(ISBLANK('SAT Reading'!B108),"", IF('SAT Reading'!B108&lt;'SAT EBRW to ACT E+R'!$A$2, 'SAT EBRW to ACT E+R'!$B$2, IF('SAT Reading'!B108&gt;'SAT EBRW to ACT E+R'!A$62, 'SAT EBRW to ACT E+R'!B$62, VLOOKUP(B108,'SAT EBRW to ACT E+R'!A:B,2,FALSE))))</f>
        <v/>
      </c>
      <c r="D108" s="11" t="str">
        <f>IF('SAT Reading'!B108="","", 0.5*C108)</f>
        <v/>
      </c>
      <c r="E108" s="11" t="str">
        <f>IF('SAT Reading'!B108="","",interceptACTRtoPCR5712_5713+slopeACTRtoPCR5712_5713*D108)</f>
        <v/>
      </c>
      <c r="F108" s="11" t="str">
        <f>IF('SAT Reading'!B108="","", IF(E108&lt;100, 100, IF(E108&gt;200, 200, E108)))</f>
        <v/>
      </c>
      <c r="G108" s="11" t="str">
        <f t="shared" si="1"/>
        <v/>
      </c>
      <c r="H108" s="11" t="str">
        <f>IF('SAT Reading'!B108="","", IF(G108&lt;100, 100, IF(G108&gt;300, 300, G108)))</f>
        <v/>
      </c>
      <c r="I108" s="11" t="str">
        <f>IF('SAT Reading'!B108="","",'SAT EBRW to CBEST R'!$A$2+'SAT EBRW to CBEST R'!$B$2*B108)</f>
        <v/>
      </c>
      <c r="J108" s="11" t="str">
        <f>IF('SAT Reading'!B108="","", IF(I108&lt;20, 20, IF(I108&gt;80, 80, I108)))</f>
        <v/>
      </c>
    </row>
    <row r="109" spans="1:10" x14ac:dyDescent="0.25">
      <c r="A109" s="11">
        <v>108</v>
      </c>
      <c r="B109" s="30"/>
      <c r="C109" s="11" t="str">
        <f>IF(ISBLANK('SAT Reading'!B109),"", IF('SAT Reading'!B109&lt;'SAT EBRW to ACT E+R'!$A$2, 'SAT EBRW to ACT E+R'!$B$2, IF('SAT Reading'!B109&gt;'SAT EBRW to ACT E+R'!A$62, 'SAT EBRW to ACT E+R'!B$62, VLOOKUP(B109,'SAT EBRW to ACT E+R'!A:B,2,FALSE))))</f>
        <v/>
      </c>
      <c r="D109" s="11" t="str">
        <f>IF('SAT Reading'!B109="","", 0.5*C109)</f>
        <v/>
      </c>
      <c r="E109" s="11" t="str">
        <f>IF('SAT Reading'!B109="","",interceptACTRtoPCR5712_5713+slopeACTRtoPCR5712_5713*D109)</f>
        <v/>
      </c>
      <c r="F109" s="11" t="str">
        <f>IF('SAT Reading'!B109="","", IF(E109&lt;100, 100, IF(E109&gt;200, 200, E109)))</f>
        <v/>
      </c>
      <c r="G109" s="11" t="str">
        <f t="shared" si="1"/>
        <v/>
      </c>
      <c r="H109" s="11" t="str">
        <f>IF('SAT Reading'!B109="","", IF(G109&lt;100, 100, IF(G109&gt;300, 300, G109)))</f>
        <v/>
      </c>
      <c r="I109" s="11" t="str">
        <f>IF('SAT Reading'!B109="","",'SAT EBRW to CBEST R'!$A$2+'SAT EBRW to CBEST R'!$B$2*B109)</f>
        <v/>
      </c>
      <c r="J109" s="11" t="str">
        <f>IF('SAT Reading'!B109="","", IF(I109&lt;20, 20, IF(I109&gt;80, 80, I109)))</f>
        <v/>
      </c>
    </row>
    <row r="110" spans="1:10" x14ac:dyDescent="0.25">
      <c r="A110" s="11">
        <v>109</v>
      </c>
      <c r="B110" s="30"/>
      <c r="C110" s="11" t="str">
        <f>IF(ISBLANK('SAT Reading'!B110),"", IF('SAT Reading'!B110&lt;'SAT EBRW to ACT E+R'!$A$2, 'SAT EBRW to ACT E+R'!$B$2, IF('SAT Reading'!B110&gt;'SAT EBRW to ACT E+R'!A$62, 'SAT EBRW to ACT E+R'!B$62, VLOOKUP(B110,'SAT EBRW to ACT E+R'!A:B,2,FALSE))))</f>
        <v/>
      </c>
      <c r="D110" s="11" t="str">
        <f>IF('SAT Reading'!B110="","", 0.5*C110)</f>
        <v/>
      </c>
      <c r="E110" s="11" t="str">
        <f>IF('SAT Reading'!B110="","",interceptACTRtoPCR5712_5713+slopeACTRtoPCR5712_5713*D110)</f>
        <v/>
      </c>
      <c r="F110" s="11" t="str">
        <f>IF('SAT Reading'!B110="","", IF(E110&lt;100, 100, IF(E110&gt;200, 200, E110)))</f>
        <v/>
      </c>
      <c r="G110" s="11" t="str">
        <f t="shared" si="1"/>
        <v/>
      </c>
      <c r="H110" s="11" t="str">
        <f>IF('SAT Reading'!B110="","", IF(G110&lt;100, 100, IF(G110&gt;300, 300, G110)))</f>
        <v/>
      </c>
      <c r="I110" s="11" t="str">
        <f>IF('SAT Reading'!B110="","",'SAT EBRW to CBEST R'!$A$2+'SAT EBRW to CBEST R'!$B$2*B110)</f>
        <v/>
      </c>
      <c r="J110" s="11" t="str">
        <f>IF('SAT Reading'!B110="","", IF(I110&lt;20, 20, IF(I110&gt;80, 80, I110)))</f>
        <v/>
      </c>
    </row>
    <row r="111" spans="1:10" x14ac:dyDescent="0.25">
      <c r="A111" s="11">
        <v>110</v>
      </c>
      <c r="B111" s="30"/>
      <c r="C111" s="11" t="str">
        <f>IF(ISBLANK('SAT Reading'!B111),"", IF('SAT Reading'!B111&lt;'SAT EBRW to ACT E+R'!$A$2, 'SAT EBRW to ACT E+R'!$B$2, IF('SAT Reading'!B111&gt;'SAT EBRW to ACT E+R'!A$62, 'SAT EBRW to ACT E+R'!B$62, VLOOKUP(B111,'SAT EBRW to ACT E+R'!A:B,2,FALSE))))</f>
        <v/>
      </c>
      <c r="D111" s="11" t="str">
        <f>IF('SAT Reading'!B111="","", 0.5*C111)</f>
        <v/>
      </c>
      <c r="E111" s="11" t="str">
        <f>IF('SAT Reading'!B111="","",interceptACTRtoPCR5712_5713+slopeACTRtoPCR5712_5713*D111)</f>
        <v/>
      </c>
      <c r="F111" s="11" t="str">
        <f>IF('SAT Reading'!B111="","", IF(E111&lt;100, 100, IF(E111&gt;200, 200, E111)))</f>
        <v/>
      </c>
      <c r="G111" s="11" t="str">
        <f t="shared" si="1"/>
        <v/>
      </c>
      <c r="H111" s="11" t="str">
        <f>IF('SAT Reading'!B111="","", IF(G111&lt;100, 100, IF(G111&gt;300, 300, G111)))</f>
        <v/>
      </c>
      <c r="I111" s="11" t="str">
        <f>IF('SAT Reading'!B111="","",'SAT EBRW to CBEST R'!$A$2+'SAT EBRW to CBEST R'!$B$2*B111)</f>
        <v/>
      </c>
      <c r="J111" s="11" t="str">
        <f>IF('SAT Reading'!B111="","", IF(I111&lt;20, 20, IF(I111&gt;80, 80, I111)))</f>
        <v/>
      </c>
    </row>
    <row r="112" spans="1:10" x14ac:dyDescent="0.25">
      <c r="A112" s="11">
        <v>111</v>
      </c>
      <c r="B112" s="30"/>
      <c r="C112" s="11" t="str">
        <f>IF(ISBLANK('SAT Reading'!B112),"", IF('SAT Reading'!B112&lt;'SAT EBRW to ACT E+R'!$A$2, 'SAT EBRW to ACT E+R'!$B$2, IF('SAT Reading'!B112&gt;'SAT EBRW to ACT E+R'!A$62, 'SAT EBRW to ACT E+R'!B$62, VLOOKUP(B112,'SAT EBRW to ACT E+R'!A:B,2,FALSE))))</f>
        <v/>
      </c>
      <c r="D112" s="11" t="str">
        <f>IF('SAT Reading'!B112="","", 0.5*C112)</f>
        <v/>
      </c>
      <c r="E112" s="11" t="str">
        <f>IF('SAT Reading'!B112="","",interceptACTRtoPCR5712_5713+slopeACTRtoPCR5712_5713*D112)</f>
        <v/>
      </c>
      <c r="F112" s="11" t="str">
        <f>IF('SAT Reading'!B112="","", IF(E112&lt;100, 100, IF(E112&gt;200, 200, E112)))</f>
        <v/>
      </c>
      <c r="G112" s="11" t="str">
        <f t="shared" si="1"/>
        <v/>
      </c>
      <c r="H112" s="11" t="str">
        <f>IF('SAT Reading'!B112="","", IF(G112&lt;100, 100, IF(G112&gt;300, 300, G112)))</f>
        <v/>
      </c>
      <c r="I112" s="11" t="str">
        <f>IF('SAT Reading'!B112="","",'SAT EBRW to CBEST R'!$A$2+'SAT EBRW to CBEST R'!$B$2*B112)</f>
        <v/>
      </c>
      <c r="J112" s="11" t="str">
        <f>IF('SAT Reading'!B112="","", IF(I112&lt;20, 20, IF(I112&gt;80, 80, I112)))</f>
        <v/>
      </c>
    </row>
    <row r="113" spans="1:10" x14ac:dyDescent="0.25">
      <c r="A113" s="11">
        <v>112</v>
      </c>
      <c r="B113" s="30"/>
      <c r="C113" s="11" t="str">
        <f>IF(ISBLANK('SAT Reading'!B113),"", IF('SAT Reading'!B113&lt;'SAT EBRW to ACT E+R'!$A$2, 'SAT EBRW to ACT E+R'!$B$2, IF('SAT Reading'!B113&gt;'SAT EBRW to ACT E+R'!A$62, 'SAT EBRW to ACT E+R'!B$62, VLOOKUP(B113,'SAT EBRW to ACT E+R'!A:B,2,FALSE))))</f>
        <v/>
      </c>
      <c r="D113" s="11" t="str">
        <f>IF('SAT Reading'!B113="","", 0.5*C113)</f>
        <v/>
      </c>
      <c r="E113" s="11" t="str">
        <f>IF('SAT Reading'!B113="","",interceptACTRtoPCR5712_5713+slopeACTRtoPCR5712_5713*D113)</f>
        <v/>
      </c>
      <c r="F113" s="11" t="str">
        <f>IF('SAT Reading'!B113="","", IF(E113&lt;100, 100, IF(E113&gt;200, 200, E113)))</f>
        <v/>
      </c>
      <c r="G113" s="11" t="str">
        <f t="shared" si="1"/>
        <v/>
      </c>
      <c r="H113" s="11" t="str">
        <f>IF('SAT Reading'!B113="","", IF(G113&lt;100, 100, IF(G113&gt;300, 300, G113)))</f>
        <v/>
      </c>
      <c r="I113" s="11" t="str">
        <f>IF('SAT Reading'!B113="","",'SAT EBRW to CBEST R'!$A$2+'SAT EBRW to CBEST R'!$B$2*B113)</f>
        <v/>
      </c>
      <c r="J113" s="11" t="str">
        <f>IF('SAT Reading'!B113="","", IF(I113&lt;20, 20, IF(I113&gt;80, 80, I113)))</f>
        <v/>
      </c>
    </row>
    <row r="114" spans="1:10" x14ac:dyDescent="0.25">
      <c r="A114" s="11">
        <v>113</v>
      </c>
      <c r="B114" s="30"/>
      <c r="C114" s="11" t="str">
        <f>IF(ISBLANK('SAT Reading'!B114),"", IF('SAT Reading'!B114&lt;'SAT EBRW to ACT E+R'!$A$2, 'SAT EBRW to ACT E+R'!$B$2, IF('SAT Reading'!B114&gt;'SAT EBRW to ACT E+R'!A$62, 'SAT EBRW to ACT E+R'!B$62, VLOOKUP(B114,'SAT EBRW to ACT E+R'!A:B,2,FALSE))))</f>
        <v/>
      </c>
      <c r="D114" s="11" t="str">
        <f>IF('SAT Reading'!B114="","", 0.5*C114)</f>
        <v/>
      </c>
      <c r="E114" s="11" t="str">
        <f>IF('SAT Reading'!B114="","",interceptACTRtoPCR5712_5713+slopeACTRtoPCR5712_5713*D114)</f>
        <v/>
      </c>
      <c r="F114" s="11" t="str">
        <f>IF('SAT Reading'!B114="","", IF(E114&lt;100, 100, IF(E114&gt;200, 200, E114)))</f>
        <v/>
      </c>
      <c r="G114" s="11" t="str">
        <f t="shared" si="1"/>
        <v/>
      </c>
      <c r="H114" s="11" t="str">
        <f>IF('SAT Reading'!B114="","", IF(G114&lt;100, 100, IF(G114&gt;300, 300, G114)))</f>
        <v/>
      </c>
      <c r="I114" s="11" t="str">
        <f>IF('SAT Reading'!B114="","",'SAT EBRW to CBEST R'!$A$2+'SAT EBRW to CBEST R'!$B$2*B114)</f>
        <v/>
      </c>
      <c r="J114" s="11" t="str">
        <f>IF('SAT Reading'!B114="","", IF(I114&lt;20, 20, IF(I114&gt;80, 80, I114)))</f>
        <v/>
      </c>
    </row>
    <row r="115" spans="1:10" x14ac:dyDescent="0.25">
      <c r="A115" s="11">
        <v>114</v>
      </c>
      <c r="B115" s="30"/>
      <c r="C115" s="11" t="str">
        <f>IF(ISBLANK('SAT Reading'!B115),"", IF('SAT Reading'!B115&lt;'SAT EBRW to ACT E+R'!$A$2, 'SAT EBRW to ACT E+R'!$B$2, IF('SAT Reading'!B115&gt;'SAT EBRW to ACT E+R'!A$62, 'SAT EBRW to ACT E+R'!B$62, VLOOKUP(B115,'SAT EBRW to ACT E+R'!A:B,2,FALSE))))</f>
        <v/>
      </c>
      <c r="D115" s="11" t="str">
        <f>IF('SAT Reading'!B115="","", 0.5*C115)</f>
        <v/>
      </c>
      <c r="E115" s="11" t="str">
        <f>IF('SAT Reading'!B115="","",interceptACTRtoPCR5712_5713+slopeACTRtoPCR5712_5713*D115)</f>
        <v/>
      </c>
      <c r="F115" s="11" t="str">
        <f>IF('SAT Reading'!B115="","", IF(E115&lt;100, 100, IF(E115&gt;200, 200, E115)))</f>
        <v/>
      </c>
      <c r="G115" s="11" t="str">
        <f t="shared" si="1"/>
        <v/>
      </c>
      <c r="H115" s="11" t="str">
        <f>IF('SAT Reading'!B115="","", IF(G115&lt;100, 100, IF(G115&gt;300, 300, G115)))</f>
        <v/>
      </c>
      <c r="I115" s="11" t="str">
        <f>IF('SAT Reading'!B115="","",'SAT EBRW to CBEST R'!$A$2+'SAT EBRW to CBEST R'!$B$2*B115)</f>
        <v/>
      </c>
      <c r="J115" s="11" t="str">
        <f>IF('SAT Reading'!B115="","", IF(I115&lt;20, 20, IF(I115&gt;80, 80, I115)))</f>
        <v/>
      </c>
    </row>
    <row r="116" spans="1:10" x14ac:dyDescent="0.25">
      <c r="A116" s="11">
        <v>115</v>
      </c>
      <c r="B116" s="30"/>
      <c r="C116" s="11" t="str">
        <f>IF(ISBLANK('SAT Reading'!B116),"", IF('SAT Reading'!B116&lt;'SAT EBRW to ACT E+R'!$A$2, 'SAT EBRW to ACT E+R'!$B$2, IF('SAT Reading'!B116&gt;'SAT EBRW to ACT E+R'!A$62, 'SAT EBRW to ACT E+R'!B$62, VLOOKUP(B116,'SAT EBRW to ACT E+R'!A:B,2,FALSE))))</f>
        <v/>
      </c>
      <c r="D116" s="11" t="str">
        <f>IF('SAT Reading'!B116="","", 0.5*C116)</f>
        <v/>
      </c>
      <c r="E116" s="11" t="str">
        <f>IF('SAT Reading'!B116="","",interceptACTRtoPCR5712_5713+slopeACTRtoPCR5712_5713*D116)</f>
        <v/>
      </c>
      <c r="F116" s="11" t="str">
        <f>IF('SAT Reading'!B116="","", IF(E116&lt;100, 100, IF(E116&gt;200, 200, E116)))</f>
        <v/>
      </c>
      <c r="G116" s="11" t="str">
        <f t="shared" si="1"/>
        <v/>
      </c>
      <c r="H116" s="11" t="str">
        <f>IF('SAT Reading'!B116="","", IF(G116&lt;100, 100, IF(G116&gt;300, 300, G116)))</f>
        <v/>
      </c>
      <c r="I116" s="11" t="str">
        <f>IF('SAT Reading'!B116="","",'SAT EBRW to CBEST R'!$A$2+'SAT EBRW to CBEST R'!$B$2*B116)</f>
        <v/>
      </c>
      <c r="J116" s="11" t="str">
        <f>IF('SAT Reading'!B116="","", IF(I116&lt;20, 20, IF(I116&gt;80, 80, I116)))</f>
        <v/>
      </c>
    </row>
    <row r="117" spans="1:10" x14ac:dyDescent="0.25">
      <c r="A117" s="11">
        <v>116</v>
      </c>
      <c r="B117" s="30"/>
      <c r="C117" s="11" t="str">
        <f>IF(ISBLANK('SAT Reading'!B117),"", IF('SAT Reading'!B117&lt;'SAT EBRW to ACT E+R'!$A$2, 'SAT EBRW to ACT E+R'!$B$2, IF('SAT Reading'!B117&gt;'SAT EBRW to ACT E+R'!A$62, 'SAT EBRW to ACT E+R'!B$62, VLOOKUP(B117,'SAT EBRW to ACT E+R'!A:B,2,FALSE))))</f>
        <v/>
      </c>
      <c r="D117" s="11" t="str">
        <f>IF('SAT Reading'!B117="","", 0.5*C117)</f>
        <v/>
      </c>
      <c r="E117" s="11" t="str">
        <f>IF('SAT Reading'!B117="","",interceptACTRtoPCR5712_5713+slopeACTRtoPCR5712_5713*D117)</f>
        <v/>
      </c>
      <c r="F117" s="11" t="str">
        <f>IF('SAT Reading'!B117="","", IF(E117&lt;100, 100, IF(E117&gt;200, 200, E117)))</f>
        <v/>
      </c>
      <c r="G117" s="11" t="str">
        <f t="shared" si="1"/>
        <v/>
      </c>
      <c r="H117" s="11" t="str">
        <f>IF('SAT Reading'!B117="","", IF(G117&lt;100, 100, IF(G117&gt;300, 300, G117)))</f>
        <v/>
      </c>
      <c r="I117" s="11" t="str">
        <f>IF('SAT Reading'!B117="","",'SAT EBRW to CBEST R'!$A$2+'SAT EBRW to CBEST R'!$B$2*B117)</f>
        <v/>
      </c>
      <c r="J117" s="11" t="str">
        <f>IF('SAT Reading'!B117="","", IF(I117&lt;20, 20, IF(I117&gt;80, 80, I117)))</f>
        <v/>
      </c>
    </row>
    <row r="118" spans="1:10" x14ac:dyDescent="0.25">
      <c r="A118" s="11">
        <v>117</v>
      </c>
      <c r="B118" s="30"/>
      <c r="C118" s="11" t="str">
        <f>IF(ISBLANK('SAT Reading'!B118),"", IF('SAT Reading'!B118&lt;'SAT EBRW to ACT E+R'!$A$2, 'SAT EBRW to ACT E+R'!$B$2, IF('SAT Reading'!B118&gt;'SAT EBRW to ACT E+R'!A$62, 'SAT EBRW to ACT E+R'!B$62, VLOOKUP(B118,'SAT EBRW to ACT E+R'!A:B,2,FALSE))))</f>
        <v/>
      </c>
      <c r="D118" s="11" t="str">
        <f>IF('SAT Reading'!B118="","", 0.5*C118)</f>
        <v/>
      </c>
      <c r="E118" s="11" t="str">
        <f>IF('SAT Reading'!B118="","",interceptACTRtoPCR5712_5713+slopeACTRtoPCR5712_5713*D118)</f>
        <v/>
      </c>
      <c r="F118" s="11" t="str">
        <f>IF('SAT Reading'!B118="","", IF(E118&lt;100, 100, IF(E118&gt;200, 200, E118)))</f>
        <v/>
      </c>
      <c r="G118" s="11" t="str">
        <f t="shared" si="1"/>
        <v/>
      </c>
      <c r="H118" s="11" t="str">
        <f>IF('SAT Reading'!B118="","", IF(G118&lt;100, 100, IF(G118&gt;300, 300, G118)))</f>
        <v/>
      </c>
      <c r="I118" s="11" t="str">
        <f>IF('SAT Reading'!B118="","",'SAT EBRW to CBEST R'!$A$2+'SAT EBRW to CBEST R'!$B$2*B118)</f>
        <v/>
      </c>
      <c r="J118" s="11" t="str">
        <f>IF('SAT Reading'!B118="","", IF(I118&lt;20, 20, IF(I118&gt;80, 80, I118)))</f>
        <v/>
      </c>
    </row>
    <row r="119" spans="1:10" x14ac:dyDescent="0.25">
      <c r="A119" s="11">
        <v>118</v>
      </c>
      <c r="B119" s="30"/>
      <c r="C119" s="11" t="str">
        <f>IF(ISBLANK('SAT Reading'!B119),"", IF('SAT Reading'!B119&lt;'SAT EBRW to ACT E+R'!$A$2, 'SAT EBRW to ACT E+R'!$B$2, IF('SAT Reading'!B119&gt;'SAT EBRW to ACT E+R'!A$62, 'SAT EBRW to ACT E+R'!B$62, VLOOKUP(B119,'SAT EBRW to ACT E+R'!A:B,2,FALSE))))</f>
        <v/>
      </c>
      <c r="D119" s="11" t="str">
        <f>IF('SAT Reading'!B119="","", 0.5*C119)</f>
        <v/>
      </c>
      <c r="E119" s="11" t="str">
        <f>IF('SAT Reading'!B119="","",interceptACTRtoPCR5712_5713+slopeACTRtoPCR5712_5713*D119)</f>
        <v/>
      </c>
      <c r="F119" s="11" t="str">
        <f>IF('SAT Reading'!B119="","", IF(E119&lt;100, 100, IF(E119&gt;200, 200, E119)))</f>
        <v/>
      </c>
      <c r="G119" s="11" t="str">
        <f t="shared" si="1"/>
        <v/>
      </c>
      <c r="H119" s="11" t="str">
        <f>IF('SAT Reading'!B119="","", IF(G119&lt;100, 100, IF(G119&gt;300, 300, G119)))</f>
        <v/>
      </c>
      <c r="I119" s="11" t="str">
        <f>IF('SAT Reading'!B119="","",'SAT EBRW to CBEST R'!$A$2+'SAT EBRW to CBEST R'!$B$2*B119)</f>
        <v/>
      </c>
      <c r="J119" s="11" t="str">
        <f>IF('SAT Reading'!B119="","", IF(I119&lt;20, 20, IF(I119&gt;80, 80, I119)))</f>
        <v/>
      </c>
    </row>
    <row r="120" spans="1:10" x14ac:dyDescent="0.25">
      <c r="A120" s="11">
        <v>119</v>
      </c>
      <c r="B120" s="30"/>
      <c r="C120" s="11" t="str">
        <f>IF(ISBLANK('SAT Reading'!B120),"", IF('SAT Reading'!B120&lt;'SAT EBRW to ACT E+R'!$A$2, 'SAT EBRW to ACT E+R'!$B$2, IF('SAT Reading'!B120&gt;'SAT EBRW to ACT E+R'!A$62, 'SAT EBRW to ACT E+R'!B$62, VLOOKUP(B120,'SAT EBRW to ACT E+R'!A:B,2,FALSE))))</f>
        <v/>
      </c>
      <c r="D120" s="11" t="str">
        <f>IF('SAT Reading'!B120="","", 0.5*C120)</f>
        <v/>
      </c>
      <c r="E120" s="11" t="str">
        <f>IF('SAT Reading'!B120="","",interceptACTRtoPCR5712_5713+slopeACTRtoPCR5712_5713*D120)</f>
        <v/>
      </c>
      <c r="F120" s="11" t="str">
        <f>IF('SAT Reading'!B120="","", IF(E120&lt;100, 100, IF(E120&gt;200, 200, E120)))</f>
        <v/>
      </c>
      <c r="G120" s="11" t="str">
        <f t="shared" si="1"/>
        <v/>
      </c>
      <c r="H120" s="11" t="str">
        <f>IF('SAT Reading'!B120="","", IF(G120&lt;100, 100, IF(G120&gt;300, 300, G120)))</f>
        <v/>
      </c>
      <c r="I120" s="11" t="str">
        <f>IF('SAT Reading'!B120="","",'SAT EBRW to CBEST R'!$A$2+'SAT EBRW to CBEST R'!$B$2*B120)</f>
        <v/>
      </c>
      <c r="J120" s="11" t="str">
        <f>IF('SAT Reading'!B120="","", IF(I120&lt;20, 20, IF(I120&gt;80, 80, I120)))</f>
        <v/>
      </c>
    </row>
    <row r="121" spans="1:10" x14ac:dyDescent="0.25">
      <c r="A121" s="11">
        <v>120</v>
      </c>
      <c r="B121" s="30"/>
      <c r="C121" s="11" t="str">
        <f>IF(ISBLANK('SAT Reading'!B121),"", IF('SAT Reading'!B121&lt;'SAT EBRW to ACT E+R'!$A$2, 'SAT EBRW to ACT E+R'!$B$2, IF('SAT Reading'!B121&gt;'SAT EBRW to ACT E+R'!A$62, 'SAT EBRW to ACT E+R'!B$62, VLOOKUP(B121,'SAT EBRW to ACT E+R'!A:B,2,FALSE))))</f>
        <v/>
      </c>
      <c r="D121" s="11" t="str">
        <f>IF('SAT Reading'!B121="","", 0.5*C121)</f>
        <v/>
      </c>
      <c r="E121" s="11" t="str">
        <f>IF('SAT Reading'!B121="","",interceptACTRtoPCR5712_5713+slopeACTRtoPCR5712_5713*D121)</f>
        <v/>
      </c>
      <c r="F121" s="11" t="str">
        <f>IF('SAT Reading'!B121="","", IF(E121&lt;100, 100, IF(E121&gt;200, 200, E121)))</f>
        <v/>
      </c>
      <c r="G121" s="11" t="str">
        <f t="shared" si="1"/>
        <v/>
      </c>
      <c r="H121" s="11" t="str">
        <f>IF('SAT Reading'!B121="","", IF(G121&lt;100, 100, IF(G121&gt;300, 300, G121)))</f>
        <v/>
      </c>
      <c r="I121" s="11" t="str">
        <f>IF('SAT Reading'!B121="","",'SAT EBRW to CBEST R'!$A$2+'SAT EBRW to CBEST R'!$B$2*B121)</f>
        <v/>
      </c>
      <c r="J121" s="11" t="str">
        <f>IF('SAT Reading'!B121="","", IF(I121&lt;20, 20, IF(I121&gt;80, 80, I121)))</f>
        <v/>
      </c>
    </row>
    <row r="122" spans="1:10" x14ac:dyDescent="0.25">
      <c r="A122" s="11">
        <v>121</v>
      </c>
      <c r="B122" s="30"/>
      <c r="C122" s="11" t="str">
        <f>IF(ISBLANK('SAT Reading'!B122),"", IF('SAT Reading'!B122&lt;'SAT EBRW to ACT E+R'!$A$2, 'SAT EBRW to ACT E+R'!$B$2, IF('SAT Reading'!B122&gt;'SAT EBRW to ACT E+R'!A$62, 'SAT EBRW to ACT E+R'!B$62, VLOOKUP(B122,'SAT EBRW to ACT E+R'!A:B,2,FALSE))))</f>
        <v/>
      </c>
      <c r="D122" s="11" t="str">
        <f>IF('SAT Reading'!B122="","", 0.5*C122)</f>
        <v/>
      </c>
      <c r="E122" s="11" t="str">
        <f>IF('SAT Reading'!B122="","",interceptACTRtoPCR5712_5713+slopeACTRtoPCR5712_5713*D122)</f>
        <v/>
      </c>
      <c r="F122" s="11" t="str">
        <f>IF('SAT Reading'!B122="","", IF(E122&lt;100, 100, IF(E122&gt;200, 200, E122)))</f>
        <v/>
      </c>
      <c r="G122" s="11" t="str">
        <f t="shared" si="1"/>
        <v/>
      </c>
      <c r="H122" s="11" t="str">
        <f>IF('SAT Reading'!B122="","", IF(G122&lt;100, 100, IF(G122&gt;300, 300, G122)))</f>
        <v/>
      </c>
      <c r="I122" s="11" t="str">
        <f>IF('SAT Reading'!B122="","",'SAT EBRW to CBEST R'!$A$2+'SAT EBRW to CBEST R'!$B$2*B122)</f>
        <v/>
      </c>
      <c r="J122" s="11" t="str">
        <f>IF('SAT Reading'!B122="","", IF(I122&lt;20, 20, IF(I122&gt;80, 80, I122)))</f>
        <v/>
      </c>
    </row>
    <row r="123" spans="1:10" x14ac:dyDescent="0.25">
      <c r="A123" s="11">
        <v>122</v>
      </c>
      <c r="B123" s="30"/>
      <c r="C123" s="11" t="str">
        <f>IF(ISBLANK('SAT Reading'!B123),"", IF('SAT Reading'!B123&lt;'SAT EBRW to ACT E+R'!$A$2, 'SAT EBRW to ACT E+R'!$B$2, IF('SAT Reading'!B123&gt;'SAT EBRW to ACT E+R'!A$62, 'SAT EBRW to ACT E+R'!B$62, VLOOKUP(B123,'SAT EBRW to ACT E+R'!A:B,2,FALSE))))</f>
        <v/>
      </c>
      <c r="D123" s="11" t="str">
        <f>IF('SAT Reading'!B123="","", 0.5*C123)</f>
        <v/>
      </c>
      <c r="E123" s="11" t="str">
        <f>IF('SAT Reading'!B123="","",interceptACTRtoPCR5712_5713+slopeACTRtoPCR5712_5713*D123)</f>
        <v/>
      </c>
      <c r="F123" s="11" t="str">
        <f>IF('SAT Reading'!B123="","", IF(E123&lt;100, 100, IF(E123&gt;200, 200, E123)))</f>
        <v/>
      </c>
      <c r="G123" s="11" t="str">
        <f t="shared" si="1"/>
        <v/>
      </c>
      <c r="H123" s="11" t="str">
        <f>IF('SAT Reading'!B123="","", IF(G123&lt;100, 100, IF(G123&gt;300, 300, G123)))</f>
        <v/>
      </c>
      <c r="I123" s="11" t="str">
        <f>IF('SAT Reading'!B123="","",'SAT EBRW to CBEST R'!$A$2+'SAT EBRW to CBEST R'!$B$2*B123)</f>
        <v/>
      </c>
      <c r="J123" s="11" t="str">
        <f>IF('SAT Reading'!B123="","", IF(I123&lt;20, 20, IF(I123&gt;80, 80, I123)))</f>
        <v/>
      </c>
    </row>
    <row r="124" spans="1:10" x14ac:dyDescent="0.25">
      <c r="A124" s="11">
        <v>123</v>
      </c>
      <c r="B124" s="30"/>
      <c r="C124" s="11" t="str">
        <f>IF(ISBLANK('SAT Reading'!B124),"", IF('SAT Reading'!B124&lt;'SAT EBRW to ACT E+R'!$A$2, 'SAT EBRW to ACT E+R'!$B$2, IF('SAT Reading'!B124&gt;'SAT EBRW to ACT E+R'!A$62, 'SAT EBRW to ACT E+R'!B$62, VLOOKUP(B124,'SAT EBRW to ACT E+R'!A:B,2,FALSE))))</f>
        <v/>
      </c>
      <c r="D124" s="11" t="str">
        <f>IF('SAT Reading'!B124="","", 0.5*C124)</f>
        <v/>
      </c>
      <c r="E124" s="11" t="str">
        <f>IF('SAT Reading'!B124="","",interceptACTRtoPCR5712_5713+slopeACTRtoPCR5712_5713*D124)</f>
        <v/>
      </c>
      <c r="F124" s="11" t="str">
        <f>IF('SAT Reading'!B124="","", IF(E124&lt;100, 100, IF(E124&gt;200, 200, E124)))</f>
        <v/>
      </c>
      <c r="G124" s="11" t="str">
        <f t="shared" si="1"/>
        <v/>
      </c>
      <c r="H124" s="11" t="str">
        <f>IF('SAT Reading'!B124="","", IF(G124&lt;100, 100, IF(G124&gt;300, 300, G124)))</f>
        <v/>
      </c>
      <c r="I124" s="11" t="str">
        <f>IF('SAT Reading'!B124="","",'SAT EBRW to CBEST R'!$A$2+'SAT EBRW to CBEST R'!$B$2*B124)</f>
        <v/>
      </c>
      <c r="J124" s="11" t="str">
        <f>IF('SAT Reading'!B124="","", IF(I124&lt;20, 20, IF(I124&gt;80, 80, I124)))</f>
        <v/>
      </c>
    </row>
    <row r="125" spans="1:10" x14ac:dyDescent="0.25">
      <c r="A125" s="11">
        <v>124</v>
      </c>
      <c r="B125" s="30"/>
      <c r="C125" s="11" t="str">
        <f>IF(ISBLANK('SAT Reading'!B125),"", IF('SAT Reading'!B125&lt;'SAT EBRW to ACT E+R'!$A$2, 'SAT EBRW to ACT E+R'!$B$2, IF('SAT Reading'!B125&gt;'SAT EBRW to ACT E+R'!A$62, 'SAT EBRW to ACT E+R'!B$62, VLOOKUP(B125,'SAT EBRW to ACT E+R'!A:B,2,FALSE))))</f>
        <v/>
      </c>
      <c r="D125" s="11" t="str">
        <f>IF('SAT Reading'!B125="","", 0.5*C125)</f>
        <v/>
      </c>
      <c r="E125" s="11" t="str">
        <f>IF('SAT Reading'!B125="","",interceptACTRtoPCR5712_5713+slopeACTRtoPCR5712_5713*D125)</f>
        <v/>
      </c>
      <c r="F125" s="11" t="str">
        <f>IF('SAT Reading'!B125="","", IF(E125&lt;100, 100, IF(E125&gt;200, 200, E125)))</f>
        <v/>
      </c>
      <c r="G125" s="11" t="str">
        <f t="shared" si="1"/>
        <v/>
      </c>
      <c r="H125" s="11" t="str">
        <f>IF('SAT Reading'!B125="","", IF(G125&lt;100, 100, IF(G125&gt;300, 300, G125)))</f>
        <v/>
      </c>
      <c r="I125" s="11" t="str">
        <f>IF('SAT Reading'!B125="","",'SAT EBRW to CBEST R'!$A$2+'SAT EBRW to CBEST R'!$B$2*B125)</f>
        <v/>
      </c>
      <c r="J125" s="11" t="str">
        <f>IF('SAT Reading'!B125="","", IF(I125&lt;20, 20, IF(I125&gt;80, 80, I125)))</f>
        <v/>
      </c>
    </row>
    <row r="126" spans="1:10" x14ac:dyDescent="0.25">
      <c r="A126" s="11">
        <v>125</v>
      </c>
      <c r="B126" s="30"/>
      <c r="C126" s="11" t="str">
        <f>IF(ISBLANK('SAT Reading'!B126),"", IF('SAT Reading'!B126&lt;'SAT EBRW to ACT E+R'!$A$2, 'SAT EBRW to ACT E+R'!$B$2, IF('SAT Reading'!B126&gt;'SAT EBRW to ACT E+R'!A$62, 'SAT EBRW to ACT E+R'!B$62, VLOOKUP(B126,'SAT EBRW to ACT E+R'!A:B,2,FALSE))))</f>
        <v/>
      </c>
      <c r="D126" s="11" t="str">
        <f>IF('SAT Reading'!B126="","", 0.5*C126)</f>
        <v/>
      </c>
      <c r="E126" s="11" t="str">
        <f>IF('SAT Reading'!B126="","",interceptACTRtoPCR5712_5713+slopeACTRtoPCR5712_5713*D126)</f>
        <v/>
      </c>
      <c r="F126" s="11" t="str">
        <f>IF('SAT Reading'!B126="","", IF(E126&lt;100, 100, IF(E126&gt;200, 200, E126)))</f>
        <v/>
      </c>
      <c r="G126" s="11" t="str">
        <f t="shared" si="1"/>
        <v/>
      </c>
      <c r="H126" s="11" t="str">
        <f>IF('SAT Reading'!B126="","", IF(G126&lt;100, 100, IF(G126&gt;300, 300, G126)))</f>
        <v/>
      </c>
      <c r="I126" s="11" t="str">
        <f>IF('SAT Reading'!B126="","",'SAT EBRW to CBEST R'!$A$2+'SAT EBRW to CBEST R'!$B$2*B126)</f>
        <v/>
      </c>
      <c r="J126" s="11" t="str">
        <f>IF('SAT Reading'!B126="","", IF(I126&lt;20, 20, IF(I126&gt;80, 80, I126)))</f>
        <v/>
      </c>
    </row>
    <row r="127" spans="1:10" x14ac:dyDescent="0.25">
      <c r="A127" s="11">
        <v>126</v>
      </c>
      <c r="B127" s="30"/>
      <c r="C127" s="11" t="str">
        <f>IF(ISBLANK('SAT Reading'!B127),"", IF('SAT Reading'!B127&lt;'SAT EBRW to ACT E+R'!$A$2, 'SAT EBRW to ACT E+R'!$B$2, IF('SAT Reading'!B127&gt;'SAT EBRW to ACT E+R'!A$62, 'SAT EBRW to ACT E+R'!B$62, VLOOKUP(B127,'SAT EBRW to ACT E+R'!A:B,2,FALSE))))</f>
        <v/>
      </c>
      <c r="D127" s="11" t="str">
        <f>IF('SAT Reading'!B127="","", 0.5*C127)</f>
        <v/>
      </c>
      <c r="E127" s="11" t="str">
        <f>IF('SAT Reading'!B127="","",interceptACTRtoPCR5712_5713+slopeACTRtoPCR5712_5713*D127)</f>
        <v/>
      </c>
      <c r="F127" s="11" t="str">
        <f>IF('SAT Reading'!B127="","", IF(E127&lt;100, 100, IF(E127&gt;200, 200, E127)))</f>
        <v/>
      </c>
      <c r="G127" s="11" t="str">
        <f t="shared" si="1"/>
        <v/>
      </c>
      <c r="H127" s="11" t="str">
        <f>IF('SAT Reading'!B127="","", IF(G127&lt;100, 100, IF(G127&gt;300, 300, G127)))</f>
        <v/>
      </c>
      <c r="I127" s="11" t="str">
        <f>IF('SAT Reading'!B127="","",'SAT EBRW to CBEST R'!$A$2+'SAT EBRW to CBEST R'!$B$2*B127)</f>
        <v/>
      </c>
      <c r="J127" s="11" t="str">
        <f>IF('SAT Reading'!B127="","", IF(I127&lt;20, 20, IF(I127&gt;80, 80, I127)))</f>
        <v/>
      </c>
    </row>
    <row r="128" spans="1:10" x14ac:dyDescent="0.25">
      <c r="A128" s="11">
        <v>127</v>
      </c>
      <c r="B128" s="30"/>
      <c r="C128" s="11" t="str">
        <f>IF(ISBLANK('SAT Reading'!B128),"", IF('SAT Reading'!B128&lt;'SAT EBRW to ACT E+R'!$A$2, 'SAT EBRW to ACT E+R'!$B$2, IF('SAT Reading'!B128&gt;'SAT EBRW to ACT E+R'!A$62, 'SAT EBRW to ACT E+R'!B$62, VLOOKUP(B128,'SAT EBRW to ACT E+R'!A:B,2,FALSE))))</f>
        <v/>
      </c>
      <c r="D128" s="11" t="str">
        <f>IF('SAT Reading'!B128="","", 0.5*C128)</f>
        <v/>
      </c>
      <c r="E128" s="11" t="str">
        <f>IF('SAT Reading'!B128="","",interceptACTRtoPCR5712_5713+slopeACTRtoPCR5712_5713*D128)</f>
        <v/>
      </c>
      <c r="F128" s="11" t="str">
        <f>IF('SAT Reading'!B128="","", IF(E128&lt;100, 100, IF(E128&gt;200, 200, E128)))</f>
        <v/>
      </c>
      <c r="G128" s="11" t="str">
        <f t="shared" si="1"/>
        <v/>
      </c>
      <c r="H128" s="11" t="str">
        <f>IF('SAT Reading'!B128="","", IF(G128&lt;100, 100, IF(G128&gt;300, 300, G128)))</f>
        <v/>
      </c>
      <c r="I128" s="11" t="str">
        <f>IF('SAT Reading'!B128="","",'SAT EBRW to CBEST R'!$A$2+'SAT EBRW to CBEST R'!$B$2*B128)</f>
        <v/>
      </c>
      <c r="J128" s="11" t="str">
        <f>IF('SAT Reading'!B128="","", IF(I128&lt;20, 20, IF(I128&gt;80, 80, I128)))</f>
        <v/>
      </c>
    </row>
    <row r="129" spans="1:10" x14ac:dyDescent="0.25">
      <c r="A129" s="11">
        <v>128</v>
      </c>
      <c r="B129" s="30"/>
      <c r="C129" s="11" t="str">
        <f>IF(ISBLANK('SAT Reading'!B129),"", IF('SAT Reading'!B129&lt;'SAT EBRW to ACT E+R'!$A$2, 'SAT EBRW to ACT E+R'!$B$2, IF('SAT Reading'!B129&gt;'SAT EBRW to ACT E+R'!A$62, 'SAT EBRW to ACT E+R'!B$62, VLOOKUP(B129,'SAT EBRW to ACT E+R'!A:B,2,FALSE))))</f>
        <v/>
      </c>
      <c r="D129" s="11" t="str">
        <f>IF('SAT Reading'!B129="","", 0.5*C129)</f>
        <v/>
      </c>
      <c r="E129" s="11" t="str">
        <f>IF('SAT Reading'!B129="","",interceptACTRtoPCR5712_5713+slopeACTRtoPCR5712_5713*D129)</f>
        <v/>
      </c>
      <c r="F129" s="11" t="str">
        <f>IF('SAT Reading'!B129="","", IF(E129&lt;100, 100, IF(E129&gt;200, 200, E129)))</f>
        <v/>
      </c>
      <c r="G129" s="11" t="str">
        <f t="shared" si="1"/>
        <v/>
      </c>
      <c r="H129" s="11" t="str">
        <f>IF('SAT Reading'!B129="","", IF(G129&lt;100, 100, IF(G129&gt;300, 300, G129)))</f>
        <v/>
      </c>
      <c r="I129" s="11" t="str">
        <f>IF('SAT Reading'!B129="","",'SAT EBRW to CBEST R'!$A$2+'SAT EBRW to CBEST R'!$B$2*B129)</f>
        <v/>
      </c>
      <c r="J129" s="11" t="str">
        <f>IF('SAT Reading'!B129="","", IF(I129&lt;20, 20, IF(I129&gt;80, 80, I129)))</f>
        <v/>
      </c>
    </row>
    <row r="130" spans="1:10" x14ac:dyDescent="0.25">
      <c r="A130" s="11">
        <v>129</v>
      </c>
      <c r="B130" s="30"/>
      <c r="C130" s="11" t="str">
        <f>IF(ISBLANK('SAT Reading'!B130),"", IF('SAT Reading'!B130&lt;'SAT EBRW to ACT E+R'!$A$2, 'SAT EBRW to ACT E+R'!$B$2, IF('SAT Reading'!B130&gt;'SAT EBRW to ACT E+R'!A$62, 'SAT EBRW to ACT E+R'!B$62, VLOOKUP(B130,'SAT EBRW to ACT E+R'!A:B,2,FALSE))))</f>
        <v/>
      </c>
      <c r="D130" s="11" t="str">
        <f>IF('SAT Reading'!B130="","", 0.5*C130)</f>
        <v/>
      </c>
      <c r="E130" s="11" t="str">
        <f>IF('SAT Reading'!B130="","",interceptACTRtoPCR5712_5713+slopeACTRtoPCR5712_5713*D130)</f>
        <v/>
      </c>
      <c r="F130" s="11" t="str">
        <f>IF('SAT Reading'!B130="","", IF(E130&lt;100, 100, IF(E130&gt;200, 200, E130)))</f>
        <v/>
      </c>
      <c r="G130" s="11" t="str">
        <f t="shared" ref="G130:G193" si="2">IF(B130="","",IF(D130&gt;=19, upperinterceptACTRtoPAAR200_210+D130*upperslopeACTRtoPAAR200_210, lowerinterceptACTRtoPAAR200_210+D130*lowerslopeACTRtoPAAR200_210))</f>
        <v/>
      </c>
      <c r="H130" s="11" t="str">
        <f>IF('SAT Reading'!B130="","", IF(G130&lt;100, 100, IF(G130&gt;300, 300, G130)))</f>
        <v/>
      </c>
      <c r="I130" s="11" t="str">
        <f>IF('SAT Reading'!B130="","",'SAT EBRW to CBEST R'!$A$2+'SAT EBRW to CBEST R'!$B$2*B130)</f>
        <v/>
      </c>
      <c r="J130" s="11" t="str">
        <f>IF('SAT Reading'!B130="","", IF(I130&lt;20, 20, IF(I130&gt;80, 80, I130)))</f>
        <v/>
      </c>
    </row>
    <row r="131" spans="1:10" x14ac:dyDescent="0.25">
      <c r="A131" s="11">
        <v>130</v>
      </c>
      <c r="B131" s="30"/>
      <c r="C131" s="11" t="str">
        <f>IF(ISBLANK('SAT Reading'!B131),"", IF('SAT Reading'!B131&lt;'SAT EBRW to ACT E+R'!$A$2, 'SAT EBRW to ACT E+R'!$B$2, IF('SAT Reading'!B131&gt;'SAT EBRW to ACT E+R'!A$62, 'SAT EBRW to ACT E+R'!B$62, VLOOKUP(B131,'SAT EBRW to ACT E+R'!A:B,2,FALSE))))</f>
        <v/>
      </c>
      <c r="D131" s="11" t="str">
        <f>IF('SAT Reading'!B131="","", 0.5*C131)</f>
        <v/>
      </c>
      <c r="E131" s="11" t="str">
        <f>IF('SAT Reading'!B131="","",interceptACTRtoPCR5712_5713+slopeACTRtoPCR5712_5713*D131)</f>
        <v/>
      </c>
      <c r="F131" s="11" t="str">
        <f>IF('SAT Reading'!B131="","", IF(E131&lt;100, 100, IF(E131&gt;200, 200, E131)))</f>
        <v/>
      </c>
      <c r="G131" s="11" t="str">
        <f t="shared" si="2"/>
        <v/>
      </c>
      <c r="H131" s="11" t="str">
        <f>IF('SAT Reading'!B131="","", IF(G131&lt;100, 100, IF(G131&gt;300, 300, G131)))</f>
        <v/>
      </c>
      <c r="I131" s="11" t="str">
        <f>IF('SAT Reading'!B131="","",'SAT EBRW to CBEST R'!$A$2+'SAT EBRW to CBEST R'!$B$2*B131)</f>
        <v/>
      </c>
      <c r="J131" s="11" t="str">
        <f>IF('SAT Reading'!B131="","", IF(I131&lt;20, 20, IF(I131&gt;80, 80, I131)))</f>
        <v/>
      </c>
    </row>
    <row r="132" spans="1:10" x14ac:dyDescent="0.25">
      <c r="A132" s="11">
        <v>131</v>
      </c>
      <c r="B132" s="30"/>
      <c r="C132" s="11" t="str">
        <f>IF(ISBLANK('SAT Reading'!B132),"", IF('SAT Reading'!B132&lt;'SAT EBRW to ACT E+R'!$A$2, 'SAT EBRW to ACT E+R'!$B$2, IF('SAT Reading'!B132&gt;'SAT EBRW to ACT E+R'!A$62, 'SAT EBRW to ACT E+R'!B$62, VLOOKUP(B132,'SAT EBRW to ACT E+R'!A:B,2,FALSE))))</f>
        <v/>
      </c>
      <c r="D132" s="11" t="str">
        <f>IF('SAT Reading'!B132="","", 0.5*C132)</f>
        <v/>
      </c>
      <c r="E132" s="11" t="str">
        <f>IF('SAT Reading'!B132="","",interceptACTRtoPCR5712_5713+slopeACTRtoPCR5712_5713*D132)</f>
        <v/>
      </c>
      <c r="F132" s="11" t="str">
        <f>IF('SAT Reading'!B132="","", IF(E132&lt;100, 100, IF(E132&gt;200, 200, E132)))</f>
        <v/>
      </c>
      <c r="G132" s="11" t="str">
        <f t="shared" si="2"/>
        <v/>
      </c>
      <c r="H132" s="11" t="str">
        <f>IF('SAT Reading'!B132="","", IF(G132&lt;100, 100, IF(G132&gt;300, 300, G132)))</f>
        <v/>
      </c>
      <c r="I132" s="11" t="str">
        <f>IF('SAT Reading'!B132="","",'SAT EBRW to CBEST R'!$A$2+'SAT EBRW to CBEST R'!$B$2*B132)</f>
        <v/>
      </c>
      <c r="J132" s="11" t="str">
        <f>IF('SAT Reading'!B132="","", IF(I132&lt;20, 20, IF(I132&gt;80, 80, I132)))</f>
        <v/>
      </c>
    </row>
    <row r="133" spans="1:10" x14ac:dyDescent="0.25">
      <c r="A133" s="11">
        <v>132</v>
      </c>
      <c r="B133" s="30"/>
      <c r="C133" s="11" t="str">
        <f>IF(ISBLANK('SAT Reading'!B133),"", IF('SAT Reading'!B133&lt;'SAT EBRW to ACT E+R'!$A$2, 'SAT EBRW to ACT E+R'!$B$2, IF('SAT Reading'!B133&gt;'SAT EBRW to ACT E+R'!A$62, 'SAT EBRW to ACT E+R'!B$62, VLOOKUP(B133,'SAT EBRW to ACT E+R'!A:B,2,FALSE))))</f>
        <v/>
      </c>
      <c r="D133" s="11" t="str">
        <f>IF('SAT Reading'!B133="","", 0.5*C133)</f>
        <v/>
      </c>
      <c r="E133" s="11" t="str">
        <f>IF('SAT Reading'!B133="","",interceptACTRtoPCR5712_5713+slopeACTRtoPCR5712_5713*D133)</f>
        <v/>
      </c>
      <c r="F133" s="11" t="str">
        <f>IF('SAT Reading'!B133="","", IF(E133&lt;100, 100, IF(E133&gt;200, 200, E133)))</f>
        <v/>
      </c>
      <c r="G133" s="11" t="str">
        <f t="shared" si="2"/>
        <v/>
      </c>
      <c r="H133" s="11" t="str">
        <f>IF('SAT Reading'!B133="","", IF(G133&lt;100, 100, IF(G133&gt;300, 300, G133)))</f>
        <v/>
      </c>
      <c r="I133" s="11" t="str">
        <f>IF('SAT Reading'!B133="","",'SAT EBRW to CBEST R'!$A$2+'SAT EBRW to CBEST R'!$B$2*B133)</f>
        <v/>
      </c>
      <c r="J133" s="11" t="str">
        <f>IF('SAT Reading'!B133="","", IF(I133&lt;20, 20, IF(I133&gt;80, 80, I133)))</f>
        <v/>
      </c>
    </row>
    <row r="134" spans="1:10" x14ac:dyDescent="0.25">
      <c r="A134" s="11">
        <v>133</v>
      </c>
      <c r="B134" s="30"/>
      <c r="C134" s="11" t="str">
        <f>IF(ISBLANK('SAT Reading'!B134),"", IF('SAT Reading'!B134&lt;'SAT EBRW to ACT E+R'!$A$2, 'SAT EBRW to ACT E+R'!$B$2, IF('SAT Reading'!B134&gt;'SAT EBRW to ACT E+R'!A$62, 'SAT EBRW to ACT E+R'!B$62, VLOOKUP(B134,'SAT EBRW to ACT E+R'!A:B,2,FALSE))))</f>
        <v/>
      </c>
      <c r="D134" s="11" t="str">
        <f>IF('SAT Reading'!B134="","", 0.5*C134)</f>
        <v/>
      </c>
      <c r="E134" s="11" t="str">
        <f>IF('SAT Reading'!B134="","",interceptACTRtoPCR5712_5713+slopeACTRtoPCR5712_5713*D134)</f>
        <v/>
      </c>
      <c r="F134" s="11" t="str">
        <f>IF('SAT Reading'!B134="","", IF(E134&lt;100, 100, IF(E134&gt;200, 200, E134)))</f>
        <v/>
      </c>
      <c r="G134" s="11" t="str">
        <f t="shared" si="2"/>
        <v/>
      </c>
      <c r="H134" s="11" t="str">
        <f>IF('SAT Reading'!B134="","", IF(G134&lt;100, 100, IF(G134&gt;300, 300, G134)))</f>
        <v/>
      </c>
      <c r="I134" s="11" t="str">
        <f>IF('SAT Reading'!B134="","",'SAT EBRW to CBEST R'!$A$2+'SAT EBRW to CBEST R'!$B$2*B134)</f>
        <v/>
      </c>
      <c r="J134" s="11" t="str">
        <f>IF('SAT Reading'!B134="","", IF(I134&lt;20, 20, IF(I134&gt;80, 80, I134)))</f>
        <v/>
      </c>
    </row>
    <row r="135" spans="1:10" x14ac:dyDescent="0.25">
      <c r="A135" s="11">
        <v>134</v>
      </c>
      <c r="B135" s="30"/>
      <c r="C135" s="11" t="str">
        <f>IF(ISBLANK('SAT Reading'!B135),"", IF('SAT Reading'!B135&lt;'SAT EBRW to ACT E+R'!$A$2, 'SAT EBRW to ACT E+R'!$B$2, IF('SAT Reading'!B135&gt;'SAT EBRW to ACT E+R'!A$62, 'SAT EBRW to ACT E+R'!B$62, VLOOKUP(B135,'SAT EBRW to ACT E+R'!A:B,2,FALSE))))</f>
        <v/>
      </c>
      <c r="D135" s="11" t="str">
        <f>IF('SAT Reading'!B135="","", 0.5*C135)</f>
        <v/>
      </c>
      <c r="E135" s="11" t="str">
        <f>IF('SAT Reading'!B135="","",interceptACTRtoPCR5712_5713+slopeACTRtoPCR5712_5713*D135)</f>
        <v/>
      </c>
      <c r="F135" s="11" t="str">
        <f>IF('SAT Reading'!B135="","", IF(E135&lt;100, 100, IF(E135&gt;200, 200, E135)))</f>
        <v/>
      </c>
      <c r="G135" s="11" t="str">
        <f t="shared" si="2"/>
        <v/>
      </c>
      <c r="H135" s="11" t="str">
        <f>IF('SAT Reading'!B135="","", IF(G135&lt;100, 100, IF(G135&gt;300, 300, G135)))</f>
        <v/>
      </c>
      <c r="I135" s="11" t="str">
        <f>IF('SAT Reading'!B135="","",'SAT EBRW to CBEST R'!$A$2+'SAT EBRW to CBEST R'!$B$2*B135)</f>
        <v/>
      </c>
      <c r="J135" s="11" t="str">
        <f>IF('SAT Reading'!B135="","", IF(I135&lt;20, 20, IF(I135&gt;80, 80, I135)))</f>
        <v/>
      </c>
    </row>
    <row r="136" spans="1:10" x14ac:dyDescent="0.25">
      <c r="A136" s="11">
        <v>135</v>
      </c>
      <c r="B136" s="30"/>
      <c r="C136" s="11" t="str">
        <f>IF(ISBLANK('SAT Reading'!B136),"", IF('SAT Reading'!B136&lt;'SAT EBRW to ACT E+R'!$A$2, 'SAT EBRW to ACT E+R'!$B$2, IF('SAT Reading'!B136&gt;'SAT EBRW to ACT E+R'!A$62, 'SAT EBRW to ACT E+R'!B$62, VLOOKUP(B136,'SAT EBRW to ACT E+R'!A:B,2,FALSE))))</f>
        <v/>
      </c>
      <c r="D136" s="11" t="str">
        <f>IF('SAT Reading'!B136="","", 0.5*C136)</f>
        <v/>
      </c>
      <c r="E136" s="11" t="str">
        <f>IF('SAT Reading'!B136="","",interceptACTRtoPCR5712_5713+slopeACTRtoPCR5712_5713*D136)</f>
        <v/>
      </c>
      <c r="F136" s="11" t="str">
        <f>IF('SAT Reading'!B136="","", IF(E136&lt;100, 100, IF(E136&gt;200, 200, E136)))</f>
        <v/>
      </c>
      <c r="G136" s="11" t="str">
        <f t="shared" si="2"/>
        <v/>
      </c>
      <c r="H136" s="11" t="str">
        <f>IF('SAT Reading'!B136="","", IF(G136&lt;100, 100, IF(G136&gt;300, 300, G136)))</f>
        <v/>
      </c>
      <c r="I136" s="11" t="str">
        <f>IF('SAT Reading'!B136="","",'SAT EBRW to CBEST R'!$A$2+'SAT EBRW to CBEST R'!$B$2*B136)</f>
        <v/>
      </c>
      <c r="J136" s="11" t="str">
        <f>IF('SAT Reading'!B136="","", IF(I136&lt;20, 20, IF(I136&gt;80, 80, I136)))</f>
        <v/>
      </c>
    </row>
    <row r="137" spans="1:10" x14ac:dyDescent="0.25">
      <c r="A137" s="11">
        <v>136</v>
      </c>
      <c r="B137" s="30"/>
      <c r="C137" s="11" t="str">
        <f>IF(ISBLANK('SAT Reading'!B137),"", IF('SAT Reading'!B137&lt;'SAT EBRW to ACT E+R'!$A$2, 'SAT EBRW to ACT E+R'!$B$2, IF('SAT Reading'!B137&gt;'SAT EBRW to ACT E+R'!A$62, 'SAT EBRW to ACT E+R'!B$62, VLOOKUP(B137,'SAT EBRW to ACT E+R'!A:B,2,FALSE))))</f>
        <v/>
      </c>
      <c r="D137" s="11" t="str">
        <f>IF('SAT Reading'!B137="","", 0.5*C137)</f>
        <v/>
      </c>
      <c r="E137" s="11" t="str">
        <f>IF('SAT Reading'!B137="","",interceptACTRtoPCR5712_5713+slopeACTRtoPCR5712_5713*D137)</f>
        <v/>
      </c>
      <c r="F137" s="11" t="str">
        <f>IF('SAT Reading'!B137="","", IF(E137&lt;100, 100, IF(E137&gt;200, 200, E137)))</f>
        <v/>
      </c>
      <c r="G137" s="11" t="str">
        <f t="shared" si="2"/>
        <v/>
      </c>
      <c r="H137" s="11" t="str">
        <f>IF('SAT Reading'!B137="","", IF(G137&lt;100, 100, IF(G137&gt;300, 300, G137)))</f>
        <v/>
      </c>
      <c r="I137" s="11" t="str">
        <f>IF('SAT Reading'!B137="","",'SAT EBRW to CBEST R'!$A$2+'SAT EBRW to CBEST R'!$B$2*B137)</f>
        <v/>
      </c>
      <c r="J137" s="11" t="str">
        <f>IF('SAT Reading'!B137="","", IF(I137&lt;20, 20, IF(I137&gt;80, 80, I137)))</f>
        <v/>
      </c>
    </row>
    <row r="138" spans="1:10" x14ac:dyDescent="0.25">
      <c r="A138" s="11">
        <v>137</v>
      </c>
      <c r="B138" s="30"/>
      <c r="C138" s="11" t="str">
        <f>IF(ISBLANK('SAT Reading'!B138),"", IF('SAT Reading'!B138&lt;'SAT EBRW to ACT E+R'!$A$2, 'SAT EBRW to ACT E+R'!$B$2, IF('SAT Reading'!B138&gt;'SAT EBRW to ACT E+R'!A$62, 'SAT EBRW to ACT E+R'!B$62, VLOOKUP(B138,'SAT EBRW to ACT E+R'!A:B,2,FALSE))))</f>
        <v/>
      </c>
      <c r="D138" s="11" t="str">
        <f>IF('SAT Reading'!B138="","", 0.5*C138)</f>
        <v/>
      </c>
      <c r="E138" s="11" t="str">
        <f>IF('SAT Reading'!B138="","",interceptACTRtoPCR5712_5713+slopeACTRtoPCR5712_5713*D138)</f>
        <v/>
      </c>
      <c r="F138" s="11" t="str">
        <f>IF('SAT Reading'!B138="","", IF(E138&lt;100, 100, IF(E138&gt;200, 200, E138)))</f>
        <v/>
      </c>
      <c r="G138" s="11" t="str">
        <f t="shared" si="2"/>
        <v/>
      </c>
      <c r="H138" s="11" t="str">
        <f>IF('SAT Reading'!B138="","", IF(G138&lt;100, 100, IF(G138&gt;300, 300, G138)))</f>
        <v/>
      </c>
      <c r="I138" s="11" t="str">
        <f>IF('SAT Reading'!B138="","",'SAT EBRW to CBEST R'!$A$2+'SAT EBRW to CBEST R'!$B$2*B138)</f>
        <v/>
      </c>
      <c r="J138" s="11" t="str">
        <f>IF('SAT Reading'!B138="","", IF(I138&lt;20, 20, IF(I138&gt;80, 80, I138)))</f>
        <v/>
      </c>
    </row>
    <row r="139" spans="1:10" x14ac:dyDescent="0.25">
      <c r="A139" s="11">
        <v>138</v>
      </c>
      <c r="B139" s="30"/>
      <c r="C139" s="11" t="str">
        <f>IF(ISBLANK('SAT Reading'!B139),"", IF('SAT Reading'!B139&lt;'SAT EBRW to ACT E+R'!$A$2, 'SAT EBRW to ACT E+R'!$B$2, IF('SAT Reading'!B139&gt;'SAT EBRW to ACT E+R'!A$62, 'SAT EBRW to ACT E+R'!B$62, VLOOKUP(B139,'SAT EBRW to ACT E+R'!A:B,2,FALSE))))</f>
        <v/>
      </c>
      <c r="D139" s="11" t="str">
        <f>IF('SAT Reading'!B139="","", 0.5*C139)</f>
        <v/>
      </c>
      <c r="E139" s="11" t="str">
        <f>IF('SAT Reading'!B139="","",interceptACTRtoPCR5712_5713+slopeACTRtoPCR5712_5713*D139)</f>
        <v/>
      </c>
      <c r="F139" s="11" t="str">
        <f>IF('SAT Reading'!B139="","", IF(E139&lt;100, 100, IF(E139&gt;200, 200, E139)))</f>
        <v/>
      </c>
      <c r="G139" s="11" t="str">
        <f t="shared" si="2"/>
        <v/>
      </c>
      <c r="H139" s="11" t="str">
        <f>IF('SAT Reading'!B139="","", IF(G139&lt;100, 100, IF(G139&gt;300, 300, G139)))</f>
        <v/>
      </c>
      <c r="I139" s="11" t="str">
        <f>IF('SAT Reading'!B139="","",'SAT EBRW to CBEST R'!$A$2+'SAT EBRW to CBEST R'!$B$2*B139)</f>
        <v/>
      </c>
      <c r="J139" s="11" t="str">
        <f>IF('SAT Reading'!B139="","", IF(I139&lt;20, 20, IF(I139&gt;80, 80, I139)))</f>
        <v/>
      </c>
    </row>
    <row r="140" spans="1:10" x14ac:dyDescent="0.25">
      <c r="A140" s="11">
        <v>139</v>
      </c>
      <c r="B140" s="30"/>
      <c r="C140" s="11" t="str">
        <f>IF(ISBLANK('SAT Reading'!B140),"", IF('SAT Reading'!B140&lt;'SAT EBRW to ACT E+R'!$A$2, 'SAT EBRW to ACT E+R'!$B$2, IF('SAT Reading'!B140&gt;'SAT EBRW to ACT E+R'!A$62, 'SAT EBRW to ACT E+R'!B$62, VLOOKUP(B140,'SAT EBRW to ACT E+R'!A:B,2,FALSE))))</f>
        <v/>
      </c>
      <c r="D140" s="11" t="str">
        <f>IF('SAT Reading'!B140="","", 0.5*C140)</f>
        <v/>
      </c>
      <c r="E140" s="11" t="str">
        <f>IF('SAT Reading'!B140="","",interceptACTRtoPCR5712_5713+slopeACTRtoPCR5712_5713*D140)</f>
        <v/>
      </c>
      <c r="F140" s="11" t="str">
        <f>IF('SAT Reading'!B140="","", IF(E140&lt;100, 100, IF(E140&gt;200, 200, E140)))</f>
        <v/>
      </c>
      <c r="G140" s="11" t="str">
        <f t="shared" si="2"/>
        <v/>
      </c>
      <c r="H140" s="11" t="str">
        <f>IF('SAT Reading'!B140="","", IF(G140&lt;100, 100, IF(G140&gt;300, 300, G140)))</f>
        <v/>
      </c>
      <c r="I140" s="11" t="str">
        <f>IF('SAT Reading'!B140="","",'SAT EBRW to CBEST R'!$A$2+'SAT EBRW to CBEST R'!$B$2*B140)</f>
        <v/>
      </c>
      <c r="J140" s="11" t="str">
        <f>IF('SAT Reading'!B140="","", IF(I140&lt;20, 20, IF(I140&gt;80, 80, I140)))</f>
        <v/>
      </c>
    </row>
    <row r="141" spans="1:10" x14ac:dyDescent="0.25">
      <c r="A141" s="11">
        <v>140</v>
      </c>
      <c r="B141" s="30"/>
      <c r="C141" s="11" t="str">
        <f>IF(ISBLANK('SAT Reading'!B141),"", IF('SAT Reading'!B141&lt;'SAT EBRW to ACT E+R'!$A$2, 'SAT EBRW to ACT E+R'!$B$2, IF('SAT Reading'!B141&gt;'SAT EBRW to ACT E+R'!A$62, 'SAT EBRW to ACT E+R'!B$62, VLOOKUP(B141,'SAT EBRW to ACT E+R'!A:B,2,FALSE))))</f>
        <v/>
      </c>
      <c r="D141" s="11" t="str">
        <f>IF('SAT Reading'!B141="","", 0.5*C141)</f>
        <v/>
      </c>
      <c r="E141" s="11" t="str">
        <f>IF('SAT Reading'!B141="","",interceptACTRtoPCR5712_5713+slopeACTRtoPCR5712_5713*D141)</f>
        <v/>
      </c>
      <c r="F141" s="11" t="str">
        <f>IF('SAT Reading'!B141="","", IF(E141&lt;100, 100, IF(E141&gt;200, 200, E141)))</f>
        <v/>
      </c>
      <c r="G141" s="11" t="str">
        <f t="shared" si="2"/>
        <v/>
      </c>
      <c r="H141" s="11" t="str">
        <f>IF('SAT Reading'!B141="","", IF(G141&lt;100, 100, IF(G141&gt;300, 300, G141)))</f>
        <v/>
      </c>
      <c r="I141" s="11" t="str">
        <f>IF('SAT Reading'!B141="","",'SAT EBRW to CBEST R'!$A$2+'SAT EBRW to CBEST R'!$B$2*B141)</f>
        <v/>
      </c>
      <c r="J141" s="11" t="str">
        <f>IF('SAT Reading'!B141="","", IF(I141&lt;20, 20, IF(I141&gt;80, 80, I141)))</f>
        <v/>
      </c>
    </row>
    <row r="142" spans="1:10" x14ac:dyDescent="0.25">
      <c r="A142" s="11">
        <v>141</v>
      </c>
      <c r="B142" s="30"/>
      <c r="C142" s="11" t="str">
        <f>IF(ISBLANK('SAT Reading'!B142),"", IF('SAT Reading'!B142&lt;'SAT EBRW to ACT E+R'!$A$2, 'SAT EBRW to ACT E+R'!$B$2, IF('SAT Reading'!B142&gt;'SAT EBRW to ACT E+R'!A$62, 'SAT EBRW to ACT E+R'!B$62, VLOOKUP(B142,'SAT EBRW to ACT E+R'!A:B,2,FALSE))))</f>
        <v/>
      </c>
      <c r="D142" s="11" t="str">
        <f>IF('SAT Reading'!B142="","", 0.5*C142)</f>
        <v/>
      </c>
      <c r="E142" s="11" t="str">
        <f>IF('SAT Reading'!B142="","",interceptACTRtoPCR5712_5713+slopeACTRtoPCR5712_5713*D142)</f>
        <v/>
      </c>
      <c r="F142" s="11" t="str">
        <f>IF('SAT Reading'!B142="","", IF(E142&lt;100, 100, IF(E142&gt;200, 200, E142)))</f>
        <v/>
      </c>
      <c r="G142" s="11" t="str">
        <f t="shared" si="2"/>
        <v/>
      </c>
      <c r="H142" s="11" t="str">
        <f>IF('SAT Reading'!B142="","", IF(G142&lt;100, 100, IF(G142&gt;300, 300, G142)))</f>
        <v/>
      </c>
      <c r="I142" s="11" t="str">
        <f>IF('SAT Reading'!B142="","",'SAT EBRW to CBEST R'!$A$2+'SAT EBRW to CBEST R'!$B$2*B142)</f>
        <v/>
      </c>
      <c r="J142" s="11" t="str">
        <f>IF('SAT Reading'!B142="","", IF(I142&lt;20, 20, IF(I142&gt;80, 80, I142)))</f>
        <v/>
      </c>
    </row>
    <row r="143" spans="1:10" x14ac:dyDescent="0.25">
      <c r="A143" s="11">
        <v>142</v>
      </c>
      <c r="B143" s="30"/>
      <c r="C143" s="11" t="str">
        <f>IF(ISBLANK('SAT Reading'!B143),"", IF('SAT Reading'!B143&lt;'SAT EBRW to ACT E+R'!$A$2, 'SAT EBRW to ACT E+R'!$B$2, IF('SAT Reading'!B143&gt;'SAT EBRW to ACT E+R'!A$62, 'SAT EBRW to ACT E+R'!B$62, VLOOKUP(B143,'SAT EBRW to ACT E+R'!A:B,2,FALSE))))</f>
        <v/>
      </c>
      <c r="D143" s="11" t="str">
        <f>IF('SAT Reading'!B143="","", 0.5*C143)</f>
        <v/>
      </c>
      <c r="E143" s="11" t="str">
        <f>IF('SAT Reading'!B143="","",interceptACTRtoPCR5712_5713+slopeACTRtoPCR5712_5713*D143)</f>
        <v/>
      </c>
      <c r="F143" s="11" t="str">
        <f>IF('SAT Reading'!B143="","", IF(E143&lt;100, 100, IF(E143&gt;200, 200, E143)))</f>
        <v/>
      </c>
      <c r="G143" s="11" t="str">
        <f t="shared" si="2"/>
        <v/>
      </c>
      <c r="H143" s="11" t="str">
        <f>IF('SAT Reading'!B143="","", IF(G143&lt;100, 100, IF(G143&gt;300, 300, G143)))</f>
        <v/>
      </c>
      <c r="I143" s="11" t="str">
        <f>IF('SAT Reading'!B143="","",'SAT EBRW to CBEST R'!$A$2+'SAT EBRW to CBEST R'!$B$2*B143)</f>
        <v/>
      </c>
      <c r="J143" s="11" t="str">
        <f>IF('SAT Reading'!B143="","", IF(I143&lt;20, 20, IF(I143&gt;80, 80, I143)))</f>
        <v/>
      </c>
    </row>
    <row r="144" spans="1:10" x14ac:dyDescent="0.25">
      <c r="A144" s="11">
        <v>143</v>
      </c>
      <c r="B144" s="30"/>
      <c r="C144" s="11" t="str">
        <f>IF(ISBLANK('SAT Reading'!B144),"", IF('SAT Reading'!B144&lt;'SAT EBRW to ACT E+R'!$A$2, 'SAT EBRW to ACT E+R'!$B$2, IF('SAT Reading'!B144&gt;'SAT EBRW to ACT E+R'!A$62, 'SAT EBRW to ACT E+R'!B$62, VLOOKUP(B144,'SAT EBRW to ACT E+R'!A:B,2,FALSE))))</f>
        <v/>
      </c>
      <c r="D144" s="11" t="str">
        <f>IF('SAT Reading'!B144="","", 0.5*C144)</f>
        <v/>
      </c>
      <c r="E144" s="11" t="str">
        <f>IF('SAT Reading'!B144="","",interceptACTRtoPCR5712_5713+slopeACTRtoPCR5712_5713*D144)</f>
        <v/>
      </c>
      <c r="F144" s="11" t="str">
        <f>IF('SAT Reading'!B144="","", IF(E144&lt;100, 100, IF(E144&gt;200, 200, E144)))</f>
        <v/>
      </c>
      <c r="G144" s="11" t="str">
        <f t="shared" si="2"/>
        <v/>
      </c>
      <c r="H144" s="11" t="str">
        <f>IF('SAT Reading'!B144="","", IF(G144&lt;100, 100, IF(G144&gt;300, 300, G144)))</f>
        <v/>
      </c>
      <c r="I144" s="11" t="str">
        <f>IF('SAT Reading'!B144="","",'SAT EBRW to CBEST R'!$A$2+'SAT EBRW to CBEST R'!$B$2*B144)</f>
        <v/>
      </c>
      <c r="J144" s="11" t="str">
        <f>IF('SAT Reading'!B144="","", IF(I144&lt;20, 20, IF(I144&gt;80, 80, I144)))</f>
        <v/>
      </c>
    </row>
    <row r="145" spans="1:10" x14ac:dyDescent="0.25">
      <c r="A145" s="11">
        <v>144</v>
      </c>
      <c r="B145" s="30"/>
      <c r="C145" s="11" t="str">
        <f>IF(ISBLANK('SAT Reading'!B145),"", IF('SAT Reading'!B145&lt;'SAT EBRW to ACT E+R'!$A$2, 'SAT EBRW to ACT E+R'!$B$2, IF('SAT Reading'!B145&gt;'SAT EBRW to ACT E+R'!A$62, 'SAT EBRW to ACT E+R'!B$62, VLOOKUP(B145,'SAT EBRW to ACT E+R'!A:B,2,FALSE))))</f>
        <v/>
      </c>
      <c r="D145" s="11" t="str">
        <f>IF('SAT Reading'!B145="","", 0.5*C145)</f>
        <v/>
      </c>
      <c r="E145" s="11" t="str">
        <f>IF('SAT Reading'!B145="","",interceptACTRtoPCR5712_5713+slopeACTRtoPCR5712_5713*D145)</f>
        <v/>
      </c>
      <c r="F145" s="11" t="str">
        <f>IF('SAT Reading'!B145="","", IF(E145&lt;100, 100, IF(E145&gt;200, 200, E145)))</f>
        <v/>
      </c>
      <c r="G145" s="11" t="str">
        <f t="shared" si="2"/>
        <v/>
      </c>
      <c r="H145" s="11" t="str">
        <f>IF('SAT Reading'!B145="","", IF(G145&lt;100, 100, IF(G145&gt;300, 300, G145)))</f>
        <v/>
      </c>
      <c r="I145" s="11" t="str">
        <f>IF('SAT Reading'!B145="","",'SAT EBRW to CBEST R'!$A$2+'SAT EBRW to CBEST R'!$B$2*B145)</f>
        <v/>
      </c>
      <c r="J145" s="11" t="str">
        <f>IF('SAT Reading'!B145="","", IF(I145&lt;20, 20, IF(I145&gt;80, 80, I145)))</f>
        <v/>
      </c>
    </row>
    <row r="146" spans="1:10" x14ac:dyDescent="0.25">
      <c r="A146" s="11">
        <v>145</v>
      </c>
      <c r="B146" s="30"/>
      <c r="C146" s="11" t="str">
        <f>IF(ISBLANK('SAT Reading'!B146),"", IF('SAT Reading'!B146&lt;'SAT EBRW to ACT E+R'!$A$2, 'SAT EBRW to ACT E+R'!$B$2, IF('SAT Reading'!B146&gt;'SAT EBRW to ACT E+R'!A$62, 'SAT EBRW to ACT E+R'!B$62, VLOOKUP(B146,'SAT EBRW to ACT E+R'!A:B,2,FALSE))))</f>
        <v/>
      </c>
      <c r="D146" s="11" t="str">
        <f>IF('SAT Reading'!B146="","", 0.5*C146)</f>
        <v/>
      </c>
      <c r="E146" s="11" t="str">
        <f>IF('SAT Reading'!B146="","",interceptACTRtoPCR5712_5713+slopeACTRtoPCR5712_5713*D146)</f>
        <v/>
      </c>
      <c r="F146" s="11" t="str">
        <f>IF('SAT Reading'!B146="","", IF(E146&lt;100, 100, IF(E146&gt;200, 200, E146)))</f>
        <v/>
      </c>
      <c r="G146" s="11" t="str">
        <f t="shared" si="2"/>
        <v/>
      </c>
      <c r="H146" s="11" t="str">
        <f>IF('SAT Reading'!B146="","", IF(G146&lt;100, 100, IF(G146&gt;300, 300, G146)))</f>
        <v/>
      </c>
      <c r="I146" s="11" t="str">
        <f>IF('SAT Reading'!B146="","",'SAT EBRW to CBEST R'!$A$2+'SAT EBRW to CBEST R'!$B$2*B146)</f>
        <v/>
      </c>
      <c r="J146" s="11" t="str">
        <f>IF('SAT Reading'!B146="","", IF(I146&lt;20, 20, IF(I146&gt;80, 80, I146)))</f>
        <v/>
      </c>
    </row>
    <row r="147" spans="1:10" x14ac:dyDescent="0.25">
      <c r="A147" s="11">
        <v>146</v>
      </c>
      <c r="B147" s="30"/>
      <c r="C147" s="11" t="str">
        <f>IF(ISBLANK('SAT Reading'!B147),"", IF('SAT Reading'!B147&lt;'SAT EBRW to ACT E+R'!$A$2, 'SAT EBRW to ACT E+R'!$B$2, IF('SAT Reading'!B147&gt;'SAT EBRW to ACT E+R'!A$62, 'SAT EBRW to ACT E+R'!B$62, VLOOKUP(B147,'SAT EBRW to ACT E+R'!A:B,2,FALSE))))</f>
        <v/>
      </c>
      <c r="D147" s="11" t="str">
        <f>IF('SAT Reading'!B147="","", 0.5*C147)</f>
        <v/>
      </c>
      <c r="E147" s="11" t="str">
        <f>IF('SAT Reading'!B147="","",interceptACTRtoPCR5712_5713+slopeACTRtoPCR5712_5713*D147)</f>
        <v/>
      </c>
      <c r="F147" s="11" t="str">
        <f>IF('SAT Reading'!B147="","", IF(E147&lt;100, 100, IF(E147&gt;200, 200, E147)))</f>
        <v/>
      </c>
      <c r="G147" s="11" t="str">
        <f t="shared" si="2"/>
        <v/>
      </c>
      <c r="H147" s="11" t="str">
        <f>IF('SAT Reading'!B147="","", IF(G147&lt;100, 100, IF(G147&gt;300, 300, G147)))</f>
        <v/>
      </c>
      <c r="I147" s="11" t="str">
        <f>IF('SAT Reading'!B147="","",'SAT EBRW to CBEST R'!$A$2+'SAT EBRW to CBEST R'!$B$2*B147)</f>
        <v/>
      </c>
      <c r="J147" s="11" t="str">
        <f>IF('SAT Reading'!B147="","", IF(I147&lt;20, 20, IF(I147&gt;80, 80, I147)))</f>
        <v/>
      </c>
    </row>
    <row r="148" spans="1:10" x14ac:dyDescent="0.25">
      <c r="A148" s="11">
        <v>147</v>
      </c>
      <c r="B148" s="30"/>
      <c r="C148" s="11" t="str">
        <f>IF(ISBLANK('SAT Reading'!B148),"", IF('SAT Reading'!B148&lt;'SAT EBRW to ACT E+R'!$A$2, 'SAT EBRW to ACT E+R'!$B$2, IF('SAT Reading'!B148&gt;'SAT EBRW to ACT E+R'!A$62, 'SAT EBRW to ACT E+R'!B$62, VLOOKUP(B148,'SAT EBRW to ACT E+R'!A:B,2,FALSE))))</f>
        <v/>
      </c>
      <c r="D148" s="11" t="str">
        <f>IF('SAT Reading'!B148="","", 0.5*C148)</f>
        <v/>
      </c>
      <c r="E148" s="11" t="str">
        <f>IF('SAT Reading'!B148="","",interceptACTRtoPCR5712_5713+slopeACTRtoPCR5712_5713*D148)</f>
        <v/>
      </c>
      <c r="F148" s="11" t="str">
        <f>IF('SAT Reading'!B148="","", IF(E148&lt;100, 100, IF(E148&gt;200, 200, E148)))</f>
        <v/>
      </c>
      <c r="G148" s="11" t="str">
        <f t="shared" si="2"/>
        <v/>
      </c>
      <c r="H148" s="11" t="str">
        <f>IF('SAT Reading'!B148="","", IF(G148&lt;100, 100, IF(G148&gt;300, 300, G148)))</f>
        <v/>
      </c>
      <c r="I148" s="11" t="str">
        <f>IF('SAT Reading'!B148="","",'SAT EBRW to CBEST R'!$A$2+'SAT EBRW to CBEST R'!$B$2*B148)</f>
        <v/>
      </c>
      <c r="J148" s="11" t="str">
        <f>IF('SAT Reading'!B148="","", IF(I148&lt;20, 20, IF(I148&gt;80, 80, I148)))</f>
        <v/>
      </c>
    </row>
    <row r="149" spans="1:10" x14ac:dyDescent="0.25">
      <c r="A149" s="11">
        <v>148</v>
      </c>
      <c r="B149" s="30"/>
      <c r="C149" s="11" t="str">
        <f>IF(ISBLANK('SAT Reading'!B149),"", IF('SAT Reading'!B149&lt;'SAT EBRW to ACT E+R'!$A$2, 'SAT EBRW to ACT E+R'!$B$2, IF('SAT Reading'!B149&gt;'SAT EBRW to ACT E+R'!A$62, 'SAT EBRW to ACT E+R'!B$62, VLOOKUP(B149,'SAT EBRW to ACT E+R'!A:B,2,FALSE))))</f>
        <v/>
      </c>
      <c r="D149" s="11" t="str">
        <f>IF('SAT Reading'!B149="","", 0.5*C149)</f>
        <v/>
      </c>
      <c r="E149" s="11" t="str">
        <f>IF('SAT Reading'!B149="","",interceptACTRtoPCR5712_5713+slopeACTRtoPCR5712_5713*D149)</f>
        <v/>
      </c>
      <c r="F149" s="11" t="str">
        <f>IF('SAT Reading'!B149="","", IF(E149&lt;100, 100, IF(E149&gt;200, 200, E149)))</f>
        <v/>
      </c>
      <c r="G149" s="11" t="str">
        <f t="shared" si="2"/>
        <v/>
      </c>
      <c r="H149" s="11" t="str">
        <f>IF('SAT Reading'!B149="","", IF(G149&lt;100, 100, IF(G149&gt;300, 300, G149)))</f>
        <v/>
      </c>
      <c r="I149" s="11" t="str">
        <f>IF('SAT Reading'!B149="","",'SAT EBRW to CBEST R'!$A$2+'SAT EBRW to CBEST R'!$B$2*B149)</f>
        <v/>
      </c>
      <c r="J149" s="11" t="str">
        <f>IF('SAT Reading'!B149="","", IF(I149&lt;20, 20, IF(I149&gt;80, 80, I149)))</f>
        <v/>
      </c>
    </row>
    <row r="150" spans="1:10" x14ac:dyDescent="0.25">
      <c r="A150" s="11">
        <v>149</v>
      </c>
      <c r="B150" s="30"/>
      <c r="C150" s="11" t="str">
        <f>IF(ISBLANK('SAT Reading'!B150),"", IF('SAT Reading'!B150&lt;'SAT EBRW to ACT E+R'!$A$2, 'SAT EBRW to ACT E+R'!$B$2, IF('SAT Reading'!B150&gt;'SAT EBRW to ACT E+R'!A$62, 'SAT EBRW to ACT E+R'!B$62, VLOOKUP(B150,'SAT EBRW to ACT E+R'!A:B,2,FALSE))))</f>
        <v/>
      </c>
      <c r="D150" s="11" t="str">
        <f>IF('SAT Reading'!B150="","", 0.5*C150)</f>
        <v/>
      </c>
      <c r="E150" s="11" t="str">
        <f>IF('SAT Reading'!B150="","",interceptACTRtoPCR5712_5713+slopeACTRtoPCR5712_5713*D150)</f>
        <v/>
      </c>
      <c r="F150" s="11" t="str">
        <f>IF('SAT Reading'!B150="","", IF(E150&lt;100, 100, IF(E150&gt;200, 200, E150)))</f>
        <v/>
      </c>
      <c r="G150" s="11" t="str">
        <f t="shared" si="2"/>
        <v/>
      </c>
      <c r="H150" s="11" t="str">
        <f>IF('SAT Reading'!B150="","", IF(G150&lt;100, 100, IF(G150&gt;300, 300, G150)))</f>
        <v/>
      </c>
      <c r="I150" s="11" t="str">
        <f>IF('SAT Reading'!B150="","",'SAT EBRW to CBEST R'!$A$2+'SAT EBRW to CBEST R'!$B$2*B150)</f>
        <v/>
      </c>
      <c r="J150" s="11" t="str">
        <f>IF('SAT Reading'!B150="","", IF(I150&lt;20, 20, IF(I150&gt;80, 80, I150)))</f>
        <v/>
      </c>
    </row>
    <row r="151" spans="1:10" x14ac:dyDescent="0.25">
      <c r="A151" s="11">
        <v>150</v>
      </c>
      <c r="B151" s="30"/>
      <c r="C151" s="11" t="str">
        <f>IF(ISBLANK('SAT Reading'!B151),"", IF('SAT Reading'!B151&lt;'SAT EBRW to ACT E+R'!$A$2, 'SAT EBRW to ACT E+R'!$B$2, IF('SAT Reading'!B151&gt;'SAT EBRW to ACT E+R'!A$62, 'SAT EBRW to ACT E+R'!B$62, VLOOKUP(B151,'SAT EBRW to ACT E+R'!A:B,2,FALSE))))</f>
        <v/>
      </c>
      <c r="D151" s="11" t="str">
        <f>IF('SAT Reading'!B151="","", 0.5*C151)</f>
        <v/>
      </c>
      <c r="E151" s="11" t="str">
        <f>IF('SAT Reading'!B151="","",interceptACTRtoPCR5712_5713+slopeACTRtoPCR5712_5713*D151)</f>
        <v/>
      </c>
      <c r="F151" s="11" t="str">
        <f>IF('SAT Reading'!B151="","", IF(E151&lt;100, 100, IF(E151&gt;200, 200, E151)))</f>
        <v/>
      </c>
      <c r="G151" s="11" t="str">
        <f t="shared" si="2"/>
        <v/>
      </c>
      <c r="H151" s="11" t="str">
        <f>IF('SAT Reading'!B151="","", IF(G151&lt;100, 100, IF(G151&gt;300, 300, G151)))</f>
        <v/>
      </c>
      <c r="I151" s="11" t="str">
        <f>IF('SAT Reading'!B151="","",'SAT EBRW to CBEST R'!$A$2+'SAT EBRW to CBEST R'!$B$2*B151)</f>
        <v/>
      </c>
      <c r="J151" s="11" t="str">
        <f>IF('SAT Reading'!B151="","", IF(I151&lt;20, 20, IF(I151&gt;80, 80, I151)))</f>
        <v/>
      </c>
    </row>
    <row r="152" spans="1:10" x14ac:dyDescent="0.25">
      <c r="A152" s="11">
        <v>151</v>
      </c>
      <c r="B152" s="30"/>
      <c r="C152" s="11" t="str">
        <f>IF(ISBLANK('SAT Reading'!B152),"", IF('SAT Reading'!B152&lt;'SAT EBRW to ACT E+R'!$A$2, 'SAT EBRW to ACT E+R'!$B$2, IF('SAT Reading'!B152&gt;'SAT EBRW to ACT E+R'!A$62, 'SAT EBRW to ACT E+R'!B$62, VLOOKUP(B152,'SAT EBRW to ACT E+R'!A:B,2,FALSE))))</f>
        <v/>
      </c>
      <c r="D152" s="11" t="str">
        <f>IF('SAT Reading'!B152="","", 0.5*C152)</f>
        <v/>
      </c>
      <c r="E152" s="11" t="str">
        <f>IF('SAT Reading'!B152="","",interceptACTRtoPCR5712_5713+slopeACTRtoPCR5712_5713*D152)</f>
        <v/>
      </c>
      <c r="F152" s="11" t="str">
        <f>IF('SAT Reading'!B152="","", IF(E152&lt;100, 100, IF(E152&gt;200, 200, E152)))</f>
        <v/>
      </c>
      <c r="G152" s="11" t="str">
        <f t="shared" si="2"/>
        <v/>
      </c>
      <c r="H152" s="11" t="str">
        <f>IF('SAT Reading'!B152="","", IF(G152&lt;100, 100, IF(G152&gt;300, 300, G152)))</f>
        <v/>
      </c>
      <c r="I152" s="11" t="str">
        <f>IF('SAT Reading'!B152="","",'SAT EBRW to CBEST R'!$A$2+'SAT EBRW to CBEST R'!$B$2*B152)</f>
        <v/>
      </c>
      <c r="J152" s="11" t="str">
        <f>IF('SAT Reading'!B152="","", IF(I152&lt;20, 20, IF(I152&gt;80, 80, I152)))</f>
        <v/>
      </c>
    </row>
    <row r="153" spans="1:10" x14ac:dyDescent="0.25">
      <c r="A153" s="11">
        <v>152</v>
      </c>
      <c r="B153" s="30"/>
      <c r="C153" s="11" t="str">
        <f>IF(ISBLANK('SAT Reading'!B153),"", IF('SAT Reading'!B153&lt;'SAT EBRW to ACT E+R'!$A$2, 'SAT EBRW to ACT E+R'!$B$2, IF('SAT Reading'!B153&gt;'SAT EBRW to ACT E+R'!A$62, 'SAT EBRW to ACT E+R'!B$62, VLOOKUP(B153,'SAT EBRW to ACT E+R'!A:B,2,FALSE))))</f>
        <v/>
      </c>
      <c r="D153" s="11" t="str">
        <f>IF('SAT Reading'!B153="","", 0.5*C153)</f>
        <v/>
      </c>
      <c r="E153" s="11" t="str">
        <f>IF('SAT Reading'!B153="","",interceptACTRtoPCR5712_5713+slopeACTRtoPCR5712_5713*D153)</f>
        <v/>
      </c>
      <c r="F153" s="11" t="str">
        <f>IF('SAT Reading'!B153="","", IF(E153&lt;100, 100, IF(E153&gt;200, 200, E153)))</f>
        <v/>
      </c>
      <c r="G153" s="11" t="str">
        <f t="shared" si="2"/>
        <v/>
      </c>
      <c r="H153" s="11" t="str">
        <f>IF('SAT Reading'!B153="","", IF(G153&lt;100, 100, IF(G153&gt;300, 300, G153)))</f>
        <v/>
      </c>
      <c r="I153" s="11" t="str">
        <f>IF('SAT Reading'!B153="","",'SAT EBRW to CBEST R'!$A$2+'SAT EBRW to CBEST R'!$B$2*B153)</f>
        <v/>
      </c>
      <c r="J153" s="11" t="str">
        <f>IF('SAT Reading'!B153="","", IF(I153&lt;20, 20, IF(I153&gt;80, 80, I153)))</f>
        <v/>
      </c>
    </row>
    <row r="154" spans="1:10" x14ac:dyDescent="0.25">
      <c r="A154" s="11">
        <v>153</v>
      </c>
      <c r="B154" s="30"/>
      <c r="C154" s="11" t="str">
        <f>IF(ISBLANK('SAT Reading'!B154),"", IF('SAT Reading'!B154&lt;'SAT EBRW to ACT E+R'!$A$2, 'SAT EBRW to ACT E+R'!$B$2, IF('SAT Reading'!B154&gt;'SAT EBRW to ACT E+R'!A$62, 'SAT EBRW to ACT E+R'!B$62, VLOOKUP(B154,'SAT EBRW to ACT E+R'!A:B,2,FALSE))))</f>
        <v/>
      </c>
      <c r="D154" s="11" t="str">
        <f>IF('SAT Reading'!B154="","", 0.5*C154)</f>
        <v/>
      </c>
      <c r="E154" s="11" t="str">
        <f>IF('SAT Reading'!B154="","",interceptACTRtoPCR5712_5713+slopeACTRtoPCR5712_5713*D154)</f>
        <v/>
      </c>
      <c r="F154" s="11" t="str">
        <f>IF('SAT Reading'!B154="","", IF(E154&lt;100, 100, IF(E154&gt;200, 200, E154)))</f>
        <v/>
      </c>
      <c r="G154" s="11" t="str">
        <f t="shared" si="2"/>
        <v/>
      </c>
      <c r="H154" s="11" t="str">
        <f>IF('SAT Reading'!B154="","", IF(G154&lt;100, 100, IF(G154&gt;300, 300, G154)))</f>
        <v/>
      </c>
      <c r="I154" s="11" t="str">
        <f>IF('SAT Reading'!B154="","",'SAT EBRW to CBEST R'!$A$2+'SAT EBRW to CBEST R'!$B$2*B154)</f>
        <v/>
      </c>
      <c r="J154" s="11" t="str">
        <f>IF('SAT Reading'!B154="","", IF(I154&lt;20, 20, IF(I154&gt;80, 80, I154)))</f>
        <v/>
      </c>
    </row>
    <row r="155" spans="1:10" x14ac:dyDescent="0.25">
      <c r="A155" s="11">
        <v>154</v>
      </c>
      <c r="B155" s="30"/>
      <c r="C155" s="11" t="str">
        <f>IF(ISBLANK('SAT Reading'!B155),"", IF('SAT Reading'!B155&lt;'SAT EBRW to ACT E+R'!$A$2, 'SAT EBRW to ACT E+R'!$B$2, IF('SAT Reading'!B155&gt;'SAT EBRW to ACT E+R'!A$62, 'SAT EBRW to ACT E+R'!B$62, VLOOKUP(B155,'SAT EBRW to ACT E+R'!A:B,2,FALSE))))</f>
        <v/>
      </c>
      <c r="D155" s="11" t="str">
        <f>IF('SAT Reading'!B155="","", 0.5*C155)</f>
        <v/>
      </c>
      <c r="E155" s="11" t="str">
        <f>IF('SAT Reading'!B155="","",interceptACTRtoPCR5712_5713+slopeACTRtoPCR5712_5713*D155)</f>
        <v/>
      </c>
      <c r="F155" s="11" t="str">
        <f>IF('SAT Reading'!B155="","", IF(E155&lt;100, 100, IF(E155&gt;200, 200, E155)))</f>
        <v/>
      </c>
      <c r="G155" s="11" t="str">
        <f t="shared" si="2"/>
        <v/>
      </c>
      <c r="H155" s="11" t="str">
        <f>IF('SAT Reading'!B155="","", IF(G155&lt;100, 100, IF(G155&gt;300, 300, G155)))</f>
        <v/>
      </c>
      <c r="I155" s="11" t="str">
        <f>IF('SAT Reading'!B155="","",'SAT EBRW to CBEST R'!$A$2+'SAT EBRW to CBEST R'!$B$2*B155)</f>
        <v/>
      </c>
      <c r="J155" s="11" t="str">
        <f>IF('SAT Reading'!B155="","", IF(I155&lt;20, 20, IF(I155&gt;80, 80, I155)))</f>
        <v/>
      </c>
    </row>
    <row r="156" spans="1:10" x14ac:dyDescent="0.25">
      <c r="A156" s="11">
        <v>155</v>
      </c>
      <c r="B156" s="30"/>
      <c r="C156" s="11" t="str">
        <f>IF(ISBLANK('SAT Reading'!B156),"", IF('SAT Reading'!B156&lt;'SAT EBRW to ACT E+R'!$A$2, 'SAT EBRW to ACT E+R'!$B$2, IF('SAT Reading'!B156&gt;'SAT EBRW to ACT E+R'!A$62, 'SAT EBRW to ACT E+R'!B$62, VLOOKUP(B156,'SAT EBRW to ACT E+R'!A:B,2,FALSE))))</f>
        <v/>
      </c>
      <c r="D156" s="11" t="str">
        <f>IF('SAT Reading'!B156="","", 0.5*C156)</f>
        <v/>
      </c>
      <c r="E156" s="11" t="str">
        <f>IF('SAT Reading'!B156="","",interceptACTRtoPCR5712_5713+slopeACTRtoPCR5712_5713*D156)</f>
        <v/>
      </c>
      <c r="F156" s="11" t="str">
        <f>IF('SAT Reading'!B156="","", IF(E156&lt;100, 100, IF(E156&gt;200, 200, E156)))</f>
        <v/>
      </c>
      <c r="G156" s="11" t="str">
        <f t="shared" si="2"/>
        <v/>
      </c>
      <c r="H156" s="11" t="str">
        <f>IF('SAT Reading'!B156="","", IF(G156&lt;100, 100, IF(G156&gt;300, 300, G156)))</f>
        <v/>
      </c>
      <c r="I156" s="11" t="str">
        <f>IF('SAT Reading'!B156="","",'SAT EBRW to CBEST R'!$A$2+'SAT EBRW to CBEST R'!$B$2*B156)</f>
        <v/>
      </c>
      <c r="J156" s="11" t="str">
        <f>IF('SAT Reading'!B156="","", IF(I156&lt;20, 20, IF(I156&gt;80, 80, I156)))</f>
        <v/>
      </c>
    </row>
    <row r="157" spans="1:10" x14ac:dyDescent="0.25">
      <c r="A157" s="11">
        <v>156</v>
      </c>
      <c r="B157" s="30"/>
      <c r="C157" s="11" t="str">
        <f>IF(ISBLANK('SAT Reading'!B157),"", IF('SAT Reading'!B157&lt;'SAT EBRW to ACT E+R'!$A$2, 'SAT EBRW to ACT E+R'!$B$2, IF('SAT Reading'!B157&gt;'SAT EBRW to ACT E+R'!A$62, 'SAT EBRW to ACT E+R'!B$62, VLOOKUP(B157,'SAT EBRW to ACT E+R'!A:B,2,FALSE))))</f>
        <v/>
      </c>
      <c r="D157" s="11" t="str">
        <f>IF('SAT Reading'!B157="","", 0.5*C157)</f>
        <v/>
      </c>
      <c r="E157" s="11" t="str">
        <f>IF('SAT Reading'!B157="","",interceptACTRtoPCR5712_5713+slopeACTRtoPCR5712_5713*D157)</f>
        <v/>
      </c>
      <c r="F157" s="11" t="str">
        <f>IF('SAT Reading'!B157="","", IF(E157&lt;100, 100, IF(E157&gt;200, 200, E157)))</f>
        <v/>
      </c>
      <c r="G157" s="11" t="str">
        <f t="shared" si="2"/>
        <v/>
      </c>
      <c r="H157" s="11" t="str">
        <f>IF('SAT Reading'!B157="","", IF(G157&lt;100, 100, IF(G157&gt;300, 300, G157)))</f>
        <v/>
      </c>
      <c r="I157" s="11" t="str">
        <f>IF('SAT Reading'!B157="","",'SAT EBRW to CBEST R'!$A$2+'SAT EBRW to CBEST R'!$B$2*B157)</f>
        <v/>
      </c>
      <c r="J157" s="11" t="str">
        <f>IF('SAT Reading'!B157="","", IF(I157&lt;20, 20, IF(I157&gt;80, 80, I157)))</f>
        <v/>
      </c>
    </row>
    <row r="158" spans="1:10" x14ac:dyDescent="0.25">
      <c r="A158" s="11">
        <v>157</v>
      </c>
      <c r="B158" s="30"/>
      <c r="C158" s="11" t="str">
        <f>IF(ISBLANK('SAT Reading'!B158),"", IF('SAT Reading'!B158&lt;'SAT EBRW to ACT E+R'!$A$2, 'SAT EBRW to ACT E+R'!$B$2, IF('SAT Reading'!B158&gt;'SAT EBRW to ACT E+R'!A$62, 'SAT EBRW to ACT E+R'!B$62, VLOOKUP(B158,'SAT EBRW to ACT E+R'!A:B,2,FALSE))))</f>
        <v/>
      </c>
      <c r="D158" s="11" t="str">
        <f>IF('SAT Reading'!B158="","", 0.5*C158)</f>
        <v/>
      </c>
      <c r="E158" s="11" t="str">
        <f>IF('SAT Reading'!B158="","",interceptACTRtoPCR5712_5713+slopeACTRtoPCR5712_5713*D158)</f>
        <v/>
      </c>
      <c r="F158" s="11" t="str">
        <f>IF('SAT Reading'!B158="","", IF(E158&lt;100, 100, IF(E158&gt;200, 200, E158)))</f>
        <v/>
      </c>
      <c r="G158" s="11" t="str">
        <f t="shared" si="2"/>
        <v/>
      </c>
      <c r="H158" s="11" t="str">
        <f>IF('SAT Reading'!B158="","", IF(G158&lt;100, 100, IF(G158&gt;300, 300, G158)))</f>
        <v/>
      </c>
      <c r="I158" s="11" t="str">
        <f>IF('SAT Reading'!B158="","",'SAT EBRW to CBEST R'!$A$2+'SAT EBRW to CBEST R'!$B$2*B158)</f>
        <v/>
      </c>
      <c r="J158" s="11" t="str">
        <f>IF('SAT Reading'!B158="","", IF(I158&lt;20, 20, IF(I158&gt;80, 80, I158)))</f>
        <v/>
      </c>
    </row>
    <row r="159" spans="1:10" x14ac:dyDescent="0.25">
      <c r="A159" s="11">
        <v>158</v>
      </c>
      <c r="B159" s="30"/>
      <c r="C159" s="11" t="str">
        <f>IF(ISBLANK('SAT Reading'!B159),"", IF('SAT Reading'!B159&lt;'SAT EBRW to ACT E+R'!$A$2, 'SAT EBRW to ACT E+R'!$B$2, IF('SAT Reading'!B159&gt;'SAT EBRW to ACT E+R'!A$62, 'SAT EBRW to ACT E+R'!B$62, VLOOKUP(B159,'SAT EBRW to ACT E+R'!A:B,2,FALSE))))</f>
        <v/>
      </c>
      <c r="D159" s="11" t="str">
        <f>IF('SAT Reading'!B159="","", 0.5*C159)</f>
        <v/>
      </c>
      <c r="E159" s="11" t="str">
        <f>IF('SAT Reading'!B159="","",interceptACTRtoPCR5712_5713+slopeACTRtoPCR5712_5713*D159)</f>
        <v/>
      </c>
      <c r="F159" s="11" t="str">
        <f>IF('SAT Reading'!B159="","", IF(E159&lt;100, 100, IF(E159&gt;200, 200, E159)))</f>
        <v/>
      </c>
      <c r="G159" s="11" t="str">
        <f t="shared" si="2"/>
        <v/>
      </c>
      <c r="H159" s="11" t="str">
        <f>IF('SAT Reading'!B159="","", IF(G159&lt;100, 100, IF(G159&gt;300, 300, G159)))</f>
        <v/>
      </c>
      <c r="I159" s="11" t="str">
        <f>IF('SAT Reading'!B159="","",'SAT EBRW to CBEST R'!$A$2+'SAT EBRW to CBEST R'!$B$2*B159)</f>
        <v/>
      </c>
      <c r="J159" s="11" t="str">
        <f>IF('SAT Reading'!B159="","", IF(I159&lt;20, 20, IF(I159&gt;80, 80, I159)))</f>
        <v/>
      </c>
    </row>
    <row r="160" spans="1:10" x14ac:dyDescent="0.25">
      <c r="A160" s="11">
        <v>159</v>
      </c>
      <c r="B160" s="30"/>
      <c r="C160" s="11" t="str">
        <f>IF(ISBLANK('SAT Reading'!B160),"", IF('SAT Reading'!B160&lt;'SAT EBRW to ACT E+R'!$A$2, 'SAT EBRW to ACT E+R'!$B$2, IF('SAT Reading'!B160&gt;'SAT EBRW to ACT E+R'!A$62, 'SAT EBRW to ACT E+R'!B$62, VLOOKUP(B160,'SAT EBRW to ACT E+R'!A:B,2,FALSE))))</f>
        <v/>
      </c>
      <c r="D160" s="11" t="str">
        <f>IF('SAT Reading'!B160="","", 0.5*C160)</f>
        <v/>
      </c>
      <c r="E160" s="11" t="str">
        <f>IF('SAT Reading'!B160="","",interceptACTRtoPCR5712_5713+slopeACTRtoPCR5712_5713*D160)</f>
        <v/>
      </c>
      <c r="F160" s="11" t="str">
        <f>IF('SAT Reading'!B160="","", IF(E160&lt;100, 100, IF(E160&gt;200, 200, E160)))</f>
        <v/>
      </c>
      <c r="G160" s="11" t="str">
        <f t="shared" si="2"/>
        <v/>
      </c>
      <c r="H160" s="11" t="str">
        <f>IF('SAT Reading'!B160="","", IF(G160&lt;100, 100, IF(G160&gt;300, 300, G160)))</f>
        <v/>
      </c>
      <c r="I160" s="11" t="str">
        <f>IF('SAT Reading'!B160="","",'SAT EBRW to CBEST R'!$A$2+'SAT EBRW to CBEST R'!$B$2*B160)</f>
        <v/>
      </c>
      <c r="J160" s="11" t="str">
        <f>IF('SAT Reading'!B160="","", IF(I160&lt;20, 20, IF(I160&gt;80, 80, I160)))</f>
        <v/>
      </c>
    </row>
    <row r="161" spans="1:10" x14ac:dyDescent="0.25">
      <c r="A161" s="11">
        <v>160</v>
      </c>
      <c r="B161" s="30"/>
      <c r="C161" s="11" t="str">
        <f>IF(ISBLANK('SAT Reading'!B161),"", IF('SAT Reading'!B161&lt;'SAT EBRW to ACT E+R'!$A$2, 'SAT EBRW to ACT E+R'!$B$2, IF('SAT Reading'!B161&gt;'SAT EBRW to ACT E+R'!A$62, 'SAT EBRW to ACT E+R'!B$62, VLOOKUP(B161,'SAT EBRW to ACT E+R'!A:B,2,FALSE))))</f>
        <v/>
      </c>
      <c r="D161" s="11" t="str">
        <f>IF('SAT Reading'!B161="","", 0.5*C161)</f>
        <v/>
      </c>
      <c r="E161" s="11" t="str">
        <f>IF('SAT Reading'!B161="","",interceptACTRtoPCR5712_5713+slopeACTRtoPCR5712_5713*D161)</f>
        <v/>
      </c>
      <c r="F161" s="11" t="str">
        <f>IF('SAT Reading'!B161="","", IF(E161&lt;100, 100, IF(E161&gt;200, 200, E161)))</f>
        <v/>
      </c>
      <c r="G161" s="11" t="str">
        <f t="shared" si="2"/>
        <v/>
      </c>
      <c r="H161" s="11" t="str">
        <f>IF('SAT Reading'!B161="","", IF(G161&lt;100, 100, IF(G161&gt;300, 300, G161)))</f>
        <v/>
      </c>
      <c r="I161" s="11" t="str">
        <f>IF('SAT Reading'!B161="","",'SAT EBRW to CBEST R'!$A$2+'SAT EBRW to CBEST R'!$B$2*B161)</f>
        <v/>
      </c>
      <c r="J161" s="11" t="str">
        <f>IF('SAT Reading'!B161="","", IF(I161&lt;20, 20, IF(I161&gt;80, 80, I161)))</f>
        <v/>
      </c>
    </row>
    <row r="162" spans="1:10" x14ac:dyDescent="0.25">
      <c r="A162" s="11">
        <v>161</v>
      </c>
      <c r="B162" s="30"/>
      <c r="C162" s="11" t="str">
        <f>IF(ISBLANK('SAT Reading'!B162),"", IF('SAT Reading'!B162&lt;'SAT EBRW to ACT E+R'!$A$2, 'SAT EBRW to ACT E+R'!$B$2, IF('SAT Reading'!B162&gt;'SAT EBRW to ACT E+R'!A$62, 'SAT EBRW to ACT E+R'!B$62, VLOOKUP(B162,'SAT EBRW to ACT E+R'!A:B,2,FALSE))))</f>
        <v/>
      </c>
      <c r="D162" s="11" t="str">
        <f>IF('SAT Reading'!B162="","", 0.5*C162)</f>
        <v/>
      </c>
      <c r="E162" s="11" t="str">
        <f>IF('SAT Reading'!B162="","",interceptACTRtoPCR5712_5713+slopeACTRtoPCR5712_5713*D162)</f>
        <v/>
      </c>
      <c r="F162" s="11" t="str">
        <f>IF('SAT Reading'!B162="","", IF(E162&lt;100, 100, IF(E162&gt;200, 200, E162)))</f>
        <v/>
      </c>
      <c r="G162" s="11" t="str">
        <f t="shared" si="2"/>
        <v/>
      </c>
      <c r="H162" s="11" t="str">
        <f>IF('SAT Reading'!B162="","", IF(G162&lt;100, 100, IF(G162&gt;300, 300, G162)))</f>
        <v/>
      </c>
      <c r="I162" s="11" t="str">
        <f>IF('SAT Reading'!B162="","",'SAT EBRW to CBEST R'!$A$2+'SAT EBRW to CBEST R'!$B$2*B162)</f>
        <v/>
      </c>
      <c r="J162" s="11" t="str">
        <f>IF('SAT Reading'!B162="","", IF(I162&lt;20, 20, IF(I162&gt;80, 80, I162)))</f>
        <v/>
      </c>
    </row>
    <row r="163" spans="1:10" x14ac:dyDescent="0.25">
      <c r="A163" s="11">
        <v>162</v>
      </c>
      <c r="B163" s="30"/>
      <c r="C163" s="11" t="str">
        <f>IF(ISBLANK('SAT Reading'!B163),"", IF('SAT Reading'!B163&lt;'SAT EBRW to ACT E+R'!$A$2, 'SAT EBRW to ACT E+R'!$B$2, IF('SAT Reading'!B163&gt;'SAT EBRW to ACT E+R'!A$62, 'SAT EBRW to ACT E+R'!B$62, VLOOKUP(B163,'SAT EBRW to ACT E+R'!A:B,2,FALSE))))</f>
        <v/>
      </c>
      <c r="D163" s="11" t="str">
        <f>IF('SAT Reading'!B163="","", 0.5*C163)</f>
        <v/>
      </c>
      <c r="E163" s="11" t="str">
        <f>IF('SAT Reading'!B163="","",interceptACTRtoPCR5712_5713+slopeACTRtoPCR5712_5713*D163)</f>
        <v/>
      </c>
      <c r="F163" s="11" t="str">
        <f>IF('SAT Reading'!B163="","", IF(E163&lt;100, 100, IF(E163&gt;200, 200, E163)))</f>
        <v/>
      </c>
      <c r="G163" s="11" t="str">
        <f t="shared" si="2"/>
        <v/>
      </c>
      <c r="H163" s="11" t="str">
        <f>IF('SAT Reading'!B163="","", IF(G163&lt;100, 100, IF(G163&gt;300, 300, G163)))</f>
        <v/>
      </c>
      <c r="I163" s="11" t="str">
        <f>IF('SAT Reading'!B163="","",'SAT EBRW to CBEST R'!$A$2+'SAT EBRW to CBEST R'!$B$2*B163)</f>
        <v/>
      </c>
      <c r="J163" s="11" t="str">
        <f>IF('SAT Reading'!B163="","", IF(I163&lt;20, 20, IF(I163&gt;80, 80, I163)))</f>
        <v/>
      </c>
    </row>
    <row r="164" spans="1:10" x14ac:dyDescent="0.25">
      <c r="A164" s="11">
        <v>163</v>
      </c>
      <c r="B164" s="30"/>
      <c r="C164" s="11" t="str">
        <f>IF(ISBLANK('SAT Reading'!B164),"", IF('SAT Reading'!B164&lt;'SAT EBRW to ACT E+R'!$A$2, 'SAT EBRW to ACT E+R'!$B$2, IF('SAT Reading'!B164&gt;'SAT EBRW to ACT E+R'!A$62, 'SAT EBRW to ACT E+R'!B$62, VLOOKUP(B164,'SAT EBRW to ACT E+R'!A:B,2,FALSE))))</f>
        <v/>
      </c>
      <c r="D164" s="11" t="str">
        <f>IF('SAT Reading'!B164="","", 0.5*C164)</f>
        <v/>
      </c>
      <c r="E164" s="11" t="str">
        <f>IF('SAT Reading'!B164="","",interceptACTRtoPCR5712_5713+slopeACTRtoPCR5712_5713*D164)</f>
        <v/>
      </c>
      <c r="F164" s="11" t="str">
        <f>IF('SAT Reading'!B164="","", IF(E164&lt;100, 100, IF(E164&gt;200, 200, E164)))</f>
        <v/>
      </c>
      <c r="G164" s="11" t="str">
        <f t="shared" si="2"/>
        <v/>
      </c>
      <c r="H164" s="11" t="str">
        <f>IF('SAT Reading'!B164="","", IF(G164&lt;100, 100, IF(G164&gt;300, 300, G164)))</f>
        <v/>
      </c>
      <c r="I164" s="11" t="str">
        <f>IF('SAT Reading'!B164="","",'SAT EBRW to CBEST R'!$A$2+'SAT EBRW to CBEST R'!$B$2*B164)</f>
        <v/>
      </c>
      <c r="J164" s="11" t="str">
        <f>IF('SAT Reading'!B164="","", IF(I164&lt;20, 20, IF(I164&gt;80, 80, I164)))</f>
        <v/>
      </c>
    </row>
    <row r="165" spans="1:10" x14ac:dyDescent="0.25">
      <c r="A165" s="11">
        <v>164</v>
      </c>
      <c r="B165" s="30"/>
      <c r="C165" s="11" t="str">
        <f>IF(ISBLANK('SAT Reading'!B165),"", IF('SAT Reading'!B165&lt;'SAT EBRW to ACT E+R'!$A$2, 'SAT EBRW to ACT E+R'!$B$2, IF('SAT Reading'!B165&gt;'SAT EBRW to ACT E+R'!A$62, 'SAT EBRW to ACT E+R'!B$62, VLOOKUP(B165,'SAT EBRW to ACT E+R'!A:B,2,FALSE))))</f>
        <v/>
      </c>
      <c r="D165" s="11" t="str">
        <f>IF('SAT Reading'!B165="","", 0.5*C165)</f>
        <v/>
      </c>
      <c r="E165" s="11" t="str">
        <f>IF('SAT Reading'!B165="","",interceptACTRtoPCR5712_5713+slopeACTRtoPCR5712_5713*D165)</f>
        <v/>
      </c>
      <c r="F165" s="11" t="str">
        <f>IF('SAT Reading'!B165="","", IF(E165&lt;100, 100, IF(E165&gt;200, 200, E165)))</f>
        <v/>
      </c>
      <c r="G165" s="11" t="str">
        <f t="shared" si="2"/>
        <v/>
      </c>
      <c r="H165" s="11" t="str">
        <f>IF('SAT Reading'!B165="","", IF(G165&lt;100, 100, IF(G165&gt;300, 300, G165)))</f>
        <v/>
      </c>
      <c r="I165" s="11" t="str">
        <f>IF('SAT Reading'!B165="","",'SAT EBRW to CBEST R'!$A$2+'SAT EBRW to CBEST R'!$B$2*B165)</f>
        <v/>
      </c>
      <c r="J165" s="11" t="str">
        <f>IF('SAT Reading'!B165="","", IF(I165&lt;20, 20, IF(I165&gt;80, 80, I165)))</f>
        <v/>
      </c>
    </row>
    <row r="166" spans="1:10" x14ac:dyDescent="0.25">
      <c r="A166" s="11">
        <v>165</v>
      </c>
      <c r="B166" s="30"/>
      <c r="C166" s="11" t="str">
        <f>IF(ISBLANK('SAT Reading'!B166),"", IF('SAT Reading'!B166&lt;'SAT EBRW to ACT E+R'!$A$2, 'SAT EBRW to ACT E+R'!$B$2, IF('SAT Reading'!B166&gt;'SAT EBRW to ACT E+R'!A$62, 'SAT EBRW to ACT E+R'!B$62, VLOOKUP(B166,'SAT EBRW to ACT E+R'!A:B,2,FALSE))))</f>
        <v/>
      </c>
      <c r="D166" s="11" t="str">
        <f>IF('SAT Reading'!B166="","", 0.5*C166)</f>
        <v/>
      </c>
      <c r="E166" s="11" t="str">
        <f>IF('SAT Reading'!B166="","",interceptACTRtoPCR5712_5713+slopeACTRtoPCR5712_5713*D166)</f>
        <v/>
      </c>
      <c r="F166" s="11" t="str">
        <f>IF('SAT Reading'!B166="","", IF(E166&lt;100, 100, IF(E166&gt;200, 200, E166)))</f>
        <v/>
      </c>
      <c r="G166" s="11" t="str">
        <f t="shared" si="2"/>
        <v/>
      </c>
      <c r="H166" s="11" t="str">
        <f>IF('SAT Reading'!B166="","", IF(G166&lt;100, 100, IF(G166&gt;300, 300, G166)))</f>
        <v/>
      </c>
      <c r="I166" s="11" t="str">
        <f>IF('SAT Reading'!B166="","",'SAT EBRW to CBEST R'!$A$2+'SAT EBRW to CBEST R'!$B$2*B166)</f>
        <v/>
      </c>
      <c r="J166" s="11" t="str">
        <f>IF('SAT Reading'!B166="","", IF(I166&lt;20, 20, IF(I166&gt;80, 80, I166)))</f>
        <v/>
      </c>
    </row>
    <row r="167" spans="1:10" x14ac:dyDescent="0.25">
      <c r="A167" s="11">
        <v>166</v>
      </c>
      <c r="B167" s="30"/>
      <c r="C167" s="11" t="str">
        <f>IF(ISBLANK('SAT Reading'!B167),"", IF('SAT Reading'!B167&lt;'SAT EBRW to ACT E+R'!$A$2, 'SAT EBRW to ACT E+R'!$B$2, IF('SAT Reading'!B167&gt;'SAT EBRW to ACT E+R'!A$62, 'SAT EBRW to ACT E+R'!B$62, VLOOKUP(B167,'SAT EBRW to ACT E+R'!A:B,2,FALSE))))</f>
        <v/>
      </c>
      <c r="D167" s="11" t="str">
        <f>IF('SAT Reading'!B167="","", 0.5*C167)</f>
        <v/>
      </c>
      <c r="E167" s="11" t="str">
        <f>IF('SAT Reading'!B167="","",interceptACTRtoPCR5712_5713+slopeACTRtoPCR5712_5713*D167)</f>
        <v/>
      </c>
      <c r="F167" s="11" t="str">
        <f>IF('SAT Reading'!B167="","", IF(E167&lt;100, 100, IF(E167&gt;200, 200, E167)))</f>
        <v/>
      </c>
      <c r="G167" s="11" t="str">
        <f t="shared" si="2"/>
        <v/>
      </c>
      <c r="H167" s="11" t="str">
        <f>IF('SAT Reading'!B167="","", IF(G167&lt;100, 100, IF(G167&gt;300, 300, G167)))</f>
        <v/>
      </c>
      <c r="I167" s="11" t="str">
        <f>IF('SAT Reading'!B167="","",'SAT EBRW to CBEST R'!$A$2+'SAT EBRW to CBEST R'!$B$2*B167)</f>
        <v/>
      </c>
      <c r="J167" s="11" t="str">
        <f>IF('SAT Reading'!B167="","", IF(I167&lt;20, 20, IF(I167&gt;80, 80, I167)))</f>
        <v/>
      </c>
    </row>
    <row r="168" spans="1:10" x14ac:dyDescent="0.25">
      <c r="A168" s="11">
        <v>167</v>
      </c>
      <c r="B168" s="30"/>
      <c r="C168" s="11" t="str">
        <f>IF(ISBLANK('SAT Reading'!B168),"", IF('SAT Reading'!B168&lt;'SAT EBRW to ACT E+R'!$A$2, 'SAT EBRW to ACT E+R'!$B$2, IF('SAT Reading'!B168&gt;'SAT EBRW to ACT E+R'!A$62, 'SAT EBRW to ACT E+R'!B$62, VLOOKUP(B168,'SAT EBRW to ACT E+R'!A:B,2,FALSE))))</f>
        <v/>
      </c>
      <c r="D168" s="11" t="str">
        <f>IF('SAT Reading'!B168="","", 0.5*C168)</f>
        <v/>
      </c>
      <c r="E168" s="11" t="str">
        <f>IF('SAT Reading'!B168="","",interceptACTRtoPCR5712_5713+slopeACTRtoPCR5712_5713*D168)</f>
        <v/>
      </c>
      <c r="F168" s="11" t="str">
        <f>IF('SAT Reading'!B168="","", IF(E168&lt;100, 100, IF(E168&gt;200, 200, E168)))</f>
        <v/>
      </c>
      <c r="G168" s="11" t="str">
        <f t="shared" si="2"/>
        <v/>
      </c>
      <c r="H168" s="11" t="str">
        <f>IF('SAT Reading'!B168="","", IF(G168&lt;100, 100, IF(G168&gt;300, 300, G168)))</f>
        <v/>
      </c>
      <c r="I168" s="11" t="str">
        <f>IF('SAT Reading'!B168="","",'SAT EBRW to CBEST R'!$A$2+'SAT EBRW to CBEST R'!$B$2*B168)</f>
        <v/>
      </c>
      <c r="J168" s="11" t="str">
        <f>IF('SAT Reading'!B168="","", IF(I168&lt;20, 20, IF(I168&gt;80, 80, I168)))</f>
        <v/>
      </c>
    </row>
    <row r="169" spans="1:10" x14ac:dyDescent="0.25">
      <c r="A169" s="11">
        <v>168</v>
      </c>
      <c r="B169" s="30"/>
      <c r="C169" s="11" t="str">
        <f>IF(ISBLANK('SAT Reading'!B169),"", IF('SAT Reading'!B169&lt;'SAT EBRW to ACT E+R'!$A$2, 'SAT EBRW to ACT E+R'!$B$2, IF('SAT Reading'!B169&gt;'SAT EBRW to ACT E+R'!A$62, 'SAT EBRW to ACT E+R'!B$62, VLOOKUP(B169,'SAT EBRW to ACT E+R'!A:B,2,FALSE))))</f>
        <v/>
      </c>
      <c r="D169" s="11" t="str">
        <f>IF('SAT Reading'!B169="","", 0.5*C169)</f>
        <v/>
      </c>
      <c r="E169" s="11" t="str">
        <f>IF('SAT Reading'!B169="","",interceptACTRtoPCR5712_5713+slopeACTRtoPCR5712_5713*D169)</f>
        <v/>
      </c>
      <c r="F169" s="11" t="str">
        <f>IF('SAT Reading'!B169="","", IF(E169&lt;100, 100, IF(E169&gt;200, 200, E169)))</f>
        <v/>
      </c>
      <c r="G169" s="11" t="str">
        <f t="shared" si="2"/>
        <v/>
      </c>
      <c r="H169" s="11" t="str">
        <f>IF('SAT Reading'!B169="","", IF(G169&lt;100, 100, IF(G169&gt;300, 300, G169)))</f>
        <v/>
      </c>
      <c r="I169" s="11" t="str">
        <f>IF('SAT Reading'!B169="","",'SAT EBRW to CBEST R'!$A$2+'SAT EBRW to CBEST R'!$B$2*B169)</f>
        <v/>
      </c>
      <c r="J169" s="11" t="str">
        <f>IF('SAT Reading'!B169="","", IF(I169&lt;20, 20, IF(I169&gt;80, 80, I169)))</f>
        <v/>
      </c>
    </row>
    <row r="170" spans="1:10" x14ac:dyDescent="0.25">
      <c r="A170" s="11">
        <v>169</v>
      </c>
      <c r="B170" s="30"/>
      <c r="C170" s="11" t="str">
        <f>IF(ISBLANK('SAT Reading'!B170),"", IF('SAT Reading'!B170&lt;'SAT EBRW to ACT E+R'!$A$2, 'SAT EBRW to ACT E+R'!$B$2, IF('SAT Reading'!B170&gt;'SAT EBRW to ACT E+R'!A$62, 'SAT EBRW to ACT E+R'!B$62, VLOOKUP(B170,'SAT EBRW to ACT E+R'!A:B,2,FALSE))))</f>
        <v/>
      </c>
      <c r="D170" s="11" t="str">
        <f>IF('SAT Reading'!B170="","", 0.5*C170)</f>
        <v/>
      </c>
      <c r="E170" s="11" t="str">
        <f>IF('SAT Reading'!B170="","",interceptACTRtoPCR5712_5713+slopeACTRtoPCR5712_5713*D170)</f>
        <v/>
      </c>
      <c r="F170" s="11" t="str">
        <f>IF('SAT Reading'!B170="","", IF(E170&lt;100, 100, IF(E170&gt;200, 200, E170)))</f>
        <v/>
      </c>
      <c r="G170" s="11" t="str">
        <f t="shared" si="2"/>
        <v/>
      </c>
      <c r="H170" s="11" t="str">
        <f>IF('SAT Reading'!B170="","", IF(G170&lt;100, 100, IF(G170&gt;300, 300, G170)))</f>
        <v/>
      </c>
      <c r="I170" s="11" t="str">
        <f>IF('SAT Reading'!B170="","",'SAT EBRW to CBEST R'!$A$2+'SAT EBRW to CBEST R'!$B$2*B170)</f>
        <v/>
      </c>
      <c r="J170" s="11" t="str">
        <f>IF('SAT Reading'!B170="","", IF(I170&lt;20, 20, IF(I170&gt;80, 80, I170)))</f>
        <v/>
      </c>
    </row>
    <row r="171" spans="1:10" x14ac:dyDescent="0.25">
      <c r="A171" s="11">
        <v>170</v>
      </c>
      <c r="B171" s="30"/>
      <c r="C171" s="11" t="str">
        <f>IF(ISBLANK('SAT Reading'!B171),"", IF('SAT Reading'!B171&lt;'SAT EBRW to ACT E+R'!$A$2, 'SAT EBRW to ACT E+R'!$B$2, IF('SAT Reading'!B171&gt;'SAT EBRW to ACT E+R'!A$62, 'SAT EBRW to ACT E+R'!B$62, VLOOKUP(B171,'SAT EBRW to ACT E+R'!A:B,2,FALSE))))</f>
        <v/>
      </c>
      <c r="D171" s="11" t="str">
        <f>IF('SAT Reading'!B171="","", 0.5*C171)</f>
        <v/>
      </c>
      <c r="E171" s="11" t="str">
        <f>IF('SAT Reading'!B171="","",interceptACTRtoPCR5712_5713+slopeACTRtoPCR5712_5713*D171)</f>
        <v/>
      </c>
      <c r="F171" s="11" t="str">
        <f>IF('SAT Reading'!B171="","", IF(E171&lt;100, 100, IF(E171&gt;200, 200, E171)))</f>
        <v/>
      </c>
      <c r="G171" s="11" t="str">
        <f t="shared" si="2"/>
        <v/>
      </c>
      <c r="H171" s="11" t="str">
        <f>IF('SAT Reading'!B171="","", IF(G171&lt;100, 100, IF(G171&gt;300, 300, G171)))</f>
        <v/>
      </c>
      <c r="I171" s="11" t="str">
        <f>IF('SAT Reading'!B171="","",'SAT EBRW to CBEST R'!$A$2+'SAT EBRW to CBEST R'!$B$2*B171)</f>
        <v/>
      </c>
      <c r="J171" s="11" t="str">
        <f>IF('SAT Reading'!B171="","", IF(I171&lt;20, 20, IF(I171&gt;80, 80, I171)))</f>
        <v/>
      </c>
    </row>
    <row r="172" spans="1:10" x14ac:dyDescent="0.25">
      <c r="A172" s="11">
        <v>171</v>
      </c>
      <c r="B172" s="30"/>
      <c r="C172" s="11" t="str">
        <f>IF(ISBLANK('SAT Reading'!B172),"", IF('SAT Reading'!B172&lt;'SAT EBRW to ACT E+R'!$A$2, 'SAT EBRW to ACT E+R'!$B$2, IF('SAT Reading'!B172&gt;'SAT EBRW to ACT E+R'!A$62, 'SAT EBRW to ACT E+R'!B$62, VLOOKUP(B172,'SAT EBRW to ACT E+R'!A:B,2,FALSE))))</f>
        <v/>
      </c>
      <c r="D172" s="11" t="str">
        <f>IF('SAT Reading'!B172="","", 0.5*C172)</f>
        <v/>
      </c>
      <c r="E172" s="11" t="str">
        <f>IF('SAT Reading'!B172="","",interceptACTRtoPCR5712_5713+slopeACTRtoPCR5712_5713*D172)</f>
        <v/>
      </c>
      <c r="F172" s="11" t="str">
        <f>IF('SAT Reading'!B172="","", IF(E172&lt;100, 100, IF(E172&gt;200, 200, E172)))</f>
        <v/>
      </c>
      <c r="G172" s="11" t="str">
        <f t="shared" si="2"/>
        <v/>
      </c>
      <c r="H172" s="11" t="str">
        <f>IF('SAT Reading'!B172="","", IF(G172&lt;100, 100, IF(G172&gt;300, 300, G172)))</f>
        <v/>
      </c>
      <c r="I172" s="11" t="str">
        <f>IF('SAT Reading'!B172="","",'SAT EBRW to CBEST R'!$A$2+'SAT EBRW to CBEST R'!$B$2*B172)</f>
        <v/>
      </c>
      <c r="J172" s="11" t="str">
        <f>IF('SAT Reading'!B172="","", IF(I172&lt;20, 20, IF(I172&gt;80, 80, I172)))</f>
        <v/>
      </c>
    </row>
    <row r="173" spans="1:10" x14ac:dyDescent="0.25">
      <c r="A173" s="11">
        <v>172</v>
      </c>
      <c r="B173" s="30"/>
      <c r="C173" s="11" t="str">
        <f>IF(ISBLANK('SAT Reading'!B173),"", IF('SAT Reading'!B173&lt;'SAT EBRW to ACT E+R'!$A$2, 'SAT EBRW to ACT E+R'!$B$2, IF('SAT Reading'!B173&gt;'SAT EBRW to ACT E+R'!A$62, 'SAT EBRW to ACT E+R'!B$62, VLOOKUP(B173,'SAT EBRW to ACT E+R'!A:B,2,FALSE))))</f>
        <v/>
      </c>
      <c r="D173" s="11" t="str">
        <f>IF('SAT Reading'!B173="","", 0.5*C173)</f>
        <v/>
      </c>
      <c r="E173" s="11" t="str">
        <f>IF('SAT Reading'!B173="","",interceptACTRtoPCR5712_5713+slopeACTRtoPCR5712_5713*D173)</f>
        <v/>
      </c>
      <c r="F173" s="11" t="str">
        <f>IF('SAT Reading'!B173="","", IF(E173&lt;100, 100, IF(E173&gt;200, 200, E173)))</f>
        <v/>
      </c>
      <c r="G173" s="11" t="str">
        <f t="shared" si="2"/>
        <v/>
      </c>
      <c r="H173" s="11" t="str">
        <f>IF('SAT Reading'!B173="","", IF(G173&lt;100, 100, IF(G173&gt;300, 300, G173)))</f>
        <v/>
      </c>
      <c r="I173" s="11" t="str">
        <f>IF('SAT Reading'!B173="","",'SAT EBRW to CBEST R'!$A$2+'SAT EBRW to CBEST R'!$B$2*B173)</f>
        <v/>
      </c>
      <c r="J173" s="11" t="str">
        <f>IF('SAT Reading'!B173="","", IF(I173&lt;20, 20, IF(I173&gt;80, 80, I173)))</f>
        <v/>
      </c>
    </row>
    <row r="174" spans="1:10" x14ac:dyDescent="0.25">
      <c r="A174" s="11">
        <v>173</v>
      </c>
      <c r="B174" s="30"/>
      <c r="C174" s="11" t="str">
        <f>IF(ISBLANK('SAT Reading'!B174),"", IF('SAT Reading'!B174&lt;'SAT EBRW to ACT E+R'!$A$2, 'SAT EBRW to ACT E+R'!$B$2, IF('SAT Reading'!B174&gt;'SAT EBRW to ACT E+R'!A$62, 'SAT EBRW to ACT E+R'!B$62, VLOOKUP(B174,'SAT EBRW to ACT E+R'!A:B,2,FALSE))))</f>
        <v/>
      </c>
      <c r="D174" s="11" t="str">
        <f>IF('SAT Reading'!B174="","", 0.5*C174)</f>
        <v/>
      </c>
      <c r="E174" s="11" t="str">
        <f>IF('SAT Reading'!B174="","",interceptACTRtoPCR5712_5713+slopeACTRtoPCR5712_5713*D174)</f>
        <v/>
      </c>
      <c r="F174" s="11" t="str">
        <f>IF('SAT Reading'!B174="","", IF(E174&lt;100, 100, IF(E174&gt;200, 200, E174)))</f>
        <v/>
      </c>
      <c r="G174" s="11" t="str">
        <f t="shared" si="2"/>
        <v/>
      </c>
      <c r="H174" s="11" t="str">
        <f>IF('SAT Reading'!B174="","", IF(G174&lt;100, 100, IF(G174&gt;300, 300, G174)))</f>
        <v/>
      </c>
      <c r="I174" s="11" t="str">
        <f>IF('SAT Reading'!B174="","",'SAT EBRW to CBEST R'!$A$2+'SAT EBRW to CBEST R'!$B$2*B174)</f>
        <v/>
      </c>
      <c r="J174" s="11" t="str">
        <f>IF('SAT Reading'!B174="","", IF(I174&lt;20, 20, IF(I174&gt;80, 80, I174)))</f>
        <v/>
      </c>
    </row>
    <row r="175" spans="1:10" x14ac:dyDescent="0.25">
      <c r="A175" s="11">
        <v>174</v>
      </c>
      <c r="B175" s="30"/>
      <c r="C175" s="11" t="str">
        <f>IF(ISBLANK('SAT Reading'!B175),"", IF('SAT Reading'!B175&lt;'SAT EBRW to ACT E+R'!$A$2, 'SAT EBRW to ACT E+R'!$B$2, IF('SAT Reading'!B175&gt;'SAT EBRW to ACT E+R'!A$62, 'SAT EBRW to ACT E+R'!B$62, VLOOKUP(B175,'SAT EBRW to ACT E+R'!A:B,2,FALSE))))</f>
        <v/>
      </c>
      <c r="D175" s="11" t="str">
        <f>IF('SAT Reading'!B175="","", 0.5*C175)</f>
        <v/>
      </c>
      <c r="E175" s="11" t="str">
        <f>IF('SAT Reading'!B175="","",interceptACTRtoPCR5712_5713+slopeACTRtoPCR5712_5713*D175)</f>
        <v/>
      </c>
      <c r="F175" s="11" t="str">
        <f>IF('SAT Reading'!B175="","", IF(E175&lt;100, 100, IF(E175&gt;200, 200, E175)))</f>
        <v/>
      </c>
      <c r="G175" s="11" t="str">
        <f t="shared" si="2"/>
        <v/>
      </c>
      <c r="H175" s="11" t="str">
        <f>IF('SAT Reading'!B175="","", IF(G175&lt;100, 100, IF(G175&gt;300, 300, G175)))</f>
        <v/>
      </c>
      <c r="I175" s="11" t="str">
        <f>IF('SAT Reading'!B175="","",'SAT EBRW to CBEST R'!$A$2+'SAT EBRW to CBEST R'!$B$2*B175)</f>
        <v/>
      </c>
      <c r="J175" s="11" t="str">
        <f>IF('SAT Reading'!B175="","", IF(I175&lt;20, 20, IF(I175&gt;80, 80, I175)))</f>
        <v/>
      </c>
    </row>
    <row r="176" spans="1:10" x14ac:dyDescent="0.25">
      <c r="A176" s="11">
        <v>175</v>
      </c>
      <c r="B176" s="30"/>
      <c r="C176" s="11" t="str">
        <f>IF(ISBLANK('SAT Reading'!B176),"", IF('SAT Reading'!B176&lt;'SAT EBRW to ACT E+R'!$A$2, 'SAT EBRW to ACT E+R'!$B$2, IF('SAT Reading'!B176&gt;'SAT EBRW to ACT E+R'!A$62, 'SAT EBRW to ACT E+R'!B$62, VLOOKUP(B176,'SAT EBRW to ACT E+R'!A:B,2,FALSE))))</f>
        <v/>
      </c>
      <c r="D176" s="11" t="str">
        <f>IF('SAT Reading'!B176="","", 0.5*C176)</f>
        <v/>
      </c>
      <c r="E176" s="11" t="str">
        <f>IF('SAT Reading'!B176="","",interceptACTRtoPCR5712_5713+slopeACTRtoPCR5712_5713*D176)</f>
        <v/>
      </c>
      <c r="F176" s="11" t="str">
        <f>IF('SAT Reading'!B176="","", IF(E176&lt;100, 100, IF(E176&gt;200, 200, E176)))</f>
        <v/>
      </c>
      <c r="G176" s="11" t="str">
        <f t="shared" si="2"/>
        <v/>
      </c>
      <c r="H176" s="11" t="str">
        <f>IF('SAT Reading'!B176="","", IF(G176&lt;100, 100, IF(G176&gt;300, 300, G176)))</f>
        <v/>
      </c>
      <c r="I176" s="11" t="str">
        <f>IF('SAT Reading'!B176="","",'SAT EBRW to CBEST R'!$A$2+'SAT EBRW to CBEST R'!$B$2*B176)</f>
        <v/>
      </c>
      <c r="J176" s="11" t="str">
        <f>IF('SAT Reading'!B176="","", IF(I176&lt;20, 20, IF(I176&gt;80, 80, I176)))</f>
        <v/>
      </c>
    </row>
    <row r="177" spans="1:10" x14ac:dyDescent="0.25">
      <c r="A177" s="11">
        <v>176</v>
      </c>
      <c r="B177" s="30"/>
      <c r="C177" s="11" t="str">
        <f>IF(ISBLANK('SAT Reading'!B177),"", IF('SAT Reading'!B177&lt;'SAT EBRW to ACT E+R'!$A$2, 'SAT EBRW to ACT E+R'!$B$2, IF('SAT Reading'!B177&gt;'SAT EBRW to ACT E+R'!A$62, 'SAT EBRW to ACT E+R'!B$62, VLOOKUP(B177,'SAT EBRW to ACT E+R'!A:B,2,FALSE))))</f>
        <v/>
      </c>
      <c r="D177" s="11" t="str">
        <f>IF('SAT Reading'!B177="","", 0.5*C177)</f>
        <v/>
      </c>
      <c r="E177" s="11" t="str">
        <f>IF('SAT Reading'!B177="","",interceptACTRtoPCR5712_5713+slopeACTRtoPCR5712_5713*D177)</f>
        <v/>
      </c>
      <c r="F177" s="11" t="str">
        <f>IF('SAT Reading'!B177="","", IF(E177&lt;100, 100, IF(E177&gt;200, 200, E177)))</f>
        <v/>
      </c>
      <c r="G177" s="11" t="str">
        <f t="shared" si="2"/>
        <v/>
      </c>
      <c r="H177" s="11" t="str">
        <f>IF('SAT Reading'!B177="","", IF(G177&lt;100, 100, IF(G177&gt;300, 300, G177)))</f>
        <v/>
      </c>
      <c r="I177" s="11" t="str">
        <f>IF('SAT Reading'!B177="","",'SAT EBRW to CBEST R'!$A$2+'SAT EBRW to CBEST R'!$B$2*B177)</f>
        <v/>
      </c>
      <c r="J177" s="11" t="str">
        <f>IF('SAT Reading'!B177="","", IF(I177&lt;20, 20, IF(I177&gt;80, 80, I177)))</f>
        <v/>
      </c>
    </row>
    <row r="178" spans="1:10" x14ac:dyDescent="0.25">
      <c r="A178" s="11">
        <v>177</v>
      </c>
      <c r="B178" s="30"/>
      <c r="C178" s="11" t="str">
        <f>IF(ISBLANK('SAT Reading'!B178),"", IF('SAT Reading'!B178&lt;'SAT EBRW to ACT E+R'!$A$2, 'SAT EBRW to ACT E+R'!$B$2, IF('SAT Reading'!B178&gt;'SAT EBRW to ACT E+R'!A$62, 'SAT EBRW to ACT E+R'!B$62, VLOOKUP(B178,'SAT EBRW to ACT E+R'!A:B,2,FALSE))))</f>
        <v/>
      </c>
      <c r="D178" s="11" t="str">
        <f>IF('SAT Reading'!B178="","", 0.5*C178)</f>
        <v/>
      </c>
      <c r="E178" s="11" t="str">
        <f>IF('SAT Reading'!B178="","",interceptACTRtoPCR5712_5713+slopeACTRtoPCR5712_5713*D178)</f>
        <v/>
      </c>
      <c r="F178" s="11" t="str">
        <f>IF('SAT Reading'!B178="","", IF(E178&lt;100, 100, IF(E178&gt;200, 200, E178)))</f>
        <v/>
      </c>
      <c r="G178" s="11" t="str">
        <f t="shared" si="2"/>
        <v/>
      </c>
      <c r="H178" s="11" t="str">
        <f>IF('SAT Reading'!B178="","", IF(G178&lt;100, 100, IF(G178&gt;300, 300, G178)))</f>
        <v/>
      </c>
      <c r="I178" s="11" t="str">
        <f>IF('SAT Reading'!B178="","",'SAT EBRW to CBEST R'!$A$2+'SAT EBRW to CBEST R'!$B$2*B178)</f>
        <v/>
      </c>
      <c r="J178" s="11" t="str">
        <f>IF('SAT Reading'!B178="","", IF(I178&lt;20, 20, IF(I178&gt;80, 80, I178)))</f>
        <v/>
      </c>
    </row>
    <row r="179" spans="1:10" x14ac:dyDescent="0.25">
      <c r="A179" s="11">
        <v>178</v>
      </c>
      <c r="B179" s="30"/>
      <c r="C179" s="11" t="str">
        <f>IF(ISBLANK('SAT Reading'!B179),"", IF('SAT Reading'!B179&lt;'SAT EBRW to ACT E+R'!$A$2, 'SAT EBRW to ACT E+R'!$B$2, IF('SAT Reading'!B179&gt;'SAT EBRW to ACT E+R'!A$62, 'SAT EBRW to ACT E+R'!B$62, VLOOKUP(B179,'SAT EBRW to ACT E+R'!A:B,2,FALSE))))</f>
        <v/>
      </c>
      <c r="D179" s="11" t="str">
        <f>IF('SAT Reading'!B179="","", 0.5*C179)</f>
        <v/>
      </c>
      <c r="E179" s="11" t="str">
        <f>IF('SAT Reading'!B179="","",interceptACTRtoPCR5712_5713+slopeACTRtoPCR5712_5713*D179)</f>
        <v/>
      </c>
      <c r="F179" s="11" t="str">
        <f>IF('SAT Reading'!B179="","", IF(E179&lt;100, 100, IF(E179&gt;200, 200, E179)))</f>
        <v/>
      </c>
      <c r="G179" s="11" t="str">
        <f t="shared" si="2"/>
        <v/>
      </c>
      <c r="H179" s="11" t="str">
        <f>IF('SAT Reading'!B179="","", IF(G179&lt;100, 100, IF(G179&gt;300, 300, G179)))</f>
        <v/>
      </c>
      <c r="I179" s="11" t="str">
        <f>IF('SAT Reading'!B179="","",'SAT EBRW to CBEST R'!$A$2+'SAT EBRW to CBEST R'!$B$2*B179)</f>
        <v/>
      </c>
      <c r="J179" s="11" t="str">
        <f>IF('SAT Reading'!B179="","", IF(I179&lt;20, 20, IF(I179&gt;80, 80, I179)))</f>
        <v/>
      </c>
    </row>
    <row r="180" spans="1:10" x14ac:dyDescent="0.25">
      <c r="A180" s="11">
        <v>179</v>
      </c>
      <c r="B180" s="30"/>
      <c r="C180" s="11" t="str">
        <f>IF(ISBLANK('SAT Reading'!B180),"", IF('SAT Reading'!B180&lt;'SAT EBRW to ACT E+R'!$A$2, 'SAT EBRW to ACT E+R'!$B$2, IF('SAT Reading'!B180&gt;'SAT EBRW to ACT E+R'!A$62, 'SAT EBRW to ACT E+R'!B$62, VLOOKUP(B180,'SAT EBRW to ACT E+R'!A:B,2,FALSE))))</f>
        <v/>
      </c>
      <c r="D180" s="11" t="str">
        <f>IF('SAT Reading'!B180="","", 0.5*C180)</f>
        <v/>
      </c>
      <c r="E180" s="11" t="str">
        <f>IF('SAT Reading'!B180="","",interceptACTRtoPCR5712_5713+slopeACTRtoPCR5712_5713*D180)</f>
        <v/>
      </c>
      <c r="F180" s="11" t="str">
        <f>IF('SAT Reading'!B180="","", IF(E180&lt;100, 100, IF(E180&gt;200, 200, E180)))</f>
        <v/>
      </c>
      <c r="G180" s="11" t="str">
        <f t="shared" si="2"/>
        <v/>
      </c>
      <c r="H180" s="11" t="str">
        <f>IF('SAT Reading'!B180="","", IF(G180&lt;100, 100, IF(G180&gt;300, 300, G180)))</f>
        <v/>
      </c>
      <c r="I180" s="11" t="str">
        <f>IF('SAT Reading'!B180="","",'SAT EBRW to CBEST R'!$A$2+'SAT EBRW to CBEST R'!$B$2*B180)</f>
        <v/>
      </c>
      <c r="J180" s="11" t="str">
        <f>IF('SAT Reading'!B180="","", IF(I180&lt;20, 20, IF(I180&gt;80, 80, I180)))</f>
        <v/>
      </c>
    </row>
    <row r="181" spans="1:10" x14ac:dyDescent="0.25">
      <c r="A181" s="11">
        <v>180</v>
      </c>
      <c r="B181" s="30"/>
      <c r="C181" s="11" t="str">
        <f>IF(ISBLANK('SAT Reading'!B181),"", IF('SAT Reading'!B181&lt;'SAT EBRW to ACT E+R'!$A$2, 'SAT EBRW to ACT E+R'!$B$2, IF('SAT Reading'!B181&gt;'SAT EBRW to ACT E+R'!A$62, 'SAT EBRW to ACT E+R'!B$62, VLOOKUP(B181,'SAT EBRW to ACT E+R'!A:B,2,FALSE))))</f>
        <v/>
      </c>
      <c r="D181" s="11" t="str">
        <f>IF('SAT Reading'!B181="","", 0.5*C181)</f>
        <v/>
      </c>
      <c r="E181" s="11" t="str">
        <f>IF('SAT Reading'!B181="","",interceptACTRtoPCR5712_5713+slopeACTRtoPCR5712_5713*D181)</f>
        <v/>
      </c>
      <c r="F181" s="11" t="str">
        <f>IF('SAT Reading'!B181="","", IF(E181&lt;100, 100, IF(E181&gt;200, 200, E181)))</f>
        <v/>
      </c>
      <c r="G181" s="11" t="str">
        <f t="shared" si="2"/>
        <v/>
      </c>
      <c r="H181" s="11" t="str">
        <f>IF('SAT Reading'!B181="","", IF(G181&lt;100, 100, IF(G181&gt;300, 300, G181)))</f>
        <v/>
      </c>
      <c r="I181" s="11" t="str">
        <f>IF('SAT Reading'!B181="","",'SAT EBRW to CBEST R'!$A$2+'SAT EBRW to CBEST R'!$B$2*B181)</f>
        <v/>
      </c>
      <c r="J181" s="11" t="str">
        <f>IF('SAT Reading'!B181="","", IF(I181&lt;20, 20, IF(I181&gt;80, 80, I181)))</f>
        <v/>
      </c>
    </row>
    <row r="182" spans="1:10" x14ac:dyDescent="0.25">
      <c r="A182" s="11">
        <v>181</v>
      </c>
      <c r="B182" s="30"/>
      <c r="C182" s="11" t="str">
        <f>IF(ISBLANK('SAT Reading'!B182),"", IF('SAT Reading'!B182&lt;'SAT EBRW to ACT E+R'!$A$2, 'SAT EBRW to ACT E+R'!$B$2, IF('SAT Reading'!B182&gt;'SAT EBRW to ACT E+R'!A$62, 'SAT EBRW to ACT E+R'!B$62, VLOOKUP(B182,'SAT EBRW to ACT E+R'!A:B,2,FALSE))))</f>
        <v/>
      </c>
      <c r="D182" s="11" t="str">
        <f>IF('SAT Reading'!B182="","", 0.5*C182)</f>
        <v/>
      </c>
      <c r="E182" s="11" t="str">
        <f>IF('SAT Reading'!B182="","",interceptACTRtoPCR5712_5713+slopeACTRtoPCR5712_5713*D182)</f>
        <v/>
      </c>
      <c r="F182" s="11" t="str">
        <f>IF('SAT Reading'!B182="","", IF(E182&lt;100, 100, IF(E182&gt;200, 200, E182)))</f>
        <v/>
      </c>
      <c r="G182" s="11" t="str">
        <f t="shared" si="2"/>
        <v/>
      </c>
      <c r="H182" s="11" t="str">
        <f>IF('SAT Reading'!B182="","", IF(G182&lt;100, 100, IF(G182&gt;300, 300, G182)))</f>
        <v/>
      </c>
      <c r="I182" s="11" t="str">
        <f>IF('SAT Reading'!B182="","",'SAT EBRW to CBEST R'!$A$2+'SAT EBRW to CBEST R'!$B$2*B182)</f>
        <v/>
      </c>
      <c r="J182" s="11" t="str">
        <f>IF('SAT Reading'!B182="","", IF(I182&lt;20, 20, IF(I182&gt;80, 80, I182)))</f>
        <v/>
      </c>
    </row>
    <row r="183" spans="1:10" x14ac:dyDescent="0.25">
      <c r="A183" s="11">
        <v>182</v>
      </c>
      <c r="B183" s="30"/>
      <c r="C183" s="11" t="str">
        <f>IF(ISBLANK('SAT Reading'!B183),"", IF('SAT Reading'!B183&lt;'SAT EBRW to ACT E+R'!$A$2, 'SAT EBRW to ACT E+R'!$B$2, IF('SAT Reading'!B183&gt;'SAT EBRW to ACT E+R'!A$62, 'SAT EBRW to ACT E+R'!B$62, VLOOKUP(B183,'SAT EBRW to ACT E+R'!A:B,2,FALSE))))</f>
        <v/>
      </c>
      <c r="D183" s="11" t="str">
        <f>IF('SAT Reading'!B183="","", 0.5*C183)</f>
        <v/>
      </c>
      <c r="E183" s="11" t="str">
        <f>IF('SAT Reading'!B183="","",interceptACTRtoPCR5712_5713+slopeACTRtoPCR5712_5713*D183)</f>
        <v/>
      </c>
      <c r="F183" s="11" t="str">
        <f>IF('SAT Reading'!B183="","", IF(E183&lt;100, 100, IF(E183&gt;200, 200, E183)))</f>
        <v/>
      </c>
      <c r="G183" s="11" t="str">
        <f t="shared" si="2"/>
        <v/>
      </c>
      <c r="H183" s="11" t="str">
        <f>IF('SAT Reading'!B183="","", IF(G183&lt;100, 100, IF(G183&gt;300, 300, G183)))</f>
        <v/>
      </c>
      <c r="I183" s="11" t="str">
        <f>IF('SAT Reading'!B183="","",'SAT EBRW to CBEST R'!$A$2+'SAT EBRW to CBEST R'!$B$2*B183)</f>
        <v/>
      </c>
      <c r="J183" s="11" t="str">
        <f>IF('SAT Reading'!B183="","", IF(I183&lt;20, 20, IF(I183&gt;80, 80, I183)))</f>
        <v/>
      </c>
    </row>
    <row r="184" spans="1:10" x14ac:dyDescent="0.25">
      <c r="A184" s="11">
        <v>183</v>
      </c>
      <c r="B184" s="30"/>
      <c r="C184" s="11" t="str">
        <f>IF(ISBLANK('SAT Reading'!B184),"", IF('SAT Reading'!B184&lt;'SAT EBRW to ACT E+R'!$A$2, 'SAT EBRW to ACT E+R'!$B$2, IF('SAT Reading'!B184&gt;'SAT EBRW to ACT E+R'!A$62, 'SAT EBRW to ACT E+R'!B$62, VLOOKUP(B184,'SAT EBRW to ACT E+R'!A:B,2,FALSE))))</f>
        <v/>
      </c>
      <c r="D184" s="11" t="str">
        <f>IF('SAT Reading'!B184="","", 0.5*C184)</f>
        <v/>
      </c>
      <c r="E184" s="11" t="str">
        <f>IF('SAT Reading'!B184="","",interceptACTRtoPCR5712_5713+slopeACTRtoPCR5712_5713*D184)</f>
        <v/>
      </c>
      <c r="F184" s="11" t="str">
        <f>IF('SAT Reading'!B184="","", IF(E184&lt;100, 100, IF(E184&gt;200, 200, E184)))</f>
        <v/>
      </c>
      <c r="G184" s="11" t="str">
        <f t="shared" si="2"/>
        <v/>
      </c>
      <c r="H184" s="11" t="str">
        <f>IF('SAT Reading'!B184="","", IF(G184&lt;100, 100, IF(G184&gt;300, 300, G184)))</f>
        <v/>
      </c>
      <c r="I184" s="11" t="str">
        <f>IF('SAT Reading'!B184="","",'SAT EBRW to CBEST R'!$A$2+'SAT EBRW to CBEST R'!$B$2*B184)</f>
        <v/>
      </c>
      <c r="J184" s="11" t="str">
        <f>IF('SAT Reading'!B184="","", IF(I184&lt;20, 20, IF(I184&gt;80, 80, I184)))</f>
        <v/>
      </c>
    </row>
    <row r="185" spans="1:10" x14ac:dyDescent="0.25">
      <c r="A185" s="11">
        <v>184</v>
      </c>
      <c r="B185" s="30"/>
      <c r="C185" s="11" t="str">
        <f>IF(ISBLANK('SAT Reading'!B185),"", IF('SAT Reading'!B185&lt;'SAT EBRW to ACT E+R'!$A$2, 'SAT EBRW to ACT E+R'!$B$2, IF('SAT Reading'!B185&gt;'SAT EBRW to ACT E+R'!A$62, 'SAT EBRW to ACT E+R'!B$62, VLOOKUP(B185,'SAT EBRW to ACT E+R'!A:B,2,FALSE))))</f>
        <v/>
      </c>
      <c r="D185" s="11" t="str">
        <f>IF('SAT Reading'!B185="","", 0.5*C185)</f>
        <v/>
      </c>
      <c r="E185" s="11" t="str">
        <f>IF('SAT Reading'!B185="","",interceptACTRtoPCR5712_5713+slopeACTRtoPCR5712_5713*D185)</f>
        <v/>
      </c>
      <c r="F185" s="11" t="str">
        <f>IF('SAT Reading'!B185="","", IF(E185&lt;100, 100, IF(E185&gt;200, 200, E185)))</f>
        <v/>
      </c>
      <c r="G185" s="11" t="str">
        <f t="shared" si="2"/>
        <v/>
      </c>
      <c r="H185" s="11" t="str">
        <f>IF('SAT Reading'!B185="","", IF(G185&lt;100, 100, IF(G185&gt;300, 300, G185)))</f>
        <v/>
      </c>
      <c r="I185" s="11" t="str">
        <f>IF('SAT Reading'!B185="","",'SAT EBRW to CBEST R'!$A$2+'SAT EBRW to CBEST R'!$B$2*B185)</f>
        <v/>
      </c>
      <c r="J185" s="11" t="str">
        <f>IF('SAT Reading'!B185="","", IF(I185&lt;20, 20, IF(I185&gt;80, 80, I185)))</f>
        <v/>
      </c>
    </row>
    <row r="186" spans="1:10" x14ac:dyDescent="0.25">
      <c r="A186" s="11">
        <v>185</v>
      </c>
      <c r="B186" s="30"/>
      <c r="C186" s="11" t="str">
        <f>IF(ISBLANK('SAT Reading'!B186),"", IF('SAT Reading'!B186&lt;'SAT EBRW to ACT E+R'!$A$2, 'SAT EBRW to ACT E+R'!$B$2, IF('SAT Reading'!B186&gt;'SAT EBRW to ACT E+R'!A$62, 'SAT EBRW to ACT E+R'!B$62, VLOOKUP(B186,'SAT EBRW to ACT E+R'!A:B,2,FALSE))))</f>
        <v/>
      </c>
      <c r="D186" s="11" t="str">
        <f>IF('SAT Reading'!B186="","", 0.5*C186)</f>
        <v/>
      </c>
      <c r="E186" s="11" t="str">
        <f>IF('SAT Reading'!B186="","",interceptACTRtoPCR5712_5713+slopeACTRtoPCR5712_5713*D186)</f>
        <v/>
      </c>
      <c r="F186" s="11" t="str">
        <f>IF('SAT Reading'!B186="","", IF(E186&lt;100, 100, IF(E186&gt;200, 200, E186)))</f>
        <v/>
      </c>
      <c r="G186" s="11" t="str">
        <f t="shared" si="2"/>
        <v/>
      </c>
      <c r="H186" s="11" t="str">
        <f>IF('SAT Reading'!B186="","", IF(G186&lt;100, 100, IF(G186&gt;300, 300, G186)))</f>
        <v/>
      </c>
      <c r="I186" s="11" t="str">
        <f>IF('SAT Reading'!B186="","",'SAT EBRW to CBEST R'!$A$2+'SAT EBRW to CBEST R'!$B$2*B186)</f>
        <v/>
      </c>
      <c r="J186" s="11" t="str">
        <f>IF('SAT Reading'!B186="","", IF(I186&lt;20, 20, IF(I186&gt;80, 80, I186)))</f>
        <v/>
      </c>
    </row>
    <row r="187" spans="1:10" x14ac:dyDescent="0.25">
      <c r="A187" s="11">
        <v>186</v>
      </c>
      <c r="B187" s="30"/>
      <c r="C187" s="11" t="str">
        <f>IF(ISBLANK('SAT Reading'!B187),"", IF('SAT Reading'!B187&lt;'SAT EBRW to ACT E+R'!$A$2, 'SAT EBRW to ACT E+R'!$B$2, IF('SAT Reading'!B187&gt;'SAT EBRW to ACT E+R'!A$62, 'SAT EBRW to ACT E+R'!B$62, VLOOKUP(B187,'SAT EBRW to ACT E+R'!A:B,2,FALSE))))</f>
        <v/>
      </c>
      <c r="D187" s="11" t="str">
        <f>IF('SAT Reading'!B187="","", 0.5*C187)</f>
        <v/>
      </c>
      <c r="E187" s="11" t="str">
        <f>IF('SAT Reading'!B187="","",interceptACTRtoPCR5712_5713+slopeACTRtoPCR5712_5713*D187)</f>
        <v/>
      </c>
      <c r="F187" s="11" t="str">
        <f>IF('SAT Reading'!B187="","", IF(E187&lt;100, 100, IF(E187&gt;200, 200, E187)))</f>
        <v/>
      </c>
      <c r="G187" s="11" t="str">
        <f t="shared" si="2"/>
        <v/>
      </c>
      <c r="H187" s="11" t="str">
        <f>IF('SAT Reading'!B187="","", IF(G187&lt;100, 100, IF(G187&gt;300, 300, G187)))</f>
        <v/>
      </c>
      <c r="I187" s="11" t="str">
        <f>IF('SAT Reading'!B187="","",'SAT EBRW to CBEST R'!$A$2+'SAT EBRW to CBEST R'!$B$2*B187)</f>
        <v/>
      </c>
      <c r="J187" s="11" t="str">
        <f>IF('SAT Reading'!B187="","", IF(I187&lt;20, 20, IF(I187&gt;80, 80, I187)))</f>
        <v/>
      </c>
    </row>
    <row r="188" spans="1:10" x14ac:dyDescent="0.25">
      <c r="A188" s="11">
        <v>187</v>
      </c>
      <c r="B188" s="30"/>
      <c r="C188" s="11" t="str">
        <f>IF(ISBLANK('SAT Reading'!B188),"", IF('SAT Reading'!B188&lt;'SAT EBRW to ACT E+R'!$A$2, 'SAT EBRW to ACT E+R'!$B$2, IF('SAT Reading'!B188&gt;'SAT EBRW to ACT E+R'!A$62, 'SAT EBRW to ACT E+R'!B$62, VLOOKUP(B188,'SAT EBRW to ACT E+R'!A:B,2,FALSE))))</f>
        <v/>
      </c>
      <c r="D188" s="11" t="str">
        <f>IF('SAT Reading'!B188="","", 0.5*C188)</f>
        <v/>
      </c>
      <c r="E188" s="11" t="str">
        <f>IF('SAT Reading'!B188="","",interceptACTRtoPCR5712_5713+slopeACTRtoPCR5712_5713*D188)</f>
        <v/>
      </c>
      <c r="F188" s="11" t="str">
        <f>IF('SAT Reading'!B188="","", IF(E188&lt;100, 100, IF(E188&gt;200, 200, E188)))</f>
        <v/>
      </c>
      <c r="G188" s="11" t="str">
        <f t="shared" si="2"/>
        <v/>
      </c>
      <c r="H188" s="11" t="str">
        <f>IF('SAT Reading'!B188="","", IF(G188&lt;100, 100, IF(G188&gt;300, 300, G188)))</f>
        <v/>
      </c>
      <c r="I188" s="11" t="str">
        <f>IF('SAT Reading'!B188="","",'SAT EBRW to CBEST R'!$A$2+'SAT EBRW to CBEST R'!$B$2*B188)</f>
        <v/>
      </c>
      <c r="J188" s="11" t="str">
        <f>IF('SAT Reading'!B188="","", IF(I188&lt;20, 20, IF(I188&gt;80, 80, I188)))</f>
        <v/>
      </c>
    </row>
    <row r="189" spans="1:10" x14ac:dyDescent="0.25">
      <c r="A189" s="11">
        <v>188</v>
      </c>
      <c r="B189" s="30"/>
      <c r="C189" s="11" t="str">
        <f>IF(ISBLANK('SAT Reading'!B189),"", IF('SAT Reading'!B189&lt;'SAT EBRW to ACT E+R'!$A$2, 'SAT EBRW to ACT E+R'!$B$2, IF('SAT Reading'!B189&gt;'SAT EBRW to ACT E+R'!A$62, 'SAT EBRW to ACT E+R'!B$62, VLOOKUP(B189,'SAT EBRW to ACT E+R'!A:B,2,FALSE))))</f>
        <v/>
      </c>
      <c r="D189" s="11" t="str">
        <f>IF('SAT Reading'!B189="","", 0.5*C189)</f>
        <v/>
      </c>
      <c r="E189" s="11" t="str">
        <f>IF('SAT Reading'!B189="","",interceptACTRtoPCR5712_5713+slopeACTRtoPCR5712_5713*D189)</f>
        <v/>
      </c>
      <c r="F189" s="11" t="str">
        <f>IF('SAT Reading'!B189="","", IF(E189&lt;100, 100, IF(E189&gt;200, 200, E189)))</f>
        <v/>
      </c>
      <c r="G189" s="11" t="str">
        <f t="shared" si="2"/>
        <v/>
      </c>
      <c r="H189" s="11" t="str">
        <f>IF('SAT Reading'!B189="","", IF(G189&lt;100, 100, IF(G189&gt;300, 300, G189)))</f>
        <v/>
      </c>
      <c r="I189" s="11" t="str">
        <f>IF('SAT Reading'!B189="","",'SAT EBRW to CBEST R'!$A$2+'SAT EBRW to CBEST R'!$B$2*B189)</f>
        <v/>
      </c>
      <c r="J189" s="11" t="str">
        <f>IF('SAT Reading'!B189="","", IF(I189&lt;20, 20, IF(I189&gt;80, 80, I189)))</f>
        <v/>
      </c>
    </row>
    <row r="190" spans="1:10" x14ac:dyDescent="0.25">
      <c r="A190" s="11">
        <v>189</v>
      </c>
      <c r="B190" s="30"/>
      <c r="C190" s="11" t="str">
        <f>IF(ISBLANK('SAT Reading'!B190),"", IF('SAT Reading'!B190&lt;'SAT EBRW to ACT E+R'!$A$2, 'SAT EBRW to ACT E+R'!$B$2, IF('SAT Reading'!B190&gt;'SAT EBRW to ACT E+R'!A$62, 'SAT EBRW to ACT E+R'!B$62, VLOOKUP(B190,'SAT EBRW to ACT E+R'!A:B,2,FALSE))))</f>
        <v/>
      </c>
      <c r="D190" s="11" t="str">
        <f>IF('SAT Reading'!B190="","", 0.5*C190)</f>
        <v/>
      </c>
      <c r="E190" s="11" t="str">
        <f>IF('SAT Reading'!B190="","",interceptACTRtoPCR5712_5713+slopeACTRtoPCR5712_5713*D190)</f>
        <v/>
      </c>
      <c r="F190" s="11" t="str">
        <f>IF('SAT Reading'!B190="","", IF(E190&lt;100, 100, IF(E190&gt;200, 200, E190)))</f>
        <v/>
      </c>
      <c r="G190" s="11" t="str">
        <f t="shared" si="2"/>
        <v/>
      </c>
      <c r="H190" s="11" t="str">
        <f>IF('SAT Reading'!B190="","", IF(G190&lt;100, 100, IF(G190&gt;300, 300, G190)))</f>
        <v/>
      </c>
      <c r="I190" s="11" t="str">
        <f>IF('SAT Reading'!B190="","",'SAT EBRW to CBEST R'!$A$2+'SAT EBRW to CBEST R'!$B$2*B190)</f>
        <v/>
      </c>
      <c r="J190" s="11" t="str">
        <f>IF('SAT Reading'!B190="","", IF(I190&lt;20, 20, IF(I190&gt;80, 80, I190)))</f>
        <v/>
      </c>
    </row>
    <row r="191" spans="1:10" x14ac:dyDescent="0.25">
      <c r="A191" s="11">
        <v>190</v>
      </c>
      <c r="B191" s="30"/>
      <c r="C191" s="11" t="str">
        <f>IF(ISBLANK('SAT Reading'!B191),"", IF('SAT Reading'!B191&lt;'SAT EBRW to ACT E+R'!$A$2, 'SAT EBRW to ACT E+R'!$B$2, IF('SAT Reading'!B191&gt;'SAT EBRW to ACT E+R'!A$62, 'SAT EBRW to ACT E+R'!B$62, VLOOKUP(B191,'SAT EBRW to ACT E+R'!A:B,2,FALSE))))</f>
        <v/>
      </c>
      <c r="D191" s="11" t="str">
        <f>IF('SAT Reading'!B191="","", 0.5*C191)</f>
        <v/>
      </c>
      <c r="E191" s="11" t="str">
        <f>IF('SAT Reading'!B191="","",interceptACTRtoPCR5712_5713+slopeACTRtoPCR5712_5713*D191)</f>
        <v/>
      </c>
      <c r="F191" s="11" t="str">
        <f>IF('SAT Reading'!B191="","", IF(E191&lt;100, 100, IF(E191&gt;200, 200, E191)))</f>
        <v/>
      </c>
      <c r="G191" s="11" t="str">
        <f t="shared" si="2"/>
        <v/>
      </c>
      <c r="H191" s="11" t="str">
        <f>IF('SAT Reading'!B191="","", IF(G191&lt;100, 100, IF(G191&gt;300, 300, G191)))</f>
        <v/>
      </c>
      <c r="I191" s="11" t="str">
        <f>IF('SAT Reading'!B191="","",'SAT EBRW to CBEST R'!$A$2+'SAT EBRW to CBEST R'!$B$2*B191)</f>
        <v/>
      </c>
      <c r="J191" s="11" t="str">
        <f>IF('SAT Reading'!B191="","", IF(I191&lt;20, 20, IF(I191&gt;80, 80, I191)))</f>
        <v/>
      </c>
    </row>
    <row r="192" spans="1:10" x14ac:dyDescent="0.25">
      <c r="A192" s="11">
        <v>191</v>
      </c>
      <c r="B192" s="30"/>
      <c r="C192" s="11" t="str">
        <f>IF(ISBLANK('SAT Reading'!B192),"", IF('SAT Reading'!B192&lt;'SAT EBRW to ACT E+R'!$A$2, 'SAT EBRW to ACT E+R'!$B$2, IF('SAT Reading'!B192&gt;'SAT EBRW to ACT E+R'!A$62, 'SAT EBRW to ACT E+R'!B$62, VLOOKUP(B192,'SAT EBRW to ACT E+R'!A:B,2,FALSE))))</f>
        <v/>
      </c>
      <c r="D192" s="11" t="str">
        <f>IF('SAT Reading'!B192="","", 0.5*C192)</f>
        <v/>
      </c>
      <c r="E192" s="11" t="str">
        <f>IF('SAT Reading'!B192="","",interceptACTRtoPCR5712_5713+slopeACTRtoPCR5712_5713*D192)</f>
        <v/>
      </c>
      <c r="F192" s="11" t="str">
        <f>IF('SAT Reading'!B192="","", IF(E192&lt;100, 100, IF(E192&gt;200, 200, E192)))</f>
        <v/>
      </c>
      <c r="G192" s="11" t="str">
        <f t="shared" si="2"/>
        <v/>
      </c>
      <c r="H192" s="11" t="str">
        <f>IF('SAT Reading'!B192="","", IF(G192&lt;100, 100, IF(G192&gt;300, 300, G192)))</f>
        <v/>
      </c>
      <c r="I192" s="11" t="str">
        <f>IF('SAT Reading'!B192="","",'SAT EBRW to CBEST R'!$A$2+'SAT EBRW to CBEST R'!$B$2*B192)</f>
        <v/>
      </c>
      <c r="J192" s="11" t="str">
        <f>IF('SAT Reading'!B192="","", IF(I192&lt;20, 20, IF(I192&gt;80, 80, I192)))</f>
        <v/>
      </c>
    </row>
    <row r="193" spans="1:10" x14ac:dyDescent="0.25">
      <c r="A193" s="11">
        <v>192</v>
      </c>
      <c r="B193" s="30"/>
      <c r="C193" s="11" t="str">
        <f>IF(ISBLANK('SAT Reading'!B193),"", IF('SAT Reading'!B193&lt;'SAT EBRW to ACT E+R'!$A$2, 'SAT EBRW to ACT E+R'!$B$2, IF('SAT Reading'!B193&gt;'SAT EBRW to ACT E+R'!A$62, 'SAT EBRW to ACT E+R'!B$62, VLOOKUP(B193,'SAT EBRW to ACT E+R'!A:B,2,FALSE))))</f>
        <v/>
      </c>
      <c r="D193" s="11" t="str">
        <f>IF('SAT Reading'!B193="","", 0.5*C193)</f>
        <v/>
      </c>
      <c r="E193" s="11" t="str">
        <f>IF('SAT Reading'!B193="","",interceptACTRtoPCR5712_5713+slopeACTRtoPCR5712_5713*D193)</f>
        <v/>
      </c>
      <c r="F193" s="11" t="str">
        <f>IF('SAT Reading'!B193="","", IF(E193&lt;100, 100, IF(E193&gt;200, 200, E193)))</f>
        <v/>
      </c>
      <c r="G193" s="11" t="str">
        <f t="shared" si="2"/>
        <v/>
      </c>
      <c r="H193" s="11" t="str">
        <f>IF('SAT Reading'!B193="","", IF(G193&lt;100, 100, IF(G193&gt;300, 300, G193)))</f>
        <v/>
      </c>
      <c r="I193" s="11" t="str">
        <f>IF('SAT Reading'!B193="","",'SAT EBRW to CBEST R'!$A$2+'SAT EBRW to CBEST R'!$B$2*B193)</f>
        <v/>
      </c>
      <c r="J193" s="11" t="str">
        <f>IF('SAT Reading'!B193="","", IF(I193&lt;20, 20, IF(I193&gt;80, 80, I193)))</f>
        <v/>
      </c>
    </row>
    <row r="194" spans="1:10" x14ac:dyDescent="0.25">
      <c r="A194" s="11">
        <v>193</v>
      </c>
      <c r="B194" s="30"/>
      <c r="C194" s="11" t="str">
        <f>IF(ISBLANK('SAT Reading'!B194),"", IF('SAT Reading'!B194&lt;'SAT EBRW to ACT E+R'!$A$2, 'SAT EBRW to ACT E+R'!$B$2, IF('SAT Reading'!B194&gt;'SAT EBRW to ACT E+R'!A$62, 'SAT EBRW to ACT E+R'!B$62, VLOOKUP(B194,'SAT EBRW to ACT E+R'!A:B,2,FALSE))))</f>
        <v/>
      </c>
      <c r="D194" s="11" t="str">
        <f>IF('SAT Reading'!B194="","", 0.5*C194)</f>
        <v/>
      </c>
      <c r="E194" s="11" t="str">
        <f>IF('SAT Reading'!B194="","",interceptACTRtoPCR5712_5713+slopeACTRtoPCR5712_5713*D194)</f>
        <v/>
      </c>
      <c r="F194" s="11" t="str">
        <f>IF('SAT Reading'!B194="","", IF(E194&lt;100, 100, IF(E194&gt;200, 200, E194)))</f>
        <v/>
      </c>
      <c r="G194" s="11" t="str">
        <f t="shared" ref="G194:G257" si="3">IF(B194="","",IF(D194&gt;=19, upperinterceptACTRtoPAAR200_210+D194*upperslopeACTRtoPAAR200_210, lowerinterceptACTRtoPAAR200_210+D194*lowerslopeACTRtoPAAR200_210))</f>
        <v/>
      </c>
      <c r="H194" s="11" t="str">
        <f>IF('SAT Reading'!B194="","", IF(G194&lt;100, 100, IF(G194&gt;300, 300, G194)))</f>
        <v/>
      </c>
      <c r="I194" s="11" t="str">
        <f>IF('SAT Reading'!B194="","",'SAT EBRW to CBEST R'!$A$2+'SAT EBRW to CBEST R'!$B$2*B194)</f>
        <v/>
      </c>
      <c r="J194" s="11" t="str">
        <f>IF('SAT Reading'!B194="","", IF(I194&lt;20, 20, IF(I194&gt;80, 80, I194)))</f>
        <v/>
      </c>
    </row>
    <row r="195" spans="1:10" x14ac:dyDescent="0.25">
      <c r="A195" s="11">
        <v>194</v>
      </c>
      <c r="B195" s="30"/>
      <c r="C195" s="11" t="str">
        <f>IF(ISBLANK('SAT Reading'!B195),"", IF('SAT Reading'!B195&lt;'SAT EBRW to ACT E+R'!$A$2, 'SAT EBRW to ACT E+R'!$B$2, IF('SAT Reading'!B195&gt;'SAT EBRW to ACT E+R'!A$62, 'SAT EBRW to ACT E+R'!B$62, VLOOKUP(B195,'SAT EBRW to ACT E+R'!A:B,2,FALSE))))</f>
        <v/>
      </c>
      <c r="D195" s="11" t="str">
        <f>IF('SAT Reading'!B195="","", 0.5*C195)</f>
        <v/>
      </c>
      <c r="E195" s="11" t="str">
        <f>IF('SAT Reading'!B195="","",interceptACTRtoPCR5712_5713+slopeACTRtoPCR5712_5713*D195)</f>
        <v/>
      </c>
      <c r="F195" s="11" t="str">
        <f>IF('SAT Reading'!B195="","", IF(E195&lt;100, 100, IF(E195&gt;200, 200, E195)))</f>
        <v/>
      </c>
      <c r="G195" s="11" t="str">
        <f t="shared" si="3"/>
        <v/>
      </c>
      <c r="H195" s="11" t="str">
        <f>IF('SAT Reading'!B195="","", IF(G195&lt;100, 100, IF(G195&gt;300, 300, G195)))</f>
        <v/>
      </c>
      <c r="I195" s="11" t="str">
        <f>IF('SAT Reading'!B195="","",'SAT EBRW to CBEST R'!$A$2+'SAT EBRW to CBEST R'!$B$2*B195)</f>
        <v/>
      </c>
      <c r="J195" s="11" t="str">
        <f>IF('SAT Reading'!B195="","", IF(I195&lt;20, 20, IF(I195&gt;80, 80, I195)))</f>
        <v/>
      </c>
    </row>
    <row r="196" spans="1:10" x14ac:dyDescent="0.25">
      <c r="A196" s="11">
        <v>195</v>
      </c>
      <c r="B196" s="30"/>
      <c r="C196" s="11" t="str">
        <f>IF(ISBLANK('SAT Reading'!B196),"", IF('SAT Reading'!B196&lt;'SAT EBRW to ACT E+R'!$A$2, 'SAT EBRW to ACT E+R'!$B$2, IF('SAT Reading'!B196&gt;'SAT EBRW to ACT E+R'!A$62, 'SAT EBRW to ACT E+R'!B$62, VLOOKUP(B196,'SAT EBRW to ACT E+R'!A:B,2,FALSE))))</f>
        <v/>
      </c>
      <c r="D196" s="11" t="str">
        <f>IF('SAT Reading'!B196="","", 0.5*C196)</f>
        <v/>
      </c>
      <c r="E196" s="11" t="str">
        <f>IF('SAT Reading'!B196="","",interceptACTRtoPCR5712_5713+slopeACTRtoPCR5712_5713*D196)</f>
        <v/>
      </c>
      <c r="F196" s="11" t="str">
        <f>IF('SAT Reading'!B196="","", IF(E196&lt;100, 100, IF(E196&gt;200, 200, E196)))</f>
        <v/>
      </c>
      <c r="G196" s="11" t="str">
        <f t="shared" si="3"/>
        <v/>
      </c>
      <c r="H196" s="11" t="str">
        <f>IF('SAT Reading'!B196="","", IF(G196&lt;100, 100, IF(G196&gt;300, 300, G196)))</f>
        <v/>
      </c>
      <c r="I196" s="11" t="str">
        <f>IF('SAT Reading'!B196="","",'SAT EBRW to CBEST R'!$A$2+'SAT EBRW to CBEST R'!$B$2*B196)</f>
        <v/>
      </c>
      <c r="J196" s="11" t="str">
        <f>IF('SAT Reading'!B196="","", IF(I196&lt;20, 20, IF(I196&gt;80, 80, I196)))</f>
        <v/>
      </c>
    </row>
    <row r="197" spans="1:10" x14ac:dyDescent="0.25">
      <c r="A197" s="11">
        <v>196</v>
      </c>
      <c r="B197" s="30"/>
      <c r="C197" s="11" t="str">
        <f>IF(ISBLANK('SAT Reading'!B197),"", IF('SAT Reading'!B197&lt;'SAT EBRW to ACT E+R'!$A$2, 'SAT EBRW to ACT E+R'!$B$2, IF('SAT Reading'!B197&gt;'SAT EBRW to ACT E+R'!A$62, 'SAT EBRW to ACT E+R'!B$62, VLOOKUP(B197,'SAT EBRW to ACT E+R'!A:B,2,FALSE))))</f>
        <v/>
      </c>
      <c r="D197" s="11" t="str">
        <f>IF('SAT Reading'!B197="","", 0.5*C197)</f>
        <v/>
      </c>
      <c r="E197" s="11" t="str">
        <f>IF('SAT Reading'!B197="","",interceptACTRtoPCR5712_5713+slopeACTRtoPCR5712_5713*D197)</f>
        <v/>
      </c>
      <c r="F197" s="11" t="str">
        <f>IF('SAT Reading'!B197="","", IF(E197&lt;100, 100, IF(E197&gt;200, 200, E197)))</f>
        <v/>
      </c>
      <c r="G197" s="11" t="str">
        <f t="shared" si="3"/>
        <v/>
      </c>
      <c r="H197" s="11" t="str">
        <f>IF('SAT Reading'!B197="","", IF(G197&lt;100, 100, IF(G197&gt;300, 300, G197)))</f>
        <v/>
      </c>
      <c r="I197" s="11" t="str">
        <f>IF('SAT Reading'!B197="","",'SAT EBRW to CBEST R'!$A$2+'SAT EBRW to CBEST R'!$B$2*B197)</f>
        <v/>
      </c>
      <c r="J197" s="11" t="str">
        <f>IF('SAT Reading'!B197="","", IF(I197&lt;20, 20, IF(I197&gt;80, 80, I197)))</f>
        <v/>
      </c>
    </row>
    <row r="198" spans="1:10" x14ac:dyDescent="0.25">
      <c r="A198" s="11">
        <v>197</v>
      </c>
      <c r="B198" s="30"/>
      <c r="C198" s="11" t="str">
        <f>IF(ISBLANK('SAT Reading'!B198),"", IF('SAT Reading'!B198&lt;'SAT EBRW to ACT E+R'!$A$2, 'SAT EBRW to ACT E+R'!$B$2, IF('SAT Reading'!B198&gt;'SAT EBRW to ACT E+R'!A$62, 'SAT EBRW to ACT E+R'!B$62, VLOOKUP(B198,'SAT EBRW to ACT E+R'!A:B,2,FALSE))))</f>
        <v/>
      </c>
      <c r="D198" s="11" t="str">
        <f>IF('SAT Reading'!B198="","", 0.5*C198)</f>
        <v/>
      </c>
      <c r="E198" s="11" t="str">
        <f>IF('SAT Reading'!B198="","",interceptACTRtoPCR5712_5713+slopeACTRtoPCR5712_5713*D198)</f>
        <v/>
      </c>
      <c r="F198" s="11" t="str">
        <f>IF('SAT Reading'!B198="","", IF(E198&lt;100, 100, IF(E198&gt;200, 200, E198)))</f>
        <v/>
      </c>
      <c r="G198" s="11" t="str">
        <f t="shared" si="3"/>
        <v/>
      </c>
      <c r="H198" s="11" t="str">
        <f>IF('SAT Reading'!B198="","", IF(G198&lt;100, 100, IF(G198&gt;300, 300, G198)))</f>
        <v/>
      </c>
      <c r="I198" s="11" t="str">
        <f>IF('SAT Reading'!B198="","",'SAT EBRW to CBEST R'!$A$2+'SAT EBRW to CBEST R'!$B$2*B198)</f>
        <v/>
      </c>
      <c r="J198" s="11" t="str">
        <f>IF('SAT Reading'!B198="","", IF(I198&lt;20, 20, IF(I198&gt;80, 80, I198)))</f>
        <v/>
      </c>
    </row>
    <row r="199" spans="1:10" x14ac:dyDescent="0.25">
      <c r="A199" s="11">
        <v>198</v>
      </c>
      <c r="B199" s="30"/>
      <c r="C199" s="11" t="str">
        <f>IF(ISBLANK('SAT Reading'!B199),"", IF('SAT Reading'!B199&lt;'SAT EBRW to ACT E+R'!$A$2, 'SAT EBRW to ACT E+R'!$B$2, IF('SAT Reading'!B199&gt;'SAT EBRW to ACT E+R'!A$62, 'SAT EBRW to ACT E+R'!B$62, VLOOKUP(B199,'SAT EBRW to ACT E+R'!A:B,2,FALSE))))</f>
        <v/>
      </c>
      <c r="D199" s="11" t="str">
        <f>IF('SAT Reading'!B199="","", 0.5*C199)</f>
        <v/>
      </c>
      <c r="E199" s="11" t="str">
        <f>IF('SAT Reading'!B199="","",interceptACTRtoPCR5712_5713+slopeACTRtoPCR5712_5713*D199)</f>
        <v/>
      </c>
      <c r="F199" s="11" t="str">
        <f>IF('SAT Reading'!B199="","", IF(E199&lt;100, 100, IF(E199&gt;200, 200, E199)))</f>
        <v/>
      </c>
      <c r="G199" s="11" t="str">
        <f t="shared" si="3"/>
        <v/>
      </c>
      <c r="H199" s="11" t="str">
        <f>IF('SAT Reading'!B199="","", IF(G199&lt;100, 100, IF(G199&gt;300, 300, G199)))</f>
        <v/>
      </c>
      <c r="I199" s="11" t="str">
        <f>IF('SAT Reading'!B199="","",'SAT EBRW to CBEST R'!$A$2+'SAT EBRW to CBEST R'!$B$2*B199)</f>
        <v/>
      </c>
      <c r="J199" s="11" t="str">
        <f>IF('SAT Reading'!B199="","", IF(I199&lt;20, 20, IF(I199&gt;80, 80, I199)))</f>
        <v/>
      </c>
    </row>
    <row r="200" spans="1:10" x14ac:dyDescent="0.25">
      <c r="A200" s="11">
        <v>199</v>
      </c>
      <c r="B200" s="30"/>
      <c r="C200" s="11" t="str">
        <f>IF(ISBLANK('SAT Reading'!B200),"", IF('SAT Reading'!B200&lt;'SAT EBRW to ACT E+R'!$A$2, 'SAT EBRW to ACT E+R'!$B$2, IF('SAT Reading'!B200&gt;'SAT EBRW to ACT E+R'!A$62, 'SAT EBRW to ACT E+R'!B$62, VLOOKUP(B200,'SAT EBRW to ACT E+R'!A:B,2,FALSE))))</f>
        <v/>
      </c>
      <c r="D200" s="11" t="str">
        <f>IF('SAT Reading'!B200="","", 0.5*C200)</f>
        <v/>
      </c>
      <c r="E200" s="11" t="str">
        <f>IF('SAT Reading'!B200="","",interceptACTRtoPCR5712_5713+slopeACTRtoPCR5712_5713*D200)</f>
        <v/>
      </c>
      <c r="F200" s="11" t="str">
        <f>IF('SAT Reading'!B200="","", IF(E200&lt;100, 100, IF(E200&gt;200, 200, E200)))</f>
        <v/>
      </c>
      <c r="G200" s="11" t="str">
        <f t="shared" si="3"/>
        <v/>
      </c>
      <c r="H200" s="11" t="str">
        <f>IF('SAT Reading'!B200="","", IF(G200&lt;100, 100, IF(G200&gt;300, 300, G200)))</f>
        <v/>
      </c>
      <c r="I200" s="11" t="str">
        <f>IF('SAT Reading'!B200="","",'SAT EBRW to CBEST R'!$A$2+'SAT EBRW to CBEST R'!$B$2*B200)</f>
        <v/>
      </c>
      <c r="J200" s="11" t="str">
        <f>IF('SAT Reading'!B200="","", IF(I200&lt;20, 20, IF(I200&gt;80, 80, I200)))</f>
        <v/>
      </c>
    </row>
    <row r="201" spans="1:10" x14ac:dyDescent="0.25">
      <c r="A201" s="11">
        <v>200</v>
      </c>
      <c r="B201" s="30"/>
      <c r="C201" s="11" t="str">
        <f>IF(ISBLANK('SAT Reading'!B201),"", IF('SAT Reading'!B201&lt;'SAT EBRW to ACT E+R'!$A$2, 'SAT EBRW to ACT E+R'!$B$2, IF('SAT Reading'!B201&gt;'SAT EBRW to ACT E+R'!A$62, 'SAT EBRW to ACT E+R'!B$62, VLOOKUP(B201,'SAT EBRW to ACT E+R'!A:B,2,FALSE))))</f>
        <v/>
      </c>
      <c r="D201" s="11" t="str">
        <f>IF('SAT Reading'!B201="","", 0.5*C201)</f>
        <v/>
      </c>
      <c r="E201" s="11" t="str">
        <f>IF('SAT Reading'!B201="","",interceptACTRtoPCR5712_5713+slopeACTRtoPCR5712_5713*D201)</f>
        <v/>
      </c>
      <c r="F201" s="11" t="str">
        <f>IF('SAT Reading'!B201="","", IF(E201&lt;100, 100, IF(E201&gt;200, 200, E201)))</f>
        <v/>
      </c>
      <c r="G201" s="11" t="str">
        <f t="shared" si="3"/>
        <v/>
      </c>
      <c r="H201" s="11" t="str">
        <f>IF('SAT Reading'!B201="","", IF(G201&lt;100, 100, IF(G201&gt;300, 300, G201)))</f>
        <v/>
      </c>
      <c r="I201" s="11" t="str">
        <f>IF('SAT Reading'!B201="","",'SAT EBRW to CBEST R'!$A$2+'SAT EBRW to CBEST R'!$B$2*B201)</f>
        <v/>
      </c>
      <c r="J201" s="11" t="str">
        <f>IF('SAT Reading'!B201="","", IF(I201&lt;20, 20, IF(I201&gt;80, 80, I201)))</f>
        <v/>
      </c>
    </row>
    <row r="202" spans="1:10" x14ac:dyDescent="0.25">
      <c r="A202" s="11">
        <v>201</v>
      </c>
      <c r="B202" s="30"/>
      <c r="C202" s="11" t="str">
        <f>IF(ISBLANK('SAT Reading'!B202),"", IF('SAT Reading'!B202&lt;'SAT EBRW to ACT E+R'!$A$2, 'SAT EBRW to ACT E+R'!$B$2, IF('SAT Reading'!B202&gt;'SAT EBRW to ACT E+R'!A$62, 'SAT EBRW to ACT E+R'!B$62, VLOOKUP(B202,'SAT EBRW to ACT E+R'!A:B,2,FALSE))))</f>
        <v/>
      </c>
      <c r="D202" s="11" t="str">
        <f>IF('SAT Reading'!B202="","", 0.5*C202)</f>
        <v/>
      </c>
      <c r="E202" s="11" t="str">
        <f>IF('SAT Reading'!B202="","",interceptACTRtoPCR5712_5713+slopeACTRtoPCR5712_5713*D202)</f>
        <v/>
      </c>
      <c r="F202" s="11" t="str">
        <f>IF('SAT Reading'!B202="","", IF(E202&lt;100, 100, IF(E202&gt;200, 200, E202)))</f>
        <v/>
      </c>
      <c r="G202" s="11" t="str">
        <f t="shared" si="3"/>
        <v/>
      </c>
      <c r="H202" s="11" t="str">
        <f>IF('SAT Reading'!B202="","", IF(G202&lt;100, 100, IF(G202&gt;300, 300, G202)))</f>
        <v/>
      </c>
      <c r="I202" s="11" t="str">
        <f>IF('SAT Reading'!B202="","",'SAT EBRW to CBEST R'!$A$2+'SAT EBRW to CBEST R'!$B$2*B202)</f>
        <v/>
      </c>
      <c r="J202" s="11" t="str">
        <f>IF('SAT Reading'!B202="","", IF(I202&lt;20, 20, IF(I202&gt;80, 80, I202)))</f>
        <v/>
      </c>
    </row>
    <row r="203" spans="1:10" x14ac:dyDescent="0.25">
      <c r="A203" s="11">
        <v>202</v>
      </c>
      <c r="B203" s="30"/>
      <c r="C203" s="11" t="str">
        <f>IF(ISBLANK('SAT Reading'!B203),"", IF('SAT Reading'!B203&lt;'SAT EBRW to ACT E+R'!$A$2, 'SAT EBRW to ACT E+R'!$B$2, IF('SAT Reading'!B203&gt;'SAT EBRW to ACT E+R'!A$62, 'SAT EBRW to ACT E+R'!B$62, VLOOKUP(B203,'SAT EBRW to ACT E+R'!A:B,2,FALSE))))</f>
        <v/>
      </c>
      <c r="D203" s="11" t="str">
        <f>IF('SAT Reading'!B203="","", 0.5*C203)</f>
        <v/>
      </c>
      <c r="E203" s="11" t="str">
        <f>IF('SAT Reading'!B203="","",interceptACTRtoPCR5712_5713+slopeACTRtoPCR5712_5713*D203)</f>
        <v/>
      </c>
      <c r="F203" s="11" t="str">
        <f>IF('SAT Reading'!B203="","", IF(E203&lt;100, 100, IF(E203&gt;200, 200, E203)))</f>
        <v/>
      </c>
      <c r="G203" s="11" t="str">
        <f t="shared" si="3"/>
        <v/>
      </c>
      <c r="H203" s="11" t="str">
        <f>IF('SAT Reading'!B203="","", IF(G203&lt;100, 100, IF(G203&gt;300, 300, G203)))</f>
        <v/>
      </c>
      <c r="I203" s="11" t="str">
        <f>IF('SAT Reading'!B203="","",'SAT EBRW to CBEST R'!$A$2+'SAT EBRW to CBEST R'!$B$2*B203)</f>
        <v/>
      </c>
      <c r="J203" s="11" t="str">
        <f>IF('SAT Reading'!B203="","", IF(I203&lt;20, 20, IF(I203&gt;80, 80, I203)))</f>
        <v/>
      </c>
    </row>
    <row r="204" spans="1:10" x14ac:dyDescent="0.25">
      <c r="A204" s="11">
        <v>203</v>
      </c>
      <c r="B204" s="30"/>
      <c r="C204" s="11" t="str">
        <f>IF(ISBLANK('SAT Reading'!B204),"", IF('SAT Reading'!B204&lt;'SAT EBRW to ACT E+R'!$A$2, 'SAT EBRW to ACT E+R'!$B$2, IF('SAT Reading'!B204&gt;'SAT EBRW to ACT E+R'!A$62, 'SAT EBRW to ACT E+R'!B$62, VLOOKUP(B204,'SAT EBRW to ACT E+R'!A:B,2,FALSE))))</f>
        <v/>
      </c>
      <c r="D204" s="11" t="str">
        <f>IF('SAT Reading'!B204="","", 0.5*C204)</f>
        <v/>
      </c>
      <c r="E204" s="11" t="str">
        <f>IF('SAT Reading'!B204="","",interceptACTRtoPCR5712_5713+slopeACTRtoPCR5712_5713*D204)</f>
        <v/>
      </c>
      <c r="F204" s="11" t="str">
        <f>IF('SAT Reading'!B204="","", IF(E204&lt;100, 100, IF(E204&gt;200, 200, E204)))</f>
        <v/>
      </c>
      <c r="G204" s="11" t="str">
        <f t="shared" si="3"/>
        <v/>
      </c>
      <c r="H204" s="11" t="str">
        <f>IF('SAT Reading'!B204="","", IF(G204&lt;100, 100, IF(G204&gt;300, 300, G204)))</f>
        <v/>
      </c>
      <c r="I204" s="11" t="str">
        <f>IF('SAT Reading'!B204="","",'SAT EBRW to CBEST R'!$A$2+'SAT EBRW to CBEST R'!$B$2*B204)</f>
        <v/>
      </c>
      <c r="J204" s="11" t="str">
        <f>IF('SAT Reading'!B204="","", IF(I204&lt;20, 20, IF(I204&gt;80, 80, I204)))</f>
        <v/>
      </c>
    </row>
    <row r="205" spans="1:10" x14ac:dyDescent="0.25">
      <c r="A205" s="11">
        <v>204</v>
      </c>
      <c r="B205" s="30"/>
      <c r="C205" s="11" t="str">
        <f>IF(ISBLANK('SAT Reading'!B205),"", IF('SAT Reading'!B205&lt;'SAT EBRW to ACT E+R'!$A$2, 'SAT EBRW to ACT E+R'!$B$2, IF('SAT Reading'!B205&gt;'SAT EBRW to ACT E+R'!A$62, 'SAT EBRW to ACT E+R'!B$62, VLOOKUP(B205,'SAT EBRW to ACT E+R'!A:B,2,FALSE))))</f>
        <v/>
      </c>
      <c r="D205" s="11" t="str">
        <f>IF('SAT Reading'!B205="","", 0.5*C205)</f>
        <v/>
      </c>
      <c r="E205" s="11" t="str">
        <f>IF('SAT Reading'!B205="","",interceptACTRtoPCR5712_5713+slopeACTRtoPCR5712_5713*D205)</f>
        <v/>
      </c>
      <c r="F205" s="11" t="str">
        <f>IF('SAT Reading'!B205="","", IF(E205&lt;100, 100, IF(E205&gt;200, 200, E205)))</f>
        <v/>
      </c>
      <c r="G205" s="11" t="str">
        <f t="shared" si="3"/>
        <v/>
      </c>
      <c r="H205" s="11" t="str">
        <f>IF('SAT Reading'!B205="","", IF(G205&lt;100, 100, IF(G205&gt;300, 300, G205)))</f>
        <v/>
      </c>
      <c r="I205" s="11" t="str">
        <f>IF('SAT Reading'!B205="","",'SAT EBRW to CBEST R'!$A$2+'SAT EBRW to CBEST R'!$B$2*B205)</f>
        <v/>
      </c>
      <c r="J205" s="11" t="str">
        <f>IF('SAT Reading'!B205="","", IF(I205&lt;20, 20, IF(I205&gt;80, 80, I205)))</f>
        <v/>
      </c>
    </row>
    <row r="206" spans="1:10" x14ac:dyDescent="0.25">
      <c r="A206" s="11">
        <v>205</v>
      </c>
      <c r="B206" s="30"/>
      <c r="C206" s="11" t="str">
        <f>IF(ISBLANK('SAT Reading'!B206),"", IF('SAT Reading'!B206&lt;'SAT EBRW to ACT E+R'!$A$2, 'SAT EBRW to ACT E+R'!$B$2, IF('SAT Reading'!B206&gt;'SAT EBRW to ACT E+R'!A$62, 'SAT EBRW to ACT E+R'!B$62, VLOOKUP(B206,'SAT EBRW to ACT E+R'!A:B,2,FALSE))))</f>
        <v/>
      </c>
      <c r="D206" s="11" t="str">
        <f>IF('SAT Reading'!B206="","", 0.5*C206)</f>
        <v/>
      </c>
      <c r="E206" s="11" t="str">
        <f>IF('SAT Reading'!B206="","",interceptACTRtoPCR5712_5713+slopeACTRtoPCR5712_5713*D206)</f>
        <v/>
      </c>
      <c r="F206" s="11" t="str">
        <f>IF('SAT Reading'!B206="","", IF(E206&lt;100, 100, IF(E206&gt;200, 200, E206)))</f>
        <v/>
      </c>
      <c r="G206" s="11" t="str">
        <f t="shared" si="3"/>
        <v/>
      </c>
      <c r="H206" s="11" t="str">
        <f>IF('SAT Reading'!B206="","", IF(G206&lt;100, 100, IF(G206&gt;300, 300, G206)))</f>
        <v/>
      </c>
      <c r="I206" s="11" t="str">
        <f>IF('SAT Reading'!B206="","",'SAT EBRW to CBEST R'!$A$2+'SAT EBRW to CBEST R'!$B$2*B206)</f>
        <v/>
      </c>
      <c r="J206" s="11" t="str">
        <f>IF('SAT Reading'!B206="","", IF(I206&lt;20, 20, IF(I206&gt;80, 80, I206)))</f>
        <v/>
      </c>
    </row>
    <row r="207" spans="1:10" x14ac:dyDescent="0.25">
      <c r="A207" s="11">
        <v>206</v>
      </c>
      <c r="B207" s="30"/>
      <c r="C207" s="11" t="str">
        <f>IF(ISBLANK('SAT Reading'!B207),"", IF('SAT Reading'!B207&lt;'SAT EBRW to ACT E+R'!$A$2, 'SAT EBRW to ACT E+R'!$B$2, IF('SAT Reading'!B207&gt;'SAT EBRW to ACT E+R'!A$62, 'SAT EBRW to ACT E+R'!B$62, VLOOKUP(B207,'SAT EBRW to ACT E+R'!A:B,2,FALSE))))</f>
        <v/>
      </c>
      <c r="D207" s="11" t="str">
        <f>IF('SAT Reading'!B207="","", 0.5*C207)</f>
        <v/>
      </c>
      <c r="E207" s="11" t="str">
        <f>IF('SAT Reading'!B207="","",interceptACTRtoPCR5712_5713+slopeACTRtoPCR5712_5713*D207)</f>
        <v/>
      </c>
      <c r="F207" s="11" t="str">
        <f>IF('SAT Reading'!B207="","", IF(E207&lt;100, 100, IF(E207&gt;200, 200, E207)))</f>
        <v/>
      </c>
      <c r="G207" s="11" t="str">
        <f t="shared" si="3"/>
        <v/>
      </c>
      <c r="H207" s="11" t="str">
        <f>IF('SAT Reading'!B207="","", IF(G207&lt;100, 100, IF(G207&gt;300, 300, G207)))</f>
        <v/>
      </c>
      <c r="I207" s="11" t="str">
        <f>IF('SAT Reading'!B207="","",'SAT EBRW to CBEST R'!$A$2+'SAT EBRW to CBEST R'!$B$2*B207)</f>
        <v/>
      </c>
      <c r="J207" s="11" t="str">
        <f>IF('SAT Reading'!B207="","", IF(I207&lt;20, 20, IF(I207&gt;80, 80, I207)))</f>
        <v/>
      </c>
    </row>
    <row r="208" spans="1:10" x14ac:dyDescent="0.25">
      <c r="A208" s="11">
        <v>207</v>
      </c>
      <c r="B208" s="30"/>
      <c r="C208" s="11" t="str">
        <f>IF(ISBLANK('SAT Reading'!B208),"", IF('SAT Reading'!B208&lt;'SAT EBRW to ACT E+R'!$A$2, 'SAT EBRW to ACT E+R'!$B$2, IF('SAT Reading'!B208&gt;'SAT EBRW to ACT E+R'!A$62, 'SAT EBRW to ACT E+R'!B$62, VLOOKUP(B208,'SAT EBRW to ACT E+R'!A:B,2,FALSE))))</f>
        <v/>
      </c>
      <c r="D208" s="11" t="str">
        <f>IF('SAT Reading'!B208="","", 0.5*C208)</f>
        <v/>
      </c>
      <c r="E208" s="11" t="str">
        <f>IF('SAT Reading'!B208="","",interceptACTRtoPCR5712_5713+slopeACTRtoPCR5712_5713*D208)</f>
        <v/>
      </c>
      <c r="F208" s="11" t="str">
        <f>IF('SAT Reading'!B208="","", IF(E208&lt;100, 100, IF(E208&gt;200, 200, E208)))</f>
        <v/>
      </c>
      <c r="G208" s="11" t="str">
        <f t="shared" si="3"/>
        <v/>
      </c>
      <c r="H208" s="11" t="str">
        <f>IF('SAT Reading'!B208="","", IF(G208&lt;100, 100, IF(G208&gt;300, 300, G208)))</f>
        <v/>
      </c>
      <c r="I208" s="11" t="str">
        <f>IF('SAT Reading'!B208="","",'SAT EBRW to CBEST R'!$A$2+'SAT EBRW to CBEST R'!$B$2*B208)</f>
        <v/>
      </c>
      <c r="J208" s="11" t="str">
        <f>IF('SAT Reading'!B208="","", IF(I208&lt;20, 20, IF(I208&gt;80, 80, I208)))</f>
        <v/>
      </c>
    </row>
    <row r="209" spans="1:10" x14ac:dyDescent="0.25">
      <c r="A209" s="11">
        <v>208</v>
      </c>
      <c r="B209" s="30"/>
      <c r="C209" s="11" t="str">
        <f>IF(ISBLANK('SAT Reading'!B209),"", IF('SAT Reading'!B209&lt;'SAT EBRW to ACT E+R'!$A$2, 'SAT EBRW to ACT E+R'!$B$2, IF('SAT Reading'!B209&gt;'SAT EBRW to ACT E+R'!A$62, 'SAT EBRW to ACT E+R'!B$62, VLOOKUP(B209,'SAT EBRW to ACT E+R'!A:B,2,FALSE))))</f>
        <v/>
      </c>
      <c r="D209" s="11" t="str">
        <f>IF('SAT Reading'!B209="","", 0.5*C209)</f>
        <v/>
      </c>
      <c r="E209" s="11" t="str">
        <f>IF('SAT Reading'!B209="","",interceptACTRtoPCR5712_5713+slopeACTRtoPCR5712_5713*D209)</f>
        <v/>
      </c>
      <c r="F209" s="11" t="str">
        <f>IF('SAT Reading'!B209="","", IF(E209&lt;100, 100, IF(E209&gt;200, 200, E209)))</f>
        <v/>
      </c>
      <c r="G209" s="11" t="str">
        <f t="shared" si="3"/>
        <v/>
      </c>
      <c r="H209" s="11" t="str">
        <f>IF('SAT Reading'!B209="","", IF(G209&lt;100, 100, IF(G209&gt;300, 300, G209)))</f>
        <v/>
      </c>
      <c r="I209" s="11" t="str">
        <f>IF('SAT Reading'!B209="","",'SAT EBRW to CBEST R'!$A$2+'SAT EBRW to CBEST R'!$B$2*B209)</f>
        <v/>
      </c>
      <c r="J209" s="11" t="str">
        <f>IF('SAT Reading'!B209="","", IF(I209&lt;20, 20, IF(I209&gt;80, 80, I209)))</f>
        <v/>
      </c>
    </row>
    <row r="210" spans="1:10" x14ac:dyDescent="0.25">
      <c r="A210" s="11">
        <v>209</v>
      </c>
      <c r="B210" s="30"/>
      <c r="C210" s="11" t="str">
        <f>IF(ISBLANK('SAT Reading'!B210),"", IF('SAT Reading'!B210&lt;'SAT EBRW to ACT E+R'!$A$2, 'SAT EBRW to ACT E+R'!$B$2, IF('SAT Reading'!B210&gt;'SAT EBRW to ACT E+R'!A$62, 'SAT EBRW to ACT E+R'!B$62, VLOOKUP(B210,'SAT EBRW to ACT E+R'!A:B,2,FALSE))))</f>
        <v/>
      </c>
      <c r="D210" s="11" t="str">
        <f>IF('SAT Reading'!B210="","", 0.5*C210)</f>
        <v/>
      </c>
      <c r="E210" s="11" t="str">
        <f>IF('SAT Reading'!B210="","",interceptACTRtoPCR5712_5713+slopeACTRtoPCR5712_5713*D210)</f>
        <v/>
      </c>
      <c r="F210" s="11" t="str">
        <f>IF('SAT Reading'!B210="","", IF(E210&lt;100, 100, IF(E210&gt;200, 200, E210)))</f>
        <v/>
      </c>
      <c r="G210" s="11" t="str">
        <f t="shared" si="3"/>
        <v/>
      </c>
      <c r="H210" s="11" t="str">
        <f>IF('SAT Reading'!B210="","", IF(G210&lt;100, 100, IF(G210&gt;300, 300, G210)))</f>
        <v/>
      </c>
      <c r="I210" s="11" t="str">
        <f>IF('SAT Reading'!B210="","",'SAT EBRW to CBEST R'!$A$2+'SAT EBRW to CBEST R'!$B$2*B210)</f>
        <v/>
      </c>
      <c r="J210" s="11" t="str">
        <f>IF('SAT Reading'!B210="","", IF(I210&lt;20, 20, IF(I210&gt;80, 80, I210)))</f>
        <v/>
      </c>
    </row>
    <row r="211" spans="1:10" x14ac:dyDescent="0.25">
      <c r="A211" s="11">
        <v>210</v>
      </c>
      <c r="B211" s="30"/>
      <c r="C211" s="11" t="str">
        <f>IF(ISBLANK('SAT Reading'!B211),"", IF('SAT Reading'!B211&lt;'SAT EBRW to ACT E+R'!$A$2, 'SAT EBRW to ACT E+R'!$B$2, IF('SAT Reading'!B211&gt;'SAT EBRW to ACT E+R'!A$62, 'SAT EBRW to ACT E+R'!B$62, VLOOKUP(B211,'SAT EBRW to ACT E+R'!A:B,2,FALSE))))</f>
        <v/>
      </c>
      <c r="D211" s="11" t="str">
        <f>IF('SAT Reading'!B211="","", 0.5*C211)</f>
        <v/>
      </c>
      <c r="E211" s="11" t="str">
        <f>IF('SAT Reading'!B211="","",interceptACTRtoPCR5712_5713+slopeACTRtoPCR5712_5713*D211)</f>
        <v/>
      </c>
      <c r="F211" s="11" t="str">
        <f>IF('SAT Reading'!B211="","", IF(E211&lt;100, 100, IF(E211&gt;200, 200, E211)))</f>
        <v/>
      </c>
      <c r="G211" s="11" t="str">
        <f t="shared" si="3"/>
        <v/>
      </c>
      <c r="H211" s="11" t="str">
        <f>IF('SAT Reading'!B211="","", IF(G211&lt;100, 100, IF(G211&gt;300, 300, G211)))</f>
        <v/>
      </c>
      <c r="I211" s="11" t="str">
        <f>IF('SAT Reading'!B211="","",'SAT EBRW to CBEST R'!$A$2+'SAT EBRW to CBEST R'!$B$2*B211)</f>
        <v/>
      </c>
      <c r="J211" s="11" t="str">
        <f>IF('SAT Reading'!B211="","", IF(I211&lt;20, 20, IF(I211&gt;80, 80, I211)))</f>
        <v/>
      </c>
    </row>
    <row r="212" spans="1:10" x14ac:dyDescent="0.25">
      <c r="A212" s="11">
        <v>211</v>
      </c>
      <c r="B212" s="30"/>
      <c r="C212" s="11" t="str">
        <f>IF(ISBLANK('SAT Reading'!B212),"", IF('SAT Reading'!B212&lt;'SAT EBRW to ACT E+R'!$A$2, 'SAT EBRW to ACT E+R'!$B$2, IF('SAT Reading'!B212&gt;'SAT EBRW to ACT E+R'!A$62, 'SAT EBRW to ACT E+R'!B$62, VLOOKUP(B212,'SAT EBRW to ACT E+R'!A:B,2,FALSE))))</f>
        <v/>
      </c>
      <c r="D212" s="11" t="str">
        <f>IF('SAT Reading'!B212="","", 0.5*C212)</f>
        <v/>
      </c>
      <c r="E212" s="11" t="str">
        <f>IF('SAT Reading'!B212="","",interceptACTRtoPCR5712_5713+slopeACTRtoPCR5712_5713*D212)</f>
        <v/>
      </c>
      <c r="F212" s="11" t="str">
        <f>IF('SAT Reading'!B212="","", IF(E212&lt;100, 100, IF(E212&gt;200, 200, E212)))</f>
        <v/>
      </c>
      <c r="G212" s="11" t="str">
        <f t="shared" si="3"/>
        <v/>
      </c>
      <c r="H212" s="11" t="str">
        <f>IF('SAT Reading'!B212="","", IF(G212&lt;100, 100, IF(G212&gt;300, 300, G212)))</f>
        <v/>
      </c>
      <c r="I212" s="11" t="str">
        <f>IF('SAT Reading'!B212="","",'SAT EBRW to CBEST R'!$A$2+'SAT EBRW to CBEST R'!$B$2*B212)</f>
        <v/>
      </c>
      <c r="J212" s="11" t="str">
        <f>IF('SAT Reading'!B212="","", IF(I212&lt;20, 20, IF(I212&gt;80, 80, I212)))</f>
        <v/>
      </c>
    </row>
    <row r="213" spans="1:10" x14ac:dyDescent="0.25">
      <c r="A213" s="11">
        <v>212</v>
      </c>
      <c r="B213" s="30"/>
      <c r="C213" s="11" t="str">
        <f>IF(ISBLANK('SAT Reading'!B213),"", IF('SAT Reading'!B213&lt;'SAT EBRW to ACT E+R'!$A$2, 'SAT EBRW to ACT E+R'!$B$2, IF('SAT Reading'!B213&gt;'SAT EBRW to ACT E+R'!A$62, 'SAT EBRW to ACT E+R'!B$62, VLOOKUP(B213,'SAT EBRW to ACT E+R'!A:B,2,FALSE))))</f>
        <v/>
      </c>
      <c r="D213" s="11" t="str">
        <f>IF('SAT Reading'!B213="","", 0.5*C213)</f>
        <v/>
      </c>
      <c r="E213" s="11" t="str">
        <f>IF('SAT Reading'!B213="","",interceptACTRtoPCR5712_5713+slopeACTRtoPCR5712_5713*D213)</f>
        <v/>
      </c>
      <c r="F213" s="11" t="str">
        <f>IF('SAT Reading'!B213="","", IF(E213&lt;100, 100, IF(E213&gt;200, 200, E213)))</f>
        <v/>
      </c>
      <c r="G213" s="11" t="str">
        <f t="shared" si="3"/>
        <v/>
      </c>
      <c r="H213" s="11" t="str">
        <f>IF('SAT Reading'!B213="","", IF(G213&lt;100, 100, IF(G213&gt;300, 300, G213)))</f>
        <v/>
      </c>
      <c r="I213" s="11" t="str">
        <f>IF('SAT Reading'!B213="","",'SAT EBRW to CBEST R'!$A$2+'SAT EBRW to CBEST R'!$B$2*B213)</f>
        <v/>
      </c>
      <c r="J213" s="11" t="str">
        <f>IF('SAT Reading'!B213="","", IF(I213&lt;20, 20, IF(I213&gt;80, 80, I213)))</f>
        <v/>
      </c>
    </row>
    <row r="214" spans="1:10" x14ac:dyDescent="0.25">
      <c r="A214" s="11">
        <v>213</v>
      </c>
      <c r="B214" s="30"/>
      <c r="C214" s="11" t="str">
        <f>IF(ISBLANK('SAT Reading'!B214),"", IF('SAT Reading'!B214&lt;'SAT EBRW to ACT E+R'!$A$2, 'SAT EBRW to ACT E+R'!$B$2, IF('SAT Reading'!B214&gt;'SAT EBRW to ACT E+R'!A$62, 'SAT EBRW to ACT E+R'!B$62, VLOOKUP(B214,'SAT EBRW to ACT E+R'!A:B,2,FALSE))))</f>
        <v/>
      </c>
      <c r="D214" s="11" t="str">
        <f>IF('SAT Reading'!B214="","", 0.5*C214)</f>
        <v/>
      </c>
      <c r="E214" s="11" t="str">
        <f>IF('SAT Reading'!B214="","",interceptACTRtoPCR5712_5713+slopeACTRtoPCR5712_5713*D214)</f>
        <v/>
      </c>
      <c r="F214" s="11" t="str">
        <f>IF('SAT Reading'!B214="","", IF(E214&lt;100, 100, IF(E214&gt;200, 200, E214)))</f>
        <v/>
      </c>
      <c r="G214" s="11" t="str">
        <f t="shared" si="3"/>
        <v/>
      </c>
      <c r="H214" s="11" t="str">
        <f>IF('SAT Reading'!B214="","", IF(G214&lt;100, 100, IF(G214&gt;300, 300, G214)))</f>
        <v/>
      </c>
      <c r="I214" s="11" t="str">
        <f>IF('SAT Reading'!B214="","",'SAT EBRW to CBEST R'!$A$2+'SAT EBRW to CBEST R'!$B$2*B214)</f>
        <v/>
      </c>
      <c r="J214" s="11" t="str">
        <f>IF('SAT Reading'!B214="","", IF(I214&lt;20, 20, IF(I214&gt;80, 80, I214)))</f>
        <v/>
      </c>
    </row>
    <row r="215" spans="1:10" x14ac:dyDescent="0.25">
      <c r="A215" s="11">
        <v>214</v>
      </c>
      <c r="B215" s="30"/>
      <c r="C215" s="11" t="str">
        <f>IF(ISBLANK('SAT Reading'!B215),"", IF('SAT Reading'!B215&lt;'SAT EBRW to ACT E+R'!$A$2, 'SAT EBRW to ACT E+R'!$B$2, IF('SAT Reading'!B215&gt;'SAT EBRW to ACT E+R'!A$62, 'SAT EBRW to ACT E+R'!B$62, VLOOKUP(B215,'SAT EBRW to ACT E+R'!A:B,2,FALSE))))</f>
        <v/>
      </c>
      <c r="D215" s="11" t="str">
        <f>IF('SAT Reading'!B215="","", 0.5*C215)</f>
        <v/>
      </c>
      <c r="E215" s="11" t="str">
        <f>IF('SAT Reading'!B215="","",interceptACTRtoPCR5712_5713+slopeACTRtoPCR5712_5713*D215)</f>
        <v/>
      </c>
      <c r="F215" s="11" t="str">
        <f>IF('SAT Reading'!B215="","", IF(E215&lt;100, 100, IF(E215&gt;200, 200, E215)))</f>
        <v/>
      </c>
      <c r="G215" s="11" t="str">
        <f t="shared" si="3"/>
        <v/>
      </c>
      <c r="H215" s="11" t="str">
        <f>IF('SAT Reading'!B215="","", IF(G215&lt;100, 100, IF(G215&gt;300, 300, G215)))</f>
        <v/>
      </c>
      <c r="I215" s="11" t="str">
        <f>IF('SAT Reading'!B215="","",'SAT EBRW to CBEST R'!$A$2+'SAT EBRW to CBEST R'!$B$2*B215)</f>
        <v/>
      </c>
      <c r="J215" s="11" t="str">
        <f>IF('SAT Reading'!B215="","", IF(I215&lt;20, 20, IF(I215&gt;80, 80, I215)))</f>
        <v/>
      </c>
    </row>
    <row r="216" spans="1:10" x14ac:dyDescent="0.25">
      <c r="A216" s="11">
        <v>215</v>
      </c>
      <c r="B216" s="30"/>
      <c r="C216" s="11" t="str">
        <f>IF(ISBLANK('SAT Reading'!B216),"", IF('SAT Reading'!B216&lt;'SAT EBRW to ACT E+R'!$A$2, 'SAT EBRW to ACT E+R'!$B$2, IF('SAT Reading'!B216&gt;'SAT EBRW to ACT E+R'!A$62, 'SAT EBRW to ACT E+R'!B$62, VLOOKUP(B216,'SAT EBRW to ACT E+R'!A:B,2,FALSE))))</f>
        <v/>
      </c>
      <c r="D216" s="11" t="str">
        <f>IF('SAT Reading'!B216="","", 0.5*C216)</f>
        <v/>
      </c>
      <c r="E216" s="11" t="str">
        <f>IF('SAT Reading'!B216="","",interceptACTRtoPCR5712_5713+slopeACTRtoPCR5712_5713*D216)</f>
        <v/>
      </c>
      <c r="F216" s="11" t="str">
        <f>IF('SAT Reading'!B216="","", IF(E216&lt;100, 100, IF(E216&gt;200, 200, E216)))</f>
        <v/>
      </c>
      <c r="G216" s="11" t="str">
        <f t="shared" si="3"/>
        <v/>
      </c>
      <c r="H216" s="11" t="str">
        <f>IF('SAT Reading'!B216="","", IF(G216&lt;100, 100, IF(G216&gt;300, 300, G216)))</f>
        <v/>
      </c>
      <c r="I216" s="11" t="str">
        <f>IF('SAT Reading'!B216="","",'SAT EBRW to CBEST R'!$A$2+'SAT EBRW to CBEST R'!$B$2*B216)</f>
        <v/>
      </c>
      <c r="J216" s="11" t="str">
        <f>IF('SAT Reading'!B216="","", IF(I216&lt;20, 20, IF(I216&gt;80, 80, I216)))</f>
        <v/>
      </c>
    </row>
    <row r="217" spans="1:10" x14ac:dyDescent="0.25">
      <c r="A217" s="11">
        <v>216</v>
      </c>
      <c r="B217" s="30"/>
      <c r="C217" s="11" t="str">
        <f>IF(ISBLANK('SAT Reading'!B217),"", IF('SAT Reading'!B217&lt;'SAT EBRW to ACT E+R'!$A$2, 'SAT EBRW to ACT E+R'!$B$2, IF('SAT Reading'!B217&gt;'SAT EBRW to ACT E+R'!A$62, 'SAT EBRW to ACT E+R'!B$62, VLOOKUP(B217,'SAT EBRW to ACT E+R'!A:B,2,FALSE))))</f>
        <v/>
      </c>
      <c r="D217" s="11" t="str">
        <f>IF('SAT Reading'!B217="","", 0.5*C217)</f>
        <v/>
      </c>
      <c r="E217" s="11" t="str">
        <f>IF('SAT Reading'!B217="","",interceptACTRtoPCR5712_5713+slopeACTRtoPCR5712_5713*D217)</f>
        <v/>
      </c>
      <c r="F217" s="11" t="str">
        <f>IF('SAT Reading'!B217="","", IF(E217&lt;100, 100, IF(E217&gt;200, 200, E217)))</f>
        <v/>
      </c>
      <c r="G217" s="11" t="str">
        <f t="shared" si="3"/>
        <v/>
      </c>
      <c r="H217" s="11" t="str">
        <f>IF('SAT Reading'!B217="","", IF(G217&lt;100, 100, IF(G217&gt;300, 300, G217)))</f>
        <v/>
      </c>
      <c r="I217" s="11" t="str">
        <f>IF('SAT Reading'!B217="","",'SAT EBRW to CBEST R'!$A$2+'SAT EBRW to CBEST R'!$B$2*B217)</f>
        <v/>
      </c>
      <c r="J217" s="11" t="str">
        <f>IF('SAT Reading'!B217="","", IF(I217&lt;20, 20, IF(I217&gt;80, 80, I217)))</f>
        <v/>
      </c>
    </row>
    <row r="218" spans="1:10" x14ac:dyDescent="0.25">
      <c r="A218" s="11">
        <v>217</v>
      </c>
      <c r="B218" s="30"/>
      <c r="C218" s="11" t="str">
        <f>IF(ISBLANK('SAT Reading'!B218),"", IF('SAT Reading'!B218&lt;'SAT EBRW to ACT E+R'!$A$2, 'SAT EBRW to ACT E+R'!$B$2, IF('SAT Reading'!B218&gt;'SAT EBRW to ACT E+R'!A$62, 'SAT EBRW to ACT E+R'!B$62, VLOOKUP(B218,'SAT EBRW to ACT E+R'!A:B,2,FALSE))))</f>
        <v/>
      </c>
      <c r="D218" s="11" t="str">
        <f>IF('SAT Reading'!B218="","", 0.5*C218)</f>
        <v/>
      </c>
      <c r="E218" s="11" t="str">
        <f>IF('SAT Reading'!B218="","",interceptACTRtoPCR5712_5713+slopeACTRtoPCR5712_5713*D218)</f>
        <v/>
      </c>
      <c r="F218" s="11" t="str">
        <f>IF('SAT Reading'!B218="","", IF(E218&lt;100, 100, IF(E218&gt;200, 200, E218)))</f>
        <v/>
      </c>
      <c r="G218" s="11" t="str">
        <f t="shared" si="3"/>
        <v/>
      </c>
      <c r="H218" s="11" t="str">
        <f>IF('SAT Reading'!B218="","", IF(G218&lt;100, 100, IF(G218&gt;300, 300, G218)))</f>
        <v/>
      </c>
      <c r="I218" s="11" t="str">
        <f>IF('SAT Reading'!B218="","",'SAT EBRW to CBEST R'!$A$2+'SAT EBRW to CBEST R'!$B$2*B218)</f>
        <v/>
      </c>
      <c r="J218" s="11" t="str">
        <f>IF('SAT Reading'!B218="","", IF(I218&lt;20, 20, IF(I218&gt;80, 80, I218)))</f>
        <v/>
      </c>
    </row>
    <row r="219" spans="1:10" x14ac:dyDescent="0.25">
      <c r="A219" s="11">
        <v>218</v>
      </c>
      <c r="B219" s="30"/>
      <c r="C219" s="11" t="str">
        <f>IF(ISBLANK('SAT Reading'!B219),"", IF('SAT Reading'!B219&lt;'SAT EBRW to ACT E+R'!$A$2, 'SAT EBRW to ACT E+R'!$B$2, IF('SAT Reading'!B219&gt;'SAT EBRW to ACT E+R'!A$62, 'SAT EBRW to ACT E+R'!B$62, VLOOKUP(B219,'SAT EBRW to ACT E+R'!A:B,2,FALSE))))</f>
        <v/>
      </c>
      <c r="D219" s="11" t="str">
        <f>IF('SAT Reading'!B219="","", 0.5*C219)</f>
        <v/>
      </c>
      <c r="E219" s="11" t="str">
        <f>IF('SAT Reading'!B219="","",interceptACTRtoPCR5712_5713+slopeACTRtoPCR5712_5713*D219)</f>
        <v/>
      </c>
      <c r="F219" s="11" t="str">
        <f>IF('SAT Reading'!B219="","", IF(E219&lt;100, 100, IF(E219&gt;200, 200, E219)))</f>
        <v/>
      </c>
      <c r="G219" s="11" t="str">
        <f t="shared" si="3"/>
        <v/>
      </c>
      <c r="H219" s="11" t="str">
        <f>IF('SAT Reading'!B219="","", IF(G219&lt;100, 100, IF(G219&gt;300, 300, G219)))</f>
        <v/>
      </c>
      <c r="I219" s="11" t="str">
        <f>IF('SAT Reading'!B219="","",'SAT EBRW to CBEST R'!$A$2+'SAT EBRW to CBEST R'!$B$2*B219)</f>
        <v/>
      </c>
      <c r="J219" s="11" t="str">
        <f>IF('SAT Reading'!B219="","", IF(I219&lt;20, 20, IF(I219&gt;80, 80, I219)))</f>
        <v/>
      </c>
    </row>
    <row r="220" spans="1:10" x14ac:dyDescent="0.25">
      <c r="A220" s="11">
        <v>219</v>
      </c>
      <c r="B220" s="30"/>
      <c r="C220" s="11" t="str">
        <f>IF(ISBLANK('SAT Reading'!B220),"", IF('SAT Reading'!B220&lt;'SAT EBRW to ACT E+R'!$A$2, 'SAT EBRW to ACT E+R'!$B$2, IF('SAT Reading'!B220&gt;'SAT EBRW to ACT E+R'!A$62, 'SAT EBRW to ACT E+R'!B$62, VLOOKUP(B220,'SAT EBRW to ACT E+R'!A:B,2,FALSE))))</f>
        <v/>
      </c>
      <c r="D220" s="11" t="str">
        <f>IF('SAT Reading'!B220="","", 0.5*C220)</f>
        <v/>
      </c>
      <c r="E220" s="11" t="str">
        <f>IF('SAT Reading'!B220="","",interceptACTRtoPCR5712_5713+slopeACTRtoPCR5712_5713*D220)</f>
        <v/>
      </c>
      <c r="F220" s="11" t="str">
        <f>IF('SAT Reading'!B220="","", IF(E220&lt;100, 100, IF(E220&gt;200, 200, E220)))</f>
        <v/>
      </c>
      <c r="G220" s="11" t="str">
        <f t="shared" si="3"/>
        <v/>
      </c>
      <c r="H220" s="11" t="str">
        <f>IF('SAT Reading'!B220="","", IF(G220&lt;100, 100, IF(G220&gt;300, 300, G220)))</f>
        <v/>
      </c>
      <c r="I220" s="11" t="str">
        <f>IF('SAT Reading'!B220="","",'SAT EBRW to CBEST R'!$A$2+'SAT EBRW to CBEST R'!$B$2*B220)</f>
        <v/>
      </c>
      <c r="J220" s="11" t="str">
        <f>IF('SAT Reading'!B220="","", IF(I220&lt;20, 20, IF(I220&gt;80, 80, I220)))</f>
        <v/>
      </c>
    </row>
    <row r="221" spans="1:10" x14ac:dyDescent="0.25">
      <c r="A221" s="11">
        <v>220</v>
      </c>
      <c r="B221" s="30"/>
      <c r="C221" s="11" t="str">
        <f>IF(ISBLANK('SAT Reading'!B221),"", IF('SAT Reading'!B221&lt;'SAT EBRW to ACT E+R'!$A$2, 'SAT EBRW to ACT E+R'!$B$2, IF('SAT Reading'!B221&gt;'SAT EBRW to ACT E+R'!A$62, 'SAT EBRW to ACT E+R'!B$62, VLOOKUP(B221,'SAT EBRW to ACT E+R'!A:B,2,FALSE))))</f>
        <v/>
      </c>
      <c r="D221" s="11" t="str">
        <f>IF('SAT Reading'!B221="","", 0.5*C221)</f>
        <v/>
      </c>
      <c r="E221" s="11" t="str">
        <f>IF('SAT Reading'!B221="","",interceptACTRtoPCR5712_5713+slopeACTRtoPCR5712_5713*D221)</f>
        <v/>
      </c>
      <c r="F221" s="11" t="str">
        <f>IF('SAT Reading'!B221="","", IF(E221&lt;100, 100, IF(E221&gt;200, 200, E221)))</f>
        <v/>
      </c>
      <c r="G221" s="11" t="str">
        <f t="shared" si="3"/>
        <v/>
      </c>
      <c r="H221" s="11" t="str">
        <f>IF('SAT Reading'!B221="","", IF(G221&lt;100, 100, IF(G221&gt;300, 300, G221)))</f>
        <v/>
      </c>
      <c r="I221" s="11" t="str">
        <f>IF('SAT Reading'!B221="","",'SAT EBRW to CBEST R'!$A$2+'SAT EBRW to CBEST R'!$B$2*B221)</f>
        <v/>
      </c>
      <c r="J221" s="11" t="str">
        <f>IF('SAT Reading'!B221="","", IF(I221&lt;20, 20, IF(I221&gt;80, 80, I221)))</f>
        <v/>
      </c>
    </row>
    <row r="222" spans="1:10" x14ac:dyDescent="0.25">
      <c r="A222" s="11">
        <v>221</v>
      </c>
      <c r="B222" s="30"/>
      <c r="C222" s="11" t="str">
        <f>IF(ISBLANK('SAT Reading'!B222),"", IF('SAT Reading'!B222&lt;'SAT EBRW to ACT E+R'!$A$2, 'SAT EBRW to ACT E+R'!$B$2, IF('SAT Reading'!B222&gt;'SAT EBRW to ACT E+R'!A$62, 'SAT EBRW to ACT E+R'!B$62, VLOOKUP(B222,'SAT EBRW to ACT E+R'!A:B,2,FALSE))))</f>
        <v/>
      </c>
      <c r="D222" s="11" t="str">
        <f>IF('SAT Reading'!B222="","", 0.5*C222)</f>
        <v/>
      </c>
      <c r="E222" s="11" t="str">
        <f>IF('SAT Reading'!B222="","",interceptACTRtoPCR5712_5713+slopeACTRtoPCR5712_5713*D222)</f>
        <v/>
      </c>
      <c r="F222" s="11" t="str">
        <f>IF('SAT Reading'!B222="","", IF(E222&lt;100, 100, IF(E222&gt;200, 200, E222)))</f>
        <v/>
      </c>
      <c r="G222" s="11" t="str">
        <f t="shared" si="3"/>
        <v/>
      </c>
      <c r="H222" s="11" t="str">
        <f>IF('SAT Reading'!B222="","", IF(G222&lt;100, 100, IF(G222&gt;300, 300, G222)))</f>
        <v/>
      </c>
      <c r="I222" s="11" t="str">
        <f>IF('SAT Reading'!B222="","",'SAT EBRW to CBEST R'!$A$2+'SAT EBRW to CBEST R'!$B$2*B222)</f>
        <v/>
      </c>
      <c r="J222" s="11" t="str">
        <f>IF('SAT Reading'!B222="","", IF(I222&lt;20, 20, IF(I222&gt;80, 80, I222)))</f>
        <v/>
      </c>
    </row>
    <row r="223" spans="1:10" x14ac:dyDescent="0.25">
      <c r="A223" s="11">
        <v>222</v>
      </c>
      <c r="B223" s="30"/>
      <c r="C223" s="11" t="str">
        <f>IF(ISBLANK('SAT Reading'!B223),"", IF('SAT Reading'!B223&lt;'SAT EBRW to ACT E+R'!$A$2, 'SAT EBRW to ACT E+R'!$B$2, IF('SAT Reading'!B223&gt;'SAT EBRW to ACT E+R'!A$62, 'SAT EBRW to ACT E+R'!B$62, VLOOKUP(B223,'SAT EBRW to ACT E+R'!A:B,2,FALSE))))</f>
        <v/>
      </c>
      <c r="D223" s="11" t="str">
        <f>IF('SAT Reading'!B223="","", 0.5*C223)</f>
        <v/>
      </c>
      <c r="E223" s="11" t="str">
        <f>IF('SAT Reading'!B223="","",interceptACTRtoPCR5712_5713+slopeACTRtoPCR5712_5713*D223)</f>
        <v/>
      </c>
      <c r="F223" s="11" t="str">
        <f>IF('SAT Reading'!B223="","", IF(E223&lt;100, 100, IF(E223&gt;200, 200, E223)))</f>
        <v/>
      </c>
      <c r="G223" s="11" t="str">
        <f t="shared" si="3"/>
        <v/>
      </c>
      <c r="H223" s="11" t="str">
        <f>IF('SAT Reading'!B223="","", IF(G223&lt;100, 100, IF(G223&gt;300, 300, G223)))</f>
        <v/>
      </c>
      <c r="I223" s="11" t="str">
        <f>IF('SAT Reading'!B223="","",'SAT EBRW to CBEST R'!$A$2+'SAT EBRW to CBEST R'!$B$2*B223)</f>
        <v/>
      </c>
      <c r="J223" s="11" t="str">
        <f>IF('SAT Reading'!B223="","", IF(I223&lt;20, 20, IF(I223&gt;80, 80, I223)))</f>
        <v/>
      </c>
    </row>
    <row r="224" spans="1:10" x14ac:dyDescent="0.25">
      <c r="A224" s="11">
        <v>223</v>
      </c>
      <c r="B224" s="30"/>
      <c r="C224" s="11" t="str">
        <f>IF(ISBLANK('SAT Reading'!B224),"", IF('SAT Reading'!B224&lt;'SAT EBRW to ACT E+R'!$A$2, 'SAT EBRW to ACT E+R'!$B$2, IF('SAT Reading'!B224&gt;'SAT EBRW to ACT E+R'!A$62, 'SAT EBRW to ACT E+R'!B$62, VLOOKUP(B224,'SAT EBRW to ACT E+R'!A:B,2,FALSE))))</f>
        <v/>
      </c>
      <c r="D224" s="11" t="str">
        <f>IF('SAT Reading'!B224="","", 0.5*C224)</f>
        <v/>
      </c>
      <c r="E224" s="11" t="str">
        <f>IF('SAT Reading'!B224="","",interceptACTRtoPCR5712_5713+slopeACTRtoPCR5712_5713*D224)</f>
        <v/>
      </c>
      <c r="F224" s="11" t="str">
        <f>IF('SAT Reading'!B224="","", IF(E224&lt;100, 100, IF(E224&gt;200, 200, E224)))</f>
        <v/>
      </c>
      <c r="G224" s="11" t="str">
        <f t="shared" si="3"/>
        <v/>
      </c>
      <c r="H224" s="11" t="str">
        <f>IF('SAT Reading'!B224="","", IF(G224&lt;100, 100, IF(G224&gt;300, 300, G224)))</f>
        <v/>
      </c>
      <c r="I224" s="11" t="str">
        <f>IF('SAT Reading'!B224="","",'SAT EBRW to CBEST R'!$A$2+'SAT EBRW to CBEST R'!$B$2*B224)</f>
        <v/>
      </c>
      <c r="J224" s="11" t="str">
        <f>IF('SAT Reading'!B224="","", IF(I224&lt;20, 20, IF(I224&gt;80, 80, I224)))</f>
        <v/>
      </c>
    </row>
    <row r="225" spans="1:10" x14ac:dyDescent="0.25">
      <c r="A225" s="11">
        <v>224</v>
      </c>
      <c r="B225" s="30"/>
      <c r="C225" s="11" t="str">
        <f>IF(ISBLANK('SAT Reading'!B225),"", IF('SAT Reading'!B225&lt;'SAT EBRW to ACT E+R'!$A$2, 'SAT EBRW to ACT E+R'!$B$2, IF('SAT Reading'!B225&gt;'SAT EBRW to ACT E+R'!A$62, 'SAT EBRW to ACT E+R'!B$62, VLOOKUP(B225,'SAT EBRW to ACT E+R'!A:B,2,FALSE))))</f>
        <v/>
      </c>
      <c r="D225" s="11" t="str">
        <f>IF('SAT Reading'!B225="","", 0.5*C225)</f>
        <v/>
      </c>
      <c r="E225" s="11" t="str">
        <f>IF('SAT Reading'!B225="","",interceptACTRtoPCR5712_5713+slopeACTRtoPCR5712_5713*D225)</f>
        <v/>
      </c>
      <c r="F225" s="11" t="str">
        <f>IF('SAT Reading'!B225="","", IF(E225&lt;100, 100, IF(E225&gt;200, 200, E225)))</f>
        <v/>
      </c>
      <c r="G225" s="11" t="str">
        <f t="shared" si="3"/>
        <v/>
      </c>
      <c r="H225" s="11" t="str">
        <f>IF('SAT Reading'!B225="","", IF(G225&lt;100, 100, IF(G225&gt;300, 300, G225)))</f>
        <v/>
      </c>
      <c r="I225" s="11" t="str">
        <f>IF('SAT Reading'!B225="","",'SAT EBRW to CBEST R'!$A$2+'SAT EBRW to CBEST R'!$B$2*B225)</f>
        <v/>
      </c>
      <c r="J225" s="11" t="str">
        <f>IF('SAT Reading'!B225="","", IF(I225&lt;20, 20, IF(I225&gt;80, 80, I225)))</f>
        <v/>
      </c>
    </row>
    <row r="226" spans="1:10" x14ac:dyDescent="0.25">
      <c r="A226" s="11">
        <v>225</v>
      </c>
      <c r="B226" s="30"/>
      <c r="C226" s="11" t="str">
        <f>IF(ISBLANK('SAT Reading'!B226),"", IF('SAT Reading'!B226&lt;'SAT EBRW to ACT E+R'!$A$2, 'SAT EBRW to ACT E+R'!$B$2, IF('SAT Reading'!B226&gt;'SAT EBRW to ACT E+R'!A$62, 'SAT EBRW to ACT E+R'!B$62, VLOOKUP(B226,'SAT EBRW to ACT E+R'!A:B,2,FALSE))))</f>
        <v/>
      </c>
      <c r="D226" s="11" t="str">
        <f>IF('SAT Reading'!B226="","", 0.5*C226)</f>
        <v/>
      </c>
      <c r="E226" s="11" t="str">
        <f>IF('SAT Reading'!B226="","",interceptACTRtoPCR5712_5713+slopeACTRtoPCR5712_5713*D226)</f>
        <v/>
      </c>
      <c r="F226" s="11" t="str">
        <f>IF('SAT Reading'!B226="","", IF(E226&lt;100, 100, IF(E226&gt;200, 200, E226)))</f>
        <v/>
      </c>
      <c r="G226" s="11" t="str">
        <f t="shared" si="3"/>
        <v/>
      </c>
      <c r="H226" s="11" t="str">
        <f>IF('SAT Reading'!B226="","", IF(G226&lt;100, 100, IF(G226&gt;300, 300, G226)))</f>
        <v/>
      </c>
      <c r="I226" s="11" t="str">
        <f>IF('SAT Reading'!B226="","",'SAT EBRW to CBEST R'!$A$2+'SAT EBRW to CBEST R'!$B$2*B226)</f>
        <v/>
      </c>
      <c r="J226" s="11" t="str">
        <f>IF('SAT Reading'!B226="","", IF(I226&lt;20, 20, IF(I226&gt;80, 80, I226)))</f>
        <v/>
      </c>
    </row>
    <row r="227" spans="1:10" x14ac:dyDescent="0.25">
      <c r="A227" s="11">
        <v>226</v>
      </c>
      <c r="B227" s="30"/>
      <c r="C227" s="11" t="str">
        <f>IF(ISBLANK('SAT Reading'!B227),"", IF('SAT Reading'!B227&lt;'SAT EBRW to ACT E+R'!$A$2, 'SAT EBRW to ACT E+R'!$B$2, IF('SAT Reading'!B227&gt;'SAT EBRW to ACT E+R'!A$62, 'SAT EBRW to ACT E+R'!B$62, VLOOKUP(B227,'SAT EBRW to ACT E+R'!A:B,2,FALSE))))</f>
        <v/>
      </c>
      <c r="D227" s="11" t="str">
        <f>IF('SAT Reading'!B227="","", 0.5*C227)</f>
        <v/>
      </c>
      <c r="E227" s="11" t="str">
        <f>IF('SAT Reading'!B227="","",interceptACTRtoPCR5712_5713+slopeACTRtoPCR5712_5713*D227)</f>
        <v/>
      </c>
      <c r="F227" s="11" t="str">
        <f>IF('SAT Reading'!B227="","", IF(E227&lt;100, 100, IF(E227&gt;200, 200, E227)))</f>
        <v/>
      </c>
      <c r="G227" s="11" t="str">
        <f t="shared" si="3"/>
        <v/>
      </c>
      <c r="H227" s="11" t="str">
        <f>IF('SAT Reading'!B227="","", IF(G227&lt;100, 100, IF(G227&gt;300, 300, G227)))</f>
        <v/>
      </c>
      <c r="I227" s="11" t="str">
        <f>IF('SAT Reading'!B227="","",'SAT EBRW to CBEST R'!$A$2+'SAT EBRW to CBEST R'!$B$2*B227)</f>
        <v/>
      </c>
      <c r="J227" s="11" t="str">
        <f>IF('SAT Reading'!B227="","", IF(I227&lt;20, 20, IF(I227&gt;80, 80, I227)))</f>
        <v/>
      </c>
    </row>
    <row r="228" spans="1:10" x14ac:dyDescent="0.25">
      <c r="A228" s="11">
        <v>227</v>
      </c>
      <c r="B228" s="30"/>
      <c r="C228" s="11" t="str">
        <f>IF(ISBLANK('SAT Reading'!B228),"", IF('SAT Reading'!B228&lt;'SAT EBRW to ACT E+R'!$A$2, 'SAT EBRW to ACT E+R'!$B$2, IF('SAT Reading'!B228&gt;'SAT EBRW to ACT E+R'!A$62, 'SAT EBRW to ACT E+R'!B$62, VLOOKUP(B228,'SAT EBRW to ACT E+R'!A:B,2,FALSE))))</f>
        <v/>
      </c>
      <c r="D228" s="11" t="str">
        <f>IF('SAT Reading'!B228="","", 0.5*C228)</f>
        <v/>
      </c>
      <c r="E228" s="11" t="str">
        <f>IF('SAT Reading'!B228="","",interceptACTRtoPCR5712_5713+slopeACTRtoPCR5712_5713*D228)</f>
        <v/>
      </c>
      <c r="F228" s="11" t="str">
        <f>IF('SAT Reading'!B228="","", IF(E228&lt;100, 100, IF(E228&gt;200, 200, E228)))</f>
        <v/>
      </c>
      <c r="G228" s="11" t="str">
        <f t="shared" si="3"/>
        <v/>
      </c>
      <c r="H228" s="11" t="str">
        <f>IF('SAT Reading'!B228="","", IF(G228&lt;100, 100, IF(G228&gt;300, 300, G228)))</f>
        <v/>
      </c>
      <c r="I228" s="11" t="str">
        <f>IF('SAT Reading'!B228="","",'SAT EBRW to CBEST R'!$A$2+'SAT EBRW to CBEST R'!$B$2*B228)</f>
        <v/>
      </c>
      <c r="J228" s="11" t="str">
        <f>IF('SAT Reading'!B228="","", IF(I228&lt;20, 20, IF(I228&gt;80, 80, I228)))</f>
        <v/>
      </c>
    </row>
    <row r="229" spans="1:10" x14ac:dyDescent="0.25">
      <c r="A229" s="11">
        <v>228</v>
      </c>
      <c r="B229" s="30"/>
      <c r="C229" s="11" t="str">
        <f>IF(ISBLANK('SAT Reading'!B229),"", IF('SAT Reading'!B229&lt;'SAT EBRW to ACT E+R'!$A$2, 'SAT EBRW to ACT E+R'!$B$2, IF('SAT Reading'!B229&gt;'SAT EBRW to ACT E+R'!A$62, 'SAT EBRW to ACT E+R'!B$62, VLOOKUP(B229,'SAT EBRW to ACT E+R'!A:B,2,FALSE))))</f>
        <v/>
      </c>
      <c r="D229" s="11" t="str">
        <f>IF('SAT Reading'!B229="","", 0.5*C229)</f>
        <v/>
      </c>
      <c r="E229" s="11" t="str">
        <f>IF('SAT Reading'!B229="","",interceptACTRtoPCR5712_5713+slopeACTRtoPCR5712_5713*D229)</f>
        <v/>
      </c>
      <c r="F229" s="11" t="str">
        <f>IF('SAT Reading'!B229="","", IF(E229&lt;100, 100, IF(E229&gt;200, 200, E229)))</f>
        <v/>
      </c>
      <c r="G229" s="11" t="str">
        <f t="shared" si="3"/>
        <v/>
      </c>
      <c r="H229" s="11" t="str">
        <f>IF('SAT Reading'!B229="","", IF(G229&lt;100, 100, IF(G229&gt;300, 300, G229)))</f>
        <v/>
      </c>
      <c r="I229" s="11" t="str">
        <f>IF('SAT Reading'!B229="","",'SAT EBRW to CBEST R'!$A$2+'SAT EBRW to CBEST R'!$B$2*B229)</f>
        <v/>
      </c>
      <c r="J229" s="11" t="str">
        <f>IF('SAT Reading'!B229="","", IF(I229&lt;20, 20, IF(I229&gt;80, 80, I229)))</f>
        <v/>
      </c>
    </row>
    <row r="230" spans="1:10" x14ac:dyDescent="0.25">
      <c r="A230" s="11">
        <v>229</v>
      </c>
      <c r="B230" s="30"/>
      <c r="C230" s="11" t="str">
        <f>IF(ISBLANK('SAT Reading'!B230),"", IF('SAT Reading'!B230&lt;'SAT EBRW to ACT E+R'!$A$2, 'SAT EBRW to ACT E+R'!$B$2, IF('SAT Reading'!B230&gt;'SAT EBRW to ACT E+R'!A$62, 'SAT EBRW to ACT E+R'!B$62, VLOOKUP(B230,'SAT EBRW to ACT E+R'!A:B,2,FALSE))))</f>
        <v/>
      </c>
      <c r="D230" s="11" t="str">
        <f>IF('SAT Reading'!B230="","", 0.5*C230)</f>
        <v/>
      </c>
      <c r="E230" s="11" t="str">
        <f>IF('SAT Reading'!B230="","",interceptACTRtoPCR5712_5713+slopeACTRtoPCR5712_5713*D230)</f>
        <v/>
      </c>
      <c r="F230" s="11" t="str">
        <f>IF('SAT Reading'!B230="","", IF(E230&lt;100, 100, IF(E230&gt;200, 200, E230)))</f>
        <v/>
      </c>
      <c r="G230" s="11" t="str">
        <f t="shared" si="3"/>
        <v/>
      </c>
      <c r="H230" s="11" t="str">
        <f>IF('SAT Reading'!B230="","", IF(G230&lt;100, 100, IF(G230&gt;300, 300, G230)))</f>
        <v/>
      </c>
      <c r="I230" s="11" t="str">
        <f>IF('SAT Reading'!B230="","",'SAT EBRW to CBEST R'!$A$2+'SAT EBRW to CBEST R'!$B$2*B230)</f>
        <v/>
      </c>
      <c r="J230" s="11" t="str">
        <f>IF('SAT Reading'!B230="","", IF(I230&lt;20, 20, IF(I230&gt;80, 80, I230)))</f>
        <v/>
      </c>
    </row>
    <row r="231" spans="1:10" x14ac:dyDescent="0.25">
      <c r="A231" s="11">
        <v>230</v>
      </c>
      <c r="B231" s="30"/>
      <c r="C231" s="11" t="str">
        <f>IF(ISBLANK('SAT Reading'!B231),"", IF('SAT Reading'!B231&lt;'SAT EBRW to ACT E+R'!$A$2, 'SAT EBRW to ACT E+R'!$B$2, IF('SAT Reading'!B231&gt;'SAT EBRW to ACT E+R'!A$62, 'SAT EBRW to ACT E+R'!B$62, VLOOKUP(B231,'SAT EBRW to ACT E+R'!A:B,2,FALSE))))</f>
        <v/>
      </c>
      <c r="D231" s="11" t="str">
        <f>IF('SAT Reading'!B231="","", 0.5*C231)</f>
        <v/>
      </c>
      <c r="E231" s="11" t="str">
        <f>IF('SAT Reading'!B231="","",interceptACTRtoPCR5712_5713+slopeACTRtoPCR5712_5713*D231)</f>
        <v/>
      </c>
      <c r="F231" s="11" t="str">
        <f>IF('SAT Reading'!B231="","", IF(E231&lt;100, 100, IF(E231&gt;200, 200, E231)))</f>
        <v/>
      </c>
      <c r="G231" s="11" t="str">
        <f t="shared" si="3"/>
        <v/>
      </c>
      <c r="H231" s="11" t="str">
        <f>IF('SAT Reading'!B231="","", IF(G231&lt;100, 100, IF(G231&gt;300, 300, G231)))</f>
        <v/>
      </c>
      <c r="I231" s="11" t="str">
        <f>IF('SAT Reading'!B231="","",'SAT EBRW to CBEST R'!$A$2+'SAT EBRW to CBEST R'!$B$2*B231)</f>
        <v/>
      </c>
      <c r="J231" s="11" t="str">
        <f>IF('SAT Reading'!B231="","", IF(I231&lt;20, 20, IF(I231&gt;80, 80, I231)))</f>
        <v/>
      </c>
    </row>
    <row r="232" spans="1:10" x14ac:dyDescent="0.25">
      <c r="A232" s="11">
        <v>231</v>
      </c>
      <c r="B232" s="30"/>
      <c r="C232" s="11" t="str">
        <f>IF(ISBLANK('SAT Reading'!B232),"", IF('SAT Reading'!B232&lt;'SAT EBRW to ACT E+R'!$A$2, 'SAT EBRW to ACT E+R'!$B$2, IF('SAT Reading'!B232&gt;'SAT EBRW to ACT E+R'!A$62, 'SAT EBRW to ACT E+R'!B$62, VLOOKUP(B232,'SAT EBRW to ACT E+R'!A:B,2,FALSE))))</f>
        <v/>
      </c>
      <c r="D232" s="11" t="str">
        <f>IF('SAT Reading'!B232="","", 0.5*C232)</f>
        <v/>
      </c>
      <c r="E232" s="11" t="str">
        <f>IF('SAT Reading'!B232="","",interceptACTRtoPCR5712_5713+slopeACTRtoPCR5712_5713*D232)</f>
        <v/>
      </c>
      <c r="F232" s="11" t="str">
        <f>IF('SAT Reading'!B232="","", IF(E232&lt;100, 100, IF(E232&gt;200, 200, E232)))</f>
        <v/>
      </c>
      <c r="G232" s="11" t="str">
        <f t="shared" si="3"/>
        <v/>
      </c>
      <c r="H232" s="11" t="str">
        <f>IF('SAT Reading'!B232="","", IF(G232&lt;100, 100, IF(G232&gt;300, 300, G232)))</f>
        <v/>
      </c>
      <c r="I232" s="11" t="str">
        <f>IF('SAT Reading'!B232="","",'SAT EBRW to CBEST R'!$A$2+'SAT EBRW to CBEST R'!$B$2*B232)</f>
        <v/>
      </c>
      <c r="J232" s="11" t="str">
        <f>IF('SAT Reading'!B232="","", IF(I232&lt;20, 20, IF(I232&gt;80, 80, I232)))</f>
        <v/>
      </c>
    </row>
    <row r="233" spans="1:10" x14ac:dyDescent="0.25">
      <c r="A233" s="11">
        <v>232</v>
      </c>
      <c r="B233" s="30"/>
      <c r="C233" s="11" t="str">
        <f>IF(ISBLANK('SAT Reading'!B233),"", IF('SAT Reading'!B233&lt;'SAT EBRW to ACT E+R'!$A$2, 'SAT EBRW to ACT E+R'!$B$2, IF('SAT Reading'!B233&gt;'SAT EBRW to ACT E+R'!A$62, 'SAT EBRW to ACT E+R'!B$62, VLOOKUP(B233,'SAT EBRW to ACT E+R'!A:B,2,FALSE))))</f>
        <v/>
      </c>
      <c r="D233" s="11" t="str">
        <f>IF('SAT Reading'!B233="","", 0.5*C233)</f>
        <v/>
      </c>
      <c r="E233" s="11" t="str">
        <f>IF('SAT Reading'!B233="","",interceptACTRtoPCR5712_5713+slopeACTRtoPCR5712_5713*D233)</f>
        <v/>
      </c>
      <c r="F233" s="11" t="str">
        <f>IF('SAT Reading'!B233="","", IF(E233&lt;100, 100, IF(E233&gt;200, 200, E233)))</f>
        <v/>
      </c>
      <c r="G233" s="11" t="str">
        <f t="shared" si="3"/>
        <v/>
      </c>
      <c r="H233" s="11" t="str">
        <f>IF('SAT Reading'!B233="","", IF(G233&lt;100, 100, IF(G233&gt;300, 300, G233)))</f>
        <v/>
      </c>
      <c r="I233" s="11" t="str">
        <f>IF('SAT Reading'!B233="","",'SAT EBRW to CBEST R'!$A$2+'SAT EBRW to CBEST R'!$B$2*B233)</f>
        <v/>
      </c>
      <c r="J233" s="11" t="str">
        <f>IF('SAT Reading'!B233="","", IF(I233&lt;20, 20, IF(I233&gt;80, 80, I233)))</f>
        <v/>
      </c>
    </row>
    <row r="234" spans="1:10" x14ac:dyDescent="0.25">
      <c r="A234" s="11">
        <v>233</v>
      </c>
      <c r="B234" s="30"/>
      <c r="C234" s="11" t="str">
        <f>IF(ISBLANK('SAT Reading'!B234),"", IF('SAT Reading'!B234&lt;'SAT EBRW to ACT E+R'!$A$2, 'SAT EBRW to ACT E+R'!$B$2, IF('SAT Reading'!B234&gt;'SAT EBRW to ACT E+R'!A$62, 'SAT EBRW to ACT E+R'!B$62, VLOOKUP(B234,'SAT EBRW to ACT E+R'!A:B,2,FALSE))))</f>
        <v/>
      </c>
      <c r="D234" s="11" t="str">
        <f>IF('SAT Reading'!B234="","", 0.5*C234)</f>
        <v/>
      </c>
      <c r="E234" s="11" t="str">
        <f>IF('SAT Reading'!B234="","",interceptACTRtoPCR5712_5713+slopeACTRtoPCR5712_5713*D234)</f>
        <v/>
      </c>
      <c r="F234" s="11" t="str">
        <f>IF('SAT Reading'!B234="","", IF(E234&lt;100, 100, IF(E234&gt;200, 200, E234)))</f>
        <v/>
      </c>
      <c r="G234" s="11" t="str">
        <f t="shared" si="3"/>
        <v/>
      </c>
      <c r="H234" s="11" t="str">
        <f>IF('SAT Reading'!B234="","", IF(G234&lt;100, 100, IF(G234&gt;300, 300, G234)))</f>
        <v/>
      </c>
      <c r="I234" s="11" t="str">
        <f>IF('SAT Reading'!B234="","",'SAT EBRW to CBEST R'!$A$2+'SAT EBRW to CBEST R'!$B$2*B234)</f>
        <v/>
      </c>
      <c r="J234" s="11" t="str">
        <f>IF('SAT Reading'!B234="","", IF(I234&lt;20, 20, IF(I234&gt;80, 80, I234)))</f>
        <v/>
      </c>
    </row>
    <row r="235" spans="1:10" x14ac:dyDescent="0.25">
      <c r="A235" s="11">
        <v>234</v>
      </c>
      <c r="B235" s="30"/>
      <c r="C235" s="11" t="str">
        <f>IF(ISBLANK('SAT Reading'!B235),"", IF('SAT Reading'!B235&lt;'SAT EBRW to ACT E+R'!$A$2, 'SAT EBRW to ACT E+R'!$B$2, IF('SAT Reading'!B235&gt;'SAT EBRW to ACT E+R'!A$62, 'SAT EBRW to ACT E+R'!B$62, VLOOKUP(B235,'SAT EBRW to ACT E+R'!A:B,2,FALSE))))</f>
        <v/>
      </c>
      <c r="D235" s="11" t="str">
        <f>IF('SAT Reading'!B235="","", 0.5*C235)</f>
        <v/>
      </c>
      <c r="E235" s="11" t="str">
        <f>IF('SAT Reading'!B235="","",interceptACTRtoPCR5712_5713+slopeACTRtoPCR5712_5713*D235)</f>
        <v/>
      </c>
      <c r="F235" s="11" t="str">
        <f>IF('SAT Reading'!B235="","", IF(E235&lt;100, 100, IF(E235&gt;200, 200, E235)))</f>
        <v/>
      </c>
      <c r="G235" s="11" t="str">
        <f t="shared" si="3"/>
        <v/>
      </c>
      <c r="H235" s="11" t="str">
        <f>IF('SAT Reading'!B235="","", IF(G235&lt;100, 100, IF(G235&gt;300, 300, G235)))</f>
        <v/>
      </c>
      <c r="I235" s="11" t="str">
        <f>IF('SAT Reading'!B235="","",'SAT EBRW to CBEST R'!$A$2+'SAT EBRW to CBEST R'!$B$2*B235)</f>
        <v/>
      </c>
      <c r="J235" s="11" t="str">
        <f>IF('SAT Reading'!B235="","", IF(I235&lt;20, 20, IF(I235&gt;80, 80, I235)))</f>
        <v/>
      </c>
    </row>
    <row r="236" spans="1:10" x14ac:dyDescent="0.25">
      <c r="A236" s="11">
        <v>235</v>
      </c>
      <c r="B236" s="30"/>
      <c r="C236" s="11" t="str">
        <f>IF(ISBLANK('SAT Reading'!B236),"", IF('SAT Reading'!B236&lt;'SAT EBRW to ACT E+R'!$A$2, 'SAT EBRW to ACT E+R'!$B$2, IF('SAT Reading'!B236&gt;'SAT EBRW to ACT E+R'!A$62, 'SAT EBRW to ACT E+R'!B$62, VLOOKUP(B236,'SAT EBRW to ACT E+R'!A:B,2,FALSE))))</f>
        <v/>
      </c>
      <c r="D236" s="11" t="str">
        <f>IF('SAT Reading'!B236="","", 0.5*C236)</f>
        <v/>
      </c>
      <c r="E236" s="11" t="str">
        <f>IF('SAT Reading'!B236="","",interceptACTRtoPCR5712_5713+slopeACTRtoPCR5712_5713*D236)</f>
        <v/>
      </c>
      <c r="F236" s="11" t="str">
        <f>IF('SAT Reading'!B236="","", IF(E236&lt;100, 100, IF(E236&gt;200, 200, E236)))</f>
        <v/>
      </c>
      <c r="G236" s="11" t="str">
        <f t="shared" si="3"/>
        <v/>
      </c>
      <c r="H236" s="11" t="str">
        <f>IF('SAT Reading'!B236="","", IF(G236&lt;100, 100, IF(G236&gt;300, 300, G236)))</f>
        <v/>
      </c>
      <c r="I236" s="11" t="str">
        <f>IF('SAT Reading'!B236="","",'SAT EBRW to CBEST R'!$A$2+'SAT EBRW to CBEST R'!$B$2*B236)</f>
        <v/>
      </c>
      <c r="J236" s="11" t="str">
        <f>IF('SAT Reading'!B236="","", IF(I236&lt;20, 20, IF(I236&gt;80, 80, I236)))</f>
        <v/>
      </c>
    </row>
    <row r="237" spans="1:10" x14ac:dyDescent="0.25">
      <c r="A237" s="11">
        <v>236</v>
      </c>
      <c r="B237" s="30"/>
      <c r="C237" s="11" t="str">
        <f>IF(ISBLANK('SAT Reading'!B237),"", IF('SAT Reading'!B237&lt;'SAT EBRW to ACT E+R'!$A$2, 'SAT EBRW to ACT E+R'!$B$2, IF('SAT Reading'!B237&gt;'SAT EBRW to ACT E+R'!A$62, 'SAT EBRW to ACT E+R'!B$62, VLOOKUP(B237,'SAT EBRW to ACT E+R'!A:B,2,FALSE))))</f>
        <v/>
      </c>
      <c r="D237" s="11" t="str">
        <f>IF('SAT Reading'!B237="","", 0.5*C237)</f>
        <v/>
      </c>
      <c r="E237" s="11" t="str">
        <f>IF('SAT Reading'!B237="","",interceptACTRtoPCR5712_5713+slopeACTRtoPCR5712_5713*D237)</f>
        <v/>
      </c>
      <c r="F237" s="11" t="str">
        <f>IF('SAT Reading'!B237="","", IF(E237&lt;100, 100, IF(E237&gt;200, 200, E237)))</f>
        <v/>
      </c>
      <c r="G237" s="11" t="str">
        <f t="shared" si="3"/>
        <v/>
      </c>
      <c r="H237" s="11" t="str">
        <f>IF('SAT Reading'!B237="","", IF(G237&lt;100, 100, IF(G237&gt;300, 300, G237)))</f>
        <v/>
      </c>
      <c r="I237" s="11" t="str">
        <f>IF('SAT Reading'!B237="","",'SAT EBRW to CBEST R'!$A$2+'SAT EBRW to CBEST R'!$B$2*B237)</f>
        <v/>
      </c>
      <c r="J237" s="11" t="str">
        <f>IF('SAT Reading'!B237="","", IF(I237&lt;20, 20, IF(I237&gt;80, 80, I237)))</f>
        <v/>
      </c>
    </row>
    <row r="238" spans="1:10" x14ac:dyDescent="0.25">
      <c r="A238" s="11">
        <v>237</v>
      </c>
      <c r="B238" s="30"/>
      <c r="C238" s="11" t="str">
        <f>IF(ISBLANK('SAT Reading'!B238),"", IF('SAT Reading'!B238&lt;'SAT EBRW to ACT E+R'!$A$2, 'SAT EBRW to ACT E+R'!$B$2, IF('SAT Reading'!B238&gt;'SAT EBRW to ACT E+R'!A$62, 'SAT EBRW to ACT E+R'!B$62, VLOOKUP(B238,'SAT EBRW to ACT E+R'!A:B,2,FALSE))))</f>
        <v/>
      </c>
      <c r="D238" s="11" t="str">
        <f>IF('SAT Reading'!B238="","", 0.5*C238)</f>
        <v/>
      </c>
      <c r="E238" s="11" t="str">
        <f>IF('SAT Reading'!B238="","",interceptACTRtoPCR5712_5713+slopeACTRtoPCR5712_5713*D238)</f>
        <v/>
      </c>
      <c r="F238" s="11" t="str">
        <f>IF('SAT Reading'!B238="","", IF(E238&lt;100, 100, IF(E238&gt;200, 200, E238)))</f>
        <v/>
      </c>
      <c r="G238" s="11" t="str">
        <f t="shared" si="3"/>
        <v/>
      </c>
      <c r="H238" s="11" t="str">
        <f>IF('SAT Reading'!B238="","", IF(G238&lt;100, 100, IF(G238&gt;300, 300, G238)))</f>
        <v/>
      </c>
      <c r="I238" s="11" t="str">
        <f>IF('SAT Reading'!B238="","",'SAT EBRW to CBEST R'!$A$2+'SAT EBRW to CBEST R'!$B$2*B238)</f>
        <v/>
      </c>
      <c r="J238" s="11" t="str">
        <f>IF('SAT Reading'!B238="","", IF(I238&lt;20, 20, IF(I238&gt;80, 80, I238)))</f>
        <v/>
      </c>
    </row>
    <row r="239" spans="1:10" x14ac:dyDescent="0.25">
      <c r="A239" s="11">
        <v>238</v>
      </c>
      <c r="B239" s="30"/>
      <c r="C239" s="11" t="str">
        <f>IF(ISBLANK('SAT Reading'!B239),"", IF('SAT Reading'!B239&lt;'SAT EBRW to ACT E+R'!$A$2, 'SAT EBRW to ACT E+R'!$B$2, IF('SAT Reading'!B239&gt;'SAT EBRW to ACT E+R'!A$62, 'SAT EBRW to ACT E+R'!B$62, VLOOKUP(B239,'SAT EBRW to ACT E+R'!A:B,2,FALSE))))</f>
        <v/>
      </c>
      <c r="D239" s="11" t="str">
        <f>IF('SAT Reading'!B239="","", 0.5*C239)</f>
        <v/>
      </c>
      <c r="E239" s="11" t="str">
        <f>IF('SAT Reading'!B239="","",interceptACTRtoPCR5712_5713+slopeACTRtoPCR5712_5713*D239)</f>
        <v/>
      </c>
      <c r="F239" s="11" t="str">
        <f>IF('SAT Reading'!B239="","", IF(E239&lt;100, 100, IF(E239&gt;200, 200, E239)))</f>
        <v/>
      </c>
      <c r="G239" s="11" t="str">
        <f t="shared" si="3"/>
        <v/>
      </c>
      <c r="H239" s="11" t="str">
        <f>IF('SAT Reading'!B239="","", IF(G239&lt;100, 100, IF(G239&gt;300, 300, G239)))</f>
        <v/>
      </c>
      <c r="I239" s="11" t="str">
        <f>IF('SAT Reading'!B239="","",'SAT EBRW to CBEST R'!$A$2+'SAT EBRW to CBEST R'!$B$2*B239)</f>
        <v/>
      </c>
      <c r="J239" s="11" t="str">
        <f>IF('SAT Reading'!B239="","", IF(I239&lt;20, 20, IF(I239&gt;80, 80, I239)))</f>
        <v/>
      </c>
    </row>
    <row r="240" spans="1:10" x14ac:dyDescent="0.25">
      <c r="A240" s="11">
        <v>239</v>
      </c>
      <c r="B240" s="30"/>
      <c r="C240" s="11" t="str">
        <f>IF(ISBLANK('SAT Reading'!B240),"", IF('SAT Reading'!B240&lt;'SAT EBRW to ACT E+R'!$A$2, 'SAT EBRW to ACT E+R'!$B$2, IF('SAT Reading'!B240&gt;'SAT EBRW to ACT E+R'!A$62, 'SAT EBRW to ACT E+R'!B$62, VLOOKUP(B240,'SAT EBRW to ACT E+R'!A:B,2,FALSE))))</f>
        <v/>
      </c>
      <c r="D240" s="11" t="str">
        <f>IF('SAT Reading'!B240="","", 0.5*C240)</f>
        <v/>
      </c>
      <c r="E240" s="11" t="str">
        <f>IF('SAT Reading'!B240="","",interceptACTRtoPCR5712_5713+slopeACTRtoPCR5712_5713*D240)</f>
        <v/>
      </c>
      <c r="F240" s="11" t="str">
        <f>IF('SAT Reading'!B240="","", IF(E240&lt;100, 100, IF(E240&gt;200, 200, E240)))</f>
        <v/>
      </c>
      <c r="G240" s="11" t="str">
        <f t="shared" si="3"/>
        <v/>
      </c>
      <c r="H240" s="11" t="str">
        <f>IF('SAT Reading'!B240="","", IF(G240&lt;100, 100, IF(G240&gt;300, 300, G240)))</f>
        <v/>
      </c>
      <c r="I240" s="11" t="str">
        <f>IF('SAT Reading'!B240="","",'SAT EBRW to CBEST R'!$A$2+'SAT EBRW to CBEST R'!$B$2*B240)</f>
        <v/>
      </c>
      <c r="J240" s="11" t="str">
        <f>IF('SAT Reading'!B240="","", IF(I240&lt;20, 20, IF(I240&gt;80, 80, I240)))</f>
        <v/>
      </c>
    </row>
    <row r="241" spans="1:10" x14ac:dyDescent="0.25">
      <c r="A241" s="11">
        <v>240</v>
      </c>
      <c r="B241" s="30"/>
      <c r="C241" s="11" t="str">
        <f>IF(ISBLANK('SAT Reading'!B241),"", IF('SAT Reading'!B241&lt;'SAT EBRW to ACT E+R'!$A$2, 'SAT EBRW to ACT E+R'!$B$2, IF('SAT Reading'!B241&gt;'SAT EBRW to ACT E+R'!A$62, 'SAT EBRW to ACT E+R'!B$62, VLOOKUP(B241,'SAT EBRW to ACT E+R'!A:B,2,FALSE))))</f>
        <v/>
      </c>
      <c r="D241" s="11" t="str">
        <f>IF('SAT Reading'!B241="","", 0.5*C241)</f>
        <v/>
      </c>
      <c r="E241" s="11" t="str">
        <f>IF('SAT Reading'!B241="","",interceptACTRtoPCR5712_5713+slopeACTRtoPCR5712_5713*D241)</f>
        <v/>
      </c>
      <c r="F241" s="11" t="str">
        <f>IF('SAT Reading'!B241="","", IF(E241&lt;100, 100, IF(E241&gt;200, 200, E241)))</f>
        <v/>
      </c>
      <c r="G241" s="11" t="str">
        <f t="shared" si="3"/>
        <v/>
      </c>
      <c r="H241" s="11" t="str">
        <f>IF('SAT Reading'!B241="","", IF(G241&lt;100, 100, IF(G241&gt;300, 300, G241)))</f>
        <v/>
      </c>
      <c r="I241" s="11" t="str">
        <f>IF('SAT Reading'!B241="","",'SAT EBRW to CBEST R'!$A$2+'SAT EBRW to CBEST R'!$B$2*B241)</f>
        <v/>
      </c>
      <c r="J241" s="11" t="str">
        <f>IF('SAT Reading'!B241="","", IF(I241&lt;20, 20, IF(I241&gt;80, 80, I241)))</f>
        <v/>
      </c>
    </row>
    <row r="242" spans="1:10" x14ac:dyDescent="0.25">
      <c r="A242" s="11">
        <v>241</v>
      </c>
      <c r="B242" s="30"/>
      <c r="C242" s="11" t="str">
        <f>IF(ISBLANK('SAT Reading'!B242),"", IF('SAT Reading'!B242&lt;'SAT EBRW to ACT E+R'!$A$2, 'SAT EBRW to ACT E+R'!$B$2, IF('SAT Reading'!B242&gt;'SAT EBRW to ACT E+R'!A$62, 'SAT EBRW to ACT E+R'!B$62, VLOOKUP(B242,'SAT EBRW to ACT E+R'!A:B,2,FALSE))))</f>
        <v/>
      </c>
      <c r="D242" s="11" t="str">
        <f>IF('SAT Reading'!B242="","", 0.5*C242)</f>
        <v/>
      </c>
      <c r="E242" s="11" t="str">
        <f>IF('SAT Reading'!B242="","",interceptACTRtoPCR5712_5713+slopeACTRtoPCR5712_5713*D242)</f>
        <v/>
      </c>
      <c r="F242" s="11" t="str">
        <f>IF('SAT Reading'!B242="","", IF(E242&lt;100, 100, IF(E242&gt;200, 200, E242)))</f>
        <v/>
      </c>
      <c r="G242" s="11" t="str">
        <f t="shared" si="3"/>
        <v/>
      </c>
      <c r="H242" s="11" t="str">
        <f>IF('SAT Reading'!B242="","", IF(G242&lt;100, 100, IF(G242&gt;300, 300, G242)))</f>
        <v/>
      </c>
      <c r="I242" s="11" t="str">
        <f>IF('SAT Reading'!B242="","",'SAT EBRW to CBEST R'!$A$2+'SAT EBRW to CBEST R'!$B$2*B242)</f>
        <v/>
      </c>
      <c r="J242" s="11" t="str">
        <f>IF('SAT Reading'!B242="","", IF(I242&lt;20, 20, IF(I242&gt;80, 80, I242)))</f>
        <v/>
      </c>
    </row>
    <row r="243" spans="1:10" x14ac:dyDescent="0.25">
      <c r="A243" s="11">
        <v>242</v>
      </c>
      <c r="B243" s="30"/>
      <c r="C243" s="11" t="str">
        <f>IF(ISBLANK('SAT Reading'!B243),"", IF('SAT Reading'!B243&lt;'SAT EBRW to ACT E+R'!$A$2, 'SAT EBRW to ACT E+R'!$B$2, IF('SAT Reading'!B243&gt;'SAT EBRW to ACT E+R'!A$62, 'SAT EBRW to ACT E+R'!B$62, VLOOKUP(B243,'SAT EBRW to ACT E+R'!A:B,2,FALSE))))</f>
        <v/>
      </c>
      <c r="D243" s="11" t="str">
        <f>IF('SAT Reading'!B243="","", 0.5*C243)</f>
        <v/>
      </c>
      <c r="E243" s="11" t="str">
        <f>IF('SAT Reading'!B243="","",interceptACTRtoPCR5712_5713+slopeACTRtoPCR5712_5713*D243)</f>
        <v/>
      </c>
      <c r="F243" s="11" t="str">
        <f>IF('SAT Reading'!B243="","", IF(E243&lt;100, 100, IF(E243&gt;200, 200, E243)))</f>
        <v/>
      </c>
      <c r="G243" s="11" t="str">
        <f t="shared" si="3"/>
        <v/>
      </c>
      <c r="H243" s="11" t="str">
        <f>IF('SAT Reading'!B243="","", IF(G243&lt;100, 100, IF(G243&gt;300, 300, G243)))</f>
        <v/>
      </c>
      <c r="I243" s="11" t="str">
        <f>IF('SAT Reading'!B243="","",'SAT EBRW to CBEST R'!$A$2+'SAT EBRW to CBEST R'!$B$2*B243)</f>
        <v/>
      </c>
      <c r="J243" s="11" t="str">
        <f>IF('SAT Reading'!B243="","", IF(I243&lt;20, 20, IF(I243&gt;80, 80, I243)))</f>
        <v/>
      </c>
    </row>
    <row r="244" spans="1:10" x14ac:dyDescent="0.25">
      <c r="A244" s="11">
        <v>243</v>
      </c>
      <c r="B244" s="30"/>
      <c r="C244" s="11" t="str">
        <f>IF(ISBLANK('SAT Reading'!B244),"", IF('SAT Reading'!B244&lt;'SAT EBRW to ACT E+R'!$A$2, 'SAT EBRW to ACT E+R'!$B$2, IF('SAT Reading'!B244&gt;'SAT EBRW to ACT E+R'!A$62, 'SAT EBRW to ACT E+R'!B$62, VLOOKUP(B244,'SAT EBRW to ACT E+R'!A:B,2,FALSE))))</f>
        <v/>
      </c>
      <c r="D244" s="11" t="str">
        <f>IF('SAT Reading'!B244="","", 0.5*C244)</f>
        <v/>
      </c>
      <c r="E244" s="11" t="str">
        <f>IF('SAT Reading'!B244="","",interceptACTRtoPCR5712_5713+slopeACTRtoPCR5712_5713*D244)</f>
        <v/>
      </c>
      <c r="F244" s="11" t="str">
        <f>IF('SAT Reading'!B244="","", IF(E244&lt;100, 100, IF(E244&gt;200, 200, E244)))</f>
        <v/>
      </c>
      <c r="G244" s="11" t="str">
        <f t="shared" si="3"/>
        <v/>
      </c>
      <c r="H244" s="11" t="str">
        <f>IF('SAT Reading'!B244="","", IF(G244&lt;100, 100, IF(G244&gt;300, 300, G244)))</f>
        <v/>
      </c>
      <c r="I244" s="11" t="str">
        <f>IF('SAT Reading'!B244="","",'SAT EBRW to CBEST R'!$A$2+'SAT EBRW to CBEST R'!$B$2*B244)</f>
        <v/>
      </c>
      <c r="J244" s="11" t="str">
        <f>IF('SAT Reading'!B244="","", IF(I244&lt;20, 20, IF(I244&gt;80, 80, I244)))</f>
        <v/>
      </c>
    </row>
    <row r="245" spans="1:10" x14ac:dyDescent="0.25">
      <c r="A245" s="11">
        <v>244</v>
      </c>
      <c r="B245" s="30"/>
      <c r="C245" s="11" t="str">
        <f>IF(ISBLANK('SAT Reading'!B245),"", IF('SAT Reading'!B245&lt;'SAT EBRW to ACT E+R'!$A$2, 'SAT EBRW to ACT E+R'!$B$2, IF('SAT Reading'!B245&gt;'SAT EBRW to ACT E+R'!A$62, 'SAT EBRW to ACT E+R'!B$62, VLOOKUP(B245,'SAT EBRW to ACT E+R'!A:B,2,FALSE))))</f>
        <v/>
      </c>
      <c r="D245" s="11" t="str">
        <f>IF('SAT Reading'!B245="","", 0.5*C245)</f>
        <v/>
      </c>
      <c r="E245" s="11" t="str">
        <f>IF('SAT Reading'!B245="","",interceptACTRtoPCR5712_5713+slopeACTRtoPCR5712_5713*D245)</f>
        <v/>
      </c>
      <c r="F245" s="11" t="str">
        <f>IF('SAT Reading'!B245="","", IF(E245&lt;100, 100, IF(E245&gt;200, 200, E245)))</f>
        <v/>
      </c>
      <c r="G245" s="11" t="str">
        <f t="shared" si="3"/>
        <v/>
      </c>
      <c r="H245" s="11" t="str">
        <f>IF('SAT Reading'!B245="","", IF(G245&lt;100, 100, IF(G245&gt;300, 300, G245)))</f>
        <v/>
      </c>
      <c r="I245" s="11" t="str">
        <f>IF('SAT Reading'!B245="","",'SAT EBRW to CBEST R'!$A$2+'SAT EBRW to CBEST R'!$B$2*B245)</f>
        <v/>
      </c>
      <c r="J245" s="11" t="str">
        <f>IF('SAT Reading'!B245="","", IF(I245&lt;20, 20, IF(I245&gt;80, 80, I245)))</f>
        <v/>
      </c>
    </row>
    <row r="246" spans="1:10" x14ac:dyDescent="0.25">
      <c r="A246" s="11">
        <v>245</v>
      </c>
      <c r="B246" s="30"/>
      <c r="C246" s="11" t="str">
        <f>IF(ISBLANK('SAT Reading'!B246),"", IF('SAT Reading'!B246&lt;'SAT EBRW to ACT E+R'!$A$2, 'SAT EBRW to ACT E+R'!$B$2, IF('SAT Reading'!B246&gt;'SAT EBRW to ACT E+R'!A$62, 'SAT EBRW to ACT E+R'!B$62, VLOOKUP(B246,'SAT EBRW to ACT E+R'!A:B,2,FALSE))))</f>
        <v/>
      </c>
      <c r="D246" s="11" t="str">
        <f>IF('SAT Reading'!B246="","", 0.5*C246)</f>
        <v/>
      </c>
      <c r="E246" s="11" t="str">
        <f>IF('SAT Reading'!B246="","",interceptACTRtoPCR5712_5713+slopeACTRtoPCR5712_5713*D246)</f>
        <v/>
      </c>
      <c r="F246" s="11" t="str">
        <f>IF('SAT Reading'!B246="","", IF(E246&lt;100, 100, IF(E246&gt;200, 200, E246)))</f>
        <v/>
      </c>
      <c r="G246" s="11" t="str">
        <f t="shared" si="3"/>
        <v/>
      </c>
      <c r="H246" s="11" t="str">
        <f>IF('SAT Reading'!B246="","", IF(G246&lt;100, 100, IF(G246&gt;300, 300, G246)))</f>
        <v/>
      </c>
      <c r="I246" s="11" t="str">
        <f>IF('SAT Reading'!B246="","",'SAT EBRW to CBEST R'!$A$2+'SAT EBRW to CBEST R'!$B$2*B246)</f>
        <v/>
      </c>
      <c r="J246" s="11" t="str">
        <f>IF('SAT Reading'!B246="","", IF(I246&lt;20, 20, IF(I246&gt;80, 80, I246)))</f>
        <v/>
      </c>
    </row>
    <row r="247" spans="1:10" x14ac:dyDescent="0.25">
      <c r="A247" s="11">
        <v>246</v>
      </c>
      <c r="B247" s="30"/>
      <c r="C247" s="11" t="str">
        <f>IF(ISBLANK('SAT Reading'!B247),"", IF('SAT Reading'!B247&lt;'SAT EBRW to ACT E+R'!$A$2, 'SAT EBRW to ACT E+R'!$B$2, IF('SAT Reading'!B247&gt;'SAT EBRW to ACT E+R'!A$62, 'SAT EBRW to ACT E+R'!B$62, VLOOKUP(B247,'SAT EBRW to ACT E+R'!A:B,2,FALSE))))</f>
        <v/>
      </c>
      <c r="D247" s="11" t="str">
        <f>IF('SAT Reading'!B247="","", 0.5*C247)</f>
        <v/>
      </c>
      <c r="E247" s="11" t="str">
        <f>IF('SAT Reading'!B247="","",interceptACTRtoPCR5712_5713+slopeACTRtoPCR5712_5713*D247)</f>
        <v/>
      </c>
      <c r="F247" s="11" t="str">
        <f>IF('SAT Reading'!B247="","", IF(E247&lt;100, 100, IF(E247&gt;200, 200, E247)))</f>
        <v/>
      </c>
      <c r="G247" s="11" t="str">
        <f t="shared" si="3"/>
        <v/>
      </c>
      <c r="H247" s="11" t="str">
        <f>IF('SAT Reading'!B247="","", IF(G247&lt;100, 100, IF(G247&gt;300, 300, G247)))</f>
        <v/>
      </c>
      <c r="I247" s="11" t="str">
        <f>IF('SAT Reading'!B247="","",'SAT EBRW to CBEST R'!$A$2+'SAT EBRW to CBEST R'!$B$2*B247)</f>
        <v/>
      </c>
      <c r="J247" s="11" t="str">
        <f>IF('SAT Reading'!B247="","", IF(I247&lt;20, 20, IF(I247&gt;80, 80, I247)))</f>
        <v/>
      </c>
    </row>
    <row r="248" spans="1:10" x14ac:dyDescent="0.25">
      <c r="A248" s="11">
        <v>247</v>
      </c>
      <c r="B248" s="30"/>
      <c r="C248" s="11" t="str">
        <f>IF(ISBLANK('SAT Reading'!B248),"", IF('SAT Reading'!B248&lt;'SAT EBRW to ACT E+R'!$A$2, 'SAT EBRW to ACT E+R'!$B$2, IF('SAT Reading'!B248&gt;'SAT EBRW to ACT E+R'!A$62, 'SAT EBRW to ACT E+R'!B$62, VLOOKUP(B248,'SAT EBRW to ACT E+R'!A:B,2,FALSE))))</f>
        <v/>
      </c>
      <c r="D248" s="11" t="str">
        <f>IF('SAT Reading'!B248="","", 0.5*C248)</f>
        <v/>
      </c>
      <c r="E248" s="11" t="str">
        <f>IF('SAT Reading'!B248="","",interceptACTRtoPCR5712_5713+slopeACTRtoPCR5712_5713*D248)</f>
        <v/>
      </c>
      <c r="F248" s="11" t="str">
        <f>IF('SAT Reading'!B248="","", IF(E248&lt;100, 100, IF(E248&gt;200, 200, E248)))</f>
        <v/>
      </c>
      <c r="G248" s="11" t="str">
        <f t="shared" si="3"/>
        <v/>
      </c>
      <c r="H248" s="11" t="str">
        <f>IF('SAT Reading'!B248="","", IF(G248&lt;100, 100, IF(G248&gt;300, 300, G248)))</f>
        <v/>
      </c>
      <c r="I248" s="11" t="str">
        <f>IF('SAT Reading'!B248="","",'SAT EBRW to CBEST R'!$A$2+'SAT EBRW to CBEST R'!$B$2*B248)</f>
        <v/>
      </c>
      <c r="J248" s="11" t="str">
        <f>IF('SAT Reading'!B248="","", IF(I248&lt;20, 20, IF(I248&gt;80, 80, I248)))</f>
        <v/>
      </c>
    </row>
    <row r="249" spans="1:10" x14ac:dyDescent="0.25">
      <c r="A249" s="11">
        <v>248</v>
      </c>
      <c r="B249" s="30"/>
      <c r="C249" s="11" t="str">
        <f>IF(ISBLANK('SAT Reading'!B249),"", IF('SAT Reading'!B249&lt;'SAT EBRW to ACT E+R'!$A$2, 'SAT EBRW to ACT E+R'!$B$2, IF('SAT Reading'!B249&gt;'SAT EBRW to ACT E+R'!A$62, 'SAT EBRW to ACT E+R'!B$62, VLOOKUP(B249,'SAT EBRW to ACT E+R'!A:B,2,FALSE))))</f>
        <v/>
      </c>
      <c r="D249" s="11" t="str">
        <f>IF('SAT Reading'!B249="","", 0.5*C249)</f>
        <v/>
      </c>
      <c r="E249" s="11" t="str">
        <f>IF('SAT Reading'!B249="","",interceptACTRtoPCR5712_5713+slopeACTRtoPCR5712_5713*D249)</f>
        <v/>
      </c>
      <c r="F249" s="11" t="str">
        <f>IF('SAT Reading'!B249="","", IF(E249&lt;100, 100, IF(E249&gt;200, 200, E249)))</f>
        <v/>
      </c>
      <c r="G249" s="11" t="str">
        <f t="shared" si="3"/>
        <v/>
      </c>
      <c r="H249" s="11" t="str">
        <f>IF('SAT Reading'!B249="","", IF(G249&lt;100, 100, IF(G249&gt;300, 300, G249)))</f>
        <v/>
      </c>
      <c r="I249" s="11" t="str">
        <f>IF('SAT Reading'!B249="","",'SAT EBRW to CBEST R'!$A$2+'SAT EBRW to CBEST R'!$B$2*B249)</f>
        <v/>
      </c>
      <c r="J249" s="11" t="str">
        <f>IF('SAT Reading'!B249="","", IF(I249&lt;20, 20, IF(I249&gt;80, 80, I249)))</f>
        <v/>
      </c>
    </row>
    <row r="250" spans="1:10" x14ac:dyDescent="0.25">
      <c r="A250" s="11">
        <v>249</v>
      </c>
      <c r="B250" s="30"/>
      <c r="C250" s="11" t="str">
        <f>IF(ISBLANK('SAT Reading'!B250),"", IF('SAT Reading'!B250&lt;'SAT EBRW to ACT E+R'!$A$2, 'SAT EBRW to ACT E+R'!$B$2, IF('SAT Reading'!B250&gt;'SAT EBRW to ACT E+R'!A$62, 'SAT EBRW to ACT E+R'!B$62, VLOOKUP(B250,'SAT EBRW to ACT E+R'!A:B,2,FALSE))))</f>
        <v/>
      </c>
      <c r="D250" s="11" t="str">
        <f>IF('SAT Reading'!B250="","", 0.5*C250)</f>
        <v/>
      </c>
      <c r="E250" s="11" t="str">
        <f>IF('SAT Reading'!B250="","",interceptACTRtoPCR5712_5713+slopeACTRtoPCR5712_5713*D250)</f>
        <v/>
      </c>
      <c r="F250" s="11" t="str">
        <f>IF('SAT Reading'!B250="","", IF(E250&lt;100, 100, IF(E250&gt;200, 200, E250)))</f>
        <v/>
      </c>
      <c r="G250" s="11" t="str">
        <f t="shared" si="3"/>
        <v/>
      </c>
      <c r="H250" s="11" t="str">
        <f>IF('SAT Reading'!B250="","", IF(G250&lt;100, 100, IF(G250&gt;300, 300, G250)))</f>
        <v/>
      </c>
      <c r="I250" s="11" t="str">
        <f>IF('SAT Reading'!B250="","",'SAT EBRW to CBEST R'!$A$2+'SAT EBRW to CBEST R'!$B$2*B250)</f>
        <v/>
      </c>
      <c r="J250" s="11" t="str">
        <f>IF('SAT Reading'!B250="","", IF(I250&lt;20, 20, IF(I250&gt;80, 80, I250)))</f>
        <v/>
      </c>
    </row>
    <row r="251" spans="1:10" x14ac:dyDescent="0.25">
      <c r="A251" s="11">
        <v>250</v>
      </c>
      <c r="B251" s="30"/>
      <c r="C251" s="11" t="str">
        <f>IF(ISBLANK('SAT Reading'!B251),"", IF('SAT Reading'!B251&lt;'SAT EBRW to ACT E+R'!$A$2, 'SAT EBRW to ACT E+R'!$B$2, IF('SAT Reading'!B251&gt;'SAT EBRW to ACT E+R'!A$62, 'SAT EBRW to ACT E+R'!B$62, VLOOKUP(B251,'SAT EBRW to ACT E+R'!A:B,2,FALSE))))</f>
        <v/>
      </c>
      <c r="D251" s="11" t="str">
        <f>IF('SAT Reading'!B251="","", 0.5*C251)</f>
        <v/>
      </c>
      <c r="E251" s="11" t="str">
        <f>IF('SAT Reading'!B251="","",interceptACTRtoPCR5712_5713+slopeACTRtoPCR5712_5713*D251)</f>
        <v/>
      </c>
      <c r="F251" s="11" t="str">
        <f>IF('SAT Reading'!B251="","", IF(E251&lt;100, 100, IF(E251&gt;200, 200, E251)))</f>
        <v/>
      </c>
      <c r="G251" s="11" t="str">
        <f t="shared" si="3"/>
        <v/>
      </c>
      <c r="H251" s="11" t="str">
        <f>IF('SAT Reading'!B251="","", IF(G251&lt;100, 100, IF(G251&gt;300, 300, G251)))</f>
        <v/>
      </c>
      <c r="I251" s="11" t="str">
        <f>IF('SAT Reading'!B251="","",'SAT EBRW to CBEST R'!$A$2+'SAT EBRW to CBEST R'!$B$2*B251)</f>
        <v/>
      </c>
      <c r="J251" s="11" t="str">
        <f>IF('SAT Reading'!B251="","", IF(I251&lt;20, 20, IF(I251&gt;80, 80, I251)))</f>
        <v/>
      </c>
    </row>
    <row r="252" spans="1:10" x14ac:dyDescent="0.25">
      <c r="A252" s="11">
        <v>251</v>
      </c>
      <c r="B252" s="30"/>
      <c r="C252" s="11" t="str">
        <f>IF(ISBLANK('SAT Reading'!B252),"", IF('SAT Reading'!B252&lt;'SAT EBRW to ACT E+R'!$A$2, 'SAT EBRW to ACT E+R'!$B$2, IF('SAT Reading'!B252&gt;'SAT EBRW to ACT E+R'!A$62, 'SAT EBRW to ACT E+R'!B$62, VLOOKUP(B252,'SAT EBRW to ACT E+R'!A:B,2,FALSE))))</f>
        <v/>
      </c>
      <c r="D252" s="11" t="str">
        <f>IF('SAT Reading'!B252="","", 0.5*C252)</f>
        <v/>
      </c>
      <c r="E252" s="11" t="str">
        <f>IF('SAT Reading'!B252="","",interceptACTRtoPCR5712_5713+slopeACTRtoPCR5712_5713*D252)</f>
        <v/>
      </c>
      <c r="F252" s="11" t="str">
        <f>IF('SAT Reading'!B252="","", IF(E252&lt;100, 100, IF(E252&gt;200, 200, E252)))</f>
        <v/>
      </c>
      <c r="G252" s="11" t="str">
        <f t="shared" si="3"/>
        <v/>
      </c>
      <c r="H252" s="11" t="str">
        <f>IF('SAT Reading'!B252="","", IF(G252&lt;100, 100, IF(G252&gt;300, 300, G252)))</f>
        <v/>
      </c>
      <c r="I252" s="11" t="str">
        <f>IF('SAT Reading'!B252="","",'SAT EBRW to CBEST R'!$A$2+'SAT EBRW to CBEST R'!$B$2*B252)</f>
        <v/>
      </c>
      <c r="J252" s="11" t="str">
        <f>IF('SAT Reading'!B252="","", IF(I252&lt;20, 20, IF(I252&gt;80, 80, I252)))</f>
        <v/>
      </c>
    </row>
    <row r="253" spans="1:10" x14ac:dyDescent="0.25">
      <c r="A253" s="11">
        <v>252</v>
      </c>
      <c r="B253" s="30"/>
      <c r="C253" s="11" t="str">
        <f>IF(ISBLANK('SAT Reading'!B253),"", IF('SAT Reading'!B253&lt;'SAT EBRW to ACT E+R'!$A$2, 'SAT EBRW to ACT E+R'!$B$2, IF('SAT Reading'!B253&gt;'SAT EBRW to ACT E+R'!A$62, 'SAT EBRW to ACT E+R'!B$62, VLOOKUP(B253,'SAT EBRW to ACT E+R'!A:B,2,FALSE))))</f>
        <v/>
      </c>
      <c r="D253" s="11" t="str">
        <f>IF('SAT Reading'!B253="","", 0.5*C253)</f>
        <v/>
      </c>
      <c r="E253" s="11" t="str">
        <f>IF('SAT Reading'!B253="","",interceptACTRtoPCR5712_5713+slopeACTRtoPCR5712_5713*D253)</f>
        <v/>
      </c>
      <c r="F253" s="11" t="str">
        <f>IF('SAT Reading'!B253="","", IF(E253&lt;100, 100, IF(E253&gt;200, 200, E253)))</f>
        <v/>
      </c>
      <c r="G253" s="11" t="str">
        <f t="shared" si="3"/>
        <v/>
      </c>
      <c r="H253" s="11" t="str">
        <f>IF('SAT Reading'!B253="","", IF(G253&lt;100, 100, IF(G253&gt;300, 300, G253)))</f>
        <v/>
      </c>
      <c r="I253" s="11" t="str">
        <f>IF('SAT Reading'!B253="","",'SAT EBRW to CBEST R'!$A$2+'SAT EBRW to CBEST R'!$B$2*B253)</f>
        <v/>
      </c>
      <c r="J253" s="11" t="str">
        <f>IF('SAT Reading'!B253="","", IF(I253&lt;20, 20, IF(I253&gt;80, 80, I253)))</f>
        <v/>
      </c>
    </row>
    <row r="254" spans="1:10" x14ac:dyDescent="0.25">
      <c r="A254" s="11">
        <v>253</v>
      </c>
      <c r="B254" s="30"/>
      <c r="C254" s="11" t="str">
        <f>IF(ISBLANK('SAT Reading'!B254),"", IF('SAT Reading'!B254&lt;'SAT EBRW to ACT E+R'!$A$2, 'SAT EBRW to ACT E+R'!$B$2, IF('SAT Reading'!B254&gt;'SAT EBRW to ACT E+R'!A$62, 'SAT EBRW to ACT E+R'!B$62, VLOOKUP(B254,'SAT EBRW to ACT E+R'!A:B,2,FALSE))))</f>
        <v/>
      </c>
      <c r="D254" s="11" t="str">
        <f>IF('SAT Reading'!B254="","", 0.5*C254)</f>
        <v/>
      </c>
      <c r="E254" s="11" t="str">
        <f>IF('SAT Reading'!B254="","",interceptACTRtoPCR5712_5713+slopeACTRtoPCR5712_5713*D254)</f>
        <v/>
      </c>
      <c r="F254" s="11" t="str">
        <f>IF('SAT Reading'!B254="","", IF(E254&lt;100, 100, IF(E254&gt;200, 200, E254)))</f>
        <v/>
      </c>
      <c r="G254" s="11" t="str">
        <f t="shared" si="3"/>
        <v/>
      </c>
      <c r="H254" s="11" t="str">
        <f>IF('SAT Reading'!B254="","", IF(G254&lt;100, 100, IF(G254&gt;300, 300, G254)))</f>
        <v/>
      </c>
      <c r="I254" s="11" t="str">
        <f>IF('SAT Reading'!B254="","",'SAT EBRW to CBEST R'!$A$2+'SAT EBRW to CBEST R'!$B$2*B254)</f>
        <v/>
      </c>
      <c r="J254" s="11" t="str">
        <f>IF('SAT Reading'!B254="","", IF(I254&lt;20, 20, IF(I254&gt;80, 80, I254)))</f>
        <v/>
      </c>
    </row>
    <row r="255" spans="1:10" x14ac:dyDescent="0.25">
      <c r="A255" s="11">
        <v>254</v>
      </c>
      <c r="B255" s="30"/>
      <c r="C255" s="11" t="str">
        <f>IF(ISBLANK('SAT Reading'!B255),"", IF('SAT Reading'!B255&lt;'SAT EBRW to ACT E+R'!$A$2, 'SAT EBRW to ACT E+R'!$B$2, IF('SAT Reading'!B255&gt;'SAT EBRW to ACT E+R'!A$62, 'SAT EBRW to ACT E+R'!B$62, VLOOKUP(B255,'SAT EBRW to ACT E+R'!A:B,2,FALSE))))</f>
        <v/>
      </c>
      <c r="D255" s="11" t="str">
        <f>IF('SAT Reading'!B255="","", 0.5*C255)</f>
        <v/>
      </c>
      <c r="E255" s="11" t="str">
        <f>IF('SAT Reading'!B255="","",interceptACTRtoPCR5712_5713+slopeACTRtoPCR5712_5713*D255)</f>
        <v/>
      </c>
      <c r="F255" s="11" t="str">
        <f>IF('SAT Reading'!B255="","", IF(E255&lt;100, 100, IF(E255&gt;200, 200, E255)))</f>
        <v/>
      </c>
      <c r="G255" s="11" t="str">
        <f t="shared" si="3"/>
        <v/>
      </c>
      <c r="H255" s="11" t="str">
        <f>IF('SAT Reading'!B255="","", IF(G255&lt;100, 100, IF(G255&gt;300, 300, G255)))</f>
        <v/>
      </c>
      <c r="I255" s="11" t="str">
        <f>IF('SAT Reading'!B255="","",'SAT EBRW to CBEST R'!$A$2+'SAT EBRW to CBEST R'!$B$2*B255)</f>
        <v/>
      </c>
      <c r="J255" s="11" t="str">
        <f>IF('SAT Reading'!B255="","", IF(I255&lt;20, 20, IF(I255&gt;80, 80, I255)))</f>
        <v/>
      </c>
    </row>
    <row r="256" spans="1:10" x14ac:dyDescent="0.25">
      <c r="A256" s="11">
        <v>255</v>
      </c>
      <c r="B256" s="30"/>
      <c r="C256" s="11" t="str">
        <f>IF(ISBLANK('SAT Reading'!B256),"", IF('SAT Reading'!B256&lt;'SAT EBRW to ACT E+R'!$A$2, 'SAT EBRW to ACT E+R'!$B$2, IF('SAT Reading'!B256&gt;'SAT EBRW to ACT E+R'!A$62, 'SAT EBRW to ACT E+R'!B$62, VLOOKUP(B256,'SAT EBRW to ACT E+R'!A:B,2,FALSE))))</f>
        <v/>
      </c>
      <c r="D256" s="11" t="str">
        <f>IF('SAT Reading'!B256="","", 0.5*C256)</f>
        <v/>
      </c>
      <c r="E256" s="11" t="str">
        <f>IF('SAT Reading'!B256="","",interceptACTRtoPCR5712_5713+slopeACTRtoPCR5712_5713*D256)</f>
        <v/>
      </c>
      <c r="F256" s="11" t="str">
        <f>IF('SAT Reading'!B256="","", IF(E256&lt;100, 100, IF(E256&gt;200, 200, E256)))</f>
        <v/>
      </c>
      <c r="G256" s="11" t="str">
        <f t="shared" si="3"/>
        <v/>
      </c>
      <c r="H256" s="11" t="str">
        <f>IF('SAT Reading'!B256="","", IF(G256&lt;100, 100, IF(G256&gt;300, 300, G256)))</f>
        <v/>
      </c>
      <c r="I256" s="11" t="str">
        <f>IF('SAT Reading'!B256="","",'SAT EBRW to CBEST R'!$A$2+'SAT EBRW to CBEST R'!$B$2*B256)</f>
        <v/>
      </c>
      <c r="J256" s="11" t="str">
        <f>IF('SAT Reading'!B256="","", IF(I256&lt;20, 20, IF(I256&gt;80, 80, I256)))</f>
        <v/>
      </c>
    </row>
    <row r="257" spans="1:10" x14ac:dyDescent="0.25">
      <c r="A257" s="11">
        <v>256</v>
      </c>
      <c r="B257" s="30"/>
      <c r="C257" s="11" t="str">
        <f>IF(ISBLANK('SAT Reading'!B257),"", IF('SAT Reading'!B257&lt;'SAT EBRW to ACT E+R'!$A$2, 'SAT EBRW to ACT E+R'!$B$2, IF('SAT Reading'!B257&gt;'SAT EBRW to ACT E+R'!A$62, 'SAT EBRW to ACT E+R'!B$62, VLOOKUP(B257,'SAT EBRW to ACT E+R'!A:B,2,FALSE))))</f>
        <v/>
      </c>
      <c r="D257" s="11" t="str">
        <f>IF('SAT Reading'!B257="","", 0.5*C257)</f>
        <v/>
      </c>
      <c r="E257" s="11" t="str">
        <f>IF('SAT Reading'!B257="","",interceptACTRtoPCR5712_5713+slopeACTRtoPCR5712_5713*D257)</f>
        <v/>
      </c>
      <c r="F257" s="11" t="str">
        <f>IF('SAT Reading'!B257="","", IF(E257&lt;100, 100, IF(E257&gt;200, 200, E257)))</f>
        <v/>
      </c>
      <c r="G257" s="11" t="str">
        <f t="shared" si="3"/>
        <v/>
      </c>
      <c r="H257" s="11" t="str">
        <f>IF('SAT Reading'!B257="","", IF(G257&lt;100, 100, IF(G257&gt;300, 300, G257)))</f>
        <v/>
      </c>
      <c r="I257" s="11" t="str">
        <f>IF('SAT Reading'!B257="","",'SAT EBRW to CBEST R'!$A$2+'SAT EBRW to CBEST R'!$B$2*B257)</f>
        <v/>
      </c>
      <c r="J257" s="11" t="str">
        <f>IF('SAT Reading'!B257="","", IF(I257&lt;20, 20, IF(I257&gt;80, 80, I257)))</f>
        <v/>
      </c>
    </row>
    <row r="258" spans="1:10" x14ac:dyDescent="0.25">
      <c r="A258" s="11">
        <v>257</v>
      </c>
      <c r="B258" s="30"/>
      <c r="C258" s="11" t="str">
        <f>IF(ISBLANK('SAT Reading'!B258),"", IF('SAT Reading'!B258&lt;'SAT EBRW to ACT E+R'!$A$2, 'SAT EBRW to ACT E+R'!$B$2, IF('SAT Reading'!B258&gt;'SAT EBRW to ACT E+R'!A$62, 'SAT EBRW to ACT E+R'!B$62, VLOOKUP(B258,'SAT EBRW to ACT E+R'!A:B,2,FALSE))))</f>
        <v/>
      </c>
      <c r="D258" s="11" t="str">
        <f>IF('SAT Reading'!B258="","", 0.5*C258)</f>
        <v/>
      </c>
      <c r="E258" s="11" t="str">
        <f>IF('SAT Reading'!B258="","",interceptACTRtoPCR5712_5713+slopeACTRtoPCR5712_5713*D258)</f>
        <v/>
      </c>
      <c r="F258" s="11" t="str">
        <f>IF('SAT Reading'!B258="","", IF(E258&lt;100, 100, IF(E258&gt;200, 200, E258)))</f>
        <v/>
      </c>
      <c r="G258" s="11" t="str">
        <f t="shared" ref="G258:G321" si="4">IF(B258="","",IF(D258&gt;=19, upperinterceptACTRtoPAAR200_210+D258*upperslopeACTRtoPAAR200_210, lowerinterceptACTRtoPAAR200_210+D258*lowerslopeACTRtoPAAR200_210))</f>
        <v/>
      </c>
      <c r="H258" s="11" t="str">
        <f>IF('SAT Reading'!B258="","", IF(G258&lt;100, 100, IF(G258&gt;300, 300, G258)))</f>
        <v/>
      </c>
      <c r="I258" s="11" t="str">
        <f>IF('SAT Reading'!B258="","",'SAT EBRW to CBEST R'!$A$2+'SAT EBRW to CBEST R'!$B$2*B258)</f>
        <v/>
      </c>
      <c r="J258" s="11" t="str">
        <f>IF('SAT Reading'!B258="","", IF(I258&lt;20, 20, IF(I258&gt;80, 80, I258)))</f>
        <v/>
      </c>
    </row>
    <row r="259" spans="1:10" x14ac:dyDescent="0.25">
      <c r="A259" s="11">
        <v>258</v>
      </c>
      <c r="B259" s="30"/>
      <c r="C259" s="11" t="str">
        <f>IF(ISBLANK('SAT Reading'!B259),"", IF('SAT Reading'!B259&lt;'SAT EBRW to ACT E+R'!$A$2, 'SAT EBRW to ACT E+R'!$B$2, IF('SAT Reading'!B259&gt;'SAT EBRW to ACT E+R'!A$62, 'SAT EBRW to ACT E+R'!B$62, VLOOKUP(B259,'SAT EBRW to ACT E+R'!A:B,2,FALSE))))</f>
        <v/>
      </c>
      <c r="D259" s="11" t="str">
        <f>IF('SAT Reading'!B259="","", 0.5*C259)</f>
        <v/>
      </c>
      <c r="E259" s="11" t="str">
        <f>IF('SAT Reading'!B259="","",interceptACTRtoPCR5712_5713+slopeACTRtoPCR5712_5713*D259)</f>
        <v/>
      </c>
      <c r="F259" s="11" t="str">
        <f>IF('SAT Reading'!B259="","", IF(E259&lt;100, 100, IF(E259&gt;200, 200, E259)))</f>
        <v/>
      </c>
      <c r="G259" s="11" t="str">
        <f t="shared" si="4"/>
        <v/>
      </c>
      <c r="H259" s="11" t="str">
        <f>IF('SAT Reading'!B259="","", IF(G259&lt;100, 100, IF(G259&gt;300, 300, G259)))</f>
        <v/>
      </c>
      <c r="I259" s="11" t="str">
        <f>IF('SAT Reading'!B259="","",'SAT EBRW to CBEST R'!$A$2+'SAT EBRW to CBEST R'!$B$2*B259)</f>
        <v/>
      </c>
      <c r="J259" s="11" t="str">
        <f>IF('SAT Reading'!B259="","", IF(I259&lt;20, 20, IF(I259&gt;80, 80, I259)))</f>
        <v/>
      </c>
    </row>
    <row r="260" spans="1:10" x14ac:dyDescent="0.25">
      <c r="A260" s="11">
        <v>259</v>
      </c>
      <c r="B260" s="30"/>
      <c r="C260" s="11" t="str">
        <f>IF(ISBLANK('SAT Reading'!B260),"", IF('SAT Reading'!B260&lt;'SAT EBRW to ACT E+R'!$A$2, 'SAT EBRW to ACT E+R'!$B$2, IF('SAT Reading'!B260&gt;'SAT EBRW to ACT E+R'!A$62, 'SAT EBRW to ACT E+R'!B$62, VLOOKUP(B260,'SAT EBRW to ACT E+R'!A:B,2,FALSE))))</f>
        <v/>
      </c>
      <c r="D260" s="11" t="str">
        <f>IF('SAT Reading'!B260="","", 0.5*C260)</f>
        <v/>
      </c>
      <c r="E260" s="11" t="str">
        <f>IF('SAT Reading'!B260="","",interceptACTRtoPCR5712_5713+slopeACTRtoPCR5712_5713*D260)</f>
        <v/>
      </c>
      <c r="F260" s="11" t="str">
        <f>IF('SAT Reading'!B260="","", IF(E260&lt;100, 100, IF(E260&gt;200, 200, E260)))</f>
        <v/>
      </c>
      <c r="G260" s="11" t="str">
        <f t="shared" si="4"/>
        <v/>
      </c>
      <c r="H260" s="11" t="str">
        <f>IF('SAT Reading'!B260="","", IF(G260&lt;100, 100, IF(G260&gt;300, 300, G260)))</f>
        <v/>
      </c>
      <c r="I260" s="11" t="str">
        <f>IF('SAT Reading'!B260="","",'SAT EBRW to CBEST R'!$A$2+'SAT EBRW to CBEST R'!$B$2*B260)</f>
        <v/>
      </c>
      <c r="J260" s="11" t="str">
        <f>IF('SAT Reading'!B260="","", IF(I260&lt;20, 20, IF(I260&gt;80, 80, I260)))</f>
        <v/>
      </c>
    </row>
    <row r="261" spans="1:10" x14ac:dyDescent="0.25">
      <c r="A261" s="11">
        <v>260</v>
      </c>
      <c r="B261" s="30"/>
      <c r="C261" s="11" t="str">
        <f>IF(ISBLANK('SAT Reading'!B261),"", IF('SAT Reading'!B261&lt;'SAT EBRW to ACT E+R'!$A$2, 'SAT EBRW to ACT E+R'!$B$2, IF('SAT Reading'!B261&gt;'SAT EBRW to ACT E+R'!A$62, 'SAT EBRW to ACT E+R'!B$62, VLOOKUP(B261,'SAT EBRW to ACT E+R'!A:B,2,FALSE))))</f>
        <v/>
      </c>
      <c r="D261" s="11" t="str">
        <f>IF('SAT Reading'!B261="","", 0.5*C261)</f>
        <v/>
      </c>
      <c r="E261" s="11" t="str">
        <f>IF('SAT Reading'!B261="","",interceptACTRtoPCR5712_5713+slopeACTRtoPCR5712_5713*D261)</f>
        <v/>
      </c>
      <c r="F261" s="11" t="str">
        <f>IF('SAT Reading'!B261="","", IF(E261&lt;100, 100, IF(E261&gt;200, 200, E261)))</f>
        <v/>
      </c>
      <c r="G261" s="11" t="str">
        <f t="shared" si="4"/>
        <v/>
      </c>
      <c r="H261" s="11" t="str">
        <f>IF('SAT Reading'!B261="","", IF(G261&lt;100, 100, IF(G261&gt;300, 300, G261)))</f>
        <v/>
      </c>
      <c r="I261" s="11" t="str">
        <f>IF('SAT Reading'!B261="","",'SAT EBRW to CBEST R'!$A$2+'SAT EBRW to CBEST R'!$B$2*B261)</f>
        <v/>
      </c>
      <c r="J261" s="11" t="str">
        <f>IF('SAT Reading'!B261="","", IF(I261&lt;20, 20, IF(I261&gt;80, 80, I261)))</f>
        <v/>
      </c>
    </row>
    <row r="262" spans="1:10" x14ac:dyDescent="0.25">
      <c r="A262" s="11">
        <v>261</v>
      </c>
      <c r="B262" s="30"/>
      <c r="C262" s="11" t="str">
        <f>IF(ISBLANK('SAT Reading'!B262),"", IF('SAT Reading'!B262&lt;'SAT EBRW to ACT E+R'!$A$2, 'SAT EBRW to ACT E+R'!$B$2, IF('SAT Reading'!B262&gt;'SAT EBRW to ACT E+R'!A$62, 'SAT EBRW to ACT E+R'!B$62, VLOOKUP(B262,'SAT EBRW to ACT E+R'!A:B,2,FALSE))))</f>
        <v/>
      </c>
      <c r="D262" s="11" t="str">
        <f>IF('SAT Reading'!B262="","", 0.5*C262)</f>
        <v/>
      </c>
      <c r="E262" s="11" t="str">
        <f>IF('SAT Reading'!B262="","",interceptACTRtoPCR5712_5713+slopeACTRtoPCR5712_5713*D262)</f>
        <v/>
      </c>
      <c r="F262" s="11" t="str">
        <f>IF('SAT Reading'!B262="","", IF(E262&lt;100, 100, IF(E262&gt;200, 200, E262)))</f>
        <v/>
      </c>
      <c r="G262" s="11" t="str">
        <f t="shared" si="4"/>
        <v/>
      </c>
      <c r="H262" s="11" t="str">
        <f>IF('SAT Reading'!B262="","", IF(G262&lt;100, 100, IF(G262&gt;300, 300, G262)))</f>
        <v/>
      </c>
      <c r="I262" s="11" t="str">
        <f>IF('SAT Reading'!B262="","",'SAT EBRW to CBEST R'!$A$2+'SAT EBRW to CBEST R'!$B$2*B262)</f>
        <v/>
      </c>
      <c r="J262" s="11" t="str">
        <f>IF('SAT Reading'!B262="","", IF(I262&lt;20, 20, IF(I262&gt;80, 80, I262)))</f>
        <v/>
      </c>
    </row>
    <row r="263" spans="1:10" x14ac:dyDescent="0.25">
      <c r="A263" s="11">
        <v>262</v>
      </c>
      <c r="B263" s="30"/>
      <c r="C263" s="11" t="str">
        <f>IF(ISBLANK('SAT Reading'!B263),"", IF('SAT Reading'!B263&lt;'SAT EBRW to ACT E+R'!$A$2, 'SAT EBRW to ACT E+R'!$B$2, IF('SAT Reading'!B263&gt;'SAT EBRW to ACT E+R'!A$62, 'SAT EBRW to ACT E+R'!B$62, VLOOKUP(B263,'SAT EBRW to ACT E+R'!A:B,2,FALSE))))</f>
        <v/>
      </c>
      <c r="D263" s="11" t="str">
        <f>IF('SAT Reading'!B263="","", 0.5*C263)</f>
        <v/>
      </c>
      <c r="E263" s="11" t="str">
        <f>IF('SAT Reading'!B263="","",interceptACTRtoPCR5712_5713+slopeACTRtoPCR5712_5713*D263)</f>
        <v/>
      </c>
      <c r="F263" s="11" t="str">
        <f>IF('SAT Reading'!B263="","", IF(E263&lt;100, 100, IF(E263&gt;200, 200, E263)))</f>
        <v/>
      </c>
      <c r="G263" s="11" t="str">
        <f t="shared" si="4"/>
        <v/>
      </c>
      <c r="H263" s="11" t="str">
        <f>IF('SAT Reading'!B263="","", IF(G263&lt;100, 100, IF(G263&gt;300, 300, G263)))</f>
        <v/>
      </c>
      <c r="I263" s="11" t="str">
        <f>IF('SAT Reading'!B263="","",'SAT EBRW to CBEST R'!$A$2+'SAT EBRW to CBEST R'!$B$2*B263)</f>
        <v/>
      </c>
      <c r="J263" s="11" t="str">
        <f>IF('SAT Reading'!B263="","", IF(I263&lt;20, 20, IF(I263&gt;80, 80, I263)))</f>
        <v/>
      </c>
    </row>
    <row r="264" spans="1:10" x14ac:dyDescent="0.25">
      <c r="A264" s="11">
        <v>263</v>
      </c>
      <c r="B264" s="30"/>
      <c r="C264" s="11" t="str">
        <f>IF(ISBLANK('SAT Reading'!B264),"", IF('SAT Reading'!B264&lt;'SAT EBRW to ACT E+R'!$A$2, 'SAT EBRW to ACT E+R'!$B$2, IF('SAT Reading'!B264&gt;'SAT EBRW to ACT E+R'!A$62, 'SAT EBRW to ACT E+R'!B$62, VLOOKUP(B264,'SAT EBRW to ACT E+R'!A:B,2,FALSE))))</f>
        <v/>
      </c>
      <c r="D264" s="11" t="str">
        <f>IF('SAT Reading'!B264="","", 0.5*C264)</f>
        <v/>
      </c>
      <c r="E264" s="11" t="str">
        <f>IF('SAT Reading'!B264="","",interceptACTRtoPCR5712_5713+slopeACTRtoPCR5712_5713*D264)</f>
        <v/>
      </c>
      <c r="F264" s="11" t="str">
        <f>IF('SAT Reading'!B264="","", IF(E264&lt;100, 100, IF(E264&gt;200, 200, E264)))</f>
        <v/>
      </c>
      <c r="G264" s="11" t="str">
        <f t="shared" si="4"/>
        <v/>
      </c>
      <c r="H264" s="11" t="str">
        <f>IF('SAT Reading'!B264="","", IF(G264&lt;100, 100, IF(G264&gt;300, 300, G264)))</f>
        <v/>
      </c>
      <c r="I264" s="11" t="str">
        <f>IF('SAT Reading'!B264="","",'SAT EBRW to CBEST R'!$A$2+'SAT EBRW to CBEST R'!$B$2*B264)</f>
        <v/>
      </c>
      <c r="J264" s="11" t="str">
        <f>IF('SAT Reading'!B264="","", IF(I264&lt;20, 20, IF(I264&gt;80, 80, I264)))</f>
        <v/>
      </c>
    </row>
    <row r="265" spans="1:10" x14ac:dyDescent="0.25">
      <c r="A265" s="11">
        <v>264</v>
      </c>
      <c r="B265" s="30"/>
      <c r="C265" s="11" t="str">
        <f>IF(ISBLANK('SAT Reading'!B265),"", IF('SAT Reading'!B265&lt;'SAT EBRW to ACT E+R'!$A$2, 'SAT EBRW to ACT E+R'!$B$2, IF('SAT Reading'!B265&gt;'SAT EBRW to ACT E+R'!A$62, 'SAT EBRW to ACT E+R'!B$62, VLOOKUP(B265,'SAT EBRW to ACT E+R'!A:B,2,FALSE))))</f>
        <v/>
      </c>
      <c r="D265" s="11" t="str">
        <f>IF('SAT Reading'!B265="","", 0.5*C265)</f>
        <v/>
      </c>
      <c r="E265" s="11" t="str">
        <f>IF('SAT Reading'!B265="","",interceptACTRtoPCR5712_5713+slopeACTRtoPCR5712_5713*D265)</f>
        <v/>
      </c>
      <c r="F265" s="11" t="str">
        <f>IF('SAT Reading'!B265="","", IF(E265&lt;100, 100, IF(E265&gt;200, 200, E265)))</f>
        <v/>
      </c>
      <c r="G265" s="11" t="str">
        <f t="shared" si="4"/>
        <v/>
      </c>
      <c r="H265" s="11" t="str">
        <f>IF('SAT Reading'!B265="","", IF(G265&lt;100, 100, IF(G265&gt;300, 300, G265)))</f>
        <v/>
      </c>
      <c r="I265" s="11" t="str">
        <f>IF('SAT Reading'!B265="","",'SAT EBRW to CBEST R'!$A$2+'SAT EBRW to CBEST R'!$B$2*B265)</f>
        <v/>
      </c>
      <c r="J265" s="11" t="str">
        <f>IF('SAT Reading'!B265="","", IF(I265&lt;20, 20, IF(I265&gt;80, 80, I265)))</f>
        <v/>
      </c>
    </row>
    <row r="266" spans="1:10" x14ac:dyDescent="0.25">
      <c r="A266" s="11">
        <v>265</v>
      </c>
      <c r="B266" s="30"/>
      <c r="C266" s="11" t="str">
        <f>IF(ISBLANK('SAT Reading'!B266),"", IF('SAT Reading'!B266&lt;'SAT EBRW to ACT E+R'!$A$2, 'SAT EBRW to ACT E+R'!$B$2, IF('SAT Reading'!B266&gt;'SAT EBRW to ACT E+R'!A$62, 'SAT EBRW to ACT E+R'!B$62, VLOOKUP(B266,'SAT EBRW to ACT E+R'!A:B,2,FALSE))))</f>
        <v/>
      </c>
      <c r="D266" s="11" t="str">
        <f>IF('SAT Reading'!B266="","", 0.5*C266)</f>
        <v/>
      </c>
      <c r="E266" s="11" t="str">
        <f>IF('SAT Reading'!B266="","",interceptACTRtoPCR5712_5713+slopeACTRtoPCR5712_5713*D266)</f>
        <v/>
      </c>
      <c r="F266" s="11" t="str">
        <f>IF('SAT Reading'!B266="","", IF(E266&lt;100, 100, IF(E266&gt;200, 200, E266)))</f>
        <v/>
      </c>
      <c r="G266" s="11" t="str">
        <f t="shared" si="4"/>
        <v/>
      </c>
      <c r="H266" s="11" t="str">
        <f>IF('SAT Reading'!B266="","", IF(G266&lt;100, 100, IF(G266&gt;300, 300, G266)))</f>
        <v/>
      </c>
      <c r="I266" s="11" t="str">
        <f>IF('SAT Reading'!B266="","",'SAT EBRW to CBEST R'!$A$2+'SAT EBRW to CBEST R'!$B$2*B266)</f>
        <v/>
      </c>
      <c r="J266" s="11" t="str">
        <f>IF('SAT Reading'!B266="","", IF(I266&lt;20, 20, IF(I266&gt;80, 80, I266)))</f>
        <v/>
      </c>
    </row>
    <row r="267" spans="1:10" x14ac:dyDescent="0.25">
      <c r="A267" s="11">
        <v>266</v>
      </c>
      <c r="B267" s="30"/>
      <c r="C267" s="11" t="str">
        <f>IF(ISBLANK('SAT Reading'!B267),"", IF('SAT Reading'!B267&lt;'SAT EBRW to ACT E+R'!$A$2, 'SAT EBRW to ACT E+R'!$B$2, IF('SAT Reading'!B267&gt;'SAT EBRW to ACT E+R'!A$62, 'SAT EBRW to ACT E+R'!B$62, VLOOKUP(B267,'SAT EBRW to ACT E+R'!A:B,2,FALSE))))</f>
        <v/>
      </c>
      <c r="D267" s="11" t="str">
        <f>IF('SAT Reading'!B267="","", 0.5*C267)</f>
        <v/>
      </c>
      <c r="E267" s="11" t="str">
        <f>IF('SAT Reading'!B267="","",interceptACTRtoPCR5712_5713+slopeACTRtoPCR5712_5713*D267)</f>
        <v/>
      </c>
      <c r="F267" s="11" t="str">
        <f>IF('SAT Reading'!B267="","", IF(E267&lt;100, 100, IF(E267&gt;200, 200, E267)))</f>
        <v/>
      </c>
      <c r="G267" s="11" t="str">
        <f t="shared" si="4"/>
        <v/>
      </c>
      <c r="H267" s="11" t="str">
        <f>IF('SAT Reading'!B267="","", IF(G267&lt;100, 100, IF(G267&gt;300, 300, G267)))</f>
        <v/>
      </c>
      <c r="I267" s="11" t="str">
        <f>IF('SAT Reading'!B267="","",'SAT EBRW to CBEST R'!$A$2+'SAT EBRW to CBEST R'!$B$2*B267)</f>
        <v/>
      </c>
      <c r="J267" s="11" t="str">
        <f>IF('SAT Reading'!B267="","", IF(I267&lt;20, 20, IF(I267&gt;80, 80, I267)))</f>
        <v/>
      </c>
    </row>
    <row r="268" spans="1:10" x14ac:dyDescent="0.25">
      <c r="A268" s="11">
        <v>267</v>
      </c>
      <c r="B268" s="30"/>
      <c r="C268" s="11" t="str">
        <f>IF(ISBLANK('SAT Reading'!B268),"", IF('SAT Reading'!B268&lt;'SAT EBRW to ACT E+R'!$A$2, 'SAT EBRW to ACT E+R'!$B$2, IF('SAT Reading'!B268&gt;'SAT EBRW to ACT E+R'!A$62, 'SAT EBRW to ACT E+R'!B$62, VLOOKUP(B268,'SAT EBRW to ACT E+R'!A:B,2,FALSE))))</f>
        <v/>
      </c>
      <c r="D268" s="11" t="str">
        <f>IF('SAT Reading'!B268="","", 0.5*C268)</f>
        <v/>
      </c>
      <c r="E268" s="11" t="str">
        <f>IF('SAT Reading'!B268="","",interceptACTRtoPCR5712_5713+slopeACTRtoPCR5712_5713*D268)</f>
        <v/>
      </c>
      <c r="F268" s="11" t="str">
        <f>IF('SAT Reading'!B268="","", IF(E268&lt;100, 100, IF(E268&gt;200, 200, E268)))</f>
        <v/>
      </c>
      <c r="G268" s="11" t="str">
        <f t="shared" si="4"/>
        <v/>
      </c>
      <c r="H268" s="11" t="str">
        <f>IF('SAT Reading'!B268="","", IF(G268&lt;100, 100, IF(G268&gt;300, 300, G268)))</f>
        <v/>
      </c>
      <c r="I268" s="11" t="str">
        <f>IF('SAT Reading'!B268="","",'SAT EBRW to CBEST R'!$A$2+'SAT EBRW to CBEST R'!$B$2*B268)</f>
        <v/>
      </c>
      <c r="J268" s="11" t="str">
        <f>IF('SAT Reading'!B268="","", IF(I268&lt;20, 20, IF(I268&gt;80, 80, I268)))</f>
        <v/>
      </c>
    </row>
    <row r="269" spans="1:10" x14ac:dyDescent="0.25">
      <c r="A269" s="11">
        <v>268</v>
      </c>
      <c r="B269" s="30"/>
      <c r="C269" s="11" t="str">
        <f>IF(ISBLANK('SAT Reading'!B269),"", IF('SAT Reading'!B269&lt;'SAT EBRW to ACT E+R'!$A$2, 'SAT EBRW to ACT E+R'!$B$2, IF('SAT Reading'!B269&gt;'SAT EBRW to ACT E+R'!A$62, 'SAT EBRW to ACT E+R'!B$62, VLOOKUP(B269,'SAT EBRW to ACT E+R'!A:B,2,FALSE))))</f>
        <v/>
      </c>
      <c r="D269" s="11" t="str">
        <f>IF('SAT Reading'!B269="","", 0.5*C269)</f>
        <v/>
      </c>
      <c r="E269" s="11" t="str">
        <f>IF('SAT Reading'!B269="","",interceptACTRtoPCR5712_5713+slopeACTRtoPCR5712_5713*D269)</f>
        <v/>
      </c>
      <c r="F269" s="11" t="str">
        <f>IF('SAT Reading'!B269="","", IF(E269&lt;100, 100, IF(E269&gt;200, 200, E269)))</f>
        <v/>
      </c>
      <c r="G269" s="11" t="str">
        <f t="shared" si="4"/>
        <v/>
      </c>
      <c r="H269" s="11" t="str">
        <f>IF('SAT Reading'!B269="","", IF(G269&lt;100, 100, IF(G269&gt;300, 300, G269)))</f>
        <v/>
      </c>
      <c r="I269" s="11" t="str">
        <f>IF('SAT Reading'!B269="","",'SAT EBRW to CBEST R'!$A$2+'SAT EBRW to CBEST R'!$B$2*B269)</f>
        <v/>
      </c>
      <c r="J269" s="11" t="str">
        <f>IF('SAT Reading'!B269="","", IF(I269&lt;20, 20, IF(I269&gt;80, 80, I269)))</f>
        <v/>
      </c>
    </row>
    <row r="270" spans="1:10" x14ac:dyDescent="0.25">
      <c r="A270" s="11">
        <v>269</v>
      </c>
      <c r="B270" s="30"/>
      <c r="C270" s="11" t="str">
        <f>IF(ISBLANK('SAT Reading'!B270),"", IF('SAT Reading'!B270&lt;'SAT EBRW to ACT E+R'!$A$2, 'SAT EBRW to ACT E+R'!$B$2, IF('SAT Reading'!B270&gt;'SAT EBRW to ACT E+R'!A$62, 'SAT EBRW to ACT E+R'!B$62, VLOOKUP(B270,'SAT EBRW to ACT E+R'!A:B,2,FALSE))))</f>
        <v/>
      </c>
      <c r="D270" s="11" t="str">
        <f>IF('SAT Reading'!B270="","", 0.5*C270)</f>
        <v/>
      </c>
      <c r="E270" s="11" t="str">
        <f>IF('SAT Reading'!B270="","",interceptACTRtoPCR5712_5713+slopeACTRtoPCR5712_5713*D270)</f>
        <v/>
      </c>
      <c r="F270" s="11" t="str">
        <f>IF('SAT Reading'!B270="","", IF(E270&lt;100, 100, IF(E270&gt;200, 200, E270)))</f>
        <v/>
      </c>
      <c r="G270" s="11" t="str">
        <f t="shared" si="4"/>
        <v/>
      </c>
      <c r="H270" s="11" t="str">
        <f>IF('SAT Reading'!B270="","", IF(G270&lt;100, 100, IF(G270&gt;300, 300, G270)))</f>
        <v/>
      </c>
      <c r="I270" s="11" t="str">
        <f>IF('SAT Reading'!B270="","",'SAT EBRW to CBEST R'!$A$2+'SAT EBRW to CBEST R'!$B$2*B270)</f>
        <v/>
      </c>
      <c r="J270" s="11" t="str">
        <f>IF('SAT Reading'!B270="","", IF(I270&lt;20, 20, IF(I270&gt;80, 80, I270)))</f>
        <v/>
      </c>
    </row>
    <row r="271" spans="1:10" x14ac:dyDescent="0.25">
      <c r="A271" s="11">
        <v>270</v>
      </c>
      <c r="B271" s="30"/>
      <c r="C271" s="11" t="str">
        <f>IF(ISBLANK('SAT Reading'!B271),"", IF('SAT Reading'!B271&lt;'SAT EBRW to ACT E+R'!$A$2, 'SAT EBRW to ACT E+R'!$B$2, IF('SAT Reading'!B271&gt;'SAT EBRW to ACT E+R'!A$62, 'SAT EBRW to ACT E+R'!B$62, VLOOKUP(B271,'SAT EBRW to ACT E+R'!A:B,2,FALSE))))</f>
        <v/>
      </c>
      <c r="D271" s="11" t="str">
        <f>IF('SAT Reading'!B271="","", 0.5*C271)</f>
        <v/>
      </c>
      <c r="E271" s="11" t="str">
        <f>IF('SAT Reading'!B271="","",interceptACTRtoPCR5712_5713+slopeACTRtoPCR5712_5713*D271)</f>
        <v/>
      </c>
      <c r="F271" s="11" t="str">
        <f>IF('SAT Reading'!B271="","", IF(E271&lt;100, 100, IF(E271&gt;200, 200, E271)))</f>
        <v/>
      </c>
      <c r="G271" s="11" t="str">
        <f t="shared" si="4"/>
        <v/>
      </c>
      <c r="H271" s="11" t="str">
        <f>IF('SAT Reading'!B271="","", IF(G271&lt;100, 100, IF(G271&gt;300, 300, G271)))</f>
        <v/>
      </c>
      <c r="I271" s="11" t="str">
        <f>IF('SAT Reading'!B271="","",'SAT EBRW to CBEST R'!$A$2+'SAT EBRW to CBEST R'!$B$2*B271)</f>
        <v/>
      </c>
      <c r="J271" s="11" t="str">
        <f>IF('SAT Reading'!B271="","", IF(I271&lt;20, 20, IF(I271&gt;80, 80, I271)))</f>
        <v/>
      </c>
    </row>
    <row r="272" spans="1:10" x14ac:dyDescent="0.25">
      <c r="A272" s="11">
        <v>271</v>
      </c>
      <c r="B272" s="30"/>
      <c r="C272" s="11" t="str">
        <f>IF(ISBLANK('SAT Reading'!B272),"", IF('SAT Reading'!B272&lt;'SAT EBRW to ACT E+R'!$A$2, 'SAT EBRW to ACT E+R'!$B$2, IF('SAT Reading'!B272&gt;'SAT EBRW to ACT E+R'!A$62, 'SAT EBRW to ACT E+R'!B$62, VLOOKUP(B272,'SAT EBRW to ACT E+R'!A:B,2,FALSE))))</f>
        <v/>
      </c>
      <c r="D272" s="11" t="str">
        <f>IF('SAT Reading'!B272="","", 0.5*C272)</f>
        <v/>
      </c>
      <c r="E272" s="11" t="str">
        <f>IF('SAT Reading'!B272="","",interceptACTRtoPCR5712_5713+slopeACTRtoPCR5712_5713*D272)</f>
        <v/>
      </c>
      <c r="F272" s="11" t="str">
        <f>IF('SAT Reading'!B272="","", IF(E272&lt;100, 100, IF(E272&gt;200, 200, E272)))</f>
        <v/>
      </c>
      <c r="G272" s="11" t="str">
        <f t="shared" si="4"/>
        <v/>
      </c>
      <c r="H272" s="11" t="str">
        <f>IF('SAT Reading'!B272="","", IF(G272&lt;100, 100, IF(G272&gt;300, 300, G272)))</f>
        <v/>
      </c>
      <c r="I272" s="11" t="str">
        <f>IF('SAT Reading'!B272="","",'SAT EBRW to CBEST R'!$A$2+'SAT EBRW to CBEST R'!$B$2*B272)</f>
        <v/>
      </c>
      <c r="J272" s="11" t="str">
        <f>IF('SAT Reading'!B272="","", IF(I272&lt;20, 20, IF(I272&gt;80, 80, I272)))</f>
        <v/>
      </c>
    </row>
    <row r="273" spans="1:10" x14ac:dyDescent="0.25">
      <c r="A273" s="11">
        <v>272</v>
      </c>
      <c r="B273" s="30"/>
      <c r="C273" s="11" t="str">
        <f>IF(ISBLANK('SAT Reading'!B273),"", IF('SAT Reading'!B273&lt;'SAT EBRW to ACT E+R'!$A$2, 'SAT EBRW to ACT E+R'!$B$2, IF('SAT Reading'!B273&gt;'SAT EBRW to ACT E+R'!A$62, 'SAT EBRW to ACT E+R'!B$62, VLOOKUP(B273,'SAT EBRW to ACT E+R'!A:B,2,FALSE))))</f>
        <v/>
      </c>
      <c r="D273" s="11" t="str">
        <f>IF('SAT Reading'!B273="","", 0.5*C273)</f>
        <v/>
      </c>
      <c r="E273" s="11" t="str">
        <f>IF('SAT Reading'!B273="","",interceptACTRtoPCR5712_5713+slopeACTRtoPCR5712_5713*D273)</f>
        <v/>
      </c>
      <c r="F273" s="11" t="str">
        <f>IF('SAT Reading'!B273="","", IF(E273&lt;100, 100, IF(E273&gt;200, 200, E273)))</f>
        <v/>
      </c>
      <c r="G273" s="11" t="str">
        <f t="shared" si="4"/>
        <v/>
      </c>
      <c r="H273" s="11" t="str">
        <f>IF('SAT Reading'!B273="","", IF(G273&lt;100, 100, IF(G273&gt;300, 300, G273)))</f>
        <v/>
      </c>
      <c r="I273" s="11" t="str">
        <f>IF('SAT Reading'!B273="","",'SAT EBRW to CBEST R'!$A$2+'SAT EBRW to CBEST R'!$B$2*B273)</f>
        <v/>
      </c>
      <c r="J273" s="11" t="str">
        <f>IF('SAT Reading'!B273="","", IF(I273&lt;20, 20, IF(I273&gt;80, 80, I273)))</f>
        <v/>
      </c>
    </row>
    <row r="274" spans="1:10" x14ac:dyDescent="0.25">
      <c r="A274" s="11">
        <v>273</v>
      </c>
      <c r="B274" s="30"/>
      <c r="C274" s="11" t="str">
        <f>IF(ISBLANK('SAT Reading'!B274),"", IF('SAT Reading'!B274&lt;'SAT EBRW to ACT E+R'!$A$2, 'SAT EBRW to ACT E+R'!$B$2, IF('SAT Reading'!B274&gt;'SAT EBRW to ACT E+R'!A$62, 'SAT EBRW to ACT E+R'!B$62, VLOOKUP(B274,'SAT EBRW to ACT E+R'!A:B,2,FALSE))))</f>
        <v/>
      </c>
      <c r="D274" s="11" t="str">
        <f>IF('SAT Reading'!B274="","", 0.5*C274)</f>
        <v/>
      </c>
      <c r="E274" s="11" t="str">
        <f>IF('SAT Reading'!B274="","",interceptACTRtoPCR5712_5713+slopeACTRtoPCR5712_5713*D274)</f>
        <v/>
      </c>
      <c r="F274" s="11" t="str">
        <f>IF('SAT Reading'!B274="","", IF(E274&lt;100, 100, IF(E274&gt;200, 200, E274)))</f>
        <v/>
      </c>
      <c r="G274" s="11" t="str">
        <f t="shared" si="4"/>
        <v/>
      </c>
      <c r="H274" s="11" t="str">
        <f>IF('SAT Reading'!B274="","", IF(G274&lt;100, 100, IF(G274&gt;300, 300, G274)))</f>
        <v/>
      </c>
      <c r="I274" s="11" t="str">
        <f>IF('SAT Reading'!B274="","",'SAT EBRW to CBEST R'!$A$2+'SAT EBRW to CBEST R'!$B$2*B274)</f>
        <v/>
      </c>
      <c r="J274" s="11" t="str">
        <f>IF('SAT Reading'!B274="","", IF(I274&lt;20, 20, IF(I274&gt;80, 80, I274)))</f>
        <v/>
      </c>
    </row>
    <row r="275" spans="1:10" x14ac:dyDescent="0.25">
      <c r="A275" s="11">
        <v>274</v>
      </c>
      <c r="B275" s="30"/>
      <c r="C275" s="11" t="str">
        <f>IF(ISBLANK('SAT Reading'!B275),"", IF('SAT Reading'!B275&lt;'SAT EBRW to ACT E+R'!$A$2, 'SAT EBRW to ACT E+R'!$B$2, IF('SAT Reading'!B275&gt;'SAT EBRW to ACT E+R'!A$62, 'SAT EBRW to ACT E+R'!B$62, VLOOKUP(B275,'SAT EBRW to ACT E+R'!A:B,2,FALSE))))</f>
        <v/>
      </c>
      <c r="D275" s="11" t="str">
        <f>IF('SAT Reading'!B275="","", 0.5*C275)</f>
        <v/>
      </c>
      <c r="E275" s="11" t="str">
        <f>IF('SAT Reading'!B275="","",interceptACTRtoPCR5712_5713+slopeACTRtoPCR5712_5713*D275)</f>
        <v/>
      </c>
      <c r="F275" s="11" t="str">
        <f>IF('SAT Reading'!B275="","", IF(E275&lt;100, 100, IF(E275&gt;200, 200, E275)))</f>
        <v/>
      </c>
      <c r="G275" s="11" t="str">
        <f t="shared" si="4"/>
        <v/>
      </c>
      <c r="H275" s="11" t="str">
        <f>IF('SAT Reading'!B275="","", IF(G275&lt;100, 100, IF(G275&gt;300, 300, G275)))</f>
        <v/>
      </c>
      <c r="I275" s="11" t="str">
        <f>IF('SAT Reading'!B275="","",'SAT EBRW to CBEST R'!$A$2+'SAT EBRW to CBEST R'!$B$2*B275)</f>
        <v/>
      </c>
      <c r="J275" s="11" t="str">
        <f>IF('SAT Reading'!B275="","", IF(I275&lt;20, 20, IF(I275&gt;80, 80, I275)))</f>
        <v/>
      </c>
    </row>
    <row r="276" spans="1:10" x14ac:dyDescent="0.25">
      <c r="A276" s="11">
        <v>275</v>
      </c>
      <c r="B276" s="30"/>
      <c r="C276" s="11" t="str">
        <f>IF(ISBLANK('SAT Reading'!B276),"", IF('SAT Reading'!B276&lt;'SAT EBRW to ACT E+R'!$A$2, 'SAT EBRW to ACT E+R'!$B$2, IF('SAT Reading'!B276&gt;'SAT EBRW to ACT E+R'!A$62, 'SAT EBRW to ACT E+R'!B$62, VLOOKUP(B276,'SAT EBRW to ACT E+R'!A:B,2,FALSE))))</f>
        <v/>
      </c>
      <c r="D276" s="11" t="str">
        <f>IF('SAT Reading'!B276="","", 0.5*C276)</f>
        <v/>
      </c>
      <c r="E276" s="11" t="str">
        <f>IF('SAT Reading'!B276="","",interceptACTRtoPCR5712_5713+slopeACTRtoPCR5712_5713*D276)</f>
        <v/>
      </c>
      <c r="F276" s="11" t="str">
        <f>IF('SAT Reading'!B276="","", IF(E276&lt;100, 100, IF(E276&gt;200, 200, E276)))</f>
        <v/>
      </c>
      <c r="G276" s="11" t="str">
        <f t="shared" si="4"/>
        <v/>
      </c>
      <c r="H276" s="11" t="str">
        <f>IF('SAT Reading'!B276="","", IF(G276&lt;100, 100, IF(G276&gt;300, 300, G276)))</f>
        <v/>
      </c>
      <c r="I276" s="11" t="str">
        <f>IF('SAT Reading'!B276="","",'SAT EBRW to CBEST R'!$A$2+'SAT EBRW to CBEST R'!$B$2*B276)</f>
        <v/>
      </c>
      <c r="J276" s="11" t="str">
        <f>IF('SAT Reading'!B276="","", IF(I276&lt;20, 20, IF(I276&gt;80, 80, I276)))</f>
        <v/>
      </c>
    </row>
    <row r="277" spans="1:10" x14ac:dyDescent="0.25">
      <c r="A277" s="11">
        <v>276</v>
      </c>
      <c r="B277" s="30"/>
      <c r="C277" s="11" t="str">
        <f>IF(ISBLANK('SAT Reading'!B277),"", IF('SAT Reading'!B277&lt;'SAT EBRW to ACT E+R'!$A$2, 'SAT EBRW to ACT E+R'!$B$2, IF('SAT Reading'!B277&gt;'SAT EBRW to ACT E+R'!A$62, 'SAT EBRW to ACT E+R'!B$62, VLOOKUP(B277,'SAT EBRW to ACT E+R'!A:B,2,FALSE))))</f>
        <v/>
      </c>
      <c r="D277" s="11" t="str">
        <f>IF('SAT Reading'!B277="","", 0.5*C277)</f>
        <v/>
      </c>
      <c r="E277" s="11" t="str">
        <f>IF('SAT Reading'!B277="","",interceptACTRtoPCR5712_5713+slopeACTRtoPCR5712_5713*D277)</f>
        <v/>
      </c>
      <c r="F277" s="11" t="str">
        <f>IF('SAT Reading'!B277="","", IF(E277&lt;100, 100, IF(E277&gt;200, 200, E277)))</f>
        <v/>
      </c>
      <c r="G277" s="11" t="str">
        <f t="shared" si="4"/>
        <v/>
      </c>
      <c r="H277" s="11" t="str">
        <f>IF('SAT Reading'!B277="","", IF(G277&lt;100, 100, IF(G277&gt;300, 300, G277)))</f>
        <v/>
      </c>
      <c r="I277" s="11" t="str">
        <f>IF('SAT Reading'!B277="","",'SAT EBRW to CBEST R'!$A$2+'SAT EBRW to CBEST R'!$B$2*B277)</f>
        <v/>
      </c>
      <c r="J277" s="11" t="str">
        <f>IF('SAT Reading'!B277="","", IF(I277&lt;20, 20, IF(I277&gt;80, 80, I277)))</f>
        <v/>
      </c>
    </row>
    <row r="278" spans="1:10" x14ac:dyDescent="0.25">
      <c r="A278" s="11">
        <v>277</v>
      </c>
      <c r="B278" s="30"/>
      <c r="C278" s="11" t="str">
        <f>IF(ISBLANK('SAT Reading'!B278),"", IF('SAT Reading'!B278&lt;'SAT EBRW to ACT E+R'!$A$2, 'SAT EBRW to ACT E+R'!$B$2, IF('SAT Reading'!B278&gt;'SAT EBRW to ACT E+R'!A$62, 'SAT EBRW to ACT E+R'!B$62, VLOOKUP(B278,'SAT EBRW to ACT E+R'!A:B,2,FALSE))))</f>
        <v/>
      </c>
      <c r="D278" s="11" t="str">
        <f>IF('SAT Reading'!B278="","", 0.5*C278)</f>
        <v/>
      </c>
      <c r="E278" s="11" t="str">
        <f>IF('SAT Reading'!B278="","",interceptACTRtoPCR5712_5713+slopeACTRtoPCR5712_5713*D278)</f>
        <v/>
      </c>
      <c r="F278" s="11" t="str">
        <f>IF('SAT Reading'!B278="","", IF(E278&lt;100, 100, IF(E278&gt;200, 200, E278)))</f>
        <v/>
      </c>
      <c r="G278" s="11" t="str">
        <f t="shared" si="4"/>
        <v/>
      </c>
      <c r="H278" s="11" t="str">
        <f>IF('SAT Reading'!B278="","", IF(G278&lt;100, 100, IF(G278&gt;300, 300, G278)))</f>
        <v/>
      </c>
      <c r="I278" s="11" t="str">
        <f>IF('SAT Reading'!B278="","",'SAT EBRW to CBEST R'!$A$2+'SAT EBRW to CBEST R'!$B$2*B278)</f>
        <v/>
      </c>
      <c r="J278" s="11" t="str">
        <f>IF('SAT Reading'!B278="","", IF(I278&lt;20, 20, IF(I278&gt;80, 80, I278)))</f>
        <v/>
      </c>
    </row>
    <row r="279" spans="1:10" x14ac:dyDescent="0.25">
      <c r="A279" s="11">
        <v>278</v>
      </c>
      <c r="B279" s="30"/>
      <c r="C279" s="11" t="str">
        <f>IF(ISBLANK('SAT Reading'!B279),"", IF('SAT Reading'!B279&lt;'SAT EBRW to ACT E+R'!$A$2, 'SAT EBRW to ACT E+R'!$B$2, IF('SAT Reading'!B279&gt;'SAT EBRW to ACT E+R'!A$62, 'SAT EBRW to ACT E+R'!B$62, VLOOKUP(B279,'SAT EBRW to ACT E+R'!A:B,2,FALSE))))</f>
        <v/>
      </c>
      <c r="D279" s="11" t="str">
        <f>IF('SAT Reading'!B279="","", 0.5*C279)</f>
        <v/>
      </c>
      <c r="E279" s="11" t="str">
        <f>IF('SAT Reading'!B279="","",interceptACTRtoPCR5712_5713+slopeACTRtoPCR5712_5713*D279)</f>
        <v/>
      </c>
      <c r="F279" s="11" t="str">
        <f>IF('SAT Reading'!B279="","", IF(E279&lt;100, 100, IF(E279&gt;200, 200, E279)))</f>
        <v/>
      </c>
      <c r="G279" s="11" t="str">
        <f t="shared" si="4"/>
        <v/>
      </c>
      <c r="H279" s="11" t="str">
        <f>IF('SAT Reading'!B279="","", IF(G279&lt;100, 100, IF(G279&gt;300, 300, G279)))</f>
        <v/>
      </c>
      <c r="I279" s="11" t="str">
        <f>IF('SAT Reading'!B279="","",'SAT EBRW to CBEST R'!$A$2+'SAT EBRW to CBEST R'!$B$2*B279)</f>
        <v/>
      </c>
      <c r="J279" s="11" t="str">
        <f>IF('SAT Reading'!B279="","", IF(I279&lt;20, 20, IF(I279&gt;80, 80, I279)))</f>
        <v/>
      </c>
    </row>
    <row r="280" spans="1:10" x14ac:dyDescent="0.25">
      <c r="A280" s="11">
        <v>279</v>
      </c>
      <c r="B280" s="30"/>
      <c r="C280" s="11" t="str">
        <f>IF(ISBLANK('SAT Reading'!B280),"", IF('SAT Reading'!B280&lt;'SAT EBRW to ACT E+R'!$A$2, 'SAT EBRW to ACT E+R'!$B$2, IF('SAT Reading'!B280&gt;'SAT EBRW to ACT E+R'!A$62, 'SAT EBRW to ACT E+R'!B$62, VLOOKUP(B280,'SAT EBRW to ACT E+R'!A:B,2,FALSE))))</f>
        <v/>
      </c>
      <c r="D280" s="11" t="str">
        <f>IF('SAT Reading'!B280="","", 0.5*C280)</f>
        <v/>
      </c>
      <c r="E280" s="11" t="str">
        <f>IF('SAT Reading'!B280="","",interceptACTRtoPCR5712_5713+slopeACTRtoPCR5712_5713*D280)</f>
        <v/>
      </c>
      <c r="F280" s="11" t="str">
        <f>IF('SAT Reading'!B280="","", IF(E280&lt;100, 100, IF(E280&gt;200, 200, E280)))</f>
        <v/>
      </c>
      <c r="G280" s="11" t="str">
        <f t="shared" si="4"/>
        <v/>
      </c>
      <c r="H280" s="11" t="str">
        <f>IF('SAT Reading'!B280="","", IF(G280&lt;100, 100, IF(G280&gt;300, 300, G280)))</f>
        <v/>
      </c>
      <c r="I280" s="11" t="str">
        <f>IF('SAT Reading'!B280="","",'SAT EBRW to CBEST R'!$A$2+'SAT EBRW to CBEST R'!$B$2*B280)</f>
        <v/>
      </c>
      <c r="J280" s="11" t="str">
        <f>IF('SAT Reading'!B280="","", IF(I280&lt;20, 20, IF(I280&gt;80, 80, I280)))</f>
        <v/>
      </c>
    </row>
    <row r="281" spans="1:10" x14ac:dyDescent="0.25">
      <c r="A281" s="11">
        <v>280</v>
      </c>
      <c r="B281" s="30"/>
      <c r="C281" s="11" t="str">
        <f>IF(ISBLANK('SAT Reading'!B281),"", IF('SAT Reading'!B281&lt;'SAT EBRW to ACT E+R'!$A$2, 'SAT EBRW to ACT E+R'!$B$2, IF('SAT Reading'!B281&gt;'SAT EBRW to ACT E+R'!A$62, 'SAT EBRW to ACT E+R'!B$62, VLOOKUP(B281,'SAT EBRW to ACT E+R'!A:B,2,FALSE))))</f>
        <v/>
      </c>
      <c r="D281" s="11" t="str">
        <f>IF('SAT Reading'!B281="","", 0.5*C281)</f>
        <v/>
      </c>
      <c r="E281" s="11" t="str">
        <f>IF('SAT Reading'!B281="","",interceptACTRtoPCR5712_5713+slopeACTRtoPCR5712_5713*D281)</f>
        <v/>
      </c>
      <c r="F281" s="11" t="str">
        <f>IF('SAT Reading'!B281="","", IF(E281&lt;100, 100, IF(E281&gt;200, 200, E281)))</f>
        <v/>
      </c>
      <c r="G281" s="11" t="str">
        <f t="shared" si="4"/>
        <v/>
      </c>
      <c r="H281" s="11" t="str">
        <f>IF('SAT Reading'!B281="","", IF(G281&lt;100, 100, IF(G281&gt;300, 300, G281)))</f>
        <v/>
      </c>
      <c r="I281" s="11" t="str">
        <f>IF('SAT Reading'!B281="","",'SAT EBRW to CBEST R'!$A$2+'SAT EBRW to CBEST R'!$B$2*B281)</f>
        <v/>
      </c>
      <c r="J281" s="11" t="str">
        <f>IF('SAT Reading'!B281="","", IF(I281&lt;20, 20, IF(I281&gt;80, 80, I281)))</f>
        <v/>
      </c>
    </row>
    <row r="282" spans="1:10" x14ac:dyDescent="0.25">
      <c r="A282" s="11">
        <v>281</v>
      </c>
      <c r="B282" s="30"/>
      <c r="C282" s="11" t="str">
        <f>IF(ISBLANK('SAT Reading'!B282),"", IF('SAT Reading'!B282&lt;'SAT EBRW to ACT E+R'!$A$2, 'SAT EBRW to ACT E+R'!$B$2, IF('SAT Reading'!B282&gt;'SAT EBRW to ACT E+R'!A$62, 'SAT EBRW to ACT E+R'!B$62, VLOOKUP(B282,'SAT EBRW to ACT E+R'!A:B,2,FALSE))))</f>
        <v/>
      </c>
      <c r="D282" s="11" t="str">
        <f>IF('SAT Reading'!B282="","", 0.5*C282)</f>
        <v/>
      </c>
      <c r="E282" s="11" t="str">
        <f>IF('SAT Reading'!B282="","",interceptACTRtoPCR5712_5713+slopeACTRtoPCR5712_5713*D282)</f>
        <v/>
      </c>
      <c r="F282" s="11" t="str">
        <f>IF('SAT Reading'!B282="","", IF(E282&lt;100, 100, IF(E282&gt;200, 200, E282)))</f>
        <v/>
      </c>
      <c r="G282" s="11" t="str">
        <f t="shared" si="4"/>
        <v/>
      </c>
      <c r="H282" s="11" t="str">
        <f>IF('SAT Reading'!B282="","", IF(G282&lt;100, 100, IF(G282&gt;300, 300, G282)))</f>
        <v/>
      </c>
      <c r="I282" s="11" t="str">
        <f>IF('SAT Reading'!B282="","",'SAT EBRW to CBEST R'!$A$2+'SAT EBRW to CBEST R'!$B$2*B282)</f>
        <v/>
      </c>
      <c r="J282" s="11" t="str">
        <f>IF('SAT Reading'!B282="","", IF(I282&lt;20, 20, IF(I282&gt;80, 80, I282)))</f>
        <v/>
      </c>
    </row>
    <row r="283" spans="1:10" x14ac:dyDescent="0.25">
      <c r="A283" s="11">
        <v>282</v>
      </c>
      <c r="B283" s="30"/>
      <c r="C283" s="11" t="str">
        <f>IF(ISBLANK('SAT Reading'!B283),"", IF('SAT Reading'!B283&lt;'SAT EBRW to ACT E+R'!$A$2, 'SAT EBRW to ACT E+R'!$B$2, IF('SAT Reading'!B283&gt;'SAT EBRW to ACT E+R'!A$62, 'SAT EBRW to ACT E+R'!B$62, VLOOKUP(B283,'SAT EBRW to ACT E+R'!A:B,2,FALSE))))</f>
        <v/>
      </c>
      <c r="D283" s="11" t="str">
        <f>IF('SAT Reading'!B283="","", 0.5*C283)</f>
        <v/>
      </c>
      <c r="E283" s="11" t="str">
        <f>IF('SAT Reading'!B283="","",interceptACTRtoPCR5712_5713+slopeACTRtoPCR5712_5713*D283)</f>
        <v/>
      </c>
      <c r="F283" s="11" t="str">
        <f>IF('SAT Reading'!B283="","", IF(E283&lt;100, 100, IF(E283&gt;200, 200, E283)))</f>
        <v/>
      </c>
      <c r="G283" s="11" t="str">
        <f t="shared" si="4"/>
        <v/>
      </c>
      <c r="H283" s="11" t="str">
        <f>IF('SAT Reading'!B283="","", IF(G283&lt;100, 100, IF(G283&gt;300, 300, G283)))</f>
        <v/>
      </c>
      <c r="I283" s="11" t="str">
        <f>IF('SAT Reading'!B283="","",'SAT EBRW to CBEST R'!$A$2+'SAT EBRW to CBEST R'!$B$2*B283)</f>
        <v/>
      </c>
      <c r="J283" s="11" t="str">
        <f>IF('SAT Reading'!B283="","", IF(I283&lt;20, 20, IF(I283&gt;80, 80, I283)))</f>
        <v/>
      </c>
    </row>
    <row r="284" spans="1:10" x14ac:dyDescent="0.25">
      <c r="A284" s="11">
        <v>283</v>
      </c>
      <c r="B284" s="30"/>
      <c r="C284" s="11" t="str">
        <f>IF(ISBLANK('SAT Reading'!B284),"", IF('SAT Reading'!B284&lt;'SAT EBRW to ACT E+R'!$A$2, 'SAT EBRW to ACT E+R'!$B$2, IF('SAT Reading'!B284&gt;'SAT EBRW to ACT E+R'!A$62, 'SAT EBRW to ACT E+R'!B$62, VLOOKUP(B284,'SAT EBRW to ACT E+R'!A:B,2,FALSE))))</f>
        <v/>
      </c>
      <c r="D284" s="11" t="str">
        <f>IF('SAT Reading'!B284="","", 0.5*C284)</f>
        <v/>
      </c>
      <c r="E284" s="11" t="str">
        <f>IF('SAT Reading'!B284="","",interceptACTRtoPCR5712_5713+slopeACTRtoPCR5712_5713*D284)</f>
        <v/>
      </c>
      <c r="F284" s="11" t="str">
        <f>IF('SAT Reading'!B284="","", IF(E284&lt;100, 100, IF(E284&gt;200, 200, E284)))</f>
        <v/>
      </c>
      <c r="G284" s="11" t="str">
        <f t="shared" si="4"/>
        <v/>
      </c>
      <c r="H284" s="11" t="str">
        <f>IF('SAT Reading'!B284="","", IF(G284&lt;100, 100, IF(G284&gt;300, 300, G284)))</f>
        <v/>
      </c>
      <c r="I284" s="11" t="str">
        <f>IF('SAT Reading'!B284="","",'SAT EBRW to CBEST R'!$A$2+'SAT EBRW to CBEST R'!$B$2*B284)</f>
        <v/>
      </c>
      <c r="J284" s="11" t="str">
        <f>IF('SAT Reading'!B284="","", IF(I284&lt;20, 20, IF(I284&gt;80, 80, I284)))</f>
        <v/>
      </c>
    </row>
    <row r="285" spans="1:10" x14ac:dyDescent="0.25">
      <c r="A285" s="11">
        <v>284</v>
      </c>
      <c r="B285" s="30"/>
      <c r="C285" s="11" t="str">
        <f>IF(ISBLANK('SAT Reading'!B285),"", IF('SAT Reading'!B285&lt;'SAT EBRW to ACT E+R'!$A$2, 'SAT EBRW to ACT E+R'!$B$2, IF('SAT Reading'!B285&gt;'SAT EBRW to ACT E+R'!A$62, 'SAT EBRW to ACT E+R'!B$62, VLOOKUP(B285,'SAT EBRW to ACT E+R'!A:B,2,FALSE))))</f>
        <v/>
      </c>
      <c r="D285" s="11" t="str">
        <f>IF('SAT Reading'!B285="","", 0.5*C285)</f>
        <v/>
      </c>
      <c r="E285" s="11" t="str">
        <f>IF('SAT Reading'!B285="","",interceptACTRtoPCR5712_5713+slopeACTRtoPCR5712_5713*D285)</f>
        <v/>
      </c>
      <c r="F285" s="11" t="str">
        <f>IF('SAT Reading'!B285="","", IF(E285&lt;100, 100, IF(E285&gt;200, 200, E285)))</f>
        <v/>
      </c>
      <c r="G285" s="11" t="str">
        <f t="shared" si="4"/>
        <v/>
      </c>
      <c r="H285" s="11" t="str">
        <f>IF('SAT Reading'!B285="","", IF(G285&lt;100, 100, IF(G285&gt;300, 300, G285)))</f>
        <v/>
      </c>
      <c r="I285" s="11" t="str">
        <f>IF('SAT Reading'!B285="","",'SAT EBRW to CBEST R'!$A$2+'SAT EBRW to CBEST R'!$B$2*B285)</f>
        <v/>
      </c>
      <c r="J285" s="11" t="str">
        <f>IF('SAT Reading'!B285="","", IF(I285&lt;20, 20, IF(I285&gt;80, 80, I285)))</f>
        <v/>
      </c>
    </row>
    <row r="286" spans="1:10" x14ac:dyDescent="0.25">
      <c r="A286" s="11">
        <v>285</v>
      </c>
      <c r="B286" s="30"/>
      <c r="C286" s="11" t="str">
        <f>IF(ISBLANK('SAT Reading'!B286),"", IF('SAT Reading'!B286&lt;'SAT EBRW to ACT E+R'!$A$2, 'SAT EBRW to ACT E+R'!$B$2, IF('SAT Reading'!B286&gt;'SAT EBRW to ACT E+R'!A$62, 'SAT EBRW to ACT E+R'!B$62, VLOOKUP(B286,'SAT EBRW to ACT E+R'!A:B,2,FALSE))))</f>
        <v/>
      </c>
      <c r="D286" s="11" t="str">
        <f>IF('SAT Reading'!B286="","", 0.5*C286)</f>
        <v/>
      </c>
      <c r="E286" s="11" t="str">
        <f>IF('SAT Reading'!B286="","",interceptACTRtoPCR5712_5713+slopeACTRtoPCR5712_5713*D286)</f>
        <v/>
      </c>
      <c r="F286" s="11" t="str">
        <f>IF('SAT Reading'!B286="","", IF(E286&lt;100, 100, IF(E286&gt;200, 200, E286)))</f>
        <v/>
      </c>
      <c r="G286" s="11" t="str">
        <f t="shared" si="4"/>
        <v/>
      </c>
      <c r="H286" s="11" t="str">
        <f>IF('SAT Reading'!B286="","", IF(G286&lt;100, 100, IF(G286&gt;300, 300, G286)))</f>
        <v/>
      </c>
      <c r="I286" s="11" t="str">
        <f>IF('SAT Reading'!B286="","",'SAT EBRW to CBEST R'!$A$2+'SAT EBRW to CBEST R'!$B$2*B286)</f>
        <v/>
      </c>
      <c r="J286" s="11" t="str">
        <f>IF('SAT Reading'!B286="","", IF(I286&lt;20, 20, IF(I286&gt;80, 80, I286)))</f>
        <v/>
      </c>
    </row>
    <row r="287" spans="1:10" x14ac:dyDescent="0.25">
      <c r="A287" s="11">
        <v>286</v>
      </c>
      <c r="B287" s="30"/>
      <c r="C287" s="11" t="str">
        <f>IF(ISBLANK('SAT Reading'!B287),"", IF('SAT Reading'!B287&lt;'SAT EBRW to ACT E+R'!$A$2, 'SAT EBRW to ACT E+R'!$B$2, IF('SAT Reading'!B287&gt;'SAT EBRW to ACT E+R'!A$62, 'SAT EBRW to ACT E+R'!B$62, VLOOKUP(B287,'SAT EBRW to ACT E+R'!A:B,2,FALSE))))</f>
        <v/>
      </c>
      <c r="D287" s="11" t="str">
        <f>IF('SAT Reading'!B287="","", 0.5*C287)</f>
        <v/>
      </c>
      <c r="E287" s="11" t="str">
        <f>IF('SAT Reading'!B287="","",interceptACTRtoPCR5712_5713+slopeACTRtoPCR5712_5713*D287)</f>
        <v/>
      </c>
      <c r="F287" s="11" t="str">
        <f>IF('SAT Reading'!B287="","", IF(E287&lt;100, 100, IF(E287&gt;200, 200, E287)))</f>
        <v/>
      </c>
      <c r="G287" s="11" t="str">
        <f t="shared" si="4"/>
        <v/>
      </c>
      <c r="H287" s="11" t="str">
        <f>IF('SAT Reading'!B287="","", IF(G287&lt;100, 100, IF(G287&gt;300, 300, G287)))</f>
        <v/>
      </c>
      <c r="I287" s="11" t="str">
        <f>IF('SAT Reading'!B287="","",'SAT EBRW to CBEST R'!$A$2+'SAT EBRW to CBEST R'!$B$2*B287)</f>
        <v/>
      </c>
      <c r="J287" s="11" t="str">
        <f>IF('SAT Reading'!B287="","", IF(I287&lt;20, 20, IF(I287&gt;80, 80, I287)))</f>
        <v/>
      </c>
    </row>
    <row r="288" spans="1:10" x14ac:dyDescent="0.25">
      <c r="A288" s="11">
        <v>287</v>
      </c>
      <c r="B288" s="30"/>
      <c r="C288" s="11" t="str">
        <f>IF(ISBLANK('SAT Reading'!B288),"", IF('SAT Reading'!B288&lt;'SAT EBRW to ACT E+R'!$A$2, 'SAT EBRW to ACT E+R'!$B$2, IF('SAT Reading'!B288&gt;'SAT EBRW to ACT E+R'!A$62, 'SAT EBRW to ACT E+R'!B$62, VLOOKUP(B288,'SAT EBRW to ACT E+R'!A:B,2,FALSE))))</f>
        <v/>
      </c>
      <c r="D288" s="11" t="str">
        <f>IF('SAT Reading'!B288="","", 0.5*C288)</f>
        <v/>
      </c>
      <c r="E288" s="11" t="str">
        <f>IF('SAT Reading'!B288="","",interceptACTRtoPCR5712_5713+slopeACTRtoPCR5712_5713*D288)</f>
        <v/>
      </c>
      <c r="F288" s="11" t="str">
        <f>IF('SAT Reading'!B288="","", IF(E288&lt;100, 100, IF(E288&gt;200, 200, E288)))</f>
        <v/>
      </c>
      <c r="G288" s="11" t="str">
        <f t="shared" si="4"/>
        <v/>
      </c>
      <c r="H288" s="11" t="str">
        <f>IF('SAT Reading'!B288="","", IF(G288&lt;100, 100, IF(G288&gt;300, 300, G288)))</f>
        <v/>
      </c>
      <c r="I288" s="11" t="str">
        <f>IF('SAT Reading'!B288="","",'SAT EBRW to CBEST R'!$A$2+'SAT EBRW to CBEST R'!$B$2*B288)</f>
        <v/>
      </c>
      <c r="J288" s="11" t="str">
        <f>IF('SAT Reading'!B288="","", IF(I288&lt;20, 20, IF(I288&gt;80, 80, I288)))</f>
        <v/>
      </c>
    </row>
    <row r="289" spans="1:10" x14ac:dyDescent="0.25">
      <c r="A289" s="11">
        <v>288</v>
      </c>
      <c r="B289" s="30"/>
      <c r="C289" s="11" t="str">
        <f>IF(ISBLANK('SAT Reading'!B289),"", IF('SAT Reading'!B289&lt;'SAT EBRW to ACT E+R'!$A$2, 'SAT EBRW to ACT E+R'!$B$2, IF('SAT Reading'!B289&gt;'SAT EBRW to ACT E+R'!A$62, 'SAT EBRW to ACT E+R'!B$62, VLOOKUP(B289,'SAT EBRW to ACT E+R'!A:B,2,FALSE))))</f>
        <v/>
      </c>
      <c r="D289" s="11" t="str">
        <f>IF('SAT Reading'!B289="","", 0.5*C289)</f>
        <v/>
      </c>
      <c r="E289" s="11" t="str">
        <f>IF('SAT Reading'!B289="","",interceptACTRtoPCR5712_5713+slopeACTRtoPCR5712_5713*D289)</f>
        <v/>
      </c>
      <c r="F289" s="11" t="str">
        <f>IF('SAT Reading'!B289="","", IF(E289&lt;100, 100, IF(E289&gt;200, 200, E289)))</f>
        <v/>
      </c>
      <c r="G289" s="11" t="str">
        <f t="shared" si="4"/>
        <v/>
      </c>
      <c r="H289" s="11" t="str">
        <f>IF('SAT Reading'!B289="","", IF(G289&lt;100, 100, IF(G289&gt;300, 300, G289)))</f>
        <v/>
      </c>
      <c r="I289" s="11" t="str">
        <f>IF('SAT Reading'!B289="","",'SAT EBRW to CBEST R'!$A$2+'SAT EBRW to CBEST R'!$B$2*B289)</f>
        <v/>
      </c>
      <c r="J289" s="11" t="str">
        <f>IF('SAT Reading'!B289="","", IF(I289&lt;20, 20, IF(I289&gt;80, 80, I289)))</f>
        <v/>
      </c>
    </row>
    <row r="290" spans="1:10" x14ac:dyDescent="0.25">
      <c r="A290" s="11">
        <v>289</v>
      </c>
      <c r="B290" s="30"/>
      <c r="C290" s="11" t="str">
        <f>IF(ISBLANK('SAT Reading'!B290),"", IF('SAT Reading'!B290&lt;'SAT EBRW to ACT E+R'!$A$2, 'SAT EBRW to ACT E+R'!$B$2, IF('SAT Reading'!B290&gt;'SAT EBRW to ACT E+R'!A$62, 'SAT EBRW to ACT E+R'!B$62, VLOOKUP(B290,'SAT EBRW to ACT E+R'!A:B,2,FALSE))))</f>
        <v/>
      </c>
      <c r="D290" s="11" t="str">
        <f>IF('SAT Reading'!B290="","", 0.5*C290)</f>
        <v/>
      </c>
      <c r="E290" s="11" t="str">
        <f>IF('SAT Reading'!B290="","",interceptACTRtoPCR5712_5713+slopeACTRtoPCR5712_5713*D290)</f>
        <v/>
      </c>
      <c r="F290" s="11" t="str">
        <f>IF('SAT Reading'!B290="","", IF(E290&lt;100, 100, IF(E290&gt;200, 200, E290)))</f>
        <v/>
      </c>
      <c r="G290" s="11" t="str">
        <f t="shared" si="4"/>
        <v/>
      </c>
      <c r="H290" s="11" t="str">
        <f>IF('SAT Reading'!B290="","", IF(G290&lt;100, 100, IF(G290&gt;300, 300, G290)))</f>
        <v/>
      </c>
      <c r="I290" s="11" t="str">
        <f>IF('SAT Reading'!B290="","",'SAT EBRW to CBEST R'!$A$2+'SAT EBRW to CBEST R'!$B$2*B290)</f>
        <v/>
      </c>
      <c r="J290" s="11" t="str">
        <f>IF('SAT Reading'!B290="","", IF(I290&lt;20, 20, IF(I290&gt;80, 80, I290)))</f>
        <v/>
      </c>
    </row>
    <row r="291" spans="1:10" x14ac:dyDescent="0.25">
      <c r="A291" s="11">
        <v>290</v>
      </c>
      <c r="B291" s="30"/>
      <c r="C291" s="11" t="str">
        <f>IF(ISBLANK('SAT Reading'!B291),"", IF('SAT Reading'!B291&lt;'SAT EBRW to ACT E+R'!$A$2, 'SAT EBRW to ACT E+R'!$B$2, IF('SAT Reading'!B291&gt;'SAT EBRW to ACT E+R'!A$62, 'SAT EBRW to ACT E+R'!B$62, VLOOKUP(B291,'SAT EBRW to ACT E+R'!A:B,2,FALSE))))</f>
        <v/>
      </c>
      <c r="D291" s="11" t="str">
        <f>IF('SAT Reading'!B291="","", 0.5*C291)</f>
        <v/>
      </c>
      <c r="E291" s="11" t="str">
        <f>IF('SAT Reading'!B291="","",interceptACTRtoPCR5712_5713+slopeACTRtoPCR5712_5713*D291)</f>
        <v/>
      </c>
      <c r="F291" s="11" t="str">
        <f>IF('SAT Reading'!B291="","", IF(E291&lt;100, 100, IF(E291&gt;200, 200, E291)))</f>
        <v/>
      </c>
      <c r="G291" s="11" t="str">
        <f t="shared" si="4"/>
        <v/>
      </c>
      <c r="H291" s="11" t="str">
        <f>IF('SAT Reading'!B291="","", IF(G291&lt;100, 100, IF(G291&gt;300, 300, G291)))</f>
        <v/>
      </c>
      <c r="I291" s="11" t="str">
        <f>IF('SAT Reading'!B291="","",'SAT EBRW to CBEST R'!$A$2+'SAT EBRW to CBEST R'!$B$2*B291)</f>
        <v/>
      </c>
      <c r="J291" s="11" t="str">
        <f>IF('SAT Reading'!B291="","", IF(I291&lt;20, 20, IF(I291&gt;80, 80, I291)))</f>
        <v/>
      </c>
    </row>
    <row r="292" spans="1:10" x14ac:dyDescent="0.25">
      <c r="A292" s="11">
        <v>291</v>
      </c>
      <c r="B292" s="30"/>
      <c r="C292" s="11" t="str">
        <f>IF(ISBLANK('SAT Reading'!B292),"", IF('SAT Reading'!B292&lt;'SAT EBRW to ACT E+R'!$A$2, 'SAT EBRW to ACT E+R'!$B$2, IF('SAT Reading'!B292&gt;'SAT EBRW to ACT E+R'!A$62, 'SAT EBRW to ACT E+R'!B$62, VLOOKUP(B292,'SAT EBRW to ACT E+R'!A:B,2,FALSE))))</f>
        <v/>
      </c>
      <c r="D292" s="11" t="str">
        <f>IF('SAT Reading'!B292="","", 0.5*C292)</f>
        <v/>
      </c>
      <c r="E292" s="11" t="str">
        <f>IF('SAT Reading'!B292="","",interceptACTRtoPCR5712_5713+slopeACTRtoPCR5712_5713*D292)</f>
        <v/>
      </c>
      <c r="F292" s="11" t="str">
        <f>IF('SAT Reading'!B292="","", IF(E292&lt;100, 100, IF(E292&gt;200, 200, E292)))</f>
        <v/>
      </c>
      <c r="G292" s="11" t="str">
        <f t="shared" si="4"/>
        <v/>
      </c>
      <c r="H292" s="11" t="str">
        <f>IF('SAT Reading'!B292="","", IF(G292&lt;100, 100, IF(G292&gt;300, 300, G292)))</f>
        <v/>
      </c>
      <c r="I292" s="11" t="str">
        <f>IF('SAT Reading'!B292="","",'SAT EBRW to CBEST R'!$A$2+'SAT EBRW to CBEST R'!$B$2*B292)</f>
        <v/>
      </c>
      <c r="J292" s="11" t="str">
        <f>IF('SAT Reading'!B292="","", IF(I292&lt;20, 20, IF(I292&gt;80, 80, I292)))</f>
        <v/>
      </c>
    </row>
    <row r="293" spans="1:10" x14ac:dyDescent="0.25">
      <c r="A293" s="11">
        <v>292</v>
      </c>
      <c r="B293" s="30"/>
      <c r="C293" s="11" t="str">
        <f>IF(ISBLANK('SAT Reading'!B293),"", IF('SAT Reading'!B293&lt;'SAT EBRW to ACT E+R'!$A$2, 'SAT EBRW to ACT E+R'!$B$2, IF('SAT Reading'!B293&gt;'SAT EBRW to ACT E+R'!A$62, 'SAT EBRW to ACT E+R'!B$62, VLOOKUP(B293,'SAT EBRW to ACT E+R'!A:B,2,FALSE))))</f>
        <v/>
      </c>
      <c r="D293" s="11" t="str">
        <f>IF('SAT Reading'!B293="","", 0.5*C293)</f>
        <v/>
      </c>
      <c r="E293" s="11" t="str">
        <f>IF('SAT Reading'!B293="","",interceptACTRtoPCR5712_5713+slopeACTRtoPCR5712_5713*D293)</f>
        <v/>
      </c>
      <c r="F293" s="11" t="str">
        <f>IF('SAT Reading'!B293="","", IF(E293&lt;100, 100, IF(E293&gt;200, 200, E293)))</f>
        <v/>
      </c>
      <c r="G293" s="11" t="str">
        <f t="shared" si="4"/>
        <v/>
      </c>
      <c r="H293" s="11" t="str">
        <f>IF('SAT Reading'!B293="","", IF(G293&lt;100, 100, IF(G293&gt;300, 300, G293)))</f>
        <v/>
      </c>
      <c r="I293" s="11" t="str">
        <f>IF('SAT Reading'!B293="","",'SAT EBRW to CBEST R'!$A$2+'SAT EBRW to CBEST R'!$B$2*B293)</f>
        <v/>
      </c>
      <c r="J293" s="11" t="str">
        <f>IF('SAT Reading'!B293="","", IF(I293&lt;20, 20, IF(I293&gt;80, 80, I293)))</f>
        <v/>
      </c>
    </row>
    <row r="294" spans="1:10" x14ac:dyDescent="0.25">
      <c r="A294" s="11">
        <v>293</v>
      </c>
      <c r="B294" s="30"/>
      <c r="C294" s="11" t="str">
        <f>IF(ISBLANK('SAT Reading'!B294),"", IF('SAT Reading'!B294&lt;'SAT EBRW to ACT E+R'!$A$2, 'SAT EBRW to ACT E+R'!$B$2, IF('SAT Reading'!B294&gt;'SAT EBRW to ACT E+R'!A$62, 'SAT EBRW to ACT E+R'!B$62, VLOOKUP(B294,'SAT EBRW to ACT E+R'!A:B,2,FALSE))))</f>
        <v/>
      </c>
      <c r="D294" s="11" t="str">
        <f>IF('SAT Reading'!B294="","", 0.5*C294)</f>
        <v/>
      </c>
      <c r="E294" s="11" t="str">
        <f>IF('SAT Reading'!B294="","",interceptACTRtoPCR5712_5713+slopeACTRtoPCR5712_5713*D294)</f>
        <v/>
      </c>
      <c r="F294" s="11" t="str">
        <f>IF('SAT Reading'!B294="","", IF(E294&lt;100, 100, IF(E294&gt;200, 200, E294)))</f>
        <v/>
      </c>
      <c r="G294" s="11" t="str">
        <f t="shared" si="4"/>
        <v/>
      </c>
      <c r="H294" s="11" t="str">
        <f>IF('SAT Reading'!B294="","", IF(G294&lt;100, 100, IF(G294&gt;300, 300, G294)))</f>
        <v/>
      </c>
      <c r="I294" s="11" t="str">
        <f>IF('SAT Reading'!B294="","",'SAT EBRW to CBEST R'!$A$2+'SAT EBRW to CBEST R'!$B$2*B294)</f>
        <v/>
      </c>
      <c r="J294" s="11" t="str">
        <f>IF('SAT Reading'!B294="","", IF(I294&lt;20, 20, IF(I294&gt;80, 80, I294)))</f>
        <v/>
      </c>
    </row>
    <row r="295" spans="1:10" x14ac:dyDescent="0.25">
      <c r="A295" s="11">
        <v>294</v>
      </c>
      <c r="B295" s="30"/>
      <c r="C295" s="11" t="str">
        <f>IF(ISBLANK('SAT Reading'!B295),"", IF('SAT Reading'!B295&lt;'SAT EBRW to ACT E+R'!$A$2, 'SAT EBRW to ACT E+R'!$B$2, IF('SAT Reading'!B295&gt;'SAT EBRW to ACT E+R'!A$62, 'SAT EBRW to ACT E+R'!B$62, VLOOKUP(B295,'SAT EBRW to ACT E+R'!A:B,2,FALSE))))</f>
        <v/>
      </c>
      <c r="D295" s="11" t="str">
        <f>IF('SAT Reading'!B295="","", 0.5*C295)</f>
        <v/>
      </c>
      <c r="E295" s="11" t="str">
        <f>IF('SAT Reading'!B295="","",interceptACTRtoPCR5712_5713+slopeACTRtoPCR5712_5713*D295)</f>
        <v/>
      </c>
      <c r="F295" s="11" t="str">
        <f>IF('SAT Reading'!B295="","", IF(E295&lt;100, 100, IF(E295&gt;200, 200, E295)))</f>
        <v/>
      </c>
      <c r="G295" s="11" t="str">
        <f t="shared" si="4"/>
        <v/>
      </c>
      <c r="H295" s="11" t="str">
        <f>IF('SAT Reading'!B295="","", IF(G295&lt;100, 100, IF(G295&gt;300, 300, G295)))</f>
        <v/>
      </c>
      <c r="I295" s="11" t="str">
        <f>IF('SAT Reading'!B295="","",'SAT EBRW to CBEST R'!$A$2+'SAT EBRW to CBEST R'!$B$2*B295)</f>
        <v/>
      </c>
      <c r="J295" s="11" t="str">
        <f>IF('SAT Reading'!B295="","", IF(I295&lt;20, 20, IF(I295&gt;80, 80, I295)))</f>
        <v/>
      </c>
    </row>
    <row r="296" spans="1:10" x14ac:dyDescent="0.25">
      <c r="A296" s="11">
        <v>295</v>
      </c>
      <c r="B296" s="30"/>
      <c r="C296" s="11" t="str">
        <f>IF(ISBLANK('SAT Reading'!B296),"", IF('SAT Reading'!B296&lt;'SAT EBRW to ACT E+R'!$A$2, 'SAT EBRW to ACT E+R'!$B$2, IF('SAT Reading'!B296&gt;'SAT EBRW to ACT E+R'!A$62, 'SAT EBRW to ACT E+R'!B$62, VLOOKUP(B296,'SAT EBRW to ACT E+R'!A:B,2,FALSE))))</f>
        <v/>
      </c>
      <c r="D296" s="11" t="str">
        <f>IF('SAT Reading'!B296="","", 0.5*C296)</f>
        <v/>
      </c>
      <c r="E296" s="11" t="str">
        <f>IF('SAT Reading'!B296="","",interceptACTRtoPCR5712_5713+slopeACTRtoPCR5712_5713*D296)</f>
        <v/>
      </c>
      <c r="F296" s="11" t="str">
        <f>IF('SAT Reading'!B296="","", IF(E296&lt;100, 100, IF(E296&gt;200, 200, E296)))</f>
        <v/>
      </c>
      <c r="G296" s="11" t="str">
        <f t="shared" si="4"/>
        <v/>
      </c>
      <c r="H296" s="11" t="str">
        <f>IF('SAT Reading'!B296="","", IF(G296&lt;100, 100, IF(G296&gt;300, 300, G296)))</f>
        <v/>
      </c>
      <c r="I296" s="11" t="str">
        <f>IF('SAT Reading'!B296="","",'SAT EBRW to CBEST R'!$A$2+'SAT EBRW to CBEST R'!$B$2*B296)</f>
        <v/>
      </c>
      <c r="J296" s="11" t="str">
        <f>IF('SAT Reading'!B296="","", IF(I296&lt;20, 20, IF(I296&gt;80, 80, I296)))</f>
        <v/>
      </c>
    </row>
    <row r="297" spans="1:10" x14ac:dyDescent="0.25">
      <c r="A297" s="11">
        <v>296</v>
      </c>
      <c r="B297" s="30"/>
      <c r="C297" s="11" t="str">
        <f>IF(ISBLANK('SAT Reading'!B297),"", IF('SAT Reading'!B297&lt;'SAT EBRW to ACT E+R'!$A$2, 'SAT EBRW to ACT E+R'!$B$2, IF('SAT Reading'!B297&gt;'SAT EBRW to ACT E+R'!A$62, 'SAT EBRW to ACT E+R'!B$62, VLOOKUP(B297,'SAT EBRW to ACT E+R'!A:B,2,FALSE))))</f>
        <v/>
      </c>
      <c r="D297" s="11" t="str">
        <f>IF('SAT Reading'!B297="","", 0.5*C297)</f>
        <v/>
      </c>
      <c r="E297" s="11" t="str">
        <f>IF('SAT Reading'!B297="","",interceptACTRtoPCR5712_5713+slopeACTRtoPCR5712_5713*D297)</f>
        <v/>
      </c>
      <c r="F297" s="11" t="str">
        <f>IF('SAT Reading'!B297="","", IF(E297&lt;100, 100, IF(E297&gt;200, 200, E297)))</f>
        <v/>
      </c>
      <c r="G297" s="11" t="str">
        <f t="shared" si="4"/>
        <v/>
      </c>
      <c r="H297" s="11" t="str">
        <f>IF('SAT Reading'!B297="","", IF(G297&lt;100, 100, IF(G297&gt;300, 300, G297)))</f>
        <v/>
      </c>
      <c r="I297" s="11" t="str">
        <f>IF('SAT Reading'!B297="","",'SAT EBRW to CBEST R'!$A$2+'SAT EBRW to CBEST R'!$B$2*B297)</f>
        <v/>
      </c>
      <c r="J297" s="11" t="str">
        <f>IF('SAT Reading'!B297="","", IF(I297&lt;20, 20, IF(I297&gt;80, 80, I297)))</f>
        <v/>
      </c>
    </row>
    <row r="298" spans="1:10" x14ac:dyDescent="0.25">
      <c r="A298" s="11">
        <v>297</v>
      </c>
      <c r="B298" s="30"/>
      <c r="C298" s="11" t="str">
        <f>IF(ISBLANK('SAT Reading'!B298),"", IF('SAT Reading'!B298&lt;'SAT EBRW to ACT E+R'!$A$2, 'SAT EBRW to ACT E+R'!$B$2, IF('SAT Reading'!B298&gt;'SAT EBRW to ACT E+R'!A$62, 'SAT EBRW to ACT E+R'!B$62, VLOOKUP(B298,'SAT EBRW to ACT E+R'!A:B,2,FALSE))))</f>
        <v/>
      </c>
      <c r="D298" s="11" t="str">
        <f>IF('SAT Reading'!B298="","", 0.5*C298)</f>
        <v/>
      </c>
      <c r="E298" s="11" t="str">
        <f>IF('SAT Reading'!B298="","",interceptACTRtoPCR5712_5713+slopeACTRtoPCR5712_5713*D298)</f>
        <v/>
      </c>
      <c r="F298" s="11" t="str">
        <f>IF('SAT Reading'!B298="","", IF(E298&lt;100, 100, IF(E298&gt;200, 200, E298)))</f>
        <v/>
      </c>
      <c r="G298" s="11" t="str">
        <f t="shared" si="4"/>
        <v/>
      </c>
      <c r="H298" s="11" t="str">
        <f>IF('SAT Reading'!B298="","", IF(G298&lt;100, 100, IF(G298&gt;300, 300, G298)))</f>
        <v/>
      </c>
      <c r="I298" s="11" t="str">
        <f>IF('SAT Reading'!B298="","",'SAT EBRW to CBEST R'!$A$2+'SAT EBRW to CBEST R'!$B$2*B298)</f>
        <v/>
      </c>
      <c r="J298" s="11" t="str">
        <f>IF('SAT Reading'!B298="","", IF(I298&lt;20, 20, IF(I298&gt;80, 80, I298)))</f>
        <v/>
      </c>
    </row>
    <row r="299" spans="1:10" x14ac:dyDescent="0.25">
      <c r="A299" s="11">
        <v>298</v>
      </c>
      <c r="B299" s="30"/>
      <c r="C299" s="11" t="str">
        <f>IF(ISBLANK('SAT Reading'!B299),"", IF('SAT Reading'!B299&lt;'SAT EBRW to ACT E+R'!$A$2, 'SAT EBRW to ACT E+R'!$B$2, IF('SAT Reading'!B299&gt;'SAT EBRW to ACT E+R'!A$62, 'SAT EBRW to ACT E+R'!B$62, VLOOKUP(B299,'SAT EBRW to ACT E+R'!A:B,2,FALSE))))</f>
        <v/>
      </c>
      <c r="D299" s="11" t="str">
        <f>IF('SAT Reading'!B299="","", 0.5*C299)</f>
        <v/>
      </c>
      <c r="E299" s="11" t="str">
        <f>IF('SAT Reading'!B299="","",interceptACTRtoPCR5712_5713+slopeACTRtoPCR5712_5713*D299)</f>
        <v/>
      </c>
      <c r="F299" s="11" t="str">
        <f>IF('SAT Reading'!B299="","", IF(E299&lt;100, 100, IF(E299&gt;200, 200, E299)))</f>
        <v/>
      </c>
      <c r="G299" s="11" t="str">
        <f t="shared" si="4"/>
        <v/>
      </c>
      <c r="H299" s="11" t="str">
        <f>IF('SAT Reading'!B299="","", IF(G299&lt;100, 100, IF(G299&gt;300, 300, G299)))</f>
        <v/>
      </c>
      <c r="I299" s="11" t="str">
        <f>IF('SAT Reading'!B299="","",'SAT EBRW to CBEST R'!$A$2+'SAT EBRW to CBEST R'!$B$2*B299)</f>
        <v/>
      </c>
      <c r="J299" s="11" t="str">
        <f>IF('SAT Reading'!B299="","", IF(I299&lt;20, 20, IF(I299&gt;80, 80, I299)))</f>
        <v/>
      </c>
    </row>
    <row r="300" spans="1:10" x14ac:dyDescent="0.25">
      <c r="A300" s="11">
        <v>299</v>
      </c>
      <c r="B300" s="30"/>
      <c r="C300" s="11" t="str">
        <f>IF(ISBLANK('SAT Reading'!B300),"", IF('SAT Reading'!B300&lt;'SAT EBRW to ACT E+R'!$A$2, 'SAT EBRW to ACT E+R'!$B$2, IF('SAT Reading'!B300&gt;'SAT EBRW to ACT E+R'!A$62, 'SAT EBRW to ACT E+R'!B$62, VLOOKUP(B300,'SAT EBRW to ACT E+R'!A:B,2,FALSE))))</f>
        <v/>
      </c>
      <c r="D300" s="11" t="str">
        <f>IF('SAT Reading'!B300="","", 0.5*C300)</f>
        <v/>
      </c>
      <c r="E300" s="11" t="str">
        <f>IF('SAT Reading'!B300="","",interceptACTRtoPCR5712_5713+slopeACTRtoPCR5712_5713*D300)</f>
        <v/>
      </c>
      <c r="F300" s="11" t="str">
        <f>IF('SAT Reading'!B300="","", IF(E300&lt;100, 100, IF(E300&gt;200, 200, E300)))</f>
        <v/>
      </c>
      <c r="G300" s="11" t="str">
        <f t="shared" si="4"/>
        <v/>
      </c>
      <c r="H300" s="11" t="str">
        <f>IF('SAT Reading'!B300="","", IF(G300&lt;100, 100, IF(G300&gt;300, 300, G300)))</f>
        <v/>
      </c>
      <c r="I300" s="11" t="str">
        <f>IF('SAT Reading'!B300="","",'SAT EBRW to CBEST R'!$A$2+'SAT EBRW to CBEST R'!$B$2*B300)</f>
        <v/>
      </c>
      <c r="J300" s="11" t="str">
        <f>IF('SAT Reading'!B300="","", IF(I300&lt;20, 20, IF(I300&gt;80, 80, I300)))</f>
        <v/>
      </c>
    </row>
    <row r="301" spans="1:10" x14ac:dyDescent="0.25">
      <c r="A301" s="11">
        <v>300</v>
      </c>
      <c r="B301" s="30"/>
      <c r="C301" s="11" t="str">
        <f>IF(ISBLANK('SAT Reading'!B301),"", IF('SAT Reading'!B301&lt;'SAT EBRW to ACT E+R'!$A$2, 'SAT EBRW to ACT E+R'!$B$2, IF('SAT Reading'!B301&gt;'SAT EBRW to ACT E+R'!A$62, 'SAT EBRW to ACT E+R'!B$62, VLOOKUP(B301,'SAT EBRW to ACT E+R'!A:B,2,FALSE))))</f>
        <v/>
      </c>
      <c r="D301" s="11" t="str">
        <f>IF('SAT Reading'!B301="","", 0.5*C301)</f>
        <v/>
      </c>
      <c r="E301" s="11" t="str">
        <f>IF('SAT Reading'!B301="","",interceptACTRtoPCR5712_5713+slopeACTRtoPCR5712_5713*D301)</f>
        <v/>
      </c>
      <c r="F301" s="11" t="str">
        <f>IF('SAT Reading'!B301="","", IF(E301&lt;100, 100, IF(E301&gt;200, 200, E301)))</f>
        <v/>
      </c>
      <c r="G301" s="11" t="str">
        <f t="shared" si="4"/>
        <v/>
      </c>
      <c r="H301" s="11" t="str">
        <f>IF('SAT Reading'!B301="","", IF(G301&lt;100, 100, IF(G301&gt;300, 300, G301)))</f>
        <v/>
      </c>
      <c r="I301" s="11" t="str">
        <f>IF('SAT Reading'!B301="","",'SAT EBRW to CBEST R'!$A$2+'SAT EBRW to CBEST R'!$B$2*B301)</f>
        <v/>
      </c>
      <c r="J301" s="11" t="str">
        <f>IF('SAT Reading'!B301="","", IF(I301&lt;20, 20, IF(I301&gt;80, 80, I301)))</f>
        <v/>
      </c>
    </row>
    <row r="302" spans="1:10" x14ac:dyDescent="0.25">
      <c r="A302" s="11">
        <v>301</v>
      </c>
      <c r="B302" s="30"/>
      <c r="C302" s="11" t="str">
        <f>IF(ISBLANK('SAT Reading'!B302),"", IF('SAT Reading'!B302&lt;'SAT EBRW to ACT E+R'!$A$2, 'SAT EBRW to ACT E+R'!$B$2, IF('SAT Reading'!B302&gt;'SAT EBRW to ACT E+R'!A$62, 'SAT EBRW to ACT E+R'!B$62, VLOOKUP(B302,'SAT EBRW to ACT E+R'!A:B,2,FALSE))))</f>
        <v/>
      </c>
      <c r="D302" s="11" t="str">
        <f>IF('SAT Reading'!B302="","", 0.5*C302)</f>
        <v/>
      </c>
      <c r="E302" s="11" t="str">
        <f>IF('SAT Reading'!B302="","",interceptACTRtoPCR5712_5713+slopeACTRtoPCR5712_5713*D302)</f>
        <v/>
      </c>
      <c r="F302" s="11" t="str">
        <f>IF('SAT Reading'!B302="","", IF(E302&lt;100, 100, IF(E302&gt;200, 200, E302)))</f>
        <v/>
      </c>
      <c r="G302" s="11" t="str">
        <f t="shared" si="4"/>
        <v/>
      </c>
      <c r="H302" s="11" t="str">
        <f>IF('SAT Reading'!B302="","", IF(G302&lt;100, 100, IF(G302&gt;300, 300, G302)))</f>
        <v/>
      </c>
      <c r="I302" s="11" t="str">
        <f>IF('SAT Reading'!B302="","",'SAT EBRW to CBEST R'!$A$2+'SAT EBRW to CBEST R'!$B$2*B302)</f>
        <v/>
      </c>
      <c r="J302" s="11" t="str">
        <f>IF('SAT Reading'!B302="","", IF(I302&lt;20, 20, IF(I302&gt;80, 80, I302)))</f>
        <v/>
      </c>
    </row>
    <row r="303" spans="1:10" x14ac:dyDescent="0.25">
      <c r="A303" s="11">
        <v>302</v>
      </c>
      <c r="B303" s="30"/>
      <c r="C303" s="11" t="str">
        <f>IF(ISBLANK('SAT Reading'!B303),"", IF('SAT Reading'!B303&lt;'SAT EBRW to ACT E+R'!$A$2, 'SAT EBRW to ACT E+R'!$B$2, IF('SAT Reading'!B303&gt;'SAT EBRW to ACT E+R'!A$62, 'SAT EBRW to ACT E+R'!B$62, VLOOKUP(B303,'SAT EBRW to ACT E+R'!A:B,2,FALSE))))</f>
        <v/>
      </c>
      <c r="D303" s="11" t="str">
        <f>IF('SAT Reading'!B303="","", 0.5*C303)</f>
        <v/>
      </c>
      <c r="E303" s="11" t="str">
        <f>IF('SAT Reading'!B303="","",interceptACTRtoPCR5712_5713+slopeACTRtoPCR5712_5713*D303)</f>
        <v/>
      </c>
      <c r="F303" s="11" t="str">
        <f>IF('SAT Reading'!B303="","", IF(E303&lt;100, 100, IF(E303&gt;200, 200, E303)))</f>
        <v/>
      </c>
      <c r="G303" s="11" t="str">
        <f t="shared" si="4"/>
        <v/>
      </c>
      <c r="H303" s="11" t="str">
        <f>IF('SAT Reading'!B303="","", IF(G303&lt;100, 100, IF(G303&gt;300, 300, G303)))</f>
        <v/>
      </c>
      <c r="I303" s="11" t="str">
        <f>IF('SAT Reading'!B303="","",'SAT EBRW to CBEST R'!$A$2+'SAT EBRW to CBEST R'!$B$2*B303)</f>
        <v/>
      </c>
      <c r="J303" s="11" t="str">
        <f>IF('SAT Reading'!B303="","", IF(I303&lt;20, 20, IF(I303&gt;80, 80, I303)))</f>
        <v/>
      </c>
    </row>
    <row r="304" spans="1:10" x14ac:dyDescent="0.25">
      <c r="A304" s="11">
        <v>303</v>
      </c>
      <c r="B304" s="30"/>
      <c r="C304" s="11" t="str">
        <f>IF(ISBLANK('SAT Reading'!B304),"", IF('SAT Reading'!B304&lt;'SAT EBRW to ACT E+R'!$A$2, 'SAT EBRW to ACT E+R'!$B$2, IF('SAT Reading'!B304&gt;'SAT EBRW to ACT E+R'!A$62, 'SAT EBRW to ACT E+R'!B$62, VLOOKUP(B304,'SAT EBRW to ACT E+R'!A:B,2,FALSE))))</f>
        <v/>
      </c>
      <c r="D304" s="11" t="str">
        <f>IF('SAT Reading'!B304="","", 0.5*C304)</f>
        <v/>
      </c>
      <c r="E304" s="11" t="str">
        <f>IF('SAT Reading'!B304="","",interceptACTRtoPCR5712_5713+slopeACTRtoPCR5712_5713*D304)</f>
        <v/>
      </c>
      <c r="F304" s="11" t="str">
        <f>IF('SAT Reading'!B304="","", IF(E304&lt;100, 100, IF(E304&gt;200, 200, E304)))</f>
        <v/>
      </c>
      <c r="G304" s="11" t="str">
        <f t="shared" si="4"/>
        <v/>
      </c>
      <c r="H304" s="11" t="str">
        <f>IF('SAT Reading'!B304="","", IF(G304&lt;100, 100, IF(G304&gt;300, 300, G304)))</f>
        <v/>
      </c>
      <c r="I304" s="11" t="str">
        <f>IF('SAT Reading'!B304="","",'SAT EBRW to CBEST R'!$A$2+'SAT EBRW to CBEST R'!$B$2*B304)</f>
        <v/>
      </c>
      <c r="J304" s="11" t="str">
        <f>IF('SAT Reading'!B304="","", IF(I304&lt;20, 20, IF(I304&gt;80, 80, I304)))</f>
        <v/>
      </c>
    </row>
    <row r="305" spans="1:10" x14ac:dyDescent="0.25">
      <c r="A305" s="11">
        <v>304</v>
      </c>
      <c r="B305" s="30"/>
      <c r="C305" s="11" t="str">
        <f>IF(ISBLANK('SAT Reading'!B305),"", IF('SAT Reading'!B305&lt;'SAT EBRW to ACT E+R'!$A$2, 'SAT EBRW to ACT E+R'!$B$2, IF('SAT Reading'!B305&gt;'SAT EBRW to ACT E+R'!A$62, 'SAT EBRW to ACT E+R'!B$62, VLOOKUP(B305,'SAT EBRW to ACT E+R'!A:B,2,FALSE))))</f>
        <v/>
      </c>
      <c r="D305" s="11" t="str">
        <f>IF('SAT Reading'!B305="","", 0.5*C305)</f>
        <v/>
      </c>
      <c r="E305" s="11" t="str">
        <f>IF('SAT Reading'!B305="","",interceptACTRtoPCR5712_5713+slopeACTRtoPCR5712_5713*D305)</f>
        <v/>
      </c>
      <c r="F305" s="11" t="str">
        <f>IF('SAT Reading'!B305="","", IF(E305&lt;100, 100, IF(E305&gt;200, 200, E305)))</f>
        <v/>
      </c>
      <c r="G305" s="11" t="str">
        <f t="shared" si="4"/>
        <v/>
      </c>
      <c r="H305" s="11" t="str">
        <f>IF('SAT Reading'!B305="","", IF(G305&lt;100, 100, IF(G305&gt;300, 300, G305)))</f>
        <v/>
      </c>
      <c r="I305" s="11" t="str">
        <f>IF('SAT Reading'!B305="","",'SAT EBRW to CBEST R'!$A$2+'SAT EBRW to CBEST R'!$B$2*B305)</f>
        <v/>
      </c>
      <c r="J305" s="11" t="str">
        <f>IF('SAT Reading'!B305="","", IF(I305&lt;20, 20, IF(I305&gt;80, 80, I305)))</f>
        <v/>
      </c>
    </row>
    <row r="306" spans="1:10" x14ac:dyDescent="0.25">
      <c r="A306" s="11">
        <v>305</v>
      </c>
      <c r="B306" s="30"/>
      <c r="C306" s="11" t="str">
        <f>IF(ISBLANK('SAT Reading'!B306),"", IF('SAT Reading'!B306&lt;'SAT EBRW to ACT E+R'!$A$2, 'SAT EBRW to ACT E+R'!$B$2, IF('SAT Reading'!B306&gt;'SAT EBRW to ACT E+R'!A$62, 'SAT EBRW to ACT E+R'!B$62, VLOOKUP(B306,'SAT EBRW to ACT E+R'!A:B,2,FALSE))))</f>
        <v/>
      </c>
      <c r="D306" s="11" t="str">
        <f>IF('SAT Reading'!B306="","", 0.5*C306)</f>
        <v/>
      </c>
      <c r="E306" s="11" t="str">
        <f>IF('SAT Reading'!B306="","",interceptACTRtoPCR5712_5713+slopeACTRtoPCR5712_5713*D306)</f>
        <v/>
      </c>
      <c r="F306" s="11" t="str">
        <f>IF('SAT Reading'!B306="","", IF(E306&lt;100, 100, IF(E306&gt;200, 200, E306)))</f>
        <v/>
      </c>
      <c r="G306" s="11" t="str">
        <f t="shared" si="4"/>
        <v/>
      </c>
      <c r="H306" s="11" t="str">
        <f>IF('SAT Reading'!B306="","", IF(G306&lt;100, 100, IF(G306&gt;300, 300, G306)))</f>
        <v/>
      </c>
      <c r="I306" s="11" t="str">
        <f>IF('SAT Reading'!B306="","",'SAT EBRW to CBEST R'!$A$2+'SAT EBRW to CBEST R'!$B$2*B306)</f>
        <v/>
      </c>
      <c r="J306" s="11" t="str">
        <f>IF('SAT Reading'!B306="","", IF(I306&lt;20, 20, IF(I306&gt;80, 80, I306)))</f>
        <v/>
      </c>
    </row>
    <row r="307" spans="1:10" x14ac:dyDescent="0.25">
      <c r="A307" s="11">
        <v>306</v>
      </c>
      <c r="B307" s="30"/>
      <c r="C307" s="11" t="str">
        <f>IF(ISBLANK('SAT Reading'!B307),"", IF('SAT Reading'!B307&lt;'SAT EBRW to ACT E+R'!$A$2, 'SAT EBRW to ACT E+R'!$B$2, IF('SAT Reading'!B307&gt;'SAT EBRW to ACT E+R'!A$62, 'SAT EBRW to ACT E+R'!B$62, VLOOKUP(B307,'SAT EBRW to ACT E+R'!A:B,2,FALSE))))</f>
        <v/>
      </c>
      <c r="D307" s="11" t="str">
        <f>IF('SAT Reading'!B307="","", 0.5*C307)</f>
        <v/>
      </c>
      <c r="E307" s="11" t="str">
        <f>IF('SAT Reading'!B307="","",interceptACTRtoPCR5712_5713+slopeACTRtoPCR5712_5713*D307)</f>
        <v/>
      </c>
      <c r="F307" s="11" t="str">
        <f>IF('SAT Reading'!B307="","", IF(E307&lt;100, 100, IF(E307&gt;200, 200, E307)))</f>
        <v/>
      </c>
      <c r="G307" s="11" t="str">
        <f t="shared" si="4"/>
        <v/>
      </c>
      <c r="H307" s="11" t="str">
        <f>IF('SAT Reading'!B307="","", IF(G307&lt;100, 100, IF(G307&gt;300, 300, G307)))</f>
        <v/>
      </c>
      <c r="I307" s="11" t="str">
        <f>IF('SAT Reading'!B307="","",'SAT EBRW to CBEST R'!$A$2+'SAT EBRW to CBEST R'!$B$2*B307)</f>
        <v/>
      </c>
      <c r="J307" s="11" t="str">
        <f>IF('SAT Reading'!B307="","", IF(I307&lt;20, 20, IF(I307&gt;80, 80, I307)))</f>
        <v/>
      </c>
    </row>
    <row r="308" spans="1:10" x14ac:dyDescent="0.25">
      <c r="A308" s="11">
        <v>307</v>
      </c>
      <c r="B308" s="30"/>
      <c r="C308" s="11" t="str">
        <f>IF(ISBLANK('SAT Reading'!B308),"", IF('SAT Reading'!B308&lt;'SAT EBRW to ACT E+R'!$A$2, 'SAT EBRW to ACT E+R'!$B$2, IF('SAT Reading'!B308&gt;'SAT EBRW to ACT E+R'!A$62, 'SAT EBRW to ACT E+R'!B$62, VLOOKUP(B308,'SAT EBRW to ACT E+R'!A:B,2,FALSE))))</f>
        <v/>
      </c>
      <c r="D308" s="11" t="str">
        <f>IF('SAT Reading'!B308="","", 0.5*C308)</f>
        <v/>
      </c>
      <c r="E308" s="11" t="str">
        <f>IF('SAT Reading'!B308="","",interceptACTRtoPCR5712_5713+slopeACTRtoPCR5712_5713*D308)</f>
        <v/>
      </c>
      <c r="F308" s="11" t="str">
        <f>IF('SAT Reading'!B308="","", IF(E308&lt;100, 100, IF(E308&gt;200, 200, E308)))</f>
        <v/>
      </c>
      <c r="G308" s="11" t="str">
        <f t="shared" si="4"/>
        <v/>
      </c>
      <c r="H308" s="11" t="str">
        <f>IF('SAT Reading'!B308="","", IF(G308&lt;100, 100, IF(G308&gt;300, 300, G308)))</f>
        <v/>
      </c>
      <c r="I308" s="11" t="str">
        <f>IF('SAT Reading'!B308="","",'SAT EBRW to CBEST R'!$A$2+'SAT EBRW to CBEST R'!$B$2*B308)</f>
        <v/>
      </c>
      <c r="J308" s="11" t="str">
        <f>IF('SAT Reading'!B308="","", IF(I308&lt;20, 20, IF(I308&gt;80, 80, I308)))</f>
        <v/>
      </c>
    </row>
    <row r="309" spans="1:10" x14ac:dyDescent="0.25">
      <c r="A309" s="11">
        <v>308</v>
      </c>
      <c r="B309" s="30"/>
      <c r="C309" s="11" t="str">
        <f>IF(ISBLANK('SAT Reading'!B309),"", IF('SAT Reading'!B309&lt;'SAT EBRW to ACT E+R'!$A$2, 'SAT EBRW to ACT E+R'!$B$2, IF('SAT Reading'!B309&gt;'SAT EBRW to ACT E+R'!A$62, 'SAT EBRW to ACT E+R'!B$62, VLOOKUP(B309,'SAT EBRW to ACT E+R'!A:B,2,FALSE))))</f>
        <v/>
      </c>
      <c r="D309" s="11" t="str">
        <f>IF('SAT Reading'!B309="","", 0.5*C309)</f>
        <v/>
      </c>
      <c r="E309" s="11" t="str">
        <f>IF('SAT Reading'!B309="","",interceptACTRtoPCR5712_5713+slopeACTRtoPCR5712_5713*D309)</f>
        <v/>
      </c>
      <c r="F309" s="11" t="str">
        <f>IF('SAT Reading'!B309="","", IF(E309&lt;100, 100, IF(E309&gt;200, 200, E309)))</f>
        <v/>
      </c>
      <c r="G309" s="11" t="str">
        <f t="shared" si="4"/>
        <v/>
      </c>
      <c r="H309" s="11" t="str">
        <f>IF('SAT Reading'!B309="","", IF(G309&lt;100, 100, IF(G309&gt;300, 300, G309)))</f>
        <v/>
      </c>
      <c r="I309" s="11" t="str">
        <f>IF('SAT Reading'!B309="","",'SAT EBRW to CBEST R'!$A$2+'SAT EBRW to CBEST R'!$B$2*B309)</f>
        <v/>
      </c>
      <c r="J309" s="11" t="str">
        <f>IF('SAT Reading'!B309="","", IF(I309&lt;20, 20, IF(I309&gt;80, 80, I309)))</f>
        <v/>
      </c>
    </row>
    <row r="310" spans="1:10" x14ac:dyDescent="0.25">
      <c r="A310" s="11">
        <v>309</v>
      </c>
      <c r="B310" s="30"/>
      <c r="C310" s="11" t="str">
        <f>IF(ISBLANK('SAT Reading'!B310),"", IF('SAT Reading'!B310&lt;'SAT EBRW to ACT E+R'!$A$2, 'SAT EBRW to ACT E+R'!$B$2, IF('SAT Reading'!B310&gt;'SAT EBRW to ACT E+R'!A$62, 'SAT EBRW to ACT E+R'!B$62, VLOOKUP(B310,'SAT EBRW to ACT E+R'!A:B,2,FALSE))))</f>
        <v/>
      </c>
      <c r="D310" s="11" t="str">
        <f>IF('SAT Reading'!B310="","", 0.5*C310)</f>
        <v/>
      </c>
      <c r="E310" s="11" t="str">
        <f>IF('SAT Reading'!B310="","",interceptACTRtoPCR5712_5713+slopeACTRtoPCR5712_5713*D310)</f>
        <v/>
      </c>
      <c r="F310" s="11" t="str">
        <f>IF('SAT Reading'!B310="","", IF(E310&lt;100, 100, IF(E310&gt;200, 200, E310)))</f>
        <v/>
      </c>
      <c r="G310" s="11" t="str">
        <f t="shared" si="4"/>
        <v/>
      </c>
      <c r="H310" s="11" t="str">
        <f>IF('SAT Reading'!B310="","", IF(G310&lt;100, 100, IF(G310&gt;300, 300, G310)))</f>
        <v/>
      </c>
      <c r="I310" s="11" t="str">
        <f>IF('SAT Reading'!B310="","",'SAT EBRW to CBEST R'!$A$2+'SAT EBRW to CBEST R'!$B$2*B310)</f>
        <v/>
      </c>
      <c r="J310" s="11" t="str">
        <f>IF('SAT Reading'!B310="","", IF(I310&lt;20, 20, IF(I310&gt;80, 80, I310)))</f>
        <v/>
      </c>
    </row>
    <row r="311" spans="1:10" x14ac:dyDescent="0.25">
      <c r="A311" s="11">
        <v>310</v>
      </c>
      <c r="B311" s="30"/>
      <c r="C311" s="11" t="str">
        <f>IF(ISBLANK('SAT Reading'!B311),"", IF('SAT Reading'!B311&lt;'SAT EBRW to ACT E+R'!$A$2, 'SAT EBRW to ACT E+R'!$B$2, IF('SAT Reading'!B311&gt;'SAT EBRW to ACT E+R'!A$62, 'SAT EBRW to ACT E+R'!B$62, VLOOKUP(B311,'SAT EBRW to ACT E+R'!A:B,2,FALSE))))</f>
        <v/>
      </c>
      <c r="D311" s="11" t="str">
        <f>IF('SAT Reading'!B311="","", 0.5*C311)</f>
        <v/>
      </c>
      <c r="E311" s="11" t="str">
        <f>IF('SAT Reading'!B311="","",interceptACTRtoPCR5712_5713+slopeACTRtoPCR5712_5713*D311)</f>
        <v/>
      </c>
      <c r="F311" s="11" t="str">
        <f>IF('SAT Reading'!B311="","", IF(E311&lt;100, 100, IF(E311&gt;200, 200, E311)))</f>
        <v/>
      </c>
      <c r="G311" s="11" t="str">
        <f t="shared" si="4"/>
        <v/>
      </c>
      <c r="H311" s="11" t="str">
        <f>IF('SAT Reading'!B311="","", IF(G311&lt;100, 100, IF(G311&gt;300, 300, G311)))</f>
        <v/>
      </c>
      <c r="I311" s="11" t="str">
        <f>IF('SAT Reading'!B311="","",'SAT EBRW to CBEST R'!$A$2+'SAT EBRW to CBEST R'!$B$2*B311)</f>
        <v/>
      </c>
      <c r="J311" s="11" t="str">
        <f>IF('SAT Reading'!B311="","", IF(I311&lt;20, 20, IF(I311&gt;80, 80, I311)))</f>
        <v/>
      </c>
    </row>
    <row r="312" spans="1:10" x14ac:dyDescent="0.25">
      <c r="A312" s="11">
        <v>311</v>
      </c>
      <c r="B312" s="30"/>
      <c r="C312" s="11" t="str">
        <f>IF(ISBLANK('SAT Reading'!B312),"", IF('SAT Reading'!B312&lt;'SAT EBRW to ACT E+R'!$A$2, 'SAT EBRW to ACT E+R'!$B$2, IF('SAT Reading'!B312&gt;'SAT EBRW to ACT E+R'!A$62, 'SAT EBRW to ACT E+R'!B$62, VLOOKUP(B312,'SAT EBRW to ACT E+R'!A:B,2,FALSE))))</f>
        <v/>
      </c>
      <c r="D312" s="11" t="str">
        <f>IF('SAT Reading'!B312="","", 0.5*C312)</f>
        <v/>
      </c>
      <c r="E312" s="11" t="str">
        <f>IF('SAT Reading'!B312="","",interceptACTRtoPCR5712_5713+slopeACTRtoPCR5712_5713*D312)</f>
        <v/>
      </c>
      <c r="F312" s="11" t="str">
        <f>IF('SAT Reading'!B312="","", IF(E312&lt;100, 100, IF(E312&gt;200, 200, E312)))</f>
        <v/>
      </c>
      <c r="G312" s="11" t="str">
        <f t="shared" si="4"/>
        <v/>
      </c>
      <c r="H312" s="11" t="str">
        <f>IF('SAT Reading'!B312="","", IF(G312&lt;100, 100, IF(G312&gt;300, 300, G312)))</f>
        <v/>
      </c>
      <c r="I312" s="11" t="str">
        <f>IF('SAT Reading'!B312="","",'SAT EBRW to CBEST R'!$A$2+'SAT EBRW to CBEST R'!$B$2*B312)</f>
        <v/>
      </c>
      <c r="J312" s="11" t="str">
        <f>IF('SAT Reading'!B312="","", IF(I312&lt;20, 20, IF(I312&gt;80, 80, I312)))</f>
        <v/>
      </c>
    </row>
    <row r="313" spans="1:10" x14ac:dyDescent="0.25">
      <c r="A313" s="11">
        <v>312</v>
      </c>
      <c r="B313" s="30"/>
      <c r="C313" s="11" t="str">
        <f>IF(ISBLANK('SAT Reading'!B313),"", IF('SAT Reading'!B313&lt;'SAT EBRW to ACT E+R'!$A$2, 'SAT EBRW to ACT E+R'!$B$2, IF('SAT Reading'!B313&gt;'SAT EBRW to ACT E+R'!A$62, 'SAT EBRW to ACT E+R'!B$62, VLOOKUP(B313,'SAT EBRW to ACT E+R'!A:B,2,FALSE))))</f>
        <v/>
      </c>
      <c r="D313" s="11" t="str">
        <f>IF('SAT Reading'!B313="","", 0.5*C313)</f>
        <v/>
      </c>
      <c r="E313" s="11" t="str">
        <f>IF('SAT Reading'!B313="","",interceptACTRtoPCR5712_5713+slopeACTRtoPCR5712_5713*D313)</f>
        <v/>
      </c>
      <c r="F313" s="11" t="str">
        <f>IF('SAT Reading'!B313="","", IF(E313&lt;100, 100, IF(E313&gt;200, 200, E313)))</f>
        <v/>
      </c>
      <c r="G313" s="11" t="str">
        <f t="shared" si="4"/>
        <v/>
      </c>
      <c r="H313" s="11" t="str">
        <f>IF('SAT Reading'!B313="","", IF(G313&lt;100, 100, IF(G313&gt;300, 300, G313)))</f>
        <v/>
      </c>
      <c r="I313" s="11" t="str">
        <f>IF('SAT Reading'!B313="","",'SAT EBRW to CBEST R'!$A$2+'SAT EBRW to CBEST R'!$B$2*B313)</f>
        <v/>
      </c>
      <c r="J313" s="11" t="str">
        <f>IF('SAT Reading'!B313="","", IF(I313&lt;20, 20, IF(I313&gt;80, 80, I313)))</f>
        <v/>
      </c>
    </row>
    <row r="314" spans="1:10" x14ac:dyDescent="0.25">
      <c r="A314" s="11">
        <v>313</v>
      </c>
      <c r="B314" s="30"/>
      <c r="C314" s="11" t="str">
        <f>IF(ISBLANK('SAT Reading'!B314),"", IF('SAT Reading'!B314&lt;'SAT EBRW to ACT E+R'!$A$2, 'SAT EBRW to ACT E+R'!$B$2, IF('SAT Reading'!B314&gt;'SAT EBRW to ACT E+R'!A$62, 'SAT EBRW to ACT E+R'!B$62, VLOOKUP(B314,'SAT EBRW to ACT E+R'!A:B,2,FALSE))))</f>
        <v/>
      </c>
      <c r="D314" s="11" t="str">
        <f>IF('SAT Reading'!B314="","", 0.5*C314)</f>
        <v/>
      </c>
      <c r="E314" s="11" t="str">
        <f>IF('SAT Reading'!B314="","",interceptACTRtoPCR5712_5713+slopeACTRtoPCR5712_5713*D314)</f>
        <v/>
      </c>
      <c r="F314" s="11" t="str">
        <f>IF('SAT Reading'!B314="","", IF(E314&lt;100, 100, IF(E314&gt;200, 200, E314)))</f>
        <v/>
      </c>
      <c r="G314" s="11" t="str">
        <f t="shared" si="4"/>
        <v/>
      </c>
      <c r="H314" s="11" t="str">
        <f>IF('SAT Reading'!B314="","", IF(G314&lt;100, 100, IF(G314&gt;300, 300, G314)))</f>
        <v/>
      </c>
      <c r="I314" s="11" t="str">
        <f>IF('SAT Reading'!B314="","",'SAT EBRW to CBEST R'!$A$2+'SAT EBRW to CBEST R'!$B$2*B314)</f>
        <v/>
      </c>
      <c r="J314" s="11" t="str">
        <f>IF('SAT Reading'!B314="","", IF(I314&lt;20, 20, IF(I314&gt;80, 80, I314)))</f>
        <v/>
      </c>
    </row>
    <row r="315" spans="1:10" x14ac:dyDescent="0.25">
      <c r="A315" s="11">
        <v>314</v>
      </c>
      <c r="B315" s="30"/>
      <c r="C315" s="11" t="str">
        <f>IF(ISBLANK('SAT Reading'!B315),"", IF('SAT Reading'!B315&lt;'SAT EBRW to ACT E+R'!$A$2, 'SAT EBRW to ACT E+R'!$B$2, IF('SAT Reading'!B315&gt;'SAT EBRW to ACT E+R'!A$62, 'SAT EBRW to ACT E+R'!B$62, VLOOKUP(B315,'SAT EBRW to ACT E+R'!A:B,2,FALSE))))</f>
        <v/>
      </c>
      <c r="D315" s="11" t="str">
        <f>IF('SAT Reading'!B315="","", 0.5*C315)</f>
        <v/>
      </c>
      <c r="E315" s="11" t="str">
        <f>IF('SAT Reading'!B315="","",interceptACTRtoPCR5712_5713+slopeACTRtoPCR5712_5713*D315)</f>
        <v/>
      </c>
      <c r="F315" s="11" t="str">
        <f>IF('SAT Reading'!B315="","", IF(E315&lt;100, 100, IF(E315&gt;200, 200, E315)))</f>
        <v/>
      </c>
      <c r="G315" s="11" t="str">
        <f t="shared" si="4"/>
        <v/>
      </c>
      <c r="H315" s="11" t="str">
        <f>IF('SAT Reading'!B315="","", IF(G315&lt;100, 100, IF(G315&gt;300, 300, G315)))</f>
        <v/>
      </c>
      <c r="I315" s="11" t="str">
        <f>IF('SAT Reading'!B315="","",'SAT EBRW to CBEST R'!$A$2+'SAT EBRW to CBEST R'!$B$2*B315)</f>
        <v/>
      </c>
      <c r="J315" s="11" t="str">
        <f>IF('SAT Reading'!B315="","", IF(I315&lt;20, 20, IF(I315&gt;80, 80, I315)))</f>
        <v/>
      </c>
    </row>
    <row r="316" spans="1:10" x14ac:dyDescent="0.25">
      <c r="A316" s="11">
        <v>315</v>
      </c>
      <c r="B316" s="30"/>
      <c r="C316" s="11" t="str">
        <f>IF(ISBLANK('SAT Reading'!B316),"", IF('SAT Reading'!B316&lt;'SAT EBRW to ACT E+R'!$A$2, 'SAT EBRW to ACT E+R'!$B$2, IF('SAT Reading'!B316&gt;'SAT EBRW to ACT E+R'!A$62, 'SAT EBRW to ACT E+R'!B$62, VLOOKUP(B316,'SAT EBRW to ACT E+R'!A:B,2,FALSE))))</f>
        <v/>
      </c>
      <c r="D316" s="11" t="str">
        <f>IF('SAT Reading'!B316="","", 0.5*C316)</f>
        <v/>
      </c>
      <c r="E316" s="11" t="str">
        <f>IF('SAT Reading'!B316="","",interceptACTRtoPCR5712_5713+slopeACTRtoPCR5712_5713*D316)</f>
        <v/>
      </c>
      <c r="F316" s="11" t="str">
        <f>IF('SAT Reading'!B316="","", IF(E316&lt;100, 100, IF(E316&gt;200, 200, E316)))</f>
        <v/>
      </c>
      <c r="G316" s="11" t="str">
        <f t="shared" si="4"/>
        <v/>
      </c>
      <c r="H316" s="11" t="str">
        <f>IF('SAT Reading'!B316="","", IF(G316&lt;100, 100, IF(G316&gt;300, 300, G316)))</f>
        <v/>
      </c>
      <c r="I316" s="11" t="str">
        <f>IF('SAT Reading'!B316="","",'SAT EBRW to CBEST R'!$A$2+'SAT EBRW to CBEST R'!$B$2*B316)</f>
        <v/>
      </c>
      <c r="J316" s="11" t="str">
        <f>IF('SAT Reading'!B316="","", IF(I316&lt;20, 20, IF(I316&gt;80, 80, I316)))</f>
        <v/>
      </c>
    </row>
    <row r="317" spans="1:10" x14ac:dyDescent="0.25">
      <c r="A317" s="11">
        <v>316</v>
      </c>
      <c r="B317" s="30"/>
      <c r="C317" s="11" t="str">
        <f>IF(ISBLANK('SAT Reading'!B317),"", IF('SAT Reading'!B317&lt;'SAT EBRW to ACT E+R'!$A$2, 'SAT EBRW to ACT E+R'!$B$2, IF('SAT Reading'!B317&gt;'SAT EBRW to ACT E+R'!A$62, 'SAT EBRW to ACT E+R'!B$62, VLOOKUP(B317,'SAT EBRW to ACT E+R'!A:B,2,FALSE))))</f>
        <v/>
      </c>
      <c r="D317" s="11" t="str">
        <f>IF('SAT Reading'!B317="","", 0.5*C317)</f>
        <v/>
      </c>
      <c r="E317" s="11" t="str">
        <f>IF('SAT Reading'!B317="","",interceptACTRtoPCR5712_5713+slopeACTRtoPCR5712_5713*D317)</f>
        <v/>
      </c>
      <c r="F317" s="11" t="str">
        <f>IF('SAT Reading'!B317="","", IF(E317&lt;100, 100, IF(E317&gt;200, 200, E317)))</f>
        <v/>
      </c>
      <c r="G317" s="11" t="str">
        <f t="shared" si="4"/>
        <v/>
      </c>
      <c r="H317" s="11" t="str">
        <f>IF('SAT Reading'!B317="","", IF(G317&lt;100, 100, IF(G317&gt;300, 300, G317)))</f>
        <v/>
      </c>
      <c r="I317" s="11" t="str">
        <f>IF('SAT Reading'!B317="","",'SAT EBRW to CBEST R'!$A$2+'SAT EBRW to CBEST R'!$B$2*B317)</f>
        <v/>
      </c>
      <c r="J317" s="11" t="str">
        <f>IF('SAT Reading'!B317="","", IF(I317&lt;20, 20, IF(I317&gt;80, 80, I317)))</f>
        <v/>
      </c>
    </row>
    <row r="318" spans="1:10" x14ac:dyDescent="0.25">
      <c r="A318" s="11">
        <v>317</v>
      </c>
      <c r="B318" s="30"/>
      <c r="C318" s="11" t="str">
        <f>IF(ISBLANK('SAT Reading'!B318),"", IF('SAT Reading'!B318&lt;'SAT EBRW to ACT E+R'!$A$2, 'SAT EBRW to ACT E+R'!$B$2, IF('SAT Reading'!B318&gt;'SAT EBRW to ACT E+R'!A$62, 'SAT EBRW to ACT E+R'!B$62, VLOOKUP(B318,'SAT EBRW to ACT E+R'!A:B,2,FALSE))))</f>
        <v/>
      </c>
      <c r="D318" s="11" t="str">
        <f>IF('SAT Reading'!B318="","", 0.5*C318)</f>
        <v/>
      </c>
      <c r="E318" s="11" t="str">
        <f>IF('SAT Reading'!B318="","",interceptACTRtoPCR5712_5713+slopeACTRtoPCR5712_5713*D318)</f>
        <v/>
      </c>
      <c r="F318" s="11" t="str">
        <f>IF('SAT Reading'!B318="","", IF(E318&lt;100, 100, IF(E318&gt;200, 200, E318)))</f>
        <v/>
      </c>
      <c r="G318" s="11" t="str">
        <f t="shared" si="4"/>
        <v/>
      </c>
      <c r="H318" s="11" t="str">
        <f>IF('SAT Reading'!B318="","", IF(G318&lt;100, 100, IF(G318&gt;300, 300, G318)))</f>
        <v/>
      </c>
      <c r="I318" s="11" t="str">
        <f>IF('SAT Reading'!B318="","",'SAT EBRW to CBEST R'!$A$2+'SAT EBRW to CBEST R'!$B$2*B318)</f>
        <v/>
      </c>
      <c r="J318" s="11" t="str">
        <f>IF('SAT Reading'!B318="","", IF(I318&lt;20, 20, IF(I318&gt;80, 80, I318)))</f>
        <v/>
      </c>
    </row>
    <row r="319" spans="1:10" x14ac:dyDescent="0.25">
      <c r="A319" s="11">
        <v>318</v>
      </c>
      <c r="B319" s="30"/>
      <c r="C319" s="11" t="str">
        <f>IF(ISBLANK('SAT Reading'!B319),"", IF('SAT Reading'!B319&lt;'SAT EBRW to ACT E+R'!$A$2, 'SAT EBRW to ACT E+R'!$B$2, IF('SAT Reading'!B319&gt;'SAT EBRW to ACT E+R'!A$62, 'SAT EBRW to ACT E+R'!B$62, VLOOKUP(B319,'SAT EBRW to ACT E+R'!A:B,2,FALSE))))</f>
        <v/>
      </c>
      <c r="D319" s="11" t="str">
        <f>IF('SAT Reading'!B319="","", 0.5*C319)</f>
        <v/>
      </c>
      <c r="E319" s="11" t="str">
        <f>IF('SAT Reading'!B319="","",interceptACTRtoPCR5712_5713+slopeACTRtoPCR5712_5713*D319)</f>
        <v/>
      </c>
      <c r="F319" s="11" t="str">
        <f>IF('SAT Reading'!B319="","", IF(E319&lt;100, 100, IF(E319&gt;200, 200, E319)))</f>
        <v/>
      </c>
      <c r="G319" s="11" t="str">
        <f t="shared" si="4"/>
        <v/>
      </c>
      <c r="H319" s="11" t="str">
        <f>IF('SAT Reading'!B319="","", IF(G319&lt;100, 100, IF(G319&gt;300, 300, G319)))</f>
        <v/>
      </c>
      <c r="I319" s="11" t="str">
        <f>IF('SAT Reading'!B319="","",'SAT EBRW to CBEST R'!$A$2+'SAT EBRW to CBEST R'!$B$2*B319)</f>
        <v/>
      </c>
      <c r="J319" s="11" t="str">
        <f>IF('SAT Reading'!B319="","", IF(I319&lt;20, 20, IF(I319&gt;80, 80, I319)))</f>
        <v/>
      </c>
    </row>
    <row r="320" spans="1:10" x14ac:dyDescent="0.25">
      <c r="A320" s="11">
        <v>319</v>
      </c>
      <c r="B320" s="30"/>
      <c r="C320" s="11" t="str">
        <f>IF(ISBLANK('SAT Reading'!B320),"", IF('SAT Reading'!B320&lt;'SAT EBRW to ACT E+R'!$A$2, 'SAT EBRW to ACT E+R'!$B$2, IF('SAT Reading'!B320&gt;'SAT EBRW to ACT E+R'!A$62, 'SAT EBRW to ACT E+R'!B$62, VLOOKUP(B320,'SAT EBRW to ACT E+R'!A:B,2,FALSE))))</f>
        <v/>
      </c>
      <c r="D320" s="11" t="str">
        <f>IF('SAT Reading'!B320="","", 0.5*C320)</f>
        <v/>
      </c>
      <c r="E320" s="11" t="str">
        <f>IF('SAT Reading'!B320="","",interceptACTRtoPCR5712_5713+slopeACTRtoPCR5712_5713*D320)</f>
        <v/>
      </c>
      <c r="F320" s="11" t="str">
        <f>IF('SAT Reading'!B320="","", IF(E320&lt;100, 100, IF(E320&gt;200, 200, E320)))</f>
        <v/>
      </c>
      <c r="G320" s="11" t="str">
        <f t="shared" si="4"/>
        <v/>
      </c>
      <c r="H320" s="11" t="str">
        <f>IF('SAT Reading'!B320="","", IF(G320&lt;100, 100, IF(G320&gt;300, 300, G320)))</f>
        <v/>
      </c>
      <c r="I320" s="11" t="str">
        <f>IF('SAT Reading'!B320="","",'SAT EBRW to CBEST R'!$A$2+'SAT EBRW to CBEST R'!$B$2*B320)</f>
        <v/>
      </c>
      <c r="J320" s="11" t="str">
        <f>IF('SAT Reading'!B320="","", IF(I320&lt;20, 20, IF(I320&gt;80, 80, I320)))</f>
        <v/>
      </c>
    </row>
    <row r="321" spans="1:10" x14ac:dyDescent="0.25">
      <c r="A321" s="11">
        <v>320</v>
      </c>
      <c r="B321" s="30"/>
      <c r="C321" s="11" t="str">
        <f>IF(ISBLANK('SAT Reading'!B321),"", IF('SAT Reading'!B321&lt;'SAT EBRW to ACT E+R'!$A$2, 'SAT EBRW to ACT E+R'!$B$2, IF('SAT Reading'!B321&gt;'SAT EBRW to ACT E+R'!A$62, 'SAT EBRW to ACT E+R'!B$62, VLOOKUP(B321,'SAT EBRW to ACT E+R'!A:B,2,FALSE))))</f>
        <v/>
      </c>
      <c r="D321" s="11" t="str">
        <f>IF('SAT Reading'!B321="","", 0.5*C321)</f>
        <v/>
      </c>
      <c r="E321" s="11" t="str">
        <f>IF('SAT Reading'!B321="","",interceptACTRtoPCR5712_5713+slopeACTRtoPCR5712_5713*D321)</f>
        <v/>
      </c>
      <c r="F321" s="11" t="str">
        <f>IF('SAT Reading'!B321="","", IF(E321&lt;100, 100, IF(E321&gt;200, 200, E321)))</f>
        <v/>
      </c>
      <c r="G321" s="11" t="str">
        <f t="shared" si="4"/>
        <v/>
      </c>
      <c r="H321" s="11" t="str">
        <f>IF('SAT Reading'!B321="","", IF(G321&lt;100, 100, IF(G321&gt;300, 300, G321)))</f>
        <v/>
      </c>
      <c r="I321" s="11" t="str">
        <f>IF('SAT Reading'!B321="","",'SAT EBRW to CBEST R'!$A$2+'SAT EBRW to CBEST R'!$B$2*B321)</f>
        <v/>
      </c>
      <c r="J321" s="11" t="str">
        <f>IF('SAT Reading'!B321="","", IF(I321&lt;20, 20, IF(I321&gt;80, 80, I321)))</f>
        <v/>
      </c>
    </row>
    <row r="322" spans="1:10" x14ac:dyDescent="0.25">
      <c r="A322" s="11">
        <v>321</v>
      </c>
      <c r="B322" s="30"/>
      <c r="C322" s="11" t="str">
        <f>IF(ISBLANK('SAT Reading'!B322),"", IF('SAT Reading'!B322&lt;'SAT EBRW to ACT E+R'!$A$2, 'SAT EBRW to ACT E+R'!$B$2, IF('SAT Reading'!B322&gt;'SAT EBRW to ACT E+R'!A$62, 'SAT EBRW to ACT E+R'!B$62, VLOOKUP(B322,'SAT EBRW to ACT E+R'!A:B,2,FALSE))))</f>
        <v/>
      </c>
      <c r="D322" s="11" t="str">
        <f>IF('SAT Reading'!B322="","", 0.5*C322)</f>
        <v/>
      </c>
      <c r="E322" s="11" t="str">
        <f>IF('SAT Reading'!B322="","",interceptACTRtoPCR5712_5713+slopeACTRtoPCR5712_5713*D322)</f>
        <v/>
      </c>
      <c r="F322" s="11" t="str">
        <f>IF('SAT Reading'!B322="","", IF(E322&lt;100, 100, IF(E322&gt;200, 200, E322)))</f>
        <v/>
      </c>
      <c r="G322" s="11" t="str">
        <f t="shared" ref="G322:G385" si="5">IF(B322="","",IF(D322&gt;=19, upperinterceptACTRtoPAAR200_210+D322*upperslopeACTRtoPAAR200_210, lowerinterceptACTRtoPAAR200_210+D322*lowerslopeACTRtoPAAR200_210))</f>
        <v/>
      </c>
      <c r="H322" s="11" t="str">
        <f>IF('SAT Reading'!B322="","", IF(G322&lt;100, 100, IF(G322&gt;300, 300, G322)))</f>
        <v/>
      </c>
      <c r="I322" s="11" t="str">
        <f>IF('SAT Reading'!B322="","",'SAT EBRW to CBEST R'!$A$2+'SAT EBRW to CBEST R'!$B$2*B322)</f>
        <v/>
      </c>
      <c r="J322" s="11" t="str">
        <f>IF('SAT Reading'!B322="","", IF(I322&lt;20, 20, IF(I322&gt;80, 80, I322)))</f>
        <v/>
      </c>
    </row>
    <row r="323" spans="1:10" x14ac:dyDescent="0.25">
      <c r="A323" s="11">
        <v>322</v>
      </c>
      <c r="B323" s="30"/>
      <c r="C323" s="11" t="str">
        <f>IF(ISBLANK('SAT Reading'!B323),"", IF('SAT Reading'!B323&lt;'SAT EBRW to ACT E+R'!$A$2, 'SAT EBRW to ACT E+R'!$B$2, IF('SAT Reading'!B323&gt;'SAT EBRW to ACT E+R'!A$62, 'SAT EBRW to ACT E+R'!B$62, VLOOKUP(B323,'SAT EBRW to ACT E+R'!A:B,2,FALSE))))</f>
        <v/>
      </c>
      <c r="D323" s="11" t="str">
        <f>IF('SAT Reading'!B323="","", 0.5*C323)</f>
        <v/>
      </c>
      <c r="E323" s="11" t="str">
        <f>IF('SAT Reading'!B323="","",interceptACTRtoPCR5712_5713+slopeACTRtoPCR5712_5713*D323)</f>
        <v/>
      </c>
      <c r="F323" s="11" t="str">
        <f>IF('SAT Reading'!B323="","", IF(E323&lt;100, 100, IF(E323&gt;200, 200, E323)))</f>
        <v/>
      </c>
      <c r="G323" s="11" t="str">
        <f t="shared" si="5"/>
        <v/>
      </c>
      <c r="H323" s="11" t="str">
        <f>IF('SAT Reading'!B323="","", IF(G323&lt;100, 100, IF(G323&gt;300, 300, G323)))</f>
        <v/>
      </c>
      <c r="I323" s="11" t="str">
        <f>IF('SAT Reading'!B323="","",'SAT EBRW to CBEST R'!$A$2+'SAT EBRW to CBEST R'!$B$2*B323)</f>
        <v/>
      </c>
      <c r="J323" s="11" t="str">
        <f>IF('SAT Reading'!B323="","", IF(I323&lt;20, 20, IF(I323&gt;80, 80, I323)))</f>
        <v/>
      </c>
    </row>
    <row r="324" spans="1:10" x14ac:dyDescent="0.25">
      <c r="A324" s="11">
        <v>323</v>
      </c>
      <c r="B324" s="30"/>
      <c r="C324" s="11" t="str">
        <f>IF(ISBLANK('SAT Reading'!B324),"", IF('SAT Reading'!B324&lt;'SAT EBRW to ACT E+R'!$A$2, 'SAT EBRW to ACT E+R'!$B$2, IF('SAT Reading'!B324&gt;'SAT EBRW to ACT E+R'!A$62, 'SAT EBRW to ACT E+R'!B$62, VLOOKUP(B324,'SAT EBRW to ACT E+R'!A:B,2,FALSE))))</f>
        <v/>
      </c>
      <c r="D324" s="11" t="str">
        <f>IF('SAT Reading'!B324="","", 0.5*C324)</f>
        <v/>
      </c>
      <c r="E324" s="11" t="str">
        <f>IF('SAT Reading'!B324="","",interceptACTRtoPCR5712_5713+slopeACTRtoPCR5712_5713*D324)</f>
        <v/>
      </c>
      <c r="F324" s="11" t="str">
        <f>IF('SAT Reading'!B324="","", IF(E324&lt;100, 100, IF(E324&gt;200, 200, E324)))</f>
        <v/>
      </c>
      <c r="G324" s="11" t="str">
        <f t="shared" si="5"/>
        <v/>
      </c>
      <c r="H324" s="11" t="str">
        <f>IF('SAT Reading'!B324="","", IF(G324&lt;100, 100, IF(G324&gt;300, 300, G324)))</f>
        <v/>
      </c>
      <c r="I324" s="11" t="str">
        <f>IF('SAT Reading'!B324="","",'SAT EBRW to CBEST R'!$A$2+'SAT EBRW to CBEST R'!$B$2*B324)</f>
        <v/>
      </c>
      <c r="J324" s="11" t="str">
        <f>IF('SAT Reading'!B324="","", IF(I324&lt;20, 20, IF(I324&gt;80, 80, I324)))</f>
        <v/>
      </c>
    </row>
    <row r="325" spans="1:10" x14ac:dyDescent="0.25">
      <c r="A325" s="11">
        <v>324</v>
      </c>
      <c r="B325" s="30"/>
      <c r="C325" s="11" t="str">
        <f>IF(ISBLANK('SAT Reading'!B325),"", IF('SAT Reading'!B325&lt;'SAT EBRW to ACT E+R'!$A$2, 'SAT EBRW to ACT E+R'!$B$2, IF('SAT Reading'!B325&gt;'SAT EBRW to ACT E+R'!A$62, 'SAT EBRW to ACT E+R'!B$62, VLOOKUP(B325,'SAT EBRW to ACT E+R'!A:B,2,FALSE))))</f>
        <v/>
      </c>
      <c r="D325" s="11" t="str">
        <f>IF('SAT Reading'!B325="","", 0.5*C325)</f>
        <v/>
      </c>
      <c r="E325" s="11" t="str">
        <f>IF('SAT Reading'!B325="","",interceptACTRtoPCR5712_5713+slopeACTRtoPCR5712_5713*D325)</f>
        <v/>
      </c>
      <c r="F325" s="11" t="str">
        <f>IF('SAT Reading'!B325="","", IF(E325&lt;100, 100, IF(E325&gt;200, 200, E325)))</f>
        <v/>
      </c>
      <c r="G325" s="11" t="str">
        <f t="shared" si="5"/>
        <v/>
      </c>
      <c r="H325" s="11" t="str">
        <f>IF('SAT Reading'!B325="","", IF(G325&lt;100, 100, IF(G325&gt;300, 300, G325)))</f>
        <v/>
      </c>
      <c r="I325" s="11" t="str">
        <f>IF('SAT Reading'!B325="","",'SAT EBRW to CBEST R'!$A$2+'SAT EBRW to CBEST R'!$B$2*B325)</f>
        <v/>
      </c>
      <c r="J325" s="11" t="str">
        <f>IF('SAT Reading'!B325="","", IF(I325&lt;20, 20, IF(I325&gt;80, 80, I325)))</f>
        <v/>
      </c>
    </row>
    <row r="326" spans="1:10" x14ac:dyDescent="0.25">
      <c r="A326" s="11">
        <v>325</v>
      </c>
      <c r="B326" s="30"/>
      <c r="C326" s="11" t="str">
        <f>IF(ISBLANK('SAT Reading'!B326),"", IF('SAT Reading'!B326&lt;'SAT EBRW to ACT E+R'!$A$2, 'SAT EBRW to ACT E+R'!$B$2, IF('SAT Reading'!B326&gt;'SAT EBRW to ACT E+R'!A$62, 'SAT EBRW to ACT E+R'!B$62, VLOOKUP(B326,'SAT EBRW to ACT E+R'!A:B,2,FALSE))))</f>
        <v/>
      </c>
      <c r="D326" s="11" t="str">
        <f>IF('SAT Reading'!B326="","", 0.5*C326)</f>
        <v/>
      </c>
      <c r="E326" s="11" t="str">
        <f>IF('SAT Reading'!B326="","",interceptACTRtoPCR5712_5713+slopeACTRtoPCR5712_5713*D326)</f>
        <v/>
      </c>
      <c r="F326" s="11" t="str">
        <f>IF('SAT Reading'!B326="","", IF(E326&lt;100, 100, IF(E326&gt;200, 200, E326)))</f>
        <v/>
      </c>
      <c r="G326" s="11" t="str">
        <f t="shared" si="5"/>
        <v/>
      </c>
      <c r="H326" s="11" t="str">
        <f>IF('SAT Reading'!B326="","", IF(G326&lt;100, 100, IF(G326&gt;300, 300, G326)))</f>
        <v/>
      </c>
      <c r="I326" s="11" t="str">
        <f>IF('SAT Reading'!B326="","",'SAT EBRW to CBEST R'!$A$2+'SAT EBRW to CBEST R'!$B$2*B326)</f>
        <v/>
      </c>
      <c r="J326" s="11" t="str">
        <f>IF('SAT Reading'!B326="","", IF(I326&lt;20, 20, IF(I326&gt;80, 80, I326)))</f>
        <v/>
      </c>
    </row>
    <row r="327" spans="1:10" x14ac:dyDescent="0.25">
      <c r="A327" s="11">
        <v>326</v>
      </c>
      <c r="B327" s="30"/>
      <c r="C327" s="11" t="str">
        <f>IF(ISBLANK('SAT Reading'!B327),"", IF('SAT Reading'!B327&lt;'SAT EBRW to ACT E+R'!$A$2, 'SAT EBRW to ACT E+R'!$B$2, IF('SAT Reading'!B327&gt;'SAT EBRW to ACT E+R'!A$62, 'SAT EBRW to ACT E+R'!B$62, VLOOKUP(B327,'SAT EBRW to ACT E+R'!A:B,2,FALSE))))</f>
        <v/>
      </c>
      <c r="D327" s="11" t="str">
        <f>IF('SAT Reading'!B327="","", 0.5*C327)</f>
        <v/>
      </c>
      <c r="E327" s="11" t="str">
        <f>IF('SAT Reading'!B327="","",interceptACTRtoPCR5712_5713+slopeACTRtoPCR5712_5713*D327)</f>
        <v/>
      </c>
      <c r="F327" s="11" t="str">
        <f>IF('SAT Reading'!B327="","", IF(E327&lt;100, 100, IF(E327&gt;200, 200, E327)))</f>
        <v/>
      </c>
      <c r="G327" s="11" t="str">
        <f t="shared" si="5"/>
        <v/>
      </c>
      <c r="H327" s="11" t="str">
        <f>IF('SAT Reading'!B327="","", IF(G327&lt;100, 100, IF(G327&gt;300, 300, G327)))</f>
        <v/>
      </c>
      <c r="I327" s="11" t="str">
        <f>IF('SAT Reading'!B327="","",'SAT EBRW to CBEST R'!$A$2+'SAT EBRW to CBEST R'!$B$2*B327)</f>
        <v/>
      </c>
      <c r="J327" s="11" t="str">
        <f>IF('SAT Reading'!B327="","", IF(I327&lt;20, 20, IF(I327&gt;80, 80, I327)))</f>
        <v/>
      </c>
    </row>
    <row r="328" spans="1:10" x14ac:dyDescent="0.25">
      <c r="A328" s="11">
        <v>327</v>
      </c>
      <c r="B328" s="30"/>
      <c r="C328" s="11" t="str">
        <f>IF(ISBLANK('SAT Reading'!B328),"", IF('SAT Reading'!B328&lt;'SAT EBRW to ACT E+R'!$A$2, 'SAT EBRW to ACT E+R'!$B$2, IF('SAT Reading'!B328&gt;'SAT EBRW to ACT E+R'!A$62, 'SAT EBRW to ACT E+R'!B$62, VLOOKUP(B328,'SAT EBRW to ACT E+R'!A:B,2,FALSE))))</f>
        <v/>
      </c>
      <c r="D328" s="11" t="str">
        <f>IF('SAT Reading'!B328="","", 0.5*C328)</f>
        <v/>
      </c>
      <c r="E328" s="11" t="str">
        <f>IF('SAT Reading'!B328="","",interceptACTRtoPCR5712_5713+slopeACTRtoPCR5712_5713*D328)</f>
        <v/>
      </c>
      <c r="F328" s="11" t="str">
        <f>IF('SAT Reading'!B328="","", IF(E328&lt;100, 100, IF(E328&gt;200, 200, E328)))</f>
        <v/>
      </c>
      <c r="G328" s="11" t="str">
        <f t="shared" si="5"/>
        <v/>
      </c>
      <c r="H328" s="11" t="str">
        <f>IF('SAT Reading'!B328="","", IF(G328&lt;100, 100, IF(G328&gt;300, 300, G328)))</f>
        <v/>
      </c>
      <c r="I328" s="11" t="str">
        <f>IF('SAT Reading'!B328="","",'SAT EBRW to CBEST R'!$A$2+'SAT EBRW to CBEST R'!$B$2*B328)</f>
        <v/>
      </c>
      <c r="J328" s="11" t="str">
        <f>IF('SAT Reading'!B328="","", IF(I328&lt;20, 20, IF(I328&gt;80, 80, I328)))</f>
        <v/>
      </c>
    </row>
    <row r="329" spans="1:10" x14ac:dyDescent="0.25">
      <c r="A329" s="11">
        <v>328</v>
      </c>
      <c r="B329" s="30"/>
      <c r="C329" s="11" t="str">
        <f>IF(ISBLANK('SAT Reading'!B329),"", IF('SAT Reading'!B329&lt;'SAT EBRW to ACT E+R'!$A$2, 'SAT EBRW to ACT E+R'!$B$2, IF('SAT Reading'!B329&gt;'SAT EBRW to ACT E+R'!A$62, 'SAT EBRW to ACT E+R'!B$62, VLOOKUP(B329,'SAT EBRW to ACT E+R'!A:B,2,FALSE))))</f>
        <v/>
      </c>
      <c r="D329" s="11" t="str">
        <f>IF('SAT Reading'!B329="","", 0.5*C329)</f>
        <v/>
      </c>
      <c r="E329" s="11" t="str">
        <f>IF('SAT Reading'!B329="","",interceptACTRtoPCR5712_5713+slopeACTRtoPCR5712_5713*D329)</f>
        <v/>
      </c>
      <c r="F329" s="11" t="str">
        <f>IF('SAT Reading'!B329="","", IF(E329&lt;100, 100, IF(E329&gt;200, 200, E329)))</f>
        <v/>
      </c>
      <c r="G329" s="11" t="str">
        <f t="shared" si="5"/>
        <v/>
      </c>
      <c r="H329" s="11" t="str">
        <f>IF('SAT Reading'!B329="","", IF(G329&lt;100, 100, IF(G329&gt;300, 300, G329)))</f>
        <v/>
      </c>
      <c r="I329" s="11" t="str">
        <f>IF('SAT Reading'!B329="","",'SAT EBRW to CBEST R'!$A$2+'SAT EBRW to CBEST R'!$B$2*B329)</f>
        <v/>
      </c>
      <c r="J329" s="11" t="str">
        <f>IF('SAT Reading'!B329="","", IF(I329&lt;20, 20, IF(I329&gt;80, 80, I329)))</f>
        <v/>
      </c>
    </row>
    <row r="330" spans="1:10" x14ac:dyDescent="0.25">
      <c r="A330" s="11">
        <v>329</v>
      </c>
      <c r="B330" s="30"/>
      <c r="C330" s="11" t="str">
        <f>IF(ISBLANK('SAT Reading'!B330),"", IF('SAT Reading'!B330&lt;'SAT EBRW to ACT E+R'!$A$2, 'SAT EBRW to ACT E+R'!$B$2, IF('SAT Reading'!B330&gt;'SAT EBRW to ACT E+R'!A$62, 'SAT EBRW to ACT E+R'!B$62, VLOOKUP(B330,'SAT EBRW to ACT E+R'!A:B,2,FALSE))))</f>
        <v/>
      </c>
      <c r="D330" s="11" t="str">
        <f>IF('SAT Reading'!B330="","", 0.5*C330)</f>
        <v/>
      </c>
      <c r="E330" s="11" t="str">
        <f>IF('SAT Reading'!B330="","",interceptACTRtoPCR5712_5713+slopeACTRtoPCR5712_5713*D330)</f>
        <v/>
      </c>
      <c r="F330" s="11" t="str">
        <f>IF('SAT Reading'!B330="","", IF(E330&lt;100, 100, IF(E330&gt;200, 200, E330)))</f>
        <v/>
      </c>
      <c r="G330" s="11" t="str">
        <f t="shared" si="5"/>
        <v/>
      </c>
      <c r="H330" s="11" t="str">
        <f>IF('SAT Reading'!B330="","", IF(G330&lt;100, 100, IF(G330&gt;300, 300, G330)))</f>
        <v/>
      </c>
      <c r="I330" s="11" t="str">
        <f>IF('SAT Reading'!B330="","",'SAT EBRW to CBEST R'!$A$2+'SAT EBRW to CBEST R'!$B$2*B330)</f>
        <v/>
      </c>
      <c r="J330" s="11" t="str">
        <f>IF('SAT Reading'!B330="","", IF(I330&lt;20, 20, IF(I330&gt;80, 80, I330)))</f>
        <v/>
      </c>
    </row>
    <row r="331" spans="1:10" x14ac:dyDescent="0.25">
      <c r="A331" s="11">
        <v>330</v>
      </c>
      <c r="B331" s="30"/>
      <c r="C331" s="11" t="str">
        <f>IF(ISBLANK('SAT Reading'!B331),"", IF('SAT Reading'!B331&lt;'SAT EBRW to ACT E+R'!$A$2, 'SAT EBRW to ACT E+R'!$B$2, IF('SAT Reading'!B331&gt;'SAT EBRW to ACT E+R'!A$62, 'SAT EBRW to ACT E+R'!B$62, VLOOKUP(B331,'SAT EBRW to ACT E+R'!A:B,2,FALSE))))</f>
        <v/>
      </c>
      <c r="D331" s="11" t="str">
        <f>IF('SAT Reading'!B331="","", 0.5*C331)</f>
        <v/>
      </c>
      <c r="E331" s="11" t="str">
        <f>IF('SAT Reading'!B331="","",interceptACTRtoPCR5712_5713+slopeACTRtoPCR5712_5713*D331)</f>
        <v/>
      </c>
      <c r="F331" s="11" t="str">
        <f>IF('SAT Reading'!B331="","", IF(E331&lt;100, 100, IF(E331&gt;200, 200, E331)))</f>
        <v/>
      </c>
      <c r="G331" s="11" t="str">
        <f t="shared" si="5"/>
        <v/>
      </c>
      <c r="H331" s="11" t="str">
        <f>IF('SAT Reading'!B331="","", IF(G331&lt;100, 100, IF(G331&gt;300, 300, G331)))</f>
        <v/>
      </c>
      <c r="I331" s="11" t="str">
        <f>IF('SAT Reading'!B331="","",'SAT EBRW to CBEST R'!$A$2+'SAT EBRW to CBEST R'!$B$2*B331)</f>
        <v/>
      </c>
      <c r="J331" s="11" t="str">
        <f>IF('SAT Reading'!B331="","", IF(I331&lt;20, 20, IF(I331&gt;80, 80, I331)))</f>
        <v/>
      </c>
    </row>
    <row r="332" spans="1:10" x14ac:dyDescent="0.25">
      <c r="A332" s="11">
        <v>331</v>
      </c>
      <c r="B332" s="30"/>
      <c r="C332" s="11" t="str">
        <f>IF(ISBLANK('SAT Reading'!B332),"", IF('SAT Reading'!B332&lt;'SAT EBRW to ACT E+R'!$A$2, 'SAT EBRW to ACT E+R'!$B$2, IF('SAT Reading'!B332&gt;'SAT EBRW to ACT E+R'!A$62, 'SAT EBRW to ACT E+R'!B$62, VLOOKUP(B332,'SAT EBRW to ACT E+R'!A:B,2,FALSE))))</f>
        <v/>
      </c>
      <c r="D332" s="11" t="str">
        <f>IF('SAT Reading'!B332="","", 0.5*C332)</f>
        <v/>
      </c>
      <c r="E332" s="11" t="str">
        <f>IF('SAT Reading'!B332="","",interceptACTRtoPCR5712_5713+slopeACTRtoPCR5712_5713*D332)</f>
        <v/>
      </c>
      <c r="F332" s="11" t="str">
        <f>IF('SAT Reading'!B332="","", IF(E332&lt;100, 100, IF(E332&gt;200, 200, E332)))</f>
        <v/>
      </c>
      <c r="G332" s="11" t="str">
        <f t="shared" si="5"/>
        <v/>
      </c>
      <c r="H332" s="11" t="str">
        <f>IF('SAT Reading'!B332="","", IF(G332&lt;100, 100, IF(G332&gt;300, 300, G332)))</f>
        <v/>
      </c>
      <c r="I332" s="11" t="str">
        <f>IF('SAT Reading'!B332="","",'SAT EBRW to CBEST R'!$A$2+'SAT EBRW to CBEST R'!$B$2*B332)</f>
        <v/>
      </c>
      <c r="J332" s="11" t="str">
        <f>IF('SAT Reading'!B332="","", IF(I332&lt;20, 20, IF(I332&gt;80, 80, I332)))</f>
        <v/>
      </c>
    </row>
    <row r="333" spans="1:10" x14ac:dyDescent="0.25">
      <c r="A333" s="11">
        <v>332</v>
      </c>
      <c r="B333" s="30"/>
      <c r="C333" s="11" t="str">
        <f>IF(ISBLANK('SAT Reading'!B333),"", IF('SAT Reading'!B333&lt;'SAT EBRW to ACT E+R'!$A$2, 'SAT EBRW to ACT E+R'!$B$2, IF('SAT Reading'!B333&gt;'SAT EBRW to ACT E+R'!A$62, 'SAT EBRW to ACT E+R'!B$62, VLOOKUP(B333,'SAT EBRW to ACT E+R'!A:B,2,FALSE))))</f>
        <v/>
      </c>
      <c r="D333" s="11" t="str">
        <f>IF('SAT Reading'!B333="","", 0.5*C333)</f>
        <v/>
      </c>
      <c r="E333" s="11" t="str">
        <f>IF('SAT Reading'!B333="","",interceptACTRtoPCR5712_5713+slopeACTRtoPCR5712_5713*D333)</f>
        <v/>
      </c>
      <c r="F333" s="11" t="str">
        <f>IF('SAT Reading'!B333="","", IF(E333&lt;100, 100, IF(E333&gt;200, 200, E333)))</f>
        <v/>
      </c>
      <c r="G333" s="11" t="str">
        <f t="shared" si="5"/>
        <v/>
      </c>
      <c r="H333" s="11" t="str">
        <f>IF('SAT Reading'!B333="","", IF(G333&lt;100, 100, IF(G333&gt;300, 300, G333)))</f>
        <v/>
      </c>
      <c r="I333" s="11" t="str">
        <f>IF('SAT Reading'!B333="","",'SAT EBRW to CBEST R'!$A$2+'SAT EBRW to CBEST R'!$B$2*B333)</f>
        <v/>
      </c>
      <c r="J333" s="11" t="str">
        <f>IF('SAT Reading'!B333="","", IF(I333&lt;20, 20, IF(I333&gt;80, 80, I333)))</f>
        <v/>
      </c>
    </row>
    <row r="334" spans="1:10" x14ac:dyDescent="0.25">
      <c r="A334" s="11">
        <v>333</v>
      </c>
      <c r="B334" s="30"/>
      <c r="C334" s="11" t="str">
        <f>IF(ISBLANK('SAT Reading'!B334),"", IF('SAT Reading'!B334&lt;'SAT EBRW to ACT E+R'!$A$2, 'SAT EBRW to ACT E+R'!$B$2, IF('SAT Reading'!B334&gt;'SAT EBRW to ACT E+R'!A$62, 'SAT EBRW to ACT E+R'!B$62, VLOOKUP(B334,'SAT EBRW to ACT E+R'!A:B,2,FALSE))))</f>
        <v/>
      </c>
      <c r="D334" s="11" t="str">
        <f>IF('SAT Reading'!B334="","", 0.5*C334)</f>
        <v/>
      </c>
      <c r="E334" s="11" t="str">
        <f>IF('SAT Reading'!B334="","",interceptACTRtoPCR5712_5713+slopeACTRtoPCR5712_5713*D334)</f>
        <v/>
      </c>
      <c r="F334" s="11" t="str">
        <f>IF('SAT Reading'!B334="","", IF(E334&lt;100, 100, IF(E334&gt;200, 200, E334)))</f>
        <v/>
      </c>
      <c r="G334" s="11" t="str">
        <f t="shared" si="5"/>
        <v/>
      </c>
      <c r="H334" s="11" t="str">
        <f>IF('SAT Reading'!B334="","", IF(G334&lt;100, 100, IF(G334&gt;300, 300, G334)))</f>
        <v/>
      </c>
      <c r="I334" s="11" t="str">
        <f>IF('SAT Reading'!B334="","",'SAT EBRW to CBEST R'!$A$2+'SAT EBRW to CBEST R'!$B$2*B334)</f>
        <v/>
      </c>
      <c r="J334" s="11" t="str">
        <f>IF('SAT Reading'!B334="","", IF(I334&lt;20, 20, IF(I334&gt;80, 80, I334)))</f>
        <v/>
      </c>
    </row>
    <row r="335" spans="1:10" x14ac:dyDescent="0.25">
      <c r="A335" s="11">
        <v>334</v>
      </c>
      <c r="B335" s="30"/>
      <c r="C335" s="11" t="str">
        <f>IF(ISBLANK('SAT Reading'!B335),"", IF('SAT Reading'!B335&lt;'SAT EBRW to ACT E+R'!$A$2, 'SAT EBRW to ACT E+R'!$B$2, IF('SAT Reading'!B335&gt;'SAT EBRW to ACT E+R'!A$62, 'SAT EBRW to ACT E+R'!B$62, VLOOKUP(B335,'SAT EBRW to ACT E+R'!A:B,2,FALSE))))</f>
        <v/>
      </c>
      <c r="D335" s="11" t="str">
        <f>IF('SAT Reading'!B335="","", 0.5*C335)</f>
        <v/>
      </c>
      <c r="E335" s="11" t="str">
        <f>IF('SAT Reading'!B335="","",interceptACTRtoPCR5712_5713+slopeACTRtoPCR5712_5713*D335)</f>
        <v/>
      </c>
      <c r="F335" s="11" t="str">
        <f>IF('SAT Reading'!B335="","", IF(E335&lt;100, 100, IF(E335&gt;200, 200, E335)))</f>
        <v/>
      </c>
      <c r="G335" s="11" t="str">
        <f t="shared" si="5"/>
        <v/>
      </c>
      <c r="H335" s="11" t="str">
        <f>IF('SAT Reading'!B335="","", IF(G335&lt;100, 100, IF(G335&gt;300, 300, G335)))</f>
        <v/>
      </c>
      <c r="I335" s="11" t="str">
        <f>IF('SAT Reading'!B335="","",'SAT EBRW to CBEST R'!$A$2+'SAT EBRW to CBEST R'!$B$2*B335)</f>
        <v/>
      </c>
      <c r="J335" s="11" t="str">
        <f>IF('SAT Reading'!B335="","", IF(I335&lt;20, 20, IF(I335&gt;80, 80, I335)))</f>
        <v/>
      </c>
    </row>
    <row r="336" spans="1:10" x14ac:dyDescent="0.25">
      <c r="A336" s="11">
        <v>335</v>
      </c>
      <c r="B336" s="30"/>
      <c r="C336" s="11" t="str">
        <f>IF(ISBLANK('SAT Reading'!B336),"", IF('SAT Reading'!B336&lt;'SAT EBRW to ACT E+R'!$A$2, 'SAT EBRW to ACT E+R'!$B$2, IF('SAT Reading'!B336&gt;'SAT EBRW to ACT E+R'!A$62, 'SAT EBRW to ACT E+R'!B$62, VLOOKUP(B336,'SAT EBRW to ACT E+R'!A:B,2,FALSE))))</f>
        <v/>
      </c>
      <c r="D336" s="11" t="str">
        <f>IF('SAT Reading'!B336="","", 0.5*C336)</f>
        <v/>
      </c>
      <c r="E336" s="11" t="str">
        <f>IF('SAT Reading'!B336="","",interceptACTRtoPCR5712_5713+slopeACTRtoPCR5712_5713*D336)</f>
        <v/>
      </c>
      <c r="F336" s="11" t="str">
        <f>IF('SAT Reading'!B336="","", IF(E336&lt;100, 100, IF(E336&gt;200, 200, E336)))</f>
        <v/>
      </c>
      <c r="G336" s="11" t="str">
        <f t="shared" si="5"/>
        <v/>
      </c>
      <c r="H336" s="11" t="str">
        <f>IF('SAT Reading'!B336="","", IF(G336&lt;100, 100, IF(G336&gt;300, 300, G336)))</f>
        <v/>
      </c>
      <c r="I336" s="11" t="str">
        <f>IF('SAT Reading'!B336="","",'SAT EBRW to CBEST R'!$A$2+'SAT EBRW to CBEST R'!$B$2*B336)</f>
        <v/>
      </c>
      <c r="J336" s="11" t="str">
        <f>IF('SAT Reading'!B336="","", IF(I336&lt;20, 20, IF(I336&gt;80, 80, I336)))</f>
        <v/>
      </c>
    </row>
    <row r="337" spans="1:10" x14ac:dyDescent="0.25">
      <c r="A337" s="11">
        <v>336</v>
      </c>
      <c r="B337" s="30"/>
      <c r="C337" s="11" t="str">
        <f>IF(ISBLANK('SAT Reading'!B337),"", IF('SAT Reading'!B337&lt;'SAT EBRW to ACT E+R'!$A$2, 'SAT EBRW to ACT E+R'!$B$2, IF('SAT Reading'!B337&gt;'SAT EBRW to ACT E+R'!A$62, 'SAT EBRW to ACT E+R'!B$62, VLOOKUP(B337,'SAT EBRW to ACT E+R'!A:B,2,FALSE))))</f>
        <v/>
      </c>
      <c r="D337" s="11" t="str">
        <f>IF('SAT Reading'!B337="","", 0.5*C337)</f>
        <v/>
      </c>
      <c r="E337" s="11" t="str">
        <f>IF('SAT Reading'!B337="","",interceptACTRtoPCR5712_5713+slopeACTRtoPCR5712_5713*D337)</f>
        <v/>
      </c>
      <c r="F337" s="11" t="str">
        <f>IF('SAT Reading'!B337="","", IF(E337&lt;100, 100, IF(E337&gt;200, 200, E337)))</f>
        <v/>
      </c>
      <c r="G337" s="11" t="str">
        <f t="shared" si="5"/>
        <v/>
      </c>
      <c r="H337" s="11" t="str">
        <f>IF('SAT Reading'!B337="","", IF(G337&lt;100, 100, IF(G337&gt;300, 300, G337)))</f>
        <v/>
      </c>
      <c r="I337" s="11" t="str">
        <f>IF('SAT Reading'!B337="","",'SAT EBRW to CBEST R'!$A$2+'SAT EBRW to CBEST R'!$B$2*B337)</f>
        <v/>
      </c>
      <c r="J337" s="11" t="str">
        <f>IF('SAT Reading'!B337="","", IF(I337&lt;20, 20, IF(I337&gt;80, 80, I337)))</f>
        <v/>
      </c>
    </row>
    <row r="338" spans="1:10" x14ac:dyDescent="0.25">
      <c r="A338" s="11">
        <v>337</v>
      </c>
      <c r="B338" s="30"/>
      <c r="C338" s="11" t="str">
        <f>IF(ISBLANK('SAT Reading'!B338),"", IF('SAT Reading'!B338&lt;'SAT EBRW to ACT E+R'!$A$2, 'SAT EBRW to ACT E+R'!$B$2, IF('SAT Reading'!B338&gt;'SAT EBRW to ACT E+R'!A$62, 'SAT EBRW to ACT E+R'!B$62, VLOOKUP(B338,'SAT EBRW to ACT E+R'!A:B,2,FALSE))))</f>
        <v/>
      </c>
      <c r="D338" s="11" t="str">
        <f>IF('SAT Reading'!B338="","", 0.5*C338)</f>
        <v/>
      </c>
      <c r="E338" s="11" t="str">
        <f>IF('SAT Reading'!B338="","",interceptACTRtoPCR5712_5713+slopeACTRtoPCR5712_5713*D338)</f>
        <v/>
      </c>
      <c r="F338" s="11" t="str">
        <f>IF('SAT Reading'!B338="","", IF(E338&lt;100, 100, IF(E338&gt;200, 200, E338)))</f>
        <v/>
      </c>
      <c r="G338" s="11" t="str">
        <f t="shared" si="5"/>
        <v/>
      </c>
      <c r="H338" s="11" t="str">
        <f>IF('SAT Reading'!B338="","", IF(G338&lt;100, 100, IF(G338&gt;300, 300, G338)))</f>
        <v/>
      </c>
      <c r="I338" s="11" t="str">
        <f>IF('SAT Reading'!B338="","",'SAT EBRW to CBEST R'!$A$2+'SAT EBRW to CBEST R'!$B$2*B338)</f>
        <v/>
      </c>
      <c r="J338" s="11" t="str">
        <f>IF('SAT Reading'!B338="","", IF(I338&lt;20, 20, IF(I338&gt;80, 80, I338)))</f>
        <v/>
      </c>
    </row>
    <row r="339" spans="1:10" x14ac:dyDescent="0.25">
      <c r="A339" s="11">
        <v>338</v>
      </c>
      <c r="B339" s="30"/>
      <c r="C339" s="11" t="str">
        <f>IF(ISBLANK('SAT Reading'!B339),"", IF('SAT Reading'!B339&lt;'SAT EBRW to ACT E+R'!$A$2, 'SAT EBRW to ACT E+R'!$B$2, IF('SAT Reading'!B339&gt;'SAT EBRW to ACT E+R'!A$62, 'SAT EBRW to ACT E+R'!B$62, VLOOKUP(B339,'SAT EBRW to ACT E+R'!A:B,2,FALSE))))</f>
        <v/>
      </c>
      <c r="D339" s="11" t="str">
        <f>IF('SAT Reading'!B339="","", 0.5*C339)</f>
        <v/>
      </c>
      <c r="E339" s="11" t="str">
        <f>IF('SAT Reading'!B339="","",interceptACTRtoPCR5712_5713+slopeACTRtoPCR5712_5713*D339)</f>
        <v/>
      </c>
      <c r="F339" s="11" t="str">
        <f>IF('SAT Reading'!B339="","", IF(E339&lt;100, 100, IF(E339&gt;200, 200, E339)))</f>
        <v/>
      </c>
      <c r="G339" s="11" t="str">
        <f t="shared" si="5"/>
        <v/>
      </c>
      <c r="H339" s="11" t="str">
        <f>IF('SAT Reading'!B339="","", IF(G339&lt;100, 100, IF(G339&gt;300, 300, G339)))</f>
        <v/>
      </c>
      <c r="I339" s="11" t="str">
        <f>IF('SAT Reading'!B339="","",'SAT EBRW to CBEST R'!$A$2+'SAT EBRW to CBEST R'!$B$2*B339)</f>
        <v/>
      </c>
      <c r="J339" s="11" t="str">
        <f>IF('SAT Reading'!B339="","", IF(I339&lt;20, 20, IF(I339&gt;80, 80, I339)))</f>
        <v/>
      </c>
    </row>
    <row r="340" spans="1:10" x14ac:dyDescent="0.25">
      <c r="A340" s="11">
        <v>339</v>
      </c>
      <c r="B340" s="30"/>
      <c r="C340" s="11" t="str">
        <f>IF(ISBLANK('SAT Reading'!B340),"", IF('SAT Reading'!B340&lt;'SAT EBRW to ACT E+R'!$A$2, 'SAT EBRW to ACT E+R'!$B$2, IF('SAT Reading'!B340&gt;'SAT EBRW to ACT E+R'!A$62, 'SAT EBRW to ACT E+R'!B$62, VLOOKUP(B340,'SAT EBRW to ACT E+R'!A:B,2,FALSE))))</f>
        <v/>
      </c>
      <c r="D340" s="11" t="str">
        <f>IF('SAT Reading'!B340="","", 0.5*C340)</f>
        <v/>
      </c>
      <c r="E340" s="11" t="str">
        <f>IF('SAT Reading'!B340="","",interceptACTRtoPCR5712_5713+slopeACTRtoPCR5712_5713*D340)</f>
        <v/>
      </c>
      <c r="F340" s="11" t="str">
        <f>IF('SAT Reading'!B340="","", IF(E340&lt;100, 100, IF(E340&gt;200, 200, E340)))</f>
        <v/>
      </c>
      <c r="G340" s="11" t="str">
        <f t="shared" si="5"/>
        <v/>
      </c>
      <c r="H340" s="11" t="str">
        <f>IF('SAT Reading'!B340="","", IF(G340&lt;100, 100, IF(G340&gt;300, 300, G340)))</f>
        <v/>
      </c>
      <c r="I340" s="11" t="str">
        <f>IF('SAT Reading'!B340="","",'SAT EBRW to CBEST R'!$A$2+'SAT EBRW to CBEST R'!$B$2*B340)</f>
        <v/>
      </c>
      <c r="J340" s="11" t="str">
        <f>IF('SAT Reading'!B340="","", IF(I340&lt;20, 20, IF(I340&gt;80, 80, I340)))</f>
        <v/>
      </c>
    </row>
    <row r="341" spans="1:10" x14ac:dyDescent="0.25">
      <c r="A341" s="11">
        <v>340</v>
      </c>
      <c r="B341" s="30"/>
      <c r="C341" s="11" t="str">
        <f>IF(ISBLANK('SAT Reading'!B341),"", IF('SAT Reading'!B341&lt;'SAT EBRW to ACT E+R'!$A$2, 'SAT EBRW to ACT E+R'!$B$2, IF('SAT Reading'!B341&gt;'SAT EBRW to ACT E+R'!A$62, 'SAT EBRW to ACT E+R'!B$62, VLOOKUP(B341,'SAT EBRW to ACT E+R'!A:B,2,FALSE))))</f>
        <v/>
      </c>
      <c r="D341" s="11" t="str">
        <f>IF('SAT Reading'!B341="","", 0.5*C341)</f>
        <v/>
      </c>
      <c r="E341" s="11" t="str">
        <f>IF('SAT Reading'!B341="","",interceptACTRtoPCR5712_5713+slopeACTRtoPCR5712_5713*D341)</f>
        <v/>
      </c>
      <c r="F341" s="11" t="str">
        <f>IF('SAT Reading'!B341="","", IF(E341&lt;100, 100, IF(E341&gt;200, 200, E341)))</f>
        <v/>
      </c>
      <c r="G341" s="11" t="str">
        <f t="shared" si="5"/>
        <v/>
      </c>
      <c r="H341" s="11" t="str">
        <f>IF('SAT Reading'!B341="","", IF(G341&lt;100, 100, IF(G341&gt;300, 300, G341)))</f>
        <v/>
      </c>
      <c r="I341" s="11" t="str">
        <f>IF('SAT Reading'!B341="","",'SAT EBRW to CBEST R'!$A$2+'SAT EBRW to CBEST R'!$B$2*B341)</f>
        <v/>
      </c>
      <c r="J341" s="11" t="str">
        <f>IF('SAT Reading'!B341="","", IF(I341&lt;20, 20, IF(I341&gt;80, 80, I341)))</f>
        <v/>
      </c>
    </row>
    <row r="342" spans="1:10" x14ac:dyDescent="0.25">
      <c r="A342" s="11">
        <v>341</v>
      </c>
      <c r="B342" s="30"/>
      <c r="C342" s="11" t="str">
        <f>IF(ISBLANK('SAT Reading'!B342),"", IF('SAT Reading'!B342&lt;'SAT EBRW to ACT E+R'!$A$2, 'SAT EBRW to ACT E+R'!$B$2, IF('SAT Reading'!B342&gt;'SAT EBRW to ACT E+R'!A$62, 'SAT EBRW to ACT E+R'!B$62, VLOOKUP(B342,'SAT EBRW to ACT E+R'!A:B,2,FALSE))))</f>
        <v/>
      </c>
      <c r="D342" s="11" t="str">
        <f>IF('SAT Reading'!B342="","", 0.5*C342)</f>
        <v/>
      </c>
      <c r="E342" s="11" t="str">
        <f>IF('SAT Reading'!B342="","",interceptACTRtoPCR5712_5713+slopeACTRtoPCR5712_5713*D342)</f>
        <v/>
      </c>
      <c r="F342" s="11" t="str">
        <f>IF('SAT Reading'!B342="","", IF(E342&lt;100, 100, IF(E342&gt;200, 200, E342)))</f>
        <v/>
      </c>
      <c r="G342" s="11" t="str">
        <f t="shared" si="5"/>
        <v/>
      </c>
      <c r="H342" s="11" t="str">
        <f>IF('SAT Reading'!B342="","", IF(G342&lt;100, 100, IF(G342&gt;300, 300, G342)))</f>
        <v/>
      </c>
      <c r="I342" s="11" t="str">
        <f>IF('SAT Reading'!B342="","",'SAT EBRW to CBEST R'!$A$2+'SAT EBRW to CBEST R'!$B$2*B342)</f>
        <v/>
      </c>
      <c r="J342" s="11" t="str">
        <f>IF('SAT Reading'!B342="","", IF(I342&lt;20, 20, IF(I342&gt;80, 80, I342)))</f>
        <v/>
      </c>
    </row>
    <row r="343" spans="1:10" x14ac:dyDescent="0.25">
      <c r="A343" s="11">
        <v>342</v>
      </c>
      <c r="B343" s="30"/>
      <c r="C343" s="11" t="str">
        <f>IF(ISBLANK('SAT Reading'!B343),"", IF('SAT Reading'!B343&lt;'SAT EBRW to ACT E+R'!$A$2, 'SAT EBRW to ACT E+R'!$B$2, IF('SAT Reading'!B343&gt;'SAT EBRW to ACT E+R'!A$62, 'SAT EBRW to ACT E+R'!B$62, VLOOKUP(B343,'SAT EBRW to ACT E+R'!A:B,2,FALSE))))</f>
        <v/>
      </c>
      <c r="D343" s="11" t="str">
        <f>IF('SAT Reading'!B343="","", 0.5*C343)</f>
        <v/>
      </c>
      <c r="E343" s="11" t="str">
        <f>IF('SAT Reading'!B343="","",interceptACTRtoPCR5712_5713+slopeACTRtoPCR5712_5713*D343)</f>
        <v/>
      </c>
      <c r="F343" s="11" t="str">
        <f>IF('SAT Reading'!B343="","", IF(E343&lt;100, 100, IF(E343&gt;200, 200, E343)))</f>
        <v/>
      </c>
      <c r="G343" s="11" t="str">
        <f t="shared" si="5"/>
        <v/>
      </c>
      <c r="H343" s="11" t="str">
        <f>IF('SAT Reading'!B343="","", IF(G343&lt;100, 100, IF(G343&gt;300, 300, G343)))</f>
        <v/>
      </c>
      <c r="I343" s="11" t="str">
        <f>IF('SAT Reading'!B343="","",'SAT EBRW to CBEST R'!$A$2+'SAT EBRW to CBEST R'!$B$2*B343)</f>
        <v/>
      </c>
      <c r="J343" s="11" t="str">
        <f>IF('SAT Reading'!B343="","", IF(I343&lt;20, 20, IF(I343&gt;80, 80, I343)))</f>
        <v/>
      </c>
    </row>
    <row r="344" spans="1:10" x14ac:dyDescent="0.25">
      <c r="A344" s="11">
        <v>343</v>
      </c>
      <c r="B344" s="30"/>
      <c r="C344" s="11" t="str">
        <f>IF(ISBLANK('SAT Reading'!B344),"", IF('SAT Reading'!B344&lt;'SAT EBRW to ACT E+R'!$A$2, 'SAT EBRW to ACT E+R'!$B$2, IF('SAT Reading'!B344&gt;'SAT EBRW to ACT E+R'!A$62, 'SAT EBRW to ACT E+R'!B$62, VLOOKUP(B344,'SAT EBRW to ACT E+R'!A:B,2,FALSE))))</f>
        <v/>
      </c>
      <c r="D344" s="11" t="str">
        <f>IF('SAT Reading'!B344="","", 0.5*C344)</f>
        <v/>
      </c>
      <c r="E344" s="11" t="str">
        <f>IF('SAT Reading'!B344="","",interceptACTRtoPCR5712_5713+slopeACTRtoPCR5712_5713*D344)</f>
        <v/>
      </c>
      <c r="F344" s="11" t="str">
        <f>IF('SAT Reading'!B344="","", IF(E344&lt;100, 100, IF(E344&gt;200, 200, E344)))</f>
        <v/>
      </c>
      <c r="G344" s="11" t="str">
        <f t="shared" si="5"/>
        <v/>
      </c>
      <c r="H344" s="11" t="str">
        <f>IF('SAT Reading'!B344="","", IF(G344&lt;100, 100, IF(G344&gt;300, 300, G344)))</f>
        <v/>
      </c>
      <c r="I344" s="11" t="str">
        <f>IF('SAT Reading'!B344="","",'SAT EBRW to CBEST R'!$A$2+'SAT EBRW to CBEST R'!$B$2*B344)</f>
        <v/>
      </c>
      <c r="J344" s="11" t="str">
        <f>IF('SAT Reading'!B344="","", IF(I344&lt;20, 20, IF(I344&gt;80, 80, I344)))</f>
        <v/>
      </c>
    </row>
    <row r="345" spans="1:10" x14ac:dyDescent="0.25">
      <c r="A345" s="11">
        <v>344</v>
      </c>
      <c r="B345" s="30"/>
      <c r="C345" s="11" t="str">
        <f>IF(ISBLANK('SAT Reading'!B345),"", IF('SAT Reading'!B345&lt;'SAT EBRW to ACT E+R'!$A$2, 'SAT EBRW to ACT E+R'!$B$2, IF('SAT Reading'!B345&gt;'SAT EBRW to ACT E+R'!A$62, 'SAT EBRW to ACT E+R'!B$62, VLOOKUP(B345,'SAT EBRW to ACT E+R'!A:B,2,FALSE))))</f>
        <v/>
      </c>
      <c r="D345" s="11" t="str">
        <f>IF('SAT Reading'!B345="","", 0.5*C345)</f>
        <v/>
      </c>
      <c r="E345" s="11" t="str">
        <f>IF('SAT Reading'!B345="","",interceptACTRtoPCR5712_5713+slopeACTRtoPCR5712_5713*D345)</f>
        <v/>
      </c>
      <c r="F345" s="11" t="str">
        <f>IF('SAT Reading'!B345="","", IF(E345&lt;100, 100, IF(E345&gt;200, 200, E345)))</f>
        <v/>
      </c>
      <c r="G345" s="11" t="str">
        <f t="shared" si="5"/>
        <v/>
      </c>
      <c r="H345" s="11" t="str">
        <f>IF('SAT Reading'!B345="","", IF(G345&lt;100, 100, IF(G345&gt;300, 300, G345)))</f>
        <v/>
      </c>
      <c r="I345" s="11" t="str">
        <f>IF('SAT Reading'!B345="","",'SAT EBRW to CBEST R'!$A$2+'SAT EBRW to CBEST R'!$B$2*B345)</f>
        <v/>
      </c>
      <c r="J345" s="11" t="str">
        <f>IF('SAT Reading'!B345="","", IF(I345&lt;20, 20, IF(I345&gt;80, 80, I345)))</f>
        <v/>
      </c>
    </row>
    <row r="346" spans="1:10" x14ac:dyDescent="0.25">
      <c r="A346" s="11">
        <v>345</v>
      </c>
      <c r="B346" s="30"/>
      <c r="C346" s="11" t="str">
        <f>IF(ISBLANK('SAT Reading'!B346),"", IF('SAT Reading'!B346&lt;'SAT EBRW to ACT E+R'!$A$2, 'SAT EBRW to ACT E+R'!$B$2, IF('SAT Reading'!B346&gt;'SAT EBRW to ACT E+R'!A$62, 'SAT EBRW to ACT E+R'!B$62, VLOOKUP(B346,'SAT EBRW to ACT E+R'!A:B,2,FALSE))))</f>
        <v/>
      </c>
      <c r="D346" s="11" t="str">
        <f>IF('SAT Reading'!B346="","", 0.5*C346)</f>
        <v/>
      </c>
      <c r="E346" s="11" t="str">
        <f>IF('SAT Reading'!B346="","",interceptACTRtoPCR5712_5713+slopeACTRtoPCR5712_5713*D346)</f>
        <v/>
      </c>
      <c r="F346" s="11" t="str">
        <f>IF('SAT Reading'!B346="","", IF(E346&lt;100, 100, IF(E346&gt;200, 200, E346)))</f>
        <v/>
      </c>
      <c r="G346" s="11" t="str">
        <f t="shared" si="5"/>
        <v/>
      </c>
      <c r="H346" s="11" t="str">
        <f>IF('SAT Reading'!B346="","", IF(G346&lt;100, 100, IF(G346&gt;300, 300, G346)))</f>
        <v/>
      </c>
      <c r="I346" s="11" t="str">
        <f>IF('SAT Reading'!B346="","",'SAT EBRW to CBEST R'!$A$2+'SAT EBRW to CBEST R'!$B$2*B346)</f>
        <v/>
      </c>
      <c r="J346" s="11" t="str">
        <f>IF('SAT Reading'!B346="","", IF(I346&lt;20, 20, IF(I346&gt;80, 80, I346)))</f>
        <v/>
      </c>
    </row>
    <row r="347" spans="1:10" x14ac:dyDescent="0.25">
      <c r="A347" s="11">
        <v>346</v>
      </c>
      <c r="B347" s="30"/>
      <c r="C347" s="11" t="str">
        <f>IF(ISBLANK('SAT Reading'!B347),"", IF('SAT Reading'!B347&lt;'SAT EBRW to ACT E+R'!$A$2, 'SAT EBRW to ACT E+R'!$B$2, IF('SAT Reading'!B347&gt;'SAT EBRW to ACT E+R'!A$62, 'SAT EBRW to ACT E+R'!B$62, VLOOKUP(B347,'SAT EBRW to ACT E+R'!A:B,2,FALSE))))</f>
        <v/>
      </c>
      <c r="D347" s="11" t="str">
        <f>IF('SAT Reading'!B347="","", 0.5*C347)</f>
        <v/>
      </c>
      <c r="E347" s="11" t="str">
        <f>IF('SAT Reading'!B347="","",interceptACTRtoPCR5712_5713+slopeACTRtoPCR5712_5713*D347)</f>
        <v/>
      </c>
      <c r="F347" s="11" t="str">
        <f>IF('SAT Reading'!B347="","", IF(E347&lt;100, 100, IF(E347&gt;200, 200, E347)))</f>
        <v/>
      </c>
      <c r="G347" s="11" t="str">
        <f t="shared" si="5"/>
        <v/>
      </c>
      <c r="H347" s="11" t="str">
        <f>IF('SAT Reading'!B347="","", IF(G347&lt;100, 100, IF(G347&gt;300, 300, G347)))</f>
        <v/>
      </c>
      <c r="I347" s="11" t="str">
        <f>IF('SAT Reading'!B347="","",'SAT EBRW to CBEST R'!$A$2+'SAT EBRW to CBEST R'!$B$2*B347)</f>
        <v/>
      </c>
      <c r="J347" s="11" t="str">
        <f>IF('SAT Reading'!B347="","", IF(I347&lt;20, 20, IF(I347&gt;80, 80, I347)))</f>
        <v/>
      </c>
    </row>
    <row r="348" spans="1:10" x14ac:dyDescent="0.25">
      <c r="A348" s="11">
        <v>347</v>
      </c>
      <c r="B348" s="30"/>
      <c r="C348" s="11" t="str">
        <f>IF(ISBLANK('SAT Reading'!B348),"", IF('SAT Reading'!B348&lt;'SAT EBRW to ACT E+R'!$A$2, 'SAT EBRW to ACT E+R'!$B$2, IF('SAT Reading'!B348&gt;'SAT EBRW to ACT E+R'!A$62, 'SAT EBRW to ACT E+R'!B$62, VLOOKUP(B348,'SAT EBRW to ACT E+R'!A:B,2,FALSE))))</f>
        <v/>
      </c>
      <c r="D348" s="11" t="str">
        <f>IF('SAT Reading'!B348="","", 0.5*C348)</f>
        <v/>
      </c>
      <c r="E348" s="11" t="str">
        <f>IF('SAT Reading'!B348="","",interceptACTRtoPCR5712_5713+slopeACTRtoPCR5712_5713*D348)</f>
        <v/>
      </c>
      <c r="F348" s="11" t="str">
        <f>IF('SAT Reading'!B348="","", IF(E348&lt;100, 100, IF(E348&gt;200, 200, E348)))</f>
        <v/>
      </c>
      <c r="G348" s="11" t="str">
        <f t="shared" si="5"/>
        <v/>
      </c>
      <c r="H348" s="11" t="str">
        <f>IF('SAT Reading'!B348="","", IF(G348&lt;100, 100, IF(G348&gt;300, 300, G348)))</f>
        <v/>
      </c>
      <c r="I348" s="11" t="str">
        <f>IF('SAT Reading'!B348="","",'SAT EBRW to CBEST R'!$A$2+'SAT EBRW to CBEST R'!$B$2*B348)</f>
        <v/>
      </c>
      <c r="J348" s="11" t="str">
        <f>IF('SAT Reading'!B348="","", IF(I348&lt;20, 20, IF(I348&gt;80, 80, I348)))</f>
        <v/>
      </c>
    </row>
    <row r="349" spans="1:10" x14ac:dyDescent="0.25">
      <c r="A349" s="11">
        <v>348</v>
      </c>
      <c r="B349" s="30"/>
      <c r="C349" s="11" t="str">
        <f>IF(ISBLANK('SAT Reading'!B349),"", IF('SAT Reading'!B349&lt;'SAT EBRW to ACT E+R'!$A$2, 'SAT EBRW to ACT E+R'!$B$2, IF('SAT Reading'!B349&gt;'SAT EBRW to ACT E+R'!A$62, 'SAT EBRW to ACT E+R'!B$62, VLOOKUP(B349,'SAT EBRW to ACT E+R'!A:B,2,FALSE))))</f>
        <v/>
      </c>
      <c r="D349" s="11" t="str">
        <f>IF('SAT Reading'!B349="","", 0.5*C349)</f>
        <v/>
      </c>
      <c r="E349" s="11" t="str">
        <f>IF('SAT Reading'!B349="","",interceptACTRtoPCR5712_5713+slopeACTRtoPCR5712_5713*D349)</f>
        <v/>
      </c>
      <c r="F349" s="11" t="str">
        <f>IF('SAT Reading'!B349="","", IF(E349&lt;100, 100, IF(E349&gt;200, 200, E349)))</f>
        <v/>
      </c>
      <c r="G349" s="11" t="str">
        <f t="shared" si="5"/>
        <v/>
      </c>
      <c r="H349" s="11" t="str">
        <f>IF('SAT Reading'!B349="","", IF(G349&lt;100, 100, IF(G349&gt;300, 300, G349)))</f>
        <v/>
      </c>
      <c r="I349" s="11" t="str">
        <f>IF('SAT Reading'!B349="","",'SAT EBRW to CBEST R'!$A$2+'SAT EBRW to CBEST R'!$B$2*B349)</f>
        <v/>
      </c>
      <c r="J349" s="11" t="str">
        <f>IF('SAT Reading'!B349="","", IF(I349&lt;20, 20, IF(I349&gt;80, 80, I349)))</f>
        <v/>
      </c>
    </row>
    <row r="350" spans="1:10" x14ac:dyDescent="0.25">
      <c r="A350" s="11">
        <v>349</v>
      </c>
      <c r="B350" s="30"/>
      <c r="C350" s="11" t="str">
        <f>IF(ISBLANK('SAT Reading'!B350),"", IF('SAT Reading'!B350&lt;'SAT EBRW to ACT E+R'!$A$2, 'SAT EBRW to ACT E+R'!$B$2, IF('SAT Reading'!B350&gt;'SAT EBRW to ACT E+R'!A$62, 'SAT EBRW to ACT E+R'!B$62, VLOOKUP(B350,'SAT EBRW to ACT E+R'!A:B,2,FALSE))))</f>
        <v/>
      </c>
      <c r="D350" s="11" t="str">
        <f>IF('SAT Reading'!B350="","", 0.5*C350)</f>
        <v/>
      </c>
      <c r="E350" s="11" t="str">
        <f>IF('SAT Reading'!B350="","",interceptACTRtoPCR5712_5713+slopeACTRtoPCR5712_5713*D350)</f>
        <v/>
      </c>
      <c r="F350" s="11" t="str">
        <f>IF('SAT Reading'!B350="","", IF(E350&lt;100, 100, IF(E350&gt;200, 200, E350)))</f>
        <v/>
      </c>
      <c r="G350" s="11" t="str">
        <f t="shared" si="5"/>
        <v/>
      </c>
      <c r="H350" s="11" t="str">
        <f>IF('SAT Reading'!B350="","", IF(G350&lt;100, 100, IF(G350&gt;300, 300, G350)))</f>
        <v/>
      </c>
      <c r="I350" s="11" t="str">
        <f>IF('SAT Reading'!B350="","",'SAT EBRW to CBEST R'!$A$2+'SAT EBRW to CBEST R'!$B$2*B350)</f>
        <v/>
      </c>
      <c r="J350" s="11" t="str">
        <f>IF('SAT Reading'!B350="","", IF(I350&lt;20, 20, IF(I350&gt;80, 80, I350)))</f>
        <v/>
      </c>
    </row>
    <row r="351" spans="1:10" x14ac:dyDescent="0.25">
      <c r="A351" s="11">
        <v>350</v>
      </c>
      <c r="B351" s="30"/>
      <c r="C351" s="11" t="str">
        <f>IF(ISBLANK('SAT Reading'!B351),"", IF('SAT Reading'!B351&lt;'SAT EBRW to ACT E+R'!$A$2, 'SAT EBRW to ACT E+R'!$B$2, IF('SAT Reading'!B351&gt;'SAT EBRW to ACT E+R'!A$62, 'SAT EBRW to ACT E+R'!B$62, VLOOKUP(B351,'SAT EBRW to ACT E+R'!A:B,2,FALSE))))</f>
        <v/>
      </c>
      <c r="D351" s="11" t="str">
        <f>IF('SAT Reading'!B351="","", 0.5*C351)</f>
        <v/>
      </c>
      <c r="E351" s="11" t="str">
        <f>IF('SAT Reading'!B351="","",interceptACTRtoPCR5712_5713+slopeACTRtoPCR5712_5713*D351)</f>
        <v/>
      </c>
      <c r="F351" s="11" t="str">
        <f>IF('SAT Reading'!B351="","", IF(E351&lt;100, 100, IF(E351&gt;200, 200, E351)))</f>
        <v/>
      </c>
      <c r="G351" s="11" t="str">
        <f t="shared" si="5"/>
        <v/>
      </c>
      <c r="H351" s="11" t="str">
        <f>IF('SAT Reading'!B351="","", IF(G351&lt;100, 100, IF(G351&gt;300, 300, G351)))</f>
        <v/>
      </c>
      <c r="I351" s="11" t="str">
        <f>IF('SAT Reading'!B351="","",'SAT EBRW to CBEST R'!$A$2+'SAT EBRW to CBEST R'!$B$2*B351)</f>
        <v/>
      </c>
      <c r="J351" s="11" t="str">
        <f>IF('SAT Reading'!B351="","", IF(I351&lt;20, 20, IF(I351&gt;80, 80, I351)))</f>
        <v/>
      </c>
    </row>
    <row r="352" spans="1:10" x14ac:dyDescent="0.25">
      <c r="A352" s="11">
        <v>351</v>
      </c>
      <c r="B352" s="30"/>
      <c r="C352" s="11" t="str">
        <f>IF(ISBLANK('SAT Reading'!B352),"", IF('SAT Reading'!B352&lt;'SAT EBRW to ACT E+R'!$A$2, 'SAT EBRW to ACT E+R'!$B$2, IF('SAT Reading'!B352&gt;'SAT EBRW to ACT E+R'!A$62, 'SAT EBRW to ACT E+R'!B$62, VLOOKUP(B352,'SAT EBRW to ACT E+R'!A:B,2,FALSE))))</f>
        <v/>
      </c>
      <c r="D352" s="11" t="str">
        <f>IF('SAT Reading'!B352="","", 0.5*C352)</f>
        <v/>
      </c>
      <c r="E352" s="11" t="str">
        <f>IF('SAT Reading'!B352="","",interceptACTRtoPCR5712_5713+slopeACTRtoPCR5712_5713*D352)</f>
        <v/>
      </c>
      <c r="F352" s="11" t="str">
        <f>IF('SAT Reading'!B352="","", IF(E352&lt;100, 100, IF(E352&gt;200, 200, E352)))</f>
        <v/>
      </c>
      <c r="G352" s="11" t="str">
        <f t="shared" si="5"/>
        <v/>
      </c>
      <c r="H352" s="11" t="str">
        <f>IF('SAT Reading'!B352="","", IF(G352&lt;100, 100, IF(G352&gt;300, 300, G352)))</f>
        <v/>
      </c>
      <c r="I352" s="11" t="str">
        <f>IF('SAT Reading'!B352="","",'SAT EBRW to CBEST R'!$A$2+'SAT EBRW to CBEST R'!$B$2*B352)</f>
        <v/>
      </c>
      <c r="J352" s="11" t="str">
        <f>IF('SAT Reading'!B352="","", IF(I352&lt;20, 20, IF(I352&gt;80, 80, I352)))</f>
        <v/>
      </c>
    </row>
    <row r="353" spans="1:10" x14ac:dyDescent="0.25">
      <c r="A353" s="11">
        <v>352</v>
      </c>
      <c r="B353" s="30"/>
      <c r="C353" s="11" t="str">
        <f>IF(ISBLANK('SAT Reading'!B353),"", IF('SAT Reading'!B353&lt;'SAT EBRW to ACT E+R'!$A$2, 'SAT EBRW to ACT E+R'!$B$2, IF('SAT Reading'!B353&gt;'SAT EBRW to ACT E+R'!A$62, 'SAT EBRW to ACT E+R'!B$62, VLOOKUP(B353,'SAT EBRW to ACT E+R'!A:B,2,FALSE))))</f>
        <v/>
      </c>
      <c r="D353" s="11" t="str">
        <f>IF('SAT Reading'!B353="","", 0.5*C353)</f>
        <v/>
      </c>
      <c r="E353" s="11" t="str">
        <f>IF('SAT Reading'!B353="","",interceptACTRtoPCR5712_5713+slopeACTRtoPCR5712_5713*D353)</f>
        <v/>
      </c>
      <c r="F353" s="11" t="str">
        <f>IF('SAT Reading'!B353="","", IF(E353&lt;100, 100, IF(E353&gt;200, 200, E353)))</f>
        <v/>
      </c>
      <c r="G353" s="11" t="str">
        <f t="shared" si="5"/>
        <v/>
      </c>
      <c r="H353" s="11" t="str">
        <f>IF('SAT Reading'!B353="","", IF(G353&lt;100, 100, IF(G353&gt;300, 300, G353)))</f>
        <v/>
      </c>
      <c r="I353" s="11" t="str">
        <f>IF('SAT Reading'!B353="","",'SAT EBRW to CBEST R'!$A$2+'SAT EBRW to CBEST R'!$B$2*B353)</f>
        <v/>
      </c>
      <c r="J353" s="11" t="str">
        <f>IF('SAT Reading'!B353="","", IF(I353&lt;20, 20, IF(I353&gt;80, 80, I353)))</f>
        <v/>
      </c>
    </row>
    <row r="354" spans="1:10" x14ac:dyDescent="0.25">
      <c r="A354" s="11">
        <v>353</v>
      </c>
      <c r="B354" s="30"/>
      <c r="C354" s="11" t="str">
        <f>IF(ISBLANK('SAT Reading'!B354),"", IF('SAT Reading'!B354&lt;'SAT EBRW to ACT E+R'!$A$2, 'SAT EBRW to ACT E+R'!$B$2, IF('SAT Reading'!B354&gt;'SAT EBRW to ACT E+R'!A$62, 'SAT EBRW to ACT E+R'!B$62, VLOOKUP(B354,'SAT EBRW to ACT E+R'!A:B,2,FALSE))))</f>
        <v/>
      </c>
      <c r="D354" s="11" t="str">
        <f>IF('SAT Reading'!B354="","", 0.5*C354)</f>
        <v/>
      </c>
      <c r="E354" s="11" t="str">
        <f>IF('SAT Reading'!B354="","",interceptACTRtoPCR5712_5713+slopeACTRtoPCR5712_5713*D354)</f>
        <v/>
      </c>
      <c r="F354" s="11" t="str">
        <f>IF('SAT Reading'!B354="","", IF(E354&lt;100, 100, IF(E354&gt;200, 200, E354)))</f>
        <v/>
      </c>
      <c r="G354" s="11" t="str">
        <f t="shared" si="5"/>
        <v/>
      </c>
      <c r="H354" s="11" t="str">
        <f>IF('SAT Reading'!B354="","", IF(G354&lt;100, 100, IF(G354&gt;300, 300, G354)))</f>
        <v/>
      </c>
      <c r="I354" s="11" t="str">
        <f>IF('SAT Reading'!B354="","",'SAT EBRW to CBEST R'!$A$2+'SAT EBRW to CBEST R'!$B$2*B354)</f>
        <v/>
      </c>
      <c r="J354" s="11" t="str">
        <f>IF('SAT Reading'!B354="","", IF(I354&lt;20, 20, IF(I354&gt;80, 80, I354)))</f>
        <v/>
      </c>
    </row>
    <row r="355" spans="1:10" x14ac:dyDescent="0.25">
      <c r="A355" s="11">
        <v>354</v>
      </c>
      <c r="B355" s="30"/>
      <c r="C355" s="11" t="str">
        <f>IF(ISBLANK('SAT Reading'!B355),"", IF('SAT Reading'!B355&lt;'SAT EBRW to ACT E+R'!$A$2, 'SAT EBRW to ACT E+R'!$B$2, IF('SAT Reading'!B355&gt;'SAT EBRW to ACT E+R'!A$62, 'SAT EBRW to ACT E+R'!B$62, VLOOKUP(B355,'SAT EBRW to ACT E+R'!A:B,2,FALSE))))</f>
        <v/>
      </c>
      <c r="D355" s="11" t="str">
        <f>IF('SAT Reading'!B355="","", 0.5*C355)</f>
        <v/>
      </c>
      <c r="E355" s="11" t="str">
        <f>IF('SAT Reading'!B355="","",interceptACTRtoPCR5712_5713+slopeACTRtoPCR5712_5713*D355)</f>
        <v/>
      </c>
      <c r="F355" s="11" t="str">
        <f>IF('SAT Reading'!B355="","", IF(E355&lt;100, 100, IF(E355&gt;200, 200, E355)))</f>
        <v/>
      </c>
      <c r="G355" s="11" t="str">
        <f t="shared" si="5"/>
        <v/>
      </c>
      <c r="H355" s="11" t="str">
        <f>IF('SAT Reading'!B355="","", IF(G355&lt;100, 100, IF(G355&gt;300, 300, G355)))</f>
        <v/>
      </c>
      <c r="I355" s="11" t="str">
        <f>IF('SAT Reading'!B355="","",'SAT EBRW to CBEST R'!$A$2+'SAT EBRW to CBEST R'!$B$2*B355)</f>
        <v/>
      </c>
      <c r="J355" s="11" t="str">
        <f>IF('SAT Reading'!B355="","", IF(I355&lt;20, 20, IF(I355&gt;80, 80, I355)))</f>
        <v/>
      </c>
    </row>
    <row r="356" spans="1:10" x14ac:dyDescent="0.25">
      <c r="A356" s="11">
        <v>355</v>
      </c>
      <c r="B356" s="30"/>
      <c r="C356" s="11" t="str">
        <f>IF(ISBLANK('SAT Reading'!B356),"", IF('SAT Reading'!B356&lt;'SAT EBRW to ACT E+R'!$A$2, 'SAT EBRW to ACT E+R'!$B$2, IF('SAT Reading'!B356&gt;'SAT EBRW to ACT E+R'!A$62, 'SAT EBRW to ACT E+R'!B$62, VLOOKUP(B356,'SAT EBRW to ACT E+R'!A:B,2,FALSE))))</f>
        <v/>
      </c>
      <c r="D356" s="11" t="str">
        <f>IF('SAT Reading'!B356="","", 0.5*C356)</f>
        <v/>
      </c>
      <c r="E356" s="11" t="str">
        <f>IF('SAT Reading'!B356="","",interceptACTRtoPCR5712_5713+slopeACTRtoPCR5712_5713*D356)</f>
        <v/>
      </c>
      <c r="F356" s="11" t="str">
        <f>IF('SAT Reading'!B356="","", IF(E356&lt;100, 100, IF(E356&gt;200, 200, E356)))</f>
        <v/>
      </c>
      <c r="G356" s="11" t="str">
        <f t="shared" si="5"/>
        <v/>
      </c>
      <c r="H356" s="11" t="str">
        <f>IF('SAT Reading'!B356="","", IF(G356&lt;100, 100, IF(G356&gt;300, 300, G356)))</f>
        <v/>
      </c>
      <c r="I356" s="11" t="str">
        <f>IF('SAT Reading'!B356="","",'SAT EBRW to CBEST R'!$A$2+'SAT EBRW to CBEST R'!$B$2*B356)</f>
        <v/>
      </c>
      <c r="J356" s="11" t="str">
        <f>IF('SAT Reading'!B356="","", IF(I356&lt;20, 20, IF(I356&gt;80, 80, I356)))</f>
        <v/>
      </c>
    </row>
    <row r="357" spans="1:10" x14ac:dyDescent="0.25">
      <c r="A357" s="11">
        <v>356</v>
      </c>
      <c r="B357" s="30"/>
      <c r="C357" s="11" t="str">
        <f>IF(ISBLANK('SAT Reading'!B357),"", IF('SAT Reading'!B357&lt;'SAT EBRW to ACT E+R'!$A$2, 'SAT EBRW to ACT E+R'!$B$2, IF('SAT Reading'!B357&gt;'SAT EBRW to ACT E+R'!A$62, 'SAT EBRW to ACT E+R'!B$62, VLOOKUP(B357,'SAT EBRW to ACT E+R'!A:B,2,FALSE))))</f>
        <v/>
      </c>
      <c r="D357" s="11" t="str">
        <f>IF('SAT Reading'!B357="","", 0.5*C357)</f>
        <v/>
      </c>
      <c r="E357" s="11" t="str">
        <f>IF('SAT Reading'!B357="","",interceptACTRtoPCR5712_5713+slopeACTRtoPCR5712_5713*D357)</f>
        <v/>
      </c>
      <c r="F357" s="11" t="str">
        <f>IF('SAT Reading'!B357="","", IF(E357&lt;100, 100, IF(E357&gt;200, 200, E357)))</f>
        <v/>
      </c>
      <c r="G357" s="11" t="str">
        <f t="shared" si="5"/>
        <v/>
      </c>
      <c r="H357" s="11" t="str">
        <f>IF('SAT Reading'!B357="","", IF(G357&lt;100, 100, IF(G357&gt;300, 300, G357)))</f>
        <v/>
      </c>
      <c r="I357" s="11" t="str">
        <f>IF('SAT Reading'!B357="","",'SAT EBRW to CBEST R'!$A$2+'SAT EBRW to CBEST R'!$B$2*B357)</f>
        <v/>
      </c>
      <c r="J357" s="11" t="str">
        <f>IF('SAT Reading'!B357="","", IF(I357&lt;20, 20, IF(I357&gt;80, 80, I357)))</f>
        <v/>
      </c>
    </row>
    <row r="358" spans="1:10" x14ac:dyDescent="0.25">
      <c r="A358" s="11">
        <v>357</v>
      </c>
      <c r="B358" s="30"/>
      <c r="C358" s="11" t="str">
        <f>IF(ISBLANK('SAT Reading'!B358),"", IF('SAT Reading'!B358&lt;'SAT EBRW to ACT E+R'!$A$2, 'SAT EBRW to ACT E+R'!$B$2, IF('SAT Reading'!B358&gt;'SAT EBRW to ACT E+R'!A$62, 'SAT EBRW to ACT E+R'!B$62, VLOOKUP(B358,'SAT EBRW to ACT E+R'!A:B,2,FALSE))))</f>
        <v/>
      </c>
      <c r="D358" s="11" t="str">
        <f>IF('SAT Reading'!B358="","", 0.5*C358)</f>
        <v/>
      </c>
      <c r="E358" s="11" t="str">
        <f>IF('SAT Reading'!B358="","",interceptACTRtoPCR5712_5713+slopeACTRtoPCR5712_5713*D358)</f>
        <v/>
      </c>
      <c r="F358" s="11" t="str">
        <f>IF('SAT Reading'!B358="","", IF(E358&lt;100, 100, IF(E358&gt;200, 200, E358)))</f>
        <v/>
      </c>
      <c r="G358" s="11" t="str">
        <f t="shared" si="5"/>
        <v/>
      </c>
      <c r="H358" s="11" t="str">
        <f>IF('SAT Reading'!B358="","", IF(G358&lt;100, 100, IF(G358&gt;300, 300, G358)))</f>
        <v/>
      </c>
      <c r="I358" s="11" t="str">
        <f>IF('SAT Reading'!B358="","",'SAT EBRW to CBEST R'!$A$2+'SAT EBRW to CBEST R'!$B$2*B358)</f>
        <v/>
      </c>
      <c r="J358" s="11" t="str">
        <f>IF('SAT Reading'!B358="","", IF(I358&lt;20, 20, IF(I358&gt;80, 80, I358)))</f>
        <v/>
      </c>
    </row>
    <row r="359" spans="1:10" x14ac:dyDescent="0.25">
      <c r="A359" s="11">
        <v>358</v>
      </c>
      <c r="B359" s="30"/>
      <c r="C359" s="11" t="str">
        <f>IF(ISBLANK('SAT Reading'!B359),"", IF('SAT Reading'!B359&lt;'SAT EBRW to ACT E+R'!$A$2, 'SAT EBRW to ACT E+R'!$B$2, IF('SAT Reading'!B359&gt;'SAT EBRW to ACT E+R'!A$62, 'SAT EBRW to ACT E+R'!B$62, VLOOKUP(B359,'SAT EBRW to ACT E+R'!A:B,2,FALSE))))</f>
        <v/>
      </c>
      <c r="D359" s="11" t="str">
        <f>IF('SAT Reading'!B359="","", 0.5*C359)</f>
        <v/>
      </c>
      <c r="E359" s="11" t="str">
        <f>IF('SAT Reading'!B359="","",interceptACTRtoPCR5712_5713+slopeACTRtoPCR5712_5713*D359)</f>
        <v/>
      </c>
      <c r="F359" s="11" t="str">
        <f>IF('SAT Reading'!B359="","", IF(E359&lt;100, 100, IF(E359&gt;200, 200, E359)))</f>
        <v/>
      </c>
      <c r="G359" s="11" t="str">
        <f t="shared" si="5"/>
        <v/>
      </c>
      <c r="H359" s="11" t="str">
        <f>IF('SAT Reading'!B359="","", IF(G359&lt;100, 100, IF(G359&gt;300, 300, G359)))</f>
        <v/>
      </c>
      <c r="I359" s="11" t="str">
        <f>IF('SAT Reading'!B359="","",'SAT EBRW to CBEST R'!$A$2+'SAT EBRW to CBEST R'!$B$2*B359)</f>
        <v/>
      </c>
      <c r="J359" s="11" t="str">
        <f>IF('SAT Reading'!B359="","", IF(I359&lt;20, 20, IF(I359&gt;80, 80, I359)))</f>
        <v/>
      </c>
    </row>
    <row r="360" spans="1:10" x14ac:dyDescent="0.25">
      <c r="A360" s="11">
        <v>359</v>
      </c>
      <c r="B360" s="30"/>
      <c r="C360" s="11" t="str">
        <f>IF(ISBLANK('SAT Reading'!B360),"", IF('SAT Reading'!B360&lt;'SAT EBRW to ACT E+R'!$A$2, 'SAT EBRW to ACT E+R'!$B$2, IF('SAT Reading'!B360&gt;'SAT EBRW to ACT E+R'!A$62, 'SAT EBRW to ACT E+R'!B$62, VLOOKUP(B360,'SAT EBRW to ACT E+R'!A:B,2,FALSE))))</f>
        <v/>
      </c>
      <c r="D360" s="11" t="str">
        <f>IF('SAT Reading'!B360="","", 0.5*C360)</f>
        <v/>
      </c>
      <c r="E360" s="11" t="str">
        <f>IF('SAT Reading'!B360="","",interceptACTRtoPCR5712_5713+slopeACTRtoPCR5712_5713*D360)</f>
        <v/>
      </c>
      <c r="F360" s="11" t="str">
        <f>IF('SAT Reading'!B360="","", IF(E360&lt;100, 100, IF(E360&gt;200, 200, E360)))</f>
        <v/>
      </c>
      <c r="G360" s="11" t="str">
        <f t="shared" si="5"/>
        <v/>
      </c>
      <c r="H360" s="11" t="str">
        <f>IF('SAT Reading'!B360="","", IF(G360&lt;100, 100, IF(G360&gt;300, 300, G360)))</f>
        <v/>
      </c>
      <c r="I360" s="11" t="str">
        <f>IF('SAT Reading'!B360="","",'SAT EBRW to CBEST R'!$A$2+'SAT EBRW to CBEST R'!$B$2*B360)</f>
        <v/>
      </c>
      <c r="J360" s="11" t="str">
        <f>IF('SAT Reading'!B360="","", IF(I360&lt;20, 20, IF(I360&gt;80, 80, I360)))</f>
        <v/>
      </c>
    </row>
    <row r="361" spans="1:10" x14ac:dyDescent="0.25">
      <c r="A361" s="11">
        <v>360</v>
      </c>
      <c r="B361" s="30"/>
      <c r="C361" s="11" t="str">
        <f>IF(ISBLANK('SAT Reading'!B361),"", IF('SAT Reading'!B361&lt;'SAT EBRW to ACT E+R'!$A$2, 'SAT EBRW to ACT E+R'!$B$2, IF('SAT Reading'!B361&gt;'SAT EBRW to ACT E+R'!A$62, 'SAT EBRW to ACT E+R'!B$62, VLOOKUP(B361,'SAT EBRW to ACT E+R'!A:B,2,FALSE))))</f>
        <v/>
      </c>
      <c r="D361" s="11" t="str">
        <f>IF('SAT Reading'!B361="","", 0.5*C361)</f>
        <v/>
      </c>
      <c r="E361" s="11" t="str">
        <f>IF('SAT Reading'!B361="","",interceptACTRtoPCR5712_5713+slopeACTRtoPCR5712_5713*D361)</f>
        <v/>
      </c>
      <c r="F361" s="11" t="str">
        <f>IF('SAT Reading'!B361="","", IF(E361&lt;100, 100, IF(E361&gt;200, 200, E361)))</f>
        <v/>
      </c>
      <c r="G361" s="11" t="str">
        <f t="shared" si="5"/>
        <v/>
      </c>
      <c r="H361" s="11" t="str">
        <f>IF('SAT Reading'!B361="","", IF(G361&lt;100, 100, IF(G361&gt;300, 300, G361)))</f>
        <v/>
      </c>
      <c r="I361" s="11" t="str">
        <f>IF('SAT Reading'!B361="","",'SAT EBRW to CBEST R'!$A$2+'SAT EBRW to CBEST R'!$B$2*B361)</f>
        <v/>
      </c>
      <c r="J361" s="11" t="str">
        <f>IF('SAT Reading'!B361="","", IF(I361&lt;20, 20, IF(I361&gt;80, 80, I361)))</f>
        <v/>
      </c>
    </row>
    <row r="362" spans="1:10" x14ac:dyDescent="0.25">
      <c r="A362" s="11">
        <v>361</v>
      </c>
      <c r="B362" s="30"/>
      <c r="C362" s="11" t="str">
        <f>IF(ISBLANK('SAT Reading'!B362),"", IF('SAT Reading'!B362&lt;'SAT EBRW to ACT E+R'!$A$2, 'SAT EBRW to ACT E+R'!$B$2, IF('SAT Reading'!B362&gt;'SAT EBRW to ACT E+R'!A$62, 'SAT EBRW to ACT E+R'!B$62, VLOOKUP(B362,'SAT EBRW to ACT E+R'!A:B,2,FALSE))))</f>
        <v/>
      </c>
      <c r="D362" s="11" t="str">
        <f>IF('SAT Reading'!B362="","", 0.5*C362)</f>
        <v/>
      </c>
      <c r="E362" s="11" t="str">
        <f>IF('SAT Reading'!B362="","",interceptACTRtoPCR5712_5713+slopeACTRtoPCR5712_5713*D362)</f>
        <v/>
      </c>
      <c r="F362" s="11" t="str">
        <f>IF('SAT Reading'!B362="","", IF(E362&lt;100, 100, IF(E362&gt;200, 200, E362)))</f>
        <v/>
      </c>
      <c r="G362" s="11" t="str">
        <f t="shared" si="5"/>
        <v/>
      </c>
      <c r="H362" s="11" t="str">
        <f>IF('SAT Reading'!B362="","", IF(G362&lt;100, 100, IF(G362&gt;300, 300, G362)))</f>
        <v/>
      </c>
      <c r="I362" s="11" t="str">
        <f>IF('SAT Reading'!B362="","",'SAT EBRW to CBEST R'!$A$2+'SAT EBRW to CBEST R'!$B$2*B362)</f>
        <v/>
      </c>
      <c r="J362" s="11" t="str">
        <f>IF('SAT Reading'!B362="","", IF(I362&lt;20, 20, IF(I362&gt;80, 80, I362)))</f>
        <v/>
      </c>
    </row>
    <row r="363" spans="1:10" x14ac:dyDescent="0.25">
      <c r="A363" s="11">
        <v>362</v>
      </c>
      <c r="B363" s="30"/>
      <c r="C363" s="11" t="str">
        <f>IF(ISBLANK('SAT Reading'!B363),"", IF('SAT Reading'!B363&lt;'SAT EBRW to ACT E+R'!$A$2, 'SAT EBRW to ACT E+R'!$B$2, IF('SAT Reading'!B363&gt;'SAT EBRW to ACT E+R'!A$62, 'SAT EBRW to ACT E+R'!B$62, VLOOKUP(B363,'SAT EBRW to ACT E+R'!A:B,2,FALSE))))</f>
        <v/>
      </c>
      <c r="D363" s="11" t="str">
        <f>IF('SAT Reading'!B363="","", 0.5*C363)</f>
        <v/>
      </c>
      <c r="E363" s="11" t="str">
        <f>IF('SAT Reading'!B363="","",interceptACTRtoPCR5712_5713+slopeACTRtoPCR5712_5713*D363)</f>
        <v/>
      </c>
      <c r="F363" s="11" t="str">
        <f>IF('SAT Reading'!B363="","", IF(E363&lt;100, 100, IF(E363&gt;200, 200, E363)))</f>
        <v/>
      </c>
      <c r="G363" s="11" t="str">
        <f t="shared" si="5"/>
        <v/>
      </c>
      <c r="H363" s="11" t="str">
        <f>IF('SAT Reading'!B363="","", IF(G363&lt;100, 100, IF(G363&gt;300, 300, G363)))</f>
        <v/>
      </c>
      <c r="I363" s="11" t="str">
        <f>IF('SAT Reading'!B363="","",'SAT EBRW to CBEST R'!$A$2+'SAT EBRW to CBEST R'!$B$2*B363)</f>
        <v/>
      </c>
      <c r="J363" s="11" t="str">
        <f>IF('SAT Reading'!B363="","", IF(I363&lt;20, 20, IF(I363&gt;80, 80, I363)))</f>
        <v/>
      </c>
    </row>
    <row r="364" spans="1:10" x14ac:dyDescent="0.25">
      <c r="A364" s="11">
        <v>363</v>
      </c>
      <c r="B364" s="30"/>
      <c r="C364" s="11" t="str">
        <f>IF(ISBLANK('SAT Reading'!B364),"", IF('SAT Reading'!B364&lt;'SAT EBRW to ACT E+R'!$A$2, 'SAT EBRW to ACT E+R'!$B$2, IF('SAT Reading'!B364&gt;'SAT EBRW to ACT E+R'!A$62, 'SAT EBRW to ACT E+R'!B$62, VLOOKUP(B364,'SAT EBRW to ACT E+R'!A:B,2,FALSE))))</f>
        <v/>
      </c>
      <c r="D364" s="11" t="str">
        <f>IF('SAT Reading'!B364="","", 0.5*C364)</f>
        <v/>
      </c>
      <c r="E364" s="11" t="str">
        <f>IF('SAT Reading'!B364="","",interceptACTRtoPCR5712_5713+slopeACTRtoPCR5712_5713*D364)</f>
        <v/>
      </c>
      <c r="F364" s="11" t="str">
        <f>IF('SAT Reading'!B364="","", IF(E364&lt;100, 100, IF(E364&gt;200, 200, E364)))</f>
        <v/>
      </c>
      <c r="G364" s="11" t="str">
        <f t="shared" si="5"/>
        <v/>
      </c>
      <c r="H364" s="11" t="str">
        <f>IF('SAT Reading'!B364="","", IF(G364&lt;100, 100, IF(G364&gt;300, 300, G364)))</f>
        <v/>
      </c>
      <c r="I364" s="11" t="str">
        <f>IF('SAT Reading'!B364="","",'SAT EBRW to CBEST R'!$A$2+'SAT EBRW to CBEST R'!$B$2*B364)</f>
        <v/>
      </c>
      <c r="J364" s="11" t="str">
        <f>IF('SAT Reading'!B364="","", IF(I364&lt;20, 20, IF(I364&gt;80, 80, I364)))</f>
        <v/>
      </c>
    </row>
    <row r="365" spans="1:10" x14ac:dyDescent="0.25">
      <c r="A365" s="11">
        <v>364</v>
      </c>
      <c r="B365" s="30"/>
      <c r="C365" s="11" t="str">
        <f>IF(ISBLANK('SAT Reading'!B365),"", IF('SAT Reading'!B365&lt;'SAT EBRW to ACT E+R'!$A$2, 'SAT EBRW to ACT E+R'!$B$2, IF('SAT Reading'!B365&gt;'SAT EBRW to ACT E+R'!A$62, 'SAT EBRW to ACT E+R'!B$62, VLOOKUP(B365,'SAT EBRW to ACT E+R'!A:B,2,FALSE))))</f>
        <v/>
      </c>
      <c r="D365" s="11" t="str">
        <f>IF('SAT Reading'!B365="","", 0.5*C365)</f>
        <v/>
      </c>
      <c r="E365" s="11" t="str">
        <f>IF('SAT Reading'!B365="","",interceptACTRtoPCR5712_5713+slopeACTRtoPCR5712_5713*D365)</f>
        <v/>
      </c>
      <c r="F365" s="11" t="str">
        <f>IF('SAT Reading'!B365="","", IF(E365&lt;100, 100, IF(E365&gt;200, 200, E365)))</f>
        <v/>
      </c>
      <c r="G365" s="11" t="str">
        <f t="shared" si="5"/>
        <v/>
      </c>
      <c r="H365" s="11" t="str">
        <f>IF('SAT Reading'!B365="","", IF(G365&lt;100, 100, IF(G365&gt;300, 300, G365)))</f>
        <v/>
      </c>
      <c r="I365" s="11" t="str">
        <f>IF('SAT Reading'!B365="","",'SAT EBRW to CBEST R'!$A$2+'SAT EBRW to CBEST R'!$B$2*B365)</f>
        <v/>
      </c>
      <c r="J365" s="11" t="str">
        <f>IF('SAT Reading'!B365="","", IF(I365&lt;20, 20, IF(I365&gt;80, 80, I365)))</f>
        <v/>
      </c>
    </row>
    <row r="366" spans="1:10" x14ac:dyDescent="0.25">
      <c r="A366" s="11">
        <v>365</v>
      </c>
      <c r="B366" s="30"/>
      <c r="C366" s="11" t="str">
        <f>IF(ISBLANK('SAT Reading'!B366),"", IF('SAT Reading'!B366&lt;'SAT EBRW to ACT E+R'!$A$2, 'SAT EBRW to ACT E+R'!$B$2, IF('SAT Reading'!B366&gt;'SAT EBRW to ACT E+R'!A$62, 'SAT EBRW to ACT E+R'!B$62, VLOOKUP(B366,'SAT EBRW to ACT E+R'!A:B,2,FALSE))))</f>
        <v/>
      </c>
      <c r="D366" s="11" t="str">
        <f>IF('SAT Reading'!B366="","", 0.5*C366)</f>
        <v/>
      </c>
      <c r="E366" s="11" t="str">
        <f>IF('SAT Reading'!B366="","",interceptACTRtoPCR5712_5713+slopeACTRtoPCR5712_5713*D366)</f>
        <v/>
      </c>
      <c r="F366" s="11" t="str">
        <f>IF('SAT Reading'!B366="","", IF(E366&lt;100, 100, IF(E366&gt;200, 200, E366)))</f>
        <v/>
      </c>
      <c r="G366" s="11" t="str">
        <f t="shared" si="5"/>
        <v/>
      </c>
      <c r="H366" s="11" t="str">
        <f>IF('SAT Reading'!B366="","", IF(G366&lt;100, 100, IF(G366&gt;300, 300, G366)))</f>
        <v/>
      </c>
      <c r="I366" s="11" t="str">
        <f>IF('SAT Reading'!B366="","",'SAT EBRW to CBEST R'!$A$2+'SAT EBRW to CBEST R'!$B$2*B366)</f>
        <v/>
      </c>
      <c r="J366" s="11" t="str">
        <f>IF('SAT Reading'!B366="","", IF(I366&lt;20, 20, IF(I366&gt;80, 80, I366)))</f>
        <v/>
      </c>
    </row>
    <row r="367" spans="1:10" x14ac:dyDescent="0.25">
      <c r="A367" s="11">
        <v>366</v>
      </c>
      <c r="B367" s="30"/>
      <c r="C367" s="11" t="str">
        <f>IF(ISBLANK('SAT Reading'!B367),"", IF('SAT Reading'!B367&lt;'SAT EBRW to ACT E+R'!$A$2, 'SAT EBRW to ACT E+R'!$B$2, IF('SAT Reading'!B367&gt;'SAT EBRW to ACT E+R'!A$62, 'SAT EBRW to ACT E+R'!B$62, VLOOKUP(B367,'SAT EBRW to ACT E+R'!A:B,2,FALSE))))</f>
        <v/>
      </c>
      <c r="D367" s="11" t="str">
        <f>IF('SAT Reading'!B367="","", 0.5*C367)</f>
        <v/>
      </c>
      <c r="E367" s="11" t="str">
        <f>IF('SAT Reading'!B367="","",interceptACTRtoPCR5712_5713+slopeACTRtoPCR5712_5713*D367)</f>
        <v/>
      </c>
      <c r="F367" s="11" t="str">
        <f>IF('SAT Reading'!B367="","", IF(E367&lt;100, 100, IF(E367&gt;200, 200, E367)))</f>
        <v/>
      </c>
      <c r="G367" s="11" t="str">
        <f t="shared" si="5"/>
        <v/>
      </c>
      <c r="H367" s="11" t="str">
        <f>IF('SAT Reading'!B367="","", IF(G367&lt;100, 100, IF(G367&gt;300, 300, G367)))</f>
        <v/>
      </c>
      <c r="I367" s="11" t="str">
        <f>IF('SAT Reading'!B367="","",'SAT EBRW to CBEST R'!$A$2+'SAT EBRW to CBEST R'!$B$2*B367)</f>
        <v/>
      </c>
      <c r="J367" s="11" t="str">
        <f>IF('SAT Reading'!B367="","", IF(I367&lt;20, 20, IF(I367&gt;80, 80, I367)))</f>
        <v/>
      </c>
    </row>
    <row r="368" spans="1:10" x14ac:dyDescent="0.25">
      <c r="A368" s="11">
        <v>367</v>
      </c>
      <c r="B368" s="30"/>
      <c r="C368" s="11" t="str">
        <f>IF(ISBLANK('SAT Reading'!B368),"", IF('SAT Reading'!B368&lt;'SAT EBRW to ACT E+R'!$A$2, 'SAT EBRW to ACT E+R'!$B$2, IF('SAT Reading'!B368&gt;'SAT EBRW to ACT E+R'!A$62, 'SAT EBRW to ACT E+R'!B$62, VLOOKUP(B368,'SAT EBRW to ACT E+R'!A:B,2,FALSE))))</f>
        <v/>
      </c>
      <c r="D368" s="11" t="str">
        <f>IF('SAT Reading'!B368="","", 0.5*C368)</f>
        <v/>
      </c>
      <c r="E368" s="11" t="str">
        <f>IF('SAT Reading'!B368="","",interceptACTRtoPCR5712_5713+slopeACTRtoPCR5712_5713*D368)</f>
        <v/>
      </c>
      <c r="F368" s="11" t="str">
        <f>IF('SAT Reading'!B368="","", IF(E368&lt;100, 100, IF(E368&gt;200, 200, E368)))</f>
        <v/>
      </c>
      <c r="G368" s="11" t="str">
        <f t="shared" si="5"/>
        <v/>
      </c>
      <c r="H368" s="11" t="str">
        <f>IF('SAT Reading'!B368="","", IF(G368&lt;100, 100, IF(G368&gt;300, 300, G368)))</f>
        <v/>
      </c>
      <c r="I368" s="11" t="str">
        <f>IF('SAT Reading'!B368="","",'SAT EBRW to CBEST R'!$A$2+'SAT EBRW to CBEST R'!$B$2*B368)</f>
        <v/>
      </c>
      <c r="J368" s="11" t="str">
        <f>IF('SAT Reading'!B368="","", IF(I368&lt;20, 20, IF(I368&gt;80, 80, I368)))</f>
        <v/>
      </c>
    </row>
    <row r="369" spans="1:10" x14ac:dyDescent="0.25">
      <c r="A369" s="11">
        <v>368</v>
      </c>
      <c r="B369" s="30"/>
      <c r="C369" s="11" t="str">
        <f>IF(ISBLANK('SAT Reading'!B369),"", IF('SAT Reading'!B369&lt;'SAT EBRW to ACT E+R'!$A$2, 'SAT EBRW to ACT E+R'!$B$2, IF('SAT Reading'!B369&gt;'SAT EBRW to ACT E+R'!A$62, 'SAT EBRW to ACT E+R'!B$62, VLOOKUP(B369,'SAT EBRW to ACT E+R'!A:B,2,FALSE))))</f>
        <v/>
      </c>
      <c r="D369" s="11" t="str">
        <f>IF('SAT Reading'!B369="","", 0.5*C369)</f>
        <v/>
      </c>
      <c r="E369" s="11" t="str">
        <f>IF('SAT Reading'!B369="","",interceptACTRtoPCR5712_5713+slopeACTRtoPCR5712_5713*D369)</f>
        <v/>
      </c>
      <c r="F369" s="11" t="str">
        <f>IF('SAT Reading'!B369="","", IF(E369&lt;100, 100, IF(E369&gt;200, 200, E369)))</f>
        <v/>
      </c>
      <c r="G369" s="11" t="str">
        <f t="shared" si="5"/>
        <v/>
      </c>
      <c r="H369" s="11" t="str">
        <f>IF('SAT Reading'!B369="","", IF(G369&lt;100, 100, IF(G369&gt;300, 300, G369)))</f>
        <v/>
      </c>
      <c r="I369" s="11" t="str">
        <f>IF('SAT Reading'!B369="","",'SAT EBRW to CBEST R'!$A$2+'SAT EBRW to CBEST R'!$B$2*B369)</f>
        <v/>
      </c>
      <c r="J369" s="11" t="str">
        <f>IF('SAT Reading'!B369="","", IF(I369&lt;20, 20, IF(I369&gt;80, 80, I369)))</f>
        <v/>
      </c>
    </row>
    <row r="370" spans="1:10" x14ac:dyDescent="0.25">
      <c r="A370" s="11">
        <v>369</v>
      </c>
      <c r="B370" s="30"/>
      <c r="C370" s="11" t="str">
        <f>IF(ISBLANK('SAT Reading'!B370),"", IF('SAT Reading'!B370&lt;'SAT EBRW to ACT E+R'!$A$2, 'SAT EBRW to ACT E+R'!$B$2, IF('SAT Reading'!B370&gt;'SAT EBRW to ACT E+R'!A$62, 'SAT EBRW to ACT E+R'!B$62, VLOOKUP(B370,'SAT EBRW to ACT E+R'!A:B,2,FALSE))))</f>
        <v/>
      </c>
      <c r="D370" s="11" t="str">
        <f>IF('SAT Reading'!B370="","", 0.5*C370)</f>
        <v/>
      </c>
      <c r="E370" s="11" t="str">
        <f>IF('SAT Reading'!B370="","",interceptACTRtoPCR5712_5713+slopeACTRtoPCR5712_5713*D370)</f>
        <v/>
      </c>
      <c r="F370" s="11" t="str">
        <f>IF('SAT Reading'!B370="","", IF(E370&lt;100, 100, IF(E370&gt;200, 200, E370)))</f>
        <v/>
      </c>
      <c r="G370" s="11" t="str">
        <f t="shared" si="5"/>
        <v/>
      </c>
      <c r="H370" s="11" t="str">
        <f>IF('SAT Reading'!B370="","", IF(G370&lt;100, 100, IF(G370&gt;300, 300, G370)))</f>
        <v/>
      </c>
      <c r="I370" s="11" t="str">
        <f>IF('SAT Reading'!B370="","",'SAT EBRW to CBEST R'!$A$2+'SAT EBRW to CBEST R'!$B$2*B370)</f>
        <v/>
      </c>
      <c r="J370" s="11" t="str">
        <f>IF('SAT Reading'!B370="","", IF(I370&lt;20, 20, IF(I370&gt;80, 80, I370)))</f>
        <v/>
      </c>
    </row>
    <row r="371" spans="1:10" x14ac:dyDescent="0.25">
      <c r="A371" s="11">
        <v>370</v>
      </c>
      <c r="B371" s="30"/>
      <c r="C371" s="11" t="str">
        <f>IF(ISBLANK('SAT Reading'!B371),"", IF('SAT Reading'!B371&lt;'SAT EBRW to ACT E+R'!$A$2, 'SAT EBRW to ACT E+R'!$B$2, IF('SAT Reading'!B371&gt;'SAT EBRW to ACT E+R'!A$62, 'SAT EBRW to ACT E+R'!B$62, VLOOKUP(B371,'SAT EBRW to ACT E+R'!A:B,2,FALSE))))</f>
        <v/>
      </c>
      <c r="D371" s="11" t="str">
        <f>IF('SAT Reading'!B371="","", 0.5*C371)</f>
        <v/>
      </c>
      <c r="E371" s="11" t="str">
        <f>IF('SAT Reading'!B371="","",interceptACTRtoPCR5712_5713+slopeACTRtoPCR5712_5713*D371)</f>
        <v/>
      </c>
      <c r="F371" s="11" t="str">
        <f>IF('SAT Reading'!B371="","", IF(E371&lt;100, 100, IF(E371&gt;200, 200, E371)))</f>
        <v/>
      </c>
      <c r="G371" s="11" t="str">
        <f t="shared" si="5"/>
        <v/>
      </c>
      <c r="H371" s="11" t="str">
        <f>IF('SAT Reading'!B371="","", IF(G371&lt;100, 100, IF(G371&gt;300, 300, G371)))</f>
        <v/>
      </c>
      <c r="I371" s="11" t="str">
        <f>IF('SAT Reading'!B371="","",'SAT EBRW to CBEST R'!$A$2+'SAT EBRW to CBEST R'!$B$2*B371)</f>
        <v/>
      </c>
      <c r="J371" s="11" t="str">
        <f>IF('SAT Reading'!B371="","", IF(I371&lt;20, 20, IF(I371&gt;80, 80, I371)))</f>
        <v/>
      </c>
    </row>
    <row r="372" spans="1:10" x14ac:dyDescent="0.25">
      <c r="A372" s="11">
        <v>371</v>
      </c>
      <c r="B372" s="30"/>
      <c r="C372" s="11" t="str">
        <f>IF(ISBLANK('SAT Reading'!B372),"", IF('SAT Reading'!B372&lt;'SAT EBRW to ACT E+R'!$A$2, 'SAT EBRW to ACT E+R'!$B$2, IF('SAT Reading'!B372&gt;'SAT EBRW to ACT E+R'!A$62, 'SAT EBRW to ACT E+R'!B$62, VLOOKUP(B372,'SAT EBRW to ACT E+R'!A:B,2,FALSE))))</f>
        <v/>
      </c>
      <c r="D372" s="11" t="str">
        <f>IF('SAT Reading'!B372="","", 0.5*C372)</f>
        <v/>
      </c>
      <c r="E372" s="11" t="str">
        <f>IF('SAT Reading'!B372="","",interceptACTRtoPCR5712_5713+slopeACTRtoPCR5712_5713*D372)</f>
        <v/>
      </c>
      <c r="F372" s="11" t="str">
        <f>IF('SAT Reading'!B372="","", IF(E372&lt;100, 100, IF(E372&gt;200, 200, E372)))</f>
        <v/>
      </c>
      <c r="G372" s="11" t="str">
        <f t="shared" si="5"/>
        <v/>
      </c>
      <c r="H372" s="11" t="str">
        <f>IF('SAT Reading'!B372="","", IF(G372&lt;100, 100, IF(G372&gt;300, 300, G372)))</f>
        <v/>
      </c>
      <c r="I372" s="11" t="str">
        <f>IF('SAT Reading'!B372="","",'SAT EBRW to CBEST R'!$A$2+'SAT EBRW to CBEST R'!$B$2*B372)</f>
        <v/>
      </c>
      <c r="J372" s="11" t="str">
        <f>IF('SAT Reading'!B372="","", IF(I372&lt;20, 20, IF(I372&gt;80, 80, I372)))</f>
        <v/>
      </c>
    </row>
    <row r="373" spans="1:10" x14ac:dyDescent="0.25">
      <c r="A373" s="11">
        <v>372</v>
      </c>
      <c r="B373" s="30"/>
      <c r="C373" s="11" t="str">
        <f>IF(ISBLANK('SAT Reading'!B373),"", IF('SAT Reading'!B373&lt;'SAT EBRW to ACT E+R'!$A$2, 'SAT EBRW to ACT E+R'!$B$2, IF('SAT Reading'!B373&gt;'SAT EBRW to ACT E+R'!A$62, 'SAT EBRW to ACT E+R'!B$62, VLOOKUP(B373,'SAT EBRW to ACT E+R'!A:B,2,FALSE))))</f>
        <v/>
      </c>
      <c r="D373" s="11" t="str">
        <f>IF('SAT Reading'!B373="","", 0.5*C373)</f>
        <v/>
      </c>
      <c r="E373" s="11" t="str">
        <f>IF('SAT Reading'!B373="","",interceptACTRtoPCR5712_5713+slopeACTRtoPCR5712_5713*D373)</f>
        <v/>
      </c>
      <c r="F373" s="11" t="str">
        <f>IF('SAT Reading'!B373="","", IF(E373&lt;100, 100, IF(E373&gt;200, 200, E373)))</f>
        <v/>
      </c>
      <c r="G373" s="11" t="str">
        <f t="shared" si="5"/>
        <v/>
      </c>
      <c r="H373" s="11" t="str">
        <f>IF('SAT Reading'!B373="","", IF(G373&lt;100, 100, IF(G373&gt;300, 300, G373)))</f>
        <v/>
      </c>
      <c r="I373" s="11" t="str">
        <f>IF('SAT Reading'!B373="","",'SAT EBRW to CBEST R'!$A$2+'SAT EBRW to CBEST R'!$B$2*B373)</f>
        <v/>
      </c>
      <c r="J373" s="11" t="str">
        <f>IF('SAT Reading'!B373="","", IF(I373&lt;20, 20, IF(I373&gt;80, 80, I373)))</f>
        <v/>
      </c>
    </row>
    <row r="374" spans="1:10" x14ac:dyDescent="0.25">
      <c r="A374" s="11">
        <v>373</v>
      </c>
      <c r="B374" s="30"/>
      <c r="C374" s="11" t="str">
        <f>IF(ISBLANK('SAT Reading'!B374),"", IF('SAT Reading'!B374&lt;'SAT EBRW to ACT E+R'!$A$2, 'SAT EBRW to ACT E+R'!$B$2, IF('SAT Reading'!B374&gt;'SAT EBRW to ACT E+R'!A$62, 'SAT EBRW to ACT E+R'!B$62, VLOOKUP(B374,'SAT EBRW to ACT E+R'!A:B,2,FALSE))))</f>
        <v/>
      </c>
      <c r="D374" s="11" t="str">
        <f>IF('SAT Reading'!B374="","", 0.5*C374)</f>
        <v/>
      </c>
      <c r="E374" s="11" t="str">
        <f>IF('SAT Reading'!B374="","",interceptACTRtoPCR5712_5713+slopeACTRtoPCR5712_5713*D374)</f>
        <v/>
      </c>
      <c r="F374" s="11" t="str">
        <f>IF('SAT Reading'!B374="","", IF(E374&lt;100, 100, IF(E374&gt;200, 200, E374)))</f>
        <v/>
      </c>
      <c r="G374" s="11" t="str">
        <f t="shared" si="5"/>
        <v/>
      </c>
      <c r="H374" s="11" t="str">
        <f>IF('SAT Reading'!B374="","", IF(G374&lt;100, 100, IF(G374&gt;300, 300, G374)))</f>
        <v/>
      </c>
      <c r="I374" s="11" t="str">
        <f>IF('SAT Reading'!B374="","",'SAT EBRW to CBEST R'!$A$2+'SAT EBRW to CBEST R'!$B$2*B374)</f>
        <v/>
      </c>
      <c r="J374" s="11" t="str">
        <f>IF('SAT Reading'!B374="","", IF(I374&lt;20, 20, IF(I374&gt;80, 80, I374)))</f>
        <v/>
      </c>
    </row>
    <row r="375" spans="1:10" x14ac:dyDescent="0.25">
      <c r="A375" s="11">
        <v>374</v>
      </c>
      <c r="B375" s="30"/>
      <c r="C375" s="11" t="str">
        <f>IF(ISBLANK('SAT Reading'!B375),"", IF('SAT Reading'!B375&lt;'SAT EBRW to ACT E+R'!$A$2, 'SAT EBRW to ACT E+R'!$B$2, IF('SAT Reading'!B375&gt;'SAT EBRW to ACT E+R'!A$62, 'SAT EBRW to ACT E+R'!B$62, VLOOKUP(B375,'SAT EBRW to ACT E+R'!A:B,2,FALSE))))</f>
        <v/>
      </c>
      <c r="D375" s="11" t="str">
        <f>IF('SAT Reading'!B375="","", 0.5*C375)</f>
        <v/>
      </c>
      <c r="E375" s="11" t="str">
        <f>IF('SAT Reading'!B375="","",interceptACTRtoPCR5712_5713+slopeACTRtoPCR5712_5713*D375)</f>
        <v/>
      </c>
      <c r="F375" s="11" t="str">
        <f>IF('SAT Reading'!B375="","", IF(E375&lt;100, 100, IF(E375&gt;200, 200, E375)))</f>
        <v/>
      </c>
      <c r="G375" s="11" t="str">
        <f t="shared" si="5"/>
        <v/>
      </c>
      <c r="H375" s="11" t="str">
        <f>IF('SAT Reading'!B375="","", IF(G375&lt;100, 100, IF(G375&gt;300, 300, G375)))</f>
        <v/>
      </c>
      <c r="I375" s="11" t="str">
        <f>IF('SAT Reading'!B375="","",'SAT EBRW to CBEST R'!$A$2+'SAT EBRW to CBEST R'!$B$2*B375)</f>
        <v/>
      </c>
      <c r="J375" s="11" t="str">
        <f>IF('SAT Reading'!B375="","", IF(I375&lt;20, 20, IF(I375&gt;80, 80, I375)))</f>
        <v/>
      </c>
    </row>
    <row r="376" spans="1:10" x14ac:dyDescent="0.25">
      <c r="A376" s="11">
        <v>375</v>
      </c>
      <c r="B376" s="30"/>
      <c r="C376" s="11" t="str">
        <f>IF(ISBLANK('SAT Reading'!B376),"", IF('SAT Reading'!B376&lt;'SAT EBRW to ACT E+R'!$A$2, 'SAT EBRW to ACT E+R'!$B$2, IF('SAT Reading'!B376&gt;'SAT EBRW to ACT E+R'!A$62, 'SAT EBRW to ACT E+R'!B$62, VLOOKUP(B376,'SAT EBRW to ACT E+R'!A:B,2,FALSE))))</f>
        <v/>
      </c>
      <c r="D376" s="11" t="str">
        <f>IF('SAT Reading'!B376="","", 0.5*C376)</f>
        <v/>
      </c>
      <c r="E376" s="11" t="str">
        <f>IF('SAT Reading'!B376="","",interceptACTRtoPCR5712_5713+slopeACTRtoPCR5712_5713*D376)</f>
        <v/>
      </c>
      <c r="F376" s="11" t="str">
        <f>IF('SAT Reading'!B376="","", IF(E376&lt;100, 100, IF(E376&gt;200, 200, E376)))</f>
        <v/>
      </c>
      <c r="G376" s="11" t="str">
        <f t="shared" si="5"/>
        <v/>
      </c>
      <c r="H376" s="11" t="str">
        <f>IF('SAT Reading'!B376="","", IF(G376&lt;100, 100, IF(G376&gt;300, 300, G376)))</f>
        <v/>
      </c>
      <c r="I376" s="11" t="str">
        <f>IF('SAT Reading'!B376="","",'SAT EBRW to CBEST R'!$A$2+'SAT EBRW to CBEST R'!$B$2*B376)</f>
        <v/>
      </c>
      <c r="J376" s="11" t="str">
        <f>IF('SAT Reading'!B376="","", IF(I376&lt;20, 20, IF(I376&gt;80, 80, I376)))</f>
        <v/>
      </c>
    </row>
    <row r="377" spans="1:10" x14ac:dyDescent="0.25">
      <c r="A377" s="11">
        <v>376</v>
      </c>
      <c r="B377" s="30"/>
      <c r="C377" s="11" t="str">
        <f>IF(ISBLANK('SAT Reading'!B377),"", IF('SAT Reading'!B377&lt;'SAT EBRW to ACT E+R'!$A$2, 'SAT EBRW to ACT E+R'!$B$2, IF('SAT Reading'!B377&gt;'SAT EBRW to ACT E+R'!A$62, 'SAT EBRW to ACT E+R'!B$62, VLOOKUP(B377,'SAT EBRW to ACT E+R'!A:B,2,FALSE))))</f>
        <v/>
      </c>
      <c r="D377" s="11" t="str">
        <f>IF('SAT Reading'!B377="","", 0.5*C377)</f>
        <v/>
      </c>
      <c r="E377" s="11" t="str">
        <f>IF('SAT Reading'!B377="","",interceptACTRtoPCR5712_5713+slopeACTRtoPCR5712_5713*D377)</f>
        <v/>
      </c>
      <c r="F377" s="11" t="str">
        <f>IF('SAT Reading'!B377="","", IF(E377&lt;100, 100, IF(E377&gt;200, 200, E377)))</f>
        <v/>
      </c>
      <c r="G377" s="11" t="str">
        <f t="shared" si="5"/>
        <v/>
      </c>
      <c r="H377" s="11" t="str">
        <f>IF('SAT Reading'!B377="","", IF(G377&lt;100, 100, IF(G377&gt;300, 300, G377)))</f>
        <v/>
      </c>
      <c r="I377" s="11" t="str">
        <f>IF('SAT Reading'!B377="","",'SAT EBRW to CBEST R'!$A$2+'SAT EBRW to CBEST R'!$B$2*B377)</f>
        <v/>
      </c>
      <c r="J377" s="11" t="str">
        <f>IF('SAT Reading'!B377="","", IF(I377&lt;20, 20, IF(I377&gt;80, 80, I377)))</f>
        <v/>
      </c>
    </row>
    <row r="378" spans="1:10" x14ac:dyDescent="0.25">
      <c r="A378" s="11">
        <v>377</v>
      </c>
      <c r="B378" s="30"/>
      <c r="C378" s="11" t="str">
        <f>IF(ISBLANK('SAT Reading'!B378),"", IF('SAT Reading'!B378&lt;'SAT EBRW to ACT E+R'!$A$2, 'SAT EBRW to ACT E+R'!$B$2, IF('SAT Reading'!B378&gt;'SAT EBRW to ACT E+R'!A$62, 'SAT EBRW to ACT E+R'!B$62, VLOOKUP(B378,'SAT EBRW to ACT E+R'!A:B,2,FALSE))))</f>
        <v/>
      </c>
      <c r="D378" s="11" t="str">
        <f>IF('SAT Reading'!B378="","", 0.5*C378)</f>
        <v/>
      </c>
      <c r="E378" s="11" t="str">
        <f>IF('SAT Reading'!B378="","",interceptACTRtoPCR5712_5713+slopeACTRtoPCR5712_5713*D378)</f>
        <v/>
      </c>
      <c r="F378" s="11" t="str">
        <f>IF('SAT Reading'!B378="","", IF(E378&lt;100, 100, IF(E378&gt;200, 200, E378)))</f>
        <v/>
      </c>
      <c r="G378" s="11" t="str">
        <f t="shared" si="5"/>
        <v/>
      </c>
      <c r="H378" s="11" t="str">
        <f>IF('SAT Reading'!B378="","", IF(G378&lt;100, 100, IF(G378&gt;300, 300, G378)))</f>
        <v/>
      </c>
      <c r="I378" s="11" t="str">
        <f>IF('SAT Reading'!B378="","",'SAT EBRW to CBEST R'!$A$2+'SAT EBRW to CBEST R'!$B$2*B378)</f>
        <v/>
      </c>
      <c r="J378" s="11" t="str">
        <f>IF('SAT Reading'!B378="","", IF(I378&lt;20, 20, IF(I378&gt;80, 80, I378)))</f>
        <v/>
      </c>
    </row>
    <row r="379" spans="1:10" x14ac:dyDescent="0.25">
      <c r="A379" s="11">
        <v>378</v>
      </c>
      <c r="B379" s="30"/>
      <c r="C379" s="11" t="str">
        <f>IF(ISBLANK('SAT Reading'!B379),"", IF('SAT Reading'!B379&lt;'SAT EBRW to ACT E+R'!$A$2, 'SAT EBRW to ACT E+R'!$B$2, IF('SAT Reading'!B379&gt;'SAT EBRW to ACT E+R'!A$62, 'SAT EBRW to ACT E+R'!B$62, VLOOKUP(B379,'SAT EBRW to ACT E+R'!A:B,2,FALSE))))</f>
        <v/>
      </c>
      <c r="D379" s="11" t="str">
        <f>IF('SAT Reading'!B379="","", 0.5*C379)</f>
        <v/>
      </c>
      <c r="E379" s="11" t="str">
        <f>IF('SAT Reading'!B379="","",interceptACTRtoPCR5712_5713+slopeACTRtoPCR5712_5713*D379)</f>
        <v/>
      </c>
      <c r="F379" s="11" t="str">
        <f>IF('SAT Reading'!B379="","", IF(E379&lt;100, 100, IF(E379&gt;200, 200, E379)))</f>
        <v/>
      </c>
      <c r="G379" s="11" t="str">
        <f t="shared" si="5"/>
        <v/>
      </c>
      <c r="H379" s="11" t="str">
        <f>IF('SAT Reading'!B379="","", IF(G379&lt;100, 100, IF(G379&gt;300, 300, G379)))</f>
        <v/>
      </c>
      <c r="I379" s="11" t="str">
        <f>IF('SAT Reading'!B379="","",'SAT EBRW to CBEST R'!$A$2+'SAT EBRW to CBEST R'!$B$2*B379)</f>
        <v/>
      </c>
      <c r="J379" s="11" t="str">
        <f>IF('SAT Reading'!B379="","", IF(I379&lt;20, 20, IF(I379&gt;80, 80, I379)))</f>
        <v/>
      </c>
    </row>
    <row r="380" spans="1:10" x14ac:dyDescent="0.25">
      <c r="A380" s="11">
        <v>379</v>
      </c>
      <c r="B380" s="30"/>
      <c r="C380" s="11" t="str">
        <f>IF(ISBLANK('SAT Reading'!B380),"", IF('SAT Reading'!B380&lt;'SAT EBRW to ACT E+R'!$A$2, 'SAT EBRW to ACT E+R'!$B$2, IF('SAT Reading'!B380&gt;'SAT EBRW to ACT E+R'!A$62, 'SAT EBRW to ACT E+R'!B$62, VLOOKUP(B380,'SAT EBRW to ACT E+R'!A:B,2,FALSE))))</f>
        <v/>
      </c>
      <c r="D380" s="11" t="str">
        <f>IF('SAT Reading'!B380="","", 0.5*C380)</f>
        <v/>
      </c>
      <c r="E380" s="11" t="str">
        <f>IF('SAT Reading'!B380="","",interceptACTRtoPCR5712_5713+slopeACTRtoPCR5712_5713*D380)</f>
        <v/>
      </c>
      <c r="F380" s="11" t="str">
        <f>IF('SAT Reading'!B380="","", IF(E380&lt;100, 100, IF(E380&gt;200, 200, E380)))</f>
        <v/>
      </c>
      <c r="G380" s="11" t="str">
        <f t="shared" si="5"/>
        <v/>
      </c>
      <c r="H380" s="11" t="str">
        <f>IF('SAT Reading'!B380="","", IF(G380&lt;100, 100, IF(G380&gt;300, 300, G380)))</f>
        <v/>
      </c>
      <c r="I380" s="11" t="str">
        <f>IF('SAT Reading'!B380="","",'SAT EBRW to CBEST R'!$A$2+'SAT EBRW to CBEST R'!$B$2*B380)</f>
        <v/>
      </c>
      <c r="J380" s="11" t="str">
        <f>IF('SAT Reading'!B380="","", IF(I380&lt;20, 20, IF(I380&gt;80, 80, I380)))</f>
        <v/>
      </c>
    </row>
    <row r="381" spans="1:10" x14ac:dyDescent="0.25">
      <c r="A381" s="11">
        <v>380</v>
      </c>
      <c r="B381" s="30"/>
      <c r="C381" s="11" t="str">
        <f>IF(ISBLANK('SAT Reading'!B381),"", IF('SAT Reading'!B381&lt;'SAT EBRW to ACT E+R'!$A$2, 'SAT EBRW to ACT E+R'!$B$2, IF('SAT Reading'!B381&gt;'SAT EBRW to ACT E+R'!A$62, 'SAT EBRW to ACT E+R'!B$62, VLOOKUP(B381,'SAT EBRW to ACT E+R'!A:B,2,FALSE))))</f>
        <v/>
      </c>
      <c r="D381" s="11" t="str">
        <f>IF('SAT Reading'!B381="","", 0.5*C381)</f>
        <v/>
      </c>
      <c r="E381" s="11" t="str">
        <f>IF('SAT Reading'!B381="","",interceptACTRtoPCR5712_5713+slopeACTRtoPCR5712_5713*D381)</f>
        <v/>
      </c>
      <c r="F381" s="11" t="str">
        <f>IF('SAT Reading'!B381="","", IF(E381&lt;100, 100, IF(E381&gt;200, 200, E381)))</f>
        <v/>
      </c>
      <c r="G381" s="11" t="str">
        <f t="shared" si="5"/>
        <v/>
      </c>
      <c r="H381" s="11" t="str">
        <f>IF('SAT Reading'!B381="","", IF(G381&lt;100, 100, IF(G381&gt;300, 300, G381)))</f>
        <v/>
      </c>
      <c r="I381" s="11" t="str">
        <f>IF('SAT Reading'!B381="","",'SAT EBRW to CBEST R'!$A$2+'SAT EBRW to CBEST R'!$B$2*B381)</f>
        <v/>
      </c>
      <c r="J381" s="11" t="str">
        <f>IF('SAT Reading'!B381="","", IF(I381&lt;20, 20, IF(I381&gt;80, 80, I381)))</f>
        <v/>
      </c>
    </row>
    <row r="382" spans="1:10" x14ac:dyDescent="0.25">
      <c r="A382" s="11">
        <v>381</v>
      </c>
      <c r="B382" s="30"/>
      <c r="C382" s="11" t="str">
        <f>IF(ISBLANK('SAT Reading'!B382),"", IF('SAT Reading'!B382&lt;'SAT EBRW to ACT E+R'!$A$2, 'SAT EBRW to ACT E+R'!$B$2, IF('SAT Reading'!B382&gt;'SAT EBRW to ACT E+R'!A$62, 'SAT EBRW to ACT E+R'!B$62, VLOOKUP(B382,'SAT EBRW to ACT E+R'!A:B,2,FALSE))))</f>
        <v/>
      </c>
      <c r="D382" s="11" t="str">
        <f>IF('SAT Reading'!B382="","", 0.5*C382)</f>
        <v/>
      </c>
      <c r="E382" s="11" t="str">
        <f>IF('SAT Reading'!B382="","",interceptACTRtoPCR5712_5713+slopeACTRtoPCR5712_5713*D382)</f>
        <v/>
      </c>
      <c r="F382" s="11" t="str">
        <f>IF('SAT Reading'!B382="","", IF(E382&lt;100, 100, IF(E382&gt;200, 200, E382)))</f>
        <v/>
      </c>
      <c r="G382" s="11" t="str">
        <f t="shared" si="5"/>
        <v/>
      </c>
      <c r="H382" s="11" t="str">
        <f>IF('SAT Reading'!B382="","", IF(G382&lt;100, 100, IF(G382&gt;300, 300, G382)))</f>
        <v/>
      </c>
      <c r="I382" s="11" t="str">
        <f>IF('SAT Reading'!B382="","",'SAT EBRW to CBEST R'!$A$2+'SAT EBRW to CBEST R'!$B$2*B382)</f>
        <v/>
      </c>
      <c r="J382" s="11" t="str">
        <f>IF('SAT Reading'!B382="","", IF(I382&lt;20, 20, IF(I382&gt;80, 80, I382)))</f>
        <v/>
      </c>
    </row>
    <row r="383" spans="1:10" x14ac:dyDescent="0.25">
      <c r="A383" s="11">
        <v>382</v>
      </c>
      <c r="B383" s="30"/>
      <c r="C383" s="11" t="str">
        <f>IF(ISBLANK('SAT Reading'!B383),"", IF('SAT Reading'!B383&lt;'SAT EBRW to ACT E+R'!$A$2, 'SAT EBRW to ACT E+R'!$B$2, IF('SAT Reading'!B383&gt;'SAT EBRW to ACT E+R'!A$62, 'SAT EBRW to ACT E+R'!B$62, VLOOKUP(B383,'SAT EBRW to ACT E+R'!A:B,2,FALSE))))</f>
        <v/>
      </c>
      <c r="D383" s="11" t="str">
        <f>IF('SAT Reading'!B383="","", 0.5*C383)</f>
        <v/>
      </c>
      <c r="E383" s="11" t="str">
        <f>IF('SAT Reading'!B383="","",interceptACTRtoPCR5712_5713+slopeACTRtoPCR5712_5713*D383)</f>
        <v/>
      </c>
      <c r="F383" s="11" t="str">
        <f>IF('SAT Reading'!B383="","", IF(E383&lt;100, 100, IF(E383&gt;200, 200, E383)))</f>
        <v/>
      </c>
      <c r="G383" s="11" t="str">
        <f t="shared" si="5"/>
        <v/>
      </c>
      <c r="H383" s="11" t="str">
        <f>IF('SAT Reading'!B383="","", IF(G383&lt;100, 100, IF(G383&gt;300, 300, G383)))</f>
        <v/>
      </c>
      <c r="I383" s="11" t="str">
        <f>IF('SAT Reading'!B383="","",'SAT EBRW to CBEST R'!$A$2+'SAT EBRW to CBEST R'!$B$2*B383)</f>
        <v/>
      </c>
      <c r="J383" s="11" t="str">
        <f>IF('SAT Reading'!B383="","", IF(I383&lt;20, 20, IF(I383&gt;80, 80, I383)))</f>
        <v/>
      </c>
    </row>
    <row r="384" spans="1:10" x14ac:dyDescent="0.25">
      <c r="A384" s="11">
        <v>383</v>
      </c>
      <c r="B384" s="30"/>
      <c r="C384" s="11" t="str">
        <f>IF(ISBLANK('SAT Reading'!B384),"", IF('SAT Reading'!B384&lt;'SAT EBRW to ACT E+R'!$A$2, 'SAT EBRW to ACT E+R'!$B$2, IF('SAT Reading'!B384&gt;'SAT EBRW to ACT E+R'!A$62, 'SAT EBRW to ACT E+R'!B$62, VLOOKUP(B384,'SAT EBRW to ACT E+R'!A:B,2,FALSE))))</f>
        <v/>
      </c>
      <c r="D384" s="11" t="str">
        <f>IF('SAT Reading'!B384="","", 0.5*C384)</f>
        <v/>
      </c>
      <c r="E384" s="11" t="str">
        <f>IF('SAT Reading'!B384="","",interceptACTRtoPCR5712_5713+slopeACTRtoPCR5712_5713*D384)</f>
        <v/>
      </c>
      <c r="F384" s="11" t="str">
        <f>IF('SAT Reading'!B384="","", IF(E384&lt;100, 100, IF(E384&gt;200, 200, E384)))</f>
        <v/>
      </c>
      <c r="G384" s="11" t="str">
        <f t="shared" si="5"/>
        <v/>
      </c>
      <c r="H384" s="11" t="str">
        <f>IF('SAT Reading'!B384="","", IF(G384&lt;100, 100, IF(G384&gt;300, 300, G384)))</f>
        <v/>
      </c>
      <c r="I384" s="11" t="str">
        <f>IF('SAT Reading'!B384="","",'SAT EBRW to CBEST R'!$A$2+'SAT EBRW to CBEST R'!$B$2*B384)</f>
        <v/>
      </c>
      <c r="J384" s="11" t="str">
        <f>IF('SAT Reading'!B384="","", IF(I384&lt;20, 20, IF(I384&gt;80, 80, I384)))</f>
        <v/>
      </c>
    </row>
    <row r="385" spans="1:10" x14ac:dyDescent="0.25">
      <c r="A385" s="11">
        <v>384</v>
      </c>
      <c r="B385" s="30"/>
      <c r="C385" s="11" t="str">
        <f>IF(ISBLANK('SAT Reading'!B385),"", IF('SAT Reading'!B385&lt;'SAT EBRW to ACT E+R'!$A$2, 'SAT EBRW to ACT E+R'!$B$2, IF('SAT Reading'!B385&gt;'SAT EBRW to ACT E+R'!A$62, 'SAT EBRW to ACT E+R'!B$62, VLOOKUP(B385,'SAT EBRW to ACT E+R'!A:B,2,FALSE))))</f>
        <v/>
      </c>
      <c r="D385" s="11" t="str">
        <f>IF('SAT Reading'!B385="","", 0.5*C385)</f>
        <v/>
      </c>
      <c r="E385" s="11" t="str">
        <f>IF('SAT Reading'!B385="","",interceptACTRtoPCR5712_5713+slopeACTRtoPCR5712_5713*D385)</f>
        <v/>
      </c>
      <c r="F385" s="11" t="str">
        <f>IF('SAT Reading'!B385="","", IF(E385&lt;100, 100, IF(E385&gt;200, 200, E385)))</f>
        <v/>
      </c>
      <c r="G385" s="11" t="str">
        <f t="shared" si="5"/>
        <v/>
      </c>
      <c r="H385" s="11" t="str">
        <f>IF('SAT Reading'!B385="","", IF(G385&lt;100, 100, IF(G385&gt;300, 300, G385)))</f>
        <v/>
      </c>
      <c r="I385" s="11" t="str">
        <f>IF('SAT Reading'!B385="","",'SAT EBRW to CBEST R'!$A$2+'SAT EBRW to CBEST R'!$B$2*B385)</f>
        <v/>
      </c>
      <c r="J385" s="11" t="str">
        <f>IF('SAT Reading'!B385="","", IF(I385&lt;20, 20, IF(I385&gt;80, 80, I385)))</f>
        <v/>
      </c>
    </row>
    <row r="386" spans="1:10" x14ac:dyDescent="0.25">
      <c r="A386" s="11">
        <v>385</v>
      </c>
      <c r="B386" s="30"/>
      <c r="C386" s="11" t="str">
        <f>IF(ISBLANK('SAT Reading'!B386),"", IF('SAT Reading'!B386&lt;'SAT EBRW to ACT E+R'!$A$2, 'SAT EBRW to ACT E+R'!$B$2, IF('SAT Reading'!B386&gt;'SAT EBRW to ACT E+R'!A$62, 'SAT EBRW to ACT E+R'!B$62, VLOOKUP(B386,'SAT EBRW to ACT E+R'!A:B,2,FALSE))))</f>
        <v/>
      </c>
      <c r="D386" s="11" t="str">
        <f>IF('SAT Reading'!B386="","", 0.5*C386)</f>
        <v/>
      </c>
      <c r="E386" s="11" t="str">
        <f>IF('SAT Reading'!B386="","",interceptACTRtoPCR5712_5713+slopeACTRtoPCR5712_5713*D386)</f>
        <v/>
      </c>
      <c r="F386" s="11" t="str">
        <f>IF('SAT Reading'!B386="","", IF(E386&lt;100, 100, IF(E386&gt;200, 200, E386)))</f>
        <v/>
      </c>
      <c r="G386" s="11" t="str">
        <f t="shared" ref="G386:G449" si="6">IF(B386="","",IF(D386&gt;=19, upperinterceptACTRtoPAAR200_210+D386*upperslopeACTRtoPAAR200_210, lowerinterceptACTRtoPAAR200_210+D386*lowerslopeACTRtoPAAR200_210))</f>
        <v/>
      </c>
      <c r="H386" s="11" t="str">
        <f>IF('SAT Reading'!B386="","", IF(G386&lt;100, 100, IF(G386&gt;300, 300, G386)))</f>
        <v/>
      </c>
      <c r="I386" s="11" t="str">
        <f>IF('SAT Reading'!B386="","",'SAT EBRW to CBEST R'!$A$2+'SAT EBRW to CBEST R'!$B$2*B386)</f>
        <v/>
      </c>
      <c r="J386" s="11" t="str">
        <f>IF('SAT Reading'!B386="","", IF(I386&lt;20, 20, IF(I386&gt;80, 80, I386)))</f>
        <v/>
      </c>
    </row>
    <row r="387" spans="1:10" x14ac:dyDescent="0.25">
      <c r="A387" s="11">
        <v>386</v>
      </c>
      <c r="B387" s="30"/>
      <c r="C387" s="11" t="str">
        <f>IF(ISBLANK('SAT Reading'!B387),"", IF('SAT Reading'!B387&lt;'SAT EBRW to ACT E+R'!$A$2, 'SAT EBRW to ACT E+R'!$B$2, IF('SAT Reading'!B387&gt;'SAT EBRW to ACT E+R'!A$62, 'SAT EBRW to ACT E+R'!B$62, VLOOKUP(B387,'SAT EBRW to ACT E+R'!A:B,2,FALSE))))</f>
        <v/>
      </c>
      <c r="D387" s="11" t="str">
        <f>IF('SAT Reading'!B387="","", 0.5*C387)</f>
        <v/>
      </c>
      <c r="E387" s="11" t="str">
        <f>IF('SAT Reading'!B387="","",interceptACTRtoPCR5712_5713+slopeACTRtoPCR5712_5713*D387)</f>
        <v/>
      </c>
      <c r="F387" s="11" t="str">
        <f>IF('SAT Reading'!B387="","", IF(E387&lt;100, 100, IF(E387&gt;200, 200, E387)))</f>
        <v/>
      </c>
      <c r="G387" s="11" t="str">
        <f t="shared" si="6"/>
        <v/>
      </c>
      <c r="H387" s="11" t="str">
        <f>IF('SAT Reading'!B387="","", IF(G387&lt;100, 100, IF(G387&gt;300, 300, G387)))</f>
        <v/>
      </c>
      <c r="I387" s="11" t="str">
        <f>IF('SAT Reading'!B387="","",'SAT EBRW to CBEST R'!$A$2+'SAT EBRW to CBEST R'!$B$2*B387)</f>
        <v/>
      </c>
      <c r="J387" s="11" t="str">
        <f>IF('SAT Reading'!B387="","", IF(I387&lt;20, 20, IF(I387&gt;80, 80, I387)))</f>
        <v/>
      </c>
    </row>
    <row r="388" spans="1:10" x14ac:dyDescent="0.25">
      <c r="A388" s="11">
        <v>387</v>
      </c>
      <c r="B388" s="30"/>
      <c r="C388" s="11" t="str">
        <f>IF(ISBLANK('SAT Reading'!B388),"", IF('SAT Reading'!B388&lt;'SAT EBRW to ACT E+R'!$A$2, 'SAT EBRW to ACT E+R'!$B$2, IF('SAT Reading'!B388&gt;'SAT EBRW to ACT E+R'!A$62, 'SAT EBRW to ACT E+R'!B$62, VLOOKUP(B388,'SAT EBRW to ACT E+R'!A:B,2,FALSE))))</f>
        <v/>
      </c>
      <c r="D388" s="11" t="str">
        <f>IF('SAT Reading'!B388="","", 0.5*C388)</f>
        <v/>
      </c>
      <c r="E388" s="11" t="str">
        <f>IF('SAT Reading'!B388="","",interceptACTRtoPCR5712_5713+slopeACTRtoPCR5712_5713*D388)</f>
        <v/>
      </c>
      <c r="F388" s="11" t="str">
        <f>IF('SAT Reading'!B388="","", IF(E388&lt;100, 100, IF(E388&gt;200, 200, E388)))</f>
        <v/>
      </c>
      <c r="G388" s="11" t="str">
        <f t="shared" si="6"/>
        <v/>
      </c>
      <c r="H388" s="11" t="str">
        <f>IF('SAT Reading'!B388="","", IF(G388&lt;100, 100, IF(G388&gt;300, 300, G388)))</f>
        <v/>
      </c>
      <c r="I388" s="11" t="str">
        <f>IF('SAT Reading'!B388="","",'SAT EBRW to CBEST R'!$A$2+'SAT EBRW to CBEST R'!$B$2*B388)</f>
        <v/>
      </c>
      <c r="J388" s="11" t="str">
        <f>IF('SAT Reading'!B388="","", IF(I388&lt;20, 20, IF(I388&gt;80, 80, I388)))</f>
        <v/>
      </c>
    </row>
    <row r="389" spans="1:10" x14ac:dyDescent="0.25">
      <c r="A389" s="11">
        <v>388</v>
      </c>
      <c r="B389" s="30"/>
      <c r="C389" s="11" t="str">
        <f>IF(ISBLANK('SAT Reading'!B389),"", IF('SAT Reading'!B389&lt;'SAT EBRW to ACT E+R'!$A$2, 'SAT EBRW to ACT E+R'!$B$2, IF('SAT Reading'!B389&gt;'SAT EBRW to ACT E+R'!A$62, 'SAT EBRW to ACT E+R'!B$62, VLOOKUP(B389,'SAT EBRW to ACT E+R'!A:B,2,FALSE))))</f>
        <v/>
      </c>
      <c r="D389" s="11" t="str">
        <f>IF('SAT Reading'!B389="","", 0.5*C389)</f>
        <v/>
      </c>
      <c r="E389" s="11" t="str">
        <f>IF('SAT Reading'!B389="","",interceptACTRtoPCR5712_5713+slopeACTRtoPCR5712_5713*D389)</f>
        <v/>
      </c>
      <c r="F389" s="11" t="str">
        <f>IF('SAT Reading'!B389="","", IF(E389&lt;100, 100, IF(E389&gt;200, 200, E389)))</f>
        <v/>
      </c>
      <c r="G389" s="11" t="str">
        <f t="shared" si="6"/>
        <v/>
      </c>
      <c r="H389" s="11" t="str">
        <f>IF('SAT Reading'!B389="","", IF(G389&lt;100, 100, IF(G389&gt;300, 300, G389)))</f>
        <v/>
      </c>
      <c r="I389" s="11" t="str">
        <f>IF('SAT Reading'!B389="","",'SAT EBRW to CBEST R'!$A$2+'SAT EBRW to CBEST R'!$B$2*B389)</f>
        <v/>
      </c>
      <c r="J389" s="11" t="str">
        <f>IF('SAT Reading'!B389="","", IF(I389&lt;20, 20, IF(I389&gt;80, 80, I389)))</f>
        <v/>
      </c>
    </row>
    <row r="390" spans="1:10" x14ac:dyDescent="0.25">
      <c r="A390" s="11">
        <v>389</v>
      </c>
      <c r="B390" s="30"/>
      <c r="C390" s="11" t="str">
        <f>IF(ISBLANK('SAT Reading'!B390),"", IF('SAT Reading'!B390&lt;'SAT EBRW to ACT E+R'!$A$2, 'SAT EBRW to ACT E+R'!$B$2, IF('SAT Reading'!B390&gt;'SAT EBRW to ACT E+R'!A$62, 'SAT EBRW to ACT E+R'!B$62, VLOOKUP(B390,'SAT EBRW to ACT E+R'!A:B,2,FALSE))))</f>
        <v/>
      </c>
      <c r="D390" s="11" t="str">
        <f>IF('SAT Reading'!B390="","", 0.5*C390)</f>
        <v/>
      </c>
      <c r="E390" s="11" t="str">
        <f>IF('SAT Reading'!B390="","",interceptACTRtoPCR5712_5713+slopeACTRtoPCR5712_5713*D390)</f>
        <v/>
      </c>
      <c r="F390" s="11" t="str">
        <f>IF('SAT Reading'!B390="","", IF(E390&lt;100, 100, IF(E390&gt;200, 200, E390)))</f>
        <v/>
      </c>
      <c r="G390" s="11" t="str">
        <f t="shared" si="6"/>
        <v/>
      </c>
      <c r="H390" s="11" t="str">
        <f>IF('SAT Reading'!B390="","", IF(G390&lt;100, 100, IF(G390&gt;300, 300, G390)))</f>
        <v/>
      </c>
      <c r="I390" s="11" t="str">
        <f>IF('SAT Reading'!B390="","",'SAT EBRW to CBEST R'!$A$2+'SAT EBRW to CBEST R'!$B$2*B390)</f>
        <v/>
      </c>
      <c r="J390" s="11" t="str">
        <f>IF('SAT Reading'!B390="","", IF(I390&lt;20, 20, IF(I390&gt;80, 80, I390)))</f>
        <v/>
      </c>
    </row>
    <row r="391" spans="1:10" x14ac:dyDescent="0.25">
      <c r="A391" s="11">
        <v>390</v>
      </c>
      <c r="B391" s="30"/>
      <c r="C391" s="11" t="str">
        <f>IF(ISBLANK('SAT Reading'!B391),"", IF('SAT Reading'!B391&lt;'SAT EBRW to ACT E+R'!$A$2, 'SAT EBRW to ACT E+R'!$B$2, IF('SAT Reading'!B391&gt;'SAT EBRW to ACT E+R'!A$62, 'SAT EBRW to ACT E+R'!B$62, VLOOKUP(B391,'SAT EBRW to ACT E+R'!A:B,2,FALSE))))</f>
        <v/>
      </c>
      <c r="D391" s="11" t="str">
        <f>IF('SAT Reading'!B391="","", 0.5*C391)</f>
        <v/>
      </c>
      <c r="E391" s="11" t="str">
        <f>IF('SAT Reading'!B391="","",interceptACTRtoPCR5712_5713+slopeACTRtoPCR5712_5713*D391)</f>
        <v/>
      </c>
      <c r="F391" s="11" t="str">
        <f>IF('SAT Reading'!B391="","", IF(E391&lt;100, 100, IF(E391&gt;200, 200, E391)))</f>
        <v/>
      </c>
      <c r="G391" s="11" t="str">
        <f t="shared" si="6"/>
        <v/>
      </c>
      <c r="H391" s="11" t="str">
        <f>IF('SAT Reading'!B391="","", IF(G391&lt;100, 100, IF(G391&gt;300, 300, G391)))</f>
        <v/>
      </c>
      <c r="I391" s="11" t="str">
        <f>IF('SAT Reading'!B391="","",'SAT EBRW to CBEST R'!$A$2+'SAT EBRW to CBEST R'!$B$2*B391)</f>
        <v/>
      </c>
      <c r="J391" s="11" t="str">
        <f>IF('SAT Reading'!B391="","", IF(I391&lt;20, 20, IF(I391&gt;80, 80, I391)))</f>
        <v/>
      </c>
    </row>
    <row r="392" spans="1:10" x14ac:dyDescent="0.25">
      <c r="A392" s="11">
        <v>391</v>
      </c>
      <c r="B392" s="30"/>
      <c r="C392" s="11" t="str">
        <f>IF(ISBLANK('SAT Reading'!B392),"", IF('SAT Reading'!B392&lt;'SAT EBRW to ACT E+R'!$A$2, 'SAT EBRW to ACT E+R'!$B$2, IF('SAT Reading'!B392&gt;'SAT EBRW to ACT E+R'!A$62, 'SAT EBRW to ACT E+R'!B$62, VLOOKUP(B392,'SAT EBRW to ACT E+R'!A:B,2,FALSE))))</f>
        <v/>
      </c>
      <c r="D392" s="11" t="str">
        <f>IF('SAT Reading'!B392="","", 0.5*C392)</f>
        <v/>
      </c>
      <c r="E392" s="11" t="str">
        <f>IF('SAT Reading'!B392="","",interceptACTRtoPCR5712_5713+slopeACTRtoPCR5712_5713*D392)</f>
        <v/>
      </c>
      <c r="F392" s="11" t="str">
        <f>IF('SAT Reading'!B392="","", IF(E392&lt;100, 100, IF(E392&gt;200, 200, E392)))</f>
        <v/>
      </c>
      <c r="G392" s="11" t="str">
        <f t="shared" si="6"/>
        <v/>
      </c>
      <c r="H392" s="11" t="str">
        <f>IF('SAT Reading'!B392="","", IF(G392&lt;100, 100, IF(G392&gt;300, 300, G392)))</f>
        <v/>
      </c>
      <c r="I392" s="11" t="str">
        <f>IF('SAT Reading'!B392="","",'SAT EBRW to CBEST R'!$A$2+'SAT EBRW to CBEST R'!$B$2*B392)</f>
        <v/>
      </c>
      <c r="J392" s="11" t="str">
        <f>IF('SAT Reading'!B392="","", IF(I392&lt;20, 20, IF(I392&gt;80, 80, I392)))</f>
        <v/>
      </c>
    </row>
    <row r="393" spans="1:10" x14ac:dyDescent="0.25">
      <c r="A393" s="11">
        <v>392</v>
      </c>
      <c r="B393" s="30"/>
      <c r="C393" s="11" t="str">
        <f>IF(ISBLANK('SAT Reading'!B393),"", IF('SAT Reading'!B393&lt;'SAT EBRW to ACT E+R'!$A$2, 'SAT EBRW to ACT E+R'!$B$2, IF('SAT Reading'!B393&gt;'SAT EBRW to ACT E+R'!A$62, 'SAT EBRW to ACT E+R'!B$62, VLOOKUP(B393,'SAT EBRW to ACT E+R'!A:B,2,FALSE))))</f>
        <v/>
      </c>
      <c r="D393" s="11" t="str">
        <f>IF('SAT Reading'!B393="","", 0.5*C393)</f>
        <v/>
      </c>
      <c r="E393" s="11" t="str">
        <f>IF('SAT Reading'!B393="","",interceptACTRtoPCR5712_5713+slopeACTRtoPCR5712_5713*D393)</f>
        <v/>
      </c>
      <c r="F393" s="11" t="str">
        <f>IF('SAT Reading'!B393="","", IF(E393&lt;100, 100, IF(E393&gt;200, 200, E393)))</f>
        <v/>
      </c>
      <c r="G393" s="11" t="str">
        <f t="shared" si="6"/>
        <v/>
      </c>
      <c r="H393" s="11" t="str">
        <f>IF('SAT Reading'!B393="","", IF(G393&lt;100, 100, IF(G393&gt;300, 300, G393)))</f>
        <v/>
      </c>
      <c r="I393" s="11" t="str">
        <f>IF('SAT Reading'!B393="","",'SAT EBRW to CBEST R'!$A$2+'SAT EBRW to CBEST R'!$B$2*B393)</f>
        <v/>
      </c>
      <c r="J393" s="11" t="str">
        <f>IF('SAT Reading'!B393="","", IF(I393&lt;20, 20, IF(I393&gt;80, 80, I393)))</f>
        <v/>
      </c>
    </row>
    <row r="394" spans="1:10" x14ac:dyDescent="0.25">
      <c r="A394" s="11">
        <v>393</v>
      </c>
      <c r="B394" s="30"/>
      <c r="C394" s="11" t="str">
        <f>IF(ISBLANK('SAT Reading'!B394),"", IF('SAT Reading'!B394&lt;'SAT EBRW to ACT E+R'!$A$2, 'SAT EBRW to ACT E+R'!$B$2, IF('SAT Reading'!B394&gt;'SAT EBRW to ACT E+R'!A$62, 'SAT EBRW to ACT E+R'!B$62, VLOOKUP(B394,'SAT EBRW to ACT E+R'!A:B,2,FALSE))))</f>
        <v/>
      </c>
      <c r="D394" s="11" t="str">
        <f>IF('SAT Reading'!B394="","", 0.5*C394)</f>
        <v/>
      </c>
      <c r="E394" s="11" t="str">
        <f>IF('SAT Reading'!B394="","",interceptACTRtoPCR5712_5713+slopeACTRtoPCR5712_5713*D394)</f>
        <v/>
      </c>
      <c r="F394" s="11" t="str">
        <f>IF('SAT Reading'!B394="","", IF(E394&lt;100, 100, IF(E394&gt;200, 200, E394)))</f>
        <v/>
      </c>
      <c r="G394" s="11" t="str">
        <f t="shared" si="6"/>
        <v/>
      </c>
      <c r="H394" s="11" t="str">
        <f>IF('SAT Reading'!B394="","", IF(G394&lt;100, 100, IF(G394&gt;300, 300, G394)))</f>
        <v/>
      </c>
      <c r="I394" s="11" t="str">
        <f>IF('SAT Reading'!B394="","",'SAT EBRW to CBEST R'!$A$2+'SAT EBRW to CBEST R'!$B$2*B394)</f>
        <v/>
      </c>
      <c r="J394" s="11" t="str">
        <f>IF('SAT Reading'!B394="","", IF(I394&lt;20, 20, IF(I394&gt;80, 80, I394)))</f>
        <v/>
      </c>
    </row>
    <row r="395" spans="1:10" x14ac:dyDescent="0.25">
      <c r="A395" s="11">
        <v>394</v>
      </c>
      <c r="B395" s="30"/>
      <c r="C395" s="11" t="str">
        <f>IF(ISBLANK('SAT Reading'!B395),"", IF('SAT Reading'!B395&lt;'SAT EBRW to ACT E+R'!$A$2, 'SAT EBRW to ACT E+R'!$B$2, IF('SAT Reading'!B395&gt;'SAT EBRW to ACT E+R'!A$62, 'SAT EBRW to ACT E+R'!B$62, VLOOKUP(B395,'SAT EBRW to ACT E+R'!A:B,2,FALSE))))</f>
        <v/>
      </c>
      <c r="D395" s="11" t="str">
        <f>IF('SAT Reading'!B395="","", 0.5*C395)</f>
        <v/>
      </c>
      <c r="E395" s="11" t="str">
        <f>IF('SAT Reading'!B395="","",interceptACTRtoPCR5712_5713+slopeACTRtoPCR5712_5713*D395)</f>
        <v/>
      </c>
      <c r="F395" s="11" t="str">
        <f>IF('SAT Reading'!B395="","", IF(E395&lt;100, 100, IF(E395&gt;200, 200, E395)))</f>
        <v/>
      </c>
      <c r="G395" s="11" t="str">
        <f t="shared" si="6"/>
        <v/>
      </c>
      <c r="H395" s="11" t="str">
        <f>IF('SAT Reading'!B395="","", IF(G395&lt;100, 100, IF(G395&gt;300, 300, G395)))</f>
        <v/>
      </c>
      <c r="I395" s="11" t="str">
        <f>IF('SAT Reading'!B395="","",'SAT EBRW to CBEST R'!$A$2+'SAT EBRW to CBEST R'!$B$2*B395)</f>
        <v/>
      </c>
      <c r="J395" s="11" t="str">
        <f>IF('SAT Reading'!B395="","", IF(I395&lt;20, 20, IF(I395&gt;80, 80, I395)))</f>
        <v/>
      </c>
    </row>
    <row r="396" spans="1:10" x14ac:dyDescent="0.25">
      <c r="A396" s="11">
        <v>395</v>
      </c>
      <c r="B396" s="30"/>
      <c r="C396" s="11" t="str">
        <f>IF(ISBLANK('SAT Reading'!B396),"", IF('SAT Reading'!B396&lt;'SAT EBRW to ACT E+R'!$A$2, 'SAT EBRW to ACT E+R'!$B$2, IF('SAT Reading'!B396&gt;'SAT EBRW to ACT E+R'!A$62, 'SAT EBRW to ACT E+R'!B$62, VLOOKUP(B396,'SAT EBRW to ACT E+R'!A:B,2,FALSE))))</f>
        <v/>
      </c>
      <c r="D396" s="11" t="str">
        <f>IF('SAT Reading'!B396="","", 0.5*C396)</f>
        <v/>
      </c>
      <c r="E396" s="11" t="str">
        <f>IF('SAT Reading'!B396="","",interceptACTRtoPCR5712_5713+slopeACTRtoPCR5712_5713*D396)</f>
        <v/>
      </c>
      <c r="F396" s="11" t="str">
        <f>IF('SAT Reading'!B396="","", IF(E396&lt;100, 100, IF(E396&gt;200, 200, E396)))</f>
        <v/>
      </c>
      <c r="G396" s="11" t="str">
        <f t="shared" si="6"/>
        <v/>
      </c>
      <c r="H396" s="11" t="str">
        <f>IF('SAT Reading'!B396="","", IF(G396&lt;100, 100, IF(G396&gt;300, 300, G396)))</f>
        <v/>
      </c>
      <c r="I396" s="11" t="str">
        <f>IF('SAT Reading'!B396="","",'SAT EBRW to CBEST R'!$A$2+'SAT EBRW to CBEST R'!$B$2*B396)</f>
        <v/>
      </c>
      <c r="J396" s="11" t="str">
        <f>IF('SAT Reading'!B396="","", IF(I396&lt;20, 20, IF(I396&gt;80, 80, I396)))</f>
        <v/>
      </c>
    </row>
    <row r="397" spans="1:10" x14ac:dyDescent="0.25">
      <c r="A397" s="11">
        <v>396</v>
      </c>
      <c r="B397" s="30"/>
      <c r="C397" s="11" t="str">
        <f>IF(ISBLANK('SAT Reading'!B397),"", IF('SAT Reading'!B397&lt;'SAT EBRW to ACT E+R'!$A$2, 'SAT EBRW to ACT E+R'!$B$2, IF('SAT Reading'!B397&gt;'SAT EBRW to ACT E+R'!A$62, 'SAT EBRW to ACT E+R'!B$62, VLOOKUP(B397,'SAT EBRW to ACT E+R'!A:B,2,FALSE))))</f>
        <v/>
      </c>
      <c r="D397" s="11" t="str">
        <f>IF('SAT Reading'!B397="","", 0.5*C397)</f>
        <v/>
      </c>
      <c r="E397" s="11" t="str">
        <f>IF('SAT Reading'!B397="","",interceptACTRtoPCR5712_5713+slopeACTRtoPCR5712_5713*D397)</f>
        <v/>
      </c>
      <c r="F397" s="11" t="str">
        <f>IF('SAT Reading'!B397="","", IF(E397&lt;100, 100, IF(E397&gt;200, 200, E397)))</f>
        <v/>
      </c>
      <c r="G397" s="11" t="str">
        <f t="shared" si="6"/>
        <v/>
      </c>
      <c r="H397" s="11" t="str">
        <f>IF('SAT Reading'!B397="","", IF(G397&lt;100, 100, IF(G397&gt;300, 300, G397)))</f>
        <v/>
      </c>
      <c r="I397" s="11" t="str">
        <f>IF('SAT Reading'!B397="","",'SAT EBRW to CBEST R'!$A$2+'SAT EBRW to CBEST R'!$B$2*B397)</f>
        <v/>
      </c>
      <c r="J397" s="11" t="str">
        <f>IF('SAT Reading'!B397="","", IF(I397&lt;20, 20, IF(I397&gt;80, 80, I397)))</f>
        <v/>
      </c>
    </row>
    <row r="398" spans="1:10" x14ac:dyDescent="0.25">
      <c r="A398" s="11">
        <v>397</v>
      </c>
      <c r="B398" s="30"/>
      <c r="C398" s="11" t="str">
        <f>IF(ISBLANK('SAT Reading'!B398),"", IF('SAT Reading'!B398&lt;'SAT EBRW to ACT E+R'!$A$2, 'SAT EBRW to ACT E+R'!$B$2, IF('SAT Reading'!B398&gt;'SAT EBRW to ACT E+R'!A$62, 'SAT EBRW to ACT E+R'!B$62, VLOOKUP(B398,'SAT EBRW to ACT E+R'!A:B,2,FALSE))))</f>
        <v/>
      </c>
      <c r="D398" s="11" t="str">
        <f>IF('SAT Reading'!B398="","", 0.5*C398)</f>
        <v/>
      </c>
      <c r="E398" s="11" t="str">
        <f>IF('SAT Reading'!B398="","",interceptACTRtoPCR5712_5713+slopeACTRtoPCR5712_5713*D398)</f>
        <v/>
      </c>
      <c r="F398" s="11" t="str">
        <f>IF('SAT Reading'!B398="","", IF(E398&lt;100, 100, IF(E398&gt;200, 200, E398)))</f>
        <v/>
      </c>
      <c r="G398" s="11" t="str">
        <f t="shared" si="6"/>
        <v/>
      </c>
      <c r="H398" s="11" t="str">
        <f>IF('SAT Reading'!B398="","", IF(G398&lt;100, 100, IF(G398&gt;300, 300, G398)))</f>
        <v/>
      </c>
      <c r="I398" s="11" t="str">
        <f>IF('SAT Reading'!B398="","",'SAT EBRW to CBEST R'!$A$2+'SAT EBRW to CBEST R'!$B$2*B398)</f>
        <v/>
      </c>
      <c r="J398" s="11" t="str">
        <f>IF('SAT Reading'!B398="","", IF(I398&lt;20, 20, IF(I398&gt;80, 80, I398)))</f>
        <v/>
      </c>
    </row>
    <row r="399" spans="1:10" x14ac:dyDescent="0.25">
      <c r="A399" s="11">
        <v>398</v>
      </c>
      <c r="B399" s="30"/>
      <c r="C399" s="11" t="str">
        <f>IF(ISBLANK('SAT Reading'!B399),"", IF('SAT Reading'!B399&lt;'SAT EBRW to ACT E+R'!$A$2, 'SAT EBRW to ACT E+R'!$B$2, IF('SAT Reading'!B399&gt;'SAT EBRW to ACT E+R'!A$62, 'SAT EBRW to ACT E+R'!B$62, VLOOKUP(B399,'SAT EBRW to ACT E+R'!A:B,2,FALSE))))</f>
        <v/>
      </c>
      <c r="D399" s="11" t="str">
        <f>IF('SAT Reading'!B399="","", 0.5*C399)</f>
        <v/>
      </c>
      <c r="E399" s="11" t="str">
        <f>IF('SAT Reading'!B399="","",interceptACTRtoPCR5712_5713+slopeACTRtoPCR5712_5713*D399)</f>
        <v/>
      </c>
      <c r="F399" s="11" t="str">
        <f>IF('SAT Reading'!B399="","", IF(E399&lt;100, 100, IF(E399&gt;200, 200, E399)))</f>
        <v/>
      </c>
      <c r="G399" s="11" t="str">
        <f t="shared" si="6"/>
        <v/>
      </c>
      <c r="H399" s="11" t="str">
        <f>IF('SAT Reading'!B399="","", IF(G399&lt;100, 100, IF(G399&gt;300, 300, G399)))</f>
        <v/>
      </c>
      <c r="I399" s="11" t="str">
        <f>IF('SAT Reading'!B399="","",'SAT EBRW to CBEST R'!$A$2+'SAT EBRW to CBEST R'!$B$2*B399)</f>
        <v/>
      </c>
      <c r="J399" s="11" t="str">
        <f>IF('SAT Reading'!B399="","", IF(I399&lt;20, 20, IF(I399&gt;80, 80, I399)))</f>
        <v/>
      </c>
    </row>
    <row r="400" spans="1:10" x14ac:dyDescent="0.25">
      <c r="A400" s="11">
        <v>399</v>
      </c>
      <c r="B400" s="30"/>
      <c r="C400" s="11" t="str">
        <f>IF(ISBLANK('SAT Reading'!B400),"", IF('SAT Reading'!B400&lt;'SAT EBRW to ACT E+R'!$A$2, 'SAT EBRW to ACT E+R'!$B$2, IF('SAT Reading'!B400&gt;'SAT EBRW to ACT E+R'!A$62, 'SAT EBRW to ACT E+R'!B$62, VLOOKUP(B400,'SAT EBRW to ACT E+R'!A:B,2,FALSE))))</f>
        <v/>
      </c>
      <c r="D400" s="11" t="str">
        <f>IF('SAT Reading'!B400="","", 0.5*C400)</f>
        <v/>
      </c>
      <c r="E400" s="11" t="str">
        <f>IF('SAT Reading'!B400="","",interceptACTRtoPCR5712_5713+slopeACTRtoPCR5712_5713*D400)</f>
        <v/>
      </c>
      <c r="F400" s="11" t="str">
        <f>IF('SAT Reading'!B400="","", IF(E400&lt;100, 100, IF(E400&gt;200, 200, E400)))</f>
        <v/>
      </c>
      <c r="G400" s="11" t="str">
        <f t="shared" si="6"/>
        <v/>
      </c>
      <c r="H400" s="11" t="str">
        <f>IF('SAT Reading'!B400="","", IF(G400&lt;100, 100, IF(G400&gt;300, 300, G400)))</f>
        <v/>
      </c>
      <c r="I400" s="11" t="str">
        <f>IF('SAT Reading'!B400="","",'SAT EBRW to CBEST R'!$A$2+'SAT EBRW to CBEST R'!$B$2*B400)</f>
        <v/>
      </c>
      <c r="J400" s="11" t="str">
        <f>IF('SAT Reading'!B400="","", IF(I400&lt;20, 20, IF(I400&gt;80, 80, I400)))</f>
        <v/>
      </c>
    </row>
    <row r="401" spans="1:10" x14ac:dyDescent="0.25">
      <c r="A401" s="11">
        <v>400</v>
      </c>
      <c r="B401" s="30"/>
      <c r="C401" s="11" t="str">
        <f>IF(ISBLANK('SAT Reading'!B401),"", IF('SAT Reading'!B401&lt;'SAT EBRW to ACT E+R'!$A$2, 'SAT EBRW to ACT E+R'!$B$2, IF('SAT Reading'!B401&gt;'SAT EBRW to ACT E+R'!A$62, 'SAT EBRW to ACT E+R'!B$62, VLOOKUP(B401,'SAT EBRW to ACT E+R'!A:B,2,FALSE))))</f>
        <v/>
      </c>
      <c r="D401" s="11" t="str">
        <f>IF('SAT Reading'!B401="","", 0.5*C401)</f>
        <v/>
      </c>
      <c r="E401" s="11" t="str">
        <f>IF('SAT Reading'!B401="","",interceptACTRtoPCR5712_5713+slopeACTRtoPCR5712_5713*D401)</f>
        <v/>
      </c>
      <c r="F401" s="11" t="str">
        <f>IF('SAT Reading'!B401="","", IF(E401&lt;100, 100, IF(E401&gt;200, 200, E401)))</f>
        <v/>
      </c>
      <c r="G401" s="11" t="str">
        <f t="shared" si="6"/>
        <v/>
      </c>
      <c r="H401" s="11" t="str">
        <f>IF('SAT Reading'!B401="","", IF(G401&lt;100, 100, IF(G401&gt;300, 300, G401)))</f>
        <v/>
      </c>
      <c r="I401" s="11" t="str">
        <f>IF('SAT Reading'!B401="","",'SAT EBRW to CBEST R'!$A$2+'SAT EBRW to CBEST R'!$B$2*B401)</f>
        <v/>
      </c>
      <c r="J401" s="11" t="str">
        <f>IF('SAT Reading'!B401="","", IF(I401&lt;20, 20, IF(I401&gt;80, 80, I401)))</f>
        <v/>
      </c>
    </row>
    <row r="402" spans="1:10" x14ac:dyDescent="0.25">
      <c r="A402" s="11">
        <v>401</v>
      </c>
      <c r="B402" s="30"/>
      <c r="C402" s="11" t="str">
        <f>IF(ISBLANK('SAT Reading'!B402),"", IF('SAT Reading'!B402&lt;'SAT EBRW to ACT E+R'!$A$2, 'SAT EBRW to ACT E+R'!$B$2, IF('SAT Reading'!B402&gt;'SAT EBRW to ACT E+R'!A$62, 'SAT EBRW to ACT E+R'!B$62, VLOOKUP(B402,'SAT EBRW to ACT E+R'!A:B,2,FALSE))))</f>
        <v/>
      </c>
      <c r="D402" s="11" t="str">
        <f>IF('SAT Reading'!B402="","", 0.5*C402)</f>
        <v/>
      </c>
      <c r="E402" s="11" t="str">
        <f>IF('SAT Reading'!B402="","",interceptACTRtoPCR5712_5713+slopeACTRtoPCR5712_5713*D402)</f>
        <v/>
      </c>
      <c r="F402" s="11" t="str">
        <f>IF('SAT Reading'!B402="","", IF(E402&lt;100, 100, IF(E402&gt;200, 200, E402)))</f>
        <v/>
      </c>
      <c r="G402" s="11" t="str">
        <f t="shared" si="6"/>
        <v/>
      </c>
      <c r="H402" s="11" t="str">
        <f>IF('SAT Reading'!B402="","", IF(G402&lt;100, 100, IF(G402&gt;300, 300, G402)))</f>
        <v/>
      </c>
      <c r="I402" s="11" t="str">
        <f>IF('SAT Reading'!B402="","",'SAT EBRW to CBEST R'!$A$2+'SAT EBRW to CBEST R'!$B$2*B402)</f>
        <v/>
      </c>
      <c r="J402" s="11" t="str">
        <f>IF('SAT Reading'!B402="","", IF(I402&lt;20, 20, IF(I402&gt;80, 80, I402)))</f>
        <v/>
      </c>
    </row>
    <row r="403" spans="1:10" x14ac:dyDescent="0.25">
      <c r="A403" s="11">
        <v>402</v>
      </c>
      <c r="B403" s="30"/>
      <c r="C403" s="11" t="str">
        <f>IF(ISBLANK('SAT Reading'!B403),"", IF('SAT Reading'!B403&lt;'SAT EBRW to ACT E+R'!$A$2, 'SAT EBRW to ACT E+R'!$B$2, IF('SAT Reading'!B403&gt;'SAT EBRW to ACT E+R'!A$62, 'SAT EBRW to ACT E+R'!B$62, VLOOKUP(B403,'SAT EBRW to ACT E+R'!A:B,2,FALSE))))</f>
        <v/>
      </c>
      <c r="D403" s="11" t="str">
        <f>IF('SAT Reading'!B403="","", 0.5*C403)</f>
        <v/>
      </c>
      <c r="E403" s="11" t="str">
        <f>IF('SAT Reading'!B403="","",interceptACTRtoPCR5712_5713+slopeACTRtoPCR5712_5713*D403)</f>
        <v/>
      </c>
      <c r="F403" s="11" t="str">
        <f>IF('SAT Reading'!B403="","", IF(E403&lt;100, 100, IF(E403&gt;200, 200, E403)))</f>
        <v/>
      </c>
      <c r="G403" s="11" t="str">
        <f t="shared" si="6"/>
        <v/>
      </c>
      <c r="H403" s="11" t="str">
        <f>IF('SAT Reading'!B403="","", IF(G403&lt;100, 100, IF(G403&gt;300, 300, G403)))</f>
        <v/>
      </c>
      <c r="I403" s="11" t="str">
        <f>IF('SAT Reading'!B403="","",'SAT EBRW to CBEST R'!$A$2+'SAT EBRW to CBEST R'!$B$2*B403)</f>
        <v/>
      </c>
      <c r="J403" s="11" t="str">
        <f>IF('SAT Reading'!B403="","", IF(I403&lt;20, 20, IF(I403&gt;80, 80, I403)))</f>
        <v/>
      </c>
    </row>
    <row r="404" spans="1:10" x14ac:dyDescent="0.25">
      <c r="A404" s="11">
        <v>403</v>
      </c>
      <c r="B404" s="30"/>
      <c r="C404" s="11" t="str">
        <f>IF(ISBLANK('SAT Reading'!B404),"", IF('SAT Reading'!B404&lt;'SAT EBRW to ACT E+R'!$A$2, 'SAT EBRW to ACT E+R'!$B$2, IF('SAT Reading'!B404&gt;'SAT EBRW to ACT E+R'!A$62, 'SAT EBRW to ACT E+R'!B$62, VLOOKUP(B404,'SAT EBRW to ACT E+R'!A:B,2,FALSE))))</f>
        <v/>
      </c>
      <c r="D404" s="11" t="str">
        <f>IF('SAT Reading'!B404="","", 0.5*C404)</f>
        <v/>
      </c>
      <c r="E404" s="11" t="str">
        <f>IF('SAT Reading'!B404="","",interceptACTRtoPCR5712_5713+slopeACTRtoPCR5712_5713*D404)</f>
        <v/>
      </c>
      <c r="F404" s="11" t="str">
        <f>IF('SAT Reading'!B404="","", IF(E404&lt;100, 100, IF(E404&gt;200, 200, E404)))</f>
        <v/>
      </c>
      <c r="G404" s="11" t="str">
        <f t="shared" si="6"/>
        <v/>
      </c>
      <c r="H404" s="11" t="str">
        <f>IF('SAT Reading'!B404="","", IF(G404&lt;100, 100, IF(G404&gt;300, 300, G404)))</f>
        <v/>
      </c>
      <c r="I404" s="11" t="str">
        <f>IF('SAT Reading'!B404="","",'SAT EBRW to CBEST R'!$A$2+'SAT EBRW to CBEST R'!$B$2*B404)</f>
        <v/>
      </c>
      <c r="J404" s="11" t="str">
        <f>IF('SAT Reading'!B404="","", IF(I404&lt;20, 20, IF(I404&gt;80, 80, I404)))</f>
        <v/>
      </c>
    </row>
    <row r="405" spans="1:10" x14ac:dyDescent="0.25">
      <c r="A405" s="11">
        <v>404</v>
      </c>
      <c r="B405" s="30"/>
      <c r="C405" s="11" t="str">
        <f>IF(ISBLANK('SAT Reading'!B405),"", IF('SAT Reading'!B405&lt;'SAT EBRW to ACT E+R'!$A$2, 'SAT EBRW to ACT E+R'!$B$2, IF('SAT Reading'!B405&gt;'SAT EBRW to ACT E+R'!A$62, 'SAT EBRW to ACT E+R'!B$62, VLOOKUP(B405,'SAT EBRW to ACT E+R'!A:B,2,FALSE))))</f>
        <v/>
      </c>
      <c r="D405" s="11" t="str">
        <f>IF('SAT Reading'!B405="","", 0.5*C405)</f>
        <v/>
      </c>
      <c r="E405" s="11" t="str">
        <f>IF('SAT Reading'!B405="","",interceptACTRtoPCR5712_5713+slopeACTRtoPCR5712_5713*D405)</f>
        <v/>
      </c>
      <c r="F405" s="11" t="str">
        <f>IF('SAT Reading'!B405="","", IF(E405&lt;100, 100, IF(E405&gt;200, 200, E405)))</f>
        <v/>
      </c>
      <c r="G405" s="11" t="str">
        <f t="shared" si="6"/>
        <v/>
      </c>
      <c r="H405" s="11" t="str">
        <f>IF('SAT Reading'!B405="","", IF(G405&lt;100, 100, IF(G405&gt;300, 300, G405)))</f>
        <v/>
      </c>
      <c r="I405" s="11" t="str">
        <f>IF('SAT Reading'!B405="","",'SAT EBRW to CBEST R'!$A$2+'SAT EBRW to CBEST R'!$B$2*B405)</f>
        <v/>
      </c>
      <c r="J405" s="11" t="str">
        <f>IF('SAT Reading'!B405="","", IF(I405&lt;20, 20, IF(I405&gt;80, 80, I405)))</f>
        <v/>
      </c>
    </row>
    <row r="406" spans="1:10" x14ac:dyDescent="0.25">
      <c r="A406" s="11">
        <v>405</v>
      </c>
      <c r="B406" s="30"/>
      <c r="C406" s="11" t="str">
        <f>IF(ISBLANK('SAT Reading'!B406),"", IF('SAT Reading'!B406&lt;'SAT EBRW to ACT E+R'!$A$2, 'SAT EBRW to ACT E+R'!$B$2, IF('SAT Reading'!B406&gt;'SAT EBRW to ACT E+R'!A$62, 'SAT EBRW to ACT E+R'!B$62, VLOOKUP(B406,'SAT EBRW to ACT E+R'!A:B,2,FALSE))))</f>
        <v/>
      </c>
      <c r="D406" s="11" t="str">
        <f>IF('SAT Reading'!B406="","", 0.5*C406)</f>
        <v/>
      </c>
      <c r="E406" s="11" t="str">
        <f>IF('SAT Reading'!B406="","",interceptACTRtoPCR5712_5713+slopeACTRtoPCR5712_5713*D406)</f>
        <v/>
      </c>
      <c r="F406" s="11" t="str">
        <f>IF('SAT Reading'!B406="","", IF(E406&lt;100, 100, IF(E406&gt;200, 200, E406)))</f>
        <v/>
      </c>
      <c r="G406" s="11" t="str">
        <f t="shared" si="6"/>
        <v/>
      </c>
      <c r="H406" s="11" t="str">
        <f>IF('SAT Reading'!B406="","", IF(G406&lt;100, 100, IF(G406&gt;300, 300, G406)))</f>
        <v/>
      </c>
      <c r="I406" s="11" t="str">
        <f>IF('SAT Reading'!B406="","",'SAT EBRW to CBEST R'!$A$2+'SAT EBRW to CBEST R'!$B$2*B406)</f>
        <v/>
      </c>
      <c r="J406" s="11" t="str">
        <f>IF('SAT Reading'!B406="","", IF(I406&lt;20, 20, IF(I406&gt;80, 80, I406)))</f>
        <v/>
      </c>
    </row>
    <row r="407" spans="1:10" x14ac:dyDescent="0.25">
      <c r="A407" s="11">
        <v>406</v>
      </c>
      <c r="B407" s="30"/>
      <c r="C407" s="11" t="str">
        <f>IF(ISBLANK('SAT Reading'!B407),"", IF('SAT Reading'!B407&lt;'SAT EBRW to ACT E+R'!$A$2, 'SAT EBRW to ACT E+R'!$B$2, IF('SAT Reading'!B407&gt;'SAT EBRW to ACT E+R'!A$62, 'SAT EBRW to ACT E+R'!B$62, VLOOKUP(B407,'SAT EBRW to ACT E+R'!A:B,2,FALSE))))</f>
        <v/>
      </c>
      <c r="D407" s="11" t="str">
        <f>IF('SAT Reading'!B407="","", 0.5*C407)</f>
        <v/>
      </c>
      <c r="E407" s="11" t="str">
        <f>IF('SAT Reading'!B407="","",interceptACTRtoPCR5712_5713+slopeACTRtoPCR5712_5713*D407)</f>
        <v/>
      </c>
      <c r="F407" s="11" t="str">
        <f>IF('SAT Reading'!B407="","", IF(E407&lt;100, 100, IF(E407&gt;200, 200, E407)))</f>
        <v/>
      </c>
      <c r="G407" s="11" t="str">
        <f t="shared" si="6"/>
        <v/>
      </c>
      <c r="H407" s="11" t="str">
        <f>IF('SAT Reading'!B407="","", IF(G407&lt;100, 100, IF(G407&gt;300, 300, G407)))</f>
        <v/>
      </c>
      <c r="I407" s="11" t="str">
        <f>IF('SAT Reading'!B407="","",'SAT EBRW to CBEST R'!$A$2+'SAT EBRW to CBEST R'!$B$2*B407)</f>
        <v/>
      </c>
      <c r="J407" s="11" t="str">
        <f>IF('SAT Reading'!B407="","", IF(I407&lt;20, 20, IF(I407&gt;80, 80, I407)))</f>
        <v/>
      </c>
    </row>
    <row r="408" spans="1:10" x14ac:dyDescent="0.25">
      <c r="A408" s="11">
        <v>407</v>
      </c>
      <c r="B408" s="30"/>
      <c r="C408" s="11" t="str">
        <f>IF(ISBLANK('SAT Reading'!B408),"", IF('SAT Reading'!B408&lt;'SAT EBRW to ACT E+R'!$A$2, 'SAT EBRW to ACT E+R'!$B$2, IF('SAT Reading'!B408&gt;'SAT EBRW to ACT E+R'!A$62, 'SAT EBRW to ACT E+R'!B$62, VLOOKUP(B408,'SAT EBRW to ACT E+R'!A:B,2,FALSE))))</f>
        <v/>
      </c>
      <c r="D408" s="11" t="str">
        <f>IF('SAT Reading'!B408="","", 0.5*C408)</f>
        <v/>
      </c>
      <c r="E408" s="11" t="str">
        <f>IF('SAT Reading'!B408="","",interceptACTRtoPCR5712_5713+slopeACTRtoPCR5712_5713*D408)</f>
        <v/>
      </c>
      <c r="F408" s="11" t="str">
        <f>IF('SAT Reading'!B408="","", IF(E408&lt;100, 100, IF(E408&gt;200, 200, E408)))</f>
        <v/>
      </c>
      <c r="G408" s="11" t="str">
        <f t="shared" si="6"/>
        <v/>
      </c>
      <c r="H408" s="11" t="str">
        <f>IF('SAT Reading'!B408="","", IF(G408&lt;100, 100, IF(G408&gt;300, 300, G408)))</f>
        <v/>
      </c>
      <c r="I408" s="11" t="str">
        <f>IF('SAT Reading'!B408="","",'SAT EBRW to CBEST R'!$A$2+'SAT EBRW to CBEST R'!$B$2*B408)</f>
        <v/>
      </c>
      <c r="J408" s="11" t="str">
        <f>IF('SAT Reading'!B408="","", IF(I408&lt;20, 20, IF(I408&gt;80, 80, I408)))</f>
        <v/>
      </c>
    </row>
    <row r="409" spans="1:10" x14ac:dyDescent="0.25">
      <c r="A409" s="11">
        <v>408</v>
      </c>
      <c r="B409" s="30"/>
      <c r="C409" s="11" t="str">
        <f>IF(ISBLANK('SAT Reading'!B409),"", IF('SAT Reading'!B409&lt;'SAT EBRW to ACT E+R'!$A$2, 'SAT EBRW to ACT E+R'!$B$2, IF('SAT Reading'!B409&gt;'SAT EBRW to ACT E+R'!A$62, 'SAT EBRW to ACT E+R'!B$62, VLOOKUP(B409,'SAT EBRW to ACT E+R'!A:B,2,FALSE))))</f>
        <v/>
      </c>
      <c r="D409" s="11" t="str">
        <f>IF('SAT Reading'!B409="","", 0.5*C409)</f>
        <v/>
      </c>
      <c r="E409" s="11" t="str">
        <f>IF('SAT Reading'!B409="","",interceptACTRtoPCR5712_5713+slopeACTRtoPCR5712_5713*D409)</f>
        <v/>
      </c>
      <c r="F409" s="11" t="str">
        <f>IF('SAT Reading'!B409="","", IF(E409&lt;100, 100, IF(E409&gt;200, 200, E409)))</f>
        <v/>
      </c>
      <c r="G409" s="11" t="str">
        <f t="shared" si="6"/>
        <v/>
      </c>
      <c r="H409" s="11" t="str">
        <f>IF('SAT Reading'!B409="","", IF(G409&lt;100, 100, IF(G409&gt;300, 300, G409)))</f>
        <v/>
      </c>
      <c r="I409" s="11" t="str">
        <f>IF('SAT Reading'!B409="","",'SAT EBRW to CBEST R'!$A$2+'SAT EBRW to CBEST R'!$B$2*B409)</f>
        <v/>
      </c>
      <c r="J409" s="11" t="str">
        <f>IF('SAT Reading'!B409="","", IF(I409&lt;20, 20, IF(I409&gt;80, 80, I409)))</f>
        <v/>
      </c>
    </row>
    <row r="410" spans="1:10" x14ac:dyDescent="0.25">
      <c r="A410" s="11">
        <v>409</v>
      </c>
      <c r="B410" s="30"/>
      <c r="C410" s="11" t="str">
        <f>IF(ISBLANK('SAT Reading'!B410),"", IF('SAT Reading'!B410&lt;'SAT EBRW to ACT E+R'!$A$2, 'SAT EBRW to ACT E+R'!$B$2, IF('SAT Reading'!B410&gt;'SAT EBRW to ACT E+R'!A$62, 'SAT EBRW to ACT E+R'!B$62, VLOOKUP(B410,'SAT EBRW to ACT E+R'!A:B,2,FALSE))))</f>
        <v/>
      </c>
      <c r="D410" s="11" t="str">
        <f>IF('SAT Reading'!B410="","", 0.5*C410)</f>
        <v/>
      </c>
      <c r="E410" s="11" t="str">
        <f>IF('SAT Reading'!B410="","",interceptACTRtoPCR5712_5713+slopeACTRtoPCR5712_5713*D410)</f>
        <v/>
      </c>
      <c r="F410" s="11" t="str">
        <f>IF('SAT Reading'!B410="","", IF(E410&lt;100, 100, IF(E410&gt;200, 200, E410)))</f>
        <v/>
      </c>
      <c r="G410" s="11" t="str">
        <f t="shared" si="6"/>
        <v/>
      </c>
      <c r="H410" s="11" t="str">
        <f>IF('SAT Reading'!B410="","", IF(G410&lt;100, 100, IF(G410&gt;300, 300, G410)))</f>
        <v/>
      </c>
      <c r="I410" s="11" t="str">
        <f>IF('SAT Reading'!B410="","",'SAT EBRW to CBEST R'!$A$2+'SAT EBRW to CBEST R'!$B$2*B410)</f>
        <v/>
      </c>
      <c r="J410" s="11" t="str">
        <f>IF('SAT Reading'!B410="","", IF(I410&lt;20, 20, IF(I410&gt;80, 80, I410)))</f>
        <v/>
      </c>
    </row>
    <row r="411" spans="1:10" x14ac:dyDescent="0.25">
      <c r="A411" s="11">
        <v>410</v>
      </c>
      <c r="B411" s="30"/>
      <c r="C411" s="11" t="str">
        <f>IF(ISBLANK('SAT Reading'!B411),"", IF('SAT Reading'!B411&lt;'SAT EBRW to ACT E+R'!$A$2, 'SAT EBRW to ACT E+R'!$B$2, IF('SAT Reading'!B411&gt;'SAT EBRW to ACT E+R'!A$62, 'SAT EBRW to ACT E+R'!B$62, VLOOKUP(B411,'SAT EBRW to ACT E+R'!A:B,2,FALSE))))</f>
        <v/>
      </c>
      <c r="D411" s="11" t="str">
        <f>IF('SAT Reading'!B411="","", 0.5*C411)</f>
        <v/>
      </c>
      <c r="E411" s="11" t="str">
        <f>IF('SAT Reading'!B411="","",interceptACTRtoPCR5712_5713+slopeACTRtoPCR5712_5713*D411)</f>
        <v/>
      </c>
      <c r="F411" s="11" t="str">
        <f>IF('SAT Reading'!B411="","", IF(E411&lt;100, 100, IF(E411&gt;200, 200, E411)))</f>
        <v/>
      </c>
      <c r="G411" s="11" t="str">
        <f t="shared" si="6"/>
        <v/>
      </c>
      <c r="H411" s="11" t="str">
        <f>IF('SAT Reading'!B411="","", IF(G411&lt;100, 100, IF(G411&gt;300, 300, G411)))</f>
        <v/>
      </c>
      <c r="I411" s="11" t="str">
        <f>IF('SAT Reading'!B411="","",'SAT EBRW to CBEST R'!$A$2+'SAT EBRW to CBEST R'!$B$2*B411)</f>
        <v/>
      </c>
      <c r="J411" s="11" t="str">
        <f>IF('SAT Reading'!B411="","", IF(I411&lt;20, 20, IF(I411&gt;80, 80, I411)))</f>
        <v/>
      </c>
    </row>
    <row r="412" spans="1:10" x14ac:dyDescent="0.25">
      <c r="A412" s="11">
        <v>411</v>
      </c>
      <c r="B412" s="30"/>
      <c r="C412" s="11" t="str">
        <f>IF(ISBLANK('SAT Reading'!B412),"", IF('SAT Reading'!B412&lt;'SAT EBRW to ACT E+R'!$A$2, 'SAT EBRW to ACT E+R'!$B$2, IF('SAT Reading'!B412&gt;'SAT EBRW to ACT E+R'!A$62, 'SAT EBRW to ACT E+R'!B$62, VLOOKUP(B412,'SAT EBRW to ACT E+R'!A:B,2,FALSE))))</f>
        <v/>
      </c>
      <c r="D412" s="11" t="str">
        <f>IF('SAT Reading'!B412="","", 0.5*C412)</f>
        <v/>
      </c>
      <c r="E412" s="11" t="str">
        <f>IF('SAT Reading'!B412="","",interceptACTRtoPCR5712_5713+slopeACTRtoPCR5712_5713*D412)</f>
        <v/>
      </c>
      <c r="F412" s="11" t="str">
        <f>IF('SAT Reading'!B412="","", IF(E412&lt;100, 100, IF(E412&gt;200, 200, E412)))</f>
        <v/>
      </c>
      <c r="G412" s="11" t="str">
        <f t="shared" si="6"/>
        <v/>
      </c>
      <c r="H412" s="11" t="str">
        <f>IF('SAT Reading'!B412="","", IF(G412&lt;100, 100, IF(G412&gt;300, 300, G412)))</f>
        <v/>
      </c>
      <c r="I412" s="11" t="str">
        <f>IF('SAT Reading'!B412="","",'SAT EBRW to CBEST R'!$A$2+'SAT EBRW to CBEST R'!$B$2*B412)</f>
        <v/>
      </c>
      <c r="J412" s="11" t="str">
        <f>IF('SAT Reading'!B412="","", IF(I412&lt;20, 20, IF(I412&gt;80, 80, I412)))</f>
        <v/>
      </c>
    </row>
    <row r="413" spans="1:10" x14ac:dyDescent="0.25">
      <c r="A413" s="11">
        <v>412</v>
      </c>
      <c r="B413" s="30"/>
      <c r="C413" s="11" t="str">
        <f>IF(ISBLANK('SAT Reading'!B413),"", IF('SAT Reading'!B413&lt;'SAT EBRW to ACT E+R'!$A$2, 'SAT EBRW to ACT E+R'!$B$2, IF('SAT Reading'!B413&gt;'SAT EBRW to ACT E+R'!A$62, 'SAT EBRW to ACT E+R'!B$62, VLOOKUP(B413,'SAT EBRW to ACT E+R'!A:B,2,FALSE))))</f>
        <v/>
      </c>
      <c r="D413" s="11" t="str">
        <f>IF('SAT Reading'!B413="","", 0.5*C413)</f>
        <v/>
      </c>
      <c r="E413" s="11" t="str">
        <f>IF('SAT Reading'!B413="","",interceptACTRtoPCR5712_5713+slopeACTRtoPCR5712_5713*D413)</f>
        <v/>
      </c>
      <c r="F413" s="11" t="str">
        <f>IF('SAT Reading'!B413="","", IF(E413&lt;100, 100, IF(E413&gt;200, 200, E413)))</f>
        <v/>
      </c>
      <c r="G413" s="11" t="str">
        <f t="shared" si="6"/>
        <v/>
      </c>
      <c r="H413" s="11" t="str">
        <f>IF('SAT Reading'!B413="","", IF(G413&lt;100, 100, IF(G413&gt;300, 300, G413)))</f>
        <v/>
      </c>
      <c r="I413" s="11" t="str">
        <f>IF('SAT Reading'!B413="","",'SAT EBRW to CBEST R'!$A$2+'SAT EBRW to CBEST R'!$B$2*B413)</f>
        <v/>
      </c>
      <c r="J413" s="11" t="str">
        <f>IF('SAT Reading'!B413="","", IF(I413&lt;20, 20, IF(I413&gt;80, 80, I413)))</f>
        <v/>
      </c>
    </row>
    <row r="414" spans="1:10" x14ac:dyDescent="0.25">
      <c r="A414" s="11">
        <v>413</v>
      </c>
      <c r="B414" s="30"/>
      <c r="C414" s="11" t="str">
        <f>IF(ISBLANK('SAT Reading'!B414),"", IF('SAT Reading'!B414&lt;'SAT EBRW to ACT E+R'!$A$2, 'SAT EBRW to ACT E+R'!$B$2, IF('SAT Reading'!B414&gt;'SAT EBRW to ACT E+R'!A$62, 'SAT EBRW to ACT E+R'!B$62, VLOOKUP(B414,'SAT EBRW to ACT E+R'!A:B,2,FALSE))))</f>
        <v/>
      </c>
      <c r="D414" s="11" t="str">
        <f>IF('SAT Reading'!B414="","", 0.5*C414)</f>
        <v/>
      </c>
      <c r="E414" s="11" t="str">
        <f>IF('SAT Reading'!B414="","",interceptACTRtoPCR5712_5713+slopeACTRtoPCR5712_5713*D414)</f>
        <v/>
      </c>
      <c r="F414" s="11" t="str">
        <f>IF('SAT Reading'!B414="","", IF(E414&lt;100, 100, IF(E414&gt;200, 200, E414)))</f>
        <v/>
      </c>
      <c r="G414" s="11" t="str">
        <f t="shared" si="6"/>
        <v/>
      </c>
      <c r="H414" s="11" t="str">
        <f>IF('SAT Reading'!B414="","", IF(G414&lt;100, 100, IF(G414&gt;300, 300, G414)))</f>
        <v/>
      </c>
      <c r="I414" s="11" t="str">
        <f>IF('SAT Reading'!B414="","",'SAT EBRW to CBEST R'!$A$2+'SAT EBRW to CBEST R'!$B$2*B414)</f>
        <v/>
      </c>
      <c r="J414" s="11" t="str">
        <f>IF('SAT Reading'!B414="","", IF(I414&lt;20, 20, IF(I414&gt;80, 80, I414)))</f>
        <v/>
      </c>
    </row>
    <row r="415" spans="1:10" x14ac:dyDescent="0.25">
      <c r="A415" s="11">
        <v>414</v>
      </c>
      <c r="B415" s="30"/>
      <c r="C415" s="11" t="str">
        <f>IF(ISBLANK('SAT Reading'!B415),"", IF('SAT Reading'!B415&lt;'SAT EBRW to ACT E+R'!$A$2, 'SAT EBRW to ACT E+R'!$B$2, IF('SAT Reading'!B415&gt;'SAT EBRW to ACT E+R'!A$62, 'SAT EBRW to ACT E+R'!B$62, VLOOKUP(B415,'SAT EBRW to ACT E+R'!A:B,2,FALSE))))</f>
        <v/>
      </c>
      <c r="D415" s="11" t="str">
        <f>IF('SAT Reading'!B415="","", 0.5*C415)</f>
        <v/>
      </c>
      <c r="E415" s="11" t="str">
        <f>IF('SAT Reading'!B415="","",interceptACTRtoPCR5712_5713+slopeACTRtoPCR5712_5713*D415)</f>
        <v/>
      </c>
      <c r="F415" s="11" t="str">
        <f>IF('SAT Reading'!B415="","", IF(E415&lt;100, 100, IF(E415&gt;200, 200, E415)))</f>
        <v/>
      </c>
      <c r="G415" s="11" t="str">
        <f t="shared" si="6"/>
        <v/>
      </c>
      <c r="H415" s="11" t="str">
        <f>IF('SAT Reading'!B415="","", IF(G415&lt;100, 100, IF(G415&gt;300, 300, G415)))</f>
        <v/>
      </c>
      <c r="I415" s="11" t="str">
        <f>IF('SAT Reading'!B415="","",'SAT EBRW to CBEST R'!$A$2+'SAT EBRW to CBEST R'!$B$2*B415)</f>
        <v/>
      </c>
      <c r="J415" s="11" t="str">
        <f>IF('SAT Reading'!B415="","", IF(I415&lt;20, 20, IF(I415&gt;80, 80, I415)))</f>
        <v/>
      </c>
    </row>
    <row r="416" spans="1:10" x14ac:dyDescent="0.25">
      <c r="A416" s="11">
        <v>415</v>
      </c>
      <c r="B416" s="30"/>
      <c r="C416" s="11" t="str">
        <f>IF(ISBLANK('SAT Reading'!B416),"", IF('SAT Reading'!B416&lt;'SAT EBRW to ACT E+R'!$A$2, 'SAT EBRW to ACT E+R'!$B$2, IF('SAT Reading'!B416&gt;'SAT EBRW to ACT E+R'!A$62, 'SAT EBRW to ACT E+R'!B$62, VLOOKUP(B416,'SAT EBRW to ACT E+R'!A:B,2,FALSE))))</f>
        <v/>
      </c>
      <c r="D416" s="11" t="str">
        <f>IF('SAT Reading'!B416="","", 0.5*C416)</f>
        <v/>
      </c>
      <c r="E416" s="11" t="str">
        <f>IF('SAT Reading'!B416="","",interceptACTRtoPCR5712_5713+slopeACTRtoPCR5712_5713*D416)</f>
        <v/>
      </c>
      <c r="F416" s="11" t="str">
        <f>IF('SAT Reading'!B416="","", IF(E416&lt;100, 100, IF(E416&gt;200, 200, E416)))</f>
        <v/>
      </c>
      <c r="G416" s="11" t="str">
        <f t="shared" si="6"/>
        <v/>
      </c>
      <c r="H416" s="11" t="str">
        <f>IF('SAT Reading'!B416="","", IF(G416&lt;100, 100, IF(G416&gt;300, 300, G416)))</f>
        <v/>
      </c>
      <c r="I416" s="11" t="str">
        <f>IF('SAT Reading'!B416="","",'SAT EBRW to CBEST R'!$A$2+'SAT EBRW to CBEST R'!$B$2*B416)</f>
        <v/>
      </c>
      <c r="J416" s="11" t="str">
        <f>IF('SAT Reading'!B416="","", IF(I416&lt;20, 20, IF(I416&gt;80, 80, I416)))</f>
        <v/>
      </c>
    </row>
    <row r="417" spans="1:10" x14ac:dyDescent="0.25">
      <c r="A417" s="11">
        <v>416</v>
      </c>
      <c r="B417" s="30"/>
      <c r="C417" s="11" t="str">
        <f>IF(ISBLANK('SAT Reading'!B417),"", IF('SAT Reading'!B417&lt;'SAT EBRW to ACT E+R'!$A$2, 'SAT EBRW to ACT E+R'!$B$2, IF('SAT Reading'!B417&gt;'SAT EBRW to ACT E+R'!A$62, 'SAT EBRW to ACT E+R'!B$62, VLOOKUP(B417,'SAT EBRW to ACT E+R'!A:B,2,FALSE))))</f>
        <v/>
      </c>
      <c r="D417" s="11" t="str">
        <f>IF('SAT Reading'!B417="","", 0.5*C417)</f>
        <v/>
      </c>
      <c r="E417" s="11" t="str">
        <f>IF('SAT Reading'!B417="","",interceptACTRtoPCR5712_5713+slopeACTRtoPCR5712_5713*D417)</f>
        <v/>
      </c>
      <c r="F417" s="11" t="str">
        <f>IF('SAT Reading'!B417="","", IF(E417&lt;100, 100, IF(E417&gt;200, 200, E417)))</f>
        <v/>
      </c>
      <c r="G417" s="11" t="str">
        <f t="shared" si="6"/>
        <v/>
      </c>
      <c r="H417" s="11" t="str">
        <f>IF('SAT Reading'!B417="","", IF(G417&lt;100, 100, IF(G417&gt;300, 300, G417)))</f>
        <v/>
      </c>
      <c r="I417" s="11" t="str">
        <f>IF('SAT Reading'!B417="","",'SAT EBRW to CBEST R'!$A$2+'SAT EBRW to CBEST R'!$B$2*B417)</f>
        <v/>
      </c>
      <c r="J417" s="11" t="str">
        <f>IF('SAT Reading'!B417="","", IF(I417&lt;20, 20, IF(I417&gt;80, 80, I417)))</f>
        <v/>
      </c>
    </row>
    <row r="418" spans="1:10" x14ac:dyDescent="0.25">
      <c r="A418" s="11">
        <v>417</v>
      </c>
      <c r="B418" s="30"/>
      <c r="C418" s="11" t="str">
        <f>IF(ISBLANK('SAT Reading'!B418),"", IF('SAT Reading'!B418&lt;'SAT EBRW to ACT E+R'!$A$2, 'SAT EBRW to ACT E+R'!$B$2, IF('SAT Reading'!B418&gt;'SAT EBRW to ACT E+R'!A$62, 'SAT EBRW to ACT E+R'!B$62, VLOOKUP(B418,'SAT EBRW to ACT E+R'!A:B,2,FALSE))))</f>
        <v/>
      </c>
      <c r="D418" s="11" t="str">
        <f>IF('SAT Reading'!B418="","", 0.5*C418)</f>
        <v/>
      </c>
      <c r="E418" s="11" t="str">
        <f>IF('SAT Reading'!B418="","",interceptACTRtoPCR5712_5713+slopeACTRtoPCR5712_5713*D418)</f>
        <v/>
      </c>
      <c r="F418" s="11" t="str">
        <f>IF('SAT Reading'!B418="","", IF(E418&lt;100, 100, IF(E418&gt;200, 200, E418)))</f>
        <v/>
      </c>
      <c r="G418" s="11" t="str">
        <f t="shared" si="6"/>
        <v/>
      </c>
      <c r="H418" s="11" t="str">
        <f>IF('SAT Reading'!B418="","", IF(G418&lt;100, 100, IF(G418&gt;300, 300, G418)))</f>
        <v/>
      </c>
      <c r="I418" s="11" t="str">
        <f>IF('SAT Reading'!B418="","",'SAT EBRW to CBEST R'!$A$2+'SAT EBRW to CBEST R'!$B$2*B418)</f>
        <v/>
      </c>
      <c r="J418" s="11" t="str">
        <f>IF('SAT Reading'!B418="","", IF(I418&lt;20, 20, IF(I418&gt;80, 80, I418)))</f>
        <v/>
      </c>
    </row>
    <row r="419" spans="1:10" x14ac:dyDescent="0.25">
      <c r="A419" s="11">
        <v>418</v>
      </c>
      <c r="B419" s="30"/>
      <c r="C419" s="11" t="str">
        <f>IF(ISBLANK('SAT Reading'!B419),"", IF('SAT Reading'!B419&lt;'SAT EBRW to ACT E+R'!$A$2, 'SAT EBRW to ACT E+R'!$B$2, IF('SAT Reading'!B419&gt;'SAT EBRW to ACT E+R'!A$62, 'SAT EBRW to ACT E+R'!B$62, VLOOKUP(B419,'SAT EBRW to ACT E+R'!A:B,2,FALSE))))</f>
        <v/>
      </c>
      <c r="D419" s="11" t="str">
        <f>IF('SAT Reading'!B419="","", 0.5*C419)</f>
        <v/>
      </c>
      <c r="E419" s="11" t="str">
        <f>IF('SAT Reading'!B419="","",interceptACTRtoPCR5712_5713+slopeACTRtoPCR5712_5713*D419)</f>
        <v/>
      </c>
      <c r="F419" s="11" t="str">
        <f>IF('SAT Reading'!B419="","", IF(E419&lt;100, 100, IF(E419&gt;200, 200, E419)))</f>
        <v/>
      </c>
      <c r="G419" s="11" t="str">
        <f t="shared" si="6"/>
        <v/>
      </c>
      <c r="H419" s="11" t="str">
        <f>IF('SAT Reading'!B419="","", IF(G419&lt;100, 100, IF(G419&gt;300, 300, G419)))</f>
        <v/>
      </c>
      <c r="I419" s="11" t="str">
        <f>IF('SAT Reading'!B419="","",'SAT EBRW to CBEST R'!$A$2+'SAT EBRW to CBEST R'!$B$2*B419)</f>
        <v/>
      </c>
      <c r="J419" s="11" t="str">
        <f>IF('SAT Reading'!B419="","", IF(I419&lt;20, 20, IF(I419&gt;80, 80, I419)))</f>
        <v/>
      </c>
    </row>
    <row r="420" spans="1:10" x14ac:dyDescent="0.25">
      <c r="A420" s="11">
        <v>419</v>
      </c>
      <c r="B420" s="30"/>
      <c r="C420" s="11" t="str">
        <f>IF(ISBLANK('SAT Reading'!B420),"", IF('SAT Reading'!B420&lt;'SAT EBRW to ACT E+R'!$A$2, 'SAT EBRW to ACT E+R'!$B$2, IF('SAT Reading'!B420&gt;'SAT EBRW to ACT E+R'!A$62, 'SAT EBRW to ACT E+R'!B$62, VLOOKUP(B420,'SAT EBRW to ACT E+R'!A:B,2,FALSE))))</f>
        <v/>
      </c>
      <c r="D420" s="11" t="str">
        <f>IF('SAT Reading'!B420="","", 0.5*C420)</f>
        <v/>
      </c>
      <c r="E420" s="11" t="str">
        <f>IF('SAT Reading'!B420="","",interceptACTRtoPCR5712_5713+slopeACTRtoPCR5712_5713*D420)</f>
        <v/>
      </c>
      <c r="F420" s="11" t="str">
        <f>IF('SAT Reading'!B420="","", IF(E420&lt;100, 100, IF(E420&gt;200, 200, E420)))</f>
        <v/>
      </c>
      <c r="G420" s="11" t="str">
        <f t="shared" si="6"/>
        <v/>
      </c>
      <c r="H420" s="11" t="str">
        <f>IF('SAT Reading'!B420="","", IF(G420&lt;100, 100, IF(G420&gt;300, 300, G420)))</f>
        <v/>
      </c>
      <c r="I420" s="11" t="str">
        <f>IF('SAT Reading'!B420="","",'SAT EBRW to CBEST R'!$A$2+'SAT EBRW to CBEST R'!$B$2*B420)</f>
        <v/>
      </c>
      <c r="J420" s="11" t="str">
        <f>IF('SAT Reading'!B420="","", IF(I420&lt;20, 20, IF(I420&gt;80, 80, I420)))</f>
        <v/>
      </c>
    </row>
    <row r="421" spans="1:10" x14ac:dyDescent="0.25">
      <c r="A421" s="11">
        <v>420</v>
      </c>
      <c r="B421" s="30"/>
      <c r="C421" s="11" t="str">
        <f>IF(ISBLANK('SAT Reading'!B421),"", IF('SAT Reading'!B421&lt;'SAT EBRW to ACT E+R'!$A$2, 'SAT EBRW to ACT E+R'!$B$2, IF('SAT Reading'!B421&gt;'SAT EBRW to ACT E+R'!A$62, 'SAT EBRW to ACT E+R'!B$62, VLOOKUP(B421,'SAT EBRW to ACT E+R'!A:B,2,FALSE))))</f>
        <v/>
      </c>
      <c r="D421" s="11" t="str">
        <f>IF('SAT Reading'!B421="","", 0.5*C421)</f>
        <v/>
      </c>
      <c r="E421" s="11" t="str">
        <f>IF('SAT Reading'!B421="","",interceptACTRtoPCR5712_5713+slopeACTRtoPCR5712_5713*D421)</f>
        <v/>
      </c>
      <c r="F421" s="11" t="str">
        <f>IF('SAT Reading'!B421="","", IF(E421&lt;100, 100, IF(E421&gt;200, 200, E421)))</f>
        <v/>
      </c>
      <c r="G421" s="11" t="str">
        <f t="shared" si="6"/>
        <v/>
      </c>
      <c r="H421" s="11" t="str">
        <f>IF('SAT Reading'!B421="","", IF(G421&lt;100, 100, IF(G421&gt;300, 300, G421)))</f>
        <v/>
      </c>
      <c r="I421" s="11" t="str">
        <f>IF('SAT Reading'!B421="","",'SAT EBRW to CBEST R'!$A$2+'SAT EBRW to CBEST R'!$B$2*B421)</f>
        <v/>
      </c>
      <c r="J421" s="11" t="str">
        <f>IF('SAT Reading'!B421="","", IF(I421&lt;20, 20, IF(I421&gt;80, 80, I421)))</f>
        <v/>
      </c>
    </row>
    <row r="422" spans="1:10" x14ac:dyDescent="0.25">
      <c r="A422" s="11">
        <v>421</v>
      </c>
      <c r="B422" s="30"/>
      <c r="C422" s="11" t="str">
        <f>IF(ISBLANK('SAT Reading'!B422),"", IF('SAT Reading'!B422&lt;'SAT EBRW to ACT E+R'!$A$2, 'SAT EBRW to ACT E+R'!$B$2, IF('SAT Reading'!B422&gt;'SAT EBRW to ACT E+R'!A$62, 'SAT EBRW to ACT E+R'!B$62, VLOOKUP(B422,'SAT EBRW to ACT E+R'!A:B,2,FALSE))))</f>
        <v/>
      </c>
      <c r="D422" s="11" t="str">
        <f>IF('SAT Reading'!B422="","", 0.5*C422)</f>
        <v/>
      </c>
      <c r="E422" s="11" t="str">
        <f>IF('SAT Reading'!B422="","",interceptACTRtoPCR5712_5713+slopeACTRtoPCR5712_5713*D422)</f>
        <v/>
      </c>
      <c r="F422" s="11" t="str">
        <f>IF('SAT Reading'!B422="","", IF(E422&lt;100, 100, IF(E422&gt;200, 200, E422)))</f>
        <v/>
      </c>
      <c r="G422" s="11" t="str">
        <f t="shared" si="6"/>
        <v/>
      </c>
      <c r="H422" s="11" t="str">
        <f>IF('SAT Reading'!B422="","", IF(G422&lt;100, 100, IF(G422&gt;300, 300, G422)))</f>
        <v/>
      </c>
      <c r="I422" s="11" t="str">
        <f>IF('SAT Reading'!B422="","",'SAT EBRW to CBEST R'!$A$2+'SAT EBRW to CBEST R'!$B$2*B422)</f>
        <v/>
      </c>
      <c r="J422" s="11" t="str">
        <f>IF('SAT Reading'!B422="","", IF(I422&lt;20, 20, IF(I422&gt;80, 80, I422)))</f>
        <v/>
      </c>
    </row>
    <row r="423" spans="1:10" x14ac:dyDescent="0.25">
      <c r="A423" s="11">
        <v>422</v>
      </c>
      <c r="B423" s="30"/>
      <c r="C423" s="11" t="str">
        <f>IF(ISBLANK('SAT Reading'!B423),"", IF('SAT Reading'!B423&lt;'SAT EBRW to ACT E+R'!$A$2, 'SAT EBRW to ACT E+R'!$B$2, IF('SAT Reading'!B423&gt;'SAT EBRW to ACT E+R'!A$62, 'SAT EBRW to ACT E+R'!B$62, VLOOKUP(B423,'SAT EBRW to ACT E+R'!A:B,2,FALSE))))</f>
        <v/>
      </c>
      <c r="D423" s="11" t="str">
        <f>IF('SAT Reading'!B423="","", 0.5*C423)</f>
        <v/>
      </c>
      <c r="E423" s="11" t="str">
        <f>IF('SAT Reading'!B423="","",interceptACTRtoPCR5712_5713+slopeACTRtoPCR5712_5713*D423)</f>
        <v/>
      </c>
      <c r="F423" s="11" t="str">
        <f>IF('SAT Reading'!B423="","", IF(E423&lt;100, 100, IF(E423&gt;200, 200, E423)))</f>
        <v/>
      </c>
      <c r="G423" s="11" t="str">
        <f t="shared" si="6"/>
        <v/>
      </c>
      <c r="H423" s="11" t="str">
        <f>IF('SAT Reading'!B423="","", IF(G423&lt;100, 100, IF(G423&gt;300, 300, G423)))</f>
        <v/>
      </c>
      <c r="I423" s="11" t="str">
        <f>IF('SAT Reading'!B423="","",'SAT EBRW to CBEST R'!$A$2+'SAT EBRW to CBEST R'!$B$2*B423)</f>
        <v/>
      </c>
      <c r="J423" s="11" t="str">
        <f>IF('SAT Reading'!B423="","", IF(I423&lt;20, 20, IF(I423&gt;80, 80, I423)))</f>
        <v/>
      </c>
    </row>
    <row r="424" spans="1:10" x14ac:dyDescent="0.25">
      <c r="A424" s="11">
        <v>423</v>
      </c>
      <c r="B424" s="30"/>
      <c r="C424" s="11" t="str">
        <f>IF(ISBLANK('SAT Reading'!B424),"", IF('SAT Reading'!B424&lt;'SAT EBRW to ACT E+R'!$A$2, 'SAT EBRW to ACT E+R'!$B$2, IF('SAT Reading'!B424&gt;'SAT EBRW to ACT E+R'!A$62, 'SAT EBRW to ACT E+R'!B$62, VLOOKUP(B424,'SAT EBRW to ACT E+R'!A:B,2,FALSE))))</f>
        <v/>
      </c>
      <c r="D424" s="11" t="str">
        <f>IF('SAT Reading'!B424="","", 0.5*C424)</f>
        <v/>
      </c>
      <c r="E424" s="11" t="str">
        <f>IF('SAT Reading'!B424="","",interceptACTRtoPCR5712_5713+slopeACTRtoPCR5712_5713*D424)</f>
        <v/>
      </c>
      <c r="F424" s="11" t="str">
        <f>IF('SAT Reading'!B424="","", IF(E424&lt;100, 100, IF(E424&gt;200, 200, E424)))</f>
        <v/>
      </c>
      <c r="G424" s="11" t="str">
        <f t="shared" si="6"/>
        <v/>
      </c>
      <c r="H424" s="11" t="str">
        <f>IF('SAT Reading'!B424="","", IF(G424&lt;100, 100, IF(G424&gt;300, 300, G424)))</f>
        <v/>
      </c>
      <c r="I424" s="11" t="str">
        <f>IF('SAT Reading'!B424="","",'SAT EBRW to CBEST R'!$A$2+'SAT EBRW to CBEST R'!$B$2*B424)</f>
        <v/>
      </c>
      <c r="J424" s="11" t="str">
        <f>IF('SAT Reading'!B424="","", IF(I424&lt;20, 20, IF(I424&gt;80, 80, I424)))</f>
        <v/>
      </c>
    </row>
    <row r="425" spans="1:10" x14ac:dyDescent="0.25">
      <c r="A425" s="11">
        <v>424</v>
      </c>
      <c r="B425" s="30"/>
      <c r="C425" s="11" t="str">
        <f>IF(ISBLANK('SAT Reading'!B425),"", IF('SAT Reading'!B425&lt;'SAT EBRW to ACT E+R'!$A$2, 'SAT EBRW to ACT E+R'!$B$2, IF('SAT Reading'!B425&gt;'SAT EBRW to ACT E+R'!A$62, 'SAT EBRW to ACT E+R'!B$62, VLOOKUP(B425,'SAT EBRW to ACT E+R'!A:B,2,FALSE))))</f>
        <v/>
      </c>
      <c r="D425" s="11" t="str">
        <f>IF('SAT Reading'!B425="","", 0.5*C425)</f>
        <v/>
      </c>
      <c r="E425" s="11" t="str">
        <f>IF('SAT Reading'!B425="","",interceptACTRtoPCR5712_5713+slopeACTRtoPCR5712_5713*D425)</f>
        <v/>
      </c>
      <c r="F425" s="11" t="str">
        <f>IF('SAT Reading'!B425="","", IF(E425&lt;100, 100, IF(E425&gt;200, 200, E425)))</f>
        <v/>
      </c>
      <c r="G425" s="11" t="str">
        <f t="shared" si="6"/>
        <v/>
      </c>
      <c r="H425" s="11" t="str">
        <f>IF('SAT Reading'!B425="","", IF(G425&lt;100, 100, IF(G425&gt;300, 300, G425)))</f>
        <v/>
      </c>
      <c r="I425" s="11" t="str">
        <f>IF('SAT Reading'!B425="","",'SAT EBRW to CBEST R'!$A$2+'SAT EBRW to CBEST R'!$B$2*B425)</f>
        <v/>
      </c>
      <c r="J425" s="11" t="str">
        <f>IF('SAT Reading'!B425="","", IF(I425&lt;20, 20, IF(I425&gt;80, 80, I425)))</f>
        <v/>
      </c>
    </row>
    <row r="426" spans="1:10" x14ac:dyDescent="0.25">
      <c r="A426" s="11">
        <v>425</v>
      </c>
      <c r="B426" s="30"/>
      <c r="C426" s="11" t="str">
        <f>IF(ISBLANK('SAT Reading'!B426),"", IF('SAT Reading'!B426&lt;'SAT EBRW to ACT E+R'!$A$2, 'SAT EBRW to ACT E+R'!$B$2, IF('SAT Reading'!B426&gt;'SAT EBRW to ACT E+R'!A$62, 'SAT EBRW to ACT E+R'!B$62, VLOOKUP(B426,'SAT EBRW to ACT E+R'!A:B,2,FALSE))))</f>
        <v/>
      </c>
      <c r="D426" s="11" t="str">
        <f>IF('SAT Reading'!B426="","", 0.5*C426)</f>
        <v/>
      </c>
      <c r="E426" s="11" t="str">
        <f>IF('SAT Reading'!B426="","",interceptACTRtoPCR5712_5713+slopeACTRtoPCR5712_5713*D426)</f>
        <v/>
      </c>
      <c r="F426" s="11" t="str">
        <f>IF('SAT Reading'!B426="","", IF(E426&lt;100, 100, IF(E426&gt;200, 200, E426)))</f>
        <v/>
      </c>
      <c r="G426" s="11" t="str">
        <f t="shared" si="6"/>
        <v/>
      </c>
      <c r="H426" s="11" t="str">
        <f>IF('SAT Reading'!B426="","", IF(G426&lt;100, 100, IF(G426&gt;300, 300, G426)))</f>
        <v/>
      </c>
      <c r="I426" s="11" t="str">
        <f>IF('SAT Reading'!B426="","",'SAT EBRW to CBEST R'!$A$2+'SAT EBRW to CBEST R'!$B$2*B426)</f>
        <v/>
      </c>
      <c r="J426" s="11" t="str">
        <f>IF('SAT Reading'!B426="","", IF(I426&lt;20, 20, IF(I426&gt;80, 80, I426)))</f>
        <v/>
      </c>
    </row>
    <row r="427" spans="1:10" x14ac:dyDescent="0.25">
      <c r="A427" s="11">
        <v>426</v>
      </c>
      <c r="B427" s="30"/>
      <c r="C427" s="11" t="str">
        <f>IF(ISBLANK('SAT Reading'!B427),"", IF('SAT Reading'!B427&lt;'SAT EBRW to ACT E+R'!$A$2, 'SAT EBRW to ACT E+R'!$B$2, IF('SAT Reading'!B427&gt;'SAT EBRW to ACT E+R'!A$62, 'SAT EBRW to ACT E+R'!B$62, VLOOKUP(B427,'SAT EBRW to ACT E+R'!A:B,2,FALSE))))</f>
        <v/>
      </c>
      <c r="D427" s="11" t="str">
        <f>IF('SAT Reading'!B427="","", 0.5*C427)</f>
        <v/>
      </c>
      <c r="E427" s="11" t="str">
        <f>IF('SAT Reading'!B427="","",interceptACTRtoPCR5712_5713+slopeACTRtoPCR5712_5713*D427)</f>
        <v/>
      </c>
      <c r="F427" s="11" t="str">
        <f>IF('SAT Reading'!B427="","", IF(E427&lt;100, 100, IF(E427&gt;200, 200, E427)))</f>
        <v/>
      </c>
      <c r="G427" s="11" t="str">
        <f t="shared" si="6"/>
        <v/>
      </c>
      <c r="H427" s="11" t="str">
        <f>IF('SAT Reading'!B427="","", IF(G427&lt;100, 100, IF(G427&gt;300, 300, G427)))</f>
        <v/>
      </c>
      <c r="I427" s="11" t="str">
        <f>IF('SAT Reading'!B427="","",'SAT EBRW to CBEST R'!$A$2+'SAT EBRW to CBEST R'!$B$2*B427)</f>
        <v/>
      </c>
      <c r="J427" s="11" t="str">
        <f>IF('SAT Reading'!B427="","", IF(I427&lt;20, 20, IF(I427&gt;80, 80, I427)))</f>
        <v/>
      </c>
    </row>
    <row r="428" spans="1:10" x14ac:dyDescent="0.25">
      <c r="A428" s="11">
        <v>427</v>
      </c>
      <c r="B428" s="30"/>
      <c r="C428" s="11" t="str">
        <f>IF(ISBLANK('SAT Reading'!B428),"", IF('SAT Reading'!B428&lt;'SAT EBRW to ACT E+R'!$A$2, 'SAT EBRW to ACT E+R'!$B$2, IF('SAT Reading'!B428&gt;'SAT EBRW to ACT E+R'!A$62, 'SAT EBRW to ACT E+R'!B$62, VLOOKUP(B428,'SAT EBRW to ACT E+R'!A:B,2,FALSE))))</f>
        <v/>
      </c>
      <c r="D428" s="11" t="str">
        <f>IF('SAT Reading'!B428="","", 0.5*C428)</f>
        <v/>
      </c>
      <c r="E428" s="11" t="str">
        <f>IF('SAT Reading'!B428="","",interceptACTRtoPCR5712_5713+slopeACTRtoPCR5712_5713*D428)</f>
        <v/>
      </c>
      <c r="F428" s="11" t="str">
        <f>IF('SAT Reading'!B428="","", IF(E428&lt;100, 100, IF(E428&gt;200, 200, E428)))</f>
        <v/>
      </c>
      <c r="G428" s="11" t="str">
        <f t="shared" si="6"/>
        <v/>
      </c>
      <c r="H428" s="11" t="str">
        <f>IF('SAT Reading'!B428="","", IF(G428&lt;100, 100, IF(G428&gt;300, 300, G428)))</f>
        <v/>
      </c>
      <c r="I428" s="11" t="str">
        <f>IF('SAT Reading'!B428="","",'SAT EBRW to CBEST R'!$A$2+'SAT EBRW to CBEST R'!$B$2*B428)</f>
        <v/>
      </c>
      <c r="J428" s="11" t="str">
        <f>IF('SAT Reading'!B428="","", IF(I428&lt;20, 20, IF(I428&gt;80, 80, I428)))</f>
        <v/>
      </c>
    </row>
    <row r="429" spans="1:10" x14ac:dyDescent="0.25">
      <c r="A429" s="11">
        <v>428</v>
      </c>
      <c r="B429" s="30"/>
      <c r="C429" s="11" t="str">
        <f>IF(ISBLANK('SAT Reading'!B429),"", IF('SAT Reading'!B429&lt;'SAT EBRW to ACT E+R'!$A$2, 'SAT EBRW to ACT E+R'!$B$2, IF('SAT Reading'!B429&gt;'SAT EBRW to ACT E+R'!A$62, 'SAT EBRW to ACT E+R'!B$62, VLOOKUP(B429,'SAT EBRW to ACT E+R'!A:B,2,FALSE))))</f>
        <v/>
      </c>
      <c r="D429" s="11" t="str">
        <f>IF('SAT Reading'!B429="","", 0.5*C429)</f>
        <v/>
      </c>
      <c r="E429" s="11" t="str">
        <f>IF('SAT Reading'!B429="","",interceptACTRtoPCR5712_5713+slopeACTRtoPCR5712_5713*D429)</f>
        <v/>
      </c>
      <c r="F429" s="11" t="str">
        <f>IF('SAT Reading'!B429="","", IF(E429&lt;100, 100, IF(E429&gt;200, 200, E429)))</f>
        <v/>
      </c>
      <c r="G429" s="11" t="str">
        <f t="shared" si="6"/>
        <v/>
      </c>
      <c r="H429" s="11" t="str">
        <f>IF('SAT Reading'!B429="","", IF(G429&lt;100, 100, IF(G429&gt;300, 300, G429)))</f>
        <v/>
      </c>
      <c r="I429" s="11" t="str">
        <f>IF('SAT Reading'!B429="","",'SAT EBRW to CBEST R'!$A$2+'SAT EBRW to CBEST R'!$B$2*B429)</f>
        <v/>
      </c>
      <c r="J429" s="11" t="str">
        <f>IF('SAT Reading'!B429="","", IF(I429&lt;20, 20, IF(I429&gt;80, 80, I429)))</f>
        <v/>
      </c>
    </row>
    <row r="430" spans="1:10" x14ac:dyDescent="0.25">
      <c r="A430" s="11">
        <v>429</v>
      </c>
      <c r="B430" s="30"/>
      <c r="C430" s="11" t="str">
        <f>IF(ISBLANK('SAT Reading'!B430),"", IF('SAT Reading'!B430&lt;'SAT EBRW to ACT E+R'!$A$2, 'SAT EBRW to ACT E+R'!$B$2, IF('SAT Reading'!B430&gt;'SAT EBRW to ACT E+R'!A$62, 'SAT EBRW to ACT E+R'!B$62, VLOOKUP(B430,'SAT EBRW to ACT E+R'!A:B,2,FALSE))))</f>
        <v/>
      </c>
      <c r="D430" s="11" t="str">
        <f>IF('SAT Reading'!B430="","", 0.5*C430)</f>
        <v/>
      </c>
      <c r="E430" s="11" t="str">
        <f>IF('SAT Reading'!B430="","",interceptACTRtoPCR5712_5713+slopeACTRtoPCR5712_5713*D430)</f>
        <v/>
      </c>
      <c r="F430" s="11" t="str">
        <f>IF('SAT Reading'!B430="","", IF(E430&lt;100, 100, IF(E430&gt;200, 200, E430)))</f>
        <v/>
      </c>
      <c r="G430" s="11" t="str">
        <f t="shared" si="6"/>
        <v/>
      </c>
      <c r="H430" s="11" t="str">
        <f>IF('SAT Reading'!B430="","", IF(G430&lt;100, 100, IF(G430&gt;300, 300, G430)))</f>
        <v/>
      </c>
      <c r="I430" s="11" t="str">
        <f>IF('SAT Reading'!B430="","",'SAT EBRW to CBEST R'!$A$2+'SAT EBRW to CBEST R'!$B$2*B430)</f>
        <v/>
      </c>
      <c r="J430" s="11" t="str">
        <f>IF('SAT Reading'!B430="","", IF(I430&lt;20, 20, IF(I430&gt;80, 80, I430)))</f>
        <v/>
      </c>
    </row>
    <row r="431" spans="1:10" x14ac:dyDescent="0.25">
      <c r="A431" s="11">
        <v>430</v>
      </c>
      <c r="B431" s="30"/>
      <c r="C431" s="11" t="str">
        <f>IF(ISBLANK('SAT Reading'!B431),"", IF('SAT Reading'!B431&lt;'SAT EBRW to ACT E+R'!$A$2, 'SAT EBRW to ACT E+R'!$B$2, IF('SAT Reading'!B431&gt;'SAT EBRW to ACT E+R'!A$62, 'SAT EBRW to ACT E+R'!B$62, VLOOKUP(B431,'SAT EBRW to ACT E+R'!A:B,2,FALSE))))</f>
        <v/>
      </c>
      <c r="D431" s="11" t="str">
        <f>IF('SAT Reading'!B431="","", 0.5*C431)</f>
        <v/>
      </c>
      <c r="E431" s="11" t="str">
        <f>IF('SAT Reading'!B431="","",interceptACTRtoPCR5712_5713+slopeACTRtoPCR5712_5713*D431)</f>
        <v/>
      </c>
      <c r="F431" s="11" t="str">
        <f>IF('SAT Reading'!B431="","", IF(E431&lt;100, 100, IF(E431&gt;200, 200, E431)))</f>
        <v/>
      </c>
      <c r="G431" s="11" t="str">
        <f t="shared" si="6"/>
        <v/>
      </c>
      <c r="H431" s="11" t="str">
        <f>IF('SAT Reading'!B431="","", IF(G431&lt;100, 100, IF(G431&gt;300, 300, G431)))</f>
        <v/>
      </c>
      <c r="I431" s="11" t="str">
        <f>IF('SAT Reading'!B431="","",'SAT EBRW to CBEST R'!$A$2+'SAT EBRW to CBEST R'!$B$2*B431)</f>
        <v/>
      </c>
      <c r="J431" s="11" t="str">
        <f>IF('SAT Reading'!B431="","", IF(I431&lt;20, 20, IF(I431&gt;80, 80, I431)))</f>
        <v/>
      </c>
    </row>
    <row r="432" spans="1:10" x14ac:dyDescent="0.25">
      <c r="A432" s="11">
        <v>431</v>
      </c>
      <c r="B432" s="30"/>
      <c r="C432" s="11" t="str">
        <f>IF(ISBLANK('SAT Reading'!B432),"", IF('SAT Reading'!B432&lt;'SAT EBRW to ACT E+R'!$A$2, 'SAT EBRW to ACT E+R'!$B$2, IF('SAT Reading'!B432&gt;'SAT EBRW to ACT E+R'!A$62, 'SAT EBRW to ACT E+R'!B$62, VLOOKUP(B432,'SAT EBRW to ACT E+R'!A:B,2,FALSE))))</f>
        <v/>
      </c>
      <c r="D432" s="11" t="str">
        <f>IF('SAT Reading'!B432="","", 0.5*C432)</f>
        <v/>
      </c>
      <c r="E432" s="11" t="str">
        <f>IF('SAT Reading'!B432="","",interceptACTRtoPCR5712_5713+slopeACTRtoPCR5712_5713*D432)</f>
        <v/>
      </c>
      <c r="F432" s="11" t="str">
        <f>IF('SAT Reading'!B432="","", IF(E432&lt;100, 100, IF(E432&gt;200, 200, E432)))</f>
        <v/>
      </c>
      <c r="G432" s="11" t="str">
        <f t="shared" si="6"/>
        <v/>
      </c>
      <c r="H432" s="11" t="str">
        <f>IF('SAT Reading'!B432="","", IF(G432&lt;100, 100, IF(G432&gt;300, 300, G432)))</f>
        <v/>
      </c>
      <c r="I432" s="11" t="str">
        <f>IF('SAT Reading'!B432="","",'SAT EBRW to CBEST R'!$A$2+'SAT EBRW to CBEST R'!$B$2*B432)</f>
        <v/>
      </c>
      <c r="J432" s="11" t="str">
        <f>IF('SAT Reading'!B432="","", IF(I432&lt;20, 20, IF(I432&gt;80, 80, I432)))</f>
        <v/>
      </c>
    </row>
    <row r="433" spans="1:10" x14ac:dyDescent="0.25">
      <c r="A433" s="11">
        <v>432</v>
      </c>
      <c r="B433" s="30"/>
      <c r="C433" s="11" t="str">
        <f>IF(ISBLANK('SAT Reading'!B433),"", IF('SAT Reading'!B433&lt;'SAT EBRW to ACT E+R'!$A$2, 'SAT EBRW to ACT E+R'!$B$2, IF('SAT Reading'!B433&gt;'SAT EBRW to ACT E+R'!A$62, 'SAT EBRW to ACT E+R'!B$62, VLOOKUP(B433,'SAT EBRW to ACT E+R'!A:B,2,FALSE))))</f>
        <v/>
      </c>
      <c r="D433" s="11" t="str">
        <f>IF('SAT Reading'!B433="","", 0.5*C433)</f>
        <v/>
      </c>
      <c r="E433" s="11" t="str">
        <f>IF('SAT Reading'!B433="","",interceptACTRtoPCR5712_5713+slopeACTRtoPCR5712_5713*D433)</f>
        <v/>
      </c>
      <c r="F433" s="11" t="str">
        <f>IF('SAT Reading'!B433="","", IF(E433&lt;100, 100, IF(E433&gt;200, 200, E433)))</f>
        <v/>
      </c>
      <c r="G433" s="11" t="str">
        <f t="shared" si="6"/>
        <v/>
      </c>
      <c r="H433" s="11" t="str">
        <f>IF('SAT Reading'!B433="","", IF(G433&lt;100, 100, IF(G433&gt;300, 300, G433)))</f>
        <v/>
      </c>
      <c r="I433" s="11" t="str">
        <f>IF('SAT Reading'!B433="","",'SAT EBRW to CBEST R'!$A$2+'SAT EBRW to CBEST R'!$B$2*B433)</f>
        <v/>
      </c>
      <c r="J433" s="11" t="str">
        <f>IF('SAT Reading'!B433="","", IF(I433&lt;20, 20, IF(I433&gt;80, 80, I433)))</f>
        <v/>
      </c>
    </row>
    <row r="434" spans="1:10" x14ac:dyDescent="0.25">
      <c r="A434" s="11">
        <v>433</v>
      </c>
      <c r="B434" s="30"/>
      <c r="C434" s="11" t="str">
        <f>IF(ISBLANK('SAT Reading'!B434),"", IF('SAT Reading'!B434&lt;'SAT EBRW to ACT E+R'!$A$2, 'SAT EBRW to ACT E+R'!$B$2, IF('SAT Reading'!B434&gt;'SAT EBRW to ACT E+R'!A$62, 'SAT EBRW to ACT E+R'!B$62, VLOOKUP(B434,'SAT EBRW to ACT E+R'!A:B,2,FALSE))))</f>
        <v/>
      </c>
      <c r="D434" s="11" t="str">
        <f>IF('SAT Reading'!B434="","", 0.5*C434)</f>
        <v/>
      </c>
      <c r="E434" s="11" t="str">
        <f>IF('SAT Reading'!B434="","",interceptACTRtoPCR5712_5713+slopeACTRtoPCR5712_5713*D434)</f>
        <v/>
      </c>
      <c r="F434" s="11" t="str">
        <f>IF('SAT Reading'!B434="","", IF(E434&lt;100, 100, IF(E434&gt;200, 200, E434)))</f>
        <v/>
      </c>
      <c r="G434" s="11" t="str">
        <f t="shared" si="6"/>
        <v/>
      </c>
      <c r="H434" s="11" t="str">
        <f>IF('SAT Reading'!B434="","", IF(G434&lt;100, 100, IF(G434&gt;300, 300, G434)))</f>
        <v/>
      </c>
      <c r="I434" s="11" t="str">
        <f>IF('SAT Reading'!B434="","",'SAT EBRW to CBEST R'!$A$2+'SAT EBRW to CBEST R'!$B$2*B434)</f>
        <v/>
      </c>
      <c r="J434" s="11" t="str">
        <f>IF('SAT Reading'!B434="","", IF(I434&lt;20, 20, IF(I434&gt;80, 80, I434)))</f>
        <v/>
      </c>
    </row>
    <row r="435" spans="1:10" x14ac:dyDescent="0.25">
      <c r="A435" s="11">
        <v>434</v>
      </c>
      <c r="B435" s="30"/>
      <c r="C435" s="11" t="str">
        <f>IF(ISBLANK('SAT Reading'!B435),"", IF('SAT Reading'!B435&lt;'SAT EBRW to ACT E+R'!$A$2, 'SAT EBRW to ACT E+R'!$B$2, IF('SAT Reading'!B435&gt;'SAT EBRW to ACT E+R'!A$62, 'SAT EBRW to ACT E+R'!B$62, VLOOKUP(B435,'SAT EBRW to ACT E+R'!A:B,2,FALSE))))</f>
        <v/>
      </c>
      <c r="D435" s="11" t="str">
        <f>IF('SAT Reading'!B435="","", 0.5*C435)</f>
        <v/>
      </c>
      <c r="E435" s="11" t="str">
        <f>IF('SAT Reading'!B435="","",interceptACTRtoPCR5712_5713+slopeACTRtoPCR5712_5713*D435)</f>
        <v/>
      </c>
      <c r="F435" s="11" t="str">
        <f>IF('SAT Reading'!B435="","", IF(E435&lt;100, 100, IF(E435&gt;200, 200, E435)))</f>
        <v/>
      </c>
      <c r="G435" s="11" t="str">
        <f t="shared" si="6"/>
        <v/>
      </c>
      <c r="H435" s="11" t="str">
        <f>IF('SAT Reading'!B435="","", IF(G435&lt;100, 100, IF(G435&gt;300, 300, G435)))</f>
        <v/>
      </c>
      <c r="I435" s="11" t="str">
        <f>IF('SAT Reading'!B435="","",'SAT EBRW to CBEST R'!$A$2+'SAT EBRW to CBEST R'!$B$2*B435)</f>
        <v/>
      </c>
      <c r="J435" s="11" t="str">
        <f>IF('SAT Reading'!B435="","", IF(I435&lt;20, 20, IF(I435&gt;80, 80, I435)))</f>
        <v/>
      </c>
    </row>
    <row r="436" spans="1:10" x14ac:dyDescent="0.25">
      <c r="A436" s="11">
        <v>435</v>
      </c>
      <c r="B436" s="30"/>
      <c r="C436" s="11" t="str">
        <f>IF(ISBLANK('SAT Reading'!B436),"", IF('SAT Reading'!B436&lt;'SAT EBRW to ACT E+R'!$A$2, 'SAT EBRW to ACT E+R'!$B$2, IF('SAT Reading'!B436&gt;'SAT EBRW to ACT E+R'!A$62, 'SAT EBRW to ACT E+R'!B$62, VLOOKUP(B436,'SAT EBRW to ACT E+R'!A:B,2,FALSE))))</f>
        <v/>
      </c>
      <c r="D436" s="11" t="str">
        <f>IF('SAT Reading'!B436="","", 0.5*C436)</f>
        <v/>
      </c>
      <c r="E436" s="11" t="str">
        <f>IF('SAT Reading'!B436="","",interceptACTRtoPCR5712_5713+slopeACTRtoPCR5712_5713*D436)</f>
        <v/>
      </c>
      <c r="F436" s="11" t="str">
        <f>IF('SAT Reading'!B436="","", IF(E436&lt;100, 100, IF(E436&gt;200, 200, E436)))</f>
        <v/>
      </c>
      <c r="G436" s="11" t="str">
        <f t="shared" si="6"/>
        <v/>
      </c>
      <c r="H436" s="11" t="str">
        <f>IF('SAT Reading'!B436="","", IF(G436&lt;100, 100, IF(G436&gt;300, 300, G436)))</f>
        <v/>
      </c>
      <c r="I436" s="11" t="str">
        <f>IF('SAT Reading'!B436="","",'SAT EBRW to CBEST R'!$A$2+'SAT EBRW to CBEST R'!$B$2*B436)</f>
        <v/>
      </c>
      <c r="J436" s="11" t="str">
        <f>IF('SAT Reading'!B436="","", IF(I436&lt;20, 20, IF(I436&gt;80, 80, I436)))</f>
        <v/>
      </c>
    </row>
    <row r="437" spans="1:10" x14ac:dyDescent="0.25">
      <c r="A437" s="11">
        <v>436</v>
      </c>
      <c r="B437" s="30"/>
      <c r="C437" s="11" t="str">
        <f>IF(ISBLANK('SAT Reading'!B437),"", IF('SAT Reading'!B437&lt;'SAT EBRW to ACT E+R'!$A$2, 'SAT EBRW to ACT E+R'!$B$2, IF('SAT Reading'!B437&gt;'SAT EBRW to ACT E+R'!A$62, 'SAT EBRW to ACT E+R'!B$62, VLOOKUP(B437,'SAT EBRW to ACT E+R'!A:B,2,FALSE))))</f>
        <v/>
      </c>
      <c r="D437" s="11" t="str">
        <f>IF('SAT Reading'!B437="","", 0.5*C437)</f>
        <v/>
      </c>
      <c r="E437" s="11" t="str">
        <f>IF('SAT Reading'!B437="","",interceptACTRtoPCR5712_5713+slopeACTRtoPCR5712_5713*D437)</f>
        <v/>
      </c>
      <c r="F437" s="11" t="str">
        <f>IF('SAT Reading'!B437="","", IF(E437&lt;100, 100, IF(E437&gt;200, 200, E437)))</f>
        <v/>
      </c>
      <c r="G437" s="11" t="str">
        <f t="shared" si="6"/>
        <v/>
      </c>
      <c r="H437" s="11" t="str">
        <f>IF('SAT Reading'!B437="","", IF(G437&lt;100, 100, IF(G437&gt;300, 300, G437)))</f>
        <v/>
      </c>
      <c r="I437" s="11" t="str">
        <f>IF('SAT Reading'!B437="","",'SAT EBRW to CBEST R'!$A$2+'SAT EBRW to CBEST R'!$B$2*B437)</f>
        <v/>
      </c>
      <c r="J437" s="11" t="str">
        <f>IF('SAT Reading'!B437="","", IF(I437&lt;20, 20, IF(I437&gt;80, 80, I437)))</f>
        <v/>
      </c>
    </row>
    <row r="438" spans="1:10" x14ac:dyDescent="0.25">
      <c r="A438" s="11">
        <v>437</v>
      </c>
      <c r="B438" s="30"/>
      <c r="C438" s="11" t="str">
        <f>IF(ISBLANK('SAT Reading'!B438),"", IF('SAT Reading'!B438&lt;'SAT EBRW to ACT E+R'!$A$2, 'SAT EBRW to ACT E+R'!$B$2, IF('SAT Reading'!B438&gt;'SAT EBRW to ACT E+R'!A$62, 'SAT EBRW to ACT E+R'!B$62, VLOOKUP(B438,'SAT EBRW to ACT E+R'!A:B,2,FALSE))))</f>
        <v/>
      </c>
      <c r="D438" s="11" t="str">
        <f>IF('SAT Reading'!B438="","", 0.5*C438)</f>
        <v/>
      </c>
      <c r="E438" s="11" t="str">
        <f>IF('SAT Reading'!B438="","",interceptACTRtoPCR5712_5713+slopeACTRtoPCR5712_5713*D438)</f>
        <v/>
      </c>
      <c r="F438" s="11" t="str">
        <f>IF('SAT Reading'!B438="","", IF(E438&lt;100, 100, IF(E438&gt;200, 200, E438)))</f>
        <v/>
      </c>
      <c r="G438" s="11" t="str">
        <f t="shared" si="6"/>
        <v/>
      </c>
      <c r="H438" s="11" t="str">
        <f>IF('SAT Reading'!B438="","", IF(G438&lt;100, 100, IF(G438&gt;300, 300, G438)))</f>
        <v/>
      </c>
      <c r="I438" s="11" t="str">
        <f>IF('SAT Reading'!B438="","",'SAT EBRW to CBEST R'!$A$2+'SAT EBRW to CBEST R'!$B$2*B438)</f>
        <v/>
      </c>
      <c r="J438" s="11" t="str">
        <f>IF('SAT Reading'!B438="","", IF(I438&lt;20, 20, IF(I438&gt;80, 80, I438)))</f>
        <v/>
      </c>
    </row>
    <row r="439" spans="1:10" x14ac:dyDescent="0.25">
      <c r="A439" s="11">
        <v>438</v>
      </c>
      <c r="B439" s="30"/>
      <c r="C439" s="11" t="str">
        <f>IF(ISBLANK('SAT Reading'!B439),"", IF('SAT Reading'!B439&lt;'SAT EBRW to ACT E+R'!$A$2, 'SAT EBRW to ACT E+R'!$B$2, IF('SAT Reading'!B439&gt;'SAT EBRW to ACT E+R'!A$62, 'SAT EBRW to ACT E+R'!B$62, VLOOKUP(B439,'SAT EBRW to ACT E+R'!A:B,2,FALSE))))</f>
        <v/>
      </c>
      <c r="D439" s="11" t="str">
        <f>IF('SAT Reading'!B439="","", 0.5*C439)</f>
        <v/>
      </c>
      <c r="E439" s="11" t="str">
        <f>IF('SAT Reading'!B439="","",interceptACTRtoPCR5712_5713+slopeACTRtoPCR5712_5713*D439)</f>
        <v/>
      </c>
      <c r="F439" s="11" t="str">
        <f>IF('SAT Reading'!B439="","", IF(E439&lt;100, 100, IF(E439&gt;200, 200, E439)))</f>
        <v/>
      </c>
      <c r="G439" s="11" t="str">
        <f t="shared" si="6"/>
        <v/>
      </c>
      <c r="H439" s="11" t="str">
        <f>IF('SAT Reading'!B439="","", IF(G439&lt;100, 100, IF(G439&gt;300, 300, G439)))</f>
        <v/>
      </c>
      <c r="I439" s="11" t="str">
        <f>IF('SAT Reading'!B439="","",'SAT EBRW to CBEST R'!$A$2+'SAT EBRW to CBEST R'!$B$2*B439)</f>
        <v/>
      </c>
      <c r="J439" s="11" t="str">
        <f>IF('SAT Reading'!B439="","", IF(I439&lt;20, 20, IF(I439&gt;80, 80, I439)))</f>
        <v/>
      </c>
    </row>
    <row r="440" spans="1:10" x14ac:dyDescent="0.25">
      <c r="A440" s="11">
        <v>439</v>
      </c>
      <c r="B440" s="30"/>
      <c r="C440" s="11" t="str">
        <f>IF(ISBLANK('SAT Reading'!B440),"", IF('SAT Reading'!B440&lt;'SAT EBRW to ACT E+R'!$A$2, 'SAT EBRW to ACT E+R'!$B$2, IF('SAT Reading'!B440&gt;'SAT EBRW to ACT E+R'!A$62, 'SAT EBRW to ACT E+R'!B$62, VLOOKUP(B440,'SAT EBRW to ACT E+R'!A:B,2,FALSE))))</f>
        <v/>
      </c>
      <c r="D440" s="11" t="str">
        <f>IF('SAT Reading'!B440="","", 0.5*C440)</f>
        <v/>
      </c>
      <c r="E440" s="11" t="str">
        <f>IF('SAT Reading'!B440="","",interceptACTRtoPCR5712_5713+slopeACTRtoPCR5712_5713*D440)</f>
        <v/>
      </c>
      <c r="F440" s="11" t="str">
        <f>IF('SAT Reading'!B440="","", IF(E440&lt;100, 100, IF(E440&gt;200, 200, E440)))</f>
        <v/>
      </c>
      <c r="G440" s="11" t="str">
        <f t="shared" si="6"/>
        <v/>
      </c>
      <c r="H440" s="11" t="str">
        <f>IF('SAT Reading'!B440="","", IF(G440&lt;100, 100, IF(G440&gt;300, 300, G440)))</f>
        <v/>
      </c>
      <c r="I440" s="11" t="str">
        <f>IF('SAT Reading'!B440="","",'SAT EBRW to CBEST R'!$A$2+'SAT EBRW to CBEST R'!$B$2*B440)</f>
        <v/>
      </c>
      <c r="J440" s="11" t="str">
        <f>IF('SAT Reading'!B440="","", IF(I440&lt;20, 20, IF(I440&gt;80, 80, I440)))</f>
        <v/>
      </c>
    </row>
    <row r="441" spans="1:10" x14ac:dyDescent="0.25">
      <c r="A441" s="11">
        <v>440</v>
      </c>
      <c r="B441" s="30"/>
      <c r="C441" s="11" t="str">
        <f>IF(ISBLANK('SAT Reading'!B441),"", IF('SAT Reading'!B441&lt;'SAT EBRW to ACT E+R'!$A$2, 'SAT EBRW to ACT E+R'!$B$2, IF('SAT Reading'!B441&gt;'SAT EBRW to ACT E+R'!A$62, 'SAT EBRW to ACT E+R'!B$62, VLOOKUP(B441,'SAT EBRW to ACT E+R'!A:B,2,FALSE))))</f>
        <v/>
      </c>
      <c r="D441" s="11" t="str">
        <f>IF('SAT Reading'!B441="","", 0.5*C441)</f>
        <v/>
      </c>
      <c r="E441" s="11" t="str">
        <f>IF('SAT Reading'!B441="","",interceptACTRtoPCR5712_5713+slopeACTRtoPCR5712_5713*D441)</f>
        <v/>
      </c>
      <c r="F441" s="11" t="str">
        <f>IF('SAT Reading'!B441="","", IF(E441&lt;100, 100, IF(E441&gt;200, 200, E441)))</f>
        <v/>
      </c>
      <c r="G441" s="11" t="str">
        <f t="shared" si="6"/>
        <v/>
      </c>
      <c r="H441" s="11" t="str">
        <f>IF('SAT Reading'!B441="","", IF(G441&lt;100, 100, IF(G441&gt;300, 300, G441)))</f>
        <v/>
      </c>
      <c r="I441" s="11" t="str">
        <f>IF('SAT Reading'!B441="","",'SAT EBRW to CBEST R'!$A$2+'SAT EBRW to CBEST R'!$B$2*B441)</f>
        <v/>
      </c>
      <c r="J441" s="11" t="str">
        <f>IF('SAT Reading'!B441="","", IF(I441&lt;20, 20, IF(I441&gt;80, 80, I441)))</f>
        <v/>
      </c>
    </row>
    <row r="442" spans="1:10" x14ac:dyDescent="0.25">
      <c r="A442" s="11">
        <v>441</v>
      </c>
      <c r="B442" s="30"/>
      <c r="C442" s="11" t="str">
        <f>IF(ISBLANK('SAT Reading'!B442),"", IF('SAT Reading'!B442&lt;'SAT EBRW to ACT E+R'!$A$2, 'SAT EBRW to ACT E+R'!$B$2, IF('SAT Reading'!B442&gt;'SAT EBRW to ACT E+R'!A$62, 'SAT EBRW to ACT E+R'!B$62, VLOOKUP(B442,'SAT EBRW to ACT E+R'!A:B,2,FALSE))))</f>
        <v/>
      </c>
      <c r="D442" s="11" t="str">
        <f>IF('SAT Reading'!B442="","", 0.5*C442)</f>
        <v/>
      </c>
      <c r="E442" s="11" t="str">
        <f>IF('SAT Reading'!B442="","",interceptACTRtoPCR5712_5713+slopeACTRtoPCR5712_5713*D442)</f>
        <v/>
      </c>
      <c r="F442" s="11" t="str">
        <f>IF('SAT Reading'!B442="","", IF(E442&lt;100, 100, IF(E442&gt;200, 200, E442)))</f>
        <v/>
      </c>
      <c r="G442" s="11" t="str">
        <f t="shared" si="6"/>
        <v/>
      </c>
      <c r="H442" s="11" t="str">
        <f>IF('SAT Reading'!B442="","", IF(G442&lt;100, 100, IF(G442&gt;300, 300, G442)))</f>
        <v/>
      </c>
      <c r="I442" s="11" t="str">
        <f>IF('SAT Reading'!B442="","",'SAT EBRW to CBEST R'!$A$2+'SAT EBRW to CBEST R'!$B$2*B442)</f>
        <v/>
      </c>
      <c r="J442" s="11" t="str">
        <f>IF('SAT Reading'!B442="","", IF(I442&lt;20, 20, IF(I442&gt;80, 80, I442)))</f>
        <v/>
      </c>
    </row>
    <row r="443" spans="1:10" x14ac:dyDescent="0.25">
      <c r="A443" s="11">
        <v>442</v>
      </c>
      <c r="B443" s="30"/>
      <c r="C443" s="11" t="str">
        <f>IF(ISBLANK('SAT Reading'!B443),"", IF('SAT Reading'!B443&lt;'SAT EBRW to ACT E+R'!$A$2, 'SAT EBRW to ACT E+R'!$B$2, IF('SAT Reading'!B443&gt;'SAT EBRW to ACT E+R'!A$62, 'SAT EBRW to ACT E+R'!B$62, VLOOKUP(B443,'SAT EBRW to ACT E+R'!A:B,2,FALSE))))</f>
        <v/>
      </c>
      <c r="D443" s="11" t="str">
        <f>IF('SAT Reading'!B443="","", 0.5*C443)</f>
        <v/>
      </c>
      <c r="E443" s="11" t="str">
        <f>IF('SAT Reading'!B443="","",interceptACTRtoPCR5712_5713+slopeACTRtoPCR5712_5713*D443)</f>
        <v/>
      </c>
      <c r="F443" s="11" t="str">
        <f>IF('SAT Reading'!B443="","", IF(E443&lt;100, 100, IF(E443&gt;200, 200, E443)))</f>
        <v/>
      </c>
      <c r="G443" s="11" t="str">
        <f t="shared" si="6"/>
        <v/>
      </c>
      <c r="H443" s="11" t="str">
        <f>IF('SAT Reading'!B443="","", IF(G443&lt;100, 100, IF(G443&gt;300, 300, G443)))</f>
        <v/>
      </c>
      <c r="I443" s="11" t="str">
        <f>IF('SAT Reading'!B443="","",'SAT EBRW to CBEST R'!$A$2+'SAT EBRW to CBEST R'!$B$2*B443)</f>
        <v/>
      </c>
      <c r="J443" s="11" t="str">
        <f>IF('SAT Reading'!B443="","", IF(I443&lt;20, 20, IF(I443&gt;80, 80, I443)))</f>
        <v/>
      </c>
    </row>
    <row r="444" spans="1:10" x14ac:dyDescent="0.25">
      <c r="A444" s="11">
        <v>443</v>
      </c>
      <c r="B444" s="30"/>
      <c r="C444" s="11" t="str">
        <f>IF(ISBLANK('SAT Reading'!B444),"", IF('SAT Reading'!B444&lt;'SAT EBRW to ACT E+R'!$A$2, 'SAT EBRW to ACT E+R'!$B$2, IF('SAT Reading'!B444&gt;'SAT EBRW to ACT E+R'!A$62, 'SAT EBRW to ACT E+R'!B$62, VLOOKUP(B444,'SAT EBRW to ACT E+R'!A:B,2,FALSE))))</f>
        <v/>
      </c>
      <c r="D444" s="11" t="str">
        <f>IF('SAT Reading'!B444="","", 0.5*C444)</f>
        <v/>
      </c>
      <c r="E444" s="11" t="str">
        <f>IF('SAT Reading'!B444="","",interceptACTRtoPCR5712_5713+slopeACTRtoPCR5712_5713*D444)</f>
        <v/>
      </c>
      <c r="F444" s="11" t="str">
        <f>IF('SAT Reading'!B444="","", IF(E444&lt;100, 100, IF(E444&gt;200, 200, E444)))</f>
        <v/>
      </c>
      <c r="G444" s="11" t="str">
        <f t="shared" si="6"/>
        <v/>
      </c>
      <c r="H444" s="11" t="str">
        <f>IF('SAT Reading'!B444="","", IF(G444&lt;100, 100, IF(G444&gt;300, 300, G444)))</f>
        <v/>
      </c>
      <c r="I444" s="11" t="str">
        <f>IF('SAT Reading'!B444="","",'SAT EBRW to CBEST R'!$A$2+'SAT EBRW to CBEST R'!$B$2*B444)</f>
        <v/>
      </c>
      <c r="J444" s="11" t="str">
        <f>IF('SAT Reading'!B444="","", IF(I444&lt;20, 20, IF(I444&gt;80, 80, I444)))</f>
        <v/>
      </c>
    </row>
    <row r="445" spans="1:10" x14ac:dyDescent="0.25">
      <c r="A445" s="11">
        <v>444</v>
      </c>
      <c r="B445" s="30"/>
      <c r="C445" s="11" t="str">
        <f>IF(ISBLANK('SAT Reading'!B445),"", IF('SAT Reading'!B445&lt;'SAT EBRW to ACT E+R'!$A$2, 'SAT EBRW to ACT E+R'!$B$2, IF('SAT Reading'!B445&gt;'SAT EBRW to ACT E+R'!A$62, 'SAT EBRW to ACT E+R'!B$62, VLOOKUP(B445,'SAT EBRW to ACT E+R'!A:B,2,FALSE))))</f>
        <v/>
      </c>
      <c r="D445" s="11" t="str">
        <f>IF('SAT Reading'!B445="","", 0.5*C445)</f>
        <v/>
      </c>
      <c r="E445" s="11" t="str">
        <f>IF('SAT Reading'!B445="","",interceptACTRtoPCR5712_5713+slopeACTRtoPCR5712_5713*D445)</f>
        <v/>
      </c>
      <c r="F445" s="11" t="str">
        <f>IF('SAT Reading'!B445="","", IF(E445&lt;100, 100, IF(E445&gt;200, 200, E445)))</f>
        <v/>
      </c>
      <c r="G445" s="11" t="str">
        <f t="shared" si="6"/>
        <v/>
      </c>
      <c r="H445" s="11" t="str">
        <f>IF('SAT Reading'!B445="","", IF(G445&lt;100, 100, IF(G445&gt;300, 300, G445)))</f>
        <v/>
      </c>
      <c r="I445" s="11" t="str">
        <f>IF('SAT Reading'!B445="","",'SAT EBRW to CBEST R'!$A$2+'SAT EBRW to CBEST R'!$B$2*B445)</f>
        <v/>
      </c>
      <c r="J445" s="11" t="str">
        <f>IF('SAT Reading'!B445="","", IF(I445&lt;20, 20, IF(I445&gt;80, 80, I445)))</f>
        <v/>
      </c>
    </row>
    <row r="446" spans="1:10" x14ac:dyDescent="0.25">
      <c r="A446" s="11">
        <v>445</v>
      </c>
      <c r="B446" s="30"/>
      <c r="C446" s="11" t="str">
        <f>IF(ISBLANK('SAT Reading'!B446),"", IF('SAT Reading'!B446&lt;'SAT EBRW to ACT E+R'!$A$2, 'SAT EBRW to ACT E+R'!$B$2, IF('SAT Reading'!B446&gt;'SAT EBRW to ACT E+R'!A$62, 'SAT EBRW to ACT E+R'!B$62, VLOOKUP(B446,'SAT EBRW to ACT E+R'!A:B,2,FALSE))))</f>
        <v/>
      </c>
      <c r="D446" s="11" t="str">
        <f>IF('SAT Reading'!B446="","", 0.5*C446)</f>
        <v/>
      </c>
      <c r="E446" s="11" t="str">
        <f>IF('SAT Reading'!B446="","",interceptACTRtoPCR5712_5713+slopeACTRtoPCR5712_5713*D446)</f>
        <v/>
      </c>
      <c r="F446" s="11" t="str">
        <f>IF('SAT Reading'!B446="","", IF(E446&lt;100, 100, IF(E446&gt;200, 200, E446)))</f>
        <v/>
      </c>
      <c r="G446" s="11" t="str">
        <f t="shared" si="6"/>
        <v/>
      </c>
      <c r="H446" s="11" t="str">
        <f>IF('SAT Reading'!B446="","", IF(G446&lt;100, 100, IF(G446&gt;300, 300, G446)))</f>
        <v/>
      </c>
      <c r="I446" s="11" t="str">
        <f>IF('SAT Reading'!B446="","",'SAT EBRW to CBEST R'!$A$2+'SAT EBRW to CBEST R'!$B$2*B446)</f>
        <v/>
      </c>
      <c r="J446" s="11" t="str">
        <f>IF('SAT Reading'!B446="","", IF(I446&lt;20, 20, IF(I446&gt;80, 80, I446)))</f>
        <v/>
      </c>
    </row>
    <row r="447" spans="1:10" x14ac:dyDescent="0.25">
      <c r="A447" s="11">
        <v>446</v>
      </c>
      <c r="B447" s="30"/>
      <c r="C447" s="11" t="str">
        <f>IF(ISBLANK('SAT Reading'!B447),"", IF('SAT Reading'!B447&lt;'SAT EBRW to ACT E+R'!$A$2, 'SAT EBRW to ACT E+R'!$B$2, IF('SAT Reading'!B447&gt;'SAT EBRW to ACT E+R'!A$62, 'SAT EBRW to ACT E+R'!B$62, VLOOKUP(B447,'SAT EBRW to ACT E+R'!A:B,2,FALSE))))</f>
        <v/>
      </c>
      <c r="D447" s="11" t="str">
        <f>IF('SAT Reading'!B447="","", 0.5*C447)</f>
        <v/>
      </c>
      <c r="E447" s="11" t="str">
        <f>IF('SAT Reading'!B447="","",interceptACTRtoPCR5712_5713+slopeACTRtoPCR5712_5713*D447)</f>
        <v/>
      </c>
      <c r="F447" s="11" t="str">
        <f>IF('SAT Reading'!B447="","", IF(E447&lt;100, 100, IF(E447&gt;200, 200, E447)))</f>
        <v/>
      </c>
      <c r="G447" s="11" t="str">
        <f t="shared" si="6"/>
        <v/>
      </c>
      <c r="H447" s="11" t="str">
        <f>IF('SAT Reading'!B447="","", IF(G447&lt;100, 100, IF(G447&gt;300, 300, G447)))</f>
        <v/>
      </c>
      <c r="I447" s="11" t="str">
        <f>IF('SAT Reading'!B447="","",'SAT EBRW to CBEST R'!$A$2+'SAT EBRW to CBEST R'!$B$2*B447)</f>
        <v/>
      </c>
      <c r="J447" s="11" t="str">
        <f>IF('SAT Reading'!B447="","", IF(I447&lt;20, 20, IF(I447&gt;80, 80, I447)))</f>
        <v/>
      </c>
    </row>
    <row r="448" spans="1:10" x14ac:dyDescent="0.25">
      <c r="A448" s="11">
        <v>447</v>
      </c>
      <c r="B448" s="30"/>
      <c r="C448" s="11" t="str">
        <f>IF(ISBLANK('SAT Reading'!B448),"", IF('SAT Reading'!B448&lt;'SAT EBRW to ACT E+R'!$A$2, 'SAT EBRW to ACT E+R'!$B$2, IF('SAT Reading'!B448&gt;'SAT EBRW to ACT E+R'!A$62, 'SAT EBRW to ACT E+R'!B$62, VLOOKUP(B448,'SAT EBRW to ACT E+R'!A:B,2,FALSE))))</f>
        <v/>
      </c>
      <c r="D448" s="11" t="str">
        <f>IF('SAT Reading'!B448="","", 0.5*C448)</f>
        <v/>
      </c>
      <c r="E448" s="11" t="str">
        <f>IF('SAT Reading'!B448="","",interceptACTRtoPCR5712_5713+slopeACTRtoPCR5712_5713*D448)</f>
        <v/>
      </c>
      <c r="F448" s="11" t="str">
        <f>IF('SAT Reading'!B448="","", IF(E448&lt;100, 100, IF(E448&gt;200, 200, E448)))</f>
        <v/>
      </c>
      <c r="G448" s="11" t="str">
        <f t="shared" si="6"/>
        <v/>
      </c>
      <c r="H448" s="11" t="str">
        <f>IF('SAT Reading'!B448="","", IF(G448&lt;100, 100, IF(G448&gt;300, 300, G448)))</f>
        <v/>
      </c>
      <c r="I448" s="11" t="str">
        <f>IF('SAT Reading'!B448="","",'SAT EBRW to CBEST R'!$A$2+'SAT EBRW to CBEST R'!$B$2*B448)</f>
        <v/>
      </c>
      <c r="J448" s="11" t="str">
        <f>IF('SAT Reading'!B448="","", IF(I448&lt;20, 20, IF(I448&gt;80, 80, I448)))</f>
        <v/>
      </c>
    </row>
    <row r="449" spans="1:10" x14ac:dyDescent="0.25">
      <c r="A449" s="11">
        <v>448</v>
      </c>
      <c r="B449" s="30"/>
      <c r="C449" s="11" t="str">
        <f>IF(ISBLANK('SAT Reading'!B449),"", IF('SAT Reading'!B449&lt;'SAT EBRW to ACT E+R'!$A$2, 'SAT EBRW to ACT E+R'!$B$2, IF('SAT Reading'!B449&gt;'SAT EBRW to ACT E+R'!A$62, 'SAT EBRW to ACT E+R'!B$62, VLOOKUP(B449,'SAT EBRW to ACT E+R'!A:B,2,FALSE))))</f>
        <v/>
      </c>
      <c r="D449" s="11" t="str">
        <f>IF('SAT Reading'!B449="","", 0.5*C449)</f>
        <v/>
      </c>
      <c r="E449" s="11" t="str">
        <f>IF('SAT Reading'!B449="","",interceptACTRtoPCR5712_5713+slopeACTRtoPCR5712_5713*D449)</f>
        <v/>
      </c>
      <c r="F449" s="11" t="str">
        <f>IF('SAT Reading'!B449="","", IF(E449&lt;100, 100, IF(E449&gt;200, 200, E449)))</f>
        <v/>
      </c>
      <c r="G449" s="11" t="str">
        <f t="shared" si="6"/>
        <v/>
      </c>
      <c r="H449" s="11" t="str">
        <f>IF('SAT Reading'!B449="","", IF(G449&lt;100, 100, IF(G449&gt;300, 300, G449)))</f>
        <v/>
      </c>
      <c r="I449" s="11" t="str">
        <f>IF('SAT Reading'!B449="","",'SAT EBRW to CBEST R'!$A$2+'SAT EBRW to CBEST R'!$B$2*B449)</f>
        <v/>
      </c>
      <c r="J449" s="11" t="str">
        <f>IF('SAT Reading'!B449="","", IF(I449&lt;20, 20, IF(I449&gt;80, 80, I449)))</f>
        <v/>
      </c>
    </row>
    <row r="450" spans="1:10" x14ac:dyDescent="0.25">
      <c r="A450" s="11">
        <v>449</v>
      </c>
      <c r="B450" s="30"/>
      <c r="C450" s="11" t="str">
        <f>IF(ISBLANK('SAT Reading'!B450),"", IF('SAT Reading'!B450&lt;'SAT EBRW to ACT E+R'!$A$2, 'SAT EBRW to ACT E+R'!$B$2, IF('SAT Reading'!B450&gt;'SAT EBRW to ACT E+R'!A$62, 'SAT EBRW to ACT E+R'!B$62, VLOOKUP(B450,'SAT EBRW to ACT E+R'!A:B,2,FALSE))))</f>
        <v/>
      </c>
      <c r="D450" s="11" t="str">
        <f>IF('SAT Reading'!B450="","", 0.5*C450)</f>
        <v/>
      </c>
      <c r="E450" s="11" t="str">
        <f>IF('SAT Reading'!B450="","",interceptACTRtoPCR5712_5713+slopeACTRtoPCR5712_5713*D450)</f>
        <v/>
      </c>
      <c r="F450" s="11" t="str">
        <f>IF('SAT Reading'!B450="","", IF(E450&lt;100, 100, IF(E450&gt;200, 200, E450)))</f>
        <v/>
      </c>
      <c r="G450" s="11" t="str">
        <f t="shared" ref="G450:G513" si="7">IF(B450="","",IF(D450&gt;=19, upperinterceptACTRtoPAAR200_210+D450*upperslopeACTRtoPAAR200_210, lowerinterceptACTRtoPAAR200_210+D450*lowerslopeACTRtoPAAR200_210))</f>
        <v/>
      </c>
      <c r="H450" s="11" t="str">
        <f>IF('SAT Reading'!B450="","", IF(G450&lt;100, 100, IF(G450&gt;300, 300, G450)))</f>
        <v/>
      </c>
      <c r="I450" s="11" t="str">
        <f>IF('SAT Reading'!B450="","",'SAT EBRW to CBEST R'!$A$2+'SAT EBRW to CBEST R'!$B$2*B450)</f>
        <v/>
      </c>
      <c r="J450" s="11" t="str">
        <f>IF('SAT Reading'!B450="","", IF(I450&lt;20, 20, IF(I450&gt;80, 80, I450)))</f>
        <v/>
      </c>
    </row>
    <row r="451" spans="1:10" x14ac:dyDescent="0.25">
      <c r="A451" s="11">
        <v>450</v>
      </c>
      <c r="B451" s="30"/>
      <c r="C451" s="11" t="str">
        <f>IF(ISBLANK('SAT Reading'!B451),"", IF('SAT Reading'!B451&lt;'SAT EBRW to ACT E+R'!$A$2, 'SAT EBRW to ACT E+R'!$B$2, IF('SAT Reading'!B451&gt;'SAT EBRW to ACT E+R'!A$62, 'SAT EBRW to ACT E+R'!B$62, VLOOKUP(B451,'SAT EBRW to ACT E+R'!A:B,2,FALSE))))</f>
        <v/>
      </c>
      <c r="D451" s="11" t="str">
        <f>IF('SAT Reading'!B451="","", 0.5*C451)</f>
        <v/>
      </c>
      <c r="E451" s="11" t="str">
        <f>IF('SAT Reading'!B451="","",interceptACTRtoPCR5712_5713+slopeACTRtoPCR5712_5713*D451)</f>
        <v/>
      </c>
      <c r="F451" s="11" t="str">
        <f>IF('SAT Reading'!B451="","", IF(E451&lt;100, 100, IF(E451&gt;200, 200, E451)))</f>
        <v/>
      </c>
      <c r="G451" s="11" t="str">
        <f t="shared" si="7"/>
        <v/>
      </c>
      <c r="H451" s="11" t="str">
        <f>IF('SAT Reading'!B451="","", IF(G451&lt;100, 100, IF(G451&gt;300, 300, G451)))</f>
        <v/>
      </c>
      <c r="I451" s="11" t="str">
        <f>IF('SAT Reading'!B451="","",'SAT EBRW to CBEST R'!$A$2+'SAT EBRW to CBEST R'!$B$2*B451)</f>
        <v/>
      </c>
      <c r="J451" s="11" t="str">
        <f>IF('SAT Reading'!B451="","", IF(I451&lt;20, 20, IF(I451&gt;80, 80, I451)))</f>
        <v/>
      </c>
    </row>
    <row r="452" spans="1:10" x14ac:dyDescent="0.25">
      <c r="A452" s="11">
        <v>451</v>
      </c>
      <c r="B452" s="30"/>
      <c r="C452" s="11" t="str">
        <f>IF(ISBLANK('SAT Reading'!B452),"", IF('SAT Reading'!B452&lt;'SAT EBRW to ACT E+R'!$A$2, 'SAT EBRW to ACT E+R'!$B$2, IF('SAT Reading'!B452&gt;'SAT EBRW to ACT E+R'!A$62, 'SAT EBRW to ACT E+R'!B$62, VLOOKUP(B452,'SAT EBRW to ACT E+R'!A:B,2,FALSE))))</f>
        <v/>
      </c>
      <c r="D452" s="11" t="str">
        <f>IF('SAT Reading'!B452="","", 0.5*C452)</f>
        <v/>
      </c>
      <c r="E452" s="11" t="str">
        <f>IF('SAT Reading'!B452="","",interceptACTRtoPCR5712_5713+slopeACTRtoPCR5712_5713*D452)</f>
        <v/>
      </c>
      <c r="F452" s="11" t="str">
        <f>IF('SAT Reading'!B452="","", IF(E452&lt;100, 100, IF(E452&gt;200, 200, E452)))</f>
        <v/>
      </c>
      <c r="G452" s="11" t="str">
        <f t="shared" si="7"/>
        <v/>
      </c>
      <c r="H452" s="11" t="str">
        <f>IF('SAT Reading'!B452="","", IF(G452&lt;100, 100, IF(G452&gt;300, 300, G452)))</f>
        <v/>
      </c>
      <c r="I452" s="11" t="str">
        <f>IF('SAT Reading'!B452="","",'SAT EBRW to CBEST R'!$A$2+'SAT EBRW to CBEST R'!$B$2*B452)</f>
        <v/>
      </c>
      <c r="J452" s="11" t="str">
        <f>IF('SAT Reading'!B452="","", IF(I452&lt;20, 20, IF(I452&gt;80, 80, I452)))</f>
        <v/>
      </c>
    </row>
    <row r="453" spans="1:10" x14ac:dyDescent="0.25">
      <c r="A453" s="11">
        <v>452</v>
      </c>
      <c r="B453" s="30"/>
      <c r="C453" s="11" t="str">
        <f>IF(ISBLANK('SAT Reading'!B453),"", IF('SAT Reading'!B453&lt;'SAT EBRW to ACT E+R'!$A$2, 'SAT EBRW to ACT E+R'!$B$2, IF('SAT Reading'!B453&gt;'SAT EBRW to ACT E+R'!A$62, 'SAT EBRW to ACT E+R'!B$62, VLOOKUP(B453,'SAT EBRW to ACT E+R'!A:B,2,FALSE))))</f>
        <v/>
      </c>
      <c r="D453" s="11" t="str">
        <f>IF('SAT Reading'!B453="","", 0.5*C453)</f>
        <v/>
      </c>
      <c r="E453" s="11" t="str">
        <f>IF('SAT Reading'!B453="","",interceptACTRtoPCR5712_5713+slopeACTRtoPCR5712_5713*D453)</f>
        <v/>
      </c>
      <c r="F453" s="11" t="str">
        <f>IF('SAT Reading'!B453="","", IF(E453&lt;100, 100, IF(E453&gt;200, 200, E453)))</f>
        <v/>
      </c>
      <c r="G453" s="11" t="str">
        <f t="shared" si="7"/>
        <v/>
      </c>
      <c r="H453" s="11" t="str">
        <f>IF('SAT Reading'!B453="","", IF(G453&lt;100, 100, IF(G453&gt;300, 300, G453)))</f>
        <v/>
      </c>
      <c r="I453" s="11" t="str">
        <f>IF('SAT Reading'!B453="","",'SAT EBRW to CBEST R'!$A$2+'SAT EBRW to CBEST R'!$B$2*B453)</f>
        <v/>
      </c>
      <c r="J453" s="11" t="str">
        <f>IF('SAT Reading'!B453="","", IF(I453&lt;20, 20, IF(I453&gt;80, 80, I453)))</f>
        <v/>
      </c>
    </row>
    <row r="454" spans="1:10" x14ac:dyDescent="0.25">
      <c r="A454" s="11">
        <v>453</v>
      </c>
      <c r="B454" s="30"/>
      <c r="C454" s="11" t="str">
        <f>IF(ISBLANK('SAT Reading'!B454),"", IF('SAT Reading'!B454&lt;'SAT EBRW to ACT E+R'!$A$2, 'SAT EBRW to ACT E+R'!$B$2, IF('SAT Reading'!B454&gt;'SAT EBRW to ACT E+R'!A$62, 'SAT EBRW to ACT E+R'!B$62, VLOOKUP(B454,'SAT EBRW to ACT E+R'!A:B,2,FALSE))))</f>
        <v/>
      </c>
      <c r="D454" s="11" t="str">
        <f>IF('SAT Reading'!B454="","", 0.5*C454)</f>
        <v/>
      </c>
      <c r="E454" s="11" t="str">
        <f>IF('SAT Reading'!B454="","",interceptACTRtoPCR5712_5713+slopeACTRtoPCR5712_5713*D454)</f>
        <v/>
      </c>
      <c r="F454" s="11" t="str">
        <f>IF('SAT Reading'!B454="","", IF(E454&lt;100, 100, IF(E454&gt;200, 200, E454)))</f>
        <v/>
      </c>
      <c r="G454" s="11" t="str">
        <f t="shared" si="7"/>
        <v/>
      </c>
      <c r="H454" s="11" t="str">
        <f>IF('SAT Reading'!B454="","", IF(G454&lt;100, 100, IF(G454&gt;300, 300, G454)))</f>
        <v/>
      </c>
      <c r="I454" s="11" t="str">
        <f>IF('SAT Reading'!B454="","",'SAT EBRW to CBEST R'!$A$2+'SAT EBRW to CBEST R'!$B$2*B454)</f>
        <v/>
      </c>
      <c r="J454" s="11" t="str">
        <f>IF('SAT Reading'!B454="","", IF(I454&lt;20, 20, IF(I454&gt;80, 80, I454)))</f>
        <v/>
      </c>
    </row>
    <row r="455" spans="1:10" x14ac:dyDescent="0.25">
      <c r="A455" s="11">
        <v>454</v>
      </c>
      <c r="B455" s="30"/>
      <c r="C455" s="11" t="str">
        <f>IF(ISBLANK('SAT Reading'!B455),"", IF('SAT Reading'!B455&lt;'SAT EBRW to ACT E+R'!$A$2, 'SAT EBRW to ACT E+R'!$B$2, IF('SAT Reading'!B455&gt;'SAT EBRW to ACT E+R'!A$62, 'SAT EBRW to ACT E+R'!B$62, VLOOKUP(B455,'SAT EBRW to ACT E+R'!A:B,2,FALSE))))</f>
        <v/>
      </c>
      <c r="D455" s="11" t="str">
        <f>IF('SAT Reading'!B455="","", 0.5*C455)</f>
        <v/>
      </c>
      <c r="E455" s="11" t="str">
        <f>IF('SAT Reading'!B455="","",interceptACTRtoPCR5712_5713+slopeACTRtoPCR5712_5713*D455)</f>
        <v/>
      </c>
      <c r="F455" s="11" t="str">
        <f>IF('SAT Reading'!B455="","", IF(E455&lt;100, 100, IF(E455&gt;200, 200, E455)))</f>
        <v/>
      </c>
      <c r="G455" s="11" t="str">
        <f t="shared" si="7"/>
        <v/>
      </c>
      <c r="H455" s="11" t="str">
        <f>IF('SAT Reading'!B455="","", IF(G455&lt;100, 100, IF(G455&gt;300, 300, G455)))</f>
        <v/>
      </c>
      <c r="I455" s="11" t="str">
        <f>IF('SAT Reading'!B455="","",'SAT EBRW to CBEST R'!$A$2+'SAT EBRW to CBEST R'!$B$2*B455)</f>
        <v/>
      </c>
      <c r="J455" s="11" t="str">
        <f>IF('SAT Reading'!B455="","", IF(I455&lt;20, 20, IF(I455&gt;80, 80, I455)))</f>
        <v/>
      </c>
    </row>
    <row r="456" spans="1:10" x14ac:dyDescent="0.25">
      <c r="A456" s="11">
        <v>455</v>
      </c>
      <c r="B456" s="30"/>
      <c r="C456" s="11" t="str">
        <f>IF(ISBLANK('SAT Reading'!B456),"", IF('SAT Reading'!B456&lt;'SAT EBRW to ACT E+R'!$A$2, 'SAT EBRW to ACT E+R'!$B$2, IF('SAT Reading'!B456&gt;'SAT EBRW to ACT E+R'!A$62, 'SAT EBRW to ACT E+R'!B$62, VLOOKUP(B456,'SAT EBRW to ACT E+R'!A:B,2,FALSE))))</f>
        <v/>
      </c>
      <c r="D456" s="11" t="str">
        <f>IF('SAT Reading'!B456="","", 0.5*C456)</f>
        <v/>
      </c>
      <c r="E456" s="11" t="str">
        <f>IF('SAT Reading'!B456="","",interceptACTRtoPCR5712_5713+slopeACTRtoPCR5712_5713*D456)</f>
        <v/>
      </c>
      <c r="F456" s="11" t="str">
        <f>IF('SAT Reading'!B456="","", IF(E456&lt;100, 100, IF(E456&gt;200, 200, E456)))</f>
        <v/>
      </c>
      <c r="G456" s="11" t="str">
        <f t="shared" si="7"/>
        <v/>
      </c>
      <c r="H456" s="11" t="str">
        <f>IF('SAT Reading'!B456="","", IF(G456&lt;100, 100, IF(G456&gt;300, 300, G456)))</f>
        <v/>
      </c>
      <c r="I456" s="11" t="str">
        <f>IF('SAT Reading'!B456="","",'SAT EBRW to CBEST R'!$A$2+'SAT EBRW to CBEST R'!$B$2*B456)</f>
        <v/>
      </c>
      <c r="J456" s="11" t="str">
        <f>IF('SAT Reading'!B456="","", IF(I456&lt;20, 20, IF(I456&gt;80, 80, I456)))</f>
        <v/>
      </c>
    </row>
    <row r="457" spans="1:10" x14ac:dyDescent="0.25">
      <c r="A457" s="11">
        <v>456</v>
      </c>
      <c r="B457" s="30"/>
      <c r="C457" s="11" t="str">
        <f>IF(ISBLANK('SAT Reading'!B457),"", IF('SAT Reading'!B457&lt;'SAT EBRW to ACT E+R'!$A$2, 'SAT EBRW to ACT E+R'!$B$2, IF('SAT Reading'!B457&gt;'SAT EBRW to ACT E+R'!A$62, 'SAT EBRW to ACT E+R'!B$62, VLOOKUP(B457,'SAT EBRW to ACT E+R'!A:B,2,FALSE))))</f>
        <v/>
      </c>
      <c r="D457" s="11" t="str">
        <f>IF('SAT Reading'!B457="","", 0.5*C457)</f>
        <v/>
      </c>
      <c r="E457" s="11" t="str">
        <f>IF('SAT Reading'!B457="","",interceptACTRtoPCR5712_5713+slopeACTRtoPCR5712_5713*D457)</f>
        <v/>
      </c>
      <c r="F457" s="11" t="str">
        <f>IF('SAT Reading'!B457="","", IF(E457&lt;100, 100, IF(E457&gt;200, 200, E457)))</f>
        <v/>
      </c>
      <c r="G457" s="11" t="str">
        <f t="shared" si="7"/>
        <v/>
      </c>
      <c r="H457" s="11" t="str">
        <f>IF('SAT Reading'!B457="","", IF(G457&lt;100, 100, IF(G457&gt;300, 300, G457)))</f>
        <v/>
      </c>
      <c r="I457" s="11" t="str">
        <f>IF('SAT Reading'!B457="","",'SAT EBRW to CBEST R'!$A$2+'SAT EBRW to CBEST R'!$B$2*B457)</f>
        <v/>
      </c>
      <c r="J457" s="11" t="str">
        <f>IF('SAT Reading'!B457="","", IF(I457&lt;20, 20, IF(I457&gt;80, 80, I457)))</f>
        <v/>
      </c>
    </row>
    <row r="458" spans="1:10" x14ac:dyDescent="0.25">
      <c r="A458" s="11">
        <v>457</v>
      </c>
      <c r="B458" s="30"/>
      <c r="C458" s="11" t="str">
        <f>IF(ISBLANK('SAT Reading'!B458),"", IF('SAT Reading'!B458&lt;'SAT EBRW to ACT E+R'!$A$2, 'SAT EBRW to ACT E+R'!$B$2, IF('SAT Reading'!B458&gt;'SAT EBRW to ACT E+R'!A$62, 'SAT EBRW to ACT E+R'!B$62, VLOOKUP(B458,'SAT EBRW to ACT E+R'!A:B,2,FALSE))))</f>
        <v/>
      </c>
      <c r="D458" s="11" t="str">
        <f>IF('SAT Reading'!B458="","", 0.5*C458)</f>
        <v/>
      </c>
      <c r="E458" s="11" t="str">
        <f>IF('SAT Reading'!B458="","",interceptACTRtoPCR5712_5713+slopeACTRtoPCR5712_5713*D458)</f>
        <v/>
      </c>
      <c r="F458" s="11" t="str">
        <f>IF('SAT Reading'!B458="","", IF(E458&lt;100, 100, IF(E458&gt;200, 200, E458)))</f>
        <v/>
      </c>
      <c r="G458" s="11" t="str">
        <f t="shared" si="7"/>
        <v/>
      </c>
      <c r="H458" s="11" t="str">
        <f>IF('SAT Reading'!B458="","", IF(G458&lt;100, 100, IF(G458&gt;300, 300, G458)))</f>
        <v/>
      </c>
      <c r="I458" s="11" t="str">
        <f>IF('SAT Reading'!B458="","",'SAT EBRW to CBEST R'!$A$2+'SAT EBRW to CBEST R'!$B$2*B458)</f>
        <v/>
      </c>
      <c r="J458" s="11" t="str">
        <f>IF('SAT Reading'!B458="","", IF(I458&lt;20, 20, IF(I458&gt;80, 80, I458)))</f>
        <v/>
      </c>
    </row>
    <row r="459" spans="1:10" x14ac:dyDescent="0.25">
      <c r="A459" s="11">
        <v>458</v>
      </c>
      <c r="B459" s="30"/>
      <c r="C459" s="11" t="str">
        <f>IF(ISBLANK('SAT Reading'!B459),"", IF('SAT Reading'!B459&lt;'SAT EBRW to ACT E+R'!$A$2, 'SAT EBRW to ACT E+R'!$B$2, IF('SAT Reading'!B459&gt;'SAT EBRW to ACT E+R'!A$62, 'SAT EBRW to ACT E+R'!B$62, VLOOKUP(B459,'SAT EBRW to ACT E+R'!A:B,2,FALSE))))</f>
        <v/>
      </c>
      <c r="D459" s="11" t="str">
        <f>IF('SAT Reading'!B459="","", 0.5*C459)</f>
        <v/>
      </c>
      <c r="E459" s="11" t="str">
        <f>IF('SAT Reading'!B459="","",interceptACTRtoPCR5712_5713+slopeACTRtoPCR5712_5713*D459)</f>
        <v/>
      </c>
      <c r="F459" s="11" t="str">
        <f>IF('SAT Reading'!B459="","", IF(E459&lt;100, 100, IF(E459&gt;200, 200, E459)))</f>
        <v/>
      </c>
      <c r="G459" s="11" t="str">
        <f t="shared" si="7"/>
        <v/>
      </c>
      <c r="H459" s="11" t="str">
        <f>IF('SAT Reading'!B459="","", IF(G459&lt;100, 100, IF(G459&gt;300, 300, G459)))</f>
        <v/>
      </c>
      <c r="I459" s="11" t="str">
        <f>IF('SAT Reading'!B459="","",'SAT EBRW to CBEST R'!$A$2+'SAT EBRW to CBEST R'!$B$2*B459)</f>
        <v/>
      </c>
      <c r="J459" s="11" t="str">
        <f>IF('SAT Reading'!B459="","", IF(I459&lt;20, 20, IF(I459&gt;80, 80, I459)))</f>
        <v/>
      </c>
    </row>
    <row r="460" spans="1:10" x14ac:dyDescent="0.25">
      <c r="A460" s="11">
        <v>459</v>
      </c>
      <c r="B460" s="30"/>
      <c r="C460" s="11" t="str">
        <f>IF(ISBLANK('SAT Reading'!B460),"", IF('SAT Reading'!B460&lt;'SAT EBRW to ACT E+R'!$A$2, 'SAT EBRW to ACT E+R'!$B$2, IF('SAT Reading'!B460&gt;'SAT EBRW to ACT E+R'!A$62, 'SAT EBRW to ACT E+R'!B$62, VLOOKUP(B460,'SAT EBRW to ACT E+R'!A:B,2,FALSE))))</f>
        <v/>
      </c>
      <c r="D460" s="11" t="str">
        <f>IF('SAT Reading'!B460="","", 0.5*C460)</f>
        <v/>
      </c>
      <c r="E460" s="11" t="str">
        <f>IF('SAT Reading'!B460="","",interceptACTRtoPCR5712_5713+slopeACTRtoPCR5712_5713*D460)</f>
        <v/>
      </c>
      <c r="F460" s="11" t="str">
        <f>IF('SAT Reading'!B460="","", IF(E460&lt;100, 100, IF(E460&gt;200, 200, E460)))</f>
        <v/>
      </c>
      <c r="G460" s="11" t="str">
        <f t="shared" si="7"/>
        <v/>
      </c>
      <c r="H460" s="11" t="str">
        <f>IF('SAT Reading'!B460="","", IF(G460&lt;100, 100, IF(G460&gt;300, 300, G460)))</f>
        <v/>
      </c>
      <c r="I460" s="11" t="str">
        <f>IF('SAT Reading'!B460="","",'SAT EBRW to CBEST R'!$A$2+'SAT EBRW to CBEST R'!$B$2*B460)</f>
        <v/>
      </c>
      <c r="J460" s="11" t="str">
        <f>IF('SAT Reading'!B460="","", IF(I460&lt;20, 20, IF(I460&gt;80, 80, I460)))</f>
        <v/>
      </c>
    </row>
    <row r="461" spans="1:10" x14ac:dyDescent="0.25">
      <c r="A461" s="11">
        <v>460</v>
      </c>
      <c r="B461" s="30"/>
      <c r="C461" s="11" t="str">
        <f>IF(ISBLANK('SAT Reading'!B461),"", IF('SAT Reading'!B461&lt;'SAT EBRW to ACT E+R'!$A$2, 'SAT EBRW to ACT E+R'!$B$2, IF('SAT Reading'!B461&gt;'SAT EBRW to ACT E+R'!A$62, 'SAT EBRW to ACT E+R'!B$62, VLOOKUP(B461,'SAT EBRW to ACT E+R'!A:B,2,FALSE))))</f>
        <v/>
      </c>
      <c r="D461" s="11" t="str">
        <f>IF('SAT Reading'!B461="","", 0.5*C461)</f>
        <v/>
      </c>
      <c r="E461" s="11" t="str">
        <f>IF('SAT Reading'!B461="","",interceptACTRtoPCR5712_5713+slopeACTRtoPCR5712_5713*D461)</f>
        <v/>
      </c>
      <c r="F461" s="11" t="str">
        <f>IF('SAT Reading'!B461="","", IF(E461&lt;100, 100, IF(E461&gt;200, 200, E461)))</f>
        <v/>
      </c>
      <c r="G461" s="11" t="str">
        <f t="shared" si="7"/>
        <v/>
      </c>
      <c r="H461" s="11" t="str">
        <f>IF('SAT Reading'!B461="","", IF(G461&lt;100, 100, IF(G461&gt;300, 300, G461)))</f>
        <v/>
      </c>
      <c r="I461" s="11" t="str">
        <f>IF('SAT Reading'!B461="","",'SAT EBRW to CBEST R'!$A$2+'SAT EBRW to CBEST R'!$B$2*B461)</f>
        <v/>
      </c>
      <c r="J461" s="11" t="str">
        <f>IF('SAT Reading'!B461="","", IF(I461&lt;20, 20, IF(I461&gt;80, 80, I461)))</f>
        <v/>
      </c>
    </row>
    <row r="462" spans="1:10" x14ac:dyDescent="0.25">
      <c r="A462" s="11">
        <v>461</v>
      </c>
      <c r="B462" s="30"/>
      <c r="C462" s="11" t="str">
        <f>IF(ISBLANK('SAT Reading'!B462),"", IF('SAT Reading'!B462&lt;'SAT EBRW to ACT E+R'!$A$2, 'SAT EBRW to ACT E+R'!$B$2, IF('SAT Reading'!B462&gt;'SAT EBRW to ACT E+R'!A$62, 'SAT EBRW to ACT E+R'!B$62, VLOOKUP(B462,'SAT EBRW to ACT E+R'!A:B,2,FALSE))))</f>
        <v/>
      </c>
      <c r="D462" s="11" t="str">
        <f>IF('SAT Reading'!B462="","", 0.5*C462)</f>
        <v/>
      </c>
      <c r="E462" s="11" t="str">
        <f>IF('SAT Reading'!B462="","",interceptACTRtoPCR5712_5713+slopeACTRtoPCR5712_5713*D462)</f>
        <v/>
      </c>
      <c r="F462" s="11" t="str">
        <f>IF('SAT Reading'!B462="","", IF(E462&lt;100, 100, IF(E462&gt;200, 200, E462)))</f>
        <v/>
      </c>
      <c r="G462" s="11" t="str">
        <f t="shared" si="7"/>
        <v/>
      </c>
      <c r="H462" s="11" t="str">
        <f>IF('SAT Reading'!B462="","", IF(G462&lt;100, 100, IF(G462&gt;300, 300, G462)))</f>
        <v/>
      </c>
      <c r="I462" s="11" t="str">
        <f>IF('SAT Reading'!B462="","",'SAT EBRW to CBEST R'!$A$2+'SAT EBRW to CBEST R'!$B$2*B462)</f>
        <v/>
      </c>
      <c r="J462" s="11" t="str">
        <f>IF('SAT Reading'!B462="","", IF(I462&lt;20, 20, IF(I462&gt;80, 80, I462)))</f>
        <v/>
      </c>
    </row>
    <row r="463" spans="1:10" x14ac:dyDescent="0.25">
      <c r="A463" s="11">
        <v>462</v>
      </c>
      <c r="B463" s="30"/>
      <c r="C463" s="11" t="str">
        <f>IF(ISBLANK('SAT Reading'!B463),"", IF('SAT Reading'!B463&lt;'SAT EBRW to ACT E+R'!$A$2, 'SAT EBRW to ACT E+R'!$B$2, IF('SAT Reading'!B463&gt;'SAT EBRW to ACT E+R'!A$62, 'SAT EBRW to ACT E+R'!B$62, VLOOKUP(B463,'SAT EBRW to ACT E+R'!A:B,2,FALSE))))</f>
        <v/>
      </c>
      <c r="D463" s="11" t="str">
        <f>IF('SAT Reading'!B463="","", 0.5*C463)</f>
        <v/>
      </c>
      <c r="E463" s="11" t="str">
        <f>IF('SAT Reading'!B463="","",interceptACTRtoPCR5712_5713+slopeACTRtoPCR5712_5713*D463)</f>
        <v/>
      </c>
      <c r="F463" s="11" t="str">
        <f>IF('SAT Reading'!B463="","", IF(E463&lt;100, 100, IF(E463&gt;200, 200, E463)))</f>
        <v/>
      </c>
      <c r="G463" s="11" t="str">
        <f t="shared" si="7"/>
        <v/>
      </c>
      <c r="H463" s="11" t="str">
        <f>IF('SAT Reading'!B463="","", IF(G463&lt;100, 100, IF(G463&gt;300, 300, G463)))</f>
        <v/>
      </c>
      <c r="I463" s="11" t="str">
        <f>IF('SAT Reading'!B463="","",'SAT EBRW to CBEST R'!$A$2+'SAT EBRW to CBEST R'!$B$2*B463)</f>
        <v/>
      </c>
      <c r="J463" s="11" t="str">
        <f>IF('SAT Reading'!B463="","", IF(I463&lt;20, 20, IF(I463&gt;80, 80, I463)))</f>
        <v/>
      </c>
    </row>
    <row r="464" spans="1:10" x14ac:dyDescent="0.25">
      <c r="A464" s="11">
        <v>463</v>
      </c>
      <c r="B464" s="30"/>
      <c r="C464" s="11" t="str">
        <f>IF(ISBLANK('SAT Reading'!B464),"", IF('SAT Reading'!B464&lt;'SAT EBRW to ACT E+R'!$A$2, 'SAT EBRW to ACT E+R'!$B$2, IF('SAT Reading'!B464&gt;'SAT EBRW to ACT E+R'!A$62, 'SAT EBRW to ACT E+R'!B$62, VLOOKUP(B464,'SAT EBRW to ACT E+R'!A:B,2,FALSE))))</f>
        <v/>
      </c>
      <c r="D464" s="11" t="str">
        <f>IF('SAT Reading'!B464="","", 0.5*C464)</f>
        <v/>
      </c>
      <c r="E464" s="11" t="str">
        <f>IF('SAT Reading'!B464="","",interceptACTRtoPCR5712_5713+slopeACTRtoPCR5712_5713*D464)</f>
        <v/>
      </c>
      <c r="F464" s="11" t="str">
        <f>IF('SAT Reading'!B464="","", IF(E464&lt;100, 100, IF(E464&gt;200, 200, E464)))</f>
        <v/>
      </c>
      <c r="G464" s="11" t="str">
        <f t="shared" si="7"/>
        <v/>
      </c>
      <c r="H464" s="11" t="str">
        <f>IF('SAT Reading'!B464="","", IF(G464&lt;100, 100, IF(G464&gt;300, 300, G464)))</f>
        <v/>
      </c>
      <c r="I464" s="11" t="str">
        <f>IF('SAT Reading'!B464="","",'SAT EBRW to CBEST R'!$A$2+'SAT EBRW to CBEST R'!$B$2*B464)</f>
        <v/>
      </c>
      <c r="J464" s="11" t="str">
        <f>IF('SAT Reading'!B464="","", IF(I464&lt;20, 20, IF(I464&gt;80, 80, I464)))</f>
        <v/>
      </c>
    </row>
    <row r="465" spans="1:10" x14ac:dyDescent="0.25">
      <c r="A465" s="11">
        <v>464</v>
      </c>
      <c r="B465" s="30"/>
      <c r="C465" s="11" t="str">
        <f>IF(ISBLANK('SAT Reading'!B465),"", IF('SAT Reading'!B465&lt;'SAT EBRW to ACT E+R'!$A$2, 'SAT EBRW to ACT E+R'!$B$2, IF('SAT Reading'!B465&gt;'SAT EBRW to ACT E+R'!A$62, 'SAT EBRW to ACT E+R'!B$62, VLOOKUP(B465,'SAT EBRW to ACT E+R'!A:B,2,FALSE))))</f>
        <v/>
      </c>
      <c r="D465" s="11" t="str">
        <f>IF('SAT Reading'!B465="","", 0.5*C465)</f>
        <v/>
      </c>
      <c r="E465" s="11" t="str">
        <f>IF('SAT Reading'!B465="","",interceptACTRtoPCR5712_5713+slopeACTRtoPCR5712_5713*D465)</f>
        <v/>
      </c>
      <c r="F465" s="11" t="str">
        <f>IF('SAT Reading'!B465="","", IF(E465&lt;100, 100, IF(E465&gt;200, 200, E465)))</f>
        <v/>
      </c>
      <c r="G465" s="11" t="str">
        <f t="shared" si="7"/>
        <v/>
      </c>
      <c r="H465" s="11" t="str">
        <f>IF('SAT Reading'!B465="","", IF(G465&lt;100, 100, IF(G465&gt;300, 300, G465)))</f>
        <v/>
      </c>
      <c r="I465" s="11" t="str">
        <f>IF('SAT Reading'!B465="","",'SAT EBRW to CBEST R'!$A$2+'SAT EBRW to CBEST R'!$B$2*B465)</f>
        <v/>
      </c>
      <c r="J465" s="11" t="str">
        <f>IF('SAT Reading'!B465="","", IF(I465&lt;20, 20, IF(I465&gt;80, 80, I465)))</f>
        <v/>
      </c>
    </row>
    <row r="466" spans="1:10" x14ac:dyDescent="0.25">
      <c r="A466" s="11">
        <v>465</v>
      </c>
      <c r="B466" s="30"/>
      <c r="C466" s="11" t="str">
        <f>IF(ISBLANK('SAT Reading'!B466),"", IF('SAT Reading'!B466&lt;'SAT EBRW to ACT E+R'!$A$2, 'SAT EBRW to ACT E+R'!$B$2, IF('SAT Reading'!B466&gt;'SAT EBRW to ACT E+R'!A$62, 'SAT EBRW to ACT E+R'!B$62, VLOOKUP(B466,'SAT EBRW to ACT E+R'!A:B,2,FALSE))))</f>
        <v/>
      </c>
      <c r="D466" s="11" t="str">
        <f>IF('SAT Reading'!B466="","", 0.5*C466)</f>
        <v/>
      </c>
      <c r="E466" s="11" t="str">
        <f>IF('SAT Reading'!B466="","",interceptACTRtoPCR5712_5713+slopeACTRtoPCR5712_5713*D466)</f>
        <v/>
      </c>
      <c r="F466" s="11" t="str">
        <f>IF('SAT Reading'!B466="","", IF(E466&lt;100, 100, IF(E466&gt;200, 200, E466)))</f>
        <v/>
      </c>
      <c r="G466" s="11" t="str">
        <f t="shared" si="7"/>
        <v/>
      </c>
      <c r="H466" s="11" t="str">
        <f>IF('SAT Reading'!B466="","", IF(G466&lt;100, 100, IF(G466&gt;300, 300, G466)))</f>
        <v/>
      </c>
      <c r="I466" s="11" t="str">
        <f>IF('SAT Reading'!B466="","",'SAT EBRW to CBEST R'!$A$2+'SAT EBRW to CBEST R'!$B$2*B466)</f>
        <v/>
      </c>
      <c r="J466" s="11" t="str">
        <f>IF('SAT Reading'!B466="","", IF(I466&lt;20, 20, IF(I466&gt;80, 80, I466)))</f>
        <v/>
      </c>
    </row>
    <row r="467" spans="1:10" x14ac:dyDescent="0.25">
      <c r="A467" s="11">
        <v>466</v>
      </c>
      <c r="B467" s="30"/>
      <c r="C467" s="11" t="str">
        <f>IF(ISBLANK('SAT Reading'!B467),"", IF('SAT Reading'!B467&lt;'SAT EBRW to ACT E+R'!$A$2, 'SAT EBRW to ACT E+R'!$B$2, IF('SAT Reading'!B467&gt;'SAT EBRW to ACT E+R'!A$62, 'SAT EBRW to ACT E+R'!B$62, VLOOKUP(B467,'SAT EBRW to ACT E+R'!A:B,2,FALSE))))</f>
        <v/>
      </c>
      <c r="D467" s="11" t="str">
        <f>IF('SAT Reading'!B467="","", 0.5*C467)</f>
        <v/>
      </c>
      <c r="E467" s="11" t="str">
        <f>IF('SAT Reading'!B467="","",interceptACTRtoPCR5712_5713+slopeACTRtoPCR5712_5713*D467)</f>
        <v/>
      </c>
      <c r="F467" s="11" t="str">
        <f>IF('SAT Reading'!B467="","", IF(E467&lt;100, 100, IF(E467&gt;200, 200, E467)))</f>
        <v/>
      </c>
      <c r="G467" s="11" t="str">
        <f t="shared" si="7"/>
        <v/>
      </c>
      <c r="H467" s="11" t="str">
        <f>IF('SAT Reading'!B467="","", IF(G467&lt;100, 100, IF(G467&gt;300, 300, G467)))</f>
        <v/>
      </c>
      <c r="I467" s="11" t="str">
        <f>IF('SAT Reading'!B467="","",'SAT EBRW to CBEST R'!$A$2+'SAT EBRW to CBEST R'!$B$2*B467)</f>
        <v/>
      </c>
      <c r="J467" s="11" t="str">
        <f>IF('SAT Reading'!B467="","", IF(I467&lt;20, 20, IF(I467&gt;80, 80, I467)))</f>
        <v/>
      </c>
    </row>
    <row r="468" spans="1:10" x14ac:dyDescent="0.25">
      <c r="A468" s="11">
        <v>467</v>
      </c>
      <c r="B468" s="30"/>
      <c r="C468" s="11" t="str">
        <f>IF(ISBLANK('SAT Reading'!B468),"", IF('SAT Reading'!B468&lt;'SAT EBRW to ACT E+R'!$A$2, 'SAT EBRW to ACT E+R'!$B$2, IF('SAT Reading'!B468&gt;'SAT EBRW to ACT E+R'!A$62, 'SAT EBRW to ACT E+R'!B$62, VLOOKUP(B468,'SAT EBRW to ACT E+R'!A:B,2,FALSE))))</f>
        <v/>
      </c>
      <c r="D468" s="11" t="str">
        <f>IF('SAT Reading'!B468="","", 0.5*C468)</f>
        <v/>
      </c>
      <c r="E468" s="11" t="str">
        <f>IF('SAT Reading'!B468="","",interceptACTRtoPCR5712_5713+slopeACTRtoPCR5712_5713*D468)</f>
        <v/>
      </c>
      <c r="F468" s="11" t="str">
        <f>IF('SAT Reading'!B468="","", IF(E468&lt;100, 100, IF(E468&gt;200, 200, E468)))</f>
        <v/>
      </c>
      <c r="G468" s="11" t="str">
        <f t="shared" si="7"/>
        <v/>
      </c>
      <c r="H468" s="11" t="str">
        <f>IF('SAT Reading'!B468="","", IF(G468&lt;100, 100, IF(G468&gt;300, 300, G468)))</f>
        <v/>
      </c>
      <c r="I468" s="11" t="str">
        <f>IF('SAT Reading'!B468="","",'SAT EBRW to CBEST R'!$A$2+'SAT EBRW to CBEST R'!$B$2*B468)</f>
        <v/>
      </c>
      <c r="J468" s="11" t="str">
        <f>IF('SAT Reading'!B468="","", IF(I468&lt;20, 20, IF(I468&gt;80, 80, I468)))</f>
        <v/>
      </c>
    </row>
    <row r="469" spans="1:10" x14ac:dyDescent="0.25">
      <c r="A469" s="11">
        <v>468</v>
      </c>
      <c r="B469" s="30"/>
      <c r="C469" s="11" t="str">
        <f>IF(ISBLANK('SAT Reading'!B469),"", IF('SAT Reading'!B469&lt;'SAT EBRW to ACT E+R'!$A$2, 'SAT EBRW to ACT E+R'!$B$2, IF('SAT Reading'!B469&gt;'SAT EBRW to ACT E+R'!A$62, 'SAT EBRW to ACT E+R'!B$62, VLOOKUP(B469,'SAT EBRW to ACT E+R'!A:B,2,FALSE))))</f>
        <v/>
      </c>
      <c r="D469" s="11" t="str">
        <f>IF('SAT Reading'!B469="","", 0.5*C469)</f>
        <v/>
      </c>
      <c r="E469" s="11" t="str">
        <f>IF('SAT Reading'!B469="","",interceptACTRtoPCR5712_5713+slopeACTRtoPCR5712_5713*D469)</f>
        <v/>
      </c>
      <c r="F469" s="11" t="str">
        <f>IF('SAT Reading'!B469="","", IF(E469&lt;100, 100, IF(E469&gt;200, 200, E469)))</f>
        <v/>
      </c>
      <c r="G469" s="11" t="str">
        <f t="shared" si="7"/>
        <v/>
      </c>
      <c r="H469" s="11" t="str">
        <f>IF('SAT Reading'!B469="","", IF(G469&lt;100, 100, IF(G469&gt;300, 300, G469)))</f>
        <v/>
      </c>
      <c r="I469" s="11" t="str">
        <f>IF('SAT Reading'!B469="","",'SAT EBRW to CBEST R'!$A$2+'SAT EBRW to CBEST R'!$B$2*B469)</f>
        <v/>
      </c>
      <c r="J469" s="11" t="str">
        <f>IF('SAT Reading'!B469="","", IF(I469&lt;20, 20, IF(I469&gt;80, 80, I469)))</f>
        <v/>
      </c>
    </row>
    <row r="470" spans="1:10" x14ac:dyDescent="0.25">
      <c r="A470" s="11">
        <v>469</v>
      </c>
      <c r="B470" s="30"/>
      <c r="C470" s="11" t="str">
        <f>IF(ISBLANK('SAT Reading'!B470),"", IF('SAT Reading'!B470&lt;'SAT EBRW to ACT E+R'!$A$2, 'SAT EBRW to ACT E+R'!$B$2, IF('SAT Reading'!B470&gt;'SAT EBRW to ACT E+R'!A$62, 'SAT EBRW to ACT E+R'!B$62, VLOOKUP(B470,'SAT EBRW to ACT E+R'!A:B,2,FALSE))))</f>
        <v/>
      </c>
      <c r="D470" s="11" t="str">
        <f>IF('SAT Reading'!B470="","", 0.5*C470)</f>
        <v/>
      </c>
      <c r="E470" s="11" t="str">
        <f>IF('SAT Reading'!B470="","",interceptACTRtoPCR5712_5713+slopeACTRtoPCR5712_5713*D470)</f>
        <v/>
      </c>
      <c r="F470" s="11" t="str">
        <f>IF('SAT Reading'!B470="","", IF(E470&lt;100, 100, IF(E470&gt;200, 200, E470)))</f>
        <v/>
      </c>
      <c r="G470" s="11" t="str">
        <f t="shared" si="7"/>
        <v/>
      </c>
      <c r="H470" s="11" t="str">
        <f>IF('SAT Reading'!B470="","", IF(G470&lt;100, 100, IF(G470&gt;300, 300, G470)))</f>
        <v/>
      </c>
      <c r="I470" s="11" t="str">
        <f>IF('SAT Reading'!B470="","",'SAT EBRW to CBEST R'!$A$2+'SAT EBRW to CBEST R'!$B$2*B470)</f>
        <v/>
      </c>
      <c r="J470" s="11" t="str">
        <f>IF('SAT Reading'!B470="","", IF(I470&lt;20, 20, IF(I470&gt;80, 80, I470)))</f>
        <v/>
      </c>
    </row>
    <row r="471" spans="1:10" x14ac:dyDescent="0.25">
      <c r="A471" s="11">
        <v>470</v>
      </c>
      <c r="B471" s="30"/>
      <c r="C471" s="11" t="str">
        <f>IF(ISBLANK('SAT Reading'!B471),"", IF('SAT Reading'!B471&lt;'SAT EBRW to ACT E+R'!$A$2, 'SAT EBRW to ACT E+R'!$B$2, IF('SAT Reading'!B471&gt;'SAT EBRW to ACT E+R'!A$62, 'SAT EBRW to ACT E+R'!B$62, VLOOKUP(B471,'SAT EBRW to ACT E+R'!A:B,2,FALSE))))</f>
        <v/>
      </c>
      <c r="D471" s="11" t="str">
        <f>IF('SAT Reading'!B471="","", 0.5*C471)</f>
        <v/>
      </c>
      <c r="E471" s="11" t="str">
        <f>IF('SAT Reading'!B471="","",interceptACTRtoPCR5712_5713+slopeACTRtoPCR5712_5713*D471)</f>
        <v/>
      </c>
      <c r="F471" s="11" t="str">
        <f>IF('SAT Reading'!B471="","", IF(E471&lt;100, 100, IF(E471&gt;200, 200, E471)))</f>
        <v/>
      </c>
      <c r="G471" s="11" t="str">
        <f t="shared" si="7"/>
        <v/>
      </c>
      <c r="H471" s="11" t="str">
        <f>IF('SAT Reading'!B471="","", IF(G471&lt;100, 100, IF(G471&gt;300, 300, G471)))</f>
        <v/>
      </c>
      <c r="I471" s="11" t="str">
        <f>IF('SAT Reading'!B471="","",'SAT EBRW to CBEST R'!$A$2+'SAT EBRW to CBEST R'!$B$2*B471)</f>
        <v/>
      </c>
      <c r="J471" s="11" t="str">
        <f>IF('SAT Reading'!B471="","", IF(I471&lt;20, 20, IF(I471&gt;80, 80, I471)))</f>
        <v/>
      </c>
    </row>
    <row r="472" spans="1:10" x14ac:dyDescent="0.25">
      <c r="A472" s="11">
        <v>471</v>
      </c>
      <c r="B472" s="30"/>
      <c r="C472" s="11" t="str">
        <f>IF(ISBLANK('SAT Reading'!B472),"", IF('SAT Reading'!B472&lt;'SAT EBRW to ACT E+R'!$A$2, 'SAT EBRW to ACT E+R'!$B$2, IF('SAT Reading'!B472&gt;'SAT EBRW to ACT E+R'!A$62, 'SAT EBRW to ACT E+R'!B$62, VLOOKUP(B472,'SAT EBRW to ACT E+R'!A:B,2,FALSE))))</f>
        <v/>
      </c>
      <c r="D472" s="11" t="str">
        <f>IF('SAT Reading'!B472="","", 0.5*C472)</f>
        <v/>
      </c>
      <c r="E472" s="11" t="str">
        <f>IF('SAT Reading'!B472="","",interceptACTRtoPCR5712_5713+slopeACTRtoPCR5712_5713*D472)</f>
        <v/>
      </c>
      <c r="F472" s="11" t="str">
        <f>IF('SAT Reading'!B472="","", IF(E472&lt;100, 100, IF(E472&gt;200, 200, E472)))</f>
        <v/>
      </c>
      <c r="G472" s="11" t="str">
        <f t="shared" si="7"/>
        <v/>
      </c>
      <c r="H472" s="11" t="str">
        <f>IF('SAT Reading'!B472="","", IF(G472&lt;100, 100, IF(G472&gt;300, 300, G472)))</f>
        <v/>
      </c>
      <c r="I472" s="11" t="str">
        <f>IF('SAT Reading'!B472="","",'SAT EBRW to CBEST R'!$A$2+'SAT EBRW to CBEST R'!$B$2*B472)</f>
        <v/>
      </c>
      <c r="J472" s="11" t="str">
        <f>IF('SAT Reading'!B472="","", IF(I472&lt;20, 20, IF(I472&gt;80, 80, I472)))</f>
        <v/>
      </c>
    </row>
    <row r="473" spans="1:10" x14ac:dyDescent="0.25">
      <c r="A473" s="11">
        <v>472</v>
      </c>
      <c r="B473" s="30"/>
      <c r="C473" s="11" t="str">
        <f>IF(ISBLANK('SAT Reading'!B473),"", IF('SAT Reading'!B473&lt;'SAT EBRW to ACT E+R'!$A$2, 'SAT EBRW to ACT E+R'!$B$2, IF('SAT Reading'!B473&gt;'SAT EBRW to ACT E+R'!A$62, 'SAT EBRW to ACT E+R'!B$62, VLOOKUP(B473,'SAT EBRW to ACT E+R'!A:B,2,FALSE))))</f>
        <v/>
      </c>
      <c r="D473" s="11" t="str">
        <f>IF('SAT Reading'!B473="","", 0.5*C473)</f>
        <v/>
      </c>
      <c r="E473" s="11" t="str">
        <f>IF('SAT Reading'!B473="","",interceptACTRtoPCR5712_5713+slopeACTRtoPCR5712_5713*D473)</f>
        <v/>
      </c>
      <c r="F473" s="11" t="str">
        <f>IF('SAT Reading'!B473="","", IF(E473&lt;100, 100, IF(E473&gt;200, 200, E473)))</f>
        <v/>
      </c>
      <c r="G473" s="11" t="str">
        <f t="shared" si="7"/>
        <v/>
      </c>
      <c r="H473" s="11" t="str">
        <f>IF('SAT Reading'!B473="","", IF(G473&lt;100, 100, IF(G473&gt;300, 300, G473)))</f>
        <v/>
      </c>
      <c r="I473" s="11" t="str">
        <f>IF('SAT Reading'!B473="","",'SAT EBRW to CBEST R'!$A$2+'SAT EBRW to CBEST R'!$B$2*B473)</f>
        <v/>
      </c>
      <c r="J473" s="11" t="str">
        <f>IF('SAT Reading'!B473="","", IF(I473&lt;20, 20, IF(I473&gt;80, 80, I473)))</f>
        <v/>
      </c>
    </row>
    <row r="474" spans="1:10" x14ac:dyDescent="0.25">
      <c r="A474" s="11">
        <v>473</v>
      </c>
      <c r="B474" s="30"/>
      <c r="C474" s="11" t="str">
        <f>IF(ISBLANK('SAT Reading'!B474),"", IF('SAT Reading'!B474&lt;'SAT EBRW to ACT E+R'!$A$2, 'SAT EBRW to ACT E+R'!$B$2, IF('SAT Reading'!B474&gt;'SAT EBRW to ACT E+R'!A$62, 'SAT EBRW to ACT E+R'!B$62, VLOOKUP(B474,'SAT EBRW to ACT E+R'!A:B,2,FALSE))))</f>
        <v/>
      </c>
      <c r="D474" s="11" t="str">
        <f>IF('SAT Reading'!B474="","", 0.5*C474)</f>
        <v/>
      </c>
      <c r="E474" s="11" t="str">
        <f>IF('SAT Reading'!B474="","",interceptACTRtoPCR5712_5713+slopeACTRtoPCR5712_5713*D474)</f>
        <v/>
      </c>
      <c r="F474" s="11" t="str">
        <f>IF('SAT Reading'!B474="","", IF(E474&lt;100, 100, IF(E474&gt;200, 200, E474)))</f>
        <v/>
      </c>
      <c r="G474" s="11" t="str">
        <f t="shared" si="7"/>
        <v/>
      </c>
      <c r="H474" s="11" t="str">
        <f>IF('SAT Reading'!B474="","", IF(G474&lt;100, 100, IF(G474&gt;300, 300, G474)))</f>
        <v/>
      </c>
      <c r="I474" s="11" t="str">
        <f>IF('SAT Reading'!B474="","",'SAT EBRW to CBEST R'!$A$2+'SAT EBRW to CBEST R'!$B$2*B474)</f>
        <v/>
      </c>
      <c r="J474" s="11" t="str">
        <f>IF('SAT Reading'!B474="","", IF(I474&lt;20, 20, IF(I474&gt;80, 80, I474)))</f>
        <v/>
      </c>
    </row>
    <row r="475" spans="1:10" x14ac:dyDescent="0.25">
      <c r="A475" s="11">
        <v>474</v>
      </c>
      <c r="B475" s="30"/>
      <c r="C475" s="11" t="str">
        <f>IF(ISBLANK('SAT Reading'!B475),"", IF('SAT Reading'!B475&lt;'SAT EBRW to ACT E+R'!$A$2, 'SAT EBRW to ACT E+R'!$B$2, IF('SAT Reading'!B475&gt;'SAT EBRW to ACT E+R'!A$62, 'SAT EBRW to ACT E+R'!B$62, VLOOKUP(B475,'SAT EBRW to ACT E+R'!A:B,2,FALSE))))</f>
        <v/>
      </c>
      <c r="D475" s="11" t="str">
        <f>IF('SAT Reading'!B475="","", 0.5*C475)</f>
        <v/>
      </c>
      <c r="E475" s="11" t="str">
        <f>IF('SAT Reading'!B475="","",interceptACTRtoPCR5712_5713+slopeACTRtoPCR5712_5713*D475)</f>
        <v/>
      </c>
      <c r="F475" s="11" t="str">
        <f>IF('SAT Reading'!B475="","", IF(E475&lt;100, 100, IF(E475&gt;200, 200, E475)))</f>
        <v/>
      </c>
      <c r="G475" s="11" t="str">
        <f t="shared" si="7"/>
        <v/>
      </c>
      <c r="H475" s="11" t="str">
        <f>IF('SAT Reading'!B475="","", IF(G475&lt;100, 100, IF(G475&gt;300, 300, G475)))</f>
        <v/>
      </c>
      <c r="I475" s="11" t="str">
        <f>IF('SAT Reading'!B475="","",'SAT EBRW to CBEST R'!$A$2+'SAT EBRW to CBEST R'!$B$2*B475)</f>
        <v/>
      </c>
      <c r="J475" s="11" t="str">
        <f>IF('SAT Reading'!B475="","", IF(I475&lt;20, 20, IF(I475&gt;80, 80, I475)))</f>
        <v/>
      </c>
    </row>
    <row r="476" spans="1:10" x14ac:dyDescent="0.25">
      <c r="A476" s="11">
        <v>475</v>
      </c>
      <c r="B476" s="30"/>
      <c r="C476" s="11" t="str">
        <f>IF(ISBLANK('SAT Reading'!B476),"", IF('SAT Reading'!B476&lt;'SAT EBRW to ACT E+R'!$A$2, 'SAT EBRW to ACT E+R'!$B$2, IF('SAT Reading'!B476&gt;'SAT EBRW to ACT E+R'!A$62, 'SAT EBRW to ACT E+R'!B$62, VLOOKUP(B476,'SAT EBRW to ACT E+R'!A:B,2,FALSE))))</f>
        <v/>
      </c>
      <c r="D476" s="11" t="str">
        <f>IF('SAT Reading'!B476="","", 0.5*C476)</f>
        <v/>
      </c>
      <c r="E476" s="11" t="str">
        <f>IF('SAT Reading'!B476="","",interceptACTRtoPCR5712_5713+slopeACTRtoPCR5712_5713*D476)</f>
        <v/>
      </c>
      <c r="F476" s="11" t="str">
        <f>IF('SAT Reading'!B476="","", IF(E476&lt;100, 100, IF(E476&gt;200, 200, E476)))</f>
        <v/>
      </c>
      <c r="G476" s="11" t="str">
        <f t="shared" si="7"/>
        <v/>
      </c>
      <c r="H476" s="11" t="str">
        <f>IF('SAT Reading'!B476="","", IF(G476&lt;100, 100, IF(G476&gt;300, 300, G476)))</f>
        <v/>
      </c>
      <c r="I476" s="11" t="str">
        <f>IF('SAT Reading'!B476="","",'SAT EBRW to CBEST R'!$A$2+'SAT EBRW to CBEST R'!$B$2*B476)</f>
        <v/>
      </c>
      <c r="J476" s="11" t="str">
        <f>IF('SAT Reading'!B476="","", IF(I476&lt;20, 20, IF(I476&gt;80, 80, I476)))</f>
        <v/>
      </c>
    </row>
    <row r="477" spans="1:10" x14ac:dyDescent="0.25">
      <c r="A477" s="11">
        <v>476</v>
      </c>
      <c r="B477" s="30"/>
      <c r="C477" s="11" t="str">
        <f>IF(ISBLANK('SAT Reading'!B477),"", IF('SAT Reading'!B477&lt;'SAT EBRW to ACT E+R'!$A$2, 'SAT EBRW to ACT E+R'!$B$2, IF('SAT Reading'!B477&gt;'SAT EBRW to ACT E+R'!A$62, 'SAT EBRW to ACT E+R'!B$62, VLOOKUP(B477,'SAT EBRW to ACT E+R'!A:B,2,FALSE))))</f>
        <v/>
      </c>
      <c r="D477" s="11" t="str">
        <f>IF('SAT Reading'!B477="","", 0.5*C477)</f>
        <v/>
      </c>
      <c r="E477" s="11" t="str">
        <f>IF('SAT Reading'!B477="","",interceptACTRtoPCR5712_5713+slopeACTRtoPCR5712_5713*D477)</f>
        <v/>
      </c>
      <c r="F477" s="11" t="str">
        <f>IF('SAT Reading'!B477="","", IF(E477&lt;100, 100, IF(E477&gt;200, 200, E477)))</f>
        <v/>
      </c>
      <c r="G477" s="11" t="str">
        <f t="shared" si="7"/>
        <v/>
      </c>
      <c r="H477" s="11" t="str">
        <f>IF('SAT Reading'!B477="","", IF(G477&lt;100, 100, IF(G477&gt;300, 300, G477)))</f>
        <v/>
      </c>
      <c r="I477" s="11" t="str">
        <f>IF('SAT Reading'!B477="","",'SAT EBRW to CBEST R'!$A$2+'SAT EBRW to CBEST R'!$B$2*B477)</f>
        <v/>
      </c>
      <c r="J477" s="11" t="str">
        <f>IF('SAT Reading'!B477="","", IF(I477&lt;20, 20, IF(I477&gt;80, 80, I477)))</f>
        <v/>
      </c>
    </row>
    <row r="478" spans="1:10" x14ac:dyDescent="0.25">
      <c r="A478" s="11">
        <v>477</v>
      </c>
      <c r="B478" s="30"/>
      <c r="C478" s="11" t="str">
        <f>IF(ISBLANK('SAT Reading'!B478),"", IF('SAT Reading'!B478&lt;'SAT EBRW to ACT E+R'!$A$2, 'SAT EBRW to ACT E+R'!$B$2, IF('SAT Reading'!B478&gt;'SAT EBRW to ACT E+R'!A$62, 'SAT EBRW to ACT E+R'!B$62, VLOOKUP(B478,'SAT EBRW to ACT E+R'!A:B,2,FALSE))))</f>
        <v/>
      </c>
      <c r="D478" s="11" t="str">
        <f>IF('SAT Reading'!B478="","", 0.5*C478)</f>
        <v/>
      </c>
      <c r="E478" s="11" t="str">
        <f>IF('SAT Reading'!B478="","",interceptACTRtoPCR5712_5713+slopeACTRtoPCR5712_5713*D478)</f>
        <v/>
      </c>
      <c r="F478" s="11" t="str">
        <f>IF('SAT Reading'!B478="","", IF(E478&lt;100, 100, IF(E478&gt;200, 200, E478)))</f>
        <v/>
      </c>
      <c r="G478" s="11" t="str">
        <f t="shared" si="7"/>
        <v/>
      </c>
      <c r="H478" s="11" t="str">
        <f>IF('SAT Reading'!B478="","", IF(G478&lt;100, 100, IF(G478&gt;300, 300, G478)))</f>
        <v/>
      </c>
      <c r="I478" s="11" t="str">
        <f>IF('SAT Reading'!B478="","",'SAT EBRW to CBEST R'!$A$2+'SAT EBRW to CBEST R'!$B$2*B478)</f>
        <v/>
      </c>
      <c r="J478" s="11" t="str">
        <f>IF('SAT Reading'!B478="","", IF(I478&lt;20, 20, IF(I478&gt;80, 80, I478)))</f>
        <v/>
      </c>
    </row>
    <row r="479" spans="1:10" x14ac:dyDescent="0.25">
      <c r="A479" s="11">
        <v>478</v>
      </c>
      <c r="B479" s="30"/>
      <c r="C479" s="11" t="str">
        <f>IF(ISBLANK('SAT Reading'!B479),"", IF('SAT Reading'!B479&lt;'SAT EBRW to ACT E+R'!$A$2, 'SAT EBRW to ACT E+R'!$B$2, IF('SAT Reading'!B479&gt;'SAT EBRW to ACT E+R'!A$62, 'SAT EBRW to ACT E+R'!B$62, VLOOKUP(B479,'SAT EBRW to ACT E+R'!A:B,2,FALSE))))</f>
        <v/>
      </c>
      <c r="D479" s="11" t="str">
        <f>IF('SAT Reading'!B479="","", 0.5*C479)</f>
        <v/>
      </c>
      <c r="E479" s="11" t="str">
        <f>IF('SAT Reading'!B479="","",interceptACTRtoPCR5712_5713+slopeACTRtoPCR5712_5713*D479)</f>
        <v/>
      </c>
      <c r="F479" s="11" t="str">
        <f>IF('SAT Reading'!B479="","", IF(E479&lt;100, 100, IF(E479&gt;200, 200, E479)))</f>
        <v/>
      </c>
      <c r="G479" s="11" t="str">
        <f t="shared" si="7"/>
        <v/>
      </c>
      <c r="H479" s="11" t="str">
        <f>IF('SAT Reading'!B479="","", IF(G479&lt;100, 100, IF(G479&gt;300, 300, G479)))</f>
        <v/>
      </c>
      <c r="I479" s="11" t="str">
        <f>IF('SAT Reading'!B479="","",'SAT EBRW to CBEST R'!$A$2+'SAT EBRW to CBEST R'!$B$2*B479)</f>
        <v/>
      </c>
      <c r="J479" s="11" t="str">
        <f>IF('SAT Reading'!B479="","", IF(I479&lt;20, 20, IF(I479&gt;80, 80, I479)))</f>
        <v/>
      </c>
    </row>
    <row r="480" spans="1:10" x14ac:dyDescent="0.25">
      <c r="A480" s="11">
        <v>479</v>
      </c>
      <c r="B480" s="30"/>
      <c r="C480" s="11" t="str">
        <f>IF(ISBLANK('SAT Reading'!B480),"", IF('SAT Reading'!B480&lt;'SAT EBRW to ACT E+R'!$A$2, 'SAT EBRW to ACT E+R'!$B$2, IF('SAT Reading'!B480&gt;'SAT EBRW to ACT E+R'!A$62, 'SAT EBRW to ACT E+R'!B$62, VLOOKUP(B480,'SAT EBRW to ACT E+R'!A:B,2,FALSE))))</f>
        <v/>
      </c>
      <c r="D480" s="11" t="str">
        <f>IF('SAT Reading'!B480="","", 0.5*C480)</f>
        <v/>
      </c>
      <c r="E480" s="11" t="str">
        <f>IF('SAT Reading'!B480="","",interceptACTRtoPCR5712_5713+slopeACTRtoPCR5712_5713*D480)</f>
        <v/>
      </c>
      <c r="F480" s="11" t="str">
        <f>IF('SAT Reading'!B480="","", IF(E480&lt;100, 100, IF(E480&gt;200, 200, E480)))</f>
        <v/>
      </c>
      <c r="G480" s="11" t="str">
        <f t="shared" si="7"/>
        <v/>
      </c>
      <c r="H480" s="11" t="str">
        <f>IF('SAT Reading'!B480="","", IF(G480&lt;100, 100, IF(G480&gt;300, 300, G480)))</f>
        <v/>
      </c>
      <c r="I480" s="11" t="str">
        <f>IF('SAT Reading'!B480="","",'SAT EBRW to CBEST R'!$A$2+'SAT EBRW to CBEST R'!$B$2*B480)</f>
        <v/>
      </c>
      <c r="J480" s="11" t="str">
        <f>IF('SAT Reading'!B480="","", IF(I480&lt;20, 20, IF(I480&gt;80, 80, I480)))</f>
        <v/>
      </c>
    </row>
    <row r="481" spans="1:10" x14ac:dyDescent="0.25">
      <c r="A481" s="11">
        <v>480</v>
      </c>
      <c r="B481" s="30"/>
      <c r="C481" s="11" t="str">
        <f>IF(ISBLANK('SAT Reading'!B481),"", IF('SAT Reading'!B481&lt;'SAT EBRW to ACT E+R'!$A$2, 'SAT EBRW to ACT E+R'!$B$2, IF('SAT Reading'!B481&gt;'SAT EBRW to ACT E+R'!A$62, 'SAT EBRW to ACT E+R'!B$62, VLOOKUP(B481,'SAT EBRW to ACT E+R'!A:B,2,FALSE))))</f>
        <v/>
      </c>
      <c r="D481" s="11" t="str">
        <f>IF('SAT Reading'!B481="","", 0.5*C481)</f>
        <v/>
      </c>
      <c r="E481" s="11" t="str">
        <f>IF('SAT Reading'!B481="","",interceptACTRtoPCR5712_5713+slopeACTRtoPCR5712_5713*D481)</f>
        <v/>
      </c>
      <c r="F481" s="11" t="str">
        <f>IF('SAT Reading'!B481="","", IF(E481&lt;100, 100, IF(E481&gt;200, 200, E481)))</f>
        <v/>
      </c>
      <c r="G481" s="11" t="str">
        <f t="shared" si="7"/>
        <v/>
      </c>
      <c r="H481" s="11" t="str">
        <f>IF('SAT Reading'!B481="","", IF(G481&lt;100, 100, IF(G481&gt;300, 300, G481)))</f>
        <v/>
      </c>
      <c r="I481" s="11" t="str">
        <f>IF('SAT Reading'!B481="","",'SAT EBRW to CBEST R'!$A$2+'SAT EBRW to CBEST R'!$B$2*B481)</f>
        <v/>
      </c>
      <c r="J481" s="11" t="str">
        <f>IF('SAT Reading'!B481="","", IF(I481&lt;20, 20, IF(I481&gt;80, 80, I481)))</f>
        <v/>
      </c>
    </row>
    <row r="482" spans="1:10" x14ac:dyDescent="0.25">
      <c r="A482" s="11">
        <v>481</v>
      </c>
      <c r="B482" s="30"/>
      <c r="C482" s="11" t="str">
        <f>IF(ISBLANK('SAT Reading'!B482),"", IF('SAT Reading'!B482&lt;'SAT EBRW to ACT E+R'!$A$2, 'SAT EBRW to ACT E+R'!$B$2, IF('SAT Reading'!B482&gt;'SAT EBRW to ACT E+R'!A$62, 'SAT EBRW to ACT E+R'!B$62, VLOOKUP(B482,'SAT EBRW to ACT E+R'!A:B,2,FALSE))))</f>
        <v/>
      </c>
      <c r="D482" s="11" t="str">
        <f>IF('SAT Reading'!B482="","", 0.5*C482)</f>
        <v/>
      </c>
      <c r="E482" s="11" t="str">
        <f>IF('SAT Reading'!B482="","",interceptACTRtoPCR5712_5713+slopeACTRtoPCR5712_5713*D482)</f>
        <v/>
      </c>
      <c r="F482" s="11" t="str">
        <f>IF('SAT Reading'!B482="","", IF(E482&lt;100, 100, IF(E482&gt;200, 200, E482)))</f>
        <v/>
      </c>
      <c r="G482" s="11" t="str">
        <f t="shared" si="7"/>
        <v/>
      </c>
      <c r="H482" s="11" t="str">
        <f>IF('SAT Reading'!B482="","", IF(G482&lt;100, 100, IF(G482&gt;300, 300, G482)))</f>
        <v/>
      </c>
      <c r="I482" s="11" t="str">
        <f>IF('SAT Reading'!B482="","",'SAT EBRW to CBEST R'!$A$2+'SAT EBRW to CBEST R'!$B$2*B482)</f>
        <v/>
      </c>
      <c r="J482" s="11" t="str">
        <f>IF('SAT Reading'!B482="","", IF(I482&lt;20, 20, IF(I482&gt;80, 80, I482)))</f>
        <v/>
      </c>
    </row>
    <row r="483" spans="1:10" x14ac:dyDescent="0.25">
      <c r="A483" s="11">
        <v>482</v>
      </c>
      <c r="B483" s="30"/>
      <c r="C483" s="11" t="str">
        <f>IF(ISBLANK('SAT Reading'!B483),"", IF('SAT Reading'!B483&lt;'SAT EBRW to ACT E+R'!$A$2, 'SAT EBRW to ACT E+R'!$B$2, IF('SAT Reading'!B483&gt;'SAT EBRW to ACT E+R'!A$62, 'SAT EBRW to ACT E+R'!B$62, VLOOKUP(B483,'SAT EBRW to ACT E+R'!A:B,2,FALSE))))</f>
        <v/>
      </c>
      <c r="D483" s="11" t="str">
        <f>IF('SAT Reading'!B483="","", 0.5*C483)</f>
        <v/>
      </c>
      <c r="E483" s="11" t="str">
        <f>IF('SAT Reading'!B483="","",interceptACTRtoPCR5712_5713+slopeACTRtoPCR5712_5713*D483)</f>
        <v/>
      </c>
      <c r="F483" s="11" t="str">
        <f>IF('SAT Reading'!B483="","", IF(E483&lt;100, 100, IF(E483&gt;200, 200, E483)))</f>
        <v/>
      </c>
      <c r="G483" s="11" t="str">
        <f t="shared" si="7"/>
        <v/>
      </c>
      <c r="H483" s="11" t="str">
        <f>IF('SAT Reading'!B483="","", IF(G483&lt;100, 100, IF(G483&gt;300, 300, G483)))</f>
        <v/>
      </c>
      <c r="I483" s="11" t="str">
        <f>IF('SAT Reading'!B483="","",'SAT EBRW to CBEST R'!$A$2+'SAT EBRW to CBEST R'!$B$2*B483)</f>
        <v/>
      </c>
      <c r="J483" s="11" t="str">
        <f>IF('SAT Reading'!B483="","", IF(I483&lt;20, 20, IF(I483&gt;80, 80, I483)))</f>
        <v/>
      </c>
    </row>
    <row r="484" spans="1:10" x14ac:dyDescent="0.25">
      <c r="A484" s="11">
        <v>483</v>
      </c>
      <c r="B484" s="30"/>
      <c r="C484" s="11" t="str">
        <f>IF(ISBLANK('SAT Reading'!B484),"", IF('SAT Reading'!B484&lt;'SAT EBRW to ACT E+R'!$A$2, 'SAT EBRW to ACT E+R'!$B$2, IF('SAT Reading'!B484&gt;'SAT EBRW to ACT E+R'!A$62, 'SAT EBRW to ACT E+R'!B$62, VLOOKUP(B484,'SAT EBRW to ACT E+R'!A:B,2,FALSE))))</f>
        <v/>
      </c>
      <c r="D484" s="11" t="str">
        <f>IF('SAT Reading'!B484="","", 0.5*C484)</f>
        <v/>
      </c>
      <c r="E484" s="11" t="str">
        <f>IF('SAT Reading'!B484="","",interceptACTRtoPCR5712_5713+slopeACTRtoPCR5712_5713*D484)</f>
        <v/>
      </c>
      <c r="F484" s="11" t="str">
        <f>IF('SAT Reading'!B484="","", IF(E484&lt;100, 100, IF(E484&gt;200, 200, E484)))</f>
        <v/>
      </c>
      <c r="G484" s="11" t="str">
        <f t="shared" si="7"/>
        <v/>
      </c>
      <c r="H484" s="11" t="str">
        <f>IF('SAT Reading'!B484="","", IF(G484&lt;100, 100, IF(G484&gt;300, 300, G484)))</f>
        <v/>
      </c>
      <c r="I484" s="11" t="str">
        <f>IF('SAT Reading'!B484="","",'SAT EBRW to CBEST R'!$A$2+'SAT EBRW to CBEST R'!$B$2*B484)</f>
        <v/>
      </c>
      <c r="J484" s="11" t="str">
        <f>IF('SAT Reading'!B484="","", IF(I484&lt;20, 20, IF(I484&gt;80, 80, I484)))</f>
        <v/>
      </c>
    </row>
    <row r="485" spans="1:10" x14ac:dyDescent="0.25">
      <c r="A485" s="11">
        <v>484</v>
      </c>
      <c r="B485" s="30"/>
      <c r="C485" s="11" t="str">
        <f>IF(ISBLANK('SAT Reading'!B485),"", IF('SAT Reading'!B485&lt;'SAT EBRW to ACT E+R'!$A$2, 'SAT EBRW to ACT E+R'!$B$2, IF('SAT Reading'!B485&gt;'SAT EBRW to ACT E+R'!A$62, 'SAT EBRW to ACT E+R'!B$62, VLOOKUP(B485,'SAT EBRW to ACT E+R'!A:B,2,FALSE))))</f>
        <v/>
      </c>
      <c r="D485" s="11" t="str">
        <f>IF('SAT Reading'!B485="","", 0.5*C485)</f>
        <v/>
      </c>
      <c r="E485" s="11" t="str">
        <f>IF('SAT Reading'!B485="","",interceptACTRtoPCR5712_5713+slopeACTRtoPCR5712_5713*D485)</f>
        <v/>
      </c>
      <c r="F485" s="11" t="str">
        <f>IF('SAT Reading'!B485="","", IF(E485&lt;100, 100, IF(E485&gt;200, 200, E485)))</f>
        <v/>
      </c>
      <c r="G485" s="11" t="str">
        <f t="shared" si="7"/>
        <v/>
      </c>
      <c r="H485" s="11" t="str">
        <f>IF('SAT Reading'!B485="","", IF(G485&lt;100, 100, IF(G485&gt;300, 300, G485)))</f>
        <v/>
      </c>
      <c r="I485" s="11" t="str">
        <f>IF('SAT Reading'!B485="","",'SAT EBRW to CBEST R'!$A$2+'SAT EBRW to CBEST R'!$B$2*B485)</f>
        <v/>
      </c>
      <c r="J485" s="11" t="str">
        <f>IF('SAT Reading'!B485="","", IF(I485&lt;20, 20, IF(I485&gt;80, 80, I485)))</f>
        <v/>
      </c>
    </row>
    <row r="486" spans="1:10" x14ac:dyDescent="0.25">
      <c r="A486" s="11">
        <v>485</v>
      </c>
      <c r="B486" s="30"/>
      <c r="C486" s="11" t="str">
        <f>IF(ISBLANK('SAT Reading'!B486),"", IF('SAT Reading'!B486&lt;'SAT EBRW to ACT E+R'!$A$2, 'SAT EBRW to ACT E+R'!$B$2, IF('SAT Reading'!B486&gt;'SAT EBRW to ACT E+R'!A$62, 'SAT EBRW to ACT E+R'!B$62, VLOOKUP(B486,'SAT EBRW to ACT E+R'!A:B,2,FALSE))))</f>
        <v/>
      </c>
      <c r="D486" s="11" t="str">
        <f>IF('SAT Reading'!B486="","", 0.5*C486)</f>
        <v/>
      </c>
      <c r="E486" s="11" t="str">
        <f>IF('SAT Reading'!B486="","",interceptACTRtoPCR5712_5713+slopeACTRtoPCR5712_5713*D486)</f>
        <v/>
      </c>
      <c r="F486" s="11" t="str">
        <f>IF('SAT Reading'!B486="","", IF(E486&lt;100, 100, IF(E486&gt;200, 200, E486)))</f>
        <v/>
      </c>
      <c r="G486" s="11" t="str">
        <f t="shared" si="7"/>
        <v/>
      </c>
      <c r="H486" s="11" t="str">
        <f>IF('SAT Reading'!B486="","", IF(G486&lt;100, 100, IF(G486&gt;300, 300, G486)))</f>
        <v/>
      </c>
      <c r="I486" s="11" t="str">
        <f>IF('SAT Reading'!B486="","",'SAT EBRW to CBEST R'!$A$2+'SAT EBRW to CBEST R'!$B$2*B486)</f>
        <v/>
      </c>
      <c r="J486" s="11" t="str">
        <f>IF('SAT Reading'!B486="","", IF(I486&lt;20, 20, IF(I486&gt;80, 80, I486)))</f>
        <v/>
      </c>
    </row>
    <row r="487" spans="1:10" x14ac:dyDescent="0.25">
      <c r="A487" s="11">
        <v>486</v>
      </c>
      <c r="B487" s="30"/>
      <c r="C487" s="11" t="str">
        <f>IF(ISBLANK('SAT Reading'!B487),"", IF('SAT Reading'!B487&lt;'SAT EBRW to ACT E+R'!$A$2, 'SAT EBRW to ACT E+R'!$B$2, IF('SAT Reading'!B487&gt;'SAT EBRW to ACT E+R'!A$62, 'SAT EBRW to ACT E+R'!B$62, VLOOKUP(B487,'SAT EBRW to ACT E+R'!A:B,2,FALSE))))</f>
        <v/>
      </c>
      <c r="D487" s="11" t="str">
        <f>IF('SAT Reading'!B487="","", 0.5*C487)</f>
        <v/>
      </c>
      <c r="E487" s="11" t="str">
        <f>IF('SAT Reading'!B487="","",interceptACTRtoPCR5712_5713+slopeACTRtoPCR5712_5713*D487)</f>
        <v/>
      </c>
      <c r="F487" s="11" t="str">
        <f>IF('SAT Reading'!B487="","", IF(E487&lt;100, 100, IF(E487&gt;200, 200, E487)))</f>
        <v/>
      </c>
      <c r="G487" s="11" t="str">
        <f t="shared" si="7"/>
        <v/>
      </c>
      <c r="H487" s="11" t="str">
        <f>IF('SAT Reading'!B487="","", IF(G487&lt;100, 100, IF(G487&gt;300, 300, G487)))</f>
        <v/>
      </c>
      <c r="I487" s="11" t="str">
        <f>IF('SAT Reading'!B487="","",'SAT EBRW to CBEST R'!$A$2+'SAT EBRW to CBEST R'!$B$2*B487)</f>
        <v/>
      </c>
      <c r="J487" s="11" t="str">
        <f>IF('SAT Reading'!B487="","", IF(I487&lt;20, 20, IF(I487&gt;80, 80, I487)))</f>
        <v/>
      </c>
    </row>
    <row r="488" spans="1:10" x14ac:dyDescent="0.25">
      <c r="A488" s="11">
        <v>487</v>
      </c>
      <c r="B488" s="30"/>
      <c r="C488" s="11" t="str">
        <f>IF(ISBLANK('SAT Reading'!B488),"", IF('SAT Reading'!B488&lt;'SAT EBRW to ACT E+R'!$A$2, 'SAT EBRW to ACT E+R'!$B$2, IF('SAT Reading'!B488&gt;'SAT EBRW to ACT E+R'!A$62, 'SAT EBRW to ACT E+R'!B$62, VLOOKUP(B488,'SAT EBRW to ACT E+R'!A:B,2,FALSE))))</f>
        <v/>
      </c>
      <c r="D488" s="11" t="str">
        <f>IF('SAT Reading'!B488="","", 0.5*C488)</f>
        <v/>
      </c>
      <c r="E488" s="11" t="str">
        <f>IF('SAT Reading'!B488="","",interceptACTRtoPCR5712_5713+slopeACTRtoPCR5712_5713*D488)</f>
        <v/>
      </c>
      <c r="F488" s="11" t="str">
        <f>IF('SAT Reading'!B488="","", IF(E488&lt;100, 100, IF(E488&gt;200, 200, E488)))</f>
        <v/>
      </c>
      <c r="G488" s="11" t="str">
        <f t="shared" si="7"/>
        <v/>
      </c>
      <c r="H488" s="11" t="str">
        <f>IF('SAT Reading'!B488="","", IF(G488&lt;100, 100, IF(G488&gt;300, 300, G488)))</f>
        <v/>
      </c>
      <c r="I488" s="11" t="str">
        <f>IF('SAT Reading'!B488="","",'SAT EBRW to CBEST R'!$A$2+'SAT EBRW to CBEST R'!$B$2*B488)</f>
        <v/>
      </c>
      <c r="J488" s="11" t="str">
        <f>IF('SAT Reading'!B488="","", IF(I488&lt;20, 20, IF(I488&gt;80, 80, I488)))</f>
        <v/>
      </c>
    </row>
    <row r="489" spans="1:10" x14ac:dyDescent="0.25">
      <c r="A489" s="11">
        <v>488</v>
      </c>
      <c r="B489" s="30"/>
      <c r="C489" s="11" t="str">
        <f>IF(ISBLANK('SAT Reading'!B489),"", IF('SAT Reading'!B489&lt;'SAT EBRW to ACT E+R'!$A$2, 'SAT EBRW to ACT E+R'!$B$2, IF('SAT Reading'!B489&gt;'SAT EBRW to ACT E+R'!A$62, 'SAT EBRW to ACT E+R'!B$62, VLOOKUP(B489,'SAT EBRW to ACT E+R'!A:B,2,FALSE))))</f>
        <v/>
      </c>
      <c r="D489" s="11" t="str">
        <f>IF('SAT Reading'!B489="","", 0.5*C489)</f>
        <v/>
      </c>
      <c r="E489" s="11" t="str">
        <f>IF('SAT Reading'!B489="","",interceptACTRtoPCR5712_5713+slopeACTRtoPCR5712_5713*D489)</f>
        <v/>
      </c>
      <c r="F489" s="11" t="str">
        <f>IF('SAT Reading'!B489="","", IF(E489&lt;100, 100, IF(E489&gt;200, 200, E489)))</f>
        <v/>
      </c>
      <c r="G489" s="11" t="str">
        <f t="shared" si="7"/>
        <v/>
      </c>
      <c r="H489" s="11" t="str">
        <f>IF('SAT Reading'!B489="","", IF(G489&lt;100, 100, IF(G489&gt;300, 300, G489)))</f>
        <v/>
      </c>
      <c r="I489" s="11" t="str">
        <f>IF('SAT Reading'!B489="","",'SAT EBRW to CBEST R'!$A$2+'SAT EBRW to CBEST R'!$B$2*B489)</f>
        <v/>
      </c>
      <c r="J489" s="11" t="str">
        <f>IF('SAT Reading'!B489="","", IF(I489&lt;20, 20, IF(I489&gt;80, 80, I489)))</f>
        <v/>
      </c>
    </row>
    <row r="490" spans="1:10" x14ac:dyDescent="0.25">
      <c r="A490" s="11">
        <v>489</v>
      </c>
      <c r="B490" s="30"/>
      <c r="C490" s="11" t="str">
        <f>IF(ISBLANK('SAT Reading'!B490),"", IF('SAT Reading'!B490&lt;'SAT EBRW to ACT E+R'!$A$2, 'SAT EBRW to ACT E+R'!$B$2, IF('SAT Reading'!B490&gt;'SAT EBRW to ACT E+R'!A$62, 'SAT EBRW to ACT E+R'!B$62, VLOOKUP(B490,'SAT EBRW to ACT E+R'!A:B,2,FALSE))))</f>
        <v/>
      </c>
      <c r="D490" s="11" t="str">
        <f>IF('SAT Reading'!B490="","", 0.5*C490)</f>
        <v/>
      </c>
      <c r="E490" s="11" t="str">
        <f>IF('SAT Reading'!B490="","",interceptACTRtoPCR5712_5713+slopeACTRtoPCR5712_5713*D490)</f>
        <v/>
      </c>
      <c r="F490" s="11" t="str">
        <f>IF('SAT Reading'!B490="","", IF(E490&lt;100, 100, IF(E490&gt;200, 200, E490)))</f>
        <v/>
      </c>
      <c r="G490" s="11" t="str">
        <f t="shared" si="7"/>
        <v/>
      </c>
      <c r="H490" s="11" t="str">
        <f>IF('SAT Reading'!B490="","", IF(G490&lt;100, 100, IF(G490&gt;300, 300, G490)))</f>
        <v/>
      </c>
      <c r="I490" s="11" t="str">
        <f>IF('SAT Reading'!B490="","",'SAT EBRW to CBEST R'!$A$2+'SAT EBRW to CBEST R'!$B$2*B490)</f>
        <v/>
      </c>
      <c r="J490" s="11" t="str">
        <f>IF('SAT Reading'!B490="","", IF(I490&lt;20, 20, IF(I490&gt;80, 80, I490)))</f>
        <v/>
      </c>
    </row>
    <row r="491" spans="1:10" x14ac:dyDescent="0.25">
      <c r="A491" s="11">
        <v>490</v>
      </c>
      <c r="B491" s="30"/>
      <c r="C491" s="11" t="str">
        <f>IF(ISBLANK('SAT Reading'!B491),"", IF('SAT Reading'!B491&lt;'SAT EBRW to ACT E+R'!$A$2, 'SAT EBRW to ACT E+R'!$B$2, IF('SAT Reading'!B491&gt;'SAT EBRW to ACT E+R'!A$62, 'SAT EBRW to ACT E+R'!B$62, VLOOKUP(B491,'SAT EBRW to ACT E+R'!A:B,2,FALSE))))</f>
        <v/>
      </c>
      <c r="D491" s="11" t="str">
        <f>IF('SAT Reading'!B491="","", 0.5*C491)</f>
        <v/>
      </c>
      <c r="E491" s="11" t="str">
        <f>IF('SAT Reading'!B491="","",interceptACTRtoPCR5712_5713+slopeACTRtoPCR5712_5713*D491)</f>
        <v/>
      </c>
      <c r="F491" s="11" t="str">
        <f>IF('SAT Reading'!B491="","", IF(E491&lt;100, 100, IF(E491&gt;200, 200, E491)))</f>
        <v/>
      </c>
      <c r="G491" s="11" t="str">
        <f t="shared" si="7"/>
        <v/>
      </c>
      <c r="H491" s="11" t="str">
        <f>IF('SAT Reading'!B491="","", IF(G491&lt;100, 100, IF(G491&gt;300, 300, G491)))</f>
        <v/>
      </c>
      <c r="I491" s="11" t="str">
        <f>IF('SAT Reading'!B491="","",'SAT EBRW to CBEST R'!$A$2+'SAT EBRW to CBEST R'!$B$2*B491)</f>
        <v/>
      </c>
      <c r="J491" s="11" t="str">
        <f>IF('SAT Reading'!B491="","", IF(I491&lt;20, 20, IF(I491&gt;80, 80, I491)))</f>
        <v/>
      </c>
    </row>
    <row r="492" spans="1:10" x14ac:dyDescent="0.25">
      <c r="A492" s="11">
        <v>491</v>
      </c>
      <c r="B492" s="30"/>
      <c r="C492" s="11" t="str">
        <f>IF(ISBLANK('SAT Reading'!B492),"", IF('SAT Reading'!B492&lt;'SAT EBRW to ACT E+R'!$A$2, 'SAT EBRW to ACT E+R'!$B$2, IF('SAT Reading'!B492&gt;'SAT EBRW to ACT E+R'!A$62, 'SAT EBRW to ACT E+R'!B$62, VLOOKUP(B492,'SAT EBRW to ACT E+R'!A:B,2,FALSE))))</f>
        <v/>
      </c>
      <c r="D492" s="11" t="str">
        <f>IF('SAT Reading'!B492="","", 0.5*C492)</f>
        <v/>
      </c>
      <c r="E492" s="11" t="str">
        <f>IF('SAT Reading'!B492="","",interceptACTRtoPCR5712_5713+slopeACTRtoPCR5712_5713*D492)</f>
        <v/>
      </c>
      <c r="F492" s="11" t="str">
        <f>IF('SAT Reading'!B492="","", IF(E492&lt;100, 100, IF(E492&gt;200, 200, E492)))</f>
        <v/>
      </c>
      <c r="G492" s="11" t="str">
        <f t="shared" si="7"/>
        <v/>
      </c>
      <c r="H492" s="11" t="str">
        <f>IF('SAT Reading'!B492="","", IF(G492&lt;100, 100, IF(G492&gt;300, 300, G492)))</f>
        <v/>
      </c>
      <c r="I492" s="11" t="str">
        <f>IF('SAT Reading'!B492="","",'SAT EBRW to CBEST R'!$A$2+'SAT EBRW to CBEST R'!$B$2*B492)</f>
        <v/>
      </c>
      <c r="J492" s="11" t="str">
        <f>IF('SAT Reading'!B492="","", IF(I492&lt;20, 20, IF(I492&gt;80, 80, I492)))</f>
        <v/>
      </c>
    </row>
    <row r="493" spans="1:10" x14ac:dyDescent="0.25">
      <c r="A493" s="11">
        <v>492</v>
      </c>
      <c r="B493" s="30"/>
      <c r="C493" s="11" t="str">
        <f>IF(ISBLANK('SAT Reading'!B493),"", IF('SAT Reading'!B493&lt;'SAT EBRW to ACT E+R'!$A$2, 'SAT EBRW to ACT E+R'!$B$2, IF('SAT Reading'!B493&gt;'SAT EBRW to ACT E+R'!A$62, 'SAT EBRW to ACT E+R'!B$62, VLOOKUP(B493,'SAT EBRW to ACT E+R'!A:B,2,FALSE))))</f>
        <v/>
      </c>
      <c r="D493" s="11" t="str">
        <f>IF('SAT Reading'!B493="","", 0.5*C493)</f>
        <v/>
      </c>
      <c r="E493" s="11" t="str">
        <f>IF('SAT Reading'!B493="","",interceptACTRtoPCR5712_5713+slopeACTRtoPCR5712_5713*D493)</f>
        <v/>
      </c>
      <c r="F493" s="11" t="str">
        <f>IF('SAT Reading'!B493="","", IF(E493&lt;100, 100, IF(E493&gt;200, 200, E493)))</f>
        <v/>
      </c>
      <c r="G493" s="11" t="str">
        <f t="shared" si="7"/>
        <v/>
      </c>
      <c r="H493" s="11" t="str">
        <f>IF('SAT Reading'!B493="","", IF(G493&lt;100, 100, IF(G493&gt;300, 300, G493)))</f>
        <v/>
      </c>
      <c r="I493" s="11" t="str">
        <f>IF('SAT Reading'!B493="","",'SAT EBRW to CBEST R'!$A$2+'SAT EBRW to CBEST R'!$B$2*B493)</f>
        <v/>
      </c>
      <c r="J493" s="11" t="str">
        <f>IF('SAT Reading'!B493="","", IF(I493&lt;20, 20, IF(I493&gt;80, 80, I493)))</f>
        <v/>
      </c>
    </row>
    <row r="494" spans="1:10" x14ac:dyDescent="0.25">
      <c r="A494" s="11">
        <v>493</v>
      </c>
      <c r="B494" s="30"/>
      <c r="C494" s="11" t="str">
        <f>IF(ISBLANK('SAT Reading'!B494),"", IF('SAT Reading'!B494&lt;'SAT EBRW to ACT E+R'!$A$2, 'SAT EBRW to ACT E+R'!$B$2, IF('SAT Reading'!B494&gt;'SAT EBRW to ACT E+R'!A$62, 'SAT EBRW to ACT E+R'!B$62, VLOOKUP(B494,'SAT EBRW to ACT E+R'!A:B,2,FALSE))))</f>
        <v/>
      </c>
      <c r="D494" s="11" t="str">
        <f>IF('SAT Reading'!B494="","", 0.5*C494)</f>
        <v/>
      </c>
      <c r="E494" s="11" t="str">
        <f>IF('SAT Reading'!B494="","",interceptACTRtoPCR5712_5713+slopeACTRtoPCR5712_5713*D494)</f>
        <v/>
      </c>
      <c r="F494" s="11" t="str">
        <f>IF('SAT Reading'!B494="","", IF(E494&lt;100, 100, IF(E494&gt;200, 200, E494)))</f>
        <v/>
      </c>
      <c r="G494" s="11" t="str">
        <f t="shared" si="7"/>
        <v/>
      </c>
      <c r="H494" s="11" t="str">
        <f>IF('SAT Reading'!B494="","", IF(G494&lt;100, 100, IF(G494&gt;300, 300, G494)))</f>
        <v/>
      </c>
      <c r="I494" s="11" t="str">
        <f>IF('SAT Reading'!B494="","",'SAT EBRW to CBEST R'!$A$2+'SAT EBRW to CBEST R'!$B$2*B494)</f>
        <v/>
      </c>
      <c r="J494" s="11" t="str">
        <f>IF('SAT Reading'!B494="","", IF(I494&lt;20, 20, IF(I494&gt;80, 80, I494)))</f>
        <v/>
      </c>
    </row>
    <row r="495" spans="1:10" x14ac:dyDescent="0.25">
      <c r="A495" s="11">
        <v>494</v>
      </c>
      <c r="B495" s="30"/>
      <c r="C495" s="11" t="str">
        <f>IF(ISBLANK('SAT Reading'!B495),"", IF('SAT Reading'!B495&lt;'SAT EBRW to ACT E+R'!$A$2, 'SAT EBRW to ACT E+R'!$B$2, IF('SAT Reading'!B495&gt;'SAT EBRW to ACT E+R'!A$62, 'SAT EBRW to ACT E+R'!B$62, VLOOKUP(B495,'SAT EBRW to ACT E+R'!A:B,2,FALSE))))</f>
        <v/>
      </c>
      <c r="D495" s="11" t="str">
        <f>IF('SAT Reading'!B495="","", 0.5*C495)</f>
        <v/>
      </c>
      <c r="E495" s="11" t="str">
        <f>IF('SAT Reading'!B495="","",interceptACTRtoPCR5712_5713+slopeACTRtoPCR5712_5713*D495)</f>
        <v/>
      </c>
      <c r="F495" s="11" t="str">
        <f>IF('SAT Reading'!B495="","", IF(E495&lt;100, 100, IF(E495&gt;200, 200, E495)))</f>
        <v/>
      </c>
      <c r="G495" s="11" t="str">
        <f t="shared" si="7"/>
        <v/>
      </c>
      <c r="H495" s="11" t="str">
        <f>IF('SAT Reading'!B495="","", IF(G495&lt;100, 100, IF(G495&gt;300, 300, G495)))</f>
        <v/>
      </c>
      <c r="I495" s="11" t="str">
        <f>IF('SAT Reading'!B495="","",'SAT EBRW to CBEST R'!$A$2+'SAT EBRW to CBEST R'!$B$2*B495)</f>
        <v/>
      </c>
      <c r="J495" s="11" t="str">
        <f>IF('SAT Reading'!B495="","", IF(I495&lt;20, 20, IF(I495&gt;80, 80, I495)))</f>
        <v/>
      </c>
    </row>
    <row r="496" spans="1:10" x14ac:dyDescent="0.25">
      <c r="A496" s="11">
        <v>495</v>
      </c>
      <c r="B496" s="30"/>
      <c r="C496" s="11" t="str">
        <f>IF(ISBLANK('SAT Reading'!B496),"", IF('SAT Reading'!B496&lt;'SAT EBRW to ACT E+R'!$A$2, 'SAT EBRW to ACT E+R'!$B$2, IF('SAT Reading'!B496&gt;'SAT EBRW to ACT E+R'!A$62, 'SAT EBRW to ACT E+R'!B$62, VLOOKUP(B496,'SAT EBRW to ACT E+R'!A:B,2,FALSE))))</f>
        <v/>
      </c>
      <c r="D496" s="11" t="str">
        <f>IF('SAT Reading'!B496="","", 0.5*C496)</f>
        <v/>
      </c>
      <c r="E496" s="11" t="str">
        <f>IF('SAT Reading'!B496="","",interceptACTRtoPCR5712_5713+slopeACTRtoPCR5712_5713*D496)</f>
        <v/>
      </c>
      <c r="F496" s="11" t="str">
        <f>IF('SAT Reading'!B496="","", IF(E496&lt;100, 100, IF(E496&gt;200, 200, E496)))</f>
        <v/>
      </c>
      <c r="G496" s="11" t="str">
        <f t="shared" si="7"/>
        <v/>
      </c>
      <c r="H496" s="11" t="str">
        <f>IF('SAT Reading'!B496="","", IF(G496&lt;100, 100, IF(G496&gt;300, 300, G496)))</f>
        <v/>
      </c>
      <c r="I496" s="11" t="str">
        <f>IF('SAT Reading'!B496="","",'SAT EBRW to CBEST R'!$A$2+'SAT EBRW to CBEST R'!$B$2*B496)</f>
        <v/>
      </c>
      <c r="J496" s="11" t="str">
        <f>IF('SAT Reading'!B496="","", IF(I496&lt;20, 20, IF(I496&gt;80, 80, I496)))</f>
        <v/>
      </c>
    </row>
    <row r="497" spans="1:10" x14ac:dyDescent="0.25">
      <c r="A497" s="11">
        <v>496</v>
      </c>
      <c r="B497" s="30"/>
      <c r="C497" s="11" t="str">
        <f>IF(ISBLANK('SAT Reading'!B497),"", IF('SAT Reading'!B497&lt;'SAT EBRW to ACT E+R'!$A$2, 'SAT EBRW to ACT E+R'!$B$2, IF('SAT Reading'!B497&gt;'SAT EBRW to ACT E+R'!A$62, 'SAT EBRW to ACT E+R'!B$62, VLOOKUP(B497,'SAT EBRW to ACT E+R'!A:B,2,FALSE))))</f>
        <v/>
      </c>
      <c r="D497" s="11" t="str">
        <f>IF('SAT Reading'!B497="","", 0.5*C497)</f>
        <v/>
      </c>
      <c r="E497" s="11" t="str">
        <f>IF('SAT Reading'!B497="","",interceptACTRtoPCR5712_5713+slopeACTRtoPCR5712_5713*D497)</f>
        <v/>
      </c>
      <c r="F497" s="11" t="str">
        <f>IF('SAT Reading'!B497="","", IF(E497&lt;100, 100, IF(E497&gt;200, 200, E497)))</f>
        <v/>
      </c>
      <c r="G497" s="11" t="str">
        <f t="shared" si="7"/>
        <v/>
      </c>
      <c r="H497" s="11" t="str">
        <f>IF('SAT Reading'!B497="","", IF(G497&lt;100, 100, IF(G497&gt;300, 300, G497)))</f>
        <v/>
      </c>
      <c r="I497" s="11" t="str">
        <f>IF('SAT Reading'!B497="","",'SAT EBRW to CBEST R'!$A$2+'SAT EBRW to CBEST R'!$B$2*B497)</f>
        <v/>
      </c>
      <c r="J497" s="11" t="str">
        <f>IF('SAT Reading'!B497="","", IF(I497&lt;20, 20, IF(I497&gt;80, 80, I497)))</f>
        <v/>
      </c>
    </row>
    <row r="498" spans="1:10" x14ac:dyDescent="0.25">
      <c r="A498" s="11">
        <v>497</v>
      </c>
      <c r="B498" s="30"/>
      <c r="C498" s="11" t="str">
        <f>IF(ISBLANK('SAT Reading'!B498),"", IF('SAT Reading'!B498&lt;'SAT EBRW to ACT E+R'!$A$2, 'SAT EBRW to ACT E+R'!$B$2, IF('SAT Reading'!B498&gt;'SAT EBRW to ACT E+R'!A$62, 'SAT EBRW to ACT E+R'!B$62, VLOOKUP(B498,'SAT EBRW to ACT E+R'!A:B,2,FALSE))))</f>
        <v/>
      </c>
      <c r="D498" s="11" t="str">
        <f>IF('SAT Reading'!B498="","", 0.5*C498)</f>
        <v/>
      </c>
      <c r="E498" s="11" t="str">
        <f>IF('SAT Reading'!B498="","",interceptACTRtoPCR5712_5713+slopeACTRtoPCR5712_5713*D498)</f>
        <v/>
      </c>
      <c r="F498" s="11" t="str">
        <f>IF('SAT Reading'!B498="","", IF(E498&lt;100, 100, IF(E498&gt;200, 200, E498)))</f>
        <v/>
      </c>
      <c r="G498" s="11" t="str">
        <f t="shared" si="7"/>
        <v/>
      </c>
      <c r="H498" s="11" t="str">
        <f>IF('SAT Reading'!B498="","", IF(G498&lt;100, 100, IF(G498&gt;300, 300, G498)))</f>
        <v/>
      </c>
      <c r="I498" s="11" t="str">
        <f>IF('SAT Reading'!B498="","",'SAT EBRW to CBEST R'!$A$2+'SAT EBRW to CBEST R'!$B$2*B498)</f>
        <v/>
      </c>
      <c r="J498" s="11" t="str">
        <f>IF('SAT Reading'!B498="","", IF(I498&lt;20, 20, IF(I498&gt;80, 80, I498)))</f>
        <v/>
      </c>
    </row>
    <row r="499" spans="1:10" x14ac:dyDescent="0.25">
      <c r="A499" s="11">
        <v>498</v>
      </c>
      <c r="B499" s="30"/>
      <c r="C499" s="11" t="str">
        <f>IF(ISBLANK('SAT Reading'!B499),"", IF('SAT Reading'!B499&lt;'SAT EBRW to ACT E+R'!$A$2, 'SAT EBRW to ACT E+R'!$B$2, IF('SAT Reading'!B499&gt;'SAT EBRW to ACT E+R'!A$62, 'SAT EBRW to ACT E+R'!B$62, VLOOKUP(B499,'SAT EBRW to ACT E+R'!A:B,2,FALSE))))</f>
        <v/>
      </c>
      <c r="D499" s="11" t="str">
        <f>IF('SAT Reading'!B499="","", 0.5*C499)</f>
        <v/>
      </c>
      <c r="E499" s="11" t="str">
        <f>IF('SAT Reading'!B499="","",interceptACTRtoPCR5712_5713+slopeACTRtoPCR5712_5713*D499)</f>
        <v/>
      </c>
      <c r="F499" s="11" t="str">
        <f>IF('SAT Reading'!B499="","", IF(E499&lt;100, 100, IF(E499&gt;200, 200, E499)))</f>
        <v/>
      </c>
      <c r="G499" s="11" t="str">
        <f t="shared" si="7"/>
        <v/>
      </c>
      <c r="H499" s="11" t="str">
        <f>IF('SAT Reading'!B499="","", IF(G499&lt;100, 100, IF(G499&gt;300, 300, G499)))</f>
        <v/>
      </c>
      <c r="I499" s="11" t="str">
        <f>IF('SAT Reading'!B499="","",'SAT EBRW to CBEST R'!$A$2+'SAT EBRW to CBEST R'!$B$2*B499)</f>
        <v/>
      </c>
      <c r="J499" s="11" t="str">
        <f>IF('SAT Reading'!B499="","", IF(I499&lt;20, 20, IF(I499&gt;80, 80, I499)))</f>
        <v/>
      </c>
    </row>
    <row r="500" spans="1:10" x14ac:dyDescent="0.25">
      <c r="A500" s="11">
        <v>499</v>
      </c>
      <c r="B500" s="30"/>
      <c r="C500" s="11" t="str">
        <f>IF(ISBLANK('SAT Reading'!B500),"", IF('SAT Reading'!B500&lt;'SAT EBRW to ACT E+R'!$A$2, 'SAT EBRW to ACT E+R'!$B$2, IF('SAT Reading'!B500&gt;'SAT EBRW to ACT E+R'!A$62, 'SAT EBRW to ACT E+R'!B$62, VLOOKUP(B500,'SAT EBRW to ACT E+R'!A:B,2,FALSE))))</f>
        <v/>
      </c>
      <c r="D500" s="11" t="str">
        <f>IF('SAT Reading'!B500="","", 0.5*C500)</f>
        <v/>
      </c>
      <c r="E500" s="11" t="str">
        <f>IF('SAT Reading'!B500="","",interceptACTRtoPCR5712_5713+slopeACTRtoPCR5712_5713*D500)</f>
        <v/>
      </c>
      <c r="F500" s="11" t="str">
        <f>IF('SAT Reading'!B500="","", IF(E500&lt;100, 100, IF(E500&gt;200, 200, E500)))</f>
        <v/>
      </c>
      <c r="G500" s="11" t="str">
        <f t="shared" si="7"/>
        <v/>
      </c>
      <c r="H500" s="11" t="str">
        <f>IF('SAT Reading'!B500="","", IF(G500&lt;100, 100, IF(G500&gt;300, 300, G500)))</f>
        <v/>
      </c>
      <c r="I500" s="11" t="str">
        <f>IF('SAT Reading'!B500="","",'SAT EBRW to CBEST R'!$A$2+'SAT EBRW to CBEST R'!$B$2*B500)</f>
        <v/>
      </c>
      <c r="J500" s="11" t="str">
        <f>IF('SAT Reading'!B500="","", IF(I500&lt;20, 20, IF(I500&gt;80, 80, I500)))</f>
        <v/>
      </c>
    </row>
    <row r="501" spans="1:10" x14ac:dyDescent="0.25">
      <c r="A501" s="11">
        <v>500</v>
      </c>
      <c r="B501" s="30"/>
      <c r="C501" s="11" t="str">
        <f>IF(ISBLANK('SAT Reading'!B501),"", IF('SAT Reading'!B501&lt;'SAT EBRW to ACT E+R'!$A$2, 'SAT EBRW to ACT E+R'!$B$2, IF('SAT Reading'!B501&gt;'SAT EBRW to ACT E+R'!A$62, 'SAT EBRW to ACT E+R'!B$62, VLOOKUP(B501,'SAT EBRW to ACT E+R'!A:B,2,FALSE))))</f>
        <v/>
      </c>
      <c r="D501" s="11" t="str">
        <f>IF('SAT Reading'!B501="","", 0.5*C501)</f>
        <v/>
      </c>
      <c r="E501" s="11" t="str">
        <f>IF('SAT Reading'!B501="","",interceptACTRtoPCR5712_5713+slopeACTRtoPCR5712_5713*D501)</f>
        <v/>
      </c>
      <c r="F501" s="11" t="str">
        <f>IF('SAT Reading'!B501="","", IF(E501&lt;100, 100, IF(E501&gt;200, 200, E501)))</f>
        <v/>
      </c>
      <c r="G501" s="11" t="str">
        <f t="shared" si="7"/>
        <v/>
      </c>
      <c r="H501" s="11" t="str">
        <f>IF('SAT Reading'!B501="","", IF(G501&lt;100, 100, IF(G501&gt;300, 300, G501)))</f>
        <v/>
      </c>
      <c r="I501" s="11" t="str">
        <f>IF('SAT Reading'!B501="","",'SAT EBRW to CBEST R'!$A$2+'SAT EBRW to CBEST R'!$B$2*B501)</f>
        <v/>
      </c>
      <c r="J501" s="11" t="str">
        <f>IF('SAT Reading'!B501="","", IF(I501&lt;20, 20, IF(I501&gt;80, 80, I501)))</f>
        <v/>
      </c>
    </row>
    <row r="502" spans="1:10" x14ac:dyDescent="0.25">
      <c r="A502" s="11">
        <v>501</v>
      </c>
      <c r="B502" s="30"/>
      <c r="C502" s="11" t="str">
        <f>IF(ISBLANK('SAT Reading'!B502),"", IF('SAT Reading'!B502&lt;'SAT EBRW to ACT E+R'!$A$2, 'SAT EBRW to ACT E+R'!$B$2, IF('SAT Reading'!B502&gt;'SAT EBRW to ACT E+R'!A$62, 'SAT EBRW to ACT E+R'!B$62, VLOOKUP(B502,'SAT EBRW to ACT E+R'!A:B,2,FALSE))))</f>
        <v/>
      </c>
      <c r="D502" s="11" t="str">
        <f>IF('SAT Reading'!B502="","", 0.5*C502)</f>
        <v/>
      </c>
      <c r="E502" s="11" t="str">
        <f>IF('SAT Reading'!B502="","",interceptACTRtoPCR5712_5713+slopeACTRtoPCR5712_5713*D502)</f>
        <v/>
      </c>
      <c r="F502" s="11" t="str">
        <f>IF('SAT Reading'!B502="","", IF(E502&lt;100, 100, IF(E502&gt;200, 200, E502)))</f>
        <v/>
      </c>
      <c r="G502" s="11" t="str">
        <f t="shared" si="7"/>
        <v/>
      </c>
      <c r="H502" s="11" t="str">
        <f>IF('SAT Reading'!B502="","", IF(G502&lt;100, 100, IF(G502&gt;300, 300, G502)))</f>
        <v/>
      </c>
      <c r="I502" s="11" t="str">
        <f>IF('SAT Reading'!B502="","",'SAT EBRW to CBEST R'!$A$2+'SAT EBRW to CBEST R'!$B$2*B502)</f>
        <v/>
      </c>
      <c r="J502" s="11" t="str">
        <f>IF('SAT Reading'!B502="","", IF(I502&lt;20, 20, IF(I502&gt;80, 80, I502)))</f>
        <v/>
      </c>
    </row>
    <row r="503" spans="1:10" x14ac:dyDescent="0.25">
      <c r="A503" s="11">
        <v>502</v>
      </c>
      <c r="B503" s="30"/>
      <c r="C503" s="11" t="str">
        <f>IF(ISBLANK('SAT Reading'!B503),"", IF('SAT Reading'!B503&lt;'SAT EBRW to ACT E+R'!$A$2, 'SAT EBRW to ACT E+R'!$B$2, IF('SAT Reading'!B503&gt;'SAT EBRW to ACT E+R'!A$62, 'SAT EBRW to ACT E+R'!B$62, VLOOKUP(B503,'SAT EBRW to ACT E+R'!A:B,2,FALSE))))</f>
        <v/>
      </c>
      <c r="D503" s="11" t="str">
        <f>IF('SAT Reading'!B503="","", 0.5*C503)</f>
        <v/>
      </c>
      <c r="E503" s="11" t="str">
        <f>IF('SAT Reading'!B503="","",interceptACTRtoPCR5712_5713+slopeACTRtoPCR5712_5713*D503)</f>
        <v/>
      </c>
      <c r="F503" s="11" t="str">
        <f>IF('SAT Reading'!B503="","", IF(E503&lt;100, 100, IF(E503&gt;200, 200, E503)))</f>
        <v/>
      </c>
      <c r="G503" s="11" t="str">
        <f t="shared" si="7"/>
        <v/>
      </c>
      <c r="H503" s="11" t="str">
        <f>IF('SAT Reading'!B503="","", IF(G503&lt;100, 100, IF(G503&gt;300, 300, G503)))</f>
        <v/>
      </c>
      <c r="I503" s="11" t="str">
        <f>IF('SAT Reading'!B503="","",'SAT EBRW to CBEST R'!$A$2+'SAT EBRW to CBEST R'!$B$2*B503)</f>
        <v/>
      </c>
      <c r="J503" s="11" t="str">
        <f>IF('SAT Reading'!B503="","", IF(I503&lt;20, 20, IF(I503&gt;80, 80, I503)))</f>
        <v/>
      </c>
    </row>
    <row r="504" spans="1:10" x14ac:dyDescent="0.25">
      <c r="A504" s="11">
        <v>503</v>
      </c>
      <c r="B504" s="30"/>
      <c r="C504" s="11" t="str">
        <f>IF(ISBLANK('SAT Reading'!B504),"", IF('SAT Reading'!B504&lt;'SAT EBRW to ACT E+R'!$A$2, 'SAT EBRW to ACT E+R'!$B$2, IF('SAT Reading'!B504&gt;'SAT EBRW to ACT E+R'!A$62, 'SAT EBRW to ACT E+R'!B$62, VLOOKUP(B504,'SAT EBRW to ACT E+R'!A:B,2,FALSE))))</f>
        <v/>
      </c>
      <c r="D504" s="11" t="str">
        <f>IF('SAT Reading'!B504="","", 0.5*C504)</f>
        <v/>
      </c>
      <c r="E504" s="11" t="str">
        <f>IF('SAT Reading'!B504="","",interceptACTRtoPCR5712_5713+slopeACTRtoPCR5712_5713*D504)</f>
        <v/>
      </c>
      <c r="F504" s="11" t="str">
        <f>IF('SAT Reading'!B504="","", IF(E504&lt;100, 100, IF(E504&gt;200, 200, E504)))</f>
        <v/>
      </c>
      <c r="G504" s="11" t="str">
        <f t="shared" si="7"/>
        <v/>
      </c>
      <c r="H504" s="11" t="str">
        <f>IF('SAT Reading'!B504="","", IF(G504&lt;100, 100, IF(G504&gt;300, 300, G504)))</f>
        <v/>
      </c>
      <c r="I504" s="11" t="str">
        <f>IF('SAT Reading'!B504="","",'SAT EBRW to CBEST R'!$A$2+'SAT EBRW to CBEST R'!$B$2*B504)</f>
        <v/>
      </c>
      <c r="J504" s="11" t="str">
        <f>IF('SAT Reading'!B504="","", IF(I504&lt;20, 20, IF(I504&gt;80, 80, I504)))</f>
        <v/>
      </c>
    </row>
    <row r="505" spans="1:10" x14ac:dyDescent="0.25">
      <c r="A505" s="11">
        <v>504</v>
      </c>
      <c r="B505" s="30"/>
      <c r="C505" s="11" t="str">
        <f>IF(ISBLANK('SAT Reading'!B505),"", IF('SAT Reading'!B505&lt;'SAT EBRW to ACT E+R'!$A$2, 'SAT EBRW to ACT E+R'!$B$2, IF('SAT Reading'!B505&gt;'SAT EBRW to ACT E+R'!A$62, 'SAT EBRW to ACT E+R'!B$62, VLOOKUP(B505,'SAT EBRW to ACT E+R'!A:B,2,FALSE))))</f>
        <v/>
      </c>
      <c r="D505" s="11" t="str">
        <f>IF('SAT Reading'!B505="","", 0.5*C505)</f>
        <v/>
      </c>
      <c r="E505" s="11" t="str">
        <f>IF('SAT Reading'!B505="","",interceptACTRtoPCR5712_5713+slopeACTRtoPCR5712_5713*D505)</f>
        <v/>
      </c>
      <c r="F505" s="11" t="str">
        <f>IF('SAT Reading'!B505="","", IF(E505&lt;100, 100, IF(E505&gt;200, 200, E505)))</f>
        <v/>
      </c>
      <c r="G505" s="11" t="str">
        <f t="shared" si="7"/>
        <v/>
      </c>
      <c r="H505" s="11" t="str">
        <f>IF('SAT Reading'!B505="","", IF(G505&lt;100, 100, IF(G505&gt;300, 300, G505)))</f>
        <v/>
      </c>
      <c r="I505" s="11" t="str">
        <f>IF('SAT Reading'!B505="","",'SAT EBRW to CBEST R'!$A$2+'SAT EBRW to CBEST R'!$B$2*B505)</f>
        <v/>
      </c>
      <c r="J505" s="11" t="str">
        <f>IF('SAT Reading'!B505="","", IF(I505&lt;20, 20, IF(I505&gt;80, 80, I505)))</f>
        <v/>
      </c>
    </row>
    <row r="506" spans="1:10" x14ac:dyDescent="0.25">
      <c r="A506" s="11">
        <v>505</v>
      </c>
      <c r="B506" s="30"/>
      <c r="C506" s="11" t="str">
        <f>IF(ISBLANK('SAT Reading'!B506),"", IF('SAT Reading'!B506&lt;'SAT EBRW to ACT E+R'!$A$2, 'SAT EBRW to ACT E+R'!$B$2, IF('SAT Reading'!B506&gt;'SAT EBRW to ACT E+R'!A$62, 'SAT EBRW to ACT E+R'!B$62, VLOOKUP(B506,'SAT EBRW to ACT E+R'!A:B,2,FALSE))))</f>
        <v/>
      </c>
      <c r="D506" s="11" t="str">
        <f>IF('SAT Reading'!B506="","", 0.5*C506)</f>
        <v/>
      </c>
      <c r="E506" s="11" t="str">
        <f>IF('SAT Reading'!B506="","",interceptACTRtoPCR5712_5713+slopeACTRtoPCR5712_5713*D506)</f>
        <v/>
      </c>
      <c r="F506" s="11" t="str">
        <f>IF('SAT Reading'!B506="","", IF(E506&lt;100, 100, IF(E506&gt;200, 200, E506)))</f>
        <v/>
      </c>
      <c r="G506" s="11" t="str">
        <f t="shared" si="7"/>
        <v/>
      </c>
      <c r="H506" s="11" t="str">
        <f>IF('SAT Reading'!B506="","", IF(G506&lt;100, 100, IF(G506&gt;300, 300, G506)))</f>
        <v/>
      </c>
      <c r="I506" s="11" t="str">
        <f>IF('SAT Reading'!B506="","",'SAT EBRW to CBEST R'!$A$2+'SAT EBRW to CBEST R'!$B$2*B506)</f>
        <v/>
      </c>
      <c r="J506" s="11" t="str">
        <f>IF('SAT Reading'!B506="","", IF(I506&lt;20, 20, IF(I506&gt;80, 80, I506)))</f>
        <v/>
      </c>
    </row>
    <row r="507" spans="1:10" x14ac:dyDescent="0.25">
      <c r="A507" s="11">
        <v>506</v>
      </c>
      <c r="B507" s="30"/>
      <c r="C507" s="11" t="str">
        <f>IF(ISBLANK('SAT Reading'!B507),"", IF('SAT Reading'!B507&lt;'SAT EBRW to ACT E+R'!$A$2, 'SAT EBRW to ACT E+R'!$B$2, IF('SAT Reading'!B507&gt;'SAT EBRW to ACT E+R'!A$62, 'SAT EBRW to ACT E+R'!B$62, VLOOKUP(B507,'SAT EBRW to ACT E+R'!A:B,2,FALSE))))</f>
        <v/>
      </c>
      <c r="D507" s="11" t="str">
        <f>IF('SAT Reading'!B507="","", 0.5*C507)</f>
        <v/>
      </c>
      <c r="E507" s="11" t="str">
        <f>IF('SAT Reading'!B507="","",interceptACTRtoPCR5712_5713+slopeACTRtoPCR5712_5713*D507)</f>
        <v/>
      </c>
      <c r="F507" s="11" t="str">
        <f>IF('SAT Reading'!B507="","", IF(E507&lt;100, 100, IF(E507&gt;200, 200, E507)))</f>
        <v/>
      </c>
      <c r="G507" s="11" t="str">
        <f t="shared" si="7"/>
        <v/>
      </c>
      <c r="H507" s="11" t="str">
        <f>IF('SAT Reading'!B507="","", IF(G507&lt;100, 100, IF(G507&gt;300, 300, G507)))</f>
        <v/>
      </c>
      <c r="I507" s="11" t="str">
        <f>IF('SAT Reading'!B507="","",'SAT EBRW to CBEST R'!$A$2+'SAT EBRW to CBEST R'!$B$2*B507)</f>
        <v/>
      </c>
      <c r="J507" s="11" t="str">
        <f>IF('SAT Reading'!B507="","", IF(I507&lt;20, 20, IF(I507&gt;80, 80, I507)))</f>
        <v/>
      </c>
    </row>
    <row r="508" spans="1:10" x14ac:dyDescent="0.25">
      <c r="A508" s="11">
        <v>507</v>
      </c>
      <c r="B508" s="30"/>
      <c r="C508" s="11" t="str">
        <f>IF(ISBLANK('SAT Reading'!B508),"", IF('SAT Reading'!B508&lt;'SAT EBRW to ACT E+R'!$A$2, 'SAT EBRW to ACT E+R'!$B$2, IF('SAT Reading'!B508&gt;'SAT EBRW to ACT E+R'!A$62, 'SAT EBRW to ACT E+R'!B$62, VLOOKUP(B508,'SAT EBRW to ACT E+R'!A:B,2,FALSE))))</f>
        <v/>
      </c>
      <c r="D508" s="11" t="str">
        <f>IF('SAT Reading'!B508="","", 0.5*C508)</f>
        <v/>
      </c>
      <c r="E508" s="11" t="str">
        <f>IF('SAT Reading'!B508="","",interceptACTRtoPCR5712_5713+slopeACTRtoPCR5712_5713*D508)</f>
        <v/>
      </c>
      <c r="F508" s="11" t="str">
        <f>IF('SAT Reading'!B508="","", IF(E508&lt;100, 100, IF(E508&gt;200, 200, E508)))</f>
        <v/>
      </c>
      <c r="G508" s="11" t="str">
        <f t="shared" si="7"/>
        <v/>
      </c>
      <c r="H508" s="11" t="str">
        <f>IF('SAT Reading'!B508="","", IF(G508&lt;100, 100, IF(G508&gt;300, 300, G508)))</f>
        <v/>
      </c>
      <c r="I508" s="11" t="str">
        <f>IF('SAT Reading'!B508="","",'SAT EBRW to CBEST R'!$A$2+'SAT EBRW to CBEST R'!$B$2*B508)</f>
        <v/>
      </c>
      <c r="J508" s="11" t="str">
        <f>IF('SAT Reading'!B508="","", IF(I508&lt;20, 20, IF(I508&gt;80, 80, I508)))</f>
        <v/>
      </c>
    </row>
    <row r="509" spans="1:10" x14ac:dyDescent="0.25">
      <c r="A509" s="11">
        <v>508</v>
      </c>
      <c r="B509" s="30"/>
      <c r="C509" s="11" t="str">
        <f>IF(ISBLANK('SAT Reading'!B509),"", IF('SAT Reading'!B509&lt;'SAT EBRW to ACT E+R'!$A$2, 'SAT EBRW to ACT E+R'!$B$2, IF('SAT Reading'!B509&gt;'SAT EBRW to ACT E+R'!A$62, 'SAT EBRW to ACT E+R'!B$62, VLOOKUP(B509,'SAT EBRW to ACT E+R'!A:B,2,FALSE))))</f>
        <v/>
      </c>
      <c r="D509" s="11" t="str">
        <f>IF('SAT Reading'!B509="","", 0.5*C509)</f>
        <v/>
      </c>
      <c r="E509" s="11" t="str">
        <f>IF('SAT Reading'!B509="","",interceptACTRtoPCR5712_5713+slopeACTRtoPCR5712_5713*D509)</f>
        <v/>
      </c>
      <c r="F509" s="11" t="str">
        <f>IF('SAT Reading'!B509="","", IF(E509&lt;100, 100, IF(E509&gt;200, 200, E509)))</f>
        <v/>
      </c>
      <c r="G509" s="11" t="str">
        <f t="shared" si="7"/>
        <v/>
      </c>
      <c r="H509" s="11" t="str">
        <f>IF('SAT Reading'!B509="","", IF(G509&lt;100, 100, IF(G509&gt;300, 300, G509)))</f>
        <v/>
      </c>
      <c r="I509" s="11" t="str">
        <f>IF('SAT Reading'!B509="","",'SAT EBRW to CBEST R'!$A$2+'SAT EBRW to CBEST R'!$B$2*B509)</f>
        <v/>
      </c>
      <c r="J509" s="11" t="str">
        <f>IF('SAT Reading'!B509="","", IF(I509&lt;20, 20, IF(I509&gt;80, 80, I509)))</f>
        <v/>
      </c>
    </row>
    <row r="510" spans="1:10" x14ac:dyDescent="0.25">
      <c r="A510" s="11">
        <v>509</v>
      </c>
      <c r="B510" s="30"/>
      <c r="C510" s="11" t="str">
        <f>IF(ISBLANK('SAT Reading'!B510),"", IF('SAT Reading'!B510&lt;'SAT EBRW to ACT E+R'!$A$2, 'SAT EBRW to ACT E+R'!$B$2, IF('SAT Reading'!B510&gt;'SAT EBRW to ACT E+R'!A$62, 'SAT EBRW to ACT E+R'!B$62, VLOOKUP(B510,'SAT EBRW to ACT E+R'!A:B,2,FALSE))))</f>
        <v/>
      </c>
      <c r="D510" s="11" t="str">
        <f>IF('SAT Reading'!B510="","", 0.5*C510)</f>
        <v/>
      </c>
      <c r="E510" s="11" t="str">
        <f>IF('SAT Reading'!B510="","",interceptACTRtoPCR5712_5713+slopeACTRtoPCR5712_5713*D510)</f>
        <v/>
      </c>
      <c r="F510" s="11" t="str">
        <f>IF('SAT Reading'!B510="","", IF(E510&lt;100, 100, IF(E510&gt;200, 200, E510)))</f>
        <v/>
      </c>
      <c r="G510" s="11" t="str">
        <f t="shared" si="7"/>
        <v/>
      </c>
      <c r="H510" s="11" t="str">
        <f>IF('SAT Reading'!B510="","", IF(G510&lt;100, 100, IF(G510&gt;300, 300, G510)))</f>
        <v/>
      </c>
      <c r="I510" s="11" t="str">
        <f>IF('SAT Reading'!B510="","",'SAT EBRW to CBEST R'!$A$2+'SAT EBRW to CBEST R'!$B$2*B510)</f>
        <v/>
      </c>
      <c r="J510" s="11" t="str">
        <f>IF('SAT Reading'!B510="","", IF(I510&lt;20, 20, IF(I510&gt;80, 80, I510)))</f>
        <v/>
      </c>
    </row>
    <row r="511" spans="1:10" x14ac:dyDescent="0.25">
      <c r="A511" s="11">
        <v>510</v>
      </c>
      <c r="B511" s="30"/>
      <c r="C511" s="11" t="str">
        <f>IF(ISBLANK('SAT Reading'!B511),"", IF('SAT Reading'!B511&lt;'SAT EBRW to ACT E+R'!$A$2, 'SAT EBRW to ACT E+R'!$B$2, IF('SAT Reading'!B511&gt;'SAT EBRW to ACT E+R'!A$62, 'SAT EBRW to ACT E+R'!B$62, VLOOKUP(B511,'SAT EBRW to ACT E+R'!A:B,2,FALSE))))</f>
        <v/>
      </c>
      <c r="D511" s="11" t="str">
        <f>IF('SAT Reading'!B511="","", 0.5*C511)</f>
        <v/>
      </c>
      <c r="E511" s="11" t="str">
        <f>IF('SAT Reading'!B511="","",interceptACTRtoPCR5712_5713+slopeACTRtoPCR5712_5713*D511)</f>
        <v/>
      </c>
      <c r="F511" s="11" t="str">
        <f>IF('SAT Reading'!B511="","", IF(E511&lt;100, 100, IF(E511&gt;200, 200, E511)))</f>
        <v/>
      </c>
      <c r="G511" s="11" t="str">
        <f t="shared" si="7"/>
        <v/>
      </c>
      <c r="H511" s="11" t="str">
        <f>IF('SAT Reading'!B511="","", IF(G511&lt;100, 100, IF(G511&gt;300, 300, G511)))</f>
        <v/>
      </c>
      <c r="I511" s="11" t="str">
        <f>IF('SAT Reading'!B511="","",'SAT EBRW to CBEST R'!$A$2+'SAT EBRW to CBEST R'!$B$2*B511)</f>
        <v/>
      </c>
      <c r="J511" s="11" t="str">
        <f>IF('SAT Reading'!B511="","", IF(I511&lt;20, 20, IF(I511&gt;80, 80, I511)))</f>
        <v/>
      </c>
    </row>
    <row r="512" spans="1:10" x14ac:dyDescent="0.25">
      <c r="A512" s="11">
        <v>511</v>
      </c>
      <c r="B512" s="30"/>
      <c r="C512" s="11" t="str">
        <f>IF(ISBLANK('SAT Reading'!B512),"", IF('SAT Reading'!B512&lt;'SAT EBRW to ACT E+R'!$A$2, 'SAT EBRW to ACT E+R'!$B$2, IF('SAT Reading'!B512&gt;'SAT EBRW to ACT E+R'!A$62, 'SAT EBRW to ACT E+R'!B$62, VLOOKUP(B512,'SAT EBRW to ACT E+R'!A:B,2,FALSE))))</f>
        <v/>
      </c>
      <c r="D512" s="11" t="str">
        <f>IF('SAT Reading'!B512="","", 0.5*C512)</f>
        <v/>
      </c>
      <c r="E512" s="11" t="str">
        <f>IF('SAT Reading'!B512="","",interceptACTRtoPCR5712_5713+slopeACTRtoPCR5712_5713*D512)</f>
        <v/>
      </c>
      <c r="F512" s="11" t="str">
        <f>IF('SAT Reading'!B512="","", IF(E512&lt;100, 100, IF(E512&gt;200, 200, E512)))</f>
        <v/>
      </c>
      <c r="G512" s="11" t="str">
        <f t="shared" si="7"/>
        <v/>
      </c>
      <c r="H512" s="11" t="str">
        <f>IF('SAT Reading'!B512="","", IF(G512&lt;100, 100, IF(G512&gt;300, 300, G512)))</f>
        <v/>
      </c>
      <c r="I512" s="11" t="str">
        <f>IF('SAT Reading'!B512="","",'SAT EBRW to CBEST R'!$A$2+'SAT EBRW to CBEST R'!$B$2*B512)</f>
        <v/>
      </c>
      <c r="J512" s="11" t="str">
        <f>IF('SAT Reading'!B512="","", IF(I512&lt;20, 20, IF(I512&gt;80, 80, I512)))</f>
        <v/>
      </c>
    </row>
    <row r="513" spans="1:10" x14ac:dyDescent="0.25">
      <c r="A513" s="11">
        <v>512</v>
      </c>
      <c r="B513" s="30"/>
      <c r="C513" s="11" t="str">
        <f>IF(ISBLANK('SAT Reading'!B513),"", IF('SAT Reading'!B513&lt;'SAT EBRW to ACT E+R'!$A$2, 'SAT EBRW to ACT E+R'!$B$2, IF('SAT Reading'!B513&gt;'SAT EBRW to ACT E+R'!A$62, 'SAT EBRW to ACT E+R'!B$62, VLOOKUP(B513,'SAT EBRW to ACT E+R'!A:B,2,FALSE))))</f>
        <v/>
      </c>
      <c r="D513" s="11" t="str">
        <f>IF('SAT Reading'!B513="","", 0.5*C513)</f>
        <v/>
      </c>
      <c r="E513" s="11" t="str">
        <f>IF('SAT Reading'!B513="","",interceptACTRtoPCR5712_5713+slopeACTRtoPCR5712_5713*D513)</f>
        <v/>
      </c>
      <c r="F513" s="11" t="str">
        <f>IF('SAT Reading'!B513="","", IF(E513&lt;100, 100, IF(E513&gt;200, 200, E513)))</f>
        <v/>
      </c>
      <c r="G513" s="11" t="str">
        <f t="shared" si="7"/>
        <v/>
      </c>
      <c r="H513" s="11" t="str">
        <f>IF('SAT Reading'!B513="","", IF(G513&lt;100, 100, IF(G513&gt;300, 300, G513)))</f>
        <v/>
      </c>
      <c r="I513" s="11" t="str">
        <f>IF('SAT Reading'!B513="","",'SAT EBRW to CBEST R'!$A$2+'SAT EBRW to CBEST R'!$B$2*B513)</f>
        <v/>
      </c>
      <c r="J513" s="11" t="str">
        <f>IF('SAT Reading'!B513="","", IF(I513&lt;20, 20, IF(I513&gt;80, 80, I513)))</f>
        <v/>
      </c>
    </row>
    <row r="514" spans="1:10" x14ac:dyDescent="0.25">
      <c r="A514" s="11">
        <v>513</v>
      </c>
      <c r="B514" s="30"/>
      <c r="C514" s="11" t="str">
        <f>IF(ISBLANK('SAT Reading'!B514),"", IF('SAT Reading'!B514&lt;'SAT EBRW to ACT E+R'!$A$2, 'SAT EBRW to ACT E+R'!$B$2, IF('SAT Reading'!B514&gt;'SAT EBRW to ACT E+R'!A$62, 'SAT EBRW to ACT E+R'!B$62, VLOOKUP(B514,'SAT EBRW to ACT E+R'!A:B,2,FALSE))))</f>
        <v/>
      </c>
      <c r="D514" s="11" t="str">
        <f>IF('SAT Reading'!B514="","", 0.5*C514)</f>
        <v/>
      </c>
      <c r="E514" s="11" t="str">
        <f>IF('SAT Reading'!B514="","",interceptACTRtoPCR5712_5713+slopeACTRtoPCR5712_5713*D514)</f>
        <v/>
      </c>
      <c r="F514" s="11" t="str">
        <f>IF('SAT Reading'!B514="","", IF(E514&lt;100, 100, IF(E514&gt;200, 200, E514)))</f>
        <v/>
      </c>
      <c r="G514" s="11" t="str">
        <f t="shared" ref="G514:G577" si="8">IF(B514="","",IF(D514&gt;=19, upperinterceptACTRtoPAAR200_210+D514*upperslopeACTRtoPAAR200_210, lowerinterceptACTRtoPAAR200_210+D514*lowerslopeACTRtoPAAR200_210))</f>
        <v/>
      </c>
      <c r="H514" s="11" t="str">
        <f>IF('SAT Reading'!B514="","", IF(G514&lt;100, 100, IF(G514&gt;300, 300, G514)))</f>
        <v/>
      </c>
      <c r="I514" s="11" t="str">
        <f>IF('SAT Reading'!B514="","",'SAT EBRW to CBEST R'!$A$2+'SAT EBRW to CBEST R'!$B$2*B514)</f>
        <v/>
      </c>
      <c r="J514" s="11" t="str">
        <f>IF('SAT Reading'!B514="","", IF(I514&lt;20, 20, IF(I514&gt;80, 80, I514)))</f>
        <v/>
      </c>
    </row>
    <row r="515" spans="1:10" x14ac:dyDescent="0.25">
      <c r="A515" s="11">
        <v>514</v>
      </c>
      <c r="B515" s="30"/>
      <c r="C515" s="11" t="str">
        <f>IF(ISBLANK('SAT Reading'!B515),"", IF('SAT Reading'!B515&lt;'SAT EBRW to ACT E+R'!$A$2, 'SAT EBRW to ACT E+R'!$B$2, IF('SAT Reading'!B515&gt;'SAT EBRW to ACT E+R'!A$62, 'SAT EBRW to ACT E+R'!B$62, VLOOKUP(B515,'SAT EBRW to ACT E+R'!A:B,2,FALSE))))</f>
        <v/>
      </c>
      <c r="D515" s="11" t="str">
        <f>IF('SAT Reading'!B515="","", 0.5*C515)</f>
        <v/>
      </c>
      <c r="E515" s="11" t="str">
        <f>IF('SAT Reading'!B515="","",interceptACTRtoPCR5712_5713+slopeACTRtoPCR5712_5713*D515)</f>
        <v/>
      </c>
      <c r="F515" s="11" t="str">
        <f>IF('SAT Reading'!B515="","", IF(E515&lt;100, 100, IF(E515&gt;200, 200, E515)))</f>
        <v/>
      </c>
      <c r="G515" s="11" t="str">
        <f t="shared" si="8"/>
        <v/>
      </c>
      <c r="H515" s="11" t="str">
        <f>IF('SAT Reading'!B515="","", IF(G515&lt;100, 100, IF(G515&gt;300, 300, G515)))</f>
        <v/>
      </c>
      <c r="I515" s="11" t="str">
        <f>IF('SAT Reading'!B515="","",'SAT EBRW to CBEST R'!$A$2+'SAT EBRW to CBEST R'!$B$2*B515)</f>
        <v/>
      </c>
      <c r="J515" s="11" t="str">
        <f>IF('SAT Reading'!B515="","", IF(I515&lt;20, 20, IF(I515&gt;80, 80, I515)))</f>
        <v/>
      </c>
    </row>
    <row r="516" spans="1:10" x14ac:dyDescent="0.25">
      <c r="A516" s="11">
        <v>515</v>
      </c>
      <c r="B516" s="30"/>
      <c r="C516" s="11" t="str">
        <f>IF(ISBLANK('SAT Reading'!B516),"", IF('SAT Reading'!B516&lt;'SAT EBRW to ACT E+R'!$A$2, 'SAT EBRW to ACT E+R'!$B$2, IF('SAT Reading'!B516&gt;'SAT EBRW to ACT E+R'!A$62, 'SAT EBRW to ACT E+R'!B$62, VLOOKUP(B516,'SAT EBRW to ACT E+R'!A:B,2,FALSE))))</f>
        <v/>
      </c>
      <c r="D516" s="11" t="str">
        <f>IF('SAT Reading'!B516="","", 0.5*C516)</f>
        <v/>
      </c>
      <c r="E516" s="11" t="str">
        <f>IF('SAT Reading'!B516="","",interceptACTRtoPCR5712_5713+slopeACTRtoPCR5712_5713*D516)</f>
        <v/>
      </c>
      <c r="F516" s="11" t="str">
        <f>IF('SAT Reading'!B516="","", IF(E516&lt;100, 100, IF(E516&gt;200, 200, E516)))</f>
        <v/>
      </c>
      <c r="G516" s="11" t="str">
        <f t="shared" si="8"/>
        <v/>
      </c>
      <c r="H516" s="11" t="str">
        <f>IF('SAT Reading'!B516="","", IF(G516&lt;100, 100, IF(G516&gt;300, 300, G516)))</f>
        <v/>
      </c>
      <c r="I516" s="11" t="str">
        <f>IF('SAT Reading'!B516="","",'SAT EBRW to CBEST R'!$A$2+'SAT EBRW to CBEST R'!$B$2*B516)</f>
        <v/>
      </c>
      <c r="J516" s="11" t="str">
        <f>IF('SAT Reading'!B516="","", IF(I516&lt;20, 20, IF(I516&gt;80, 80, I516)))</f>
        <v/>
      </c>
    </row>
    <row r="517" spans="1:10" x14ac:dyDescent="0.25">
      <c r="A517" s="11">
        <v>516</v>
      </c>
      <c r="B517" s="30"/>
      <c r="C517" s="11" t="str">
        <f>IF(ISBLANK('SAT Reading'!B517),"", IF('SAT Reading'!B517&lt;'SAT EBRW to ACT E+R'!$A$2, 'SAT EBRW to ACT E+R'!$B$2, IF('SAT Reading'!B517&gt;'SAT EBRW to ACT E+R'!A$62, 'SAT EBRW to ACT E+R'!B$62, VLOOKUP(B517,'SAT EBRW to ACT E+R'!A:B,2,FALSE))))</f>
        <v/>
      </c>
      <c r="D517" s="11" t="str">
        <f>IF('SAT Reading'!B517="","", 0.5*C517)</f>
        <v/>
      </c>
      <c r="E517" s="11" t="str">
        <f>IF('SAT Reading'!B517="","",interceptACTRtoPCR5712_5713+slopeACTRtoPCR5712_5713*D517)</f>
        <v/>
      </c>
      <c r="F517" s="11" t="str">
        <f>IF('SAT Reading'!B517="","", IF(E517&lt;100, 100, IF(E517&gt;200, 200, E517)))</f>
        <v/>
      </c>
      <c r="G517" s="11" t="str">
        <f t="shared" si="8"/>
        <v/>
      </c>
      <c r="H517" s="11" t="str">
        <f>IF('SAT Reading'!B517="","", IF(G517&lt;100, 100, IF(G517&gt;300, 300, G517)))</f>
        <v/>
      </c>
      <c r="I517" s="11" t="str">
        <f>IF('SAT Reading'!B517="","",'SAT EBRW to CBEST R'!$A$2+'SAT EBRW to CBEST R'!$B$2*B517)</f>
        <v/>
      </c>
      <c r="J517" s="11" t="str">
        <f>IF('SAT Reading'!B517="","", IF(I517&lt;20, 20, IF(I517&gt;80, 80, I517)))</f>
        <v/>
      </c>
    </row>
    <row r="518" spans="1:10" x14ac:dyDescent="0.25">
      <c r="A518" s="11">
        <v>517</v>
      </c>
      <c r="B518" s="30"/>
      <c r="C518" s="11" t="str">
        <f>IF(ISBLANK('SAT Reading'!B518),"", IF('SAT Reading'!B518&lt;'SAT EBRW to ACT E+R'!$A$2, 'SAT EBRW to ACT E+R'!$B$2, IF('SAT Reading'!B518&gt;'SAT EBRW to ACT E+R'!A$62, 'SAT EBRW to ACT E+R'!B$62, VLOOKUP(B518,'SAT EBRW to ACT E+R'!A:B,2,FALSE))))</f>
        <v/>
      </c>
      <c r="D518" s="11" t="str">
        <f>IF('SAT Reading'!B518="","", 0.5*C518)</f>
        <v/>
      </c>
      <c r="E518" s="11" t="str">
        <f>IF('SAT Reading'!B518="","",interceptACTRtoPCR5712_5713+slopeACTRtoPCR5712_5713*D518)</f>
        <v/>
      </c>
      <c r="F518" s="11" t="str">
        <f>IF('SAT Reading'!B518="","", IF(E518&lt;100, 100, IF(E518&gt;200, 200, E518)))</f>
        <v/>
      </c>
      <c r="G518" s="11" t="str">
        <f t="shared" si="8"/>
        <v/>
      </c>
      <c r="H518" s="11" t="str">
        <f>IF('SAT Reading'!B518="","", IF(G518&lt;100, 100, IF(G518&gt;300, 300, G518)))</f>
        <v/>
      </c>
      <c r="I518" s="11" t="str">
        <f>IF('SAT Reading'!B518="","",'SAT EBRW to CBEST R'!$A$2+'SAT EBRW to CBEST R'!$B$2*B518)</f>
        <v/>
      </c>
      <c r="J518" s="11" t="str">
        <f>IF('SAT Reading'!B518="","", IF(I518&lt;20, 20, IF(I518&gt;80, 80, I518)))</f>
        <v/>
      </c>
    </row>
    <row r="519" spans="1:10" x14ac:dyDescent="0.25">
      <c r="A519" s="11">
        <v>518</v>
      </c>
      <c r="B519" s="30"/>
      <c r="C519" s="11" t="str">
        <f>IF(ISBLANK('SAT Reading'!B519),"", IF('SAT Reading'!B519&lt;'SAT EBRW to ACT E+R'!$A$2, 'SAT EBRW to ACT E+R'!$B$2, IF('SAT Reading'!B519&gt;'SAT EBRW to ACT E+R'!A$62, 'SAT EBRW to ACT E+R'!B$62, VLOOKUP(B519,'SAT EBRW to ACT E+R'!A:B,2,FALSE))))</f>
        <v/>
      </c>
      <c r="D519" s="11" t="str">
        <f>IF('SAT Reading'!B519="","", 0.5*C519)</f>
        <v/>
      </c>
      <c r="E519" s="11" t="str">
        <f>IF('SAT Reading'!B519="","",interceptACTRtoPCR5712_5713+slopeACTRtoPCR5712_5713*D519)</f>
        <v/>
      </c>
      <c r="F519" s="11" t="str">
        <f>IF('SAT Reading'!B519="","", IF(E519&lt;100, 100, IF(E519&gt;200, 200, E519)))</f>
        <v/>
      </c>
      <c r="G519" s="11" t="str">
        <f t="shared" si="8"/>
        <v/>
      </c>
      <c r="H519" s="11" t="str">
        <f>IF('SAT Reading'!B519="","", IF(G519&lt;100, 100, IF(G519&gt;300, 300, G519)))</f>
        <v/>
      </c>
      <c r="I519" s="11" t="str">
        <f>IF('SAT Reading'!B519="","",'SAT EBRW to CBEST R'!$A$2+'SAT EBRW to CBEST R'!$B$2*B519)</f>
        <v/>
      </c>
      <c r="J519" s="11" t="str">
        <f>IF('SAT Reading'!B519="","", IF(I519&lt;20, 20, IF(I519&gt;80, 80, I519)))</f>
        <v/>
      </c>
    </row>
    <row r="520" spans="1:10" x14ac:dyDescent="0.25">
      <c r="A520" s="11">
        <v>519</v>
      </c>
      <c r="B520" s="30"/>
      <c r="C520" s="11" t="str">
        <f>IF(ISBLANK('SAT Reading'!B520),"", IF('SAT Reading'!B520&lt;'SAT EBRW to ACT E+R'!$A$2, 'SAT EBRW to ACT E+R'!$B$2, IF('SAT Reading'!B520&gt;'SAT EBRW to ACT E+R'!A$62, 'SAT EBRW to ACT E+R'!B$62, VLOOKUP(B520,'SAT EBRW to ACT E+R'!A:B,2,FALSE))))</f>
        <v/>
      </c>
      <c r="D520" s="11" t="str">
        <f>IF('SAT Reading'!B520="","", 0.5*C520)</f>
        <v/>
      </c>
      <c r="E520" s="11" t="str">
        <f>IF('SAT Reading'!B520="","",interceptACTRtoPCR5712_5713+slopeACTRtoPCR5712_5713*D520)</f>
        <v/>
      </c>
      <c r="F520" s="11" t="str">
        <f>IF('SAT Reading'!B520="","", IF(E520&lt;100, 100, IF(E520&gt;200, 200, E520)))</f>
        <v/>
      </c>
      <c r="G520" s="11" t="str">
        <f t="shared" si="8"/>
        <v/>
      </c>
      <c r="H520" s="11" t="str">
        <f>IF('SAT Reading'!B520="","", IF(G520&lt;100, 100, IF(G520&gt;300, 300, G520)))</f>
        <v/>
      </c>
      <c r="I520" s="11" t="str">
        <f>IF('SAT Reading'!B520="","",'SAT EBRW to CBEST R'!$A$2+'SAT EBRW to CBEST R'!$B$2*B520)</f>
        <v/>
      </c>
      <c r="J520" s="11" t="str">
        <f>IF('SAT Reading'!B520="","", IF(I520&lt;20, 20, IF(I520&gt;80, 80, I520)))</f>
        <v/>
      </c>
    </row>
    <row r="521" spans="1:10" x14ac:dyDescent="0.25">
      <c r="A521" s="11">
        <v>520</v>
      </c>
      <c r="B521" s="30"/>
      <c r="C521" s="11" t="str">
        <f>IF(ISBLANK('SAT Reading'!B521),"", IF('SAT Reading'!B521&lt;'SAT EBRW to ACT E+R'!$A$2, 'SAT EBRW to ACT E+R'!$B$2, IF('SAT Reading'!B521&gt;'SAT EBRW to ACT E+R'!A$62, 'SAT EBRW to ACT E+R'!B$62, VLOOKUP(B521,'SAT EBRW to ACT E+R'!A:B,2,FALSE))))</f>
        <v/>
      </c>
      <c r="D521" s="11" t="str">
        <f>IF('SAT Reading'!B521="","", 0.5*C521)</f>
        <v/>
      </c>
      <c r="E521" s="11" t="str">
        <f>IF('SAT Reading'!B521="","",interceptACTRtoPCR5712_5713+slopeACTRtoPCR5712_5713*D521)</f>
        <v/>
      </c>
      <c r="F521" s="11" t="str">
        <f>IF('SAT Reading'!B521="","", IF(E521&lt;100, 100, IF(E521&gt;200, 200, E521)))</f>
        <v/>
      </c>
      <c r="G521" s="11" t="str">
        <f t="shared" si="8"/>
        <v/>
      </c>
      <c r="H521" s="11" t="str">
        <f>IF('SAT Reading'!B521="","", IF(G521&lt;100, 100, IF(G521&gt;300, 300, G521)))</f>
        <v/>
      </c>
      <c r="I521" s="11" t="str">
        <f>IF('SAT Reading'!B521="","",'SAT EBRW to CBEST R'!$A$2+'SAT EBRW to CBEST R'!$B$2*B521)</f>
        <v/>
      </c>
      <c r="J521" s="11" t="str">
        <f>IF('SAT Reading'!B521="","", IF(I521&lt;20, 20, IF(I521&gt;80, 80, I521)))</f>
        <v/>
      </c>
    </row>
    <row r="522" spans="1:10" x14ac:dyDescent="0.25">
      <c r="A522" s="11">
        <v>521</v>
      </c>
      <c r="B522" s="30"/>
      <c r="C522" s="11" t="str">
        <f>IF(ISBLANK('SAT Reading'!B522),"", IF('SAT Reading'!B522&lt;'SAT EBRW to ACT E+R'!$A$2, 'SAT EBRW to ACT E+R'!$B$2, IF('SAT Reading'!B522&gt;'SAT EBRW to ACT E+R'!A$62, 'SAT EBRW to ACT E+R'!B$62, VLOOKUP(B522,'SAT EBRW to ACT E+R'!A:B,2,FALSE))))</f>
        <v/>
      </c>
      <c r="D522" s="11" t="str">
        <f>IF('SAT Reading'!B522="","", 0.5*C522)</f>
        <v/>
      </c>
      <c r="E522" s="11" t="str">
        <f>IF('SAT Reading'!B522="","",interceptACTRtoPCR5712_5713+slopeACTRtoPCR5712_5713*D522)</f>
        <v/>
      </c>
      <c r="F522" s="11" t="str">
        <f>IF('SAT Reading'!B522="","", IF(E522&lt;100, 100, IF(E522&gt;200, 200, E522)))</f>
        <v/>
      </c>
      <c r="G522" s="11" t="str">
        <f t="shared" si="8"/>
        <v/>
      </c>
      <c r="H522" s="11" t="str">
        <f>IF('SAT Reading'!B522="","", IF(G522&lt;100, 100, IF(G522&gt;300, 300, G522)))</f>
        <v/>
      </c>
      <c r="I522" s="11" t="str">
        <f>IF('SAT Reading'!B522="","",'SAT EBRW to CBEST R'!$A$2+'SAT EBRW to CBEST R'!$B$2*B522)</f>
        <v/>
      </c>
      <c r="J522" s="11" t="str">
        <f>IF('SAT Reading'!B522="","", IF(I522&lt;20, 20, IF(I522&gt;80, 80, I522)))</f>
        <v/>
      </c>
    </row>
    <row r="523" spans="1:10" x14ac:dyDescent="0.25">
      <c r="A523" s="11">
        <v>522</v>
      </c>
      <c r="B523" s="30"/>
      <c r="C523" s="11" t="str">
        <f>IF(ISBLANK('SAT Reading'!B523),"", IF('SAT Reading'!B523&lt;'SAT EBRW to ACT E+R'!$A$2, 'SAT EBRW to ACT E+R'!$B$2, IF('SAT Reading'!B523&gt;'SAT EBRW to ACT E+R'!A$62, 'SAT EBRW to ACT E+R'!B$62, VLOOKUP(B523,'SAT EBRW to ACT E+R'!A:B,2,FALSE))))</f>
        <v/>
      </c>
      <c r="D523" s="11" t="str">
        <f>IF('SAT Reading'!B523="","", 0.5*C523)</f>
        <v/>
      </c>
      <c r="E523" s="11" t="str">
        <f>IF('SAT Reading'!B523="","",interceptACTRtoPCR5712_5713+slopeACTRtoPCR5712_5713*D523)</f>
        <v/>
      </c>
      <c r="F523" s="11" t="str">
        <f>IF('SAT Reading'!B523="","", IF(E523&lt;100, 100, IF(E523&gt;200, 200, E523)))</f>
        <v/>
      </c>
      <c r="G523" s="11" t="str">
        <f t="shared" si="8"/>
        <v/>
      </c>
      <c r="H523" s="11" t="str">
        <f>IF('SAT Reading'!B523="","", IF(G523&lt;100, 100, IF(G523&gt;300, 300, G523)))</f>
        <v/>
      </c>
      <c r="I523" s="11" t="str">
        <f>IF('SAT Reading'!B523="","",'SAT EBRW to CBEST R'!$A$2+'SAT EBRW to CBEST R'!$B$2*B523)</f>
        <v/>
      </c>
      <c r="J523" s="11" t="str">
        <f>IF('SAT Reading'!B523="","", IF(I523&lt;20, 20, IF(I523&gt;80, 80, I523)))</f>
        <v/>
      </c>
    </row>
    <row r="524" spans="1:10" x14ac:dyDescent="0.25">
      <c r="A524" s="11">
        <v>523</v>
      </c>
      <c r="B524" s="30"/>
      <c r="C524" s="11" t="str">
        <f>IF(ISBLANK('SAT Reading'!B524),"", IF('SAT Reading'!B524&lt;'SAT EBRW to ACT E+R'!$A$2, 'SAT EBRW to ACT E+R'!$B$2, IF('SAT Reading'!B524&gt;'SAT EBRW to ACT E+R'!A$62, 'SAT EBRW to ACT E+R'!B$62, VLOOKUP(B524,'SAT EBRW to ACT E+R'!A:B,2,FALSE))))</f>
        <v/>
      </c>
      <c r="D524" s="11" t="str">
        <f>IF('SAT Reading'!B524="","", 0.5*C524)</f>
        <v/>
      </c>
      <c r="E524" s="11" t="str">
        <f>IF('SAT Reading'!B524="","",interceptACTRtoPCR5712_5713+slopeACTRtoPCR5712_5713*D524)</f>
        <v/>
      </c>
      <c r="F524" s="11" t="str">
        <f>IF('SAT Reading'!B524="","", IF(E524&lt;100, 100, IF(E524&gt;200, 200, E524)))</f>
        <v/>
      </c>
      <c r="G524" s="11" t="str">
        <f t="shared" si="8"/>
        <v/>
      </c>
      <c r="H524" s="11" t="str">
        <f>IF('SAT Reading'!B524="","", IF(G524&lt;100, 100, IF(G524&gt;300, 300, G524)))</f>
        <v/>
      </c>
      <c r="I524" s="11" t="str">
        <f>IF('SAT Reading'!B524="","",'SAT EBRW to CBEST R'!$A$2+'SAT EBRW to CBEST R'!$B$2*B524)</f>
        <v/>
      </c>
      <c r="J524" s="11" t="str">
        <f>IF('SAT Reading'!B524="","", IF(I524&lt;20, 20, IF(I524&gt;80, 80, I524)))</f>
        <v/>
      </c>
    </row>
    <row r="525" spans="1:10" x14ac:dyDescent="0.25">
      <c r="A525" s="11">
        <v>524</v>
      </c>
      <c r="B525" s="30"/>
      <c r="C525" s="11" t="str">
        <f>IF(ISBLANK('SAT Reading'!B525),"", IF('SAT Reading'!B525&lt;'SAT EBRW to ACT E+R'!$A$2, 'SAT EBRW to ACT E+R'!$B$2, IF('SAT Reading'!B525&gt;'SAT EBRW to ACT E+R'!A$62, 'SAT EBRW to ACT E+R'!B$62, VLOOKUP(B525,'SAT EBRW to ACT E+R'!A:B,2,FALSE))))</f>
        <v/>
      </c>
      <c r="D525" s="11" t="str">
        <f>IF('SAT Reading'!B525="","", 0.5*C525)</f>
        <v/>
      </c>
      <c r="E525" s="11" t="str">
        <f>IF('SAT Reading'!B525="","",interceptACTRtoPCR5712_5713+slopeACTRtoPCR5712_5713*D525)</f>
        <v/>
      </c>
      <c r="F525" s="11" t="str">
        <f>IF('SAT Reading'!B525="","", IF(E525&lt;100, 100, IF(E525&gt;200, 200, E525)))</f>
        <v/>
      </c>
      <c r="G525" s="11" t="str">
        <f t="shared" si="8"/>
        <v/>
      </c>
      <c r="H525" s="11" t="str">
        <f>IF('SAT Reading'!B525="","", IF(G525&lt;100, 100, IF(G525&gt;300, 300, G525)))</f>
        <v/>
      </c>
      <c r="I525" s="11" t="str">
        <f>IF('SAT Reading'!B525="","",'SAT EBRW to CBEST R'!$A$2+'SAT EBRW to CBEST R'!$B$2*B525)</f>
        <v/>
      </c>
      <c r="J525" s="11" t="str">
        <f>IF('SAT Reading'!B525="","", IF(I525&lt;20, 20, IF(I525&gt;80, 80, I525)))</f>
        <v/>
      </c>
    </row>
    <row r="526" spans="1:10" x14ac:dyDescent="0.25">
      <c r="A526" s="11">
        <v>525</v>
      </c>
      <c r="B526" s="30"/>
      <c r="C526" s="11" t="str">
        <f>IF(ISBLANK('SAT Reading'!B526),"", IF('SAT Reading'!B526&lt;'SAT EBRW to ACT E+R'!$A$2, 'SAT EBRW to ACT E+R'!$B$2, IF('SAT Reading'!B526&gt;'SAT EBRW to ACT E+R'!A$62, 'SAT EBRW to ACT E+R'!B$62, VLOOKUP(B526,'SAT EBRW to ACT E+R'!A:B,2,FALSE))))</f>
        <v/>
      </c>
      <c r="D526" s="11" t="str">
        <f>IF('SAT Reading'!B526="","", 0.5*C526)</f>
        <v/>
      </c>
      <c r="E526" s="11" t="str">
        <f>IF('SAT Reading'!B526="","",interceptACTRtoPCR5712_5713+slopeACTRtoPCR5712_5713*D526)</f>
        <v/>
      </c>
      <c r="F526" s="11" t="str">
        <f>IF('SAT Reading'!B526="","", IF(E526&lt;100, 100, IF(E526&gt;200, 200, E526)))</f>
        <v/>
      </c>
      <c r="G526" s="11" t="str">
        <f t="shared" si="8"/>
        <v/>
      </c>
      <c r="H526" s="11" t="str">
        <f>IF('SAT Reading'!B526="","", IF(G526&lt;100, 100, IF(G526&gt;300, 300, G526)))</f>
        <v/>
      </c>
      <c r="I526" s="11" t="str">
        <f>IF('SAT Reading'!B526="","",'SAT EBRW to CBEST R'!$A$2+'SAT EBRW to CBEST R'!$B$2*B526)</f>
        <v/>
      </c>
      <c r="J526" s="11" t="str">
        <f>IF('SAT Reading'!B526="","", IF(I526&lt;20, 20, IF(I526&gt;80, 80, I526)))</f>
        <v/>
      </c>
    </row>
    <row r="527" spans="1:10" x14ac:dyDescent="0.25">
      <c r="A527" s="11">
        <v>526</v>
      </c>
      <c r="B527" s="30"/>
      <c r="C527" s="11" t="str">
        <f>IF(ISBLANK('SAT Reading'!B527),"", IF('SAT Reading'!B527&lt;'SAT EBRW to ACT E+R'!$A$2, 'SAT EBRW to ACT E+R'!$B$2, IF('SAT Reading'!B527&gt;'SAT EBRW to ACT E+R'!A$62, 'SAT EBRW to ACT E+R'!B$62, VLOOKUP(B527,'SAT EBRW to ACT E+R'!A:B,2,FALSE))))</f>
        <v/>
      </c>
      <c r="D527" s="11" t="str">
        <f>IF('SAT Reading'!B527="","", 0.5*C527)</f>
        <v/>
      </c>
      <c r="E527" s="11" t="str">
        <f>IF('SAT Reading'!B527="","",interceptACTRtoPCR5712_5713+slopeACTRtoPCR5712_5713*D527)</f>
        <v/>
      </c>
      <c r="F527" s="11" t="str">
        <f>IF('SAT Reading'!B527="","", IF(E527&lt;100, 100, IF(E527&gt;200, 200, E527)))</f>
        <v/>
      </c>
      <c r="G527" s="11" t="str">
        <f t="shared" si="8"/>
        <v/>
      </c>
      <c r="H527" s="11" t="str">
        <f>IF('SAT Reading'!B527="","", IF(G527&lt;100, 100, IF(G527&gt;300, 300, G527)))</f>
        <v/>
      </c>
      <c r="I527" s="11" t="str">
        <f>IF('SAT Reading'!B527="","",'SAT EBRW to CBEST R'!$A$2+'SAT EBRW to CBEST R'!$B$2*B527)</f>
        <v/>
      </c>
      <c r="J527" s="11" t="str">
        <f>IF('SAT Reading'!B527="","", IF(I527&lt;20, 20, IF(I527&gt;80, 80, I527)))</f>
        <v/>
      </c>
    </row>
    <row r="528" spans="1:10" x14ac:dyDescent="0.25">
      <c r="A528" s="11">
        <v>527</v>
      </c>
      <c r="B528" s="30"/>
      <c r="C528" s="11" t="str">
        <f>IF(ISBLANK('SAT Reading'!B528),"", IF('SAT Reading'!B528&lt;'SAT EBRW to ACT E+R'!$A$2, 'SAT EBRW to ACT E+R'!$B$2, IF('SAT Reading'!B528&gt;'SAT EBRW to ACT E+R'!A$62, 'SAT EBRW to ACT E+R'!B$62, VLOOKUP(B528,'SAT EBRW to ACT E+R'!A:B,2,FALSE))))</f>
        <v/>
      </c>
      <c r="D528" s="11" t="str">
        <f>IF('SAT Reading'!B528="","", 0.5*C528)</f>
        <v/>
      </c>
      <c r="E528" s="11" t="str">
        <f>IF('SAT Reading'!B528="","",interceptACTRtoPCR5712_5713+slopeACTRtoPCR5712_5713*D528)</f>
        <v/>
      </c>
      <c r="F528" s="11" t="str">
        <f>IF('SAT Reading'!B528="","", IF(E528&lt;100, 100, IF(E528&gt;200, 200, E528)))</f>
        <v/>
      </c>
      <c r="G528" s="11" t="str">
        <f t="shared" si="8"/>
        <v/>
      </c>
      <c r="H528" s="11" t="str">
        <f>IF('SAT Reading'!B528="","", IF(G528&lt;100, 100, IF(G528&gt;300, 300, G528)))</f>
        <v/>
      </c>
      <c r="I528" s="11" t="str">
        <f>IF('SAT Reading'!B528="","",'SAT EBRW to CBEST R'!$A$2+'SAT EBRW to CBEST R'!$B$2*B528)</f>
        <v/>
      </c>
      <c r="J528" s="11" t="str">
        <f>IF('SAT Reading'!B528="","", IF(I528&lt;20, 20, IF(I528&gt;80, 80, I528)))</f>
        <v/>
      </c>
    </row>
    <row r="529" spans="1:10" x14ac:dyDescent="0.25">
      <c r="A529" s="11">
        <v>528</v>
      </c>
      <c r="B529" s="30"/>
      <c r="C529" s="11" t="str">
        <f>IF(ISBLANK('SAT Reading'!B529),"", IF('SAT Reading'!B529&lt;'SAT EBRW to ACT E+R'!$A$2, 'SAT EBRW to ACT E+R'!$B$2, IF('SAT Reading'!B529&gt;'SAT EBRW to ACT E+R'!A$62, 'SAT EBRW to ACT E+R'!B$62, VLOOKUP(B529,'SAT EBRW to ACT E+R'!A:B,2,FALSE))))</f>
        <v/>
      </c>
      <c r="D529" s="11" t="str">
        <f>IF('SAT Reading'!B529="","", 0.5*C529)</f>
        <v/>
      </c>
      <c r="E529" s="11" t="str">
        <f>IF('SAT Reading'!B529="","",interceptACTRtoPCR5712_5713+slopeACTRtoPCR5712_5713*D529)</f>
        <v/>
      </c>
      <c r="F529" s="11" t="str">
        <f>IF('SAT Reading'!B529="","", IF(E529&lt;100, 100, IF(E529&gt;200, 200, E529)))</f>
        <v/>
      </c>
      <c r="G529" s="11" t="str">
        <f t="shared" si="8"/>
        <v/>
      </c>
      <c r="H529" s="11" t="str">
        <f>IF('SAT Reading'!B529="","", IF(G529&lt;100, 100, IF(G529&gt;300, 300, G529)))</f>
        <v/>
      </c>
      <c r="I529" s="11" t="str">
        <f>IF('SAT Reading'!B529="","",'SAT EBRW to CBEST R'!$A$2+'SAT EBRW to CBEST R'!$B$2*B529)</f>
        <v/>
      </c>
      <c r="J529" s="11" t="str">
        <f>IF('SAT Reading'!B529="","", IF(I529&lt;20, 20, IF(I529&gt;80, 80, I529)))</f>
        <v/>
      </c>
    </row>
    <row r="530" spans="1:10" x14ac:dyDescent="0.25">
      <c r="A530" s="11">
        <v>529</v>
      </c>
      <c r="B530" s="30"/>
      <c r="C530" s="11" t="str">
        <f>IF(ISBLANK('SAT Reading'!B530),"", IF('SAT Reading'!B530&lt;'SAT EBRW to ACT E+R'!$A$2, 'SAT EBRW to ACT E+R'!$B$2, IF('SAT Reading'!B530&gt;'SAT EBRW to ACT E+R'!A$62, 'SAT EBRW to ACT E+R'!B$62, VLOOKUP(B530,'SAT EBRW to ACT E+R'!A:B,2,FALSE))))</f>
        <v/>
      </c>
      <c r="D530" s="11" t="str">
        <f>IF('SAT Reading'!B530="","", 0.5*C530)</f>
        <v/>
      </c>
      <c r="E530" s="11" t="str">
        <f>IF('SAT Reading'!B530="","",interceptACTRtoPCR5712_5713+slopeACTRtoPCR5712_5713*D530)</f>
        <v/>
      </c>
      <c r="F530" s="11" t="str">
        <f>IF('SAT Reading'!B530="","", IF(E530&lt;100, 100, IF(E530&gt;200, 200, E530)))</f>
        <v/>
      </c>
      <c r="G530" s="11" t="str">
        <f t="shared" si="8"/>
        <v/>
      </c>
      <c r="H530" s="11" t="str">
        <f>IF('SAT Reading'!B530="","", IF(G530&lt;100, 100, IF(G530&gt;300, 300, G530)))</f>
        <v/>
      </c>
      <c r="I530" s="11" t="str">
        <f>IF('SAT Reading'!B530="","",'SAT EBRW to CBEST R'!$A$2+'SAT EBRW to CBEST R'!$B$2*B530)</f>
        <v/>
      </c>
      <c r="J530" s="11" t="str">
        <f>IF('SAT Reading'!B530="","", IF(I530&lt;20, 20, IF(I530&gt;80, 80, I530)))</f>
        <v/>
      </c>
    </row>
    <row r="531" spans="1:10" x14ac:dyDescent="0.25">
      <c r="A531" s="11">
        <v>530</v>
      </c>
      <c r="B531" s="30"/>
      <c r="C531" s="11" t="str">
        <f>IF(ISBLANK('SAT Reading'!B531),"", IF('SAT Reading'!B531&lt;'SAT EBRW to ACT E+R'!$A$2, 'SAT EBRW to ACT E+R'!$B$2, IF('SAT Reading'!B531&gt;'SAT EBRW to ACT E+R'!A$62, 'SAT EBRW to ACT E+R'!B$62, VLOOKUP(B531,'SAT EBRW to ACT E+R'!A:B,2,FALSE))))</f>
        <v/>
      </c>
      <c r="D531" s="11" t="str">
        <f>IF('SAT Reading'!B531="","", 0.5*C531)</f>
        <v/>
      </c>
      <c r="E531" s="11" t="str">
        <f>IF('SAT Reading'!B531="","",interceptACTRtoPCR5712_5713+slopeACTRtoPCR5712_5713*D531)</f>
        <v/>
      </c>
      <c r="F531" s="11" t="str">
        <f>IF('SAT Reading'!B531="","", IF(E531&lt;100, 100, IF(E531&gt;200, 200, E531)))</f>
        <v/>
      </c>
      <c r="G531" s="11" t="str">
        <f t="shared" si="8"/>
        <v/>
      </c>
      <c r="H531" s="11" t="str">
        <f>IF('SAT Reading'!B531="","", IF(G531&lt;100, 100, IF(G531&gt;300, 300, G531)))</f>
        <v/>
      </c>
      <c r="I531" s="11" t="str">
        <f>IF('SAT Reading'!B531="","",'SAT EBRW to CBEST R'!$A$2+'SAT EBRW to CBEST R'!$B$2*B531)</f>
        <v/>
      </c>
      <c r="J531" s="11" t="str">
        <f>IF('SAT Reading'!B531="","", IF(I531&lt;20, 20, IF(I531&gt;80, 80, I531)))</f>
        <v/>
      </c>
    </row>
    <row r="532" spans="1:10" x14ac:dyDescent="0.25">
      <c r="A532" s="11">
        <v>531</v>
      </c>
      <c r="B532" s="30"/>
      <c r="C532" s="11" t="str">
        <f>IF(ISBLANK('SAT Reading'!B532),"", IF('SAT Reading'!B532&lt;'SAT EBRW to ACT E+R'!$A$2, 'SAT EBRW to ACT E+R'!$B$2, IF('SAT Reading'!B532&gt;'SAT EBRW to ACT E+R'!A$62, 'SAT EBRW to ACT E+R'!B$62, VLOOKUP(B532,'SAT EBRW to ACT E+R'!A:B,2,FALSE))))</f>
        <v/>
      </c>
      <c r="D532" s="11" t="str">
        <f>IF('SAT Reading'!B532="","", 0.5*C532)</f>
        <v/>
      </c>
      <c r="E532" s="11" t="str">
        <f>IF('SAT Reading'!B532="","",interceptACTRtoPCR5712_5713+slopeACTRtoPCR5712_5713*D532)</f>
        <v/>
      </c>
      <c r="F532" s="11" t="str">
        <f>IF('SAT Reading'!B532="","", IF(E532&lt;100, 100, IF(E532&gt;200, 200, E532)))</f>
        <v/>
      </c>
      <c r="G532" s="11" t="str">
        <f t="shared" si="8"/>
        <v/>
      </c>
      <c r="H532" s="11" t="str">
        <f>IF('SAT Reading'!B532="","", IF(G532&lt;100, 100, IF(G532&gt;300, 300, G532)))</f>
        <v/>
      </c>
      <c r="I532" s="11" t="str">
        <f>IF('SAT Reading'!B532="","",'SAT EBRW to CBEST R'!$A$2+'SAT EBRW to CBEST R'!$B$2*B532)</f>
        <v/>
      </c>
      <c r="J532" s="11" t="str">
        <f>IF('SAT Reading'!B532="","", IF(I532&lt;20, 20, IF(I532&gt;80, 80, I532)))</f>
        <v/>
      </c>
    </row>
    <row r="533" spans="1:10" x14ac:dyDescent="0.25">
      <c r="A533" s="11">
        <v>532</v>
      </c>
      <c r="B533" s="30"/>
      <c r="C533" s="11" t="str">
        <f>IF(ISBLANK('SAT Reading'!B533),"", IF('SAT Reading'!B533&lt;'SAT EBRW to ACT E+R'!$A$2, 'SAT EBRW to ACT E+R'!$B$2, IF('SAT Reading'!B533&gt;'SAT EBRW to ACT E+R'!A$62, 'SAT EBRW to ACT E+R'!B$62, VLOOKUP(B533,'SAT EBRW to ACT E+R'!A:B,2,FALSE))))</f>
        <v/>
      </c>
      <c r="D533" s="11" t="str">
        <f>IF('SAT Reading'!B533="","", 0.5*C533)</f>
        <v/>
      </c>
      <c r="E533" s="11" t="str">
        <f>IF('SAT Reading'!B533="","",interceptACTRtoPCR5712_5713+slopeACTRtoPCR5712_5713*D533)</f>
        <v/>
      </c>
      <c r="F533" s="11" t="str">
        <f>IF('SAT Reading'!B533="","", IF(E533&lt;100, 100, IF(E533&gt;200, 200, E533)))</f>
        <v/>
      </c>
      <c r="G533" s="11" t="str">
        <f t="shared" si="8"/>
        <v/>
      </c>
      <c r="H533" s="11" t="str">
        <f>IF('SAT Reading'!B533="","", IF(G533&lt;100, 100, IF(G533&gt;300, 300, G533)))</f>
        <v/>
      </c>
      <c r="I533" s="11" t="str">
        <f>IF('SAT Reading'!B533="","",'SAT EBRW to CBEST R'!$A$2+'SAT EBRW to CBEST R'!$B$2*B533)</f>
        <v/>
      </c>
      <c r="J533" s="11" t="str">
        <f>IF('SAT Reading'!B533="","", IF(I533&lt;20, 20, IF(I533&gt;80, 80, I533)))</f>
        <v/>
      </c>
    </row>
    <row r="534" spans="1:10" x14ac:dyDescent="0.25">
      <c r="A534" s="11">
        <v>533</v>
      </c>
      <c r="B534" s="30"/>
      <c r="C534" s="11" t="str">
        <f>IF(ISBLANK('SAT Reading'!B534),"", IF('SAT Reading'!B534&lt;'SAT EBRW to ACT E+R'!$A$2, 'SAT EBRW to ACT E+R'!$B$2, IF('SAT Reading'!B534&gt;'SAT EBRW to ACT E+R'!A$62, 'SAT EBRW to ACT E+R'!B$62, VLOOKUP(B534,'SAT EBRW to ACT E+R'!A:B,2,FALSE))))</f>
        <v/>
      </c>
      <c r="D534" s="11" t="str">
        <f>IF('SAT Reading'!B534="","", 0.5*C534)</f>
        <v/>
      </c>
      <c r="E534" s="11" t="str">
        <f>IF('SAT Reading'!B534="","",interceptACTRtoPCR5712_5713+slopeACTRtoPCR5712_5713*D534)</f>
        <v/>
      </c>
      <c r="F534" s="11" t="str">
        <f>IF('SAT Reading'!B534="","", IF(E534&lt;100, 100, IF(E534&gt;200, 200, E534)))</f>
        <v/>
      </c>
      <c r="G534" s="11" t="str">
        <f t="shared" si="8"/>
        <v/>
      </c>
      <c r="H534" s="11" t="str">
        <f>IF('SAT Reading'!B534="","", IF(G534&lt;100, 100, IF(G534&gt;300, 300, G534)))</f>
        <v/>
      </c>
      <c r="I534" s="11" t="str">
        <f>IF('SAT Reading'!B534="","",'SAT EBRW to CBEST R'!$A$2+'SAT EBRW to CBEST R'!$B$2*B534)</f>
        <v/>
      </c>
      <c r="J534" s="11" t="str">
        <f>IF('SAT Reading'!B534="","", IF(I534&lt;20, 20, IF(I534&gt;80, 80, I534)))</f>
        <v/>
      </c>
    </row>
    <row r="535" spans="1:10" x14ac:dyDescent="0.25">
      <c r="A535" s="11">
        <v>534</v>
      </c>
      <c r="B535" s="30"/>
      <c r="C535" s="11" t="str">
        <f>IF(ISBLANK('SAT Reading'!B535),"", IF('SAT Reading'!B535&lt;'SAT EBRW to ACT E+R'!$A$2, 'SAT EBRW to ACT E+R'!$B$2, IF('SAT Reading'!B535&gt;'SAT EBRW to ACT E+R'!A$62, 'SAT EBRW to ACT E+R'!B$62, VLOOKUP(B535,'SAT EBRW to ACT E+R'!A:B,2,FALSE))))</f>
        <v/>
      </c>
      <c r="D535" s="11" t="str">
        <f>IF('SAT Reading'!B535="","", 0.5*C535)</f>
        <v/>
      </c>
      <c r="E535" s="11" t="str">
        <f>IF('SAT Reading'!B535="","",interceptACTRtoPCR5712_5713+slopeACTRtoPCR5712_5713*D535)</f>
        <v/>
      </c>
      <c r="F535" s="11" t="str">
        <f>IF('SAT Reading'!B535="","", IF(E535&lt;100, 100, IF(E535&gt;200, 200, E535)))</f>
        <v/>
      </c>
      <c r="G535" s="11" t="str">
        <f t="shared" si="8"/>
        <v/>
      </c>
      <c r="H535" s="11" t="str">
        <f>IF('SAT Reading'!B535="","", IF(G535&lt;100, 100, IF(G535&gt;300, 300, G535)))</f>
        <v/>
      </c>
      <c r="I535" s="11" t="str">
        <f>IF('SAT Reading'!B535="","",'SAT EBRW to CBEST R'!$A$2+'SAT EBRW to CBEST R'!$B$2*B535)</f>
        <v/>
      </c>
      <c r="J535" s="11" t="str">
        <f>IF('SAT Reading'!B535="","", IF(I535&lt;20, 20, IF(I535&gt;80, 80, I535)))</f>
        <v/>
      </c>
    </row>
    <row r="536" spans="1:10" x14ac:dyDescent="0.25">
      <c r="A536" s="11">
        <v>535</v>
      </c>
      <c r="B536" s="30"/>
      <c r="C536" s="11" t="str">
        <f>IF(ISBLANK('SAT Reading'!B536),"", IF('SAT Reading'!B536&lt;'SAT EBRW to ACT E+R'!$A$2, 'SAT EBRW to ACT E+R'!$B$2, IF('SAT Reading'!B536&gt;'SAT EBRW to ACT E+R'!A$62, 'SAT EBRW to ACT E+R'!B$62, VLOOKUP(B536,'SAT EBRW to ACT E+R'!A:B,2,FALSE))))</f>
        <v/>
      </c>
      <c r="D536" s="11" t="str">
        <f>IF('SAT Reading'!B536="","", 0.5*C536)</f>
        <v/>
      </c>
      <c r="E536" s="11" t="str">
        <f>IF('SAT Reading'!B536="","",interceptACTRtoPCR5712_5713+slopeACTRtoPCR5712_5713*D536)</f>
        <v/>
      </c>
      <c r="F536" s="11" t="str">
        <f>IF('SAT Reading'!B536="","", IF(E536&lt;100, 100, IF(E536&gt;200, 200, E536)))</f>
        <v/>
      </c>
      <c r="G536" s="11" t="str">
        <f t="shared" si="8"/>
        <v/>
      </c>
      <c r="H536" s="11" t="str">
        <f>IF('SAT Reading'!B536="","", IF(G536&lt;100, 100, IF(G536&gt;300, 300, G536)))</f>
        <v/>
      </c>
      <c r="I536" s="11" t="str">
        <f>IF('SAT Reading'!B536="","",'SAT EBRW to CBEST R'!$A$2+'SAT EBRW to CBEST R'!$B$2*B536)</f>
        <v/>
      </c>
      <c r="J536" s="11" t="str">
        <f>IF('SAT Reading'!B536="","", IF(I536&lt;20, 20, IF(I536&gt;80, 80, I536)))</f>
        <v/>
      </c>
    </row>
    <row r="537" spans="1:10" x14ac:dyDescent="0.25">
      <c r="A537" s="11">
        <v>536</v>
      </c>
      <c r="B537" s="30"/>
      <c r="C537" s="11" t="str">
        <f>IF(ISBLANK('SAT Reading'!B537),"", IF('SAT Reading'!B537&lt;'SAT EBRW to ACT E+R'!$A$2, 'SAT EBRW to ACT E+R'!$B$2, IF('SAT Reading'!B537&gt;'SAT EBRW to ACT E+R'!A$62, 'SAT EBRW to ACT E+R'!B$62, VLOOKUP(B537,'SAT EBRW to ACT E+R'!A:B,2,FALSE))))</f>
        <v/>
      </c>
      <c r="D537" s="11" t="str">
        <f>IF('SAT Reading'!B537="","", 0.5*C537)</f>
        <v/>
      </c>
      <c r="E537" s="11" t="str">
        <f>IF('SAT Reading'!B537="","",interceptACTRtoPCR5712_5713+slopeACTRtoPCR5712_5713*D537)</f>
        <v/>
      </c>
      <c r="F537" s="11" t="str">
        <f>IF('SAT Reading'!B537="","", IF(E537&lt;100, 100, IF(E537&gt;200, 200, E537)))</f>
        <v/>
      </c>
      <c r="G537" s="11" t="str">
        <f t="shared" si="8"/>
        <v/>
      </c>
      <c r="H537" s="11" t="str">
        <f>IF('SAT Reading'!B537="","", IF(G537&lt;100, 100, IF(G537&gt;300, 300, G537)))</f>
        <v/>
      </c>
      <c r="I537" s="11" t="str">
        <f>IF('SAT Reading'!B537="","",'SAT EBRW to CBEST R'!$A$2+'SAT EBRW to CBEST R'!$B$2*B537)</f>
        <v/>
      </c>
      <c r="J537" s="11" t="str">
        <f>IF('SAT Reading'!B537="","", IF(I537&lt;20, 20, IF(I537&gt;80, 80, I537)))</f>
        <v/>
      </c>
    </row>
    <row r="538" spans="1:10" x14ac:dyDescent="0.25">
      <c r="A538" s="11">
        <v>537</v>
      </c>
      <c r="B538" s="30"/>
      <c r="C538" s="11" t="str">
        <f>IF(ISBLANK('SAT Reading'!B538),"", IF('SAT Reading'!B538&lt;'SAT EBRW to ACT E+R'!$A$2, 'SAT EBRW to ACT E+R'!$B$2, IF('SAT Reading'!B538&gt;'SAT EBRW to ACT E+R'!A$62, 'SAT EBRW to ACT E+R'!B$62, VLOOKUP(B538,'SAT EBRW to ACT E+R'!A:B,2,FALSE))))</f>
        <v/>
      </c>
      <c r="D538" s="11" t="str">
        <f>IF('SAT Reading'!B538="","", 0.5*C538)</f>
        <v/>
      </c>
      <c r="E538" s="11" t="str">
        <f>IF('SAT Reading'!B538="","",interceptACTRtoPCR5712_5713+slopeACTRtoPCR5712_5713*D538)</f>
        <v/>
      </c>
      <c r="F538" s="11" t="str">
        <f>IF('SAT Reading'!B538="","", IF(E538&lt;100, 100, IF(E538&gt;200, 200, E538)))</f>
        <v/>
      </c>
      <c r="G538" s="11" t="str">
        <f t="shared" si="8"/>
        <v/>
      </c>
      <c r="H538" s="11" t="str">
        <f>IF('SAT Reading'!B538="","", IF(G538&lt;100, 100, IF(G538&gt;300, 300, G538)))</f>
        <v/>
      </c>
      <c r="I538" s="11" t="str">
        <f>IF('SAT Reading'!B538="","",'SAT EBRW to CBEST R'!$A$2+'SAT EBRW to CBEST R'!$B$2*B538)</f>
        <v/>
      </c>
      <c r="J538" s="11" t="str">
        <f>IF('SAT Reading'!B538="","", IF(I538&lt;20, 20, IF(I538&gt;80, 80, I538)))</f>
        <v/>
      </c>
    </row>
    <row r="539" spans="1:10" x14ac:dyDescent="0.25">
      <c r="A539" s="11">
        <v>538</v>
      </c>
      <c r="B539" s="30"/>
      <c r="C539" s="11" t="str">
        <f>IF(ISBLANK('SAT Reading'!B539),"", IF('SAT Reading'!B539&lt;'SAT EBRW to ACT E+R'!$A$2, 'SAT EBRW to ACT E+R'!$B$2, IF('SAT Reading'!B539&gt;'SAT EBRW to ACT E+R'!A$62, 'SAT EBRW to ACT E+R'!B$62, VLOOKUP(B539,'SAT EBRW to ACT E+R'!A:B,2,FALSE))))</f>
        <v/>
      </c>
      <c r="D539" s="11" t="str">
        <f>IF('SAT Reading'!B539="","", 0.5*C539)</f>
        <v/>
      </c>
      <c r="E539" s="11" t="str">
        <f>IF('SAT Reading'!B539="","",interceptACTRtoPCR5712_5713+slopeACTRtoPCR5712_5713*D539)</f>
        <v/>
      </c>
      <c r="F539" s="11" t="str">
        <f>IF('SAT Reading'!B539="","", IF(E539&lt;100, 100, IF(E539&gt;200, 200, E539)))</f>
        <v/>
      </c>
      <c r="G539" s="11" t="str">
        <f t="shared" si="8"/>
        <v/>
      </c>
      <c r="H539" s="11" t="str">
        <f>IF('SAT Reading'!B539="","", IF(G539&lt;100, 100, IF(G539&gt;300, 300, G539)))</f>
        <v/>
      </c>
      <c r="I539" s="11" t="str">
        <f>IF('SAT Reading'!B539="","",'SAT EBRW to CBEST R'!$A$2+'SAT EBRW to CBEST R'!$B$2*B539)</f>
        <v/>
      </c>
      <c r="J539" s="11" t="str">
        <f>IF('SAT Reading'!B539="","", IF(I539&lt;20, 20, IF(I539&gt;80, 80, I539)))</f>
        <v/>
      </c>
    </row>
    <row r="540" spans="1:10" x14ac:dyDescent="0.25">
      <c r="A540" s="11">
        <v>539</v>
      </c>
      <c r="B540" s="30"/>
      <c r="C540" s="11" t="str">
        <f>IF(ISBLANK('SAT Reading'!B540),"", IF('SAT Reading'!B540&lt;'SAT EBRW to ACT E+R'!$A$2, 'SAT EBRW to ACT E+R'!$B$2, IF('SAT Reading'!B540&gt;'SAT EBRW to ACT E+R'!A$62, 'SAT EBRW to ACT E+R'!B$62, VLOOKUP(B540,'SAT EBRW to ACT E+R'!A:B,2,FALSE))))</f>
        <v/>
      </c>
      <c r="D540" s="11" t="str">
        <f>IF('SAT Reading'!B540="","", 0.5*C540)</f>
        <v/>
      </c>
      <c r="E540" s="11" t="str">
        <f>IF('SAT Reading'!B540="","",interceptACTRtoPCR5712_5713+slopeACTRtoPCR5712_5713*D540)</f>
        <v/>
      </c>
      <c r="F540" s="11" t="str">
        <f>IF('SAT Reading'!B540="","", IF(E540&lt;100, 100, IF(E540&gt;200, 200, E540)))</f>
        <v/>
      </c>
      <c r="G540" s="11" t="str">
        <f t="shared" si="8"/>
        <v/>
      </c>
      <c r="H540" s="11" t="str">
        <f>IF('SAT Reading'!B540="","", IF(G540&lt;100, 100, IF(G540&gt;300, 300, G540)))</f>
        <v/>
      </c>
      <c r="I540" s="11" t="str">
        <f>IF('SAT Reading'!B540="","",'SAT EBRW to CBEST R'!$A$2+'SAT EBRW to CBEST R'!$B$2*B540)</f>
        <v/>
      </c>
      <c r="J540" s="11" t="str">
        <f>IF('SAT Reading'!B540="","", IF(I540&lt;20, 20, IF(I540&gt;80, 80, I540)))</f>
        <v/>
      </c>
    </row>
    <row r="541" spans="1:10" x14ac:dyDescent="0.25">
      <c r="A541" s="11">
        <v>540</v>
      </c>
      <c r="B541" s="30"/>
      <c r="C541" s="11" t="str">
        <f>IF(ISBLANK('SAT Reading'!B541),"", IF('SAT Reading'!B541&lt;'SAT EBRW to ACT E+R'!$A$2, 'SAT EBRW to ACT E+R'!$B$2, IF('SAT Reading'!B541&gt;'SAT EBRW to ACT E+R'!A$62, 'SAT EBRW to ACT E+R'!B$62, VLOOKUP(B541,'SAT EBRW to ACT E+R'!A:B,2,FALSE))))</f>
        <v/>
      </c>
      <c r="D541" s="11" t="str">
        <f>IF('SAT Reading'!B541="","", 0.5*C541)</f>
        <v/>
      </c>
      <c r="E541" s="11" t="str">
        <f>IF('SAT Reading'!B541="","",interceptACTRtoPCR5712_5713+slopeACTRtoPCR5712_5713*D541)</f>
        <v/>
      </c>
      <c r="F541" s="11" t="str">
        <f>IF('SAT Reading'!B541="","", IF(E541&lt;100, 100, IF(E541&gt;200, 200, E541)))</f>
        <v/>
      </c>
      <c r="G541" s="11" t="str">
        <f t="shared" si="8"/>
        <v/>
      </c>
      <c r="H541" s="11" t="str">
        <f>IF('SAT Reading'!B541="","", IF(G541&lt;100, 100, IF(G541&gt;300, 300, G541)))</f>
        <v/>
      </c>
      <c r="I541" s="11" t="str">
        <f>IF('SAT Reading'!B541="","",'SAT EBRW to CBEST R'!$A$2+'SAT EBRW to CBEST R'!$B$2*B541)</f>
        <v/>
      </c>
      <c r="J541" s="11" t="str">
        <f>IF('SAT Reading'!B541="","", IF(I541&lt;20, 20, IF(I541&gt;80, 80, I541)))</f>
        <v/>
      </c>
    </row>
    <row r="542" spans="1:10" x14ac:dyDescent="0.25">
      <c r="A542" s="11">
        <v>541</v>
      </c>
      <c r="B542" s="30"/>
      <c r="C542" s="11" t="str">
        <f>IF(ISBLANK('SAT Reading'!B542),"", IF('SAT Reading'!B542&lt;'SAT EBRW to ACT E+R'!$A$2, 'SAT EBRW to ACT E+R'!$B$2, IF('SAT Reading'!B542&gt;'SAT EBRW to ACT E+R'!A$62, 'SAT EBRW to ACT E+R'!B$62, VLOOKUP(B542,'SAT EBRW to ACT E+R'!A:B,2,FALSE))))</f>
        <v/>
      </c>
      <c r="D542" s="11" t="str">
        <f>IF('SAT Reading'!B542="","", 0.5*C542)</f>
        <v/>
      </c>
      <c r="E542" s="11" t="str">
        <f>IF('SAT Reading'!B542="","",interceptACTRtoPCR5712_5713+slopeACTRtoPCR5712_5713*D542)</f>
        <v/>
      </c>
      <c r="F542" s="11" t="str">
        <f>IF('SAT Reading'!B542="","", IF(E542&lt;100, 100, IF(E542&gt;200, 200, E542)))</f>
        <v/>
      </c>
      <c r="G542" s="11" t="str">
        <f t="shared" si="8"/>
        <v/>
      </c>
      <c r="H542" s="11" t="str">
        <f>IF('SAT Reading'!B542="","", IF(G542&lt;100, 100, IF(G542&gt;300, 300, G542)))</f>
        <v/>
      </c>
      <c r="I542" s="11" t="str">
        <f>IF('SAT Reading'!B542="","",'SAT EBRW to CBEST R'!$A$2+'SAT EBRW to CBEST R'!$B$2*B542)</f>
        <v/>
      </c>
      <c r="J542" s="11" t="str">
        <f>IF('SAT Reading'!B542="","", IF(I542&lt;20, 20, IF(I542&gt;80, 80, I542)))</f>
        <v/>
      </c>
    </row>
    <row r="543" spans="1:10" x14ac:dyDescent="0.25">
      <c r="A543" s="11">
        <v>542</v>
      </c>
      <c r="B543" s="30"/>
      <c r="C543" s="11" t="str">
        <f>IF(ISBLANK('SAT Reading'!B543),"", IF('SAT Reading'!B543&lt;'SAT EBRW to ACT E+R'!$A$2, 'SAT EBRW to ACT E+R'!$B$2, IF('SAT Reading'!B543&gt;'SAT EBRW to ACT E+R'!A$62, 'SAT EBRW to ACT E+R'!B$62, VLOOKUP(B543,'SAT EBRW to ACT E+R'!A:B,2,FALSE))))</f>
        <v/>
      </c>
      <c r="D543" s="11" t="str">
        <f>IF('SAT Reading'!B543="","", 0.5*C543)</f>
        <v/>
      </c>
      <c r="E543" s="11" t="str">
        <f>IF('SAT Reading'!B543="","",interceptACTRtoPCR5712_5713+slopeACTRtoPCR5712_5713*D543)</f>
        <v/>
      </c>
      <c r="F543" s="11" t="str">
        <f>IF('SAT Reading'!B543="","", IF(E543&lt;100, 100, IF(E543&gt;200, 200, E543)))</f>
        <v/>
      </c>
      <c r="G543" s="11" t="str">
        <f t="shared" si="8"/>
        <v/>
      </c>
      <c r="H543" s="11" t="str">
        <f>IF('SAT Reading'!B543="","", IF(G543&lt;100, 100, IF(G543&gt;300, 300, G543)))</f>
        <v/>
      </c>
      <c r="I543" s="11" t="str">
        <f>IF('SAT Reading'!B543="","",'SAT EBRW to CBEST R'!$A$2+'SAT EBRW to CBEST R'!$B$2*B543)</f>
        <v/>
      </c>
      <c r="J543" s="11" t="str">
        <f>IF('SAT Reading'!B543="","", IF(I543&lt;20, 20, IF(I543&gt;80, 80, I543)))</f>
        <v/>
      </c>
    </row>
    <row r="544" spans="1:10" x14ac:dyDescent="0.25">
      <c r="A544" s="11">
        <v>543</v>
      </c>
      <c r="B544" s="30"/>
      <c r="C544" s="11" t="str">
        <f>IF(ISBLANK('SAT Reading'!B544),"", IF('SAT Reading'!B544&lt;'SAT EBRW to ACT E+R'!$A$2, 'SAT EBRW to ACT E+R'!$B$2, IF('SAT Reading'!B544&gt;'SAT EBRW to ACT E+R'!A$62, 'SAT EBRW to ACT E+R'!B$62, VLOOKUP(B544,'SAT EBRW to ACT E+R'!A:B,2,FALSE))))</f>
        <v/>
      </c>
      <c r="D544" s="11" t="str">
        <f>IF('SAT Reading'!B544="","", 0.5*C544)</f>
        <v/>
      </c>
      <c r="E544" s="11" t="str">
        <f>IF('SAT Reading'!B544="","",interceptACTRtoPCR5712_5713+slopeACTRtoPCR5712_5713*D544)</f>
        <v/>
      </c>
      <c r="F544" s="11" t="str">
        <f>IF('SAT Reading'!B544="","", IF(E544&lt;100, 100, IF(E544&gt;200, 200, E544)))</f>
        <v/>
      </c>
      <c r="G544" s="11" t="str">
        <f t="shared" si="8"/>
        <v/>
      </c>
      <c r="H544" s="11" t="str">
        <f>IF('SAT Reading'!B544="","", IF(G544&lt;100, 100, IF(G544&gt;300, 300, G544)))</f>
        <v/>
      </c>
      <c r="I544" s="11" t="str">
        <f>IF('SAT Reading'!B544="","",'SAT EBRW to CBEST R'!$A$2+'SAT EBRW to CBEST R'!$B$2*B544)</f>
        <v/>
      </c>
      <c r="J544" s="11" t="str">
        <f>IF('SAT Reading'!B544="","", IF(I544&lt;20, 20, IF(I544&gt;80, 80, I544)))</f>
        <v/>
      </c>
    </row>
    <row r="545" spans="1:10" x14ac:dyDescent="0.25">
      <c r="A545" s="11">
        <v>544</v>
      </c>
      <c r="B545" s="30"/>
      <c r="C545" s="11" t="str">
        <f>IF(ISBLANK('SAT Reading'!B545),"", IF('SAT Reading'!B545&lt;'SAT EBRW to ACT E+R'!$A$2, 'SAT EBRW to ACT E+R'!$B$2, IF('SAT Reading'!B545&gt;'SAT EBRW to ACT E+R'!A$62, 'SAT EBRW to ACT E+R'!B$62, VLOOKUP(B545,'SAT EBRW to ACT E+R'!A:B,2,FALSE))))</f>
        <v/>
      </c>
      <c r="D545" s="11" t="str">
        <f>IF('SAT Reading'!B545="","", 0.5*C545)</f>
        <v/>
      </c>
      <c r="E545" s="11" t="str">
        <f>IF('SAT Reading'!B545="","",interceptACTRtoPCR5712_5713+slopeACTRtoPCR5712_5713*D545)</f>
        <v/>
      </c>
      <c r="F545" s="11" t="str">
        <f>IF('SAT Reading'!B545="","", IF(E545&lt;100, 100, IF(E545&gt;200, 200, E545)))</f>
        <v/>
      </c>
      <c r="G545" s="11" t="str">
        <f t="shared" si="8"/>
        <v/>
      </c>
      <c r="H545" s="11" t="str">
        <f>IF('SAT Reading'!B545="","", IF(G545&lt;100, 100, IF(G545&gt;300, 300, G545)))</f>
        <v/>
      </c>
      <c r="I545" s="11" t="str">
        <f>IF('SAT Reading'!B545="","",'SAT EBRW to CBEST R'!$A$2+'SAT EBRW to CBEST R'!$B$2*B545)</f>
        <v/>
      </c>
      <c r="J545" s="11" t="str">
        <f>IF('SAT Reading'!B545="","", IF(I545&lt;20, 20, IF(I545&gt;80, 80, I545)))</f>
        <v/>
      </c>
    </row>
    <row r="546" spans="1:10" x14ac:dyDescent="0.25">
      <c r="A546" s="11">
        <v>545</v>
      </c>
      <c r="B546" s="30"/>
      <c r="C546" s="11" t="str">
        <f>IF(ISBLANK('SAT Reading'!B546),"", IF('SAT Reading'!B546&lt;'SAT EBRW to ACT E+R'!$A$2, 'SAT EBRW to ACT E+R'!$B$2, IF('SAT Reading'!B546&gt;'SAT EBRW to ACT E+R'!A$62, 'SAT EBRW to ACT E+R'!B$62, VLOOKUP(B546,'SAT EBRW to ACT E+R'!A:B,2,FALSE))))</f>
        <v/>
      </c>
      <c r="D546" s="11" t="str">
        <f>IF('SAT Reading'!B546="","", 0.5*C546)</f>
        <v/>
      </c>
      <c r="E546" s="11" t="str">
        <f>IF('SAT Reading'!B546="","",interceptACTRtoPCR5712_5713+slopeACTRtoPCR5712_5713*D546)</f>
        <v/>
      </c>
      <c r="F546" s="11" t="str">
        <f>IF('SAT Reading'!B546="","", IF(E546&lt;100, 100, IF(E546&gt;200, 200, E546)))</f>
        <v/>
      </c>
      <c r="G546" s="11" t="str">
        <f t="shared" si="8"/>
        <v/>
      </c>
      <c r="H546" s="11" t="str">
        <f>IF('SAT Reading'!B546="","", IF(G546&lt;100, 100, IF(G546&gt;300, 300, G546)))</f>
        <v/>
      </c>
      <c r="I546" s="11" t="str">
        <f>IF('SAT Reading'!B546="","",'SAT EBRW to CBEST R'!$A$2+'SAT EBRW to CBEST R'!$B$2*B546)</f>
        <v/>
      </c>
      <c r="J546" s="11" t="str">
        <f>IF('SAT Reading'!B546="","", IF(I546&lt;20, 20, IF(I546&gt;80, 80, I546)))</f>
        <v/>
      </c>
    </row>
    <row r="547" spans="1:10" x14ac:dyDescent="0.25">
      <c r="A547" s="11">
        <v>546</v>
      </c>
      <c r="B547" s="30"/>
      <c r="C547" s="11" t="str">
        <f>IF(ISBLANK('SAT Reading'!B547),"", IF('SAT Reading'!B547&lt;'SAT EBRW to ACT E+R'!$A$2, 'SAT EBRW to ACT E+R'!$B$2, IF('SAT Reading'!B547&gt;'SAT EBRW to ACT E+R'!A$62, 'SAT EBRW to ACT E+R'!B$62, VLOOKUP(B547,'SAT EBRW to ACT E+R'!A:B,2,FALSE))))</f>
        <v/>
      </c>
      <c r="D547" s="11" t="str">
        <f>IF('SAT Reading'!B547="","", 0.5*C547)</f>
        <v/>
      </c>
      <c r="E547" s="11" t="str">
        <f>IF('SAT Reading'!B547="","",interceptACTRtoPCR5712_5713+slopeACTRtoPCR5712_5713*D547)</f>
        <v/>
      </c>
      <c r="F547" s="11" t="str">
        <f>IF('SAT Reading'!B547="","", IF(E547&lt;100, 100, IF(E547&gt;200, 200, E547)))</f>
        <v/>
      </c>
      <c r="G547" s="11" t="str">
        <f t="shared" si="8"/>
        <v/>
      </c>
      <c r="H547" s="11" t="str">
        <f>IF('SAT Reading'!B547="","", IF(G547&lt;100, 100, IF(G547&gt;300, 300, G547)))</f>
        <v/>
      </c>
      <c r="I547" s="11" t="str">
        <f>IF('SAT Reading'!B547="","",'SAT EBRW to CBEST R'!$A$2+'SAT EBRW to CBEST R'!$B$2*B547)</f>
        <v/>
      </c>
      <c r="J547" s="11" t="str">
        <f>IF('SAT Reading'!B547="","", IF(I547&lt;20, 20, IF(I547&gt;80, 80, I547)))</f>
        <v/>
      </c>
    </row>
    <row r="548" spans="1:10" x14ac:dyDescent="0.25">
      <c r="A548" s="11">
        <v>547</v>
      </c>
      <c r="B548" s="30"/>
      <c r="C548" s="11" t="str">
        <f>IF(ISBLANK('SAT Reading'!B548),"", IF('SAT Reading'!B548&lt;'SAT EBRW to ACT E+R'!$A$2, 'SAT EBRW to ACT E+R'!$B$2, IF('SAT Reading'!B548&gt;'SAT EBRW to ACT E+R'!A$62, 'SAT EBRW to ACT E+R'!B$62, VLOOKUP(B548,'SAT EBRW to ACT E+R'!A:B,2,FALSE))))</f>
        <v/>
      </c>
      <c r="D548" s="11" t="str">
        <f>IF('SAT Reading'!B548="","", 0.5*C548)</f>
        <v/>
      </c>
      <c r="E548" s="11" t="str">
        <f>IF('SAT Reading'!B548="","",interceptACTRtoPCR5712_5713+slopeACTRtoPCR5712_5713*D548)</f>
        <v/>
      </c>
      <c r="F548" s="11" t="str">
        <f>IF('SAT Reading'!B548="","", IF(E548&lt;100, 100, IF(E548&gt;200, 200, E548)))</f>
        <v/>
      </c>
      <c r="G548" s="11" t="str">
        <f t="shared" si="8"/>
        <v/>
      </c>
      <c r="H548" s="11" t="str">
        <f>IF('SAT Reading'!B548="","", IF(G548&lt;100, 100, IF(G548&gt;300, 300, G548)))</f>
        <v/>
      </c>
      <c r="I548" s="11" t="str">
        <f>IF('SAT Reading'!B548="","",'SAT EBRW to CBEST R'!$A$2+'SAT EBRW to CBEST R'!$B$2*B548)</f>
        <v/>
      </c>
      <c r="J548" s="11" t="str">
        <f>IF('SAT Reading'!B548="","", IF(I548&lt;20, 20, IF(I548&gt;80, 80, I548)))</f>
        <v/>
      </c>
    </row>
    <row r="549" spans="1:10" x14ac:dyDescent="0.25">
      <c r="A549" s="11">
        <v>548</v>
      </c>
      <c r="B549" s="30"/>
      <c r="C549" s="11" t="str">
        <f>IF(ISBLANK('SAT Reading'!B549),"", IF('SAT Reading'!B549&lt;'SAT EBRW to ACT E+R'!$A$2, 'SAT EBRW to ACT E+R'!$B$2, IF('SAT Reading'!B549&gt;'SAT EBRW to ACT E+R'!A$62, 'SAT EBRW to ACT E+R'!B$62, VLOOKUP(B549,'SAT EBRW to ACT E+R'!A:B,2,FALSE))))</f>
        <v/>
      </c>
      <c r="D549" s="11" t="str">
        <f>IF('SAT Reading'!B549="","", 0.5*C549)</f>
        <v/>
      </c>
      <c r="E549" s="11" t="str">
        <f>IF('SAT Reading'!B549="","",interceptACTRtoPCR5712_5713+slopeACTRtoPCR5712_5713*D549)</f>
        <v/>
      </c>
      <c r="F549" s="11" t="str">
        <f>IF('SAT Reading'!B549="","", IF(E549&lt;100, 100, IF(E549&gt;200, 200, E549)))</f>
        <v/>
      </c>
      <c r="G549" s="11" t="str">
        <f t="shared" si="8"/>
        <v/>
      </c>
      <c r="H549" s="11" t="str">
        <f>IF('SAT Reading'!B549="","", IF(G549&lt;100, 100, IF(G549&gt;300, 300, G549)))</f>
        <v/>
      </c>
      <c r="I549" s="11" t="str">
        <f>IF('SAT Reading'!B549="","",'SAT EBRW to CBEST R'!$A$2+'SAT EBRW to CBEST R'!$B$2*B549)</f>
        <v/>
      </c>
      <c r="J549" s="11" t="str">
        <f>IF('SAT Reading'!B549="","", IF(I549&lt;20, 20, IF(I549&gt;80, 80, I549)))</f>
        <v/>
      </c>
    </row>
    <row r="550" spans="1:10" x14ac:dyDescent="0.25">
      <c r="A550" s="11">
        <v>549</v>
      </c>
      <c r="B550" s="30"/>
      <c r="C550" s="11" t="str">
        <f>IF(ISBLANK('SAT Reading'!B550),"", IF('SAT Reading'!B550&lt;'SAT EBRW to ACT E+R'!$A$2, 'SAT EBRW to ACT E+R'!$B$2, IF('SAT Reading'!B550&gt;'SAT EBRW to ACT E+R'!A$62, 'SAT EBRW to ACT E+R'!B$62, VLOOKUP(B550,'SAT EBRW to ACT E+R'!A:B,2,FALSE))))</f>
        <v/>
      </c>
      <c r="D550" s="11" t="str">
        <f>IF('SAT Reading'!B550="","", 0.5*C550)</f>
        <v/>
      </c>
      <c r="E550" s="11" t="str">
        <f>IF('SAT Reading'!B550="","",interceptACTRtoPCR5712_5713+slopeACTRtoPCR5712_5713*D550)</f>
        <v/>
      </c>
      <c r="F550" s="11" t="str">
        <f>IF('SAT Reading'!B550="","", IF(E550&lt;100, 100, IF(E550&gt;200, 200, E550)))</f>
        <v/>
      </c>
      <c r="G550" s="11" t="str">
        <f t="shared" si="8"/>
        <v/>
      </c>
      <c r="H550" s="11" t="str">
        <f>IF('SAT Reading'!B550="","", IF(G550&lt;100, 100, IF(G550&gt;300, 300, G550)))</f>
        <v/>
      </c>
      <c r="I550" s="11" t="str">
        <f>IF('SAT Reading'!B550="","",'SAT EBRW to CBEST R'!$A$2+'SAT EBRW to CBEST R'!$B$2*B550)</f>
        <v/>
      </c>
      <c r="J550" s="11" t="str">
        <f>IF('SAT Reading'!B550="","", IF(I550&lt;20, 20, IF(I550&gt;80, 80, I550)))</f>
        <v/>
      </c>
    </row>
    <row r="551" spans="1:10" x14ac:dyDescent="0.25">
      <c r="A551" s="11">
        <v>550</v>
      </c>
      <c r="B551" s="30"/>
      <c r="C551" s="11" t="str">
        <f>IF(ISBLANK('SAT Reading'!B551),"", IF('SAT Reading'!B551&lt;'SAT EBRW to ACT E+R'!$A$2, 'SAT EBRW to ACT E+R'!$B$2, IF('SAT Reading'!B551&gt;'SAT EBRW to ACT E+R'!A$62, 'SAT EBRW to ACT E+R'!B$62, VLOOKUP(B551,'SAT EBRW to ACT E+R'!A:B,2,FALSE))))</f>
        <v/>
      </c>
      <c r="D551" s="11" t="str">
        <f>IF('SAT Reading'!B551="","", 0.5*C551)</f>
        <v/>
      </c>
      <c r="E551" s="11" t="str">
        <f>IF('SAT Reading'!B551="","",interceptACTRtoPCR5712_5713+slopeACTRtoPCR5712_5713*D551)</f>
        <v/>
      </c>
      <c r="F551" s="11" t="str">
        <f>IF('SAT Reading'!B551="","", IF(E551&lt;100, 100, IF(E551&gt;200, 200, E551)))</f>
        <v/>
      </c>
      <c r="G551" s="11" t="str">
        <f t="shared" si="8"/>
        <v/>
      </c>
      <c r="H551" s="11" t="str">
        <f>IF('SAT Reading'!B551="","", IF(G551&lt;100, 100, IF(G551&gt;300, 300, G551)))</f>
        <v/>
      </c>
      <c r="I551" s="11" t="str">
        <f>IF('SAT Reading'!B551="","",'SAT EBRW to CBEST R'!$A$2+'SAT EBRW to CBEST R'!$B$2*B551)</f>
        <v/>
      </c>
      <c r="J551" s="11" t="str">
        <f>IF('SAT Reading'!B551="","", IF(I551&lt;20, 20, IF(I551&gt;80, 80, I551)))</f>
        <v/>
      </c>
    </row>
    <row r="552" spans="1:10" x14ac:dyDescent="0.25">
      <c r="A552" s="11">
        <v>551</v>
      </c>
      <c r="B552" s="30"/>
      <c r="C552" s="11" t="str">
        <f>IF(ISBLANK('SAT Reading'!B552),"", IF('SAT Reading'!B552&lt;'SAT EBRW to ACT E+R'!$A$2, 'SAT EBRW to ACT E+R'!$B$2, IF('SAT Reading'!B552&gt;'SAT EBRW to ACT E+R'!A$62, 'SAT EBRW to ACT E+R'!B$62, VLOOKUP(B552,'SAT EBRW to ACT E+R'!A:B,2,FALSE))))</f>
        <v/>
      </c>
      <c r="D552" s="11" t="str">
        <f>IF('SAT Reading'!B552="","", 0.5*C552)</f>
        <v/>
      </c>
      <c r="E552" s="11" t="str">
        <f>IF('SAT Reading'!B552="","",interceptACTRtoPCR5712_5713+slopeACTRtoPCR5712_5713*D552)</f>
        <v/>
      </c>
      <c r="F552" s="11" t="str">
        <f>IF('SAT Reading'!B552="","", IF(E552&lt;100, 100, IF(E552&gt;200, 200, E552)))</f>
        <v/>
      </c>
      <c r="G552" s="11" t="str">
        <f t="shared" si="8"/>
        <v/>
      </c>
      <c r="H552" s="11" t="str">
        <f>IF('SAT Reading'!B552="","", IF(G552&lt;100, 100, IF(G552&gt;300, 300, G552)))</f>
        <v/>
      </c>
      <c r="I552" s="11" t="str">
        <f>IF('SAT Reading'!B552="","",'SAT EBRW to CBEST R'!$A$2+'SAT EBRW to CBEST R'!$B$2*B552)</f>
        <v/>
      </c>
      <c r="J552" s="11" t="str">
        <f>IF('SAT Reading'!B552="","", IF(I552&lt;20, 20, IF(I552&gt;80, 80, I552)))</f>
        <v/>
      </c>
    </row>
    <row r="553" spans="1:10" x14ac:dyDescent="0.25">
      <c r="A553" s="11">
        <v>552</v>
      </c>
      <c r="B553" s="30"/>
      <c r="C553" s="11" t="str">
        <f>IF(ISBLANK('SAT Reading'!B553),"", IF('SAT Reading'!B553&lt;'SAT EBRW to ACT E+R'!$A$2, 'SAT EBRW to ACT E+R'!$B$2, IF('SAT Reading'!B553&gt;'SAT EBRW to ACT E+R'!A$62, 'SAT EBRW to ACT E+R'!B$62, VLOOKUP(B553,'SAT EBRW to ACT E+R'!A:B,2,FALSE))))</f>
        <v/>
      </c>
      <c r="D553" s="11" t="str">
        <f>IF('SAT Reading'!B553="","", 0.5*C553)</f>
        <v/>
      </c>
      <c r="E553" s="11" t="str">
        <f>IF('SAT Reading'!B553="","",interceptACTRtoPCR5712_5713+slopeACTRtoPCR5712_5713*D553)</f>
        <v/>
      </c>
      <c r="F553" s="11" t="str">
        <f>IF('SAT Reading'!B553="","", IF(E553&lt;100, 100, IF(E553&gt;200, 200, E553)))</f>
        <v/>
      </c>
      <c r="G553" s="11" t="str">
        <f t="shared" si="8"/>
        <v/>
      </c>
      <c r="H553" s="11" t="str">
        <f>IF('SAT Reading'!B553="","", IF(G553&lt;100, 100, IF(G553&gt;300, 300, G553)))</f>
        <v/>
      </c>
      <c r="I553" s="11" t="str">
        <f>IF('SAT Reading'!B553="","",'SAT EBRW to CBEST R'!$A$2+'SAT EBRW to CBEST R'!$B$2*B553)</f>
        <v/>
      </c>
      <c r="J553" s="11" t="str">
        <f>IF('SAT Reading'!B553="","", IF(I553&lt;20, 20, IF(I553&gt;80, 80, I553)))</f>
        <v/>
      </c>
    </row>
    <row r="554" spans="1:10" x14ac:dyDescent="0.25">
      <c r="A554" s="11">
        <v>553</v>
      </c>
      <c r="B554" s="30"/>
      <c r="C554" s="11" t="str">
        <f>IF(ISBLANK('SAT Reading'!B554),"", IF('SAT Reading'!B554&lt;'SAT EBRW to ACT E+R'!$A$2, 'SAT EBRW to ACT E+R'!$B$2, IF('SAT Reading'!B554&gt;'SAT EBRW to ACT E+R'!A$62, 'SAT EBRW to ACT E+R'!B$62, VLOOKUP(B554,'SAT EBRW to ACT E+R'!A:B,2,FALSE))))</f>
        <v/>
      </c>
      <c r="D554" s="11" t="str">
        <f>IF('SAT Reading'!B554="","", 0.5*C554)</f>
        <v/>
      </c>
      <c r="E554" s="11" t="str">
        <f>IF('SAT Reading'!B554="","",interceptACTRtoPCR5712_5713+slopeACTRtoPCR5712_5713*D554)</f>
        <v/>
      </c>
      <c r="F554" s="11" t="str">
        <f>IF('SAT Reading'!B554="","", IF(E554&lt;100, 100, IF(E554&gt;200, 200, E554)))</f>
        <v/>
      </c>
      <c r="G554" s="11" t="str">
        <f t="shared" si="8"/>
        <v/>
      </c>
      <c r="H554" s="11" t="str">
        <f>IF('SAT Reading'!B554="","", IF(G554&lt;100, 100, IF(G554&gt;300, 300, G554)))</f>
        <v/>
      </c>
      <c r="I554" s="11" t="str">
        <f>IF('SAT Reading'!B554="","",'SAT EBRW to CBEST R'!$A$2+'SAT EBRW to CBEST R'!$B$2*B554)</f>
        <v/>
      </c>
      <c r="J554" s="11" t="str">
        <f>IF('SAT Reading'!B554="","", IF(I554&lt;20, 20, IF(I554&gt;80, 80, I554)))</f>
        <v/>
      </c>
    </row>
    <row r="555" spans="1:10" x14ac:dyDescent="0.25">
      <c r="A555" s="11">
        <v>554</v>
      </c>
      <c r="B555" s="30"/>
      <c r="C555" s="11" t="str">
        <f>IF(ISBLANK('SAT Reading'!B555),"", IF('SAT Reading'!B555&lt;'SAT EBRW to ACT E+R'!$A$2, 'SAT EBRW to ACT E+R'!$B$2, IF('SAT Reading'!B555&gt;'SAT EBRW to ACT E+R'!A$62, 'SAT EBRW to ACT E+R'!B$62, VLOOKUP(B555,'SAT EBRW to ACT E+R'!A:B,2,FALSE))))</f>
        <v/>
      </c>
      <c r="D555" s="11" t="str">
        <f>IF('SAT Reading'!B555="","", 0.5*C555)</f>
        <v/>
      </c>
      <c r="E555" s="11" t="str">
        <f>IF('SAT Reading'!B555="","",interceptACTRtoPCR5712_5713+slopeACTRtoPCR5712_5713*D555)</f>
        <v/>
      </c>
      <c r="F555" s="11" t="str">
        <f>IF('SAT Reading'!B555="","", IF(E555&lt;100, 100, IF(E555&gt;200, 200, E555)))</f>
        <v/>
      </c>
      <c r="G555" s="11" t="str">
        <f t="shared" si="8"/>
        <v/>
      </c>
      <c r="H555" s="11" t="str">
        <f>IF('SAT Reading'!B555="","", IF(G555&lt;100, 100, IF(G555&gt;300, 300, G555)))</f>
        <v/>
      </c>
      <c r="I555" s="11" t="str">
        <f>IF('SAT Reading'!B555="","",'SAT EBRW to CBEST R'!$A$2+'SAT EBRW to CBEST R'!$B$2*B555)</f>
        <v/>
      </c>
      <c r="J555" s="11" t="str">
        <f>IF('SAT Reading'!B555="","", IF(I555&lt;20, 20, IF(I555&gt;80, 80, I555)))</f>
        <v/>
      </c>
    </row>
    <row r="556" spans="1:10" x14ac:dyDescent="0.25">
      <c r="A556" s="11">
        <v>555</v>
      </c>
      <c r="B556" s="30"/>
      <c r="C556" s="11" t="str">
        <f>IF(ISBLANK('SAT Reading'!B556),"", IF('SAT Reading'!B556&lt;'SAT EBRW to ACT E+R'!$A$2, 'SAT EBRW to ACT E+R'!$B$2, IF('SAT Reading'!B556&gt;'SAT EBRW to ACT E+R'!A$62, 'SAT EBRW to ACT E+R'!B$62, VLOOKUP(B556,'SAT EBRW to ACT E+R'!A:B,2,FALSE))))</f>
        <v/>
      </c>
      <c r="D556" s="11" t="str">
        <f>IF('SAT Reading'!B556="","", 0.5*C556)</f>
        <v/>
      </c>
      <c r="E556" s="11" t="str">
        <f>IF('SAT Reading'!B556="","",interceptACTRtoPCR5712_5713+slopeACTRtoPCR5712_5713*D556)</f>
        <v/>
      </c>
      <c r="F556" s="11" t="str">
        <f>IF('SAT Reading'!B556="","", IF(E556&lt;100, 100, IF(E556&gt;200, 200, E556)))</f>
        <v/>
      </c>
      <c r="G556" s="11" t="str">
        <f t="shared" si="8"/>
        <v/>
      </c>
      <c r="H556" s="11" t="str">
        <f>IF('SAT Reading'!B556="","", IF(G556&lt;100, 100, IF(G556&gt;300, 300, G556)))</f>
        <v/>
      </c>
      <c r="I556" s="11" t="str">
        <f>IF('SAT Reading'!B556="","",'SAT EBRW to CBEST R'!$A$2+'SAT EBRW to CBEST R'!$B$2*B556)</f>
        <v/>
      </c>
      <c r="J556" s="11" t="str">
        <f>IF('SAT Reading'!B556="","", IF(I556&lt;20, 20, IF(I556&gt;80, 80, I556)))</f>
        <v/>
      </c>
    </row>
    <row r="557" spans="1:10" x14ac:dyDescent="0.25">
      <c r="A557" s="11">
        <v>556</v>
      </c>
      <c r="B557" s="30"/>
      <c r="C557" s="11" t="str">
        <f>IF(ISBLANK('SAT Reading'!B557),"", IF('SAT Reading'!B557&lt;'SAT EBRW to ACT E+R'!$A$2, 'SAT EBRW to ACT E+R'!$B$2, IF('SAT Reading'!B557&gt;'SAT EBRW to ACT E+R'!A$62, 'SAT EBRW to ACT E+R'!B$62, VLOOKUP(B557,'SAT EBRW to ACT E+R'!A:B,2,FALSE))))</f>
        <v/>
      </c>
      <c r="D557" s="11" t="str">
        <f>IF('SAT Reading'!B557="","", 0.5*C557)</f>
        <v/>
      </c>
      <c r="E557" s="11" t="str">
        <f>IF('SAT Reading'!B557="","",interceptACTRtoPCR5712_5713+slopeACTRtoPCR5712_5713*D557)</f>
        <v/>
      </c>
      <c r="F557" s="11" t="str">
        <f>IF('SAT Reading'!B557="","", IF(E557&lt;100, 100, IF(E557&gt;200, 200, E557)))</f>
        <v/>
      </c>
      <c r="G557" s="11" t="str">
        <f t="shared" si="8"/>
        <v/>
      </c>
      <c r="H557" s="11" t="str">
        <f>IF('SAT Reading'!B557="","", IF(G557&lt;100, 100, IF(G557&gt;300, 300, G557)))</f>
        <v/>
      </c>
      <c r="I557" s="11" t="str">
        <f>IF('SAT Reading'!B557="","",'SAT EBRW to CBEST R'!$A$2+'SAT EBRW to CBEST R'!$B$2*B557)</f>
        <v/>
      </c>
      <c r="J557" s="11" t="str">
        <f>IF('SAT Reading'!B557="","", IF(I557&lt;20, 20, IF(I557&gt;80, 80, I557)))</f>
        <v/>
      </c>
    </row>
    <row r="558" spans="1:10" x14ac:dyDescent="0.25">
      <c r="A558" s="11">
        <v>557</v>
      </c>
      <c r="B558" s="30"/>
      <c r="C558" s="11" t="str">
        <f>IF(ISBLANK('SAT Reading'!B558),"", IF('SAT Reading'!B558&lt;'SAT EBRW to ACT E+R'!$A$2, 'SAT EBRW to ACT E+R'!$B$2, IF('SAT Reading'!B558&gt;'SAT EBRW to ACT E+R'!A$62, 'SAT EBRW to ACT E+R'!B$62, VLOOKUP(B558,'SAT EBRW to ACT E+R'!A:B,2,FALSE))))</f>
        <v/>
      </c>
      <c r="D558" s="11" t="str">
        <f>IF('SAT Reading'!B558="","", 0.5*C558)</f>
        <v/>
      </c>
      <c r="E558" s="11" t="str">
        <f>IF('SAT Reading'!B558="","",interceptACTRtoPCR5712_5713+slopeACTRtoPCR5712_5713*D558)</f>
        <v/>
      </c>
      <c r="F558" s="11" t="str">
        <f>IF('SAT Reading'!B558="","", IF(E558&lt;100, 100, IF(E558&gt;200, 200, E558)))</f>
        <v/>
      </c>
      <c r="G558" s="11" t="str">
        <f t="shared" si="8"/>
        <v/>
      </c>
      <c r="H558" s="11" t="str">
        <f>IF('SAT Reading'!B558="","", IF(G558&lt;100, 100, IF(G558&gt;300, 300, G558)))</f>
        <v/>
      </c>
      <c r="I558" s="11" t="str">
        <f>IF('SAT Reading'!B558="","",'SAT EBRW to CBEST R'!$A$2+'SAT EBRW to CBEST R'!$B$2*B558)</f>
        <v/>
      </c>
      <c r="J558" s="11" t="str">
        <f>IF('SAT Reading'!B558="","", IF(I558&lt;20, 20, IF(I558&gt;80, 80, I558)))</f>
        <v/>
      </c>
    </row>
    <row r="559" spans="1:10" x14ac:dyDescent="0.25">
      <c r="A559" s="11">
        <v>558</v>
      </c>
      <c r="B559" s="30"/>
      <c r="C559" s="11" t="str">
        <f>IF(ISBLANK('SAT Reading'!B559),"", IF('SAT Reading'!B559&lt;'SAT EBRW to ACT E+R'!$A$2, 'SAT EBRW to ACT E+R'!$B$2, IF('SAT Reading'!B559&gt;'SAT EBRW to ACT E+R'!A$62, 'SAT EBRW to ACT E+R'!B$62, VLOOKUP(B559,'SAT EBRW to ACT E+R'!A:B,2,FALSE))))</f>
        <v/>
      </c>
      <c r="D559" s="11" t="str">
        <f>IF('SAT Reading'!B559="","", 0.5*C559)</f>
        <v/>
      </c>
      <c r="E559" s="11" t="str">
        <f>IF('SAT Reading'!B559="","",interceptACTRtoPCR5712_5713+slopeACTRtoPCR5712_5713*D559)</f>
        <v/>
      </c>
      <c r="F559" s="11" t="str">
        <f>IF('SAT Reading'!B559="","", IF(E559&lt;100, 100, IF(E559&gt;200, 200, E559)))</f>
        <v/>
      </c>
      <c r="G559" s="11" t="str">
        <f t="shared" si="8"/>
        <v/>
      </c>
      <c r="H559" s="11" t="str">
        <f>IF('SAT Reading'!B559="","", IF(G559&lt;100, 100, IF(G559&gt;300, 300, G559)))</f>
        <v/>
      </c>
      <c r="I559" s="11" t="str">
        <f>IF('SAT Reading'!B559="","",'SAT EBRW to CBEST R'!$A$2+'SAT EBRW to CBEST R'!$B$2*B559)</f>
        <v/>
      </c>
      <c r="J559" s="11" t="str">
        <f>IF('SAT Reading'!B559="","", IF(I559&lt;20, 20, IF(I559&gt;80, 80, I559)))</f>
        <v/>
      </c>
    </row>
    <row r="560" spans="1:10" x14ac:dyDescent="0.25">
      <c r="A560" s="11">
        <v>559</v>
      </c>
      <c r="B560" s="30"/>
      <c r="C560" s="11" t="str">
        <f>IF(ISBLANK('SAT Reading'!B560),"", IF('SAT Reading'!B560&lt;'SAT EBRW to ACT E+R'!$A$2, 'SAT EBRW to ACT E+R'!$B$2, IF('SAT Reading'!B560&gt;'SAT EBRW to ACT E+R'!A$62, 'SAT EBRW to ACT E+R'!B$62, VLOOKUP(B560,'SAT EBRW to ACT E+R'!A:B,2,FALSE))))</f>
        <v/>
      </c>
      <c r="D560" s="11" t="str">
        <f>IF('SAT Reading'!B560="","", 0.5*C560)</f>
        <v/>
      </c>
      <c r="E560" s="11" t="str">
        <f>IF('SAT Reading'!B560="","",interceptACTRtoPCR5712_5713+slopeACTRtoPCR5712_5713*D560)</f>
        <v/>
      </c>
      <c r="F560" s="11" t="str">
        <f>IF('SAT Reading'!B560="","", IF(E560&lt;100, 100, IF(E560&gt;200, 200, E560)))</f>
        <v/>
      </c>
      <c r="G560" s="11" t="str">
        <f t="shared" si="8"/>
        <v/>
      </c>
      <c r="H560" s="11" t="str">
        <f>IF('SAT Reading'!B560="","", IF(G560&lt;100, 100, IF(G560&gt;300, 300, G560)))</f>
        <v/>
      </c>
      <c r="I560" s="11" t="str">
        <f>IF('SAT Reading'!B560="","",'SAT EBRW to CBEST R'!$A$2+'SAT EBRW to CBEST R'!$B$2*B560)</f>
        <v/>
      </c>
      <c r="J560" s="11" t="str">
        <f>IF('SAT Reading'!B560="","", IF(I560&lt;20, 20, IF(I560&gt;80, 80, I560)))</f>
        <v/>
      </c>
    </row>
    <row r="561" spans="1:10" x14ac:dyDescent="0.25">
      <c r="A561" s="11">
        <v>560</v>
      </c>
      <c r="B561" s="30"/>
      <c r="C561" s="11" t="str">
        <f>IF(ISBLANK('SAT Reading'!B561),"", IF('SAT Reading'!B561&lt;'SAT EBRW to ACT E+R'!$A$2, 'SAT EBRW to ACT E+R'!$B$2, IF('SAT Reading'!B561&gt;'SAT EBRW to ACT E+R'!A$62, 'SAT EBRW to ACT E+R'!B$62, VLOOKUP(B561,'SAT EBRW to ACT E+R'!A:B,2,FALSE))))</f>
        <v/>
      </c>
      <c r="D561" s="11" t="str">
        <f>IF('SAT Reading'!B561="","", 0.5*C561)</f>
        <v/>
      </c>
      <c r="E561" s="11" t="str">
        <f>IF('SAT Reading'!B561="","",interceptACTRtoPCR5712_5713+slopeACTRtoPCR5712_5713*D561)</f>
        <v/>
      </c>
      <c r="F561" s="11" t="str">
        <f>IF('SAT Reading'!B561="","", IF(E561&lt;100, 100, IF(E561&gt;200, 200, E561)))</f>
        <v/>
      </c>
      <c r="G561" s="11" t="str">
        <f t="shared" si="8"/>
        <v/>
      </c>
      <c r="H561" s="11" t="str">
        <f>IF('SAT Reading'!B561="","", IF(G561&lt;100, 100, IF(G561&gt;300, 300, G561)))</f>
        <v/>
      </c>
      <c r="I561" s="11" t="str">
        <f>IF('SAT Reading'!B561="","",'SAT EBRW to CBEST R'!$A$2+'SAT EBRW to CBEST R'!$B$2*B561)</f>
        <v/>
      </c>
      <c r="J561" s="11" t="str">
        <f>IF('SAT Reading'!B561="","", IF(I561&lt;20, 20, IF(I561&gt;80, 80, I561)))</f>
        <v/>
      </c>
    </row>
    <row r="562" spans="1:10" x14ac:dyDescent="0.25">
      <c r="A562" s="11">
        <v>561</v>
      </c>
      <c r="B562" s="30"/>
      <c r="C562" s="11" t="str">
        <f>IF(ISBLANK('SAT Reading'!B562),"", IF('SAT Reading'!B562&lt;'SAT EBRW to ACT E+R'!$A$2, 'SAT EBRW to ACT E+R'!$B$2, IF('SAT Reading'!B562&gt;'SAT EBRW to ACT E+R'!A$62, 'SAT EBRW to ACT E+R'!B$62, VLOOKUP(B562,'SAT EBRW to ACT E+R'!A:B,2,FALSE))))</f>
        <v/>
      </c>
      <c r="D562" s="11" t="str">
        <f>IF('SAT Reading'!B562="","", 0.5*C562)</f>
        <v/>
      </c>
      <c r="E562" s="11" t="str">
        <f>IF('SAT Reading'!B562="","",interceptACTRtoPCR5712_5713+slopeACTRtoPCR5712_5713*D562)</f>
        <v/>
      </c>
      <c r="F562" s="11" t="str">
        <f>IF('SAT Reading'!B562="","", IF(E562&lt;100, 100, IF(E562&gt;200, 200, E562)))</f>
        <v/>
      </c>
      <c r="G562" s="11" t="str">
        <f t="shared" si="8"/>
        <v/>
      </c>
      <c r="H562" s="11" t="str">
        <f>IF('SAT Reading'!B562="","", IF(G562&lt;100, 100, IF(G562&gt;300, 300, G562)))</f>
        <v/>
      </c>
      <c r="I562" s="11" t="str">
        <f>IF('SAT Reading'!B562="","",'SAT EBRW to CBEST R'!$A$2+'SAT EBRW to CBEST R'!$B$2*B562)</f>
        <v/>
      </c>
      <c r="J562" s="11" t="str">
        <f>IF('SAT Reading'!B562="","", IF(I562&lt;20, 20, IF(I562&gt;80, 80, I562)))</f>
        <v/>
      </c>
    </row>
    <row r="563" spans="1:10" x14ac:dyDescent="0.25">
      <c r="A563" s="11">
        <v>562</v>
      </c>
      <c r="B563" s="30"/>
      <c r="C563" s="11" t="str">
        <f>IF(ISBLANK('SAT Reading'!B563),"", IF('SAT Reading'!B563&lt;'SAT EBRW to ACT E+R'!$A$2, 'SAT EBRW to ACT E+R'!$B$2, IF('SAT Reading'!B563&gt;'SAT EBRW to ACT E+R'!A$62, 'SAT EBRW to ACT E+R'!B$62, VLOOKUP(B563,'SAT EBRW to ACT E+R'!A:B,2,FALSE))))</f>
        <v/>
      </c>
      <c r="D563" s="11" t="str">
        <f>IF('SAT Reading'!B563="","", 0.5*C563)</f>
        <v/>
      </c>
      <c r="E563" s="11" t="str">
        <f>IF('SAT Reading'!B563="","",interceptACTRtoPCR5712_5713+slopeACTRtoPCR5712_5713*D563)</f>
        <v/>
      </c>
      <c r="F563" s="11" t="str">
        <f>IF('SAT Reading'!B563="","", IF(E563&lt;100, 100, IF(E563&gt;200, 200, E563)))</f>
        <v/>
      </c>
      <c r="G563" s="11" t="str">
        <f t="shared" si="8"/>
        <v/>
      </c>
      <c r="H563" s="11" t="str">
        <f>IF('SAT Reading'!B563="","", IF(G563&lt;100, 100, IF(G563&gt;300, 300, G563)))</f>
        <v/>
      </c>
      <c r="I563" s="11" t="str">
        <f>IF('SAT Reading'!B563="","",'SAT EBRW to CBEST R'!$A$2+'SAT EBRW to CBEST R'!$B$2*B563)</f>
        <v/>
      </c>
      <c r="J563" s="11" t="str">
        <f>IF('SAT Reading'!B563="","", IF(I563&lt;20, 20, IF(I563&gt;80, 80, I563)))</f>
        <v/>
      </c>
    </row>
    <row r="564" spans="1:10" x14ac:dyDescent="0.25">
      <c r="A564" s="11">
        <v>563</v>
      </c>
      <c r="B564" s="30"/>
      <c r="C564" s="11" t="str">
        <f>IF(ISBLANK('SAT Reading'!B564),"", IF('SAT Reading'!B564&lt;'SAT EBRW to ACT E+R'!$A$2, 'SAT EBRW to ACT E+R'!$B$2, IF('SAT Reading'!B564&gt;'SAT EBRW to ACT E+R'!A$62, 'SAT EBRW to ACT E+R'!B$62, VLOOKUP(B564,'SAT EBRW to ACT E+R'!A:B,2,FALSE))))</f>
        <v/>
      </c>
      <c r="D564" s="11" t="str">
        <f>IF('SAT Reading'!B564="","", 0.5*C564)</f>
        <v/>
      </c>
      <c r="E564" s="11" t="str">
        <f>IF('SAT Reading'!B564="","",interceptACTRtoPCR5712_5713+slopeACTRtoPCR5712_5713*D564)</f>
        <v/>
      </c>
      <c r="F564" s="11" t="str">
        <f>IF('SAT Reading'!B564="","", IF(E564&lt;100, 100, IF(E564&gt;200, 200, E564)))</f>
        <v/>
      </c>
      <c r="G564" s="11" t="str">
        <f t="shared" si="8"/>
        <v/>
      </c>
      <c r="H564" s="11" t="str">
        <f>IF('SAT Reading'!B564="","", IF(G564&lt;100, 100, IF(G564&gt;300, 300, G564)))</f>
        <v/>
      </c>
      <c r="I564" s="11" t="str">
        <f>IF('SAT Reading'!B564="","",'SAT EBRW to CBEST R'!$A$2+'SAT EBRW to CBEST R'!$B$2*B564)</f>
        <v/>
      </c>
      <c r="J564" s="11" t="str">
        <f>IF('SAT Reading'!B564="","", IF(I564&lt;20, 20, IF(I564&gt;80, 80, I564)))</f>
        <v/>
      </c>
    </row>
    <row r="565" spans="1:10" x14ac:dyDescent="0.25">
      <c r="A565" s="11">
        <v>564</v>
      </c>
      <c r="B565" s="30"/>
      <c r="C565" s="11" t="str">
        <f>IF(ISBLANK('SAT Reading'!B565),"", IF('SAT Reading'!B565&lt;'SAT EBRW to ACT E+R'!$A$2, 'SAT EBRW to ACT E+R'!$B$2, IF('SAT Reading'!B565&gt;'SAT EBRW to ACT E+R'!A$62, 'SAT EBRW to ACT E+R'!B$62, VLOOKUP(B565,'SAT EBRW to ACT E+R'!A:B,2,FALSE))))</f>
        <v/>
      </c>
      <c r="D565" s="11" t="str">
        <f>IF('SAT Reading'!B565="","", 0.5*C565)</f>
        <v/>
      </c>
      <c r="E565" s="11" t="str">
        <f>IF('SAT Reading'!B565="","",interceptACTRtoPCR5712_5713+slopeACTRtoPCR5712_5713*D565)</f>
        <v/>
      </c>
      <c r="F565" s="11" t="str">
        <f>IF('SAT Reading'!B565="","", IF(E565&lt;100, 100, IF(E565&gt;200, 200, E565)))</f>
        <v/>
      </c>
      <c r="G565" s="11" t="str">
        <f t="shared" si="8"/>
        <v/>
      </c>
      <c r="H565" s="11" t="str">
        <f>IF('SAT Reading'!B565="","", IF(G565&lt;100, 100, IF(G565&gt;300, 300, G565)))</f>
        <v/>
      </c>
      <c r="I565" s="11" t="str">
        <f>IF('SAT Reading'!B565="","",'SAT EBRW to CBEST R'!$A$2+'SAT EBRW to CBEST R'!$B$2*B565)</f>
        <v/>
      </c>
      <c r="J565" s="11" t="str">
        <f>IF('SAT Reading'!B565="","", IF(I565&lt;20, 20, IF(I565&gt;80, 80, I565)))</f>
        <v/>
      </c>
    </row>
    <row r="566" spans="1:10" x14ac:dyDescent="0.25">
      <c r="A566" s="11">
        <v>565</v>
      </c>
      <c r="B566" s="30"/>
      <c r="C566" s="11" t="str">
        <f>IF(ISBLANK('SAT Reading'!B566),"", IF('SAT Reading'!B566&lt;'SAT EBRW to ACT E+R'!$A$2, 'SAT EBRW to ACT E+R'!$B$2, IF('SAT Reading'!B566&gt;'SAT EBRW to ACT E+R'!A$62, 'SAT EBRW to ACT E+R'!B$62, VLOOKUP(B566,'SAT EBRW to ACT E+R'!A:B,2,FALSE))))</f>
        <v/>
      </c>
      <c r="D566" s="11" t="str">
        <f>IF('SAT Reading'!B566="","", 0.5*C566)</f>
        <v/>
      </c>
      <c r="E566" s="11" t="str">
        <f>IF('SAT Reading'!B566="","",interceptACTRtoPCR5712_5713+slopeACTRtoPCR5712_5713*D566)</f>
        <v/>
      </c>
      <c r="F566" s="11" t="str">
        <f>IF('SAT Reading'!B566="","", IF(E566&lt;100, 100, IF(E566&gt;200, 200, E566)))</f>
        <v/>
      </c>
      <c r="G566" s="11" t="str">
        <f t="shared" si="8"/>
        <v/>
      </c>
      <c r="H566" s="11" t="str">
        <f>IF('SAT Reading'!B566="","", IF(G566&lt;100, 100, IF(G566&gt;300, 300, G566)))</f>
        <v/>
      </c>
      <c r="I566" s="11" t="str">
        <f>IF('SAT Reading'!B566="","",'SAT EBRW to CBEST R'!$A$2+'SAT EBRW to CBEST R'!$B$2*B566)</f>
        <v/>
      </c>
      <c r="J566" s="11" t="str">
        <f>IF('SAT Reading'!B566="","", IF(I566&lt;20, 20, IF(I566&gt;80, 80, I566)))</f>
        <v/>
      </c>
    </row>
    <row r="567" spans="1:10" x14ac:dyDescent="0.25">
      <c r="A567" s="11">
        <v>566</v>
      </c>
      <c r="B567" s="30"/>
      <c r="C567" s="11" t="str">
        <f>IF(ISBLANK('SAT Reading'!B567),"", IF('SAT Reading'!B567&lt;'SAT EBRW to ACT E+R'!$A$2, 'SAT EBRW to ACT E+R'!$B$2, IF('SAT Reading'!B567&gt;'SAT EBRW to ACT E+R'!A$62, 'SAT EBRW to ACT E+R'!B$62, VLOOKUP(B567,'SAT EBRW to ACT E+R'!A:B,2,FALSE))))</f>
        <v/>
      </c>
      <c r="D567" s="11" t="str">
        <f>IF('SAT Reading'!B567="","", 0.5*C567)</f>
        <v/>
      </c>
      <c r="E567" s="11" t="str">
        <f>IF('SAT Reading'!B567="","",interceptACTRtoPCR5712_5713+slopeACTRtoPCR5712_5713*D567)</f>
        <v/>
      </c>
      <c r="F567" s="11" t="str">
        <f>IF('SAT Reading'!B567="","", IF(E567&lt;100, 100, IF(E567&gt;200, 200, E567)))</f>
        <v/>
      </c>
      <c r="G567" s="11" t="str">
        <f t="shared" si="8"/>
        <v/>
      </c>
      <c r="H567" s="11" t="str">
        <f>IF('SAT Reading'!B567="","", IF(G567&lt;100, 100, IF(G567&gt;300, 300, G567)))</f>
        <v/>
      </c>
      <c r="I567" s="11" t="str">
        <f>IF('SAT Reading'!B567="","",'SAT EBRW to CBEST R'!$A$2+'SAT EBRW to CBEST R'!$B$2*B567)</f>
        <v/>
      </c>
      <c r="J567" s="11" t="str">
        <f>IF('SAT Reading'!B567="","", IF(I567&lt;20, 20, IF(I567&gt;80, 80, I567)))</f>
        <v/>
      </c>
    </row>
    <row r="568" spans="1:10" x14ac:dyDescent="0.25">
      <c r="A568" s="11">
        <v>567</v>
      </c>
      <c r="B568" s="30"/>
      <c r="C568" s="11" t="str">
        <f>IF(ISBLANK('SAT Reading'!B568),"", IF('SAT Reading'!B568&lt;'SAT EBRW to ACT E+R'!$A$2, 'SAT EBRW to ACT E+R'!$B$2, IF('SAT Reading'!B568&gt;'SAT EBRW to ACT E+R'!A$62, 'SAT EBRW to ACT E+R'!B$62, VLOOKUP(B568,'SAT EBRW to ACT E+R'!A:B,2,FALSE))))</f>
        <v/>
      </c>
      <c r="D568" s="11" t="str">
        <f>IF('SAT Reading'!B568="","", 0.5*C568)</f>
        <v/>
      </c>
      <c r="E568" s="11" t="str">
        <f>IF('SAT Reading'!B568="","",interceptACTRtoPCR5712_5713+slopeACTRtoPCR5712_5713*D568)</f>
        <v/>
      </c>
      <c r="F568" s="11" t="str">
        <f>IF('SAT Reading'!B568="","", IF(E568&lt;100, 100, IF(E568&gt;200, 200, E568)))</f>
        <v/>
      </c>
      <c r="G568" s="11" t="str">
        <f t="shared" si="8"/>
        <v/>
      </c>
      <c r="H568" s="11" t="str">
        <f>IF('SAT Reading'!B568="","", IF(G568&lt;100, 100, IF(G568&gt;300, 300, G568)))</f>
        <v/>
      </c>
      <c r="I568" s="11" t="str">
        <f>IF('SAT Reading'!B568="","",'SAT EBRW to CBEST R'!$A$2+'SAT EBRW to CBEST R'!$B$2*B568)</f>
        <v/>
      </c>
      <c r="J568" s="11" t="str">
        <f>IF('SAT Reading'!B568="","", IF(I568&lt;20, 20, IF(I568&gt;80, 80, I568)))</f>
        <v/>
      </c>
    </row>
    <row r="569" spans="1:10" x14ac:dyDescent="0.25">
      <c r="A569" s="11">
        <v>568</v>
      </c>
      <c r="B569" s="30"/>
      <c r="C569" s="11" t="str">
        <f>IF(ISBLANK('SAT Reading'!B569),"", IF('SAT Reading'!B569&lt;'SAT EBRW to ACT E+R'!$A$2, 'SAT EBRW to ACT E+R'!$B$2, IF('SAT Reading'!B569&gt;'SAT EBRW to ACT E+R'!A$62, 'SAT EBRW to ACT E+R'!B$62, VLOOKUP(B569,'SAT EBRW to ACT E+R'!A:B,2,FALSE))))</f>
        <v/>
      </c>
      <c r="D569" s="11" t="str">
        <f>IF('SAT Reading'!B569="","", 0.5*C569)</f>
        <v/>
      </c>
      <c r="E569" s="11" t="str">
        <f>IF('SAT Reading'!B569="","",interceptACTRtoPCR5712_5713+slopeACTRtoPCR5712_5713*D569)</f>
        <v/>
      </c>
      <c r="F569" s="11" t="str">
        <f>IF('SAT Reading'!B569="","", IF(E569&lt;100, 100, IF(E569&gt;200, 200, E569)))</f>
        <v/>
      </c>
      <c r="G569" s="11" t="str">
        <f t="shared" si="8"/>
        <v/>
      </c>
      <c r="H569" s="11" t="str">
        <f>IF('SAT Reading'!B569="","", IF(G569&lt;100, 100, IF(G569&gt;300, 300, G569)))</f>
        <v/>
      </c>
      <c r="I569" s="11" t="str">
        <f>IF('SAT Reading'!B569="","",'SAT EBRW to CBEST R'!$A$2+'SAT EBRW to CBEST R'!$B$2*B569)</f>
        <v/>
      </c>
      <c r="J569" s="11" t="str">
        <f>IF('SAT Reading'!B569="","", IF(I569&lt;20, 20, IF(I569&gt;80, 80, I569)))</f>
        <v/>
      </c>
    </row>
    <row r="570" spans="1:10" x14ac:dyDescent="0.25">
      <c r="A570" s="11">
        <v>569</v>
      </c>
      <c r="B570" s="30"/>
      <c r="C570" s="11" t="str">
        <f>IF(ISBLANK('SAT Reading'!B570),"", IF('SAT Reading'!B570&lt;'SAT EBRW to ACT E+R'!$A$2, 'SAT EBRW to ACT E+R'!$B$2, IF('SAT Reading'!B570&gt;'SAT EBRW to ACT E+R'!A$62, 'SAT EBRW to ACT E+R'!B$62, VLOOKUP(B570,'SAT EBRW to ACT E+R'!A:B,2,FALSE))))</f>
        <v/>
      </c>
      <c r="D570" s="11" t="str">
        <f>IF('SAT Reading'!B570="","", 0.5*C570)</f>
        <v/>
      </c>
      <c r="E570" s="11" t="str">
        <f>IF('SAT Reading'!B570="","",interceptACTRtoPCR5712_5713+slopeACTRtoPCR5712_5713*D570)</f>
        <v/>
      </c>
      <c r="F570" s="11" t="str">
        <f>IF('SAT Reading'!B570="","", IF(E570&lt;100, 100, IF(E570&gt;200, 200, E570)))</f>
        <v/>
      </c>
      <c r="G570" s="11" t="str">
        <f t="shared" si="8"/>
        <v/>
      </c>
      <c r="H570" s="11" t="str">
        <f>IF('SAT Reading'!B570="","", IF(G570&lt;100, 100, IF(G570&gt;300, 300, G570)))</f>
        <v/>
      </c>
      <c r="I570" s="11" t="str">
        <f>IF('SAT Reading'!B570="","",'SAT EBRW to CBEST R'!$A$2+'SAT EBRW to CBEST R'!$B$2*B570)</f>
        <v/>
      </c>
      <c r="J570" s="11" t="str">
        <f>IF('SAT Reading'!B570="","", IF(I570&lt;20, 20, IF(I570&gt;80, 80, I570)))</f>
        <v/>
      </c>
    </row>
    <row r="571" spans="1:10" x14ac:dyDescent="0.25">
      <c r="A571" s="11">
        <v>570</v>
      </c>
      <c r="B571" s="30"/>
      <c r="C571" s="11" t="str">
        <f>IF(ISBLANK('SAT Reading'!B571),"", IF('SAT Reading'!B571&lt;'SAT EBRW to ACT E+R'!$A$2, 'SAT EBRW to ACT E+R'!$B$2, IF('SAT Reading'!B571&gt;'SAT EBRW to ACT E+R'!A$62, 'SAT EBRW to ACT E+R'!B$62, VLOOKUP(B571,'SAT EBRW to ACT E+R'!A:B,2,FALSE))))</f>
        <v/>
      </c>
      <c r="D571" s="11" t="str">
        <f>IF('SAT Reading'!B571="","", 0.5*C571)</f>
        <v/>
      </c>
      <c r="E571" s="11" t="str">
        <f>IF('SAT Reading'!B571="","",interceptACTRtoPCR5712_5713+slopeACTRtoPCR5712_5713*D571)</f>
        <v/>
      </c>
      <c r="F571" s="11" t="str">
        <f>IF('SAT Reading'!B571="","", IF(E571&lt;100, 100, IF(E571&gt;200, 200, E571)))</f>
        <v/>
      </c>
      <c r="G571" s="11" t="str">
        <f t="shared" si="8"/>
        <v/>
      </c>
      <c r="H571" s="11" t="str">
        <f>IF('SAT Reading'!B571="","", IF(G571&lt;100, 100, IF(G571&gt;300, 300, G571)))</f>
        <v/>
      </c>
      <c r="I571" s="11" t="str">
        <f>IF('SAT Reading'!B571="","",'SAT EBRW to CBEST R'!$A$2+'SAT EBRW to CBEST R'!$B$2*B571)</f>
        <v/>
      </c>
      <c r="J571" s="11" t="str">
        <f>IF('SAT Reading'!B571="","", IF(I571&lt;20, 20, IF(I571&gt;80, 80, I571)))</f>
        <v/>
      </c>
    </row>
    <row r="572" spans="1:10" x14ac:dyDescent="0.25">
      <c r="A572" s="11">
        <v>571</v>
      </c>
      <c r="B572" s="30"/>
      <c r="C572" s="11" t="str">
        <f>IF(ISBLANK('SAT Reading'!B572),"", IF('SAT Reading'!B572&lt;'SAT EBRW to ACT E+R'!$A$2, 'SAT EBRW to ACT E+R'!$B$2, IF('SAT Reading'!B572&gt;'SAT EBRW to ACT E+R'!A$62, 'SAT EBRW to ACT E+R'!B$62, VLOOKUP(B572,'SAT EBRW to ACT E+R'!A:B,2,FALSE))))</f>
        <v/>
      </c>
      <c r="D572" s="11" t="str">
        <f>IF('SAT Reading'!B572="","", 0.5*C572)</f>
        <v/>
      </c>
      <c r="E572" s="11" t="str">
        <f>IF('SAT Reading'!B572="","",interceptACTRtoPCR5712_5713+slopeACTRtoPCR5712_5713*D572)</f>
        <v/>
      </c>
      <c r="F572" s="11" t="str">
        <f>IF('SAT Reading'!B572="","", IF(E572&lt;100, 100, IF(E572&gt;200, 200, E572)))</f>
        <v/>
      </c>
      <c r="G572" s="11" t="str">
        <f t="shared" si="8"/>
        <v/>
      </c>
      <c r="H572" s="11" t="str">
        <f>IF('SAT Reading'!B572="","", IF(G572&lt;100, 100, IF(G572&gt;300, 300, G572)))</f>
        <v/>
      </c>
      <c r="I572" s="11" t="str">
        <f>IF('SAT Reading'!B572="","",'SAT EBRW to CBEST R'!$A$2+'SAT EBRW to CBEST R'!$B$2*B572)</f>
        <v/>
      </c>
      <c r="J572" s="11" t="str">
        <f>IF('SAT Reading'!B572="","", IF(I572&lt;20, 20, IF(I572&gt;80, 80, I572)))</f>
        <v/>
      </c>
    </row>
    <row r="573" spans="1:10" x14ac:dyDescent="0.25">
      <c r="A573" s="11">
        <v>572</v>
      </c>
      <c r="B573" s="30"/>
      <c r="C573" s="11" t="str">
        <f>IF(ISBLANK('SAT Reading'!B573),"", IF('SAT Reading'!B573&lt;'SAT EBRW to ACT E+R'!$A$2, 'SAT EBRW to ACT E+R'!$B$2, IF('SAT Reading'!B573&gt;'SAT EBRW to ACT E+R'!A$62, 'SAT EBRW to ACT E+R'!B$62, VLOOKUP(B573,'SAT EBRW to ACT E+R'!A:B,2,FALSE))))</f>
        <v/>
      </c>
      <c r="D573" s="11" t="str">
        <f>IF('SAT Reading'!B573="","", 0.5*C573)</f>
        <v/>
      </c>
      <c r="E573" s="11" t="str">
        <f>IF('SAT Reading'!B573="","",interceptACTRtoPCR5712_5713+slopeACTRtoPCR5712_5713*D573)</f>
        <v/>
      </c>
      <c r="F573" s="11" t="str">
        <f>IF('SAT Reading'!B573="","", IF(E573&lt;100, 100, IF(E573&gt;200, 200, E573)))</f>
        <v/>
      </c>
      <c r="G573" s="11" t="str">
        <f t="shared" si="8"/>
        <v/>
      </c>
      <c r="H573" s="11" t="str">
        <f>IF('SAT Reading'!B573="","", IF(G573&lt;100, 100, IF(G573&gt;300, 300, G573)))</f>
        <v/>
      </c>
      <c r="I573" s="11" t="str">
        <f>IF('SAT Reading'!B573="","",'SAT EBRW to CBEST R'!$A$2+'SAT EBRW to CBEST R'!$B$2*B573)</f>
        <v/>
      </c>
      <c r="J573" s="11" t="str">
        <f>IF('SAT Reading'!B573="","", IF(I573&lt;20, 20, IF(I573&gt;80, 80, I573)))</f>
        <v/>
      </c>
    </row>
    <row r="574" spans="1:10" x14ac:dyDescent="0.25">
      <c r="A574" s="11">
        <v>573</v>
      </c>
      <c r="B574" s="30"/>
      <c r="C574" s="11" t="str">
        <f>IF(ISBLANK('SAT Reading'!B574),"", IF('SAT Reading'!B574&lt;'SAT EBRW to ACT E+R'!$A$2, 'SAT EBRW to ACT E+R'!$B$2, IF('SAT Reading'!B574&gt;'SAT EBRW to ACT E+R'!A$62, 'SAT EBRW to ACT E+R'!B$62, VLOOKUP(B574,'SAT EBRW to ACT E+R'!A:B,2,FALSE))))</f>
        <v/>
      </c>
      <c r="D574" s="11" t="str">
        <f>IF('SAT Reading'!B574="","", 0.5*C574)</f>
        <v/>
      </c>
      <c r="E574" s="11" t="str">
        <f>IF('SAT Reading'!B574="","",interceptACTRtoPCR5712_5713+slopeACTRtoPCR5712_5713*D574)</f>
        <v/>
      </c>
      <c r="F574" s="11" t="str">
        <f>IF('SAT Reading'!B574="","", IF(E574&lt;100, 100, IF(E574&gt;200, 200, E574)))</f>
        <v/>
      </c>
      <c r="G574" s="11" t="str">
        <f t="shared" si="8"/>
        <v/>
      </c>
      <c r="H574" s="11" t="str">
        <f>IF('SAT Reading'!B574="","", IF(G574&lt;100, 100, IF(G574&gt;300, 300, G574)))</f>
        <v/>
      </c>
      <c r="I574" s="11" t="str">
        <f>IF('SAT Reading'!B574="","",'SAT EBRW to CBEST R'!$A$2+'SAT EBRW to CBEST R'!$B$2*B574)</f>
        <v/>
      </c>
      <c r="J574" s="11" t="str">
        <f>IF('SAT Reading'!B574="","", IF(I574&lt;20, 20, IF(I574&gt;80, 80, I574)))</f>
        <v/>
      </c>
    </row>
    <row r="575" spans="1:10" x14ac:dyDescent="0.25">
      <c r="A575" s="11">
        <v>574</v>
      </c>
      <c r="B575" s="30"/>
      <c r="C575" s="11" t="str">
        <f>IF(ISBLANK('SAT Reading'!B575),"", IF('SAT Reading'!B575&lt;'SAT EBRW to ACT E+R'!$A$2, 'SAT EBRW to ACT E+R'!$B$2, IF('SAT Reading'!B575&gt;'SAT EBRW to ACT E+R'!A$62, 'SAT EBRW to ACT E+R'!B$62, VLOOKUP(B575,'SAT EBRW to ACT E+R'!A:B,2,FALSE))))</f>
        <v/>
      </c>
      <c r="D575" s="11" t="str">
        <f>IF('SAT Reading'!B575="","", 0.5*C575)</f>
        <v/>
      </c>
      <c r="E575" s="11" t="str">
        <f>IF('SAT Reading'!B575="","",interceptACTRtoPCR5712_5713+slopeACTRtoPCR5712_5713*D575)</f>
        <v/>
      </c>
      <c r="F575" s="11" t="str">
        <f>IF('SAT Reading'!B575="","", IF(E575&lt;100, 100, IF(E575&gt;200, 200, E575)))</f>
        <v/>
      </c>
      <c r="G575" s="11" t="str">
        <f t="shared" si="8"/>
        <v/>
      </c>
      <c r="H575" s="11" t="str">
        <f>IF('SAT Reading'!B575="","", IF(G575&lt;100, 100, IF(G575&gt;300, 300, G575)))</f>
        <v/>
      </c>
      <c r="I575" s="11" t="str">
        <f>IF('SAT Reading'!B575="","",'SAT EBRW to CBEST R'!$A$2+'SAT EBRW to CBEST R'!$B$2*B575)</f>
        <v/>
      </c>
      <c r="J575" s="11" t="str">
        <f>IF('SAT Reading'!B575="","", IF(I575&lt;20, 20, IF(I575&gt;80, 80, I575)))</f>
        <v/>
      </c>
    </row>
    <row r="576" spans="1:10" x14ac:dyDescent="0.25">
      <c r="A576" s="11">
        <v>575</v>
      </c>
      <c r="B576" s="30"/>
      <c r="C576" s="11" t="str">
        <f>IF(ISBLANK('SAT Reading'!B576),"", IF('SAT Reading'!B576&lt;'SAT EBRW to ACT E+R'!$A$2, 'SAT EBRW to ACT E+R'!$B$2, IF('SAT Reading'!B576&gt;'SAT EBRW to ACT E+R'!A$62, 'SAT EBRW to ACT E+R'!B$62, VLOOKUP(B576,'SAT EBRW to ACT E+R'!A:B,2,FALSE))))</f>
        <v/>
      </c>
      <c r="D576" s="11" t="str">
        <f>IF('SAT Reading'!B576="","", 0.5*C576)</f>
        <v/>
      </c>
      <c r="E576" s="11" t="str">
        <f>IF('SAT Reading'!B576="","",interceptACTRtoPCR5712_5713+slopeACTRtoPCR5712_5713*D576)</f>
        <v/>
      </c>
      <c r="F576" s="11" t="str">
        <f>IF('SAT Reading'!B576="","", IF(E576&lt;100, 100, IF(E576&gt;200, 200, E576)))</f>
        <v/>
      </c>
      <c r="G576" s="11" t="str">
        <f t="shared" si="8"/>
        <v/>
      </c>
      <c r="H576" s="11" t="str">
        <f>IF('SAT Reading'!B576="","", IF(G576&lt;100, 100, IF(G576&gt;300, 300, G576)))</f>
        <v/>
      </c>
      <c r="I576" s="11" t="str">
        <f>IF('SAT Reading'!B576="","",'SAT EBRW to CBEST R'!$A$2+'SAT EBRW to CBEST R'!$B$2*B576)</f>
        <v/>
      </c>
      <c r="J576" s="11" t="str">
        <f>IF('SAT Reading'!B576="","", IF(I576&lt;20, 20, IF(I576&gt;80, 80, I576)))</f>
        <v/>
      </c>
    </row>
    <row r="577" spans="1:10" x14ac:dyDescent="0.25">
      <c r="A577" s="11">
        <v>576</v>
      </c>
      <c r="B577" s="30"/>
      <c r="C577" s="11" t="str">
        <f>IF(ISBLANK('SAT Reading'!B577),"", IF('SAT Reading'!B577&lt;'SAT EBRW to ACT E+R'!$A$2, 'SAT EBRW to ACT E+R'!$B$2, IF('SAT Reading'!B577&gt;'SAT EBRW to ACT E+R'!A$62, 'SAT EBRW to ACT E+R'!B$62, VLOOKUP(B577,'SAT EBRW to ACT E+R'!A:B,2,FALSE))))</f>
        <v/>
      </c>
      <c r="D577" s="11" t="str">
        <f>IF('SAT Reading'!B577="","", 0.5*C577)</f>
        <v/>
      </c>
      <c r="E577" s="11" t="str">
        <f>IF('SAT Reading'!B577="","",interceptACTRtoPCR5712_5713+slopeACTRtoPCR5712_5713*D577)</f>
        <v/>
      </c>
      <c r="F577" s="11" t="str">
        <f>IF('SAT Reading'!B577="","", IF(E577&lt;100, 100, IF(E577&gt;200, 200, E577)))</f>
        <v/>
      </c>
      <c r="G577" s="11" t="str">
        <f t="shared" si="8"/>
        <v/>
      </c>
      <c r="H577" s="11" t="str">
        <f>IF('SAT Reading'!B577="","", IF(G577&lt;100, 100, IF(G577&gt;300, 300, G577)))</f>
        <v/>
      </c>
      <c r="I577" s="11" t="str">
        <f>IF('SAT Reading'!B577="","",'SAT EBRW to CBEST R'!$A$2+'SAT EBRW to CBEST R'!$B$2*B577)</f>
        <v/>
      </c>
      <c r="J577" s="11" t="str">
        <f>IF('SAT Reading'!B577="","", IF(I577&lt;20, 20, IF(I577&gt;80, 80, I577)))</f>
        <v/>
      </c>
    </row>
    <row r="578" spans="1:10" x14ac:dyDescent="0.25">
      <c r="A578" s="11">
        <v>577</v>
      </c>
      <c r="B578" s="30"/>
      <c r="C578" s="11" t="str">
        <f>IF(ISBLANK('SAT Reading'!B578),"", IF('SAT Reading'!B578&lt;'SAT EBRW to ACT E+R'!$A$2, 'SAT EBRW to ACT E+R'!$B$2, IF('SAT Reading'!B578&gt;'SAT EBRW to ACT E+R'!A$62, 'SAT EBRW to ACT E+R'!B$62, VLOOKUP(B578,'SAT EBRW to ACT E+R'!A:B,2,FALSE))))</f>
        <v/>
      </c>
      <c r="D578" s="11" t="str">
        <f>IF('SAT Reading'!B578="","", 0.5*C578)</f>
        <v/>
      </c>
      <c r="E578" s="11" t="str">
        <f>IF('SAT Reading'!B578="","",interceptACTRtoPCR5712_5713+slopeACTRtoPCR5712_5713*D578)</f>
        <v/>
      </c>
      <c r="F578" s="11" t="str">
        <f>IF('SAT Reading'!B578="","", IF(E578&lt;100, 100, IF(E578&gt;200, 200, E578)))</f>
        <v/>
      </c>
      <c r="G578" s="11" t="str">
        <f t="shared" ref="G578:G641" si="9">IF(B578="","",IF(D578&gt;=19, upperinterceptACTRtoPAAR200_210+D578*upperslopeACTRtoPAAR200_210, lowerinterceptACTRtoPAAR200_210+D578*lowerslopeACTRtoPAAR200_210))</f>
        <v/>
      </c>
      <c r="H578" s="11" t="str">
        <f>IF('SAT Reading'!B578="","", IF(G578&lt;100, 100, IF(G578&gt;300, 300, G578)))</f>
        <v/>
      </c>
      <c r="I578" s="11" t="str">
        <f>IF('SAT Reading'!B578="","",'SAT EBRW to CBEST R'!$A$2+'SAT EBRW to CBEST R'!$B$2*B578)</f>
        <v/>
      </c>
      <c r="J578" s="11" t="str">
        <f>IF('SAT Reading'!B578="","", IF(I578&lt;20, 20, IF(I578&gt;80, 80, I578)))</f>
        <v/>
      </c>
    </row>
    <row r="579" spans="1:10" x14ac:dyDescent="0.25">
      <c r="A579" s="11">
        <v>578</v>
      </c>
      <c r="B579" s="30"/>
      <c r="C579" s="11" t="str">
        <f>IF(ISBLANK('SAT Reading'!B579),"", IF('SAT Reading'!B579&lt;'SAT EBRW to ACT E+R'!$A$2, 'SAT EBRW to ACT E+R'!$B$2, IF('SAT Reading'!B579&gt;'SAT EBRW to ACT E+R'!A$62, 'SAT EBRW to ACT E+R'!B$62, VLOOKUP(B579,'SAT EBRW to ACT E+R'!A:B,2,FALSE))))</f>
        <v/>
      </c>
      <c r="D579" s="11" t="str">
        <f>IF('SAT Reading'!B579="","", 0.5*C579)</f>
        <v/>
      </c>
      <c r="E579" s="11" t="str">
        <f>IF('SAT Reading'!B579="","",interceptACTRtoPCR5712_5713+slopeACTRtoPCR5712_5713*D579)</f>
        <v/>
      </c>
      <c r="F579" s="11" t="str">
        <f>IF('SAT Reading'!B579="","", IF(E579&lt;100, 100, IF(E579&gt;200, 200, E579)))</f>
        <v/>
      </c>
      <c r="G579" s="11" t="str">
        <f t="shared" si="9"/>
        <v/>
      </c>
      <c r="H579" s="11" t="str">
        <f>IF('SAT Reading'!B579="","", IF(G579&lt;100, 100, IF(G579&gt;300, 300, G579)))</f>
        <v/>
      </c>
      <c r="I579" s="11" t="str">
        <f>IF('SAT Reading'!B579="","",'SAT EBRW to CBEST R'!$A$2+'SAT EBRW to CBEST R'!$B$2*B579)</f>
        <v/>
      </c>
      <c r="J579" s="11" t="str">
        <f>IF('SAT Reading'!B579="","", IF(I579&lt;20, 20, IF(I579&gt;80, 80, I579)))</f>
        <v/>
      </c>
    </row>
    <row r="580" spans="1:10" x14ac:dyDescent="0.25">
      <c r="A580" s="11">
        <v>579</v>
      </c>
      <c r="B580" s="30"/>
      <c r="C580" s="11" t="str">
        <f>IF(ISBLANK('SAT Reading'!B580),"", IF('SAT Reading'!B580&lt;'SAT EBRW to ACT E+R'!$A$2, 'SAT EBRW to ACT E+R'!$B$2, IF('SAT Reading'!B580&gt;'SAT EBRW to ACT E+R'!A$62, 'SAT EBRW to ACT E+R'!B$62, VLOOKUP(B580,'SAT EBRW to ACT E+R'!A:B,2,FALSE))))</f>
        <v/>
      </c>
      <c r="D580" s="11" t="str">
        <f>IF('SAT Reading'!B580="","", 0.5*C580)</f>
        <v/>
      </c>
      <c r="E580" s="11" t="str">
        <f>IF('SAT Reading'!B580="","",interceptACTRtoPCR5712_5713+slopeACTRtoPCR5712_5713*D580)</f>
        <v/>
      </c>
      <c r="F580" s="11" t="str">
        <f>IF('SAT Reading'!B580="","", IF(E580&lt;100, 100, IF(E580&gt;200, 200, E580)))</f>
        <v/>
      </c>
      <c r="G580" s="11" t="str">
        <f t="shared" si="9"/>
        <v/>
      </c>
      <c r="H580" s="11" t="str">
        <f>IF('SAT Reading'!B580="","", IF(G580&lt;100, 100, IF(G580&gt;300, 300, G580)))</f>
        <v/>
      </c>
      <c r="I580" s="11" t="str">
        <f>IF('SAT Reading'!B580="","",'SAT EBRW to CBEST R'!$A$2+'SAT EBRW to CBEST R'!$B$2*B580)</f>
        <v/>
      </c>
      <c r="J580" s="11" t="str">
        <f>IF('SAT Reading'!B580="","", IF(I580&lt;20, 20, IF(I580&gt;80, 80, I580)))</f>
        <v/>
      </c>
    </row>
    <row r="581" spans="1:10" x14ac:dyDescent="0.25">
      <c r="A581" s="11">
        <v>580</v>
      </c>
      <c r="B581" s="30"/>
      <c r="C581" s="11" t="str">
        <f>IF(ISBLANK('SAT Reading'!B581),"", IF('SAT Reading'!B581&lt;'SAT EBRW to ACT E+R'!$A$2, 'SAT EBRW to ACT E+R'!$B$2, IF('SAT Reading'!B581&gt;'SAT EBRW to ACT E+R'!A$62, 'SAT EBRW to ACT E+R'!B$62, VLOOKUP(B581,'SAT EBRW to ACT E+R'!A:B,2,FALSE))))</f>
        <v/>
      </c>
      <c r="D581" s="11" t="str">
        <f>IF('SAT Reading'!B581="","", 0.5*C581)</f>
        <v/>
      </c>
      <c r="E581" s="11" t="str">
        <f>IF('SAT Reading'!B581="","",interceptACTRtoPCR5712_5713+slopeACTRtoPCR5712_5713*D581)</f>
        <v/>
      </c>
      <c r="F581" s="11" t="str">
        <f>IF('SAT Reading'!B581="","", IF(E581&lt;100, 100, IF(E581&gt;200, 200, E581)))</f>
        <v/>
      </c>
      <c r="G581" s="11" t="str">
        <f t="shared" si="9"/>
        <v/>
      </c>
      <c r="H581" s="11" t="str">
        <f>IF('SAT Reading'!B581="","", IF(G581&lt;100, 100, IF(G581&gt;300, 300, G581)))</f>
        <v/>
      </c>
      <c r="I581" s="11" t="str">
        <f>IF('SAT Reading'!B581="","",'SAT EBRW to CBEST R'!$A$2+'SAT EBRW to CBEST R'!$B$2*B581)</f>
        <v/>
      </c>
      <c r="J581" s="11" t="str">
        <f>IF('SAT Reading'!B581="","", IF(I581&lt;20, 20, IF(I581&gt;80, 80, I581)))</f>
        <v/>
      </c>
    </row>
    <row r="582" spans="1:10" x14ac:dyDescent="0.25">
      <c r="A582" s="11">
        <v>581</v>
      </c>
      <c r="B582" s="30"/>
      <c r="C582" s="11" t="str">
        <f>IF(ISBLANK('SAT Reading'!B582),"", IF('SAT Reading'!B582&lt;'SAT EBRW to ACT E+R'!$A$2, 'SAT EBRW to ACT E+R'!$B$2, IF('SAT Reading'!B582&gt;'SAT EBRW to ACT E+R'!A$62, 'SAT EBRW to ACT E+R'!B$62, VLOOKUP(B582,'SAT EBRW to ACT E+R'!A:B,2,FALSE))))</f>
        <v/>
      </c>
      <c r="D582" s="11" t="str">
        <f>IF('SAT Reading'!B582="","", 0.5*C582)</f>
        <v/>
      </c>
      <c r="E582" s="11" t="str">
        <f>IF('SAT Reading'!B582="","",interceptACTRtoPCR5712_5713+slopeACTRtoPCR5712_5713*D582)</f>
        <v/>
      </c>
      <c r="F582" s="11" t="str">
        <f>IF('SAT Reading'!B582="","", IF(E582&lt;100, 100, IF(E582&gt;200, 200, E582)))</f>
        <v/>
      </c>
      <c r="G582" s="11" t="str">
        <f t="shared" si="9"/>
        <v/>
      </c>
      <c r="H582" s="11" t="str">
        <f>IF('SAT Reading'!B582="","", IF(G582&lt;100, 100, IF(G582&gt;300, 300, G582)))</f>
        <v/>
      </c>
      <c r="I582" s="11" t="str">
        <f>IF('SAT Reading'!B582="","",'SAT EBRW to CBEST R'!$A$2+'SAT EBRW to CBEST R'!$B$2*B582)</f>
        <v/>
      </c>
      <c r="J582" s="11" t="str">
        <f>IF('SAT Reading'!B582="","", IF(I582&lt;20, 20, IF(I582&gt;80, 80, I582)))</f>
        <v/>
      </c>
    </row>
    <row r="583" spans="1:10" x14ac:dyDescent="0.25">
      <c r="A583" s="11">
        <v>582</v>
      </c>
      <c r="B583" s="30"/>
      <c r="C583" s="11" t="str">
        <f>IF(ISBLANK('SAT Reading'!B583),"", IF('SAT Reading'!B583&lt;'SAT EBRW to ACT E+R'!$A$2, 'SAT EBRW to ACT E+R'!$B$2, IF('SAT Reading'!B583&gt;'SAT EBRW to ACT E+R'!A$62, 'SAT EBRW to ACT E+R'!B$62, VLOOKUP(B583,'SAT EBRW to ACT E+R'!A:B,2,FALSE))))</f>
        <v/>
      </c>
      <c r="D583" s="11" t="str">
        <f>IF('SAT Reading'!B583="","", 0.5*C583)</f>
        <v/>
      </c>
      <c r="E583" s="11" t="str">
        <f>IF('SAT Reading'!B583="","",interceptACTRtoPCR5712_5713+slopeACTRtoPCR5712_5713*D583)</f>
        <v/>
      </c>
      <c r="F583" s="11" t="str">
        <f>IF('SAT Reading'!B583="","", IF(E583&lt;100, 100, IF(E583&gt;200, 200, E583)))</f>
        <v/>
      </c>
      <c r="G583" s="11" t="str">
        <f t="shared" si="9"/>
        <v/>
      </c>
      <c r="H583" s="11" t="str">
        <f>IF('SAT Reading'!B583="","", IF(G583&lt;100, 100, IF(G583&gt;300, 300, G583)))</f>
        <v/>
      </c>
      <c r="I583" s="11" t="str">
        <f>IF('SAT Reading'!B583="","",'SAT EBRW to CBEST R'!$A$2+'SAT EBRW to CBEST R'!$B$2*B583)</f>
        <v/>
      </c>
      <c r="J583" s="11" t="str">
        <f>IF('SAT Reading'!B583="","", IF(I583&lt;20, 20, IF(I583&gt;80, 80, I583)))</f>
        <v/>
      </c>
    </row>
    <row r="584" spans="1:10" x14ac:dyDescent="0.25">
      <c r="A584" s="11">
        <v>583</v>
      </c>
      <c r="B584" s="30"/>
      <c r="C584" s="11" t="str">
        <f>IF(ISBLANK('SAT Reading'!B584),"", IF('SAT Reading'!B584&lt;'SAT EBRW to ACT E+R'!$A$2, 'SAT EBRW to ACT E+R'!$B$2, IF('SAT Reading'!B584&gt;'SAT EBRW to ACT E+R'!A$62, 'SAT EBRW to ACT E+R'!B$62, VLOOKUP(B584,'SAT EBRW to ACT E+R'!A:B,2,FALSE))))</f>
        <v/>
      </c>
      <c r="D584" s="11" t="str">
        <f>IF('SAT Reading'!B584="","", 0.5*C584)</f>
        <v/>
      </c>
      <c r="E584" s="11" t="str">
        <f>IF('SAT Reading'!B584="","",interceptACTRtoPCR5712_5713+slopeACTRtoPCR5712_5713*D584)</f>
        <v/>
      </c>
      <c r="F584" s="11" t="str">
        <f>IF('SAT Reading'!B584="","", IF(E584&lt;100, 100, IF(E584&gt;200, 200, E584)))</f>
        <v/>
      </c>
      <c r="G584" s="11" t="str">
        <f t="shared" si="9"/>
        <v/>
      </c>
      <c r="H584" s="11" t="str">
        <f>IF('SAT Reading'!B584="","", IF(G584&lt;100, 100, IF(G584&gt;300, 300, G584)))</f>
        <v/>
      </c>
      <c r="I584" s="11" t="str">
        <f>IF('SAT Reading'!B584="","",'SAT EBRW to CBEST R'!$A$2+'SAT EBRW to CBEST R'!$B$2*B584)</f>
        <v/>
      </c>
      <c r="J584" s="11" t="str">
        <f>IF('SAT Reading'!B584="","", IF(I584&lt;20, 20, IF(I584&gt;80, 80, I584)))</f>
        <v/>
      </c>
    </row>
    <row r="585" spans="1:10" x14ac:dyDescent="0.25">
      <c r="A585" s="11">
        <v>584</v>
      </c>
      <c r="B585" s="30"/>
      <c r="C585" s="11" t="str">
        <f>IF(ISBLANK('SAT Reading'!B585),"", IF('SAT Reading'!B585&lt;'SAT EBRW to ACT E+R'!$A$2, 'SAT EBRW to ACT E+R'!$B$2, IF('SAT Reading'!B585&gt;'SAT EBRW to ACT E+R'!A$62, 'SAT EBRW to ACT E+R'!B$62, VLOOKUP(B585,'SAT EBRW to ACT E+R'!A:B,2,FALSE))))</f>
        <v/>
      </c>
      <c r="D585" s="11" t="str">
        <f>IF('SAT Reading'!B585="","", 0.5*C585)</f>
        <v/>
      </c>
      <c r="E585" s="11" t="str">
        <f>IF('SAT Reading'!B585="","",interceptACTRtoPCR5712_5713+slopeACTRtoPCR5712_5713*D585)</f>
        <v/>
      </c>
      <c r="F585" s="11" t="str">
        <f>IF('SAT Reading'!B585="","", IF(E585&lt;100, 100, IF(E585&gt;200, 200, E585)))</f>
        <v/>
      </c>
      <c r="G585" s="11" t="str">
        <f t="shared" si="9"/>
        <v/>
      </c>
      <c r="H585" s="11" t="str">
        <f>IF('SAT Reading'!B585="","", IF(G585&lt;100, 100, IF(G585&gt;300, 300, G585)))</f>
        <v/>
      </c>
      <c r="I585" s="11" t="str">
        <f>IF('SAT Reading'!B585="","",'SAT EBRW to CBEST R'!$A$2+'SAT EBRW to CBEST R'!$B$2*B585)</f>
        <v/>
      </c>
      <c r="J585" s="11" t="str">
        <f>IF('SAT Reading'!B585="","", IF(I585&lt;20, 20, IF(I585&gt;80, 80, I585)))</f>
        <v/>
      </c>
    </row>
    <row r="586" spans="1:10" x14ac:dyDescent="0.25">
      <c r="A586" s="11">
        <v>585</v>
      </c>
      <c r="B586" s="30"/>
      <c r="C586" s="11" t="str">
        <f>IF(ISBLANK('SAT Reading'!B586),"", IF('SAT Reading'!B586&lt;'SAT EBRW to ACT E+R'!$A$2, 'SAT EBRW to ACT E+R'!$B$2, IF('SAT Reading'!B586&gt;'SAT EBRW to ACT E+R'!A$62, 'SAT EBRW to ACT E+R'!B$62, VLOOKUP(B586,'SAT EBRW to ACT E+R'!A:B,2,FALSE))))</f>
        <v/>
      </c>
      <c r="D586" s="11" t="str">
        <f>IF('SAT Reading'!B586="","", 0.5*C586)</f>
        <v/>
      </c>
      <c r="E586" s="11" t="str">
        <f>IF('SAT Reading'!B586="","",interceptACTRtoPCR5712_5713+slopeACTRtoPCR5712_5713*D586)</f>
        <v/>
      </c>
      <c r="F586" s="11" t="str">
        <f>IF('SAT Reading'!B586="","", IF(E586&lt;100, 100, IF(E586&gt;200, 200, E586)))</f>
        <v/>
      </c>
      <c r="G586" s="11" t="str">
        <f t="shared" si="9"/>
        <v/>
      </c>
      <c r="H586" s="11" t="str">
        <f>IF('SAT Reading'!B586="","", IF(G586&lt;100, 100, IF(G586&gt;300, 300, G586)))</f>
        <v/>
      </c>
      <c r="I586" s="11" t="str">
        <f>IF('SAT Reading'!B586="","",'SAT EBRW to CBEST R'!$A$2+'SAT EBRW to CBEST R'!$B$2*B586)</f>
        <v/>
      </c>
      <c r="J586" s="11" t="str">
        <f>IF('SAT Reading'!B586="","", IF(I586&lt;20, 20, IF(I586&gt;80, 80, I586)))</f>
        <v/>
      </c>
    </row>
    <row r="587" spans="1:10" x14ac:dyDescent="0.25">
      <c r="A587" s="11">
        <v>586</v>
      </c>
      <c r="B587" s="30"/>
      <c r="C587" s="11" t="str">
        <f>IF(ISBLANK('SAT Reading'!B587),"", IF('SAT Reading'!B587&lt;'SAT EBRW to ACT E+R'!$A$2, 'SAT EBRW to ACT E+R'!$B$2, IF('SAT Reading'!B587&gt;'SAT EBRW to ACT E+R'!A$62, 'SAT EBRW to ACT E+R'!B$62, VLOOKUP(B587,'SAT EBRW to ACT E+R'!A:B,2,FALSE))))</f>
        <v/>
      </c>
      <c r="D587" s="11" t="str">
        <f>IF('SAT Reading'!B587="","", 0.5*C587)</f>
        <v/>
      </c>
      <c r="E587" s="11" t="str">
        <f>IF('SAT Reading'!B587="","",interceptACTRtoPCR5712_5713+slopeACTRtoPCR5712_5713*D587)</f>
        <v/>
      </c>
      <c r="F587" s="11" t="str">
        <f>IF('SAT Reading'!B587="","", IF(E587&lt;100, 100, IF(E587&gt;200, 200, E587)))</f>
        <v/>
      </c>
      <c r="G587" s="11" t="str">
        <f t="shared" si="9"/>
        <v/>
      </c>
      <c r="H587" s="11" t="str">
        <f>IF('SAT Reading'!B587="","", IF(G587&lt;100, 100, IF(G587&gt;300, 300, G587)))</f>
        <v/>
      </c>
      <c r="I587" s="11" t="str">
        <f>IF('SAT Reading'!B587="","",'SAT EBRW to CBEST R'!$A$2+'SAT EBRW to CBEST R'!$B$2*B587)</f>
        <v/>
      </c>
      <c r="J587" s="11" t="str">
        <f>IF('SAT Reading'!B587="","", IF(I587&lt;20, 20, IF(I587&gt;80, 80, I587)))</f>
        <v/>
      </c>
    </row>
    <row r="588" spans="1:10" x14ac:dyDescent="0.25">
      <c r="A588" s="11">
        <v>587</v>
      </c>
      <c r="B588" s="30"/>
      <c r="C588" s="11" t="str">
        <f>IF(ISBLANK('SAT Reading'!B588),"", IF('SAT Reading'!B588&lt;'SAT EBRW to ACT E+R'!$A$2, 'SAT EBRW to ACT E+R'!$B$2, IF('SAT Reading'!B588&gt;'SAT EBRW to ACT E+R'!A$62, 'SAT EBRW to ACT E+R'!B$62, VLOOKUP(B588,'SAT EBRW to ACT E+R'!A:B,2,FALSE))))</f>
        <v/>
      </c>
      <c r="D588" s="11" t="str">
        <f>IF('SAT Reading'!B588="","", 0.5*C588)</f>
        <v/>
      </c>
      <c r="E588" s="11" t="str">
        <f>IF('SAT Reading'!B588="","",interceptACTRtoPCR5712_5713+slopeACTRtoPCR5712_5713*D588)</f>
        <v/>
      </c>
      <c r="F588" s="11" t="str">
        <f>IF('SAT Reading'!B588="","", IF(E588&lt;100, 100, IF(E588&gt;200, 200, E588)))</f>
        <v/>
      </c>
      <c r="G588" s="11" t="str">
        <f t="shared" si="9"/>
        <v/>
      </c>
      <c r="H588" s="11" t="str">
        <f>IF('SAT Reading'!B588="","", IF(G588&lt;100, 100, IF(G588&gt;300, 300, G588)))</f>
        <v/>
      </c>
      <c r="I588" s="11" t="str">
        <f>IF('SAT Reading'!B588="","",'SAT EBRW to CBEST R'!$A$2+'SAT EBRW to CBEST R'!$B$2*B588)</f>
        <v/>
      </c>
      <c r="J588" s="11" t="str">
        <f>IF('SAT Reading'!B588="","", IF(I588&lt;20, 20, IF(I588&gt;80, 80, I588)))</f>
        <v/>
      </c>
    </row>
    <row r="589" spans="1:10" x14ac:dyDescent="0.25">
      <c r="A589" s="11">
        <v>588</v>
      </c>
      <c r="B589" s="30"/>
      <c r="C589" s="11" t="str">
        <f>IF(ISBLANK('SAT Reading'!B589),"", IF('SAT Reading'!B589&lt;'SAT EBRW to ACT E+R'!$A$2, 'SAT EBRW to ACT E+R'!$B$2, IF('SAT Reading'!B589&gt;'SAT EBRW to ACT E+R'!A$62, 'SAT EBRW to ACT E+R'!B$62, VLOOKUP(B589,'SAT EBRW to ACT E+R'!A:B,2,FALSE))))</f>
        <v/>
      </c>
      <c r="D589" s="11" t="str">
        <f>IF('SAT Reading'!B589="","", 0.5*C589)</f>
        <v/>
      </c>
      <c r="E589" s="11" t="str">
        <f>IF('SAT Reading'!B589="","",interceptACTRtoPCR5712_5713+slopeACTRtoPCR5712_5713*D589)</f>
        <v/>
      </c>
      <c r="F589" s="11" t="str">
        <f>IF('SAT Reading'!B589="","", IF(E589&lt;100, 100, IF(E589&gt;200, 200, E589)))</f>
        <v/>
      </c>
      <c r="G589" s="11" t="str">
        <f t="shared" si="9"/>
        <v/>
      </c>
      <c r="H589" s="11" t="str">
        <f>IF('SAT Reading'!B589="","", IF(G589&lt;100, 100, IF(G589&gt;300, 300, G589)))</f>
        <v/>
      </c>
      <c r="I589" s="11" t="str">
        <f>IF('SAT Reading'!B589="","",'SAT EBRW to CBEST R'!$A$2+'SAT EBRW to CBEST R'!$B$2*B589)</f>
        <v/>
      </c>
      <c r="J589" s="11" t="str">
        <f>IF('SAT Reading'!B589="","", IF(I589&lt;20, 20, IF(I589&gt;80, 80, I589)))</f>
        <v/>
      </c>
    </row>
    <row r="590" spans="1:10" x14ac:dyDescent="0.25">
      <c r="A590" s="11">
        <v>589</v>
      </c>
      <c r="B590" s="30"/>
      <c r="C590" s="11" t="str">
        <f>IF(ISBLANK('SAT Reading'!B590),"", IF('SAT Reading'!B590&lt;'SAT EBRW to ACT E+R'!$A$2, 'SAT EBRW to ACT E+R'!$B$2, IF('SAT Reading'!B590&gt;'SAT EBRW to ACT E+R'!A$62, 'SAT EBRW to ACT E+R'!B$62, VLOOKUP(B590,'SAT EBRW to ACT E+R'!A:B,2,FALSE))))</f>
        <v/>
      </c>
      <c r="D590" s="11" t="str">
        <f>IF('SAT Reading'!B590="","", 0.5*C590)</f>
        <v/>
      </c>
      <c r="E590" s="11" t="str">
        <f>IF('SAT Reading'!B590="","",interceptACTRtoPCR5712_5713+slopeACTRtoPCR5712_5713*D590)</f>
        <v/>
      </c>
      <c r="F590" s="11" t="str">
        <f>IF('SAT Reading'!B590="","", IF(E590&lt;100, 100, IF(E590&gt;200, 200, E590)))</f>
        <v/>
      </c>
      <c r="G590" s="11" t="str">
        <f t="shared" si="9"/>
        <v/>
      </c>
      <c r="H590" s="11" t="str">
        <f>IF('SAT Reading'!B590="","", IF(G590&lt;100, 100, IF(G590&gt;300, 300, G590)))</f>
        <v/>
      </c>
      <c r="I590" s="11" t="str">
        <f>IF('SAT Reading'!B590="","",'SAT EBRW to CBEST R'!$A$2+'SAT EBRW to CBEST R'!$B$2*B590)</f>
        <v/>
      </c>
      <c r="J590" s="11" t="str">
        <f>IF('SAT Reading'!B590="","", IF(I590&lt;20, 20, IF(I590&gt;80, 80, I590)))</f>
        <v/>
      </c>
    </row>
    <row r="591" spans="1:10" x14ac:dyDescent="0.25">
      <c r="A591" s="11">
        <v>590</v>
      </c>
      <c r="B591" s="30"/>
      <c r="C591" s="11" t="str">
        <f>IF(ISBLANK('SAT Reading'!B591),"", IF('SAT Reading'!B591&lt;'SAT EBRW to ACT E+R'!$A$2, 'SAT EBRW to ACT E+R'!$B$2, IF('SAT Reading'!B591&gt;'SAT EBRW to ACT E+R'!A$62, 'SAT EBRW to ACT E+R'!B$62, VLOOKUP(B591,'SAT EBRW to ACT E+R'!A:B,2,FALSE))))</f>
        <v/>
      </c>
      <c r="D591" s="11" t="str">
        <f>IF('SAT Reading'!B591="","", 0.5*C591)</f>
        <v/>
      </c>
      <c r="E591" s="11" t="str">
        <f>IF('SAT Reading'!B591="","",interceptACTRtoPCR5712_5713+slopeACTRtoPCR5712_5713*D591)</f>
        <v/>
      </c>
      <c r="F591" s="11" t="str">
        <f>IF('SAT Reading'!B591="","", IF(E591&lt;100, 100, IF(E591&gt;200, 200, E591)))</f>
        <v/>
      </c>
      <c r="G591" s="11" t="str">
        <f t="shared" si="9"/>
        <v/>
      </c>
      <c r="H591" s="11" t="str">
        <f>IF('SAT Reading'!B591="","", IF(G591&lt;100, 100, IF(G591&gt;300, 300, G591)))</f>
        <v/>
      </c>
      <c r="I591" s="11" t="str">
        <f>IF('SAT Reading'!B591="","",'SAT EBRW to CBEST R'!$A$2+'SAT EBRW to CBEST R'!$B$2*B591)</f>
        <v/>
      </c>
      <c r="J591" s="11" t="str">
        <f>IF('SAT Reading'!B591="","", IF(I591&lt;20, 20, IF(I591&gt;80, 80, I591)))</f>
        <v/>
      </c>
    </row>
    <row r="592" spans="1:10" x14ac:dyDescent="0.25">
      <c r="A592" s="11">
        <v>591</v>
      </c>
      <c r="B592" s="30"/>
      <c r="C592" s="11" t="str">
        <f>IF(ISBLANK('SAT Reading'!B592),"", IF('SAT Reading'!B592&lt;'SAT EBRW to ACT E+R'!$A$2, 'SAT EBRW to ACT E+R'!$B$2, IF('SAT Reading'!B592&gt;'SAT EBRW to ACT E+R'!A$62, 'SAT EBRW to ACT E+R'!B$62, VLOOKUP(B592,'SAT EBRW to ACT E+R'!A:B,2,FALSE))))</f>
        <v/>
      </c>
      <c r="D592" s="11" t="str">
        <f>IF('SAT Reading'!B592="","", 0.5*C592)</f>
        <v/>
      </c>
      <c r="E592" s="11" t="str">
        <f>IF('SAT Reading'!B592="","",interceptACTRtoPCR5712_5713+slopeACTRtoPCR5712_5713*D592)</f>
        <v/>
      </c>
      <c r="F592" s="11" t="str">
        <f>IF('SAT Reading'!B592="","", IF(E592&lt;100, 100, IF(E592&gt;200, 200, E592)))</f>
        <v/>
      </c>
      <c r="G592" s="11" t="str">
        <f t="shared" si="9"/>
        <v/>
      </c>
      <c r="H592" s="11" t="str">
        <f>IF('SAT Reading'!B592="","", IF(G592&lt;100, 100, IF(G592&gt;300, 300, G592)))</f>
        <v/>
      </c>
      <c r="I592" s="11" t="str">
        <f>IF('SAT Reading'!B592="","",'SAT EBRW to CBEST R'!$A$2+'SAT EBRW to CBEST R'!$B$2*B592)</f>
        <v/>
      </c>
      <c r="J592" s="11" t="str">
        <f>IF('SAT Reading'!B592="","", IF(I592&lt;20, 20, IF(I592&gt;80, 80, I592)))</f>
        <v/>
      </c>
    </row>
    <row r="593" spans="1:10" x14ac:dyDescent="0.25">
      <c r="A593" s="11">
        <v>592</v>
      </c>
      <c r="B593" s="30"/>
      <c r="C593" s="11" t="str">
        <f>IF(ISBLANK('SAT Reading'!B593),"", IF('SAT Reading'!B593&lt;'SAT EBRW to ACT E+R'!$A$2, 'SAT EBRW to ACT E+R'!$B$2, IF('SAT Reading'!B593&gt;'SAT EBRW to ACT E+R'!A$62, 'SAT EBRW to ACT E+R'!B$62, VLOOKUP(B593,'SAT EBRW to ACT E+R'!A:B,2,FALSE))))</f>
        <v/>
      </c>
      <c r="D593" s="11" t="str">
        <f>IF('SAT Reading'!B593="","", 0.5*C593)</f>
        <v/>
      </c>
      <c r="E593" s="11" t="str">
        <f>IF('SAT Reading'!B593="","",interceptACTRtoPCR5712_5713+slopeACTRtoPCR5712_5713*D593)</f>
        <v/>
      </c>
      <c r="F593" s="11" t="str">
        <f>IF('SAT Reading'!B593="","", IF(E593&lt;100, 100, IF(E593&gt;200, 200, E593)))</f>
        <v/>
      </c>
      <c r="G593" s="11" t="str">
        <f t="shared" si="9"/>
        <v/>
      </c>
      <c r="H593" s="11" t="str">
        <f>IF('SAT Reading'!B593="","", IF(G593&lt;100, 100, IF(G593&gt;300, 300, G593)))</f>
        <v/>
      </c>
      <c r="I593" s="11" t="str">
        <f>IF('SAT Reading'!B593="","",'SAT EBRW to CBEST R'!$A$2+'SAT EBRW to CBEST R'!$B$2*B593)</f>
        <v/>
      </c>
      <c r="J593" s="11" t="str">
        <f>IF('SAT Reading'!B593="","", IF(I593&lt;20, 20, IF(I593&gt;80, 80, I593)))</f>
        <v/>
      </c>
    </row>
    <row r="594" spans="1:10" x14ac:dyDescent="0.25">
      <c r="A594" s="11">
        <v>593</v>
      </c>
      <c r="B594" s="30"/>
      <c r="C594" s="11" t="str">
        <f>IF(ISBLANK('SAT Reading'!B594),"", IF('SAT Reading'!B594&lt;'SAT EBRW to ACT E+R'!$A$2, 'SAT EBRW to ACT E+R'!$B$2, IF('SAT Reading'!B594&gt;'SAT EBRW to ACT E+R'!A$62, 'SAT EBRW to ACT E+R'!B$62, VLOOKUP(B594,'SAT EBRW to ACT E+R'!A:B,2,FALSE))))</f>
        <v/>
      </c>
      <c r="D594" s="11" t="str">
        <f>IF('SAT Reading'!B594="","", 0.5*C594)</f>
        <v/>
      </c>
      <c r="E594" s="11" t="str">
        <f>IF('SAT Reading'!B594="","",interceptACTRtoPCR5712_5713+slopeACTRtoPCR5712_5713*D594)</f>
        <v/>
      </c>
      <c r="F594" s="11" t="str">
        <f>IF('SAT Reading'!B594="","", IF(E594&lt;100, 100, IF(E594&gt;200, 200, E594)))</f>
        <v/>
      </c>
      <c r="G594" s="11" t="str">
        <f t="shared" si="9"/>
        <v/>
      </c>
      <c r="H594" s="11" t="str">
        <f>IF('SAT Reading'!B594="","", IF(G594&lt;100, 100, IF(G594&gt;300, 300, G594)))</f>
        <v/>
      </c>
      <c r="I594" s="11" t="str">
        <f>IF('SAT Reading'!B594="","",'SAT EBRW to CBEST R'!$A$2+'SAT EBRW to CBEST R'!$B$2*B594)</f>
        <v/>
      </c>
      <c r="J594" s="11" t="str">
        <f>IF('SAT Reading'!B594="","", IF(I594&lt;20, 20, IF(I594&gt;80, 80, I594)))</f>
        <v/>
      </c>
    </row>
    <row r="595" spans="1:10" x14ac:dyDescent="0.25">
      <c r="A595" s="11">
        <v>594</v>
      </c>
      <c r="B595" s="30"/>
      <c r="C595" s="11" t="str">
        <f>IF(ISBLANK('SAT Reading'!B595),"", IF('SAT Reading'!B595&lt;'SAT EBRW to ACT E+R'!$A$2, 'SAT EBRW to ACT E+R'!$B$2, IF('SAT Reading'!B595&gt;'SAT EBRW to ACT E+R'!A$62, 'SAT EBRW to ACT E+R'!B$62, VLOOKUP(B595,'SAT EBRW to ACT E+R'!A:B,2,FALSE))))</f>
        <v/>
      </c>
      <c r="D595" s="11" t="str">
        <f>IF('SAT Reading'!B595="","", 0.5*C595)</f>
        <v/>
      </c>
      <c r="E595" s="11" t="str">
        <f>IF('SAT Reading'!B595="","",interceptACTRtoPCR5712_5713+slopeACTRtoPCR5712_5713*D595)</f>
        <v/>
      </c>
      <c r="F595" s="11" t="str">
        <f>IF('SAT Reading'!B595="","", IF(E595&lt;100, 100, IF(E595&gt;200, 200, E595)))</f>
        <v/>
      </c>
      <c r="G595" s="11" t="str">
        <f t="shared" si="9"/>
        <v/>
      </c>
      <c r="H595" s="11" t="str">
        <f>IF('SAT Reading'!B595="","", IF(G595&lt;100, 100, IF(G595&gt;300, 300, G595)))</f>
        <v/>
      </c>
      <c r="I595" s="11" t="str">
        <f>IF('SAT Reading'!B595="","",'SAT EBRW to CBEST R'!$A$2+'SAT EBRW to CBEST R'!$B$2*B595)</f>
        <v/>
      </c>
      <c r="J595" s="11" t="str">
        <f>IF('SAT Reading'!B595="","", IF(I595&lt;20, 20, IF(I595&gt;80, 80, I595)))</f>
        <v/>
      </c>
    </row>
    <row r="596" spans="1:10" x14ac:dyDescent="0.25">
      <c r="A596" s="11">
        <v>595</v>
      </c>
      <c r="B596" s="30"/>
      <c r="C596" s="11" t="str">
        <f>IF(ISBLANK('SAT Reading'!B596),"", IF('SAT Reading'!B596&lt;'SAT EBRW to ACT E+R'!$A$2, 'SAT EBRW to ACT E+R'!$B$2, IF('SAT Reading'!B596&gt;'SAT EBRW to ACT E+R'!A$62, 'SAT EBRW to ACT E+R'!B$62, VLOOKUP(B596,'SAT EBRW to ACT E+R'!A:B,2,FALSE))))</f>
        <v/>
      </c>
      <c r="D596" s="11" t="str">
        <f>IF('SAT Reading'!B596="","", 0.5*C596)</f>
        <v/>
      </c>
      <c r="E596" s="11" t="str">
        <f>IF('SAT Reading'!B596="","",interceptACTRtoPCR5712_5713+slopeACTRtoPCR5712_5713*D596)</f>
        <v/>
      </c>
      <c r="F596" s="11" t="str">
        <f>IF('SAT Reading'!B596="","", IF(E596&lt;100, 100, IF(E596&gt;200, 200, E596)))</f>
        <v/>
      </c>
      <c r="G596" s="11" t="str">
        <f t="shared" si="9"/>
        <v/>
      </c>
      <c r="H596" s="11" t="str">
        <f>IF('SAT Reading'!B596="","", IF(G596&lt;100, 100, IF(G596&gt;300, 300, G596)))</f>
        <v/>
      </c>
      <c r="I596" s="11" t="str">
        <f>IF('SAT Reading'!B596="","",'SAT EBRW to CBEST R'!$A$2+'SAT EBRW to CBEST R'!$B$2*B596)</f>
        <v/>
      </c>
      <c r="J596" s="11" t="str">
        <f>IF('SAT Reading'!B596="","", IF(I596&lt;20, 20, IF(I596&gt;80, 80, I596)))</f>
        <v/>
      </c>
    </row>
    <row r="597" spans="1:10" x14ac:dyDescent="0.25">
      <c r="A597" s="11">
        <v>596</v>
      </c>
      <c r="B597" s="30"/>
      <c r="C597" s="11" t="str">
        <f>IF(ISBLANK('SAT Reading'!B597),"", IF('SAT Reading'!B597&lt;'SAT EBRW to ACT E+R'!$A$2, 'SAT EBRW to ACT E+R'!$B$2, IF('SAT Reading'!B597&gt;'SAT EBRW to ACT E+R'!A$62, 'SAT EBRW to ACT E+R'!B$62, VLOOKUP(B597,'SAT EBRW to ACT E+R'!A:B,2,FALSE))))</f>
        <v/>
      </c>
      <c r="D597" s="11" t="str">
        <f>IF('SAT Reading'!B597="","", 0.5*C597)</f>
        <v/>
      </c>
      <c r="E597" s="11" t="str">
        <f>IF('SAT Reading'!B597="","",interceptACTRtoPCR5712_5713+slopeACTRtoPCR5712_5713*D597)</f>
        <v/>
      </c>
      <c r="F597" s="11" t="str">
        <f>IF('SAT Reading'!B597="","", IF(E597&lt;100, 100, IF(E597&gt;200, 200, E597)))</f>
        <v/>
      </c>
      <c r="G597" s="11" t="str">
        <f t="shared" si="9"/>
        <v/>
      </c>
      <c r="H597" s="11" t="str">
        <f>IF('SAT Reading'!B597="","", IF(G597&lt;100, 100, IF(G597&gt;300, 300, G597)))</f>
        <v/>
      </c>
      <c r="I597" s="11" t="str">
        <f>IF('SAT Reading'!B597="","",'SAT EBRW to CBEST R'!$A$2+'SAT EBRW to CBEST R'!$B$2*B597)</f>
        <v/>
      </c>
      <c r="J597" s="11" t="str">
        <f>IF('SAT Reading'!B597="","", IF(I597&lt;20, 20, IF(I597&gt;80, 80, I597)))</f>
        <v/>
      </c>
    </row>
    <row r="598" spans="1:10" x14ac:dyDescent="0.25">
      <c r="A598" s="11">
        <v>597</v>
      </c>
      <c r="B598" s="30"/>
      <c r="C598" s="11" t="str">
        <f>IF(ISBLANK('SAT Reading'!B598),"", IF('SAT Reading'!B598&lt;'SAT EBRW to ACT E+R'!$A$2, 'SAT EBRW to ACT E+R'!$B$2, IF('SAT Reading'!B598&gt;'SAT EBRW to ACT E+R'!A$62, 'SAT EBRW to ACT E+R'!B$62, VLOOKUP(B598,'SAT EBRW to ACT E+R'!A:B,2,FALSE))))</f>
        <v/>
      </c>
      <c r="D598" s="11" t="str">
        <f>IF('SAT Reading'!B598="","", 0.5*C598)</f>
        <v/>
      </c>
      <c r="E598" s="11" t="str">
        <f>IF('SAT Reading'!B598="","",interceptACTRtoPCR5712_5713+slopeACTRtoPCR5712_5713*D598)</f>
        <v/>
      </c>
      <c r="F598" s="11" t="str">
        <f>IF('SAT Reading'!B598="","", IF(E598&lt;100, 100, IF(E598&gt;200, 200, E598)))</f>
        <v/>
      </c>
      <c r="G598" s="11" t="str">
        <f t="shared" si="9"/>
        <v/>
      </c>
      <c r="H598" s="11" t="str">
        <f>IF('SAT Reading'!B598="","", IF(G598&lt;100, 100, IF(G598&gt;300, 300, G598)))</f>
        <v/>
      </c>
      <c r="I598" s="11" t="str">
        <f>IF('SAT Reading'!B598="","",'SAT EBRW to CBEST R'!$A$2+'SAT EBRW to CBEST R'!$B$2*B598)</f>
        <v/>
      </c>
      <c r="J598" s="11" t="str">
        <f>IF('SAT Reading'!B598="","", IF(I598&lt;20, 20, IF(I598&gt;80, 80, I598)))</f>
        <v/>
      </c>
    </row>
    <row r="599" spans="1:10" x14ac:dyDescent="0.25">
      <c r="A599" s="11">
        <v>598</v>
      </c>
      <c r="B599" s="30"/>
      <c r="C599" s="11" t="str">
        <f>IF(ISBLANK('SAT Reading'!B599),"", IF('SAT Reading'!B599&lt;'SAT EBRW to ACT E+R'!$A$2, 'SAT EBRW to ACT E+R'!$B$2, IF('SAT Reading'!B599&gt;'SAT EBRW to ACT E+R'!A$62, 'SAT EBRW to ACT E+R'!B$62, VLOOKUP(B599,'SAT EBRW to ACT E+R'!A:B,2,FALSE))))</f>
        <v/>
      </c>
      <c r="D599" s="11" t="str">
        <f>IF('SAT Reading'!B599="","", 0.5*C599)</f>
        <v/>
      </c>
      <c r="E599" s="11" t="str">
        <f>IF('SAT Reading'!B599="","",interceptACTRtoPCR5712_5713+slopeACTRtoPCR5712_5713*D599)</f>
        <v/>
      </c>
      <c r="F599" s="11" t="str">
        <f>IF('SAT Reading'!B599="","", IF(E599&lt;100, 100, IF(E599&gt;200, 200, E599)))</f>
        <v/>
      </c>
      <c r="G599" s="11" t="str">
        <f t="shared" si="9"/>
        <v/>
      </c>
      <c r="H599" s="11" t="str">
        <f>IF('SAT Reading'!B599="","", IF(G599&lt;100, 100, IF(G599&gt;300, 300, G599)))</f>
        <v/>
      </c>
      <c r="I599" s="11" t="str">
        <f>IF('SAT Reading'!B599="","",'SAT EBRW to CBEST R'!$A$2+'SAT EBRW to CBEST R'!$B$2*B599)</f>
        <v/>
      </c>
      <c r="J599" s="11" t="str">
        <f>IF('SAT Reading'!B599="","", IF(I599&lt;20, 20, IF(I599&gt;80, 80, I599)))</f>
        <v/>
      </c>
    </row>
    <row r="600" spans="1:10" x14ac:dyDescent="0.25">
      <c r="A600" s="11">
        <v>599</v>
      </c>
      <c r="B600" s="30"/>
      <c r="C600" s="11" t="str">
        <f>IF(ISBLANK('SAT Reading'!B600),"", IF('SAT Reading'!B600&lt;'SAT EBRW to ACT E+R'!$A$2, 'SAT EBRW to ACT E+R'!$B$2, IF('SAT Reading'!B600&gt;'SAT EBRW to ACT E+R'!A$62, 'SAT EBRW to ACT E+R'!B$62, VLOOKUP(B600,'SAT EBRW to ACT E+R'!A:B,2,FALSE))))</f>
        <v/>
      </c>
      <c r="D600" s="11" t="str">
        <f>IF('SAT Reading'!B600="","", 0.5*C600)</f>
        <v/>
      </c>
      <c r="E600" s="11" t="str">
        <f>IF('SAT Reading'!B600="","",interceptACTRtoPCR5712_5713+slopeACTRtoPCR5712_5713*D600)</f>
        <v/>
      </c>
      <c r="F600" s="11" t="str">
        <f>IF('SAT Reading'!B600="","", IF(E600&lt;100, 100, IF(E600&gt;200, 200, E600)))</f>
        <v/>
      </c>
      <c r="G600" s="11" t="str">
        <f t="shared" si="9"/>
        <v/>
      </c>
      <c r="H600" s="11" t="str">
        <f>IF('SAT Reading'!B600="","", IF(G600&lt;100, 100, IF(G600&gt;300, 300, G600)))</f>
        <v/>
      </c>
      <c r="I600" s="11" t="str">
        <f>IF('SAT Reading'!B600="","",'SAT EBRW to CBEST R'!$A$2+'SAT EBRW to CBEST R'!$B$2*B600)</f>
        <v/>
      </c>
      <c r="J600" s="11" t="str">
        <f>IF('SAT Reading'!B600="","", IF(I600&lt;20, 20, IF(I600&gt;80, 80, I600)))</f>
        <v/>
      </c>
    </row>
    <row r="601" spans="1:10" x14ac:dyDescent="0.25">
      <c r="A601" s="11">
        <v>600</v>
      </c>
      <c r="B601" s="30"/>
      <c r="C601" s="11" t="str">
        <f>IF(ISBLANK('SAT Reading'!B601),"", IF('SAT Reading'!B601&lt;'SAT EBRW to ACT E+R'!$A$2, 'SAT EBRW to ACT E+R'!$B$2, IF('SAT Reading'!B601&gt;'SAT EBRW to ACT E+R'!A$62, 'SAT EBRW to ACT E+R'!B$62, VLOOKUP(B601,'SAT EBRW to ACT E+R'!A:B,2,FALSE))))</f>
        <v/>
      </c>
      <c r="D601" s="11" t="str">
        <f>IF('SAT Reading'!B601="","", 0.5*C601)</f>
        <v/>
      </c>
      <c r="E601" s="11" t="str">
        <f>IF('SAT Reading'!B601="","",interceptACTRtoPCR5712_5713+slopeACTRtoPCR5712_5713*D601)</f>
        <v/>
      </c>
      <c r="F601" s="11" t="str">
        <f>IF('SAT Reading'!B601="","", IF(E601&lt;100, 100, IF(E601&gt;200, 200, E601)))</f>
        <v/>
      </c>
      <c r="G601" s="11" t="str">
        <f t="shared" si="9"/>
        <v/>
      </c>
      <c r="H601" s="11" t="str">
        <f>IF('SAT Reading'!B601="","", IF(G601&lt;100, 100, IF(G601&gt;300, 300, G601)))</f>
        <v/>
      </c>
      <c r="I601" s="11" t="str">
        <f>IF('SAT Reading'!B601="","",'SAT EBRW to CBEST R'!$A$2+'SAT EBRW to CBEST R'!$B$2*B601)</f>
        <v/>
      </c>
      <c r="J601" s="11" t="str">
        <f>IF('SAT Reading'!B601="","", IF(I601&lt;20, 20, IF(I601&gt;80, 80, I601)))</f>
        <v/>
      </c>
    </row>
    <row r="602" spans="1:10" x14ac:dyDescent="0.25">
      <c r="A602" s="11">
        <v>601</v>
      </c>
      <c r="B602" s="30"/>
      <c r="C602" s="11" t="str">
        <f>IF(ISBLANK('SAT Reading'!B602),"", IF('SAT Reading'!B602&lt;'SAT EBRW to ACT E+R'!$A$2, 'SAT EBRW to ACT E+R'!$B$2, IF('SAT Reading'!B602&gt;'SAT EBRW to ACT E+R'!A$62, 'SAT EBRW to ACT E+R'!B$62, VLOOKUP(B602,'SAT EBRW to ACT E+R'!A:B,2,FALSE))))</f>
        <v/>
      </c>
      <c r="D602" s="11" t="str">
        <f>IF('SAT Reading'!B602="","", 0.5*C602)</f>
        <v/>
      </c>
      <c r="E602" s="11" t="str">
        <f>IF('SAT Reading'!B602="","",interceptACTRtoPCR5712_5713+slopeACTRtoPCR5712_5713*D602)</f>
        <v/>
      </c>
      <c r="F602" s="11" t="str">
        <f>IF('SAT Reading'!B602="","", IF(E602&lt;100, 100, IF(E602&gt;200, 200, E602)))</f>
        <v/>
      </c>
      <c r="G602" s="11" t="str">
        <f t="shared" si="9"/>
        <v/>
      </c>
      <c r="H602" s="11" t="str">
        <f>IF('SAT Reading'!B602="","", IF(G602&lt;100, 100, IF(G602&gt;300, 300, G602)))</f>
        <v/>
      </c>
      <c r="I602" s="11" t="str">
        <f>IF('SAT Reading'!B602="","",'SAT EBRW to CBEST R'!$A$2+'SAT EBRW to CBEST R'!$B$2*B602)</f>
        <v/>
      </c>
      <c r="J602" s="11" t="str">
        <f>IF('SAT Reading'!B602="","", IF(I602&lt;20, 20, IF(I602&gt;80, 80, I602)))</f>
        <v/>
      </c>
    </row>
    <row r="603" spans="1:10" x14ac:dyDescent="0.25">
      <c r="A603" s="11">
        <v>602</v>
      </c>
      <c r="B603" s="30"/>
      <c r="C603" s="11" t="str">
        <f>IF(ISBLANK('SAT Reading'!B603),"", IF('SAT Reading'!B603&lt;'SAT EBRW to ACT E+R'!$A$2, 'SAT EBRW to ACT E+R'!$B$2, IF('SAT Reading'!B603&gt;'SAT EBRW to ACT E+R'!A$62, 'SAT EBRW to ACT E+R'!B$62, VLOOKUP(B603,'SAT EBRW to ACT E+R'!A:B,2,FALSE))))</f>
        <v/>
      </c>
      <c r="D603" s="11" t="str">
        <f>IF('SAT Reading'!B603="","", 0.5*C603)</f>
        <v/>
      </c>
      <c r="E603" s="11" t="str">
        <f>IF('SAT Reading'!B603="","",interceptACTRtoPCR5712_5713+slopeACTRtoPCR5712_5713*D603)</f>
        <v/>
      </c>
      <c r="F603" s="11" t="str">
        <f>IF('SAT Reading'!B603="","", IF(E603&lt;100, 100, IF(E603&gt;200, 200, E603)))</f>
        <v/>
      </c>
      <c r="G603" s="11" t="str">
        <f t="shared" si="9"/>
        <v/>
      </c>
      <c r="H603" s="11" t="str">
        <f>IF('SAT Reading'!B603="","", IF(G603&lt;100, 100, IF(G603&gt;300, 300, G603)))</f>
        <v/>
      </c>
      <c r="I603" s="11" t="str">
        <f>IF('SAT Reading'!B603="","",'SAT EBRW to CBEST R'!$A$2+'SAT EBRW to CBEST R'!$B$2*B603)</f>
        <v/>
      </c>
      <c r="J603" s="11" t="str">
        <f>IF('SAT Reading'!B603="","", IF(I603&lt;20, 20, IF(I603&gt;80, 80, I603)))</f>
        <v/>
      </c>
    </row>
    <row r="604" spans="1:10" x14ac:dyDescent="0.25">
      <c r="A604" s="11">
        <v>603</v>
      </c>
      <c r="B604" s="30"/>
      <c r="C604" s="11" t="str">
        <f>IF(ISBLANK('SAT Reading'!B604),"", IF('SAT Reading'!B604&lt;'SAT EBRW to ACT E+R'!$A$2, 'SAT EBRW to ACT E+R'!$B$2, IF('SAT Reading'!B604&gt;'SAT EBRW to ACT E+R'!A$62, 'SAT EBRW to ACT E+R'!B$62, VLOOKUP(B604,'SAT EBRW to ACT E+R'!A:B,2,FALSE))))</f>
        <v/>
      </c>
      <c r="D604" s="11" t="str">
        <f>IF('SAT Reading'!B604="","", 0.5*C604)</f>
        <v/>
      </c>
      <c r="E604" s="11" t="str">
        <f>IF('SAT Reading'!B604="","",interceptACTRtoPCR5712_5713+slopeACTRtoPCR5712_5713*D604)</f>
        <v/>
      </c>
      <c r="F604" s="11" t="str">
        <f>IF('SAT Reading'!B604="","", IF(E604&lt;100, 100, IF(E604&gt;200, 200, E604)))</f>
        <v/>
      </c>
      <c r="G604" s="11" t="str">
        <f t="shared" si="9"/>
        <v/>
      </c>
      <c r="H604" s="11" t="str">
        <f>IF('SAT Reading'!B604="","", IF(G604&lt;100, 100, IF(G604&gt;300, 300, G604)))</f>
        <v/>
      </c>
      <c r="I604" s="11" t="str">
        <f>IF('SAT Reading'!B604="","",'SAT EBRW to CBEST R'!$A$2+'SAT EBRW to CBEST R'!$B$2*B604)</f>
        <v/>
      </c>
      <c r="J604" s="11" t="str">
        <f>IF('SAT Reading'!B604="","", IF(I604&lt;20, 20, IF(I604&gt;80, 80, I604)))</f>
        <v/>
      </c>
    </row>
    <row r="605" spans="1:10" x14ac:dyDescent="0.25">
      <c r="A605" s="11">
        <v>604</v>
      </c>
      <c r="B605" s="30"/>
      <c r="C605" s="11" t="str">
        <f>IF(ISBLANK('SAT Reading'!B605),"", IF('SAT Reading'!B605&lt;'SAT EBRW to ACT E+R'!$A$2, 'SAT EBRW to ACT E+R'!$B$2, IF('SAT Reading'!B605&gt;'SAT EBRW to ACT E+R'!A$62, 'SAT EBRW to ACT E+R'!B$62, VLOOKUP(B605,'SAT EBRW to ACT E+R'!A:B,2,FALSE))))</f>
        <v/>
      </c>
      <c r="D605" s="11" t="str">
        <f>IF('SAT Reading'!B605="","", 0.5*C605)</f>
        <v/>
      </c>
      <c r="E605" s="11" t="str">
        <f>IF('SAT Reading'!B605="","",interceptACTRtoPCR5712_5713+slopeACTRtoPCR5712_5713*D605)</f>
        <v/>
      </c>
      <c r="F605" s="11" t="str">
        <f>IF('SAT Reading'!B605="","", IF(E605&lt;100, 100, IF(E605&gt;200, 200, E605)))</f>
        <v/>
      </c>
      <c r="G605" s="11" t="str">
        <f t="shared" si="9"/>
        <v/>
      </c>
      <c r="H605" s="11" t="str">
        <f>IF('SAT Reading'!B605="","", IF(G605&lt;100, 100, IF(G605&gt;300, 300, G605)))</f>
        <v/>
      </c>
      <c r="I605" s="11" t="str">
        <f>IF('SAT Reading'!B605="","",'SAT EBRW to CBEST R'!$A$2+'SAT EBRW to CBEST R'!$B$2*B605)</f>
        <v/>
      </c>
      <c r="J605" s="11" t="str">
        <f>IF('SAT Reading'!B605="","", IF(I605&lt;20, 20, IF(I605&gt;80, 80, I605)))</f>
        <v/>
      </c>
    </row>
    <row r="606" spans="1:10" x14ac:dyDescent="0.25">
      <c r="A606" s="11">
        <v>605</v>
      </c>
      <c r="B606" s="30"/>
      <c r="C606" s="11" t="str">
        <f>IF(ISBLANK('SAT Reading'!B606),"", IF('SAT Reading'!B606&lt;'SAT EBRW to ACT E+R'!$A$2, 'SAT EBRW to ACT E+R'!$B$2, IF('SAT Reading'!B606&gt;'SAT EBRW to ACT E+R'!A$62, 'SAT EBRW to ACT E+R'!B$62, VLOOKUP(B606,'SAT EBRW to ACT E+R'!A:B,2,FALSE))))</f>
        <v/>
      </c>
      <c r="D606" s="11" t="str">
        <f>IF('SAT Reading'!B606="","", 0.5*C606)</f>
        <v/>
      </c>
      <c r="E606" s="11" t="str">
        <f>IF('SAT Reading'!B606="","",interceptACTRtoPCR5712_5713+slopeACTRtoPCR5712_5713*D606)</f>
        <v/>
      </c>
      <c r="F606" s="11" t="str">
        <f>IF('SAT Reading'!B606="","", IF(E606&lt;100, 100, IF(E606&gt;200, 200, E606)))</f>
        <v/>
      </c>
      <c r="G606" s="11" t="str">
        <f t="shared" si="9"/>
        <v/>
      </c>
      <c r="H606" s="11" t="str">
        <f>IF('SAT Reading'!B606="","", IF(G606&lt;100, 100, IF(G606&gt;300, 300, G606)))</f>
        <v/>
      </c>
      <c r="I606" s="11" t="str">
        <f>IF('SAT Reading'!B606="","",'SAT EBRW to CBEST R'!$A$2+'SAT EBRW to CBEST R'!$B$2*B606)</f>
        <v/>
      </c>
      <c r="J606" s="11" t="str">
        <f>IF('SAT Reading'!B606="","", IF(I606&lt;20, 20, IF(I606&gt;80, 80, I606)))</f>
        <v/>
      </c>
    </row>
    <row r="607" spans="1:10" x14ac:dyDescent="0.25">
      <c r="A607" s="11">
        <v>606</v>
      </c>
      <c r="B607" s="30"/>
      <c r="C607" s="11" t="str">
        <f>IF(ISBLANK('SAT Reading'!B607),"", IF('SAT Reading'!B607&lt;'SAT EBRW to ACT E+R'!$A$2, 'SAT EBRW to ACT E+R'!$B$2, IF('SAT Reading'!B607&gt;'SAT EBRW to ACT E+R'!A$62, 'SAT EBRW to ACT E+R'!B$62, VLOOKUP(B607,'SAT EBRW to ACT E+R'!A:B,2,FALSE))))</f>
        <v/>
      </c>
      <c r="D607" s="11" t="str">
        <f>IF('SAT Reading'!B607="","", 0.5*C607)</f>
        <v/>
      </c>
      <c r="E607" s="11" t="str">
        <f>IF('SAT Reading'!B607="","",interceptACTRtoPCR5712_5713+slopeACTRtoPCR5712_5713*D607)</f>
        <v/>
      </c>
      <c r="F607" s="11" t="str">
        <f>IF('SAT Reading'!B607="","", IF(E607&lt;100, 100, IF(E607&gt;200, 200, E607)))</f>
        <v/>
      </c>
      <c r="G607" s="11" t="str">
        <f t="shared" si="9"/>
        <v/>
      </c>
      <c r="H607" s="11" t="str">
        <f>IF('SAT Reading'!B607="","", IF(G607&lt;100, 100, IF(G607&gt;300, 300, G607)))</f>
        <v/>
      </c>
      <c r="I607" s="11" t="str">
        <f>IF('SAT Reading'!B607="","",'SAT EBRW to CBEST R'!$A$2+'SAT EBRW to CBEST R'!$B$2*B607)</f>
        <v/>
      </c>
      <c r="J607" s="11" t="str">
        <f>IF('SAT Reading'!B607="","", IF(I607&lt;20, 20, IF(I607&gt;80, 80, I607)))</f>
        <v/>
      </c>
    </row>
    <row r="608" spans="1:10" x14ac:dyDescent="0.25">
      <c r="A608" s="11">
        <v>607</v>
      </c>
      <c r="B608" s="30"/>
      <c r="C608" s="11" t="str">
        <f>IF(ISBLANK('SAT Reading'!B608),"", IF('SAT Reading'!B608&lt;'SAT EBRW to ACT E+R'!$A$2, 'SAT EBRW to ACT E+R'!$B$2, IF('SAT Reading'!B608&gt;'SAT EBRW to ACT E+R'!A$62, 'SAT EBRW to ACT E+R'!B$62, VLOOKUP(B608,'SAT EBRW to ACT E+R'!A:B,2,FALSE))))</f>
        <v/>
      </c>
      <c r="D608" s="11" t="str">
        <f>IF('SAT Reading'!B608="","", 0.5*C608)</f>
        <v/>
      </c>
      <c r="E608" s="11" t="str">
        <f>IF('SAT Reading'!B608="","",interceptACTRtoPCR5712_5713+slopeACTRtoPCR5712_5713*D608)</f>
        <v/>
      </c>
      <c r="F608" s="11" t="str">
        <f>IF('SAT Reading'!B608="","", IF(E608&lt;100, 100, IF(E608&gt;200, 200, E608)))</f>
        <v/>
      </c>
      <c r="G608" s="11" t="str">
        <f t="shared" si="9"/>
        <v/>
      </c>
      <c r="H608" s="11" t="str">
        <f>IF('SAT Reading'!B608="","", IF(G608&lt;100, 100, IF(G608&gt;300, 300, G608)))</f>
        <v/>
      </c>
      <c r="I608" s="11" t="str">
        <f>IF('SAT Reading'!B608="","",'SAT EBRW to CBEST R'!$A$2+'SAT EBRW to CBEST R'!$B$2*B608)</f>
        <v/>
      </c>
      <c r="J608" s="11" t="str">
        <f>IF('SAT Reading'!B608="","", IF(I608&lt;20, 20, IF(I608&gt;80, 80, I608)))</f>
        <v/>
      </c>
    </row>
    <row r="609" spans="1:10" x14ac:dyDescent="0.25">
      <c r="A609" s="11">
        <v>608</v>
      </c>
      <c r="B609" s="30"/>
      <c r="C609" s="11" t="str">
        <f>IF(ISBLANK('SAT Reading'!B609),"", IF('SAT Reading'!B609&lt;'SAT EBRW to ACT E+R'!$A$2, 'SAT EBRW to ACT E+R'!$B$2, IF('SAT Reading'!B609&gt;'SAT EBRW to ACT E+R'!A$62, 'SAT EBRW to ACT E+R'!B$62, VLOOKUP(B609,'SAT EBRW to ACT E+R'!A:B,2,FALSE))))</f>
        <v/>
      </c>
      <c r="D609" s="11" t="str">
        <f>IF('SAT Reading'!B609="","", 0.5*C609)</f>
        <v/>
      </c>
      <c r="E609" s="11" t="str">
        <f>IF('SAT Reading'!B609="","",interceptACTRtoPCR5712_5713+slopeACTRtoPCR5712_5713*D609)</f>
        <v/>
      </c>
      <c r="F609" s="11" t="str">
        <f>IF('SAT Reading'!B609="","", IF(E609&lt;100, 100, IF(E609&gt;200, 200, E609)))</f>
        <v/>
      </c>
      <c r="G609" s="11" t="str">
        <f t="shared" si="9"/>
        <v/>
      </c>
      <c r="H609" s="11" t="str">
        <f>IF('SAT Reading'!B609="","", IF(G609&lt;100, 100, IF(G609&gt;300, 300, G609)))</f>
        <v/>
      </c>
      <c r="I609" s="11" t="str">
        <f>IF('SAT Reading'!B609="","",'SAT EBRW to CBEST R'!$A$2+'SAT EBRW to CBEST R'!$B$2*B609)</f>
        <v/>
      </c>
      <c r="J609" s="11" t="str">
        <f>IF('SAT Reading'!B609="","", IF(I609&lt;20, 20, IF(I609&gt;80, 80, I609)))</f>
        <v/>
      </c>
    </row>
    <row r="610" spans="1:10" x14ac:dyDescent="0.25">
      <c r="A610" s="11">
        <v>609</v>
      </c>
      <c r="B610" s="30"/>
      <c r="C610" s="11" t="str">
        <f>IF(ISBLANK('SAT Reading'!B610),"", IF('SAT Reading'!B610&lt;'SAT EBRW to ACT E+R'!$A$2, 'SAT EBRW to ACT E+R'!$B$2, IF('SAT Reading'!B610&gt;'SAT EBRW to ACT E+R'!A$62, 'SAT EBRW to ACT E+R'!B$62, VLOOKUP(B610,'SAT EBRW to ACT E+R'!A:B,2,FALSE))))</f>
        <v/>
      </c>
      <c r="D610" s="11" t="str">
        <f>IF('SAT Reading'!B610="","", 0.5*C610)</f>
        <v/>
      </c>
      <c r="E610" s="11" t="str">
        <f>IF('SAT Reading'!B610="","",interceptACTRtoPCR5712_5713+slopeACTRtoPCR5712_5713*D610)</f>
        <v/>
      </c>
      <c r="F610" s="11" t="str">
        <f>IF('SAT Reading'!B610="","", IF(E610&lt;100, 100, IF(E610&gt;200, 200, E610)))</f>
        <v/>
      </c>
      <c r="G610" s="11" t="str">
        <f t="shared" si="9"/>
        <v/>
      </c>
      <c r="H610" s="11" t="str">
        <f>IF('SAT Reading'!B610="","", IF(G610&lt;100, 100, IF(G610&gt;300, 300, G610)))</f>
        <v/>
      </c>
      <c r="I610" s="11" t="str">
        <f>IF('SAT Reading'!B610="","",'SAT EBRW to CBEST R'!$A$2+'SAT EBRW to CBEST R'!$B$2*B610)</f>
        <v/>
      </c>
      <c r="J610" s="11" t="str">
        <f>IF('SAT Reading'!B610="","", IF(I610&lt;20, 20, IF(I610&gt;80, 80, I610)))</f>
        <v/>
      </c>
    </row>
    <row r="611" spans="1:10" x14ac:dyDescent="0.25">
      <c r="A611" s="11">
        <v>610</v>
      </c>
      <c r="B611" s="30"/>
      <c r="C611" s="11" t="str">
        <f>IF(ISBLANK('SAT Reading'!B611),"", IF('SAT Reading'!B611&lt;'SAT EBRW to ACT E+R'!$A$2, 'SAT EBRW to ACT E+R'!$B$2, IF('SAT Reading'!B611&gt;'SAT EBRW to ACT E+R'!A$62, 'SAT EBRW to ACT E+R'!B$62, VLOOKUP(B611,'SAT EBRW to ACT E+R'!A:B,2,FALSE))))</f>
        <v/>
      </c>
      <c r="D611" s="11" t="str">
        <f>IF('SAT Reading'!B611="","", 0.5*C611)</f>
        <v/>
      </c>
      <c r="E611" s="11" t="str">
        <f>IF('SAT Reading'!B611="","",interceptACTRtoPCR5712_5713+slopeACTRtoPCR5712_5713*D611)</f>
        <v/>
      </c>
      <c r="F611" s="11" t="str">
        <f>IF('SAT Reading'!B611="","", IF(E611&lt;100, 100, IF(E611&gt;200, 200, E611)))</f>
        <v/>
      </c>
      <c r="G611" s="11" t="str">
        <f t="shared" si="9"/>
        <v/>
      </c>
      <c r="H611" s="11" t="str">
        <f>IF('SAT Reading'!B611="","", IF(G611&lt;100, 100, IF(G611&gt;300, 300, G611)))</f>
        <v/>
      </c>
      <c r="I611" s="11" t="str">
        <f>IF('SAT Reading'!B611="","",'SAT EBRW to CBEST R'!$A$2+'SAT EBRW to CBEST R'!$B$2*B611)</f>
        <v/>
      </c>
      <c r="J611" s="11" t="str">
        <f>IF('SAT Reading'!B611="","", IF(I611&lt;20, 20, IF(I611&gt;80, 80, I611)))</f>
        <v/>
      </c>
    </row>
    <row r="612" spans="1:10" x14ac:dyDescent="0.25">
      <c r="A612" s="11">
        <v>611</v>
      </c>
      <c r="B612" s="30"/>
      <c r="C612" s="11" t="str">
        <f>IF(ISBLANK('SAT Reading'!B612),"", IF('SAT Reading'!B612&lt;'SAT EBRW to ACT E+R'!$A$2, 'SAT EBRW to ACT E+R'!$B$2, IF('SAT Reading'!B612&gt;'SAT EBRW to ACT E+R'!A$62, 'SAT EBRW to ACT E+R'!B$62, VLOOKUP(B612,'SAT EBRW to ACT E+R'!A:B,2,FALSE))))</f>
        <v/>
      </c>
      <c r="D612" s="11" t="str">
        <f>IF('SAT Reading'!B612="","", 0.5*C612)</f>
        <v/>
      </c>
      <c r="E612" s="11" t="str">
        <f>IF('SAT Reading'!B612="","",interceptACTRtoPCR5712_5713+slopeACTRtoPCR5712_5713*D612)</f>
        <v/>
      </c>
      <c r="F612" s="11" t="str">
        <f>IF('SAT Reading'!B612="","", IF(E612&lt;100, 100, IF(E612&gt;200, 200, E612)))</f>
        <v/>
      </c>
      <c r="G612" s="11" t="str">
        <f t="shared" si="9"/>
        <v/>
      </c>
      <c r="H612" s="11" t="str">
        <f>IF('SAT Reading'!B612="","", IF(G612&lt;100, 100, IF(G612&gt;300, 300, G612)))</f>
        <v/>
      </c>
      <c r="I612" s="11" t="str">
        <f>IF('SAT Reading'!B612="","",'SAT EBRW to CBEST R'!$A$2+'SAT EBRW to CBEST R'!$B$2*B612)</f>
        <v/>
      </c>
      <c r="J612" s="11" t="str">
        <f>IF('SAT Reading'!B612="","", IF(I612&lt;20, 20, IF(I612&gt;80, 80, I612)))</f>
        <v/>
      </c>
    </row>
    <row r="613" spans="1:10" x14ac:dyDescent="0.25">
      <c r="A613" s="11">
        <v>612</v>
      </c>
      <c r="B613" s="30"/>
      <c r="C613" s="11" t="str">
        <f>IF(ISBLANK('SAT Reading'!B613),"", IF('SAT Reading'!B613&lt;'SAT EBRW to ACT E+R'!$A$2, 'SAT EBRW to ACT E+R'!$B$2, IF('SAT Reading'!B613&gt;'SAT EBRW to ACT E+R'!A$62, 'SAT EBRW to ACT E+R'!B$62, VLOOKUP(B613,'SAT EBRW to ACT E+R'!A:B,2,FALSE))))</f>
        <v/>
      </c>
      <c r="D613" s="11" t="str">
        <f>IF('SAT Reading'!B613="","", 0.5*C613)</f>
        <v/>
      </c>
      <c r="E613" s="11" t="str">
        <f>IF('SAT Reading'!B613="","",interceptACTRtoPCR5712_5713+slopeACTRtoPCR5712_5713*D613)</f>
        <v/>
      </c>
      <c r="F613" s="11" t="str">
        <f>IF('SAT Reading'!B613="","", IF(E613&lt;100, 100, IF(E613&gt;200, 200, E613)))</f>
        <v/>
      </c>
      <c r="G613" s="11" t="str">
        <f t="shared" si="9"/>
        <v/>
      </c>
      <c r="H613" s="11" t="str">
        <f>IF('SAT Reading'!B613="","", IF(G613&lt;100, 100, IF(G613&gt;300, 300, G613)))</f>
        <v/>
      </c>
      <c r="I613" s="11" t="str">
        <f>IF('SAT Reading'!B613="","",'SAT EBRW to CBEST R'!$A$2+'SAT EBRW to CBEST R'!$B$2*B613)</f>
        <v/>
      </c>
      <c r="J613" s="11" t="str">
        <f>IF('SAT Reading'!B613="","", IF(I613&lt;20, 20, IF(I613&gt;80, 80, I613)))</f>
        <v/>
      </c>
    </row>
    <row r="614" spans="1:10" x14ac:dyDescent="0.25">
      <c r="A614" s="11">
        <v>613</v>
      </c>
      <c r="B614" s="30"/>
      <c r="C614" s="11" t="str">
        <f>IF(ISBLANK('SAT Reading'!B614),"", IF('SAT Reading'!B614&lt;'SAT EBRW to ACT E+R'!$A$2, 'SAT EBRW to ACT E+R'!$B$2, IF('SAT Reading'!B614&gt;'SAT EBRW to ACT E+R'!A$62, 'SAT EBRW to ACT E+R'!B$62, VLOOKUP(B614,'SAT EBRW to ACT E+R'!A:B,2,FALSE))))</f>
        <v/>
      </c>
      <c r="D614" s="11" t="str">
        <f>IF('SAT Reading'!B614="","", 0.5*C614)</f>
        <v/>
      </c>
      <c r="E614" s="11" t="str">
        <f>IF('SAT Reading'!B614="","",interceptACTRtoPCR5712_5713+slopeACTRtoPCR5712_5713*D614)</f>
        <v/>
      </c>
      <c r="F614" s="11" t="str">
        <f>IF('SAT Reading'!B614="","", IF(E614&lt;100, 100, IF(E614&gt;200, 200, E614)))</f>
        <v/>
      </c>
      <c r="G614" s="11" t="str">
        <f t="shared" si="9"/>
        <v/>
      </c>
      <c r="H614" s="11" t="str">
        <f>IF('SAT Reading'!B614="","", IF(G614&lt;100, 100, IF(G614&gt;300, 300, G614)))</f>
        <v/>
      </c>
      <c r="I614" s="11" t="str">
        <f>IF('SAT Reading'!B614="","",'SAT EBRW to CBEST R'!$A$2+'SAT EBRW to CBEST R'!$B$2*B614)</f>
        <v/>
      </c>
      <c r="J614" s="11" t="str">
        <f>IF('SAT Reading'!B614="","", IF(I614&lt;20, 20, IF(I614&gt;80, 80, I614)))</f>
        <v/>
      </c>
    </row>
    <row r="615" spans="1:10" x14ac:dyDescent="0.25">
      <c r="A615" s="11">
        <v>614</v>
      </c>
      <c r="B615" s="30"/>
      <c r="C615" s="11" t="str">
        <f>IF(ISBLANK('SAT Reading'!B615),"", IF('SAT Reading'!B615&lt;'SAT EBRW to ACT E+R'!$A$2, 'SAT EBRW to ACT E+R'!$B$2, IF('SAT Reading'!B615&gt;'SAT EBRW to ACT E+R'!A$62, 'SAT EBRW to ACT E+R'!B$62, VLOOKUP(B615,'SAT EBRW to ACT E+R'!A:B,2,FALSE))))</f>
        <v/>
      </c>
      <c r="D615" s="11" t="str">
        <f>IF('SAT Reading'!B615="","", 0.5*C615)</f>
        <v/>
      </c>
      <c r="E615" s="11" t="str">
        <f>IF('SAT Reading'!B615="","",interceptACTRtoPCR5712_5713+slopeACTRtoPCR5712_5713*D615)</f>
        <v/>
      </c>
      <c r="F615" s="11" t="str">
        <f>IF('SAT Reading'!B615="","", IF(E615&lt;100, 100, IF(E615&gt;200, 200, E615)))</f>
        <v/>
      </c>
      <c r="G615" s="11" t="str">
        <f t="shared" si="9"/>
        <v/>
      </c>
      <c r="H615" s="11" t="str">
        <f>IF('SAT Reading'!B615="","", IF(G615&lt;100, 100, IF(G615&gt;300, 300, G615)))</f>
        <v/>
      </c>
      <c r="I615" s="11" t="str">
        <f>IF('SAT Reading'!B615="","",'SAT EBRW to CBEST R'!$A$2+'SAT EBRW to CBEST R'!$B$2*B615)</f>
        <v/>
      </c>
      <c r="J615" s="11" t="str">
        <f>IF('SAT Reading'!B615="","", IF(I615&lt;20, 20, IF(I615&gt;80, 80, I615)))</f>
        <v/>
      </c>
    </row>
    <row r="616" spans="1:10" x14ac:dyDescent="0.25">
      <c r="A616" s="11">
        <v>615</v>
      </c>
      <c r="B616" s="30"/>
      <c r="C616" s="11" t="str">
        <f>IF(ISBLANK('SAT Reading'!B616),"", IF('SAT Reading'!B616&lt;'SAT EBRW to ACT E+R'!$A$2, 'SAT EBRW to ACT E+R'!$B$2, IF('SAT Reading'!B616&gt;'SAT EBRW to ACT E+R'!A$62, 'SAT EBRW to ACT E+R'!B$62, VLOOKUP(B616,'SAT EBRW to ACT E+R'!A:B,2,FALSE))))</f>
        <v/>
      </c>
      <c r="D616" s="11" t="str">
        <f>IF('SAT Reading'!B616="","", 0.5*C616)</f>
        <v/>
      </c>
      <c r="E616" s="11" t="str">
        <f>IF('SAT Reading'!B616="","",interceptACTRtoPCR5712_5713+slopeACTRtoPCR5712_5713*D616)</f>
        <v/>
      </c>
      <c r="F616" s="11" t="str">
        <f>IF('SAT Reading'!B616="","", IF(E616&lt;100, 100, IF(E616&gt;200, 200, E616)))</f>
        <v/>
      </c>
      <c r="G616" s="11" t="str">
        <f t="shared" si="9"/>
        <v/>
      </c>
      <c r="H616" s="11" t="str">
        <f>IF('SAT Reading'!B616="","", IF(G616&lt;100, 100, IF(G616&gt;300, 300, G616)))</f>
        <v/>
      </c>
      <c r="I616" s="11" t="str">
        <f>IF('SAT Reading'!B616="","",'SAT EBRW to CBEST R'!$A$2+'SAT EBRW to CBEST R'!$B$2*B616)</f>
        <v/>
      </c>
      <c r="J616" s="11" t="str">
        <f>IF('SAT Reading'!B616="","", IF(I616&lt;20, 20, IF(I616&gt;80, 80, I616)))</f>
        <v/>
      </c>
    </row>
    <row r="617" spans="1:10" x14ac:dyDescent="0.25">
      <c r="A617" s="11">
        <v>616</v>
      </c>
      <c r="B617" s="30"/>
      <c r="C617" s="11" t="str">
        <f>IF(ISBLANK('SAT Reading'!B617),"", IF('SAT Reading'!B617&lt;'SAT EBRW to ACT E+R'!$A$2, 'SAT EBRW to ACT E+R'!$B$2, IF('SAT Reading'!B617&gt;'SAT EBRW to ACT E+R'!A$62, 'SAT EBRW to ACT E+R'!B$62, VLOOKUP(B617,'SAT EBRW to ACT E+R'!A:B,2,FALSE))))</f>
        <v/>
      </c>
      <c r="D617" s="11" t="str">
        <f>IF('SAT Reading'!B617="","", 0.5*C617)</f>
        <v/>
      </c>
      <c r="E617" s="11" t="str">
        <f>IF('SAT Reading'!B617="","",interceptACTRtoPCR5712_5713+slopeACTRtoPCR5712_5713*D617)</f>
        <v/>
      </c>
      <c r="F617" s="11" t="str">
        <f>IF('SAT Reading'!B617="","", IF(E617&lt;100, 100, IF(E617&gt;200, 200, E617)))</f>
        <v/>
      </c>
      <c r="G617" s="11" t="str">
        <f t="shared" si="9"/>
        <v/>
      </c>
      <c r="H617" s="11" t="str">
        <f>IF('SAT Reading'!B617="","", IF(G617&lt;100, 100, IF(G617&gt;300, 300, G617)))</f>
        <v/>
      </c>
      <c r="I617" s="11" t="str">
        <f>IF('SAT Reading'!B617="","",'SAT EBRW to CBEST R'!$A$2+'SAT EBRW to CBEST R'!$B$2*B617)</f>
        <v/>
      </c>
      <c r="J617" s="11" t="str">
        <f>IF('SAT Reading'!B617="","", IF(I617&lt;20, 20, IF(I617&gt;80, 80, I617)))</f>
        <v/>
      </c>
    </row>
    <row r="618" spans="1:10" x14ac:dyDescent="0.25">
      <c r="A618" s="11">
        <v>617</v>
      </c>
      <c r="B618" s="30"/>
      <c r="C618" s="11" t="str">
        <f>IF(ISBLANK('SAT Reading'!B618),"", IF('SAT Reading'!B618&lt;'SAT EBRW to ACT E+R'!$A$2, 'SAT EBRW to ACT E+R'!$B$2, IF('SAT Reading'!B618&gt;'SAT EBRW to ACT E+R'!A$62, 'SAT EBRW to ACT E+R'!B$62, VLOOKUP(B618,'SAT EBRW to ACT E+R'!A:B,2,FALSE))))</f>
        <v/>
      </c>
      <c r="D618" s="11" t="str">
        <f>IF('SAT Reading'!B618="","", 0.5*C618)</f>
        <v/>
      </c>
      <c r="E618" s="11" t="str">
        <f>IF('SAT Reading'!B618="","",interceptACTRtoPCR5712_5713+slopeACTRtoPCR5712_5713*D618)</f>
        <v/>
      </c>
      <c r="F618" s="11" t="str">
        <f>IF('SAT Reading'!B618="","", IF(E618&lt;100, 100, IF(E618&gt;200, 200, E618)))</f>
        <v/>
      </c>
      <c r="G618" s="11" t="str">
        <f t="shared" si="9"/>
        <v/>
      </c>
      <c r="H618" s="11" t="str">
        <f>IF('SAT Reading'!B618="","", IF(G618&lt;100, 100, IF(G618&gt;300, 300, G618)))</f>
        <v/>
      </c>
      <c r="I618" s="11" t="str">
        <f>IF('SAT Reading'!B618="","",'SAT EBRW to CBEST R'!$A$2+'SAT EBRW to CBEST R'!$B$2*B618)</f>
        <v/>
      </c>
      <c r="J618" s="11" t="str">
        <f>IF('SAT Reading'!B618="","", IF(I618&lt;20, 20, IF(I618&gt;80, 80, I618)))</f>
        <v/>
      </c>
    </row>
    <row r="619" spans="1:10" x14ac:dyDescent="0.25">
      <c r="A619" s="11">
        <v>618</v>
      </c>
      <c r="B619" s="30"/>
      <c r="C619" s="11" t="str">
        <f>IF(ISBLANK('SAT Reading'!B619),"", IF('SAT Reading'!B619&lt;'SAT EBRW to ACT E+R'!$A$2, 'SAT EBRW to ACT E+R'!$B$2, IF('SAT Reading'!B619&gt;'SAT EBRW to ACT E+R'!A$62, 'SAT EBRW to ACT E+R'!B$62, VLOOKUP(B619,'SAT EBRW to ACT E+R'!A:B,2,FALSE))))</f>
        <v/>
      </c>
      <c r="D619" s="11" t="str">
        <f>IF('SAT Reading'!B619="","", 0.5*C619)</f>
        <v/>
      </c>
      <c r="E619" s="11" t="str">
        <f>IF('SAT Reading'!B619="","",interceptACTRtoPCR5712_5713+slopeACTRtoPCR5712_5713*D619)</f>
        <v/>
      </c>
      <c r="F619" s="11" t="str">
        <f>IF('SAT Reading'!B619="","", IF(E619&lt;100, 100, IF(E619&gt;200, 200, E619)))</f>
        <v/>
      </c>
      <c r="G619" s="11" t="str">
        <f t="shared" si="9"/>
        <v/>
      </c>
      <c r="H619" s="11" t="str">
        <f>IF('SAT Reading'!B619="","", IF(G619&lt;100, 100, IF(G619&gt;300, 300, G619)))</f>
        <v/>
      </c>
      <c r="I619" s="11" t="str">
        <f>IF('SAT Reading'!B619="","",'SAT EBRW to CBEST R'!$A$2+'SAT EBRW to CBEST R'!$B$2*B619)</f>
        <v/>
      </c>
      <c r="J619" s="11" t="str">
        <f>IF('SAT Reading'!B619="","", IF(I619&lt;20, 20, IF(I619&gt;80, 80, I619)))</f>
        <v/>
      </c>
    </row>
    <row r="620" spans="1:10" x14ac:dyDescent="0.25">
      <c r="A620" s="11">
        <v>619</v>
      </c>
      <c r="B620" s="30"/>
      <c r="C620" s="11" t="str">
        <f>IF(ISBLANK('SAT Reading'!B620),"", IF('SAT Reading'!B620&lt;'SAT EBRW to ACT E+R'!$A$2, 'SAT EBRW to ACT E+R'!$B$2, IF('SAT Reading'!B620&gt;'SAT EBRW to ACT E+R'!A$62, 'SAT EBRW to ACT E+R'!B$62, VLOOKUP(B620,'SAT EBRW to ACT E+R'!A:B,2,FALSE))))</f>
        <v/>
      </c>
      <c r="D620" s="11" t="str">
        <f>IF('SAT Reading'!B620="","", 0.5*C620)</f>
        <v/>
      </c>
      <c r="E620" s="11" t="str">
        <f>IF('SAT Reading'!B620="","",interceptACTRtoPCR5712_5713+slopeACTRtoPCR5712_5713*D620)</f>
        <v/>
      </c>
      <c r="F620" s="11" t="str">
        <f>IF('SAT Reading'!B620="","", IF(E620&lt;100, 100, IF(E620&gt;200, 200, E620)))</f>
        <v/>
      </c>
      <c r="G620" s="11" t="str">
        <f t="shared" si="9"/>
        <v/>
      </c>
      <c r="H620" s="11" t="str">
        <f>IF('SAT Reading'!B620="","", IF(G620&lt;100, 100, IF(G620&gt;300, 300, G620)))</f>
        <v/>
      </c>
      <c r="I620" s="11" t="str">
        <f>IF('SAT Reading'!B620="","",'SAT EBRW to CBEST R'!$A$2+'SAT EBRW to CBEST R'!$B$2*B620)</f>
        <v/>
      </c>
      <c r="J620" s="11" t="str">
        <f>IF('SAT Reading'!B620="","", IF(I620&lt;20, 20, IF(I620&gt;80, 80, I620)))</f>
        <v/>
      </c>
    </row>
    <row r="621" spans="1:10" x14ac:dyDescent="0.25">
      <c r="A621" s="11">
        <v>620</v>
      </c>
      <c r="B621" s="30"/>
      <c r="C621" s="11" t="str">
        <f>IF(ISBLANK('SAT Reading'!B621),"", IF('SAT Reading'!B621&lt;'SAT EBRW to ACT E+R'!$A$2, 'SAT EBRW to ACT E+R'!$B$2, IF('SAT Reading'!B621&gt;'SAT EBRW to ACT E+R'!A$62, 'SAT EBRW to ACT E+R'!B$62, VLOOKUP(B621,'SAT EBRW to ACT E+R'!A:B,2,FALSE))))</f>
        <v/>
      </c>
      <c r="D621" s="11" t="str">
        <f>IF('SAT Reading'!B621="","", 0.5*C621)</f>
        <v/>
      </c>
      <c r="E621" s="11" t="str">
        <f>IF('SAT Reading'!B621="","",interceptACTRtoPCR5712_5713+slopeACTRtoPCR5712_5713*D621)</f>
        <v/>
      </c>
      <c r="F621" s="11" t="str">
        <f>IF('SAT Reading'!B621="","", IF(E621&lt;100, 100, IF(E621&gt;200, 200, E621)))</f>
        <v/>
      </c>
      <c r="G621" s="11" t="str">
        <f t="shared" si="9"/>
        <v/>
      </c>
      <c r="H621" s="11" t="str">
        <f>IF('SAT Reading'!B621="","", IF(G621&lt;100, 100, IF(G621&gt;300, 300, G621)))</f>
        <v/>
      </c>
      <c r="I621" s="11" t="str">
        <f>IF('SAT Reading'!B621="","",'SAT EBRW to CBEST R'!$A$2+'SAT EBRW to CBEST R'!$B$2*B621)</f>
        <v/>
      </c>
      <c r="J621" s="11" t="str">
        <f>IF('SAT Reading'!B621="","", IF(I621&lt;20, 20, IF(I621&gt;80, 80, I621)))</f>
        <v/>
      </c>
    </row>
    <row r="622" spans="1:10" x14ac:dyDescent="0.25">
      <c r="A622" s="11">
        <v>621</v>
      </c>
      <c r="B622" s="30"/>
      <c r="C622" s="11" t="str">
        <f>IF(ISBLANK('SAT Reading'!B622),"", IF('SAT Reading'!B622&lt;'SAT EBRW to ACT E+R'!$A$2, 'SAT EBRW to ACT E+R'!$B$2, IF('SAT Reading'!B622&gt;'SAT EBRW to ACT E+R'!A$62, 'SAT EBRW to ACT E+R'!B$62, VLOOKUP(B622,'SAT EBRW to ACT E+R'!A:B,2,FALSE))))</f>
        <v/>
      </c>
      <c r="D622" s="11" t="str">
        <f>IF('SAT Reading'!B622="","", 0.5*C622)</f>
        <v/>
      </c>
      <c r="E622" s="11" t="str">
        <f>IF('SAT Reading'!B622="","",interceptACTRtoPCR5712_5713+slopeACTRtoPCR5712_5713*D622)</f>
        <v/>
      </c>
      <c r="F622" s="11" t="str">
        <f>IF('SAT Reading'!B622="","", IF(E622&lt;100, 100, IF(E622&gt;200, 200, E622)))</f>
        <v/>
      </c>
      <c r="G622" s="11" t="str">
        <f t="shared" si="9"/>
        <v/>
      </c>
      <c r="H622" s="11" t="str">
        <f>IF('SAT Reading'!B622="","", IF(G622&lt;100, 100, IF(G622&gt;300, 300, G622)))</f>
        <v/>
      </c>
      <c r="I622" s="11" t="str">
        <f>IF('SAT Reading'!B622="","",'SAT EBRW to CBEST R'!$A$2+'SAT EBRW to CBEST R'!$B$2*B622)</f>
        <v/>
      </c>
      <c r="J622" s="11" t="str">
        <f>IF('SAT Reading'!B622="","", IF(I622&lt;20, 20, IF(I622&gt;80, 80, I622)))</f>
        <v/>
      </c>
    </row>
    <row r="623" spans="1:10" x14ac:dyDescent="0.25">
      <c r="A623" s="11">
        <v>622</v>
      </c>
      <c r="B623" s="30"/>
      <c r="C623" s="11" t="str">
        <f>IF(ISBLANK('SAT Reading'!B623),"", IF('SAT Reading'!B623&lt;'SAT EBRW to ACT E+R'!$A$2, 'SAT EBRW to ACT E+R'!$B$2, IF('SAT Reading'!B623&gt;'SAT EBRW to ACT E+R'!A$62, 'SAT EBRW to ACT E+R'!B$62, VLOOKUP(B623,'SAT EBRW to ACT E+R'!A:B,2,FALSE))))</f>
        <v/>
      </c>
      <c r="D623" s="11" t="str">
        <f>IF('SAT Reading'!B623="","", 0.5*C623)</f>
        <v/>
      </c>
      <c r="E623" s="11" t="str">
        <f>IF('SAT Reading'!B623="","",interceptACTRtoPCR5712_5713+slopeACTRtoPCR5712_5713*D623)</f>
        <v/>
      </c>
      <c r="F623" s="11" t="str">
        <f>IF('SAT Reading'!B623="","", IF(E623&lt;100, 100, IF(E623&gt;200, 200, E623)))</f>
        <v/>
      </c>
      <c r="G623" s="11" t="str">
        <f t="shared" si="9"/>
        <v/>
      </c>
      <c r="H623" s="11" t="str">
        <f>IF('SAT Reading'!B623="","", IF(G623&lt;100, 100, IF(G623&gt;300, 300, G623)))</f>
        <v/>
      </c>
      <c r="I623" s="11" t="str">
        <f>IF('SAT Reading'!B623="","",'SAT EBRW to CBEST R'!$A$2+'SAT EBRW to CBEST R'!$B$2*B623)</f>
        <v/>
      </c>
      <c r="J623" s="11" t="str">
        <f>IF('SAT Reading'!B623="","", IF(I623&lt;20, 20, IF(I623&gt;80, 80, I623)))</f>
        <v/>
      </c>
    </row>
    <row r="624" spans="1:10" x14ac:dyDescent="0.25">
      <c r="A624" s="11">
        <v>623</v>
      </c>
      <c r="B624" s="30"/>
      <c r="C624" s="11" t="str">
        <f>IF(ISBLANK('SAT Reading'!B624),"", IF('SAT Reading'!B624&lt;'SAT EBRW to ACT E+R'!$A$2, 'SAT EBRW to ACT E+R'!$B$2, IF('SAT Reading'!B624&gt;'SAT EBRW to ACT E+R'!A$62, 'SAT EBRW to ACT E+R'!B$62, VLOOKUP(B624,'SAT EBRW to ACT E+R'!A:B,2,FALSE))))</f>
        <v/>
      </c>
      <c r="D624" s="11" t="str">
        <f>IF('SAT Reading'!B624="","", 0.5*C624)</f>
        <v/>
      </c>
      <c r="E624" s="11" t="str">
        <f>IF('SAT Reading'!B624="","",interceptACTRtoPCR5712_5713+slopeACTRtoPCR5712_5713*D624)</f>
        <v/>
      </c>
      <c r="F624" s="11" t="str">
        <f>IF('SAT Reading'!B624="","", IF(E624&lt;100, 100, IF(E624&gt;200, 200, E624)))</f>
        <v/>
      </c>
      <c r="G624" s="11" t="str">
        <f t="shared" si="9"/>
        <v/>
      </c>
      <c r="H624" s="11" t="str">
        <f>IF('SAT Reading'!B624="","", IF(G624&lt;100, 100, IF(G624&gt;300, 300, G624)))</f>
        <v/>
      </c>
      <c r="I624" s="11" t="str">
        <f>IF('SAT Reading'!B624="","",'SAT EBRW to CBEST R'!$A$2+'SAT EBRW to CBEST R'!$B$2*B624)</f>
        <v/>
      </c>
      <c r="J624" s="11" t="str">
        <f>IF('SAT Reading'!B624="","", IF(I624&lt;20, 20, IF(I624&gt;80, 80, I624)))</f>
        <v/>
      </c>
    </row>
    <row r="625" spans="1:10" x14ac:dyDescent="0.25">
      <c r="A625" s="11">
        <v>624</v>
      </c>
      <c r="B625" s="30"/>
      <c r="C625" s="11" t="str">
        <f>IF(ISBLANK('SAT Reading'!B625),"", IF('SAT Reading'!B625&lt;'SAT EBRW to ACT E+R'!$A$2, 'SAT EBRW to ACT E+R'!$B$2, IF('SAT Reading'!B625&gt;'SAT EBRW to ACT E+R'!A$62, 'SAT EBRW to ACT E+R'!B$62, VLOOKUP(B625,'SAT EBRW to ACT E+R'!A:B,2,FALSE))))</f>
        <v/>
      </c>
      <c r="D625" s="11" t="str">
        <f>IF('SAT Reading'!B625="","", 0.5*C625)</f>
        <v/>
      </c>
      <c r="E625" s="11" t="str">
        <f>IF('SAT Reading'!B625="","",interceptACTRtoPCR5712_5713+slopeACTRtoPCR5712_5713*D625)</f>
        <v/>
      </c>
      <c r="F625" s="11" t="str">
        <f>IF('SAT Reading'!B625="","", IF(E625&lt;100, 100, IF(E625&gt;200, 200, E625)))</f>
        <v/>
      </c>
      <c r="G625" s="11" t="str">
        <f t="shared" si="9"/>
        <v/>
      </c>
      <c r="H625" s="11" t="str">
        <f>IF('SAT Reading'!B625="","", IF(G625&lt;100, 100, IF(G625&gt;300, 300, G625)))</f>
        <v/>
      </c>
      <c r="I625" s="11" t="str">
        <f>IF('SAT Reading'!B625="","",'SAT EBRW to CBEST R'!$A$2+'SAT EBRW to CBEST R'!$B$2*B625)</f>
        <v/>
      </c>
      <c r="J625" s="11" t="str">
        <f>IF('SAT Reading'!B625="","", IF(I625&lt;20, 20, IF(I625&gt;80, 80, I625)))</f>
        <v/>
      </c>
    </row>
    <row r="626" spans="1:10" x14ac:dyDescent="0.25">
      <c r="A626" s="11">
        <v>625</v>
      </c>
      <c r="B626" s="30"/>
      <c r="C626" s="11" t="str">
        <f>IF(ISBLANK('SAT Reading'!B626),"", IF('SAT Reading'!B626&lt;'SAT EBRW to ACT E+R'!$A$2, 'SAT EBRW to ACT E+R'!$B$2, IF('SAT Reading'!B626&gt;'SAT EBRW to ACT E+R'!A$62, 'SAT EBRW to ACT E+R'!B$62, VLOOKUP(B626,'SAT EBRW to ACT E+R'!A:B,2,FALSE))))</f>
        <v/>
      </c>
      <c r="D626" s="11" t="str">
        <f>IF('SAT Reading'!B626="","", 0.5*C626)</f>
        <v/>
      </c>
      <c r="E626" s="11" t="str">
        <f>IF('SAT Reading'!B626="","",interceptACTRtoPCR5712_5713+slopeACTRtoPCR5712_5713*D626)</f>
        <v/>
      </c>
      <c r="F626" s="11" t="str">
        <f>IF('SAT Reading'!B626="","", IF(E626&lt;100, 100, IF(E626&gt;200, 200, E626)))</f>
        <v/>
      </c>
      <c r="G626" s="11" t="str">
        <f t="shared" si="9"/>
        <v/>
      </c>
      <c r="H626" s="11" t="str">
        <f>IF('SAT Reading'!B626="","", IF(G626&lt;100, 100, IF(G626&gt;300, 300, G626)))</f>
        <v/>
      </c>
      <c r="I626" s="11" t="str">
        <f>IF('SAT Reading'!B626="","",'SAT EBRW to CBEST R'!$A$2+'SAT EBRW to CBEST R'!$B$2*B626)</f>
        <v/>
      </c>
      <c r="J626" s="11" t="str">
        <f>IF('SAT Reading'!B626="","", IF(I626&lt;20, 20, IF(I626&gt;80, 80, I626)))</f>
        <v/>
      </c>
    </row>
    <row r="627" spans="1:10" x14ac:dyDescent="0.25">
      <c r="A627" s="11">
        <v>626</v>
      </c>
      <c r="B627" s="30"/>
      <c r="C627" s="11" t="str">
        <f>IF(ISBLANK('SAT Reading'!B627),"", IF('SAT Reading'!B627&lt;'SAT EBRW to ACT E+R'!$A$2, 'SAT EBRW to ACT E+R'!$B$2, IF('SAT Reading'!B627&gt;'SAT EBRW to ACT E+R'!A$62, 'SAT EBRW to ACT E+R'!B$62, VLOOKUP(B627,'SAT EBRW to ACT E+R'!A:B,2,FALSE))))</f>
        <v/>
      </c>
      <c r="D627" s="11" t="str">
        <f>IF('SAT Reading'!B627="","", 0.5*C627)</f>
        <v/>
      </c>
      <c r="E627" s="11" t="str">
        <f>IF('SAT Reading'!B627="","",interceptACTRtoPCR5712_5713+slopeACTRtoPCR5712_5713*D627)</f>
        <v/>
      </c>
      <c r="F627" s="11" t="str">
        <f>IF('SAT Reading'!B627="","", IF(E627&lt;100, 100, IF(E627&gt;200, 200, E627)))</f>
        <v/>
      </c>
      <c r="G627" s="11" t="str">
        <f t="shared" si="9"/>
        <v/>
      </c>
      <c r="H627" s="11" t="str">
        <f>IF('SAT Reading'!B627="","", IF(G627&lt;100, 100, IF(G627&gt;300, 300, G627)))</f>
        <v/>
      </c>
      <c r="I627" s="11" t="str">
        <f>IF('SAT Reading'!B627="","",'SAT EBRW to CBEST R'!$A$2+'SAT EBRW to CBEST R'!$B$2*B627)</f>
        <v/>
      </c>
      <c r="J627" s="11" t="str">
        <f>IF('SAT Reading'!B627="","", IF(I627&lt;20, 20, IF(I627&gt;80, 80, I627)))</f>
        <v/>
      </c>
    </row>
    <row r="628" spans="1:10" x14ac:dyDescent="0.25">
      <c r="A628" s="11">
        <v>627</v>
      </c>
      <c r="B628" s="30"/>
      <c r="C628" s="11" t="str">
        <f>IF(ISBLANK('SAT Reading'!B628),"", IF('SAT Reading'!B628&lt;'SAT EBRW to ACT E+R'!$A$2, 'SAT EBRW to ACT E+R'!$B$2, IF('SAT Reading'!B628&gt;'SAT EBRW to ACT E+R'!A$62, 'SAT EBRW to ACT E+R'!B$62, VLOOKUP(B628,'SAT EBRW to ACT E+R'!A:B,2,FALSE))))</f>
        <v/>
      </c>
      <c r="D628" s="11" t="str">
        <f>IF('SAT Reading'!B628="","", 0.5*C628)</f>
        <v/>
      </c>
      <c r="E628" s="11" t="str">
        <f>IF('SAT Reading'!B628="","",interceptACTRtoPCR5712_5713+slopeACTRtoPCR5712_5713*D628)</f>
        <v/>
      </c>
      <c r="F628" s="11" t="str">
        <f>IF('SAT Reading'!B628="","", IF(E628&lt;100, 100, IF(E628&gt;200, 200, E628)))</f>
        <v/>
      </c>
      <c r="G628" s="11" t="str">
        <f t="shared" si="9"/>
        <v/>
      </c>
      <c r="H628" s="11" t="str">
        <f>IF('SAT Reading'!B628="","", IF(G628&lt;100, 100, IF(G628&gt;300, 300, G628)))</f>
        <v/>
      </c>
      <c r="I628" s="11" t="str">
        <f>IF('SAT Reading'!B628="","",'SAT EBRW to CBEST R'!$A$2+'SAT EBRW to CBEST R'!$B$2*B628)</f>
        <v/>
      </c>
      <c r="J628" s="11" t="str">
        <f>IF('SAT Reading'!B628="","", IF(I628&lt;20, 20, IF(I628&gt;80, 80, I628)))</f>
        <v/>
      </c>
    </row>
    <row r="629" spans="1:10" x14ac:dyDescent="0.25">
      <c r="A629" s="11">
        <v>628</v>
      </c>
      <c r="B629" s="30"/>
      <c r="C629" s="11" t="str">
        <f>IF(ISBLANK('SAT Reading'!B629),"", IF('SAT Reading'!B629&lt;'SAT EBRW to ACT E+R'!$A$2, 'SAT EBRW to ACT E+R'!$B$2, IF('SAT Reading'!B629&gt;'SAT EBRW to ACT E+R'!A$62, 'SAT EBRW to ACT E+R'!B$62, VLOOKUP(B629,'SAT EBRW to ACT E+R'!A:B,2,FALSE))))</f>
        <v/>
      </c>
      <c r="D629" s="11" t="str">
        <f>IF('SAT Reading'!B629="","", 0.5*C629)</f>
        <v/>
      </c>
      <c r="E629" s="11" t="str">
        <f>IF('SAT Reading'!B629="","",interceptACTRtoPCR5712_5713+slopeACTRtoPCR5712_5713*D629)</f>
        <v/>
      </c>
      <c r="F629" s="11" t="str">
        <f>IF('SAT Reading'!B629="","", IF(E629&lt;100, 100, IF(E629&gt;200, 200, E629)))</f>
        <v/>
      </c>
      <c r="G629" s="11" t="str">
        <f t="shared" si="9"/>
        <v/>
      </c>
      <c r="H629" s="11" t="str">
        <f>IF('SAT Reading'!B629="","", IF(G629&lt;100, 100, IF(G629&gt;300, 300, G629)))</f>
        <v/>
      </c>
      <c r="I629" s="11" t="str">
        <f>IF('SAT Reading'!B629="","",'SAT EBRW to CBEST R'!$A$2+'SAT EBRW to CBEST R'!$B$2*B629)</f>
        <v/>
      </c>
      <c r="J629" s="11" t="str">
        <f>IF('SAT Reading'!B629="","", IF(I629&lt;20, 20, IF(I629&gt;80, 80, I629)))</f>
        <v/>
      </c>
    </row>
    <row r="630" spans="1:10" x14ac:dyDescent="0.25">
      <c r="A630" s="11">
        <v>629</v>
      </c>
      <c r="B630" s="30"/>
      <c r="C630" s="11" t="str">
        <f>IF(ISBLANK('SAT Reading'!B630),"", IF('SAT Reading'!B630&lt;'SAT EBRW to ACT E+R'!$A$2, 'SAT EBRW to ACT E+R'!$B$2, IF('SAT Reading'!B630&gt;'SAT EBRW to ACT E+R'!A$62, 'SAT EBRW to ACT E+R'!B$62, VLOOKUP(B630,'SAT EBRW to ACT E+R'!A:B,2,FALSE))))</f>
        <v/>
      </c>
      <c r="D630" s="11" t="str">
        <f>IF('SAT Reading'!B630="","", 0.5*C630)</f>
        <v/>
      </c>
      <c r="E630" s="11" t="str">
        <f>IF('SAT Reading'!B630="","",interceptACTRtoPCR5712_5713+slopeACTRtoPCR5712_5713*D630)</f>
        <v/>
      </c>
      <c r="F630" s="11" t="str">
        <f>IF('SAT Reading'!B630="","", IF(E630&lt;100, 100, IF(E630&gt;200, 200, E630)))</f>
        <v/>
      </c>
      <c r="G630" s="11" t="str">
        <f t="shared" si="9"/>
        <v/>
      </c>
      <c r="H630" s="11" t="str">
        <f>IF('SAT Reading'!B630="","", IF(G630&lt;100, 100, IF(G630&gt;300, 300, G630)))</f>
        <v/>
      </c>
      <c r="I630" s="11" t="str">
        <f>IF('SAT Reading'!B630="","",'SAT EBRW to CBEST R'!$A$2+'SAT EBRW to CBEST R'!$B$2*B630)</f>
        <v/>
      </c>
      <c r="J630" s="11" t="str">
        <f>IF('SAT Reading'!B630="","", IF(I630&lt;20, 20, IF(I630&gt;80, 80, I630)))</f>
        <v/>
      </c>
    </row>
    <row r="631" spans="1:10" x14ac:dyDescent="0.25">
      <c r="A631" s="11">
        <v>630</v>
      </c>
      <c r="B631" s="30"/>
      <c r="C631" s="11" t="str">
        <f>IF(ISBLANK('SAT Reading'!B631),"", IF('SAT Reading'!B631&lt;'SAT EBRW to ACT E+R'!$A$2, 'SAT EBRW to ACT E+R'!$B$2, IF('SAT Reading'!B631&gt;'SAT EBRW to ACT E+R'!A$62, 'SAT EBRW to ACT E+R'!B$62, VLOOKUP(B631,'SAT EBRW to ACT E+R'!A:B,2,FALSE))))</f>
        <v/>
      </c>
      <c r="D631" s="11" t="str">
        <f>IF('SAT Reading'!B631="","", 0.5*C631)</f>
        <v/>
      </c>
      <c r="E631" s="11" t="str">
        <f>IF('SAT Reading'!B631="","",interceptACTRtoPCR5712_5713+slopeACTRtoPCR5712_5713*D631)</f>
        <v/>
      </c>
      <c r="F631" s="11" t="str">
        <f>IF('SAT Reading'!B631="","", IF(E631&lt;100, 100, IF(E631&gt;200, 200, E631)))</f>
        <v/>
      </c>
      <c r="G631" s="11" t="str">
        <f t="shared" si="9"/>
        <v/>
      </c>
      <c r="H631" s="11" t="str">
        <f>IF('SAT Reading'!B631="","", IF(G631&lt;100, 100, IF(G631&gt;300, 300, G631)))</f>
        <v/>
      </c>
      <c r="I631" s="11" t="str">
        <f>IF('SAT Reading'!B631="","",'SAT EBRW to CBEST R'!$A$2+'SAT EBRW to CBEST R'!$B$2*B631)</f>
        <v/>
      </c>
      <c r="J631" s="11" t="str">
        <f>IF('SAT Reading'!B631="","", IF(I631&lt;20, 20, IF(I631&gt;80, 80, I631)))</f>
        <v/>
      </c>
    </row>
    <row r="632" spans="1:10" x14ac:dyDescent="0.25">
      <c r="A632" s="11">
        <v>631</v>
      </c>
      <c r="B632" s="30"/>
      <c r="C632" s="11" t="str">
        <f>IF(ISBLANK('SAT Reading'!B632),"", IF('SAT Reading'!B632&lt;'SAT EBRW to ACT E+R'!$A$2, 'SAT EBRW to ACT E+R'!$B$2, IF('SAT Reading'!B632&gt;'SAT EBRW to ACT E+R'!A$62, 'SAT EBRW to ACT E+R'!B$62, VLOOKUP(B632,'SAT EBRW to ACT E+R'!A:B,2,FALSE))))</f>
        <v/>
      </c>
      <c r="D632" s="11" t="str">
        <f>IF('SAT Reading'!B632="","", 0.5*C632)</f>
        <v/>
      </c>
      <c r="E632" s="11" t="str">
        <f>IF('SAT Reading'!B632="","",interceptACTRtoPCR5712_5713+slopeACTRtoPCR5712_5713*D632)</f>
        <v/>
      </c>
      <c r="F632" s="11" t="str">
        <f>IF('SAT Reading'!B632="","", IF(E632&lt;100, 100, IF(E632&gt;200, 200, E632)))</f>
        <v/>
      </c>
      <c r="G632" s="11" t="str">
        <f t="shared" si="9"/>
        <v/>
      </c>
      <c r="H632" s="11" t="str">
        <f>IF('SAT Reading'!B632="","", IF(G632&lt;100, 100, IF(G632&gt;300, 300, G632)))</f>
        <v/>
      </c>
      <c r="I632" s="11" t="str">
        <f>IF('SAT Reading'!B632="","",'SAT EBRW to CBEST R'!$A$2+'SAT EBRW to CBEST R'!$B$2*B632)</f>
        <v/>
      </c>
      <c r="J632" s="11" t="str">
        <f>IF('SAT Reading'!B632="","", IF(I632&lt;20, 20, IF(I632&gt;80, 80, I632)))</f>
        <v/>
      </c>
    </row>
    <row r="633" spans="1:10" x14ac:dyDescent="0.25">
      <c r="A633" s="11">
        <v>632</v>
      </c>
      <c r="B633" s="30"/>
      <c r="C633" s="11" t="str">
        <f>IF(ISBLANK('SAT Reading'!B633),"", IF('SAT Reading'!B633&lt;'SAT EBRW to ACT E+R'!$A$2, 'SAT EBRW to ACT E+R'!$B$2, IF('SAT Reading'!B633&gt;'SAT EBRW to ACT E+R'!A$62, 'SAT EBRW to ACT E+R'!B$62, VLOOKUP(B633,'SAT EBRW to ACT E+R'!A:B,2,FALSE))))</f>
        <v/>
      </c>
      <c r="D633" s="11" t="str">
        <f>IF('SAT Reading'!B633="","", 0.5*C633)</f>
        <v/>
      </c>
      <c r="E633" s="11" t="str">
        <f>IF('SAT Reading'!B633="","",interceptACTRtoPCR5712_5713+slopeACTRtoPCR5712_5713*D633)</f>
        <v/>
      </c>
      <c r="F633" s="11" t="str">
        <f>IF('SAT Reading'!B633="","", IF(E633&lt;100, 100, IF(E633&gt;200, 200, E633)))</f>
        <v/>
      </c>
      <c r="G633" s="11" t="str">
        <f t="shared" si="9"/>
        <v/>
      </c>
      <c r="H633" s="11" t="str">
        <f>IF('SAT Reading'!B633="","", IF(G633&lt;100, 100, IF(G633&gt;300, 300, G633)))</f>
        <v/>
      </c>
      <c r="I633" s="11" t="str">
        <f>IF('SAT Reading'!B633="","",'SAT EBRW to CBEST R'!$A$2+'SAT EBRW to CBEST R'!$B$2*B633)</f>
        <v/>
      </c>
      <c r="J633" s="11" t="str">
        <f>IF('SAT Reading'!B633="","", IF(I633&lt;20, 20, IF(I633&gt;80, 80, I633)))</f>
        <v/>
      </c>
    </row>
    <row r="634" spans="1:10" x14ac:dyDescent="0.25">
      <c r="A634" s="11">
        <v>633</v>
      </c>
      <c r="B634" s="30"/>
      <c r="C634" s="11" t="str">
        <f>IF(ISBLANK('SAT Reading'!B634),"", IF('SAT Reading'!B634&lt;'SAT EBRW to ACT E+R'!$A$2, 'SAT EBRW to ACT E+R'!$B$2, IF('SAT Reading'!B634&gt;'SAT EBRW to ACT E+R'!A$62, 'SAT EBRW to ACT E+R'!B$62, VLOOKUP(B634,'SAT EBRW to ACT E+R'!A:B,2,FALSE))))</f>
        <v/>
      </c>
      <c r="D634" s="11" t="str">
        <f>IF('SAT Reading'!B634="","", 0.5*C634)</f>
        <v/>
      </c>
      <c r="E634" s="11" t="str">
        <f>IF('SAT Reading'!B634="","",interceptACTRtoPCR5712_5713+slopeACTRtoPCR5712_5713*D634)</f>
        <v/>
      </c>
      <c r="F634" s="11" t="str">
        <f>IF('SAT Reading'!B634="","", IF(E634&lt;100, 100, IF(E634&gt;200, 200, E634)))</f>
        <v/>
      </c>
      <c r="G634" s="11" t="str">
        <f t="shared" si="9"/>
        <v/>
      </c>
      <c r="H634" s="11" t="str">
        <f>IF('SAT Reading'!B634="","", IF(G634&lt;100, 100, IF(G634&gt;300, 300, G634)))</f>
        <v/>
      </c>
      <c r="I634" s="11" t="str">
        <f>IF('SAT Reading'!B634="","",'SAT EBRW to CBEST R'!$A$2+'SAT EBRW to CBEST R'!$B$2*B634)</f>
        <v/>
      </c>
      <c r="J634" s="11" t="str">
        <f>IF('SAT Reading'!B634="","", IF(I634&lt;20, 20, IF(I634&gt;80, 80, I634)))</f>
        <v/>
      </c>
    </row>
    <row r="635" spans="1:10" x14ac:dyDescent="0.25">
      <c r="A635" s="11">
        <v>634</v>
      </c>
      <c r="B635" s="30"/>
      <c r="C635" s="11" t="str">
        <f>IF(ISBLANK('SAT Reading'!B635),"", IF('SAT Reading'!B635&lt;'SAT EBRW to ACT E+R'!$A$2, 'SAT EBRW to ACT E+R'!$B$2, IF('SAT Reading'!B635&gt;'SAT EBRW to ACT E+R'!A$62, 'SAT EBRW to ACT E+R'!B$62, VLOOKUP(B635,'SAT EBRW to ACT E+R'!A:B,2,FALSE))))</f>
        <v/>
      </c>
      <c r="D635" s="11" t="str">
        <f>IF('SAT Reading'!B635="","", 0.5*C635)</f>
        <v/>
      </c>
      <c r="E635" s="11" t="str">
        <f>IF('SAT Reading'!B635="","",interceptACTRtoPCR5712_5713+slopeACTRtoPCR5712_5713*D635)</f>
        <v/>
      </c>
      <c r="F635" s="11" t="str">
        <f>IF('SAT Reading'!B635="","", IF(E635&lt;100, 100, IF(E635&gt;200, 200, E635)))</f>
        <v/>
      </c>
      <c r="G635" s="11" t="str">
        <f t="shared" si="9"/>
        <v/>
      </c>
      <c r="H635" s="11" t="str">
        <f>IF('SAT Reading'!B635="","", IF(G635&lt;100, 100, IF(G635&gt;300, 300, G635)))</f>
        <v/>
      </c>
      <c r="I635" s="11" t="str">
        <f>IF('SAT Reading'!B635="","",'SAT EBRW to CBEST R'!$A$2+'SAT EBRW to CBEST R'!$B$2*B635)</f>
        <v/>
      </c>
      <c r="J635" s="11" t="str">
        <f>IF('SAT Reading'!B635="","", IF(I635&lt;20, 20, IF(I635&gt;80, 80, I635)))</f>
        <v/>
      </c>
    </row>
    <row r="636" spans="1:10" x14ac:dyDescent="0.25">
      <c r="A636" s="11">
        <v>635</v>
      </c>
      <c r="B636" s="30"/>
      <c r="C636" s="11" t="str">
        <f>IF(ISBLANK('SAT Reading'!B636),"", IF('SAT Reading'!B636&lt;'SAT EBRW to ACT E+R'!$A$2, 'SAT EBRW to ACT E+R'!$B$2, IF('SAT Reading'!B636&gt;'SAT EBRW to ACT E+R'!A$62, 'SAT EBRW to ACT E+R'!B$62, VLOOKUP(B636,'SAT EBRW to ACT E+R'!A:B,2,FALSE))))</f>
        <v/>
      </c>
      <c r="D636" s="11" t="str">
        <f>IF('SAT Reading'!B636="","", 0.5*C636)</f>
        <v/>
      </c>
      <c r="E636" s="11" t="str">
        <f>IF('SAT Reading'!B636="","",interceptACTRtoPCR5712_5713+slopeACTRtoPCR5712_5713*D636)</f>
        <v/>
      </c>
      <c r="F636" s="11" t="str">
        <f>IF('SAT Reading'!B636="","", IF(E636&lt;100, 100, IF(E636&gt;200, 200, E636)))</f>
        <v/>
      </c>
      <c r="G636" s="11" t="str">
        <f t="shared" si="9"/>
        <v/>
      </c>
      <c r="H636" s="11" t="str">
        <f>IF('SAT Reading'!B636="","", IF(G636&lt;100, 100, IF(G636&gt;300, 300, G636)))</f>
        <v/>
      </c>
      <c r="I636" s="11" t="str">
        <f>IF('SAT Reading'!B636="","",'SAT EBRW to CBEST R'!$A$2+'SAT EBRW to CBEST R'!$B$2*B636)</f>
        <v/>
      </c>
      <c r="J636" s="11" t="str">
        <f>IF('SAT Reading'!B636="","", IF(I636&lt;20, 20, IF(I636&gt;80, 80, I636)))</f>
        <v/>
      </c>
    </row>
    <row r="637" spans="1:10" x14ac:dyDescent="0.25">
      <c r="A637" s="11">
        <v>636</v>
      </c>
      <c r="B637" s="30"/>
      <c r="C637" s="11" t="str">
        <f>IF(ISBLANK('SAT Reading'!B637),"", IF('SAT Reading'!B637&lt;'SAT EBRW to ACT E+R'!$A$2, 'SAT EBRW to ACT E+R'!$B$2, IF('SAT Reading'!B637&gt;'SAT EBRW to ACT E+R'!A$62, 'SAT EBRW to ACT E+R'!B$62, VLOOKUP(B637,'SAT EBRW to ACT E+R'!A:B,2,FALSE))))</f>
        <v/>
      </c>
      <c r="D637" s="11" t="str">
        <f>IF('SAT Reading'!B637="","", 0.5*C637)</f>
        <v/>
      </c>
      <c r="E637" s="11" t="str">
        <f>IF('SAT Reading'!B637="","",interceptACTRtoPCR5712_5713+slopeACTRtoPCR5712_5713*D637)</f>
        <v/>
      </c>
      <c r="F637" s="11" t="str">
        <f>IF('SAT Reading'!B637="","", IF(E637&lt;100, 100, IF(E637&gt;200, 200, E637)))</f>
        <v/>
      </c>
      <c r="G637" s="11" t="str">
        <f t="shared" si="9"/>
        <v/>
      </c>
      <c r="H637" s="11" t="str">
        <f>IF('SAT Reading'!B637="","", IF(G637&lt;100, 100, IF(G637&gt;300, 300, G637)))</f>
        <v/>
      </c>
      <c r="I637" s="11" t="str">
        <f>IF('SAT Reading'!B637="","",'SAT EBRW to CBEST R'!$A$2+'SAT EBRW to CBEST R'!$B$2*B637)</f>
        <v/>
      </c>
      <c r="J637" s="11" t="str">
        <f>IF('SAT Reading'!B637="","", IF(I637&lt;20, 20, IF(I637&gt;80, 80, I637)))</f>
        <v/>
      </c>
    </row>
    <row r="638" spans="1:10" x14ac:dyDescent="0.25">
      <c r="A638" s="11">
        <v>637</v>
      </c>
      <c r="B638" s="30"/>
      <c r="C638" s="11" t="str">
        <f>IF(ISBLANK('SAT Reading'!B638),"", IF('SAT Reading'!B638&lt;'SAT EBRW to ACT E+R'!$A$2, 'SAT EBRW to ACT E+R'!$B$2, IF('SAT Reading'!B638&gt;'SAT EBRW to ACT E+R'!A$62, 'SAT EBRW to ACT E+R'!B$62, VLOOKUP(B638,'SAT EBRW to ACT E+R'!A:B,2,FALSE))))</f>
        <v/>
      </c>
      <c r="D638" s="11" t="str">
        <f>IF('SAT Reading'!B638="","", 0.5*C638)</f>
        <v/>
      </c>
      <c r="E638" s="11" t="str">
        <f>IF('SAT Reading'!B638="","",interceptACTRtoPCR5712_5713+slopeACTRtoPCR5712_5713*D638)</f>
        <v/>
      </c>
      <c r="F638" s="11" t="str">
        <f>IF('SAT Reading'!B638="","", IF(E638&lt;100, 100, IF(E638&gt;200, 200, E638)))</f>
        <v/>
      </c>
      <c r="G638" s="11" t="str">
        <f t="shared" si="9"/>
        <v/>
      </c>
      <c r="H638" s="11" t="str">
        <f>IF('SAT Reading'!B638="","", IF(G638&lt;100, 100, IF(G638&gt;300, 300, G638)))</f>
        <v/>
      </c>
      <c r="I638" s="11" t="str">
        <f>IF('SAT Reading'!B638="","",'SAT EBRW to CBEST R'!$A$2+'SAT EBRW to CBEST R'!$B$2*B638)</f>
        <v/>
      </c>
      <c r="J638" s="11" t="str">
        <f>IF('SAT Reading'!B638="","", IF(I638&lt;20, 20, IF(I638&gt;80, 80, I638)))</f>
        <v/>
      </c>
    </row>
    <row r="639" spans="1:10" x14ac:dyDescent="0.25">
      <c r="A639" s="11">
        <v>638</v>
      </c>
      <c r="B639" s="30"/>
      <c r="C639" s="11" t="str">
        <f>IF(ISBLANK('SAT Reading'!B639),"", IF('SAT Reading'!B639&lt;'SAT EBRW to ACT E+R'!$A$2, 'SAT EBRW to ACT E+R'!$B$2, IF('SAT Reading'!B639&gt;'SAT EBRW to ACT E+R'!A$62, 'SAT EBRW to ACT E+R'!B$62, VLOOKUP(B639,'SAT EBRW to ACT E+R'!A:B,2,FALSE))))</f>
        <v/>
      </c>
      <c r="D639" s="11" t="str">
        <f>IF('SAT Reading'!B639="","", 0.5*C639)</f>
        <v/>
      </c>
      <c r="E639" s="11" t="str">
        <f>IF('SAT Reading'!B639="","",interceptACTRtoPCR5712_5713+slopeACTRtoPCR5712_5713*D639)</f>
        <v/>
      </c>
      <c r="F639" s="11" t="str">
        <f>IF('SAT Reading'!B639="","", IF(E639&lt;100, 100, IF(E639&gt;200, 200, E639)))</f>
        <v/>
      </c>
      <c r="G639" s="11" t="str">
        <f t="shared" si="9"/>
        <v/>
      </c>
      <c r="H639" s="11" t="str">
        <f>IF('SAT Reading'!B639="","", IF(G639&lt;100, 100, IF(G639&gt;300, 300, G639)))</f>
        <v/>
      </c>
      <c r="I639" s="11" t="str">
        <f>IF('SAT Reading'!B639="","",'SAT EBRW to CBEST R'!$A$2+'SAT EBRW to CBEST R'!$B$2*B639)</f>
        <v/>
      </c>
      <c r="J639" s="11" t="str">
        <f>IF('SAT Reading'!B639="","", IF(I639&lt;20, 20, IF(I639&gt;80, 80, I639)))</f>
        <v/>
      </c>
    </row>
    <row r="640" spans="1:10" x14ac:dyDescent="0.25">
      <c r="A640" s="11">
        <v>639</v>
      </c>
      <c r="B640" s="30"/>
      <c r="C640" s="11" t="str">
        <f>IF(ISBLANK('SAT Reading'!B640),"", IF('SAT Reading'!B640&lt;'SAT EBRW to ACT E+R'!$A$2, 'SAT EBRW to ACT E+R'!$B$2, IF('SAT Reading'!B640&gt;'SAT EBRW to ACT E+R'!A$62, 'SAT EBRW to ACT E+R'!B$62, VLOOKUP(B640,'SAT EBRW to ACT E+R'!A:B,2,FALSE))))</f>
        <v/>
      </c>
      <c r="D640" s="11" t="str">
        <f>IF('SAT Reading'!B640="","", 0.5*C640)</f>
        <v/>
      </c>
      <c r="E640" s="11" t="str">
        <f>IF('SAT Reading'!B640="","",interceptACTRtoPCR5712_5713+slopeACTRtoPCR5712_5713*D640)</f>
        <v/>
      </c>
      <c r="F640" s="11" t="str">
        <f>IF('SAT Reading'!B640="","", IF(E640&lt;100, 100, IF(E640&gt;200, 200, E640)))</f>
        <v/>
      </c>
      <c r="G640" s="11" t="str">
        <f t="shared" si="9"/>
        <v/>
      </c>
      <c r="H640" s="11" t="str">
        <f>IF('SAT Reading'!B640="","", IF(G640&lt;100, 100, IF(G640&gt;300, 300, G640)))</f>
        <v/>
      </c>
      <c r="I640" s="11" t="str">
        <f>IF('SAT Reading'!B640="","",'SAT EBRW to CBEST R'!$A$2+'SAT EBRW to CBEST R'!$B$2*B640)</f>
        <v/>
      </c>
      <c r="J640" s="11" t="str">
        <f>IF('SAT Reading'!B640="","", IF(I640&lt;20, 20, IF(I640&gt;80, 80, I640)))</f>
        <v/>
      </c>
    </row>
    <row r="641" spans="1:10" x14ac:dyDescent="0.25">
      <c r="A641" s="11">
        <v>640</v>
      </c>
      <c r="B641" s="30"/>
      <c r="C641" s="11" t="str">
        <f>IF(ISBLANK('SAT Reading'!B641),"", IF('SAT Reading'!B641&lt;'SAT EBRW to ACT E+R'!$A$2, 'SAT EBRW to ACT E+R'!$B$2, IF('SAT Reading'!B641&gt;'SAT EBRW to ACT E+R'!A$62, 'SAT EBRW to ACT E+R'!B$62, VLOOKUP(B641,'SAT EBRW to ACT E+R'!A:B,2,FALSE))))</f>
        <v/>
      </c>
      <c r="D641" s="11" t="str">
        <f>IF('SAT Reading'!B641="","", 0.5*C641)</f>
        <v/>
      </c>
      <c r="E641" s="11" t="str">
        <f>IF('SAT Reading'!B641="","",interceptACTRtoPCR5712_5713+slopeACTRtoPCR5712_5713*D641)</f>
        <v/>
      </c>
      <c r="F641" s="11" t="str">
        <f>IF('SAT Reading'!B641="","", IF(E641&lt;100, 100, IF(E641&gt;200, 200, E641)))</f>
        <v/>
      </c>
      <c r="G641" s="11" t="str">
        <f t="shared" si="9"/>
        <v/>
      </c>
      <c r="H641" s="11" t="str">
        <f>IF('SAT Reading'!B641="","", IF(G641&lt;100, 100, IF(G641&gt;300, 300, G641)))</f>
        <v/>
      </c>
      <c r="I641" s="11" t="str">
        <f>IF('SAT Reading'!B641="","",'SAT EBRW to CBEST R'!$A$2+'SAT EBRW to CBEST R'!$B$2*B641)</f>
        <v/>
      </c>
      <c r="J641" s="11" t="str">
        <f>IF('SAT Reading'!B641="","", IF(I641&lt;20, 20, IF(I641&gt;80, 80, I641)))</f>
        <v/>
      </c>
    </row>
    <row r="642" spans="1:10" x14ac:dyDescent="0.25">
      <c r="A642" s="11">
        <v>641</v>
      </c>
      <c r="B642" s="30"/>
      <c r="C642" s="11" t="str">
        <f>IF(ISBLANK('SAT Reading'!B642),"", IF('SAT Reading'!B642&lt;'SAT EBRW to ACT E+R'!$A$2, 'SAT EBRW to ACT E+R'!$B$2, IF('SAT Reading'!B642&gt;'SAT EBRW to ACT E+R'!A$62, 'SAT EBRW to ACT E+R'!B$62, VLOOKUP(B642,'SAT EBRW to ACT E+R'!A:B,2,FALSE))))</f>
        <v/>
      </c>
      <c r="D642" s="11" t="str">
        <f>IF('SAT Reading'!B642="","", 0.5*C642)</f>
        <v/>
      </c>
      <c r="E642" s="11" t="str">
        <f>IF('SAT Reading'!B642="","",interceptACTRtoPCR5712_5713+slopeACTRtoPCR5712_5713*D642)</f>
        <v/>
      </c>
      <c r="F642" s="11" t="str">
        <f>IF('SAT Reading'!B642="","", IF(E642&lt;100, 100, IF(E642&gt;200, 200, E642)))</f>
        <v/>
      </c>
      <c r="G642" s="11" t="str">
        <f t="shared" ref="G642:G705" si="10">IF(B642="","",IF(D642&gt;=19, upperinterceptACTRtoPAAR200_210+D642*upperslopeACTRtoPAAR200_210, lowerinterceptACTRtoPAAR200_210+D642*lowerslopeACTRtoPAAR200_210))</f>
        <v/>
      </c>
      <c r="H642" s="11" t="str">
        <f>IF('SAT Reading'!B642="","", IF(G642&lt;100, 100, IF(G642&gt;300, 300, G642)))</f>
        <v/>
      </c>
      <c r="I642" s="11" t="str">
        <f>IF('SAT Reading'!B642="","",'SAT EBRW to CBEST R'!$A$2+'SAT EBRW to CBEST R'!$B$2*B642)</f>
        <v/>
      </c>
      <c r="J642" s="11" t="str">
        <f>IF('SAT Reading'!B642="","", IF(I642&lt;20, 20, IF(I642&gt;80, 80, I642)))</f>
        <v/>
      </c>
    </row>
    <row r="643" spans="1:10" x14ac:dyDescent="0.25">
      <c r="A643" s="11">
        <v>642</v>
      </c>
      <c r="B643" s="30"/>
      <c r="C643" s="11" t="str">
        <f>IF(ISBLANK('SAT Reading'!B643),"", IF('SAT Reading'!B643&lt;'SAT EBRW to ACT E+R'!$A$2, 'SAT EBRW to ACT E+R'!$B$2, IF('SAT Reading'!B643&gt;'SAT EBRW to ACT E+R'!A$62, 'SAT EBRW to ACT E+R'!B$62, VLOOKUP(B643,'SAT EBRW to ACT E+R'!A:B,2,FALSE))))</f>
        <v/>
      </c>
      <c r="D643" s="11" t="str">
        <f>IF('SAT Reading'!B643="","", 0.5*C643)</f>
        <v/>
      </c>
      <c r="E643" s="11" t="str">
        <f>IF('SAT Reading'!B643="","",interceptACTRtoPCR5712_5713+slopeACTRtoPCR5712_5713*D643)</f>
        <v/>
      </c>
      <c r="F643" s="11" t="str">
        <f>IF('SAT Reading'!B643="","", IF(E643&lt;100, 100, IF(E643&gt;200, 200, E643)))</f>
        <v/>
      </c>
      <c r="G643" s="11" t="str">
        <f t="shared" si="10"/>
        <v/>
      </c>
      <c r="H643" s="11" t="str">
        <f>IF('SAT Reading'!B643="","", IF(G643&lt;100, 100, IF(G643&gt;300, 300, G643)))</f>
        <v/>
      </c>
      <c r="I643" s="11" t="str">
        <f>IF('SAT Reading'!B643="","",'SAT EBRW to CBEST R'!$A$2+'SAT EBRW to CBEST R'!$B$2*B643)</f>
        <v/>
      </c>
      <c r="J643" s="11" t="str">
        <f>IF('SAT Reading'!B643="","", IF(I643&lt;20, 20, IF(I643&gt;80, 80, I643)))</f>
        <v/>
      </c>
    </row>
    <row r="644" spans="1:10" x14ac:dyDescent="0.25">
      <c r="A644" s="11">
        <v>643</v>
      </c>
      <c r="B644" s="30"/>
      <c r="C644" s="11" t="str">
        <f>IF(ISBLANK('SAT Reading'!B644),"", IF('SAT Reading'!B644&lt;'SAT EBRW to ACT E+R'!$A$2, 'SAT EBRW to ACT E+R'!$B$2, IF('SAT Reading'!B644&gt;'SAT EBRW to ACT E+R'!A$62, 'SAT EBRW to ACT E+R'!B$62, VLOOKUP(B644,'SAT EBRW to ACT E+R'!A:B,2,FALSE))))</f>
        <v/>
      </c>
      <c r="D644" s="11" t="str">
        <f>IF('SAT Reading'!B644="","", 0.5*C644)</f>
        <v/>
      </c>
      <c r="E644" s="11" t="str">
        <f>IF('SAT Reading'!B644="","",interceptACTRtoPCR5712_5713+slopeACTRtoPCR5712_5713*D644)</f>
        <v/>
      </c>
      <c r="F644" s="11" t="str">
        <f>IF('SAT Reading'!B644="","", IF(E644&lt;100, 100, IF(E644&gt;200, 200, E644)))</f>
        <v/>
      </c>
      <c r="G644" s="11" t="str">
        <f t="shared" si="10"/>
        <v/>
      </c>
      <c r="H644" s="11" t="str">
        <f>IF('SAT Reading'!B644="","", IF(G644&lt;100, 100, IF(G644&gt;300, 300, G644)))</f>
        <v/>
      </c>
      <c r="I644" s="11" t="str">
        <f>IF('SAT Reading'!B644="","",'SAT EBRW to CBEST R'!$A$2+'SAT EBRW to CBEST R'!$B$2*B644)</f>
        <v/>
      </c>
      <c r="J644" s="11" t="str">
        <f>IF('SAT Reading'!B644="","", IF(I644&lt;20, 20, IF(I644&gt;80, 80, I644)))</f>
        <v/>
      </c>
    </row>
    <row r="645" spans="1:10" x14ac:dyDescent="0.25">
      <c r="A645" s="11">
        <v>644</v>
      </c>
      <c r="B645" s="30"/>
      <c r="C645" s="11" t="str">
        <f>IF(ISBLANK('SAT Reading'!B645),"", IF('SAT Reading'!B645&lt;'SAT EBRW to ACT E+R'!$A$2, 'SAT EBRW to ACT E+R'!$B$2, IF('SAT Reading'!B645&gt;'SAT EBRW to ACT E+R'!A$62, 'SAT EBRW to ACT E+R'!B$62, VLOOKUP(B645,'SAT EBRW to ACT E+R'!A:B,2,FALSE))))</f>
        <v/>
      </c>
      <c r="D645" s="11" t="str">
        <f>IF('SAT Reading'!B645="","", 0.5*C645)</f>
        <v/>
      </c>
      <c r="E645" s="11" t="str">
        <f>IF('SAT Reading'!B645="","",interceptACTRtoPCR5712_5713+slopeACTRtoPCR5712_5713*D645)</f>
        <v/>
      </c>
      <c r="F645" s="11" t="str">
        <f>IF('SAT Reading'!B645="","", IF(E645&lt;100, 100, IF(E645&gt;200, 200, E645)))</f>
        <v/>
      </c>
      <c r="G645" s="11" t="str">
        <f t="shared" si="10"/>
        <v/>
      </c>
      <c r="H645" s="11" t="str">
        <f>IF('SAT Reading'!B645="","", IF(G645&lt;100, 100, IF(G645&gt;300, 300, G645)))</f>
        <v/>
      </c>
      <c r="I645" s="11" t="str">
        <f>IF('SAT Reading'!B645="","",'SAT EBRW to CBEST R'!$A$2+'SAT EBRW to CBEST R'!$B$2*B645)</f>
        <v/>
      </c>
      <c r="J645" s="11" t="str">
        <f>IF('SAT Reading'!B645="","", IF(I645&lt;20, 20, IF(I645&gt;80, 80, I645)))</f>
        <v/>
      </c>
    </row>
    <row r="646" spans="1:10" x14ac:dyDescent="0.25">
      <c r="A646" s="11">
        <v>645</v>
      </c>
      <c r="B646" s="30"/>
      <c r="C646" s="11" t="str">
        <f>IF(ISBLANK('SAT Reading'!B646),"", IF('SAT Reading'!B646&lt;'SAT EBRW to ACT E+R'!$A$2, 'SAT EBRW to ACT E+R'!$B$2, IF('SAT Reading'!B646&gt;'SAT EBRW to ACT E+R'!A$62, 'SAT EBRW to ACT E+R'!B$62, VLOOKUP(B646,'SAT EBRW to ACT E+R'!A:B,2,FALSE))))</f>
        <v/>
      </c>
      <c r="D646" s="11" t="str">
        <f>IF('SAT Reading'!B646="","", 0.5*C646)</f>
        <v/>
      </c>
      <c r="E646" s="11" t="str">
        <f>IF('SAT Reading'!B646="","",interceptACTRtoPCR5712_5713+slopeACTRtoPCR5712_5713*D646)</f>
        <v/>
      </c>
      <c r="F646" s="11" t="str">
        <f>IF('SAT Reading'!B646="","", IF(E646&lt;100, 100, IF(E646&gt;200, 200, E646)))</f>
        <v/>
      </c>
      <c r="G646" s="11" t="str">
        <f t="shared" si="10"/>
        <v/>
      </c>
      <c r="H646" s="11" t="str">
        <f>IF('SAT Reading'!B646="","", IF(G646&lt;100, 100, IF(G646&gt;300, 300, G646)))</f>
        <v/>
      </c>
      <c r="I646" s="11" t="str">
        <f>IF('SAT Reading'!B646="","",'SAT EBRW to CBEST R'!$A$2+'SAT EBRW to CBEST R'!$B$2*B646)</f>
        <v/>
      </c>
      <c r="J646" s="11" t="str">
        <f>IF('SAT Reading'!B646="","", IF(I646&lt;20, 20, IF(I646&gt;80, 80, I646)))</f>
        <v/>
      </c>
    </row>
    <row r="647" spans="1:10" x14ac:dyDescent="0.25">
      <c r="A647" s="11">
        <v>646</v>
      </c>
      <c r="B647" s="30"/>
      <c r="C647" s="11" t="str">
        <f>IF(ISBLANK('SAT Reading'!B647),"", IF('SAT Reading'!B647&lt;'SAT EBRW to ACT E+R'!$A$2, 'SAT EBRW to ACT E+R'!$B$2, IF('SAT Reading'!B647&gt;'SAT EBRW to ACT E+R'!A$62, 'SAT EBRW to ACT E+R'!B$62, VLOOKUP(B647,'SAT EBRW to ACT E+R'!A:B,2,FALSE))))</f>
        <v/>
      </c>
      <c r="D647" s="11" t="str">
        <f>IF('SAT Reading'!B647="","", 0.5*C647)</f>
        <v/>
      </c>
      <c r="E647" s="11" t="str">
        <f>IF('SAT Reading'!B647="","",interceptACTRtoPCR5712_5713+slopeACTRtoPCR5712_5713*D647)</f>
        <v/>
      </c>
      <c r="F647" s="11" t="str">
        <f>IF('SAT Reading'!B647="","", IF(E647&lt;100, 100, IF(E647&gt;200, 200, E647)))</f>
        <v/>
      </c>
      <c r="G647" s="11" t="str">
        <f t="shared" si="10"/>
        <v/>
      </c>
      <c r="H647" s="11" t="str">
        <f>IF('SAT Reading'!B647="","", IF(G647&lt;100, 100, IF(G647&gt;300, 300, G647)))</f>
        <v/>
      </c>
      <c r="I647" s="11" t="str">
        <f>IF('SAT Reading'!B647="","",'SAT EBRW to CBEST R'!$A$2+'SAT EBRW to CBEST R'!$B$2*B647)</f>
        <v/>
      </c>
      <c r="J647" s="11" t="str">
        <f>IF('SAT Reading'!B647="","", IF(I647&lt;20, 20, IF(I647&gt;80, 80, I647)))</f>
        <v/>
      </c>
    </row>
    <row r="648" spans="1:10" x14ac:dyDescent="0.25">
      <c r="A648" s="11">
        <v>647</v>
      </c>
      <c r="B648" s="30"/>
      <c r="C648" s="11" t="str">
        <f>IF(ISBLANK('SAT Reading'!B648),"", IF('SAT Reading'!B648&lt;'SAT EBRW to ACT E+R'!$A$2, 'SAT EBRW to ACT E+R'!$B$2, IF('SAT Reading'!B648&gt;'SAT EBRW to ACT E+R'!A$62, 'SAT EBRW to ACT E+R'!B$62, VLOOKUP(B648,'SAT EBRW to ACT E+R'!A:B,2,FALSE))))</f>
        <v/>
      </c>
      <c r="D648" s="11" t="str">
        <f>IF('SAT Reading'!B648="","", 0.5*C648)</f>
        <v/>
      </c>
      <c r="E648" s="11" t="str">
        <f>IF('SAT Reading'!B648="","",interceptACTRtoPCR5712_5713+slopeACTRtoPCR5712_5713*D648)</f>
        <v/>
      </c>
      <c r="F648" s="11" t="str">
        <f>IF('SAT Reading'!B648="","", IF(E648&lt;100, 100, IF(E648&gt;200, 200, E648)))</f>
        <v/>
      </c>
      <c r="G648" s="11" t="str">
        <f t="shared" si="10"/>
        <v/>
      </c>
      <c r="H648" s="11" t="str">
        <f>IF('SAT Reading'!B648="","", IF(G648&lt;100, 100, IF(G648&gt;300, 300, G648)))</f>
        <v/>
      </c>
      <c r="I648" s="11" t="str">
        <f>IF('SAT Reading'!B648="","",'SAT EBRW to CBEST R'!$A$2+'SAT EBRW to CBEST R'!$B$2*B648)</f>
        <v/>
      </c>
      <c r="J648" s="11" t="str">
        <f>IF('SAT Reading'!B648="","", IF(I648&lt;20, 20, IF(I648&gt;80, 80, I648)))</f>
        <v/>
      </c>
    </row>
    <row r="649" spans="1:10" x14ac:dyDescent="0.25">
      <c r="A649" s="11">
        <v>648</v>
      </c>
      <c r="B649" s="30"/>
      <c r="C649" s="11" t="str">
        <f>IF(ISBLANK('SAT Reading'!B649),"", IF('SAT Reading'!B649&lt;'SAT EBRW to ACT E+R'!$A$2, 'SAT EBRW to ACT E+R'!$B$2, IF('SAT Reading'!B649&gt;'SAT EBRW to ACT E+R'!A$62, 'SAT EBRW to ACT E+R'!B$62, VLOOKUP(B649,'SAT EBRW to ACT E+R'!A:B,2,FALSE))))</f>
        <v/>
      </c>
      <c r="D649" s="11" t="str">
        <f>IF('SAT Reading'!B649="","", 0.5*C649)</f>
        <v/>
      </c>
      <c r="E649" s="11" t="str">
        <f>IF('SAT Reading'!B649="","",interceptACTRtoPCR5712_5713+slopeACTRtoPCR5712_5713*D649)</f>
        <v/>
      </c>
      <c r="F649" s="11" t="str">
        <f>IF('SAT Reading'!B649="","", IF(E649&lt;100, 100, IF(E649&gt;200, 200, E649)))</f>
        <v/>
      </c>
      <c r="G649" s="11" t="str">
        <f t="shared" si="10"/>
        <v/>
      </c>
      <c r="H649" s="11" t="str">
        <f>IF('SAT Reading'!B649="","", IF(G649&lt;100, 100, IF(G649&gt;300, 300, G649)))</f>
        <v/>
      </c>
      <c r="I649" s="11" t="str">
        <f>IF('SAT Reading'!B649="","",'SAT EBRW to CBEST R'!$A$2+'SAT EBRW to CBEST R'!$B$2*B649)</f>
        <v/>
      </c>
      <c r="J649" s="11" t="str">
        <f>IF('SAT Reading'!B649="","", IF(I649&lt;20, 20, IF(I649&gt;80, 80, I649)))</f>
        <v/>
      </c>
    </row>
    <row r="650" spans="1:10" x14ac:dyDescent="0.25">
      <c r="A650" s="11">
        <v>649</v>
      </c>
      <c r="B650" s="30"/>
      <c r="C650" s="11" t="str">
        <f>IF(ISBLANK('SAT Reading'!B650),"", IF('SAT Reading'!B650&lt;'SAT EBRW to ACT E+R'!$A$2, 'SAT EBRW to ACT E+R'!$B$2, IF('SAT Reading'!B650&gt;'SAT EBRW to ACT E+R'!A$62, 'SAT EBRW to ACT E+R'!B$62, VLOOKUP(B650,'SAT EBRW to ACT E+R'!A:B,2,FALSE))))</f>
        <v/>
      </c>
      <c r="D650" s="11" t="str">
        <f>IF('SAT Reading'!B650="","", 0.5*C650)</f>
        <v/>
      </c>
      <c r="E650" s="11" t="str">
        <f>IF('SAT Reading'!B650="","",interceptACTRtoPCR5712_5713+slopeACTRtoPCR5712_5713*D650)</f>
        <v/>
      </c>
      <c r="F650" s="11" t="str">
        <f>IF('SAT Reading'!B650="","", IF(E650&lt;100, 100, IF(E650&gt;200, 200, E650)))</f>
        <v/>
      </c>
      <c r="G650" s="11" t="str">
        <f t="shared" si="10"/>
        <v/>
      </c>
      <c r="H650" s="11" t="str">
        <f>IF('SAT Reading'!B650="","", IF(G650&lt;100, 100, IF(G650&gt;300, 300, G650)))</f>
        <v/>
      </c>
      <c r="I650" s="11" t="str">
        <f>IF('SAT Reading'!B650="","",'SAT EBRW to CBEST R'!$A$2+'SAT EBRW to CBEST R'!$B$2*B650)</f>
        <v/>
      </c>
      <c r="J650" s="11" t="str">
        <f>IF('SAT Reading'!B650="","", IF(I650&lt;20, 20, IF(I650&gt;80, 80, I650)))</f>
        <v/>
      </c>
    </row>
    <row r="651" spans="1:10" x14ac:dyDescent="0.25">
      <c r="A651" s="11">
        <v>650</v>
      </c>
      <c r="B651" s="30"/>
      <c r="C651" s="11" t="str">
        <f>IF(ISBLANK('SAT Reading'!B651),"", IF('SAT Reading'!B651&lt;'SAT EBRW to ACT E+R'!$A$2, 'SAT EBRW to ACT E+R'!$B$2, IF('SAT Reading'!B651&gt;'SAT EBRW to ACT E+R'!A$62, 'SAT EBRW to ACT E+R'!B$62, VLOOKUP(B651,'SAT EBRW to ACT E+R'!A:B,2,FALSE))))</f>
        <v/>
      </c>
      <c r="D651" s="11" t="str">
        <f>IF('SAT Reading'!B651="","", 0.5*C651)</f>
        <v/>
      </c>
      <c r="E651" s="11" t="str">
        <f>IF('SAT Reading'!B651="","",interceptACTRtoPCR5712_5713+slopeACTRtoPCR5712_5713*D651)</f>
        <v/>
      </c>
      <c r="F651" s="11" t="str">
        <f>IF('SAT Reading'!B651="","", IF(E651&lt;100, 100, IF(E651&gt;200, 200, E651)))</f>
        <v/>
      </c>
      <c r="G651" s="11" t="str">
        <f t="shared" si="10"/>
        <v/>
      </c>
      <c r="H651" s="11" t="str">
        <f>IF('SAT Reading'!B651="","", IF(G651&lt;100, 100, IF(G651&gt;300, 300, G651)))</f>
        <v/>
      </c>
      <c r="I651" s="11" t="str">
        <f>IF('SAT Reading'!B651="","",'SAT EBRW to CBEST R'!$A$2+'SAT EBRW to CBEST R'!$B$2*B651)</f>
        <v/>
      </c>
      <c r="J651" s="11" t="str">
        <f>IF('SAT Reading'!B651="","", IF(I651&lt;20, 20, IF(I651&gt;80, 80, I651)))</f>
        <v/>
      </c>
    </row>
    <row r="652" spans="1:10" x14ac:dyDescent="0.25">
      <c r="A652" s="11">
        <v>651</v>
      </c>
      <c r="B652" s="30"/>
      <c r="C652" s="11" t="str">
        <f>IF(ISBLANK('SAT Reading'!B652),"", IF('SAT Reading'!B652&lt;'SAT EBRW to ACT E+R'!$A$2, 'SAT EBRW to ACT E+R'!$B$2, IF('SAT Reading'!B652&gt;'SAT EBRW to ACT E+R'!A$62, 'SAT EBRW to ACT E+R'!B$62, VLOOKUP(B652,'SAT EBRW to ACT E+R'!A:B,2,FALSE))))</f>
        <v/>
      </c>
      <c r="D652" s="11" t="str">
        <f>IF('SAT Reading'!B652="","", 0.5*C652)</f>
        <v/>
      </c>
      <c r="E652" s="11" t="str">
        <f>IF('SAT Reading'!B652="","",interceptACTRtoPCR5712_5713+slopeACTRtoPCR5712_5713*D652)</f>
        <v/>
      </c>
      <c r="F652" s="11" t="str">
        <f>IF('SAT Reading'!B652="","", IF(E652&lt;100, 100, IF(E652&gt;200, 200, E652)))</f>
        <v/>
      </c>
      <c r="G652" s="11" t="str">
        <f t="shared" si="10"/>
        <v/>
      </c>
      <c r="H652" s="11" t="str">
        <f>IF('SAT Reading'!B652="","", IF(G652&lt;100, 100, IF(G652&gt;300, 300, G652)))</f>
        <v/>
      </c>
      <c r="I652" s="11" t="str">
        <f>IF('SAT Reading'!B652="","",'SAT EBRW to CBEST R'!$A$2+'SAT EBRW to CBEST R'!$B$2*B652)</f>
        <v/>
      </c>
      <c r="J652" s="11" t="str">
        <f>IF('SAT Reading'!B652="","", IF(I652&lt;20, 20, IF(I652&gt;80, 80, I652)))</f>
        <v/>
      </c>
    </row>
    <row r="653" spans="1:10" x14ac:dyDescent="0.25">
      <c r="A653" s="11">
        <v>652</v>
      </c>
      <c r="B653" s="30"/>
      <c r="C653" s="11" t="str">
        <f>IF(ISBLANK('SAT Reading'!B653),"", IF('SAT Reading'!B653&lt;'SAT EBRW to ACT E+R'!$A$2, 'SAT EBRW to ACT E+R'!$B$2, IF('SAT Reading'!B653&gt;'SAT EBRW to ACT E+R'!A$62, 'SAT EBRW to ACT E+R'!B$62, VLOOKUP(B653,'SAT EBRW to ACT E+R'!A:B,2,FALSE))))</f>
        <v/>
      </c>
      <c r="D653" s="11" t="str">
        <f>IF('SAT Reading'!B653="","", 0.5*C653)</f>
        <v/>
      </c>
      <c r="E653" s="11" t="str">
        <f>IF('SAT Reading'!B653="","",interceptACTRtoPCR5712_5713+slopeACTRtoPCR5712_5713*D653)</f>
        <v/>
      </c>
      <c r="F653" s="11" t="str">
        <f>IF('SAT Reading'!B653="","", IF(E653&lt;100, 100, IF(E653&gt;200, 200, E653)))</f>
        <v/>
      </c>
      <c r="G653" s="11" t="str">
        <f t="shared" si="10"/>
        <v/>
      </c>
      <c r="H653" s="11" t="str">
        <f>IF('SAT Reading'!B653="","", IF(G653&lt;100, 100, IF(G653&gt;300, 300, G653)))</f>
        <v/>
      </c>
      <c r="I653" s="11" t="str">
        <f>IF('SAT Reading'!B653="","",'SAT EBRW to CBEST R'!$A$2+'SAT EBRW to CBEST R'!$B$2*B653)</f>
        <v/>
      </c>
      <c r="J653" s="11" t="str">
        <f>IF('SAT Reading'!B653="","", IF(I653&lt;20, 20, IF(I653&gt;80, 80, I653)))</f>
        <v/>
      </c>
    </row>
    <row r="654" spans="1:10" x14ac:dyDescent="0.25">
      <c r="A654" s="11">
        <v>653</v>
      </c>
      <c r="B654" s="30"/>
      <c r="C654" s="11" t="str">
        <f>IF(ISBLANK('SAT Reading'!B654),"", IF('SAT Reading'!B654&lt;'SAT EBRW to ACT E+R'!$A$2, 'SAT EBRW to ACT E+R'!$B$2, IF('SAT Reading'!B654&gt;'SAT EBRW to ACT E+R'!A$62, 'SAT EBRW to ACT E+R'!B$62, VLOOKUP(B654,'SAT EBRW to ACT E+R'!A:B,2,FALSE))))</f>
        <v/>
      </c>
      <c r="D654" s="11" t="str">
        <f>IF('SAT Reading'!B654="","", 0.5*C654)</f>
        <v/>
      </c>
      <c r="E654" s="11" t="str">
        <f>IF('SAT Reading'!B654="","",interceptACTRtoPCR5712_5713+slopeACTRtoPCR5712_5713*D654)</f>
        <v/>
      </c>
      <c r="F654" s="11" t="str">
        <f>IF('SAT Reading'!B654="","", IF(E654&lt;100, 100, IF(E654&gt;200, 200, E654)))</f>
        <v/>
      </c>
      <c r="G654" s="11" t="str">
        <f t="shared" si="10"/>
        <v/>
      </c>
      <c r="H654" s="11" t="str">
        <f>IF('SAT Reading'!B654="","", IF(G654&lt;100, 100, IF(G654&gt;300, 300, G654)))</f>
        <v/>
      </c>
      <c r="I654" s="11" t="str">
        <f>IF('SAT Reading'!B654="","",'SAT EBRW to CBEST R'!$A$2+'SAT EBRW to CBEST R'!$B$2*B654)</f>
        <v/>
      </c>
      <c r="J654" s="11" t="str">
        <f>IF('SAT Reading'!B654="","", IF(I654&lt;20, 20, IF(I654&gt;80, 80, I654)))</f>
        <v/>
      </c>
    </row>
    <row r="655" spans="1:10" x14ac:dyDescent="0.25">
      <c r="A655" s="11">
        <v>654</v>
      </c>
      <c r="B655" s="30"/>
      <c r="C655" s="11" t="str">
        <f>IF(ISBLANK('SAT Reading'!B655),"", IF('SAT Reading'!B655&lt;'SAT EBRW to ACT E+R'!$A$2, 'SAT EBRW to ACT E+R'!$B$2, IF('SAT Reading'!B655&gt;'SAT EBRW to ACT E+R'!A$62, 'SAT EBRW to ACT E+R'!B$62, VLOOKUP(B655,'SAT EBRW to ACT E+R'!A:B,2,FALSE))))</f>
        <v/>
      </c>
      <c r="D655" s="11" t="str">
        <f>IF('SAT Reading'!B655="","", 0.5*C655)</f>
        <v/>
      </c>
      <c r="E655" s="11" t="str">
        <f>IF('SAT Reading'!B655="","",interceptACTRtoPCR5712_5713+slopeACTRtoPCR5712_5713*D655)</f>
        <v/>
      </c>
      <c r="F655" s="11" t="str">
        <f>IF('SAT Reading'!B655="","", IF(E655&lt;100, 100, IF(E655&gt;200, 200, E655)))</f>
        <v/>
      </c>
      <c r="G655" s="11" t="str">
        <f t="shared" si="10"/>
        <v/>
      </c>
      <c r="H655" s="11" t="str">
        <f>IF('SAT Reading'!B655="","", IF(G655&lt;100, 100, IF(G655&gt;300, 300, G655)))</f>
        <v/>
      </c>
      <c r="I655" s="11" t="str">
        <f>IF('SAT Reading'!B655="","",'SAT EBRW to CBEST R'!$A$2+'SAT EBRW to CBEST R'!$B$2*B655)</f>
        <v/>
      </c>
      <c r="J655" s="11" t="str">
        <f>IF('SAT Reading'!B655="","", IF(I655&lt;20, 20, IF(I655&gt;80, 80, I655)))</f>
        <v/>
      </c>
    </row>
    <row r="656" spans="1:10" x14ac:dyDescent="0.25">
      <c r="A656" s="11">
        <v>655</v>
      </c>
      <c r="B656" s="30"/>
      <c r="C656" s="11" t="str">
        <f>IF(ISBLANK('SAT Reading'!B656),"", IF('SAT Reading'!B656&lt;'SAT EBRW to ACT E+R'!$A$2, 'SAT EBRW to ACT E+R'!$B$2, IF('SAT Reading'!B656&gt;'SAT EBRW to ACT E+R'!A$62, 'SAT EBRW to ACT E+R'!B$62, VLOOKUP(B656,'SAT EBRW to ACT E+R'!A:B,2,FALSE))))</f>
        <v/>
      </c>
      <c r="D656" s="11" t="str">
        <f>IF('SAT Reading'!B656="","", 0.5*C656)</f>
        <v/>
      </c>
      <c r="E656" s="11" t="str">
        <f>IF('SAT Reading'!B656="","",interceptACTRtoPCR5712_5713+slopeACTRtoPCR5712_5713*D656)</f>
        <v/>
      </c>
      <c r="F656" s="11" t="str">
        <f>IF('SAT Reading'!B656="","", IF(E656&lt;100, 100, IF(E656&gt;200, 200, E656)))</f>
        <v/>
      </c>
      <c r="G656" s="11" t="str">
        <f t="shared" si="10"/>
        <v/>
      </c>
      <c r="H656" s="11" t="str">
        <f>IF('SAT Reading'!B656="","", IF(G656&lt;100, 100, IF(G656&gt;300, 300, G656)))</f>
        <v/>
      </c>
      <c r="I656" s="11" t="str">
        <f>IF('SAT Reading'!B656="","",'SAT EBRW to CBEST R'!$A$2+'SAT EBRW to CBEST R'!$B$2*B656)</f>
        <v/>
      </c>
      <c r="J656" s="11" t="str">
        <f>IF('SAT Reading'!B656="","", IF(I656&lt;20, 20, IF(I656&gt;80, 80, I656)))</f>
        <v/>
      </c>
    </row>
    <row r="657" spans="1:10" x14ac:dyDescent="0.25">
      <c r="A657" s="11">
        <v>656</v>
      </c>
      <c r="B657" s="30"/>
      <c r="C657" s="11" t="str">
        <f>IF(ISBLANK('SAT Reading'!B657),"", IF('SAT Reading'!B657&lt;'SAT EBRW to ACT E+R'!$A$2, 'SAT EBRW to ACT E+R'!$B$2, IF('SAT Reading'!B657&gt;'SAT EBRW to ACT E+R'!A$62, 'SAT EBRW to ACT E+R'!B$62, VLOOKUP(B657,'SAT EBRW to ACT E+R'!A:B,2,FALSE))))</f>
        <v/>
      </c>
      <c r="D657" s="11" t="str">
        <f>IF('SAT Reading'!B657="","", 0.5*C657)</f>
        <v/>
      </c>
      <c r="E657" s="11" t="str">
        <f>IF('SAT Reading'!B657="","",interceptACTRtoPCR5712_5713+slopeACTRtoPCR5712_5713*D657)</f>
        <v/>
      </c>
      <c r="F657" s="11" t="str">
        <f>IF('SAT Reading'!B657="","", IF(E657&lt;100, 100, IF(E657&gt;200, 200, E657)))</f>
        <v/>
      </c>
      <c r="G657" s="11" t="str">
        <f t="shared" si="10"/>
        <v/>
      </c>
      <c r="H657" s="11" t="str">
        <f>IF('SAT Reading'!B657="","", IF(G657&lt;100, 100, IF(G657&gt;300, 300, G657)))</f>
        <v/>
      </c>
      <c r="I657" s="11" t="str">
        <f>IF('SAT Reading'!B657="","",'SAT EBRW to CBEST R'!$A$2+'SAT EBRW to CBEST R'!$B$2*B657)</f>
        <v/>
      </c>
      <c r="J657" s="11" t="str">
        <f>IF('SAT Reading'!B657="","", IF(I657&lt;20, 20, IF(I657&gt;80, 80, I657)))</f>
        <v/>
      </c>
    </row>
    <row r="658" spans="1:10" x14ac:dyDescent="0.25">
      <c r="A658" s="11">
        <v>657</v>
      </c>
      <c r="B658" s="30"/>
      <c r="C658" s="11" t="str">
        <f>IF(ISBLANK('SAT Reading'!B658),"", IF('SAT Reading'!B658&lt;'SAT EBRW to ACT E+R'!$A$2, 'SAT EBRW to ACT E+R'!$B$2, IF('SAT Reading'!B658&gt;'SAT EBRW to ACT E+R'!A$62, 'SAT EBRW to ACT E+R'!B$62, VLOOKUP(B658,'SAT EBRW to ACT E+R'!A:B,2,FALSE))))</f>
        <v/>
      </c>
      <c r="D658" s="11" t="str">
        <f>IF('SAT Reading'!B658="","", 0.5*C658)</f>
        <v/>
      </c>
      <c r="E658" s="11" t="str">
        <f>IF('SAT Reading'!B658="","",interceptACTRtoPCR5712_5713+slopeACTRtoPCR5712_5713*D658)</f>
        <v/>
      </c>
      <c r="F658" s="11" t="str">
        <f>IF('SAT Reading'!B658="","", IF(E658&lt;100, 100, IF(E658&gt;200, 200, E658)))</f>
        <v/>
      </c>
      <c r="G658" s="11" t="str">
        <f t="shared" si="10"/>
        <v/>
      </c>
      <c r="H658" s="11" t="str">
        <f>IF('SAT Reading'!B658="","", IF(G658&lt;100, 100, IF(G658&gt;300, 300, G658)))</f>
        <v/>
      </c>
      <c r="I658" s="11" t="str">
        <f>IF('SAT Reading'!B658="","",'SAT EBRW to CBEST R'!$A$2+'SAT EBRW to CBEST R'!$B$2*B658)</f>
        <v/>
      </c>
      <c r="J658" s="11" t="str">
        <f>IF('SAT Reading'!B658="","", IF(I658&lt;20, 20, IF(I658&gt;80, 80, I658)))</f>
        <v/>
      </c>
    </row>
    <row r="659" spans="1:10" x14ac:dyDescent="0.25">
      <c r="A659" s="11">
        <v>658</v>
      </c>
      <c r="B659" s="30"/>
      <c r="C659" s="11" t="str">
        <f>IF(ISBLANK('SAT Reading'!B659),"", IF('SAT Reading'!B659&lt;'SAT EBRW to ACT E+R'!$A$2, 'SAT EBRW to ACT E+R'!$B$2, IF('SAT Reading'!B659&gt;'SAT EBRW to ACT E+R'!A$62, 'SAT EBRW to ACT E+R'!B$62, VLOOKUP(B659,'SAT EBRW to ACT E+R'!A:B,2,FALSE))))</f>
        <v/>
      </c>
      <c r="D659" s="11" t="str">
        <f>IF('SAT Reading'!B659="","", 0.5*C659)</f>
        <v/>
      </c>
      <c r="E659" s="11" t="str">
        <f>IF('SAT Reading'!B659="","",interceptACTRtoPCR5712_5713+slopeACTRtoPCR5712_5713*D659)</f>
        <v/>
      </c>
      <c r="F659" s="11" t="str">
        <f>IF('SAT Reading'!B659="","", IF(E659&lt;100, 100, IF(E659&gt;200, 200, E659)))</f>
        <v/>
      </c>
      <c r="G659" s="11" t="str">
        <f t="shared" si="10"/>
        <v/>
      </c>
      <c r="H659" s="11" t="str">
        <f>IF('SAT Reading'!B659="","", IF(G659&lt;100, 100, IF(G659&gt;300, 300, G659)))</f>
        <v/>
      </c>
      <c r="I659" s="11" t="str">
        <f>IF('SAT Reading'!B659="","",'SAT EBRW to CBEST R'!$A$2+'SAT EBRW to CBEST R'!$B$2*B659)</f>
        <v/>
      </c>
      <c r="J659" s="11" t="str">
        <f>IF('SAT Reading'!B659="","", IF(I659&lt;20, 20, IF(I659&gt;80, 80, I659)))</f>
        <v/>
      </c>
    </row>
    <row r="660" spans="1:10" x14ac:dyDescent="0.25">
      <c r="A660" s="11">
        <v>659</v>
      </c>
      <c r="B660" s="30"/>
      <c r="C660" s="11" t="str">
        <f>IF(ISBLANK('SAT Reading'!B660),"", IF('SAT Reading'!B660&lt;'SAT EBRW to ACT E+R'!$A$2, 'SAT EBRW to ACT E+R'!$B$2, IF('SAT Reading'!B660&gt;'SAT EBRW to ACT E+R'!A$62, 'SAT EBRW to ACT E+R'!B$62, VLOOKUP(B660,'SAT EBRW to ACT E+R'!A:B,2,FALSE))))</f>
        <v/>
      </c>
      <c r="D660" s="11" t="str">
        <f>IF('SAT Reading'!B660="","", 0.5*C660)</f>
        <v/>
      </c>
      <c r="E660" s="11" t="str">
        <f>IF('SAT Reading'!B660="","",interceptACTRtoPCR5712_5713+slopeACTRtoPCR5712_5713*D660)</f>
        <v/>
      </c>
      <c r="F660" s="11" t="str">
        <f>IF('SAT Reading'!B660="","", IF(E660&lt;100, 100, IF(E660&gt;200, 200, E660)))</f>
        <v/>
      </c>
      <c r="G660" s="11" t="str">
        <f t="shared" si="10"/>
        <v/>
      </c>
      <c r="H660" s="11" t="str">
        <f>IF('SAT Reading'!B660="","", IF(G660&lt;100, 100, IF(G660&gt;300, 300, G660)))</f>
        <v/>
      </c>
      <c r="I660" s="11" t="str">
        <f>IF('SAT Reading'!B660="","",'SAT EBRW to CBEST R'!$A$2+'SAT EBRW to CBEST R'!$B$2*B660)</f>
        <v/>
      </c>
      <c r="J660" s="11" t="str">
        <f>IF('SAT Reading'!B660="","", IF(I660&lt;20, 20, IF(I660&gt;80, 80, I660)))</f>
        <v/>
      </c>
    </row>
    <row r="661" spans="1:10" x14ac:dyDescent="0.25">
      <c r="A661" s="11">
        <v>660</v>
      </c>
      <c r="B661" s="30"/>
      <c r="C661" s="11" t="str">
        <f>IF(ISBLANK('SAT Reading'!B661),"", IF('SAT Reading'!B661&lt;'SAT EBRW to ACT E+R'!$A$2, 'SAT EBRW to ACT E+R'!$B$2, IF('SAT Reading'!B661&gt;'SAT EBRW to ACT E+R'!A$62, 'SAT EBRW to ACT E+R'!B$62, VLOOKUP(B661,'SAT EBRW to ACT E+R'!A:B,2,FALSE))))</f>
        <v/>
      </c>
      <c r="D661" s="11" t="str">
        <f>IF('SAT Reading'!B661="","", 0.5*C661)</f>
        <v/>
      </c>
      <c r="E661" s="11" t="str">
        <f>IF('SAT Reading'!B661="","",interceptACTRtoPCR5712_5713+slopeACTRtoPCR5712_5713*D661)</f>
        <v/>
      </c>
      <c r="F661" s="11" t="str">
        <f>IF('SAT Reading'!B661="","", IF(E661&lt;100, 100, IF(E661&gt;200, 200, E661)))</f>
        <v/>
      </c>
      <c r="G661" s="11" t="str">
        <f t="shared" si="10"/>
        <v/>
      </c>
      <c r="H661" s="11" t="str">
        <f>IF('SAT Reading'!B661="","", IF(G661&lt;100, 100, IF(G661&gt;300, 300, G661)))</f>
        <v/>
      </c>
      <c r="I661" s="11" t="str">
        <f>IF('SAT Reading'!B661="","",'SAT EBRW to CBEST R'!$A$2+'SAT EBRW to CBEST R'!$B$2*B661)</f>
        <v/>
      </c>
      <c r="J661" s="11" t="str">
        <f>IF('SAT Reading'!B661="","", IF(I661&lt;20, 20, IF(I661&gt;80, 80, I661)))</f>
        <v/>
      </c>
    </row>
    <row r="662" spans="1:10" x14ac:dyDescent="0.25">
      <c r="A662" s="11">
        <v>661</v>
      </c>
      <c r="B662" s="30"/>
      <c r="C662" s="11" t="str">
        <f>IF(ISBLANK('SAT Reading'!B662),"", IF('SAT Reading'!B662&lt;'SAT EBRW to ACT E+R'!$A$2, 'SAT EBRW to ACT E+R'!$B$2, IF('SAT Reading'!B662&gt;'SAT EBRW to ACT E+R'!A$62, 'SAT EBRW to ACT E+R'!B$62, VLOOKUP(B662,'SAT EBRW to ACT E+R'!A:B,2,FALSE))))</f>
        <v/>
      </c>
      <c r="D662" s="11" t="str">
        <f>IF('SAT Reading'!B662="","", 0.5*C662)</f>
        <v/>
      </c>
      <c r="E662" s="11" t="str">
        <f>IF('SAT Reading'!B662="","",interceptACTRtoPCR5712_5713+slopeACTRtoPCR5712_5713*D662)</f>
        <v/>
      </c>
      <c r="F662" s="11" t="str">
        <f>IF('SAT Reading'!B662="","", IF(E662&lt;100, 100, IF(E662&gt;200, 200, E662)))</f>
        <v/>
      </c>
      <c r="G662" s="11" t="str">
        <f t="shared" si="10"/>
        <v/>
      </c>
      <c r="H662" s="11" t="str">
        <f>IF('SAT Reading'!B662="","", IF(G662&lt;100, 100, IF(G662&gt;300, 300, G662)))</f>
        <v/>
      </c>
      <c r="I662" s="11" t="str">
        <f>IF('SAT Reading'!B662="","",'SAT EBRW to CBEST R'!$A$2+'SAT EBRW to CBEST R'!$B$2*B662)</f>
        <v/>
      </c>
      <c r="J662" s="11" t="str">
        <f>IF('SAT Reading'!B662="","", IF(I662&lt;20, 20, IF(I662&gt;80, 80, I662)))</f>
        <v/>
      </c>
    </row>
    <row r="663" spans="1:10" x14ac:dyDescent="0.25">
      <c r="A663" s="11">
        <v>662</v>
      </c>
      <c r="B663" s="30"/>
      <c r="C663" s="11" t="str">
        <f>IF(ISBLANK('SAT Reading'!B663),"", IF('SAT Reading'!B663&lt;'SAT EBRW to ACT E+R'!$A$2, 'SAT EBRW to ACT E+R'!$B$2, IF('SAT Reading'!B663&gt;'SAT EBRW to ACT E+R'!A$62, 'SAT EBRW to ACT E+R'!B$62, VLOOKUP(B663,'SAT EBRW to ACT E+R'!A:B,2,FALSE))))</f>
        <v/>
      </c>
      <c r="D663" s="11" t="str">
        <f>IF('SAT Reading'!B663="","", 0.5*C663)</f>
        <v/>
      </c>
      <c r="E663" s="11" t="str">
        <f>IF('SAT Reading'!B663="","",interceptACTRtoPCR5712_5713+slopeACTRtoPCR5712_5713*D663)</f>
        <v/>
      </c>
      <c r="F663" s="11" t="str">
        <f>IF('SAT Reading'!B663="","", IF(E663&lt;100, 100, IF(E663&gt;200, 200, E663)))</f>
        <v/>
      </c>
      <c r="G663" s="11" t="str">
        <f t="shared" si="10"/>
        <v/>
      </c>
      <c r="H663" s="11" t="str">
        <f>IF('SAT Reading'!B663="","", IF(G663&lt;100, 100, IF(G663&gt;300, 300, G663)))</f>
        <v/>
      </c>
      <c r="I663" s="11" t="str">
        <f>IF('SAT Reading'!B663="","",'SAT EBRW to CBEST R'!$A$2+'SAT EBRW to CBEST R'!$B$2*B663)</f>
        <v/>
      </c>
      <c r="J663" s="11" t="str">
        <f>IF('SAT Reading'!B663="","", IF(I663&lt;20, 20, IF(I663&gt;80, 80, I663)))</f>
        <v/>
      </c>
    </row>
    <row r="664" spans="1:10" x14ac:dyDescent="0.25">
      <c r="A664" s="11">
        <v>663</v>
      </c>
      <c r="B664" s="30"/>
      <c r="C664" s="11" t="str">
        <f>IF(ISBLANK('SAT Reading'!B664),"", IF('SAT Reading'!B664&lt;'SAT EBRW to ACT E+R'!$A$2, 'SAT EBRW to ACT E+R'!$B$2, IF('SAT Reading'!B664&gt;'SAT EBRW to ACT E+R'!A$62, 'SAT EBRW to ACT E+R'!B$62, VLOOKUP(B664,'SAT EBRW to ACT E+R'!A:B,2,FALSE))))</f>
        <v/>
      </c>
      <c r="D664" s="11" t="str">
        <f>IF('SAT Reading'!B664="","", 0.5*C664)</f>
        <v/>
      </c>
      <c r="E664" s="11" t="str">
        <f>IF('SAT Reading'!B664="","",interceptACTRtoPCR5712_5713+slopeACTRtoPCR5712_5713*D664)</f>
        <v/>
      </c>
      <c r="F664" s="11" t="str">
        <f>IF('SAT Reading'!B664="","", IF(E664&lt;100, 100, IF(E664&gt;200, 200, E664)))</f>
        <v/>
      </c>
      <c r="G664" s="11" t="str">
        <f t="shared" si="10"/>
        <v/>
      </c>
      <c r="H664" s="11" t="str">
        <f>IF('SAT Reading'!B664="","", IF(G664&lt;100, 100, IF(G664&gt;300, 300, G664)))</f>
        <v/>
      </c>
      <c r="I664" s="11" t="str">
        <f>IF('SAT Reading'!B664="","",'SAT EBRW to CBEST R'!$A$2+'SAT EBRW to CBEST R'!$B$2*B664)</f>
        <v/>
      </c>
      <c r="J664" s="11" t="str">
        <f>IF('SAT Reading'!B664="","", IF(I664&lt;20, 20, IF(I664&gt;80, 80, I664)))</f>
        <v/>
      </c>
    </row>
    <row r="665" spans="1:10" x14ac:dyDescent="0.25">
      <c r="A665" s="11">
        <v>664</v>
      </c>
      <c r="B665" s="30"/>
      <c r="C665" s="11" t="str">
        <f>IF(ISBLANK('SAT Reading'!B665),"", IF('SAT Reading'!B665&lt;'SAT EBRW to ACT E+R'!$A$2, 'SAT EBRW to ACT E+R'!$B$2, IF('SAT Reading'!B665&gt;'SAT EBRW to ACT E+R'!A$62, 'SAT EBRW to ACT E+R'!B$62, VLOOKUP(B665,'SAT EBRW to ACT E+R'!A:B,2,FALSE))))</f>
        <v/>
      </c>
      <c r="D665" s="11" t="str">
        <f>IF('SAT Reading'!B665="","", 0.5*C665)</f>
        <v/>
      </c>
      <c r="E665" s="11" t="str">
        <f>IF('SAT Reading'!B665="","",interceptACTRtoPCR5712_5713+slopeACTRtoPCR5712_5713*D665)</f>
        <v/>
      </c>
      <c r="F665" s="11" t="str">
        <f>IF('SAT Reading'!B665="","", IF(E665&lt;100, 100, IF(E665&gt;200, 200, E665)))</f>
        <v/>
      </c>
      <c r="G665" s="11" t="str">
        <f t="shared" si="10"/>
        <v/>
      </c>
      <c r="H665" s="11" t="str">
        <f>IF('SAT Reading'!B665="","", IF(G665&lt;100, 100, IF(G665&gt;300, 300, G665)))</f>
        <v/>
      </c>
      <c r="I665" s="11" t="str">
        <f>IF('SAT Reading'!B665="","",'SAT EBRW to CBEST R'!$A$2+'SAT EBRW to CBEST R'!$B$2*B665)</f>
        <v/>
      </c>
      <c r="J665" s="11" t="str">
        <f>IF('SAT Reading'!B665="","", IF(I665&lt;20, 20, IF(I665&gt;80, 80, I665)))</f>
        <v/>
      </c>
    </row>
    <row r="666" spans="1:10" x14ac:dyDescent="0.25">
      <c r="A666" s="11">
        <v>665</v>
      </c>
      <c r="B666" s="30"/>
      <c r="C666" s="11" t="str">
        <f>IF(ISBLANK('SAT Reading'!B666),"", IF('SAT Reading'!B666&lt;'SAT EBRW to ACT E+R'!$A$2, 'SAT EBRW to ACT E+R'!$B$2, IF('SAT Reading'!B666&gt;'SAT EBRW to ACT E+R'!A$62, 'SAT EBRW to ACT E+R'!B$62, VLOOKUP(B666,'SAT EBRW to ACT E+R'!A:B,2,FALSE))))</f>
        <v/>
      </c>
      <c r="D666" s="11" t="str">
        <f>IF('SAT Reading'!B666="","", 0.5*C666)</f>
        <v/>
      </c>
      <c r="E666" s="11" t="str">
        <f>IF('SAT Reading'!B666="","",interceptACTRtoPCR5712_5713+slopeACTRtoPCR5712_5713*D666)</f>
        <v/>
      </c>
      <c r="F666" s="11" t="str">
        <f>IF('SAT Reading'!B666="","", IF(E666&lt;100, 100, IF(E666&gt;200, 200, E666)))</f>
        <v/>
      </c>
      <c r="G666" s="11" t="str">
        <f t="shared" si="10"/>
        <v/>
      </c>
      <c r="H666" s="11" t="str">
        <f>IF('SAT Reading'!B666="","", IF(G666&lt;100, 100, IF(G666&gt;300, 300, G666)))</f>
        <v/>
      </c>
      <c r="I666" s="11" t="str">
        <f>IF('SAT Reading'!B666="","",'SAT EBRW to CBEST R'!$A$2+'SAT EBRW to CBEST R'!$B$2*B666)</f>
        <v/>
      </c>
      <c r="J666" s="11" t="str">
        <f>IF('SAT Reading'!B666="","", IF(I666&lt;20, 20, IF(I666&gt;80, 80, I666)))</f>
        <v/>
      </c>
    </row>
    <row r="667" spans="1:10" x14ac:dyDescent="0.25">
      <c r="A667" s="11">
        <v>666</v>
      </c>
      <c r="B667" s="30"/>
      <c r="C667" s="11" t="str">
        <f>IF(ISBLANK('SAT Reading'!B667),"", IF('SAT Reading'!B667&lt;'SAT EBRW to ACT E+R'!$A$2, 'SAT EBRW to ACT E+R'!$B$2, IF('SAT Reading'!B667&gt;'SAT EBRW to ACT E+R'!A$62, 'SAT EBRW to ACT E+R'!B$62, VLOOKUP(B667,'SAT EBRW to ACT E+R'!A:B,2,FALSE))))</f>
        <v/>
      </c>
      <c r="D667" s="11" t="str">
        <f>IF('SAT Reading'!B667="","", 0.5*C667)</f>
        <v/>
      </c>
      <c r="E667" s="11" t="str">
        <f>IF('SAT Reading'!B667="","",interceptACTRtoPCR5712_5713+slopeACTRtoPCR5712_5713*D667)</f>
        <v/>
      </c>
      <c r="F667" s="11" t="str">
        <f>IF('SAT Reading'!B667="","", IF(E667&lt;100, 100, IF(E667&gt;200, 200, E667)))</f>
        <v/>
      </c>
      <c r="G667" s="11" t="str">
        <f t="shared" si="10"/>
        <v/>
      </c>
      <c r="H667" s="11" t="str">
        <f>IF('SAT Reading'!B667="","", IF(G667&lt;100, 100, IF(G667&gt;300, 300, G667)))</f>
        <v/>
      </c>
      <c r="I667" s="11" t="str">
        <f>IF('SAT Reading'!B667="","",'SAT EBRW to CBEST R'!$A$2+'SAT EBRW to CBEST R'!$B$2*B667)</f>
        <v/>
      </c>
      <c r="J667" s="11" t="str">
        <f>IF('SAT Reading'!B667="","", IF(I667&lt;20, 20, IF(I667&gt;80, 80, I667)))</f>
        <v/>
      </c>
    </row>
    <row r="668" spans="1:10" x14ac:dyDescent="0.25">
      <c r="A668" s="11">
        <v>667</v>
      </c>
      <c r="B668" s="30"/>
      <c r="C668" s="11" t="str">
        <f>IF(ISBLANK('SAT Reading'!B668),"", IF('SAT Reading'!B668&lt;'SAT EBRW to ACT E+R'!$A$2, 'SAT EBRW to ACT E+R'!$B$2, IF('SAT Reading'!B668&gt;'SAT EBRW to ACT E+R'!A$62, 'SAT EBRW to ACT E+R'!B$62, VLOOKUP(B668,'SAT EBRW to ACT E+R'!A:B,2,FALSE))))</f>
        <v/>
      </c>
      <c r="D668" s="11" t="str">
        <f>IF('SAT Reading'!B668="","", 0.5*C668)</f>
        <v/>
      </c>
      <c r="E668" s="11" t="str">
        <f>IF('SAT Reading'!B668="","",interceptACTRtoPCR5712_5713+slopeACTRtoPCR5712_5713*D668)</f>
        <v/>
      </c>
      <c r="F668" s="11" t="str">
        <f>IF('SAT Reading'!B668="","", IF(E668&lt;100, 100, IF(E668&gt;200, 200, E668)))</f>
        <v/>
      </c>
      <c r="G668" s="11" t="str">
        <f t="shared" si="10"/>
        <v/>
      </c>
      <c r="H668" s="11" t="str">
        <f>IF('SAT Reading'!B668="","", IF(G668&lt;100, 100, IF(G668&gt;300, 300, G668)))</f>
        <v/>
      </c>
      <c r="I668" s="11" t="str">
        <f>IF('SAT Reading'!B668="","",'SAT EBRW to CBEST R'!$A$2+'SAT EBRW to CBEST R'!$B$2*B668)</f>
        <v/>
      </c>
      <c r="J668" s="11" t="str">
        <f>IF('SAT Reading'!B668="","", IF(I668&lt;20, 20, IF(I668&gt;80, 80, I668)))</f>
        <v/>
      </c>
    </row>
    <row r="669" spans="1:10" x14ac:dyDescent="0.25">
      <c r="A669" s="11">
        <v>668</v>
      </c>
      <c r="B669" s="30"/>
      <c r="C669" s="11" t="str">
        <f>IF(ISBLANK('SAT Reading'!B669),"", IF('SAT Reading'!B669&lt;'SAT EBRW to ACT E+R'!$A$2, 'SAT EBRW to ACT E+R'!$B$2, IF('SAT Reading'!B669&gt;'SAT EBRW to ACT E+R'!A$62, 'SAT EBRW to ACT E+R'!B$62, VLOOKUP(B669,'SAT EBRW to ACT E+R'!A:B,2,FALSE))))</f>
        <v/>
      </c>
      <c r="D669" s="11" t="str">
        <f>IF('SAT Reading'!B669="","", 0.5*C669)</f>
        <v/>
      </c>
      <c r="E669" s="11" t="str">
        <f>IF('SAT Reading'!B669="","",interceptACTRtoPCR5712_5713+slopeACTRtoPCR5712_5713*D669)</f>
        <v/>
      </c>
      <c r="F669" s="11" t="str">
        <f>IF('SAT Reading'!B669="","", IF(E669&lt;100, 100, IF(E669&gt;200, 200, E669)))</f>
        <v/>
      </c>
      <c r="G669" s="11" t="str">
        <f t="shared" si="10"/>
        <v/>
      </c>
      <c r="H669" s="11" t="str">
        <f>IF('SAT Reading'!B669="","", IF(G669&lt;100, 100, IF(G669&gt;300, 300, G669)))</f>
        <v/>
      </c>
      <c r="I669" s="11" t="str">
        <f>IF('SAT Reading'!B669="","",'SAT EBRW to CBEST R'!$A$2+'SAT EBRW to CBEST R'!$B$2*B669)</f>
        <v/>
      </c>
      <c r="J669" s="11" t="str">
        <f>IF('SAT Reading'!B669="","", IF(I669&lt;20, 20, IF(I669&gt;80, 80, I669)))</f>
        <v/>
      </c>
    </row>
    <row r="670" spans="1:10" x14ac:dyDescent="0.25">
      <c r="A670" s="11">
        <v>669</v>
      </c>
      <c r="B670" s="30"/>
      <c r="C670" s="11" t="str">
        <f>IF(ISBLANK('SAT Reading'!B670),"", IF('SAT Reading'!B670&lt;'SAT EBRW to ACT E+R'!$A$2, 'SAT EBRW to ACT E+R'!$B$2, IF('SAT Reading'!B670&gt;'SAT EBRW to ACT E+R'!A$62, 'SAT EBRW to ACT E+R'!B$62, VLOOKUP(B670,'SAT EBRW to ACT E+R'!A:B,2,FALSE))))</f>
        <v/>
      </c>
      <c r="D670" s="11" t="str">
        <f>IF('SAT Reading'!B670="","", 0.5*C670)</f>
        <v/>
      </c>
      <c r="E670" s="11" t="str">
        <f>IF('SAT Reading'!B670="","",interceptACTRtoPCR5712_5713+slopeACTRtoPCR5712_5713*D670)</f>
        <v/>
      </c>
      <c r="F670" s="11" t="str">
        <f>IF('SAT Reading'!B670="","", IF(E670&lt;100, 100, IF(E670&gt;200, 200, E670)))</f>
        <v/>
      </c>
      <c r="G670" s="11" t="str">
        <f t="shared" si="10"/>
        <v/>
      </c>
      <c r="H670" s="11" t="str">
        <f>IF('SAT Reading'!B670="","", IF(G670&lt;100, 100, IF(G670&gt;300, 300, G670)))</f>
        <v/>
      </c>
      <c r="I670" s="11" t="str">
        <f>IF('SAT Reading'!B670="","",'SAT EBRW to CBEST R'!$A$2+'SAT EBRW to CBEST R'!$B$2*B670)</f>
        <v/>
      </c>
      <c r="J670" s="11" t="str">
        <f>IF('SAT Reading'!B670="","", IF(I670&lt;20, 20, IF(I670&gt;80, 80, I670)))</f>
        <v/>
      </c>
    </row>
    <row r="671" spans="1:10" x14ac:dyDescent="0.25">
      <c r="A671" s="11">
        <v>670</v>
      </c>
      <c r="B671" s="30"/>
      <c r="C671" s="11" t="str">
        <f>IF(ISBLANK('SAT Reading'!B671),"", IF('SAT Reading'!B671&lt;'SAT EBRW to ACT E+R'!$A$2, 'SAT EBRW to ACT E+R'!$B$2, IF('SAT Reading'!B671&gt;'SAT EBRW to ACT E+R'!A$62, 'SAT EBRW to ACT E+R'!B$62, VLOOKUP(B671,'SAT EBRW to ACT E+R'!A:B,2,FALSE))))</f>
        <v/>
      </c>
      <c r="D671" s="11" t="str">
        <f>IF('SAT Reading'!B671="","", 0.5*C671)</f>
        <v/>
      </c>
      <c r="E671" s="11" t="str">
        <f>IF('SAT Reading'!B671="","",interceptACTRtoPCR5712_5713+slopeACTRtoPCR5712_5713*D671)</f>
        <v/>
      </c>
      <c r="F671" s="11" t="str">
        <f>IF('SAT Reading'!B671="","", IF(E671&lt;100, 100, IF(E671&gt;200, 200, E671)))</f>
        <v/>
      </c>
      <c r="G671" s="11" t="str">
        <f t="shared" si="10"/>
        <v/>
      </c>
      <c r="H671" s="11" t="str">
        <f>IF('SAT Reading'!B671="","", IF(G671&lt;100, 100, IF(G671&gt;300, 300, G671)))</f>
        <v/>
      </c>
      <c r="I671" s="11" t="str">
        <f>IF('SAT Reading'!B671="","",'SAT EBRW to CBEST R'!$A$2+'SAT EBRW to CBEST R'!$B$2*B671)</f>
        <v/>
      </c>
      <c r="J671" s="11" t="str">
        <f>IF('SAT Reading'!B671="","", IF(I671&lt;20, 20, IF(I671&gt;80, 80, I671)))</f>
        <v/>
      </c>
    </row>
    <row r="672" spans="1:10" x14ac:dyDescent="0.25">
      <c r="A672" s="11">
        <v>671</v>
      </c>
      <c r="B672" s="30"/>
      <c r="C672" s="11" t="str">
        <f>IF(ISBLANK('SAT Reading'!B672),"", IF('SAT Reading'!B672&lt;'SAT EBRW to ACT E+R'!$A$2, 'SAT EBRW to ACT E+R'!$B$2, IF('SAT Reading'!B672&gt;'SAT EBRW to ACT E+R'!A$62, 'SAT EBRW to ACT E+R'!B$62, VLOOKUP(B672,'SAT EBRW to ACT E+R'!A:B,2,FALSE))))</f>
        <v/>
      </c>
      <c r="D672" s="11" t="str">
        <f>IF('SAT Reading'!B672="","", 0.5*C672)</f>
        <v/>
      </c>
      <c r="E672" s="11" t="str">
        <f>IF('SAT Reading'!B672="","",interceptACTRtoPCR5712_5713+slopeACTRtoPCR5712_5713*D672)</f>
        <v/>
      </c>
      <c r="F672" s="11" t="str">
        <f>IF('SAT Reading'!B672="","", IF(E672&lt;100, 100, IF(E672&gt;200, 200, E672)))</f>
        <v/>
      </c>
      <c r="G672" s="11" t="str">
        <f t="shared" si="10"/>
        <v/>
      </c>
      <c r="H672" s="11" t="str">
        <f>IF('SAT Reading'!B672="","", IF(G672&lt;100, 100, IF(G672&gt;300, 300, G672)))</f>
        <v/>
      </c>
      <c r="I672" s="11" t="str">
        <f>IF('SAT Reading'!B672="","",'SAT EBRW to CBEST R'!$A$2+'SAT EBRW to CBEST R'!$B$2*B672)</f>
        <v/>
      </c>
      <c r="J672" s="11" t="str">
        <f>IF('SAT Reading'!B672="","", IF(I672&lt;20, 20, IF(I672&gt;80, 80, I672)))</f>
        <v/>
      </c>
    </row>
    <row r="673" spans="1:10" x14ac:dyDescent="0.25">
      <c r="A673" s="11">
        <v>672</v>
      </c>
      <c r="B673" s="30"/>
      <c r="C673" s="11" t="str">
        <f>IF(ISBLANK('SAT Reading'!B673),"", IF('SAT Reading'!B673&lt;'SAT EBRW to ACT E+R'!$A$2, 'SAT EBRW to ACT E+R'!$B$2, IF('SAT Reading'!B673&gt;'SAT EBRW to ACT E+R'!A$62, 'SAT EBRW to ACT E+R'!B$62, VLOOKUP(B673,'SAT EBRW to ACT E+R'!A:B,2,FALSE))))</f>
        <v/>
      </c>
      <c r="D673" s="11" t="str">
        <f>IF('SAT Reading'!B673="","", 0.5*C673)</f>
        <v/>
      </c>
      <c r="E673" s="11" t="str">
        <f>IF('SAT Reading'!B673="","",interceptACTRtoPCR5712_5713+slopeACTRtoPCR5712_5713*D673)</f>
        <v/>
      </c>
      <c r="F673" s="11" t="str">
        <f>IF('SAT Reading'!B673="","", IF(E673&lt;100, 100, IF(E673&gt;200, 200, E673)))</f>
        <v/>
      </c>
      <c r="G673" s="11" t="str">
        <f t="shared" si="10"/>
        <v/>
      </c>
      <c r="H673" s="11" t="str">
        <f>IF('SAT Reading'!B673="","", IF(G673&lt;100, 100, IF(G673&gt;300, 300, G673)))</f>
        <v/>
      </c>
      <c r="I673" s="11" t="str">
        <f>IF('SAT Reading'!B673="","",'SAT EBRW to CBEST R'!$A$2+'SAT EBRW to CBEST R'!$B$2*B673)</f>
        <v/>
      </c>
      <c r="J673" s="11" t="str">
        <f>IF('SAT Reading'!B673="","", IF(I673&lt;20, 20, IF(I673&gt;80, 80, I673)))</f>
        <v/>
      </c>
    </row>
    <row r="674" spans="1:10" x14ac:dyDescent="0.25">
      <c r="A674" s="11">
        <v>673</v>
      </c>
      <c r="B674" s="30"/>
      <c r="C674" s="11" t="str">
        <f>IF(ISBLANK('SAT Reading'!B674),"", IF('SAT Reading'!B674&lt;'SAT EBRW to ACT E+R'!$A$2, 'SAT EBRW to ACT E+R'!$B$2, IF('SAT Reading'!B674&gt;'SAT EBRW to ACT E+R'!A$62, 'SAT EBRW to ACT E+R'!B$62, VLOOKUP(B674,'SAT EBRW to ACT E+R'!A:B,2,FALSE))))</f>
        <v/>
      </c>
      <c r="D674" s="11" t="str">
        <f>IF('SAT Reading'!B674="","", 0.5*C674)</f>
        <v/>
      </c>
      <c r="E674" s="11" t="str">
        <f>IF('SAT Reading'!B674="","",interceptACTRtoPCR5712_5713+slopeACTRtoPCR5712_5713*D674)</f>
        <v/>
      </c>
      <c r="F674" s="11" t="str">
        <f>IF('SAT Reading'!B674="","", IF(E674&lt;100, 100, IF(E674&gt;200, 200, E674)))</f>
        <v/>
      </c>
      <c r="G674" s="11" t="str">
        <f t="shared" si="10"/>
        <v/>
      </c>
      <c r="H674" s="11" t="str">
        <f>IF('SAT Reading'!B674="","", IF(G674&lt;100, 100, IF(G674&gt;300, 300, G674)))</f>
        <v/>
      </c>
      <c r="I674" s="11" t="str">
        <f>IF('SAT Reading'!B674="","",'SAT EBRW to CBEST R'!$A$2+'SAT EBRW to CBEST R'!$B$2*B674)</f>
        <v/>
      </c>
      <c r="J674" s="11" t="str">
        <f>IF('SAT Reading'!B674="","", IF(I674&lt;20, 20, IF(I674&gt;80, 80, I674)))</f>
        <v/>
      </c>
    </row>
    <row r="675" spans="1:10" x14ac:dyDescent="0.25">
      <c r="A675" s="11">
        <v>674</v>
      </c>
      <c r="B675" s="30"/>
      <c r="C675" s="11" t="str">
        <f>IF(ISBLANK('SAT Reading'!B675),"", IF('SAT Reading'!B675&lt;'SAT EBRW to ACT E+R'!$A$2, 'SAT EBRW to ACT E+R'!$B$2, IF('SAT Reading'!B675&gt;'SAT EBRW to ACT E+R'!A$62, 'SAT EBRW to ACT E+R'!B$62, VLOOKUP(B675,'SAT EBRW to ACT E+R'!A:B,2,FALSE))))</f>
        <v/>
      </c>
      <c r="D675" s="11" t="str">
        <f>IF('SAT Reading'!B675="","", 0.5*C675)</f>
        <v/>
      </c>
      <c r="E675" s="11" t="str">
        <f>IF('SAT Reading'!B675="","",interceptACTRtoPCR5712_5713+slopeACTRtoPCR5712_5713*D675)</f>
        <v/>
      </c>
      <c r="F675" s="11" t="str">
        <f>IF('SAT Reading'!B675="","", IF(E675&lt;100, 100, IF(E675&gt;200, 200, E675)))</f>
        <v/>
      </c>
      <c r="G675" s="11" t="str">
        <f t="shared" si="10"/>
        <v/>
      </c>
      <c r="H675" s="11" t="str">
        <f>IF('SAT Reading'!B675="","", IF(G675&lt;100, 100, IF(G675&gt;300, 300, G675)))</f>
        <v/>
      </c>
      <c r="I675" s="11" t="str">
        <f>IF('SAT Reading'!B675="","",'SAT EBRW to CBEST R'!$A$2+'SAT EBRW to CBEST R'!$B$2*B675)</f>
        <v/>
      </c>
      <c r="J675" s="11" t="str">
        <f>IF('SAT Reading'!B675="","", IF(I675&lt;20, 20, IF(I675&gt;80, 80, I675)))</f>
        <v/>
      </c>
    </row>
    <row r="676" spans="1:10" x14ac:dyDescent="0.25">
      <c r="A676" s="11">
        <v>675</v>
      </c>
      <c r="B676" s="30"/>
      <c r="C676" s="11" t="str">
        <f>IF(ISBLANK('SAT Reading'!B676),"", IF('SAT Reading'!B676&lt;'SAT EBRW to ACT E+R'!$A$2, 'SAT EBRW to ACT E+R'!$B$2, IF('SAT Reading'!B676&gt;'SAT EBRW to ACT E+R'!A$62, 'SAT EBRW to ACT E+R'!B$62, VLOOKUP(B676,'SAT EBRW to ACT E+R'!A:B,2,FALSE))))</f>
        <v/>
      </c>
      <c r="D676" s="11" t="str">
        <f>IF('SAT Reading'!B676="","", 0.5*C676)</f>
        <v/>
      </c>
      <c r="E676" s="11" t="str">
        <f>IF('SAT Reading'!B676="","",interceptACTRtoPCR5712_5713+slopeACTRtoPCR5712_5713*D676)</f>
        <v/>
      </c>
      <c r="F676" s="11" t="str">
        <f>IF('SAT Reading'!B676="","", IF(E676&lt;100, 100, IF(E676&gt;200, 200, E676)))</f>
        <v/>
      </c>
      <c r="G676" s="11" t="str">
        <f t="shared" si="10"/>
        <v/>
      </c>
      <c r="H676" s="11" t="str">
        <f>IF('SAT Reading'!B676="","", IF(G676&lt;100, 100, IF(G676&gt;300, 300, G676)))</f>
        <v/>
      </c>
      <c r="I676" s="11" t="str">
        <f>IF('SAT Reading'!B676="","",'SAT EBRW to CBEST R'!$A$2+'SAT EBRW to CBEST R'!$B$2*B676)</f>
        <v/>
      </c>
      <c r="J676" s="11" t="str">
        <f>IF('SAT Reading'!B676="","", IF(I676&lt;20, 20, IF(I676&gt;80, 80, I676)))</f>
        <v/>
      </c>
    </row>
    <row r="677" spans="1:10" x14ac:dyDescent="0.25">
      <c r="A677" s="11">
        <v>676</v>
      </c>
      <c r="B677" s="30"/>
      <c r="C677" s="11" t="str">
        <f>IF(ISBLANK('SAT Reading'!B677),"", IF('SAT Reading'!B677&lt;'SAT EBRW to ACT E+R'!$A$2, 'SAT EBRW to ACT E+R'!$B$2, IF('SAT Reading'!B677&gt;'SAT EBRW to ACT E+R'!A$62, 'SAT EBRW to ACT E+R'!B$62, VLOOKUP(B677,'SAT EBRW to ACT E+R'!A:B,2,FALSE))))</f>
        <v/>
      </c>
      <c r="D677" s="11" t="str">
        <f>IF('SAT Reading'!B677="","", 0.5*C677)</f>
        <v/>
      </c>
      <c r="E677" s="11" t="str">
        <f>IF('SAT Reading'!B677="","",interceptACTRtoPCR5712_5713+slopeACTRtoPCR5712_5713*D677)</f>
        <v/>
      </c>
      <c r="F677" s="11" t="str">
        <f>IF('SAT Reading'!B677="","", IF(E677&lt;100, 100, IF(E677&gt;200, 200, E677)))</f>
        <v/>
      </c>
      <c r="G677" s="11" t="str">
        <f t="shared" si="10"/>
        <v/>
      </c>
      <c r="H677" s="11" t="str">
        <f>IF('SAT Reading'!B677="","", IF(G677&lt;100, 100, IF(G677&gt;300, 300, G677)))</f>
        <v/>
      </c>
      <c r="I677" s="11" t="str">
        <f>IF('SAT Reading'!B677="","",'SAT EBRW to CBEST R'!$A$2+'SAT EBRW to CBEST R'!$B$2*B677)</f>
        <v/>
      </c>
      <c r="J677" s="11" t="str">
        <f>IF('SAT Reading'!B677="","", IF(I677&lt;20, 20, IF(I677&gt;80, 80, I677)))</f>
        <v/>
      </c>
    </row>
    <row r="678" spans="1:10" x14ac:dyDescent="0.25">
      <c r="A678" s="11">
        <v>677</v>
      </c>
      <c r="B678" s="30"/>
      <c r="C678" s="11" t="str">
        <f>IF(ISBLANK('SAT Reading'!B678),"", IF('SAT Reading'!B678&lt;'SAT EBRW to ACT E+R'!$A$2, 'SAT EBRW to ACT E+R'!$B$2, IF('SAT Reading'!B678&gt;'SAT EBRW to ACT E+R'!A$62, 'SAT EBRW to ACT E+R'!B$62, VLOOKUP(B678,'SAT EBRW to ACT E+R'!A:B,2,FALSE))))</f>
        <v/>
      </c>
      <c r="D678" s="11" t="str">
        <f>IF('SAT Reading'!B678="","", 0.5*C678)</f>
        <v/>
      </c>
      <c r="E678" s="11" t="str">
        <f>IF('SAT Reading'!B678="","",interceptACTRtoPCR5712_5713+slopeACTRtoPCR5712_5713*D678)</f>
        <v/>
      </c>
      <c r="F678" s="11" t="str">
        <f>IF('SAT Reading'!B678="","", IF(E678&lt;100, 100, IF(E678&gt;200, 200, E678)))</f>
        <v/>
      </c>
      <c r="G678" s="11" t="str">
        <f t="shared" si="10"/>
        <v/>
      </c>
      <c r="H678" s="11" t="str">
        <f>IF('SAT Reading'!B678="","", IF(G678&lt;100, 100, IF(G678&gt;300, 300, G678)))</f>
        <v/>
      </c>
      <c r="I678" s="11" t="str">
        <f>IF('SAT Reading'!B678="","",'SAT EBRW to CBEST R'!$A$2+'SAT EBRW to CBEST R'!$B$2*B678)</f>
        <v/>
      </c>
      <c r="J678" s="11" t="str">
        <f>IF('SAT Reading'!B678="","", IF(I678&lt;20, 20, IF(I678&gt;80, 80, I678)))</f>
        <v/>
      </c>
    </row>
    <row r="679" spans="1:10" x14ac:dyDescent="0.25">
      <c r="A679" s="11">
        <v>678</v>
      </c>
      <c r="B679" s="30"/>
      <c r="C679" s="11" t="str">
        <f>IF(ISBLANK('SAT Reading'!B679),"", IF('SAT Reading'!B679&lt;'SAT EBRW to ACT E+R'!$A$2, 'SAT EBRW to ACT E+R'!$B$2, IF('SAT Reading'!B679&gt;'SAT EBRW to ACT E+R'!A$62, 'SAT EBRW to ACT E+R'!B$62, VLOOKUP(B679,'SAT EBRW to ACT E+R'!A:B,2,FALSE))))</f>
        <v/>
      </c>
      <c r="D679" s="11" t="str">
        <f>IF('SAT Reading'!B679="","", 0.5*C679)</f>
        <v/>
      </c>
      <c r="E679" s="11" t="str">
        <f>IF('SAT Reading'!B679="","",interceptACTRtoPCR5712_5713+slopeACTRtoPCR5712_5713*D679)</f>
        <v/>
      </c>
      <c r="F679" s="11" t="str">
        <f>IF('SAT Reading'!B679="","", IF(E679&lt;100, 100, IF(E679&gt;200, 200, E679)))</f>
        <v/>
      </c>
      <c r="G679" s="11" t="str">
        <f t="shared" si="10"/>
        <v/>
      </c>
      <c r="H679" s="11" t="str">
        <f>IF('SAT Reading'!B679="","", IF(G679&lt;100, 100, IF(G679&gt;300, 300, G679)))</f>
        <v/>
      </c>
      <c r="I679" s="11" t="str">
        <f>IF('SAT Reading'!B679="","",'SAT EBRW to CBEST R'!$A$2+'SAT EBRW to CBEST R'!$B$2*B679)</f>
        <v/>
      </c>
      <c r="J679" s="11" t="str">
        <f>IF('SAT Reading'!B679="","", IF(I679&lt;20, 20, IF(I679&gt;80, 80, I679)))</f>
        <v/>
      </c>
    </row>
    <row r="680" spans="1:10" x14ac:dyDescent="0.25">
      <c r="A680" s="11">
        <v>679</v>
      </c>
      <c r="B680" s="30"/>
      <c r="C680" s="11" t="str">
        <f>IF(ISBLANK('SAT Reading'!B680),"", IF('SAT Reading'!B680&lt;'SAT EBRW to ACT E+R'!$A$2, 'SAT EBRW to ACT E+R'!$B$2, IF('SAT Reading'!B680&gt;'SAT EBRW to ACT E+R'!A$62, 'SAT EBRW to ACT E+R'!B$62, VLOOKUP(B680,'SAT EBRW to ACT E+R'!A:B,2,FALSE))))</f>
        <v/>
      </c>
      <c r="D680" s="11" t="str">
        <f>IF('SAT Reading'!B680="","", 0.5*C680)</f>
        <v/>
      </c>
      <c r="E680" s="11" t="str">
        <f>IF('SAT Reading'!B680="","",interceptACTRtoPCR5712_5713+slopeACTRtoPCR5712_5713*D680)</f>
        <v/>
      </c>
      <c r="F680" s="11" t="str">
        <f>IF('SAT Reading'!B680="","", IF(E680&lt;100, 100, IF(E680&gt;200, 200, E680)))</f>
        <v/>
      </c>
      <c r="G680" s="11" t="str">
        <f t="shared" si="10"/>
        <v/>
      </c>
      <c r="H680" s="11" t="str">
        <f>IF('SAT Reading'!B680="","", IF(G680&lt;100, 100, IF(G680&gt;300, 300, G680)))</f>
        <v/>
      </c>
      <c r="I680" s="11" t="str">
        <f>IF('SAT Reading'!B680="","",'SAT EBRW to CBEST R'!$A$2+'SAT EBRW to CBEST R'!$B$2*B680)</f>
        <v/>
      </c>
      <c r="J680" s="11" t="str">
        <f>IF('SAT Reading'!B680="","", IF(I680&lt;20, 20, IF(I680&gt;80, 80, I680)))</f>
        <v/>
      </c>
    </row>
    <row r="681" spans="1:10" x14ac:dyDescent="0.25">
      <c r="A681" s="11">
        <v>680</v>
      </c>
      <c r="B681" s="30"/>
      <c r="C681" s="11" t="str">
        <f>IF(ISBLANK('SAT Reading'!B681),"", IF('SAT Reading'!B681&lt;'SAT EBRW to ACT E+R'!$A$2, 'SAT EBRW to ACT E+R'!$B$2, IF('SAT Reading'!B681&gt;'SAT EBRW to ACT E+R'!A$62, 'SAT EBRW to ACT E+R'!B$62, VLOOKUP(B681,'SAT EBRW to ACT E+R'!A:B,2,FALSE))))</f>
        <v/>
      </c>
      <c r="D681" s="11" t="str">
        <f>IF('SAT Reading'!B681="","", 0.5*C681)</f>
        <v/>
      </c>
      <c r="E681" s="11" t="str">
        <f>IF('SAT Reading'!B681="","",interceptACTRtoPCR5712_5713+slopeACTRtoPCR5712_5713*D681)</f>
        <v/>
      </c>
      <c r="F681" s="11" t="str">
        <f>IF('SAT Reading'!B681="","", IF(E681&lt;100, 100, IF(E681&gt;200, 200, E681)))</f>
        <v/>
      </c>
      <c r="G681" s="11" t="str">
        <f t="shared" si="10"/>
        <v/>
      </c>
      <c r="H681" s="11" t="str">
        <f>IF('SAT Reading'!B681="","", IF(G681&lt;100, 100, IF(G681&gt;300, 300, G681)))</f>
        <v/>
      </c>
      <c r="I681" s="11" t="str">
        <f>IF('SAT Reading'!B681="","",'SAT EBRW to CBEST R'!$A$2+'SAT EBRW to CBEST R'!$B$2*B681)</f>
        <v/>
      </c>
      <c r="J681" s="11" t="str">
        <f>IF('SAT Reading'!B681="","", IF(I681&lt;20, 20, IF(I681&gt;80, 80, I681)))</f>
        <v/>
      </c>
    </row>
    <row r="682" spans="1:10" x14ac:dyDescent="0.25">
      <c r="A682" s="11">
        <v>681</v>
      </c>
      <c r="B682" s="30"/>
      <c r="C682" s="11" t="str">
        <f>IF(ISBLANK('SAT Reading'!B682),"", IF('SAT Reading'!B682&lt;'SAT EBRW to ACT E+R'!$A$2, 'SAT EBRW to ACT E+R'!$B$2, IF('SAT Reading'!B682&gt;'SAT EBRW to ACT E+R'!A$62, 'SAT EBRW to ACT E+R'!B$62, VLOOKUP(B682,'SAT EBRW to ACT E+R'!A:B,2,FALSE))))</f>
        <v/>
      </c>
      <c r="D682" s="11" t="str">
        <f>IF('SAT Reading'!B682="","", 0.5*C682)</f>
        <v/>
      </c>
      <c r="E682" s="11" t="str">
        <f>IF('SAT Reading'!B682="","",interceptACTRtoPCR5712_5713+slopeACTRtoPCR5712_5713*D682)</f>
        <v/>
      </c>
      <c r="F682" s="11" t="str">
        <f>IF('SAT Reading'!B682="","", IF(E682&lt;100, 100, IF(E682&gt;200, 200, E682)))</f>
        <v/>
      </c>
      <c r="G682" s="11" t="str">
        <f t="shared" si="10"/>
        <v/>
      </c>
      <c r="H682" s="11" t="str">
        <f>IF('SAT Reading'!B682="","", IF(G682&lt;100, 100, IF(G682&gt;300, 300, G682)))</f>
        <v/>
      </c>
      <c r="I682" s="11" t="str">
        <f>IF('SAT Reading'!B682="","",'SAT EBRW to CBEST R'!$A$2+'SAT EBRW to CBEST R'!$B$2*B682)</f>
        <v/>
      </c>
      <c r="J682" s="11" t="str">
        <f>IF('SAT Reading'!B682="","", IF(I682&lt;20, 20, IF(I682&gt;80, 80, I682)))</f>
        <v/>
      </c>
    </row>
    <row r="683" spans="1:10" x14ac:dyDescent="0.25">
      <c r="A683" s="11">
        <v>682</v>
      </c>
      <c r="B683" s="30"/>
      <c r="C683" s="11" t="str">
        <f>IF(ISBLANK('SAT Reading'!B683),"", IF('SAT Reading'!B683&lt;'SAT EBRW to ACT E+R'!$A$2, 'SAT EBRW to ACT E+R'!$B$2, IF('SAT Reading'!B683&gt;'SAT EBRW to ACT E+R'!A$62, 'SAT EBRW to ACT E+R'!B$62, VLOOKUP(B683,'SAT EBRW to ACT E+R'!A:B,2,FALSE))))</f>
        <v/>
      </c>
      <c r="D683" s="11" t="str">
        <f>IF('SAT Reading'!B683="","", 0.5*C683)</f>
        <v/>
      </c>
      <c r="E683" s="11" t="str">
        <f>IF('SAT Reading'!B683="","",interceptACTRtoPCR5712_5713+slopeACTRtoPCR5712_5713*D683)</f>
        <v/>
      </c>
      <c r="F683" s="11" t="str">
        <f>IF('SAT Reading'!B683="","", IF(E683&lt;100, 100, IF(E683&gt;200, 200, E683)))</f>
        <v/>
      </c>
      <c r="G683" s="11" t="str">
        <f t="shared" si="10"/>
        <v/>
      </c>
      <c r="H683" s="11" t="str">
        <f>IF('SAT Reading'!B683="","", IF(G683&lt;100, 100, IF(G683&gt;300, 300, G683)))</f>
        <v/>
      </c>
      <c r="I683" s="11" t="str">
        <f>IF('SAT Reading'!B683="","",'SAT EBRW to CBEST R'!$A$2+'SAT EBRW to CBEST R'!$B$2*B683)</f>
        <v/>
      </c>
      <c r="J683" s="11" t="str">
        <f>IF('SAT Reading'!B683="","", IF(I683&lt;20, 20, IF(I683&gt;80, 80, I683)))</f>
        <v/>
      </c>
    </row>
    <row r="684" spans="1:10" x14ac:dyDescent="0.25">
      <c r="A684" s="11">
        <v>683</v>
      </c>
      <c r="B684" s="30"/>
      <c r="C684" s="11" t="str">
        <f>IF(ISBLANK('SAT Reading'!B684),"", IF('SAT Reading'!B684&lt;'SAT EBRW to ACT E+R'!$A$2, 'SAT EBRW to ACT E+R'!$B$2, IF('SAT Reading'!B684&gt;'SAT EBRW to ACT E+R'!A$62, 'SAT EBRW to ACT E+R'!B$62, VLOOKUP(B684,'SAT EBRW to ACT E+R'!A:B,2,FALSE))))</f>
        <v/>
      </c>
      <c r="D684" s="11" t="str">
        <f>IF('SAT Reading'!B684="","", 0.5*C684)</f>
        <v/>
      </c>
      <c r="E684" s="11" t="str">
        <f>IF('SAT Reading'!B684="","",interceptACTRtoPCR5712_5713+slopeACTRtoPCR5712_5713*D684)</f>
        <v/>
      </c>
      <c r="F684" s="11" t="str">
        <f>IF('SAT Reading'!B684="","", IF(E684&lt;100, 100, IF(E684&gt;200, 200, E684)))</f>
        <v/>
      </c>
      <c r="G684" s="11" t="str">
        <f t="shared" si="10"/>
        <v/>
      </c>
      <c r="H684" s="11" t="str">
        <f>IF('SAT Reading'!B684="","", IF(G684&lt;100, 100, IF(G684&gt;300, 300, G684)))</f>
        <v/>
      </c>
      <c r="I684" s="11" t="str">
        <f>IF('SAT Reading'!B684="","",'SAT EBRW to CBEST R'!$A$2+'SAT EBRW to CBEST R'!$B$2*B684)</f>
        <v/>
      </c>
      <c r="J684" s="11" t="str">
        <f>IF('SAT Reading'!B684="","", IF(I684&lt;20, 20, IF(I684&gt;80, 80, I684)))</f>
        <v/>
      </c>
    </row>
    <row r="685" spans="1:10" x14ac:dyDescent="0.25">
      <c r="A685" s="11">
        <v>684</v>
      </c>
      <c r="B685" s="30"/>
      <c r="C685" s="11" t="str">
        <f>IF(ISBLANK('SAT Reading'!B685),"", IF('SAT Reading'!B685&lt;'SAT EBRW to ACT E+R'!$A$2, 'SAT EBRW to ACT E+R'!$B$2, IF('SAT Reading'!B685&gt;'SAT EBRW to ACT E+R'!A$62, 'SAT EBRW to ACT E+R'!B$62, VLOOKUP(B685,'SAT EBRW to ACT E+R'!A:B,2,FALSE))))</f>
        <v/>
      </c>
      <c r="D685" s="11" t="str">
        <f>IF('SAT Reading'!B685="","", 0.5*C685)</f>
        <v/>
      </c>
      <c r="E685" s="11" t="str">
        <f>IF('SAT Reading'!B685="","",interceptACTRtoPCR5712_5713+slopeACTRtoPCR5712_5713*D685)</f>
        <v/>
      </c>
      <c r="F685" s="11" t="str">
        <f>IF('SAT Reading'!B685="","", IF(E685&lt;100, 100, IF(E685&gt;200, 200, E685)))</f>
        <v/>
      </c>
      <c r="G685" s="11" t="str">
        <f t="shared" si="10"/>
        <v/>
      </c>
      <c r="H685" s="11" t="str">
        <f>IF('SAT Reading'!B685="","", IF(G685&lt;100, 100, IF(G685&gt;300, 300, G685)))</f>
        <v/>
      </c>
      <c r="I685" s="11" t="str">
        <f>IF('SAT Reading'!B685="","",'SAT EBRW to CBEST R'!$A$2+'SAT EBRW to CBEST R'!$B$2*B685)</f>
        <v/>
      </c>
      <c r="J685" s="11" t="str">
        <f>IF('SAT Reading'!B685="","", IF(I685&lt;20, 20, IF(I685&gt;80, 80, I685)))</f>
        <v/>
      </c>
    </row>
    <row r="686" spans="1:10" x14ac:dyDescent="0.25">
      <c r="A686" s="11">
        <v>685</v>
      </c>
      <c r="B686" s="30"/>
      <c r="C686" s="11" t="str">
        <f>IF(ISBLANK('SAT Reading'!B686),"", IF('SAT Reading'!B686&lt;'SAT EBRW to ACT E+R'!$A$2, 'SAT EBRW to ACT E+R'!$B$2, IF('SAT Reading'!B686&gt;'SAT EBRW to ACT E+R'!A$62, 'SAT EBRW to ACT E+R'!B$62, VLOOKUP(B686,'SAT EBRW to ACT E+R'!A:B,2,FALSE))))</f>
        <v/>
      </c>
      <c r="D686" s="11" t="str">
        <f>IF('SAT Reading'!B686="","", 0.5*C686)</f>
        <v/>
      </c>
      <c r="E686" s="11" t="str">
        <f>IF('SAT Reading'!B686="","",interceptACTRtoPCR5712_5713+slopeACTRtoPCR5712_5713*D686)</f>
        <v/>
      </c>
      <c r="F686" s="11" t="str">
        <f>IF('SAT Reading'!B686="","", IF(E686&lt;100, 100, IF(E686&gt;200, 200, E686)))</f>
        <v/>
      </c>
      <c r="G686" s="11" t="str">
        <f t="shared" si="10"/>
        <v/>
      </c>
      <c r="H686" s="11" t="str">
        <f>IF('SAT Reading'!B686="","", IF(G686&lt;100, 100, IF(G686&gt;300, 300, G686)))</f>
        <v/>
      </c>
      <c r="I686" s="11" t="str">
        <f>IF('SAT Reading'!B686="","",'SAT EBRW to CBEST R'!$A$2+'SAT EBRW to CBEST R'!$B$2*B686)</f>
        <v/>
      </c>
      <c r="J686" s="11" t="str">
        <f>IF('SAT Reading'!B686="","", IF(I686&lt;20, 20, IF(I686&gt;80, 80, I686)))</f>
        <v/>
      </c>
    </row>
    <row r="687" spans="1:10" x14ac:dyDescent="0.25">
      <c r="A687" s="11">
        <v>686</v>
      </c>
      <c r="B687" s="30"/>
      <c r="C687" s="11" t="str">
        <f>IF(ISBLANK('SAT Reading'!B687),"", IF('SAT Reading'!B687&lt;'SAT EBRW to ACT E+R'!$A$2, 'SAT EBRW to ACT E+R'!$B$2, IF('SAT Reading'!B687&gt;'SAT EBRW to ACT E+R'!A$62, 'SAT EBRW to ACT E+R'!B$62, VLOOKUP(B687,'SAT EBRW to ACT E+R'!A:B,2,FALSE))))</f>
        <v/>
      </c>
      <c r="D687" s="11" t="str">
        <f>IF('SAT Reading'!B687="","", 0.5*C687)</f>
        <v/>
      </c>
      <c r="E687" s="11" t="str">
        <f>IF('SAT Reading'!B687="","",interceptACTRtoPCR5712_5713+slopeACTRtoPCR5712_5713*D687)</f>
        <v/>
      </c>
      <c r="F687" s="11" t="str">
        <f>IF('SAT Reading'!B687="","", IF(E687&lt;100, 100, IF(E687&gt;200, 200, E687)))</f>
        <v/>
      </c>
      <c r="G687" s="11" t="str">
        <f t="shared" si="10"/>
        <v/>
      </c>
      <c r="H687" s="11" t="str">
        <f>IF('SAT Reading'!B687="","", IF(G687&lt;100, 100, IF(G687&gt;300, 300, G687)))</f>
        <v/>
      </c>
      <c r="I687" s="11" t="str">
        <f>IF('SAT Reading'!B687="","",'SAT EBRW to CBEST R'!$A$2+'SAT EBRW to CBEST R'!$B$2*B687)</f>
        <v/>
      </c>
      <c r="J687" s="11" t="str">
        <f>IF('SAT Reading'!B687="","", IF(I687&lt;20, 20, IF(I687&gt;80, 80, I687)))</f>
        <v/>
      </c>
    </row>
    <row r="688" spans="1:10" x14ac:dyDescent="0.25">
      <c r="A688" s="11">
        <v>687</v>
      </c>
      <c r="B688" s="30"/>
      <c r="C688" s="11" t="str">
        <f>IF(ISBLANK('SAT Reading'!B688),"", IF('SAT Reading'!B688&lt;'SAT EBRW to ACT E+R'!$A$2, 'SAT EBRW to ACT E+R'!$B$2, IF('SAT Reading'!B688&gt;'SAT EBRW to ACT E+R'!A$62, 'SAT EBRW to ACT E+R'!B$62, VLOOKUP(B688,'SAT EBRW to ACT E+R'!A:B,2,FALSE))))</f>
        <v/>
      </c>
      <c r="D688" s="11" t="str">
        <f>IF('SAT Reading'!B688="","", 0.5*C688)</f>
        <v/>
      </c>
      <c r="E688" s="11" t="str">
        <f>IF('SAT Reading'!B688="","",interceptACTRtoPCR5712_5713+slopeACTRtoPCR5712_5713*D688)</f>
        <v/>
      </c>
      <c r="F688" s="11" t="str">
        <f>IF('SAT Reading'!B688="","", IF(E688&lt;100, 100, IF(E688&gt;200, 200, E688)))</f>
        <v/>
      </c>
      <c r="G688" s="11" t="str">
        <f t="shared" si="10"/>
        <v/>
      </c>
      <c r="H688" s="11" t="str">
        <f>IF('SAT Reading'!B688="","", IF(G688&lt;100, 100, IF(G688&gt;300, 300, G688)))</f>
        <v/>
      </c>
      <c r="I688" s="11" t="str">
        <f>IF('SAT Reading'!B688="","",'SAT EBRW to CBEST R'!$A$2+'SAT EBRW to CBEST R'!$B$2*B688)</f>
        <v/>
      </c>
      <c r="J688" s="11" t="str">
        <f>IF('SAT Reading'!B688="","", IF(I688&lt;20, 20, IF(I688&gt;80, 80, I688)))</f>
        <v/>
      </c>
    </row>
    <row r="689" spans="1:10" x14ac:dyDescent="0.25">
      <c r="A689" s="11">
        <v>688</v>
      </c>
      <c r="B689" s="30"/>
      <c r="C689" s="11" t="str">
        <f>IF(ISBLANK('SAT Reading'!B689),"", IF('SAT Reading'!B689&lt;'SAT EBRW to ACT E+R'!$A$2, 'SAT EBRW to ACT E+R'!$B$2, IF('SAT Reading'!B689&gt;'SAT EBRW to ACT E+R'!A$62, 'SAT EBRW to ACT E+R'!B$62, VLOOKUP(B689,'SAT EBRW to ACT E+R'!A:B,2,FALSE))))</f>
        <v/>
      </c>
      <c r="D689" s="11" t="str">
        <f>IF('SAT Reading'!B689="","", 0.5*C689)</f>
        <v/>
      </c>
      <c r="E689" s="11" t="str">
        <f>IF('SAT Reading'!B689="","",interceptACTRtoPCR5712_5713+slopeACTRtoPCR5712_5713*D689)</f>
        <v/>
      </c>
      <c r="F689" s="11" t="str">
        <f>IF('SAT Reading'!B689="","", IF(E689&lt;100, 100, IF(E689&gt;200, 200, E689)))</f>
        <v/>
      </c>
      <c r="G689" s="11" t="str">
        <f t="shared" si="10"/>
        <v/>
      </c>
      <c r="H689" s="11" t="str">
        <f>IF('SAT Reading'!B689="","", IF(G689&lt;100, 100, IF(G689&gt;300, 300, G689)))</f>
        <v/>
      </c>
      <c r="I689" s="11" t="str">
        <f>IF('SAT Reading'!B689="","",'SAT EBRW to CBEST R'!$A$2+'SAT EBRW to CBEST R'!$B$2*B689)</f>
        <v/>
      </c>
      <c r="J689" s="11" t="str">
        <f>IF('SAT Reading'!B689="","", IF(I689&lt;20, 20, IF(I689&gt;80, 80, I689)))</f>
        <v/>
      </c>
    </row>
    <row r="690" spans="1:10" x14ac:dyDescent="0.25">
      <c r="A690" s="11">
        <v>689</v>
      </c>
      <c r="B690" s="30"/>
      <c r="C690" s="11" t="str">
        <f>IF(ISBLANK('SAT Reading'!B690),"", IF('SAT Reading'!B690&lt;'SAT EBRW to ACT E+R'!$A$2, 'SAT EBRW to ACT E+R'!$B$2, IF('SAT Reading'!B690&gt;'SAT EBRW to ACT E+R'!A$62, 'SAT EBRW to ACT E+R'!B$62, VLOOKUP(B690,'SAT EBRW to ACT E+R'!A:B,2,FALSE))))</f>
        <v/>
      </c>
      <c r="D690" s="11" t="str">
        <f>IF('SAT Reading'!B690="","", 0.5*C690)</f>
        <v/>
      </c>
      <c r="E690" s="11" t="str">
        <f>IF('SAT Reading'!B690="","",interceptACTRtoPCR5712_5713+slopeACTRtoPCR5712_5713*D690)</f>
        <v/>
      </c>
      <c r="F690" s="11" t="str">
        <f>IF('SAT Reading'!B690="","", IF(E690&lt;100, 100, IF(E690&gt;200, 200, E690)))</f>
        <v/>
      </c>
      <c r="G690" s="11" t="str">
        <f t="shared" si="10"/>
        <v/>
      </c>
      <c r="H690" s="11" t="str">
        <f>IF('SAT Reading'!B690="","", IF(G690&lt;100, 100, IF(G690&gt;300, 300, G690)))</f>
        <v/>
      </c>
      <c r="I690" s="11" t="str">
        <f>IF('SAT Reading'!B690="","",'SAT EBRW to CBEST R'!$A$2+'SAT EBRW to CBEST R'!$B$2*B690)</f>
        <v/>
      </c>
      <c r="J690" s="11" t="str">
        <f>IF('SAT Reading'!B690="","", IF(I690&lt;20, 20, IF(I690&gt;80, 80, I690)))</f>
        <v/>
      </c>
    </row>
    <row r="691" spans="1:10" x14ac:dyDescent="0.25">
      <c r="A691" s="11">
        <v>690</v>
      </c>
      <c r="B691" s="30"/>
      <c r="C691" s="11" t="str">
        <f>IF(ISBLANK('SAT Reading'!B691),"", IF('SAT Reading'!B691&lt;'SAT EBRW to ACT E+R'!$A$2, 'SAT EBRW to ACT E+R'!$B$2, IF('SAT Reading'!B691&gt;'SAT EBRW to ACT E+R'!A$62, 'SAT EBRW to ACT E+R'!B$62, VLOOKUP(B691,'SAT EBRW to ACT E+R'!A:B,2,FALSE))))</f>
        <v/>
      </c>
      <c r="D691" s="11" t="str">
        <f>IF('SAT Reading'!B691="","", 0.5*C691)</f>
        <v/>
      </c>
      <c r="E691" s="11" t="str">
        <f>IF('SAT Reading'!B691="","",interceptACTRtoPCR5712_5713+slopeACTRtoPCR5712_5713*D691)</f>
        <v/>
      </c>
      <c r="F691" s="11" t="str">
        <f>IF('SAT Reading'!B691="","", IF(E691&lt;100, 100, IF(E691&gt;200, 200, E691)))</f>
        <v/>
      </c>
      <c r="G691" s="11" t="str">
        <f t="shared" si="10"/>
        <v/>
      </c>
      <c r="H691" s="11" t="str">
        <f>IF('SAT Reading'!B691="","", IF(G691&lt;100, 100, IF(G691&gt;300, 300, G691)))</f>
        <v/>
      </c>
      <c r="I691" s="11" t="str">
        <f>IF('SAT Reading'!B691="","",'SAT EBRW to CBEST R'!$A$2+'SAT EBRW to CBEST R'!$B$2*B691)</f>
        <v/>
      </c>
      <c r="J691" s="11" t="str">
        <f>IF('SAT Reading'!B691="","", IF(I691&lt;20, 20, IF(I691&gt;80, 80, I691)))</f>
        <v/>
      </c>
    </row>
    <row r="692" spans="1:10" x14ac:dyDescent="0.25">
      <c r="A692" s="11">
        <v>691</v>
      </c>
      <c r="B692" s="30"/>
      <c r="C692" s="11" t="str">
        <f>IF(ISBLANK('SAT Reading'!B692),"", IF('SAT Reading'!B692&lt;'SAT EBRW to ACT E+R'!$A$2, 'SAT EBRW to ACT E+R'!$B$2, IF('SAT Reading'!B692&gt;'SAT EBRW to ACT E+R'!A$62, 'SAT EBRW to ACT E+R'!B$62, VLOOKUP(B692,'SAT EBRW to ACT E+R'!A:B,2,FALSE))))</f>
        <v/>
      </c>
      <c r="D692" s="11" t="str">
        <f>IF('SAT Reading'!B692="","", 0.5*C692)</f>
        <v/>
      </c>
      <c r="E692" s="11" t="str">
        <f>IF('SAT Reading'!B692="","",interceptACTRtoPCR5712_5713+slopeACTRtoPCR5712_5713*D692)</f>
        <v/>
      </c>
      <c r="F692" s="11" t="str">
        <f>IF('SAT Reading'!B692="","", IF(E692&lt;100, 100, IF(E692&gt;200, 200, E692)))</f>
        <v/>
      </c>
      <c r="G692" s="11" t="str">
        <f t="shared" si="10"/>
        <v/>
      </c>
      <c r="H692" s="11" t="str">
        <f>IF('SAT Reading'!B692="","", IF(G692&lt;100, 100, IF(G692&gt;300, 300, G692)))</f>
        <v/>
      </c>
      <c r="I692" s="11" t="str">
        <f>IF('SAT Reading'!B692="","",'SAT EBRW to CBEST R'!$A$2+'SAT EBRW to CBEST R'!$B$2*B692)</f>
        <v/>
      </c>
      <c r="J692" s="11" t="str">
        <f>IF('SAT Reading'!B692="","", IF(I692&lt;20, 20, IF(I692&gt;80, 80, I692)))</f>
        <v/>
      </c>
    </row>
    <row r="693" spans="1:10" x14ac:dyDescent="0.25">
      <c r="A693" s="11">
        <v>692</v>
      </c>
      <c r="B693" s="30"/>
      <c r="C693" s="11" t="str">
        <f>IF(ISBLANK('SAT Reading'!B693),"", IF('SAT Reading'!B693&lt;'SAT EBRW to ACT E+R'!$A$2, 'SAT EBRW to ACT E+R'!$B$2, IF('SAT Reading'!B693&gt;'SAT EBRW to ACT E+R'!A$62, 'SAT EBRW to ACT E+R'!B$62, VLOOKUP(B693,'SAT EBRW to ACT E+R'!A:B,2,FALSE))))</f>
        <v/>
      </c>
      <c r="D693" s="11" t="str">
        <f>IF('SAT Reading'!B693="","", 0.5*C693)</f>
        <v/>
      </c>
      <c r="E693" s="11" t="str">
        <f>IF('SAT Reading'!B693="","",interceptACTRtoPCR5712_5713+slopeACTRtoPCR5712_5713*D693)</f>
        <v/>
      </c>
      <c r="F693" s="11" t="str">
        <f>IF('SAT Reading'!B693="","", IF(E693&lt;100, 100, IF(E693&gt;200, 200, E693)))</f>
        <v/>
      </c>
      <c r="G693" s="11" t="str">
        <f t="shared" si="10"/>
        <v/>
      </c>
      <c r="H693" s="11" t="str">
        <f>IF('SAT Reading'!B693="","", IF(G693&lt;100, 100, IF(G693&gt;300, 300, G693)))</f>
        <v/>
      </c>
      <c r="I693" s="11" t="str">
        <f>IF('SAT Reading'!B693="","",'SAT EBRW to CBEST R'!$A$2+'SAT EBRW to CBEST R'!$B$2*B693)</f>
        <v/>
      </c>
      <c r="J693" s="11" t="str">
        <f>IF('SAT Reading'!B693="","", IF(I693&lt;20, 20, IF(I693&gt;80, 80, I693)))</f>
        <v/>
      </c>
    </row>
    <row r="694" spans="1:10" x14ac:dyDescent="0.25">
      <c r="A694" s="11">
        <v>693</v>
      </c>
      <c r="B694" s="30"/>
      <c r="C694" s="11" t="str">
        <f>IF(ISBLANK('SAT Reading'!B694),"", IF('SAT Reading'!B694&lt;'SAT EBRW to ACT E+R'!$A$2, 'SAT EBRW to ACT E+R'!$B$2, IF('SAT Reading'!B694&gt;'SAT EBRW to ACT E+R'!A$62, 'SAT EBRW to ACT E+R'!B$62, VLOOKUP(B694,'SAT EBRW to ACT E+R'!A:B,2,FALSE))))</f>
        <v/>
      </c>
      <c r="D694" s="11" t="str">
        <f>IF('SAT Reading'!B694="","", 0.5*C694)</f>
        <v/>
      </c>
      <c r="E694" s="11" t="str">
        <f>IF('SAT Reading'!B694="","",interceptACTRtoPCR5712_5713+slopeACTRtoPCR5712_5713*D694)</f>
        <v/>
      </c>
      <c r="F694" s="11" t="str">
        <f>IF('SAT Reading'!B694="","", IF(E694&lt;100, 100, IF(E694&gt;200, 200, E694)))</f>
        <v/>
      </c>
      <c r="G694" s="11" t="str">
        <f t="shared" si="10"/>
        <v/>
      </c>
      <c r="H694" s="11" t="str">
        <f>IF('SAT Reading'!B694="","", IF(G694&lt;100, 100, IF(G694&gt;300, 300, G694)))</f>
        <v/>
      </c>
      <c r="I694" s="11" t="str">
        <f>IF('SAT Reading'!B694="","",'SAT EBRW to CBEST R'!$A$2+'SAT EBRW to CBEST R'!$B$2*B694)</f>
        <v/>
      </c>
      <c r="J694" s="11" t="str">
        <f>IF('SAT Reading'!B694="","", IF(I694&lt;20, 20, IF(I694&gt;80, 80, I694)))</f>
        <v/>
      </c>
    </row>
    <row r="695" spans="1:10" x14ac:dyDescent="0.25">
      <c r="A695" s="11">
        <v>694</v>
      </c>
      <c r="B695" s="30"/>
      <c r="C695" s="11" t="str">
        <f>IF(ISBLANK('SAT Reading'!B695),"", IF('SAT Reading'!B695&lt;'SAT EBRW to ACT E+R'!$A$2, 'SAT EBRW to ACT E+R'!$B$2, IF('SAT Reading'!B695&gt;'SAT EBRW to ACT E+R'!A$62, 'SAT EBRW to ACT E+R'!B$62, VLOOKUP(B695,'SAT EBRW to ACT E+R'!A:B,2,FALSE))))</f>
        <v/>
      </c>
      <c r="D695" s="11" t="str">
        <f>IF('SAT Reading'!B695="","", 0.5*C695)</f>
        <v/>
      </c>
      <c r="E695" s="11" t="str">
        <f>IF('SAT Reading'!B695="","",interceptACTRtoPCR5712_5713+slopeACTRtoPCR5712_5713*D695)</f>
        <v/>
      </c>
      <c r="F695" s="11" t="str">
        <f>IF('SAT Reading'!B695="","", IF(E695&lt;100, 100, IF(E695&gt;200, 200, E695)))</f>
        <v/>
      </c>
      <c r="G695" s="11" t="str">
        <f t="shared" si="10"/>
        <v/>
      </c>
      <c r="H695" s="11" t="str">
        <f>IF('SAT Reading'!B695="","", IF(G695&lt;100, 100, IF(G695&gt;300, 300, G695)))</f>
        <v/>
      </c>
      <c r="I695" s="11" t="str">
        <f>IF('SAT Reading'!B695="","",'SAT EBRW to CBEST R'!$A$2+'SAT EBRW to CBEST R'!$B$2*B695)</f>
        <v/>
      </c>
      <c r="J695" s="11" t="str">
        <f>IF('SAT Reading'!B695="","", IF(I695&lt;20, 20, IF(I695&gt;80, 80, I695)))</f>
        <v/>
      </c>
    </row>
    <row r="696" spans="1:10" x14ac:dyDescent="0.25">
      <c r="A696" s="11">
        <v>695</v>
      </c>
      <c r="B696" s="30"/>
      <c r="C696" s="11" t="str">
        <f>IF(ISBLANK('SAT Reading'!B696),"", IF('SAT Reading'!B696&lt;'SAT EBRW to ACT E+R'!$A$2, 'SAT EBRW to ACT E+R'!$B$2, IF('SAT Reading'!B696&gt;'SAT EBRW to ACT E+R'!A$62, 'SAT EBRW to ACT E+R'!B$62, VLOOKUP(B696,'SAT EBRW to ACT E+R'!A:B,2,FALSE))))</f>
        <v/>
      </c>
      <c r="D696" s="11" t="str">
        <f>IF('SAT Reading'!B696="","", 0.5*C696)</f>
        <v/>
      </c>
      <c r="E696" s="11" t="str">
        <f>IF('SAT Reading'!B696="","",interceptACTRtoPCR5712_5713+slopeACTRtoPCR5712_5713*D696)</f>
        <v/>
      </c>
      <c r="F696" s="11" t="str">
        <f>IF('SAT Reading'!B696="","", IF(E696&lt;100, 100, IF(E696&gt;200, 200, E696)))</f>
        <v/>
      </c>
      <c r="G696" s="11" t="str">
        <f t="shared" si="10"/>
        <v/>
      </c>
      <c r="H696" s="11" t="str">
        <f>IF('SAT Reading'!B696="","", IF(G696&lt;100, 100, IF(G696&gt;300, 300, G696)))</f>
        <v/>
      </c>
      <c r="I696" s="11" t="str">
        <f>IF('SAT Reading'!B696="","",'SAT EBRW to CBEST R'!$A$2+'SAT EBRW to CBEST R'!$B$2*B696)</f>
        <v/>
      </c>
      <c r="J696" s="11" t="str">
        <f>IF('SAT Reading'!B696="","", IF(I696&lt;20, 20, IF(I696&gt;80, 80, I696)))</f>
        <v/>
      </c>
    </row>
    <row r="697" spans="1:10" x14ac:dyDescent="0.25">
      <c r="A697" s="11">
        <v>696</v>
      </c>
      <c r="B697" s="30"/>
      <c r="C697" s="11" t="str">
        <f>IF(ISBLANK('SAT Reading'!B697),"", IF('SAT Reading'!B697&lt;'SAT EBRW to ACT E+R'!$A$2, 'SAT EBRW to ACT E+R'!$B$2, IF('SAT Reading'!B697&gt;'SAT EBRW to ACT E+R'!A$62, 'SAT EBRW to ACT E+R'!B$62, VLOOKUP(B697,'SAT EBRW to ACT E+R'!A:B,2,FALSE))))</f>
        <v/>
      </c>
      <c r="D697" s="11" t="str">
        <f>IF('SAT Reading'!B697="","", 0.5*C697)</f>
        <v/>
      </c>
      <c r="E697" s="11" t="str">
        <f>IF('SAT Reading'!B697="","",interceptACTRtoPCR5712_5713+slopeACTRtoPCR5712_5713*D697)</f>
        <v/>
      </c>
      <c r="F697" s="11" t="str">
        <f>IF('SAT Reading'!B697="","", IF(E697&lt;100, 100, IF(E697&gt;200, 200, E697)))</f>
        <v/>
      </c>
      <c r="G697" s="11" t="str">
        <f t="shared" si="10"/>
        <v/>
      </c>
      <c r="H697" s="11" t="str">
        <f>IF('SAT Reading'!B697="","", IF(G697&lt;100, 100, IF(G697&gt;300, 300, G697)))</f>
        <v/>
      </c>
      <c r="I697" s="11" t="str">
        <f>IF('SAT Reading'!B697="","",'SAT EBRW to CBEST R'!$A$2+'SAT EBRW to CBEST R'!$B$2*B697)</f>
        <v/>
      </c>
      <c r="J697" s="11" t="str">
        <f>IF('SAT Reading'!B697="","", IF(I697&lt;20, 20, IF(I697&gt;80, 80, I697)))</f>
        <v/>
      </c>
    </row>
    <row r="698" spans="1:10" x14ac:dyDescent="0.25">
      <c r="A698" s="11">
        <v>697</v>
      </c>
      <c r="B698" s="30"/>
      <c r="C698" s="11" t="str">
        <f>IF(ISBLANK('SAT Reading'!B698),"", IF('SAT Reading'!B698&lt;'SAT EBRW to ACT E+R'!$A$2, 'SAT EBRW to ACT E+R'!$B$2, IF('SAT Reading'!B698&gt;'SAT EBRW to ACT E+R'!A$62, 'SAT EBRW to ACT E+R'!B$62, VLOOKUP(B698,'SAT EBRW to ACT E+R'!A:B,2,FALSE))))</f>
        <v/>
      </c>
      <c r="D698" s="11" t="str">
        <f>IF('SAT Reading'!B698="","", 0.5*C698)</f>
        <v/>
      </c>
      <c r="E698" s="11" t="str">
        <f>IF('SAT Reading'!B698="","",interceptACTRtoPCR5712_5713+slopeACTRtoPCR5712_5713*D698)</f>
        <v/>
      </c>
      <c r="F698" s="11" t="str">
        <f>IF('SAT Reading'!B698="","", IF(E698&lt;100, 100, IF(E698&gt;200, 200, E698)))</f>
        <v/>
      </c>
      <c r="G698" s="11" t="str">
        <f t="shared" si="10"/>
        <v/>
      </c>
      <c r="H698" s="11" t="str">
        <f>IF('SAT Reading'!B698="","", IF(G698&lt;100, 100, IF(G698&gt;300, 300, G698)))</f>
        <v/>
      </c>
      <c r="I698" s="11" t="str">
        <f>IF('SAT Reading'!B698="","",'SAT EBRW to CBEST R'!$A$2+'SAT EBRW to CBEST R'!$B$2*B698)</f>
        <v/>
      </c>
      <c r="J698" s="11" t="str">
        <f>IF('SAT Reading'!B698="","", IF(I698&lt;20, 20, IF(I698&gt;80, 80, I698)))</f>
        <v/>
      </c>
    </row>
    <row r="699" spans="1:10" x14ac:dyDescent="0.25">
      <c r="A699" s="11">
        <v>698</v>
      </c>
      <c r="B699" s="30"/>
      <c r="C699" s="11" t="str">
        <f>IF(ISBLANK('SAT Reading'!B699),"", IF('SAT Reading'!B699&lt;'SAT EBRW to ACT E+R'!$A$2, 'SAT EBRW to ACT E+R'!$B$2, IF('SAT Reading'!B699&gt;'SAT EBRW to ACT E+R'!A$62, 'SAT EBRW to ACT E+R'!B$62, VLOOKUP(B699,'SAT EBRW to ACT E+R'!A:B,2,FALSE))))</f>
        <v/>
      </c>
      <c r="D699" s="11" t="str">
        <f>IF('SAT Reading'!B699="","", 0.5*C699)</f>
        <v/>
      </c>
      <c r="E699" s="11" t="str">
        <f>IF('SAT Reading'!B699="","",interceptACTRtoPCR5712_5713+slopeACTRtoPCR5712_5713*D699)</f>
        <v/>
      </c>
      <c r="F699" s="11" t="str">
        <f>IF('SAT Reading'!B699="","", IF(E699&lt;100, 100, IF(E699&gt;200, 200, E699)))</f>
        <v/>
      </c>
      <c r="G699" s="11" t="str">
        <f t="shared" si="10"/>
        <v/>
      </c>
      <c r="H699" s="11" t="str">
        <f>IF('SAT Reading'!B699="","", IF(G699&lt;100, 100, IF(G699&gt;300, 300, G699)))</f>
        <v/>
      </c>
      <c r="I699" s="11" t="str">
        <f>IF('SAT Reading'!B699="","",'SAT EBRW to CBEST R'!$A$2+'SAT EBRW to CBEST R'!$B$2*B699)</f>
        <v/>
      </c>
      <c r="J699" s="11" t="str">
        <f>IF('SAT Reading'!B699="","", IF(I699&lt;20, 20, IF(I699&gt;80, 80, I699)))</f>
        <v/>
      </c>
    </row>
    <row r="700" spans="1:10" x14ac:dyDescent="0.25">
      <c r="A700" s="11">
        <v>699</v>
      </c>
      <c r="B700" s="30"/>
      <c r="C700" s="11" t="str">
        <f>IF(ISBLANK('SAT Reading'!B700),"", IF('SAT Reading'!B700&lt;'SAT EBRW to ACT E+R'!$A$2, 'SAT EBRW to ACT E+R'!$B$2, IF('SAT Reading'!B700&gt;'SAT EBRW to ACT E+R'!A$62, 'SAT EBRW to ACT E+R'!B$62, VLOOKUP(B700,'SAT EBRW to ACT E+R'!A:B,2,FALSE))))</f>
        <v/>
      </c>
      <c r="D700" s="11" t="str">
        <f>IF('SAT Reading'!B700="","", 0.5*C700)</f>
        <v/>
      </c>
      <c r="E700" s="11" t="str">
        <f>IF('SAT Reading'!B700="","",interceptACTRtoPCR5712_5713+slopeACTRtoPCR5712_5713*D700)</f>
        <v/>
      </c>
      <c r="F700" s="11" t="str">
        <f>IF('SAT Reading'!B700="","", IF(E700&lt;100, 100, IF(E700&gt;200, 200, E700)))</f>
        <v/>
      </c>
      <c r="G700" s="11" t="str">
        <f t="shared" si="10"/>
        <v/>
      </c>
      <c r="H700" s="11" t="str">
        <f>IF('SAT Reading'!B700="","", IF(G700&lt;100, 100, IF(G700&gt;300, 300, G700)))</f>
        <v/>
      </c>
      <c r="I700" s="11" t="str">
        <f>IF('SAT Reading'!B700="","",'SAT EBRW to CBEST R'!$A$2+'SAT EBRW to CBEST R'!$B$2*B700)</f>
        <v/>
      </c>
      <c r="J700" s="11" t="str">
        <f>IF('SAT Reading'!B700="","", IF(I700&lt;20, 20, IF(I700&gt;80, 80, I700)))</f>
        <v/>
      </c>
    </row>
    <row r="701" spans="1:10" x14ac:dyDescent="0.25">
      <c r="A701" s="11">
        <v>700</v>
      </c>
      <c r="B701" s="30"/>
      <c r="C701" s="11" t="str">
        <f>IF(ISBLANK('SAT Reading'!B701),"", IF('SAT Reading'!B701&lt;'SAT EBRW to ACT E+R'!$A$2, 'SAT EBRW to ACT E+R'!$B$2, IF('SAT Reading'!B701&gt;'SAT EBRW to ACT E+R'!A$62, 'SAT EBRW to ACT E+R'!B$62, VLOOKUP(B701,'SAT EBRW to ACT E+R'!A:B,2,FALSE))))</f>
        <v/>
      </c>
      <c r="D701" s="11" t="str">
        <f>IF('SAT Reading'!B701="","", 0.5*C701)</f>
        <v/>
      </c>
      <c r="E701" s="11" t="str">
        <f>IF('SAT Reading'!B701="","",interceptACTRtoPCR5712_5713+slopeACTRtoPCR5712_5713*D701)</f>
        <v/>
      </c>
      <c r="F701" s="11" t="str">
        <f>IF('SAT Reading'!B701="","", IF(E701&lt;100, 100, IF(E701&gt;200, 200, E701)))</f>
        <v/>
      </c>
      <c r="G701" s="11" t="str">
        <f t="shared" si="10"/>
        <v/>
      </c>
      <c r="H701" s="11" t="str">
        <f>IF('SAT Reading'!B701="","", IF(G701&lt;100, 100, IF(G701&gt;300, 300, G701)))</f>
        <v/>
      </c>
      <c r="I701" s="11" t="str">
        <f>IF('SAT Reading'!B701="","",'SAT EBRW to CBEST R'!$A$2+'SAT EBRW to CBEST R'!$B$2*B701)</f>
        <v/>
      </c>
      <c r="J701" s="11" t="str">
        <f>IF('SAT Reading'!B701="","", IF(I701&lt;20, 20, IF(I701&gt;80, 80, I701)))</f>
        <v/>
      </c>
    </row>
    <row r="702" spans="1:10" x14ac:dyDescent="0.25">
      <c r="A702" s="11">
        <v>701</v>
      </c>
      <c r="B702" s="30"/>
      <c r="C702" s="11" t="str">
        <f>IF(ISBLANK('SAT Reading'!B702),"", IF('SAT Reading'!B702&lt;'SAT EBRW to ACT E+R'!$A$2, 'SAT EBRW to ACT E+R'!$B$2, IF('SAT Reading'!B702&gt;'SAT EBRW to ACT E+R'!A$62, 'SAT EBRW to ACT E+R'!B$62, VLOOKUP(B702,'SAT EBRW to ACT E+R'!A:B,2,FALSE))))</f>
        <v/>
      </c>
      <c r="D702" s="11" t="str">
        <f>IF('SAT Reading'!B702="","", 0.5*C702)</f>
        <v/>
      </c>
      <c r="E702" s="11" t="str">
        <f>IF('SAT Reading'!B702="","",interceptACTRtoPCR5712_5713+slopeACTRtoPCR5712_5713*D702)</f>
        <v/>
      </c>
      <c r="F702" s="11" t="str">
        <f>IF('SAT Reading'!B702="","", IF(E702&lt;100, 100, IF(E702&gt;200, 200, E702)))</f>
        <v/>
      </c>
      <c r="G702" s="11" t="str">
        <f t="shared" si="10"/>
        <v/>
      </c>
      <c r="H702" s="11" t="str">
        <f>IF('SAT Reading'!B702="","", IF(G702&lt;100, 100, IF(G702&gt;300, 300, G702)))</f>
        <v/>
      </c>
      <c r="I702" s="11" t="str">
        <f>IF('SAT Reading'!B702="","",'SAT EBRW to CBEST R'!$A$2+'SAT EBRW to CBEST R'!$B$2*B702)</f>
        <v/>
      </c>
      <c r="J702" s="11" t="str">
        <f>IF('SAT Reading'!B702="","", IF(I702&lt;20, 20, IF(I702&gt;80, 80, I702)))</f>
        <v/>
      </c>
    </row>
    <row r="703" spans="1:10" x14ac:dyDescent="0.25">
      <c r="A703" s="11">
        <v>702</v>
      </c>
      <c r="B703" s="30"/>
      <c r="C703" s="11" t="str">
        <f>IF(ISBLANK('SAT Reading'!B703),"", IF('SAT Reading'!B703&lt;'SAT EBRW to ACT E+R'!$A$2, 'SAT EBRW to ACT E+R'!$B$2, IF('SAT Reading'!B703&gt;'SAT EBRW to ACT E+R'!A$62, 'SAT EBRW to ACT E+R'!B$62, VLOOKUP(B703,'SAT EBRW to ACT E+R'!A:B,2,FALSE))))</f>
        <v/>
      </c>
      <c r="D703" s="11" t="str">
        <f>IF('SAT Reading'!B703="","", 0.5*C703)</f>
        <v/>
      </c>
      <c r="E703" s="11" t="str">
        <f>IF('SAT Reading'!B703="","",interceptACTRtoPCR5712_5713+slopeACTRtoPCR5712_5713*D703)</f>
        <v/>
      </c>
      <c r="F703" s="11" t="str">
        <f>IF('SAT Reading'!B703="","", IF(E703&lt;100, 100, IF(E703&gt;200, 200, E703)))</f>
        <v/>
      </c>
      <c r="G703" s="11" t="str">
        <f t="shared" si="10"/>
        <v/>
      </c>
      <c r="H703" s="11" t="str">
        <f>IF('SAT Reading'!B703="","", IF(G703&lt;100, 100, IF(G703&gt;300, 300, G703)))</f>
        <v/>
      </c>
      <c r="I703" s="11" t="str">
        <f>IF('SAT Reading'!B703="","",'SAT EBRW to CBEST R'!$A$2+'SAT EBRW to CBEST R'!$B$2*B703)</f>
        <v/>
      </c>
      <c r="J703" s="11" t="str">
        <f>IF('SAT Reading'!B703="","", IF(I703&lt;20, 20, IF(I703&gt;80, 80, I703)))</f>
        <v/>
      </c>
    </row>
    <row r="704" spans="1:10" x14ac:dyDescent="0.25">
      <c r="A704" s="11">
        <v>703</v>
      </c>
      <c r="B704" s="30"/>
      <c r="C704" s="11" t="str">
        <f>IF(ISBLANK('SAT Reading'!B704),"", IF('SAT Reading'!B704&lt;'SAT EBRW to ACT E+R'!$A$2, 'SAT EBRW to ACT E+R'!$B$2, IF('SAT Reading'!B704&gt;'SAT EBRW to ACT E+R'!A$62, 'SAT EBRW to ACT E+R'!B$62, VLOOKUP(B704,'SAT EBRW to ACT E+R'!A:B,2,FALSE))))</f>
        <v/>
      </c>
      <c r="D704" s="11" t="str">
        <f>IF('SAT Reading'!B704="","", 0.5*C704)</f>
        <v/>
      </c>
      <c r="E704" s="11" t="str">
        <f>IF('SAT Reading'!B704="","",interceptACTRtoPCR5712_5713+slopeACTRtoPCR5712_5713*D704)</f>
        <v/>
      </c>
      <c r="F704" s="11" t="str">
        <f>IF('SAT Reading'!B704="","", IF(E704&lt;100, 100, IF(E704&gt;200, 200, E704)))</f>
        <v/>
      </c>
      <c r="G704" s="11" t="str">
        <f t="shared" si="10"/>
        <v/>
      </c>
      <c r="H704" s="11" t="str">
        <f>IF('SAT Reading'!B704="","", IF(G704&lt;100, 100, IF(G704&gt;300, 300, G704)))</f>
        <v/>
      </c>
      <c r="I704" s="11" t="str">
        <f>IF('SAT Reading'!B704="","",'SAT EBRW to CBEST R'!$A$2+'SAT EBRW to CBEST R'!$B$2*B704)</f>
        <v/>
      </c>
      <c r="J704" s="11" t="str">
        <f>IF('SAT Reading'!B704="","", IF(I704&lt;20, 20, IF(I704&gt;80, 80, I704)))</f>
        <v/>
      </c>
    </row>
    <row r="705" spans="1:10" x14ac:dyDescent="0.25">
      <c r="A705" s="11">
        <v>704</v>
      </c>
      <c r="B705" s="30"/>
      <c r="C705" s="11" t="str">
        <f>IF(ISBLANK('SAT Reading'!B705),"", IF('SAT Reading'!B705&lt;'SAT EBRW to ACT E+R'!$A$2, 'SAT EBRW to ACT E+R'!$B$2, IF('SAT Reading'!B705&gt;'SAT EBRW to ACT E+R'!A$62, 'SAT EBRW to ACT E+R'!B$62, VLOOKUP(B705,'SAT EBRW to ACT E+R'!A:B,2,FALSE))))</f>
        <v/>
      </c>
      <c r="D705" s="11" t="str">
        <f>IF('SAT Reading'!B705="","", 0.5*C705)</f>
        <v/>
      </c>
      <c r="E705" s="11" t="str">
        <f>IF('SAT Reading'!B705="","",interceptACTRtoPCR5712_5713+slopeACTRtoPCR5712_5713*D705)</f>
        <v/>
      </c>
      <c r="F705" s="11" t="str">
        <f>IF('SAT Reading'!B705="","", IF(E705&lt;100, 100, IF(E705&gt;200, 200, E705)))</f>
        <v/>
      </c>
      <c r="G705" s="11" t="str">
        <f t="shared" si="10"/>
        <v/>
      </c>
      <c r="H705" s="11" t="str">
        <f>IF('SAT Reading'!B705="","", IF(G705&lt;100, 100, IF(G705&gt;300, 300, G705)))</f>
        <v/>
      </c>
      <c r="I705" s="11" t="str">
        <f>IF('SAT Reading'!B705="","",'SAT EBRW to CBEST R'!$A$2+'SAT EBRW to CBEST R'!$B$2*B705)</f>
        <v/>
      </c>
      <c r="J705" s="11" t="str">
        <f>IF('SAT Reading'!B705="","", IF(I705&lt;20, 20, IF(I705&gt;80, 80, I705)))</f>
        <v/>
      </c>
    </row>
    <row r="706" spans="1:10" x14ac:dyDescent="0.25">
      <c r="A706" s="11">
        <v>705</v>
      </c>
      <c r="B706" s="30"/>
      <c r="C706" s="11" t="str">
        <f>IF(ISBLANK('SAT Reading'!B706),"", IF('SAT Reading'!B706&lt;'SAT EBRW to ACT E+R'!$A$2, 'SAT EBRW to ACT E+R'!$B$2, IF('SAT Reading'!B706&gt;'SAT EBRW to ACT E+R'!A$62, 'SAT EBRW to ACT E+R'!B$62, VLOOKUP(B706,'SAT EBRW to ACT E+R'!A:B,2,FALSE))))</f>
        <v/>
      </c>
      <c r="D706" s="11" t="str">
        <f>IF('SAT Reading'!B706="","", 0.5*C706)</f>
        <v/>
      </c>
      <c r="E706" s="11" t="str">
        <f>IF('SAT Reading'!B706="","",interceptACTRtoPCR5712_5713+slopeACTRtoPCR5712_5713*D706)</f>
        <v/>
      </c>
      <c r="F706" s="11" t="str">
        <f>IF('SAT Reading'!B706="","", IF(E706&lt;100, 100, IF(E706&gt;200, 200, E706)))</f>
        <v/>
      </c>
      <c r="G706" s="11" t="str">
        <f t="shared" ref="G706:G769" si="11">IF(B706="","",IF(D706&gt;=19, upperinterceptACTRtoPAAR200_210+D706*upperslopeACTRtoPAAR200_210, lowerinterceptACTRtoPAAR200_210+D706*lowerslopeACTRtoPAAR200_210))</f>
        <v/>
      </c>
      <c r="H706" s="11" t="str">
        <f>IF('SAT Reading'!B706="","", IF(G706&lt;100, 100, IF(G706&gt;300, 300, G706)))</f>
        <v/>
      </c>
      <c r="I706" s="11" t="str">
        <f>IF('SAT Reading'!B706="","",'SAT EBRW to CBEST R'!$A$2+'SAT EBRW to CBEST R'!$B$2*B706)</f>
        <v/>
      </c>
      <c r="J706" s="11" t="str">
        <f>IF('SAT Reading'!B706="","", IF(I706&lt;20, 20, IF(I706&gt;80, 80, I706)))</f>
        <v/>
      </c>
    </row>
    <row r="707" spans="1:10" x14ac:dyDescent="0.25">
      <c r="A707" s="11">
        <v>706</v>
      </c>
      <c r="B707" s="30"/>
      <c r="C707" s="11" t="str">
        <f>IF(ISBLANK('SAT Reading'!B707),"", IF('SAT Reading'!B707&lt;'SAT EBRW to ACT E+R'!$A$2, 'SAT EBRW to ACT E+R'!$B$2, IF('SAT Reading'!B707&gt;'SAT EBRW to ACT E+R'!A$62, 'SAT EBRW to ACT E+R'!B$62, VLOOKUP(B707,'SAT EBRW to ACT E+R'!A:B,2,FALSE))))</f>
        <v/>
      </c>
      <c r="D707" s="11" t="str">
        <f>IF('SAT Reading'!B707="","", 0.5*C707)</f>
        <v/>
      </c>
      <c r="E707" s="11" t="str">
        <f>IF('SAT Reading'!B707="","",interceptACTRtoPCR5712_5713+slopeACTRtoPCR5712_5713*D707)</f>
        <v/>
      </c>
      <c r="F707" s="11" t="str">
        <f>IF('SAT Reading'!B707="","", IF(E707&lt;100, 100, IF(E707&gt;200, 200, E707)))</f>
        <v/>
      </c>
      <c r="G707" s="11" t="str">
        <f t="shared" si="11"/>
        <v/>
      </c>
      <c r="H707" s="11" t="str">
        <f>IF('SAT Reading'!B707="","", IF(G707&lt;100, 100, IF(G707&gt;300, 300, G707)))</f>
        <v/>
      </c>
      <c r="I707" s="11" t="str">
        <f>IF('SAT Reading'!B707="","",'SAT EBRW to CBEST R'!$A$2+'SAT EBRW to CBEST R'!$B$2*B707)</f>
        <v/>
      </c>
      <c r="J707" s="11" t="str">
        <f>IF('SAT Reading'!B707="","", IF(I707&lt;20, 20, IF(I707&gt;80, 80, I707)))</f>
        <v/>
      </c>
    </row>
    <row r="708" spans="1:10" x14ac:dyDescent="0.25">
      <c r="A708" s="11">
        <v>707</v>
      </c>
      <c r="B708" s="30"/>
      <c r="C708" s="11" t="str">
        <f>IF(ISBLANK('SAT Reading'!B708),"", IF('SAT Reading'!B708&lt;'SAT EBRW to ACT E+R'!$A$2, 'SAT EBRW to ACT E+R'!$B$2, IF('SAT Reading'!B708&gt;'SAT EBRW to ACT E+R'!A$62, 'SAT EBRW to ACT E+R'!B$62, VLOOKUP(B708,'SAT EBRW to ACT E+R'!A:B,2,FALSE))))</f>
        <v/>
      </c>
      <c r="D708" s="11" t="str">
        <f>IF('SAT Reading'!B708="","", 0.5*C708)</f>
        <v/>
      </c>
      <c r="E708" s="11" t="str">
        <f>IF('SAT Reading'!B708="","",interceptACTRtoPCR5712_5713+slopeACTRtoPCR5712_5713*D708)</f>
        <v/>
      </c>
      <c r="F708" s="11" t="str">
        <f>IF('SAT Reading'!B708="","", IF(E708&lt;100, 100, IF(E708&gt;200, 200, E708)))</f>
        <v/>
      </c>
      <c r="G708" s="11" t="str">
        <f t="shared" si="11"/>
        <v/>
      </c>
      <c r="H708" s="11" t="str">
        <f>IF('SAT Reading'!B708="","", IF(G708&lt;100, 100, IF(G708&gt;300, 300, G708)))</f>
        <v/>
      </c>
      <c r="I708" s="11" t="str">
        <f>IF('SAT Reading'!B708="","",'SAT EBRW to CBEST R'!$A$2+'SAT EBRW to CBEST R'!$B$2*B708)</f>
        <v/>
      </c>
      <c r="J708" s="11" t="str">
        <f>IF('SAT Reading'!B708="","", IF(I708&lt;20, 20, IF(I708&gt;80, 80, I708)))</f>
        <v/>
      </c>
    </row>
    <row r="709" spans="1:10" x14ac:dyDescent="0.25">
      <c r="A709" s="11">
        <v>708</v>
      </c>
      <c r="B709" s="30"/>
      <c r="C709" s="11" t="str">
        <f>IF(ISBLANK('SAT Reading'!B709),"", IF('SAT Reading'!B709&lt;'SAT EBRW to ACT E+R'!$A$2, 'SAT EBRW to ACT E+R'!$B$2, IF('SAT Reading'!B709&gt;'SAT EBRW to ACT E+R'!A$62, 'SAT EBRW to ACT E+R'!B$62, VLOOKUP(B709,'SAT EBRW to ACT E+R'!A:B,2,FALSE))))</f>
        <v/>
      </c>
      <c r="D709" s="11" t="str">
        <f>IF('SAT Reading'!B709="","", 0.5*C709)</f>
        <v/>
      </c>
      <c r="E709" s="11" t="str">
        <f>IF('SAT Reading'!B709="","",interceptACTRtoPCR5712_5713+slopeACTRtoPCR5712_5713*D709)</f>
        <v/>
      </c>
      <c r="F709" s="11" t="str">
        <f>IF('SAT Reading'!B709="","", IF(E709&lt;100, 100, IF(E709&gt;200, 200, E709)))</f>
        <v/>
      </c>
      <c r="G709" s="11" t="str">
        <f t="shared" si="11"/>
        <v/>
      </c>
      <c r="H709" s="11" t="str">
        <f>IF('SAT Reading'!B709="","", IF(G709&lt;100, 100, IF(G709&gt;300, 300, G709)))</f>
        <v/>
      </c>
      <c r="I709" s="11" t="str">
        <f>IF('SAT Reading'!B709="","",'SAT EBRW to CBEST R'!$A$2+'SAT EBRW to CBEST R'!$B$2*B709)</f>
        <v/>
      </c>
      <c r="J709" s="11" t="str">
        <f>IF('SAT Reading'!B709="","", IF(I709&lt;20, 20, IF(I709&gt;80, 80, I709)))</f>
        <v/>
      </c>
    </row>
    <row r="710" spans="1:10" x14ac:dyDescent="0.25">
      <c r="A710" s="11">
        <v>709</v>
      </c>
      <c r="B710" s="30"/>
      <c r="C710" s="11" t="str">
        <f>IF(ISBLANK('SAT Reading'!B710),"", IF('SAT Reading'!B710&lt;'SAT EBRW to ACT E+R'!$A$2, 'SAT EBRW to ACT E+R'!$B$2, IF('SAT Reading'!B710&gt;'SAT EBRW to ACT E+R'!A$62, 'SAT EBRW to ACT E+R'!B$62, VLOOKUP(B710,'SAT EBRW to ACT E+R'!A:B,2,FALSE))))</f>
        <v/>
      </c>
      <c r="D710" s="11" t="str">
        <f>IF('SAT Reading'!B710="","", 0.5*C710)</f>
        <v/>
      </c>
      <c r="E710" s="11" t="str">
        <f>IF('SAT Reading'!B710="","",interceptACTRtoPCR5712_5713+slopeACTRtoPCR5712_5713*D710)</f>
        <v/>
      </c>
      <c r="F710" s="11" t="str">
        <f>IF('SAT Reading'!B710="","", IF(E710&lt;100, 100, IF(E710&gt;200, 200, E710)))</f>
        <v/>
      </c>
      <c r="G710" s="11" t="str">
        <f t="shared" si="11"/>
        <v/>
      </c>
      <c r="H710" s="11" t="str">
        <f>IF('SAT Reading'!B710="","", IF(G710&lt;100, 100, IF(G710&gt;300, 300, G710)))</f>
        <v/>
      </c>
      <c r="I710" s="11" t="str">
        <f>IF('SAT Reading'!B710="","",'SAT EBRW to CBEST R'!$A$2+'SAT EBRW to CBEST R'!$B$2*B710)</f>
        <v/>
      </c>
      <c r="J710" s="11" t="str">
        <f>IF('SAT Reading'!B710="","", IF(I710&lt;20, 20, IF(I710&gt;80, 80, I710)))</f>
        <v/>
      </c>
    </row>
    <row r="711" spans="1:10" x14ac:dyDescent="0.25">
      <c r="A711" s="11">
        <v>710</v>
      </c>
      <c r="B711" s="30"/>
      <c r="C711" s="11" t="str">
        <f>IF(ISBLANK('SAT Reading'!B711),"", IF('SAT Reading'!B711&lt;'SAT EBRW to ACT E+R'!$A$2, 'SAT EBRW to ACT E+R'!$B$2, IF('SAT Reading'!B711&gt;'SAT EBRW to ACT E+R'!A$62, 'SAT EBRW to ACT E+R'!B$62, VLOOKUP(B711,'SAT EBRW to ACT E+R'!A:B,2,FALSE))))</f>
        <v/>
      </c>
      <c r="D711" s="11" t="str">
        <f>IF('SAT Reading'!B711="","", 0.5*C711)</f>
        <v/>
      </c>
      <c r="E711" s="11" t="str">
        <f>IF('SAT Reading'!B711="","",interceptACTRtoPCR5712_5713+slopeACTRtoPCR5712_5713*D711)</f>
        <v/>
      </c>
      <c r="F711" s="11" t="str">
        <f>IF('SAT Reading'!B711="","", IF(E711&lt;100, 100, IF(E711&gt;200, 200, E711)))</f>
        <v/>
      </c>
      <c r="G711" s="11" t="str">
        <f t="shared" si="11"/>
        <v/>
      </c>
      <c r="H711" s="11" t="str">
        <f>IF('SAT Reading'!B711="","", IF(G711&lt;100, 100, IF(G711&gt;300, 300, G711)))</f>
        <v/>
      </c>
      <c r="I711" s="11" t="str">
        <f>IF('SAT Reading'!B711="","",'SAT EBRW to CBEST R'!$A$2+'SAT EBRW to CBEST R'!$B$2*B711)</f>
        <v/>
      </c>
      <c r="J711" s="11" t="str">
        <f>IF('SAT Reading'!B711="","", IF(I711&lt;20, 20, IF(I711&gt;80, 80, I711)))</f>
        <v/>
      </c>
    </row>
    <row r="712" spans="1:10" x14ac:dyDescent="0.25">
      <c r="A712" s="11">
        <v>711</v>
      </c>
      <c r="B712" s="30"/>
      <c r="C712" s="11" t="str">
        <f>IF(ISBLANK('SAT Reading'!B712),"", IF('SAT Reading'!B712&lt;'SAT EBRW to ACT E+R'!$A$2, 'SAT EBRW to ACT E+R'!$B$2, IF('SAT Reading'!B712&gt;'SAT EBRW to ACT E+R'!A$62, 'SAT EBRW to ACT E+R'!B$62, VLOOKUP(B712,'SAT EBRW to ACT E+R'!A:B,2,FALSE))))</f>
        <v/>
      </c>
      <c r="D712" s="11" t="str">
        <f>IF('SAT Reading'!B712="","", 0.5*C712)</f>
        <v/>
      </c>
      <c r="E712" s="11" t="str">
        <f>IF('SAT Reading'!B712="","",interceptACTRtoPCR5712_5713+slopeACTRtoPCR5712_5713*D712)</f>
        <v/>
      </c>
      <c r="F712" s="11" t="str">
        <f>IF('SAT Reading'!B712="","", IF(E712&lt;100, 100, IF(E712&gt;200, 200, E712)))</f>
        <v/>
      </c>
      <c r="G712" s="11" t="str">
        <f t="shared" si="11"/>
        <v/>
      </c>
      <c r="H712" s="11" t="str">
        <f>IF('SAT Reading'!B712="","", IF(G712&lt;100, 100, IF(G712&gt;300, 300, G712)))</f>
        <v/>
      </c>
      <c r="I712" s="11" t="str">
        <f>IF('SAT Reading'!B712="","",'SAT EBRW to CBEST R'!$A$2+'SAT EBRW to CBEST R'!$B$2*B712)</f>
        <v/>
      </c>
      <c r="J712" s="11" t="str">
        <f>IF('SAT Reading'!B712="","", IF(I712&lt;20, 20, IF(I712&gt;80, 80, I712)))</f>
        <v/>
      </c>
    </row>
    <row r="713" spans="1:10" x14ac:dyDescent="0.25">
      <c r="A713" s="11">
        <v>712</v>
      </c>
      <c r="B713" s="30"/>
      <c r="C713" s="11" t="str">
        <f>IF(ISBLANK('SAT Reading'!B713),"", IF('SAT Reading'!B713&lt;'SAT EBRW to ACT E+R'!$A$2, 'SAT EBRW to ACT E+R'!$B$2, IF('SAT Reading'!B713&gt;'SAT EBRW to ACT E+R'!A$62, 'SAT EBRW to ACT E+R'!B$62, VLOOKUP(B713,'SAT EBRW to ACT E+R'!A:B,2,FALSE))))</f>
        <v/>
      </c>
      <c r="D713" s="11" t="str">
        <f>IF('SAT Reading'!B713="","", 0.5*C713)</f>
        <v/>
      </c>
      <c r="E713" s="11" t="str">
        <f>IF('SAT Reading'!B713="","",interceptACTRtoPCR5712_5713+slopeACTRtoPCR5712_5713*D713)</f>
        <v/>
      </c>
      <c r="F713" s="11" t="str">
        <f>IF('SAT Reading'!B713="","", IF(E713&lt;100, 100, IF(E713&gt;200, 200, E713)))</f>
        <v/>
      </c>
      <c r="G713" s="11" t="str">
        <f t="shared" si="11"/>
        <v/>
      </c>
      <c r="H713" s="11" t="str">
        <f>IF('SAT Reading'!B713="","", IF(G713&lt;100, 100, IF(G713&gt;300, 300, G713)))</f>
        <v/>
      </c>
      <c r="I713" s="11" t="str">
        <f>IF('SAT Reading'!B713="","",'SAT EBRW to CBEST R'!$A$2+'SAT EBRW to CBEST R'!$B$2*B713)</f>
        <v/>
      </c>
      <c r="J713" s="11" t="str">
        <f>IF('SAT Reading'!B713="","", IF(I713&lt;20, 20, IF(I713&gt;80, 80, I713)))</f>
        <v/>
      </c>
    </row>
    <row r="714" spans="1:10" x14ac:dyDescent="0.25">
      <c r="A714" s="11">
        <v>713</v>
      </c>
      <c r="B714" s="30"/>
      <c r="C714" s="11" t="str">
        <f>IF(ISBLANK('SAT Reading'!B714),"", IF('SAT Reading'!B714&lt;'SAT EBRW to ACT E+R'!$A$2, 'SAT EBRW to ACT E+R'!$B$2, IF('SAT Reading'!B714&gt;'SAT EBRW to ACT E+R'!A$62, 'SAT EBRW to ACT E+R'!B$62, VLOOKUP(B714,'SAT EBRW to ACT E+R'!A:B,2,FALSE))))</f>
        <v/>
      </c>
      <c r="D714" s="11" t="str">
        <f>IF('SAT Reading'!B714="","", 0.5*C714)</f>
        <v/>
      </c>
      <c r="E714" s="11" t="str">
        <f>IF('SAT Reading'!B714="","",interceptACTRtoPCR5712_5713+slopeACTRtoPCR5712_5713*D714)</f>
        <v/>
      </c>
      <c r="F714" s="11" t="str">
        <f>IF('SAT Reading'!B714="","", IF(E714&lt;100, 100, IF(E714&gt;200, 200, E714)))</f>
        <v/>
      </c>
      <c r="G714" s="11" t="str">
        <f t="shared" si="11"/>
        <v/>
      </c>
      <c r="H714" s="11" t="str">
        <f>IF('SAT Reading'!B714="","", IF(G714&lt;100, 100, IF(G714&gt;300, 300, G714)))</f>
        <v/>
      </c>
      <c r="I714" s="11" t="str">
        <f>IF('SAT Reading'!B714="","",'SAT EBRW to CBEST R'!$A$2+'SAT EBRW to CBEST R'!$B$2*B714)</f>
        <v/>
      </c>
      <c r="J714" s="11" t="str">
        <f>IF('SAT Reading'!B714="","", IF(I714&lt;20, 20, IF(I714&gt;80, 80, I714)))</f>
        <v/>
      </c>
    </row>
    <row r="715" spans="1:10" x14ac:dyDescent="0.25">
      <c r="A715" s="11">
        <v>714</v>
      </c>
      <c r="B715" s="30"/>
      <c r="C715" s="11" t="str">
        <f>IF(ISBLANK('SAT Reading'!B715),"", IF('SAT Reading'!B715&lt;'SAT EBRW to ACT E+R'!$A$2, 'SAT EBRW to ACT E+R'!$B$2, IF('SAT Reading'!B715&gt;'SAT EBRW to ACT E+R'!A$62, 'SAT EBRW to ACT E+R'!B$62, VLOOKUP(B715,'SAT EBRW to ACT E+R'!A:B,2,FALSE))))</f>
        <v/>
      </c>
      <c r="D715" s="11" t="str">
        <f>IF('SAT Reading'!B715="","", 0.5*C715)</f>
        <v/>
      </c>
      <c r="E715" s="11" t="str">
        <f>IF('SAT Reading'!B715="","",interceptACTRtoPCR5712_5713+slopeACTRtoPCR5712_5713*D715)</f>
        <v/>
      </c>
      <c r="F715" s="11" t="str">
        <f>IF('SAT Reading'!B715="","", IF(E715&lt;100, 100, IF(E715&gt;200, 200, E715)))</f>
        <v/>
      </c>
      <c r="G715" s="11" t="str">
        <f t="shared" si="11"/>
        <v/>
      </c>
      <c r="H715" s="11" t="str">
        <f>IF('SAT Reading'!B715="","", IF(G715&lt;100, 100, IF(G715&gt;300, 300, G715)))</f>
        <v/>
      </c>
      <c r="I715" s="11" t="str">
        <f>IF('SAT Reading'!B715="","",'SAT EBRW to CBEST R'!$A$2+'SAT EBRW to CBEST R'!$B$2*B715)</f>
        <v/>
      </c>
      <c r="J715" s="11" t="str">
        <f>IF('SAT Reading'!B715="","", IF(I715&lt;20, 20, IF(I715&gt;80, 80, I715)))</f>
        <v/>
      </c>
    </row>
    <row r="716" spans="1:10" x14ac:dyDescent="0.25">
      <c r="A716" s="11">
        <v>715</v>
      </c>
      <c r="B716" s="30"/>
      <c r="C716" s="11" t="str">
        <f>IF(ISBLANK('SAT Reading'!B716),"", IF('SAT Reading'!B716&lt;'SAT EBRW to ACT E+R'!$A$2, 'SAT EBRW to ACT E+R'!$B$2, IF('SAT Reading'!B716&gt;'SAT EBRW to ACT E+R'!A$62, 'SAT EBRW to ACT E+R'!B$62, VLOOKUP(B716,'SAT EBRW to ACT E+R'!A:B,2,FALSE))))</f>
        <v/>
      </c>
      <c r="D716" s="11" t="str">
        <f>IF('SAT Reading'!B716="","", 0.5*C716)</f>
        <v/>
      </c>
      <c r="E716" s="11" t="str">
        <f>IF('SAT Reading'!B716="","",interceptACTRtoPCR5712_5713+slopeACTRtoPCR5712_5713*D716)</f>
        <v/>
      </c>
      <c r="F716" s="11" t="str">
        <f>IF('SAT Reading'!B716="","", IF(E716&lt;100, 100, IF(E716&gt;200, 200, E716)))</f>
        <v/>
      </c>
      <c r="G716" s="11" t="str">
        <f t="shared" si="11"/>
        <v/>
      </c>
      <c r="H716" s="11" t="str">
        <f>IF('SAT Reading'!B716="","", IF(G716&lt;100, 100, IF(G716&gt;300, 300, G716)))</f>
        <v/>
      </c>
      <c r="I716" s="11" t="str">
        <f>IF('SAT Reading'!B716="","",'SAT EBRW to CBEST R'!$A$2+'SAT EBRW to CBEST R'!$B$2*B716)</f>
        <v/>
      </c>
      <c r="J716" s="11" t="str">
        <f>IF('SAT Reading'!B716="","", IF(I716&lt;20, 20, IF(I716&gt;80, 80, I716)))</f>
        <v/>
      </c>
    </row>
    <row r="717" spans="1:10" x14ac:dyDescent="0.25">
      <c r="A717" s="11">
        <v>716</v>
      </c>
      <c r="B717" s="30"/>
      <c r="C717" s="11" t="str">
        <f>IF(ISBLANK('SAT Reading'!B717),"", IF('SAT Reading'!B717&lt;'SAT EBRW to ACT E+R'!$A$2, 'SAT EBRW to ACT E+R'!$B$2, IF('SAT Reading'!B717&gt;'SAT EBRW to ACT E+R'!A$62, 'SAT EBRW to ACT E+R'!B$62, VLOOKUP(B717,'SAT EBRW to ACT E+R'!A:B,2,FALSE))))</f>
        <v/>
      </c>
      <c r="D717" s="11" t="str">
        <f>IF('SAT Reading'!B717="","", 0.5*C717)</f>
        <v/>
      </c>
      <c r="E717" s="11" t="str">
        <f>IF('SAT Reading'!B717="","",interceptACTRtoPCR5712_5713+slopeACTRtoPCR5712_5713*D717)</f>
        <v/>
      </c>
      <c r="F717" s="11" t="str">
        <f>IF('SAT Reading'!B717="","", IF(E717&lt;100, 100, IF(E717&gt;200, 200, E717)))</f>
        <v/>
      </c>
      <c r="G717" s="11" t="str">
        <f t="shared" si="11"/>
        <v/>
      </c>
      <c r="H717" s="11" t="str">
        <f>IF('SAT Reading'!B717="","", IF(G717&lt;100, 100, IF(G717&gt;300, 300, G717)))</f>
        <v/>
      </c>
      <c r="I717" s="11" t="str">
        <f>IF('SAT Reading'!B717="","",'SAT EBRW to CBEST R'!$A$2+'SAT EBRW to CBEST R'!$B$2*B717)</f>
        <v/>
      </c>
      <c r="J717" s="11" t="str">
        <f>IF('SAT Reading'!B717="","", IF(I717&lt;20, 20, IF(I717&gt;80, 80, I717)))</f>
        <v/>
      </c>
    </row>
    <row r="718" spans="1:10" x14ac:dyDescent="0.25">
      <c r="A718" s="11">
        <v>717</v>
      </c>
      <c r="B718" s="30"/>
      <c r="C718" s="11" t="str">
        <f>IF(ISBLANK('SAT Reading'!B718),"", IF('SAT Reading'!B718&lt;'SAT EBRW to ACT E+R'!$A$2, 'SAT EBRW to ACT E+R'!$B$2, IF('SAT Reading'!B718&gt;'SAT EBRW to ACT E+R'!A$62, 'SAT EBRW to ACT E+R'!B$62, VLOOKUP(B718,'SAT EBRW to ACT E+R'!A:B,2,FALSE))))</f>
        <v/>
      </c>
      <c r="D718" s="11" t="str">
        <f>IF('SAT Reading'!B718="","", 0.5*C718)</f>
        <v/>
      </c>
      <c r="E718" s="11" t="str">
        <f>IF('SAT Reading'!B718="","",interceptACTRtoPCR5712_5713+slopeACTRtoPCR5712_5713*D718)</f>
        <v/>
      </c>
      <c r="F718" s="11" t="str">
        <f>IF('SAT Reading'!B718="","", IF(E718&lt;100, 100, IF(E718&gt;200, 200, E718)))</f>
        <v/>
      </c>
      <c r="G718" s="11" t="str">
        <f t="shared" si="11"/>
        <v/>
      </c>
      <c r="H718" s="11" t="str">
        <f>IF('SAT Reading'!B718="","", IF(G718&lt;100, 100, IF(G718&gt;300, 300, G718)))</f>
        <v/>
      </c>
      <c r="I718" s="11" t="str">
        <f>IF('SAT Reading'!B718="","",'SAT EBRW to CBEST R'!$A$2+'SAT EBRW to CBEST R'!$B$2*B718)</f>
        <v/>
      </c>
      <c r="J718" s="11" t="str">
        <f>IF('SAT Reading'!B718="","", IF(I718&lt;20, 20, IF(I718&gt;80, 80, I718)))</f>
        <v/>
      </c>
    </row>
    <row r="719" spans="1:10" x14ac:dyDescent="0.25">
      <c r="A719" s="11">
        <v>718</v>
      </c>
      <c r="B719" s="30"/>
      <c r="C719" s="11" t="str">
        <f>IF(ISBLANK('SAT Reading'!B719),"", IF('SAT Reading'!B719&lt;'SAT EBRW to ACT E+R'!$A$2, 'SAT EBRW to ACT E+R'!$B$2, IF('SAT Reading'!B719&gt;'SAT EBRW to ACT E+R'!A$62, 'SAT EBRW to ACT E+R'!B$62, VLOOKUP(B719,'SAT EBRW to ACT E+R'!A:B,2,FALSE))))</f>
        <v/>
      </c>
      <c r="D719" s="11" t="str">
        <f>IF('SAT Reading'!B719="","", 0.5*C719)</f>
        <v/>
      </c>
      <c r="E719" s="11" t="str">
        <f>IF('SAT Reading'!B719="","",interceptACTRtoPCR5712_5713+slopeACTRtoPCR5712_5713*D719)</f>
        <v/>
      </c>
      <c r="F719" s="11" t="str">
        <f>IF('SAT Reading'!B719="","", IF(E719&lt;100, 100, IF(E719&gt;200, 200, E719)))</f>
        <v/>
      </c>
      <c r="G719" s="11" t="str">
        <f t="shared" si="11"/>
        <v/>
      </c>
      <c r="H719" s="11" t="str">
        <f>IF('SAT Reading'!B719="","", IF(G719&lt;100, 100, IF(G719&gt;300, 300, G719)))</f>
        <v/>
      </c>
      <c r="I719" s="11" t="str">
        <f>IF('SAT Reading'!B719="","",'SAT EBRW to CBEST R'!$A$2+'SAT EBRW to CBEST R'!$B$2*B719)</f>
        <v/>
      </c>
      <c r="J719" s="11" t="str">
        <f>IF('SAT Reading'!B719="","", IF(I719&lt;20, 20, IF(I719&gt;80, 80, I719)))</f>
        <v/>
      </c>
    </row>
    <row r="720" spans="1:10" x14ac:dyDescent="0.25">
      <c r="A720" s="11">
        <v>719</v>
      </c>
      <c r="B720" s="30"/>
      <c r="C720" s="11" t="str">
        <f>IF(ISBLANK('SAT Reading'!B720),"", IF('SAT Reading'!B720&lt;'SAT EBRW to ACT E+R'!$A$2, 'SAT EBRW to ACT E+R'!$B$2, IF('SAT Reading'!B720&gt;'SAT EBRW to ACT E+R'!A$62, 'SAT EBRW to ACT E+R'!B$62, VLOOKUP(B720,'SAT EBRW to ACT E+R'!A:B,2,FALSE))))</f>
        <v/>
      </c>
      <c r="D720" s="11" t="str">
        <f>IF('SAT Reading'!B720="","", 0.5*C720)</f>
        <v/>
      </c>
      <c r="E720" s="11" t="str">
        <f>IF('SAT Reading'!B720="","",interceptACTRtoPCR5712_5713+slopeACTRtoPCR5712_5713*D720)</f>
        <v/>
      </c>
      <c r="F720" s="11" t="str">
        <f>IF('SAT Reading'!B720="","", IF(E720&lt;100, 100, IF(E720&gt;200, 200, E720)))</f>
        <v/>
      </c>
      <c r="G720" s="11" t="str">
        <f t="shared" si="11"/>
        <v/>
      </c>
      <c r="H720" s="11" t="str">
        <f>IF('SAT Reading'!B720="","", IF(G720&lt;100, 100, IF(G720&gt;300, 300, G720)))</f>
        <v/>
      </c>
      <c r="I720" s="11" t="str">
        <f>IF('SAT Reading'!B720="","",'SAT EBRW to CBEST R'!$A$2+'SAT EBRW to CBEST R'!$B$2*B720)</f>
        <v/>
      </c>
      <c r="J720" s="11" t="str">
        <f>IF('SAT Reading'!B720="","", IF(I720&lt;20, 20, IF(I720&gt;80, 80, I720)))</f>
        <v/>
      </c>
    </row>
    <row r="721" spans="1:10" x14ac:dyDescent="0.25">
      <c r="A721" s="11">
        <v>720</v>
      </c>
      <c r="B721" s="30"/>
      <c r="C721" s="11" t="str">
        <f>IF(ISBLANK('SAT Reading'!B721),"", IF('SAT Reading'!B721&lt;'SAT EBRW to ACT E+R'!$A$2, 'SAT EBRW to ACT E+R'!$B$2, IF('SAT Reading'!B721&gt;'SAT EBRW to ACT E+R'!A$62, 'SAT EBRW to ACT E+R'!B$62, VLOOKUP(B721,'SAT EBRW to ACT E+R'!A:B,2,FALSE))))</f>
        <v/>
      </c>
      <c r="D721" s="11" t="str">
        <f>IF('SAT Reading'!B721="","", 0.5*C721)</f>
        <v/>
      </c>
      <c r="E721" s="11" t="str">
        <f>IF('SAT Reading'!B721="","",interceptACTRtoPCR5712_5713+slopeACTRtoPCR5712_5713*D721)</f>
        <v/>
      </c>
      <c r="F721" s="11" t="str">
        <f>IF('SAT Reading'!B721="","", IF(E721&lt;100, 100, IF(E721&gt;200, 200, E721)))</f>
        <v/>
      </c>
      <c r="G721" s="11" t="str">
        <f t="shared" si="11"/>
        <v/>
      </c>
      <c r="H721" s="11" t="str">
        <f>IF('SAT Reading'!B721="","", IF(G721&lt;100, 100, IF(G721&gt;300, 300, G721)))</f>
        <v/>
      </c>
      <c r="I721" s="11" t="str">
        <f>IF('SAT Reading'!B721="","",'SAT EBRW to CBEST R'!$A$2+'SAT EBRW to CBEST R'!$B$2*B721)</f>
        <v/>
      </c>
      <c r="J721" s="11" t="str">
        <f>IF('SAT Reading'!B721="","", IF(I721&lt;20, 20, IF(I721&gt;80, 80, I721)))</f>
        <v/>
      </c>
    </row>
    <row r="722" spans="1:10" x14ac:dyDescent="0.25">
      <c r="A722" s="11">
        <v>721</v>
      </c>
      <c r="B722" s="30"/>
      <c r="C722" s="11" t="str">
        <f>IF(ISBLANK('SAT Reading'!B722),"", IF('SAT Reading'!B722&lt;'SAT EBRW to ACT E+R'!$A$2, 'SAT EBRW to ACT E+R'!$B$2, IF('SAT Reading'!B722&gt;'SAT EBRW to ACT E+R'!A$62, 'SAT EBRW to ACT E+R'!B$62, VLOOKUP(B722,'SAT EBRW to ACT E+R'!A:B,2,FALSE))))</f>
        <v/>
      </c>
      <c r="D722" s="11" t="str">
        <f>IF('SAT Reading'!B722="","", 0.5*C722)</f>
        <v/>
      </c>
      <c r="E722" s="11" t="str">
        <f>IF('SAT Reading'!B722="","",interceptACTRtoPCR5712_5713+slopeACTRtoPCR5712_5713*D722)</f>
        <v/>
      </c>
      <c r="F722" s="11" t="str">
        <f>IF('SAT Reading'!B722="","", IF(E722&lt;100, 100, IF(E722&gt;200, 200, E722)))</f>
        <v/>
      </c>
      <c r="G722" s="11" t="str">
        <f t="shared" si="11"/>
        <v/>
      </c>
      <c r="H722" s="11" t="str">
        <f>IF('SAT Reading'!B722="","", IF(G722&lt;100, 100, IF(G722&gt;300, 300, G722)))</f>
        <v/>
      </c>
      <c r="I722" s="11" t="str">
        <f>IF('SAT Reading'!B722="","",'SAT EBRW to CBEST R'!$A$2+'SAT EBRW to CBEST R'!$B$2*B722)</f>
        <v/>
      </c>
      <c r="J722" s="11" t="str">
        <f>IF('SAT Reading'!B722="","", IF(I722&lt;20, 20, IF(I722&gt;80, 80, I722)))</f>
        <v/>
      </c>
    </row>
    <row r="723" spans="1:10" x14ac:dyDescent="0.25">
      <c r="A723" s="11">
        <v>722</v>
      </c>
      <c r="B723" s="30"/>
      <c r="C723" s="11" t="str">
        <f>IF(ISBLANK('SAT Reading'!B723),"", IF('SAT Reading'!B723&lt;'SAT EBRW to ACT E+R'!$A$2, 'SAT EBRW to ACT E+R'!$B$2, IF('SAT Reading'!B723&gt;'SAT EBRW to ACT E+R'!A$62, 'SAT EBRW to ACT E+R'!B$62, VLOOKUP(B723,'SAT EBRW to ACT E+R'!A:B,2,FALSE))))</f>
        <v/>
      </c>
      <c r="D723" s="11" t="str">
        <f>IF('SAT Reading'!B723="","", 0.5*C723)</f>
        <v/>
      </c>
      <c r="E723" s="11" t="str">
        <f>IF('SAT Reading'!B723="","",interceptACTRtoPCR5712_5713+slopeACTRtoPCR5712_5713*D723)</f>
        <v/>
      </c>
      <c r="F723" s="11" t="str">
        <f>IF('SAT Reading'!B723="","", IF(E723&lt;100, 100, IF(E723&gt;200, 200, E723)))</f>
        <v/>
      </c>
      <c r="G723" s="11" t="str">
        <f t="shared" si="11"/>
        <v/>
      </c>
      <c r="H723" s="11" t="str">
        <f>IF('SAT Reading'!B723="","", IF(G723&lt;100, 100, IF(G723&gt;300, 300, G723)))</f>
        <v/>
      </c>
      <c r="I723" s="11" t="str">
        <f>IF('SAT Reading'!B723="","",'SAT EBRW to CBEST R'!$A$2+'SAT EBRW to CBEST R'!$B$2*B723)</f>
        <v/>
      </c>
      <c r="J723" s="11" t="str">
        <f>IF('SAT Reading'!B723="","", IF(I723&lt;20, 20, IF(I723&gt;80, 80, I723)))</f>
        <v/>
      </c>
    </row>
    <row r="724" spans="1:10" x14ac:dyDescent="0.25">
      <c r="A724" s="11">
        <v>723</v>
      </c>
      <c r="B724" s="30"/>
      <c r="C724" s="11" t="str">
        <f>IF(ISBLANK('SAT Reading'!B724),"", IF('SAT Reading'!B724&lt;'SAT EBRW to ACT E+R'!$A$2, 'SAT EBRW to ACT E+R'!$B$2, IF('SAT Reading'!B724&gt;'SAT EBRW to ACT E+R'!A$62, 'SAT EBRW to ACT E+R'!B$62, VLOOKUP(B724,'SAT EBRW to ACT E+R'!A:B,2,FALSE))))</f>
        <v/>
      </c>
      <c r="D724" s="11" t="str">
        <f>IF('SAT Reading'!B724="","", 0.5*C724)</f>
        <v/>
      </c>
      <c r="E724" s="11" t="str">
        <f>IF('SAT Reading'!B724="","",interceptACTRtoPCR5712_5713+slopeACTRtoPCR5712_5713*D724)</f>
        <v/>
      </c>
      <c r="F724" s="11" t="str">
        <f>IF('SAT Reading'!B724="","", IF(E724&lt;100, 100, IF(E724&gt;200, 200, E724)))</f>
        <v/>
      </c>
      <c r="G724" s="11" t="str">
        <f t="shared" si="11"/>
        <v/>
      </c>
      <c r="H724" s="11" t="str">
        <f>IF('SAT Reading'!B724="","", IF(G724&lt;100, 100, IF(G724&gt;300, 300, G724)))</f>
        <v/>
      </c>
      <c r="I724" s="11" t="str">
        <f>IF('SAT Reading'!B724="","",'SAT EBRW to CBEST R'!$A$2+'SAT EBRW to CBEST R'!$B$2*B724)</f>
        <v/>
      </c>
      <c r="J724" s="11" t="str">
        <f>IF('SAT Reading'!B724="","", IF(I724&lt;20, 20, IF(I724&gt;80, 80, I724)))</f>
        <v/>
      </c>
    </row>
    <row r="725" spans="1:10" x14ac:dyDescent="0.25">
      <c r="A725" s="11">
        <v>724</v>
      </c>
      <c r="B725" s="30"/>
      <c r="C725" s="11" t="str">
        <f>IF(ISBLANK('SAT Reading'!B725),"", IF('SAT Reading'!B725&lt;'SAT EBRW to ACT E+R'!$A$2, 'SAT EBRW to ACT E+R'!$B$2, IF('SAT Reading'!B725&gt;'SAT EBRW to ACT E+R'!A$62, 'SAT EBRW to ACT E+R'!B$62, VLOOKUP(B725,'SAT EBRW to ACT E+R'!A:B,2,FALSE))))</f>
        <v/>
      </c>
      <c r="D725" s="11" t="str">
        <f>IF('SAT Reading'!B725="","", 0.5*C725)</f>
        <v/>
      </c>
      <c r="E725" s="11" t="str">
        <f>IF('SAT Reading'!B725="","",interceptACTRtoPCR5712_5713+slopeACTRtoPCR5712_5713*D725)</f>
        <v/>
      </c>
      <c r="F725" s="11" t="str">
        <f>IF('SAT Reading'!B725="","", IF(E725&lt;100, 100, IF(E725&gt;200, 200, E725)))</f>
        <v/>
      </c>
      <c r="G725" s="11" t="str">
        <f t="shared" si="11"/>
        <v/>
      </c>
      <c r="H725" s="11" t="str">
        <f>IF('SAT Reading'!B725="","", IF(G725&lt;100, 100, IF(G725&gt;300, 300, G725)))</f>
        <v/>
      </c>
      <c r="I725" s="11" t="str">
        <f>IF('SAT Reading'!B725="","",'SAT EBRW to CBEST R'!$A$2+'SAT EBRW to CBEST R'!$B$2*B725)</f>
        <v/>
      </c>
      <c r="J725" s="11" t="str">
        <f>IF('SAT Reading'!B725="","", IF(I725&lt;20, 20, IF(I725&gt;80, 80, I725)))</f>
        <v/>
      </c>
    </row>
    <row r="726" spans="1:10" x14ac:dyDescent="0.25">
      <c r="A726" s="11">
        <v>725</v>
      </c>
      <c r="B726" s="30"/>
      <c r="C726" s="11" t="str">
        <f>IF(ISBLANK('SAT Reading'!B726),"", IF('SAT Reading'!B726&lt;'SAT EBRW to ACT E+R'!$A$2, 'SAT EBRW to ACT E+R'!$B$2, IF('SAT Reading'!B726&gt;'SAT EBRW to ACT E+R'!A$62, 'SAT EBRW to ACT E+R'!B$62, VLOOKUP(B726,'SAT EBRW to ACT E+R'!A:B,2,FALSE))))</f>
        <v/>
      </c>
      <c r="D726" s="11" t="str">
        <f>IF('SAT Reading'!B726="","", 0.5*C726)</f>
        <v/>
      </c>
      <c r="E726" s="11" t="str">
        <f>IF('SAT Reading'!B726="","",interceptACTRtoPCR5712_5713+slopeACTRtoPCR5712_5713*D726)</f>
        <v/>
      </c>
      <c r="F726" s="11" t="str">
        <f>IF('SAT Reading'!B726="","", IF(E726&lt;100, 100, IF(E726&gt;200, 200, E726)))</f>
        <v/>
      </c>
      <c r="G726" s="11" t="str">
        <f t="shared" si="11"/>
        <v/>
      </c>
      <c r="H726" s="11" t="str">
        <f>IF('SAT Reading'!B726="","", IF(G726&lt;100, 100, IF(G726&gt;300, 300, G726)))</f>
        <v/>
      </c>
      <c r="I726" s="11" t="str">
        <f>IF('SAT Reading'!B726="","",'SAT EBRW to CBEST R'!$A$2+'SAT EBRW to CBEST R'!$B$2*B726)</f>
        <v/>
      </c>
      <c r="J726" s="11" t="str">
        <f>IF('SAT Reading'!B726="","", IF(I726&lt;20, 20, IF(I726&gt;80, 80, I726)))</f>
        <v/>
      </c>
    </row>
    <row r="727" spans="1:10" x14ac:dyDescent="0.25">
      <c r="A727" s="11">
        <v>726</v>
      </c>
      <c r="B727" s="30"/>
      <c r="C727" s="11" t="str">
        <f>IF(ISBLANK('SAT Reading'!B727),"", IF('SAT Reading'!B727&lt;'SAT EBRW to ACT E+R'!$A$2, 'SAT EBRW to ACT E+R'!$B$2, IF('SAT Reading'!B727&gt;'SAT EBRW to ACT E+R'!A$62, 'SAT EBRW to ACT E+R'!B$62, VLOOKUP(B727,'SAT EBRW to ACT E+R'!A:B,2,FALSE))))</f>
        <v/>
      </c>
      <c r="D727" s="11" t="str">
        <f>IF('SAT Reading'!B727="","", 0.5*C727)</f>
        <v/>
      </c>
      <c r="E727" s="11" t="str">
        <f>IF('SAT Reading'!B727="","",interceptACTRtoPCR5712_5713+slopeACTRtoPCR5712_5713*D727)</f>
        <v/>
      </c>
      <c r="F727" s="11" t="str">
        <f>IF('SAT Reading'!B727="","", IF(E727&lt;100, 100, IF(E727&gt;200, 200, E727)))</f>
        <v/>
      </c>
      <c r="G727" s="11" t="str">
        <f t="shared" si="11"/>
        <v/>
      </c>
      <c r="H727" s="11" t="str">
        <f>IF('SAT Reading'!B727="","", IF(G727&lt;100, 100, IF(G727&gt;300, 300, G727)))</f>
        <v/>
      </c>
      <c r="I727" s="11" t="str">
        <f>IF('SAT Reading'!B727="","",'SAT EBRW to CBEST R'!$A$2+'SAT EBRW to CBEST R'!$B$2*B727)</f>
        <v/>
      </c>
      <c r="J727" s="11" t="str">
        <f>IF('SAT Reading'!B727="","", IF(I727&lt;20, 20, IF(I727&gt;80, 80, I727)))</f>
        <v/>
      </c>
    </row>
    <row r="728" spans="1:10" x14ac:dyDescent="0.25">
      <c r="A728" s="11">
        <v>727</v>
      </c>
      <c r="B728" s="30"/>
      <c r="C728" s="11" t="str">
        <f>IF(ISBLANK('SAT Reading'!B728),"", IF('SAT Reading'!B728&lt;'SAT EBRW to ACT E+R'!$A$2, 'SAT EBRW to ACT E+R'!$B$2, IF('SAT Reading'!B728&gt;'SAT EBRW to ACT E+R'!A$62, 'SAT EBRW to ACT E+R'!B$62, VLOOKUP(B728,'SAT EBRW to ACT E+R'!A:B,2,FALSE))))</f>
        <v/>
      </c>
      <c r="D728" s="11" t="str">
        <f>IF('SAT Reading'!B728="","", 0.5*C728)</f>
        <v/>
      </c>
      <c r="E728" s="11" t="str">
        <f>IF('SAT Reading'!B728="","",interceptACTRtoPCR5712_5713+slopeACTRtoPCR5712_5713*D728)</f>
        <v/>
      </c>
      <c r="F728" s="11" t="str">
        <f>IF('SAT Reading'!B728="","", IF(E728&lt;100, 100, IF(E728&gt;200, 200, E728)))</f>
        <v/>
      </c>
      <c r="G728" s="11" t="str">
        <f t="shared" si="11"/>
        <v/>
      </c>
      <c r="H728" s="11" t="str">
        <f>IF('SAT Reading'!B728="","", IF(G728&lt;100, 100, IF(G728&gt;300, 300, G728)))</f>
        <v/>
      </c>
      <c r="I728" s="11" t="str">
        <f>IF('SAT Reading'!B728="","",'SAT EBRW to CBEST R'!$A$2+'SAT EBRW to CBEST R'!$B$2*B728)</f>
        <v/>
      </c>
      <c r="J728" s="11" t="str">
        <f>IF('SAT Reading'!B728="","", IF(I728&lt;20, 20, IF(I728&gt;80, 80, I728)))</f>
        <v/>
      </c>
    </row>
    <row r="729" spans="1:10" x14ac:dyDescent="0.25">
      <c r="A729" s="11">
        <v>728</v>
      </c>
      <c r="B729" s="30"/>
      <c r="C729" s="11" t="str">
        <f>IF(ISBLANK('SAT Reading'!B729),"", IF('SAT Reading'!B729&lt;'SAT EBRW to ACT E+R'!$A$2, 'SAT EBRW to ACT E+R'!$B$2, IF('SAT Reading'!B729&gt;'SAT EBRW to ACT E+R'!A$62, 'SAT EBRW to ACT E+R'!B$62, VLOOKUP(B729,'SAT EBRW to ACT E+R'!A:B,2,FALSE))))</f>
        <v/>
      </c>
      <c r="D729" s="11" t="str">
        <f>IF('SAT Reading'!B729="","", 0.5*C729)</f>
        <v/>
      </c>
      <c r="E729" s="11" t="str">
        <f>IF('SAT Reading'!B729="","",interceptACTRtoPCR5712_5713+slopeACTRtoPCR5712_5713*D729)</f>
        <v/>
      </c>
      <c r="F729" s="11" t="str">
        <f>IF('SAT Reading'!B729="","", IF(E729&lt;100, 100, IF(E729&gt;200, 200, E729)))</f>
        <v/>
      </c>
      <c r="G729" s="11" t="str">
        <f t="shared" si="11"/>
        <v/>
      </c>
      <c r="H729" s="11" t="str">
        <f>IF('SAT Reading'!B729="","", IF(G729&lt;100, 100, IF(G729&gt;300, 300, G729)))</f>
        <v/>
      </c>
      <c r="I729" s="11" t="str">
        <f>IF('SAT Reading'!B729="","",'SAT EBRW to CBEST R'!$A$2+'SAT EBRW to CBEST R'!$B$2*B729)</f>
        <v/>
      </c>
      <c r="J729" s="11" t="str">
        <f>IF('SAT Reading'!B729="","", IF(I729&lt;20, 20, IF(I729&gt;80, 80, I729)))</f>
        <v/>
      </c>
    </row>
    <row r="730" spans="1:10" x14ac:dyDescent="0.25">
      <c r="A730" s="11">
        <v>729</v>
      </c>
      <c r="B730" s="30"/>
      <c r="C730" s="11" t="str">
        <f>IF(ISBLANK('SAT Reading'!B730),"", IF('SAT Reading'!B730&lt;'SAT EBRW to ACT E+R'!$A$2, 'SAT EBRW to ACT E+R'!$B$2, IF('SAT Reading'!B730&gt;'SAT EBRW to ACT E+R'!A$62, 'SAT EBRW to ACT E+R'!B$62, VLOOKUP(B730,'SAT EBRW to ACT E+R'!A:B,2,FALSE))))</f>
        <v/>
      </c>
      <c r="D730" s="11" t="str">
        <f>IF('SAT Reading'!B730="","", 0.5*C730)</f>
        <v/>
      </c>
      <c r="E730" s="11" t="str">
        <f>IF('SAT Reading'!B730="","",interceptACTRtoPCR5712_5713+slopeACTRtoPCR5712_5713*D730)</f>
        <v/>
      </c>
      <c r="F730" s="11" t="str">
        <f>IF('SAT Reading'!B730="","", IF(E730&lt;100, 100, IF(E730&gt;200, 200, E730)))</f>
        <v/>
      </c>
      <c r="G730" s="11" t="str">
        <f t="shared" si="11"/>
        <v/>
      </c>
      <c r="H730" s="11" t="str">
        <f>IF('SAT Reading'!B730="","", IF(G730&lt;100, 100, IF(G730&gt;300, 300, G730)))</f>
        <v/>
      </c>
      <c r="I730" s="11" t="str">
        <f>IF('SAT Reading'!B730="","",'SAT EBRW to CBEST R'!$A$2+'SAT EBRW to CBEST R'!$B$2*B730)</f>
        <v/>
      </c>
      <c r="J730" s="11" t="str">
        <f>IF('SAT Reading'!B730="","", IF(I730&lt;20, 20, IF(I730&gt;80, 80, I730)))</f>
        <v/>
      </c>
    </row>
    <row r="731" spans="1:10" x14ac:dyDescent="0.25">
      <c r="A731" s="11">
        <v>730</v>
      </c>
      <c r="B731" s="30"/>
      <c r="C731" s="11" t="str">
        <f>IF(ISBLANK('SAT Reading'!B731),"", IF('SAT Reading'!B731&lt;'SAT EBRW to ACT E+R'!$A$2, 'SAT EBRW to ACT E+R'!$B$2, IF('SAT Reading'!B731&gt;'SAT EBRW to ACT E+R'!A$62, 'SAT EBRW to ACT E+R'!B$62, VLOOKUP(B731,'SAT EBRW to ACT E+R'!A:B,2,FALSE))))</f>
        <v/>
      </c>
      <c r="D731" s="11" t="str">
        <f>IF('SAT Reading'!B731="","", 0.5*C731)</f>
        <v/>
      </c>
      <c r="E731" s="11" t="str">
        <f>IF('SAT Reading'!B731="","",interceptACTRtoPCR5712_5713+slopeACTRtoPCR5712_5713*D731)</f>
        <v/>
      </c>
      <c r="F731" s="11" t="str">
        <f>IF('SAT Reading'!B731="","", IF(E731&lt;100, 100, IF(E731&gt;200, 200, E731)))</f>
        <v/>
      </c>
      <c r="G731" s="11" t="str">
        <f t="shared" si="11"/>
        <v/>
      </c>
      <c r="H731" s="11" t="str">
        <f>IF('SAT Reading'!B731="","", IF(G731&lt;100, 100, IF(G731&gt;300, 300, G731)))</f>
        <v/>
      </c>
      <c r="I731" s="11" t="str">
        <f>IF('SAT Reading'!B731="","",'SAT EBRW to CBEST R'!$A$2+'SAT EBRW to CBEST R'!$B$2*B731)</f>
        <v/>
      </c>
      <c r="J731" s="11" t="str">
        <f>IF('SAT Reading'!B731="","", IF(I731&lt;20, 20, IF(I731&gt;80, 80, I731)))</f>
        <v/>
      </c>
    </row>
    <row r="732" spans="1:10" x14ac:dyDescent="0.25">
      <c r="A732" s="11">
        <v>731</v>
      </c>
      <c r="B732" s="30"/>
      <c r="C732" s="11" t="str">
        <f>IF(ISBLANK('SAT Reading'!B732),"", IF('SAT Reading'!B732&lt;'SAT EBRW to ACT E+R'!$A$2, 'SAT EBRW to ACT E+R'!$B$2, IF('SAT Reading'!B732&gt;'SAT EBRW to ACT E+R'!A$62, 'SAT EBRW to ACT E+R'!B$62, VLOOKUP(B732,'SAT EBRW to ACT E+R'!A:B,2,FALSE))))</f>
        <v/>
      </c>
      <c r="D732" s="11" t="str">
        <f>IF('SAT Reading'!B732="","", 0.5*C732)</f>
        <v/>
      </c>
      <c r="E732" s="11" t="str">
        <f>IF('SAT Reading'!B732="","",interceptACTRtoPCR5712_5713+slopeACTRtoPCR5712_5713*D732)</f>
        <v/>
      </c>
      <c r="F732" s="11" t="str">
        <f>IF('SAT Reading'!B732="","", IF(E732&lt;100, 100, IF(E732&gt;200, 200, E732)))</f>
        <v/>
      </c>
      <c r="G732" s="11" t="str">
        <f t="shared" si="11"/>
        <v/>
      </c>
      <c r="H732" s="11" t="str">
        <f>IF('SAT Reading'!B732="","", IF(G732&lt;100, 100, IF(G732&gt;300, 300, G732)))</f>
        <v/>
      </c>
      <c r="I732" s="11" t="str">
        <f>IF('SAT Reading'!B732="","",'SAT EBRW to CBEST R'!$A$2+'SAT EBRW to CBEST R'!$B$2*B732)</f>
        <v/>
      </c>
      <c r="J732" s="11" t="str">
        <f>IF('SAT Reading'!B732="","", IF(I732&lt;20, 20, IF(I732&gt;80, 80, I732)))</f>
        <v/>
      </c>
    </row>
    <row r="733" spans="1:10" x14ac:dyDescent="0.25">
      <c r="A733" s="11">
        <v>732</v>
      </c>
      <c r="B733" s="30"/>
      <c r="C733" s="11" t="str">
        <f>IF(ISBLANK('SAT Reading'!B733),"", IF('SAT Reading'!B733&lt;'SAT EBRW to ACT E+R'!$A$2, 'SAT EBRW to ACT E+R'!$B$2, IF('SAT Reading'!B733&gt;'SAT EBRW to ACT E+R'!A$62, 'SAT EBRW to ACT E+R'!B$62, VLOOKUP(B733,'SAT EBRW to ACT E+R'!A:B,2,FALSE))))</f>
        <v/>
      </c>
      <c r="D733" s="11" t="str">
        <f>IF('SAT Reading'!B733="","", 0.5*C733)</f>
        <v/>
      </c>
      <c r="E733" s="11" t="str">
        <f>IF('SAT Reading'!B733="","",interceptACTRtoPCR5712_5713+slopeACTRtoPCR5712_5713*D733)</f>
        <v/>
      </c>
      <c r="F733" s="11" t="str">
        <f>IF('SAT Reading'!B733="","", IF(E733&lt;100, 100, IF(E733&gt;200, 200, E733)))</f>
        <v/>
      </c>
      <c r="G733" s="11" t="str">
        <f t="shared" si="11"/>
        <v/>
      </c>
      <c r="H733" s="11" t="str">
        <f>IF('SAT Reading'!B733="","", IF(G733&lt;100, 100, IF(G733&gt;300, 300, G733)))</f>
        <v/>
      </c>
      <c r="I733" s="11" t="str">
        <f>IF('SAT Reading'!B733="","",'SAT EBRW to CBEST R'!$A$2+'SAT EBRW to CBEST R'!$B$2*B733)</f>
        <v/>
      </c>
      <c r="J733" s="11" t="str">
        <f>IF('SAT Reading'!B733="","", IF(I733&lt;20, 20, IF(I733&gt;80, 80, I733)))</f>
        <v/>
      </c>
    </row>
    <row r="734" spans="1:10" x14ac:dyDescent="0.25">
      <c r="A734" s="11">
        <v>733</v>
      </c>
      <c r="B734" s="30"/>
      <c r="C734" s="11" t="str">
        <f>IF(ISBLANK('SAT Reading'!B734),"", IF('SAT Reading'!B734&lt;'SAT EBRW to ACT E+R'!$A$2, 'SAT EBRW to ACT E+R'!$B$2, IF('SAT Reading'!B734&gt;'SAT EBRW to ACT E+R'!A$62, 'SAT EBRW to ACT E+R'!B$62, VLOOKUP(B734,'SAT EBRW to ACT E+R'!A:B,2,FALSE))))</f>
        <v/>
      </c>
      <c r="D734" s="11" t="str">
        <f>IF('SAT Reading'!B734="","", 0.5*C734)</f>
        <v/>
      </c>
      <c r="E734" s="11" t="str">
        <f>IF('SAT Reading'!B734="","",interceptACTRtoPCR5712_5713+slopeACTRtoPCR5712_5713*D734)</f>
        <v/>
      </c>
      <c r="F734" s="11" t="str">
        <f>IF('SAT Reading'!B734="","", IF(E734&lt;100, 100, IF(E734&gt;200, 200, E734)))</f>
        <v/>
      </c>
      <c r="G734" s="11" t="str">
        <f t="shared" si="11"/>
        <v/>
      </c>
      <c r="H734" s="11" t="str">
        <f>IF('SAT Reading'!B734="","", IF(G734&lt;100, 100, IF(G734&gt;300, 300, G734)))</f>
        <v/>
      </c>
      <c r="I734" s="11" t="str">
        <f>IF('SAT Reading'!B734="","",'SAT EBRW to CBEST R'!$A$2+'SAT EBRW to CBEST R'!$B$2*B734)</f>
        <v/>
      </c>
      <c r="J734" s="11" t="str">
        <f>IF('SAT Reading'!B734="","", IF(I734&lt;20, 20, IF(I734&gt;80, 80, I734)))</f>
        <v/>
      </c>
    </row>
    <row r="735" spans="1:10" x14ac:dyDescent="0.25">
      <c r="A735" s="11">
        <v>734</v>
      </c>
      <c r="B735" s="30"/>
      <c r="C735" s="11" t="str">
        <f>IF(ISBLANK('SAT Reading'!B735),"", IF('SAT Reading'!B735&lt;'SAT EBRW to ACT E+R'!$A$2, 'SAT EBRW to ACT E+R'!$B$2, IF('SAT Reading'!B735&gt;'SAT EBRW to ACT E+R'!A$62, 'SAT EBRW to ACT E+R'!B$62, VLOOKUP(B735,'SAT EBRW to ACT E+R'!A:B,2,FALSE))))</f>
        <v/>
      </c>
      <c r="D735" s="11" t="str">
        <f>IF('SAT Reading'!B735="","", 0.5*C735)</f>
        <v/>
      </c>
      <c r="E735" s="11" t="str">
        <f>IF('SAT Reading'!B735="","",interceptACTRtoPCR5712_5713+slopeACTRtoPCR5712_5713*D735)</f>
        <v/>
      </c>
      <c r="F735" s="11" t="str">
        <f>IF('SAT Reading'!B735="","", IF(E735&lt;100, 100, IF(E735&gt;200, 200, E735)))</f>
        <v/>
      </c>
      <c r="G735" s="11" t="str">
        <f t="shared" si="11"/>
        <v/>
      </c>
      <c r="H735" s="11" t="str">
        <f>IF('SAT Reading'!B735="","", IF(G735&lt;100, 100, IF(G735&gt;300, 300, G735)))</f>
        <v/>
      </c>
      <c r="I735" s="11" t="str">
        <f>IF('SAT Reading'!B735="","",'SAT EBRW to CBEST R'!$A$2+'SAT EBRW to CBEST R'!$B$2*B735)</f>
        <v/>
      </c>
      <c r="J735" s="11" t="str">
        <f>IF('SAT Reading'!B735="","", IF(I735&lt;20, 20, IF(I735&gt;80, 80, I735)))</f>
        <v/>
      </c>
    </row>
    <row r="736" spans="1:10" x14ac:dyDescent="0.25">
      <c r="A736" s="11">
        <v>735</v>
      </c>
      <c r="B736" s="30"/>
      <c r="C736" s="11" t="str">
        <f>IF(ISBLANK('SAT Reading'!B736),"", IF('SAT Reading'!B736&lt;'SAT EBRW to ACT E+R'!$A$2, 'SAT EBRW to ACT E+R'!$B$2, IF('SAT Reading'!B736&gt;'SAT EBRW to ACT E+R'!A$62, 'SAT EBRW to ACT E+R'!B$62, VLOOKUP(B736,'SAT EBRW to ACT E+R'!A:B,2,FALSE))))</f>
        <v/>
      </c>
      <c r="D736" s="11" t="str">
        <f>IF('SAT Reading'!B736="","", 0.5*C736)</f>
        <v/>
      </c>
      <c r="E736" s="11" t="str">
        <f>IF('SAT Reading'!B736="","",interceptACTRtoPCR5712_5713+slopeACTRtoPCR5712_5713*D736)</f>
        <v/>
      </c>
      <c r="F736" s="11" t="str">
        <f>IF('SAT Reading'!B736="","", IF(E736&lt;100, 100, IF(E736&gt;200, 200, E736)))</f>
        <v/>
      </c>
      <c r="G736" s="11" t="str">
        <f t="shared" si="11"/>
        <v/>
      </c>
      <c r="H736" s="11" t="str">
        <f>IF('SAT Reading'!B736="","", IF(G736&lt;100, 100, IF(G736&gt;300, 300, G736)))</f>
        <v/>
      </c>
      <c r="I736" s="11" t="str">
        <f>IF('SAT Reading'!B736="","",'SAT EBRW to CBEST R'!$A$2+'SAT EBRW to CBEST R'!$B$2*B736)</f>
        <v/>
      </c>
      <c r="J736" s="11" t="str">
        <f>IF('SAT Reading'!B736="","", IF(I736&lt;20, 20, IF(I736&gt;80, 80, I736)))</f>
        <v/>
      </c>
    </row>
    <row r="737" spans="1:10" x14ac:dyDescent="0.25">
      <c r="A737" s="11">
        <v>736</v>
      </c>
      <c r="B737" s="30"/>
      <c r="C737" s="11" t="str">
        <f>IF(ISBLANK('SAT Reading'!B737),"", IF('SAT Reading'!B737&lt;'SAT EBRW to ACT E+R'!$A$2, 'SAT EBRW to ACT E+R'!$B$2, IF('SAT Reading'!B737&gt;'SAT EBRW to ACT E+R'!A$62, 'SAT EBRW to ACT E+R'!B$62, VLOOKUP(B737,'SAT EBRW to ACT E+R'!A:B,2,FALSE))))</f>
        <v/>
      </c>
      <c r="D737" s="11" t="str">
        <f>IF('SAT Reading'!B737="","", 0.5*C737)</f>
        <v/>
      </c>
      <c r="E737" s="11" t="str">
        <f>IF('SAT Reading'!B737="","",interceptACTRtoPCR5712_5713+slopeACTRtoPCR5712_5713*D737)</f>
        <v/>
      </c>
      <c r="F737" s="11" t="str">
        <f>IF('SAT Reading'!B737="","", IF(E737&lt;100, 100, IF(E737&gt;200, 200, E737)))</f>
        <v/>
      </c>
      <c r="G737" s="11" t="str">
        <f t="shared" si="11"/>
        <v/>
      </c>
      <c r="H737" s="11" t="str">
        <f>IF('SAT Reading'!B737="","", IF(G737&lt;100, 100, IF(G737&gt;300, 300, G737)))</f>
        <v/>
      </c>
      <c r="I737" s="11" t="str">
        <f>IF('SAT Reading'!B737="","",'SAT EBRW to CBEST R'!$A$2+'SAT EBRW to CBEST R'!$B$2*B737)</f>
        <v/>
      </c>
      <c r="J737" s="11" t="str">
        <f>IF('SAT Reading'!B737="","", IF(I737&lt;20, 20, IF(I737&gt;80, 80, I737)))</f>
        <v/>
      </c>
    </row>
    <row r="738" spans="1:10" x14ac:dyDescent="0.25">
      <c r="A738" s="11">
        <v>737</v>
      </c>
      <c r="B738" s="30"/>
      <c r="C738" s="11" t="str">
        <f>IF(ISBLANK('SAT Reading'!B738),"", IF('SAT Reading'!B738&lt;'SAT EBRW to ACT E+R'!$A$2, 'SAT EBRW to ACT E+R'!$B$2, IF('SAT Reading'!B738&gt;'SAT EBRW to ACT E+R'!A$62, 'SAT EBRW to ACT E+R'!B$62, VLOOKUP(B738,'SAT EBRW to ACT E+R'!A:B,2,FALSE))))</f>
        <v/>
      </c>
      <c r="D738" s="11" t="str">
        <f>IF('SAT Reading'!B738="","", 0.5*C738)</f>
        <v/>
      </c>
      <c r="E738" s="11" t="str">
        <f>IF('SAT Reading'!B738="","",interceptACTRtoPCR5712_5713+slopeACTRtoPCR5712_5713*D738)</f>
        <v/>
      </c>
      <c r="F738" s="11" t="str">
        <f>IF('SAT Reading'!B738="","", IF(E738&lt;100, 100, IF(E738&gt;200, 200, E738)))</f>
        <v/>
      </c>
      <c r="G738" s="11" t="str">
        <f t="shared" si="11"/>
        <v/>
      </c>
      <c r="H738" s="11" t="str">
        <f>IF('SAT Reading'!B738="","", IF(G738&lt;100, 100, IF(G738&gt;300, 300, G738)))</f>
        <v/>
      </c>
      <c r="I738" s="11" t="str">
        <f>IF('SAT Reading'!B738="","",'SAT EBRW to CBEST R'!$A$2+'SAT EBRW to CBEST R'!$B$2*B738)</f>
        <v/>
      </c>
      <c r="J738" s="11" t="str">
        <f>IF('SAT Reading'!B738="","", IF(I738&lt;20, 20, IF(I738&gt;80, 80, I738)))</f>
        <v/>
      </c>
    </row>
    <row r="739" spans="1:10" x14ac:dyDescent="0.25">
      <c r="A739" s="11">
        <v>738</v>
      </c>
      <c r="B739" s="30"/>
      <c r="C739" s="11" t="str">
        <f>IF(ISBLANK('SAT Reading'!B739),"", IF('SAT Reading'!B739&lt;'SAT EBRW to ACT E+R'!$A$2, 'SAT EBRW to ACT E+R'!$B$2, IF('SAT Reading'!B739&gt;'SAT EBRW to ACT E+R'!A$62, 'SAT EBRW to ACT E+R'!B$62, VLOOKUP(B739,'SAT EBRW to ACT E+R'!A:B,2,FALSE))))</f>
        <v/>
      </c>
      <c r="D739" s="11" t="str">
        <f>IF('SAT Reading'!B739="","", 0.5*C739)</f>
        <v/>
      </c>
      <c r="E739" s="11" t="str">
        <f>IF('SAT Reading'!B739="","",interceptACTRtoPCR5712_5713+slopeACTRtoPCR5712_5713*D739)</f>
        <v/>
      </c>
      <c r="F739" s="11" t="str">
        <f>IF('SAT Reading'!B739="","", IF(E739&lt;100, 100, IF(E739&gt;200, 200, E739)))</f>
        <v/>
      </c>
      <c r="G739" s="11" t="str">
        <f t="shared" si="11"/>
        <v/>
      </c>
      <c r="H739" s="11" t="str">
        <f>IF('SAT Reading'!B739="","", IF(G739&lt;100, 100, IF(G739&gt;300, 300, G739)))</f>
        <v/>
      </c>
      <c r="I739" s="11" t="str">
        <f>IF('SAT Reading'!B739="","",'SAT EBRW to CBEST R'!$A$2+'SAT EBRW to CBEST R'!$B$2*B739)</f>
        <v/>
      </c>
      <c r="J739" s="11" t="str">
        <f>IF('SAT Reading'!B739="","", IF(I739&lt;20, 20, IF(I739&gt;80, 80, I739)))</f>
        <v/>
      </c>
    </row>
    <row r="740" spans="1:10" x14ac:dyDescent="0.25">
      <c r="A740" s="11">
        <v>739</v>
      </c>
      <c r="B740" s="30"/>
      <c r="C740" s="11" t="str">
        <f>IF(ISBLANK('SAT Reading'!B740),"", IF('SAT Reading'!B740&lt;'SAT EBRW to ACT E+R'!$A$2, 'SAT EBRW to ACT E+R'!$B$2, IF('SAT Reading'!B740&gt;'SAT EBRW to ACT E+R'!A$62, 'SAT EBRW to ACT E+R'!B$62, VLOOKUP(B740,'SAT EBRW to ACT E+R'!A:B,2,FALSE))))</f>
        <v/>
      </c>
      <c r="D740" s="11" t="str">
        <f>IF('SAT Reading'!B740="","", 0.5*C740)</f>
        <v/>
      </c>
      <c r="E740" s="11" t="str">
        <f>IF('SAT Reading'!B740="","",interceptACTRtoPCR5712_5713+slopeACTRtoPCR5712_5713*D740)</f>
        <v/>
      </c>
      <c r="F740" s="11" t="str">
        <f>IF('SAT Reading'!B740="","", IF(E740&lt;100, 100, IF(E740&gt;200, 200, E740)))</f>
        <v/>
      </c>
      <c r="G740" s="11" t="str">
        <f t="shared" si="11"/>
        <v/>
      </c>
      <c r="H740" s="11" t="str">
        <f>IF('SAT Reading'!B740="","", IF(G740&lt;100, 100, IF(G740&gt;300, 300, G740)))</f>
        <v/>
      </c>
      <c r="I740" s="11" t="str">
        <f>IF('SAT Reading'!B740="","",'SAT EBRW to CBEST R'!$A$2+'SAT EBRW to CBEST R'!$B$2*B740)</f>
        <v/>
      </c>
      <c r="J740" s="11" t="str">
        <f>IF('SAT Reading'!B740="","", IF(I740&lt;20, 20, IF(I740&gt;80, 80, I740)))</f>
        <v/>
      </c>
    </row>
    <row r="741" spans="1:10" x14ac:dyDescent="0.25">
      <c r="A741" s="11">
        <v>740</v>
      </c>
      <c r="B741" s="30"/>
      <c r="C741" s="11" t="str">
        <f>IF(ISBLANK('SAT Reading'!B741),"", IF('SAT Reading'!B741&lt;'SAT EBRW to ACT E+R'!$A$2, 'SAT EBRW to ACT E+R'!$B$2, IF('SAT Reading'!B741&gt;'SAT EBRW to ACT E+R'!A$62, 'SAT EBRW to ACT E+R'!B$62, VLOOKUP(B741,'SAT EBRW to ACT E+R'!A:B,2,FALSE))))</f>
        <v/>
      </c>
      <c r="D741" s="11" t="str">
        <f>IF('SAT Reading'!B741="","", 0.5*C741)</f>
        <v/>
      </c>
      <c r="E741" s="11" t="str">
        <f>IF('SAT Reading'!B741="","",interceptACTRtoPCR5712_5713+slopeACTRtoPCR5712_5713*D741)</f>
        <v/>
      </c>
      <c r="F741" s="11" t="str">
        <f>IF('SAT Reading'!B741="","", IF(E741&lt;100, 100, IF(E741&gt;200, 200, E741)))</f>
        <v/>
      </c>
      <c r="G741" s="11" t="str">
        <f t="shared" si="11"/>
        <v/>
      </c>
      <c r="H741" s="11" t="str">
        <f>IF('SAT Reading'!B741="","", IF(G741&lt;100, 100, IF(G741&gt;300, 300, G741)))</f>
        <v/>
      </c>
      <c r="I741" s="11" t="str">
        <f>IF('SAT Reading'!B741="","",'SAT EBRW to CBEST R'!$A$2+'SAT EBRW to CBEST R'!$B$2*B741)</f>
        <v/>
      </c>
      <c r="J741" s="11" t="str">
        <f>IF('SAT Reading'!B741="","", IF(I741&lt;20, 20, IF(I741&gt;80, 80, I741)))</f>
        <v/>
      </c>
    </row>
    <row r="742" spans="1:10" x14ac:dyDescent="0.25">
      <c r="A742" s="11">
        <v>741</v>
      </c>
      <c r="B742" s="30"/>
      <c r="C742" s="11" t="str">
        <f>IF(ISBLANK('SAT Reading'!B742),"", IF('SAT Reading'!B742&lt;'SAT EBRW to ACT E+R'!$A$2, 'SAT EBRW to ACT E+R'!$B$2, IF('SAT Reading'!B742&gt;'SAT EBRW to ACT E+R'!A$62, 'SAT EBRW to ACT E+R'!B$62, VLOOKUP(B742,'SAT EBRW to ACT E+R'!A:B,2,FALSE))))</f>
        <v/>
      </c>
      <c r="D742" s="11" t="str">
        <f>IF('SAT Reading'!B742="","", 0.5*C742)</f>
        <v/>
      </c>
      <c r="E742" s="11" t="str">
        <f>IF('SAT Reading'!B742="","",interceptACTRtoPCR5712_5713+slopeACTRtoPCR5712_5713*D742)</f>
        <v/>
      </c>
      <c r="F742" s="11" t="str">
        <f>IF('SAT Reading'!B742="","", IF(E742&lt;100, 100, IF(E742&gt;200, 200, E742)))</f>
        <v/>
      </c>
      <c r="G742" s="11" t="str">
        <f t="shared" si="11"/>
        <v/>
      </c>
      <c r="H742" s="11" t="str">
        <f>IF('SAT Reading'!B742="","", IF(G742&lt;100, 100, IF(G742&gt;300, 300, G742)))</f>
        <v/>
      </c>
      <c r="I742" s="11" t="str">
        <f>IF('SAT Reading'!B742="","",'SAT EBRW to CBEST R'!$A$2+'SAT EBRW to CBEST R'!$B$2*B742)</f>
        <v/>
      </c>
      <c r="J742" s="11" t="str">
        <f>IF('SAT Reading'!B742="","", IF(I742&lt;20, 20, IF(I742&gt;80, 80, I742)))</f>
        <v/>
      </c>
    </row>
    <row r="743" spans="1:10" x14ac:dyDescent="0.25">
      <c r="A743" s="11">
        <v>742</v>
      </c>
      <c r="B743" s="30"/>
      <c r="C743" s="11" t="str">
        <f>IF(ISBLANK('SAT Reading'!B743),"", IF('SAT Reading'!B743&lt;'SAT EBRW to ACT E+R'!$A$2, 'SAT EBRW to ACT E+R'!$B$2, IF('SAT Reading'!B743&gt;'SAT EBRW to ACT E+R'!A$62, 'SAT EBRW to ACT E+R'!B$62, VLOOKUP(B743,'SAT EBRW to ACT E+R'!A:B,2,FALSE))))</f>
        <v/>
      </c>
      <c r="D743" s="11" t="str">
        <f>IF('SAT Reading'!B743="","", 0.5*C743)</f>
        <v/>
      </c>
      <c r="E743" s="11" t="str">
        <f>IF('SAT Reading'!B743="","",interceptACTRtoPCR5712_5713+slopeACTRtoPCR5712_5713*D743)</f>
        <v/>
      </c>
      <c r="F743" s="11" t="str">
        <f>IF('SAT Reading'!B743="","", IF(E743&lt;100, 100, IF(E743&gt;200, 200, E743)))</f>
        <v/>
      </c>
      <c r="G743" s="11" t="str">
        <f t="shared" si="11"/>
        <v/>
      </c>
      <c r="H743" s="11" t="str">
        <f>IF('SAT Reading'!B743="","", IF(G743&lt;100, 100, IF(G743&gt;300, 300, G743)))</f>
        <v/>
      </c>
      <c r="I743" s="11" t="str">
        <f>IF('SAT Reading'!B743="","",'SAT EBRW to CBEST R'!$A$2+'SAT EBRW to CBEST R'!$B$2*B743)</f>
        <v/>
      </c>
      <c r="J743" s="11" t="str">
        <f>IF('SAT Reading'!B743="","", IF(I743&lt;20, 20, IF(I743&gt;80, 80, I743)))</f>
        <v/>
      </c>
    </row>
    <row r="744" spans="1:10" x14ac:dyDescent="0.25">
      <c r="A744" s="11">
        <v>743</v>
      </c>
      <c r="B744" s="30"/>
      <c r="C744" s="11" t="str">
        <f>IF(ISBLANK('SAT Reading'!B744),"", IF('SAT Reading'!B744&lt;'SAT EBRW to ACT E+R'!$A$2, 'SAT EBRW to ACT E+R'!$B$2, IF('SAT Reading'!B744&gt;'SAT EBRW to ACT E+R'!A$62, 'SAT EBRW to ACT E+R'!B$62, VLOOKUP(B744,'SAT EBRW to ACT E+R'!A:B,2,FALSE))))</f>
        <v/>
      </c>
      <c r="D744" s="11" t="str">
        <f>IF('SAT Reading'!B744="","", 0.5*C744)</f>
        <v/>
      </c>
      <c r="E744" s="11" t="str">
        <f>IF('SAT Reading'!B744="","",interceptACTRtoPCR5712_5713+slopeACTRtoPCR5712_5713*D744)</f>
        <v/>
      </c>
      <c r="F744" s="11" t="str">
        <f>IF('SAT Reading'!B744="","", IF(E744&lt;100, 100, IF(E744&gt;200, 200, E744)))</f>
        <v/>
      </c>
      <c r="G744" s="11" t="str">
        <f t="shared" si="11"/>
        <v/>
      </c>
      <c r="H744" s="11" t="str">
        <f>IF('SAT Reading'!B744="","", IF(G744&lt;100, 100, IF(G744&gt;300, 300, G744)))</f>
        <v/>
      </c>
      <c r="I744" s="11" t="str">
        <f>IF('SAT Reading'!B744="","",'SAT EBRW to CBEST R'!$A$2+'SAT EBRW to CBEST R'!$B$2*B744)</f>
        <v/>
      </c>
      <c r="J744" s="11" t="str">
        <f>IF('SAT Reading'!B744="","", IF(I744&lt;20, 20, IF(I744&gt;80, 80, I744)))</f>
        <v/>
      </c>
    </row>
    <row r="745" spans="1:10" x14ac:dyDescent="0.25">
      <c r="A745" s="11">
        <v>744</v>
      </c>
      <c r="B745" s="30"/>
      <c r="C745" s="11" t="str">
        <f>IF(ISBLANK('SAT Reading'!B745),"", IF('SAT Reading'!B745&lt;'SAT EBRW to ACT E+R'!$A$2, 'SAT EBRW to ACT E+R'!$B$2, IF('SAT Reading'!B745&gt;'SAT EBRW to ACT E+R'!A$62, 'SAT EBRW to ACT E+R'!B$62, VLOOKUP(B745,'SAT EBRW to ACT E+R'!A:B,2,FALSE))))</f>
        <v/>
      </c>
      <c r="D745" s="11" t="str">
        <f>IF('SAT Reading'!B745="","", 0.5*C745)</f>
        <v/>
      </c>
      <c r="E745" s="11" t="str">
        <f>IF('SAT Reading'!B745="","",interceptACTRtoPCR5712_5713+slopeACTRtoPCR5712_5713*D745)</f>
        <v/>
      </c>
      <c r="F745" s="11" t="str">
        <f>IF('SAT Reading'!B745="","", IF(E745&lt;100, 100, IF(E745&gt;200, 200, E745)))</f>
        <v/>
      </c>
      <c r="G745" s="11" t="str">
        <f t="shared" si="11"/>
        <v/>
      </c>
      <c r="H745" s="11" t="str">
        <f>IF('SAT Reading'!B745="","", IF(G745&lt;100, 100, IF(G745&gt;300, 300, G745)))</f>
        <v/>
      </c>
      <c r="I745" s="11" t="str">
        <f>IF('SAT Reading'!B745="","",'SAT EBRW to CBEST R'!$A$2+'SAT EBRW to CBEST R'!$B$2*B745)</f>
        <v/>
      </c>
      <c r="J745" s="11" t="str">
        <f>IF('SAT Reading'!B745="","", IF(I745&lt;20, 20, IF(I745&gt;80, 80, I745)))</f>
        <v/>
      </c>
    </row>
    <row r="746" spans="1:10" x14ac:dyDescent="0.25">
      <c r="A746" s="11">
        <v>745</v>
      </c>
      <c r="B746" s="30"/>
      <c r="C746" s="11" t="str">
        <f>IF(ISBLANK('SAT Reading'!B746),"", IF('SAT Reading'!B746&lt;'SAT EBRW to ACT E+R'!$A$2, 'SAT EBRW to ACT E+R'!$B$2, IF('SAT Reading'!B746&gt;'SAT EBRW to ACT E+R'!A$62, 'SAT EBRW to ACT E+R'!B$62, VLOOKUP(B746,'SAT EBRW to ACT E+R'!A:B,2,FALSE))))</f>
        <v/>
      </c>
      <c r="D746" s="11" t="str">
        <f>IF('SAT Reading'!B746="","", 0.5*C746)</f>
        <v/>
      </c>
      <c r="E746" s="11" t="str">
        <f>IF('SAT Reading'!B746="","",interceptACTRtoPCR5712_5713+slopeACTRtoPCR5712_5713*D746)</f>
        <v/>
      </c>
      <c r="F746" s="11" t="str">
        <f>IF('SAT Reading'!B746="","", IF(E746&lt;100, 100, IF(E746&gt;200, 200, E746)))</f>
        <v/>
      </c>
      <c r="G746" s="11" t="str">
        <f t="shared" si="11"/>
        <v/>
      </c>
      <c r="H746" s="11" t="str">
        <f>IF('SAT Reading'!B746="","", IF(G746&lt;100, 100, IF(G746&gt;300, 300, G746)))</f>
        <v/>
      </c>
      <c r="I746" s="11" t="str">
        <f>IF('SAT Reading'!B746="","",'SAT EBRW to CBEST R'!$A$2+'SAT EBRW to CBEST R'!$B$2*B746)</f>
        <v/>
      </c>
      <c r="J746" s="11" t="str">
        <f>IF('SAT Reading'!B746="","", IF(I746&lt;20, 20, IF(I746&gt;80, 80, I746)))</f>
        <v/>
      </c>
    </row>
    <row r="747" spans="1:10" x14ac:dyDescent="0.25">
      <c r="A747" s="11">
        <v>746</v>
      </c>
      <c r="B747" s="30"/>
      <c r="C747" s="11" t="str">
        <f>IF(ISBLANK('SAT Reading'!B747),"", IF('SAT Reading'!B747&lt;'SAT EBRW to ACT E+R'!$A$2, 'SAT EBRW to ACT E+R'!$B$2, IF('SAT Reading'!B747&gt;'SAT EBRW to ACT E+R'!A$62, 'SAT EBRW to ACT E+R'!B$62, VLOOKUP(B747,'SAT EBRW to ACT E+R'!A:B,2,FALSE))))</f>
        <v/>
      </c>
      <c r="D747" s="11" t="str">
        <f>IF('SAT Reading'!B747="","", 0.5*C747)</f>
        <v/>
      </c>
      <c r="E747" s="11" t="str">
        <f>IF('SAT Reading'!B747="","",interceptACTRtoPCR5712_5713+slopeACTRtoPCR5712_5713*D747)</f>
        <v/>
      </c>
      <c r="F747" s="11" t="str">
        <f>IF('SAT Reading'!B747="","", IF(E747&lt;100, 100, IF(E747&gt;200, 200, E747)))</f>
        <v/>
      </c>
      <c r="G747" s="11" t="str">
        <f t="shared" si="11"/>
        <v/>
      </c>
      <c r="H747" s="11" t="str">
        <f>IF('SAT Reading'!B747="","", IF(G747&lt;100, 100, IF(G747&gt;300, 300, G747)))</f>
        <v/>
      </c>
      <c r="I747" s="11" t="str">
        <f>IF('SAT Reading'!B747="","",'SAT EBRW to CBEST R'!$A$2+'SAT EBRW to CBEST R'!$B$2*B747)</f>
        <v/>
      </c>
      <c r="J747" s="11" t="str">
        <f>IF('SAT Reading'!B747="","", IF(I747&lt;20, 20, IF(I747&gt;80, 80, I747)))</f>
        <v/>
      </c>
    </row>
    <row r="748" spans="1:10" x14ac:dyDescent="0.25">
      <c r="A748" s="11">
        <v>747</v>
      </c>
      <c r="B748" s="30"/>
      <c r="C748" s="11" t="str">
        <f>IF(ISBLANK('SAT Reading'!B748),"", IF('SAT Reading'!B748&lt;'SAT EBRW to ACT E+R'!$A$2, 'SAT EBRW to ACT E+R'!$B$2, IF('SAT Reading'!B748&gt;'SAT EBRW to ACT E+R'!A$62, 'SAT EBRW to ACT E+R'!B$62, VLOOKUP(B748,'SAT EBRW to ACT E+R'!A:B,2,FALSE))))</f>
        <v/>
      </c>
      <c r="D748" s="11" t="str">
        <f>IF('SAT Reading'!B748="","", 0.5*C748)</f>
        <v/>
      </c>
      <c r="E748" s="11" t="str">
        <f>IF('SAT Reading'!B748="","",interceptACTRtoPCR5712_5713+slopeACTRtoPCR5712_5713*D748)</f>
        <v/>
      </c>
      <c r="F748" s="11" t="str">
        <f>IF('SAT Reading'!B748="","", IF(E748&lt;100, 100, IF(E748&gt;200, 200, E748)))</f>
        <v/>
      </c>
      <c r="G748" s="11" t="str">
        <f t="shared" si="11"/>
        <v/>
      </c>
      <c r="H748" s="11" t="str">
        <f>IF('SAT Reading'!B748="","", IF(G748&lt;100, 100, IF(G748&gt;300, 300, G748)))</f>
        <v/>
      </c>
      <c r="I748" s="11" t="str">
        <f>IF('SAT Reading'!B748="","",'SAT EBRW to CBEST R'!$A$2+'SAT EBRW to CBEST R'!$B$2*B748)</f>
        <v/>
      </c>
      <c r="J748" s="11" t="str">
        <f>IF('SAT Reading'!B748="","", IF(I748&lt;20, 20, IF(I748&gt;80, 80, I748)))</f>
        <v/>
      </c>
    </row>
    <row r="749" spans="1:10" x14ac:dyDescent="0.25">
      <c r="A749" s="11">
        <v>748</v>
      </c>
      <c r="B749" s="30"/>
      <c r="C749" s="11" t="str">
        <f>IF(ISBLANK('SAT Reading'!B749),"", IF('SAT Reading'!B749&lt;'SAT EBRW to ACT E+R'!$A$2, 'SAT EBRW to ACT E+R'!$B$2, IF('SAT Reading'!B749&gt;'SAT EBRW to ACT E+R'!A$62, 'SAT EBRW to ACT E+R'!B$62, VLOOKUP(B749,'SAT EBRW to ACT E+R'!A:B,2,FALSE))))</f>
        <v/>
      </c>
      <c r="D749" s="11" t="str">
        <f>IF('SAT Reading'!B749="","", 0.5*C749)</f>
        <v/>
      </c>
      <c r="E749" s="11" t="str">
        <f>IF('SAT Reading'!B749="","",interceptACTRtoPCR5712_5713+slopeACTRtoPCR5712_5713*D749)</f>
        <v/>
      </c>
      <c r="F749" s="11" t="str">
        <f>IF('SAT Reading'!B749="","", IF(E749&lt;100, 100, IF(E749&gt;200, 200, E749)))</f>
        <v/>
      </c>
      <c r="G749" s="11" t="str">
        <f t="shared" si="11"/>
        <v/>
      </c>
      <c r="H749" s="11" t="str">
        <f>IF('SAT Reading'!B749="","", IF(G749&lt;100, 100, IF(G749&gt;300, 300, G749)))</f>
        <v/>
      </c>
      <c r="I749" s="11" t="str">
        <f>IF('SAT Reading'!B749="","",'SAT EBRW to CBEST R'!$A$2+'SAT EBRW to CBEST R'!$B$2*B749)</f>
        <v/>
      </c>
      <c r="J749" s="11" t="str">
        <f>IF('SAT Reading'!B749="","", IF(I749&lt;20, 20, IF(I749&gt;80, 80, I749)))</f>
        <v/>
      </c>
    </row>
    <row r="750" spans="1:10" x14ac:dyDescent="0.25">
      <c r="A750" s="11">
        <v>749</v>
      </c>
      <c r="B750" s="30"/>
      <c r="C750" s="11" t="str">
        <f>IF(ISBLANK('SAT Reading'!B750),"", IF('SAT Reading'!B750&lt;'SAT EBRW to ACT E+R'!$A$2, 'SAT EBRW to ACT E+R'!$B$2, IF('SAT Reading'!B750&gt;'SAT EBRW to ACT E+R'!A$62, 'SAT EBRW to ACT E+R'!B$62, VLOOKUP(B750,'SAT EBRW to ACT E+R'!A:B,2,FALSE))))</f>
        <v/>
      </c>
      <c r="D750" s="11" t="str">
        <f>IF('SAT Reading'!B750="","", 0.5*C750)</f>
        <v/>
      </c>
      <c r="E750" s="11" t="str">
        <f>IF('SAT Reading'!B750="","",interceptACTRtoPCR5712_5713+slopeACTRtoPCR5712_5713*D750)</f>
        <v/>
      </c>
      <c r="F750" s="11" t="str">
        <f>IF('SAT Reading'!B750="","", IF(E750&lt;100, 100, IF(E750&gt;200, 200, E750)))</f>
        <v/>
      </c>
      <c r="G750" s="11" t="str">
        <f t="shared" si="11"/>
        <v/>
      </c>
      <c r="H750" s="11" t="str">
        <f>IF('SAT Reading'!B750="","", IF(G750&lt;100, 100, IF(G750&gt;300, 300, G750)))</f>
        <v/>
      </c>
      <c r="I750" s="11" t="str">
        <f>IF('SAT Reading'!B750="","",'SAT EBRW to CBEST R'!$A$2+'SAT EBRW to CBEST R'!$B$2*B750)</f>
        <v/>
      </c>
      <c r="J750" s="11" t="str">
        <f>IF('SAT Reading'!B750="","", IF(I750&lt;20, 20, IF(I750&gt;80, 80, I750)))</f>
        <v/>
      </c>
    </row>
    <row r="751" spans="1:10" x14ac:dyDescent="0.25">
      <c r="A751" s="11">
        <v>750</v>
      </c>
      <c r="B751" s="30"/>
      <c r="C751" s="11" t="str">
        <f>IF(ISBLANK('SAT Reading'!B751),"", IF('SAT Reading'!B751&lt;'SAT EBRW to ACT E+R'!$A$2, 'SAT EBRW to ACT E+R'!$B$2, IF('SAT Reading'!B751&gt;'SAT EBRW to ACT E+R'!A$62, 'SAT EBRW to ACT E+R'!B$62, VLOOKUP(B751,'SAT EBRW to ACT E+R'!A:B,2,FALSE))))</f>
        <v/>
      </c>
      <c r="D751" s="11" t="str">
        <f>IF('SAT Reading'!B751="","", 0.5*C751)</f>
        <v/>
      </c>
      <c r="E751" s="11" t="str">
        <f>IF('SAT Reading'!B751="","",interceptACTRtoPCR5712_5713+slopeACTRtoPCR5712_5713*D751)</f>
        <v/>
      </c>
      <c r="F751" s="11" t="str">
        <f>IF('SAT Reading'!B751="","", IF(E751&lt;100, 100, IF(E751&gt;200, 200, E751)))</f>
        <v/>
      </c>
      <c r="G751" s="11" t="str">
        <f t="shared" si="11"/>
        <v/>
      </c>
      <c r="H751" s="11" t="str">
        <f>IF('SAT Reading'!B751="","", IF(G751&lt;100, 100, IF(G751&gt;300, 300, G751)))</f>
        <v/>
      </c>
      <c r="I751" s="11" t="str">
        <f>IF('SAT Reading'!B751="","",'SAT EBRW to CBEST R'!$A$2+'SAT EBRW to CBEST R'!$B$2*B751)</f>
        <v/>
      </c>
      <c r="J751" s="11" t="str">
        <f>IF('SAT Reading'!B751="","", IF(I751&lt;20, 20, IF(I751&gt;80, 80, I751)))</f>
        <v/>
      </c>
    </row>
    <row r="752" spans="1:10" x14ac:dyDescent="0.25">
      <c r="A752" s="11">
        <v>751</v>
      </c>
      <c r="B752" s="30"/>
      <c r="C752" s="11" t="str">
        <f>IF(ISBLANK('SAT Reading'!B752),"", IF('SAT Reading'!B752&lt;'SAT EBRW to ACT E+R'!$A$2, 'SAT EBRW to ACT E+R'!$B$2, IF('SAT Reading'!B752&gt;'SAT EBRW to ACT E+R'!A$62, 'SAT EBRW to ACT E+R'!B$62, VLOOKUP(B752,'SAT EBRW to ACT E+R'!A:B,2,FALSE))))</f>
        <v/>
      </c>
      <c r="D752" s="11" t="str">
        <f>IF('SAT Reading'!B752="","", 0.5*C752)</f>
        <v/>
      </c>
      <c r="E752" s="11" t="str">
        <f>IF('SAT Reading'!B752="","",interceptACTRtoPCR5712_5713+slopeACTRtoPCR5712_5713*D752)</f>
        <v/>
      </c>
      <c r="F752" s="11" t="str">
        <f>IF('SAT Reading'!B752="","", IF(E752&lt;100, 100, IF(E752&gt;200, 200, E752)))</f>
        <v/>
      </c>
      <c r="G752" s="11" t="str">
        <f t="shared" si="11"/>
        <v/>
      </c>
      <c r="H752" s="11" t="str">
        <f>IF('SAT Reading'!B752="","", IF(G752&lt;100, 100, IF(G752&gt;300, 300, G752)))</f>
        <v/>
      </c>
      <c r="I752" s="11" t="str">
        <f>IF('SAT Reading'!B752="","",'SAT EBRW to CBEST R'!$A$2+'SAT EBRW to CBEST R'!$B$2*B752)</f>
        <v/>
      </c>
      <c r="J752" s="11" t="str">
        <f>IF('SAT Reading'!B752="","", IF(I752&lt;20, 20, IF(I752&gt;80, 80, I752)))</f>
        <v/>
      </c>
    </row>
    <row r="753" spans="1:10" x14ac:dyDescent="0.25">
      <c r="A753" s="11">
        <v>752</v>
      </c>
      <c r="B753" s="30"/>
      <c r="C753" s="11" t="str">
        <f>IF(ISBLANK('SAT Reading'!B753),"", IF('SAT Reading'!B753&lt;'SAT EBRW to ACT E+R'!$A$2, 'SAT EBRW to ACT E+R'!$B$2, IF('SAT Reading'!B753&gt;'SAT EBRW to ACT E+R'!A$62, 'SAT EBRW to ACT E+R'!B$62, VLOOKUP(B753,'SAT EBRW to ACT E+R'!A:B,2,FALSE))))</f>
        <v/>
      </c>
      <c r="D753" s="11" t="str">
        <f>IF('SAT Reading'!B753="","", 0.5*C753)</f>
        <v/>
      </c>
      <c r="E753" s="11" t="str">
        <f>IF('SAT Reading'!B753="","",interceptACTRtoPCR5712_5713+slopeACTRtoPCR5712_5713*D753)</f>
        <v/>
      </c>
      <c r="F753" s="11" t="str">
        <f>IF('SAT Reading'!B753="","", IF(E753&lt;100, 100, IF(E753&gt;200, 200, E753)))</f>
        <v/>
      </c>
      <c r="G753" s="11" t="str">
        <f t="shared" si="11"/>
        <v/>
      </c>
      <c r="H753" s="11" t="str">
        <f>IF('SAT Reading'!B753="","", IF(G753&lt;100, 100, IF(G753&gt;300, 300, G753)))</f>
        <v/>
      </c>
      <c r="I753" s="11" t="str">
        <f>IF('SAT Reading'!B753="","",'SAT EBRW to CBEST R'!$A$2+'SAT EBRW to CBEST R'!$B$2*B753)</f>
        <v/>
      </c>
      <c r="J753" s="11" t="str">
        <f>IF('SAT Reading'!B753="","", IF(I753&lt;20, 20, IF(I753&gt;80, 80, I753)))</f>
        <v/>
      </c>
    </row>
    <row r="754" spans="1:10" x14ac:dyDescent="0.25">
      <c r="A754" s="11">
        <v>753</v>
      </c>
      <c r="B754" s="30"/>
      <c r="C754" s="11" t="str">
        <f>IF(ISBLANK('SAT Reading'!B754),"", IF('SAT Reading'!B754&lt;'SAT EBRW to ACT E+R'!$A$2, 'SAT EBRW to ACT E+R'!$B$2, IF('SAT Reading'!B754&gt;'SAT EBRW to ACT E+R'!A$62, 'SAT EBRW to ACT E+R'!B$62, VLOOKUP(B754,'SAT EBRW to ACT E+R'!A:B,2,FALSE))))</f>
        <v/>
      </c>
      <c r="D754" s="11" t="str">
        <f>IF('SAT Reading'!B754="","", 0.5*C754)</f>
        <v/>
      </c>
      <c r="E754" s="11" t="str">
        <f>IF('SAT Reading'!B754="","",interceptACTRtoPCR5712_5713+slopeACTRtoPCR5712_5713*D754)</f>
        <v/>
      </c>
      <c r="F754" s="11" t="str">
        <f>IF('SAT Reading'!B754="","", IF(E754&lt;100, 100, IF(E754&gt;200, 200, E754)))</f>
        <v/>
      </c>
      <c r="G754" s="11" t="str">
        <f t="shared" si="11"/>
        <v/>
      </c>
      <c r="H754" s="11" t="str">
        <f>IF('SAT Reading'!B754="","", IF(G754&lt;100, 100, IF(G754&gt;300, 300, G754)))</f>
        <v/>
      </c>
      <c r="I754" s="11" t="str">
        <f>IF('SAT Reading'!B754="","",'SAT EBRW to CBEST R'!$A$2+'SAT EBRW to CBEST R'!$B$2*B754)</f>
        <v/>
      </c>
      <c r="J754" s="11" t="str">
        <f>IF('SAT Reading'!B754="","", IF(I754&lt;20, 20, IF(I754&gt;80, 80, I754)))</f>
        <v/>
      </c>
    </row>
    <row r="755" spans="1:10" x14ac:dyDescent="0.25">
      <c r="A755" s="11">
        <v>754</v>
      </c>
      <c r="B755" s="30"/>
      <c r="C755" s="11" t="str">
        <f>IF(ISBLANK('SAT Reading'!B755),"", IF('SAT Reading'!B755&lt;'SAT EBRW to ACT E+R'!$A$2, 'SAT EBRW to ACT E+R'!$B$2, IF('SAT Reading'!B755&gt;'SAT EBRW to ACT E+R'!A$62, 'SAT EBRW to ACT E+R'!B$62, VLOOKUP(B755,'SAT EBRW to ACT E+R'!A:B,2,FALSE))))</f>
        <v/>
      </c>
      <c r="D755" s="11" t="str">
        <f>IF('SAT Reading'!B755="","", 0.5*C755)</f>
        <v/>
      </c>
      <c r="E755" s="11" t="str">
        <f>IF('SAT Reading'!B755="","",interceptACTRtoPCR5712_5713+slopeACTRtoPCR5712_5713*D755)</f>
        <v/>
      </c>
      <c r="F755" s="11" t="str">
        <f>IF('SAT Reading'!B755="","", IF(E755&lt;100, 100, IF(E755&gt;200, 200, E755)))</f>
        <v/>
      </c>
      <c r="G755" s="11" t="str">
        <f t="shared" si="11"/>
        <v/>
      </c>
      <c r="H755" s="11" t="str">
        <f>IF('SAT Reading'!B755="","", IF(G755&lt;100, 100, IF(G755&gt;300, 300, G755)))</f>
        <v/>
      </c>
      <c r="I755" s="11" t="str">
        <f>IF('SAT Reading'!B755="","",'SAT EBRW to CBEST R'!$A$2+'SAT EBRW to CBEST R'!$B$2*B755)</f>
        <v/>
      </c>
      <c r="J755" s="11" t="str">
        <f>IF('SAT Reading'!B755="","", IF(I755&lt;20, 20, IF(I755&gt;80, 80, I755)))</f>
        <v/>
      </c>
    </row>
    <row r="756" spans="1:10" x14ac:dyDescent="0.25">
      <c r="A756" s="11">
        <v>755</v>
      </c>
      <c r="B756" s="30"/>
      <c r="C756" s="11" t="str">
        <f>IF(ISBLANK('SAT Reading'!B756),"", IF('SAT Reading'!B756&lt;'SAT EBRW to ACT E+R'!$A$2, 'SAT EBRW to ACT E+R'!$B$2, IF('SAT Reading'!B756&gt;'SAT EBRW to ACT E+R'!A$62, 'SAT EBRW to ACT E+R'!B$62, VLOOKUP(B756,'SAT EBRW to ACT E+R'!A:B,2,FALSE))))</f>
        <v/>
      </c>
      <c r="D756" s="11" t="str">
        <f>IF('SAT Reading'!B756="","", 0.5*C756)</f>
        <v/>
      </c>
      <c r="E756" s="11" t="str">
        <f>IF('SAT Reading'!B756="","",interceptACTRtoPCR5712_5713+slopeACTRtoPCR5712_5713*D756)</f>
        <v/>
      </c>
      <c r="F756" s="11" t="str">
        <f>IF('SAT Reading'!B756="","", IF(E756&lt;100, 100, IF(E756&gt;200, 200, E756)))</f>
        <v/>
      </c>
      <c r="G756" s="11" t="str">
        <f t="shared" si="11"/>
        <v/>
      </c>
      <c r="H756" s="11" t="str">
        <f>IF('SAT Reading'!B756="","", IF(G756&lt;100, 100, IF(G756&gt;300, 300, G756)))</f>
        <v/>
      </c>
      <c r="I756" s="11" t="str">
        <f>IF('SAT Reading'!B756="","",'SAT EBRW to CBEST R'!$A$2+'SAT EBRW to CBEST R'!$B$2*B756)</f>
        <v/>
      </c>
      <c r="J756" s="11" t="str">
        <f>IF('SAT Reading'!B756="","", IF(I756&lt;20, 20, IF(I756&gt;80, 80, I756)))</f>
        <v/>
      </c>
    </row>
    <row r="757" spans="1:10" x14ac:dyDescent="0.25">
      <c r="A757" s="11">
        <v>756</v>
      </c>
      <c r="B757" s="30"/>
      <c r="C757" s="11" t="str">
        <f>IF(ISBLANK('SAT Reading'!B757),"", IF('SAT Reading'!B757&lt;'SAT EBRW to ACT E+R'!$A$2, 'SAT EBRW to ACT E+R'!$B$2, IF('SAT Reading'!B757&gt;'SAT EBRW to ACT E+R'!A$62, 'SAT EBRW to ACT E+R'!B$62, VLOOKUP(B757,'SAT EBRW to ACT E+R'!A:B,2,FALSE))))</f>
        <v/>
      </c>
      <c r="D757" s="11" t="str">
        <f>IF('SAT Reading'!B757="","", 0.5*C757)</f>
        <v/>
      </c>
      <c r="E757" s="11" t="str">
        <f>IF('SAT Reading'!B757="","",interceptACTRtoPCR5712_5713+slopeACTRtoPCR5712_5713*D757)</f>
        <v/>
      </c>
      <c r="F757" s="11" t="str">
        <f>IF('SAT Reading'!B757="","", IF(E757&lt;100, 100, IF(E757&gt;200, 200, E757)))</f>
        <v/>
      </c>
      <c r="G757" s="11" t="str">
        <f t="shared" si="11"/>
        <v/>
      </c>
      <c r="H757" s="11" t="str">
        <f>IF('SAT Reading'!B757="","", IF(G757&lt;100, 100, IF(G757&gt;300, 300, G757)))</f>
        <v/>
      </c>
      <c r="I757" s="11" t="str">
        <f>IF('SAT Reading'!B757="","",'SAT EBRW to CBEST R'!$A$2+'SAT EBRW to CBEST R'!$B$2*B757)</f>
        <v/>
      </c>
      <c r="J757" s="11" t="str">
        <f>IF('SAT Reading'!B757="","", IF(I757&lt;20, 20, IF(I757&gt;80, 80, I757)))</f>
        <v/>
      </c>
    </row>
    <row r="758" spans="1:10" x14ac:dyDescent="0.25">
      <c r="A758" s="11">
        <v>757</v>
      </c>
      <c r="B758" s="30"/>
      <c r="C758" s="11" t="str">
        <f>IF(ISBLANK('SAT Reading'!B758),"", IF('SAT Reading'!B758&lt;'SAT EBRW to ACT E+R'!$A$2, 'SAT EBRW to ACT E+R'!$B$2, IF('SAT Reading'!B758&gt;'SAT EBRW to ACT E+R'!A$62, 'SAT EBRW to ACT E+R'!B$62, VLOOKUP(B758,'SAT EBRW to ACT E+R'!A:B,2,FALSE))))</f>
        <v/>
      </c>
      <c r="D758" s="11" t="str">
        <f>IF('SAT Reading'!B758="","", 0.5*C758)</f>
        <v/>
      </c>
      <c r="E758" s="11" t="str">
        <f>IF('SAT Reading'!B758="","",interceptACTRtoPCR5712_5713+slopeACTRtoPCR5712_5713*D758)</f>
        <v/>
      </c>
      <c r="F758" s="11" t="str">
        <f>IF('SAT Reading'!B758="","", IF(E758&lt;100, 100, IF(E758&gt;200, 200, E758)))</f>
        <v/>
      </c>
      <c r="G758" s="11" t="str">
        <f t="shared" si="11"/>
        <v/>
      </c>
      <c r="H758" s="11" t="str">
        <f>IF('SAT Reading'!B758="","", IF(G758&lt;100, 100, IF(G758&gt;300, 300, G758)))</f>
        <v/>
      </c>
      <c r="I758" s="11" t="str">
        <f>IF('SAT Reading'!B758="","",'SAT EBRW to CBEST R'!$A$2+'SAT EBRW to CBEST R'!$B$2*B758)</f>
        <v/>
      </c>
      <c r="J758" s="11" t="str">
        <f>IF('SAT Reading'!B758="","", IF(I758&lt;20, 20, IF(I758&gt;80, 80, I758)))</f>
        <v/>
      </c>
    </row>
    <row r="759" spans="1:10" x14ac:dyDescent="0.25">
      <c r="A759" s="11">
        <v>758</v>
      </c>
      <c r="B759" s="30"/>
      <c r="C759" s="11" t="str">
        <f>IF(ISBLANK('SAT Reading'!B759),"", IF('SAT Reading'!B759&lt;'SAT EBRW to ACT E+R'!$A$2, 'SAT EBRW to ACT E+R'!$B$2, IF('SAT Reading'!B759&gt;'SAT EBRW to ACT E+R'!A$62, 'SAT EBRW to ACT E+R'!B$62, VLOOKUP(B759,'SAT EBRW to ACT E+R'!A:B,2,FALSE))))</f>
        <v/>
      </c>
      <c r="D759" s="11" t="str">
        <f>IF('SAT Reading'!B759="","", 0.5*C759)</f>
        <v/>
      </c>
      <c r="E759" s="11" t="str">
        <f>IF('SAT Reading'!B759="","",interceptACTRtoPCR5712_5713+slopeACTRtoPCR5712_5713*D759)</f>
        <v/>
      </c>
      <c r="F759" s="11" t="str">
        <f>IF('SAT Reading'!B759="","", IF(E759&lt;100, 100, IF(E759&gt;200, 200, E759)))</f>
        <v/>
      </c>
      <c r="G759" s="11" t="str">
        <f t="shared" si="11"/>
        <v/>
      </c>
      <c r="H759" s="11" t="str">
        <f>IF('SAT Reading'!B759="","", IF(G759&lt;100, 100, IF(G759&gt;300, 300, G759)))</f>
        <v/>
      </c>
      <c r="I759" s="11" t="str">
        <f>IF('SAT Reading'!B759="","",'SAT EBRW to CBEST R'!$A$2+'SAT EBRW to CBEST R'!$B$2*B759)</f>
        <v/>
      </c>
      <c r="J759" s="11" t="str">
        <f>IF('SAT Reading'!B759="","", IF(I759&lt;20, 20, IF(I759&gt;80, 80, I759)))</f>
        <v/>
      </c>
    </row>
    <row r="760" spans="1:10" x14ac:dyDescent="0.25">
      <c r="A760" s="11">
        <v>759</v>
      </c>
      <c r="B760" s="30"/>
      <c r="C760" s="11" t="str">
        <f>IF(ISBLANK('SAT Reading'!B760),"", IF('SAT Reading'!B760&lt;'SAT EBRW to ACT E+R'!$A$2, 'SAT EBRW to ACT E+R'!$B$2, IF('SAT Reading'!B760&gt;'SAT EBRW to ACT E+R'!A$62, 'SAT EBRW to ACT E+R'!B$62, VLOOKUP(B760,'SAT EBRW to ACT E+R'!A:B,2,FALSE))))</f>
        <v/>
      </c>
      <c r="D760" s="11" t="str">
        <f>IF('SAT Reading'!B760="","", 0.5*C760)</f>
        <v/>
      </c>
      <c r="E760" s="11" t="str">
        <f>IF('SAT Reading'!B760="","",interceptACTRtoPCR5712_5713+slopeACTRtoPCR5712_5713*D760)</f>
        <v/>
      </c>
      <c r="F760" s="11" t="str">
        <f>IF('SAT Reading'!B760="","", IF(E760&lt;100, 100, IF(E760&gt;200, 200, E760)))</f>
        <v/>
      </c>
      <c r="G760" s="11" t="str">
        <f t="shared" si="11"/>
        <v/>
      </c>
      <c r="H760" s="11" t="str">
        <f>IF('SAT Reading'!B760="","", IF(G760&lt;100, 100, IF(G760&gt;300, 300, G760)))</f>
        <v/>
      </c>
      <c r="I760" s="11" t="str">
        <f>IF('SAT Reading'!B760="","",'SAT EBRW to CBEST R'!$A$2+'SAT EBRW to CBEST R'!$B$2*B760)</f>
        <v/>
      </c>
      <c r="J760" s="11" t="str">
        <f>IF('SAT Reading'!B760="","", IF(I760&lt;20, 20, IF(I760&gt;80, 80, I760)))</f>
        <v/>
      </c>
    </row>
    <row r="761" spans="1:10" x14ac:dyDescent="0.25">
      <c r="A761" s="11">
        <v>760</v>
      </c>
      <c r="B761" s="30"/>
      <c r="C761" s="11" t="str">
        <f>IF(ISBLANK('SAT Reading'!B761),"", IF('SAT Reading'!B761&lt;'SAT EBRW to ACT E+R'!$A$2, 'SAT EBRW to ACT E+R'!$B$2, IF('SAT Reading'!B761&gt;'SAT EBRW to ACT E+R'!A$62, 'SAT EBRW to ACT E+R'!B$62, VLOOKUP(B761,'SAT EBRW to ACT E+R'!A:B,2,FALSE))))</f>
        <v/>
      </c>
      <c r="D761" s="11" t="str">
        <f>IF('SAT Reading'!B761="","", 0.5*C761)</f>
        <v/>
      </c>
      <c r="E761" s="11" t="str">
        <f>IF('SAT Reading'!B761="","",interceptACTRtoPCR5712_5713+slopeACTRtoPCR5712_5713*D761)</f>
        <v/>
      </c>
      <c r="F761" s="11" t="str">
        <f>IF('SAT Reading'!B761="","", IF(E761&lt;100, 100, IF(E761&gt;200, 200, E761)))</f>
        <v/>
      </c>
      <c r="G761" s="11" t="str">
        <f t="shared" si="11"/>
        <v/>
      </c>
      <c r="H761" s="11" t="str">
        <f>IF('SAT Reading'!B761="","", IF(G761&lt;100, 100, IF(G761&gt;300, 300, G761)))</f>
        <v/>
      </c>
      <c r="I761" s="11" t="str">
        <f>IF('SAT Reading'!B761="","",'SAT EBRW to CBEST R'!$A$2+'SAT EBRW to CBEST R'!$B$2*B761)</f>
        <v/>
      </c>
      <c r="J761" s="11" t="str">
        <f>IF('SAT Reading'!B761="","", IF(I761&lt;20, 20, IF(I761&gt;80, 80, I761)))</f>
        <v/>
      </c>
    </row>
    <row r="762" spans="1:10" x14ac:dyDescent="0.25">
      <c r="A762" s="11">
        <v>761</v>
      </c>
      <c r="B762" s="30"/>
      <c r="C762" s="11" t="str">
        <f>IF(ISBLANK('SAT Reading'!B762),"", IF('SAT Reading'!B762&lt;'SAT EBRW to ACT E+R'!$A$2, 'SAT EBRW to ACT E+R'!$B$2, IF('SAT Reading'!B762&gt;'SAT EBRW to ACT E+R'!A$62, 'SAT EBRW to ACT E+R'!B$62, VLOOKUP(B762,'SAT EBRW to ACT E+R'!A:B,2,FALSE))))</f>
        <v/>
      </c>
      <c r="D762" s="11" t="str">
        <f>IF('SAT Reading'!B762="","", 0.5*C762)</f>
        <v/>
      </c>
      <c r="E762" s="11" t="str">
        <f>IF('SAT Reading'!B762="","",interceptACTRtoPCR5712_5713+slopeACTRtoPCR5712_5713*D762)</f>
        <v/>
      </c>
      <c r="F762" s="11" t="str">
        <f>IF('SAT Reading'!B762="","", IF(E762&lt;100, 100, IF(E762&gt;200, 200, E762)))</f>
        <v/>
      </c>
      <c r="G762" s="11" t="str">
        <f t="shared" si="11"/>
        <v/>
      </c>
      <c r="H762" s="11" t="str">
        <f>IF('SAT Reading'!B762="","", IF(G762&lt;100, 100, IF(G762&gt;300, 300, G762)))</f>
        <v/>
      </c>
      <c r="I762" s="11" t="str">
        <f>IF('SAT Reading'!B762="","",'SAT EBRW to CBEST R'!$A$2+'SAT EBRW to CBEST R'!$B$2*B762)</f>
        <v/>
      </c>
      <c r="J762" s="11" t="str">
        <f>IF('SAT Reading'!B762="","", IF(I762&lt;20, 20, IF(I762&gt;80, 80, I762)))</f>
        <v/>
      </c>
    </row>
    <row r="763" spans="1:10" x14ac:dyDescent="0.25">
      <c r="A763" s="11">
        <v>762</v>
      </c>
      <c r="B763" s="30"/>
      <c r="C763" s="11" t="str">
        <f>IF(ISBLANK('SAT Reading'!B763),"", IF('SAT Reading'!B763&lt;'SAT EBRW to ACT E+R'!$A$2, 'SAT EBRW to ACT E+R'!$B$2, IF('SAT Reading'!B763&gt;'SAT EBRW to ACT E+R'!A$62, 'SAT EBRW to ACT E+R'!B$62, VLOOKUP(B763,'SAT EBRW to ACT E+R'!A:B,2,FALSE))))</f>
        <v/>
      </c>
      <c r="D763" s="11" t="str">
        <f>IF('SAT Reading'!B763="","", 0.5*C763)</f>
        <v/>
      </c>
      <c r="E763" s="11" t="str">
        <f>IF('SAT Reading'!B763="","",interceptACTRtoPCR5712_5713+slopeACTRtoPCR5712_5713*D763)</f>
        <v/>
      </c>
      <c r="F763" s="11" t="str">
        <f>IF('SAT Reading'!B763="","", IF(E763&lt;100, 100, IF(E763&gt;200, 200, E763)))</f>
        <v/>
      </c>
      <c r="G763" s="11" t="str">
        <f t="shared" si="11"/>
        <v/>
      </c>
      <c r="H763" s="11" t="str">
        <f>IF('SAT Reading'!B763="","", IF(G763&lt;100, 100, IF(G763&gt;300, 300, G763)))</f>
        <v/>
      </c>
      <c r="I763" s="11" t="str">
        <f>IF('SAT Reading'!B763="","",'SAT EBRW to CBEST R'!$A$2+'SAT EBRW to CBEST R'!$B$2*B763)</f>
        <v/>
      </c>
      <c r="J763" s="11" t="str">
        <f>IF('SAT Reading'!B763="","", IF(I763&lt;20, 20, IF(I763&gt;80, 80, I763)))</f>
        <v/>
      </c>
    </row>
    <row r="764" spans="1:10" x14ac:dyDescent="0.25">
      <c r="A764" s="11">
        <v>763</v>
      </c>
      <c r="B764" s="30"/>
      <c r="C764" s="11" t="str">
        <f>IF(ISBLANK('SAT Reading'!B764),"", IF('SAT Reading'!B764&lt;'SAT EBRW to ACT E+R'!$A$2, 'SAT EBRW to ACT E+R'!$B$2, IF('SAT Reading'!B764&gt;'SAT EBRW to ACT E+R'!A$62, 'SAT EBRW to ACT E+R'!B$62, VLOOKUP(B764,'SAT EBRW to ACT E+R'!A:B,2,FALSE))))</f>
        <v/>
      </c>
      <c r="D764" s="11" t="str">
        <f>IF('SAT Reading'!B764="","", 0.5*C764)</f>
        <v/>
      </c>
      <c r="E764" s="11" t="str">
        <f>IF('SAT Reading'!B764="","",interceptACTRtoPCR5712_5713+slopeACTRtoPCR5712_5713*D764)</f>
        <v/>
      </c>
      <c r="F764" s="11" t="str">
        <f>IF('SAT Reading'!B764="","", IF(E764&lt;100, 100, IF(E764&gt;200, 200, E764)))</f>
        <v/>
      </c>
      <c r="G764" s="11" t="str">
        <f t="shared" si="11"/>
        <v/>
      </c>
      <c r="H764" s="11" t="str">
        <f>IF('SAT Reading'!B764="","", IF(G764&lt;100, 100, IF(G764&gt;300, 300, G764)))</f>
        <v/>
      </c>
      <c r="I764" s="11" t="str">
        <f>IF('SAT Reading'!B764="","",'SAT EBRW to CBEST R'!$A$2+'SAT EBRW to CBEST R'!$B$2*B764)</f>
        <v/>
      </c>
      <c r="J764" s="11" t="str">
        <f>IF('SAT Reading'!B764="","", IF(I764&lt;20, 20, IF(I764&gt;80, 80, I764)))</f>
        <v/>
      </c>
    </row>
    <row r="765" spans="1:10" x14ac:dyDescent="0.25">
      <c r="A765" s="11">
        <v>764</v>
      </c>
      <c r="B765" s="30"/>
      <c r="C765" s="11" t="str">
        <f>IF(ISBLANK('SAT Reading'!B765),"", IF('SAT Reading'!B765&lt;'SAT EBRW to ACT E+R'!$A$2, 'SAT EBRW to ACT E+R'!$B$2, IF('SAT Reading'!B765&gt;'SAT EBRW to ACT E+R'!A$62, 'SAT EBRW to ACT E+R'!B$62, VLOOKUP(B765,'SAT EBRW to ACT E+R'!A:B,2,FALSE))))</f>
        <v/>
      </c>
      <c r="D765" s="11" t="str">
        <f>IF('SAT Reading'!B765="","", 0.5*C765)</f>
        <v/>
      </c>
      <c r="E765" s="11" t="str">
        <f>IF('SAT Reading'!B765="","",interceptACTRtoPCR5712_5713+slopeACTRtoPCR5712_5713*D765)</f>
        <v/>
      </c>
      <c r="F765" s="11" t="str">
        <f>IF('SAT Reading'!B765="","", IF(E765&lt;100, 100, IF(E765&gt;200, 200, E765)))</f>
        <v/>
      </c>
      <c r="G765" s="11" t="str">
        <f t="shared" si="11"/>
        <v/>
      </c>
      <c r="H765" s="11" t="str">
        <f>IF('SAT Reading'!B765="","", IF(G765&lt;100, 100, IF(G765&gt;300, 300, G765)))</f>
        <v/>
      </c>
      <c r="I765" s="11" t="str">
        <f>IF('SAT Reading'!B765="","",'SAT EBRW to CBEST R'!$A$2+'SAT EBRW to CBEST R'!$B$2*B765)</f>
        <v/>
      </c>
      <c r="J765" s="11" t="str">
        <f>IF('SAT Reading'!B765="","", IF(I765&lt;20, 20, IF(I765&gt;80, 80, I765)))</f>
        <v/>
      </c>
    </row>
    <row r="766" spans="1:10" x14ac:dyDescent="0.25">
      <c r="A766" s="11">
        <v>765</v>
      </c>
      <c r="B766" s="30"/>
      <c r="C766" s="11" t="str">
        <f>IF(ISBLANK('SAT Reading'!B766),"", IF('SAT Reading'!B766&lt;'SAT EBRW to ACT E+R'!$A$2, 'SAT EBRW to ACT E+R'!$B$2, IF('SAT Reading'!B766&gt;'SAT EBRW to ACT E+R'!A$62, 'SAT EBRW to ACT E+R'!B$62, VLOOKUP(B766,'SAT EBRW to ACT E+R'!A:B,2,FALSE))))</f>
        <v/>
      </c>
      <c r="D766" s="11" t="str">
        <f>IF('SAT Reading'!B766="","", 0.5*C766)</f>
        <v/>
      </c>
      <c r="E766" s="11" t="str">
        <f>IF('SAT Reading'!B766="","",interceptACTRtoPCR5712_5713+slopeACTRtoPCR5712_5713*D766)</f>
        <v/>
      </c>
      <c r="F766" s="11" t="str">
        <f>IF('SAT Reading'!B766="","", IF(E766&lt;100, 100, IF(E766&gt;200, 200, E766)))</f>
        <v/>
      </c>
      <c r="G766" s="11" t="str">
        <f t="shared" si="11"/>
        <v/>
      </c>
      <c r="H766" s="11" t="str">
        <f>IF('SAT Reading'!B766="","", IF(G766&lt;100, 100, IF(G766&gt;300, 300, G766)))</f>
        <v/>
      </c>
      <c r="I766" s="11" t="str">
        <f>IF('SAT Reading'!B766="","",'SAT EBRW to CBEST R'!$A$2+'SAT EBRW to CBEST R'!$B$2*B766)</f>
        <v/>
      </c>
      <c r="J766" s="11" t="str">
        <f>IF('SAT Reading'!B766="","", IF(I766&lt;20, 20, IF(I766&gt;80, 80, I766)))</f>
        <v/>
      </c>
    </row>
    <row r="767" spans="1:10" x14ac:dyDescent="0.25">
      <c r="A767" s="11">
        <v>766</v>
      </c>
      <c r="B767" s="30"/>
      <c r="C767" s="11" t="str">
        <f>IF(ISBLANK('SAT Reading'!B767),"", IF('SAT Reading'!B767&lt;'SAT EBRW to ACT E+R'!$A$2, 'SAT EBRW to ACT E+R'!$B$2, IF('SAT Reading'!B767&gt;'SAT EBRW to ACT E+R'!A$62, 'SAT EBRW to ACT E+R'!B$62, VLOOKUP(B767,'SAT EBRW to ACT E+R'!A:B,2,FALSE))))</f>
        <v/>
      </c>
      <c r="D767" s="11" t="str">
        <f>IF('SAT Reading'!B767="","", 0.5*C767)</f>
        <v/>
      </c>
      <c r="E767" s="11" t="str">
        <f>IF('SAT Reading'!B767="","",interceptACTRtoPCR5712_5713+slopeACTRtoPCR5712_5713*D767)</f>
        <v/>
      </c>
      <c r="F767" s="11" t="str">
        <f>IF('SAT Reading'!B767="","", IF(E767&lt;100, 100, IF(E767&gt;200, 200, E767)))</f>
        <v/>
      </c>
      <c r="G767" s="11" t="str">
        <f t="shared" si="11"/>
        <v/>
      </c>
      <c r="H767" s="11" t="str">
        <f>IF('SAT Reading'!B767="","", IF(G767&lt;100, 100, IF(G767&gt;300, 300, G767)))</f>
        <v/>
      </c>
      <c r="I767" s="11" t="str">
        <f>IF('SAT Reading'!B767="","",'SAT EBRW to CBEST R'!$A$2+'SAT EBRW to CBEST R'!$B$2*B767)</f>
        <v/>
      </c>
      <c r="J767" s="11" t="str">
        <f>IF('SAT Reading'!B767="","", IF(I767&lt;20, 20, IF(I767&gt;80, 80, I767)))</f>
        <v/>
      </c>
    </row>
    <row r="768" spans="1:10" x14ac:dyDescent="0.25">
      <c r="A768" s="11">
        <v>767</v>
      </c>
      <c r="B768" s="30"/>
      <c r="C768" s="11" t="str">
        <f>IF(ISBLANK('SAT Reading'!B768),"", IF('SAT Reading'!B768&lt;'SAT EBRW to ACT E+R'!$A$2, 'SAT EBRW to ACT E+R'!$B$2, IF('SAT Reading'!B768&gt;'SAT EBRW to ACT E+R'!A$62, 'SAT EBRW to ACT E+R'!B$62, VLOOKUP(B768,'SAT EBRW to ACT E+R'!A:B,2,FALSE))))</f>
        <v/>
      </c>
      <c r="D768" s="11" t="str">
        <f>IF('SAT Reading'!B768="","", 0.5*C768)</f>
        <v/>
      </c>
      <c r="E768" s="11" t="str">
        <f>IF('SAT Reading'!B768="","",interceptACTRtoPCR5712_5713+slopeACTRtoPCR5712_5713*D768)</f>
        <v/>
      </c>
      <c r="F768" s="11" t="str">
        <f>IF('SAT Reading'!B768="","", IF(E768&lt;100, 100, IF(E768&gt;200, 200, E768)))</f>
        <v/>
      </c>
      <c r="G768" s="11" t="str">
        <f t="shared" si="11"/>
        <v/>
      </c>
      <c r="H768" s="11" t="str">
        <f>IF('SAT Reading'!B768="","", IF(G768&lt;100, 100, IF(G768&gt;300, 300, G768)))</f>
        <v/>
      </c>
      <c r="I768" s="11" t="str">
        <f>IF('SAT Reading'!B768="","",'SAT EBRW to CBEST R'!$A$2+'SAT EBRW to CBEST R'!$B$2*B768)</f>
        <v/>
      </c>
      <c r="J768" s="11" t="str">
        <f>IF('SAT Reading'!B768="","", IF(I768&lt;20, 20, IF(I768&gt;80, 80, I768)))</f>
        <v/>
      </c>
    </row>
    <row r="769" spans="1:10" x14ac:dyDescent="0.25">
      <c r="A769" s="11">
        <v>768</v>
      </c>
      <c r="B769" s="30"/>
      <c r="C769" s="11" t="str">
        <f>IF(ISBLANK('SAT Reading'!B769),"", IF('SAT Reading'!B769&lt;'SAT EBRW to ACT E+R'!$A$2, 'SAT EBRW to ACT E+R'!$B$2, IF('SAT Reading'!B769&gt;'SAT EBRW to ACT E+R'!A$62, 'SAT EBRW to ACT E+R'!B$62, VLOOKUP(B769,'SAT EBRW to ACT E+R'!A:B,2,FALSE))))</f>
        <v/>
      </c>
      <c r="D769" s="11" t="str">
        <f>IF('SAT Reading'!B769="","", 0.5*C769)</f>
        <v/>
      </c>
      <c r="E769" s="11" t="str">
        <f>IF('SAT Reading'!B769="","",interceptACTRtoPCR5712_5713+slopeACTRtoPCR5712_5713*D769)</f>
        <v/>
      </c>
      <c r="F769" s="11" t="str">
        <f>IF('SAT Reading'!B769="","", IF(E769&lt;100, 100, IF(E769&gt;200, 200, E769)))</f>
        <v/>
      </c>
      <c r="G769" s="11" t="str">
        <f t="shared" si="11"/>
        <v/>
      </c>
      <c r="H769" s="11" t="str">
        <f>IF('SAT Reading'!B769="","", IF(G769&lt;100, 100, IF(G769&gt;300, 300, G769)))</f>
        <v/>
      </c>
      <c r="I769" s="11" t="str">
        <f>IF('SAT Reading'!B769="","",'SAT EBRW to CBEST R'!$A$2+'SAT EBRW to CBEST R'!$B$2*B769)</f>
        <v/>
      </c>
      <c r="J769" s="11" t="str">
        <f>IF('SAT Reading'!B769="","", IF(I769&lt;20, 20, IF(I769&gt;80, 80, I769)))</f>
        <v/>
      </c>
    </row>
    <row r="770" spans="1:10" x14ac:dyDescent="0.25">
      <c r="A770" s="11">
        <v>769</v>
      </c>
      <c r="B770" s="30"/>
      <c r="C770" s="11" t="str">
        <f>IF(ISBLANK('SAT Reading'!B770),"", IF('SAT Reading'!B770&lt;'SAT EBRW to ACT E+R'!$A$2, 'SAT EBRW to ACT E+R'!$B$2, IF('SAT Reading'!B770&gt;'SAT EBRW to ACT E+R'!A$62, 'SAT EBRW to ACT E+R'!B$62, VLOOKUP(B770,'SAT EBRW to ACT E+R'!A:B,2,FALSE))))</f>
        <v/>
      </c>
      <c r="D770" s="11" t="str">
        <f>IF('SAT Reading'!B770="","", 0.5*C770)</f>
        <v/>
      </c>
      <c r="E770" s="11" t="str">
        <f>IF('SAT Reading'!B770="","",interceptACTRtoPCR5712_5713+slopeACTRtoPCR5712_5713*D770)</f>
        <v/>
      </c>
      <c r="F770" s="11" t="str">
        <f>IF('SAT Reading'!B770="","", IF(E770&lt;100, 100, IF(E770&gt;200, 200, E770)))</f>
        <v/>
      </c>
      <c r="G770" s="11" t="str">
        <f t="shared" ref="G770:G833" si="12">IF(B770="","",IF(D770&gt;=19, upperinterceptACTRtoPAAR200_210+D770*upperslopeACTRtoPAAR200_210, lowerinterceptACTRtoPAAR200_210+D770*lowerslopeACTRtoPAAR200_210))</f>
        <v/>
      </c>
      <c r="H770" s="11" t="str">
        <f>IF('SAT Reading'!B770="","", IF(G770&lt;100, 100, IF(G770&gt;300, 300, G770)))</f>
        <v/>
      </c>
      <c r="I770" s="11" t="str">
        <f>IF('SAT Reading'!B770="","",'SAT EBRW to CBEST R'!$A$2+'SAT EBRW to CBEST R'!$B$2*B770)</f>
        <v/>
      </c>
      <c r="J770" s="11" t="str">
        <f>IF('SAT Reading'!B770="","", IF(I770&lt;20, 20, IF(I770&gt;80, 80, I770)))</f>
        <v/>
      </c>
    </row>
    <row r="771" spans="1:10" x14ac:dyDescent="0.25">
      <c r="A771" s="11">
        <v>770</v>
      </c>
      <c r="B771" s="30"/>
      <c r="C771" s="11" t="str">
        <f>IF(ISBLANK('SAT Reading'!B771),"", IF('SAT Reading'!B771&lt;'SAT EBRW to ACT E+R'!$A$2, 'SAT EBRW to ACT E+R'!$B$2, IF('SAT Reading'!B771&gt;'SAT EBRW to ACT E+R'!A$62, 'SAT EBRW to ACT E+R'!B$62, VLOOKUP(B771,'SAT EBRW to ACT E+R'!A:B,2,FALSE))))</f>
        <v/>
      </c>
      <c r="D771" s="11" t="str">
        <f>IF('SAT Reading'!B771="","", 0.5*C771)</f>
        <v/>
      </c>
      <c r="E771" s="11" t="str">
        <f>IF('SAT Reading'!B771="","",interceptACTRtoPCR5712_5713+slopeACTRtoPCR5712_5713*D771)</f>
        <v/>
      </c>
      <c r="F771" s="11" t="str">
        <f>IF('SAT Reading'!B771="","", IF(E771&lt;100, 100, IF(E771&gt;200, 200, E771)))</f>
        <v/>
      </c>
      <c r="G771" s="11" t="str">
        <f t="shared" si="12"/>
        <v/>
      </c>
      <c r="H771" s="11" t="str">
        <f>IF('SAT Reading'!B771="","", IF(G771&lt;100, 100, IF(G771&gt;300, 300, G771)))</f>
        <v/>
      </c>
      <c r="I771" s="11" t="str">
        <f>IF('SAT Reading'!B771="","",'SAT EBRW to CBEST R'!$A$2+'SAT EBRW to CBEST R'!$B$2*B771)</f>
        <v/>
      </c>
      <c r="J771" s="11" t="str">
        <f>IF('SAT Reading'!B771="","", IF(I771&lt;20, 20, IF(I771&gt;80, 80, I771)))</f>
        <v/>
      </c>
    </row>
    <row r="772" spans="1:10" x14ac:dyDescent="0.25">
      <c r="A772" s="11">
        <v>771</v>
      </c>
      <c r="B772" s="30"/>
      <c r="C772" s="11" t="str">
        <f>IF(ISBLANK('SAT Reading'!B772),"", IF('SAT Reading'!B772&lt;'SAT EBRW to ACT E+R'!$A$2, 'SAT EBRW to ACT E+R'!$B$2, IF('SAT Reading'!B772&gt;'SAT EBRW to ACT E+R'!A$62, 'SAT EBRW to ACT E+R'!B$62, VLOOKUP(B772,'SAT EBRW to ACT E+R'!A:B,2,FALSE))))</f>
        <v/>
      </c>
      <c r="D772" s="11" t="str">
        <f>IF('SAT Reading'!B772="","", 0.5*C772)</f>
        <v/>
      </c>
      <c r="E772" s="11" t="str">
        <f>IF('SAT Reading'!B772="","",interceptACTRtoPCR5712_5713+slopeACTRtoPCR5712_5713*D772)</f>
        <v/>
      </c>
      <c r="F772" s="11" t="str">
        <f>IF('SAT Reading'!B772="","", IF(E772&lt;100, 100, IF(E772&gt;200, 200, E772)))</f>
        <v/>
      </c>
      <c r="G772" s="11" t="str">
        <f t="shared" si="12"/>
        <v/>
      </c>
      <c r="H772" s="11" t="str">
        <f>IF('SAT Reading'!B772="","", IF(G772&lt;100, 100, IF(G772&gt;300, 300, G772)))</f>
        <v/>
      </c>
      <c r="I772" s="11" t="str">
        <f>IF('SAT Reading'!B772="","",'SAT EBRW to CBEST R'!$A$2+'SAT EBRW to CBEST R'!$B$2*B772)</f>
        <v/>
      </c>
      <c r="J772" s="11" t="str">
        <f>IF('SAT Reading'!B772="","", IF(I772&lt;20, 20, IF(I772&gt;80, 80, I772)))</f>
        <v/>
      </c>
    </row>
    <row r="773" spans="1:10" x14ac:dyDescent="0.25">
      <c r="A773" s="11">
        <v>772</v>
      </c>
      <c r="B773" s="30"/>
      <c r="C773" s="11" t="str">
        <f>IF(ISBLANK('SAT Reading'!B773),"", IF('SAT Reading'!B773&lt;'SAT EBRW to ACT E+R'!$A$2, 'SAT EBRW to ACT E+R'!$B$2, IF('SAT Reading'!B773&gt;'SAT EBRW to ACT E+R'!A$62, 'SAT EBRW to ACT E+R'!B$62, VLOOKUP(B773,'SAT EBRW to ACT E+R'!A:B,2,FALSE))))</f>
        <v/>
      </c>
      <c r="D773" s="11" t="str">
        <f>IF('SAT Reading'!B773="","", 0.5*C773)</f>
        <v/>
      </c>
      <c r="E773" s="11" t="str">
        <f>IF('SAT Reading'!B773="","",interceptACTRtoPCR5712_5713+slopeACTRtoPCR5712_5713*D773)</f>
        <v/>
      </c>
      <c r="F773" s="11" t="str">
        <f>IF('SAT Reading'!B773="","", IF(E773&lt;100, 100, IF(E773&gt;200, 200, E773)))</f>
        <v/>
      </c>
      <c r="G773" s="11" t="str">
        <f t="shared" si="12"/>
        <v/>
      </c>
      <c r="H773" s="11" t="str">
        <f>IF('SAT Reading'!B773="","", IF(G773&lt;100, 100, IF(G773&gt;300, 300, G773)))</f>
        <v/>
      </c>
      <c r="I773" s="11" t="str">
        <f>IF('SAT Reading'!B773="","",'SAT EBRW to CBEST R'!$A$2+'SAT EBRW to CBEST R'!$B$2*B773)</f>
        <v/>
      </c>
      <c r="J773" s="11" t="str">
        <f>IF('SAT Reading'!B773="","", IF(I773&lt;20, 20, IF(I773&gt;80, 80, I773)))</f>
        <v/>
      </c>
    </row>
    <row r="774" spans="1:10" x14ac:dyDescent="0.25">
      <c r="A774" s="11">
        <v>773</v>
      </c>
      <c r="B774" s="30"/>
      <c r="C774" s="11" t="str">
        <f>IF(ISBLANK('SAT Reading'!B774),"", IF('SAT Reading'!B774&lt;'SAT EBRW to ACT E+R'!$A$2, 'SAT EBRW to ACT E+R'!$B$2, IF('SAT Reading'!B774&gt;'SAT EBRW to ACT E+R'!A$62, 'SAT EBRW to ACT E+R'!B$62, VLOOKUP(B774,'SAT EBRW to ACT E+R'!A:B,2,FALSE))))</f>
        <v/>
      </c>
      <c r="D774" s="11" t="str">
        <f>IF('SAT Reading'!B774="","", 0.5*C774)</f>
        <v/>
      </c>
      <c r="E774" s="11" t="str">
        <f>IF('SAT Reading'!B774="","",interceptACTRtoPCR5712_5713+slopeACTRtoPCR5712_5713*D774)</f>
        <v/>
      </c>
      <c r="F774" s="11" t="str">
        <f>IF('SAT Reading'!B774="","", IF(E774&lt;100, 100, IF(E774&gt;200, 200, E774)))</f>
        <v/>
      </c>
      <c r="G774" s="11" t="str">
        <f t="shared" si="12"/>
        <v/>
      </c>
      <c r="H774" s="11" t="str">
        <f>IF('SAT Reading'!B774="","", IF(G774&lt;100, 100, IF(G774&gt;300, 300, G774)))</f>
        <v/>
      </c>
      <c r="I774" s="11" t="str">
        <f>IF('SAT Reading'!B774="","",'SAT EBRW to CBEST R'!$A$2+'SAT EBRW to CBEST R'!$B$2*B774)</f>
        <v/>
      </c>
      <c r="J774" s="11" t="str">
        <f>IF('SAT Reading'!B774="","", IF(I774&lt;20, 20, IF(I774&gt;80, 80, I774)))</f>
        <v/>
      </c>
    </row>
    <row r="775" spans="1:10" x14ac:dyDescent="0.25">
      <c r="A775" s="11">
        <v>774</v>
      </c>
      <c r="B775" s="30"/>
      <c r="C775" s="11" t="str">
        <f>IF(ISBLANK('SAT Reading'!B775),"", IF('SAT Reading'!B775&lt;'SAT EBRW to ACT E+R'!$A$2, 'SAT EBRW to ACT E+R'!$B$2, IF('SAT Reading'!B775&gt;'SAT EBRW to ACT E+R'!A$62, 'SAT EBRW to ACT E+R'!B$62, VLOOKUP(B775,'SAT EBRW to ACT E+R'!A:B,2,FALSE))))</f>
        <v/>
      </c>
      <c r="D775" s="11" t="str">
        <f>IF('SAT Reading'!B775="","", 0.5*C775)</f>
        <v/>
      </c>
      <c r="E775" s="11" t="str">
        <f>IF('SAT Reading'!B775="","",interceptACTRtoPCR5712_5713+slopeACTRtoPCR5712_5713*D775)</f>
        <v/>
      </c>
      <c r="F775" s="11" t="str">
        <f>IF('SAT Reading'!B775="","", IF(E775&lt;100, 100, IF(E775&gt;200, 200, E775)))</f>
        <v/>
      </c>
      <c r="G775" s="11" t="str">
        <f t="shared" si="12"/>
        <v/>
      </c>
      <c r="H775" s="11" t="str">
        <f>IF('SAT Reading'!B775="","", IF(G775&lt;100, 100, IF(G775&gt;300, 300, G775)))</f>
        <v/>
      </c>
      <c r="I775" s="11" t="str">
        <f>IF('SAT Reading'!B775="","",'SAT EBRW to CBEST R'!$A$2+'SAT EBRW to CBEST R'!$B$2*B775)</f>
        <v/>
      </c>
      <c r="J775" s="11" t="str">
        <f>IF('SAT Reading'!B775="","", IF(I775&lt;20, 20, IF(I775&gt;80, 80, I775)))</f>
        <v/>
      </c>
    </row>
    <row r="776" spans="1:10" x14ac:dyDescent="0.25">
      <c r="A776" s="11">
        <v>775</v>
      </c>
      <c r="B776" s="30"/>
      <c r="C776" s="11" t="str">
        <f>IF(ISBLANK('SAT Reading'!B776),"", IF('SAT Reading'!B776&lt;'SAT EBRW to ACT E+R'!$A$2, 'SAT EBRW to ACT E+R'!$B$2, IF('SAT Reading'!B776&gt;'SAT EBRW to ACT E+R'!A$62, 'SAT EBRW to ACT E+R'!B$62, VLOOKUP(B776,'SAT EBRW to ACT E+R'!A:B,2,FALSE))))</f>
        <v/>
      </c>
      <c r="D776" s="11" t="str">
        <f>IF('SAT Reading'!B776="","", 0.5*C776)</f>
        <v/>
      </c>
      <c r="E776" s="11" t="str">
        <f>IF('SAT Reading'!B776="","",interceptACTRtoPCR5712_5713+slopeACTRtoPCR5712_5713*D776)</f>
        <v/>
      </c>
      <c r="F776" s="11" t="str">
        <f>IF('SAT Reading'!B776="","", IF(E776&lt;100, 100, IF(E776&gt;200, 200, E776)))</f>
        <v/>
      </c>
      <c r="G776" s="11" t="str">
        <f t="shared" si="12"/>
        <v/>
      </c>
      <c r="H776" s="11" t="str">
        <f>IF('SAT Reading'!B776="","", IF(G776&lt;100, 100, IF(G776&gt;300, 300, G776)))</f>
        <v/>
      </c>
      <c r="I776" s="11" t="str">
        <f>IF('SAT Reading'!B776="","",'SAT EBRW to CBEST R'!$A$2+'SAT EBRW to CBEST R'!$B$2*B776)</f>
        <v/>
      </c>
      <c r="J776" s="11" t="str">
        <f>IF('SAT Reading'!B776="","", IF(I776&lt;20, 20, IF(I776&gt;80, 80, I776)))</f>
        <v/>
      </c>
    </row>
    <row r="777" spans="1:10" x14ac:dyDescent="0.25">
      <c r="A777" s="11">
        <v>776</v>
      </c>
      <c r="B777" s="30"/>
      <c r="C777" s="11" t="str">
        <f>IF(ISBLANK('SAT Reading'!B777),"", IF('SAT Reading'!B777&lt;'SAT EBRW to ACT E+R'!$A$2, 'SAT EBRW to ACT E+R'!$B$2, IF('SAT Reading'!B777&gt;'SAT EBRW to ACT E+R'!A$62, 'SAT EBRW to ACT E+R'!B$62, VLOOKUP(B777,'SAT EBRW to ACT E+R'!A:B,2,FALSE))))</f>
        <v/>
      </c>
      <c r="D777" s="11" t="str">
        <f>IF('SAT Reading'!B777="","", 0.5*C777)</f>
        <v/>
      </c>
      <c r="E777" s="11" t="str">
        <f>IF('SAT Reading'!B777="","",interceptACTRtoPCR5712_5713+slopeACTRtoPCR5712_5713*D777)</f>
        <v/>
      </c>
      <c r="F777" s="11" t="str">
        <f>IF('SAT Reading'!B777="","", IF(E777&lt;100, 100, IF(E777&gt;200, 200, E777)))</f>
        <v/>
      </c>
      <c r="G777" s="11" t="str">
        <f t="shared" si="12"/>
        <v/>
      </c>
      <c r="H777" s="11" t="str">
        <f>IF('SAT Reading'!B777="","", IF(G777&lt;100, 100, IF(G777&gt;300, 300, G777)))</f>
        <v/>
      </c>
      <c r="I777" s="11" t="str">
        <f>IF('SAT Reading'!B777="","",'SAT EBRW to CBEST R'!$A$2+'SAT EBRW to CBEST R'!$B$2*B777)</f>
        <v/>
      </c>
      <c r="J777" s="11" t="str">
        <f>IF('SAT Reading'!B777="","", IF(I777&lt;20, 20, IF(I777&gt;80, 80, I777)))</f>
        <v/>
      </c>
    </row>
    <row r="778" spans="1:10" x14ac:dyDescent="0.25">
      <c r="A778" s="11">
        <v>777</v>
      </c>
      <c r="B778" s="30"/>
      <c r="C778" s="11" t="str">
        <f>IF(ISBLANK('SAT Reading'!B778),"", IF('SAT Reading'!B778&lt;'SAT EBRW to ACT E+R'!$A$2, 'SAT EBRW to ACT E+R'!$B$2, IF('SAT Reading'!B778&gt;'SAT EBRW to ACT E+R'!A$62, 'SAT EBRW to ACT E+R'!B$62, VLOOKUP(B778,'SAT EBRW to ACT E+R'!A:B,2,FALSE))))</f>
        <v/>
      </c>
      <c r="D778" s="11" t="str">
        <f>IF('SAT Reading'!B778="","", 0.5*C778)</f>
        <v/>
      </c>
      <c r="E778" s="11" t="str">
        <f>IF('SAT Reading'!B778="","",interceptACTRtoPCR5712_5713+slopeACTRtoPCR5712_5713*D778)</f>
        <v/>
      </c>
      <c r="F778" s="11" t="str">
        <f>IF('SAT Reading'!B778="","", IF(E778&lt;100, 100, IF(E778&gt;200, 200, E778)))</f>
        <v/>
      </c>
      <c r="G778" s="11" t="str">
        <f t="shared" si="12"/>
        <v/>
      </c>
      <c r="H778" s="11" t="str">
        <f>IF('SAT Reading'!B778="","", IF(G778&lt;100, 100, IF(G778&gt;300, 300, G778)))</f>
        <v/>
      </c>
      <c r="I778" s="11" t="str">
        <f>IF('SAT Reading'!B778="","",'SAT EBRW to CBEST R'!$A$2+'SAT EBRW to CBEST R'!$B$2*B778)</f>
        <v/>
      </c>
      <c r="J778" s="11" t="str">
        <f>IF('SAT Reading'!B778="","", IF(I778&lt;20, 20, IF(I778&gt;80, 80, I778)))</f>
        <v/>
      </c>
    </row>
    <row r="779" spans="1:10" x14ac:dyDescent="0.25">
      <c r="A779" s="11">
        <v>778</v>
      </c>
      <c r="B779" s="30"/>
      <c r="C779" s="11" t="str">
        <f>IF(ISBLANK('SAT Reading'!B779),"", IF('SAT Reading'!B779&lt;'SAT EBRW to ACT E+R'!$A$2, 'SAT EBRW to ACT E+R'!$B$2, IF('SAT Reading'!B779&gt;'SAT EBRW to ACT E+R'!A$62, 'SAT EBRW to ACT E+R'!B$62, VLOOKUP(B779,'SAT EBRW to ACT E+R'!A:B,2,FALSE))))</f>
        <v/>
      </c>
      <c r="D779" s="11" t="str">
        <f>IF('SAT Reading'!B779="","", 0.5*C779)</f>
        <v/>
      </c>
      <c r="E779" s="11" t="str">
        <f>IF('SAT Reading'!B779="","",interceptACTRtoPCR5712_5713+slopeACTRtoPCR5712_5713*D779)</f>
        <v/>
      </c>
      <c r="F779" s="11" t="str">
        <f>IF('SAT Reading'!B779="","", IF(E779&lt;100, 100, IF(E779&gt;200, 200, E779)))</f>
        <v/>
      </c>
      <c r="G779" s="11" t="str">
        <f t="shared" si="12"/>
        <v/>
      </c>
      <c r="H779" s="11" t="str">
        <f>IF('SAT Reading'!B779="","", IF(G779&lt;100, 100, IF(G779&gt;300, 300, G779)))</f>
        <v/>
      </c>
      <c r="I779" s="11" t="str">
        <f>IF('SAT Reading'!B779="","",'SAT EBRW to CBEST R'!$A$2+'SAT EBRW to CBEST R'!$B$2*B779)</f>
        <v/>
      </c>
      <c r="J779" s="11" t="str">
        <f>IF('SAT Reading'!B779="","", IF(I779&lt;20, 20, IF(I779&gt;80, 80, I779)))</f>
        <v/>
      </c>
    </row>
    <row r="780" spans="1:10" x14ac:dyDescent="0.25">
      <c r="A780" s="11">
        <v>779</v>
      </c>
      <c r="B780" s="30"/>
      <c r="C780" s="11" t="str">
        <f>IF(ISBLANK('SAT Reading'!B780),"", IF('SAT Reading'!B780&lt;'SAT EBRW to ACT E+R'!$A$2, 'SAT EBRW to ACT E+R'!$B$2, IF('SAT Reading'!B780&gt;'SAT EBRW to ACT E+R'!A$62, 'SAT EBRW to ACT E+R'!B$62, VLOOKUP(B780,'SAT EBRW to ACT E+R'!A:B,2,FALSE))))</f>
        <v/>
      </c>
      <c r="D780" s="11" t="str">
        <f>IF('SAT Reading'!B780="","", 0.5*C780)</f>
        <v/>
      </c>
      <c r="E780" s="11" t="str">
        <f>IF('SAT Reading'!B780="","",interceptACTRtoPCR5712_5713+slopeACTRtoPCR5712_5713*D780)</f>
        <v/>
      </c>
      <c r="F780" s="11" t="str">
        <f>IF('SAT Reading'!B780="","", IF(E780&lt;100, 100, IF(E780&gt;200, 200, E780)))</f>
        <v/>
      </c>
      <c r="G780" s="11" t="str">
        <f t="shared" si="12"/>
        <v/>
      </c>
      <c r="H780" s="11" t="str">
        <f>IF('SAT Reading'!B780="","", IF(G780&lt;100, 100, IF(G780&gt;300, 300, G780)))</f>
        <v/>
      </c>
      <c r="I780" s="11" t="str">
        <f>IF('SAT Reading'!B780="","",'SAT EBRW to CBEST R'!$A$2+'SAT EBRW to CBEST R'!$B$2*B780)</f>
        <v/>
      </c>
      <c r="J780" s="11" t="str">
        <f>IF('SAT Reading'!B780="","", IF(I780&lt;20, 20, IF(I780&gt;80, 80, I780)))</f>
        <v/>
      </c>
    </row>
    <row r="781" spans="1:10" x14ac:dyDescent="0.25">
      <c r="A781" s="11">
        <v>780</v>
      </c>
      <c r="B781" s="30"/>
      <c r="C781" s="11" t="str">
        <f>IF(ISBLANK('SAT Reading'!B781),"", IF('SAT Reading'!B781&lt;'SAT EBRW to ACT E+R'!$A$2, 'SAT EBRW to ACT E+R'!$B$2, IF('SAT Reading'!B781&gt;'SAT EBRW to ACT E+R'!A$62, 'SAT EBRW to ACT E+R'!B$62, VLOOKUP(B781,'SAT EBRW to ACT E+R'!A:B,2,FALSE))))</f>
        <v/>
      </c>
      <c r="D781" s="11" t="str">
        <f>IF('SAT Reading'!B781="","", 0.5*C781)</f>
        <v/>
      </c>
      <c r="E781" s="11" t="str">
        <f>IF('SAT Reading'!B781="","",interceptACTRtoPCR5712_5713+slopeACTRtoPCR5712_5713*D781)</f>
        <v/>
      </c>
      <c r="F781" s="11" t="str">
        <f>IF('SAT Reading'!B781="","", IF(E781&lt;100, 100, IF(E781&gt;200, 200, E781)))</f>
        <v/>
      </c>
      <c r="G781" s="11" t="str">
        <f t="shared" si="12"/>
        <v/>
      </c>
      <c r="H781" s="11" t="str">
        <f>IF('SAT Reading'!B781="","", IF(G781&lt;100, 100, IF(G781&gt;300, 300, G781)))</f>
        <v/>
      </c>
      <c r="I781" s="11" t="str">
        <f>IF('SAT Reading'!B781="","",'SAT EBRW to CBEST R'!$A$2+'SAT EBRW to CBEST R'!$B$2*B781)</f>
        <v/>
      </c>
      <c r="J781" s="11" t="str">
        <f>IF('SAT Reading'!B781="","", IF(I781&lt;20, 20, IF(I781&gt;80, 80, I781)))</f>
        <v/>
      </c>
    </row>
    <row r="782" spans="1:10" x14ac:dyDescent="0.25">
      <c r="A782" s="11">
        <v>781</v>
      </c>
      <c r="B782" s="30"/>
      <c r="C782" s="11" t="str">
        <f>IF(ISBLANK('SAT Reading'!B782),"", IF('SAT Reading'!B782&lt;'SAT EBRW to ACT E+R'!$A$2, 'SAT EBRW to ACT E+R'!$B$2, IF('SAT Reading'!B782&gt;'SAT EBRW to ACT E+R'!A$62, 'SAT EBRW to ACT E+R'!B$62, VLOOKUP(B782,'SAT EBRW to ACT E+R'!A:B,2,FALSE))))</f>
        <v/>
      </c>
      <c r="D782" s="11" t="str">
        <f>IF('SAT Reading'!B782="","", 0.5*C782)</f>
        <v/>
      </c>
      <c r="E782" s="11" t="str">
        <f>IF('SAT Reading'!B782="","",interceptACTRtoPCR5712_5713+slopeACTRtoPCR5712_5713*D782)</f>
        <v/>
      </c>
      <c r="F782" s="11" t="str">
        <f>IF('SAT Reading'!B782="","", IF(E782&lt;100, 100, IF(E782&gt;200, 200, E782)))</f>
        <v/>
      </c>
      <c r="G782" s="11" t="str">
        <f t="shared" si="12"/>
        <v/>
      </c>
      <c r="H782" s="11" t="str">
        <f>IF('SAT Reading'!B782="","", IF(G782&lt;100, 100, IF(G782&gt;300, 300, G782)))</f>
        <v/>
      </c>
      <c r="I782" s="11" t="str">
        <f>IF('SAT Reading'!B782="","",'SAT EBRW to CBEST R'!$A$2+'SAT EBRW to CBEST R'!$B$2*B782)</f>
        <v/>
      </c>
      <c r="J782" s="11" t="str">
        <f>IF('SAT Reading'!B782="","", IF(I782&lt;20, 20, IF(I782&gt;80, 80, I782)))</f>
        <v/>
      </c>
    </row>
    <row r="783" spans="1:10" x14ac:dyDescent="0.25">
      <c r="A783" s="11">
        <v>782</v>
      </c>
      <c r="B783" s="30"/>
      <c r="C783" s="11" t="str">
        <f>IF(ISBLANK('SAT Reading'!B783),"", IF('SAT Reading'!B783&lt;'SAT EBRW to ACT E+R'!$A$2, 'SAT EBRW to ACT E+R'!$B$2, IF('SAT Reading'!B783&gt;'SAT EBRW to ACT E+R'!A$62, 'SAT EBRW to ACT E+R'!B$62, VLOOKUP(B783,'SAT EBRW to ACT E+R'!A:B,2,FALSE))))</f>
        <v/>
      </c>
      <c r="D783" s="11" t="str">
        <f>IF('SAT Reading'!B783="","", 0.5*C783)</f>
        <v/>
      </c>
      <c r="E783" s="11" t="str">
        <f>IF('SAT Reading'!B783="","",interceptACTRtoPCR5712_5713+slopeACTRtoPCR5712_5713*D783)</f>
        <v/>
      </c>
      <c r="F783" s="11" t="str">
        <f>IF('SAT Reading'!B783="","", IF(E783&lt;100, 100, IF(E783&gt;200, 200, E783)))</f>
        <v/>
      </c>
      <c r="G783" s="11" t="str">
        <f t="shared" si="12"/>
        <v/>
      </c>
      <c r="H783" s="11" t="str">
        <f>IF('SAT Reading'!B783="","", IF(G783&lt;100, 100, IF(G783&gt;300, 300, G783)))</f>
        <v/>
      </c>
      <c r="I783" s="11" t="str">
        <f>IF('SAT Reading'!B783="","",'SAT EBRW to CBEST R'!$A$2+'SAT EBRW to CBEST R'!$B$2*B783)</f>
        <v/>
      </c>
      <c r="J783" s="11" t="str">
        <f>IF('SAT Reading'!B783="","", IF(I783&lt;20, 20, IF(I783&gt;80, 80, I783)))</f>
        <v/>
      </c>
    </row>
    <row r="784" spans="1:10" x14ac:dyDescent="0.25">
      <c r="A784" s="11">
        <v>783</v>
      </c>
      <c r="B784" s="30"/>
      <c r="C784" s="11" t="str">
        <f>IF(ISBLANK('SAT Reading'!B784),"", IF('SAT Reading'!B784&lt;'SAT EBRW to ACT E+R'!$A$2, 'SAT EBRW to ACT E+R'!$B$2, IF('SAT Reading'!B784&gt;'SAT EBRW to ACT E+R'!A$62, 'SAT EBRW to ACT E+R'!B$62, VLOOKUP(B784,'SAT EBRW to ACT E+R'!A:B,2,FALSE))))</f>
        <v/>
      </c>
      <c r="D784" s="11" t="str">
        <f>IF('SAT Reading'!B784="","", 0.5*C784)</f>
        <v/>
      </c>
      <c r="E784" s="11" t="str">
        <f>IF('SAT Reading'!B784="","",interceptACTRtoPCR5712_5713+slopeACTRtoPCR5712_5713*D784)</f>
        <v/>
      </c>
      <c r="F784" s="11" t="str">
        <f>IF('SAT Reading'!B784="","", IF(E784&lt;100, 100, IF(E784&gt;200, 200, E784)))</f>
        <v/>
      </c>
      <c r="G784" s="11" t="str">
        <f t="shared" si="12"/>
        <v/>
      </c>
      <c r="H784" s="11" t="str">
        <f>IF('SAT Reading'!B784="","", IF(G784&lt;100, 100, IF(G784&gt;300, 300, G784)))</f>
        <v/>
      </c>
      <c r="I784" s="11" t="str">
        <f>IF('SAT Reading'!B784="","",'SAT EBRW to CBEST R'!$A$2+'SAT EBRW to CBEST R'!$B$2*B784)</f>
        <v/>
      </c>
      <c r="J784" s="11" t="str">
        <f>IF('SAT Reading'!B784="","", IF(I784&lt;20, 20, IF(I784&gt;80, 80, I784)))</f>
        <v/>
      </c>
    </row>
    <row r="785" spans="1:10" x14ac:dyDescent="0.25">
      <c r="A785" s="11">
        <v>784</v>
      </c>
      <c r="B785" s="30"/>
      <c r="C785" s="11" t="str">
        <f>IF(ISBLANK('SAT Reading'!B785),"", IF('SAT Reading'!B785&lt;'SAT EBRW to ACT E+R'!$A$2, 'SAT EBRW to ACT E+R'!$B$2, IF('SAT Reading'!B785&gt;'SAT EBRW to ACT E+R'!A$62, 'SAT EBRW to ACT E+R'!B$62, VLOOKUP(B785,'SAT EBRW to ACT E+R'!A:B,2,FALSE))))</f>
        <v/>
      </c>
      <c r="D785" s="11" t="str">
        <f>IF('SAT Reading'!B785="","", 0.5*C785)</f>
        <v/>
      </c>
      <c r="E785" s="11" t="str">
        <f>IF('SAT Reading'!B785="","",interceptACTRtoPCR5712_5713+slopeACTRtoPCR5712_5713*D785)</f>
        <v/>
      </c>
      <c r="F785" s="11" t="str">
        <f>IF('SAT Reading'!B785="","", IF(E785&lt;100, 100, IF(E785&gt;200, 200, E785)))</f>
        <v/>
      </c>
      <c r="G785" s="11" t="str">
        <f t="shared" si="12"/>
        <v/>
      </c>
      <c r="H785" s="11" t="str">
        <f>IF('SAT Reading'!B785="","", IF(G785&lt;100, 100, IF(G785&gt;300, 300, G785)))</f>
        <v/>
      </c>
      <c r="I785" s="11" t="str">
        <f>IF('SAT Reading'!B785="","",'SAT EBRW to CBEST R'!$A$2+'SAT EBRW to CBEST R'!$B$2*B785)</f>
        <v/>
      </c>
      <c r="J785" s="11" t="str">
        <f>IF('SAT Reading'!B785="","", IF(I785&lt;20, 20, IF(I785&gt;80, 80, I785)))</f>
        <v/>
      </c>
    </row>
    <row r="786" spans="1:10" x14ac:dyDescent="0.25">
      <c r="A786" s="11">
        <v>785</v>
      </c>
      <c r="B786" s="30"/>
      <c r="C786" s="11" t="str">
        <f>IF(ISBLANK('SAT Reading'!B786),"", IF('SAT Reading'!B786&lt;'SAT EBRW to ACT E+R'!$A$2, 'SAT EBRW to ACT E+R'!$B$2, IF('SAT Reading'!B786&gt;'SAT EBRW to ACT E+R'!A$62, 'SAT EBRW to ACT E+R'!B$62, VLOOKUP(B786,'SAT EBRW to ACT E+R'!A:B,2,FALSE))))</f>
        <v/>
      </c>
      <c r="D786" s="11" t="str">
        <f>IF('SAT Reading'!B786="","", 0.5*C786)</f>
        <v/>
      </c>
      <c r="E786" s="11" t="str">
        <f>IF('SAT Reading'!B786="","",interceptACTRtoPCR5712_5713+slopeACTRtoPCR5712_5713*D786)</f>
        <v/>
      </c>
      <c r="F786" s="11" t="str">
        <f>IF('SAT Reading'!B786="","", IF(E786&lt;100, 100, IF(E786&gt;200, 200, E786)))</f>
        <v/>
      </c>
      <c r="G786" s="11" t="str">
        <f t="shared" si="12"/>
        <v/>
      </c>
      <c r="H786" s="11" t="str">
        <f>IF('SAT Reading'!B786="","", IF(G786&lt;100, 100, IF(G786&gt;300, 300, G786)))</f>
        <v/>
      </c>
      <c r="I786" s="11" t="str">
        <f>IF('SAT Reading'!B786="","",'SAT EBRW to CBEST R'!$A$2+'SAT EBRW to CBEST R'!$B$2*B786)</f>
        <v/>
      </c>
      <c r="J786" s="11" t="str">
        <f>IF('SAT Reading'!B786="","", IF(I786&lt;20, 20, IF(I786&gt;80, 80, I786)))</f>
        <v/>
      </c>
    </row>
    <row r="787" spans="1:10" x14ac:dyDescent="0.25">
      <c r="A787" s="11">
        <v>786</v>
      </c>
      <c r="B787" s="30"/>
      <c r="C787" s="11" t="str">
        <f>IF(ISBLANK('SAT Reading'!B787),"", IF('SAT Reading'!B787&lt;'SAT EBRW to ACT E+R'!$A$2, 'SAT EBRW to ACT E+R'!$B$2, IF('SAT Reading'!B787&gt;'SAT EBRW to ACT E+R'!A$62, 'SAT EBRW to ACT E+R'!B$62, VLOOKUP(B787,'SAT EBRW to ACT E+R'!A:B,2,FALSE))))</f>
        <v/>
      </c>
      <c r="D787" s="11" t="str">
        <f>IF('SAT Reading'!B787="","", 0.5*C787)</f>
        <v/>
      </c>
      <c r="E787" s="11" t="str">
        <f>IF('SAT Reading'!B787="","",interceptACTRtoPCR5712_5713+slopeACTRtoPCR5712_5713*D787)</f>
        <v/>
      </c>
      <c r="F787" s="11" t="str">
        <f>IF('SAT Reading'!B787="","", IF(E787&lt;100, 100, IF(E787&gt;200, 200, E787)))</f>
        <v/>
      </c>
      <c r="G787" s="11" t="str">
        <f t="shared" si="12"/>
        <v/>
      </c>
      <c r="H787" s="11" t="str">
        <f>IF('SAT Reading'!B787="","", IF(G787&lt;100, 100, IF(G787&gt;300, 300, G787)))</f>
        <v/>
      </c>
      <c r="I787" s="11" t="str">
        <f>IF('SAT Reading'!B787="","",'SAT EBRW to CBEST R'!$A$2+'SAT EBRW to CBEST R'!$B$2*B787)</f>
        <v/>
      </c>
      <c r="J787" s="11" t="str">
        <f>IF('SAT Reading'!B787="","", IF(I787&lt;20, 20, IF(I787&gt;80, 80, I787)))</f>
        <v/>
      </c>
    </row>
    <row r="788" spans="1:10" x14ac:dyDescent="0.25">
      <c r="A788" s="11">
        <v>787</v>
      </c>
      <c r="B788" s="30"/>
      <c r="C788" s="11" t="str">
        <f>IF(ISBLANK('SAT Reading'!B788),"", IF('SAT Reading'!B788&lt;'SAT EBRW to ACT E+R'!$A$2, 'SAT EBRW to ACT E+R'!$B$2, IF('SAT Reading'!B788&gt;'SAT EBRW to ACT E+R'!A$62, 'SAT EBRW to ACT E+R'!B$62, VLOOKUP(B788,'SAT EBRW to ACT E+R'!A:B,2,FALSE))))</f>
        <v/>
      </c>
      <c r="D788" s="11" t="str">
        <f>IF('SAT Reading'!B788="","", 0.5*C788)</f>
        <v/>
      </c>
      <c r="E788" s="11" t="str">
        <f>IF('SAT Reading'!B788="","",interceptACTRtoPCR5712_5713+slopeACTRtoPCR5712_5713*D788)</f>
        <v/>
      </c>
      <c r="F788" s="11" t="str">
        <f>IF('SAT Reading'!B788="","", IF(E788&lt;100, 100, IF(E788&gt;200, 200, E788)))</f>
        <v/>
      </c>
      <c r="G788" s="11" t="str">
        <f t="shared" si="12"/>
        <v/>
      </c>
      <c r="H788" s="11" t="str">
        <f>IF('SAT Reading'!B788="","", IF(G788&lt;100, 100, IF(G788&gt;300, 300, G788)))</f>
        <v/>
      </c>
      <c r="I788" s="11" t="str">
        <f>IF('SAT Reading'!B788="","",'SAT EBRW to CBEST R'!$A$2+'SAT EBRW to CBEST R'!$B$2*B788)</f>
        <v/>
      </c>
      <c r="J788" s="11" t="str">
        <f>IF('SAT Reading'!B788="","", IF(I788&lt;20, 20, IF(I788&gt;80, 80, I788)))</f>
        <v/>
      </c>
    </row>
    <row r="789" spans="1:10" x14ac:dyDescent="0.25">
      <c r="A789" s="11">
        <v>788</v>
      </c>
      <c r="B789" s="30"/>
      <c r="C789" s="11" t="str">
        <f>IF(ISBLANK('SAT Reading'!B789),"", IF('SAT Reading'!B789&lt;'SAT EBRW to ACT E+R'!$A$2, 'SAT EBRW to ACT E+R'!$B$2, IF('SAT Reading'!B789&gt;'SAT EBRW to ACT E+R'!A$62, 'SAT EBRW to ACT E+R'!B$62, VLOOKUP(B789,'SAT EBRW to ACT E+R'!A:B,2,FALSE))))</f>
        <v/>
      </c>
      <c r="D789" s="11" t="str">
        <f>IF('SAT Reading'!B789="","", 0.5*C789)</f>
        <v/>
      </c>
      <c r="E789" s="11" t="str">
        <f>IF('SAT Reading'!B789="","",interceptACTRtoPCR5712_5713+slopeACTRtoPCR5712_5713*D789)</f>
        <v/>
      </c>
      <c r="F789" s="11" t="str">
        <f>IF('SAT Reading'!B789="","", IF(E789&lt;100, 100, IF(E789&gt;200, 200, E789)))</f>
        <v/>
      </c>
      <c r="G789" s="11" t="str">
        <f t="shared" si="12"/>
        <v/>
      </c>
      <c r="H789" s="11" t="str">
        <f>IF('SAT Reading'!B789="","", IF(G789&lt;100, 100, IF(G789&gt;300, 300, G789)))</f>
        <v/>
      </c>
      <c r="I789" s="11" t="str">
        <f>IF('SAT Reading'!B789="","",'SAT EBRW to CBEST R'!$A$2+'SAT EBRW to CBEST R'!$B$2*B789)</f>
        <v/>
      </c>
      <c r="J789" s="11" t="str">
        <f>IF('SAT Reading'!B789="","", IF(I789&lt;20, 20, IF(I789&gt;80, 80, I789)))</f>
        <v/>
      </c>
    </row>
    <row r="790" spans="1:10" x14ac:dyDescent="0.25">
      <c r="A790" s="11">
        <v>789</v>
      </c>
      <c r="B790" s="30"/>
      <c r="C790" s="11" t="str">
        <f>IF(ISBLANK('SAT Reading'!B790),"", IF('SAT Reading'!B790&lt;'SAT EBRW to ACT E+R'!$A$2, 'SAT EBRW to ACT E+R'!$B$2, IF('SAT Reading'!B790&gt;'SAT EBRW to ACT E+R'!A$62, 'SAT EBRW to ACT E+R'!B$62, VLOOKUP(B790,'SAT EBRW to ACT E+R'!A:B,2,FALSE))))</f>
        <v/>
      </c>
      <c r="D790" s="11" t="str">
        <f>IF('SAT Reading'!B790="","", 0.5*C790)</f>
        <v/>
      </c>
      <c r="E790" s="11" t="str">
        <f>IF('SAT Reading'!B790="","",interceptACTRtoPCR5712_5713+slopeACTRtoPCR5712_5713*D790)</f>
        <v/>
      </c>
      <c r="F790" s="11" t="str">
        <f>IF('SAT Reading'!B790="","", IF(E790&lt;100, 100, IF(E790&gt;200, 200, E790)))</f>
        <v/>
      </c>
      <c r="G790" s="11" t="str">
        <f t="shared" si="12"/>
        <v/>
      </c>
      <c r="H790" s="11" t="str">
        <f>IF('SAT Reading'!B790="","", IF(G790&lt;100, 100, IF(G790&gt;300, 300, G790)))</f>
        <v/>
      </c>
      <c r="I790" s="11" t="str">
        <f>IF('SAT Reading'!B790="","",'SAT EBRW to CBEST R'!$A$2+'SAT EBRW to CBEST R'!$B$2*B790)</f>
        <v/>
      </c>
      <c r="J790" s="11" t="str">
        <f>IF('SAT Reading'!B790="","", IF(I790&lt;20, 20, IF(I790&gt;80, 80, I790)))</f>
        <v/>
      </c>
    </row>
    <row r="791" spans="1:10" x14ac:dyDescent="0.25">
      <c r="A791" s="11">
        <v>790</v>
      </c>
      <c r="B791" s="30"/>
      <c r="C791" s="11" t="str">
        <f>IF(ISBLANK('SAT Reading'!B791),"", IF('SAT Reading'!B791&lt;'SAT EBRW to ACT E+R'!$A$2, 'SAT EBRW to ACT E+R'!$B$2, IF('SAT Reading'!B791&gt;'SAT EBRW to ACT E+R'!A$62, 'SAT EBRW to ACT E+R'!B$62, VLOOKUP(B791,'SAT EBRW to ACT E+R'!A:B,2,FALSE))))</f>
        <v/>
      </c>
      <c r="D791" s="11" t="str">
        <f>IF('SAT Reading'!B791="","", 0.5*C791)</f>
        <v/>
      </c>
      <c r="E791" s="11" t="str">
        <f>IF('SAT Reading'!B791="","",interceptACTRtoPCR5712_5713+slopeACTRtoPCR5712_5713*D791)</f>
        <v/>
      </c>
      <c r="F791" s="11" t="str">
        <f>IF('SAT Reading'!B791="","", IF(E791&lt;100, 100, IF(E791&gt;200, 200, E791)))</f>
        <v/>
      </c>
      <c r="G791" s="11" t="str">
        <f t="shared" si="12"/>
        <v/>
      </c>
      <c r="H791" s="11" t="str">
        <f>IF('SAT Reading'!B791="","", IF(G791&lt;100, 100, IF(G791&gt;300, 300, G791)))</f>
        <v/>
      </c>
      <c r="I791" s="11" t="str">
        <f>IF('SAT Reading'!B791="","",'SAT EBRW to CBEST R'!$A$2+'SAT EBRW to CBEST R'!$B$2*B791)</f>
        <v/>
      </c>
      <c r="J791" s="11" t="str">
        <f>IF('SAT Reading'!B791="","", IF(I791&lt;20, 20, IF(I791&gt;80, 80, I791)))</f>
        <v/>
      </c>
    </row>
    <row r="792" spans="1:10" x14ac:dyDescent="0.25">
      <c r="A792" s="11">
        <v>791</v>
      </c>
      <c r="B792" s="30"/>
      <c r="C792" s="11" t="str">
        <f>IF(ISBLANK('SAT Reading'!B792),"", IF('SAT Reading'!B792&lt;'SAT EBRW to ACT E+R'!$A$2, 'SAT EBRW to ACT E+R'!$B$2, IF('SAT Reading'!B792&gt;'SAT EBRW to ACT E+R'!A$62, 'SAT EBRW to ACT E+R'!B$62, VLOOKUP(B792,'SAT EBRW to ACT E+R'!A:B,2,FALSE))))</f>
        <v/>
      </c>
      <c r="D792" s="11" t="str">
        <f>IF('SAT Reading'!B792="","", 0.5*C792)</f>
        <v/>
      </c>
      <c r="E792" s="11" t="str">
        <f>IF('SAT Reading'!B792="","",interceptACTRtoPCR5712_5713+slopeACTRtoPCR5712_5713*D792)</f>
        <v/>
      </c>
      <c r="F792" s="11" t="str">
        <f>IF('SAT Reading'!B792="","", IF(E792&lt;100, 100, IF(E792&gt;200, 200, E792)))</f>
        <v/>
      </c>
      <c r="G792" s="11" t="str">
        <f t="shared" si="12"/>
        <v/>
      </c>
      <c r="H792" s="11" t="str">
        <f>IF('SAT Reading'!B792="","", IF(G792&lt;100, 100, IF(G792&gt;300, 300, G792)))</f>
        <v/>
      </c>
      <c r="I792" s="11" t="str">
        <f>IF('SAT Reading'!B792="","",'SAT EBRW to CBEST R'!$A$2+'SAT EBRW to CBEST R'!$B$2*B792)</f>
        <v/>
      </c>
      <c r="J792" s="11" t="str">
        <f>IF('SAT Reading'!B792="","", IF(I792&lt;20, 20, IF(I792&gt;80, 80, I792)))</f>
        <v/>
      </c>
    </row>
    <row r="793" spans="1:10" x14ac:dyDescent="0.25">
      <c r="A793" s="11">
        <v>792</v>
      </c>
      <c r="B793" s="30"/>
      <c r="C793" s="11" t="str">
        <f>IF(ISBLANK('SAT Reading'!B793),"", IF('SAT Reading'!B793&lt;'SAT EBRW to ACT E+R'!$A$2, 'SAT EBRW to ACT E+R'!$B$2, IF('SAT Reading'!B793&gt;'SAT EBRW to ACT E+R'!A$62, 'SAT EBRW to ACT E+R'!B$62, VLOOKUP(B793,'SAT EBRW to ACT E+R'!A:B,2,FALSE))))</f>
        <v/>
      </c>
      <c r="D793" s="11" t="str">
        <f>IF('SAT Reading'!B793="","", 0.5*C793)</f>
        <v/>
      </c>
      <c r="E793" s="11" t="str">
        <f>IF('SAT Reading'!B793="","",interceptACTRtoPCR5712_5713+slopeACTRtoPCR5712_5713*D793)</f>
        <v/>
      </c>
      <c r="F793" s="11" t="str">
        <f>IF('SAT Reading'!B793="","", IF(E793&lt;100, 100, IF(E793&gt;200, 200, E793)))</f>
        <v/>
      </c>
      <c r="G793" s="11" t="str">
        <f t="shared" si="12"/>
        <v/>
      </c>
      <c r="H793" s="11" t="str">
        <f>IF('SAT Reading'!B793="","", IF(G793&lt;100, 100, IF(G793&gt;300, 300, G793)))</f>
        <v/>
      </c>
      <c r="I793" s="11" t="str">
        <f>IF('SAT Reading'!B793="","",'SAT EBRW to CBEST R'!$A$2+'SAT EBRW to CBEST R'!$B$2*B793)</f>
        <v/>
      </c>
      <c r="J793" s="11" t="str">
        <f>IF('SAT Reading'!B793="","", IF(I793&lt;20, 20, IF(I793&gt;80, 80, I793)))</f>
        <v/>
      </c>
    </row>
    <row r="794" spans="1:10" x14ac:dyDescent="0.25">
      <c r="A794" s="11">
        <v>793</v>
      </c>
      <c r="B794" s="30"/>
      <c r="C794" s="11" t="str">
        <f>IF(ISBLANK('SAT Reading'!B794),"", IF('SAT Reading'!B794&lt;'SAT EBRW to ACT E+R'!$A$2, 'SAT EBRW to ACT E+R'!$B$2, IF('SAT Reading'!B794&gt;'SAT EBRW to ACT E+R'!A$62, 'SAT EBRW to ACT E+R'!B$62, VLOOKUP(B794,'SAT EBRW to ACT E+R'!A:B,2,FALSE))))</f>
        <v/>
      </c>
      <c r="D794" s="11" t="str">
        <f>IF('SAT Reading'!B794="","", 0.5*C794)</f>
        <v/>
      </c>
      <c r="E794" s="11" t="str">
        <f>IF('SAT Reading'!B794="","",interceptACTRtoPCR5712_5713+slopeACTRtoPCR5712_5713*D794)</f>
        <v/>
      </c>
      <c r="F794" s="11" t="str">
        <f>IF('SAT Reading'!B794="","", IF(E794&lt;100, 100, IF(E794&gt;200, 200, E794)))</f>
        <v/>
      </c>
      <c r="G794" s="11" t="str">
        <f t="shared" si="12"/>
        <v/>
      </c>
      <c r="H794" s="11" t="str">
        <f>IF('SAT Reading'!B794="","", IF(G794&lt;100, 100, IF(G794&gt;300, 300, G794)))</f>
        <v/>
      </c>
      <c r="I794" s="11" t="str">
        <f>IF('SAT Reading'!B794="","",'SAT EBRW to CBEST R'!$A$2+'SAT EBRW to CBEST R'!$B$2*B794)</f>
        <v/>
      </c>
      <c r="J794" s="11" t="str">
        <f>IF('SAT Reading'!B794="","", IF(I794&lt;20, 20, IF(I794&gt;80, 80, I794)))</f>
        <v/>
      </c>
    </row>
    <row r="795" spans="1:10" x14ac:dyDescent="0.25">
      <c r="A795" s="11">
        <v>794</v>
      </c>
      <c r="B795" s="30"/>
      <c r="C795" s="11" t="str">
        <f>IF(ISBLANK('SAT Reading'!B795),"", IF('SAT Reading'!B795&lt;'SAT EBRW to ACT E+R'!$A$2, 'SAT EBRW to ACT E+R'!$B$2, IF('SAT Reading'!B795&gt;'SAT EBRW to ACT E+R'!A$62, 'SAT EBRW to ACT E+R'!B$62, VLOOKUP(B795,'SAT EBRW to ACT E+R'!A:B,2,FALSE))))</f>
        <v/>
      </c>
      <c r="D795" s="11" t="str">
        <f>IF('SAT Reading'!B795="","", 0.5*C795)</f>
        <v/>
      </c>
      <c r="E795" s="11" t="str">
        <f>IF('SAT Reading'!B795="","",interceptACTRtoPCR5712_5713+slopeACTRtoPCR5712_5713*D795)</f>
        <v/>
      </c>
      <c r="F795" s="11" t="str">
        <f>IF('SAT Reading'!B795="","", IF(E795&lt;100, 100, IF(E795&gt;200, 200, E795)))</f>
        <v/>
      </c>
      <c r="G795" s="11" t="str">
        <f t="shared" si="12"/>
        <v/>
      </c>
      <c r="H795" s="11" t="str">
        <f>IF('SAT Reading'!B795="","", IF(G795&lt;100, 100, IF(G795&gt;300, 300, G795)))</f>
        <v/>
      </c>
      <c r="I795" s="11" t="str">
        <f>IF('SAT Reading'!B795="","",'SAT EBRW to CBEST R'!$A$2+'SAT EBRW to CBEST R'!$B$2*B795)</f>
        <v/>
      </c>
      <c r="J795" s="11" t="str">
        <f>IF('SAT Reading'!B795="","", IF(I795&lt;20, 20, IF(I795&gt;80, 80, I795)))</f>
        <v/>
      </c>
    </row>
    <row r="796" spans="1:10" x14ac:dyDescent="0.25">
      <c r="A796" s="11">
        <v>795</v>
      </c>
      <c r="B796" s="30"/>
      <c r="C796" s="11" t="str">
        <f>IF(ISBLANK('SAT Reading'!B796),"", IF('SAT Reading'!B796&lt;'SAT EBRW to ACT E+R'!$A$2, 'SAT EBRW to ACT E+R'!$B$2, IF('SAT Reading'!B796&gt;'SAT EBRW to ACT E+R'!A$62, 'SAT EBRW to ACT E+R'!B$62, VLOOKUP(B796,'SAT EBRW to ACT E+R'!A:B,2,FALSE))))</f>
        <v/>
      </c>
      <c r="D796" s="11" t="str">
        <f>IF('SAT Reading'!B796="","", 0.5*C796)</f>
        <v/>
      </c>
      <c r="E796" s="11" t="str">
        <f>IF('SAT Reading'!B796="","",interceptACTRtoPCR5712_5713+slopeACTRtoPCR5712_5713*D796)</f>
        <v/>
      </c>
      <c r="F796" s="11" t="str">
        <f>IF('SAT Reading'!B796="","", IF(E796&lt;100, 100, IF(E796&gt;200, 200, E796)))</f>
        <v/>
      </c>
      <c r="G796" s="11" t="str">
        <f t="shared" si="12"/>
        <v/>
      </c>
      <c r="H796" s="11" t="str">
        <f>IF('SAT Reading'!B796="","", IF(G796&lt;100, 100, IF(G796&gt;300, 300, G796)))</f>
        <v/>
      </c>
      <c r="I796" s="11" t="str">
        <f>IF('SAT Reading'!B796="","",'SAT EBRW to CBEST R'!$A$2+'SAT EBRW to CBEST R'!$B$2*B796)</f>
        <v/>
      </c>
      <c r="J796" s="11" t="str">
        <f>IF('SAT Reading'!B796="","", IF(I796&lt;20, 20, IF(I796&gt;80, 80, I796)))</f>
        <v/>
      </c>
    </row>
    <row r="797" spans="1:10" x14ac:dyDescent="0.25">
      <c r="A797" s="11">
        <v>796</v>
      </c>
      <c r="B797" s="30"/>
      <c r="C797" s="11" t="str">
        <f>IF(ISBLANK('SAT Reading'!B797),"", IF('SAT Reading'!B797&lt;'SAT EBRW to ACT E+R'!$A$2, 'SAT EBRW to ACT E+R'!$B$2, IF('SAT Reading'!B797&gt;'SAT EBRW to ACT E+R'!A$62, 'SAT EBRW to ACT E+R'!B$62, VLOOKUP(B797,'SAT EBRW to ACT E+R'!A:B,2,FALSE))))</f>
        <v/>
      </c>
      <c r="D797" s="11" t="str">
        <f>IF('SAT Reading'!B797="","", 0.5*C797)</f>
        <v/>
      </c>
      <c r="E797" s="11" t="str">
        <f>IF('SAT Reading'!B797="","",interceptACTRtoPCR5712_5713+slopeACTRtoPCR5712_5713*D797)</f>
        <v/>
      </c>
      <c r="F797" s="11" t="str">
        <f>IF('SAT Reading'!B797="","", IF(E797&lt;100, 100, IF(E797&gt;200, 200, E797)))</f>
        <v/>
      </c>
      <c r="G797" s="11" t="str">
        <f t="shared" si="12"/>
        <v/>
      </c>
      <c r="H797" s="11" t="str">
        <f>IF('SAT Reading'!B797="","", IF(G797&lt;100, 100, IF(G797&gt;300, 300, G797)))</f>
        <v/>
      </c>
      <c r="I797" s="11" t="str">
        <f>IF('SAT Reading'!B797="","",'SAT EBRW to CBEST R'!$A$2+'SAT EBRW to CBEST R'!$B$2*B797)</f>
        <v/>
      </c>
      <c r="J797" s="11" t="str">
        <f>IF('SAT Reading'!B797="","", IF(I797&lt;20, 20, IF(I797&gt;80, 80, I797)))</f>
        <v/>
      </c>
    </row>
    <row r="798" spans="1:10" x14ac:dyDescent="0.25">
      <c r="A798" s="11">
        <v>797</v>
      </c>
      <c r="B798" s="30"/>
      <c r="C798" s="11" t="str">
        <f>IF(ISBLANK('SAT Reading'!B798),"", IF('SAT Reading'!B798&lt;'SAT EBRW to ACT E+R'!$A$2, 'SAT EBRW to ACT E+R'!$B$2, IF('SAT Reading'!B798&gt;'SAT EBRW to ACT E+R'!A$62, 'SAT EBRW to ACT E+R'!B$62, VLOOKUP(B798,'SAT EBRW to ACT E+R'!A:B,2,FALSE))))</f>
        <v/>
      </c>
      <c r="D798" s="11" t="str">
        <f>IF('SAT Reading'!B798="","", 0.5*C798)</f>
        <v/>
      </c>
      <c r="E798" s="11" t="str">
        <f>IF('SAT Reading'!B798="","",interceptACTRtoPCR5712_5713+slopeACTRtoPCR5712_5713*D798)</f>
        <v/>
      </c>
      <c r="F798" s="11" t="str">
        <f>IF('SAT Reading'!B798="","", IF(E798&lt;100, 100, IF(E798&gt;200, 200, E798)))</f>
        <v/>
      </c>
      <c r="G798" s="11" t="str">
        <f t="shared" si="12"/>
        <v/>
      </c>
      <c r="H798" s="11" t="str">
        <f>IF('SAT Reading'!B798="","", IF(G798&lt;100, 100, IF(G798&gt;300, 300, G798)))</f>
        <v/>
      </c>
      <c r="I798" s="11" t="str">
        <f>IF('SAT Reading'!B798="","",'SAT EBRW to CBEST R'!$A$2+'SAT EBRW to CBEST R'!$B$2*B798)</f>
        <v/>
      </c>
      <c r="J798" s="11" t="str">
        <f>IF('SAT Reading'!B798="","", IF(I798&lt;20, 20, IF(I798&gt;80, 80, I798)))</f>
        <v/>
      </c>
    </row>
    <row r="799" spans="1:10" x14ac:dyDescent="0.25">
      <c r="A799" s="11">
        <v>798</v>
      </c>
      <c r="B799" s="30"/>
      <c r="C799" s="11" t="str">
        <f>IF(ISBLANK('SAT Reading'!B799),"", IF('SAT Reading'!B799&lt;'SAT EBRW to ACT E+R'!$A$2, 'SAT EBRW to ACT E+R'!$B$2, IF('SAT Reading'!B799&gt;'SAT EBRW to ACT E+R'!A$62, 'SAT EBRW to ACT E+R'!B$62, VLOOKUP(B799,'SAT EBRW to ACT E+R'!A:B,2,FALSE))))</f>
        <v/>
      </c>
      <c r="D799" s="11" t="str">
        <f>IF('SAT Reading'!B799="","", 0.5*C799)</f>
        <v/>
      </c>
      <c r="E799" s="11" t="str">
        <f>IF('SAT Reading'!B799="","",interceptACTRtoPCR5712_5713+slopeACTRtoPCR5712_5713*D799)</f>
        <v/>
      </c>
      <c r="F799" s="11" t="str">
        <f>IF('SAT Reading'!B799="","", IF(E799&lt;100, 100, IF(E799&gt;200, 200, E799)))</f>
        <v/>
      </c>
      <c r="G799" s="11" t="str">
        <f t="shared" si="12"/>
        <v/>
      </c>
      <c r="H799" s="11" t="str">
        <f>IF('SAT Reading'!B799="","", IF(G799&lt;100, 100, IF(G799&gt;300, 300, G799)))</f>
        <v/>
      </c>
      <c r="I799" s="11" t="str">
        <f>IF('SAT Reading'!B799="","",'SAT EBRW to CBEST R'!$A$2+'SAT EBRW to CBEST R'!$B$2*B799)</f>
        <v/>
      </c>
      <c r="J799" s="11" t="str">
        <f>IF('SAT Reading'!B799="","", IF(I799&lt;20, 20, IF(I799&gt;80, 80, I799)))</f>
        <v/>
      </c>
    </row>
    <row r="800" spans="1:10" x14ac:dyDescent="0.25">
      <c r="A800" s="11">
        <v>799</v>
      </c>
      <c r="B800" s="30"/>
      <c r="C800" s="11" t="str">
        <f>IF(ISBLANK('SAT Reading'!B800),"", IF('SAT Reading'!B800&lt;'SAT EBRW to ACT E+R'!$A$2, 'SAT EBRW to ACT E+R'!$B$2, IF('SAT Reading'!B800&gt;'SAT EBRW to ACT E+R'!A$62, 'SAT EBRW to ACT E+R'!B$62, VLOOKUP(B800,'SAT EBRW to ACT E+R'!A:B,2,FALSE))))</f>
        <v/>
      </c>
      <c r="D800" s="11" t="str">
        <f>IF('SAT Reading'!B800="","", 0.5*C800)</f>
        <v/>
      </c>
      <c r="E800" s="11" t="str">
        <f>IF('SAT Reading'!B800="","",interceptACTRtoPCR5712_5713+slopeACTRtoPCR5712_5713*D800)</f>
        <v/>
      </c>
      <c r="F800" s="11" t="str">
        <f>IF('SAT Reading'!B800="","", IF(E800&lt;100, 100, IF(E800&gt;200, 200, E800)))</f>
        <v/>
      </c>
      <c r="G800" s="11" t="str">
        <f t="shared" si="12"/>
        <v/>
      </c>
      <c r="H800" s="11" t="str">
        <f>IF('SAT Reading'!B800="","", IF(G800&lt;100, 100, IF(G800&gt;300, 300, G800)))</f>
        <v/>
      </c>
      <c r="I800" s="11" t="str">
        <f>IF('SAT Reading'!B800="","",'SAT EBRW to CBEST R'!$A$2+'SAT EBRW to CBEST R'!$B$2*B800)</f>
        <v/>
      </c>
      <c r="J800" s="11" t="str">
        <f>IF('SAT Reading'!B800="","", IF(I800&lt;20, 20, IF(I800&gt;80, 80, I800)))</f>
        <v/>
      </c>
    </row>
    <row r="801" spans="1:10" x14ac:dyDescent="0.25">
      <c r="A801" s="11">
        <v>800</v>
      </c>
      <c r="B801" s="30"/>
      <c r="C801" s="11" t="str">
        <f>IF(ISBLANK('SAT Reading'!B801),"", IF('SAT Reading'!B801&lt;'SAT EBRW to ACT E+R'!$A$2, 'SAT EBRW to ACT E+R'!$B$2, IF('SAT Reading'!B801&gt;'SAT EBRW to ACT E+R'!A$62, 'SAT EBRW to ACT E+R'!B$62, VLOOKUP(B801,'SAT EBRW to ACT E+R'!A:B,2,FALSE))))</f>
        <v/>
      </c>
      <c r="D801" s="11" t="str">
        <f>IF('SAT Reading'!B801="","", 0.5*C801)</f>
        <v/>
      </c>
      <c r="E801" s="11" t="str">
        <f>IF('SAT Reading'!B801="","",interceptACTRtoPCR5712_5713+slopeACTRtoPCR5712_5713*D801)</f>
        <v/>
      </c>
      <c r="F801" s="11" t="str">
        <f>IF('SAT Reading'!B801="","", IF(E801&lt;100, 100, IF(E801&gt;200, 200, E801)))</f>
        <v/>
      </c>
      <c r="G801" s="11" t="str">
        <f t="shared" si="12"/>
        <v/>
      </c>
      <c r="H801" s="11" t="str">
        <f>IF('SAT Reading'!B801="","", IF(G801&lt;100, 100, IF(G801&gt;300, 300, G801)))</f>
        <v/>
      </c>
      <c r="I801" s="11" t="str">
        <f>IF('SAT Reading'!B801="","",'SAT EBRW to CBEST R'!$A$2+'SAT EBRW to CBEST R'!$B$2*B801)</f>
        <v/>
      </c>
      <c r="J801" s="11" t="str">
        <f>IF('SAT Reading'!B801="","", IF(I801&lt;20, 20, IF(I801&gt;80, 80, I801)))</f>
        <v/>
      </c>
    </row>
    <row r="802" spans="1:10" x14ac:dyDescent="0.25">
      <c r="A802" s="11">
        <v>801</v>
      </c>
      <c r="B802" s="30"/>
      <c r="C802" s="11" t="str">
        <f>IF(ISBLANK('SAT Reading'!B802),"", IF('SAT Reading'!B802&lt;'SAT EBRW to ACT E+R'!$A$2, 'SAT EBRW to ACT E+R'!$B$2, IF('SAT Reading'!B802&gt;'SAT EBRW to ACT E+R'!A$62, 'SAT EBRW to ACT E+R'!B$62, VLOOKUP(B802,'SAT EBRW to ACT E+R'!A:B,2,FALSE))))</f>
        <v/>
      </c>
      <c r="D802" s="11" t="str">
        <f>IF('SAT Reading'!B802="","", 0.5*C802)</f>
        <v/>
      </c>
      <c r="E802" s="11" t="str">
        <f>IF('SAT Reading'!B802="","",interceptACTRtoPCR5712_5713+slopeACTRtoPCR5712_5713*D802)</f>
        <v/>
      </c>
      <c r="F802" s="11" t="str">
        <f>IF('SAT Reading'!B802="","", IF(E802&lt;100, 100, IF(E802&gt;200, 200, E802)))</f>
        <v/>
      </c>
      <c r="G802" s="11" t="str">
        <f t="shared" si="12"/>
        <v/>
      </c>
      <c r="H802" s="11" t="str">
        <f>IF('SAT Reading'!B802="","", IF(G802&lt;100, 100, IF(G802&gt;300, 300, G802)))</f>
        <v/>
      </c>
      <c r="I802" s="11" t="str">
        <f>IF('SAT Reading'!B802="","",'SAT EBRW to CBEST R'!$A$2+'SAT EBRW to CBEST R'!$B$2*B802)</f>
        <v/>
      </c>
      <c r="J802" s="11" t="str">
        <f>IF('SAT Reading'!B802="","", IF(I802&lt;20, 20, IF(I802&gt;80, 80, I802)))</f>
        <v/>
      </c>
    </row>
    <row r="803" spans="1:10" x14ac:dyDescent="0.25">
      <c r="A803" s="11">
        <v>802</v>
      </c>
      <c r="B803" s="30"/>
      <c r="C803" s="11" t="str">
        <f>IF(ISBLANK('SAT Reading'!B803),"", IF('SAT Reading'!B803&lt;'SAT EBRW to ACT E+R'!$A$2, 'SAT EBRW to ACT E+R'!$B$2, IF('SAT Reading'!B803&gt;'SAT EBRW to ACT E+R'!A$62, 'SAT EBRW to ACT E+R'!B$62, VLOOKUP(B803,'SAT EBRW to ACT E+R'!A:B,2,FALSE))))</f>
        <v/>
      </c>
      <c r="D803" s="11" t="str">
        <f>IF('SAT Reading'!B803="","", 0.5*C803)</f>
        <v/>
      </c>
      <c r="E803" s="11" t="str">
        <f>IF('SAT Reading'!B803="","",interceptACTRtoPCR5712_5713+slopeACTRtoPCR5712_5713*D803)</f>
        <v/>
      </c>
      <c r="F803" s="11" t="str">
        <f>IF('SAT Reading'!B803="","", IF(E803&lt;100, 100, IF(E803&gt;200, 200, E803)))</f>
        <v/>
      </c>
      <c r="G803" s="11" t="str">
        <f t="shared" si="12"/>
        <v/>
      </c>
      <c r="H803" s="11" t="str">
        <f>IF('SAT Reading'!B803="","", IF(G803&lt;100, 100, IF(G803&gt;300, 300, G803)))</f>
        <v/>
      </c>
      <c r="I803" s="11" t="str">
        <f>IF('SAT Reading'!B803="","",'SAT EBRW to CBEST R'!$A$2+'SAT EBRW to CBEST R'!$B$2*B803)</f>
        <v/>
      </c>
      <c r="J803" s="11" t="str">
        <f>IF('SAT Reading'!B803="","", IF(I803&lt;20, 20, IF(I803&gt;80, 80, I803)))</f>
        <v/>
      </c>
    </row>
    <row r="804" spans="1:10" x14ac:dyDescent="0.25">
      <c r="A804" s="11">
        <v>803</v>
      </c>
      <c r="B804" s="30"/>
      <c r="C804" s="11" t="str">
        <f>IF(ISBLANK('SAT Reading'!B804),"", IF('SAT Reading'!B804&lt;'SAT EBRW to ACT E+R'!$A$2, 'SAT EBRW to ACT E+R'!$B$2, IF('SAT Reading'!B804&gt;'SAT EBRW to ACT E+R'!A$62, 'SAT EBRW to ACT E+R'!B$62, VLOOKUP(B804,'SAT EBRW to ACT E+R'!A:B,2,FALSE))))</f>
        <v/>
      </c>
      <c r="D804" s="11" t="str">
        <f>IF('SAT Reading'!B804="","", 0.5*C804)</f>
        <v/>
      </c>
      <c r="E804" s="11" t="str">
        <f>IF('SAT Reading'!B804="","",interceptACTRtoPCR5712_5713+slopeACTRtoPCR5712_5713*D804)</f>
        <v/>
      </c>
      <c r="F804" s="11" t="str">
        <f>IF('SAT Reading'!B804="","", IF(E804&lt;100, 100, IF(E804&gt;200, 200, E804)))</f>
        <v/>
      </c>
      <c r="G804" s="11" t="str">
        <f t="shared" si="12"/>
        <v/>
      </c>
      <c r="H804" s="11" t="str">
        <f>IF('SAT Reading'!B804="","", IF(G804&lt;100, 100, IF(G804&gt;300, 300, G804)))</f>
        <v/>
      </c>
      <c r="I804" s="11" t="str">
        <f>IF('SAT Reading'!B804="","",'SAT EBRW to CBEST R'!$A$2+'SAT EBRW to CBEST R'!$B$2*B804)</f>
        <v/>
      </c>
      <c r="J804" s="11" t="str">
        <f>IF('SAT Reading'!B804="","", IF(I804&lt;20, 20, IF(I804&gt;80, 80, I804)))</f>
        <v/>
      </c>
    </row>
    <row r="805" spans="1:10" x14ac:dyDescent="0.25">
      <c r="A805" s="11">
        <v>804</v>
      </c>
      <c r="B805" s="30"/>
      <c r="C805" s="11" t="str">
        <f>IF(ISBLANK('SAT Reading'!B805),"", IF('SAT Reading'!B805&lt;'SAT EBRW to ACT E+R'!$A$2, 'SAT EBRW to ACT E+R'!$B$2, IF('SAT Reading'!B805&gt;'SAT EBRW to ACT E+R'!A$62, 'SAT EBRW to ACT E+R'!B$62, VLOOKUP(B805,'SAT EBRW to ACT E+R'!A:B,2,FALSE))))</f>
        <v/>
      </c>
      <c r="D805" s="11" t="str">
        <f>IF('SAT Reading'!B805="","", 0.5*C805)</f>
        <v/>
      </c>
      <c r="E805" s="11" t="str">
        <f>IF('SAT Reading'!B805="","",interceptACTRtoPCR5712_5713+slopeACTRtoPCR5712_5713*D805)</f>
        <v/>
      </c>
      <c r="F805" s="11" t="str">
        <f>IF('SAT Reading'!B805="","", IF(E805&lt;100, 100, IF(E805&gt;200, 200, E805)))</f>
        <v/>
      </c>
      <c r="G805" s="11" t="str">
        <f t="shared" si="12"/>
        <v/>
      </c>
      <c r="H805" s="11" t="str">
        <f>IF('SAT Reading'!B805="","", IF(G805&lt;100, 100, IF(G805&gt;300, 300, G805)))</f>
        <v/>
      </c>
      <c r="I805" s="11" t="str">
        <f>IF('SAT Reading'!B805="","",'SAT EBRW to CBEST R'!$A$2+'SAT EBRW to CBEST R'!$B$2*B805)</f>
        <v/>
      </c>
      <c r="J805" s="11" t="str">
        <f>IF('SAT Reading'!B805="","", IF(I805&lt;20, 20, IF(I805&gt;80, 80, I805)))</f>
        <v/>
      </c>
    </row>
    <row r="806" spans="1:10" x14ac:dyDescent="0.25">
      <c r="A806" s="11">
        <v>805</v>
      </c>
      <c r="B806" s="30"/>
      <c r="C806" s="11" t="str">
        <f>IF(ISBLANK('SAT Reading'!B806),"", IF('SAT Reading'!B806&lt;'SAT EBRW to ACT E+R'!$A$2, 'SAT EBRW to ACT E+R'!$B$2, IF('SAT Reading'!B806&gt;'SAT EBRW to ACT E+R'!A$62, 'SAT EBRW to ACT E+R'!B$62, VLOOKUP(B806,'SAT EBRW to ACT E+R'!A:B,2,FALSE))))</f>
        <v/>
      </c>
      <c r="D806" s="11" t="str">
        <f>IF('SAT Reading'!B806="","", 0.5*C806)</f>
        <v/>
      </c>
      <c r="E806" s="11" t="str">
        <f>IF('SAT Reading'!B806="","",interceptACTRtoPCR5712_5713+slopeACTRtoPCR5712_5713*D806)</f>
        <v/>
      </c>
      <c r="F806" s="11" t="str">
        <f>IF('SAT Reading'!B806="","", IF(E806&lt;100, 100, IF(E806&gt;200, 200, E806)))</f>
        <v/>
      </c>
      <c r="G806" s="11" t="str">
        <f t="shared" si="12"/>
        <v/>
      </c>
      <c r="H806" s="11" t="str">
        <f>IF('SAT Reading'!B806="","", IF(G806&lt;100, 100, IF(G806&gt;300, 300, G806)))</f>
        <v/>
      </c>
      <c r="I806" s="11" t="str">
        <f>IF('SAT Reading'!B806="","",'SAT EBRW to CBEST R'!$A$2+'SAT EBRW to CBEST R'!$B$2*B806)</f>
        <v/>
      </c>
      <c r="J806" s="11" t="str">
        <f>IF('SAT Reading'!B806="","", IF(I806&lt;20, 20, IF(I806&gt;80, 80, I806)))</f>
        <v/>
      </c>
    </row>
    <row r="807" spans="1:10" x14ac:dyDescent="0.25">
      <c r="A807" s="11">
        <v>806</v>
      </c>
      <c r="B807" s="30"/>
      <c r="C807" s="11" t="str">
        <f>IF(ISBLANK('SAT Reading'!B807),"", IF('SAT Reading'!B807&lt;'SAT EBRW to ACT E+R'!$A$2, 'SAT EBRW to ACT E+R'!$B$2, IF('SAT Reading'!B807&gt;'SAT EBRW to ACT E+R'!A$62, 'SAT EBRW to ACT E+R'!B$62, VLOOKUP(B807,'SAT EBRW to ACT E+R'!A:B,2,FALSE))))</f>
        <v/>
      </c>
      <c r="D807" s="11" t="str">
        <f>IF('SAT Reading'!B807="","", 0.5*C807)</f>
        <v/>
      </c>
      <c r="E807" s="11" t="str">
        <f>IF('SAT Reading'!B807="","",interceptACTRtoPCR5712_5713+slopeACTRtoPCR5712_5713*D807)</f>
        <v/>
      </c>
      <c r="F807" s="11" t="str">
        <f>IF('SAT Reading'!B807="","", IF(E807&lt;100, 100, IF(E807&gt;200, 200, E807)))</f>
        <v/>
      </c>
      <c r="G807" s="11" t="str">
        <f t="shared" si="12"/>
        <v/>
      </c>
      <c r="H807" s="11" t="str">
        <f>IF('SAT Reading'!B807="","", IF(G807&lt;100, 100, IF(G807&gt;300, 300, G807)))</f>
        <v/>
      </c>
      <c r="I807" s="11" t="str">
        <f>IF('SAT Reading'!B807="","",'SAT EBRW to CBEST R'!$A$2+'SAT EBRW to CBEST R'!$B$2*B807)</f>
        <v/>
      </c>
      <c r="J807" s="11" t="str">
        <f>IF('SAT Reading'!B807="","", IF(I807&lt;20, 20, IF(I807&gt;80, 80, I807)))</f>
        <v/>
      </c>
    </row>
    <row r="808" spans="1:10" x14ac:dyDescent="0.25">
      <c r="A808" s="11">
        <v>807</v>
      </c>
      <c r="B808" s="30"/>
      <c r="C808" s="11" t="str">
        <f>IF(ISBLANK('SAT Reading'!B808),"", IF('SAT Reading'!B808&lt;'SAT EBRW to ACT E+R'!$A$2, 'SAT EBRW to ACT E+R'!$B$2, IF('SAT Reading'!B808&gt;'SAT EBRW to ACT E+R'!A$62, 'SAT EBRW to ACT E+R'!B$62, VLOOKUP(B808,'SAT EBRW to ACT E+R'!A:B,2,FALSE))))</f>
        <v/>
      </c>
      <c r="D808" s="11" t="str">
        <f>IF('SAT Reading'!B808="","", 0.5*C808)</f>
        <v/>
      </c>
      <c r="E808" s="11" t="str">
        <f>IF('SAT Reading'!B808="","",interceptACTRtoPCR5712_5713+slopeACTRtoPCR5712_5713*D808)</f>
        <v/>
      </c>
      <c r="F808" s="11" t="str">
        <f>IF('SAT Reading'!B808="","", IF(E808&lt;100, 100, IF(E808&gt;200, 200, E808)))</f>
        <v/>
      </c>
      <c r="G808" s="11" t="str">
        <f t="shared" si="12"/>
        <v/>
      </c>
      <c r="H808" s="11" t="str">
        <f>IF('SAT Reading'!B808="","", IF(G808&lt;100, 100, IF(G808&gt;300, 300, G808)))</f>
        <v/>
      </c>
      <c r="I808" s="11" t="str">
        <f>IF('SAT Reading'!B808="","",'SAT EBRW to CBEST R'!$A$2+'SAT EBRW to CBEST R'!$B$2*B808)</f>
        <v/>
      </c>
      <c r="J808" s="11" t="str">
        <f>IF('SAT Reading'!B808="","", IF(I808&lt;20, 20, IF(I808&gt;80, 80, I808)))</f>
        <v/>
      </c>
    </row>
    <row r="809" spans="1:10" x14ac:dyDescent="0.25">
      <c r="A809" s="11">
        <v>808</v>
      </c>
      <c r="B809" s="30"/>
      <c r="C809" s="11" t="str">
        <f>IF(ISBLANK('SAT Reading'!B809),"", IF('SAT Reading'!B809&lt;'SAT EBRW to ACT E+R'!$A$2, 'SAT EBRW to ACT E+R'!$B$2, IF('SAT Reading'!B809&gt;'SAT EBRW to ACT E+R'!A$62, 'SAT EBRW to ACT E+R'!B$62, VLOOKUP(B809,'SAT EBRW to ACT E+R'!A:B,2,FALSE))))</f>
        <v/>
      </c>
      <c r="D809" s="11" t="str">
        <f>IF('SAT Reading'!B809="","", 0.5*C809)</f>
        <v/>
      </c>
      <c r="E809" s="11" t="str">
        <f>IF('SAT Reading'!B809="","",interceptACTRtoPCR5712_5713+slopeACTRtoPCR5712_5713*D809)</f>
        <v/>
      </c>
      <c r="F809" s="11" t="str">
        <f>IF('SAT Reading'!B809="","", IF(E809&lt;100, 100, IF(E809&gt;200, 200, E809)))</f>
        <v/>
      </c>
      <c r="G809" s="11" t="str">
        <f t="shared" si="12"/>
        <v/>
      </c>
      <c r="H809" s="11" t="str">
        <f>IF('SAT Reading'!B809="","", IF(G809&lt;100, 100, IF(G809&gt;300, 300, G809)))</f>
        <v/>
      </c>
      <c r="I809" s="11" t="str">
        <f>IF('SAT Reading'!B809="","",'SAT EBRW to CBEST R'!$A$2+'SAT EBRW to CBEST R'!$B$2*B809)</f>
        <v/>
      </c>
      <c r="J809" s="11" t="str">
        <f>IF('SAT Reading'!B809="","", IF(I809&lt;20, 20, IF(I809&gt;80, 80, I809)))</f>
        <v/>
      </c>
    </row>
    <row r="810" spans="1:10" x14ac:dyDescent="0.25">
      <c r="A810" s="11">
        <v>809</v>
      </c>
      <c r="B810" s="30"/>
      <c r="C810" s="11" t="str">
        <f>IF(ISBLANK('SAT Reading'!B810),"", IF('SAT Reading'!B810&lt;'SAT EBRW to ACT E+R'!$A$2, 'SAT EBRW to ACT E+R'!$B$2, IF('SAT Reading'!B810&gt;'SAT EBRW to ACT E+R'!A$62, 'SAT EBRW to ACT E+R'!B$62, VLOOKUP(B810,'SAT EBRW to ACT E+R'!A:B,2,FALSE))))</f>
        <v/>
      </c>
      <c r="D810" s="11" t="str">
        <f>IF('SAT Reading'!B810="","", 0.5*C810)</f>
        <v/>
      </c>
      <c r="E810" s="11" t="str">
        <f>IF('SAT Reading'!B810="","",interceptACTRtoPCR5712_5713+slopeACTRtoPCR5712_5713*D810)</f>
        <v/>
      </c>
      <c r="F810" s="11" t="str">
        <f>IF('SAT Reading'!B810="","", IF(E810&lt;100, 100, IF(E810&gt;200, 200, E810)))</f>
        <v/>
      </c>
      <c r="G810" s="11" t="str">
        <f t="shared" si="12"/>
        <v/>
      </c>
      <c r="H810" s="11" t="str">
        <f>IF('SAT Reading'!B810="","", IF(G810&lt;100, 100, IF(G810&gt;300, 300, G810)))</f>
        <v/>
      </c>
      <c r="I810" s="11" t="str">
        <f>IF('SAT Reading'!B810="","",'SAT EBRW to CBEST R'!$A$2+'SAT EBRW to CBEST R'!$B$2*B810)</f>
        <v/>
      </c>
      <c r="J810" s="11" t="str">
        <f>IF('SAT Reading'!B810="","", IF(I810&lt;20, 20, IF(I810&gt;80, 80, I810)))</f>
        <v/>
      </c>
    </row>
    <row r="811" spans="1:10" x14ac:dyDescent="0.25">
      <c r="A811" s="11">
        <v>810</v>
      </c>
      <c r="B811" s="30"/>
      <c r="C811" s="11" t="str">
        <f>IF(ISBLANK('SAT Reading'!B811),"", IF('SAT Reading'!B811&lt;'SAT EBRW to ACT E+R'!$A$2, 'SAT EBRW to ACT E+R'!$B$2, IF('SAT Reading'!B811&gt;'SAT EBRW to ACT E+R'!A$62, 'SAT EBRW to ACT E+R'!B$62, VLOOKUP(B811,'SAT EBRW to ACT E+R'!A:B,2,FALSE))))</f>
        <v/>
      </c>
      <c r="D811" s="11" t="str">
        <f>IF('SAT Reading'!B811="","", 0.5*C811)</f>
        <v/>
      </c>
      <c r="E811" s="11" t="str">
        <f>IF('SAT Reading'!B811="","",interceptACTRtoPCR5712_5713+slopeACTRtoPCR5712_5713*D811)</f>
        <v/>
      </c>
      <c r="F811" s="11" t="str">
        <f>IF('SAT Reading'!B811="","", IF(E811&lt;100, 100, IF(E811&gt;200, 200, E811)))</f>
        <v/>
      </c>
      <c r="G811" s="11" t="str">
        <f t="shared" si="12"/>
        <v/>
      </c>
      <c r="H811" s="11" t="str">
        <f>IF('SAT Reading'!B811="","", IF(G811&lt;100, 100, IF(G811&gt;300, 300, G811)))</f>
        <v/>
      </c>
      <c r="I811" s="11" t="str">
        <f>IF('SAT Reading'!B811="","",'SAT EBRW to CBEST R'!$A$2+'SAT EBRW to CBEST R'!$B$2*B811)</f>
        <v/>
      </c>
      <c r="J811" s="11" t="str">
        <f>IF('SAT Reading'!B811="","", IF(I811&lt;20, 20, IF(I811&gt;80, 80, I811)))</f>
        <v/>
      </c>
    </row>
    <row r="812" spans="1:10" x14ac:dyDescent="0.25">
      <c r="A812" s="11">
        <v>811</v>
      </c>
      <c r="B812" s="30"/>
      <c r="C812" s="11" t="str">
        <f>IF(ISBLANK('SAT Reading'!B812),"", IF('SAT Reading'!B812&lt;'SAT EBRW to ACT E+R'!$A$2, 'SAT EBRW to ACT E+R'!$B$2, IF('SAT Reading'!B812&gt;'SAT EBRW to ACT E+R'!A$62, 'SAT EBRW to ACT E+R'!B$62, VLOOKUP(B812,'SAT EBRW to ACT E+R'!A:B,2,FALSE))))</f>
        <v/>
      </c>
      <c r="D812" s="11" t="str">
        <f>IF('SAT Reading'!B812="","", 0.5*C812)</f>
        <v/>
      </c>
      <c r="E812" s="11" t="str">
        <f>IF('SAT Reading'!B812="","",interceptACTRtoPCR5712_5713+slopeACTRtoPCR5712_5713*D812)</f>
        <v/>
      </c>
      <c r="F812" s="11" t="str">
        <f>IF('SAT Reading'!B812="","", IF(E812&lt;100, 100, IF(E812&gt;200, 200, E812)))</f>
        <v/>
      </c>
      <c r="G812" s="11" t="str">
        <f t="shared" si="12"/>
        <v/>
      </c>
      <c r="H812" s="11" t="str">
        <f>IF('SAT Reading'!B812="","", IF(G812&lt;100, 100, IF(G812&gt;300, 300, G812)))</f>
        <v/>
      </c>
      <c r="I812" s="11" t="str">
        <f>IF('SAT Reading'!B812="","",'SAT EBRW to CBEST R'!$A$2+'SAT EBRW to CBEST R'!$B$2*B812)</f>
        <v/>
      </c>
      <c r="J812" s="11" t="str">
        <f>IF('SAT Reading'!B812="","", IF(I812&lt;20, 20, IF(I812&gt;80, 80, I812)))</f>
        <v/>
      </c>
    </row>
    <row r="813" spans="1:10" x14ac:dyDescent="0.25">
      <c r="A813" s="11">
        <v>812</v>
      </c>
      <c r="B813" s="30"/>
      <c r="C813" s="11" t="str">
        <f>IF(ISBLANK('SAT Reading'!B813),"", IF('SAT Reading'!B813&lt;'SAT EBRW to ACT E+R'!$A$2, 'SAT EBRW to ACT E+R'!$B$2, IF('SAT Reading'!B813&gt;'SAT EBRW to ACT E+R'!A$62, 'SAT EBRW to ACT E+R'!B$62, VLOOKUP(B813,'SAT EBRW to ACT E+R'!A:B,2,FALSE))))</f>
        <v/>
      </c>
      <c r="D813" s="11" t="str">
        <f>IF('SAT Reading'!B813="","", 0.5*C813)</f>
        <v/>
      </c>
      <c r="E813" s="11" t="str">
        <f>IF('SAT Reading'!B813="","",interceptACTRtoPCR5712_5713+slopeACTRtoPCR5712_5713*D813)</f>
        <v/>
      </c>
      <c r="F813" s="11" t="str">
        <f>IF('SAT Reading'!B813="","", IF(E813&lt;100, 100, IF(E813&gt;200, 200, E813)))</f>
        <v/>
      </c>
      <c r="G813" s="11" t="str">
        <f t="shared" si="12"/>
        <v/>
      </c>
      <c r="H813" s="11" t="str">
        <f>IF('SAT Reading'!B813="","", IF(G813&lt;100, 100, IF(G813&gt;300, 300, G813)))</f>
        <v/>
      </c>
      <c r="I813" s="11" t="str">
        <f>IF('SAT Reading'!B813="","",'SAT EBRW to CBEST R'!$A$2+'SAT EBRW to CBEST R'!$B$2*B813)</f>
        <v/>
      </c>
      <c r="J813" s="11" t="str">
        <f>IF('SAT Reading'!B813="","", IF(I813&lt;20, 20, IF(I813&gt;80, 80, I813)))</f>
        <v/>
      </c>
    </row>
    <row r="814" spans="1:10" x14ac:dyDescent="0.25">
      <c r="A814" s="11">
        <v>813</v>
      </c>
      <c r="B814" s="30"/>
      <c r="C814" s="11" t="str">
        <f>IF(ISBLANK('SAT Reading'!B814),"", IF('SAT Reading'!B814&lt;'SAT EBRW to ACT E+R'!$A$2, 'SAT EBRW to ACT E+R'!$B$2, IF('SAT Reading'!B814&gt;'SAT EBRW to ACT E+R'!A$62, 'SAT EBRW to ACT E+R'!B$62, VLOOKUP(B814,'SAT EBRW to ACT E+R'!A:B,2,FALSE))))</f>
        <v/>
      </c>
      <c r="D814" s="11" t="str">
        <f>IF('SAT Reading'!B814="","", 0.5*C814)</f>
        <v/>
      </c>
      <c r="E814" s="11" t="str">
        <f>IF('SAT Reading'!B814="","",interceptACTRtoPCR5712_5713+slopeACTRtoPCR5712_5713*D814)</f>
        <v/>
      </c>
      <c r="F814" s="11" t="str">
        <f>IF('SAT Reading'!B814="","", IF(E814&lt;100, 100, IF(E814&gt;200, 200, E814)))</f>
        <v/>
      </c>
      <c r="G814" s="11" t="str">
        <f t="shared" si="12"/>
        <v/>
      </c>
      <c r="H814" s="11" t="str">
        <f>IF('SAT Reading'!B814="","", IF(G814&lt;100, 100, IF(G814&gt;300, 300, G814)))</f>
        <v/>
      </c>
      <c r="I814" s="11" t="str">
        <f>IF('SAT Reading'!B814="","",'SAT EBRW to CBEST R'!$A$2+'SAT EBRW to CBEST R'!$B$2*B814)</f>
        <v/>
      </c>
      <c r="J814" s="11" t="str">
        <f>IF('SAT Reading'!B814="","", IF(I814&lt;20, 20, IF(I814&gt;80, 80, I814)))</f>
        <v/>
      </c>
    </row>
    <row r="815" spans="1:10" x14ac:dyDescent="0.25">
      <c r="A815" s="11">
        <v>814</v>
      </c>
      <c r="B815" s="30"/>
      <c r="C815" s="11" t="str">
        <f>IF(ISBLANK('SAT Reading'!B815),"", IF('SAT Reading'!B815&lt;'SAT EBRW to ACT E+R'!$A$2, 'SAT EBRW to ACT E+R'!$B$2, IF('SAT Reading'!B815&gt;'SAT EBRW to ACT E+R'!A$62, 'SAT EBRW to ACT E+R'!B$62, VLOOKUP(B815,'SAT EBRW to ACT E+R'!A:B,2,FALSE))))</f>
        <v/>
      </c>
      <c r="D815" s="11" t="str">
        <f>IF('SAT Reading'!B815="","", 0.5*C815)</f>
        <v/>
      </c>
      <c r="E815" s="11" t="str">
        <f>IF('SAT Reading'!B815="","",interceptACTRtoPCR5712_5713+slopeACTRtoPCR5712_5713*D815)</f>
        <v/>
      </c>
      <c r="F815" s="11" t="str">
        <f>IF('SAT Reading'!B815="","", IF(E815&lt;100, 100, IF(E815&gt;200, 200, E815)))</f>
        <v/>
      </c>
      <c r="G815" s="11" t="str">
        <f t="shared" si="12"/>
        <v/>
      </c>
      <c r="H815" s="11" t="str">
        <f>IF('SAT Reading'!B815="","", IF(G815&lt;100, 100, IF(G815&gt;300, 300, G815)))</f>
        <v/>
      </c>
      <c r="I815" s="11" t="str">
        <f>IF('SAT Reading'!B815="","",'SAT EBRW to CBEST R'!$A$2+'SAT EBRW to CBEST R'!$B$2*B815)</f>
        <v/>
      </c>
      <c r="J815" s="11" t="str">
        <f>IF('SAT Reading'!B815="","", IF(I815&lt;20, 20, IF(I815&gt;80, 80, I815)))</f>
        <v/>
      </c>
    </row>
    <row r="816" spans="1:10" x14ac:dyDescent="0.25">
      <c r="A816" s="11">
        <v>815</v>
      </c>
      <c r="B816" s="30"/>
      <c r="C816" s="11" t="str">
        <f>IF(ISBLANK('SAT Reading'!B816),"", IF('SAT Reading'!B816&lt;'SAT EBRW to ACT E+R'!$A$2, 'SAT EBRW to ACT E+R'!$B$2, IF('SAT Reading'!B816&gt;'SAT EBRW to ACT E+R'!A$62, 'SAT EBRW to ACT E+R'!B$62, VLOOKUP(B816,'SAT EBRW to ACT E+R'!A:B,2,FALSE))))</f>
        <v/>
      </c>
      <c r="D816" s="11" t="str">
        <f>IF('SAT Reading'!B816="","", 0.5*C816)</f>
        <v/>
      </c>
      <c r="E816" s="11" t="str">
        <f>IF('SAT Reading'!B816="","",interceptACTRtoPCR5712_5713+slopeACTRtoPCR5712_5713*D816)</f>
        <v/>
      </c>
      <c r="F816" s="11" t="str">
        <f>IF('SAT Reading'!B816="","", IF(E816&lt;100, 100, IF(E816&gt;200, 200, E816)))</f>
        <v/>
      </c>
      <c r="G816" s="11" t="str">
        <f t="shared" si="12"/>
        <v/>
      </c>
      <c r="H816" s="11" t="str">
        <f>IF('SAT Reading'!B816="","", IF(G816&lt;100, 100, IF(G816&gt;300, 300, G816)))</f>
        <v/>
      </c>
      <c r="I816" s="11" t="str">
        <f>IF('SAT Reading'!B816="","",'SAT EBRW to CBEST R'!$A$2+'SAT EBRW to CBEST R'!$B$2*B816)</f>
        <v/>
      </c>
      <c r="J816" s="11" t="str">
        <f>IF('SAT Reading'!B816="","", IF(I816&lt;20, 20, IF(I816&gt;80, 80, I816)))</f>
        <v/>
      </c>
    </row>
    <row r="817" spans="1:10" x14ac:dyDescent="0.25">
      <c r="A817" s="11">
        <v>816</v>
      </c>
      <c r="B817" s="30"/>
      <c r="C817" s="11" t="str">
        <f>IF(ISBLANK('SAT Reading'!B817),"", IF('SAT Reading'!B817&lt;'SAT EBRW to ACT E+R'!$A$2, 'SAT EBRW to ACT E+R'!$B$2, IF('SAT Reading'!B817&gt;'SAT EBRW to ACT E+R'!A$62, 'SAT EBRW to ACT E+R'!B$62, VLOOKUP(B817,'SAT EBRW to ACT E+R'!A:B,2,FALSE))))</f>
        <v/>
      </c>
      <c r="D817" s="11" t="str">
        <f>IF('SAT Reading'!B817="","", 0.5*C817)</f>
        <v/>
      </c>
      <c r="E817" s="11" t="str">
        <f>IF('SAT Reading'!B817="","",interceptACTRtoPCR5712_5713+slopeACTRtoPCR5712_5713*D817)</f>
        <v/>
      </c>
      <c r="F817" s="11" t="str">
        <f>IF('SAT Reading'!B817="","", IF(E817&lt;100, 100, IF(E817&gt;200, 200, E817)))</f>
        <v/>
      </c>
      <c r="G817" s="11" t="str">
        <f t="shared" si="12"/>
        <v/>
      </c>
      <c r="H817" s="11" t="str">
        <f>IF('SAT Reading'!B817="","", IF(G817&lt;100, 100, IF(G817&gt;300, 300, G817)))</f>
        <v/>
      </c>
      <c r="I817" s="11" t="str">
        <f>IF('SAT Reading'!B817="","",'SAT EBRW to CBEST R'!$A$2+'SAT EBRW to CBEST R'!$B$2*B817)</f>
        <v/>
      </c>
      <c r="J817" s="11" t="str">
        <f>IF('SAT Reading'!B817="","", IF(I817&lt;20, 20, IF(I817&gt;80, 80, I817)))</f>
        <v/>
      </c>
    </row>
    <row r="818" spans="1:10" x14ac:dyDescent="0.25">
      <c r="A818" s="11">
        <v>817</v>
      </c>
      <c r="B818" s="30"/>
      <c r="C818" s="11" t="str">
        <f>IF(ISBLANK('SAT Reading'!B818),"", IF('SAT Reading'!B818&lt;'SAT EBRW to ACT E+R'!$A$2, 'SAT EBRW to ACT E+R'!$B$2, IF('SAT Reading'!B818&gt;'SAT EBRW to ACT E+R'!A$62, 'SAT EBRW to ACT E+R'!B$62, VLOOKUP(B818,'SAT EBRW to ACT E+R'!A:B,2,FALSE))))</f>
        <v/>
      </c>
      <c r="D818" s="11" t="str">
        <f>IF('SAT Reading'!B818="","", 0.5*C818)</f>
        <v/>
      </c>
      <c r="E818" s="11" t="str">
        <f>IF('SAT Reading'!B818="","",interceptACTRtoPCR5712_5713+slopeACTRtoPCR5712_5713*D818)</f>
        <v/>
      </c>
      <c r="F818" s="11" t="str">
        <f>IF('SAT Reading'!B818="","", IF(E818&lt;100, 100, IF(E818&gt;200, 200, E818)))</f>
        <v/>
      </c>
      <c r="G818" s="11" t="str">
        <f t="shared" si="12"/>
        <v/>
      </c>
      <c r="H818" s="11" t="str">
        <f>IF('SAT Reading'!B818="","", IF(G818&lt;100, 100, IF(G818&gt;300, 300, G818)))</f>
        <v/>
      </c>
      <c r="I818" s="11" t="str">
        <f>IF('SAT Reading'!B818="","",'SAT EBRW to CBEST R'!$A$2+'SAT EBRW to CBEST R'!$B$2*B818)</f>
        <v/>
      </c>
      <c r="J818" s="11" t="str">
        <f>IF('SAT Reading'!B818="","", IF(I818&lt;20, 20, IF(I818&gt;80, 80, I818)))</f>
        <v/>
      </c>
    </row>
    <row r="819" spans="1:10" x14ac:dyDescent="0.25">
      <c r="A819" s="11">
        <v>818</v>
      </c>
      <c r="B819" s="30"/>
      <c r="C819" s="11" t="str">
        <f>IF(ISBLANK('SAT Reading'!B819),"", IF('SAT Reading'!B819&lt;'SAT EBRW to ACT E+R'!$A$2, 'SAT EBRW to ACT E+R'!$B$2, IF('SAT Reading'!B819&gt;'SAT EBRW to ACT E+R'!A$62, 'SAT EBRW to ACT E+R'!B$62, VLOOKUP(B819,'SAT EBRW to ACT E+R'!A:B,2,FALSE))))</f>
        <v/>
      </c>
      <c r="D819" s="11" t="str">
        <f>IF('SAT Reading'!B819="","", 0.5*C819)</f>
        <v/>
      </c>
      <c r="E819" s="11" t="str">
        <f>IF('SAT Reading'!B819="","",interceptACTRtoPCR5712_5713+slopeACTRtoPCR5712_5713*D819)</f>
        <v/>
      </c>
      <c r="F819" s="11" t="str">
        <f>IF('SAT Reading'!B819="","", IF(E819&lt;100, 100, IF(E819&gt;200, 200, E819)))</f>
        <v/>
      </c>
      <c r="G819" s="11" t="str">
        <f t="shared" si="12"/>
        <v/>
      </c>
      <c r="H819" s="11" t="str">
        <f>IF('SAT Reading'!B819="","", IF(G819&lt;100, 100, IF(G819&gt;300, 300, G819)))</f>
        <v/>
      </c>
      <c r="I819" s="11" t="str">
        <f>IF('SAT Reading'!B819="","",'SAT EBRW to CBEST R'!$A$2+'SAT EBRW to CBEST R'!$B$2*B819)</f>
        <v/>
      </c>
      <c r="J819" s="11" t="str">
        <f>IF('SAT Reading'!B819="","", IF(I819&lt;20, 20, IF(I819&gt;80, 80, I819)))</f>
        <v/>
      </c>
    </row>
    <row r="820" spans="1:10" x14ac:dyDescent="0.25">
      <c r="A820" s="11">
        <v>819</v>
      </c>
      <c r="B820" s="30"/>
      <c r="C820" s="11" t="str">
        <f>IF(ISBLANK('SAT Reading'!B820),"", IF('SAT Reading'!B820&lt;'SAT EBRW to ACT E+R'!$A$2, 'SAT EBRW to ACT E+R'!$B$2, IF('SAT Reading'!B820&gt;'SAT EBRW to ACT E+R'!A$62, 'SAT EBRW to ACT E+R'!B$62, VLOOKUP(B820,'SAT EBRW to ACT E+R'!A:B,2,FALSE))))</f>
        <v/>
      </c>
      <c r="D820" s="11" t="str">
        <f>IF('SAT Reading'!B820="","", 0.5*C820)</f>
        <v/>
      </c>
      <c r="E820" s="11" t="str">
        <f>IF('SAT Reading'!B820="","",interceptACTRtoPCR5712_5713+slopeACTRtoPCR5712_5713*D820)</f>
        <v/>
      </c>
      <c r="F820" s="11" t="str">
        <f>IF('SAT Reading'!B820="","", IF(E820&lt;100, 100, IF(E820&gt;200, 200, E820)))</f>
        <v/>
      </c>
      <c r="G820" s="11" t="str">
        <f t="shared" si="12"/>
        <v/>
      </c>
      <c r="H820" s="11" t="str">
        <f>IF('SAT Reading'!B820="","", IF(G820&lt;100, 100, IF(G820&gt;300, 300, G820)))</f>
        <v/>
      </c>
      <c r="I820" s="11" t="str">
        <f>IF('SAT Reading'!B820="","",'SAT EBRW to CBEST R'!$A$2+'SAT EBRW to CBEST R'!$B$2*B820)</f>
        <v/>
      </c>
      <c r="J820" s="11" t="str">
        <f>IF('SAT Reading'!B820="","", IF(I820&lt;20, 20, IF(I820&gt;80, 80, I820)))</f>
        <v/>
      </c>
    </row>
    <row r="821" spans="1:10" x14ac:dyDescent="0.25">
      <c r="A821" s="11">
        <v>820</v>
      </c>
      <c r="B821" s="30"/>
      <c r="C821" s="11" t="str">
        <f>IF(ISBLANK('SAT Reading'!B821),"", IF('SAT Reading'!B821&lt;'SAT EBRW to ACT E+R'!$A$2, 'SAT EBRW to ACT E+R'!$B$2, IF('SAT Reading'!B821&gt;'SAT EBRW to ACT E+R'!A$62, 'SAT EBRW to ACT E+R'!B$62, VLOOKUP(B821,'SAT EBRW to ACT E+R'!A:B,2,FALSE))))</f>
        <v/>
      </c>
      <c r="D821" s="11" t="str">
        <f>IF('SAT Reading'!B821="","", 0.5*C821)</f>
        <v/>
      </c>
      <c r="E821" s="11" t="str">
        <f>IF('SAT Reading'!B821="","",interceptACTRtoPCR5712_5713+slopeACTRtoPCR5712_5713*D821)</f>
        <v/>
      </c>
      <c r="F821" s="11" t="str">
        <f>IF('SAT Reading'!B821="","", IF(E821&lt;100, 100, IF(E821&gt;200, 200, E821)))</f>
        <v/>
      </c>
      <c r="G821" s="11" t="str">
        <f t="shared" si="12"/>
        <v/>
      </c>
      <c r="H821" s="11" t="str">
        <f>IF('SAT Reading'!B821="","", IF(G821&lt;100, 100, IF(G821&gt;300, 300, G821)))</f>
        <v/>
      </c>
      <c r="I821" s="11" t="str">
        <f>IF('SAT Reading'!B821="","",'SAT EBRW to CBEST R'!$A$2+'SAT EBRW to CBEST R'!$B$2*B821)</f>
        <v/>
      </c>
      <c r="J821" s="11" t="str">
        <f>IF('SAT Reading'!B821="","", IF(I821&lt;20, 20, IF(I821&gt;80, 80, I821)))</f>
        <v/>
      </c>
    </row>
    <row r="822" spans="1:10" x14ac:dyDescent="0.25">
      <c r="A822" s="11">
        <v>821</v>
      </c>
      <c r="B822" s="30"/>
      <c r="C822" s="11" t="str">
        <f>IF(ISBLANK('SAT Reading'!B822),"", IF('SAT Reading'!B822&lt;'SAT EBRW to ACT E+R'!$A$2, 'SAT EBRW to ACT E+R'!$B$2, IF('SAT Reading'!B822&gt;'SAT EBRW to ACT E+R'!A$62, 'SAT EBRW to ACT E+R'!B$62, VLOOKUP(B822,'SAT EBRW to ACT E+R'!A:B,2,FALSE))))</f>
        <v/>
      </c>
      <c r="D822" s="11" t="str">
        <f>IF('SAT Reading'!B822="","", 0.5*C822)</f>
        <v/>
      </c>
      <c r="E822" s="11" t="str">
        <f>IF('SAT Reading'!B822="","",interceptACTRtoPCR5712_5713+slopeACTRtoPCR5712_5713*D822)</f>
        <v/>
      </c>
      <c r="F822" s="11" t="str">
        <f>IF('SAT Reading'!B822="","", IF(E822&lt;100, 100, IF(E822&gt;200, 200, E822)))</f>
        <v/>
      </c>
      <c r="G822" s="11" t="str">
        <f t="shared" si="12"/>
        <v/>
      </c>
      <c r="H822" s="11" t="str">
        <f>IF('SAT Reading'!B822="","", IF(G822&lt;100, 100, IF(G822&gt;300, 300, G822)))</f>
        <v/>
      </c>
      <c r="I822" s="11" t="str">
        <f>IF('SAT Reading'!B822="","",'SAT EBRW to CBEST R'!$A$2+'SAT EBRW to CBEST R'!$B$2*B822)</f>
        <v/>
      </c>
      <c r="J822" s="11" t="str">
        <f>IF('SAT Reading'!B822="","", IF(I822&lt;20, 20, IF(I822&gt;80, 80, I822)))</f>
        <v/>
      </c>
    </row>
    <row r="823" spans="1:10" x14ac:dyDescent="0.25">
      <c r="A823" s="11">
        <v>822</v>
      </c>
      <c r="B823" s="30"/>
      <c r="C823" s="11" t="str">
        <f>IF(ISBLANK('SAT Reading'!B823),"", IF('SAT Reading'!B823&lt;'SAT EBRW to ACT E+R'!$A$2, 'SAT EBRW to ACT E+R'!$B$2, IF('SAT Reading'!B823&gt;'SAT EBRW to ACT E+R'!A$62, 'SAT EBRW to ACT E+R'!B$62, VLOOKUP(B823,'SAT EBRW to ACT E+R'!A:B,2,FALSE))))</f>
        <v/>
      </c>
      <c r="D823" s="11" t="str">
        <f>IF('SAT Reading'!B823="","", 0.5*C823)</f>
        <v/>
      </c>
      <c r="E823" s="11" t="str">
        <f>IF('SAT Reading'!B823="","",interceptACTRtoPCR5712_5713+slopeACTRtoPCR5712_5713*D823)</f>
        <v/>
      </c>
      <c r="F823" s="11" t="str">
        <f>IF('SAT Reading'!B823="","", IF(E823&lt;100, 100, IF(E823&gt;200, 200, E823)))</f>
        <v/>
      </c>
      <c r="G823" s="11" t="str">
        <f t="shared" si="12"/>
        <v/>
      </c>
      <c r="H823" s="11" t="str">
        <f>IF('SAT Reading'!B823="","", IF(G823&lt;100, 100, IF(G823&gt;300, 300, G823)))</f>
        <v/>
      </c>
      <c r="I823" s="11" t="str">
        <f>IF('SAT Reading'!B823="","",'SAT EBRW to CBEST R'!$A$2+'SAT EBRW to CBEST R'!$B$2*B823)</f>
        <v/>
      </c>
      <c r="J823" s="11" t="str">
        <f>IF('SAT Reading'!B823="","", IF(I823&lt;20, 20, IF(I823&gt;80, 80, I823)))</f>
        <v/>
      </c>
    </row>
    <row r="824" spans="1:10" x14ac:dyDescent="0.25">
      <c r="A824" s="11">
        <v>823</v>
      </c>
      <c r="B824" s="30"/>
      <c r="C824" s="11" t="str">
        <f>IF(ISBLANK('SAT Reading'!B824),"", IF('SAT Reading'!B824&lt;'SAT EBRW to ACT E+R'!$A$2, 'SAT EBRW to ACT E+R'!$B$2, IF('SAT Reading'!B824&gt;'SAT EBRW to ACT E+R'!A$62, 'SAT EBRW to ACT E+R'!B$62, VLOOKUP(B824,'SAT EBRW to ACT E+R'!A:B,2,FALSE))))</f>
        <v/>
      </c>
      <c r="D824" s="11" t="str">
        <f>IF('SAT Reading'!B824="","", 0.5*C824)</f>
        <v/>
      </c>
      <c r="E824" s="11" t="str">
        <f>IF('SAT Reading'!B824="","",interceptACTRtoPCR5712_5713+slopeACTRtoPCR5712_5713*D824)</f>
        <v/>
      </c>
      <c r="F824" s="11" t="str">
        <f>IF('SAT Reading'!B824="","", IF(E824&lt;100, 100, IF(E824&gt;200, 200, E824)))</f>
        <v/>
      </c>
      <c r="G824" s="11" t="str">
        <f t="shared" si="12"/>
        <v/>
      </c>
      <c r="H824" s="11" t="str">
        <f>IF('SAT Reading'!B824="","", IF(G824&lt;100, 100, IF(G824&gt;300, 300, G824)))</f>
        <v/>
      </c>
      <c r="I824" s="11" t="str">
        <f>IF('SAT Reading'!B824="","",'SAT EBRW to CBEST R'!$A$2+'SAT EBRW to CBEST R'!$B$2*B824)</f>
        <v/>
      </c>
      <c r="J824" s="11" t="str">
        <f>IF('SAT Reading'!B824="","", IF(I824&lt;20, 20, IF(I824&gt;80, 80, I824)))</f>
        <v/>
      </c>
    </row>
    <row r="825" spans="1:10" x14ac:dyDescent="0.25">
      <c r="A825" s="11">
        <v>824</v>
      </c>
      <c r="B825" s="30"/>
      <c r="C825" s="11" t="str">
        <f>IF(ISBLANK('SAT Reading'!B825),"", IF('SAT Reading'!B825&lt;'SAT EBRW to ACT E+R'!$A$2, 'SAT EBRW to ACT E+R'!$B$2, IF('SAT Reading'!B825&gt;'SAT EBRW to ACT E+R'!A$62, 'SAT EBRW to ACT E+R'!B$62, VLOOKUP(B825,'SAT EBRW to ACT E+R'!A:B,2,FALSE))))</f>
        <v/>
      </c>
      <c r="D825" s="11" t="str">
        <f>IF('SAT Reading'!B825="","", 0.5*C825)</f>
        <v/>
      </c>
      <c r="E825" s="11" t="str">
        <f>IF('SAT Reading'!B825="","",interceptACTRtoPCR5712_5713+slopeACTRtoPCR5712_5713*D825)</f>
        <v/>
      </c>
      <c r="F825" s="11" t="str">
        <f>IF('SAT Reading'!B825="","", IF(E825&lt;100, 100, IF(E825&gt;200, 200, E825)))</f>
        <v/>
      </c>
      <c r="G825" s="11" t="str">
        <f t="shared" si="12"/>
        <v/>
      </c>
      <c r="H825" s="11" t="str">
        <f>IF('SAT Reading'!B825="","", IF(G825&lt;100, 100, IF(G825&gt;300, 300, G825)))</f>
        <v/>
      </c>
      <c r="I825" s="11" t="str">
        <f>IF('SAT Reading'!B825="","",'SAT EBRW to CBEST R'!$A$2+'SAT EBRW to CBEST R'!$B$2*B825)</f>
        <v/>
      </c>
      <c r="J825" s="11" t="str">
        <f>IF('SAT Reading'!B825="","", IF(I825&lt;20, 20, IF(I825&gt;80, 80, I825)))</f>
        <v/>
      </c>
    </row>
    <row r="826" spans="1:10" x14ac:dyDescent="0.25">
      <c r="A826" s="11">
        <v>825</v>
      </c>
      <c r="B826" s="30"/>
      <c r="C826" s="11" t="str">
        <f>IF(ISBLANK('SAT Reading'!B826),"", IF('SAT Reading'!B826&lt;'SAT EBRW to ACT E+R'!$A$2, 'SAT EBRW to ACT E+R'!$B$2, IF('SAT Reading'!B826&gt;'SAT EBRW to ACT E+R'!A$62, 'SAT EBRW to ACT E+R'!B$62, VLOOKUP(B826,'SAT EBRW to ACT E+R'!A:B,2,FALSE))))</f>
        <v/>
      </c>
      <c r="D826" s="11" t="str">
        <f>IF('SAT Reading'!B826="","", 0.5*C826)</f>
        <v/>
      </c>
      <c r="E826" s="11" t="str">
        <f>IF('SAT Reading'!B826="","",interceptACTRtoPCR5712_5713+slopeACTRtoPCR5712_5713*D826)</f>
        <v/>
      </c>
      <c r="F826" s="11" t="str">
        <f>IF('SAT Reading'!B826="","", IF(E826&lt;100, 100, IF(E826&gt;200, 200, E826)))</f>
        <v/>
      </c>
      <c r="G826" s="11" t="str">
        <f t="shared" si="12"/>
        <v/>
      </c>
      <c r="H826" s="11" t="str">
        <f>IF('SAT Reading'!B826="","", IF(G826&lt;100, 100, IF(G826&gt;300, 300, G826)))</f>
        <v/>
      </c>
      <c r="I826" s="11" t="str">
        <f>IF('SAT Reading'!B826="","",'SAT EBRW to CBEST R'!$A$2+'SAT EBRW to CBEST R'!$B$2*B826)</f>
        <v/>
      </c>
      <c r="J826" s="11" t="str">
        <f>IF('SAT Reading'!B826="","", IF(I826&lt;20, 20, IF(I826&gt;80, 80, I826)))</f>
        <v/>
      </c>
    </row>
    <row r="827" spans="1:10" x14ac:dyDescent="0.25">
      <c r="A827" s="11">
        <v>826</v>
      </c>
      <c r="B827" s="30"/>
      <c r="C827" s="11" t="str">
        <f>IF(ISBLANK('SAT Reading'!B827),"", IF('SAT Reading'!B827&lt;'SAT EBRW to ACT E+R'!$A$2, 'SAT EBRW to ACT E+R'!$B$2, IF('SAT Reading'!B827&gt;'SAT EBRW to ACT E+R'!A$62, 'SAT EBRW to ACT E+R'!B$62, VLOOKUP(B827,'SAT EBRW to ACT E+R'!A:B,2,FALSE))))</f>
        <v/>
      </c>
      <c r="D827" s="11" t="str">
        <f>IF('SAT Reading'!B827="","", 0.5*C827)</f>
        <v/>
      </c>
      <c r="E827" s="11" t="str">
        <f>IF('SAT Reading'!B827="","",interceptACTRtoPCR5712_5713+slopeACTRtoPCR5712_5713*D827)</f>
        <v/>
      </c>
      <c r="F827" s="11" t="str">
        <f>IF('SAT Reading'!B827="","", IF(E827&lt;100, 100, IF(E827&gt;200, 200, E827)))</f>
        <v/>
      </c>
      <c r="G827" s="11" t="str">
        <f t="shared" si="12"/>
        <v/>
      </c>
      <c r="H827" s="11" t="str">
        <f>IF('SAT Reading'!B827="","", IF(G827&lt;100, 100, IF(G827&gt;300, 300, G827)))</f>
        <v/>
      </c>
      <c r="I827" s="11" t="str">
        <f>IF('SAT Reading'!B827="","",'SAT EBRW to CBEST R'!$A$2+'SAT EBRW to CBEST R'!$B$2*B827)</f>
        <v/>
      </c>
      <c r="J827" s="11" t="str">
        <f>IF('SAT Reading'!B827="","", IF(I827&lt;20, 20, IF(I827&gt;80, 80, I827)))</f>
        <v/>
      </c>
    </row>
    <row r="828" spans="1:10" x14ac:dyDescent="0.25">
      <c r="A828" s="11">
        <v>827</v>
      </c>
      <c r="B828" s="30"/>
      <c r="C828" s="11" t="str">
        <f>IF(ISBLANK('SAT Reading'!B828),"", IF('SAT Reading'!B828&lt;'SAT EBRW to ACT E+R'!$A$2, 'SAT EBRW to ACT E+R'!$B$2, IF('SAT Reading'!B828&gt;'SAT EBRW to ACT E+R'!A$62, 'SAT EBRW to ACT E+R'!B$62, VLOOKUP(B828,'SAT EBRW to ACT E+R'!A:B,2,FALSE))))</f>
        <v/>
      </c>
      <c r="D828" s="11" t="str">
        <f>IF('SAT Reading'!B828="","", 0.5*C828)</f>
        <v/>
      </c>
      <c r="E828" s="11" t="str">
        <f>IF('SAT Reading'!B828="","",interceptACTRtoPCR5712_5713+slopeACTRtoPCR5712_5713*D828)</f>
        <v/>
      </c>
      <c r="F828" s="11" t="str">
        <f>IF('SAT Reading'!B828="","", IF(E828&lt;100, 100, IF(E828&gt;200, 200, E828)))</f>
        <v/>
      </c>
      <c r="G828" s="11" t="str">
        <f t="shared" si="12"/>
        <v/>
      </c>
      <c r="H828" s="11" t="str">
        <f>IF('SAT Reading'!B828="","", IF(G828&lt;100, 100, IF(G828&gt;300, 300, G828)))</f>
        <v/>
      </c>
      <c r="I828" s="11" t="str">
        <f>IF('SAT Reading'!B828="","",'SAT EBRW to CBEST R'!$A$2+'SAT EBRW to CBEST R'!$B$2*B828)</f>
        <v/>
      </c>
      <c r="J828" s="11" t="str">
        <f>IF('SAT Reading'!B828="","", IF(I828&lt;20, 20, IF(I828&gt;80, 80, I828)))</f>
        <v/>
      </c>
    </row>
    <row r="829" spans="1:10" x14ac:dyDescent="0.25">
      <c r="A829" s="11">
        <v>828</v>
      </c>
      <c r="B829" s="30"/>
      <c r="C829" s="11" t="str">
        <f>IF(ISBLANK('SAT Reading'!B829),"", IF('SAT Reading'!B829&lt;'SAT EBRW to ACT E+R'!$A$2, 'SAT EBRW to ACT E+R'!$B$2, IF('SAT Reading'!B829&gt;'SAT EBRW to ACT E+R'!A$62, 'SAT EBRW to ACT E+R'!B$62, VLOOKUP(B829,'SAT EBRW to ACT E+R'!A:B,2,FALSE))))</f>
        <v/>
      </c>
      <c r="D829" s="11" t="str">
        <f>IF('SAT Reading'!B829="","", 0.5*C829)</f>
        <v/>
      </c>
      <c r="E829" s="11" t="str">
        <f>IF('SAT Reading'!B829="","",interceptACTRtoPCR5712_5713+slopeACTRtoPCR5712_5713*D829)</f>
        <v/>
      </c>
      <c r="F829" s="11" t="str">
        <f>IF('SAT Reading'!B829="","", IF(E829&lt;100, 100, IF(E829&gt;200, 200, E829)))</f>
        <v/>
      </c>
      <c r="G829" s="11" t="str">
        <f t="shared" si="12"/>
        <v/>
      </c>
      <c r="H829" s="11" t="str">
        <f>IF('SAT Reading'!B829="","", IF(G829&lt;100, 100, IF(G829&gt;300, 300, G829)))</f>
        <v/>
      </c>
      <c r="I829" s="11" t="str">
        <f>IF('SAT Reading'!B829="","",'SAT EBRW to CBEST R'!$A$2+'SAT EBRW to CBEST R'!$B$2*B829)</f>
        <v/>
      </c>
      <c r="J829" s="11" t="str">
        <f>IF('SAT Reading'!B829="","", IF(I829&lt;20, 20, IF(I829&gt;80, 80, I829)))</f>
        <v/>
      </c>
    </row>
    <row r="830" spans="1:10" x14ac:dyDescent="0.25">
      <c r="A830" s="11">
        <v>829</v>
      </c>
      <c r="B830" s="30"/>
      <c r="C830" s="11" t="str">
        <f>IF(ISBLANK('SAT Reading'!B830),"", IF('SAT Reading'!B830&lt;'SAT EBRW to ACT E+R'!$A$2, 'SAT EBRW to ACT E+R'!$B$2, IF('SAT Reading'!B830&gt;'SAT EBRW to ACT E+R'!A$62, 'SAT EBRW to ACT E+R'!B$62, VLOOKUP(B830,'SAT EBRW to ACT E+R'!A:B,2,FALSE))))</f>
        <v/>
      </c>
      <c r="D830" s="11" t="str">
        <f>IF('SAT Reading'!B830="","", 0.5*C830)</f>
        <v/>
      </c>
      <c r="E830" s="11" t="str">
        <f>IF('SAT Reading'!B830="","",interceptACTRtoPCR5712_5713+slopeACTRtoPCR5712_5713*D830)</f>
        <v/>
      </c>
      <c r="F830" s="11" t="str">
        <f>IF('SAT Reading'!B830="","", IF(E830&lt;100, 100, IF(E830&gt;200, 200, E830)))</f>
        <v/>
      </c>
      <c r="G830" s="11" t="str">
        <f t="shared" si="12"/>
        <v/>
      </c>
      <c r="H830" s="11" t="str">
        <f>IF('SAT Reading'!B830="","", IF(G830&lt;100, 100, IF(G830&gt;300, 300, G830)))</f>
        <v/>
      </c>
      <c r="I830" s="11" t="str">
        <f>IF('SAT Reading'!B830="","",'SAT EBRW to CBEST R'!$A$2+'SAT EBRW to CBEST R'!$B$2*B830)</f>
        <v/>
      </c>
      <c r="J830" s="11" t="str">
        <f>IF('SAT Reading'!B830="","", IF(I830&lt;20, 20, IF(I830&gt;80, 80, I830)))</f>
        <v/>
      </c>
    </row>
    <row r="831" spans="1:10" x14ac:dyDescent="0.25">
      <c r="A831" s="11">
        <v>830</v>
      </c>
      <c r="B831" s="30"/>
      <c r="C831" s="11" t="str">
        <f>IF(ISBLANK('SAT Reading'!B831),"", IF('SAT Reading'!B831&lt;'SAT EBRW to ACT E+R'!$A$2, 'SAT EBRW to ACT E+R'!$B$2, IF('SAT Reading'!B831&gt;'SAT EBRW to ACT E+R'!A$62, 'SAT EBRW to ACT E+R'!B$62, VLOOKUP(B831,'SAT EBRW to ACT E+R'!A:B,2,FALSE))))</f>
        <v/>
      </c>
      <c r="D831" s="11" t="str">
        <f>IF('SAT Reading'!B831="","", 0.5*C831)</f>
        <v/>
      </c>
      <c r="E831" s="11" t="str">
        <f>IF('SAT Reading'!B831="","",interceptACTRtoPCR5712_5713+slopeACTRtoPCR5712_5713*D831)</f>
        <v/>
      </c>
      <c r="F831" s="11" t="str">
        <f>IF('SAT Reading'!B831="","", IF(E831&lt;100, 100, IF(E831&gt;200, 200, E831)))</f>
        <v/>
      </c>
      <c r="G831" s="11" t="str">
        <f t="shared" si="12"/>
        <v/>
      </c>
      <c r="H831" s="11" t="str">
        <f>IF('SAT Reading'!B831="","", IF(G831&lt;100, 100, IF(G831&gt;300, 300, G831)))</f>
        <v/>
      </c>
      <c r="I831" s="11" t="str">
        <f>IF('SAT Reading'!B831="","",'SAT EBRW to CBEST R'!$A$2+'SAT EBRW to CBEST R'!$B$2*B831)</f>
        <v/>
      </c>
      <c r="J831" s="11" t="str">
        <f>IF('SAT Reading'!B831="","", IF(I831&lt;20, 20, IF(I831&gt;80, 80, I831)))</f>
        <v/>
      </c>
    </row>
    <row r="832" spans="1:10" x14ac:dyDescent="0.25">
      <c r="A832" s="11">
        <v>831</v>
      </c>
      <c r="B832" s="30"/>
      <c r="C832" s="11" t="str">
        <f>IF(ISBLANK('SAT Reading'!B832),"", IF('SAT Reading'!B832&lt;'SAT EBRW to ACT E+R'!$A$2, 'SAT EBRW to ACT E+R'!$B$2, IF('SAT Reading'!B832&gt;'SAT EBRW to ACT E+R'!A$62, 'SAT EBRW to ACT E+R'!B$62, VLOOKUP(B832,'SAT EBRW to ACT E+R'!A:B,2,FALSE))))</f>
        <v/>
      </c>
      <c r="D832" s="11" t="str">
        <f>IF('SAT Reading'!B832="","", 0.5*C832)</f>
        <v/>
      </c>
      <c r="E832" s="11" t="str">
        <f>IF('SAT Reading'!B832="","",interceptACTRtoPCR5712_5713+slopeACTRtoPCR5712_5713*D832)</f>
        <v/>
      </c>
      <c r="F832" s="11" t="str">
        <f>IF('SAT Reading'!B832="","", IF(E832&lt;100, 100, IF(E832&gt;200, 200, E832)))</f>
        <v/>
      </c>
      <c r="G832" s="11" t="str">
        <f t="shared" si="12"/>
        <v/>
      </c>
      <c r="H832" s="11" t="str">
        <f>IF('SAT Reading'!B832="","", IF(G832&lt;100, 100, IF(G832&gt;300, 300, G832)))</f>
        <v/>
      </c>
      <c r="I832" s="11" t="str">
        <f>IF('SAT Reading'!B832="","",'SAT EBRW to CBEST R'!$A$2+'SAT EBRW to CBEST R'!$B$2*B832)</f>
        <v/>
      </c>
      <c r="J832" s="11" t="str">
        <f>IF('SAT Reading'!B832="","", IF(I832&lt;20, 20, IF(I832&gt;80, 80, I832)))</f>
        <v/>
      </c>
    </row>
    <row r="833" spans="1:10" x14ac:dyDescent="0.25">
      <c r="A833" s="11">
        <v>832</v>
      </c>
      <c r="B833" s="30"/>
      <c r="C833" s="11" t="str">
        <f>IF(ISBLANK('SAT Reading'!B833),"", IF('SAT Reading'!B833&lt;'SAT EBRW to ACT E+R'!$A$2, 'SAT EBRW to ACT E+R'!$B$2, IF('SAT Reading'!B833&gt;'SAT EBRW to ACT E+R'!A$62, 'SAT EBRW to ACT E+R'!B$62, VLOOKUP(B833,'SAT EBRW to ACT E+R'!A:B,2,FALSE))))</f>
        <v/>
      </c>
      <c r="D833" s="11" t="str">
        <f>IF('SAT Reading'!B833="","", 0.5*C833)</f>
        <v/>
      </c>
      <c r="E833" s="11" t="str">
        <f>IF('SAT Reading'!B833="","",interceptACTRtoPCR5712_5713+slopeACTRtoPCR5712_5713*D833)</f>
        <v/>
      </c>
      <c r="F833" s="11" t="str">
        <f>IF('SAT Reading'!B833="","", IF(E833&lt;100, 100, IF(E833&gt;200, 200, E833)))</f>
        <v/>
      </c>
      <c r="G833" s="11" t="str">
        <f t="shared" si="12"/>
        <v/>
      </c>
      <c r="H833" s="11" t="str">
        <f>IF('SAT Reading'!B833="","", IF(G833&lt;100, 100, IF(G833&gt;300, 300, G833)))</f>
        <v/>
      </c>
      <c r="I833" s="11" t="str">
        <f>IF('SAT Reading'!B833="","",'SAT EBRW to CBEST R'!$A$2+'SAT EBRW to CBEST R'!$B$2*B833)</f>
        <v/>
      </c>
      <c r="J833" s="11" t="str">
        <f>IF('SAT Reading'!B833="","", IF(I833&lt;20, 20, IF(I833&gt;80, 80, I833)))</f>
        <v/>
      </c>
    </row>
    <row r="834" spans="1:10" x14ac:dyDescent="0.25">
      <c r="A834" s="11">
        <v>833</v>
      </c>
      <c r="B834" s="30"/>
      <c r="C834" s="11" t="str">
        <f>IF(ISBLANK('SAT Reading'!B834),"", IF('SAT Reading'!B834&lt;'SAT EBRW to ACT E+R'!$A$2, 'SAT EBRW to ACT E+R'!$B$2, IF('SAT Reading'!B834&gt;'SAT EBRW to ACT E+R'!A$62, 'SAT EBRW to ACT E+R'!B$62, VLOOKUP(B834,'SAT EBRW to ACT E+R'!A:B,2,FALSE))))</f>
        <v/>
      </c>
      <c r="D834" s="11" t="str">
        <f>IF('SAT Reading'!B834="","", 0.5*C834)</f>
        <v/>
      </c>
      <c r="E834" s="11" t="str">
        <f>IF('SAT Reading'!B834="","",interceptACTRtoPCR5712_5713+slopeACTRtoPCR5712_5713*D834)</f>
        <v/>
      </c>
      <c r="F834" s="11" t="str">
        <f>IF('SAT Reading'!B834="","", IF(E834&lt;100, 100, IF(E834&gt;200, 200, E834)))</f>
        <v/>
      </c>
      <c r="G834" s="11" t="str">
        <f t="shared" ref="G834:G897" si="13">IF(B834="","",IF(D834&gt;=19, upperinterceptACTRtoPAAR200_210+D834*upperslopeACTRtoPAAR200_210, lowerinterceptACTRtoPAAR200_210+D834*lowerslopeACTRtoPAAR200_210))</f>
        <v/>
      </c>
      <c r="H834" s="11" t="str">
        <f>IF('SAT Reading'!B834="","", IF(G834&lt;100, 100, IF(G834&gt;300, 300, G834)))</f>
        <v/>
      </c>
      <c r="I834" s="11" t="str">
        <f>IF('SAT Reading'!B834="","",'SAT EBRW to CBEST R'!$A$2+'SAT EBRW to CBEST R'!$B$2*B834)</f>
        <v/>
      </c>
      <c r="J834" s="11" t="str">
        <f>IF('SAT Reading'!B834="","", IF(I834&lt;20, 20, IF(I834&gt;80, 80, I834)))</f>
        <v/>
      </c>
    </row>
    <row r="835" spans="1:10" x14ac:dyDescent="0.25">
      <c r="A835" s="11">
        <v>834</v>
      </c>
      <c r="B835" s="30"/>
      <c r="C835" s="11" t="str">
        <f>IF(ISBLANK('SAT Reading'!B835),"", IF('SAT Reading'!B835&lt;'SAT EBRW to ACT E+R'!$A$2, 'SAT EBRW to ACT E+R'!$B$2, IF('SAT Reading'!B835&gt;'SAT EBRW to ACT E+R'!A$62, 'SAT EBRW to ACT E+R'!B$62, VLOOKUP(B835,'SAT EBRW to ACT E+R'!A:B,2,FALSE))))</f>
        <v/>
      </c>
      <c r="D835" s="11" t="str">
        <f>IF('SAT Reading'!B835="","", 0.5*C835)</f>
        <v/>
      </c>
      <c r="E835" s="11" t="str">
        <f>IF('SAT Reading'!B835="","",interceptACTRtoPCR5712_5713+slopeACTRtoPCR5712_5713*D835)</f>
        <v/>
      </c>
      <c r="F835" s="11" t="str">
        <f>IF('SAT Reading'!B835="","", IF(E835&lt;100, 100, IF(E835&gt;200, 200, E835)))</f>
        <v/>
      </c>
      <c r="G835" s="11" t="str">
        <f t="shared" si="13"/>
        <v/>
      </c>
      <c r="H835" s="11" t="str">
        <f>IF('SAT Reading'!B835="","", IF(G835&lt;100, 100, IF(G835&gt;300, 300, G835)))</f>
        <v/>
      </c>
      <c r="I835" s="11" t="str">
        <f>IF('SAT Reading'!B835="","",'SAT EBRW to CBEST R'!$A$2+'SAT EBRW to CBEST R'!$B$2*B835)</f>
        <v/>
      </c>
      <c r="J835" s="11" t="str">
        <f>IF('SAT Reading'!B835="","", IF(I835&lt;20, 20, IF(I835&gt;80, 80, I835)))</f>
        <v/>
      </c>
    </row>
    <row r="836" spans="1:10" x14ac:dyDescent="0.25">
      <c r="A836" s="11">
        <v>835</v>
      </c>
      <c r="B836" s="30"/>
      <c r="C836" s="11" t="str">
        <f>IF(ISBLANK('SAT Reading'!B836),"", IF('SAT Reading'!B836&lt;'SAT EBRW to ACT E+R'!$A$2, 'SAT EBRW to ACT E+R'!$B$2, IF('SAT Reading'!B836&gt;'SAT EBRW to ACT E+R'!A$62, 'SAT EBRW to ACT E+R'!B$62, VLOOKUP(B836,'SAT EBRW to ACT E+R'!A:B,2,FALSE))))</f>
        <v/>
      </c>
      <c r="D836" s="11" t="str">
        <f>IF('SAT Reading'!B836="","", 0.5*C836)</f>
        <v/>
      </c>
      <c r="E836" s="11" t="str">
        <f>IF('SAT Reading'!B836="","",interceptACTRtoPCR5712_5713+slopeACTRtoPCR5712_5713*D836)</f>
        <v/>
      </c>
      <c r="F836" s="11" t="str">
        <f>IF('SAT Reading'!B836="","", IF(E836&lt;100, 100, IF(E836&gt;200, 200, E836)))</f>
        <v/>
      </c>
      <c r="G836" s="11" t="str">
        <f t="shared" si="13"/>
        <v/>
      </c>
      <c r="H836" s="11" t="str">
        <f>IF('SAT Reading'!B836="","", IF(G836&lt;100, 100, IF(G836&gt;300, 300, G836)))</f>
        <v/>
      </c>
      <c r="I836" s="11" t="str">
        <f>IF('SAT Reading'!B836="","",'SAT EBRW to CBEST R'!$A$2+'SAT EBRW to CBEST R'!$B$2*B836)</f>
        <v/>
      </c>
      <c r="J836" s="11" t="str">
        <f>IF('SAT Reading'!B836="","", IF(I836&lt;20, 20, IF(I836&gt;80, 80, I836)))</f>
        <v/>
      </c>
    </row>
    <row r="837" spans="1:10" x14ac:dyDescent="0.25">
      <c r="A837" s="11">
        <v>836</v>
      </c>
      <c r="B837" s="30"/>
      <c r="C837" s="11" t="str">
        <f>IF(ISBLANK('SAT Reading'!B837),"", IF('SAT Reading'!B837&lt;'SAT EBRW to ACT E+R'!$A$2, 'SAT EBRW to ACT E+R'!$B$2, IF('SAT Reading'!B837&gt;'SAT EBRW to ACT E+R'!A$62, 'SAT EBRW to ACT E+R'!B$62, VLOOKUP(B837,'SAT EBRW to ACT E+R'!A:B,2,FALSE))))</f>
        <v/>
      </c>
      <c r="D837" s="11" t="str">
        <f>IF('SAT Reading'!B837="","", 0.5*C837)</f>
        <v/>
      </c>
      <c r="E837" s="11" t="str">
        <f>IF('SAT Reading'!B837="","",interceptACTRtoPCR5712_5713+slopeACTRtoPCR5712_5713*D837)</f>
        <v/>
      </c>
      <c r="F837" s="11" t="str">
        <f>IF('SAT Reading'!B837="","", IF(E837&lt;100, 100, IF(E837&gt;200, 200, E837)))</f>
        <v/>
      </c>
      <c r="G837" s="11" t="str">
        <f t="shared" si="13"/>
        <v/>
      </c>
      <c r="H837" s="11" t="str">
        <f>IF('SAT Reading'!B837="","", IF(G837&lt;100, 100, IF(G837&gt;300, 300, G837)))</f>
        <v/>
      </c>
      <c r="I837" s="11" t="str">
        <f>IF('SAT Reading'!B837="","",'SAT EBRW to CBEST R'!$A$2+'SAT EBRW to CBEST R'!$B$2*B837)</f>
        <v/>
      </c>
      <c r="J837" s="11" t="str">
        <f>IF('SAT Reading'!B837="","", IF(I837&lt;20, 20, IF(I837&gt;80, 80, I837)))</f>
        <v/>
      </c>
    </row>
    <row r="838" spans="1:10" x14ac:dyDescent="0.25">
      <c r="A838" s="11">
        <v>837</v>
      </c>
      <c r="B838" s="30"/>
      <c r="C838" s="11" t="str">
        <f>IF(ISBLANK('SAT Reading'!B838),"", IF('SAT Reading'!B838&lt;'SAT EBRW to ACT E+R'!$A$2, 'SAT EBRW to ACT E+R'!$B$2, IF('SAT Reading'!B838&gt;'SAT EBRW to ACT E+R'!A$62, 'SAT EBRW to ACT E+R'!B$62, VLOOKUP(B838,'SAT EBRW to ACT E+R'!A:B,2,FALSE))))</f>
        <v/>
      </c>
      <c r="D838" s="11" t="str">
        <f>IF('SAT Reading'!B838="","", 0.5*C838)</f>
        <v/>
      </c>
      <c r="E838" s="11" t="str">
        <f>IF('SAT Reading'!B838="","",interceptACTRtoPCR5712_5713+slopeACTRtoPCR5712_5713*D838)</f>
        <v/>
      </c>
      <c r="F838" s="11" t="str">
        <f>IF('SAT Reading'!B838="","", IF(E838&lt;100, 100, IF(E838&gt;200, 200, E838)))</f>
        <v/>
      </c>
      <c r="G838" s="11" t="str">
        <f t="shared" si="13"/>
        <v/>
      </c>
      <c r="H838" s="11" t="str">
        <f>IF('SAT Reading'!B838="","", IF(G838&lt;100, 100, IF(G838&gt;300, 300, G838)))</f>
        <v/>
      </c>
      <c r="I838" s="11" t="str">
        <f>IF('SAT Reading'!B838="","",'SAT EBRW to CBEST R'!$A$2+'SAT EBRW to CBEST R'!$B$2*B838)</f>
        <v/>
      </c>
      <c r="J838" s="11" t="str">
        <f>IF('SAT Reading'!B838="","", IF(I838&lt;20, 20, IF(I838&gt;80, 80, I838)))</f>
        <v/>
      </c>
    </row>
    <row r="839" spans="1:10" x14ac:dyDescent="0.25">
      <c r="A839" s="11">
        <v>838</v>
      </c>
      <c r="B839" s="30"/>
      <c r="C839" s="11" t="str">
        <f>IF(ISBLANK('SAT Reading'!B839),"", IF('SAT Reading'!B839&lt;'SAT EBRW to ACT E+R'!$A$2, 'SAT EBRW to ACT E+R'!$B$2, IF('SAT Reading'!B839&gt;'SAT EBRW to ACT E+R'!A$62, 'SAT EBRW to ACT E+R'!B$62, VLOOKUP(B839,'SAT EBRW to ACT E+R'!A:B,2,FALSE))))</f>
        <v/>
      </c>
      <c r="D839" s="11" t="str">
        <f>IF('SAT Reading'!B839="","", 0.5*C839)</f>
        <v/>
      </c>
      <c r="E839" s="11" t="str">
        <f>IF('SAT Reading'!B839="","",interceptACTRtoPCR5712_5713+slopeACTRtoPCR5712_5713*D839)</f>
        <v/>
      </c>
      <c r="F839" s="11" t="str">
        <f>IF('SAT Reading'!B839="","", IF(E839&lt;100, 100, IF(E839&gt;200, 200, E839)))</f>
        <v/>
      </c>
      <c r="G839" s="11" t="str">
        <f t="shared" si="13"/>
        <v/>
      </c>
      <c r="H839" s="11" t="str">
        <f>IF('SAT Reading'!B839="","", IF(G839&lt;100, 100, IF(G839&gt;300, 300, G839)))</f>
        <v/>
      </c>
      <c r="I839" s="11" t="str">
        <f>IF('SAT Reading'!B839="","",'SAT EBRW to CBEST R'!$A$2+'SAT EBRW to CBEST R'!$B$2*B839)</f>
        <v/>
      </c>
      <c r="J839" s="11" t="str">
        <f>IF('SAT Reading'!B839="","", IF(I839&lt;20, 20, IF(I839&gt;80, 80, I839)))</f>
        <v/>
      </c>
    </row>
    <row r="840" spans="1:10" x14ac:dyDescent="0.25">
      <c r="A840" s="11">
        <v>839</v>
      </c>
      <c r="B840" s="30"/>
      <c r="C840" s="11" t="str">
        <f>IF(ISBLANK('SAT Reading'!B840),"", IF('SAT Reading'!B840&lt;'SAT EBRW to ACT E+R'!$A$2, 'SAT EBRW to ACT E+R'!$B$2, IF('SAT Reading'!B840&gt;'SAT EBRW to ACT E+R'!A$62, 'SAT EBRW to ACT E+R'!B$62, VLOOKUP(B840,'SAT EBRW to ACT E+R'!A:B,2,FALSE))))</f>
        <v/>
      </c>
      <c r="D840" s="11" t="str">
        <f>IF('SAT Reading'!B840="","", 0.5*C840)</f>
        <v/>
      </c>
      <c r="E840" s="11" t="str">
        <f>IF('SAT Reading'!B840="","",interceptACTRtoPCR5712_5713+slopeACTRtoPCR5712_5713*D840)</f>
        <v/>
      </c>
      <c r="F840" s="11" t="str">
        <f>IF('SAT Reading'!B840="","", IF(E840&lt;100, 100, IF(E840&gt;200, 200, E840)))</f>
        <v/>
      </c>
      <c r="G840" s="11" t="str">
        <f t="shared" si="13"/>
        <v/>
      </c>
      <c r="H840" s="11" t="str">
        <f>IF('SAT Reading'!B840="","", IF(G840&lt;100, 100, IF(G840&gt;300, 300, G840)))</f>
        <v/>
      </c>
      <c r="I840" s="11" t="str">
        <f>IF('SAT Reading'!B840="","",'SAT EBRW to CBEST R'!$A$2+'SAT EBRW to CBEST R'!$B$2*B840)</f>
        <v/>
      </c>
      <c r="J840" s="11" t="str">
        <f>IF('SAT Reading'!B840="","", IF(I840&lt;20, 20, IF(I840&gt;80, 80, I840)))</f>
        <v/>
      </c>
    </row>
    <row r="841" spans="1:10" x14ac:dyDescent="0.25">
      <c r="A841" s="11">
        <v>840</v>
      </c>
      <c r="B841" s="30"/>
      <c r="C841" s="11" t="str">
        <f>IF(ISBLANK('SAT Reading'!B841),"", IF('SAT Reading'!B841&lt;'SAT EBRW to ACT E+R'!$A$2, 'SAT EBRW to ACT E+R'!$B$2, IF('SAT Reading'!B841&gt;'SAT EBRW to ACT E+R'!A$62, 'SAT EBRW to ACT E+R'!B$62, VLOOKUP(B841,'SAT EBRW to ACT E+R'!A:B,2,FALSE))))</f>
        <v/>
      </c>
      <c r="D841" s="11" t="str">
        <f>IF('SAT Reading'!B841="","", 0.5*C841)</f>
        <v/>
      </c>
      <c r="E841" s="11" t="str">
        <f>IF('SAT Reading'!B841="","",interceptACTRtoPCR5712_5713+slopeACTRtoPCR5712_5713*D841)</f>
        <v/>
      </c>
      <c r="F841" s="11" t="str">
        <f>IF('SAT Reading'!B841="","", IF(E841&lt;100, 100, IF(E841&gt;200, 200, E841)))</f>
        <v/>
      </c>
      <c r="G841" s="11" t="str">
        <f t="shared" si="13"/>
        <v/>
      </c>
      <c r="H841" s="11" t="str">
        <f>IF('SAT Reading'!B841="","", IF(G841&lt;100, 100, IF(G841&gt;300, 300, G841)))</f>
        <v/>
      </c>
      <c r="I841" s="11" t="str">
        <f>IF('SAT Reading'!B841="","",'SAT EBRW to CBEST R'!$A$2+'SAT EBRW to CBEST R'!$B$2*B841)</f>
        <v/>
      </c>
      <c r="J841" s="11" t="str">
        <f>IF('SAT Reading'!B841="","", IF(I841&lt;20, 20, IF(I841&gt;80, 80, I841)))</f>
        <v/>
      </c>
    </row>
    <row r="842" spans="1:10" x14ac:dyDescent="0.25">
      <c r="A842" s="11">
        <v>841</v>
      </c>
      <c r="B842" s="30"/>
      <c r="C842" s="11" t="str">
        <f>IF(ISBLANK('SAT Reading'!B842),"", IF('SAT Reading'!B842&lt;'SAT EBRW to ACT E+R'!$A$2, 'SAT EBRW to ACT E+R'!$B$2, IF('SAT Reading'!B842&gt;'SAT EBRW to ACT E+R'!A$62, 'SAT EBRW to ACT E+R'!B$62, VLOOKUP(B842,'SAT EBRW to ACT E+R'!A:B,2,FALSE))))</f>
        <v/>
      </c>
      <c r="D842" s="11" t="str">
        <f>IF('SAT Reading'!B842="","", 0.5*C842)</f>
        <v/>
      </c>
      <c r="E842" s="11" t="str">
        <f>IF('SAT Reading'!B842="","",interceptACTRtoPCR5712_5713+slopeACTRtoPCR5712_5713*D842)</f>
        <v/>
      </c>
      <c r="F842" s="11" t="str">
        <f>IF('SAT Reading'!B842="","", IF(E842&lt;100, 100, IF(E842&gt;200, 200, E842)))</f>
        <v/>
      </c>
      <c r="G842" s="11" t="str">
        <f t="shared" si="13"/>
        <v/>
      </c>
      <c r="H842" s="11" t="str">
        <f>IF('SAT Reading'!B842="","", IF(G842&lt;100, 100, IF(G842&gt;300, 300, G842)))</f>
        <v/>
      </c>
      <c r="I842" s="11" t="str">
        <f>IF('SAT Reading'!B842="","",'SAT EBRW to CBEST R'!$A$2+'SAT EBRW to CBEST R'!$B$2*B842)</f>
        <v/>
      </c>
      <c r="J842" s="11" t="str">
        <f>IF('SAT Reading'!B842="","", IF(I842&lt;20, 20, IF(I842&gt;80, 80, I842)))</f>
        <v/>
      </c>
    </row>
    <row r="843" spans="1:10" x14ac:dyDescent="0.25">
      <c r="A843" s="11">
        <v>842</v>
      </c>
      <c r="B843" s="30"/>
      <c r="C843" s="11" t="str">
        <f>IF(ISBLANK('SAT Reading'!B843),"", IF('SAT Reading'!B843&lt;'SAT EBRW to ACT E+R'!$A$2, 'SAT EBRW to ACT E+R'!$B$2, IF('SAT Reading'!B843&gt;'SAT EBRW to ACT E+R'!A$62, 'SAT EBRW to ACT E+R'!B$62, VLOOKUP(B843,'SAT EBRW to ACT E+R'!A:B,2,FALSE))))</f>
        <v/>
      </c>
      <c r="D843" s="11" t="str">
        <f>IF('SAT Reading'!B843="","", 0.5*C843)</f>
        <v/>
      </c>
      <c r="E843" s="11" t="str">
        <f>IF('SAT Reading'!B843="","",interceptACTRtoPCR5712_5713+slopeACTRtoPCR5712_5713*D843)</f>
        <v/>
      </c>
      <c r="F843" s="11" t="str">
        <f>IF('SAT Reading'!B843="","", IF(E843&lt;100, 100, IF(E843&gt;200, 200, E843)))</f>
        <v/>
      </c>
      <c r="G843" s="11" t="str">
        <f t="shared" si="13"/>
        <v/>
      </c>
      <c r="H843" s="11" t="str">
        <f>IF('SAT Reading'!B843="","", IF(G843&lt;100, 100, IF(G843&gt;300, 300, G843)))</f>
        <v/>
      </c>
      <c r="I843" s="11" t="str">
        <f>IF('SAT Reading'!B843="","",'SAT EBRW to CBEST R'!$A$2+'SAT EBRW to CBEST R'!$B$2*B843)</f>
        <v/>
      </c>
      <c r="J843" s="11" t="str">
        <f>IF('SAT Reading'!B843="","", IF(I843&lt;20, 20, IF(I843&gt;80, 80, I843)))</f>
        <v/>
      </c>
    </row>
    <row r="844" spans="1:10" x14ac:dyDescent="0.25">
      <c r="A844" s="11">
        <v>843</v>
      </c>
      <c r="B844" s="30"/>
      <c r="C844" s="11" t="str">
        <f>IF(ISBLANK('SAT Reading'!B844),"", IF('SAT Reading'!B844&lt;'SAT EBRW to ACT E+R'!$A$2, 'SAT EBRW to ACT E+R'!$B$2, IF('SAT Reading'!B844&gt;'SAT EBRW to ACT E+R'!A$62, 'SAT EBRW to ACT E+R'!B$62, VLOOKUP(B844,'SAT EBRW to ACT E+R'!A:B,2,FALSE))))</f>
        <v/>
      </c>
      <c r="D844" s="11" t="str">
        <f>IF('SAT Reading'!B844="","", 0.5*C844)</f>
        <v/>
      </c>
      <c r="E844" s="11" t="str">
        <f>IF('SAT Reading'!B844="","",interceptACTRtoPCR5712_5713+slopeACTRtoPCR5712_5713*D844)</f>
        <v/>
      </c>
      <c r="F844" s="11" t="str">
        <f>IF('SAT Reading'!B844="","", IF(E844&lt;100, 100, IF(E844&gt;200, 200, E844)))</f>
        <v/>
      </c>
      <c r="G844" s="11" t="str">
        <f t="shared" si="13"/>
        <v/>
      </c>
      <c r="H844" s="11" t="str">
        <f>IF('SAT Reading'!B844="","", IF(G844&lt;100, 100, IF(G844&gt;300, 300, G844)))</f>
        <v/>
      </c>
      <c r="I844" s="11" t="str">
        <f>IF('SAT Reading'!B844="","",'SAT EBRW to CBEST R'!$A$2+'SAT EBRW to CBEST R'!$B$2*B844)</f>
        <v/>
      </c>
      <c r="J844" s="11" t="str">
        <f>IF('SAT Reading'!B844="","", IF(I844&lt;20, 20, IF(I844&gt;80, 80, I844)))</f>
        <v/>
      </c>
    </row>
    <row r="845" spans="1:10" x14ac:dyDescent="0.25">
      <c r="A845" s="11">
        <v>844</v>
      </c>
      <c r="B845" s="30"/>
      <c r="C845" s="11" t="str">
        <f>IF(ISBLANK('SAT Reading'!B845),"", IF('SAT Reading'!B845&lt;'SAT EBRW to ACT E+R'!$A$2, 'SAT EBRW to ACT E+R'!$B$2, IF('SAT Reading'!B845&gt;'SAT EBRW to ACT E+R'!A$62, 'SAT EBRW to ACT E+R'!B$62, VLOOKUP(B845,'SAT EBRW to ACT E+R'!A:B,2,FALSE))))</f>
        <v/>
      </c>
      <c r="D845" s="11" t="str">
        <f>IF('SAT Reading'!B845="","", 0.5*C845)</f>
        <v/>
      </c>
      <c r="E845" s="11" t="str">
        <f>IF('SAT Reading'!B845="","",interceptACTRtoPCR5712_5713+slopeACTRtoPCR5712_5713*D845)</f>
        <v/>
      </c>
      <c r="F845" s="11" t="str">
        <f>IF('SAT Reading'!B845="","", IF(E845&lt;100, 100, IF(E845&gt;200, 200, E845)))</f>
        <v/>
      </c>
      <c r="G845" s="11" t="str">
        <f t="shared" si="13"/>
        <v/>
      </c>
      <c r="H845" s="11" t="str">
        <f>IF('SAT Reading'!B845="","", IF(G845&lt;100, 100, IF(G845&gt;300, 300, G845)))</f>
        <v/>
      </c>
      <c r="I845" s="11" t="str">
        <f>IF('SAT Reading'!B845="","",'SAT EBRW to CBEST R'!$A$2+'SAT EBRW to CBEST R'!$B$2*B845)</f>
        <v/>
      </c>
      <c r="J845" s="11" t="str">
        <f>IF('SAT Reading'!B845="","", IF(I845&lt;20, 20, IF(I845&gt;80, 80, I845)))</f>
        <v/>
      </c>
    </row>
    <row r="846" spans="1:10" x14ac:dyDescent="0.25">
      <c r="A846" s="11">
        <v>845</v>
      </c>
      <c r="B846" s="30"/>
      <c r="C846" s="11" t="str">
        <f>IF(ISBLANK('SAT Reading'!B846),"", IF('SAT Reading'!B846&lt;'SAT EBRW to ACT E+R'!$A$2, 'SAT EBRW to ACT E+R'!$B$2, IF('SAT Reading'!B846&gt;'SAT EBRW to ACT E+R'!A$62, 'SAT EBRW to ACT E+R'!B$62, VLOOKUP(B846,'SAT EBRW to ACT E+R'!A:B,2,FALSE))))</f>
        <v/>
      </c>
      <c r="D846" s="11" t="str">
        <f>IF('SAT Reading'!B846="","", 0.5*C846)</f>
        <v/>
      </c>
      <c r="E846" s="11" t="str">
        <f>IF('SAT Reading'!B846="","",interceptACTRtoPCR5712_5713+slopeACTRtoPCR5712_5713*D846)</f>
        <v/>
      </c>
      <c r="F846" s="11" t="str">
        <f>IF('SAT Reading'!B846="","", IF(E846&lt;100, 100, IF(E846&gt;200, 200, E846)))</f>
        <v/>
      </c>
      <c r="G846" s="11" t="str">
        <f t="shared" si="13"/>
        <v/>
      </c>
      <c r="H846" s="11" t="str">
        <f>IF('SAT Reading'!B846="","", IF(G846&lt;100, 100, IF(G846&gt;300, 300, G846)))</f>
        <v/>
      </c>
      <c r="I846" s="11" t="str">
        <f>IF('SAT Reading'!B846="","",'SAT EBRW to CBEST R'!$A$2+'SAT EBRW to CBEST R'!$B$2*B846)</f>
        <v/>
      </c>
      <c r="J846" s="11" t="str">
        <f>IF('SAT Reading'!B846="","", IF(I846&lt;20, 20, IF(I846&gt;80, 80, I846)))</f>
        <v/>
      </c>
    </row>
    <row r="847" spans="1:10" x14ac:dyDescent="0.25">
      <c r="A847" s="11">
        <v>846</v>
      </c>
      <c r="B847" s="30"/>
      <c r="C847" s="11" t="str">
        <f>IF(ISBLANK('SAT Reading'!B847),"", IF('SAT Reading'!B847&lt;'SAT EBRW to ACT E+R'!$A$2, 'SAT EBRW to ACT E+R'!$B$2, IF('SAT Reading'!B847&gt;'SAT EBRW to ACT E+R'!A$62, 'SAT EBRW to ACT E+R'!B$62, VLOOKUP(B847,'SAT EBRW to ACT E+R'!A:B,2,FALSE))))</f>
        <v/>
      </c>
      <c r="D847" s="11" t="str">
        <f>IF('SAT Reading'!B847="","", 0.5*C847)</f>
        <v/>
      </c>
      <c r="E847" s="11" t="str">
        <f>IF('SAT Reading'!B847="","",interceptACTRtoPCR5712_5713+slopeACTRtoPCR5712_5713*D847)</f>
        <v/>
      </c>
      <c r="F847" s="11" t="str">
        <f>IF('SAT Reading'!B847="","", IF(E847&lt;100, 100, IF(E847&gt;200, 200, E847)))</f>
        <v/>
      </c>
      <c r="G847" s="11" t="str">
        <f t="shared" si="13"/>
        <v/>
      </c>
      <c r="H847" s="11" t="str">
        <f>IF('SAT Reading'!B847="","", IF(G847&lt;100, 100, IF(G847&gt;300, 300, G847)))</f>
        <v/>
      </c>
      <c r="I847" s="11" t="str">
        <f>IF('SAT Reading'!B847="","",'SAT EBRW to CBEST R'!$A$2+'SAT EBRW to CBEST R'!$B$2*B847)</f>
        <v/>
      </c>
      <c r="J847" s="11" t="str">
        <f>IF('SAT Reading'!B847="","", IF(I847&lt;20, 20, IF(I847&gt;80, 80, I847)))</f>
        <v/>
      </c>
    </row>
    <row r="848" spans="1:10" x14ac:dyDescent="0.25">
      <c r="A848" s="11">
        <v>847</v>
      </c>
      <c r="B848" s="30"/>
      <c r="C848" s="11" t="str">
        <f>IF(ISBLANK('SAT Reading'!B848),"", IF('SAT Reading'!B848&lt;'SAT EBRW to ACT E+R'!$A$2, 'SAT EBRW to ACT E+R'!$B$2, IF('SAT Reading'!B848&gt;'SAT EBRW to ACT E+R'!A$62, 'SAT EBRW to ACT E+R'!B$62, VLOOKUP(B848,'SAT EBRW to ACT E+R'!A:B,2,FALSE))))</f>
        <v/>
      </c>
      <c r="D848" s="11" t="str">
        <f>IF('SAT Reading'!B848="","", 0.5*C848)</f>
        <v/>
      </c>
      <c r="E848" s="11" t="str">
        <f>IF('SAT Reading'!B848="","",interceptACTRtoPCR5712_5713+slopeACTRtoPCR5712_5713*D848)</f>
        <v/>
      </c>
      <c r="F848" s="11" t="str">
        <f>IF('SAT Reading'!B848="","", IF(E848&lt;100, 100, IF(E848&gt;200, 200, E848)))</f>
        <v/>
      </c>
      <c r="G848" s="11" t="str">
        <f t="shared" si="13"/>
        <v/>
      </c>
      <c r="H848" s="11" t="str">
        <f>IF('SAT Reading'!B848="","", IF(G848&lt;100, 100, IF(G848&gt;300, 300, G848)))</f>
        <v/>
      </c>
      <c r="I848" s="11" t="str">
        <f>IF('SAT Reading'!B848="","",'SAT EBRW to CBEST R'!$A$2+'SAT EBRW to CBEST R'!$B$2*B848)</f>
        <v/>
      </c>
      <c r="J848" s="11" t="str">
        <f>IF('SAT Reading'!B848="","", IF(I848&lt;20, 20, IF(I848&gt;80, 80, I848)))</f>
        <v/>
      </c>
    </row>
    <row r="849" spans="1:10" x14ac:dyDescent="0.25">
      <c r="A849" s="11">
        <v>848</v>
      </c>
      <c r="B849" s="30"/>
      <c r="C849" s="11" t="str">
        <f>IF(ISBLANK('SAT Reading'!B849),"", IF('SAT Reading'!B849&lt;'SAT EBRW to ACT E+R'!$A$2, 'SAT EBRW to ACT E+R'!$B$2, IF('SAT Reading'!B849&gt;'SAT EBRW to ACT E+R'!A$62, 'SAT EBRW to ACT E+R'!B$62, VLOOKUP(B849,'SAT EBRW to ACT E+R'!A:B,2,FALSE))))</f>
        <v/>
      </c>
      <c r="D849" s="11" t="str">
        <f>IF('SAT Reading'!B849="","", 0.5*C849)</f>
        <v/>
      </c>
      <c r="E849" s="11" t="str">
        <f>IF('SAT Reading'!B849="","",interceptACTRtoPCR5712_5713+slopeACTRtoPCR5712_5713*D849)</f>
        <v/>
      </c>
      <c r="F849" s="11" t="str">
        <f>IF('SAT Reading'!B849="","", IF(E849&lt;100, 100, IF(E849&gt;200, 200, E849)))</f>
        <v/>
      </c>
      <c r="G849" s="11" t="str">
        <f t="shared" si="13"/>
        <v/>
      </c>
      <c r="H849" s="11" t="str">
        <f>IF('SAT Reading'!B849="","", IF(G849&lt;100, 100, IF(G849&gt;300, 300, G849)))</f>
        <v/>
      </c>
      <c r="I849" s="11" t="str">
        <f>IF('SAT Reading'!B849="","",'SAT EBRW to CBEST R'!$A$2+'SAT EBRW to CBEST R'!$B$2*B849)</f>
        <v/>
      </c>
      <c r="J849" s="11" t="str">
        <f>IF('SAT Reading'!B849="","", IF(I849&lt;20, 20, IF(I849&gt;80, 80, I849)))</f>
        <v/>
      </c>
    </row>
    <row r="850" spans="1:10" x14ac:dyDescent="0.25">
      <c r="A850" s="11">
        <v>849</v>
      </c>
      <c r="B850" s="30"/>
      <c r="C850" s="11" t="str">
        <f>IF(ISBLANK('SAT Reading'!B850),"", IF('SAT Reading'!B850&lt;'SAT EBRW to ACT E+R'!$A$2, 'SAT EBRW to ACT E+R'!$B$2, IF('SAT Reading'!B850&gt;'SAT EBRW to ACT E+R'!A$62, 'SAT EBRW to ACT E+R'!B$62, VLOOKUP(B850,'SAT EBRW to ACT E+R'!A:B,2,FALSE))))</f>
        <v/>
      </c>
      <c r="D850" s="11" t="str">
        <f>IF('SAT Reading'!B850="","", 0.5*C850)</f>
        <v/>
      </c>
      <c r="E850" s="11" t="str">
        <f>IF('SAT Reading'!B850="","",interceptACTRtoPCR5712_5713+slopeACTRtoPCR5712_5713*D850)</f>
        <v/>
      </c>
      <c r="F850" s="11" t="str">
        <f>IF('SAT Reading'!B850="","", IF(E850&lt;100, 100, IF(E850&gt;200, 200, E850)))</f>
        <v/>
      </c>
      <c r="G850" s="11" t="str">
        <f t="shared" si="13"/>
        <v/>
      </c>
      <c r="H850" s="11" t="str">
        <f>IF('SAT Reading'!B850="","", IF(G850&lt;100, 100, IF(G850&gt;300, 300, G850)))</f>
        <v/>
      </c>
      <c r="I850" s="11" t="str">
        <f>IF('SAT Reading'!B850="","",'SAT EBRW to CBEST R'!$A$2+'SAT EBRW to CBEST R'!$B$2*B850)</f>
        <v/>
      </c>
      <c r="J850" s="11" t="str">
        <f>IF('SAT Reading'!B850="","", IF(I850&lt;20, 20, IF(I850&gt;80, 80, I850)))</f>
        <v/>
      </c>
    </row>
    <row r="851" spans="1:10" x14ac:dyDescent="0.25">
      <c r="A851" s="11">
        <v>850</v>
      </c>
      <c r="B851" s="30"/>
      <c r="C851" s="11" t="str">
        <f>IF(ISBLANK('SAT Reading'!B851),"", IF('SAT Reading'!B851&lt;'SAT EBRW to ACT E+R'!$A$2, 'SAT EBRW to ACT E+R'!$B$2, IF('SAT Reading'!B851&gt;'SAT EBRW to ACT E+R'!A$62, 'SAT EBRW to ACT E+R'!B$62, VLOOKUP(B851,'SAT EBRW to ACT E+R'!A:B,2,FALSE))))</f>
        <v/>
      </c>
      <c r="D851" s="11" t="str">
        <f>IF('SAT Reading'!B851="","", 0.5*C851)</f>
        <v/>
      </c>
      <c r="E851" s="11" t="str">
        <f>IF('SAT Reading'!B851="","",interceptACTRtoPCR5712_5713+slopeACTRtoPCR5712_5713*D851)</f>
        <v/>
      </c>
      <c r="F851" s="11" t="str">
        <f>IF('SAT Reading'!B851="","", IF(E851&lt;100, 100, IF(E851&gt;200, 200, E851)))</f>
        <v/>
      </c>
      <c r="G851" s="11" t="str">
        <f t="shared" si="13"/>
        <v/>
      </c>
      <c r="H851" s="11" t="str">
        <f>IF('SAT Reading'!B851="","", IF(G851&lt;100, 100, IF(G851&gt;300, 300, G851)))</f>
        <v/>
      </c>
      <c r="I851" s="11" t="str">
        <f>IF('SAT Reading'!B851="","",'SAT EBRW to CBEST R'!$A$2+'SAT EBRW to CBEST R'!$B$2*B851)</f>
        <v/>
      </c>
      <c r="J851" s="11" t="str">
        <f>IF('SAT Reading'!B851="","", IF(I851&lt;20, 20, IF(I851&gt;80, 80, I851)))</f>
        <v/>
      </c>
    </row>
    <row r="852" spans="1:10" x14ac:dyDescent="0.25">
      <c r="A852" s="11">
        <v>851</v>
      </c>
      <c r="B852" s="30"/>
      <c r="C852" s="11" t="str">
        <f>IF(ISBLANK('SAT Reading'!B852),"", IF('SAT Reading'!B852&lt;'SAT EBRW to ACT E+R'!$A$2, 'SAT EBRW to ACT E+R'!$B$2, IF('SAT Reading'!B852&gt;'SAT EBRW to ACT E+R'!A$62, 'SAT EBRW to ACT E+R'!B$62, VLOOKUP(B852,'SAT EBRW to ACT E+R'!A:B,2,FALSE))))</f>
        <v/>
      </c>
      <c r="D852" s="11" t="str">
        <f>IF('SAT Reading'!B852="","", 0.5*C852)</f>
        <v/>
      </c>
      <c r="E852" s="11" t="str">
        <f>IF('SAT Reading'!B852="","",interceptACTRtoPCR5712_5713+slopeACTRtoPCR5712_5713*D852)</f>
        <v/>
      </c>
      <c r="F852" s="11" t="str">
        <f>IF('SAT Reading'!B852="","", IF(E852&lt;100, 100, IF(E852&gt;200, 200, E852)))</f>
        <v/>
      </c>
      <c r="G852" s="11" t="str">
        <f t="shared" si="13"/>
        <v/>
      </c>
      <c r="H852" s="11" t="str">
        <f>IF('SAT Reading'!B852="","", IF(G852&lt;100, 100, IF(G852&gt;300, 300, G852)))</f>
        <v/>
      </c>
      <c r="I852" s="11" t="str">
        <f>IF('SAT Reading'!B852="","",'SAT EBRW to CBEST R'!$A$2+'SAT EBRW to CBEST R'!$B$2*B852)</f>
        <v/>
      </c>
      <c r="J852" s="11" t="str">
        <f>IF('SAT Reading'!B852="","", IF(I852&lt;20, 20, IF(I852&gt;80, 80, I852)))</f>
        <v/>
      </c>
    </row>
    <row r="853" spans="1:10" x14ac:dyDescent="0.25">
      <c r="A853" s="11">
        <v>852</v>
      </c>
      <c r="B853" s="30"/>
      <c r="C853" s="11" t="str">
        <f>IF(ISBLANK('SAT Reading'!B853),"", IF('SAT Reading'!B853&lt;'SAT EBRW to ACT E+R'!$A$2, 'SAT EBRW to ACT E+R'!$B$2, IF('SAT Reading'!B853&gt;'SAT EBRW to ACT E+R'!A$62, 'SAT EBRW to ACT E+R'!B$62, VLOOKUP(B853,'SAT EBRW to ACT E+R'!A:B,2,FALSE))))</f>
        <v/>
      </c>
      <c r="D853" s="11" t="str">
        <f>IF('SAT Reading'!B853="","", 0.5*C853)</f>
        <v/>
      </c>
      <c r="E853" s="11" t="str">
        <f>IF('SAT Reading'!B853="","",interceptACTRtoPCR5712_5713+slopeACTRtoPCR5712_5713*D853)</f>
        <v/>
      </c>
      <c r="F853" s="11" t="str">
        <f>IF('SAT Reading'!B853="","", IF(E853&lt;100, 100, IF(E853&gt;200, 200, E853)))</f>
        <v/>
      </c>
      <c r="G853" s="11" t="str">
        <f t="shared" si="13"/>
        <v/>
      </c>
      <c r="H853" s="11" t="str">
        <f>IF('SAT Reading'!B853="","", IF(G853&lt;100, 100, IF(G853&gt;300, 300, G853)))</f>
        <v/>
      </c>
      <c r="I853" s="11" t="str">
        <f>IF('SAT Reading'!B853="","",'SAT EBRW to CBEST R'!$A$2+'SAT EBRW to CBEST R'!$B$2*B853)</f>
        <v/>
      </c>
      <c r="J853" s="11" t="str">
        <f>IF('SAT Reading'!B853="","", IF(I853&lt;20, 20, IF(I853&gt;80, 80, I853)))</f>
        <v/>
      </c>
    </row>
    <row r="854" spans="1:10" x14ac:dyDescent="0.25">
      <c r="A854" s="11">
        <v>853</v>
      </c>
      <c r="B854" s="30"/>
      <c r="C854" s="11" t="str">
        <f>IF(ISBLANK('SAT Reading'!B854),"", IF('SAT Reading'!B854&lt;'SAT EBRW to ACT E+R'!$A$2, 'SAT EBRW to ACT E+R'!$B$2, IF('SAT Reading'!B854&gt;'SAT EBRW to ACT E+R'!A$62, 'SAT EBRW to ACT E+R'!B$62, VLOOKUP(B854,'SAT EBRW to ACT E+R'!A:B,2,FALSE))))</f>
        <v/>
      </c>
      <c r="D854" s="11" t="str">
        <f>IF('SAT Reading'!B854="","", 0.5*C854)</f>
        <v/>
      </c>
      <c r="E854" s="11" t="str">
        <f>IF('SAT Reading'!B854="","",interceptACTRtoPCR5712_5713+slopeACTRtoPCR5712_5713*D854)</f>
        <v/>
      </c>
      <c r="F854" s="11" t="str">
        <f>IF('SAT Reading'!B854="","", IF(E854&lt;100, 100, IF(E854&gt;200, 200, E854)))</f>
        <v/>
      </c>
      <c r="G854" s="11" t="str">
        <f t="shared" si="13"/>
        <v/>
      </c>
      <c r="H854" s="11" t="str">
        <f>IF('SAT Reading'!B854="","", IF(G854&lt;100, 100, IF(G854&gt;300, 300, G854)))</f>
        <v/>
      </c>
      <c r="I854" s="11" t="str">
        <f>IF('SAT Reading'!B854="","",'SAT EBRW to CBEST R'!$A$2+'SAT EBRW to CBEST R'!$B$2*B854)</f>
        <v/>
      </c>
      <c r="J854" s="11" t="str">
        <f>IF('SAT Reading'!B854="","", IF(I854&lt;20, 20, IF(I854&gt;80, 80, I854)))</f>
        <v/>
      </c>
    </row>
    <row r="855" spans="1:10" x14ac:dyDescent="0.25">
      <c r="A855" s="11">
        <v>854</v>
      </c>
      <c r="B855" s="30"/>
      <c r="C855" s="11" t="str">
        <f>IF(ISBLANK('SAT Reading'!B855),"", IF('SAT Reading'!B855&lt;'SAT EBRW to ACT E+R'!$A$2, 'SAT EBRW to ACT E+R'!$B$2, IF('SAT Reading'!B855&gt;'SAT EBRW to ACT E+R'!A$62, 'SAT EBRW to ACT E+R'!B$62, VLOOKUP(B855,'SAT EBRW to ACT E+R'!A:B,2,FALSE))))</f>
        <v/>
      </c>
      <c r="D855" s="11" t="str">
        <f>IF('SAT Reading'!B855="","", 0.5*C855)</f>
        <v/>
      </c>
      <c r="E855" s="11" t="str">
        <f>IF('SAT Reading'!B855="","",interceptACTRtoPCR5712_5713+slopeACTRtoPCR5712_5713*D855)</f>
        <v/>
      </c>
      <c r="F855" s="11" t="str">
        <f>IF('SAT Reading'!B855="","", IF(E855&lt;100, 100, IF(E855&gt;200, 200, E855)))</f>
        <v/>
      </c>
      <c r="G855" s="11" t="str">
        <f t="shared" si="13"/>
        <v/>
      </c>
      <c r="H855" s="11" t="str">
        <f>IF('SAT Reading'!B855="","", IF(G855&lt;100, 100, IF(G855&gt;300, 300, G855)))</f>
        <v/>
      </c>
      <c r="I855" s="11" t="str">
        <f>IF('SAT Reading'!B855="","",'SAT EBRW to CBEST R'!$A$2+'SAT EBRW to CBEST R'!$B$2*B855)</f>
        <v/>
      </c>
      <c r="J855" s="11" t="str">
        <f>IF('SAT Reading'!B855="","", IF(I855&lt;20, 20, IF(I855&gt;80, 80, I855)))</f>
        <v/>
      </c>
    </row>
    <row r="856" spans="1:10" x14ac:dyDescent="0.25">
      <c r="A856" s="11">
        <v>855</v>
      </c>
      <c r="B856" s="30"/>
      <c r="C856" s="11" t="str">
        <f>IF(ISBLANK('SAT Reading'!B856),"", IF('SAT Reading'!B856&lt;'SAT EBRW to ACT E+R'!$A$2, 'SAT EBRW to ACT E+R'!$B$2, IF('SAT Reading'!B856&gt;'SAT EBRW to ACT E+R'!A$62, 'SAT EBRW to ACT E+R'!B$62, VLOOKUP(B856,'SAT EBRW to ACT E+R'!A:B,2,FALSE))))</f>
        <v/>
      </c>
      <c r="D856" s="11" t="str">
        <f>IF('SAT Reading'!B856="","", 0.5*C856)</f>
        <v/>
      </c>
      <c r="E856" s="11" t="str">
        <f>IF('SAT Reading'!B856="","",interceptACTRtoPCR5712_5713+slopeACTRtoPCR5712_5713*D856)</f>
        <v/>
      </c>
      <c r="F856" s="11" t="str">
        <f>IF('SAT Reading'!B856="","", IF(E856&lt;100, 100, IF(E856&gt;200, 200, E856)))</f>
        <v/>
      </c>
      <c r="G856" s="11" t="str">
        <f t="shared" si="13"/>
        <v/>
      </c>
      <c r="H856" s="11" t="str">
        <f>IF('SAT Reading'!B856="","", IF(G856&lt;100, 100, IF(G856&gt;300, 300, G856)))</f>
        <v/>
      </c>
      <c r="I856" s="11" t="str">
        <f>IF('SAT Reading'!B856="","",'SAT EBRW to CBEST R'!$A$2+'SAT EBRW to CBEST R'!$B$2*B856)</f>
        <v/>
      </c>
      <c r="J856" s="11" t="str">
        <f>IF('SAT Reading'!B856="","", IF(I856&lt;20, 20, IF(I856&gt;80, 80, I856)))</f>
        <v/>
      </c>
    </row>
    <row r="857" spans="1:10" x14ac:dyDescent="0.25">
      <c r="A857" s="11">
        <v>856</v>
      </c>
      <c r="B857" s="30"/>
      <c r="C857" s="11" t="str">
        <f>IF(ISBLANK('SAT Reading'!B857),"", IF('SAT Reading'!B857&lt;'SAT EBRW to ACT E+R'!$A$2, 'SAT EBRW to ACT E+R'!$B$2, IF('SAT Reading'!B857&gt;'SAT EBRW to ACT E+R'!A$62, 'SAT EBRW to ACT E+R'!B$62, VLOOKUP(B857,'SAT EBRW to ACT E+R'!A:B,2,FALSE))))</f>
        <v/>
      </c>
      <c r="D857" s="11" t="str">
        <f>IF('SAT Reading'!B857="","", 0.5*C857)</f>
        <v/>
      </c>
      <c r="E857" s="11" t="str">
        <f>IF('SAT Reading'!B857="","",interceptACTRtoPCR5712_5713+slopeACTRtoPCR5712_5713*D857)</f>
        <v/>
      </c>
      <c r="F857" s="11" t="str">
        <f>IF('SAT Reading'!B857="","", IF(E857&lt;100, 100, IF(E857&gt;200, 200, E857)))</f>
        <v/>
      </c>
      <c r="G857" s="11" t="str">
        <f t="shared" si="13"/>
        <v/>
      </c>
      <c r="H857" s="11" t="str">
        <f>IF('SAT Reading'!B857="","", IF(G857&lt;100, 100, IF(G857&gt;300, 300, G857)))</f>
        <v/>
      </c>
      <c r="I857" s="11" t="str">
        <f>IF('SAT Reading'!B857="","",'SAT EBRW to CBEST R'!$A$2+'SAT EBRW to CBEST R'!$B$2*B857)</f>
        <v/>
      </c>
      <c r="J857" s="11" t="str">
        <f>IF('SAT Reading'!B857="","", IF(I857&lt;20, 20, IF(I857&gt;80, 80, I857)))</f>
        <v/>
      </c>
    </row>
    <row r="858" spans="1:10" x14ac:dyDescent="0.25">
      <c r="A858" s="11">
        <v>857</v>
      </c>
      <c r="B858" s="30"/>
      <c r="C858" s="11" t="str">
        <f>IF(ISBLANK('SAT Reading'!B858),"", IF('SAT Reading'!B858&lt;'SAT EBRW to ACT E+R'!$A$2, 'SAT EBRW to ACT E+R'!$B$2, IF('SAT Reading'!B858&gt;'SAT EBRW to ACT E+R'!A$62, 'SAT EBRW to ACT E+R'!B$62, VLOOKUP(B858,'SAT EBRW to ACT E+R'!A:B,2,FALSE))))</f>
        <v/>
      </c>
      <c r="D858" s="11" t="str">
        <f>IF('SAT Reading'!B858="","", 0.5*C858)</f>
        <v/>
      </c>
      <c r="E858" s="11" t="str">
        <f>IF('SAT Reading'!B858="","",interceptACTRtoPCR5712_5713+slopeACTRtoPCR5712_5713*D858)</f>
        <v/>
      </c>
      <c r="F858" s="11" t="str">
        <f>IF('SAT Reading'!B858="","", IF(E858&lt;100, 100, IF(E858&gt;200, 200, E858)))</f>
        <v/>
      </c>
      <c r="G858" s="11" t="str">
        <f t="shared" si="13"/>
        <v/>
      </c>
      <c r="H858" s="11" t="str">
        <f>IF('SAT Reading'!B858="","", IF(G858&lt;100, 100, IF(G858&gt;300, 300, G858)))</f>
        <v/>
      </c>
      <c r="I858" s="11" t="str">
        <f>IF('SAT Reading'!B858="","",'SAT EBRW to CBEST R'!$A$2+'SAT EBRW to CBEST R'!$B$2*B858)</f>
        <v/>
      </c>
      <c r="J858" s="11" t="str">
        <f>IF('SAT Reading'!B858="","", IF(I858&lt;20, 20, IF(I858&gt;80, 80, I858)))</f>
        <v/>
      </c>
    </row>
    <row r="859" spans="1:10" x14ac:dyDescent="0.25">
      <c r="A859" s="11">
        <v>858</v>
      </c>
      <c r="B859" s="30"/>
      <c r="C859" s="11" t="str">
        <f>IF(ISBLANK('SAT Reading'!B859),"", IF('SAT Reading'!B859&lt;'SAT EBRW to ACT E+R'!$A$2, 'SAT EBRW to ACT E+R'!$B$2, IF('SAT Reading'!B859&gt;'SAT EBRW to ACT E+R'!A$62, 'SAT EBRW to ACT E+R'!B$62, VLOOKUP(B859,'SAT EBRW to ACT E+R'!A:B,2,FALSE))))</f>
        <v/>
      </c>
      <c r="D859" s="11" t="str">
        <f>IF('SAT Reading'!B859="","", 0.5*C859)</f>
        <v/>
      </c>
      <c r="E859" s="11" t="str">
        <f>IF('SAT Reading'!B859="","",interceptACTRtoPCR5712_5713+slopeACTRtoPCR5712_5713*D859)</f>
        <v/>
      </c>
      <c r="F859" s="11" t="str">
        <f>IF('SAT Reading'!B859="","", IF(E859&lt;100, 100, IF(E859&gt;200, 200, E859)))</f>
        <v/>
      </c>
      <c r="G859" s="11" t="str">
        <f t="shared" si="13"/>
        <v/>
      </c>
      <c r="H859" s="11" t="str">
        <f>IF('SAT Reading'!B859="","", IF(G859&lt;100, 100, IF(G859&gt;300, 300, G859)))</f>
        <v/>
      </c>
      <c r="I859" s="11" t="str">
        <f>IF('SAT Reading'!B859="","",'SAT EBRW to CBEST R'!$A$2+'SAT EBRW to CBEST R'!$B$2*B859)</f>
        <v/>
      </c>
      <c r="J859" s="11" t="str">
        <f>IF('SAT Reading'!B859="","", IF(I859&lt;20, 20, IF(I859&gt;80, 80, I859)))</f>
        <v/>
      </c>
    </row>
    <row r="860" spans="1:10" x14ac:dyDescent="0.25">
      <c r="A860" s="11">
        <v>859</v>
      </c>
      <c r="B860" s="30"/>
      <c r="C860" s="11" t="str">
        <f>IF(ISBLANK('SAT Reading'!B860),"", IF('SAT Reading'!B860&lt;'SAT EBRW to ACT E+R'!$A$2, 'SAT EBRW to ACT E+R'!$B$2, IF('SAT Reading'!B860&gt;'SAT EBRW to ACT E+R'!A$62, 'SAT EBRW to ACT E+R'!B$62, VLOOKUP(B860,'SAT EBRW to ACT E+R'!A:B,2,FALSE))))</f>
        <v/>
      </c>
      <c r="D860" s="11" t="str">
        <f>IF('SAT Reading'!B860="","", 0.5*C860)</f>
        <v/>
      </c>
      <c r="E860" s="11" t="str">
        <f>IF('SAT Reading'!B860="","",interceptACTRtoPCR5712_5713+slopeACTRtoPCR5712_5713*D860)</f>
        <v/>
      </c>
      <c r="F860" s="11" t="str">
        <f>IF('SAT Reading'!B860="","", IF(E860&lt;100, 100, IF(E860&gt;200, 200, E860)))</f>
        <v/>
      </c>
      <c r="G860" s="11" t="str">
        <f t="shared" si="13"/>
        <v/>
      </c>
      <c r="H860" s="11" t="str">
        <f>IF('SAT Reading'!B860="","", IF(G860&lt;100, 100, IF(G860&gt;300, 300, G860)))</f>
        <v/>
      </c>
      <c r="I860" s="11" t="str">
        <f>IF('SAT Reading'!B860="","",'SAT EBRW to CBEST R'!$A$2+'SAT EBRW to CBEST R'!$B$2*B860)</f>
        <v/>
      </c>
      <c r="J860" s="11" t="str">
        <f>IF('SAT Reading'!B860="","", IF(I860&lt;20, 20, IF(I860&gt;80, 80, I860)))</f>
        <v/>
      </c>
    </row>
    <row r="861" spans="1:10" x14ac:dyDescent="0.25">
      <c r="A861" s="11">
        <v>860</v>
      </c>
      <c r="B861" s="30"/>
      <c r="C861" s="11" t="str">
        <f>IF(ISBLANK('SAT Reading'!B861),"", IF('SAT Reading'!B861&lt;'SAT EBRW to ACT E+R'!$A$2, 'SAT EBRW to ACT E+R'!$B$2, IF('SAT Reading'!B861&gt;'SAT EBRW to ACT E+R'!A$62, 'SAT EBRW to ACT E+R'!B$62, VLOOKUP(B861,'SAT EBRW to ACT E+R'!A:B,2,FALSE))))</f>
        <v/>
      </c>
      <c r="D861" s="11" t="str">
        <f>IF('SAT Reading'!B861="","", 0.5*C861)</f>
        <v/>
      </c>
      <c r="E861" s="11" t="str">
        <f>IF('SAT Reading'!B861="","",interceptACTRtoPCR5712_5713+slopeACTRtoPCR5712_5713*D861)</f>
        <v/>
      </c>
      <c r="F861" s="11" t="str">
        <f>IF('SAT Reading'!B861="","", IF(E861&lt;100, 100, IF(E861&gt;200, 200, E861)))</f>
        <v/>
      </c>
      <c r="G861" s="11" t="str">
        <f t="shared" si="13"/>
        <v/>
      </c>
      <c r="H861" s="11" t="str">
        <f>IF('SAT Reading'!B861="","", IF(G861&lt;100, 100, IF(G861&gt;300, 300, G861)))</f>
        <v/>
      </c>
      <c r="I861" s="11" t="str">
        <f>IF('SAT Reading'!B861="","",'SAT EBRW to CBEST R'!$A$2+'SAT EBRW to CBEST R'!$B$2*B861)</f>
        <v/>
      </c>
      <c r="J861" s="11" t="str">
        <f>IF('SAT Reading'!B861="","", IF(I861&lt;20, 20, IF(I861&gt;80, 80, I861)))</f>
        <v/>
      </c>
    </row>
    <row r="862" spans="1:10" x14ac:dyDescent="0.25">
      <c r="A862" s="11">
        <v>861</v>
      </c>
      <c r="B862" s="30"/>
      <c r="C862" s="11" t="str">
        <f>IF(ISBLANK('SAT Reading'!B862),"", IF('SAT Reading'!B862&lt;'SAT EBRW to ACT E+R'!$A$2, 'SAT EBRW to ACT E+R'!$B$2, IF('SAT Reading'!B862&gt;'SAT EBRW to ACT E+R'!A$62, 'SAT EBRW to ACT E+R'!B$62, VLOOKUP(B862,'SAT EBRW to ACT E+R'!A:B,2,FALSE))))</f>
        <v/>
      </c>
      <c r="D862" s="11" t="str">
        <f>IF('SAT Reading'!B862="","", 0.5*C862)</f>
        <v/>
      </c>
      <c r="E862" s="11" t="str">
        <f>IF('SAT Reading'!B862="","",interceptACTRtoPCR5712_5713+slopeACTRtoPCR5712_5713*D862)</f>
        <v/>
      </c>
      <c r="F862" s="11" t="str">
        <f>IF('SAT Reading'!B862="","", IF(E862&lt;100, 100, IF(E862&gt;200, 200, E862)))</f>
        <v/>
      </c>
      <c r="G862" s="11" t="str">
        <f t="shared" si="13"/>
        <v/>
      </c>
      <c r="H862" s="11" t="str">
        <f>IF('SAT Reading'!B862="","", IF(G862&lt;100, 100, IF(G862&gt;300, 300, G862)))</f>
        <v/>
      </c>
      <c r="I862" s="11" t="str">
        <f>IF('SAT Reading'!B862="","",'SAT EBRW to CBEST R'!$A$2+'SAT EBRW to CBEST R'!$B$2*B862)</f>
        <v/>
      </c>
      <c r="J862" s="11" t="str">
        <f>IF('SAT Reading'!B862="","", IF(I862&lt;20, 20, IF(I862&gt;80, 80, I862)))</f>
        <v/>
      </c>
    </row>
    <row r="863" spans="1:10" x14ac:dyDescent="0.25">
      <c r="A863" s="11">
        <v>862</v>
      </c>
      <c r="B863" s="30"/>
      <c r="C863" s="11" t="str">
        <f>IF(ISBLANK('SAT Reading'!B863),"", IF('SAT Reading'!B863&lt;'SAT EBRW to ACT E+R'!$A$2, 'SAT EBRW to ACT E+R'!$B$2, IF('SAT Reading'!B863&gt;'SAT EBRW to ACT E+R'!A$62, 'SAT EBRW to ACT E+R'!B$62, VLOOKUP(B863,'SAT EBRW to ACT E+R'!A:B,2,FALSE))))</f>
        <v/>
      </c>
      <c r="D863" s="11" t="str">
        <f>IF('SAT Reading'!B863="","", 0.5*C863)</f>
        <v/>
      </c>
      <c r="E863" s="11" t="str">
        <f>IF('SAT Reading'!B863="","",interceptACTRtoPCR5712_5713+slopeACTRtoPCR5712_5713*D863)</f>
        <v/>
      </c>
      <c r="F863" s="11" t="str">
        <f>IF('SAT Reading'!B863="","", IF(E863&lt;100, 100, IF(E863&gt;200, 200, E863)))</f>
        <v/>
      </c>
      <c r="G863" s="11" t="str">
        <f t="shared" si="13"/>
        <v/>
      </c>
      <c r="H863" s="11" t="str">
        <f>IF('SAT Reading'!B863="","", IF(G863&lt;100, 100, IF(G863&gt;300, 300, G863)))</f>
        <v/>
      </c>
      <c r="I863" s="11" t="str">
        <f>IF('SAT Reading'!B863="","",'SAT EBRW to CBEST R'!$A$2+'SAT EBRW to CBEST R'!$B$2*B863)</f>
        <v/>
      </c>
      <c r="J863" s="11" t="str">
        <f>IF('SAT Reading'!B863="","", IF(I863&lt;20, 20, IF(I863&gt;80, 80, I863)))</f>
        <v/>
      </c>
    </row>
    <row r="864" spans="1:10" x14ac:dyDescent="0.25">
      <c r="A864" s="11">
        <v>863</v>
      </c>
      <c r="B864" s="30"/>
      <c r="C864" s="11" t="str">
        <f>IF(ISBLANK('SAT Reading'!B864),"", IF('SAT Reading'!B864&lt;'SAT EBRW to ACT E+R'!$A$2, 'SAT EBRW to ACT E+R'!$B$2, IF('SAT Reading'!B864&gt;'SAT EBRW to ACT E+R'!A$62, 'SAT EBRW to ACT E+R'!B$62, VLOOKUP(B864,'SAT EBRW to ACT E+R'!A:B,2,FALSE))))</f>
        <v/>
      </c>
      <c r="D864" s="11" t="str">
        <f>IF('SAT Reading'!B864="","", 0.5*C864)</f>
        <v/>
      </c>
      <c r="E864" s="11" t="str">
        <f>IF('SAT Reading'!B864="","",interceptACTRtoPCR5712_5713+slopeACTRtoPCR5712_5713*D864)</f>
        <v/>
      </c>
      <c r="F864" s="11" t="str">
        <f>IF('SAT Reading'!B864="","", IF(E864&lt;100, 100, IF(E864&gt;200, 200, E864)))</f>
        <v/>
      </c>
      <c r="G864" s="11" t="str">
        <f t="shared" si="13"/>
        <v/>
      </c>
      <c r="H864" s="11" t="str">
        <f>IF('SAT Reading'!B864="","", IF(G864&lt;100, 100, IF(G864&gt;300, 300, G864)))</f>
        <v/>
      </c>
      <c r="I864" s="11" t="str">
        <f>IF('SAT Reading'!B864="","",'SAT EBRW to CBEST R'!$A$2+'SAT EBRW to CBEST R'!$B$2*B864)</f>
        <v/>
      </c>
      <c r="J864" s="11" t="str">
        <f>IF('SAT Reading'!B864="","", IF(I864&lt;20, 20, IF(I864&gt;80, 80, I864)))</f>
        <v/>
      </c>
    </row>
    <row r="865" spans="1:10" x14ac:dyDescent="0.25">
      <c r="A865" s="11">
        <v>864</v>
      </c>
      <c r="B865" s="30"/>
      <c r="C865" s="11" t="str">
        <f>IF(ISBLANK('SAT Reading'!B865),"", IF('SAT Reading'!B865&lt;'SAT EBRW to ACT E+R'!$A$2, 'SAT EBRW to ACT E+R'!$B$2, IF('SAT Reading'!B865&gt;'SAT EBRW to ACT E+R'!A$62, 'SAT EBRW to ACT E+R'!B$62, VLOOKUP(B865,'SAT EBRW to ACT E+R'!A:B,2,FALSE))))</f>
        <v/>
      </c>
      <c r="D865" s="11" t="str">
        <f>IF('SAT Reading'!B865="","", 0.5*C865)</f>
        <v/>
      </c>
      <c r="E865" s="11" t="str">
        <f>IF('SAT Reading'!B865="","",interceptACTRtoPCR5712_5713+slopeACTRtoPCR5712_5713*D865)</f>
        <v/>
      </c>
      <c r="F865" s="11" t="str">
        <f>IF('SAT Reading'!B865="","", IF(E865&lt;100, 100, IF(E865&gt;200, 200, E865)))</f>
        <v/>
      </c>
      <c r="G865" s="11" t="str">
        <f t="shared" si="13"/>
        <v/>
      </c>
      <c r="H865" s="11" t="str">
        <f>IF('SAT Reading'!B865="","", IF(G865&lt;100, 100, IF(G865&gt;300, 300, G865)))</f>
        <v/>
      </c>
      <c r="I865" s="11" t="str">
        <f>IF('SAT Reading'!B865="","",'SAT EBRW to CBEST R'!$A$2+'SAT EBRW to CBEST R'!$B$2*B865)</f>
        <v/>
      </c>
      <c r="J865" s="11" t="str">
        <f>IF('SAT Reading'!B865="","", IF(I865&lt;20, 20, IF(I865&gt;80, 80, I865)))</f>
        <v/>
      </c>
    </row>
    <row r="866" spans="1:10" x14ac:dyDescent="0.25">
      <c r="A866" s="11">
        <v>865</v>
      </c>
      <c r="B866" s="30"/>
      <c r="C866" s="11" t="str">
        <f>IF(ISBLANK('SAT Reading'!B866),"", IF('SAT Reading'!B866&lt;'SAT EBRW to ACT E+R'!$A$2, 'SAT EBRW to ACT E+R'!$B$2, IF('SAT Reading'!B866&gt;'SAT EBRW to ACT E+R'!A$62, 'SAT EBRW to ACT E+R'!B$62, VLOOKUP(B866,'SAT EBRW to ACT E+R'!A:B,2,FALSE))))</f>
        <v/>
      </c>
      <c r="D866" s="11" t="str">
        <f>IF('SAT Reading'!B866="","", 0.5*C866)</f>
        <v/>
      </c>
      <c r="E866" s="11" t="str">
        <f>IF('SAT Reading'!B866="","",interceptACTRtoPCR5712_5713+slopeACTRtoPCR5712_5713*D866)</f>
        <v/>
      </c>
      <c r="F866" s="11" t="str">
        <f>IF('SAT Reading'!B866="","", IF(E866&lt;100, 100, IF(E866&gt;200, 200, E866)))</f>
        <v/>
      </c>
      <c r="G866" s="11" t="str">
        <f t="shared" si="13"/>
        <v/>
      </c>
      <c r="H866" s="11" t="str">
        <f>IF('SAT Reading'!B866="","", IF(G866&lt;100, 100, IF(G866&gt;300, 300, G866)))</f>
        <v/>
      </c>
      <c r="I866" s="11" t="str">
        <f>IF('SAT Reading'!B866="","",'SAT EBRW to CBEST R'!$A$2+'SAT EBRW to CBEST R'!$B$2*B866)</f>
        <v/>
      </c>
      <c r="J866" s="11" t="str">
        <f>IF('SAT Reading'!B866="","", IF(I866&lt;20, 20, IF(I866&gt;80, 80, I866)))</f>
        <v/>
      </c>
    </row>
    <row r="867" spans="1:10" x14ac:dyDescent="0.25">
      <c r="A867" s="11">
        <v>866</v>
      </c>
      <c r="B867" s="30"/>
      <c r="C867" s="11" t="str">
        <f>IF(ISBLANK('SAT Reading'!B867),"", IF('SAT Reading'!B867&lt;'SAT EBRW to ACT E+R'!$A$2, 'SAT EBRW to ACT E+R'!$B$2, IF('SAT Reading'!B867&gt;'SAT EBRW to ACT E+R'!A$62, 'SAT EBRW to ACT E+R'!B$62, VLOOKUP(B867,'SAT EBRW to ACT E+R'!A:B,2,FALSE))))</f>
        <v/>
      </c>
      <c r="D867" s="11" t="str">
        <f>IF('SAT Reading'!B867="","", 0.5*C867)</f>
        <v/>
      </c>
      <c r="E867" s="11" t="str">
        <f>IF('SAT Reading'!B867="","",interceptACTRtoPCR5712_5713+slopeACTRtoPCR5712_5713*D867)</f>
        <v/>
      </c>
      <c r="F867" s="11" t="str">
        <f>IF('SAT Reading'!B867="","", IF(E867&lt;100, 100, IF(E867&gt;200, 200, E867)))</f>
        <v/>
      </c>
      <c r="G867" s="11" t="str">
        <f t="shared" si="13"/>
        <v/>
      </c>
      <c r="H867" s="11" t="str">
        <f>IF('SAT Reading'!B867="","", IF(G867&lt;100, 100, IF(G867&gt;300, 300, G867)))</f>
        <v/>
      </c>
      <c r="I867" s="11" t="str">
        <f>IF('SAT Reading'!B867="","",'SAT EBRW to CBEST R'!$A$2+'SAT EBRW to CBEST R'!$B$2*B867)</f>
        <v/>
      </c>
      <c r="J867" s="11" t="str">
        <f>IF('SAT Reading'!B867="","", IF(I867&lt;20, 20, IF(I867&gt;80, 80, I867)))</f>
        <v/>
      </c>
    </row>
    <row r="868" spans="1:10" x14ac:dyDescent="0.25">
      <c r="A868" s="11">
        <v>867</v>
      </c>
      <c r="B868" s="30"/>
      <c r="C868" s="11" t="str">
        <f>IF(ISBLANK('SAT Reading'!B868),"", IF('SAT Reading'!B868&lt;'SAT EBRW to ACT E+R'!$A$2, 'SAT EBRW to ACT E+R'!$B$2, IF('SAT Reading'!B868&gt;'SAT EBRW to ACT E+R'!A$62, 'SAT EBRW to ACT E+R'!B$62, VLOOKUP(B868,'SAT EBRW to ACT E+R'!A:B,2,FALSE))))</f>
        <v/>
      </c>
      <c r="D868" s="11" t="str">
        <f>IF('SAT Reading'!B868="","", 0.5*C868)</f>
        <v/>
      </c>
      <c r="E868" s="11" t="str">
        <f>IF('SAT Reading'!B868="","",interceptACTRtoPCR5712_5713+slopeACTRtoPCR5712_5713*D868)</f>
        <v/>
      </c>
      <c r="F868" s="11" t="str">
        <f>IF('SAT Reading'!B868="","", IF(E868&lt;100, 100, IF(E868&gt;200, 200, E868)))</f>
        <v/>
      </c>
      <c r="G868" s="11" t="str">
        <f t="shared" si="13"/>
        <v/>
      </c>
      <c r="H868" s="11" t="str">
        <f>IF('SAT Reading'!B868="","", IF(G868&lt;100, 100, IF(G868&gt;300, 300, G868)))</f>
        <v/>
      </c>
      <c r="I868" s="11" t="str">
        <f>IF('SAT Reading'!B868="","",'SAT EBRW to CBEST R'!$A$2+'SAT EBRW to CBEST R'!$B$2*B868)</f>
        <v/>
      </c>
      <c r="J868" s="11" t="str">
        <f>IF('SAT Reading'!B868="","", IF(I868&lt;20, 20, IF(I868&gt;80, 80, I868)))</f>
        <v/>
      </c>
    </row>
    <row r="869" spans="1:10" x14ac:dyDescent="0.25">
      <c r="A869" s="11">
        <v>868</v>
      </c>
      <c r="B869" s="30"/>
      <c r="C869" s="11" t="str">
        <f>IF(ISBLANK('SAT Reading'!B869),"", IF('SAT Reading'!B869&lt;'SAT EBRW to ACT E+R'!$A$2, 'SAT EBRW to ACT E+R'!$B$2, IF('SAT Reading'!B869&gt;'SAT EBRW to ACT E+R'!A$62, 'SAT EBRW to ACT E+R'!B$62, VLOOKUP(B869,'SAT EBRW to ACT E+R'!A:B,2,FALSE))))</f>
        <v/>
      </c>
      <c r="D869" s="11" t="str">
        <f>IF('SAT Reading'!B869="","", 0.5*C869)</f>
        <v/>
      </c>
      <c r="E869" s="11" t="str">
        <f>IF('SAT Reading'!B869="","",interceptACTRtoPCR5712_5713+slopeACTRtoPCR5712_5713*D869)</f>
        <v/>
      </c>
      <c r="F869" s="11" t="str">
        <f>IF('SAT Reading'!B869="","", IF(E869&lt;100, 100, IF(E869&gt;200, 200, E869)))</f>
        <v/>
      </c>
      <c r="G869" s="11" t="str">
        <f t="shared" si="13"/>
        <v/>
      </c>
      <c r="H869" s="11" t="str">
        <f>IF('SAT Reading'!B869="","", IF(G869&lt;100, 100, IF(G869&gt;300, 300, G869)))</f>
        <v/>
      </c>
      <c r="I869" s="11" t="str">
        <f>IF('SAT Reading'!B869="","",'SAT EBRW to CBEST R'!$A$2+'SAT EBRW to CBEST R'!$B$2*B869)</f>
        <v/>
      </c>
      <c r="J869" s="11" t="str">
        <f>IF('SAT Reading'!B869="","", IF(I869&lt;20, 20, IF(I869&gt;80, 80, I869)))</f>
        <v/>
      </c>
    </row>
    <row r="870" spans="1:10" x14ac:dyDescent="0.25">
      <c r="A870" s="11">
        <v>869</v>
      </c>
      <c r="B870" s="30"/>
      <c r="C870" s="11" t="str">
        <f>IF(ISBLANK('SAT Reading'!B870),"", IF('SAT Reading'!B870&lt;'SAT EBRW to ACT E+R'!$A$2, 'SAT EBRW to ACT E+R'!$B$2, IF('SAT Reading'!B870&gt;'SAT EBRW to ACT E+R'!A$62, 'SAT EBRW to ACT E+R'!B$62, VLOOKUP(B870,'SAT EBRW to ACT E+R'!A:B,2,FALSE))))</f>
        <v/>
      </c>
      <c r="D870" s="11" t="str">
        <f>IF('SAT Reading'!B870="","", 0.5*C870)</f>
        <v/>
      </c>
      <c r="E870" s="11" t="str">
        <f>IF('SAT Reading'!B870="","",interceptACTRtoPCR5712_5713+slopeACTRtoPCR5712_5713*D870)</f>
        <v/>
      </c>
      <c r="F870" s="11" t="str">
        <f>IF('SAT Reading'!B870="","", IF(E870&lt;100, 100, IF(E870&gt;200, 200, E870)))</f>
        <v/>
      </c>
      <c r="G870" s="11" t="str">
        <f t="shared" si="13"/>
        <v/>
      </c>
      <c r="H870" s="11" t="str">
        <f>IF('SAT Reading'!B870="","", IF(G870&lt;100, 100, IF(G870&gt;300, 300, G870)))</f>
        <v/>
      </c>
      <c r="I870" s="11" t="str">
        <f>IF('SAT Reading'!B870="","",'SAT EBRW to CBEST R'!$A$2+'SAT EBRW to CBEST R'!$B$2*B870)</f>
        <v/>
      </c>
      <c r="J870" s="11" t="str">
        <f>IF('SAT Reading'!B870="","", IF(I870&lt;20, 20, IF(I870&gt;80, 80, I870)))</f>
        <v/>
      </c>
    </row>
    <row r="871" spans="1:10" x14ac:dyDescent="0.25">
      <c r="A871" s="11">
        <v>870</v>
      </c>
      <c r="B871" s="30"/>
      <c r="C871" s="11" t="str">
        <f>IF(ISBLANK('SAT Reading'!B871),"", IF('SAT Reading'!B871&lt;'SAT EBRW to ACT E+R'!$A$2, 'SAT EBRW to ACT E+R'!$B$2, IF('SAT Reading'!B871&gt;'SAT EBRW to ACT E+R'!A$62, 'SAT EBRW to ACT E+R'!B$62, VLOOKUP(B871,'SAT EBRW to ACT E+R'!A:B,2,FALSE))))</f>
        <v/>
      </c>
      <c r="D871" s="11" t="str">
        <f>IF('SAT Reading'!B871="","", 0.5*C871)</f>
        <v/>
      </c>
      <c r="E871" s="11" t="str">
        <f>IF('SAT Reading'!B871="","",interceptACTRtoPCR5712_5713+slopeACTRtoPCR5712_5713*D871)</f>
        <v/>
      </c>
      <c r="F871" s="11" t="str">
        <f>IF('SAT Reading'!B871="","", IF(E871&lt;100, 100, IF(E871&gt;200, 200, E871)))</f>
        <v/>
      </c>
      <c r="G871" s="11" t="str">
        <f t="shared" si="13"/>
        <v/>
      </c>
      <c r="H871" s="11" t="str">
        <f>IF('SAT Reading'!B871="","", IF(G871&lt;100, 100, IF(G871&gt;300, 300, G871)))</f>
        <v/>
      </c>
      <c r="I871" s="11" t="str">
        <f>IF('SAT Reading'!B871="","",'SAT EBRW to CBEST R'!$A$2+'SAT EBRW to CBEST R'!$B$2*B871)</f>
        <v/>
      </c>
      <c r="J871" s="11" t="str">
        <f>IF('SAT Reading'!B871="","", IF(I871&lt;20, 20, IF(I871&gt;80, 80, I871)))</f>
        <v/>
      </c>
    </row>
    <row r="872" spans="1:10" x14ac:dyDescent="0.25">
      <c r="A872" s="11">
        <v>871</v>
      </c>
      <c r="B872" s="30"/>
      <c r="C872" s="11" t="str">
        <f>IF(ISBLANK('SAT Reading'!B872),"", IF('SAT Reading'!B872&lt;'SAT EBRW to ACT E+R'!$A$2, 'SAT EBRW to ACT E+R'!$B$2, IF('SAT Reading'!B872&gt;'SAT EBRW to ACT E+R'!A$62, 'SAT EBRW to ACT E+R'!B$62, VLOOKUP(B872,'SAT EBRW to ACT E+R'!A:B,2,FALSE))))</f>
        <v/>
      </c>
      <c r="D872" s="11" t="str">
        <f>IF('SAT Reading'!B872="","", 0.5*C872)</f>
        <v/>
      </c>
      <c r="E872" s="11" t="str">
        <f>IF('SAT Reading'!B872="","",interceptACTRtoPCR5712_5713+slopeACTRtoPCR5712_5713*D872)</f>
        <v/>
      </c>
      <c r="F872" s="11" t="str">
        <f>IF('SAT Reading'!B872="","", IF(E872&lt;100, 100, IF(E872&gt;200, 200, E872)))</f>
        <v/>
      </c>
      <c r="G872" s="11" t="str">
        <f t="shared" si="13"/>
        <v/>
      </c>
      <c r="H872" s="11" t="str">
        <f>IF('SAT Reading'!B872="","", IF(G872&lt;100, 100, IF(G872&gt;300, 300, G872)))</f>
        <v/>
      </c>
      <c r="I872" s="11" t="str">
        <f>IF('SAT Reading'!B872="","",'SAT EBRW to CBEST R'!$A$2+'SAT EBRW to CBEST R'!$B$2*B872)</f>
        <v/>
      </c>
      <c r="J872" s="11" t="str">
        <f>IF('SAT Reading'!B872="","", IF(I872&lt;20, 20, IF(I872&gt;80, 80, I872)))</f>
        <v/>
      </c>
    </row>
    <row r="873" spans="1:10" x14ac:dyDescent="0.25">
      <c r="A873" s="11">
        <v>872</v>
      </c>
      <c r="B873" s="30"/>
      <c r="C873" s="11" t="str">
        <f>IF(ISBLANK('SAT Reading'!B873),"", IF('SAT Reading'!B873&lt;'SAT EBRW to ACT E+R'!$A$2, 'SAT EBRW to ACT E+R'!$B$2, IF('SAT Reading'!B873&gt;'SAT EBRW to ACT E+R'!A$62, 'SAT EBRW to ACT E+R'!B$62, VLOOKUP(B873,'SAT EBRW to ACT E+R'!A:B,2,FALSE))))</f>
        <v/>
      </c>
      <c r="D873" s="11" t="str">
        <f>IF('SAT Reading'!B873="","", 0.5*C873)</f>
        <v/>
      </c>
      <c r="E873" s="11" t="str">
        <f>IF('SAT Reading'!B873="","",interceptACTRtoPCR5712_5713+slopeACTRtoPCR5712_5713*D873)</f>
        <v/>
      </c>
      <c r="F873" s="11" t="str">
        <f>IF('SAT Reading'!B873="","", IF(E873&lt;100, 100, IF(E873&gt;200, 200, E873)))</f>
        <v/>
      </c>
      <c r="G873" s="11" t="str">
        <f t="shared" si="13"/>
        <v/>
      </c>
      <c r="H873" s="11" t="str">
        <f>IF('SAT Reading'!B873="","", IF(G873&lt;100, 100, IF(G873&gt;300, 300, G873)))</f>
        <v/>
      </c>
      <c r="I873" s="11" t="str">
        <f>IF('SAT Reading'!B873="","",'SAT EBRW to CBEST R'!$A$2+'SAT EBRW to CBEST R'!$B$2*B873)</f>
        <v/>
      </c>
      <c r="J873" s="11" t="str">
        <f>IF('SAT Reading'!B873="","", IF(I873&lt;20, 20, IF(I873&gt;80, 80, I873)))</f>
        <v/>
      </c>
    </row>
    <row r="874" spans="1:10" x14ac:dyDescent="0.25">
      <c r="A874" s="11">
        <v>873</v>
      </c>
      <c r="B874" s="30"/>
      <c r="C874" s="11" t="str">
        <f>IF(ISBLANK('SAT Reading'!B874),"", IF('SAT Reading'!B874&lt;'SAT EBRW to ACT E+R'!$A$2, 'SAT EBRW to ACT E+R'!$B$2, IF('SAT Reading'!B874&gt;'SAT EBRW to ACT E+R'!A$62, 'SAT EBRW to ACT E+R'!B$62, VLOOKUP(B874,'SAT EBRW to ACT E+R'!A:B,2,FALSE))))</f>
        <v/>
      </c>
      <c r="D874" s="11" t="str">
        <f>IF('SAT Reading'!B874="","", 0.5*C874)</f>
        <v/>
      </c>
      <c r="E874" s="11" t="str">
        <f>IF('SAT Reading'!B874="","",interceptACTRtoPCR5712_5713+slopeACTRtoPCR5712_5713*D874)</f>
        <v/>
      </c>
      <c r="F874" s="11" t="str">
        <f>IF('SAT Reading'!B874="","", IF(E874&lt;100, 100, IF(E874&gt;200, 200, E874)))</f>
        <v/>
      </c>
      <c r="G874" s="11" t="str">
        <f t="shared" si="13"/>
        <v/>
      </c>
      <c r="H874" s="11" t="str">
        <f>IF('SAT Reading'!B874="","", IF(G874&lt;100, 100, IF(G874&gt;300, 300, G874)))</f>
        <v/>
      </c>
      <c r="I874" s="11" t="str">
        <f>IF('SAT Reading'!B874="","",'SAT EBRW to CBEST R'!$A$2+'SAT EBRW to CBEST R'!$B$2*B874)</f>
        <v/>
      </c>
      <c r="J874" s="11" t="str">
        <f>IF('SAT Reading'!B874="","", IF(I874&lt;20, 20, IF(I874&gt;80, 80, I874)))</f>
        <v/>
      </c>
    </row>
    <row r="875" spans="1:10" x14ac:dyDescent="0.25">
      <c r="A875" s="11">
        <v>874</v>
      </c>
      <c r="B875" s="30"/>
      <c r="C875" s="11" t="str">
        <f>IF(ISBLANK('SAT Reading'!B875),"", IF('SAT Reading'!B875&lt;'SAT EBRW to ACT E+R'!$A$2, 'SAT EBRW to ACT E+R'!$B$2, IF('SAT Reading'!B875&gt;'SAT EBRW to ACT E+R'!A$62, 'SAT EBRW to ACT E+R'!B$62, VLOOKUP(B875,'SAT EBRW to ACT E+R'!A:B,2,FALSE))))</f>
        <v/>
      </c>
      <c r="D875" s="11" t="str">
        <f>IF('SAT Reading'!B875="","", 0.5*C875)</f>
        <v/>
      </c>
      <c r="E875" s="11" t="str">
        <f>IF('SAT Reading'!B875="","",interceptACTRtoPCR5712_5713+slopeACTRtoPCR5712_5713*D875)</f>
        <v/>
      </c>
      <c r="F875" s="11" t="str">
        <f>IF('SAT Reading'!B875="","", IF(E875&lt;100, 100, IF(E875&gt;200, 200, E875)))</f>
        <v/>
      </c>
      <c r="G875" s="11" t="str">
        <f t="shared" si="13"/>
        <v/>
      </c>
      <c r="H875" s="11" t="str">
        <f>IF('SAT Reading'!B875="","", IF(G875&lt;100, 100, IF(G875&gt;300, 300, G875)))</f>
        <v/>
      </c>
      <c r="I875" s="11" t="str">
        <f>IF('SAT Reading'!B875="","",'SAT EBRW to CBEST R'!$A$2+'SAT EBRW to CBEST R'!$B$2*B875)</f>
        <v/>
      </c>
      <c r="J875" s="11" t="str">
        <f>IF('SAT Reading'!B875="","", IF(I875&lt;20, 20, IF(I875&gt;80, 80, I875)))</f>
        <v/>
      </c>
    </row>
    <row r="876" spans="1:10" x14ac:dyDescent="0.25">
      <c r="A876" s="11">
        <v>875</v>
      </c>
      <c r="B876" s="30"/>
      <c r="C876" s="11" t="str">
        <f>IF(ISBLANK('SAT Reading'!B876),"", IF('SAT Reading'!B876&lt;'SAT EBRW to ACT E+R'!$A$2, 'SAT EBRW to ACT E+R'!$B$2, IF('SAT Reading'!B876&gt;'SAT EBRW to ACT E+R'!A$62, 'SAT EBRW to ACT E+R'!B$62, VLOOKUP(B876,'SAT EBRW to ACT E+R'!A:B,2,FALSE))))</f>
        <v/>
      </c>
      <c r="D876" s="11" t="str">
        <f>IF('SAT Reading'!B876="","", 0.5*C876)</f>
        <v/>
      </c>
      <c r="E876" s="11" t="str">
        <f>IF('SAT Reading'!B876="","",interceptACTRtoPCR5712_5713+slopeACTRtoPCR5712_5713*D876)</f>
        <v/>
      </c>
      <c r="F876" s="11" t="str">
        <f>IF('SAT Reading'!B876="","", IF(E876&lt;100, 100, IF(E876&gt;200, 200, E876)))</f>
        <v/>
      </c>
      <c r="G876" s="11" t="str">
        <f t="shared" si="13"/>
        <v/>
      </c>
      <c r="H876" s="11" t="str">
        <f>IF('SAT Reading'!B876="","", IF(G876&lt;100, 100, IF(G876&gt;300, 300, G876)))</f>
        <v/>
      </c>
      <c r="I876" s="11" t="str">
        <f>IF('SAT Reading'!B876="","",'SAT EBRW to CBEST R'!$A$2+'SAT EBRW to CBEST R'!$B$2*B876)</f>
        <v/>
      </c>
      <c r="J876" s="11" t="str">
        <f>IF('SAT Reading'!B876="","", IF(I876&lt;20, 20, IF(I876&gt;80, 80, I876)))</f>
        <v/>
      </c>
    </row>
    <row r="877" spans="1:10" x14ac:dyDescent="0.25">
      <c r="A877" s="11">
        <v>876</v>
      </c>
      <c r="B877" s="30"/>
      <c r="C877" s="11" t="str">
        <f>IF(ISBLANK('SAT Reading'!B877),"", IF('SAT Reading'!B877&lt;'SAT EBRW to ACT E+R'!$A$2, 'SAT EBRW to ACT E+R'!$B$2, IF('SAT Reading'!B877&gt;'SAT EBRW to ACT E+R'!A$62, 'SAT EBRW to ACT E+R'!B$62, VLOOKUP(B877,'SAT EBRW to ACT E+R'!A:B,2,FALSE))))</f>
        <v/>
      </c>
      <c r="D877" s="11" t="str">
        <f>IF('SAT Reading'!B877="","", 0.5*C877)</f>
        <v/>
      </c>
      <c r="E877" s="11" t="str">
        <f>IF('SAT Reading'!B877="","",interceptACTRtoPCR5712_5713+slopeACTRtoPCR5712_5713*D877)</f>
        <v/>
      </c>
      <c r="F877" s="11" t="str">
        <f>IF('SAT Reading'!B877="","", IF(E877&lt;100, 100, IF(E877&gt;200, 200, E877)))</f>
        <v/>
      </c>
      <c r="G877" s="11" t="str">
        <f t="shared" si="13"/>
        <v/>
      </c>
      <c r="H877" s="11" t="str">
        <f>IF('SAT Reading'!B877="","", IF(G877&lt;100, 100, IF(G877&gt;300, 300, G877)))</f>
        <v/>
      </c>
      <c r="I877" s="11" t="str">
        <f>IF('SAT Reading'!B877="","",'SAT EBRW to CBEST R'!$A$2+'SAT EBRW to CBEST R'!$B$2*B877)</f>
        <v/>
      </c>
      <c r="J877" s="11" t="str">
        <f>IF('SAT Reading'!B877="","", IF(I877&lt;20, 20, IF(I877&gt;80, 80, I877)))</f>
        <v/>
      </c>
    </row>
    <row r="878" spans="1:10" x14ac:dyDescent="0.25">
      <c r="A878" s="11">
        <v>877</v>
      </c>
      <c r="B878" s="30"/>
      <c r="C878" s="11" t="str">
        <f>IF(ISBLANK('SAT Reading'!B878),"", IF('SAT Reading'!B878&lt;'SAT EBRW to ACT E+R'!$A$2, 'SAT EBRW to ACT E+R'!$B$2, IF('SAT Reading'!B878&gt;'SAT EBRW to ACT E+R'!A$62, 'SAT EBRW to ACT E+R'!B$62, VLOOKUP(B878,'SAT EBRW to ACT E+R'!A:B,2,FALSE))))</f>
        <v/>
      </c>
      <c r="D878" s="11" t="str">
        <f>IF('SAT Reading'!B878="","", 0.5*C878)</f>
        <v/>
      </c>
      <c r="E878" s="11" t="str">
        <f>IF('SAT Reading'!B878="","",interceptACTRtoPCR5712_5713+slopeACTRtoPCR5712_5713*D878)</f>
        <v/>
      </c>
      <c r="F878" s="11" t="str">
        <f>IF('SAT Reading'!B878="","", IF(E878&lt;100, 100, IF(E878&gt;200, 200, E878)))</f>
        <v/>
      </c>
      <c r="G878" s="11" t="str">
        <f t="shared" si="13"/>
        <v/>
      </c>
      <c r="H878" s="11" t="str">
        <f>IF('SAT Reading'!B878="","", IF(G878&lt;100, 100, IF(G878&gt;300, 300, G878)))</f>
        <v/>
      </c>
      <c r="I878" s="11" t="str">
        <f>IF('SAT Reading'!B878="","",'SAT EBRW to CBEST R'!$A$2+'SAT EBRW to CBEST R'!$B$2*B878)</f>
        <v/>
      </c>
      <c r="J878" s="11" t="str">
        <f>IF('SAT Reading'!B878="","", IF(I878&lt;20, 20, IF(I878&gt;80, 80, I878)))</f>
        <v/>
      </c>
    </row>
    <row r="879" spans="1:10" x14ac:dyDescent="0.25">
      <c r="A879" s="11">
        <v>878</v>
      </c>
      <c r="B879" s="30"/>
      <c r="C879" s="11" t="str">
        <f>IF(ISBLANK('SAT Reading'!B879),"", IF('SAT Reading'!B879&lt;'SAT EBRW to ACT E+R'!$A$2, 'SAT EBRW to ACT E+R'!$B$2, IF('SAT Reading'!B879&gt;'SAT EBRW to ACT E+R'!A$62, 'SAT EBRW to ACT E+R'!B$62, VLOOKUP(B879,'SAT EBRW to ACT E+R'!A:B,2,FALSE))))</f>
        <v/>
      </c>
      <c r="D879" s="11" t="str">
        <f>IF('SAT Reading'!B879="","", 0.5*C879)</f>
        <v/>
      </c>
      <c r="E879" s="11" t="str">
        <f>IF('SAT Reading'!B879="","",interceptACTRtoPCR5712_5713+slopeACTRtoPCR5712_5713*D879)</f>
        <v/>
      </c>
      <c r="F879" s="11" t="str">
        <f>IF('SAT Reading'!B879="","", IF(E879&lt;100, 100, IF(E879&gt;200, 200, E879)))</f>
        <v/>
      </c>
      <c r="G879" s="11" t="str">
        <f t="shared" si="13"/>
        <v/>
      </c>
      <c r="H879" s="11" t="str">
        <f>IF('SAT Reading'!B879="","", IF(G879&lt;100, 100, IF(G879&gt;300, 300, G879)))</f>
        <v/>
      </c>
      <c r="I879" s="11" t="str">
        <f>IF('SAT Reading'!B879="","",'SAT EBRW to CBEST R'!$A$2+'SAT EBRW to CBEST R'!$B$2*B879)</f>
        <v/>
      </c>
      <c r="J879" s="11" t="str">
        <f>IF('SAT Reading'!B879="","", IF(I879&lt;20, 20, IF(I879&gt;80, 80, I879)))</f>
        <v/>
      </c>
    </row>
    <row r="880" spans="1:10" x14ac:dyDescent="0.25">
      <c r="A880" s="11">
        <v>879</v>
      </c>
      <c r="B880" s="30"/>
      <c r="C880" s="11" t="str">
        <f>IF(ISBLANK('SAT Reading'!B880),"", IF('SAT Reading'!B880&lt;'SAT EBRW to ACT E+R'!$A$2, 'SAT EBRW to ACT E+R'!$B$2, IF('SAT Reading'!B880&gt;'SAT EBRW to ACT E+R'!A$62, 'SAT EBRW to ACT E+R'!B$62, VLOOKUP(B880,'SAT EBRW to ACT E+R'!A:B,2,FALSE))))</f>
        <v/>
      </c>
      <c r="D880" s="11" t="str">
        <f>IF('SAT Reading'!B880="","", 0.5*C880)</f>
        <v/>
      </c>
      <c r="E880" s="11" t="str">
        <f>IF('SAT Reading'!B880="","",interceptACTRtoPCR5712_5713+slopeACTRtoPCR5712_5713*D880)</f>
        <v/>
      </c>
      <c r="F880" s="11" t="str">
        <f>IF('SAT Reading'!B880="","", IF(E880&lt;100, 100, IF(E880&gt;200, 200, E880)))</f>
        <v/>
      </c>
      <c r="G880" s="11" t="str">
        <f t="shared" si="13"/>
        <v/>
      </c>
      <c r="H880" s="11" t="str">
        <f>IF('SAT Reading'!B880="","", IF(G880&lt;100, 100, IF(G880&gt;300, 300, G880)))</f>
        <v/>
      </c>
      <c r="I880" s="11" t="str">
        <f>IF('SAT Reading'!B880="","",'SAT EBRW to CBEST R'!$A$2+'SAT EBRW to CBEST R'!$B$2*B880)</f>
        <v/>
      </c>
      <c r="J880" s="11" t="str">
        <f>IF('SAT Reading'!B880="","", IF(I880&lt;20, 20, IF(I880&gt;80, 80, I880)))</f>
        <v/>
      </c>
    </row>
    <row r="881" spans="1:10" x14ac:dyDescent="0.25">
      <c r="A881" s="11">
        <v>880</v>
      </c>
      <c r="B881" s="30"/>
      <c r="C881" s="11" t="str">
        <f>IF(ISBLANK('SAT Reading'!B881),"", IF('SAT Reading'!B881&lt;'SAT EBRW to ACT E+R'!$A$2, 'SAT EBRW to ACT E+R'!$B$2, IF('SAT Reading'!B881&gt;'SAT EBRW to ACT E+R'!A$62, 'SAT EBRW to ACT E+R'!B$62, VLOOKUP(B881,'SAT EBRW to ACT E+R'!A:B,2,FALSE))))</f>
        <v/>
      </c>
      <c r="D881" s="11" t="str">
        <f>IF('SAT Reading'!B881="","", 0.5*C881)</f>
        <v/>
      </c>
      <c r="E881" s="11" t="str">
        <f>IF('SAT Reading'!B881="","",interceptACTRtoPCR5712_5713+slopeACTRtoPCR5712_5713*D881)</f>
        <v/>
      </c>
      <c r="F881" s="11" t="str">
        <f>IF('SAT Reading'!B881="","", IF(E881&lt;100, 100, IF(E881&gt;200, 200, E881)))</f>
        <v/>
      </c>
      <c r="G881" s="11" t="str">
        <f t="shared" si="13"/>
        <v/>
      </c>
      <c r="H881" s="11" t="str">
        <f>IF('SAT Reading'!B881="","", IF(G881&lt;100, 100, IF(G881&gt;300, 300, G881)))</f>
        <v/>
      </c>
      <c r="I881" s="11" t="str">
        <f>IF('SAT Reading'!B881="","",'SAT EBRW to CBEST R'!$A$2+'SAT EBRW to CBEST R'!$B$2*B881)</f>
        <v/>
      </c>
      <c r="J881" s="11" t="str">
        <f>IF('SAT Reading'!B881="","", IF(I881&lt;20, 20, IF(I881&gt;80, 80, I881)))</f>
        <v/>
      </c>
    </row>
    <row r="882" spans="1:10" x14ac:dyDescent="0.25">
      <c r="A882" s="11">
        <v>881</v>
      </c>
      <c r="B882" s="30"/>
      <c r="C882" s="11" t="str">
        <f>IF(ISBLANK('SAT Reading'!B882),"", IF('SAT Reading'!B882&lt;'SAT EBRW to ACT E+R'!$A$2, 'SAT EBRW to ACT E+R'!$B$2, IF('SAT Reading'!B882&gt;'SAT EBRW to ACT E+R'!A$62, 'SAT EBRW to ACT E+R'!B$62, VLOOKUP(B882,'SAT EBRW to ACT E+R'!A:B,2,FALSE))))</f>
        <v/>
      </c>
      <c r="D882" s="11" t="str">
        <f>IF('SAT Reading'!B882="","", 0.5*C882)</f>
        <v/>
      </c>
      <c r="E882" s="11" t="str">
        <f>IF('SAT Reading'!B882="","",interceptACTRtoPCR5712_5713+slopeACTRtoPCR5712_5713*D882)</f>
        <v/>
      </c>
      <c r="F882" s="11" t="str">
        <f>IF('SAT Reading'!B882="","", IF(E882&lt;100, 100, IF(E882&gt;200, 200, E882)))</f>
        <v/>
      </c>
      <c r="G882" s="11" t="str">
        <f t="shared" si="13"/>
        <v/>
      </c>
      <c r="H882" s="11" t="str">
        <f>IF('SAT Reading'!B882="","", IF(G882&lt;100, 100, IF(G882&gt;300, 300, G882)))</f>
        <v/>
      </c>
      <c r="I882" s="11" t="str">
        <f>IF('SAT Reading'!B882="","",'SAT EBRW to CBEST R'!$A$2+'SAT EBRW to CBEST R'!$B$2*B882)</f>
        <v/>
      </c>
      <c r="J882" s="11" t="str">
        <f>IF('SAT Reading'!B882="","", IF(I882&lt;20, 20, IF(I882&gt;80, 80, I882)))</f>
        <v/>
      </c>
    </row>
    <row r="883" spans="1:10" x14ac:dyDescent="0.25">
      <c r="A883" s="11">
        <v>882</v>
      </c>
      <c r="B883" s="30"/>
      <c r="C883" s="11" t="str">
        <f>IF(ISBLANK('SAT Reading'!B883),"", IF('SAT Reading'!B883&lt;'SAT EBRW to ACT E+R'!$A$2, 'SAT EBRW to ACT E+R'!$B$2, IF('SAT Reading'!B883&gt;'SAT EBRW to ACT E+R'!A$62, 'SAT EBRW to ACT E+R'!B$62, VLOOKUP(B883,'SAT EBRW to ACT E+R'!A:B,2,FALSE))))</f>
        <v/>
      </c>
      <c r="D883" s="11" t="str">
        <f>IF('SAT Reading'!B883="","", 0.5*C883)</f>
        <v/>
      </c>
      <c r="E883" s="11" t="str">
        <f>IF('SAT Reading'!B883="","",interceptACTRtoPCR5712_5713+slopeACTRtoPCR5712_5713*D883)</f>
        <v/>
      </c>
      <c r="F883" s="11" t="str">
        <f>IF('SAT Reading'!B883="","", IF(E883&lt;100, 100, IF(E883&gt;200, 200, E883)))</f>
        <v/>
      </c>
      <c r="G883" s="11" t="str">
        <f t="shared" si="13"/>
        <v/>
      </c>
      <c r="H883" s="11" t="str">
        <f>IF('SAT Reading'!B883="","", IF(G883&lt;100, 100, IF(G883&gt;300, 300, G883)))</f>
        <v/>
      </c>
      <c r="I883" s="11" t="str">
        <f>IF('SAT Reading'!B883="","",'SAT EBRW to CBEST R'!$A$2+'SAT EBRW to CBEST R'!$B$2*B883)</f>
        <v/>
      </c>
      <c r="J883" s="11" t="str">
        <f>IF('SAT Reading'!B883="","", IF(I883&lt;20, 20, IF(I883&gt;80, 80, I883)))</f>
        <v/>
      </c>
    </row>
    <row r="884" spans="1:10" x14ac:dyDescent="0.25">
      <c r="A884" s="11">
        <v>883</v>
      </c>
      <c r="B884" s="30"/>
      <c r="C884" s="11" t="str">
        <f>IF(ISBLANK('SAT Reading'!B884),"", IF('SAT Reading'!B884&lt;'SAT EBRW to ACT E+R'!$A$2, 'SAT EBRW to ACT E+R'!$B$2, IF('SAT Reading'!B884&gt;'SAT EBRW to ACT E+R'!A$62, 'SAT EBRW to ACT E+R'!B$62, VLOOKUP(B884,'SAT EBRW to ACT E+R'!A:B,2,FALSE))))</f>
        <v/>
      </c>
      <c r="D884" s="11" t="str">
        <f>IF('SAT Reading'!B884="","", 0.5*C884)</f>
        <v/>
      </c>
      <c r="E884" s="11" t="str">
        <f>IF('SAT Reading'!B884="","",interceptACTRtoPCR5712_5713+slopeACTRtoPCR5712_5713*D884)</f>
        <v/>
      </c>
      <c r="F884" s="11" t="str">
        <f>IF('SAT Reading'!B884="","", IF(E884&lt;100, 100, IF(E884&gt;200, 200, E884)))</f>
        <v/>
      </c>
      <c r="G884" s="11" t="str">
        <f t="shared" si="13"/>
        <v/>
      </c>
      <c r="H884" s="11" t="str">
        <f>IF('SAT Reading'!B884="","", IF(G884&lt;100, 100, IF(G884&gt;300, 300, G884)))</f>
        <v/>
      </c>
      <c r="I884" s="11" t="str">
        <f>IF('SAT Reading'!B884="","",'SAT EBRW to CBEST R'!$A$2+'SAT EBRW to CBEST R'!$B$2*B884)</f>
        <v/>
      </c>
      <c r="J884" s="11" t="str">
        <f>IF('SAT Reading'!B884="","", IF(I884&lt;20, 20, IF(I884&gt;80, 80, I884)))</f>
        <v/>
      </c>
    </row>
    <row r="885" spans="1:10" x14ac:dyDescent="0.25">
      <c r="A885" s="11">
        <v>884</v>
      </c>
      <c r="B885" s="30"/>
      <c r="C885" s="11" t="str">
        <f>IF(ISBLANK('SAT Reading'!B885),"", IF('SAT Reading'!B885&lt;'SAT EBRW to ACT E+R'!$A$2, 'SAT EBRW to ACT E+R'!$B$2, IF('SAT Reading'!B885&gt;'SAT EBRW to ACT E+R'!A$62, 'SAT EBRW to ACT E+R'!B$62, VLOOKUP(B885,'SAT EBRW to ACT E+R'!A:B,2,FALSE))))</f>
        <v/>
      </c>
      <c r="D885" s="11" t="str">
        <f>IF('SAT Reading'!B885="","", 0.5*C885)</f>
        <v/>
      </c>
      <c r="E885" s="11" t="str">
        <f>IF('SAT Reading'!B885="","",interceptACTRtoPCR5712_5713+slopeACTRtoPCR5712_5713*D885)</f>
        <v/>
      </c>
      <c r="F885" s="11" t="str">
        <f>IF('SAT Reading'!B885="","", IF(E885&lt;100, 100, IF(E885&gt;200, 200, E885)))</f>
        <v/>
      </c>
      <c r="G885" s="11" t="str">
        <f t="shared" si="13"/>
        <v/>
      </c>
      <c r="H885" s="11" t="str">
        <f>IF('SAT Reading'!B885="","", IF(G885&lt;100, 100, IF(G885&gt;300, 300, G885)))</f>
        <v/>
      </c>
      <c r="I885" s="11" t="str">
        <f>IF('SAT Reading'!B885="","",'SAT EBRW to CBEST R'!$A$2+'SAT EBRW to CBEST R'!$B$2*B885)</f>
        <v/>
      </c>
      <c r="J885" s="11" t="str">
        <f>IF('SAT Reading'!B885="","", IF(I885&lt;20, 20, IF(I885&gt;80, 80, I885)))</f>
        <v/>
      </c>
    </row>
    <row r="886" spans="1:10" x14ac:dyDescent="0.25">
      <c r="A886" s="11">
        <v>885</v>
      </c>
      <c r="B886" s="30"/>
      <c r="C886" s="11" t="str">
        <f>IF(ISBLANK('SAT Reading'!B886),"", IF('SAT Reading'!B886&lt;'SAT EBRW to ACT E+R'!$A$2, 'SAT EBRW to ACT E+R'!$B$2, IF('SAT Reading'!B886&gt;'SAT EBRW to ACT E+R'!A$62, 'SAT EBRW to ACT E+R'!B$62, VLOOKUP(B886,'SAT EBRW to ACT E+R'!A:B,2,FALSE))))</f>
        <v/>
      </c>
      <c r="D886" s="11" t="str">
        <f>IF('SAT Reading'!B886="","", 0.5*C886)</f>
        <v/>
      </c>
      <c r="E886" s="11" t="str">
        <f>IF('SAT Reading'!B886="","",interceptACTRtoPCR5712_5713+slopeACTRtoPCR5712_5713*D886)</f>
        <v/>
      </c>
      <c r="F886" s="11" t="str">
        <f>IF('SAT Reading'!B886="","", IF(E886&lt;100, 100, IF(E886&gt;200, 200, E886)))</f>
        <v/>
      </c>
      <c r="G886" s="11" t="str">
        <f t="shared" si="13"/>
        <v/>
      </c>
      <c r="H886" s="11" t="str">
        <f>IF('SAT Reading'!B886="","", IF(G886&lt;100, 100, IF(G886&gt;300, 300, G886)))</f>
        <v/>
      </c>
      <c r="I886" s="11" t="str">
        <f>IF('SAT Reading'!B886="","",'SAT EBRW to CBEST R'!$A$2+'SAT EBRW to CBEST R'!$B$2*B886)</f>
        <v/>
      </c>
      <c r="J886" s="11" t="str">
        <f>IF('SAT Reading'!B886="","", IF(I886&lt;20, 20, IF(I886&gt;80, 80, I886)))</f>
        <v/>
      </c>
    </row>
    <row r="887" spans="1:10" x14ac:dyDescent="0.25">
      <c r="A887" s="11">
        <v>886</v>
      </c>
      <c r="B887" s="30"/>
      <c r="C887" s="11" t="str">
        <f>IF(ISBLANK('SAT Reading'!B887),"", IF('SAT Reading'!B887&lt;'SAT EBRW to ACT E+R'!$A$2, 'SAT EBRW to ACT E+R'!$B$2, IF('SAT Reading'!B887&gt;'SAT EBRW to ACT E+R'!A$62, 'SAT EBRW to ACT E+R'!B$62, VLOOKUP(B887,'SAT EBRW to ACT E+R'!A:B,2,FALSE))))</f>
        <v/>
      </c>
      <c r="D887" s="11" t="str">
        <f>IF('SAT Reading'!B887="","", 0.5*C887)</f>
        <v/>
      </c>
      <c r="E887" s="11" t="str">
        <f>IF('SAT Reading'!B887="","",interceptACTRtoPCR5712_5713+slopeACTRtoPCR5712_5713*D887)</f>
        <v/>
      </c>
      <c r="F887" s="11" t="str">
        <f>IF('SAT Reading'!B887="","", IF(E887&lt;100, 100, IF(E887&gt;200, 200, E887)))</f>
        <v/>
      </c>
      <c r="G887" s="11" t="str">
        <f t="shared" si="13"/>
        <v/>
      </c>
      <c r="H887" s="11" t="str">
        <f>IF('SAT Reading'!B887="","", IF(G887&lt;100, 100, IF(G887&gt;300, 300, G887)))</f>
        <v/>
      </c>
      <c r="I887" s="11" t="str">
        <f>IF('SAT Reading'!B887="","",'SAT EBRW to CBEST R'!$A$2+'SAT EBRW to CBEST R'!$B$2*B887)</f>
        <v/>
      </c>
      <c r="J887" s="11" t="str">
        <f>IF('SAT Reading'!B887="","", IF(I887&lt;20, 20, IF(I887&gt;80, 80, I887)))</f>
        <v/>
      </c>
    </row>
    <row r="888" spans="1:10" x14ac:dyDescent="0.25">
      <c r="A888" s="11">
        <v>887</v>
      </c>
      <c r="B888" s="30"/>
      <c r="C888" s="11" t="str">
        <f>IF(ISBLANK('SAT Reading'!B888),"", IF('SAT Reading'!B888&lt;'SAT EBRW to ACT E+R'!$A$2, 'SAT EBRW to ACT E+R'!$B$2, IF('SAT Reading'!B888&gt;'SAT EBRW to ACT E+R'!A$62, 'SAT EBRW to ACT E+R'!B$62, VLOOKUP(B888,'SAT EBRW to ACT E+R'!A:B,2,FALSE))))</f>
        <v/>
      </c>
      <c r="D888" s="11" t="str">
        <f>IF('SAT Reading'!B888="","", 0.5*C888)</f>
        <v/>
      </c>
      <c r="E888" s="11" t="str">
        <f>IF('SAT Reading'!B888="","",interceptACTRtoPCR5712_5713+slopeACTRtoPCR5712_5713*D888)</f>
        <v/>
      </c>
      <c r="F888" s="11" t="str">
        <f>IF('SAT Reading'!B888="","", IF(E888&lt;100, 100, IF(E888&gt;200, 200, E888)))</f>
        <v/>
      </c>
      <c r="G888" s="11" t="str">
        <f t="shared" si="13"/>
        <v/>
      </c>
      <c r="H888" s="11" t="str">
        <f>IF('SAT Reading'!B888="","", IF(G888&lt;100, 100, IF(G888&gt;300, 300, G888)))</f>
        <v/>
      </c>
      <c r="I888" s="11" t="str">
        <f>IF('SAT Reading'!B888="","",'SAT EBRW to CBEST R'!$A$2+'SAT EBRW to CBEST R'!$B$2*B888)</f>
        <v/>
      </c>
      <c r="J888" s="11" t="str">
        <f>IF('SAT Reading'!B888="","", IF(I888&lt;20, 20, IF(I888&gt;80, 80, I888)))</f>
        <v/>
      </c>
    </row>
    <row r="889" spans="1:10" x14ac:dyDescent="0.25">
      <c r="A889" s="11">
        <v>888</v>
      </c>
      <c r="B889" s="30"/>
      <c r="C889" s="11" t="str">
        <f>IF(ISBLANK('SAT Reading'!B889),"", IF('SAT Reading'!B889&lt;'SAT EBRW to ACT E+R'!$A$2, 'SAT EBRW to ACT E+R'!$B$2, IF('SAT Reading'!B889&gt;'SAT EBRW to ACT E+R'!A$62, 'SAT EBRW to ACT E+R'!B$62, VLOOKUP(B889,'SAT EBRW to ACT E+R'!A:B,2,FALSE))))</f>
        <v/>
      </c>
      <c r="D889" s="11" t="str">
        <f>IF('SAT Reading'!B889="","", 0.5*C889)</f>
        <v/>
      </c>
      <c r="E889" s="11" t="str">
        <f>IF('SAT Reading'!B889="","",interceptACTRtoPCR5712_5713+slopeACTRtoPCR5712_5713*D889)</f>
        <v/>
      </c>
      <c r="F889" s="11" t="str">
        <f>IF('SAT Reading'!B889="","", IF(E889&lt;100, 100, IF(E889&gt;200, 200, E889)))</f>
        <v/>
      </c>
      <c r="G889" s="11" t="str">
        <f t="shared" si="13"/>
        <v/>
      </c>
      <c r="H889" s="11" t="str">
        <f>IF('SAT Reading'!B889="","", IF(G889&lt;100, 100, IF(G889&gt;300, 300, G889)))</f>
        <v/>
      </c>
      <c r="I889" s="11" t="str">
        <f>IF('SAT Reading'!B889="","",'SAT EBRW to CBEST R'!$A$2+'SAT EBRW to CBEST R'!$B$2*B889)</f>
        <v/>
      </c>
      <c r="J889" s="11" t="str">
        <f>IF('SAT Reading'!B889="","", IF(I889&lt;20, 20, IF(I889&gt;80, 80, I889)))</f>
        <v/>
      </c>
    </row>
    <row r="890" spans="1:10" x14ac:dyDescent="0.25">
      <c r="A890" s="11">
        <v>889</v>
      </c>
      <c r="B890" s="30"/>
      <c r="C890" s="11" t="str">
        <f>IF(ISBLANK('SAT Reading'!B890),"", IF('SAT Reading'!B890&lt;'SAT EBRW to ACT E+R'!$A$2, 'SAT EBRW to ACT E+R'!$B$2, IF('SAT Reading'!B890&gt;'SAT EBRW to ACT E+R'!A$62, 'SAT EBRW to ACT E+R'!B$62, VLOOKUP(B890,'SAT EBRW to ACT E+R'!A:B,2,FALSE))))</f>
        <v/>
      </c>
      <c r="D890" s="11" t="str">
        <f>IF('SAT Reading'!B890="","", 0.5*C890)</f>
        <v/>
      </c>
      <c r="E890" s="11" t="str">
        <f>IF('SAT Reading'!B890="","",interceptACTRtoPCR5712_5713+slopeACTRtoPCR5712_5713*D890)</f>
        <v/>
      </c>
      <c r="F890" s="11" t="str">
        <f>IF('SAT Reading'!B890="","", IF(E890&lt;100, 100, IF(E890&gt;200, 200, E890)))</f>
        <v/>
      </c>
      <c r="G890" s="11" t="str">
        <f t="shared" si="13"/>
        <v/>
      </c>
      <c r="H890" s="11" t="str">
        <f>IF('SAT Reading'!B890="","", IF(G890&lt;100, 100, IF(G890&gt;300, 300, G890)))</f>
        <v/>
      </c>
      <c r="I890" s="11" t="str">
        <f>IF('SAT Reading'!B890="","",'SAT EBRW to CBEST R'!$A$2+'SAT EBRW to CBEST R'!$B$2*B890)</f>
        <v/>
      </c>
      <c r="J890" s="11" t="str">
        <f>IF('SAT Reading'!B890="","", IF(I890&lt;20, 20, IF(I890&gt;80, 80, I890)))</f>
        <v/>
      </c>
    </row>
    <row r="891" spans="1:10" x14ac:dyDescent="0.25">
      <c r="A891" s="11">
        <v>890</v>
      </c>
      <c r="B891" s="30"/>
      <c r="C891" s="11" t="str">
        <f>IF(ISBLANK('SAT Reading'!B891),"", IF('SAT Reading'!B891&lt;'SAT EBRW to ACT E+R'!$A$2, 'SAT EBRW to ACT E+R'!$B$2, IF('SAT Reading'!B891&gt;'SAT EBRW to ACT E+R'!A$62, 'SAT EBRW to ACT E+R'!B$62, VLOOKUP(B891,'SAT EBRW to ACT E+R'!A:B,2,FALSE))))</f>
        <v/>
      </c>
      <c r="D891" s="11" t="str">
        <f>IF('SAT Reading'!B891="","", 0.5*C891)</f>
        <v/>
      </c>
      <c r="E891" s="11" t="str">
        <f>IF('SAT Reading'!B891="","",interceptACTRtoPCR5712_5713+slopeACTRtoPCR5712_5713*D891)</f>
        <v/>
      </c>
      <c r="F891" s="11" t="str">
        <f>IF('SAT Reading'!B891="","", IF(E891&lt;100, 100, IF(E891&gt;200, 200, E891)))</f>
        <v/>
      </c>
      <c r="G891" s="11" t="str">
        <f t="shared" si="13"/>
        <v/>
      </c>
      <c r="H891" s="11" t="str">
        <f>IF('SAT Reading'!B891="","", IF(G891&lt;100, 100, IF(G891&gt;300, 300, G891)))</f>
        <v/>
      </c>
      <c r="I891" s="11" t="str">
        <f>IF('SAT Reading'!B891="","",'SAT EBRW to CBEST R'!$A$2+'SAT EBRW to CBEST R'!$B$2*B891)</f>
        <v/>
      </c>
      <c r="J891" s="11" t="str">
        <f>IF('SAT Reading'!B891="","", IF(I891&lt;20, 20, IF(I891&gt;80, 80, I891)))</f>
        <v/>
      </c>
    </row>
    <row r="892" spans="1:10" x14ac:dyDescent="0.25">
      <c r="A892" s="11">
        <v>891</v>
      </c>
      <c r="B892" s="30"/>
      <c r="C892" s="11" t="str">
        <f>IF(ISBLANK('SAT Reading'!B892),"", IF('SAT Reading'!B892&lt;'SAT EBRW to ACT E+R'!$A$2, 'SAT EBRW to ACT E+R'!$B$2, IF('SAT Reading'!B892&gt;'SAT EBRW to ACT E+R'!A$62, 'SAT EBRW to ACT E+R'!B$62, VLOOKUP(B892,'SAT EBRW to ACT E+R'!A:B,2,FALSE))))</f>
        <v/>
      </c>
      <c r="D892" s="11" t="str">
        <f>IF('SAT Reading'!B892="","", 0.5*C892)</f>
        <v/>
      </c>
      <c r="E892" s="11" t="str">
        <f>IF('SAT Reading'!B892="","",interceptACTRtoPCR5712_5713+slopeACTRtoPCR5712_5713*D892)</f>
        <v/>
      </c>
      <c r="F892" s="11" t="str">
        <f>IF('SAT Reading'!B892="","", IF(E892&lt;100, 100, IF(E892&gt;200, 200, E892)))</f>
        <v/>
      </c>
      <c r="G892" s="11" t="str">
        <f t="shared" si="13"/>
        <v/>
      </c>
      <c r="H892" s="11" t="str">
        <f>IF('SAT Reading'!B892="","", IF(G892&lt;100, 100, IF(G892&gt;300, 300, G892)))</f>
        <v/>
      </c>
      <c r="I892" s="11" t="str">
        <f>IF('SAT Reading'!B892="","",'SAT EBRW to CBEST R'!$A$2+'SAT EBRW to CBEST R'!$B$2*B892)</f>
        <v/>
      </c>
      <c r="J892" s="11" t="str">
        <f>IF('SAT Reading'!B892="","", IF(I892&lt;20, 20, IF(I892&gt;80, 80, I892)))</f>
        <v/>
      </c>
    </row>
    <row r="893" spans="1:10" x14ac:dyDescent="0.25">
      <c r="A893" s="11">
        <v>892</v>
      </c>
      <c r="B893" s="30"/>
      <c r="C893" s="11" t="str">
        <f>IF(ISBLANK('SAT Reading'!B893),"", IF('SAT Reading'!B893&lt;'SAT EBRW to ACT E+R'!$A$2, 'SAT EBRW to ACT E+R'!$B$2, IF('SAT Reading'!B893&gt;'SAT EBRW to ACT E+R'!A$62, 'SAT EBRW to ACT E+R'!B$62, VLOOKUP(B893,'SAT EBRW to ACT E+R'!A:B,2,FALSE))))</f>
        <v/>
      </c>
      <c r="D893" s="11" t="str">
        <f>IF('SAT Reading'!B893="","", 0.5*C893)</f>
        <v/>
      </c>
      <c r="E893" s="11" t="str">
        <f>IF('SAT Reading'!B893="","",interceptACTRtoPCR5712_5713+slopeACTRtoPCR5712_5713*D893)</f>
        <v/>
      </c>
      <c r="F893" s="11" t="str">
        <f>IF('SAT Reading'!B893="","", IF(E893&lt;100, 100, IF(E893&gt;200, 200, E893)))</f>
        <v/>
      </c>
      <c r="G893" s="11" t="str">
        <f t="shared" si="13"/>
        <v/>
      </c>
      <c r="H893" s="11" t="str">
        <f>IF('SAT Reading'!B893="","", IF(G893&lt;100, 100, IF(G893&gt;300, 300, G893)))</f>
        <v/>
      </c>
      <c r="I893" s="11" t="str">
        <f>IF('SAT Reading'!B893="","",'SAT EBRW to CBEST R'!$A$2+'SAT EBRW to CBEST R'!$B$2*B893)</f>
        <v/>
      </c>
      <c r="J893" s="11" t="str">
        <f>IF('SAT Reading'!B893="","", IF(I893&lt;20, 20, IF(I893&gt;80, 80, I893)))</f>
        <v/>
      </c>
    </row>
    <row r="894" spans="1:10" x14ac:dyDescent="0.25">
      <c r="A894" s="11">
        <v>893</v>
      </c>
      <c r="B894" s="30"/>
      <c r="C894" s="11" t="str">
        <f>IF(ISBLANK('SAT Reading'!B894),"", IF('SAT Reading'!B894&lt;'SAT EBRW to ACT E+R'!$A$2, 'SAT EBRW to ACT E+R'!$B$2, IF('SAT Reading'!B894&gt;'SAT EBRW to ACT E+R'!A$62, 'SAT EBRW to ACT E+R'!B$62, VLOOKUP(B894,'SAT EBRW to ACT E+R'!A:B,2,FALSE))))</f>
        <v/>
      </c>
      <c r="D894" s="11" t="str">
        <f>IF('SAT Reading'!B894="","", 0.5*C894)</f>
        <v/>
      </c>
      <c r="E894" s="11" t="str">
        <f>IF('SAT Reading'!B894="","",interceptACTRtoPCR5712_5713+slopeACTRtoPCR5712_5713*D894)</f>
        <v/>
      </c>
      <c r="F894" s="11" t="str">
        <f>IF('SAT Reading'!B894="","", IF(E894&lt;100, 100, IF(E894&gt;200, 200, E894)))</f>
        <v/>
      </c>
      <c r="G894" s="11" t="str">
        <f t="shared" si="13"/>
        <v/>
      </c>
      <c r="H894" s="11" t="str">
        <f>IF('SAT Reading'!B894="","", IF(G894&lt;100, 100, IF(G894&gt;300, 300, G894)))</f>
        <v/>
      </c>
      <c r="I894" s="11" t="str">
        <f>IF('SAT Reading'!B894="","",'SAT EBRW to CBEST R'!$A$2+'SAT EBRW to CBEST R'!$B$2*B894)</f>
        <v/>
      </c>
      <c r="J894" s="11" t="str">
        <f>IF('SAT Reading'!B894="","", IF(I894&lt;20, 20, IF(I894&gt;80, 80, I894)))</f>
        <v/>
      </c>
    </row>
    <row r="895" spans="1:10" x14ac:dyDescent="0.25">
      <c r="A895" s="11">
        <v>894</v>
      </c>
      <c r="B895" s="30"/>
      <c r="C895" s="11" t="str">
        <f>IF(ISBLANK('SAT Reading'!B895),"", IF('SAT Reading'!B895&lt;'SAT EBRW to ACT E+R'!$A$2, 'SAT EBRW to ACT E+R'!$B$2, IF('SAT Reading'!B895&gt;'SAT EBRW to ACT E+R'!A$62, 'SAT EBRW to ACT E+R'!B$62, VLOOKUP(B895,'SAT EBRW to ACT E+R'!A:B,2,FALSE))))</f>
        <v/>
      </c>
      <c r="D895" s="11" t="str">
        <f>IF('SAT Reading'!B895="","", 0.5*C895)</f>
        <v/>
      </c>
      <c r="E895" s="11" t="str">
        <f>IF('SAT Reading'!B895="","",interceptACTRtoPCR5712_5713+slopeACTRtoPCR5712_5713*D895)</f>
        <v/>
      </c>
      <c r="F895" s="11" t="str">
        <f>IF('SAT Reading'!B895="","", IF(E895&lt;100, 100, IF(E895&gt;200, 200, E895)))</f>
        <v/>
      </c>
      <c r="G895" s="11" t="str">
        <f t="shared" si="13"/>
        <v/>
      </c>
      <c r="H895" s="11" t="str">
        <f>IF('SAT Reading'!B895="","", IF(G895&lt;100, 100, IF(G895&gt;300, 300, G895)))</f>
        <v/>
      </c>
      <c r="I895" s="11" t="str">
        <f>IF('SAT Reading'!B895="","",'SAT EBRW to CBEST R'!$A$2+'SAT EBRW to CBEST R'!$B$2*B895)</f>
        <v/>
      </c>
      <c r="J895" s="11" t="str">
        <f>IF('SAT Reading'!B895="","", IF(I895&lt;20, 20, IF(I895&gt;80, 80, I895)))</f>
        <v/>
      </c>
    </row>
    <row r="896" spans="1:10" x14ac:dyDescent="0.25">
      <c r="A896" s="11">
        <v>895</v>
      </c>
      <c r="B896" s="30"/>
      <c r="C896" s="11" t="str">
        <f>IF(ISBLANK('SAT Reading'!B896),"", IF('SAT Reading'!B896&lt;'SAT EBRW to ACT E+R'!$A$2, 'SAT EBRW to ACT E+R'!$B$2, IF('SAT Reading'!B896&gt;'SAT EBRW to ACT E+R'!A$62, 'SAT EBRW to ACT E+R'!B$62, VLOOKUP(B896,'SAT EBRW to ACT E+R'!A:B,2,FALSE))))</f>
        <v/>
      </c>
      <c r="D896" s="11" t="str">
        <f>IF('SAT Reading'!B896="","", 0.5*C896)</f>
        <v/>
      </c>
      <c r="E896" s="11" t="str">
        <f>IF('SAT Reading'!B896="","",interceptACTRtoPCR5712_5713+slopeACTRtoPCR5712_5713*D896)</f>
        <v/>
      </c>
      <c r="F896" s="11" t="str">
        <f>IF('SAT Reading'!B896="","", IF(E896&lt;100, 100, IF(E896&gt;200, 200, E896)))</f>
        <v/>
      </c>
      <c r="G896" s="11" t="str">
        <f t="shared" si="13"/>
        <v/>
      </c>
      <c r="H896" s="11" t="str">
        <f>IF('SAT Reading'!B896="","", IF(G896&lt;100, 100, IF(G896&gt;300, 300, G896)))</f>
        <v/>
      </c>
      <c r="I896" s="11" t="str">
        <f>IF('SAT Reading'!B896="","",'SAT EBRW to CBEST R'!$A$2+'SAT EBRW to CBEST R'!$B$2*B896)</f>
        <v/>
      </c>
      <c r="J896" s="11" t="str">
        <f>IF('SAT Reading'!B896="","", IF(I896&lt;20, 20, IF(I896&gt;80, 80, I896)))</f>
        <v/>
      </c>
    </row>
    <row r="897" spans="1:10" x14ac:dyDescent="0.25">
      <c r="A897" s="11">
        <v>896</v>
      </c>
      <c r="B897" s="30"/>
      <c r="C897" s="11" t="str">
        <f>IF(ISBLANK('SAT Reading'!B897),"", IF('SAT Reading'!B897&lt;'SAT EBRW to ACT E+R'!$A$2, 'SAT EBRW to ACT E+R'!$B$2, IF('SAT Reading'!B897&gt;'SAT EBRW to ACT E+R'!A$62, 'SAT EBRW to ACT E+R'!B$62, VLOOKUP(B897,'SAT EBRW to ACT E+R'!A:B,2,FALSE))))</f>
        <v/>
      </c>
      <c r="D897" s="11" t="str">
        <f>IF('SAT Reading'!B897="","", 0.5*C897)</f>
        <v/>
      </c>
      <c r="E897" s="11" t="str">
        <f>IF('SAT Reading'!B897="","",interceptACTRtoPCR5712_5713+slopeACTRtoPCR5712_5713*D897)</f>
        <v/>
      </c>
      <c r="F897" s="11" t="str">
        <f>IF('SAT Reading'!B897="","", IF(E897&lt;100, 100, IF(E897&gt;200, 200, E897)))</f>
        <v/>
      </c>
      <c r="G897" s="11" t="str">
        <f t="shared" si="13"/>
        <v/>
      </c>
      <c r="H897" s="11" t="str">
        <f>IF('SAT Reading'!B897="","", IF(G897&lt;100, 100, IF(G897&gt;300, 300, G897)))</f>
        <v/>
      </c>
      <c r="I897" s="11" t="str">
        <f>IF('SAT Reading'!B897="","",'SAT EBRW to CBEST R'!$A$2+'SAT EBRW to CBEST R'!$B$2*B897)</f>
        <v/>
      </c>
      <c r="J897" s="11" t="str">
        <f>IF('SAT Reading'!B897="","", IF(I897&lt;20, 20, IF(I897&gt;80, 80, I897)))</f>
        <v/>
      </c>
    </row>
    <row r="898" spans="1:10" x14ac:dyDescent="0.25">
      <c r="A898" s="11">
        <v>897</v>
      </c>
      <c r="B898" s="30"/>
      <c r="C898" s="11" t="str">
        <f>IF(ISBLANK('SAT Reading'!B898),"", IF('SAT Reading'!B898&lt;'SAT EBRW to ACT E+R'!$A$2, 'SAT EBRW to ACT E+R'!$B$2, IF('SAT Reading'!B898&gt;'SAT EBRW to ACT E+R'!A$62, 'SAT EBRW to ACT E+R'!B$62, VLOOKUP(B898,'SAT EBRW to ACT E+R'!A:B,2,FALSE))))</f>
        <v/>
      </c>
      <c r="D898" s="11" t="str">
        <f>IF('SAT Reading'!B898="","", 0.5*C898)</f>
        <v/>
      </c>
      <c r="E898" s="11" t="str">
        <f>IF('SAT Reading'!B898="","",interceptACTRtoPCR5712_5713+slopeACTRtoPCR5712_5713*D898)</f>
        <v/>
      </c>
      <c r="F898" s="11" t="str">
        <f>IF('SAT Reading'!B898="","", IF(E898&lt;100, 100, IF(E898&gt;200, 200, E898)))</f>
        <v/>
      </c>
      <c r="G898" s="11" t="str">
        <f t="shared" ref="G898:G961" si="14">IF(B898="","",IF(D898&gt;=19, upperinterceptACTRtoPAAR200_210+D898*upperslopeACTRtoPAAR200_210, lowerinterceptACTRtoPAAR200_210+D898*lowerslopeACTRtoPAAR200_210))</f>
        <v/>
      </c>
      <c r="H898" s="11" t="str">
        <f>IF('SAT Reading'!B898="","", IF(G898&lt;100, 100, IF(G898&gt;300, 300, G898)))</f>
        <v/>
      </c>
      <c r="I898" s="11" t="str">
        <f>IF('SAT Reading'!B898="","",'SAT EBRW to CBEST R'!$A$2+'SAT EBRW to CBEST R'!$B$2*B898)</f>
        <v/>
      </c>
      <c r="J898" s="11" t="str">
        <f>IF('SAT Reading'!B898="","", IF(I898&lt;20, 20, IF(I898&gt;80, 80, I898)))</f>
        <v/>
      </c>
    </row>
    <row r="899" spans="1:10" x14ac:dyDescent="0.25">
      <c r="A899" s="11">
        <v>898</v>
      </c>
      <c r="B899" s="30"/>
      <c r="C899" s="11" t="str">
        <f>IF(ISBLANK('SAT Reading'!B899),"", IF('SAT Reading'!B899&lt;'SAT EBRW to ACT E+R'!$A$2, 'SAT EBRW to ACT E+R'!$B$2, IF('SAT Reading'!B899&gt;'SAT EBRW to ACT E+R'!A$62, 'SAT EBRW to ACT E+R'!B$62, VLOOKUP(B899,'SAT EBRW to ACT E+R'!A:B,2,FALSE))))</f>
        <v/>
      </c>
      <c r="D899" s="11" t="str">
        <f>IF('SAT Reading'!B899="","", 0.5*C899)</f>
        <v/>
      </c>
      <c r="E899" s="11" t="str">
        <f>IF('SAT Reading'!B899="","",interceptACTRtoPCR5712_5713+slopeACTRtoPCR5712_5713*D899)</f>
        <v/>
      </c>
      <c r="F899" s="11" t="str">
        <f>IF('SAT Reading'!B899="","", IF(E899&lt;100, 100, IF(E899&gt;200, 200, E899)))</f>
        <v/>
      </c>
      <c r="G899" s="11" t="str">
        <f t="shared" si="14"/>
        <v/>
      </c>
      <c r="H899" s="11" t="str">
        <f>IF('SAT Reading'!B899="","", IF(G899&lt;100, 100, IF(G899&gt;300, 300, G899)))</f>
        <v/>
      </c>
      <c r="I899" s="11" t="str">
        <f>IF('SAT Reading'!B899="","",'SAT EBRW to CBEST R'!$A$2+'SAT EBRW to CBEST R'!$B$2*B899)</f>
        <v/>
      </c>
      <c r="J899" s="11" t="str">
        <f>IF('SAT Reading'!B899="","", IF(I899&lt;20, 20, IF(I899&gt;80, 80, I899)))</f>
        <v/>
      </c>
    </row>
    <row r="900" spans="1:10" x14ac:dyDescent="0.25">
      <c r="A900" s="11">
        <v>899</v>
      </c>
      <c r="B900" s="30"/>
      <c r="C900" s="11" t="str">
        <f>IF(ISBLANK('SAT Reading'!B900),"", IF('SAT Reading'!B900&lt;'SAT EBRW to ACT E+R'!$A$2, 'SAT EBRW to ACT E+R'!$B$2, IF('SAT Reading'!B900&gt;'SAT EBRW to ACT E+R'!A$62, 'SAT EBRW to ACT E+R'!B$62, VLOOKUP(B900,'SAT EBRW to ACT E+R'!A:B,2,FALSE))))</f>
        <v/>
      </c>
      <c r="D900" s="11" t="str">
        <f>IF('SAT Reading'!B900="","", 0.5*C900)</f>
        <v/>
      </c>
      <c r="E900" s="11" t="str">
        <f>IF('SAT Reading'!B900="","",interceptACTRtoPCR5712_5713+slopeACTRtoPCR5712_5713*D900)</f>
        <v/>
      </c>
      <c r="F900" s="11" t="str">
        <f>IF('SAT Reading'!B900="","", IF(E900&lt;100, 100, IF(E900&gt;200, 200, E900)))</f>
        <v/>
      </c>
      <c r="G900" s="11" t="str">
        <f t="shared" si="14"/>
        <v/>
      </c>
      <c r="H900" s="11" t="str">
        <f>IF('SAT Reading'!B900="","", IF(G900&lt;100, 100, IF(G900&gt;300, 300, G900)))</f>
        <v/>
      </c>
      <c r="I900" s="11" t="str">
        <f>IF('SAT Reading'!B900="","",'SAT EBRW to CBEST R'!$A$2+'SAT EBRW to CBEST R'!$B$2*B900)</f>
        <v/>
      </c>
      <c r="J900" s="11" t="str">
        <f>IF('SAT Reading'!B900="","", IF(I900&lt;20, 20, IF(I900&gt;80, 80, I900)))</f>
        <v/>
      </c>
    </row>
    <row r="901" spans="1:10" x14ac:dyDescent="0.25">
      <c r="A901" s="11">
        <v>900</v>
      </c>
      <c r="B901" s="30"/>
      <c r="C901" s="11" t="str">
        <f>IF(ISBLANK('SAT Reading'!B901),"", IF('SAT Reading'!B901&lt;'SAT EBRW to ACT E+R'!$A$2, 'SAT EBRW to ACT E+R'!$B$2, IF('SAT Reading'!B901&gt;'SAT EBRW to ACT E+R'!A$62, 'SAT EBRW to ACT E+R'!B$62, VLOOKUP(B901,'SAT EBRW to ACT E+R'!A:B,2,FALSE))))</f>
        <v/>
      </c>
      <c r="D901" s="11" t="str">
        <f>IF('SAT Reading'!B901="","", 0.5*C901)</f>
        <v/>
      </c>
      <c r="E901" s="11" t="str">
        <f>IF('SAT Reading'!B901="","",interceptACTRtoPCR5712_5713+slopeACTRtoPCR5712_5713*D901)</f>
        <v/>
      </c>
      <c r="F901" s="11" t="str">
        <f>IF('SAT Reading'!B901="","", IF(E901&lt;100, 100, IF(E901&gt;200, 200, E901)))</f>
        <v/>
      </c>
      <c r="G901" s="11" t="str">
        <f t="shared" si="14"/>
        <v/>
      </c>
      <c r="H901" s="11" t="str">
        <f>IF('SAT Reading'!B901="","", IF(G901&lt;100, 100, IF(G901&gt;300, 300, G901)))</f>
        <v/>
      </c>
      <c r="I901" s="11" t="str">
        <f>IF('SAT Reading'!B901="","",'SAT EBRW to CBEST R'!$A$2+'SAT EBRW to CBEST R'!$B$2*B901)</f>
        <v/>
      </c>
      <c r="J901" s="11" t="str">
        <f>IF('SAT Reading'!B901="","", IF(I901&lt;20, 20, IF(I901&gt;80, 80, I901)))</f>
        <v/>
      </c>
    </row>
    <row r="902" spans="1:10" x14ac:dyDescent="0.25">
      <c r="A902" s="11">
        <v>901</v>
      </c>
      <c r="B902" s="30"/>
      <c r="C902" s="11" t="str">
        <f>IF(ISBLANK('SAT Reading'!B902),"", IF('SAT Reading'!B902&lt;'SAT EBRW to ACT E+R'!$A$2, 'SAT EBRW to ACT E+R'!$B$2, IF('SAT Reading'!B902&gt;'SAT EBRW to ACT E+R'!A$62, 'SAT EBRW to ACT E+R'!B$62, VLOOKUP(B902,'SAT EBRW to ACT E+R'!A:B,2,FALSE))))</f>
        <v/>
      </c>
      <c r="D902" s="11" t="str">
        <f>IF('SAT Reading'!B902="","", 0.5*C902)</f>
        <v/>
      </c>
      <c r="E902" s="11" t="str">
        <f>IF('SAT Reading'!B902="","",interceptACTRtoPCR5712_5713+slopeACTRtoPCR5712_5713*D902)</f>
        <v/>
      </c>
      <c r="F902" s="11" t="str">
        <f>IF('SAT Reading'!B902="","", IF(E902&lt;100, 100, IF(E902&gt;200, 200, E902)))</f>
        <v/>
      </c>
      <c r="G902" s="11" t="str">
        <f t="shared" si="14"/>
        <v/>
      </c>
      <c r="H902" s="11" t="str">
        <f>IF('SAT Reading'!B902="","", IF(G902&lt;100, 100, IF(G902&gt;300, 300, G902)))</f>
        <v/>
      </c>
      <c r="I902" s="11" t="str">
        <f>IF('SAT Reading'!B902="","",'SAT EBRW to CBEST R'!$A$2+'SAT EBRW to CBEST R'!$B$2*B902)</f>
        <v/>
      </c>
      <c r="J902" s="11" t="str">
        <f>IF('SAT Reading'!B902="","", IF(I902&lt;20, 20, IF(I902&gt;80, 80, I902)))</f>
        <v/>
      </c>
    </row>
    <row r="903" spans="1:10" x14ac:dyDescent="0.25">
      <c r="A903" s="11">
        <v>902</v>
      </c>
      <c r="B903" s="30"/>
      <c r="C903" s="11" t="str">
        <f>IF(ISBLANK('SAT Reading'!B903),"", IF('SAT Reading'!B903&lt;'SAT EBRW to ACT E+R'!$A$2, 'SAT EBRW to ACT E+R'!$B$2, IF('SAT Reading'!B903&gt;'SAT EBRW to ACT E+R'!A$62, 'SAT EBRW to ACT E+R'!B$62, VLOOKUP(B903,'SAT EBRW to ACT E+R'!A:B,2,FALSE))))</f>
        <v/>
      </c>
      <c r="D903" s="11" t="str">
        <f>IF('SAT Reading'!B903="","", 0.5*C903)</f>
        <v/>
      </c>
      <c r="E903" s="11" t="str">
        <f>IF('SAT Reading'!B903="","",interceptACTRtoPCR5712_5713+slopeACTRtoPCR5712_5713*D903)</f>
        <v/>
      </c>
      <c r="F903" s="11" t="str">
        <f>IF('SAT Reading'!B903="","", IF(E903&lt;100, 100, IF(E903&gt;200, 200, E903)))</f>
        <v/>
      </c>
      <c r="G903" s="11" t="str">
        <f t="shared" si="14"/>
        <v/>
      </c>
      <c r="H903" s="11" t="str">
        <f>IF('SAT Reading'!B903="","", IF(G903&lt;100, 100, IF(G903&gt;300, 300, G903)))</f>
        <v/>
      </c>
      <c r="I903" s="11" t="str">
        <f>IF('SAT Reading'!B903="","",'SAT EBRW to CBEST R'!$A$2+'SAT EBRW to CBEST R'!$B$2*B903)</f>
        <v/>
      </c>
      <c r="J903" s="11" t="str">
        <f>IF('SAT Reading'!B903="","", IF(I903&lt;20, 20, IF(I903&gt;80, 80, I903)))</f>
        <v/>
      </c>
    </row>
    <row r="904" spans="1:10" x14ac:dyDescent="0.25">
      <c r="A904" s="11">
        <v>903</v>
      </c>
      <c r="B904" s="30"/>
      <c r="C904" s="11" t="str">
        <f>IF(ISBLANK('SAT Reading'!B904),"", IF('SAT Reading'!B904&lt;'SAT EBRW to ACT E+R'!$A$2, 'SAT EBRW to ACT E+R'!$B$2, IF('SAT Reading'!B904&gt;'SAT EBRW to ACT E+R'!A$62, 'SAT EBRW to ACT E+R'!B$62, VLOOKUP(B904,'SAT EBRW to ACT E+R'!A:B,2,FALSE))))</f>
        <v/>
      </c>
      <c r="D904" s="11" t="str">
        <f>IF('SAT Reading'!B904="","", 0.5*C904)</f>
        <v/>
      </c>
      <c r="E904" s="11" t="str">
        <f>IF('SAT Reading'!B904="","",interceptACTRtoPCR5712_5713+slopeACTRtoPCR5712_5713*D904)</f>
        <v/>
      </c>
      <c r="F904" s="11" t="str">
        <f>IF('SAT Reading'!B904="","", IF(E904&lt;100, 100, IF(E904&gt;200, 200, E904)))</f>
        <v/>
      </c>
      <c r="G904" s="11" t="str">
        <f t="shared" si="14"/>
        <v/>
      </c>
      <c r="H904" s="11" t="str">
        <f>IF('SAT Reading'!B904="","", IF(G904&lt;100, 100, IF(G904&gt;300, 300, G904)))</f>
        <v/>
      </c>
      <c r="I904" s="11" t="str">
        <f>IF('SAT Reading'!B904="","",'SAT EBRW to CBEST R'!$A$2+'SAT EBRW to CBEST R'!$B$2*B904)</f>
        <v/>
      </c>
      <c r="J904" s="11" t="str">
        <f>IF('SAT Reading'!B904="","", IF(I904&lt;20, 20, IF(I904&gt;80, 80, I904)))</f>
        <v/>
      </c>
    </row>
    <row r="905" spans="1:10" x14ac:dyDescent="0.25">
      <c r="A905" s="11">
        <v>904</v>
      </c>
      <c r="B905" s="30"/>
      <c r="C905" s="11" t="str">
        <f>IF(ISBLANK('SAT Reading'!B905),"", IF('SAT Reading'!B905&lt;'SAT EBRW to ACT E+R'!$A$2, 'SAT EBRW to ACT E+R'!$B$2, IF('SAT Reading'!B905&gt;'SAT EBRW to ACT E+R'!A$62, 'SAT EBRW to ACT E+R'!B$62, VLOOKUP(B905,'SAT EBRW to ACT E+R'!A:B,2,FALSE))))</f>
        <v/>
      </c>
      <c r="D905" s="11" t="str">
        <f>IF('SAT Reading'!B905="","", 0.5*C905)</f>
        <v/>
      </c>
      <c r="E905" s="11" t="str">
        <f>IF('SAT Reading'!B905="","",interceptACTRtoPCR5712_5713+slopeACTRtoPCR5712_5713*D905)</f>
        <v/>
      </c>
      <c r="F905" s="11" t="str">
        <f>IF('SAT Reading'!B905="","", IF(E905&lt;100, 100, IF(E905&gt;200, 200, E905)))</f>
        <v/>
      </c>
      <c r="G905" s="11" t="str">
        <f t="shared" si="14"/>
        <v/>
      </c>
      <c r="H905" s="11" t="str">
        <f>IF('SAT Reading'!B905="","", IF(G905&lt;100, 100, IF(G905&gt;300, 300, G905)))</f>
        <v/>
      </c>
      <c r="I905" s="11" t="str">
        <f>IF('SAT Reading'!B905="","",'SAT EBRW to CBEST R'!$A$2+'SAT EBRW to CBEST R'!$B$2*B905)</f>
        <v/>
      </c>
      <c r="J905" s="11" t="str">
        <f>IF('SAT Reading'!B905="","", IF(I905&lt;20, 20, IF(I905&gt;80, 80, I905)))</f>
        <v/>
      </c>
    </row>
    <row r="906" spans="1:10" x14ac:dyDescent="0.25">
      <c r="A906" s="11">
        <v>905</v>
      </c>
      <c r="B906" s="30"/>
      <c r="C906" s="11" t="str">
        <f>IF(ISBLANK('SAT Reading'!B906),"", IF('SAT Reading'!B906&lt;'SAT EBRW to ACT E+R'!$A$2, 'SAT EBRW to ACT E+R'!$B$2, IF('SAT Reading'!B906&gt;'SAT EBRW to ACT E+R'!A$62, 'SAT EBRW to ACT E+R'!B$62, VLOOKUP(B906,'SAT EBRW to ACT E+R'!A:B,2,FALSE))))</f>
        <v/>
      </c>
      <c r="D906" s="11" t="str">
        <f>IF('SAT Reading'!B906="","", 0.5*C906)</f>
        <v/>
      </c>
      <c r="E906" s="11" t="str">
        <f>IF('SAT Reading'!B906="","",interceptACTRtoPCR5712_5713+slopeACTRtoPCR5712_5713*D906)</f>
        <v/>
      </c>
      <c r="F906" s="11" t="str">
        <f>IF('SAT Reading'!B906="","", IF(E906&lt;100, 100, IF(E906&gt;200, 200, E906)))</f>
        <v/>
      </c>
      <c r="G906" s="11" t="str">
        <f t="shared" si="14"/>
        <v/>
      </c>
      <c r="H906" s="11" t="str">
        <f>IF('SAT Reading'!B906="","", IF(G906&lt;100, 100, IF(G906&gt;300, 300, G906)))</f>
        <v/>
      </c>
      <c r="I906" s="11" t="str">
        <f>IF('SAT Reading'!B906="","",'SAT EBRW to CBEST R'!$A$2+'SAT EBRW to CBEST R'!$B$2*B906)</f>
        <v/>
      </c>
      <c r="J906" s="11" t="str">
        <f>IF('SAT Reading'!B906="","", IF(I906&lt;20, 20, IF(I906&gt;80, 80, I906)))</f>
        <v/>
      </c>
    </row>
    <row r="907" spans="1:10" x14ac:dyDescent="0.25">
      <c r="A907" s="11">
        <v>906</v>
      </c>
      <c r="B907" s="30"/>
      <c r="C907" s="11" t="str">
        <f>IF(ISBLANK('SAT Reading'!B907),"", IF('SAT Reading'!B907&lt;'SAT EBRW to ACT E+R'!$A$2, 'SAT EBRW to ACT E+R'!$B$2, IF('SAT Reading'!B907&gt;'SAT EBRW to ACT E+R'!A$62, 'SAT EBRW to ACT E+R'!B$62, VLOOKUP(B907,'SAT EBRW to ACT E+R'!A:B,2,FALSE))))</f>
        <v/>
      </c>
      <c r="D907" s="11" t="str">
        <f>IF('SAT Reading'!B907="","", 0.5*C907)</f>
        <v/>
      </c>
      <c r="E907" s="11" t="str">
        <f>IF('SAT Reading'!B907="","",interceptACTRtoPCR5712_5713+slopeACTRtoPCR5712_5713*D907)</f>
        <v/>
      </c>
      <c r="F907" s="11" t="str">
        <f>IF('SAT Reading'!B907="","", IF(E907&lt;100, 100, IF(E907&gt;200, 200, E907)))</f>
        <v/>
      </c>
      <c r="G907" s="11" t="str">
        <f t="shared" si="14"/>
        <v/>
      </c>
      <c r="H907" s="11" t="str">
        <f>IF('SAT Reading'!B907="","", IF(G907&lt;100, 100, IF(G907&gt;300, 300, G907)))</f>
        <v/>
      </c>
      <c r="I907" s="11" t="str">
        <f>IF('SAT Reading'!B907="","",'SAT EBRW to CBEST R'!$A$2+'SAT EBRW to CBEST R'!$B$2*B907)</f>
        <v/>
      </c>
      <c r="J907" s="11" t="str">
        <f>IF('SAT Reading'!B907="","", IF(I907&lt;20, 20, IF(I907&gt;80, 80, I907)))</f>
        <v/>
      </c>
    </row>
    <row r="908" spans="1:10" x14ac:dyDescent="0.25">
      <c r="A908" s="11">
        <v>907</v>
      </c>
      <c r="B908" s="30"/>
      <c r="C908" s="11" t="str">
        <f>IF(ISBLANK('SAT Reading'!B908),"", IF('SAT Reading'!B908&lt;'SAT EBRW to ACT E+R'!$A$2, 'SAT EBRW to ACT E+R'!$B$2, IF('SAT Reading'!B908&gt;'SAT EBRW to ACT E+R'!A$62, 'SAT EBRW to ACT E+R'!B$62, VLOOKUP(B908,'SAT EBRW to ACT E+R'!A:B,2,FALSE))))</f>
        <v/>
      </c>
      <c r="D908" s="11" t="str">
        <f>IF('SAT Reading'!B908="","", 0.5*C908)</f>
        <v/>
      </c>
      <c r="E908" s="11" t="str">
        <f>IF('SAT Reading'!B908="","",interceptACTRtoPCR5712_5713+slopeACTRtoPCR5712_5713*D908)</f>
        <v/>
      </c>
      <c r="F908" s="11" t="str">
        <f>IF('SAT Reading'!B908="","", IF(E908&lt;100, 100, IF(E908&gt;200, 200, E908)))</f>
        <v/>
      </c>
      <c r="G908" s="11" t="str">
        <f t="shared" si="14"/>
        <v/>
      </c>
      <c r="H908" s="11" t="str">
        <f>IF('SAT Reading'!B908="","", IF(G908&lt;100, 100, IF(G908&gt;300, 300, G908)))</f>
        <v/>
      </c>
      <c r="I908" s="11" t="str">
        <f>IF('SAT Reading'!B908="","",'SAT EBRW to CBEST R'!$A$2+'SAT EBRW to CBEST R'!$B$2*B908)</f>
        <v/>
      </c>
      <c r="J908" s="11" t="str">
        <f>IF('SAT Reading'!B908="","", IF(I908&lt;20, 20, IF(I908&gt;80, 80, I908)))</f>
        <v/>
      </c>
    </row>
    <row r="909" spans="1:10" x14ac:dyDescent="0.25">
      <c r="A909" s="11">
        <v>908</v>
      </c>
      <c r="B909" s="30"/>
      <c r="C909" s="11" t="str">
        <f>IF(ISBLANK('SAT Reading'!B909),"", IF('SAT Reading'!B909&lt;'SAT EBRW to ACT E+R'!$A$2, 'SAT EBRW to ACT E+R'!$B$2, IF('SAT Reading'!B909&gt;'SAT EBRW to ACT E+R'!A$62, 'SAT EBRW to ACT E+R'!B$62, VLOOKUP(B909,'SAT EBRW to ACT E+R'!A:B,2,FALSE))))</f>
        <v/>
      </c>
      <c r="D909" s="11" t="str">
        <f>IF('SAT Reading'!B909="","", 0.5*C909)</f>
        <v/>
      </c>
      <c r="E909" s="11" t="str">
        <f>IF('SAT Reading'!B909="","",interceptACTRtoPCR5712_5713+slopeACTRtoPCR5712_5713*D909)</f>
        <v/>
      </c>
      <c r="F909" s="11" t="str">
        <f>IF('SAT Reading'!B909="","", IF(E909&lt;100, 100, IF(E909&gt;200, 200, E909)))</f>
        <v/>
      </c>
      <c r="G909" s="11" t="str">
        <f t="shared" si="14"/>
        <v/>
      </c>
      <c r="H909" s="11" t="str">
        <f>IF('SAT Reading'!B909="","", IF(G909&lt;100, 100, IF(G909&gt;300, 300, G909)))</f>
        <v/>
      </c>
      <c r="I909" s="11" t="str">
        <f>IF('SAT Reading'!B909="","",'SAT EBRW to CBEST R'!$A$2+'SAT EBRW to CBEST R'!$B$2*B909)</f>
        <v/>
      </c>
      <c r="J909" s="11" t="str">
        <f>IF('SAT Reading'!B909="","", IF(I909&lt;20, 20, IF(I909&gt;80, 80, I909)))</f>
        <v/>
      </c>
    </row>
    <row r="910" spans="1:10" x14ac:dyDescent="0.25">
      <c r="A910" s="11">
        <v>909</v>
      </c>
      <c r="B910" s="30"/>
      <c r="C910" s="11" t="str">
        <f>IF(ISBLANK('SAT Reading'!B910),"", IF('SAT Reading'!B910&lt;'SAT EBRW to ACT E+R'!$A$2, 'SAT EBRW to ACT E+R'!$B$2, IF('SAT Reading'!B910&gt;'SAT EBRW to ACT E+R'!A$62, 'SAT EBRW to ACT E+R'!B$62, VLOOKUP(B910,'SAT EBRW to ACT E+R'!A:B,2,FALSE))))</f>
        <v/>
      </c>
      <c r="D910" s="11" t="str">
        <f>IF('SAT Reading'!B910="","", 0.5*C910)</f>
        <v/>
      </c>
      <c r="E910" s="11" t="str">
        <f>IF('SAT Reading'!B910="","",interceptACTRtoPCR5712_5713+slopeACTRtoPCR5712_5713*D910)</f>
        <v/>
      </c>
      <c r="F910" s="11" t="str">
        <f>IF('SAT Reading'!B910="","", IF(E910&lt;100, 100, IF(E910&gt;200, 200, E910)))</f>
        <v/>
      </c>
      <c r="G910" s="11" t="str">
        <f t="shared" si="14"/>
        <v/>
      </c>
      <c r="H910" s="11" t="str">
        <f>IF('SAT Reading'!B910="","", IF(G910&lt;100, 100, IF(G910&gt;300, 300, G910)))</f>
        <v/>
      </c>
      <c r="I910" s="11" t="str">
        <f>IF('SAT Reading'!B910="","",'SAT EBRW to CBEST R'!$A$2+'SAT EBRW to CBEST R'!$B$2*B910)</f>
        <v/>
      </c>
      <c r="J910" s="11" t="str">
        <f>IF('SAT Reading'!B910="","", IF(I910&lt;20, 20, IF(I910&gt;80, 80, I910)))</f>
        <v/>
      </c>
    </row>
    <row r="911" spans="1:10" x14ac:dyDescent="0.25">
      <c r="A911" s="11">
        <v>910</v>
      </c>
      <c r="B911" s="30"/>
      <c r="C911" s="11" t="str">
        <f>IF(ISBLANK('SAT Reading'!B911),"", IF('SAT Reading'!B911&lt;'SAT EBRW to ACT E+R'!$A$2, 'SAT EBRW to ACT E+R'!$B$2, IF('SAT Reading'!B911&gt;'SAT EBRW to ACT E+R'!A$62, 'SAT EBRW to ACT E+R'!B$62, VLOOKUP(B911,'SAT EBRW to ACT E+R'!A:B,2,FALSE))))</f>
        <v/>
      </c>
      <c r="D911" s="11" t="str">
        <f>IF('SAT Reading'!B911="","", 0.5*C911)</f>
        <v/>
      </c>
      <c r="E911" s="11" t="str">
        <f>IF('SAT Reading'!B911="","",interceptACTRtoPCR5712_5713+slopeACTRtoPCR5712_5713*D911)</f>
        <v/>
      </c>
      <c r="F911" s="11" t="str">
        <f>IF('SAT Reading'!B911="","", IF(E911&lt;100, 100, IF(E911&gt;200, 200, E911)))</f>
        <v/>
      </c>
      <c r="G911" s="11" t="str">
        <f t="shared" si="14"/>
        <v/>
      </c>
      <c r="H911" s="11" t="str">
        <f>IF('SAT Reading'!B911="","", IF(G911&lt;100, 100, IF(G911&gt;300, 300, G911)))</f>
        <v/>
      </c>
      <c r="I911" s="11" t="str">
        <f>IF('SAT Reading'!B911="","",'SAT EBRW to CBEST R'!$A$2+'SAT EBRW to CBEST R'!$B$2*B911)</f>
        <v/>
      </c>
      <c r="J911" s="11" t="str">
        <f>IF('SAT Reading'!B911="","", IF(I911&lt;20, 20, IF(I911&gt;80, 80, I911)))</f>
        <v/>
      </c>
    </row>
    <row r="912" spans="1:10" x14ac:dyDescent="0.25">
      <c r="A912" s="11">
        <v>911</v>
      </c>
      <c r="B912" s="30"/>
      <c r="C912" s="11" t="str">
        <f>IF(ISBLANK('SAT Reading'!B912),"", IF('SAT Reading'!B912&lt;'SAT EBRW to ACT E+R'!$A$2, 'SAT EBRW to ACT E+R'!$B$2, IF('SAT Reading'!B912&gt;'SAT EBRW to ACT E+R'!A$62, 'SAT EBRW to ACT E+R'!B$62, VLOOKUP(B912,'SAT EBRW to ACT E+R'!A:B,2,FALSE))))</f>
        <v/>
      </c>
      <c r="D912" s="11" t="str">
        <f>IF('SAT Reading'!B912="","", 0.5*C912)</f>
        <v/>
      </c>
      <c r="E912" s="11" t="str">
        <f>IF('SAT Reading'!B912="","",interceptACTRtoPCR5712_5713+slopeACTRtoPCR5712_5713*D912)</f>
        <v/>
      </c>
      <c r="F912" s="11" t="str">
        <f>IF('SAT Reading'!B912="","", IF(E912&lt;100, 100, IF(E912&gt;200, 200, E912)))</f>
        <v/>
      </c>
      <c r="G912" s="11" t="str">
        <f t="shared" si="14"/>
        <v/>
      </c>
      <c r="H912" s="11" t="str">
        <f>IF('SAT Reading'!B912="","", IF(G912&lt;100, 100, IF(G912&gt;300, 300, G912)))</f>
        <v/>
      </c>
      <c r="I912" s="11" t="str">
        <f>IF('SAT Reading'!B912="","",'SAT EBRW to CBEST R'!$A$2+'SAT EBRW to CBEST R'!$B$2*B912)</f>
        <v/>
      </c>
      <c r="J912" s="11" t="str">
        <f>IF('SAT Reading'!B912="","", IF(I912&lt;20, 20, IF(I912&gt;80, 80, I912)))</f>
        <v/>
      </c>
    </row>
    <row r="913" spans="1:10" x14ac:dyDescent="0.25">
      <c r="A913" s="11">
        <v>912</v>
      </c>
      <c r="B913" s="30"/>
      <c r="C913" s="11" t="str">
        <f>IF(ISBLANK('SAT Reading'!B913),"", IF('SAT Reading'!B913&lt;'SAT EBRW to ACT E+R'!$A$2, 'SAT EBRW to ACT E+R'!$B$2, IF('SAT Reading'!B913&gt;'SAT EBRW to ACT E+R'!A$62, 'SAT EBRW to ACT E+R'!B$62, VLOOKUP(B913,'SAT EBRW to ACT E+R'!A:B,2,FALSE))))</f>
        <v/>
      </c>
      <c r="D913" s="11" t="str">
        <f>IF('SAT Reading'!B913="","", 0.5*C913)</f>
        <v/>
      </c>
      <c r="E913" s="11" t="str">
        <f>IF('SAT Reading'!B913="","",interceptACTRtoPCR5712_5713+slopeACTRtoPCR5712_5713*D913)</f>
        <v/>
      </c>
      <c r="F913" s="11" t="str">
        <f>IF('SAT Reading'!B913="","", IF(E913&lt;100, 100, IF(E913&gt;200, 200, E913)))</f>
        <v/>
      </c>
      <c r="G913" s="11" t="str">
        <f t="shared" si="14"/>
        <v/>
      </c>
      <c r="H913" s="11" t="str">
        <f>IF('SAT Reading'!B913="","", IF(G913&lt;100, 100, IF(G913&gt;300, 300, G913)))</f>
        <v/>
      </c>
      <c r="I913" s="11" t="str">
        <f>IF('SAT Reading'!B913="","",'SAT EBRW to CBEST R'!$A$2+'SAT EBRW to CBEST R'!$B$2*B913)</f>
        <v/>
      </c>
      <c r="J913" s="11" t="str">
        <f>IF('SAT Reading'!B913="","", IF(I913&lt;20, 20, IF(I913&gt;80, 80, I913)))</f>
        <v/>
      </c>
    </row>
    <row r="914" spans="1:10" x14ac:dyDescent="0.25">
      <c r="A914" s="11">
        <v>913</v>
      </c>
      <c r="B914" s="30"/>
      <c r="C914" s="11" t="str">
        <f>IF(ISBLANK('SAT Reading'!B914),"", IF('SAT Reading'!B914&lt;'SAT EBRW to ACT E+R'!$A$2, 'SAT EBRW to ACT E+R'!$B$2, IF('SAT Reading'!B914&gt;'SAT EBRW to ACT E+R'!A$62, 'SAT EBRW to ACT E+R'!B$62, VLOOKUP(B914,'SAT EBRW to ACT E+R'!A:B,2,FALSE))))</f>
        <v/>
      </c>
      <c r="D914" s="11" t="str">
        <f>IF('SAT Reading'!B914="","", 0.5*C914)</f>
        <v/>
      </c>
      <c r="E914" s="11" t="str">
        <f>IF('SAT Reading'!B914="","",interceptACTRtoPCR5712_5713+slopeACTRtoPCR5712_5713*D914)</f>
        <v/>
      </c>
      <c r="F914" s="11" t="str">
        <f>IF('SAT Reading'!B914="","", IF(E914&lt;100, 100, IF(E914&gt;200, 200, E914)))</f>
        <v/>
      </c>
      <c r="G914" s="11" t="str">
        <f t="shared" si="14"/>
        <v/>
      </c>
      <c r="H914" s="11" t="str">
        <f>IF('SAT Reading'!B914="","", IF(G914&lt;100, 100, IF(G914&gt;300, 300, G914)))</f>
        <v/>
      </c>
      <c r="I914" s="11" t="str">
        <f>IF('SAT Reading'!B914="","",'SAT EBRW to CBEST R'!$A$2+'SAT EBRW to CBEST R'!$B$2*B914)</f>
        <v/>
      </c>
      <c r="J914" s="11" t="str">
        <f>IF('SAT Reading'!B914="","", IF(I914&lt;20, 20, IF(I914&gt;80, 80, I914)))</f>
        <v/>
      </c>
    </row>
    <row r="915" spans="1:10" x14ac:dyDescent="0.25">
      <c r="A915" s="11">
        <v>914</v>
      </c>
      <c r="B915" s="30"/>
      <c r="C915" s="11" t="str">
        <f>IF(ISBLANK('SAT Reading'!B915),"", IF('SAT Reading'!B915&lt;'SAT EBRW to ACT E+R'!$A$2, 'SAT EBRW to ACT E+R'!$B$2, IF('SAT Reading'!B915&gt;'SAT EBRW to ACT E+R'!A$62, 'SAT EBRW to ACT E+R'!B$62, VLOOKUP(B915,'SAT EBRW to ACT E+R'!A:B,2,FALSE))))</f>
        <v/>
      </c>
      <c r="D915" s="11" t="str">
        <f>IF('SAT Reading'!B915="","", 0.5*C915)</f>
        <v/>
      </c>
      <c r="E915" s="11" t="str">
        <f>IF('SAT Reading'!B915="","",interceptACTRtoPCR5712_5713+slopeACTRtoPCR5712_5713*D915)</f>
        <v/>
      </c>
      <c r="F915" s="11" t="str">
        <f>IF('SAT Reading'!B915="","", IF(E915&lt;100, 100, IF(E915&gt;200, 200, E915)))</f>
        <v/>
      </c>
      <c r="G915" s="11" t="str">
        <f t="shared" si="14"/>
        <v/>
      </c>
      <c r="H915" s="11" t="str">
        <f>IF('SAT Reading'!B915="","", IF(G915&lt;100, 100, IF(G915&gt;300, 300, G915)))</f>
        <v/>
      </c>
      <c r="I915" s="11" t="str">
        <f>IF('SAT Reading'!B915="","",'SAT EBRW to CBEST R'!$A$2+'SAT EBRW to CBEST R'!$B$2*B915)</f>
        <v/>
      </c>
      <c r="J915" s="11" t="str">
        <f>IF('SAT Reading'!B915="","", IF(I915&lt;20, 20, IF(I915&gt;80, 80, I915)))</f>
        <v/>
      </c>
    </row>
    <row r="916" spans="1:10" x14ac:dyDescent="0.25">
      <c r="A916" s="11">
        <v>915</v>
      </c>
      <c r="B916" s="30"/>
      <c r="C916" s="11" t="str">
        <f>IF(ISBLANK('SAT Reading'!B916),"", IF('SAT Reading'!B916&lt;'SAT EBRW to ACT E+R'!$A$2, 'SAT EBRW to ACT E+R'!$B$2, IF('SAT Reading'!B916&gt;'SAT EBRW to ACT E+R'!A$62, 'SAT EBRW to ACT E+R'!B$62, VLOOKUP(B916,'SAT EBRW to ACT E+R'!A:B,2,FALSE))))</f>
        <v/>
      </c>
      <c r="D916" s="11" t="str">
        <f>IF('SAT Reading'!B916="","", 0.5*C916)</f>
        <v/>
      </c>
      <c r="E916" s="11" t="str">
        <f>IF('SAT Reading'!B916="","",interceptACTRtoPCR5712_5713+slopeACTRtoPCR5712_5713*D916)</f>
        <v/>
      </c>
      <c r="F916" s="11" t="str">
        <f>IF('SAT Reading'!B916="","", IF(E916&lt;100, 100, IF(E916&gt;200, 200, E916)))</f>
        <v/>
      </c>
      <c r="G916" s="11" t="str">
        <f t="shared" si="14"/>
        <v/>
      </c>
      <c r="H916" s="11" t="str">
        <f>IF('SAT Reading'!B916="","", IF(G916&lt;100, 100, IF(G916&gt;300, 300, G916)))</f>
        <v/>
      </c>
      <c r="I916" s="11" t="str">
        <f>IF('SAT Reading'!B916="","",'SAT EBRW to CBEST R'!$A$2+'SAT EBRW to CBEST R'!$B$2*B916)</f>
        <v/>
      </c>
      <c r="J916" s="11" t="str">
        <f>IF('SAT Reading'!B916="","", IF(I916&lt;20, 20, IF(I916&gt;80, 80, I916)))</f>
        <v/>
      </c>
    </row>
    <row r="917" spans="1:10" x14ac:dyDescent="0.25">
      <c r="A917" s="11">
        <v>916</v>
      </c>
      <c r="B917" s="30"/>
      <c r="C917" s="11" t="str">
        <f>IF(ISBLANK('SAT Reading'!B917),"", IF('SAT Reading'!B917&lt;'SAT EBRW to ACT E+R'!$A$2, 'SAT EBRW to ACT E+R'!$B$2, IF('SAT Reading'!B917&gt;'SAT EBRW to ACT E+R'!A$62, 'SAT EBRW to ACT E+R'!B$62, VLOOKUP(B917,'SAT EBRW to ACT E+R'!A:B,2,FALSE))))</f>
        <v/>
      </c>
      <c r="D917" s="11" t="str">
        <f>IF('SAT Reading'!B917="","", 0.5*C917)</f>
        <v/>
      </c>
      <c r="E917" s="11" t="str">
        <f>IF('SAT Reading'!B917="","",interceptACTRtoPCR5712_5713+slopeACTRtoPCR5712_5713*D917)</f>
        <v/>
      </c>
      <c r="F917" s="11" t="str">
        <f>IF('SAT Reading'!B917="","", IF(E917&lt;100, 100, IF(E917&gt;200, 200, E917)))</f>
        <v/>
      </c>
      <c r="G917" s="11" t="str">
        <f t="shared" si="14"/>
        <v/>
      </c>
      <c r="H917" s="11" t="str">
        <f>IF('SAT Reading'!B917="","", IF(G917&lt;100, 100, IF(G917&gt;300, 300, G917)))</f>
        <v/>
      </c>
      <c r="I917" s="11" t="str">
        <f>IF('SAT Reading'!B917="","",'SAT EBRW to CBEST R'!$A$2+'SAT EBRW to CBEST R'!$B$2*B917)</f>
        <v/>
      </c>
      <c r="J917" s="11" t="str">
        <f>IF('SAT Reading'!B917="","", IF(I917&lt;20, 20, IF(I917&gt;80, 80, I917)))</f>
        <v/>
      </c>
    </row>
    <row r="918" spans="1:10" x14ac:dyDescent="0.25">
      <c r="A918" s="11">
        <v>917</v>
      </c>
      <c r="B918" s="30"/>
      <c r="C918" s="11" t="str">
        <f>IF(ISBLANK('SAT Reading'!B918),"", IF('SAT Reading'!B918&lt;'SAT EBRW to ACT E+R'!$A$2, 'SAT EBRW to ACT E+R'!$B$2, IF('SAT Reading'!B918&gt;'SAT EBRW to ACT E+R'!A$62, 'SAT EBRW to ACT E+R'!B$62, VLOOKUP(B918,'SAT EBRW to ACT E+R'!A:B,2,FALSE))))</f>
        <v/>
      </c>
      <c r="D918" s="11" t="str">
        <f>IF('SAT Reading'!B918="","", 0.5*C918)</f>
        <v/>
      </c>
      <c r="E918" s="11" t="str">
        <f>IF('SAT Reading'!B918="","",interceptACTRtoPCR5712_5713+slopeACTRtoPCR5712_5713*D918)</f>
        <v/>
      </c>
      <c r="F918" s="11" t="str">
        <f>IF('SAT Reading'!B918="","", IF(E918&lt;100, 100, IF(E918&gt;200, 200, E918)))</f>
        <v/>
      </c>
      <c r="G918" s="11" t="str">
        <f t="shared" si="14"/>
        <v/>
      </c>
      <c r="H918" s="11" t="str">
        <f>IF('SAT Reading'!B918="","", IF(G918&lt;100, 100, IF(G918&gt;300, 300, G918)))</f>
        <v/>
      </c>
      <c r="I918" s="11" t="str">
        <f>IF('SAT Reading'!B918="","",'SAT EBRW to CBEST R'!$A$2+'SAT EBRW to CBEST R'!$B$2*B918)</f>
        <v/>
      </c>
      <c r="J918" s="11" t="str">
        <f>IF('SAT Reading'!B918="","", IF(I918&lt;20, 20, IF(I918&gt;80, 80, I918)))</f>
        <v/>
      </c>
    </row>
    <row r="919" spans="1:10" x14ac:dyDescent="0.25">
      <c r="A919" s="11">
        <v>918</v>
      </c>
      <c r="B919" s="30"/>
      <c r="C919" s="11" t="str">
        <f>IF(ISBLANK('SAT Reading'!B919),"", IF('SAT Reading'!B919&lt;'SAT EBRW to ACT E+R'!$A$2, 'SAT EBRW to ACT E+R'!$B$2, IF('SAT Reading'!B919&gt;'SAT EBRW to ACT E+R'!A$62, 'SAT EBRW to ACT E+R'!B$62, VLOOKUP(B919,'SAT EBRW to ACT E+R'!A:B,2,FALSE))))</f>
        <v/>
      </c>
      <c r="D919" s="11" t="str">
        <f>IF('SAT Reading'!B919="","", 0.5*C919)</f>
        <v/>
      </c>
      <c r="E919" s="11" t="str">
        <f>IF('SAT Reading'!B919="","",interceptACTRtoPCR5712_5713+slopeACTRtoPCR5712_5713*D919)</f>
        <v/>
      </c>
      <c r="F919" s="11" t="str">
        <f>IF('SAT Reading'!B919="","", IF(E919&lt;100, 100, IF(E919&gt;200, 200, E919)))</f>
        <v/>
      </c>
      <c r="G919" s="11" t="str">
        <f t="shared" si="14"/>
        <v/>
      </c>
      <c r="H919" s="11" t="str">
        <f>IF('SAT Reading'!B919="","", IF(G919&lt;100, 100, IF(G919&gt;300, 300, G919)))</f>
        <v/>
      </c>
      <c r="I919" s="11" t="str">
        <f>IF('SAT Reading'!B919="","",'SAT EBRW to CBEST R'!$A$2+'SAT EBRW to CBEST R'!$B$2*B919)</f>
        <v/>
      </c>
      <c r="J919" s="11" t="str">
        <f>IF('SAT Reading'!B919="","", IF(I919&lt;20, 20, IF(I919&gt;80, 80, I919)))</f>
        <v/>
      </c>
    </row>
    <row r="920" spans="1:10" x14ac:dyDescent="0.25">
      <c r="A920" s="11">
        <v>919</v>
      </c>
      <c r="B920" s="30"/>
      <c r="C920" s="11" t="str">
        <f>IF(ISBLANK('SAT Reading'!B920),"", IF('SAT Reading'!B920&lt;'SAT EBRW to ACT E+R'!$A$2, 'SAT EBRW to ACT E+R'!$B$2, IF('SAT Reading'!B920&gt;'SAT EBRW to ACT E+R'!A$62, 'SAT EBRW to ACT E+R'!B$62, VLOOKUP(B920,'SAT EBRW to ACT E+R'!A:B,2,FALSE))))</f>
        <v/>
      </c>
      <c r="D920" s="11" t="str">
        <f>IF('SAT Reading'!B920="","", 0.5*C920)</f>
        <v/>
      </c>
      <c r="E920" s="11" t="str">
        <f>IF('SAT Reading'!B920="","",interceptACTRtoPCR5712_5713+slopeACTRtoPCR5712_5713*D920)</f>
        <v/>
      </c>
      <c r="F920" s="11" t="str">
        <f>IF('SAT Reading'!B920="","", IF(E920&lt;100, 100, IF(E920&gt;200, 200, E920)))</f>
        <v/>
      </c>
      <c r="G920" s="11" t="str">
        <f t="shared" si="14"/>
        <v/>
      </c>
      <c r="H920" s="11" t="str">
        <f>IF('SAT Reading'!B920="","", IF(G920&lt;100, 100, IF(G920&gt;300, 300, G920)))</f>
        <v/>
      </c>
      <c r="I920" s="11" t="str">
        <f>IF('SAT Reading'!B920="","",'SAT EBRW to CBEST R'!$A$2+'SAT EBRW to CBEST R'!$B$2*B920)</f>
        <v/>
      </c>
      <c r="J920" s="11" t="str">
        <f>IF('SAT Reading'!B920="","", IF(I920&lt;20, 20, IF(I920&gt;80, 80, I920)))</f>
        <v/>
      </c>
    </row>
    <row r="921" spans="1:10" x14ac:dyDescent="0.25">
      <c r="A921" s="11">
        <v>920</v>
      </c>
      <c r="B921" s="30"/>
      <c r="C921" s="11" t="str">
        <f>IF(ISBLANK('SAT Reading'!B921),"", IF('SAT Reading'!B921&lt;'SAT EBRW to ACT E+R'!$A$2, 'SAT EBRW to ACT E+R'!$B$2, IF('SAT Reading'!B921&gt;'SAT EBRW to ACT E+R'!A$62, 'SAT EBRW to ACT E+R'!B$62, VLOOKUP(B921,'SAT EBRW to ACT E+R'!A:B,2,FALSE))))</f>
        <v/>
      </c>
      <c r="D921" s="11" t="str">
        <f>IF('SAT Reading'!B921="","", 0.5*C921)</f>
        <v/>
      </c>
      <c r="E921" s="11" t="str">
        <f>IF('SAT Reading'!B921="","",interceptACTRtoPCR5712_5713+slopeACTRtoPCR5712_5713*D921)</f>
        <v/>
      </c>
      <c r="F921" s="11" t="str">
        <f>IF('SAT Reading'!B921="","", IF(E921&lt;100, 100, IF(E921&gt;200, 200, E921)))</f>
        <v/>
      </c>
      <c r="G921" s="11" t="str">
        <f t="shared" si="14"/>
        <v/>
      </c>
      <c r="H921" s="11" t="str">
        <f>IF('SAT Reading'!B921="","", IF(G921&lt;100, 100, IF(G921&gt;300, 300, G921)))</f>
        <v/>
      </c>
      <c r="I921" s="11" t="str">
        <f>IF('SAT Reading'!B921="","",'SAT EBRW to CBEST R'!$A$2+'SAT EBRW to CBEST R'!$B$2*B921)</f>
        <v/>
      </c>
      <c r="J921" s="11" t="str">
        <f>IF('SAT Reading'!B921="","", IF(I921&lt;20, 20, IF(I921&gt;80, 80, I921)))</f>
        <v/>
      </c>
    </row>
    <row r="922" spans="1:10" x14ac:dyDescent="0.25">
      <c r="A922" s="11">
        <v>921</v>
      </c>
      <c r="B922" s="30"/>
      <c r="C922" s="11" t="str">
        <f>IF(ISBLANK('SAT Reading'!B922),"", IF('SAT Reading'!B922&lt;'SAT EBRW to ACT E+R'!$A$2, 'SAT EBRW to ACT E+R'!$B$2, IF('SAT Reading'!B922&gt;'SAT EBRW to ACT E+R'!A$62, 'SAT EBRW to ACT E+R'!B$62, VLOOKUP(B922,'SAT EBRW to ACT E+R'!A:B,2,FALSE))))</f>
        <v/>
      </c>
      <c r="D922" s="11" t="str">
        <f>IF('SAT Reading'!B922="","", 0.5*C922)</f>
        <v/>
      </c>
      <c r="E922" s="11" t="str">
        <f>IF('SAT Reading'!B922="","",interceptACTRtoPCR5712_5713+slopeACTRtoPCR5712_5713*D922)</f>
        <v/>
      </c>
      <c r="F922" s="11" t="str">
        <f>IF('SAT Reading'!B922="","", IF(E922&lt;100, 100, IF(E922&gt;200, 200, E922)))</f>
        <v/>
      </c>
      <c r="G922" s="11" t="str">
        <f t="shared" si="14"/>
        <v/>
      </c>
      <c r="H922" s="11" t="str">
        <f>IF('SAT Reading'!B922="","", IF(G922&lt;100, 100, IF(G922&gt;300, 300, G922)))</f>
        <v/>
      </c>
      <c r="I922" s="11" t="str">
        <f>IF('SAT Reading'!B922="","",'SAT EBRW to CBEST R'!$A$2+'SAT EBRW to CBEST R'!$B$2*B922)</f>
        <v/>
      </c>
      <c r="J922" s="11" t="str">
        <f>IF('SAT Reading'!B922="","", IF(I922&lt;20, 20, IF(I922&gt;80, 80, I922)))</f>
        <v/>
      </c>
    </row>
    <row r="923" spans="1:10" x14ac:dyDescent="0.25">
      <c r="A923" s="11">
        <v>922</v>
      </c>
      <c r="B923" s="30"/>
      <c r="C923" s="11" t="str">
        <f>IF(ISBLANK('SAT Reading'!B923),"", IF('SAT Reading'!B923&lt;'SAT EBRW to ACT E+R'!$A$2, 'SAT EBRW to ACT E+R'!$B$2, IF('SAT Reading'!B923&gt;'SAT EBRW to ACT E+R'!A$62, 'SAT EBRW to ACT E+R'!B$62, VLOOKUP(B923,'SAT EBRW to ACT E+R'!A:B,2,FALSE))))</f>
        <v/>
      </c>
      <c r="D923" s="11" t="str">
        <f>IF('SAT Reading'!B923="","", 0.5*C923)</f>
        <v/>
      </c>
      <c r="E923" s="11" t="str">
        <f>IF('SAT Reading'!B923="","",interceptACTRtoPCR5712_5713+slopeACTRtoPCR5712_5713*D923)</f>
        <v/>
      </c>
      <c r="F923" s="11" t="str">
        <f>IF('SAT Reading'!B923="","", IF(E923&lt;100, 100, IF(E923&gt;200, 200, E923)))</f>
        <v/>
      </c>
      <c r="G923" s="11" t="str">
        <f t="shared" si="14"/>
        <v/>
      </c>
      <c r="H923" s="11" t="str">
        <f>IF('SAT Reading'!B923="","", IF(G923&lt;100, 100, IF(G923&gt;300, 300, G923)))</f>
        <v/>
      </c>
      <c r="I923" s="11" t="str">
        <f>IF('SAT Reading'!B923="","",'SAT EBRW to CBEST R'!$A$2+'SAT EBRW to CBEST R'!$B$2*B923)</f>
        <v/>
      </c>
      <c r="J923" s="11" t="str">
        <f>IF('SAT Reading'!B923="","", IF(I923&lt;20, 20, IF(I923&gt;80, 80, I923)))</f>
        <v/>
      </c>
    </row>
    <row r="924" spans="1:10" x14ac:dyDescent="0.25">
      <c r="A924" s="11">
        <v>923</v>
      </c>
      <c r="B924" s="30"/>
      <c r="C924" s="11" t="str">
        <f>IF(ISBLANK('SAT Reading'!B924),"", IF('SAT Reading'!B924&lt;'SAT EBRW to ACT E+R'!$A$2, 'SAT EBRW to ACT E+R'!$B$2, IF('SAT Reading'!B924&gt;'SAT EBRW to ACT E+R'!A$62, 'SAT EBRW to ACT E+R'!B$62, VLOOKUP(B924,'SAT EBRW to ACT E+R'!A:B,2,FALSE))))</f>
        <v/>
      </c>
      <c r="D924" s="11" t="str">
        <f>IF('SAT Reading'!B924="","", 0.5*C924)</f>
        <v/>
      </c>
      <c r="E924" s="11" t="str">
        <f>IF('SAT Reading'!B924="","",interceptACTRtoPCR5712_5713+slopeACTRtoPCR5712_5713*D924)</f>
        <v/>
      </c>
      <c r="F924" s="11" t="str">
        <f>IF('SAT Reading'!B924="","", IF(E924&lt;100, 100, IF(E924&gt;200, 200, E924)))</f>
        <v/>
      </c>
      <c r="G924" s="11" t="str">
        <f t="shared" si="14"/>
        <v/>
      </c>
      <c r="H924" s="11" t="str">
        <f>IF('SAT Reading'!B924="","", IF(G924&lt;100, 100, IF(G924&gt;300, 300, G924)))</f>
        <v/>
      </c>
      <c r="I924" s="11" t="str">
        <f>IF('SAT Reading'!B924="","",'SAT EBRW to CBEST R'!$A$2+'SAT EBRW to CBEST R'!$B$2*B924)</f>
        <v/>
      </c>
      <c r="J924" s="11" t="str">
        <f>IF('SAT Reading'!B924="","", IF(I924&lt;20, 20, IF(I924&gt;80, 80, I924)))</f>
        <v/>
      </c>
    </row>
    <row r="925" spans="1:10" x14ac:dyDescent="0.25">
      <c r="A925" s="11">
        <v>924</v>
      </c>
      <c r="B925" s="30"/>
      <c r="C925" s="11" t="str">
        <f>IF(ISBLANK('SAT Reading'!B925),"", IF('SAT Reading'!B925&lt;'SAT EBRW to ACT E+R'!$A$2, 'SAT EBRW to ACT E+R'!$B$2, IF('SAT Reading'!B925&gt;'SAT EBRW to ACT E+R'!A$62, 'SAT EBRW to ACT E+R'!B$62, VLOOKUP(B925,'SAT EBRW to ACT E+R'!A:B,2,FALSE))))</f>
        <v/>
      </c>
      <c r="D925" s="11" t="str">
        <f>IF('SAT Reading'!B925="","", 0.5*C925)</f>
        <v/>
      </c>
      <c r="E925" s="11" t="str">
        <f>IF('SAT Reading'!B925="","",interceptACTRtoPCR5712_5713+slopeACTRtoPCR5712_5713*D925)</f>
        <v/>
      </c>
      <c r="F925" s="11" t="str">
        <f>IF('SAT Reading'!B925="","", IF(E925&lt;100, 100, IF(E925&gt;200, 200, E925)))</f>
        <v/>
      </c>
      <c r="G925" s="11" t="str">
        <f t="shared" si="14"/>
        <v/>
      </c>
      <c r="H925" s="11" t="str">
        <f>IF('SAT Reading'!B925="","", IF(G925&lt;100, 100, IF(G925&gt;300, 300, G925)))</f>
        <v/>
      </c>
      <c r="I925" s="11" t="str">
        <f>IF('SAT Reading'!B925="","",'SAT EBRW to CBEST R'!$A$2+'SAT EBRW to CBEST R'!$B$2*B925)</f>
        <v/>
      </c>
      <c r="J925" s="11" t="str">
        <f>IF('SAT Reading'!B925="","", IF(I925&lt;20, 20, IF(I925&gt;80, 80, I925)))</f>
        <v/>
      </c>
    </row>
    <row r="926" spans="1:10" x14ac:dyDescent="0.25">
      <c r="A926" s="11">
        <v>925</v>
      </c>
      <c r="B926" s="30"/>
      <c r="C926" s="11" t="str">
        <f>IF(ISBLANK('SAT Reading'!B926),"", IF('SAT Reading'!B926&lt;'SAT EBRW to ACT E+R'!$A$2, 'SAT EBRW to ACT E+R'!$B$2, IF('SAT Reading'!B926&gt;'SAT EBRW to ACT E+R'!A$62, 'SAT EBRW to ACT E+R'!B$62, VLOOKUP(B926,'SAT EBRW to ACT E+R'!A:B,2,FALSE))))</f>
        <v/>
      </c>
      <c r="D926" s="11" t="str">
        <f>IF('SAT Reading'!B926="","", 0.5*C926)</f>
        <v/>
      </c>
      <c r="E926" s="11" t="str">
        <f>IF('SAT Reading'!B926="","",interceptACTRtoPCR5712_5713+slopeACTRtoPCR5712_5713*D926)</f>
        <v/>
      </c>
      <c r="F926" s="11" t="str">
        <f>IF('SAT Reading'!B926="","", IF(E926&lt;100, 100, IF(E926&gt;200, 200, E926)))</f>
        <v/>
      </c>
      <c r="G926" s="11" t="str">
        <f t="shared" si="14"/>
        <v/>
      </c>
      <c r="H926" s="11" t="str">
        <f>IF('SAT Reading'!B926="","", IF(G926&lt;100, 100, IF(G926&gt;300, 300, G926)))</f>
        <v/>
      </c>
      <c r="I926" s="11" t="str">
        <f>IF('SAT Reading'!B926="","",'SAT EBRW to CBEST R'!$A$2+'SAT EBRW to CBEST R'!$B$2*B926)</f>
        <v/>
      </c>
      <c r="J926" s="11" t="str">
        <f>IF('SAT Reading'!B926="","", IF(I926&lt;20, 20, IF(I926&gt;80, 80, I926)))</f>
        <v/>
      </c>
    </row>
    <row r="927" spans="1:10" x14ac:dyDescent="0.25">
      <c r="A927" s="11">
        <v>926</v>
      </c>
      <c r="B927" s="30"/>
      <c r="C927" s="11" t="str">
        <f>IF(ISBLANK('SAT Reading'!B927),"", IF('SAT Reading'!B927&lt;'SAT EBRW to ACT E+R'!$A$2, 'SAT EBRW to ACT E+R'!$B$2, IF('SAT Reading'!B927&gt;'SAT EBRW to ACT E+R'!A$62, 'SAT EBRW to ACT E+R'!B$62, VLOOKUP(B927,'SAT EBRW to ACT E+R'!A:B,2,FALSE))))</f>
        <v/>
      </c>
      <c r="D927" s="11" t="str">
        <f>IF('SAT Reading'!B927="","", 0.5*C927)</f>
        <v/>
      </c>
      <c r="E927" s="11" t="str">
        <f>IF('SAT Reading'!B927="","",interceptACTRtoPCR5712_5713+slopeACTRtoPCR5712_5713*D927)</f>
        <v/>
      </c>
      <c r="F927" s="11" t="str">
        <f>IF('SAT Reading'!B927="","", IF(E927&lt;100, 100, IF(E927&gt;200, 200, E927)))</f>
        <v/>
      </c>
      <c r="G927" s="11" t="str">
        <f t="shared" si="14"/>
        <v/>
      </c>
      <c r="H927" s="11" t="str">
        <f>IF('SAT Reading'!B927="","", IF(G927&lt;100, 100, IF(G927&gt;300, 300, G927)))</f>
        <v/>
      </c>
      <c r="I927" s="11" t="str">
        <f>IF('SAT Reading'!B927="","",'SAT EBRW to CBEST R'!$A$2+'SAT EBRW to CBEST R'!$B$2*B927)</f>
        <v/>
      </c>
      <c r="J927" s="11" t="str">
        <f>IF('SAT Reading'!B927="","", IF(I927&lt;20, 20, IF(I927&gt;80, 80, I927)))</f>
        <v/>
      </c>
    </row>
    <row r="928" spans="1:10" x14ac:dyDescent="0.25">
      <c r="A928" s="11">
        <v>927</v>
      </c>
      <c r="B928" s="30"/>
      <c r="C928" s="11" t="str">
        <f>IF(ISBLANK('SAT Reading'!B928),"", IF('SAT Reading'!B928&lt;'SAT EBRW to ACT E+R'!$A$2, 'SAT EBRW to ACT E+R'!$B$2, IF('SAT Reading'!B928&gt;'SAT EBRW to ACT E+R'!A$62, 'SAT EBRW to ACT E+R'!B$62, VLOOKUP(B928,'SAT EBRW to ACT E+R'!A:B,2,FALSE))))</f>
        <v/>
      </c>
      <c r="D928" s="11" t="str">
        <f>IF('SAT Reading'!B928="","", 0.5*C928)</f>
        <v/>
      </c>
      <c r="E928" s="11" t="str">
        <f>IF('SAT Reading'!B928="","",interceptACTRtoPCR5712_5713+slopeACTRtoPCR5712_5713*D928)</f>
        <v/>
      </c>
      <c r="F928" s="11" t="str">
        <f>IF('SAT Reading'!B928="","", IF(E928&lt;100, 100, IF(E928&gt;200, 200, E928)))</f>
        <v/>
      </c>
      <c r="G928" s="11" t="str">
        <f t="shared" si="14"/>
        <v/>
      </c>
      <c r="H928" s="11" t="str">
        <f>IF('SAT Reading'!B928="","", IF(G928&lt;100, 100, IF(G928&gt;300, 300, G928)))</f>
        <v/>
      </c>
      <c r="I928" s="11" t="str">
        <f>IF('SAT Reading'!B928="","",'SAT EBRW to CBEST R'!$A$2+'SAT EBRW to CBEST R'!$B$2*B928)</f>
        <v/>
      </c>
      <c r="J928" s="11" t="str">
        <f>IF('SAT Reading'!B928="","", IF(I928&lt;20, 20, IF(I928&gt;80, 80, I928)))</f>
        <v/>
      </c>
    </row>
    <row r="929" spans="1:10" x14ac:dyDescent="0.25">
      <c r="A929" s="11">
        <v>928</v>
      </c>
      <c r="B929" s="30"/>
      <c r="C929" s="11" t="str">
        <f>IF(ISBLANK('SAT Reading'!B929),"", IF('SAT Reading'!B929&lt;'SAT EBRW to ACT E+R'!$A$2, 'SAT EBRW to ACT E+R'!$B$2, IF('SAT Reading'!B929&gt;'SAT EBRW to ACT E+R'!A$62, 'SAT EBRW to ACT E+R'!B$62, VLOOKUP(B929,'SAT EBRW to ACT E+R'!A:B,2,FALSE))))</f>
        <v/>
      </c>
      <c r="D929" s="11" t="str">
        <f>IF('SAT Reading'!B929="","", 0.5*C929)</f>
        <v/>
      </c>
      <c r="E929" s="11" t="str">
        <f>IF('SAT Reading'!B929="","",interceptACTRtoPCR5712_5713+slopeACTRtoPCR5712_5713*D929)</f>
        <v/>
      </c>
      <c r="F929" s="11" t="str">
        <f>IF('SAT Reading'!B929="","", IF(E929&lt;100, 100, IF(E929&gt;200, 200, E929)))</f>
        <v/>
      </c>
      <c r="G929" s="11" t="str">
        <f t="shared" si="14"/>
        <v/>
      </c>
      <c r="H929" s="11" t="str">
        <f>IF('SAT Reading'!B929="","", IF(G929&lt;100, 100, IF(G929&gt;300, 300, G929)))</f>
        <v/>
      </c>
      <c r="I929" s="11" t="str">
        <f>IF('SAT Reading'!B929="","",'SAT EBRW to CBEST R'!$A$2+'SAT EBRW to CBEST R'!$B$2*B929)</f>
        <v/>
      </c>
      <c r="J929" s="11" t="str">
        <f>IF('SAT Reading'!B929="","", IF(I929&lt;20, 20, IF(I929&gt;80, 80, I929)))</f>
        <v/>
      </c>
    </row>
    <row r="930" spans="1:10" x14ac:dyDescent="0.25">
      <c r="A930" s="11">
        <v>929</v>
      </c>
      <c r="B930" s="30"/>
      <c r="C930" s="11" t="str">
        <f>IF(ISBLANK('SAT Reading'!B930),"", IF('SAT Reading'!B930&lt;'SAT EBRW to ACT E+R'!$A$2, 'SAT EBRW to ACT E+R'!$B$2, IF('SAT Reading'!B930&gt;'SAT EBRW to ACT E+R'!A$62, 'SAT EBRW to ACT E+R'!B$62, VLOOKUP(B930,'SAT EBRW to ACT E+R'!A:B,2,FALSE))))</f>
        <v/>
      </c>
      <c r="D930" s="11" t="str">
        <f>IF('SAT Reading'!B930="","", 0.5*C930)</f>
        <v/>
      </c>
      <c r="E930" s="11" t="str">
        <f>IF('SAT Reading'!B930="","",interceptACTRtoPCR5712_5713+slopeACTRtoPCR5712_5713*D930)</f>
        <v/>
      </c>
      <c r="F930" s="11" t="str">
        <f>IF('SAT Reading'!B930="","", IF(E930&lt;100, 100, IF(E930&gt;200, 200, E930)))</f>
        <v/>
      </c>
      <c r="G930" s="11" t="str">
        <f t="shared" si="14"/>
        <v/>
      </c>
      <c r="H930" s="11" t="str">
        <f>IF('SAT Reading'!B930="","", IF(G930&lt;100, 100, IF(G930&gt;300, 300, G930)))</f>
        <v/>
      </c>
      <c r="I930" s="11" t="str">
        <f>IF('SAT Reading'!B930="","",'SAT EBRW to CBEST R'!$A$2+'SAT EBRW to CBEST R'!$B$2*B930)</f>
        <v/>
      </c>
      <c r="J930" s="11" t="str">
        <f>IF('SAT Reading'!B930="","", IF(I930&lt;20, 20, IF(I930&gt;80, 80, I930)))</f>
        <v/>
      </c>
    </row>
    <row r="931" spans="1:10" x14ac:dyDescent="0.25">
      <c r="A931" s="11">
        <v>930</v>
      </c>
      <c r="B931" s="30"/>
      <c r="C931" s="11" t="str">
        <f>IF(ISBLANK('SAT Reading'!B931),"", IF('SAT Reading'!B931&lt;'SAT EBRW to ACT E+R'!$A$2, 'SAT EBRW to ACT E+R'!$B$2, IF('SAT Reading'!B931&gt;'SAT EBRW to ACT E+R'!A$62, 'SAT EBRW to ACT E+R'!B$62, VLOOKUP(B931,'SAT EBRW to ACT E+R'!A:B,2,FALSE))))</f>
        <v/>
      </c>
      <c r="D931" s="11" t="str">
        <f>IF('SAT Reading'!B931="","", 0.5*C931)</f>
        <v/>
      </c>
      <c r="E931" s="11" t="str">
        <f>IF('SAT Reading'!B931="","",interceptACTRtoPCR5712_5713+slopeACTRtoPCR5712_5713*D931)</f>
        <v/>
      </c>
      <c r="F931" s="11" t="str">
        <f>IF('SAT Reading'!B931="","", IF(E931&lt;100, 100, IF(E931&gt;200, 200, E931)))</f>
        <v/>
      </c>
      <c r="G931" s="11" t="str">
        <f t="shared" si="14"/>
        <v/>
      </c>
      <c r="H931" s="11" t="str">
        <f>IF('SAT Reading'!B931="","", IF(G931&lt;100, 100, IF(G931&gt;300, 300, G931)))</f>
        <v/>
      </c>
      <c r="I931" s="11" t="str">
        <f>IF('SAT Reading'!B931="","",'SAT EBRW to CBEST R'!$A$2+'SAT EBRW to CBEST R'!$B$2*B931)</f>
        <v/>
      </c>
      <c r="J931" s="11" t="str">
        <f>IF('SAT Reading'!B931="","", IF(I931&lt;20, 20, IF(I931&gt;80, 80, I931)))</f>
        <v/>
      </c>
    </row>
    <row r="932" spans="1:10" x14ac:dyDescent="0.25">
      <c r="A932" s="11">
        <v>931</v>
      </c>
      <c r="B932" s="30"/>
      <c r="C932" s="11" t="str">
        <f>IF(ISBLANK('SAT Reading'!B932),"", IF('SAT Reading'!B932&lt;'SAT EBRW to ACT E+R'!$A$2, 'SAT EBRW to ACT E+R'!$B$2, IF('SAT Reading'!B932&gt;'SAT EBRW to ACT E+R'!A$62, 'SAT EBRW to ACT E+R'!B$62, VLOOKUP(B932,'SAT EBRW to ACT E+R'!A:B,2,FALSE))))</f>
        <v/>
      </c>
      <c r="D932" s="11" t="str">
        <f>IF('SAT Reading'!B932="","", 0.5*C932)</f>
        <v/>
      </c>
      <c r="E932" s="11" t="str">
        <f>IF('SAT Reading'!B932="","",interceptACTRtoPCR5712_5713+slopeACTRtoPCR5712_5713*D932)</f>
        <v/>
      </c>
      <c r="F932" s="11" t="str">
        <f>IF('SAT Reading'!B932="","", IF(E932&lt;100, 100, IF(E932&gt;200, 200, E932)))</f>
        <v/>
      </c>
      <c r="G932" s="11" t="str">
        <f t="shared" si="14"/>
        <v/>
      </c>
      <c r="H932" s="11" t="str">
        <f>IF('SAT Reading'!B932="","", IF(G932&lt;100, 100, IF(G932&gt;300, 300, G932)))</f>
        <v/>
      </c>
      <c r="I932" s="11" t="str">
        <f>IF('SAT Reading'!B932="","",'SAT EBRW to CBEST R'!$A$2+'SAT EBRW to CBEST R'!$B$2*B932)</f>
        <v/>
      </c>
      <c r="J932" s="11" t="str">
        <f>IF('SAT Reading'!B932="","", IF(I932&lt;20, 20, IF(I932&gt;80, 80, I932)))</f>
        <v/>
      </c>
    </row>
    <row r="933" spans="1:10" x14ac:dyDescent="0.25">
      <c r="A933" s="11">
        <v>932</v>
      </c>
      <c r="B933" s="30"/>
      <c r="C933" s="11" t="str">
        <f>IF(ISBLANK('SAT Reading'!B933),"", IF('SAT Reading'!B933&lt;'SAT EBRW to ACT E+R'!$A$2, 'SAT EBRW to ACT E+R'!$B$2, IF('SAT Reading'!B933&gt;'SAT EBRW to ACT E+R'!A$62, 'SAT EBRW to ACT E+R'!B$62, VLOOKUP(B933,'SAT EBRW to ACT E+R'!A:B,2,FALSE))))</f>
        <v/>
      </c>
      <c r="D933" s="11" t="str">
        <f>IF('SAT Reading'!B933="","", 0.5*C933)</f>
        <v/>
      </c>
      <c r="E933" s="11" t="str">
        <f>IF('SAT Reading'!B933="","",interceptACTRtoPCR5712_5713+slopeACTRtoPCR5712_5713*D933)</f>
        <v/>
      </c>
      <c r="F933" s="11" t="str">
        <f>IF('SAT Reading'!B933="","", IF(E933&lt;100, 100, IF(E933&gt;200, 200, E933)))</f>
        <v/>
      </c>
      <c r="G933" s="11" t="str">
        <f t="shared" si="14"/>
        <v/>
      </c>
      <c r="H933" s="11" t="str">
        <f>IF('SAT Reading'!B933="","", IF(G933&lt;100, 100, IF(G933&gt;300, 300, G933)))</f>
        <v/>
      </c>
      <c r="I933" s="11" t="str">
        <f>IF('SAT Reading'!B933="","",'SAT EBRW to CBEST R'!$A$2+'SAT EBRW to CBEST R'!$B$2*B933)</f>
        <v/>
      </c>
      <c r="J933" s="11" t="str">
        <f>IF('SAT Reading'!B933="","", IF(I933&lt;20, 20, IF(I933&gt;80, 80, I933)))</f>
        <v/>
      </c>
    </row>
    <row r="934" spans="1:10" x14ac:dyDescent="0.25">
      <c r="A934" s="11">
        <v>933</v>
      </c>
      <c r="B934" s="30"/>
      <c r="C934" s="11" t="str">
        <f>IF(ISBLANK('SAT Reading'!B934),"", IF('SAT Reading'!B934&lt;'SAT EBRW to ACT E+R'!$A$2, 'SAT EBRW to ACT E+R'!$B$2, IF('SAT Reading'!B934&gt;'SAT EBRW to ACT E+R'!A$62, 'SAT EBRW to ACT E+R'!B$62, VLOOKUP(B934,'SAT EBRW to ACT E+R'!A:B,2,FALSE))))</f>
        <v/>
      </c>
      <c r="D934" s="11" t="str">
        <f>IF('SAT Reading'!B934="","", 0.5*C934)</f>
        <v/>
      </c>
      <c r="E934" s="11" t="str">
        <f>IF('SAT Reading'!B934="","",interceptACTRtoPCR5712_5713+slopeACTRtoPCR5712_5713*D934)</f>
        <v/>
      </c>
      <c r="F934" s="11" t="str">
        <f>IF('SAT Reading'!B934="","", IF(E934&lt;100, 100, IF(E934&gt;200, 200, E934)))</f>
        <v/>
      </c>
      <c r="G934" s="11" t="str">
        <f t="shared" si="14"/>
        <v/>
      </c>
      <c r="H934" s="11" t="str">
        <f>IF('SAT Reading'!B934="","", IF(G934&lt;100, 100, IF(G934&gt;300, 300, G934)))</f>
        <v/>
      </c>
      <c r="I934" s="11" t="str">
        <f>IF('SAT Reading'!B934="","",'SAT EBRW to CBEST R'!$A$2+'SAT EBRW to CBEST R'!$B$2*B934)</f>
        <v/>
      </c>
      <c r="J934" s="11" t="str">
        <f>IF('SAT Reading'!B934="","", IF(I934&lt;20, 20, IF(I934&gt;80, 80, I934)))</f>
        <v/>
      </c>
    </row>
    <row r="935" spans="1:10" x14ac:dyDescent="0.25">
      <c r="A935" s="11">
        <v>934</v>
      </c>
      <c r="B935" s="30"/>
      <c r="C935" s="11" t="str">
        <f>IF(ISBLANK('SAT Reading'!B935),"", IF('SAT Reading'!B935&lt;'SAT EBRW to ACT E+R'!$A$2, 'SAT EBRW to ACT E+R'!$B$2, IF('SAT Reading'!B935&gt;'SAT EBRW to ACT E+R'!A$62, 'SAT EBRW to ACT E+R'!B$62, VLOOKUP(B935,'SAT EBRW to ACT E+R'!A:B,2,FALSE))))</f>
        <v/>
      </c>
      <c r="D935" s="11" t="str">
        <f>IF('SAT Reading'!B935="","", 0.5*C935)</f>
        <v/>
      </c>
      <c r="E935" s="11" t="str">
        <f>IF('SAT Reading'!B935="","",interceptACTRtoPCR5712_5713+slopeACTRtoPCR5712_5713*D935)</f>
        <v/>
      </c>
      <c r="F935" s="11" t="str">
        <f>IF('SAT Reading'!B935="","", IF(E935&lt;100, 100, IF(E935&gt;200, 200, E935)))</f>
        <v/>
      </c>
      <c r="G935" s="11" t="str">
        <f t="shared" si="14"/>
        <v/>
      </c>
      <c r="H935" s="11" t="str">
        <f>IF('SAT Reading'!B935="","", IF(G935&lt;100, 100, IF(G935&gt;300, 300, G935)))</f>
        <v/>
      </c>
      <c r="I935" s="11" t="str">
        <f>IF('SAT Reading'!B935="","",'SAT EBRW to CBEST R'!$A$2+'SAT EBRW to CBEST R'!$B$2*B935)</f>
        <v/>
      </c>
      <c r="J935" s="11" t="str">
        <f>IF('SAT Reading'!B935="","", IF(I935&lt;20, 20, IF(I935&gt;80, 80, I935)))</f>
        <v/>
      </c>
    </row>
    <row r="936" spans="1:10" x14ac:dyDescent="0.25">
      <c r="A936" s="11">
        <v>935</v>
      </c>
      <c r="B936" s="30"/>
      <c r="C936" s="11" t="str">
        <f>IF(ISBLANK('SAT Reading'!B936),"", IF('SAT Reading'!B936&lt;'SAT EBRW to ACT E+R'!$A$2, 'SAT EBRW to ACT E+R'!$B$2, IF('SAT Reading'!B936&gt;'SAT EBRW to ACT E+R'!A$62, 'SAT EBRW to ACT E+R'!B$62, VLOOKUP(B936,'SAT EBRW to ACT E+R'!A:B,2,FALSE))))</f>
        <v/>
      </c>
      <c r="D936" s="11" t="str">
        <f>IF('SAT Reading'!B936="","", 0.5*C936)</f>
        <v/>
      </c>
      <c r="E936" s="11" t="str">
        <f>IF('SAT Reading'!B936="","",interceptACTRtoPCR5712_5713+slopeACTRtoPCR5712_5713*D936)</f>
        <v/>
      </c>
      <c r="F936" s="11" t="str">
        <f>IF('SAT Reading'!B936="","", IF(E936&lt;100, 100, IF(E936&gt;200, 200, E936)))</f>
        <v/>
      </c>
      <c r="G936" s="11" t="str">
        <f t="shared" si="14"/>
        <v/>
      </c>
      <c r="H936" s="11" t="str">
        <f>IF('SAT Reading'!B936="","", IF(G936&lt;100, 100, IF(G936&gt;300, 300, G936)))</f>
        <v/>
      </c>
      <c r="I936" s="11" t="str">
        <f>IF('SAT Reading'!B936="","",'SAT EBRW to CBEST R'!$A$2+'SAT EBRW to CBEST R'!$B$2*B936)</f>
        <v/>
      </c>
      <c r="J936" s="11" t="str">
        <f>IF('SAT Reading'!B936="","", IF(I936&lt;20, 20, IF(I936&gt;80, 80, I936)))</f>
        <v/>
      </c>
    </row>
    <row r="937" spans="1:10" x14ac:dyDescent="0.25">
      <c r="A937" s="11">
        <v>936</v>
      </c>
      <c r="B937" s="30"/>
      <c r="C937" s="11" t="str">
        <f>IF(ISBLANK('SAT Reading'!B937),"", IF('SAT Reading'!B937&lt;'SAT EBRW to ACT E+R'!$A$2, 'SAT EBRW to ACT E+R'!$B$2, IF('SAT Reading'!B937&gt;'SAT EBRW to ACT E+R'!A$62, 'SAT EBRW to ACT E+R'!B$62, VLOOKUP(B937,'SAT EBRW to ACT E+R'!A:B,2,FALSE))))</f>
        <v/>
      </c>
      <c r="D937" s="11" t="str">
        <f>IF('SAT Reading'!B937="","", 0.5*C937)</f>
        <v/>
      </c>
      <c r="E937" s="11" t="str">
        <f>IF('SAT Reading'!B937="","",interceptACTRtoPCR5712_5713+slopeACTRtoPCR5712_5713*D937)</f>
        <v/>
      </c>
      <c r="F937" s="11" t="str">
        <f>IF('SAT Reading'!B937="","", IF(E937&lt;100, 100, IF(E937&gt;200, 200, E937)))</f>
        <v/>
      </c>
      <c r="G937" s="11" t="str">
        <f t="shared" si="14"/>
        <v/>
      </c>
      <c r="H937" s="11" t="str">
        <f>IF('SAT Reading'!B937="","", IF(G937&lt;100, 100, IF(G937&gt;300, 300, G937)))</f>
        <v/>
      </c>
      <c r="I937" s="11" t="str">
        <f>IF('SAT Reading'!B937="","",'SAT EBRW to CBEST R'!$A$2+'SAT EBRW to CBEST R'!$B$2*B937)</f>
        <v/>
      </c>
      <c r="J937" s="11" t="str">
        <f>IF('SAT Reading'!B937="","", IF(I937&lt;20, 20, IF(I937&gt;80, 80, I937)))</f>
        <v/>
      </c>
    </row>
    <row r="938" spans="1:10" x14ac:dyDescent="0.25">
      <c r="A938" s="11">
        <v>937</v>
      </c>
      <c r="B938" s="30"/>
      <c r="C938" s="11" t="str">
        <f>IF(ISBLANK('SAT Reading'!B938),"", IF('SAT Reading'!B938&lt;'SAT EBRW to ACT E+R'!$A$2, 'SAT EBRW to ACT E+R'!$B$2, IF('SAT Reading'!B938&gt;'SAT EBRW to ACT E+R'!A$62, 'SAT EBRW to ACT E+R'!B$62, VLOOKUP(B938,'SAT EBRW to ACT E+R'!A:B,2,FALSE))))</f>
        <v/>
      </c>
      <c r="D938" s="11" t="str">
        <f>IF('SAT Reading'!B938="","", 0.5*C938)</f>
        <v/>
      </c>
      <c r="E938" s="11" t="str">
        <f>IF('SAT Reading'!B938="","",interceptACTRtoPCR5712_5713+slopeACTRtoPCR5712_5713*D938)</f>
        <v/>
      </c>
      <c r="F938" s="11" t="str">
        <f>IF('SAT Reading'!B938="","", IF(E938&lt;100, 100, IF(E938&gt;200, 200, E938)))</f>
        <v/>
      </c>
      <c r="G938" s="11" t="str">
        <f t="shared" si="14"/>
        <v/>
      </c>
      <c r="H938" s="11" t="str">
        <f>IF('SAT Reading'!B938="","", IF(G938&lt;100, 100, IF(G938&gt;300, 300, G938)))</f>
        <v/>
      </c>
      <c r="I938" s="11" t="str">
        <f>IF('SAT Reading'!B938="","",'SAT EBRW to CBEST R'!$A$2+'SAT EBRW to CBEST R'!$B$2*B938)</f>
        <v/>
      </c>
      <c r="J938" s="11" t="str">
        <f>IF('SAT Reading'!B938="","", IF(I938&lt;20, 20, IF(I938&gt;80, 80, I938)))</f>
        <v/>
      </c>
    </row>
    <row r="939" spans="1:10" x14ac:dyDescent="0.25">
      <c r="A939" s="11">
        <v>938</v>
      </c>
      <c r="B939" s="30"/>
      <c r="C939" s="11" t="str">
        <f>IF(ISBLANK('SAT Reading'!B939),"", IF('SAT Reading'!B939&lt;'SAT EBRW to ACT E+R'!$A$2, 'SAT EBRW to ACT E+R'!$B$2, IF('SAT Reading'!B939&gt;'SAT EBRW to ACT E+R'!A$62, 'SAT EBRW to ACT E+R'!B$62, VLOOKUP(B939,'SAT EBRW to ACT E+R'!A:B,2,FALSE))))</f>
        <v/>
      </c>
      <c r="D939" s="11" t="str">
        <f>IF('SAT Reading'!B939="","", 0.5*C939)</f>
        <v/>
      </c>
      <c r="E939" s="11" t="str">
        <f>IF('SAT Reading'!B939="","",interceptACTRtoPCR5712_5713+slopeACTRtoPCR5712_5713*D939)</f>
        <v/>
      </c>
      <c r="F939" s="11" t="str">
        <f>IF('SAT Reading'!B939="","", IF(E939&lt;100, 100, IF(E939&gt;200, 200, E939)))</f>
        <v/>
      </c>
      <c r="G939" s="11" t="str">
        <f t="shared" si="14"/>
        <v/>
      </c>
      <c r="H939" s="11" t="str">
        <f>IF('SAT Reading'!B939="","", IF(G939&lt;100, 100, IF(G939&gt;300, 300, G939)))</f>
        <v/>
      </c>
      <c r="I939" s="11" t="str">
        <f>IF('SAT Reading'!B939="","",'SAT EBRW to CBEST R'!$A$2+'SAT EBRW to CBEST R'!$B$2*B939)</f>
        <v/>
      </c>
      <c r="J939" s="11" t="str">
        <f>IF('SAT Reading'!B939="","", IF(I939&lt;20, 20, IF(I939&gt;80, 80, I939)))</f>
        <v/>
      </c>
    </row>
    <row r="940" spans="1:10" x14ac:dyDescent="0.25">
      <c r="A940" s="11">
        <v>939</v>
      </c>
      <c r="B940" s="30"/>
      <c r="C940" s="11" t="str">
        <f>IF(ISBLANK('SAT Reading'!B940),"", IF('SAT Reading'!B940&lt;'SAT EBRW to ACT E+R'!$A$2, 'SAT EBRW to ACT E+R'!$B$2, IF('SAT Reading'!B940&gt;'SAT EBRW to ACT E+R'!A$62, 'SAT EBRW to ACT E+R'!B$62, VLOOKUP(B940,'SAT EBRW to ACT E+R'!A:B,2,FALSE))))</f>
        <v/>
      </c>
      <c r="D940" s="11" t="str">
        <f>IF('SAT Reading'!B940="","", 0.5*C940)</f>
        <v/>
      </c>
      <c r="E940" s="11" t="str">
        <f>IF('SAT Reading'!B940="","",interceptACTRtoPCR5712_5713+slopeACTRtoPCR5712_5713*D940)</f>
        <v/>
      </c>
      <c r="F940" s="11" t="str">
        <f>IF('SAT Reading'!B940="","", IF(E940&lt;100, 100, IF(E940&gt;200, 200, E940)))</f>
        <v/>
      </c>
      <c r="G940" s="11" t="str">
        <f t="shared" si="14"/>
        <v/>
      </c>
      <c r="H940" s="11" t="str">
        <f>IF('SAT Reading'!B940="","", IF(G940&lt;100, 100, IF(G940&gt;300, 300, G940)))</f>
        <v/>
      </c>
      <c r="I940" s="11" t="str">
        <f>IF('SAT Reading'!B940="","",'SAT EBRW to CBEST R'!$A$2+'SAT EBRW to CBEST R'!$B$2*B940)</f>
        <v/>
      </c>
      <c r="J940" s="11" t="str">
        <f>IF('SAT Reading'!B940="","", IF(I940&lt;20, 20, IF(I940&gt;80, 80, I940)))</f>
        <v/>
      </c>
    </row>
    <row r="941" spans="1:10" x14ac:dyDescent="0.25">
      <c r="A941" s="11">
        <v>940</v>
      </c>
      <c r="B941" s="30"/>
      <c r="C941" s="11" t="str">
        <f>IF(ISBLANK('SAT Reading'!B941),"", IF('SAT Reading'!B941&lt;'SAT EBRW to ACT E+R'!$A$2, 'SAT EBRW to ACT E+R'!$B$2, IF('SAT Reading'!B941&gt;'SAT EBRW to ACT E+R'!A$62, 'SAT EBRW to ACT E+R'!B$62, VLOOKUP(B941,'SAT EBRW to ACT E+R'!A:B,2,FALSE))))</f>
        <v/>
      </c>
      <c r="D941" s="11" t="str">
        <f>IF('SAT Reading'!B941="","", 0.5*C941)</f>
        <v/>
      </c>
      <c r="E941" s="11" t="str">
        <f>IF('SAT Reading'!B941="","",interceptACTRtoPCR5712_5713+slopeACTRtoPCR5712_5713*D941)</f>
        <v/>
      </c>
      <c r="F941" s="11" t="str">
        <f>IF('SAT Reading'!B941="","", IF(E941&lt;100, 100, IF(E941&gt;200, 200, E941)))</f>
        <v/>
      </c>
      <c r="G941" s="11" t="str">
        <f t="shared" si="14"/>
        <v/>
      </c>
      <c r="H941" s="11" t="str">
        <f>IF('SAT Reading'!B941="","", IF(G941&lt;100, 100, IF(G941&gt;300, 300, G941)))</f>
        <v/>
      </c>
      <c r="I941" s="11" t="str">
        <f>IF('SAT Reading'!B941="","",'SAT EBRW to CBEST R'!$A$2+'SAT EBRW to CBEST R'!$B$2*B941)</f>
        <v/>
      </c>
      <c r="J941" s="11" t="str">
        <f>IF('SAT Reading'!B941="","", IF(I941&lt;20, 20, IF(I941&gt;80, 80, I941)))</f>
        <v/>
      </c>
    </row>
    <row r="942" spans="1:10" x14ac:dyDescent="0.25">
      <c r="A942" s="11">
        <v>941</v>
      </c>
      <c r="B942" s="30"/>
      <c r="C942" s="11" t="str">
        <f>IF(ISBLANK('SAT Reading'!B942),"", IF('SAT Reading'!B942&lt;'SAT EBRW to ACT E+R'!$A$2, 'SAT EBRW to ACT E+R'!$B$2, IF('SAT Reading'!B942&gt;'SAT EBRW to ACT E+R'!A$62, 'SAT EBRW to ACT E+R'!B$62, VLOOKUP(B942,'SAT EBRW to ACT E+R'!A:B,2,FALSE))))</f>
        <v/>
      </c>
      <c r="D942" s="11" t="str">
        <f>IF('SAT Reading'!B942="","", 0.5*C942)</f>
        <v/>
      </c>
      <c r="E942" s="11" t="str">
        <f>IF('SAT Reading'!B942="","",interceptACTRtoPCR5712_5713+slopeACTRtoPCR5712_5713*D942)</f>
        <v/>
      </c>
      <c r="F942" s="11" t="str">
        <f>IF('SAT Reading'!B942="","", IF(E942&lt;100, 100, IF(E942&gt;200, 200, E942)))</f>
        <v/>
      </c>
      <c r="G942" s="11" t="str">
        <f t="shared" si="14"/>
        <v/>
      </c>
      <c r="H942" s="11" t="str">
        <f>IF('SAT Reading'!B942="","", IF(G942&lt;100, 100, IF(G942&gt;300, 300, G942)))</f>
        <v/>
      </c>
      <c r="I942" s="11" t="str">
        <f>IF('SAT Reading'!B942="","",'SAT EBRW to CBEST R'!$A$2+'SAT EBRW to CBEST R'!$B$2*B942)</f>
        <v/>
      </c>
      <c r="J942" s="11" t="str">
        <f>IF('SAT Reading'!B942="","", IF(I942&lt;20, 20, IF(I942&gt;80, 80, I942)))</f>
        <v/>
      </c>
    </row>
    <row r="943" spans="1:10" x14ac:dyDescent="0.25">
      <c r="A943" s="11">
        <v>942</v>
      </c>
      <c r="B943" s="30"/>
      <c r="C943" s="11" t="str">
        <f>IF(ISBLANK('SAT Reading'!B943),"", IF('SAT Reading'!B943&lt;'SAT EBRW to ACT E+R'!$A$2, 'SAT EBRW to ACT E+R'!$B$2, IF('SAT Reading'!B943&gt;'SAT EBRW to ACT E+R'!A$62, 'SAT EBRW to ACT E+R'!B$62, VLOOKUP(B943,'SAT EBRW to ACT E+R'!A:B,2,FALSE))))</f>
        <v/>
      </c>
      <c r="D943" s="11" t="str">
        <f>IF('SAT Reading'!B943="","", 0.5*C943)</f>
        <v/>
      </c>
      <c r="E943" s="11" t="str">
        <f>IF('SAT Reading'!B943="","",interceptACTRtoPCR5712_5713+slopeACTRtoPCR5712_5713*D943)</f>
        <v/>
      </c>
      <c r="F943" s="11" t="str">
        <f>IF('SAT Reading'!B943="","", IF(E943&lt;100, 100, IF(E943&gt;200, 200, E943)))</f>
        <v/>
      </c>
      <c r="G943" s="11" t="str">
        <f t="shared" si="14"/>
        <v/>
      </c>
      <c r="H943" s="11" t="str">
        <f>IF('SAT Reading'!B943="","", IF(G943&lt;100, 100, IF(G943&gt;300, 300, G943)))</f>
        <v/>
      </c>
      <c r="I943" s="11" t="str">
        <f>IF('SAT Reading'!B943="","",'SAT EBRW to CBEST R'!$A$2+'SAT EBRW to CBEST R'!$B$2*B943)</f>
        <v/>
      </c>
      <c r="J943" s="11" t="str">
        <f>IF('SAT Reading'!B943="","", IF(I943&lt;20, 20, IF(I943&gt;80, 80, I943)))</f>
        <v/>
      </c>
    </row>
    <row r="944" spans="1:10" x14ac:dyDescent="0.25">
      <c r="A944" s="11">
        <v>943</v>
      </c>
      <c r="B944" s="30"/>
      <c r="C944" s="11" t="str">
        <f>IF(ISBLANK('SAT Reading'!B944),"", IF('SAT Reading'!B944&lt;'SAT EBRW to ACT E+R'!$A$2, 'SAT EBRW to ACT E+R'!$B$2, IF('SAT Reading'!B944&gt;'SAT EBRW to ACT E+R'!A$62, 'SAT EBRW to ACT E+R'!B$62, VLOOKUP(B944,'SAT EBRW to ACT E+R'!A:B,2,FALSE))))</f>
        <v/>
      </c>
      <c r="D944" s="11" t="str">
        <f>IF('SAT Reading'!B944="","", 0.5*C944)</f>
        <v/>
      </c>
      <c r="E944" s="11" t="str">
        <f>IF('SAT Reading'!B944="","",interceptACTRtoPCR5712_5713+slopeACTRtoPCR5712_5713*D944)</f>
        <v/>
      </c>
      <c r="F944" s="11" t="str">
        <f>IF('SAT Reading'!B944="","", IF(E944&lt;100, 100, IF(E944&gt;200, 200, E944)))</f>
        <v/>
      </c>
      <c r="G944" s="11" t="str">
        <f t="shared" si="14"/>
        <v/>
      </c>
      <c r="H944" s="11" t="str">
        <f>IF('SAT Reading'!B944="","", IF(G944&lt;100, 100, IF(G944&gt;300, 300, G944)))</f>
        <v/>
      </c>
      <c r="I944" s="11" t="str">
        <f>IF('SAT Reading'!B944="","",'SAT EBRW to CBEST R'!$A$2+'SAT EBRW to CBEST R'!$B$2*B944)</f>
        <v/>
      </c>
      <c r="J944" s="11" t="str">
        <f>IF('SAT Reading'!B944="","", IF(I944&lt;20, 20, IF(I944&gt;80, 80, I944)))</f>
        <v/>
      </c>
    </row>
    <row r="945" spans="1:10" x14ac:dyDescent="0.25">
      <c r="A945" s="11">
        <v>944</v>
      </c>
      <c r="B945" s="30"/>
      <c r="C945" s="11" t="str">
        <f>IF(ISBLANK('SAT Reading'!B945),"", IF('SAT Reading'!B945&lt;'SAT EBRW to ACT E+R'!$A$2, 'SAT EBRW to ACT E+R'!$B$2, IF('SAT Reading'!B945&gt;'SAT EBRW to ACT E+R'!A$62, 'SAT EBRW to ACT E+R'!B$62, VLOOKUP(B945,'SAT EBRW to ACT E+R'!A:B,2,FALSE))))</f>
        <v/>
      </c>
      <c r="D945" s="11" t="str">
        <f>IF('SAT Reading'!B945="","", 0.5*C945)</f>
        <v/>
      </c>
      <c r="E945" s="11" t="str">
        <f>IF('SAT Reading'!B945="","",interceptACTRtoPCR5712_5713+slopeACTRtoPCR5712_5713*D945)</f>
        <v/>
      </c>
      <c r="F945" s="11" t="str">
        <f>IF('SAT Reading'!B945="","", IF(E945&lt;100, 100, IF(E945&gt;200, 200, E945)))</f>
        <v/>
      </c>
      <c r="G945" s="11" t="str">
        <f t="shared" si="14"/>
        <v/>
      </c>
      <c r="H945" s="11" t="str">
        <f>IF('SAT Reading'!B945="","", IF(G945&lt;100, 100, IF(G945&gt;300, 300, G945)))</f>
        <v/>
      </c>
      <c r="I945" s="11" t="str">
        <f>IF('SAT Reading'!B945="","",'SAT EBRW to CBEST R'!$A$2+'SAT EBRW to CBEST R'!$B$2*B945)</f>
        <v/>
      </c>
      <c r="J945" s="11" t="str">
        <f>IF('SAT Reading'!B945="","", IF(I945&lt;20, 20, IF(I945&gt;80, 80, I945)))</f>
        <v/>
      </c>
    </row>
    <row r="946" spans="1:10" x14ac:dyDescent="0.25">
      <c r="A946" s="11">
        <v>945</v>
      </c>
      <c r="B946" s="30"/>
      <c r="C946" s="11" t="str">
        <f>IF(ISBLANK('SAT Reading'!B946),"", IF('SAT Reading'!B946&lt;'SAT EBRW to ACT E+R'!$A$2, 'SAT EBRW to ACT E+R'!$B$2, IF('SAT Reading'!B946&gt;'SAT EBRW to ACT E+R'!A$62, 'SAT EBRW to ACT E+R'!B$62, VLOOKUP(B946,'SAT EBRW to ACT E+R'!A:B,2,FALSE))))</f>
        <v/>
      </c>
      <c r="D946" s="11" t="str">
        <f>IF('SAT Reading'!B946="","", 0.5*C946)</f>
        <v/>
      </c>
      <c r="E946" s="11" t="str">
        <f>IF('SAT Reading'!B946="","",interceptACTRtoPCR5712_5713+slopeACTRtoPCR5712_5713*D946)</f>
        <v/>
      </c>
      <c r="F946" s="11" t="str">
        <f>IF('SAT Reading'!B946="","", IF(E946&lt;100, 100, IF(E946&gt;200, 200, E946)))</f>
        <v/>
      </c>
      <c r="G946" s="11" t="str">
        <f t="shared" si="14"/>
        <v/>
      </c>
      <c r="H946" s="11" t="str">
        <f>IF('SAT Reading'!B946="","", IF(G946&lt;100, 100, IF(G946&gt;300, 300, G946)))</f>
        <v/>
      </c>
      <c r="I946" s="11" t="str">
        <f>IF('SAT Reading'!B946="","",'SAT EBRW to CBEST R'!$A$2+'SAT EBRW to CBEST R'!$B$2*B946)</f>
        <v/>
      </c>
      <c r="J946" s="11" t="str">
        <f>IF('SAT Reading'!B946="","", IF(I946&lt;20, 20, IF(I946&gt;80, 80, I946)))</f>
        <v/>
      </c>
    </row>
    <row r="947" spans="1:10" x14ac:dyDescent="0.25">
      <c r="A947" s="11">
        <v>946</v>
      </c>
      <c r="B947" s="30"/>
      <c r="C947" s="11" t="str">
        <f>IF(ISBLANK('SAT Reading'!B947),"", IF('SAT Reading'!B947&lt;'SAT EBRW to ACT E+R'!$A$2, 'SAT EBRW to ACT E+R'!$B$2, IF('SAT Reading'!B947&gt;'SAT EBRW to ACT E+R'!A$62, 'SAT EBRW to ACT E+R'!B$62, VLOOKUP(B947,'SAT EBRW to ACT E+R'!A:B,2,FALSE))))</f>
        <v/>
      </c>
      <c r="D947" s="11" t="str">
        <f>IF('SAT Reading'!B947="","", 0.5*C947)</f>
        <v/>
      </c>
      <c r="E947" s="11" t="str">
        <f>IF('SAT Reading'!B947="","",interceptACTRtoPCR5712_5713+slopeACTRtoPCR5712_5713*D947)</f>
        <v/>
      </c>
      <c r="F947" s="11" t="str">
        <f>IF('SAT Reading'!B947="","", IF(E947&lt;100, 100, IF(E947&gt;200, 200, E947)))</f>
        <v/>
      </c>
      <c r="G947" s="11" t="str">
        <f t="shared" si="14"/>
        <v/>
      </c>
      <c r="H947" s="11" t="str">
        <f>IF('SAT Reading'!B947="","", IF(G947&lt;100, 100, IF(G947&gt;300, 300, G947)))</f>
        <v/>
      </c>
      <c r="I947" s="11" t="str">
        <f>IF('SAT Reading'!B947="","",'SAT EBRW to CBEST R'!$A$2+'SAT EBRW to CBEST R'!$B$2*B947)</f>
        <v/>
      </c>
      <c r="J947" s="11" t="str">
        <f>IF('SAT Reading'!B947="","", IF(I947&lt;20, 20, IF(I947&gt;80, 80, I947)))</f>
        <v/>
      </c>
    </row>
    <row r="948" spans="1:10" x14ac:dyDescent="0.25">
      <c r="A948" s="11">
        <v>947</v>
      </c>
      <c r="B948" s="30"/>
      <c r="C948" s="11" t="str">
        <f>IF(ISBLANK('SAT Reading'!B948),"", IF('SAT Reading'!B948&lt;'SAT EBRW to ACT E+R'!$A$2, 'SAT EBRW to ACT E+R'!$B$2, IF('SAT Reading'!B948&gt;'SAT EBRW to ACT E+R'!A$62, 'SAT EBRW to ACT E+R'!B$62, VLOOKUP(B948,'SAT EBRW to ACT E+R'!A:B,2,FALSE))))</f>
        <v/>
      </c>
      <c r="D948" s="11" t="str">
        <f>IF('SAT Reading'!B948="","", 0.5*C948)</f>
        <v/>
      </c>
      <c r="E948" s="11" t="str">
        <f>IF('SAT Reading'!B948="","",interceptACTRtoPCR5712_5713+slopeACTRtoPCR5712_5713*D948)</f>
        <v/>
      </c>
      <c r="F948" s="11" t="str">
        <f>IF('SAT Reading'!B948="","", IF(E948&lt;100, 100, IF(E948&gt;200, 200, E948)))</f>
        <v/>
      </c>
      <c r="G948" s="11" t="str">
        <f t="shared" si="14"/>
        <v/>
      </c>
      <c r="H948" s="11" t="str">
        <f>IF('SAT Reading'!B948="","", IF(G948&lt;100, 100, IF(G948&gt;300, 300, G948)))</f>
        <v/>
      </c>
      <c r="I948" s="11" t="str">
        <f>IF('SAT Reading'!B948="","",'SAT EBRW to CBEST R'!$A$2+'SAT EBRW to CBEST R'!$B$2*B948)</f>
        <v/>
      </c>
      <c r="J948" s="11" t="str">
        <f>IF('SAT Reading'!B948="","", IF(I948&lt;20, 20, IF(I948&gt;80, 80, I948)))</f>
        <v/>
      </c>
    </row>
    <row r="949" spans="1:10" x14ac:dyDescent="0.25">
      <c r="A949" s="11">
        <v>948</v>
      </c>
      <c r="B949" s="30"/>
      <c r="C949" s="11" t="str">
        <f>IF(ISBLANK('SAT Reading'!B949),"", IF('SAT Reading'!B949&lt;'SAT EBRW to ACT E+R'!$A$2, 'SAT EBRW to ACT E+R'!$B$2, IF('SAT Reading'!B949&gt;'SAT EBRW to ACT E+R'!A$62, 'SAT EBRW to ACT E+R'!B$62, VLOOKUP(B949,'SAT EBRW to ACT E+R'!A:B,2,FALSE))))</f>
        <v/>
      </c>
      <c r="D949" s="11" t="str">
        <f>IF('SAT Reading'!B949="","", 0.5*C949)</f>
        <v/>
      </c>
      <c r="E949" s="11" t="str">
        <f>IF('SAT Reading'!B949="","",interceptACTRtoPCR5712_5713+slopeACTRtoPCR5712_5713*D949)</f>
        <v/>
      </c>
      <c r="F949" s="11" t="str">
        <f>IF('SAT Reading'!B949="","", IF(E949&lt;100, 100, IF(E949&gt;200, 200, E949)))</f>
        <v/>
      </c>
      <c r="G949" s="11" t="str">
        <f t="shared" si="14"/>
        <v/>
      </c>
      <c r="H949" s="11" t="str">
        <f>IF('SAT Reading'!B949="","", IF(G949&lt;100, 100, IF(G949&gt;300, 300, G949)))</f>
        <v/>
      </c>
      <c r="I949" s="11" t="str">
        <f>IF('SAT Reading'!B949="","",'SAT EBRW to CBEST R'!$A$2+'SAT EBRW to CBEST R'!$B$2*B949)</f>
        <v/>
      </c>
      <c r="J949" s="11" t="str">
        <f>IF('SAT Reading'!B949="","", IF(I949&lt;20, 20, IF(I949&gt;80, 80, I949)))</f>
        <v/>
      </c>
    </row>
    <row r="950" spans="1:10" x14ac:dyDescent="0.25">
      <c r="A950" s="11">
        <v>949</v>
      </c>
      <c r="B950" s="30"/>
      <c r="C950" s="11" t="str">
        <f>IF(ISBLANK('SAT Reading'!B950),"", IF('SAT Reading'!B950&lt;'SAT EBRW to ACT E+R'!$A$2, 'SAT EBRW to ACT E+R'!$B$2, IF('SAT Reading'!B950&gt;'SAT EBRW to ACT E+R'!A$62, 'SAT EBRW to ACT E+R'!B$62, VLOOKUP(B950,'SAT EBRW to ACT E+R'!A:B,2,FALSE))))</f>
        <v/>
      </c>
      <c r="D950" s="11" t="str">
        <f>IF('SAT Reading'!B950="","", 0.5*C950)</f>
        <v/>
      </c>
      <c r="E950" s="11" t="str">
        <f>IF('SAT Reading'!B950="","",interceptACTRtoPCR5712_5713+slopeACTRtoPCR5712_5713*D950)</f>
        <v/>
      </c>
      <c r="F950" s="11" t="str">
        <f>IF('SAT Reading'!B950="","", IF(E950&lt;100, 100, IF(E950&gt;200, 200, E950)))</f>
        <v/>
      </c>
      <c r="G950" s="11" t="str">
        <f t="shared" si="14"/>
        <v/>
      </c>
      <c r="H950" s="11" t="str">
        <f>IF('SAT Reading'!B950="","", IF(G950&lt;100, 100, IF(G950&gt;300, 300, G950)))</f>
        <v/>
      </c>
      <c r="I950" s="11" t="str">
        <f>IF('SAT Reading'!B950="","",'SAT EBRW to CBEST R'!$A$2+'SAT EBRW to CBEST R'!$B$2*B950)</f>
        <v/>
      </c>
      <c r="J950" s="11" t="str">
        <f>IF('SAT Reading'!B950="","", IF(I950&lt;20, 20, IF(I950&gt;80, 80, I950)))</f>
        <v/>
      </c>
    </row>
    <row r="951" spans="1:10" x14ac:dyDescent="0.25">
      <c r="A951" s="11">
        <v>950</v>
      </c>
      <c r="B951" s="30"/>
      <c r="C951" s="11" t="str">
        <f>IF(ISBLANK('SAT Reading'!B951),"", IF('SAT Reading'!B951&lt;'SAT EBRW to ACT E+R'!$A$2, 'SAT EBRW to ACT E+R'!$B$2, IF('SAT Reading'!B951&gt;'SAT EBRW to ACT E+R'!A$62, 'SAT EBRW to ACT E+R'!B$62, VLOOKUP(B951,'SAT EBRW to ACT E+R'!A:B,2,FALSE))))</f>
        <v/>
      </c>
      <c r="D951" s="11" t="str">
        <f>IF('SAT Reading'!B951="","", 0.5*C951)</f>
        <v/>
      </c>
      <c r="E951" s="11" t="str">
        <f>IF('SAT Reading'!B951="","",interceptACTRtoPCR5712_5713+slopeACTRtoPCR5712_5713*D951)</f>
        <v/>
      </c>
      <c r="F951" s="11" t="str">
        <f>IF('SAT Reading'!B951="","", IF(E951&lt;100, 100, IF(E951&gt;200, 200, E951)))</f>
        <v/>
      </c>
      <c r="G951" s="11" t="str">
        <f t="shared" si="14"/>
        <v/>
      </c>
      <c r="H951" s="11" t="str">
        <f>IF('SAT Reading'!B951="","", IF(G951&lt;100, 100, IF(G951&gt;300, 300, G951)))</f>
        <v/>
      </c>
      <c r="I951" s="11" t="str">
        <f>IF('SAT Reading'!B951="","",'SAT EBRW to CBEST R'!$A$2+'SAT EBRW to CBEST R'!$B$2*B951)</f>
        <v/>
      </c>
      <c r="J951" s="11" t="str">
        <f>IF('SAT Reading'!B951="","", IF(I951&lt;20, 20, IF(I951&gt;80, 80, I951)))</f>
        <v/>
      </c>
    </row>
    <row r="952" spans="1:10" x14ac:dyDescent="0.25">
      <c r="A952" s="11">
        <v>951</v>
      </c>
      <c r="B952" s="30"/>
      <c r="C952" s="11" t="str">
        <f>IF(ISBLANK('SAT Reading'!B952),"", IF('SAT Reading'!B952&lt;'SAT EBRW to ACT E+R'!$A$2, 'SAT EBRW to ACT E+R'!$B$2, IF('SAT Reading'!B952&gt;'SAT EBRW to ACT E+R'!A$62, 'SAT EBRW to ACT E+R'!B$62, VLOOKUP(B952,'SAT EBRW to ACT E+R'!A:B,2,FALSE))))</f>
        <v/>
      </c>
      <c r="D952" s="11" t="str">
        <f>IF('SAT Reading'!B952="","", 0.5*C952)</f>
        <v/>
      </c>
      <c r="E952" s="11" t="str">
        <f>IF('SAT Reading'!B952="","",interceptACTRtoPCR5712_5713+slopeACTRtoPCR5712_5713*D952)</f>
        <v/>
      </c>
      <c r="F952" s="11" t="str">
        <f>IF('SAT Reading'!B952="","", IF(E952&lt;100, 100, IF(E952&gt;200, 200, E952)))</f>
        <v/>
      </c>
      <c r="G952" s="11" t="str">
        <f t="shared" si="14"/>
        <v/>
      </c>
      <c r="H952" s="11" t="str">
        <f>IF('SAT Reading'!B952="","", IF(G952&lt;100, 100, IF(G952&gt;300, 300, G952)))</f>
        <v/>
      </c>
      <c r="I952" s="11" t="str">
        <f>IF('SAT Reading'!B952="","",'SAT EBRW to CBEST R'!$A$2+'SAT EBRW to CBEST R'!$B$2*B952)</f>
        <v/>
      </c>
      <c r="J952" s="11" t="str">
        <f>IF('SAT Reading'!B952="","", IF(I952&lt;20, 20, IF(I952&gt;80, 80, I952)))</f>
        <v/>
      </c>
    </row>
    <row r="953" spans="1:10" x14ac:dyDescent="0.25">
      <c r="A953" s="11">
        <v>952</v>
      </c>
      <c r="B953" s="30"/>
      <c r="C953" s="11" t="str">
        <f>IF(ISBLANK('SAT Reading'!B953),"", IF('SAT Reading'!B953&lt;'SAT EBRW to ACT E+R'!$A$2, 'SAT EBRW to ACT E+R'!$B$2, IF('SAT Reading'!B953&gt;'SAT EBRW to ACT E+R'!A$62, 'SAT EBRW to ACT E+R'!B$62, VLOOKUP(B953,'SAT EBRW to ACT E+R'!A:B,2,FALSE))))</f>
        <v/>
      </c>
      <c r="D953" s="11" t="str">
        <f>IF('SAT Reading'!B953="","", 0.5*C953)</f>
        <v/>
      </c>
      <c r="E953" s="11" t="str">
        <f>IF('SAT Reading'!B953="","",interceptACTRtoPCR5712_5713+slopeACTRtoPCR5712_5713*D953)</f>
        <v/>
      </c>
      <c r="F953" s="11" t="str">
        <f>IF('SAT Reading'!B953="","", IF(E953&lt;100, 100, IF(E953&gt;200, 200, E953)))</f>
        <v/>
      </c>
      <c r="G953" s="11" t="str">
        <f t="shared" si="14"/>
        <v/>
      </c>
      <c r="H953" s="11" t="str">
        <f>IF('SAT Reading'!B953="","", IF(G953&lt;100, 100, IF(G953&gt;300, 300, G953)))</f>
        <v/>
      </c>
      <c r="I953" s="11" t="str">
        <f>IF('SAT Reading'!B953="","",'SAT EBRW to CBEST R'!$A$2+'SAT EBRW to CBEST R'!$B$2*B953)</f>
        <v/>
      </c>
      <c r="J953" s="11" t="str">
        <f>IF('SAT Reading'!B953="","", IF(I953&lt;20, 20, IF(I953&gt;80, 80, I953)))</f>
        <v/>
      </c>
    </row>
    <row r="954" spans="1:10" x14ac:dyDescent="0.25">
      <c r="A954" s="11">
        <v>953</v>
      </c>
      <c r="B954" s="30"/>
      <c r="C954" s="11" t="str">
        <f>IF(ISBLANK('SAT Reading'!B954),"", IF('SAT Reading'!B954&lt;'SAT EBRW to ACT E+R'!$A$2, 'SAT EBRW to ACT E+R'!$B$2, IF('SAT Reading'!B954&gt;'SAT EBRW to ACT E+R'!A$62, 'SAT EBRW to ACT E+R'!B$62, VLOOKUP(B954,'SAT EBRW to ACT E+R'!A:B,2,FALSE))))</f>
        <v/>
      </c>
      <c r="D954" s="11" t="str">
        <f>IF('SAT Reading'!B954="","", 0.5*C954)</f>
        <v/>
      </c>
      <c r="E954" s="11" t="str">
        <f>IF('SAT Reading'!B954="","",interceptACTRtoPCR5712_5713+slopeACTRtoPCR5712_5713*D954)</f>
        <v/>
      </c>
      <c r="F954" s="11" t="str">
        <f>IF('SAT Reading'!B954="","", IF(E954&lt;100, 100, IF(E954&gt;200, 200, E954)))</f>
        <v/>
      </c>
      <c r="G954" s="11" t="str">
        <f t="shared" si="14"/>
        <v/>
      </c>
      <c r="H954" s="11" t="str">
        <f>IF('SAT Reading'!B954="","", IF(G954&lt;100, 100, IF(G954&gt;300, 300, G954)))</f>
        <v/>
      </c>
      <c r="I954" s="11" t="str">
        <f>IF('SAT Reading'!B954="","",'SAT EBRW to CBEST R'!$A$2+'SAT EBRW to CBEST R'!$B$2*B954)</f>
        <v/>
      </c>
      <c r="J954" s="11" t="str">
        <f>IF('SAT Reading'!B954="","", IF(I954&lt;20, 20, IF(I954&gt;80, 80, I954)))</f>
        <v/>
      </c>
    </row>
    <row r="955" spans="1:10" x14ac:dyDescent="0.25">
      <c r="A955" s="11">
        <v>954</v>
      </c>
      <c r="B955" s="30"/>
      <c r="C955" s="11" t="str">
        <f>IF(ISBLANK('SAT Reading'!B955),"", IF('SAT Reading'!B955&lt;'SAT EBRW to ACT E+R'!$A$2, 'SAT EBRW to ACT E+R'!$B$2, IF('SAT Reading'!B955&gt;'SAT EBRW to ACT E+R'!A$62, 'SAT EBRW to ACT E+R'!B$62, VLOOKUP(B955,'SAT EBRW to ACT E+R'!A:B,2,FALSE))))</f>
        <v/>
      </c>
      <c r="D955" s="11" t="str">
        <f>IF('SAT Reading'!B955="","", 0.5*C955)</f>
        <v/>
      </c>
      <c r="E955" s="11" t="str">
        <f>IF('SAT Reading'!B955="","",interceptACTRtoPCR5712_5713+slopeACTRtoPCR5712_5713*D955)</f>
        <v/>
      </c>
      <c r="F955" s="11" t="str">
        <f>IF('SAT Reading'!B955="","", IF(E955&lt;100, 100, IF(E955&gt;200, 200, E955)))</f>
        <v/>
      </c>
      <c r="G955" s="11" t="str">
        <f t="shared" si="14"/>
        <v/>
      </c>
      <c r="H955" s="11" t="str">
        <f>IF('SAT Reading'!B955="","", IF(G955&lt;100, 100, IF(G955&gt;300, 300, G955)))</f>
        <v/>
      </c>
      <c r="I955" s="11" t="str">
        <f>IF('SAT Reading'!B955="","",'SAT EBRW to CBEST R'!$A$2+'SAT EBRW to CBEST R'!$B$2*B955)</f>
        <v/>
      </c>
      <c r="J955" s="11" t="str">
        <f>IF('SAT Reading'!B955="","", IF(I955&lt;20, 20, IF(I955&gt;80, 80, I955)))</f>
        <v/>
      </c>
    </row>
    <row r="956" spans="1:10" x14ac:dyDescent="0.25">
      <c r="A956" s="11">
        <v>955</v>
      </c>
      <c r="B956" s="30"/>
      <c r="C956" s="11" t="str">
        <f>IF(ISBLANK('SAT Reading'!B956),"", IF('SAT Reading'!B956&lt;'SAT EBRW to ACT E+R'!$A$2, 'SAT EBRW to ACT E+R'!$B$2, IF('SAT Reading'!B956&gt;'SAT EBRW to ACT E+R'!A$62, 'SAT EBRW to ACT E+R'!B$62, VLOOKUP(B956,'SAT EBRW to ACT E+R'!A:B,2,FALSE))))</f>
        <v/>
      </c>
      <c r="D956" s="11" t="str">
        <f>IF('SAT Reading'!B956="","", 0.5*C956)</f>
        <v/>
      </c>
      <c r="E956" s="11" t="str">
        <f>IF('SAT Reading'!B956="","",interceptACTRtoPCR5712_5713+slopeACTRtoPCR5712_5713*D956)</f>
        <v/>
      </c>
      <c r="F956" s="11" t="str">
        <f>IF('SAT Reading'!B956="","", IF(E956&lt;100, 100, IF(E956&gt;200, 200, E956)))</f>
        <v/>
      </c>
      <c r="G956" s="11" t="str">
        <f t="shared" si="14"/>
        <v/>
      </c>
      <c r="H956" s="11" t="str">
        <f>IF('SAT Reading'!B956="","", IF(G956&lt;100, 100, IF(G956&gt;300, 300, G956)))</f>
        <v/>
      </c>
      <c r="I956" s="11" t="str">
        <f>IF('SAT Reading'!B956="","",'SAT EBRW to CBEST R'!$A$2+'SAT EBRW to CBEST R'!$B$2*B956)</f>
        <v/>
      </c>
      <c r="J956" s="11" t="str">
        <f>IF('SAT Reading'!B956="","", IF(I956&lt;20, 20, IF(I956&gt;80, 80, I956)))</f>
        <v/>
      </c>
    </row>
    <row r="957" spans="1:10" x14ac:dyDescent="0.25">
      <c r="A957" s="11">
        <v>956</v>
      </c>
      <c r="B957" s="30"/>
      <c r="C957" s="11" t="str">
        <f>IF(ISBLANK('SAT Reading'!B957),"", IF('SAT Reading'!B957&lt;'SAT EBRW to ACT E+R'!$A$2, 'SAT EBRW to ACT E+R'!$B$2, IF('SAT Reading'!B957&gt;'SAT EBRW to ACT E+R'!A$62, 'SAT EBRW to ACT E+R'!B$62, VLOOKUP(B957,'SAT EBRW to ACT E+R'!A:B,2,FALSE))))</f>
        <v/>
      </c>
      <c r="D957" s="11" t="str">
        <f>IF('SAT Reading'!B957="","", 0.5*C957)</f>
        <v/>
      </c>
      <c r="E957" s="11" t="str">
        <f>IF('SAT Reading'!B957="","",interceptACTRtoPCR5712_5713+slopeACTRtoPCR5712_5713*D957)</f>
        <v/>
      </c>
      <c r="F957" s="11" t="str">
        <f>IF('SAT Reading'!B957="","", IF(E957&lt;100, 100, IF(E957&gt;200, 200, E957)))</f>
        <v/>
      </c>
      <c r="G957" s="11" t="str">
        <f t="shared" si="14"/>
        <v/>
      </c>
      <c r="H957" s="11" t="str">
        <f>IF('SAT Reading'!B957="","", IF(G957&lt;100, 100, IF(G957&gt;300, 300, G957)))</f>
        <v/>
      </c>
      <c r="I957" s="11" t="str">
        <f>IF('SAT Reading'!B957="","",'SAT EBRW to CBEST R'!$A$2+'SAT EBRW to CBEST R'!$B$2*B957)</f>
        <v/>
      </c>
      <c r="J957" s="11" t="str">
        <f>IF('SAT Reading'!B957="","", IF(I957&lt;20, 20, IF(I957&gt;80, 80, I957)))</f>
        <v/>
      </c>
    </row>
    <row r="958" spans="1:10" x14ac:dyDescent="0.25">
      <c r="A958" s="11">
        <v>957</v>
      </c>
      <c r="B958" s="30"/>
      <c r="C958" s="11" t="str">
        <f>IF(ISBLANK('SAT Reading'!B958),"", IF('SAT Reading'!B958&lt;'SAT EBRW to ACT E+R'!$A$2, 'SAT EBRW to ACT E+R'!$B$2, IF('SAT Reading'!B958&gt;'SAT EBRW to ACT E+R'!A$62, 'SAT EBRW to ACT E+R'!B$62, VLOOKUP(B958,'SAT EBRW to ACT E+R'!A:B,2,FALSE))))</f>
        <v/>
      </c>
      <c r="D958" s="11" t="str">
        <f>IF('SAT Reading'!B958="","", 0.5*C958)</f>
        <v/>
      </c>
      <c r="E958" s="11" t="str">
        <f>IF('SAT Reading'!B958="","",interceptACTRtoPCR5712_5713+slopeACTRtoPCR5712_5713*D958)</f>
        <v/>
      </c>
      <c r="F958" s="11" t="str">
        <f>IF('SAT Reading'!B958="","", IF(E958&lt;100, 100, IF(E958&gt;200, 200, E958)))</f>
        <v/>
      </c>
      <c r="G958" s="11" t="str">
        <f t="shared" si="14"/>
        <v/>
      </c>
      <c r="H958" s="11" t="str">
        <f>IF('SAT Reading'!B958="","", IF(G958&lt;100, 100, IF(G958&gt;300, 300, G958)))</f>
        <v/>
      </c>
      <c r="I958" s="11" t="str">
        <f>IF('SAT Reading'!B958="","",'SAT EBRW to CBEST R'!$A$2+'SAT EBRW to CBEST R'!$B$2*B958)</f>
        <v/>
      </c>
      <c r="J958" s="11" t="str">
        <f>IF('SAT Reading'!B958="","", IF(I958&lt;20, 20, IF(I958&gt;80, 80, I958)))</f>
        <v/>
      </c>
    </row>
    <row r="959" spans="1:10" x14ac:dyDescent="0.25">
      <c r="A959" s="11">
        <v>958</v>
      </c>
      <c r="B959" s="30"/>
      <c r="C959" s="11" t="str">
        <f>IF(ISBLANK('SAT Reading'!B959),"", IF('SAT Reading'!B959&lt;'SAT EBRW to ACT E+R'!$A$2, 'SAT EBRW to ACT E+R'!$B$2, IF('SAT Reading'!B959&gt;'SAT EBRW to ACT E+R'!A$62, 'SAT EBRW to ACT E+R'!B$62, VLOOKUP(B959,'SAT EBRW to ACT E+R'!A:B,2,FALSE))))</f>
        <v/>
      </c>
      <c r="D959" s="11" t="str">
        <f>IF('SAT Reading'!B959="","", 0.5*C959)</f>
        <v/>
      </c>
      <c r="E959" s="11" t="str">
        <f>IF('SAT Reading'!B959="","",interceptACTRtoPCR5712_5713+slopeACTRtoPCR5712_5713*D959)</f>
        <v/>
      </c>
      <c r="F959" s="11" t="str">
        <f>IF('SAT Reading'!B959="","", IF(E959&lt;100, 100, IF(E959&gt;200, 200, E959)))</f>
        <v/>
      </c>
      <c r="G959" s="11" t="str">
        <f t="shared" si="14"/>
        <v/>
      </c>
      <c r="H959" s="11" t="str">
        <f>IF('SAT Reading'!B959="","", IF(G959&lt;100, 100, IF(G959&gt;300, 300, G959)))</f>
        <v/>
      </c>
      <c r="I959" s="11" t="str">
        <f>IF('SAT Reading'!B959="","",'SAT EBRW to CBEST R'!$A$2+'SAT EBRW to CBEST R'!$B$2*B959)</f>
        <v/>
      </c>
      <c r="J959" s="11" t="str">
        <f>IF('SAT Reading'!B959="","", IF(I959&lt;20, 20, IF(I959&gt;80, 80, I959)))</f>
        <v/>
      </c>
    </row>
    <row r="960" spans="1:10" x14ac:dyDescent="0.25">
      <c r="A960" s="11">
        <v>959</v>
      </c>
      <c r="B960" s="30"/>
      <c r="C960" s="11" t="str">
        <f>IF(ISBLANK('SAT Reading'!B960),"", IF('SAT Reading'!B960&lt;'SAT EBRW to ACT E+R'!$A$2, 'SAT EBRW to ACT E+R'!$B$2, IF('SAT Reading'!B960&gt;'SAT EBRW to ACT E+R'!A$62, 'SAT EBRW to ACT E+R'!B$62, VLOOKUP(B960,'SAT EBRW to ACT E+R'!A:B,2,FALSE))))</f>
        <v/>
      </c>
      <c r="D960" s="11" t="str">
        <f>IF('SAT Reading'!B960="","", 0.5*C960)</f>
        <v/>
      </c>
      <c r="E960" s="11" t="str">
        <f>IF('SAT Reading'!B960="","",interceptACTRtoPCR5712_5713+slopeACTRtoPCR5712_5713*D960)</f>
        <v/>
      </c>
      <c r="F960" s="11" t="str">
        <f>IF('SAT Reading'!B960="","", IF(E960&lt;100, 100, IF(E960&gt;200, 200, E960)))</f>
        <v/>
      </c>
      <c r="G960" s="11" t="str">
        <f t="shared" si="14"/>
        <v/>
      </c>
      <c r="H960" s="11" t="str">
        <f>IF('SAT Reading'!B960="","", IF(G960&lt;100, 100, IF(G960&gt;300, 300, G960)))</f>
        <v/>
      </c>
      <c r="I960" s="11" t="str">
        <f>IF('SAT Reading'!B960="","",'SAT EBRW to CBEST R'!$A$2+'SAT EBRW to CBEST R'!$B$2*B960)</f>
        <v/>
      </c>
      <c r="J960" s="11" t="str">
        <f>IF('SAT Reading'!B960="","", IF(I960&lt;20, 20, IF(I960&gt;80, 80, I960)))</f>
        <v/>
      </c>
    </row>
    <row r="961" spans="1:10" x14ac:dyDescent="0.25">
      <c r="A961" s="11">
        <v>960</v>
      </c>
      <c r="B961" s="30"/>
      <c r="C961" s="11" t="str">
        <f>IF(ISBLANK('SAT Reading'!B961),"", IF('SAT Reading'!B961&lt;'SAT EBRW to ACT E+R'!$A$2, 'SAT EBRW to ACT E+R'!$B$2, IF('SAT Reading'!B961&gt;'SAT EBRW to ACT E+R'!A$62, 'SAT EBRW to ACT E+R'!B$62, VLOOKUP(B961,'SAT EBRW to ACT E+R'!A:B,2,FALSE))))</f>
        <v/>
      </c>
      <c r="D961" s="11" t="str">
        <f>IF('SAT Reading'!B961="","", 0.5*C961)</f>
        <v/>
      </c>
      <c r="E961" s="11" t="str">
        <f>IF('SAT Reading'!B961="","",interceptACTRtoPCR5712_5713+slopeACTRtoPCR5712_5713*D961)</f>
        <v/>
      </c>
      <c r="F961" s="11" t="str">
        <f>IF('SAT Reading'!B961="","", IF(E961&lt;100, 100, IF(E961&gt;200, 200, E961)))</f>
        <v/>
      </c>
      <c r="G961" s="11" t="str">
        <f t="shared" si="14"/>
        <v/>
      </c>
      <c r="H961" s="11" t="str">
        <f>IF('SAT Reading'!B961="","", IF(G961&lt;100, 100, IF(G961&gt;300, 300, G961)))</f>
        <v/>
      </c>
      <c r="I961" s="11" t="str">
        <f>IF('SAT Reading'!B961="","",'SAT EBRW to CBEST R'!$A$2+'SAT EBRW to CBEST R'!$B$2*B961)</f>
        <v/>
      </c>
      <c r="J961" s="11" t="str">
        <f>IF('SAT Reading'!B961="","", IF(I961&lt;20, 20, IF(I961&gt;80, 80, I961)))</f>
        <v/>
      </c>
    </row>
    <row r="962" spans="1:10" x14ac:dyDescent="0.25">
      <c r="A962" s="11">
        <v>961</v>
      </c>
      <c r="B962" s="30"/>
      <c r="C962" s="11" t="str">
        <f>IF(ISBLANK('SAT Reading'!B962),"", IF('SAT Reading'!B962&lt;'SAT EBRW to ACT E+R'!$A$2, 'SAT EBRW to ACT E+R'!$B$2, IF('SAT Reading'!B962&gt;'SAT EBRW to ACT E+R'!A$62, 'SAT EBRW to ACT E+R'!B$62, VLOOKUP(B962,'SAT EBRW to ACT E+R'!A:B,2,FALSE))))</f>
        <v/>
      </c>
      <c r="D962" s="11" t="str">
        <f>IF('SAT Reading'!B962="","", 0.5*C962)</f>
        <v/>
      </c>
      <c r="E962" s="11" t="str">
        <f>IF('SAT Reading'!B962="","",interceptACTRtoPCR5712_5713+slopeACTRtoPCR5712_5713*D962)</f>
        <v/>
      </c>
      <c r="F962" s="11" t="str">
        <f>IF('SAT Reading'!B962="","", IF(E962&lt;100, 100, IF(E962&gt;200, 200, E962)))</f>
        <v/>
      </c>
      <c r="G962" s="11" t="str">
        <f t="shared" ref="G962:G1001" si="15">IF(B962="","",IF(D962&gt;=19, upperinterceptACTRtoPAAR200_210+D962*upperslopeACTRtoPAAR200_210, lowerinterceptACTRtoPAAR200_210+D962*lowerslopeACTRtoPAAR200_210))</f>
        <v/>
      </c>
      <c r="H962" s="11" t="str">
        <f>IF('SAT Reading'!B962="","", IF(G962&lt;100, 100, IF(G962&gt;300, 300, G962)))</f>
        <v/>
      </c>
      <c r="I962" s="11" t="str">
        <f>IF('SAT Reading'!B962="","",'SAT EBRW to CBEST R'!$A$2+'SAT EBRW to CBEST R'!$B$2*B962)</f>
        <v/>
      </c>
      <c r="J962" s="11" t="str">
        <f>IF('SAT Reading'!B962="","", IF(I962&lt;20, 20, IF(I962&gt;80, 80, I962)))</f>
        <v/>
      </c>
    </row>
    <row r="963" spans="1:10" x14ac:dyDescent="0.25">
      <c r="A963" s="11">
        <v>962</v>
      </c>
      <c r="B963" s="30"/>
      <c r="C963" s="11" t="str">
        <f>IF(ISBLANK('SAT Reading'!B963),"", IF('SAT Reading'!B963&lt;'SAT EBRW to ACT E+R'!$A$2, 'SAT EBRW to ACT E+R'!$B$2, IF('SAT Reading'!B963&gt;'SAT EBRW to ACT E+R'!A$62, 'SAT EBRW to ACT E+R'!B$62, VLOOKUP(B963,'SAT EBRW to ACT E+R'!A:B,2,FALSE))))</f>
        <v/>
      </c>
      <c r="D963" s="11" t="str">
        <f>IF('SAT Reading'!B963="","", 0.5*C963)</f>
        <v/>
      </c>
      <c r="E963" s="11" t="str">
        <f>IF('SAT Reading'!B963="","",interceptACTRtoPCR5712_5713+slopeACTRtoPCR5712_5713*D963)</f>
        <v/>
      </c>
      <c r="F963" s="11" t="str">
        <f>IF('SAT Reading'!B963="","", IF(E963&lt;100, 100, IF(E963&gt;200, 200, E963)))</f>
        <v/>
      </c>
      <c r="G963" s="11" t="str">
        <f t="shared" si="15"/>
        <v/>
      </c>
      <c r="H963" s="11" t="str">
        <f>IF('SAT Reading'!B963="","", IF(G963&lt;100, 100, IF(G963&gt;300, 300, G963)))</f>
        <v/>
      </c>
      <c r="I963" s="11" t="str">
        <f>IF('SAT Reading'!B963="","",'SAT EBRW to CBEST R'!$A$2+'SAT EBRW to CBEST R'!$B$2*B963)</f>
        <v/>
      </c>
      <c r="J963" s="11" t="str">
        <f>IF('SAT Reading'!B963="","", IF(I963&lt;20, 20, IF(I963&gt;80, 80, I963)))</f>
        <v/>
      </c>
    </row>
    <row r="964" spans="1:10" x14ac:dyDescent="0.25">
      <c r="A964" s="11">
        <v>963</v>
      </c>
      <c r="B964" s="30"/>
      <c r="C964" s="11" t="str">
        <f>IF(ISBLANK('SAT Reading'!B964),"", IF('SAT Reading'!B964&lt;'SAT EBRW to ACT E+R'!$A$2, 'SAT EBRW to ACT E+R'!$B$2, IF('SAT Reading'!B964&gt;'SAT EBRW to ACT E+R'!A$62, 'SAT EBRW to ACT E+R'!B$62, VLOOKUP(B964,'SAT EBRW to ACT E+R'!A:B,2,FALSE))))</f>
        <v/>
      </c>
      <c r="D964" s="11" t="str">
        <f>IF('SAT Reading'!B964="","", 0.5*C964)</f>
        <v/>
      </c>
      <c r="E964" s="11" t="str">
        <f>IF('SAT Reading'!B964="","",interceptACTRtoPCR5712_5713+slopeACTRtoPCR5712_5713*D964)</f>
        <v/>
      </c>
      <c r="F964" s="11" t="str">
        <f>IF('SAT Reading'!B964="","", IF(E964&lt;100, 100, IF(E964&gt;200, 200, E964)))</f>
        <v/>
      </c>
      <c r="G964" s="11" t="str">
        <f t="shared" si="15"/>
        <v/>
      </c>
      <c r="H964" s="11" t="str">
        <f>IF('SAT Reading'!B964="","", IF(G964&lt;100, 100, IF(G964&gt;300, 300, G964)))</f>
        <v/>
      </c>
      <c r="I964" s="11" t="str">
        <f>IF('SAT Reading'!B964="","",'SAT EBRW to CBEST R'!$A$2+'SAT EBRW to CBEST R'!$B$2*B964)</f>
        <v/>
      </c>
      <c r="J964" s="11" t="str">
        <f>IF('SAT Reading'!B964="","", IF(I964&lt;20, 20, IF(I964&gt;80, 80, I964)))</f>
        <v/>
      </c>
    </row>
    <row r="965" spans="1:10" x14ac:dyDescent="0.25">
      <c r="A965" s="11">
        <v>964</v>
      </c>
      <c r="B965" s="30"/>
      <c r="C965" s="11" t="str">
        <f>IF(ISBLANK('SAT Reading'!B965),"", IF('SAT Reading'!B965&lt;'SAT EBRW to ACT E+R'!$A$2, 'SAT EBRW to ACT E+R'!$B$2, IF('SAT Reading'!B965&gt;'SAT EBRW to ACT E+R'!A$62, 'SAT EBRW to ACT E+R'!B$62, VLOOKUP(B965,'SAT EBRW to ACT E+R'!A:B,2,FALSE))))</f>
        <v/>
      </c>
      <c r="D965" s="11" t="str">
        <f>IF('SAT Reading'!B965="","", 0.5*C965)</f>
        <v/>
      </c>
      <c r="E965" s="11" t="str">
        <f>IF('SAT Reading'!B965="","",interceptACTRtoPCR5712_5713+slopeACTRtoPCR5712_5713*D965)</f>
        <v/>
      </c>
      <c r="F965" s="11" t="str">
        <f>IF('SAT Reading'!B965="","", IF(E965&lt;100, 100, IF(E965&gt;200, 200, E965)))</f>
        <v/>
      </c>
      <c r="G965" s="11" t="str">
        <f t="shared" si="15"/>
        <v/>
      </c>
      <c r="H965" s="11" t="str">
        <f>IF('SAT Reading'!B965="","", IF(G965&lt;100, 100, IF(G965&gt;300, 300, G965)))</f>
        <v/>
      </c>
      <c r="I965" s="11" t="str">
        <f>IF('SAT Reading'!B965="","",'SAT EBRW to CBEST R'!$A$2+'SAT EBRW to CBEST R'!$B$2*B965)</f>
        <v/>
      </c>
      <c r="J965" s="11" t="str">
        <f>IF('SAT Reading'!B965="","", IF(I965&lt;20, 20, IF(I965&gt;80, 80, I965)))</f>
        <v/>
      </c>
    </row>
    <row r="966" spans="1:10" x14ac:dyDescent="0.25">
      <c r="A966" s="11">
        <v>965</v>
      </c>
      <c r="B966" s="30"/>
      <c r="C966" s="11" t="str">
        <f>IF(ISBLANK('SAT Reading'!B966),"", IF('SAT Reading'!B966&lt;'SAT EBRW to ACT E+R'!$A$2, 'SAT EBRW to ACT E+R'!$B$2, IF('SAT Reading'!B966&gt;'SAT EBRW to ACT E+R'!A$62, 'SAT EBRW to ACT E+R'!B$62, VLOOKUP(B966,'SAT EBRW to ACT E+R'!A:B,2,FALSE))))</f>
        <v/>
      </c>
      <c r="D966" s="11" t="str">
        <f>IF('SAT Reading'!B966="","", 0.5*C966)</f>
        <v/>
      </c>
      <c r="E966" s="11" t="str">
        <f>IF('SAT Reading'!B966="","",interceptACTRtoPCR5712_5713+slopeACTRtoPCR5712_5713*D966)</f>
        <v/>
      </c>
      <c r="F966" s="11" t="str">
        <f>IF('SAT Reading'!B966="","", IF(E966&lt;100, 100, IF(E966&gt;200, 200, E966)))</f>
        <v/>
      </c>
      <c r="G966" s="11" t="str">
        <f t="shared" si="15"/>
        <v/>
      </c>
      <c r="H966" s="11" t="str">
        <f>IF('SAT Reading'!B966="","", IF(G966&lt;100, 100, IF(G966&gt;300, 300, G966)))</f>
        <v/>
      </c>
      <c r="I966" s="11" t="str">
        <f>IF('SAT Reading'!B966="","",'SAT EBRW to CBEST R'!$A$2+'SAT EBRW to CBEST R'!$B$2*B966)</f>
        <v/>
      </c>
      <c r="J966" s="11" t="str">
        <f>IF('SAT Reading'!B966="","", IF(I966&lt;20, 20, IF(I966&gt;80, 80, I966)))</f>
        <v/>
      </c>
    </row>
    <row r="967" spans="1:10" x14ac:dyDescent="0.25">
      <c r="A967" s="11">
        <v>966</v>
      </c>
      <c r="B967" s="30"/>
      <c r="C967" s="11" t="str">
        <f>IF(ISBLANK('SAT Reading'!B967),"", IF('SAT Reading'!B967&lt;'SAT EBRW to ACT E+R'!$A$2, 'SAT EBRW to ACT E+R'!$B$2, IF('SAT Reading'!B967&gt;'SAT EBRW to ACT E+R'!A$62, 'SAT EBRW to ACT E+R'!B$62, VLOOKUP(B967,'SAT EBRW to ACT E+R'!A:B,2,FALSE))))</f>
        <v/>
      </c>
      <c r="D967" s="11" t="str">
        <f>IF('SAT Reading'!B967="","", 0.5*C967)</f>
        <v/>
      </c>
      <c r="E967" s="11" t="str">
        <f>IF('SAT Reading'!B967="","",interceptACTRtoPCR5712_5713+slopeACTRtoPCR5712_5713*D967)</f>
        <v/>
      </c>
      <c r="F967" s="11" t="str">
        <f>IF('SAT Reading'!B967="","", IF(E967&lt;100, 100, IF(E967&gt;200, 200, E967)))</f>
        <v/>
      </c>
      <c r="G967" s="11" t="str">
        <f t="shared" si="15"/>
        <v/>
      </c>
      <c r="H967" s="11" t="str">
        <f>IF('SAT Reading'!B967="","", IF(G967&lt;100, 100, IF(G967&gt;300, 300, G967)))</f>
        <v/>
      </c>
      <c r="I967" s="11" t="str">
        <f>IF('SAT Reading'!B967="","",'SAT EBRW to CBEST R'!$A$2+'SAT EBRW to CBEST R'!$B$2*B967)</f>
        <v/>
      </c>
      <c r="J967" s="11" t="str">
        <f>IF('SAT Reading'!B967="","", IF(I967&lt;20, 20, IF(I967&gt;80, 80, I967)))</f>
        <v/>
      </c>
    </row>
    <row r="968" spans="1:10" x14ac:dyDescent="0.25">
      <c r="A968" s="11">
        <v>967</v>
      </c>
      <c r="B968" s="30"/>
      <c r="C968" s="11" t="str">
        <f>IF(ISBLANK('SAT Reading'!B968),"", IF('SAT Reading'!B968&lt;'SAT EBRW to ACT E+R'!$A$2, 'SAT EBRW to ACT E+R'!$B$2, IF('SAT Reading'!B968&gt;'SAT EBRW to ACT E+R'!A$62, 'SAT EBRW to ACT E+R'!B$62, VLOOKUP(B968,'SAT EBRW to ACT E+R'!A:B,2,FALSE))))</f>
        <v/>
      </c>
      <c r="D968" s="11" t="str">
        <f>IF('SAT Reading'!B968="","", 0.5*C968)</f>
        <v/>
      </c>
      <c r="E968" s="11" t="str">
        <f>IF('SAT Reading'!B968="","",interceptACTRtoPCR5712_5713+slopeACTRtoPCR5712_5713*D968)</f>
        <v/>
      </c>
      <c r="F968" s="11" t="str">
        <f>IF('SAT Reading'!B968="","", IF(E968&lt;100, 100, IF(E968&gt;200, 200, E968)))</f>
        <v/>
      </c>
      <c r="G968" s="11" t="str">
        <f t="shared" si="15"/>
        <v/>
      </c>
      <c r="H968" s="11" t="str">
        <f>IF('SAT Reading'!B968="","", IF(G968&lt;100, 100, IF(G968&gt;300, 300, G968)))</f>
        <v/>
      </c>
      <c r="I968" s="11" t="str">
        <f>IF('SAT Reading'!B968="","",'SAT EBRW to CBEST R'!$A$2+'SAT EBRW to CBEST R'!$B$2*B968)</f>
        <v/>
      </c>
      <c r="J968" s="11" t="str">
        <f>IF('SAT Reading'!B968="","", IF(I968&lt;20, 20, IF(I968&gt;80, 80, I968)))</f>
        <v/>
      </c>
    </row>
    <row r="969" spans="1:10" x14ac:dyDescent="0.25">
      <c r="A969" s="11">
        <v>968</v>
      </c>
      <c r="B969" s="30"/>
      <c r="C969" s="11" t="str">
        <f>IF(ISBLANK('SAT Reading'!B969),"", IF('SAT Reading'!B969&lt;'SAT EBRW to ACT E+R'!$A$2, 'SAT EBRW to ACT E+R'!$B$2, IF('SAT Reading'!B969&gt;'SAT EBRW to ACT E+R'!A$62, 'SAT EBRW to ACT E+R'!B$62, VLOOKUP(B969,'SAT EBRW to ACT E+R'!A:B,2,FALSE))))</f>
        <v/>
      </c>
      <c r="D969" s="11" t="str">
        <f>IF('SAT Reading'!B969="","", 0.5*C969)</f>
        <v/>
      </c>
      <c r="E969" s="11" t="str">
        <f>IF('SAT Reading'!B969="","",interceptACTRtoPCR5712_5713+slopeACTRtoPCR5712_5713*D969)</f>
        <v/>
      </c>
      <c r="F969" s="11" t="str">
        <f>IF('SAT Reading'!B969="","", IF(E969&lt;100, 100, IF(E969&gt;200, 200, E969)))</f>
        <v/>
      </c>
      <c r="G969" s="11" t="str">
        <f t="shared" si="15"/>
        <v/>
      </c>
      <c r="H969" s="11" t="str">
        <f>IF('SAT Reading'!B969="","", IF(G969&lt;100, 100, IF(G969&gt;300, 300, G969)))</f>
        <v/>
      </c>
      <c r="I969" s="11" t="str">
        <f>IF('SAT Reading'!B969="","",'SAT EBRW to CBEST R'!$A$2+'SAT EBRW to CBEST R'!$B$2*B969)</f>
        <v/>
      </c>
      <c r="J969" s="11" t="str">
        <f>IF('SAT Reading'!B969="","", IF(I969&lt;20, 20, IF(I969&gt;80, 80, I969)))</f>
        <v/>
      </c>
    </row>
    <row r="970" spans="1:10" x14ac:dyDescent="0.25">
      <c r="A970" s="11">
        <v>969</v>
      </c>
      <c r="B970" s="30"/>
      <c r="C970" s="11" t="str">
        <f>IF(ISBLANK('SAT Reading'!B970),"", IF('SAT Reading'!B970&lt;'SAT EBRW to ACT E+R'!$A$2, 'SAT EBRW to ACT E+R'!$B$2, IF('SAT Reading'!B970&gt;'SAT EBRW to ACT E+R'!A$62, 'SAT EBRW to ACT E+R'!B$62, VLOOKUP(B970,'SAT EBRW to ACT E+R'!A:B,2,FALSE))))</f>
        <v/>
      </c>
      <c r="D970" s="11" t="str">
        <f>IF('SAT Reading'!B970="","", 0.5*C970)</f>
        <v/>
      </c>
      <c r="E970" s="11" t="str">
        <f>IF('SAT Reading'!B970="","",interceptACTRtoPCR5712_5713+slopeACTRtoPCR5712_5713*D970)</f>
        <v/>
      </c>
      <c r="F970" s="11" t="str">
        <f>IF('SAT Reading'!B970="","", IF(E970&lt;100, 100, IF(E970&gt;200, 200, E970)))</f>
        <v/>
      </c>
      <c r="G970" s="11" t="str">
        <f t="shared" si="15"/>
        <v/>
      </c>
      <c r="H970" s="11" t="str">
        <f>IF('SAT Reading'!B970="","", IF(G970&lt;100, 100, IF(G970&gt;300, 300, G970)))</f>
        <v/>
      </c>
      <c r="I970" s="11" t="str">
        <f>IF('SAT Reading'!B970="","",'SAT EBRW to CBEST R'!$A$2+'SAT EBRW to CBEST R'!$B$2*B970)</f>
        <v/>
      </c>
      <c r="J970" s="11" t="str">
        <f>IF('SAT Reading'!B970="","", IF(I970&lt;20, 20, IF(I970&gt;80, 80, I970)))</f>
        <v/>
      </c>
    </row>
    <row r="971" spans="1:10" x14ac:dyDescent="0.25">
      <c r="A971" s="11">
        <v>970</v>
      </c>
      <c r="B971" s="30"/>
      <c r="C971" s="11" t="str">
        <f>IF(ISBLANK('SAT Reading'!B971),"", IF('SAT Reading'!B971&lt;'SAT EBRW to ACT E+R'!$A$2, 'SAT EBRW to ACT E+R'!$B$2, IF('SAT Reading'!B971&gt;'SAT EBRW to ACT E+R'!A$62, 'SAT EBRW to ACT E+R'!B$62, VLOOKUP(B971,'SAT EBRW to ACT E+R'!A:B,2,FALSE))))</f>
        <v/>
      </c>
      <c r="D971" s="11" t="str">
        <f>IF('SAT Reading'!B971="","", 0.5*C971)</f>
        <v/>
      </c>
      <c r="E971" s="11" t="str">
        <f>IF('SAT Reading'!B971="","",interceptACTRtoPCR5712_5713+slopeACTRtoPCR5712_5713*D971)</f>
        <v/>
      </c>
      <c r="F971" s="11" t="str">
        <f>IF('SAT Reading'!B971="","", IF(E971&lt;100, 100, IF(E971&gt;200, 200, E971)))</f>
        <v/>
      </c>
      <c r="G971" s="11" t="str">
        <f t="shared" si="15"/>
        <v/>
      </c>
      <c r="H971" s="11" t="str">
        <f>IF('SAT Reading'!B971="","", IF(G971&lt;100, 100, IF(G971&gt;300, 300, G971)))</f>
        <v/>
      </c>
      <c r="I971" s="11" t="str">
        <f>IF('SAT Reading'!B971="","",'SAT EBRW to CBEST R'!$A$2+'SAT EBRW to CBEST R'!$B$2*B971)</f>
        <v/>
      </c>
      <c r="J971" s="11" t="str">
        <f>IF('SAT Reading'!B971="","", IF(I971&lt;20, 20, IF(I971&gt;80, 80, I971)))</f>
        <v/>
      </c>
    </row>
    <row r="972" spans="1:10" x14ac:dyDescent="0.25">
      <c r="A972" s="11">
        <v>971</v>
      </c>
      <c r="B972" s="30"/>
      <c r="C972" s="11" t="str">
        <f>IF(ISBLANK('SAT Reading'!B972),"", IF('SAT Reading'!B972&lt;'SAT EBRW to ACT E+R'!$A$2, 'SAT EBRW to ACT E+R'!$B$2, IF('SAT Reading'!B972&gt;'SAT EBRW to ACT E+R'!A$62, 'SAT EBRW to ACT E+R'!B$62, VLOOKUP(B972,'SAT EBRW to ACT E+R'!A:B,2,FALSE))))</f>
        <v/>
      </c>
      <c r="D972" s="11" t="str">
        <f>IF('SAT Reading'!B972="","", 0.5*C972)</f>
        <v/>
      </c>
      <c r="E972" s="11" t="str">
        <f>IF('SAT Reading'!B972="","",interceptACTRtoPCR5712_5713+slopeACTRtoPCR5712_5713*D972)</f>
        <v/>
      </c>
      <c r="F972" s="11" t="str">
        <f>IF('SAT Reading'!B972="","", IF(E972&lt;100, 100, IF(E972&gt;200, 200, E972)))</f>
        <v/>
      </c>
      <c r="G972" s="11" t="str">
        <f t="shared" si="15"/>
        <v/>
      </c>
      <c r="H972" s="11" t="str">
        <f>IF('SAT Reading'!B972="","", IF(G972&lt;100, 100, IF(G972&gt;300, 300, G972)))</f>
        <v/>
      </c>
      <c r="I972" s="11" t="str">
        <f>IF('SAT Reading'!B972="","",'SAT EBRW to CBEST R'!$A$2+'SAT EBRW to CBEST R'!$B$2*B972)</f>
        <v/>
      </c>
      <c r="J972" s="11" t="str">
        <f>IF('SAT Reading'!B972="","", IF(I972&lt;20, 20, IF(I972&gt;80, 80, I972)))</f>
        <v/>
      </c>
    </row>
    <row r="973" spans="1:10" x14ac:dyDescent="0.25">
      <c r="A973" s="11">
        <v>972</v>
      </c>
      <c r="B973" s="30"/>
      <c r="C973" s="11" t="str">
        <f>IF(ISBLANK('SAT Reading'!B973),"", IF('SAT Reading'!B973&lt;'SAT EBRW to ACT E+R'!$A$2, 'SAT EBRW to ACT E+R'!$B$2, IF('SAT Reading'!B973&gt;'SAT EBRW to ACT E+R'!A$62, 'SAT EBRW to ACT E+R'!B$62, VLOOKUP(B973,'SAT EBRW to ACT E+R'!A:B,2,FALSE))))</f>
        <v/>
      </c>
      <c r="D973" s="11" t="str">
        <f>IF('SAT Reading'!B973="","", 0.5*C973)</f>
        <v/>
      </c>
      <c r="E973" s="11" t="str">
        <f>IF('SAT Reading'!B973="","",interceptACTRtoPCR5712_5713+slopeACTRtoPCR5712_5713*D973)</f>
        <v/>
      </c>
      <c r="F973" s="11" t="str">
        <f>IF('SAT Reading'!B973="","", IF(E973&lt;100, 100, IF(E973&gt;200, 200, E973)))</f>
        <v/>
      </c>
      <c r="G973" s="11" t="str">
        <f t="shared" si="15"/>
        <v/>
      </c>
      <c r="H973" s="11" t="str">
        <f>IF('SAT Reading'!B973="","", IF(G973&lt;100, 100, IF(G973&gt;300, 300, G973)))</f>
        <v/>
      </c>
      <c r="I973" s="11" t="str">
        <f>IF('SAT Reading'!B973="","",'SAT EBRW to CBEST R'!$A$2+'SAT EBRW to CBEST R'!$B$2*B973)</f>
        <v/>
      </c>
      <c r="J973" s="11" t="str">
        <f>IF('SAT Reading'!B973="","", IF(I973&lt;20, 20, IF(I973&gt;80, 80, I973)))</f>
        <v/>
      </c>
    </row>
    <row r="974" spans="1:10" x14ac:dyDescent="0.25">
      <c r="A974" s="11">
        <v>973</v>
      </c>
      <c r="B974" s="30"/>
      <c r="C974" s="11" t="str">
        <f>IF(ISBLANK('SAT Reading'!B974),"", IF('SAT Reading'!B974&lt;'SAT EBRW to ACT E+R'!$A$2, 'SAT EBRW to ACT E+R'!$B$2, IF('SAT Reading'!B974&gt;'SAT EBRW to ACT E+R'!A$62, 'SAT EBRW to ACT E+R'!B$62, VLOOKUP(B974,'SAT EBRW to ACT E+R'!A:B,2,FALSE))))</f>
        <v/>
      </c>
      <c r="D974" s="11" t="str">
        <f>IF('SAT Reading'!B974="","", 0.5*C974)</f>
        <v/>
      </c>
      <c r="E974" s="11" t="str">
        <f>IF('SAT Reading'!B974="","",interceptACTRtoPCR5712_5713+slopeACTRtoPCR5712_5713*D974)</f>
        <v/>
      </c>
      <c r="F974" s="11" t="str">
        <f>IF('SAT Reading'!B974="","", IF(E974&lt;100, 100, IF(E974&gt;200, 200, E974)))</f>
        <v/>
      </c>
      <c r="G974" s="11" t="str">
        <f t="shared" si="15"/>
        <v/>
      </c>
      <c r="H974" s="11" t="str">
        <f>IF('SAT Reading'!B974="","", IF(G974&lt;100, 100, IF(G974&gt;300, 300, G974)))</f>
        <v/>
      </c>
      <c r="I974" s="11" t="str">
        <f>IF('SAT Reading'!B974="","",'SAT EBRW to CBEST R'!$A$2+'SAT EBRW to CBEST R'!$B$2*B974)</f>
        <v/>
      </c>
      <c r="J974" s="11" t="str">
        <f>IF('SAT Reading'!B974="","", IF(I974&lt;20, 20, IF(I974&gt;80, 80, I974)))</f>
        <v/>
      </c>
    </row>
    <row r="975" spans="1:10" x14ac:dyDescent="0.25">
      <c r="A975" s="11">
        <v>974</v>
      </c>
      <c r="B975" s="30"/>
      <c r="C975" s="11" t="str">
        <f>IF(ISBLANK('SAT Reading'!B975),"", IF('SAT Reading'!B975&lt;'SAT EBRW to ACT E+R'!$A$2, 'SAT EBRW to ACT E+R'!$B$2, IF('SAT Reading'!B975&gt;'SAT EBRW to ACT E+R'!A$62, 'SAT EBRW to ACT E+R'!B$62, VLOOKUP(B975,'SAT EBRW to ACT E+R'!A:B,2,FALSE))))</f>
        <v/>
      </c>
      <c r="D975" s="11" t="str">
        <f>IF('SAT Reading'!B975="","", 0.5*C975)</f>
        <v/>
      </c>
      <c r="E975" s="11" t="str">
        <f>IF('SAT Reading'!B975="","",interceptACTRtoPCR5712_5713+slopeACTRtoPCR5712_5713*D975)</f>
        <v/>
      </c>
      <c r="F975" s="11" t="str">
        <f>IF('SAT Reading'!B975="","", IF(E975&lt;100, 100, IF(E975&gt;200, 200, E975)))</f>
        <v/>
      </c>
      <c r="G975" s="11" t="str">
        <f t="shared" si="15"/>
        <v/>
      </c>
      <c r="H975" s="11" t="str">
        <f>IF('SAT Reading'!B975="","", IF(G975&lt;100, 100, IF(G975&gt;300, 300, G975)))</f>
        <v/>
      </c>
      <c r="I975" s="11" t="str">
        <f>IF('SAT Reading'!B975="","",'SAT EBRW to CBEST R'!$A$2+'SAT EBRW to CBEST R'!$B$2*B975)</f>
        <v/>
      </c>
      <c r="J975" s="11" t="str">
        <f>IF('SAT Reading'!B975="","", IF(I975&lt;20, 20, IF(I975&gt;80, 80, I975)))</f>
        <v/>
      </c>
    </row>
    <row r="976" spans="1:10" x14ac:dyDescent="0.25">
      <c r="A976" s="11">
        <v>975</v>
      </c>
      <c r="B976" s="30"/>
      <c r="C976" s="11" t="str">
        <f>IF(ISBLANK('SAT Reading'!B976),"", IF('SAT Reading'!B976&lt;'SAT EBRW to ACT E+R'!$A$2, 'SAT EBRW to ACT E+R'!$B$2, IF('SAT Reading'!B976&gt;'SAT EBRW to ACT E+R'!A$62, 'SAT EBRW to ACT E+R'!B$62, VLOOKUP(B976,'SAT EBRW to ACT E+R'!A:B,2,FALSE))))</f>
        <v/>
      </c>
      <c r="D976" s="11" t="str">
        <f>IF('SAT Reading'!B976="","", 0.5*C976)</f>
        <v/>
      </c>
      <c r="E976" s="11" t="str">
        <f>IF('SAT Reading'!B976="","",interceptACTRtoPCR5712_5713+slopeACTRtoPCR5712_5713*D976)</f>
        <v/>
      </c>
      <c r="F976" s="11" t="str">
        <f>IF('SAT Reading'!B976="","", IF(E976&lt;100, 100, IF(E976&gt;200, 200, E976)))</f>
        <v/>
      </c>
      <c r="G976" s="11" t="str">
        <f t="shared" si="15"/>
        <v/>
      </c>
      <c r="H976" s="11" t="str">
        <f>IF('SAT Reading'!B976="","", IF(G976&lt;100, 100, IF(G976&gt;300, 300, G976)))</f>
        <v/>
      </c>
      <c r="I976" s="11" t="str">
        <f>IF('SAT Reading'!B976="","",'SAT EBRW to CBEST R'!$A$2+'SAT EBRW to CBEST R'!$B$2*B976)</f>
        <v/>
      </c>
      <c r="J976" s="11" t="str">
        <f>IF('SAT Reading'!B976="","", IF(I976&lt;20, 20, IF(I976&gt;80, 80, I976)))</f>
        <v/>
      </c>
    </row>
    <row r="977" spans="1:10" x14ac:dyDescent="0.25">
      <c r="A977" s="11">
        <v>976</v>
      </c>
      <c r="B977" s="30"/>
      <c r="C977" s="11" t="str">
        <f>IF(ISBLANK('SAT Reading'!B977),"", IF('SAT Reading'!B977&lt;'SAT EBRW to ACT E+R'!$A$2, 'SAT EBRW to ACT E+R'!$B$2, IF('SAT Reading'!B977&gt;'SAT EBRW to ACT E+R'!A$62, 'SAT EBRW to ACT E+R'!B$62, VLOOKUP(B977,'SAT EBRW to ACT E+R'!A:B,2,FALSE))))</f>
        <v/>
      </c>
      <c r="D977" s="11" t="str">
        <f>IF('SAT Reading'!B977="","", 0.5*C977)</f>
        <v/>
      </c>
      <c r="E977" s="11" t="str">
        <f>IF('SAT Reading'!B977="","",interceptACTRtoPCR5712_5713+slopeACTRtoPCR5712_5713*D977)</f>
        <v/>
      </c>
      <c r="F977" s="11" t="str">
        <f>IF('SAT Reading'!B977="","", IF(E977&lt;100, 100, IF(E977&gt;200, 200, E977)))</f>
        <v/>
      </c>
      <c r="G977" s="11" t="str">
        <f t="shared" si="15"/>
        <v/>
      </c>
      <c r="H977" s="11" t="str">
        <f>IF('SAT Reading'!B977="","", IF(G977&lt;100, 100, IF(G977&gt;300, 300, G977)))</f>
        <v/>
      </c>
      <c r="I977" s="11" t="str">
        <f>IF('SAT Reading'!B977="","",'SAT EBRW to CBEST R'!$A$2+'SAT EBRW to CBEST R'!$B$2*B977)</f>
        <v/>
      </c>
      <c r="J977" s="11" t="str">
        <f>IF('SAT Reading'!B977="","", IF(I977&lt;20, 20, IF(I977&gt;80, 80, I977)))</f>
        <v/>
      </c>
    </row>
    <row r="978" spans="1:10" x14ac:dyDescent="0.25">
      <c r="A978" s="11">
        <v>977</v>
      </c>
      <c r="B978" s="30"/>
      <c r="C978" s="11" t="str">
        <f>IF(ISBLANK('SAT Reading'!B978),"", IF('SAT Reading'!B978&lt;'SAT EBRW to ACT E+R'!$A$2, 'SAT EBRW to ACT E+R'!$B$2, IF('SAT Reading'!B978&gt;'SAT EBRW to ACT E+R'!A$62, 'SAT EBRW to ACT E+R'!B$62, VLOOKUP(B978,'SAT EBRW to ACT E+R'!A:B,2,FALSE))))</f>
        <v/>
      </c>
      <c r="D978" s="11" t="str">
        <f>IF('SAT Reading'!B978="","", 0.5*C978)</f>
        <v/>
      </c>
      <c r="E978" s="11" t="str">
        <f>IF('SAT Reading'!B978="","",interceptACTRtoPCR5712_5713+slopeACTRtoPCR5712_5713*D978)</f>
        <v/>
      </c>
      <c r="F978" s="11" t="str">
        <f>IF('SAT Reading'!B978="","", IF(E978&lt;100, 100, IF(E978&gt;200, 200, E978)))</f>
        <v/>
      </c>
      <c r="G978" s="11" t="str">
        <f t="shared" si="15"/>
        <v/>
      </c>
      <c r="H978" s="11" t="str">
        <f>IF('SAT Reading'!B978="","", IF(G978&lt;100, 100, IF(G978&gt;300, 300, G978)))</f>
        <v/>
      </c>
      <c r="I978" s="11" t="str">
        <f>IF('SAT Reading'!B978="","",'SAT EBRW to CBEST R'!$A$2+'SAT EBRW to CBEST R'!$B$2*B978)</f>
        <v/>
      </c>
      <c r="J978" s="11" t="str">
        <f>IF('SAT Reading'!B978="","", IF(I978&lt;20, 20, IF(I978&gt;80, 80, I978)))</f>
        <v/>
      </c>
    </row>
    <row r="979" spans="1:10" x14ac:dyDescent="0.25">
      <c r="A979" s="11">
        <v>978</v>
      </c>
      <c r="B979" s="30"/>
      <c r="C979" s="11" t="str">
        <f>IF(ISBLANK('SAT Reading'!B979),"", IF('SAT Reading'!B979&lt;'SAT EBRW to ACT E+R'!$A$2, 'SAT EBRW to ACT E+R'!$B$2, IF('SAT Reading'!B979&gt;'SAT EBRW to ACT E+R'!A$62, 'SAT EBRW to ACT E+R'!B$62, VLOOKUP(B979,'SAT EBRW to ACT E+R'!A:B,2,FALSE))))</f>
        <v/>
      </c>
      <c r="D979" s="11" t="str">
        <f>IF('SAT Reading'!B979="","", 0.5*C979)</f>
        <v/>
      </c>
      <c r="E979" s="11" t="str">
        <f>IF('SAT Reading'!B979="","",interceptACTRtoPCR5712_5713+slopeACTRtoPCR5712_5713*D979)</f>
        <v/>
      </c>
      <c r="F979" s="11" t="str">
        <f>IF('SAT Reading'!B979="","", IF(E979&lt;100, 100, IF(E979&gt;200, 200, E979)))</f>
        <v/>
      </c>
      <c r="G979" s="11" t="str">
        <f t="shared" si="15"/>
        <v/>
      </c>
      <c r="H979" s="11" t="str">
        <f>IF('SAT Reading'!B979="","", IF(G979&lt;100, 100, IF(G979&gt;300, 300, G979)))</f>
        <v/>
      </c>
      <c r="I979" s="11" t="str">
        <f>IF('SAT Reading'!B979="","",'SAT EBRW to CBEST R'!$A$2+'SAT EBRW to CBEST R'!$B$2*B979)</f>
        <v/>
      </c>
      <c r="J979" s="11" t="str">
        <f>IF('SAT Reading'!B979="","", IF(I979&lt;20, 20, IF(I979&gt;80, 80, I979)))</f>
        <v/>
      </c>
    </row>
    <row r="980" spans="1:10" x14ac:dyDescent="0.25">
      <c r="A980" s="11">
        <v>979</v>
      </c>
      <c r="B980" s="30"/>
      <c r="C980" s="11" t="str">
        <f>IF(ISBLANK('SAT Reading'!B980),"", IF('SAT Reading'!B980&lt;'SAT EBRW to ACT E+R'!$A$2, 'SAT EBRW to ACT E+R'!$B$2, IF('SAT Reading'!B980&gt;'SAT EBRW to ACT E+R'!A$62, 'SAT EBRW to ACT E+R'!B$62, VLOOKUP(B980,'SAT EBRW to ACT E+R'!A:B,2,FALSE))))</f>
        <v/>
      </c>
      <c r="D980" s="11" t="str">
        <f>IF('SAT Reading'!B980="","", 0.5*C980)</f>
        <v/>
      </c>
      <c r="E980" s="11" t="str">
        <f>IF('SAT Reading'!B980="","",interceptACTRtoPCR5712_5713+slopeACTRtoPCR5712_5713*D980)</f>
        <v/>
      </c>
      <c r="F980" s="11" t="str">
        <f>IF('SAT Reading'!B980="","", IF(E980&lt;100, 100, IF(E980&gt;200, 200, E980)))</f>
        <v/>
      </c>
      <c r="G980" s="11" t="str">
        <f t="shared" si="15"/>
        <v/>
      </c>
      <c r="H980" s="11" t="str">
        <f>IF('SAT Reading'!B980="","", IF(G980&lt;100, 100, IF(G980&gt;300, 300, G980)))</f>
        <v/>
      </c>
      <c r="I980" s="11" t="str">
        <f>IF('SAT Reading'!B980="","",'SAT EBRW to CBEST R'!$A$2+'SAT EBRW to CBEST R'!$B$2*B980)</f>
        <v/>
      </c>
      <c r="J980" s="11" t="str">
        <f>IF('SAT Reading'!B980="","", IF(I980&lt;20, 20, IF(I980&gt;80, 80, I980)))</f>
        <v/>
      </c>
    </row>
    <row r="981" spans="1:10" x14ac:dyDescent="0.25">
      <c r="A981" s="11">
        <v>980</v>
      </c>
      <c r="B981" s="30"/>
      <c r="C981" s="11" t="str">
        <f>IF(ISBLANK('SAT Reading'!B981),"", IF('SAT Reading'!B981&lt;'SAT EBRW to ACT E+R'!$A$2, 'SAT EBRW to ACT E+R'!$B$2, IF('SAT Reading'!B981&gt;'SAT EBRW to ACT E+R'!A$62, 'SAT EBRW to ACT E+R'!B$62, VLOOKUP(B981,'SAT EBRW to ACT E+R'!A:B,2,FALSE))))</f>
        <v/>
      </c>
      <c r="D981" s="11" t="str">
        <f>IF('SAT Reading'!B981="","", 0.5*C981)</f>
        <v/>
      </c>
      <c r="E981" s="11" t="str">
        <f>IF('SAT Reading'!B981="","",interceptACTRtoPCR5712_5713+slopeACTRtoPCR5712_5713*D981)</f>
        <v/>
      </c>
      <c r="F981" s="11" t="str">
        <f>IF('SAT Reading'!B981="","", IF(E981&lt;100, 100, IF(E981&gt;200, 200, E981)))</f>
        <v/>
      </c>
      <c r="G981" s="11" t="str">
        <f t="shared" si="15"/>
        <v/>
      </c>
      <c r="H981" s="11" t="str">
        <f>IF('SAT Reading'!B981="","", IF(G981&lt;100, 100, IF(G981&gt;300, 300, G981)))</f>
        <v/>
      </c>
      <c r="I981" s="11" t="str">
        <f>IF('SAT Reading'!B981="","",'SAT EBRW to CBEST R'!$A$2+'SAT EBRW to CBEST R'!$B$2*B981)</f>
        <v/>
      </c>
      <c r="J981" s="11" t="str">
        <f>IF('SAT Reading'!B981="","", IF(I981&lt;20, 20, IF(I981&gt;80, 80, I981)))</f>
        <v/>
      </c>
    </row>
    <row r="982" spans="1:10" x14ac:dyDescent="0.25">
      <c r="A982" s="11">
        <v>981</v>
      </c>
      <c r="B982" s="30"/>
      <c r="C982" s="11" t="str">
        <f>IF(ISBLANK('SAT Reading'!B982),"", IF('SAT Reading'!B982&lt;'SAT EBRW to ACT E+R'!$A$2, 'SAT EBRW to ACT E+R'!$B$2, IF('SAT Reading'!B982&gt;'SAT EBRW to ACT E+R'!A$62, 'SAT EBRW to ACT E+R'!B$62, VLOOKUP(B982,'SAT EBRW to ACT E+R'!A:B,2,FALSE))))</f>
        <v/>
      </c>
      <c r="D982" s="11" t="str">
        <f>IF('SAT Reading'!B982="","", 0.5*C982)</f>
        <v/>
      </c>
      <c r="E982" s="11" t="str">
        <f>IF('SAT Reading'!B982="","",interceptACTRtoPCR5712_5713+slopeACTRtoPCR5712_5713*D982)</f>
        <v/>
      </c>
      <c r="F982" s="11" t="str">
        <f>IF('SAT Reading'!B982="","", IF(E982&lt;100, 100, IF(E982&gt;200, 200, E982)))</f>
        <v/>
      </c>
      <c r="G982" s="11" t="str">
        <f t="shared" si="15"/>
        <v/>
      </c>
      <c r="H982" s="11" t="str">
        <f>IF('SAT Reading'!B982="","", IF(G982&lt;100, 100, IF(G982&gt;300, 300, G982)))</f>
        <v/>
      </c>
      <c r="I982" s="11" t="str">
        <f>IF('SAT Reading'!B982="","",'SAT EBRW to CBEST R'!$A$2+'SAT EBRW to CBEST R'!$B$2*B982)</f>
        <v/>
      </c>
      <c r="J982" s="11" t="str">
        <f>IF('SAT Reading'!B982="","", IF(I982&lt;20, 20, IF(I982&gt;80, 80, I982)))</f>
        <v/>
      </c>
    </row>
    <row r="983" spans="1:10" x14ac:dyDescent="0.25">
      <c r="A983" s="11">
        <v>982</v>
      </c>
      <c r="B983" s="30"/>
      <c r="C983" s="11" t="str">
        <f>IF(ISBLANK('SAT Reading'!B983),"", IF('SAT Reading'!B983&lt;'SAT EBRW to ACT E+R'!$A$2, 'SAT EBRW to ACT E+R'!$B$2, IF('SAT Reading'!B983&gt;'SAT EBRW to ACT E+R'!A$62, 'SAT EBRW to ACT E+R'!B$62, VLOOKUP(B983,'SAT EBRW to ACT E+R'!A:B,2,FALSE))))</f>
        <v/>
      </c>
      <c r="D983" s="11" t="str">
        <f>IF('SAT Reading'!B983="","", 0.5*C983)</f>
        <v/>
      </c>
      <c r="E983" s="11" t="str">
        <f>IF('SAT Reading'!B983="","",interceptACTRtoPCR5712_5713+slopeACTRtoPCR5712_5713*D983)</f>
        <v/>
      </c>
      <c r="F983" s="11" t="str">
        <f>IF('SAT Reading'!B983="","", IF(E983&lt;100, 100, IF(E983&gt;200, 200, E983)))</f>
        <v/>
      </c>
      <c r="G983" s="11" t="str">
        <f t="shared" si="15"/>
        <v/>
      </c>
      <c r="H983" s="11" t="str">
        <f>IF('SAT Reading'!B983="","", IF(G983&lt;100, 100, IF(G983&gt;300, 300, G983)))</f>
        <v/>
      </c>
      <c r="I983" s="11" t="str">
        <f>IF('SAT Reading'!B983="","",'SAT EBRW to CBEST R'!$A$2+'SAT EBRW to CBEST R'!$B$2*B983)</f>
        <v/>
      </c>
      <c r="J983" s="11" t="str">
        <f>IF('SAT Reading'!B983="","", IF(I983&lt;20, 20, IF(I983&gt;80, 80, I983)))</f>
        <v/>
      </c>
    </row>
    <row r="984" spans="1:10" x14ac:dyDescent="0.25">
      <c r="A984" s="11">
        <v>983</v>
      </c>
      <c r="B984" s="30"/>
      <c r="C984" s="11" t="str">
        <f>IF(ISBLANK('SAT Reading'!B984),"", IF('SAT Reading'!B984&lt;'SAT EBRW to ACT E+R'!$A$2, 'SAT EBRW to ACT E+R'!$B$2, IF('SAT Reading'!B984&gt;'SAT EBRW to ACT E+R'!A$62, 'SAT EBRW to ACT E+R'!B$62, VLOOKUP(B984,'SAT EBRW to ACT E+R'!A:B,2,FALSE))))</f>
        <v/>
      </c>
      <c r="D984" s="11" t="str">
        <f>IF('SAT Reading'!B984="","", 0.5*C984)</f>
        <v/>
      </c>
      <c r="E984" s="11" t="str">
        <f>IF('SAT Reading'!B984="","",interceptACTRtoPCR5712_5713+slopeACTRtoPCR5712_5713*D984)</f>
        <v/>
      </c>
      <c r="F984" s="11" t="str">
        <f>IF('SAT Reading'!B984="","", IF(E984&lt;100, 100, IF(E984&gt;200, 200, E984)))</f>
        <v/>
      </c>
      <c r="G984" s="11" t="str">
        <f t="shared" si="15"/>
        <v/>
      </c>
      <c r="H984" s="11" t="str">
        <f>IF('SAT Reading'!B984="","", IF(G984&lt;100, 100, IF(G984&gt;300, 300, G984)))</f>
        <v/>
      </c>
      <c r="I984" s="11" t="str">
        <f>IF('SAT Reading'!B984="","",'SAT EBRW to CBEST R'!$A$2+'SAT EBRW to CBEST R'!$B$2*B984)</f>
        <v/>
      </c>
      <c r="J984" s="11" t="str">
        <f>IF('SAT Reading'!B984="","", IF(I984&lt;20, 20, IF(I984&gt;80, 80, I984)))</f>
        <v/>
      </c>
    </row>
    <row r="985" spans="1:10" x14ac:dyDescent="0.25">
      <c r="A985" s="11">
        <v>984</v>
      </c>
      <c r="B985" s="30"/>
      <c r="C985" s="11" t="str">
        <f>IF(ISBLANK('SAT Reading'!B985),"", IF('SAT Reading'!B985&lt;'SAT EBRW to ACT E+R'!$A$2, 'SAT EBRW to ACT E+R'!$B$2, IF('SAT Reading'!B985&gt;'SAT EBRW to ACT E+R'!A$62, 'SAT EBRW to ACT E+R'!B$62, VLOOKUP(B985,'SAT EBRW to ACT E+R'!A:B,2,FALSE))))</f>
        <v/>
      </c>
      <c r="D985" s="11" t="str">
        <f>IF('SAT Reading'!B985="","", 0.5*C985)</f>
        <v/>
      </c>
      <c r="E985" s="11" t="str">
        <f>IF('SAT Reading'!B985="","",interceptACTRtoPCR5712_5713+slopeACTRtoPCR5712_5713*D985)</f>
        <v/>
      </c>
      <c r="F985" s="11" t="str">
        <f>IF('SAT Reading'!B985="","", IF(E985&lt;100, 100, IF(E985&gt;200, 200, E985)))</f>
        <v/>
      </c>
      <c r="G985" s="11" t="str">
        <f t="shared" si="15"/>
        <v/>
      </c>
      <c r="H985" s="11" t="str">
        <f>IF('SAT Reading'!B985="","", IF(G985&lt;100, 100, IF(G985&gt;300, 300, G985)))</f>
        <v/>
      </c>
      <c r="I985" s="11" t="str">
        <f>IF('SAT Reading'!B985="","",'SAT EBRW to CBEST R'!$A$2+'SAT EBRW to CBEST R'!$B$2*B985)</f>
        <v/>
      </c>
      <c r="J985" s="11" t="str">
        <f>IF('SAT Reading'!B985="","", IF(I985&lt;20, 20, IF(I985&gt;80, 80, I985)))</f>
        <v/>
      </c>
    </row>
    <row r="986" spans="1:10" x14ac:dyDescent="0.25">
      <c r="A986" s="11">
        <v>985</v>
      </c>
      <c r="B986" s="30"/>
      <c r="C986" s="11" t="str">
        <f>IF(ISBLANK('SAT Reading'!B986),"", IF('SAT Reading'!B986&lt;'SAT EBRW to ACT E+R'!$A$2, 'SAT EBRW to ACT E+R'!$B$2, IF('SAT Reading'!B986&gt;'SAT EBRW to ACT E+R'!A$62, 'SAT EBRW to ACT E+R'!B$62, VLOOKUP(B986,'SAT EBRW to ACT E+R'!A:B,2,FALSE))))</f>
        <v/>
      </c>
      <c r="D986" s="11" t="str">
        <f>IF('SAT Reading'!B986="","", 0.5*C986)</f>
        <v/>
      </c>
      <c r="E986" s="11" t="str">
        <f>IF('SAT Reading'!B986="","",interceptACTRtoPCR5712_5713+slopeACTRtoPCR5712_5713*D986)</f>
        <v/>
      </c>
      <c r="F986" s="11" t="str">
        <f>IF('SAT Reading'!B986="","", IF(E986&lt;100, 100, IF(E986&gt;200, 200, E986)))</f>
        <v/>
      </c>
      <c r="G986" s="11" t="str">
        <f t="shared" si="15"/>
        <v/>
      </c>
      <c r="H986" s="11" t="str">
        <f>IF('SAT Reading'!B986="","", IF(G986&lt;100, 100, IF(G986&gt;300, 300, G986)))</f>
        <v/>
      </c>
      <c r="I986" s="11" t="str">
        <f>IF('SAT Reading'!B986="","",'SAT EBRW to CBEST R'!$A$2+'SAT EBRW to CBEST R'!$B$2*B986)</f>
        <v/>
      </c>
      <c r="J986" s="11" t="str">
        <f>IF('SAT Reading'!B986="","", IF(I986&lt;20, 20, IF(I986&gt;80, 80, I986)))</f>
        <v/>
      </c>
    </row>
    <row r="987" spans="1:10" x14ac:dyDescent="0.25">
      <c r="A987" s="11">
        <v>986</v>
      </c>
      <c r="B987" s="30"/>
      <c r="C987" s="11" t="str">
        <f>IF(ISBLANK('SAT Reading'!B987),"", IF('SAT Reading'!B987&lt;'SAT EBRW to ACT E+R'!$A$2, 'SAT EBRW to ACT E+R'!$B$2, IF('SAT Reading'!B987&gt;'SAT EBRW to ACT E+R'!A$62, 'SAT EBRW to ACT E+R'!B$62, VLOOKUP(B987,'SAT EBRW to ACT E+R'!A:B,2,FALSE))))</f>
        <v/>
      </c>
      <c r="D987" s="11" t="str">
        <f>IF('SAT Reading'!B987="","", 0.5*C987)</f>
        <v/>
      </c>
      <c r="E987" s="11" t="str">
        <f>IF('SAT Reading'!B987="","",interceptACTRtoPCR5712_5713+slopeACTRtoPCR5712_5713*D987)</f>
        <v/>
      </c>
      <c r="F987" s="11" t="str">
        <f>IF('SAT Reading'!B987="","", IF(E987&lt;100, 100, IF(E987&gt;200, 200, E987)))</f>
        <v/>
      </c>
      <c r="G987" s="11" t="str">
        <f t="shared" si="15"/>
        <v/>
      </c>
      <c r="H987" s="11" t="str">
        <f>IF('SAT Reading'!B987="","", IF(G987&lt;100, 100, IF(G987&gt;300, 300, G987)))</f>
        <v/>
      </c>
      <c r="I987" s="11" t="str">
        <f>IF('SAT Reading'!B987="","",'SAT EBRW to CBEST R'!$A$2+'SAT EBRW to CBEST R'!$B$2*B987)</f>
        <v/>
      </c>
      <c r="J987" s="11" t="str">
        <f>IF('SAT Reading'!B987="","", IF(I987&lt;20, 20, IF(I987&gt;80, 80, I987)))</f>
        <v/>
      </c>
    </row>
    <row r="988" spans="1:10" x14ac:dyDescent="0.25">
      <c r="A988" s="11">
        <v>987</v>
      </c>
      <c r="B988" s="30"/>
      <c r="C988" s="11" t="str">
        <f>IF(ISBLANK('SAT Reading'!B988),"", IF('SAT Reading'!B988&lt;'SAT EBRW to ACT E+R'!$A$2, 'SAT EBRW to ACT E+R'!$B$2, IF('SAT Reading'!B988&gt;'SAT EBRW to ACT E+R'!A$62, 'SAT EBRW to ACT E+R'!B$62, VLOOKUP(B988,'SAT EBRW to ACT E+R'!A:B,2,FALSE))))</f>
        <v/>
      </c>
      <c r="D988" s="11" t="str">
        <f>IF('SAT Reading'!B988="","", 0.5*C988)</f>
        <v/>
      </c>
      <c r="E988" s="11" t="str">
        <f>IF('SAT Reading'!B988="","",interceptACTRtoPCR5712_5713+slopeACTRtoPCR5712_5713*D988)</f>
        <v/>
      </c>
      <c r="F988" s="11" t="str">
        <f>IF('SAT Reading'!B988="","", IF(E988&lt;100, 100, IF(E988&gt;200, 200, E988)))</f>
        <v/>
      </c>
      <c r="G988" s="11" t="str">
        <f t="shared" si="15"/>
        <v/>
      </c>
      <c r="H988" s="11" t="str">
        <f>IF('SAT Reading'!B988="","", IF(G988&lt;100, 100, IF(G988&gt;300, 300, G988)))</f>
        <v/>
      </c>
      <c r="I988" s="11" t="str">
        <f>IF('SAT Reading'!B988="","",'SAT EBRW to CBEST R'!$A$2+'SAT EBRW to CBEST R'!$B$2*B988)</f>
        <v/>
      </c>
      <c r="J988" s="11" t="str">
        <f>IF('SAT Reading'!B988="","", IF(I988&lt;20, 20, IF(I988&gt;80, 80, I988)))</f>
        <v/>
      </c>
    </row>
    <row r="989" spans="1:10" x14ac:dyDescent="0.25">
      <c r="A989" s="11">
        <v>988</v>
      </c>
      <c r="B989" s="30"/>
      <c r="C989" s="11" t="str">
        <f>IF(ISBLANK('SAT Reading'!B989),"", IF('SAT Reading'!B989&lt;'SAT EBRW to ACT E+R'!$A$2, 'SAT EBRW to ACT E+R'!$B$2, IF('SAT Reading'!B989&gt;'SAT EBRW to ACT E+R'!A$62, 'SAT EBRW to ACT E+R'!B$62, VLOOKUP(B989,'SAT EBRW to ACT E+R'!A:B,2,FALSE))))</f>
        <v/>
      </c>
      <c r="D989" s="11" t="str">
        <f>IF('SAT Reading'!B989="","", 0.5*C989)</f>
        <v/>
      </c>
      <c r="E989" s="11" t="str">
        <f>IF('SAT Reading'!B989="","",interceptACTRtoPCR5712_5713+slopeACTRtoPCR5712_5713*D989)</f>
        <v/>
      </c>
      <c r="F989" s="11" t="str">
        <f>IF('SAT Reading'!B989="","", IF(E989&lt;100, 100, IF(E989&gt;200, 200, E989)))</f>
        <v/>
      </c>
      <c r="G989" s="11" t="str">
        <f t="shared" si="15"/>
        <v/>
      </c>
      <c r="H989" s="11" t="str">
        <f>IF('SAT Reading'!B989="","", IF(G989&lt;100, 100, IF(G989&gt;300, 300, G989)))</f>
        <v/>
      </c>
      <c r="I989" s="11" t="str">
        <f>IF('SAT Reading'!B989="","",'SAT EBRW to CBEST R'!$A$2+'SAT EBRW to CBEST R'!$B$2*B989)</f>
        <v/>
      </c>
      <c r="J989" s="11" t="str">
        <f>IF('SAT Reading'!B989="","", IF(I989&lt;20, 20, IF(I989&gt;80, 80, I989)))</f>
        <v/>
      </c>
    </row>
    <row r="990" spans="1:10" x14ac:dyDescent="0.25">
      <c r="A990" s="11">
        <v>989</v>
      </c>
      <c r="B990" s="30"/>
      <c r="C990" s="11" t="str">
        <f>IF(ISBLANK('SAT Reading'!B990),"", IF('SAT Reading'!B990&lt;'SAT EBRW to ACT E+R'!$A$2, 'SAT EBRW to ACT E+R'!$B$2, IF('SAT Reading'!B990&gt;'SAT EBRW to ACT E+R'!A$62, 'SAT EBRW to ACT E+R'!B$62, VLOOKUP(B990,'SAT EBRW to ACT E+R'!A:B,2,FALSE))))</f>
        <v/>
      </c>
      <c r="D990" s="11" t="str">
        <f>IF('SAT Reading'!B990="","", 0.5*C990)</f>
        <v/>
      </c>
      <c r="E990" s="11" t="str">
        <f>IF('SAT Reading'!B990="","",interceptACTRtoPCR5712_5713+slopeACTRtoPCR5712_5713*D990)</f>
        <v/>
      </c>
      <c r="F990" s="11" t="str">
        <f>IF('SAT Reading'!B990="","", IF(E990&lt;100, 100, IF(E990&gt;200, 200, E990)))</f>
        <v/>
      </c>
      <c r="G990" s="11" t="str">
        <f t="shared" si="15"/>
        <v/>
      </c>
      <c r="H990" s="11" t="str">
        <f>IF('SAT Reading'!B990="","", IF(G990&lt;100, 100, IF(G990&gt;300, 300, G990)))</f>
        <v/>
      </c>
      <c r="I990" s="11" t="str">
        <f>IF('SAT Reading'!B990="","",'SAT EBRW to CBEST R'!$A$2+'SAT EBRW to CBEST R'!$B$2*B990)</f>
        <v/>
      </c>
      <c r="J990" s="11" t="str">
        <f>IF('SAT Reading'!B990="","", IF(I990&lt;20, 20, IF(I990&gt;80, 80, I990)))</f>
        <v/>
      </c>
    </row>
    <row r="991" spans="1:10" x14ac:dyDescent="0.25">
      <c r="A991" s="11">
        <v>990</v>
      </c>
      <c r="B991" s="30"/>
      <c r="C991" s="11" t="str">
        <f>IF(ISBLANK('SAT Reading'!B991),"", IF('SAT Reading'!B991&lt;'SAT EBRW to ACT E+R'!$A$2, 'SAT EBRW to ACT E+R'!$B$2, IF('SAT Reading'!B991&gt;'SAT EBRW to ACT E+R'!A$62, 'SAT EBRW to ACT E+R'!B$62, VLOOKUP(B991,'SAT EBRW to ACT E+R'!A:B,2,FALSE))))</f>
        <v/>
      </c>
      <c r="D991" s="11" t="str">
        <f>IF('SAT Reading'!B991="","", 0.5*C991)</f>
        <v/>
      </c>
      <c r="E991" s="11" t="str">
        <f>IF('SAT Reading'!B991="","",interceptACTRtoPCR5712_5713+slopeACTRtoPCR5712_5713*D991)</f>
        <v/>
      </c>
      <c r="F991" s="11" t="str">
        <f>IF('SAT Reading'!B991="","", IF(E991&lt;100, 100, IF(E991&gt;200, 200, E991)))</f>
        <v/>
      </c>
      <c r="G991" s="11" t="str">
        <f t="shared" si="15"/>
        <v/>
      </c>
      <c r="H991" s="11" t="str">
        <f>IF('SAT Reading'!B991="","", IF(G991&lt;100, 100, IF(G991&gt;300, 300, G991)))</f>
        <v/>
      </c>
      <c r="I991" s="11" t="str">
        <f>IF('SAT Reading'!B991="","",'SAT EBRW to CBEST R'!$A$2+'SAT EBRW to CBEST R'!$B$2*B991)</f>
        <v/>
      </c>
      <c r="J991" s="11" t="str">
        <f>IF('SAT Reading'!B991="","", IF(I991&lt;20, 20, IF(I991&gt;80, 80, I991)))</f>
        <v/>
      </c>
    </row>
    <row r="992" spans="1:10" x14ac:dyDescent="0.25">
      <c r="A992" s="11">
        <v>991</v>
      </c>
      <c r="B992" s="30"/>
      <c r="C992" s="11" t="str">
        <f>IF(ISBLANK('SAT Reading'!B992),"", IF('SAT Reading'!B992&lt;'SAT EBRW to ACT E+R'!$A$2, 'SAT EBRW to ACT E+R'!$B$2, IF('SAT Reading'!B992&gt;'SAT EBRW to ACT E+R'!A$62, 'SAT EBRW to ACT E+R'!B$62, VLOOKUP(B992,'SAT EBRW to ACT E+R'!A:B,2,FALSE))))</f>
        <v/>
      </c>
      <c r="D992" s="11" t="str">
        <f>IF('SAT Reading'!B992="","", 0.5*C992)</f>
        <v/>
      </c>
      <c r="E992" s="11" t="str">
        <f>IF('SAT Reading'!B992="","",interceptACTRtoPCR5712_5713+slopeACTRtoPCR5712_5713*D992)</f>
        <v/>
      </c>
      <c r="F992" s="11" t="str">
        <f>IF('SAT Reading'!B992="","", IF(E992&lt;100, 100, IF(E992&gt;200, 200, E992)))</f>
        <v/>
      </c>
      <c r="G992" s="11" t="str">
        <f t="shared" si="15"/>
        <v/>
      </c>
      <c r="H992" s="11" t="str">
        <f>IF('SAT Reading'!B992="","", IF(G992&lt;100, 100, IF(G992&gt;300, 300, G992)))</f>
        <v/>
      </c>
      <c r="I992" s="11" t="str">
        <f>IF('SAT Reading'!B992="","",'SAT EBRW to CBEST R'!$A$2+'SAT EBRW to CBEST R'!$B$2*B992)</f>
        <v/>
      </c>
      <c r="J992" s="11" t="str">
        <f>IF('SAT Reading'!B992="","", IF(I992&lt;20, 20, IF(I992&gt;80, 80, I992)))</f>
        <v/>
      </c>
    </row>
    <row r="993" spans="1:10" x14ac:dyDescent="0.25">
      <c r="A993" s="11">
        <v>992</v>
      </c>
      <c r="B993" s="30"/>
      <c r="C993" s="11" t="str">
        <f>IF(ISBLANK('SAT Reading'!B993),"", IF('SAT Reading'!B993&lt;'SAT EBRW to ACT E+R'!$A$2, 'SAT EBRW to ACT E+R'!$B$2, IF('SAT Reading'!B993&gt;'SAT EBRW to ACT E+R'!A$62, 'SAT EBRW to ACT E+R'!B$62, VLOOKUP(B993,'SAT EBRW to ACT E+R'!A:B,2,FALSE))))</f>
        <v/>
      </c>
      <c r="D993" s="11" t="str">
        <f>IF('SAT Reading'!B993="","", 0.5*C993)</f>
        <v/>
      </c>
      <c r="E993" s="11" t="str">
        <f>IF('SAT Reading'!B993="","",interceptACTRtoPCR5712_5713+slopeACTRtoPCR5712_5713*D993)</f>
        <v/>
      </c>
      <c r="F993" s="11" t="str">
        <f>IF('SAT Reading'!B993="","", IF(E993&lt;100, 100, IF(E993&gt;200, 200, E993)))</f>
        <v/>
      </c>
      <c r="G993" s="11" t="str">
        <f t="shared" si="15"/>
        <v/>
      </c>
      <c r="H993" s="11" t="str">
        <f>IF('SAT Reading'!B993="","", IF(G993&lt;100, 100, IF(G993&gt;300, 300, G993)))</f>
        <v/>
      </c>
      <c r="I993" s="11" t="str">
        <f>IF('SAT Reading'!B993="","",'SAT EBRW to CBEST R'!$A$2+'SAT EBRW to CBEST R'!$B$2*B993)</f>
        <v/>
      </c>
      <c r="J993" s="11" t="str">
        <f>IF('SAT Reading'!B993="","", IF(I993&lt;20, 20, IF(I993&gt;80, 80, I993)))</f>
        <v/>
      </c>
    </row>
    <row r="994" spans="1:10" x14ac:dyDescent="0.25">
      <c r="A994" s="11">
        <v>993</v>
      </c>
      <c r="B994" s="30"/>
      <c r="C994" s="11" t="str">
        <f>IF(ISBLANK('SAT Reading'!B994),"", IF('SAT Reading'!B994&lt;'SAT EBRW to ACT E+R'!$A$2, 'SAT EBRW to ACT E+R'!$B$2, IF('SAT Reading'!B994&gt;'SAT EBRW to ACT E+R'!A$62, 'SAT EBRW to ACT E+R'!B$62, VLOOKUP(B994,'SAT EBRW to ACT E+R'!A:B,2,FALSE))))</f>
        <v/>
      </c>
      <c r="D994" s="11" t="str">
        <f>IF('SAT Reading'!B994="","", 0.5*C994)</f>
        <v/>
      </c>
      <c r="E994" s="11" t="str">
        <f>IF('SAT Reading'!B994="","",interceptACTRtoPCR5712_5713+slopeACTRtoPCR5712_5713*D994)</f>
        <v/>
      </c>
      <c r="F994" s="11" t="str">
        <f>IF('SAT Reading'!B994="","", IF(E994&lt;100, 100, IF(E994&gt;200, 200, E994)))</f>
        <v/>
      </c>
      <c r="G994" s="11" t="str">
        <f t="shared" si="15"/>
        <v/>
      </c>
      <c r="H994" s="11" t="str">
        <f>IF('SAT Reading'!B994="","", IF(G994&lt;100, 100, IF(G994&gt;300, 300, G994)))</f>
        <v/>
      </c>
      <c r="I994" s="11" t="str">
        <f>IF('SAT Reading'!B994="","",'SAT EBRW to CBEST R'!$A$2+'SAT EBRW to CBEST R'!$B$2*B994)</f>
        <v/>
      </c>
      <c r="J994" s="11" t="str">
        <f>IF('SAT Reading'!B994="","", IF(I994&lt;20, 20, IF(I994&gt;80, 80, I994)))</f>
        <v/>
      </c>
    </row>
    <row r="995" spans="1:10" x14ac:dyDescent="0.25">
      <c r="A995" s="11">
        <v>994</v>
      </c>
      <c r="B995" s="30"/>
      <c r="C995" s="11" t="str">
        <f>IF(ISBLANK('SAT Reading'!B995),"", IF('SAT Reading'!B995&lt;'SAT EBRW to ACT E+R'!$A$2, 'SAT EBRW to ACT E+R'!$B$2, IF('SAT Reading'!B995&gt;'SAT EBRW to ACT E+R'!A$62, 'SAT EBRW to ACT E+R'!B$62, VLOOKUP(B995,'SAT EBRW to ACT E+R'!A:B,2,FALSE))))</f>
        <v/>
      </c>
      <c r="D995" s="11" t="str">
        <f>IF('SAT Reading'!B995="","", 0.5*C995)</f>
        <v/>
      </c>
      <c r="E995" s="11" t="str">
        <f>IF('SAT Reading'!B995="","",interceptACTRtoPCR5712_5713+slopeACTRtoPCR5712_5713*D995)</f>
        <v/>
      </c>
      <c r="F995" s="11" t="str">
        <f>IF('SAT Reading'!B995="","", IF(E995&lt;100, 100, IF(E995&gt;200, 200, E995)))</f>
        <v/>
      </c>
      <c r="G995" s="11" t="str">
        <f t="shared" si="15"/>
        <v/>
      </c>
      <c r="H995" s="11" t="str">
        <f>IF('SAT Reading'!B995="","", IF(G995&lt;100, 100, IF(G995&gt;300, 300, G995)))</f>
        <v/>
      </c>
      <c r="I995" s="11" t="str">
        <f>IF('SAT Reading'!B995="","",'SAT EBRW to CBEST R'!$A$2+'SAT EBRW to CBEST R'!$B$2*B995)</f>
        <v/>
      </c>
      <c r="J995" s="11" t="str">
        <f>IF('SAT Reading'!B995="","", IF(I995&lt;20, 20, IF(I995&gt;80, 80, I995)))</f>
        <v/>
      </c>
    </row>
    <row r="996" spans="1:10" x14ac:dyDescent="0.25">
      <c r="A996" s="11">
        <v>995</v>
      </c>
      <c r="B996" s="30"/>
      <c r="C996" s="11" t="str">
        <f>IF(ISBLANK('SAT Reading'!B996),"", IF('SAT Reading'!B996&lt;'SAT EBRW to ACT E+R'!$A$2, 'SAT EBRW to ACT E+R'!$B$2, IF('SAT Reading'!B996&gt;'SAT EBRW to ACT E+R'!A$62, 'SAT EBRW to ACT E+R'!B$62, VLOOKUP(B996,'SAT EBRW to ACT E+R'!A:B,2,FALSE))))</f>
        <v/>
      </c>
      <c r="D996" s="11" t="str">
        <f>IF('SAT Reading'!B996="","", 0.5*C996)</f>
        <v/>
      </c>
      <c r="E996" s="11" t="str">
        <f>IF('SAT Reading'!B996="","",interceptACTRtoPCR5712_5713+slopeACTRtoPCR5712_5713*D996)</f>
        <v/>
      </c>
      <c r="F996" s="11" t="str">
        <f>IF('SAT Reading'!B996="","", IF(E996&lt;100, 100, IF(E996&gt;200, 200, E996)))</f>
        <v/>
      </c>
      <c r="G996" s="11" t="str">
        <f t="shared" si="15"/>
        <v/>
      </c>
      <c r="H996" s="11" t="str">
        <f>IF('SAT Reading'!B996="","", IF(G996&lt;100, 100, IF(G996&gt;300, 300, G996)))</f>
        <v/>
      </c>
      <c r="I996" s="11" t="str">
        <f>IF('SAT Reading'!B996="","",'SAT EBRW to CBEST R'!$A$2+'SAT EBRW to CBEST R'!$B$2*B996)</f>
        <v/>
      </c>
      <c r="J996" s="11" t="str">
        <f>IF('SAT Reading'!B996="","", IF(I996&lt;20, 20, IF(I996&gt;80, 80, I996)))</f>
        <v/>
      </c>
    </row>
    <row r="997" spans="1:10" x14ac:dyDescent="0.25">
      <c r="A997" s="11">
        <v>996</v>
      </c>
      <c r="B997" s="30"/>
      <c r="C997" s="11" t="str">
        <f>IF(ISBLANK('SAT Reading'!B997),"", IF('SAT Reading'!B997&lt;'SAT EBRW to ACT E+R'!$A$2, 'SAT EBRW to ACT E+R'!$B$2, IF('SAT Reading'!B997&gt;'SAT EBRW to ACT E+R'!A$62, 'SAT EBRW to ACT E+R'!B$62, VLOOKUP(B997,'SAT EBRW to ACT E+R'!A:B,2,FALSE))))</f>
        <v/>
      </c>
      <c r="D997" s="11" t="str">
        <f>IF('SAT Reading'!B997="","", 0.5*C997)</f>
        <v/>
      </c>
      <c r="E997" s="11" t="str">
        <f>IF('SAT Reading'!B997="","",interceptACTRtoPCR5712_5713+slopeACTRtoPCR5712_5713*D997)</f>
        <v/>
      </c>
      <c r="F997" s="11" t="str">
        <f>IF('SAT Reading'!B997="","", IF(E997&lt;100, 100, IF(E997&gt;200, 200, E997)))</f>
        <v/>
      </c>
      <c r="G997" s="11" t="str">
        <f t="shared" si="15"/>
        <v/>
      </c>
      <c r="H997" s="11" t="str">
        <f>IF('SAT Reading'!B997="","", IF(G997&lt;100, 100, IF(G997&gt;300, 300, G997)))</f>
        <v/>
      </c>
      <c r="I997" s="11" t="str">
        <f>IF('SAT Reading'!B997="","",'SAT EBRW to CBEST R'!$A$2+'SAT EBRW to CBEST R'!$B$2*B997)</f>
        <v/>
      </c>
      <c r="J997" s="11" t="str">
        <f>IF('SAT Reading'!B997="","", IF(I997&lt;20, 20, IF(I997&gt;80, 80, I997)))</f>
        <v/>
      </c>
    </row>
    <row r="998" spans="1:10" x14ac:dyDescent="0.25">
      <c r="A998" s="11">
        <v>997</v>
      </c>
      <c r="B998" s="30"/>
      <c r="C998" s="11" t="str">
        <f>IF(ISBLANK('SAT Reading'!B998),"", IF('SAT Reading'!B998&lt;'SAT EBRW to ACT E+R'!$A$2, 'SAT EBRW to ACT E+R'!$B$2, IF('SAT Reading'!B998&gt;'SAT EBRW to ACT E+R'!A$62, 'SAT EBRW to ACT E+R'!B$62, VLOOKUP(B998,'SAT EBRW to ACT E+R'!A:B,2,FALSE))))</f>
        <v/>
      </c>
      <c r="D998" s="11" t="str">
        <f>IF('SAT Reading'!B998="","", 0.5*C998)</f>
        <v/>
      </c>
      <c r="E998" s="11" t="str">
        <f>IF('SAT Reading'!B998="","",interceptACTRtoPCR5712_5713+slopeACTRtoPCR5712_5713*D998)</f>
        <v/>
      </c>
      <c r="F998" s="11" t="str">
        <f>IF('SAT Reading'!B998="","", IF(E998&lt;100, 100, IF(E998&gt;200, 200, E998)))</f>
        <v/>
      </c>
      <c r="G998" s="11" t="str">
        <f t="shared" si="15"/>
        <v/>
      </c>
      <c r="H998" s="11" t="str">
        <f>IF('SAT Reading'!B998="","", IF(G998&lt;100, 100, IF(G998&gt;300, 300, G998)))</f>
        <v/>
      </c>
      <c r="I998" s="11" t="str">
        <f>IF('SAT Reading'!B998="","",'SAT EBRW to CBEST R'!$A$2+'SAT EBRW to CBEST R'!$B$2*B998)</f>
        <v/>
      </c>
      <c r="J998" s="11" t="str">
        <f>IF('SAT Reading'!B998="","", IF(I998&lt;20, 20, IF(I998&gt;80, 80, I998)))</f>
        <v/>
      </c>
    </row>
    <row r="999" spans="1:10" x14ac:dyDescent="0.25">
      <c r="A999" s="11">
        <v>998</v>
      </c>
      <c r="B999" s="30"/>
      <c r="C999" s="11" t="str">
        <f>IF(ISBLANK('SAT Reading'!B999),"", IF('SAT Reading'!B999&lt;'SAT EBRW to ACT E+R'!$A$2, 'SAT EBRW to ACT E+R'!$B$2, IF('SAT Reading'!B999&gt;'SAT EBRW to ACT E+R'!A$62, 'SAT EBRW to ACT E+R'!B$62, VLOOKUP(B999,'SAT EBRW to ACT E+R'!A:B,2,FALSE))))</f>
        <v/>
      </c>
      <c r="D999" s="11" t="str">
        <f>IF('SAT Reading'!B999="","", 0.5*C999)</f>
        <v/>
      </c>
      <c r="E999" s="11" t="str">
        <f>IF('SAT Reading'!B999="","",interceptACTRtoPCR5712_5713+slopeACTRtoPCR5712_5713*D999)</f>
        <v/>
      </c>
      <c r="F999" s="11" t="str">
        <f>IF('SAT Reading'!B999="","", IF(E999&lt;100, 100, IF(E999&gt;200, 200, E999)))</f>
        <v/>
      </c>
      <c r="G999" s="11" t="str">
        <f t="shared" si="15"/>
        <v/>
      </c>
      <c r="H999" s="11" t="str">
        <f>IF('SAT Reading'!B999="","", IF(G999&lt;100, 100, IF(G999&gt;300, 300, G999)))</f>
        <v/>
      </c>
      <c r="I999" s="11" t="str">
        <f>IF('SAT Reading'!B999="","",'SAT EBRW to CBEST R'!$A$2+'SAT EBRW to CBEST R'!$B$2*B999)</f>
        <v/>
      </c>
      <c r="J999" s="11" t="str">
        <f>IF('SAT Reading'!B999="","", IF(I999&lt;20, 20, IF(I999&gt;80, 80, I999)))</f>
        <v/>
      </c>
    </row>
    <row r="1000" spans="1:10" x14ac:dyDescent="0.25">
      <c r="A1000" s="11">
        <v>999</v>
      </c>
      <c r="B1000" s="30"/>
      <c r="C1000" s="11" t="str">
        <f>IF(ISBLANK('SAT Reading'!B1000),"", IF('SAT Reading'!B1000&lt;'SAT EBRW to ACT E+R'!$A$2, 'SAT EBRW to ACT E+R'!$B$2, IF('SAT Reading'!B1000&gt;'SAT EBRW to ACT E+R'!A$62, 'SAT EBRW to ACT E+R'!B$62, VLOOKUP(B1000,'SAT EBRW to ACT E+R'!A:B,2,FALSE))))</f>
        <v/>
      </c>
      <c r="D1000" s="11" t="str">
        <f>IF('SAT Reading'!B1000="","", 0.5*C1000)</f>
        <v/>
      </c>
      <c r="E1000" s="11" t="str">
        <f>IF('SAT Reading'!B1000="","",interceptACTRtoPCR5712_5713+slopeACTRtoPCR5712_5713*D1000)</f>
        <v/>
      </c>
      <c r="F1000" s="11" t="str">
        <f>IF('SAT Reading'!B1000="","", IF(E1000&lt;100, 100, IF(E1000&gt;200, 200, E1000)))</f>
        <v/>
      </c>
      <c r="G1000" s="11" t="str">
        <f t="shared" si="15"/>
        <v/>
      </c>
      <c r="H1000" s="11" t="str">
        <f>IF('SAT Reading'!B1000="","", IF(G1000&lt;100, 100, IF(G1000&gt;300, 300, G1000)))</f>
        <v/>
      </c>
      <c r="I1000" s="11" t="str">
        <f>IF('SAT Reading'!B1000="","",'SAT EBRW to CBEST R'!$A$2+'SAT EBRW to CBEST R'!$B$2*B1000)</f>
        <v/>
      </c>
      <c r="J1000" s="11" t="str">
        <f>IF('SAT Reading'!B1000="","", IF(I1000&lt;20, 20, IF(I1000&gt;80, 80, I1000)))</f>
        <v/>
      </c>
    </row>
    <row r="1001" spans="1:10" x14ac:dyDescent="0.25">
      <c r="A1001" s="11">
        <v>1000</v>
      </c>
      <c r="B1001" s="30"/>
      <c r="C1001" s="11" t="str">
        <f>IF(ISBLANK('SAT Reading'!B1001),"", IF('SAT Reading'!B1001&lt;'SAT EBRW to ACT E+R'!$A$2, 'SAT EBRW to ACT E+R'!$B$2, IF('SAT Reading'!B1001&gt;'SAT EBRW to ACT E+R'!A$62, 'SAT EBRW to ACT E+R'!B$62, VLOOKUP(B1001,'SAT EBRW to ACT E+R'!A:B,2,FALSE))))</f>
        <v/>
      </c>
      <c r="D1001" s="11" t="str">
        <f>IF('SAT Reading'!B1001="","", 0.5*C1001)</f>
        <v/>
      </c>
      <c r="E1001" s="11" t="str">
        <f>IF('SAT Reading'!B1001="","",interceptACTRtoPCR5712_5713+slopeACTRtoPCR5712_5713*D1001)</f>
        <v/>
      </c>
      <c r="F1001" s="11" t="str">
        <f>IF('SAT Reading'!B1001="","", IF(E1001&lt;100, 100, IF(E1001&gt;200, 200, E1001)))</f>
        <v/>
      </c>
      <c r="G1001" s="11" t="str">
        <f t="shared" si="15"/>
        <v/>
      </c>
      <c r="H1001" s="11" t="str">
        <f>IF('SAT Reading'!B1001="","", IF(G1001&lt;100, 100, IF(G1001&gt;300, 300, G1001)))</f>
        <v/>
      </c>
      <c r="I1001" s="11" t="str">
        <f>IF('SAT Reading'!B1001="","",'SAT EBRW to CBEST R'!$A$2+'SAT EBRW to CBEST R'!$B$2*B1001)</f>
        <v/>
      </c>
      <c r="J1001" s="11" t="str">
        <f>IF('SAT Reading'!B1001="","", IF(I1001&lt;20, 20, IF(I1001&gt;80, 80, I1001)))</f>
        <v/>
      </c>
    </row>
  </sheetData>
  <sheetProtection algorithmName="SHA-512" hashValue="rz1ciS4dd6okN3y+Biae+bHsGgivkzk5sN190yrUMmEHl3FtUPmjgb5+i0et8Judoy0CYah/egpAvpPqQlajrg==" saltValue="9XIDIVNmTolfcDRMGtMxRQ==" spinCount="100000" sheet="1" selectLockedCell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36F8-F02A-4F37-AFDC-840D2C06C297}">
  <sheetPr codeName="Sheet19">
    <tabColor theme="9" tint="0.79998168889431442"/>
  </sheetPr>
  <dimension ref="A1:Q1001"/>
  <sheetViews>
    <sheetView zoomScaleNormal="100" workbookViewId="0">
      <selection activeCell="B2" sqref="B2"/>
    </sheetView>
  </sheetViews>
  <sheetFormatPr defaultColWidth="8.7109375" defaultRowHeight="15" x14ac:dyDescent="0.25"/>
  <cols>
    <col min="1" max="1" width="10.28515625" style="11" customWidth="1"/>
    <col min="2" max="2" width="10.85546875" style="29" customWidth="1"/>
    <col min="3" max="4" width="10.85546875" style="32" hidden="1" customWidth="1"/>
    <col min="5" max="5" width="10.85546875" style="25" hidden="1" customWidth="1"/>
    <col min="6" max="10" width="13.85546875" style="11" hidden="1" customWidth="1"/>
    <col min="11" max="11" width="8.7109375" style="11" customWidth="1"/>
    <col min="12" max="12" width="10.5703125" style="11" customWidth="1"/>
    <col min="13" max="13" width="9.7109375" style="11" hidden="1" customWidth="1"/>
    <col min="14" max="14" width="11.140625" style="11" hidden="1" customWidth="1"/>
    <col min="15" max="15" width="9.7109375" style="11" customWidth="1"/>
    <col min="16" max="16" width="11.42578125" style="11" hidden="1" customWidth="1"/>
    <col min="17" max="17" width="10.42578125" style="11" hidden="1" customWidth="1"/>
    <col min="18" max="16384" width="8.7109375" style="11"/>
  </cols>
  <sheetData>
    <row r="1" spans="1:17" ht="105" x14ac:dyDescent="0.25">
      <c r="A1" s="11" t="s">
        <v>45</v>
      </c>
      <c r="B1" s="29" t="s">
        <v>201</v>
      </c>
      <c r="C1" s="32" t="s">
        <v>70</v>
      </c>
      <c r="D1" s="32" t="s">
        <v>71</v>
      </c>
      <c r="E1" s="25" t="s">
        <v>50</v>
      </c>
      <c r="F1" s="11" t="s">
        <v>47</v>
      </c>
      <c r="G1" s="11" t="s">
        <v>63</v>
      </c>
      <c r="H1" s="11" t="s">
        <v>59</v>
      </c>
      <c r="I1" s="11" t="s">
        <v>65</v>
      </c>
      <c r="J1" s="11" t="s">
        <v>66</v>
      </c>
      <c r="L1" s="11" t="s">
        <v>28</v>
      </c>
      <c r="M1" s="11" t="s">
        <v>69</v>
      </c>
      <c r="N1" s="11" t="s">
        <v>43</v>
      </c>
      <c r="O1" s="11" t="s">
        <v>68</v>
      </c>
      <c r="P1" s="11" t="s">
        <v>61</v>
      </c>
      <c r="Q1" s="11" t="s">
        <v>67</v>
      </c>
    </row>
    <row r="2" spans="1:17" x14ac:dyDescent="0.25">
      <c r="A2" s="11">
        <v>1</v>
      </c>
      <c r="B2" s="30"/>
      <c r="C2" s="25" t="str">
        <f>IF('Prax Reading 5712 5713'!B2="","", interceptPCR5712_5713toACTR+ slopePCR5712_5713toACTR*'Prax Reading 5712 5713'!B2)</f>
        <v/>
      </c>
      <c r="D2" s="25" t="str">
        <f>IF('Prax Reading 5712 5713'!B2="","", IF(C2&lt;1, 1, IF(C2&gt;36, 36, C2)))</f>
        <v/>
      </c>
      <c r="E2" s="25" t="str">
        <f>IF(ISBLANK(B2), "", ROUND(2*D2, 0))</f>
        <v/>
      </c>
      <c r="F2" s="11" t="str">
        <f>IF('Prax Reading 5712 5713'!E2="","",IF('Prax Reading 5712 5713'!E2&lt;'ACT E+R to SAT EBRW'!$A$2,'ACT E+R to SAT EBRW'!$B$2,IF('Prax Reading 5712 5713'!E2&gt;'ACT E+R to SAT EBRW'!A$72,'ACT E+R to SAT EBRW'!B$72,VLOOKUP(E2,'ACT E+R to SAT EBRW'!A:B,2,FALSE))))</f>
        <v/>
      </c>
      <c r="G2" s="11" t="str">
        <f t="shared" ref="G2:G65" si="0">IF(B2="","",IF(D2&gt;=19, upperinterceptACTRtoPAAR200_210+D2*upperslopeACTRtoPAAR200_210, lowerinterceptACTRtoPAAR200_210+D2*lowerslopeACTRtoPAAR200_210))</f>
        <v/>
      </c>
      <c r="H2" s="11" t="str">
        <f>IF('Prax Reading 5712 5713'!B2="","", IF(G2&lt;100, 100, IF(G2&gt;300, 300, G2)))</f>
        <v/>
      </c>
      <c r="I2" s="11" t="str">
        <f>IF('Prax Reading 5712 5713'!B2="","",'SAT EBRW to CBEST R'!$A$2+'SAT EBRW to CBEST R'!$B$2*F2)</f>
        <v/>
      </c>
      <c r="J2" s="11" t="str">
        <f>IF('Prax Reading 5712 5713'!B2="","", IF(I2&lt;20, 20, IF(I2&gt;80, 80, I2)))</f>
        <v/>
      </c>
      <c r="L2" s="11">
        <f>IF(COUNT(B:B)=COUNT(C:C), COUNT(B:B), "error")</f>
        <v>0</v>
      </c>
      <c r="M2" s="12" t="str">
        <f>IF(AND(L2&lt;&gt;"error", L2&lt;&gt;0),AVERAGE(D:D),"")</f>
        <v/>
      </c>
      <c r="N2" s="12" t="str">
        <f>IF(AND(L2&lt;&gt;"error", L2&lt;&gt;0),AVERAGE(F:F),"")</f>
        <v/>
      </c>
      <c r="O2" s="12" t="str">
        <f>IF(AND(L2&lt;&gt;"error", L2&lt;&gt;0),AVERAGE(B:B),"")</f>
        <v/>
      </c>
      <c r="P2" s="11" t="str">
        <f>IF(AND(L2&lt;&gt;"error", L2&lt;&gt;0),AVERAGE(H:H),"")</f>
        <v/>
      </c>
      <c r="Q2" s="11" t="str">
        <f>IF(AND(L2&lt;&gt;"error", L2&lt;&gt;0),AVERAGE(J:J),"")</f>
        <v/>
      </c>
    </row>
    <row r="3" spans="1:17" x14ac:dyDescent="0.25">
      <c r="A3" s="11">
        <v>2</v>
      </c>
      <c r="B3" s="30"/>
      <c r="C3" s="25" t="str">
        <f>IF('Prax Reading 5712 5713'!B3="","", interceptPCR5712_5713toACTR+ slopePCR5712_5713toACTR*'Prax Reading 5712 5713'!B3)</f>
        <v/>
      </c>
      <c r="D3" s="25" t="str">
        <f>IF('Prax Reading 5712 5713'!B3="","", IF(C3&lt;1, 1, IF(C3&gt;36, 36, C3)))</f>
        <v/>
      </c>
      <c r="E3" s="25" t="str">
        <f t="shared" ref="E3:E66" si="1">IF(ISBLANK(B3), "", ROUND(2*D3, 0))</f>
        <v/>
      </c>
      <c r="F3" s="11" t="str">
        <f>IF('Prax Reading 5712 5713'!E3="","",IF('Prax Reading 5712 5713'!E3&lt;'ACT E+R to SAT EBRW'!$A$2,'ACT E+R to SAT EBRW'!$B$2,IF('Prax Reading 5712 5713'!E3&gt;'ACT E+R to SAT EBRW'!A$72,'ACT E+R to SAT EBRW'!B$72,VLOOKUP(E3,'ACT E+R to SAT EBRW'!A:B,2,FALSE))))</f>
        <v/>
      </c>
      <c r="G3" s="11" t="str">
        <f t="shared" si="0"/>
        <v/>
      </c>
      <c r="H3" s="11" t="str">
        <f>IF('Prax Reading 5712 5713'!B3="","", IF(G3&lt;100, 100, IF(G3&gt;300, 300, G3)))</f>
        <v/>
      </c>
      <c r="I3" s="11" t="str">
        <f>IF('Prax Reading 5712 5713'!B3="","",'SAT EBRW to CBEST R'!$A$2+'SAT EBRW to CBEST R'!$B$2*F3)</f>
        <v/>
      </c>
      <c r="J3" s="11" t="str">
        <f>IF('Prax Reading 5712 5713'!B3="","", IF(I3&lt;20, 20, IF(I3&gt;80, 80, I3)))</f>
        <v/>
      </c>
    </row>
    <row r="4" spans="1:17" x14ac:dyDescent="0.25">
      <c r="A4" s="11">
        <v>3</v>
      </c>
      <c r="B4" s="30"/>
      <c r="C4" s="25" t="str">
        <f>IF('Prax Reading 5712 5713'!B4="","", interceptPCR5712_5713toACTR+ slopePCR5712_5713toACTR*'Prax Reading 5712 5713'!B4)</f>
        <v/>
      </c>
      <c r="D4" s="25" t="str">
        <f>IF('Prax Reading 5712 5713'!B4="","", IF(C4&lt;1, 1, IF(C4&gt;36, 36, C4)))</f>
        <v/>
      </c>
      <c r="E4" s="25" t="str">
        <f t="shared" si="1"/>
        <v/>
      </c>
      <c r="F4" s="11" t="str">
        <f>IF('Prax Reading 5712 5713'!E4="","",IF('Prax Reading 5712 5713'!E4&lt;'ACT E+R to SAT EBRW'!$A$2,'ACT E+R to SAT EBRW'!$B$2,IF('Prax Reading 5712 5713'!E4&gt;'ACT E+R to SAT EBRW'!A$72,'ACT E+R to SAT EBRW'!B$72,VLOOKUP(E4,'ACT E+R to SAT EBRW'!A:B,2,FALSE))))</f>
        <v/>
      </c>
      <c r="G4" s="11" t="str">
        <f t="shared" si="0"/>
        <v/>
      </c>
      <c r="H4" s="11" t="str">
        <f>IF('Prax Reading 5712 5713'!B4="","", IF(G4&lt;100, 100, IF(G4&gt;300, 300, G4)))</f>
        <v/>
      </c>
      <c r="I4" s="11" t="str">
        <f>IF('Prax Reading 5712 5713'!B4="","",'SAT EBRW to CBEST R'!$A$2+'SAT EBRW to CBEST R'!$B$2*F4)</f>
        <v/>
      </c>
      <c r="J4" s="11" t="str">
        <f>IF('Prax Reading 5712 5713'!B4="","", IF(I4&lt;20, 20, IF(I4&gt;80, 80, I4)))</f>
        <v/>
      </c>
    </row>
    <row r="5" spans="1:17" x14ac:dyDescent="0.25">
      <c r="A5" s="11">
        <v>4</v>
      </c>
      <c r="B5" s="30"/>
      <c r="C5" s="25" t="str">
        <f>IF('Prax Reading 5712 5713'!B5="","", interceptPCR5712_5713toACTR+ slopePCR5712_5713toACTR*'Prax Reading 5712 5713'!B5)</f>
        <v/>
      </c>
      <c r="D5" s="25" t="str">
        <f>IF('Prax Reading 5712 5713'!B5="","", IF(C5&lt;1, 1, IF(C5&gt;36, 36, C5)))</f>
        <v/>
      </c>
      <c r="E5" s="25" t="str">
        <f t="shared" si="1"/>
        <v/>
      </c>
      <c r="F5" s="11" t="str">
        <f>IF('Prax Reading 5712 5713'!E5="","",IF('Prax Reading 5712 5713'!E5&lt;'ACT E+R to SAT EBRW'!$A$2,'ACT E+R to SAT EBRW'!$B$2,IF('Prax Reading 5712 5713'!E5&gt;'ACT E+R to SAT EBRW'!A$72,'ACT E+R to SAT EBRW'!B$72,VLOOKUP(E5,'ACT E+R to SAT EBRW'!A:B,2,FALSE))))</f>
        <v/>
      </c>
      <c r="G5" s="11" t="str">
        <f t="shared" si="0"/>
        <v/>
      </c>
      <c r="H5" s="11" t="str">
        <f>IF('Prax Reading 5712 5713'!B5="","", IF(G5&lt;100, 100, IF(G5&gt;300, 300, G5)))</f>
        <v/>
      </c>
      <c r="I5" s="11" t="str">
        <f>IF('Prax Reading 5712 5713'!B5="","",'SAT EBRW to CBEST R'!$A$2+'SAT EBRW to CBEST R'!$B$2*F5)</f>
        <v/>
      </c>
      <c r="J5" s="11" t="str">
        <f>IF('Prax Reading 5712 5713'!B5="","", IF(I5&lt;20, 20, IF(I5&gt;80, 80, I5)))</f>
        <v/>
      </c>
    </row>
    <row r="6" spans="1:17" x14ac:dyDescent="0.25">
      <c r="A6" s="11">
        <v>5</v>
      </c>
      <c r="B6" s="30"/>
      <c r="C6" s="25" t="str">
        <f>IF('Prax Reading 5712 5713'!B6="","", interceptPCR5712_5713toACTR+ slopePCR5712_5713toACTR*'Prax Reading 5712 5713'!B6)</f>
        <v/>
      </c>
      <c r="D6" s="25" t="str">
        <f>IF('Prax Reading 5712 5713'!B6="","", IF(C6&lt;1, 1, IF(C6&gt;36, 36, C6)))</f>
        <v/>
      </c>
      <c r="E6" s="25" t="str">
        <f t="shared" si="1"/>
        <v/>
      </c>
      <c r="F6" s="11" t="str">
        <f>IF('Prax Reading 5712 5713'!E6="","",IF('Prax Reading 5712 5713'!E6&lt;'ACT E+R to SAT EBRW'!$A$2,'ACT E+R to SAT EBRW'!$B$2,IF('Prax Reading 5712 5713'!E6&gt;'ACT E+R to SAT EBRW'!A$72,'ACT E+R to SAT EBRW'!B$72,VLOOKUP(E6,'ACT E+R to SAT EBRW'!A:B,2,FALSE))))</f>
        <v/>
      </c>
      <c r="G6" s="11" t="str">
        <f t="shared" si="0"/>
        <v/>
      </c>
      <c r="H6" s="11" t="str">
        <f>IF('Prax Reading 5712 5713'!B6="","", IF(G6&lt;100, 100, IF(G6&gt;300, 300, G6)))</f>
        <v/>
      </c>
      <c r="I6" s="11" t="str">
        <f>IF('Prax Reading 5712 5713'!B6="","",'SAT EBRW to CBEST R'!$A$2+'SAT EBRW to CBEST R'!$B$2*F6)</f>
        <v/>
      </c>
      <c r="J6" s="11" t="str">
        <f>IF('Prax Reading 5712 5713'!B6="","", IF(I6&lt;20, 20, IF(I6&gt;80, 80, I6)))</f>
        <v/>
      </c>
    </row>
    <row r="7" spans="1:17" x14ac:dyDescent="0.25">
      <c r="A7" s="11">
        <v>6</v>
      </c>
      <c r="B7" s="30"/>
      <c r="C7" s="25" t="str">
        <f>IF('Prax Reading 5712 5713'!B7="","", interceptPCR5712_5713toACTR+ slopePCR5712_5713toACTR*'Prax Reading 5712 5713'!B7)</f>
        <v/>
      </c>
      <c r="D7" s="25" t="str">
        <f>IF('Prax Reading 5712 5713'!B7="","", IF(C7&lt;1, 1, IF(C7&gt;36, 36, C7)))</f>
        <v/>
      </c>
      <c r="E7" s="25" t="str">
        <f t="shared" si="1"/>
        <v/>
      </c>
      <c r="F7" s="11" t="str">
        <f>IF('Prax Reading 5712 5713'!E7="","",IF('Prax Reading 5712 5713'!E7&lt;'ACT E+R to SAT EBRW'!$A$2,'ACT E+R to SAT EBRW'!$B$2,IF('Prax Reading 5712 5713'!E7&gt;'ACT E+R to SAT EBRW'!A$72,'ACT E+R to SAT EBRW'!B$72,VLOOKUP(E7,'ACT E+R to SAT EBRW'!A:B,2,FALSE))))</f>
        <v/>
      </c>
      <c r="G7" s="11" t="str">
        <f t="shared" si="0"/>
        <v/>
      </c>
      <c r="H7" s="11" t="str">
        <f>IF('Prax Reading 5712 5713'!B7="","", IF(G7&lt;100, 100, IF(G7&gt;300, 300, G7)))</f>
        <v/>
      </c>
      <c r="I7" s="11" t="str">
        <f>IF('Prax Reading 5712 5713'!B7="","",'SAT EBRW to CBEST R'!$A$2+'SAT EBRW to CBEST R'!$B$2*F7)</f>
        <v/>
      </c>
      <c r="J7" s="11" t="str">
        <f>IF('Prax Reading 5712 5713'!B7="","", IF(I7&lt;20, 20, IF(I7&gt;80, 80, I7)))</f>
        <v/>
      </c>
    </row>
    <row r="8" spans="1:17" x14ac:dyDescent="0.25">
      <c r="A8" s="11">
        <v>7</v>
      </c>
      <c r="B8" s="30"/>
      <c r="C8" s="25" t="str">
        <f>IF('Prax Reading 5712 5713'!B8="","", interceptPCR5712_5713toACTR+ slopePCR5712_5713toACTR*'Prax Reading 5712 5713'!B8)</f>
        <v/>
      </c>
      <c r="D8" s="25" t="str">
        <f>IF('Prax Reading 5712 5713'!B8="","", IF(C8&lt;1, 1, IF(C8&gt;36, 36, C8)))</f>
        <v/>
      </c>
      <c r="E8" s="25" t="str">
        <f t="shared" si="1"/>
        <v/>
      </c>
      <c r="F8" s="11" t="str">
        <f>IF('Prax Reading 5712 5713'!E8="","",IF('Prax Reading 5712 5713'!E8&lt;'ACT E+R to SAT EBRW'!$A$2,'ACT E+R to SAT EBRW'!$B$2,IF('Prax Reading 5712 5713'!E8&gt;'ACT E+R to SAT EBRW'!A$72,'ACT E+R to SAT EBRW'!B$72,VLOOKUP(E8,'ACT E+R to SAT EBRW'!A:B,2,FALSE))))</f>
        <v/>
      </c>
      <c r="G8" s="11" t="str">
        <f t="shared" si="0"/>
        <v/>
      </c>
      <c r="H8" s="11" t="str">
        <f>IF('Prax Reading 5712 5713'!B8="","", IF(G8&lt;100, 100, IF(G8&gt;300, 300, G8)))</f>
        <v/>
      </c>
      <c r="I8" s="11" t="str">
        <f>IF('Prax Reading 5712 5713'!B8="","",'SAT EBRW to CBEST R'!$A$2+'SAT EBRW to CBEST R'!$B$2*F8)</f>
        <v/>
      </c>
      <c r="J8" s="11" t="str">
        <f>IF('Prax Reading 5712 5713'!B8="","", IF(I8&lt;20, 20, IF(I8&gt;80, 80, I8)))</f>
        <v/>
      </c>
    </row>
    <row r="9" spans="1:17" x14ac:dyDescent="0.25">
      <c r="A9" s="11">
        <v>8</v>
      </c>
      <c r="B9" s="30"/>
      <c r="C9" s="25" t="str">
        <f>IF('Prax Reading 5712 5713'!B9="","", interceptPCR5712_5713toACTR+ slopePCR5712_5713toACTR*'Prax Reading 5712 5713'!B9)</f>
        <v/>
      </c>
      <c r="D9" s="25" t="str">
        <f>IF('Prax Reading 5712 5713'!B9="","", IF(C9&lt;1, 1, IF(C9&gt;36, 36, C9)))</f>
        <v/>
      </c>
      <c r="E9" s="25" t="str">
        <f t="shared" si="1"/>
        <v/>
      </c>
      <c r="F9" s="11" t="str">
        <f>IF('Prax Reading 5712 5713'!E9="","",IF('Prax Reading 5712 5713'!E9&lt;'ACT E+R to SAT EBRW'!$A$2,'ACT E+R to SAT EBRW'!$B$2,IF('Prax Reading 5712 5713'!E9&gt;'ACT E+R to SAT EBRW'!A$72,'ACT E+R to SAT EBRW'!B$72,VLOOKUP(E9,'ACT E+R to SAT EBRW'!A:B,2,FALSE))))</f>
        <v/>
      </c>
      <c r="G9" s="11" t="str">
        <f t="shared" si="0"/>
        <v/>
      </c>
      <c r="H9" s="11" t="str">
        <f>IF('Prax Reading 5712 5713'!B9="","", IF(G9&lt;100, 100, IF(G9&gt;300, 300, G9)))</f>
        <v/>
      </c>
      <c r="I9" s="11" t="str">
        <f>IF('Prax Reading 5712 5713'!B9="","",'SAT EBRW to CBEST R'!$A$2+'SAT EBRW to CBEST R'!$B$2*F9)</f>
        <v/>
      </c>
      <c r="J9" s="11" t="str">
        <f>IF('Prax Reading 5712 5713'!B9="","", IF(I9&lt;20, 20, IF(I9&gt;80, 80, I9)))</f>
        <v/>
      </c>
    </row>
    <row r="10" spans="1:17" x14ac:dyDescent="0.25">
      <c r="A10" s="11">
        <v>9</v>
      </c>
      <c r="B10" s="30"/>
      <c r="C10" s="25" t="str">
        <f>IF('Prax Reading 5712 5713'!B10="","", interceptPCR5712_5713toACTR+ slopePCR5712_5713toACTR*'Prax Reading 5712 5713'!B10)</f>
        <v/>
      </c>
      <c r="D10" s="25" t="str">
        <f>IF('Prax Reading 5712 5713'!B10="","", IF(C10&lt;1, 1, IF(C10&gt;36, 36, C10)))</f>
        <v/>
      </c>
      <c r="E10" s="25" t="str">
        <f t="shared" si="1"/>
        <v/>
      </c>
      <c r="F10" s="11" t="str">
        <f>IF('Prax Reading 5712 5713'!E10="","",IF('Prax Reading 5712 5713'!E10&lt;'ACT E+R to SAT EBRW'!$A$2,'ACT E+R to SAT EBRW'!$B$2,IF('Prax Reading 5712 5713'!E10&gt;'ACT E+R to SAT EBRW'!A$72,'ACT E+R to SAT EBRW'!B$72,VLOOKUP(E10,'ACT E+R to SAT EBRW'!A:B,2,FALSE))))</f>
        <v/>
      </c>
      <c r="G10" s="11" t="str">
        <f t="shared" si="0"/>
        <v/>
      </c>
      <c r="H10" s="11" t="str">
        <f>IF('Prax Reading 5712 5713'!B10="","", IF(G10&lt;100, 100, IF(G10&gt;300, 300, G10)))</f>
        <v/>
      </c>
      <c r="I10" s="11" t="str">
        <f>IF('Prax Reading 5712 5713'!B10="","",'SAT EBRW to CBEST R'!$A$2+'SAT EBRW to CBEST R'!$B$2*F10)</f>
        <v/>
      </c>
      <c r="J10" s="11" t="str">
        <f>IF('Prax Reading 5712 5713'!B10="","", IF(I10&lt;20, 20, IF(I10&gt;80, 80, I10)))</f>
        <v/>
      </c>
    </row>
    <row r="11" spans="1:17" x14ac:dyDescent="0.25">
      <c r="A11" s="11">
        <v>10</v>
      </c>
      <c r="B11" s="30"/>
      <c r="C11" s="25" t="str">
        <f>IF('Prax Reading 5712 5713'!B11="","", interceptPCR5712_5713toACTR+ slopePCR5712_5713toACTR*'Prax Reading 5712 5713'!B11)</f>
        <v/>
      </c>
      <c r="D11" s="25" t="str">
        <f>IF('Prax Reading 5712 5713'!B11="","", IF(C11&lt;1, 1, IF(C11&gt;36, 36, C11)))</f>
        <v/>
      </c>
      <c r="E11" s="25" t="str">
        <f t="shared" si="1"/>
        <v/>
      </c>
      <c r="F11" s="11" t="str">
        <f>IF('Prax Reading 5712 5713'!E11="","",IF('Prax Reading 5712 5713'!E11&lt;'ACT E+R to SAT EBRW'!$A$2,'ACT E+R to SAT EBRW'!$B$2,IF('Prax Reading 5712 5713'!E11&gt;'ACT E+R to SAT EBRW'!A$72,'ACT E+R to SAT EBRW'!B$72,VLOOKUP(E11,'ACT E+R to SAT EBRW'!A:B,2,FALSE))))</f>
        <v/>
      </c>
      <c r="G11" s="11" t="str">
        <f t="shared" si="0"/>
        <v/>
      </c>
      <c r="H11" s="11" t="str">
        <f>IF('Prax Reading 5712 5713'!B11="","", IF(G11&lt;100, 100, IF(G11&gt;300, 300, G11)))</f>
        <v/>
      </c>
      <c r="I11" s="11" t="str">
        <f>IF('Prax Reading 5712 5713'!B11="","",'SAT EBRW to CBEST R'!$A$2+'SAT EBRW to CBEST R'!$B$2*F11)</f>
        <v/>
      </c>
      <c r="J11" s="11" t="str">
        <f>IF('Prax Reading 5712 5713'!B11="","", IF(I11&lt;20, 20, IF(I11&gt;80, 80, I11)))</f>
        <v/>
      </c>
    </row>
    <row r="12" spans="1:17" x14ac:dyDescent="0.25">
      <c r="A12" s="11">
        <v>11</v>
      </c>
      <c r="B12" s="30"/>
      <c r="C12" s="25" t="str">
        <f>IF('Prax Reading 5712 5713'!B12="","", interceptPCR5712_5713toACTR+ slopePCR5712_5713toACTR*'Prax Reading 5712 5713'!B12)</f>
        <v/>
      </c>
      <c r="D12" s="25" t="str">
        <f>IF('Prax Reading 5712 5713'!B12="","", IF(C12&lt;1, 1, IF(C12&gt;36, 36, C12)))</f>
        <v/>
      </c>
      <c r="E12" s="25" t="str">
        <f t="shared" si="1"/>
        <v/>
      </c>
      <c r="F12" s="11" t="str">
        <f>IF('Prax Reading 5712 5713'!E12="","",IF('Prax Reading 5712 5713'!E12&lt;'ACT E+R to SAT EBRW'!$A$2,'ACT E+R to SAT EBRW'!$B$2,IF('Prax Reading 5712 5713'!E12&gt;'ACT E+R to SAT EBRW'!A$72,'ACT E+R to SAT EBRW'!B$72,VLOOKUP(E12,'ACT E+R to SAT EBRW'!A:B,2,FALSE))))</f>
        <v/>
      </c>
      <c r="G12" s="11" t="str">
        <f t="shared" si="0"/>
        <v/>
      </c>
      <c r="H12" s="11" t="str">
        <f>IF('Prax Reading 5712 5713'!B12="","", IF(G12&lt;100, 100, IF(G12&gt;300, 300, G12)))</f>
        <v/>
      </c>
      <c r="I12" s="11" t="str">
        <f>IF('Prax Reading 5712 5713'!B12="","",'SAT EBRW to CBEST R'!$A$2+'SAT EBRW to CBEST R'!$B$2*F12)</f>
        <v/>
      </c>
      <c r="J12" s="11" t="str">
        <f>IF('Prax Reading 5712 5713'!B12="","", IF(I12&lt;20, 20, IF(I12&gt;80, 80, I12)))</f>
        <v/>
      </c>
    </row>
    <row r="13" spans="1:17" x14ac:dyDescent="0.25">
      <c r="A13" s="11">
        <v>12</v>
      </c>
      <c r="B13" s="30"/>
      <c r="C13" s="25" t="str">
        <f>IF('Prax Reading 5712 5713'!B13="","", interceptPCR5712_5713toACTR+ slopePCR5712_5713toACTR*'Prax Reading 5712 5713'!B13)</f>
        <v/>
      </c>
      <c r="D13" s="25" t="str">
        <f>IF('Prax Reading 5712 5713'!B13="","", IF(C13&lt;1, 1, IF(C13&gt;36, 36, C13)))</f>
        <v/>
      </c>
      <c r="E13" s="25" t="str">
        <f t="shared" si="1"/>
        <v/>
      </c>
      <c r="F13" s="11" t="str">
        <f>IF('Prax Reading 5712 5713'!E13="","",IF('Prax Reading 5712 5713'!E13&lt;'ACT E+R to SAT EBRW'!$A$2,'ACT E+R to SAT EBRW'!$B$2,IF('Prax Reading 5712 5713'!E13&gt;'ACT E+R to SAT EBRW'!A$72,'ACT E+R to SAT EBRW'!B$72,VLOOKUP(E13,'ACT E+R to SAT EBRW'!A:B,2,FALSE))))</f>
        <v/>
      </c>
      <c r="G13" s="11" t="str">
        <f t="shared" si="0"/>
        <v/>
      </c>
      <c r="H13" s="11" t="str">
        <f>IF('Prax Reading 5712 5713'!B13="","", IF(G13&lt;100, 100, IF(G13&gt;300, 300, G13)))</f>
        <v/>
      </c>
      <c r="I13" s="11" t="str">
        <f>IF('Prax Reading 5712 5713'!B13="","",'SAT EBRW to CBEST R'!$A$2+'SAT EBRW to CBEST R'!$B$2*F13)</f>
        <v/>
      </c>
      <c r="J13" s="11" t="str">
        <f>IF('Prax Reading 5712 5713'!B13="","", IF(I13&lt;20, 20, IF(I13&gt;80, 80, I13)))</f>
        <v/>
      </c>
    </row>
    <row r="14" spans="1:17" x14ac:dyDescent="0.25">
      <c r="A14" s="11">
        <v>13</v>
      </c>
      <c r="B14" s="30"/>
      <c r="C14" s="25" t="str">
        <f>IF('Prax Reading 5712 5713'!B14="","", interceptPCR5712_5713toACTR+ slopePCR5712_5713toACTR*'Prax Reading 5712 5713'!B14)</f>
        <v/>
      </c>
      <c r="D14" s="25" t="str">
        <f>IF('Prax Reading 5712 5713'!B14="","", IF(C14&lt;1, 1, IF(C14&gt;36, 36, C14)))</f>
        <v/>
      </c>
      <c r="E14" s="25" t="str">
        <f t="shared" si="1"/>
        <v/>
      </c>
      <c r="F14" s="11" t="str">
        <f>IF('Prax Reading 5712 5713'!E14="","",IF('Prax Reading 5712 5713'!E14&lt;'ACT E+R to SAT EBRW'!$A$2,'ACT E+R to SAT EBRW'!$B$2,IF('Prax Reading 5712 5713'!E14&gt;'ACT E+R to SAT EBRW'!A$72,'ACT E+R to SAT EBRW'!B$72,VLOOKUP(E14,'ACT E+R to SAT EBRW'!A:B,2,FALSE))))</f>
        <v/>
      </c>
      <c r="G14" s="11" t="str">
        <f t="shared" si="0"/>
        <v/>
      </c>
      <c r="H14" s="11" t="str">
        <f>IF('Prax Reading 5712 5713'!B14="","", IF(G14&lt;100, 100, IF(G14&gt;300, 300, G14)))</f>
        <v/>
      </c>
      <c r="I14" s="11" t="str">
        <f>IF('Prax Reading 5712 5713'!B14="","",'SAT EBRW to CBEST R'!$A$2+'SAT EBRW to CBEST R'!$B$2*F14)</f>
        <v/>
      </c>
      <c r="J14" s="11" t="str">
        <f>IF('Prax Reading 5712 5713'!B14="","", IF(I14&lt;20, 20, IF(I14&gt;80, 80, I14)))</f>
        <v/>
      </c>
    </row>
    <row r="15" spans="1:17" x14ac:dyDescent="0.25">
      <c r="A15" s="11">
        <v>14</v>
      </c>
      <c r="B15" s="30"/>
      <c r="C15" s="25" t="str">
        <f>IF('Prax Reading 5712 5713'!B15="","", interceptPCR5712_5713toACTR+ slopePCR5712_5713toACTR*'Prax Reading 5712 5713'!B15)</f>
        <v/>
      </c>
      <c r="D15" s="25" t="str">
        <f>IF('Prax Reading 5712 5713'!B15="","", IF(C15&lt;1, 1, IF(C15&gt;36, 36, C15)))</f>
        <v/>
      </c>
      <c r="E15" s="25" t="str">
        <f t="shared" si="1"/>
        <v/>
      </c>
      <c r="F15" s="11" t="str">
        <f>IF('Prax Reading 5712 5713'!E15="","",IF('Prax Reading 5712 5713'!E15&lt;'ACT E+R to SAT EBRW'!$A$2,'ACT E+R to SAT EBRW'!$B$2,IF('Prax Reading 5712 5713'!E15&gt;'ACT E+R to SAT EBRW'!A$72,'ACT E+R to SAT EBRW'!B$72,VLOOKUP(E15,'ACT E+R to SAT EBRW'!A:B,2,FALSE))))</f>
        <v/>
      </c>
      <c r="G15" s="11" t="str">
        <f t="shared" si="0"/>
        <v/>
      </c>
      <c r="H15" s="11" t="str">
        <f>IF('Prax Reading 5712 5713'!B15="","", IF(G15&lt;100, 100, IF(G15&gt;300, 300, G15)))</f>
        <v/>
      </c>
      <c r="I15" s="11" t="str">
        <f>IF('Prax Reading 5712 5713'!B15="","",'SAT EBRW to CBEST R'!$A$2+'SAT EBRW to CBEST R'!$B$2*F15)</f>
        <v/>
      </c>
      <c r="J15" s="11" t="str">
        <f>IF('Prax Reading 5712 5713'!B15="","", IF(I15&lt;20, 20, IF(I15&gt;80, 80, I15)))</f>
        <v/>
      </c>
    </row>
    <row r="16" spans="1:17" x14ac:dyDescent="0.25">
      <c r="A16" s="11">
        <v>15</v>
      </c>
      <c r="B16" s="30"/>
      <c r="C16" s="25" t="str">
        <f>IF('Prax Reading 5712 5713'!B16="","", interceptPCR5712_5713toACTR+ slopePCR5712_5713toACTR*'Prax Reading 5712 5713'!B16)</f>
        <v/>
      </c>
      <c r="D16" s="25" t="str">
        <f>IF('Prax Reading 5712 5713'!B16="","", IF(C16&lt;1, 1, IF(C16&gt;36, 36, C16)))</f>
        <v/>
      </c>
      <c r="E16" s="25" t="str">
        <f t="shared" si="1"/>
        <v/>
      </c>
      <c r="F16" s="11" t="str">
        <f>IF('Prax Reading 5712 5713'!E16="","",IF('Prax Reading 5712 5713'!E16&lt;'ACT E+R to SAT EBRW'!$A$2,'ACT E+R to SAT EBRW'!$B$2,IF('Prax Reading 5712 5713'!E16&gt;'ACT E+R to SAT EBRW'!A$72,'ACT E+R to SAT EBRW'!B$72,VLOOKUP(E16,'ACT E+R to SAT EBRW'!A:B,2,FALSE))))</f>
        <v/>
      </c>
      <c r="G16" s="11" t="str">
        <f t="shared" si="0"/>
        <v/>
      </c>
      <c r="H16" s="11" t="str">
        <f>IF('Prax Reading 5712 5713'!B16="","", IF(G16&lt;100, 100, IF(G16&gt;300, 300, G16)))</f>
        <v/>
      </c>
      <c r="I16" s="11" t="str">
        <f>IF('Prax Reading 5712 5713'!B16="","",'SAT EBRW to CBEST R'!$A$2+'SAT EBRW to CBEST R'!$B$2*F16)</f>
        <v/>
      </c>
      <c r="J16" s="11" t="str">
        <f>IF('Prax Reading 5712 5713'!B16="","", IF(I16&lt;20, 20, IF(I16&gt;80, 80, I16)))</f>
        <v/>
      </c>
    </row>
    <row r="17" spans="1:10" x14ac:dyDescent="0.25">
      <c r="A17" s="11">
        <v>16</v>
      </c>
      <c r="B17" s="30"/>
      <c r="C17" s="25" t="str">
        <f>IF('Prax Reading 5712 5713'!B17="","", interceptPCR5712_5713toACTR+ slopePCR5712_5713toACTR*'Prax Reading 5712 5713'!B17)</f>
        <v/>
      </c>
      <c r="D17" s="25" t="str">
        <f>IF('Prax Reading 5712 5713'!B17="","", IF(C17&lt;1, 1, IF(C17&gt;36, 36, C17)))</f>
        <v/>
      </c>
      <c r="E17" s="25" t="str">
        <f t="shared" si="1"/>
        <v/>
      </c>
      <c r="F17" s="11" t="str">
        <f>IF('Prax Reading 5712 5713'!E17="","",IF('Prax Reading 5712 5713'!E17&lt;'ACT E+R to SAT EBRW'!$A$2,'ACT E+R to SAT EBRW'!$B$2,IF('Prax Reading 5712 5713'!E17&gt;'ACT E+R to SAT EBRW'!A$72,'ACT E+R to SAT EBRW'!B$72,VLOOKUP(E17,'ACT E+R to SAT EBRW'!A:B,2,FALSE))))</f>
        <v/>
      </c>
      <c r="G17" s="11" t="str">
        <f t="shared" si="0"/>
        <v/>
      </c>
      <c r="H17" s="11" t="str">
        <f>IF('Prax Reading 5712 5713'!B17="","", IF(G17&lt;100, 100, IF(G17&gt;300, 300, G17)))</f>
        <v/>
      </c>
      <c r="I17" s="11" t="str">
        <f>IF('Prax Reading 5712 5713'!B17="","",'SAT EBRW to CBEST R'!$A$2+'SAT EBRW to CBEST R'!$B$2*F17)</f>
        <v/>
      </c>
      <c r="J17" s="11" t="str">
        <f>IF('Prax Reading 5712 5713'!B17="","", IF(I17&lt;20, 20, IF(I17&gt;80, 80, I17)))</f>
        <v/>
      </c>
    </row>
    <row r="18" spans="1:10" x14ac:dyDescent="0.25">
      <c r="A18" s="11">
        <v>17</v>
      </c>
      <c r="B18" s="30"/>
      <c r="C18" s="25" t="str">
        <f>IF('Prax Reading 5712 5713'!B18="","", interceptPCR5712_5713toACTR+ slopePCR5712_5713toACTR*'Prax Reading 5712 5713'!B18)</f>
        <v/>
      </c>
      <c r="D18" s="25" t="str">
        <f>IF('Prax Reading 5712 5713'!B18="","", IF(C18&lt;1, 1, IF(C18&gt;36, 36, C18)))</f>
        <v/>
      </c>
      <c r="E18" s="25" t="str">
        <f t="shared" si="1"/>
        <v/>
      </c>
      <c r="F18" s="11" t="str">
        <f>IF('Prax Reading 5712 5713'!E18="","",IF('Prax Reading 5712 5713'!E18&lt;'ACT E+R to SAT EBRW'!$A$2,'ACT E+R to SAT EBRW'!$B$2,IF('Prax Reading 5712 5713'!E18&gt;'ACT E+R to SAT EBRW'!A$72,'ACT E+R to SAT EBRW'!B$72,VLOOKUP(E18,'ACT E+R to SAT EBRW'!A:B,2,FALSE))))</f>
        <v/>
      </c>
      <c r="G18" s="11" t="str">
        <f t="shared" si="0"/>
        <v/>
      </c>
      <c r="H18" s="11" t="str">
        <f>IF('Prax Reading 5712 5713'!B18="","", IF(G18&lt;100, 100, IF(G18&gt;300, 300, G18)))</f>
        <v/>
      </c>
      <c r="I18" s="11" t="str">
        <f>IF('Prax Reading 5712 5713'!B18="","",'SAT EBRW to CBEST R'!$A$2+'SAT EBRW to CBEST R'!$B$2*F18)</f>
        <v/>
      </c>
      <c r="J18" s="11" t="str">
        <f>IF('Prax Reading 5712 5713'!B18="","", IF(I18&lt;20, 20, IF(I18&gt;80, 80, I18)))</f>
        <v/>
      </c>
    </row>
    <row r="19" spans="1:10" x14ac:dyDescent="0.25">
      <c r="A19" s="11">
        <v>18</v>
      </c>
      <c r="B19" s="30"/>
      <c r="C19" s="25" t="str">
        <f>IF('Prax Reading 5712 5713'!B19="","", interceptPCR5712_5713toACTR+ slopePCR5712_5713toACTR*'Prax Reading 5712 5713'!B19)</f>
        <v/>
      </c>
      <c r="D19" s="25" t="str">
        <f>IF('Prax Reading 5712 5713'!B19="","", IF(C19&lt;1, 1, IF(C19&gt;36, 36, C19)))</f>
        <v/>
      </c>
      <c r="E19" s="25" t="str">
        <f t="shared" si="1"/>
        <v/>
      </c>
      <c r="F19" s="11" t="str">
        <f>IF('Prax Reading 5712 5713'!E19="","",IF('Prax Reading 5712 5713'!E19&lt;'ACT E+R to SAT EBRW'!$A$2,'ACT E+R to SAT EBRW'!$B$2,IF('Prax Reading 5712 5713'!E19&gt;'ACT E+R to SAT EBRW'!A$72,'ACT E+R to SAT EBRW'!B$72,VLOOKUP(E19,'ACT E+R to SAT EBRW'!A:B,2,FALSE))))</f>
        <v/>
      </c>
      <c r="G19" s="11" t="str">
        <f t="shared" si="0"/>
        <v/>
      </c>
      <c r="H19" s="11" t="str">
        <f>IF('Prax Reading 5712 5713'!B19="","", IF(G19&lt;100, 100, IF(G19&gt;300, 300, G19)))</f>
        <v/>
      </c>
      <c r="I19" s="11" t="str">
        <f>IF('Prax Reading 5712 5713'!B19="","",'SAT EBRW to CBEST R'!$A$2+'SAT EBRW to CBEST R'!$B$2*F19)</f>
        <v/>
      </c>
      <c r="J19" s="11" t="str">
        <f>IF('Prax Reading 5712 5713'!B19="","", IF(I19&lt;20, 20, IF(I19&gt;80, 80, I19)))</f>
        <v/>
      </c>
    </row>
    <row r="20" spans="1:10" x14ac:dyDescent="0.25">
      <c r="A20" s="11">
        <v>19</v>
      </c>
      <c r="B20" s="30"/>
      <c r="C20" s="25" t="str">
        <f>IF('Prax Reading 5712 5713'!B20="","", interceptPCR5712_5713toACTR+ slopePCR5712_5713toACTR*'Prax Reading 5712 5713'!B20)</f>
        <v/>
      </c>
      <c r="D20" s="25" t="str">
        <f>IF('Prax Reading 5712 5713'!B20="","", IF(C20&lt;1, 1, IF(C20&gt;36, 36, C20)))</f>
        <v/>
      </c>
      <c r="E20" s="25" t="str">
        <f t="shared" si="1"/>
        <v/>
      </c>
      <c r="F20" s="11" t="str">
        <f>IF('Prax Reading 5712 5713'!E20="","",IF('Prax Reading 5712 5713'!E20&lt;'ACT E+R to SAT EBRW'!$A$2,'ACT E+R to SAT EBRW'!$B$2,IF('Prax Reading 5712 5713'!E20&gt;'ACT E+R to SAT EBRW'!A$72,'ACT E+R to SAT EBRW'!B$72,VLOOKUP(E20,'ACT E+R to SAT EBRW'!A:B,2,FALSE))))</f>
        <v/>
      </c>
      <c r="G20" s="11" t="str">
        <f t="shared" si="0"/>
        <v/>
      </c>
      <c r="H20" s="11" t="str">
        <f>IF('Prax Reading 5712 5713'!B20="","", IF(G20&lt;100, 100, IF(G20&gt;300, 300, G20)))</f>
        <v/>
      </c>
      <c r="I20" s="11" t="str">
        <f>IF('Prax Reading 5712 5713'!B20="","",'SAT EBRW to CBEST R'!$A$2+'SAT EBRW to CBEST R'!$B$2*F20)</f>
        <v/>
      </c>
      <c r="J20" s="11" t="str">
        <f>IF('Prax Reading 5712 5713'!B20="","", IF(I20&lt;20, 20, IF(I20&gt;80, 80, I20)))</f>
        <v/>
      </c>
    </row>
    <row r="21" spans="1:10" x14ac:dyDescent="0.25">
      <c r="A21" s="11">
        <v>20</v>
      </c>
      <c r="B21" s="30"/>
      <c r="C21" s="25" t="str">
        <f>IF('Prax Reading 5712 5713'!B21="","", interceptPCR5712_5713toACTR+ slopePCR5712_5713toACTR*'Prax Reading 5712 5713'!B21)</f>
        <v/>
      </c>
      <c r="D21" s="25" t="str">
        <f>IF('Prax Reading 5712 5713'!B21="","", IF(C21&lt;1, 1, IF(C21&gt;36, 36, C21)))</f>
        <v/>
      </c>
      <c r="E21" s="25" t="str">
        <f t="shared" si="1"/>
        <v/>
      </c>
      <c r="F21" s="11" t="str">
        <f>IF('Prax Reading 5712 5713'!E21="","",IF('Prax Reading 5712 5713'!E21&lt;'ACT E+R to SAT EBRW'!$A$2,'ACT E+R to SAT EBRW'!$B$2,IF('Prax Reading 5712 5713'!E21&gt;'ACT E+R to SAT EBRW'!A$72,'ACT E+R to SAT EBRW'!B$72,VLOOKUP(E21,'ACT E+R to SAT EBRW'!A:B,2,FALSE))))</f>
        <v/>
      </c>
      <c r="G21" s="11" t="str">
        <f t="shared" si="0"/>
        <v/>
      </c>
      <c r="H21" s="11" t="str">
        <f>IF('Prax Reading 5712 5713'!B21="","", IF(G21&lt;100, 100, IF(G21&gt;300, 300, G21)))</f>
        <v/>
      </c>
      <c r="I21" s="11" t="str">
        <f>IF('Prax Reading 5712 5713'!B21="","",'SAT EBRW to CBEST R'!$A$2+'SAT EBRW to CBEST R'!$B$2*F21)</f>
        <v/>
      </c>
      <c r="J21" s="11" t="str">
        <f>IF('Prax Reading 5712 5713'!B21="","", IF(I21&lt;20, 20, IF(I21&gt;80, 80, I21)))</f>
        <v/>
      </c>
    </row>
    <row r="22" spans="1:10" x14ac:dyDescent="0.25">
      <c r="A22" s="11">
        <v>21</v>
      </c>
      <c r="B22" s="30"/>
      <c r="C22" s="25" t="str">
        <f>IF('Prax Reading 5712 5713'!B22="","", interceptPCR5712_5713toACTR+ slopePCR5712_5713toACTR*'Prax Reading 5712 5713'!B22)</f>
        <v/>
      </c>
      <c r="D22" s="25" t="str">
        <f>IF('Prax Reading 5712 5713'!B22="","", IF(C22&lt;1, 1, IF(C22&gt;36, 36, C22)))</f>
        <v/>
      </c>
      <c r="E22" s="25" t="str">
        <f t="shared" si="1"/>
        <v/>
      </c>
      <c r="F22" s="11" t="str">
        <f>IF('Prax Reading 5712 5713'!E22="","",IF('Prax Reading 5712 5713'!E22&lt;'ACT E+R to SAT EBRW'!$A$2,'ACT E+R to SAT EBRW'!$B$2,IF('Prax Reading 5712 5713'!E22&gt;'ACT E+R to SAT EBRW'!A$72,'ACT E+R to SAT EBRW'!B$72,VLOOKUP(E22,'ACT E+R to SAT EBRW'!A:B,2,FALSE))))</f>
        <v/>
      </c>
      <c r="G22" s="11" t="str">
        <f t="shared" si="0"/>
        <v/>
      </c>
      <c r="H22" s="11" t="str">
        <f>IF('Prax Reading 5712 5713'!B22="","", IF(G22&lt;100, 100, IF(G22&gt;300, 300, G22)))</f>
        <v/>
      </c>
      <c r="I22" s="11" t="str">
        <f>IF('Prax Reading 5712 5713'!B22="","",'SAT EBRW to CBEST R'!$A$2+'SAT EBRW to CBEST R'!$B$2*F22)</f>
        <v/>
      </c>
      <c r="J22" s="11" t="str">
        <f>IF('Prax Reading 5712 5713'!B22="","", IF(I22&lt;20, 20, IF(I22&gt;80, 80, I22)))</f>
        <v/>
      </c>
    </row>
    <row r="23" spans="1:10" x14ac:dyDescent="0.25">
      <c r="A23" s="11">
        <v>22</v>
      </c>
      <c r="B23" s="30"/>
      <c r="C23" s="25" t="str">
        <f>IF('Prax Reading 5712 5713'!B23="","", interceptPCR5712_5713toACTR+ slopePCR5712_5713toACTR*'Prax Reading 5712 5713'!B23)</f>
        <v/>
      </c>
      <c r="D23" s="25" t="str">
        <f>IF('Prax Reading 5712 5713'!B23="","", IF(C23&lt;1, 1, IF(C23&gt;36, 36, C23)))</f>
        <v/>
      </c>
      <c r="E23" s="25" t="str">
        <f t="shared" si="1"/>
        <v/>
      </c>
      <c r="F23" s="11" t="str">
        <f>IF('Prax Reading 5712 5713'!E23="","",IF('Prax Reading 5712 5713'!E23&lt;'ACT E+R to SAT EBRW'!$A$2,'ACT E+R to SAT EBRW'!$B$2,IF('Prax Reading 5712 5713'!E23&gt;'ACT E+R to SAT EBRW'!A$72,'ACT E+R to SAT EBRW'!B$72,VLOOKUP(E23,'ACT E+R to SAT EBRW'!A:B,2,FALSE))))</f>
        <v/>
      </c>
      <c r="G23" s="11" t="str">
        <f t="shared" si="0"/>
        <v/>
      </c>
      <c r="H23" s="11" t="str">
        <f>IF('Prax Reading 5712 5713'!B23="","", IF(G23&lt;100, 100, IF(G23&gt;300, 300, G23)))</f>
        <v/>
      </c>
      <c r="I23" s="11" t="str">
        <f>IF('Prax Reading 5712 5713'!B23="","",'SAT EBRW to CBEST R'!$A$2+'SAT EBRW to CBEST R'!$B$2*F23)</f>
        <v/>
      </c>
      <c r="J23" s="11" t="str">
        <f>IF('Prax Reading 5712 5713'!B23="","", IF(I23&lt;20, 20, IF(I23&gt;80, 80, I23)))</f>
        <v/>
      </c>
    </row>
    <row r="24" spans="1:10" x14ac:dyDescent="0.25">
      <c r="A24" s="11">
        <v>23</v>
      </c>
      <c r="B24" s="30"/>
      <c r="C24" s="25" t="str">
        <f>IF('Prax Reading 5712 5713'!B24="","", interceptPCR5712_5713toACTR+ slopePCR5712_5713toACTR*'Prax Reading 5712 5713'!B24)</f>
        <v/>
      </c>
      <c r="D24" s="25" t="str">
        <f>IF('Prax Reading 5712 5713'!B24="","", IF(C24&lt;1, 1, IF(C24&gt;36, 36, C24)))</f>
        <v/>
      </c>
      <c r="E24" s="25" t="str">
        <f t="shared" si="1"/>
        <v/>
      </c>
      <c r="F24" s="11" t="str">
        <f>IF('Prax Reading 5712 5713'!E24="","",IF('Prax Reading 5712 5713'!E24&lt;'ACT E+R to SAT EBRW'!$A$2,'ACT E+R to SAT EBRW'!$B$2,IF('Prax Reading 5712 5713'!E24&gt;'ACT E+R to SAT EBRW'!A$72,'ACT E+R to SAT EBRW'!B$72,VLOOKUP(E24,'ACT E+R to SAT EBRW'!A:B,2,FALSE))))</f>
        <v/>
      </c>
      <c r="G24" s="11" t="str">
        <f t="shared" si="0"/>
        <v/>
      </c>
      <c r="H24" s="11" t="str">
        <f>IF('Prax Reading 5712 5713'!B24="","", IF(G24&lt;100, 100, IF(G24&gt;300, 300, G24)))</f>
        <v/>
      </c>
      <c r="I24" s="11" t="str">
        <f>IF('Prax Reading 5712 5713'!B24="","",'SAT EBRW to CBEST R'!$A$2+'SAT EBRW to CBEST R'!$B$2*F24)</f>
        <v/>
      </c>
      <c r="J24" s="11" t="str">
        <f>IF('Prax Reading 5712 5713'!B24="","", IF(I24&lt;20, 20, IF(I24&gt;80, 80, I24)))</f>
        <v/>
      </c>
    </row>
    <row r="25" spans="1:10" x14ac:dyDescent="0.25">
      <c r="A25" s="11">
        <v>24</v>
      </c>
      <c r="B25" s="30"/>
      <c r="C25" s="25" t="str">
        <f>IF('Prax Reading 5712 5713'!B25="","", interceptPCR5712_5713toACTR+ slopePCR5712_5713toACTR*'Prax Reading 5712 5713'!B25)</f>
        <v/>
      </c>
      <c r="D25" s="25" t="str">
        <f>IF('Prax Reading 5712 5713'!B25="","", IF(C25&lt;1, 1, IF(C25&gt;36, 36, C25)))</f>
        <v/>
      </c>
      <c r="E25" s="25" t="str">
        <f t="shared" si="1"/>
        <v/>
      </c>
      <c r="F25" s="11" t="str">
        <f>IF('Prax Reading 5712 5713'!E25="","",IF('Prax Reading 5712 5713'!E25&lt;'ACT E+R to SAT EBRW'!$A$2,'ACT E+R to SAT EBRW'!$B$2,IF('Prax Reading 5712 5713'!E25&gt;'ACT E+R to SAT EBRW'!A$72,'ACT E+R to SAT EBRW'!B$72,VLOOKUP(E25,'ACT E+R to SAT EBRW'!A:B,2,FALSE))))</f>
        <v/>
      </c>
      <c r="G25" s="11" t="str">
        <f t="shared" si="0"/>
        <v/>
      </c>
      <c r="H25" s="11" t="str">
        <f>IF('Prax Reading 5712 5713'!B25="","", IF(G25&lt;100, 100, IF(G25&gt;300, 300, G25)))</f>
        <v/>
      </c>
      <c r="I25" s="11" t="str">
        <f>IF('Prax Reading 5712 5713'!B25="","",'SAT EBRW to CBEST R'!$A$2+'SAT EBRW to CBEST R'!$B$2*F25)</f>
        <v/>
      </c>
      <c r="J25" s="11" t="str">
        <f>IF('Prax Reading 5712 5713'!B25="","", IF(I25&lt;20, 20, IF(I25&gt;80, 80, I25)))</f>
        <v/>
      </c>
    </row>
    <row r="26" spans="1:10" x14ac:dyDescent="0.25">
      <c r="A26" s="11">
        <v>25</v>
      </c>
      <c r="B26" s="30"/>
      <c r="C26" s="25" t="str">
        <f>IF('Prax Reading 5712 5713'!B26="","", interceptPCR5712_5713toACTR+ slopePCR5712_5713toACTR*'Prax Reading 5712 5713'!B26)</f>
        <v/>
      </c>
      <c r="D26" s="25" t="str">
        <f>IF('Prax Reading 5712 5713'!B26="","", IF(C26&lt;1, 1, IF(C26&gt;36, 36, C26)))</f>
        <v/>
      </c>
      <c r="E26" s="25" t="str">
        <f t="shared" si="1"/>
        <v/>
      </c>
      <c r="F26" s="11" t="str">
        <f>IF('Prax Reading 5712 5713'!E26="","",IF('Prax Reading 5712 5713'!E26&lt;'ACT E+R to SAT EBRW'!$A$2,'ACT E+R to SAT EBRW'!$B$2,IF('Prax Reading 5712 5713'!E26&gt;'ACT E+R to SAT EBRW'!A$72,'ACT E+R to SAT EBRW'!B$72,VLOOKUP(E26,'ACT E+R to SAT EBRW'!A:B,2,FALSE))))</f>
        <v/>
      </c>
      <c r="G26" s="11" t="str">
        <f t="shared" si="0"/>
        <v/>
      </c>
      <c r="H26" s="11" t="str">
        <f>IF('Prax Reading 5712 5713'!B26="","", IF(G26&lt;100, 100, IF(G26&gt;300, 300, G26)))</f>
        <v/>
      </c>
      <c r="I26" s="11" t="str">
        <f>IF('Prax Reading 5712 5713'!B26="","",'SAT EBRW to CBEST R'!$A$2+'SAT EBRW to CBEST R'!$B$2*F26)</f>
        <v/>
      </c>
      <c r="J26" s="11" t="str">
        <f>IF('Prax Reading 5712 5713'!B26="","", IF(I26&lt;20, 20, IF(I26&gt;80, 80, I26)))</f>
        <v/>
      </c>
    </row>
    <row r="27" spans="1:10" x14ac:dyDescent="0.25">
      <c r="A27" s="11">
        <v>26</v>
      </c>
      <c r="B27" s="30"/>
      <c r="C27" s="25" t="str">
        <f>IF('Prax Reading 5712 5713'!B27="","", interceptPCR5712_5713toACTR+ slopePCR5712_5713toACTR*'Prax Reading 5712 5713'!B27)</f>
        <v/>
      </c>
      <c r="D27" s="25" t="str">
        <f>IF('Prax Reading 5712 5713'!B27="","", IF(C27&lt;1, 1, IF(C27&gt;36, 36, C27)))</f>
        <v/>
      </c>
      <c r="E27" s="25" t="str">
        <f t="shared" si="1"/>
        <v/>
      </c>
      <c r="F27" s="11" t="str">
        <f>IF('Prax Reading 5712 5713'!E27="","",IF('Prax Reading 5712 5713'!E27&lt;'ACT E+R to SAT EBRW'!$A$2,'ACT E+R to SAT EBRW'!$B$2,IF('Prax Reading 5712 5713'!E27&gt;'ACT E+R to SAT EBRW'!A$72,'ACT E+R to SAT EBRW'!B$72,VLOOKUP(E27,'ACT E+R to SAT EBRW'!A:B,2,FALSE))))</f>
        <v/>
      </c>
      <c r="G27" s="11" t="str">
        <f t="shared" si="0"/>
        <v/>
      </c>
      <c r="H27" s="11" t="str">
        <f>IF('Prax Reading 5712 5713'!B27="","", IF(G27&lt;100, 100, IF(G27&gt;300, 300, G27)))</f>
        <v/>
      </c>
      <c r="I27" s="11" t="str">
        <f>IF('Prax Reading 5712 5713'!B27="","",'SAT EBRW to CBEST R'!$A$2+'SAT EBRW to CBEST R'!$B$2*F27)</f>
        <v/>
      </c>
      <c r="J27" s="11" t="str">
        <f>IF('Prax Reading 5712 5713'!B27="","", IF(I27&lt;20, 20, IF(I27&gt;80, 80, I27)))</f>
        <v/>
      </c>
    </row>
    <row r="28" spans="1:10" x14ac:dyDescent="0.25">
      <c r="A28" s="11">
        <v>27</v>
      </c>
      <c r="B28" s="30"/>
      <c r="C28" s="25" t="str">
        <f>IF('Prax Reading 5712 5713'!B28="","", interceptPCR5712_5713toACTR+ slopePCR5712_5713toACTR*'Prax Reading 5712 5713'!B28)</f>
        <v/>
      </c>
      <c r="D28" s="25" t="str">
        <f>IF('Prax Reading 5712 5713'!B28="","", IF(C28&lt;1, 1, IF(C28&gt;36, 36, C28)))</f>
        <v/>
      </c>
      <c r="E28" s="25" t="str">
        <f t="shared" si="1"/>
        <v/>
      </c>
      <c r="F28" s="11" t="str">
        <f>IF('Prax Reading 5712 5713'!E28="","",IF('Prax Reading 5712 5713'!E28&lt;'ACT E+R to SAT EBRW'!$A$2,'ACT E+R to SAT EBRW'!$B$2,IF('Prax Reading 5712 5713'!E28&gt;'ACT E+R to SAT EBRW'!A$72,'ACT E+R to SAT EBRW'!B$72,VLOOKUP(E28,'ACT E+R to SAT EBRW'!A:B,2,FALSE))))</f>
        <v/>
      </c>
      <c r="G28" s="11" t="str">
        <f t="shared" si="0"/>
        <v/>
      </c>
      <c r="H28" s="11" t="str">
        <f>IF('Prax Reading 5712 5713'!B28="","", IF(G28&lt;100, 100, IF(G28&gt;300, 300, G28)))</f>
        <v/>
      </c>
      <c r="I28" s="11" t="str">
        <f>IF('Prax Reading 5712 5713'!B28="","",'SAT EBRW to CBEST R'!$A$2+'SAT EBRW to CBEST R'!$B$2*F28)</f>
        <v/>
      </c>
      <c r="J28" s="11" t="str">
        <f>IF('Prax Reading 5712 5713'!B28="","", IF(I28&lt;20, 20, IF(I28&gt;80, 80, I28)))</f>
        <v/>
      </c>
    </row>
    <row r="29" spans="1:10" x14ac:dyDescent="0.25">
      <c r="A29" s="11">
        <v>28</v>
      </c>
      <c r="B29" s="30"/>
      <c r="C29" s="25" t="str">
        <f>IF('Prax Reading 5712 5713'!B29="","", interceptPCR5712_5713toACTR+ slopePCR5712_5713toACTR*'Prax Reading 5712 5713'!B29)</f>
        <v/>
      </c>
      <c r="D29" s="25" t="str">
        <f>IF('Prax Reading 5712 5713'!B29="","", IF(C29&lt;1, 1, IF(C29&gt;36, 36, C29)))</f>
        <v/>
      </c>
      <c r="E29" s="25" t="str">
        <f t="shared" si="1"/>
        <v/>
      </c>
      <c r="F29" s="11" t="str">
        <f>IF('Prax Reading 5712 5713'!E29="","",IF('Prax Reading 5712 5713'!E29&lt;'ACT E+R to SAT EBRW'!$A$2,'ACT E+R to SAT EBRW'!$B$2,IF('Prax Reading 5712 5713'!E29&gt;'ACT E+R to SAT EBRW'!A$72,'ACT E+R to SAT EBRW'!B$72,VLOOKUP(E29,'ACT E+R to SAT EBRW'!A:B,2,FALSE))))</f>
        <v/>
      </c>
      <c r="G29" s="11" t="str">
        <f t="shared" si="0"/>
        <v/>
      </c>
      <c r="H29" s="11" t="str">
        <f>IF('Prax Reading 5712 5713'!B29="","", IF(G29&lt;100, 100, IF(G29&gt;300, 300, G29)))</f>
        <v/>
      </c>
      <c r="I29" s="11" t="str">
        <f>IF('Prax Reading 5712 5713'!B29="","",'SAT EBRW to CBEST R'!$A$2+'SAT EBRW to CBEST R'!$B$2*F29)</f>
        <v/>
      </c>
      <c r="J29" s="11" t="str">
        <f>IF('Prax Reading 5712 5713'!B29="","", IF(I29&lt;20, 20, IF(I29&gt;80, 80, I29)))</f>
        <v/>
      </c>
    </row>
    <row r="30" spans="1:10" x14ac:dyDescent="0.25">
      <c r="A30" s="11">
        <v>29</v>
      </c>
      <c r="B30" s="30"/>
      <c r="C30" s="25" t="str">
        <f>IF('Prax Reading 5712 5713'!B30="","", interceptPCR5712_5713toACTR+ slopePCR5712_5713toACTR*'Prax Reading 5712 5713'!B30)</f>
        <v/>
      </c>
      <c r="D30" s="25" t="str">
        <f>IF('Prax Reading 5712 5713'!B30="","", IF(C30&lt;1, 1, IF(C30&gt;36, 36, C30)))</f>
        <v/>
      </c>
      <c r="E30" s="25" t="str">
        <f t="shared" si="1"/>
        <v/>
      </c>
      <c r="F30" s="11" t="str">
        <f>IF('Prax Reading 5712 5713'!E30="","",IF('Prax Reading 5712 5713'!E30&lt;'ACT E+R to SAT EBRW'!$A$2,'ACT E+R to SAT EBRW'!$B$2,IF('Prax Reading 5712 5713'!E30&gt;'ACT E+R to SAT EBRW'!A$72,'ACT E+R to SAT EBRW'!B$72,VLOOKUP(E30,'ACT E+R to SAT EBRW'!A:B,2,FALSE))))</f>
        <v/>
      </c>
      <c r="G30" s="11" t="str">
        <f t="shared" si="0"/>
        <v/>
      </c>
      <c r="H30" s="11" t="str">
        <f>IF('Prax Reading 5712 5713'!B30="","", IF(G30&lt;100, 100, IF(G30&gt;300, 300, G30)))</f>
        <v/>
      </c>
      <c r="I30" s="11" t="str">
        <f>IF('Prax Reading 5712 5713'!B30="","",'SAT EBRW to CBEST R'!$A$2+'SAT EBRW to CBEST R'!$B$2*F30)</f>
        <v/>
      </c>
      <c r="J30" s="11" t="str">
        <f>IF('Prax Reading 5712 5713'!B30="","", IF(I30&lt;20, 20, IF(I30&gt;80, 80, I30)))</f>
        <v/>
      </c>
    </row>
    <row r="31" spans="1:10" x14ac:dyDescent="0.25">
      <c r="A31" s="11">
        <v>30</v>
      </c>
      <c r="B31" s="30"/>
      <c r="C31" s="25" t="str">
        <f>IF('Prax Reading 5712 5713'!B31="","", interceptPCR5712_5713toACTR+ slopePCR5712_5713toACTR*'Prax Reading 5712 5713'!B31)</f>
        <v/>
      </c>
      <c r="D31" s="25" t="str">
        <f>IF('Prax Reading 5712 5713'!B31="","", IF(C31&lt;1, 1, IF(C31&gt;36, 36, C31)))</f>
        <v/>
      </c>
      <c r="E31" s="25" t="str">
        <f t="shared" si="1"/>
        <v/>
      </c>
      <c r="F31" s="11" t="str">
        <f>IF('Prax Reading 5712 5713'!E31="","",IF('Prax Reading 5712 5713'!E31&lt;'ACT E+R to SAT EBRW'!$A$2,'ACT E+R to SAT EBRW'!$B$2,IF('Prax Reading 5712 5713'!E31&gt;'ACT E+R to SAT EBRW'!A$72,'ACT E+R to SAT EBRW'!B$72,VLOOKUP(E31,'ACT E+R to SAT EBRW'!A:B,2,FALSE))))</f>
        <v/>
      </c>
      <c r="G31" s="11" t="str">
        <f t="shared" si="0"/>
        <v/>
      </c>
      <c r="H31" s="11" t="str">
        <f>IF('Prax Reading 5712 5713'!B31="","", IF(G31&lt;100, 100, IF(G31&gt;300, 300, G31)))</f>
        <v/>
      </c>
      <c r="I31" s="11" t="str">
        <f>IF('Prax Reading 5712 5713'!B31="","",'SAT EBRW to CBEST R'!$A$2+'SAT EBRW to CBEST R'!$B$2*F31)</f>
        <v/>
      </c>
      <c r="J31" s="11" t="str">
        <f>IF('Prax Reading 5712 5713'!B31="","", IF(I31&lt;20, 20, IF(I31&gt;80, 80, I31)))</f>
        <v/>
      </c>
    </row>
    <row r="32" spans="1:10" x14ac:dyDescent="0.25">
      <c r="A32" s="11">
        <v>31</v>
      </c>
      <c r="B32" s="30"/>
      <c r="C32" s="25" t="str">
        <f>IF('Prax Reading 5712 5713'!B32="","", interceptPCR5712_5713toACTR+ slopePCR5712_5713toACTR*'Prax Reading 5712 5713'!B32)</f>
        <v/>
      </c>
      <c r="D32" s="25" t="str">
        <f>IF('Prax Reading 5712 5713'!B32="","", IF(C32&lt;1, 1, IF(C32&gt;36, 36, C32)))</f>
        <v/>
      </c>
      <c r="E32" s="25" t="str">
        <f t="shared" si="1"/>
        <v/>
      </c>
      <c r="F32" s="11" t="str">
        <f>IF('Prax Reading 5712 5713'!E32="","",IF('Prax Reading 5712 5713'!E32&lt;'ACT E+R to SAT EBRW'!$A$2,'ACT E+R to SAT EBRW'!$B$2,IF('Prax Reading 5712 5713'!E32&gt;'ACT E+R to SAT EBRW'!A$72,'ACT E+R to SAT EBRW'!B$72,VLOOKUP(E32,'ACT E+R to SAT EBRW'!A:B,2,FALSE))))</f>
        <v/>
      </c>
      <c r="G32" s="11" t="str">
        <f t="shared" si="0"/>
        <v/>
      </c>
      <c r="H32" s="11" t="str">
        <f>IF('Prax Reading 5712 5713'!B32="","", IF(G32&lt;100, 100, IF(G32&gt;300, 300, G32)))</f>
        <v/>
      </c>
      <c r="I32" s="11" t="str">
        <f>IF('Prax Reading 5712 5713'!B32="","",'SAT EBRW to CBEST R'!$A$2+'SAT EBRW to CBEST R'!$B$2*F32)</f>
        <v/>
      </c>
      <c r="J32" s="11" t="str">
        <f>IF('Prax Reading 5712 5713'!B32="","", IF(I32&lt;20, 20, IF(I32&gt;80, 80, I32)))</f>
        <v/>
      </c>
    </row>
    <row r="33" spans="1:10" x14ac:dyDescent="0.25">
      <c r="A33" s="11">
        <v>32</v>
      </c>
      <c r="B33" s="30"/>
      <c r="C33" s="25" t="str">
        <f>IF('Prax Reading 5712 5713'!B33="","", interceptPCR5712_5713toACTR+ slopePCR5712_5713toACTR*'Prax Reading 5712 5713'!B33)</f>
        <v/>
      </c>
      <c r="D33" s="25" t="str">
        <f>IF('Prax Reading 5712 5713'!B33="","", IF(C33&lt;1, 1, IF(C33&gt;36, 36, C33)))</f>
        <v/>
      </c>
      <c r="E33" s="25" t="str">
        <f t="shared" si="1"/>
        <v/>
      </c>
      <c r="F33" s="11" t="str">
        <f>IF('Prax Reading 5712 5713'!E33="","",IF('Prax Reading 5712 5713'!E33&lt;'ACT E+R to SAT EBRW'!$A$2,'ACT E+R to SAT EBRW'!$B$2,IF('Prax Reading 5712 5713'!E33&gt;'ACT E+R to SAT EBRW'!A$72,'ACT E+R to SAT EBRW'!B$72,VLOOKUP(E33,'ACT E+R to SAT EBRW'!A:B,2,FALSE))))</f>
        <v/>
      </c>
      <c r="G33" s="11" t="str">
        <f t="shared" si="0"/>
        <v/>
      </c>
      <c r="H33" s="11" t="str">
        <f>IF('Prax Reading 5712 5713'!B33="","", IF(G33&lt;100, 100, IF(G33&gt;300, 300, G33)))</f>
        <v/>
      </c>
      <c r="I33" s="11" t="str">
        <f>IF('Prax Reading 5712 5713'!B33="","",'SAT EBRW to CBEST R'!$A$2+'SAT EBRW to CBEST R'!$B$2*F33)</f>
        <v/>
      </c>
      <c r="J33" s="11" t="str">
        <f>IF('Prax Reading 5712 5713'!B33="","", IF(I33&lt;20, 20, IF(I33&gt;80, 80, I33)))</f>
        <v/>
      </c>
    </row>
    <row r="34" spans="1:10" x14ac:dyDescent="0.25">
      <c r="A34" s="11">
        <v>33</v>
      </c>
      <c r="B34" s="30"/>
      <c r="C34" s="25" t="str">
        <f>IF('Prax Reading 5712 5713'!B34="","", interceptPCR5712_5713toACTR+ slopePCR5712_5713toACTR*'Prax Reading 5712 5713'!B34)</f>
        <v/>
      </c>
      <c r="D34" s="25" t="str">
        <f>IF('Prax Reading 5712 5713'!B34="","", IF(C34&lt;1, 1, IF(C34&gt;36, 36, C34)))</f>
        <v/>
      </c>
      <c r="E34" s="25" t="str">
        <f t="shared" si="1"/>
        <v/>
      </c>
      <c r="F34" s="11" t="str">
        <f>IF('Prax Reading 5712 5713'!E34="","",IF('Prax Reading 5712 5713'!E34&lt;'ACT E+R to SAT EBRW'!$A$2,'ACT E+R to SAT EBRW'!$B$2,IF('Prax Reading 5712 5713'!E34&gt;'ACT E+R to SAT EBRW'!A$72,'ACT E+R to SAT EBRW'!B$72,VLOOKUP(E34,'ACT E+R to SAT EBRW'!A:B,2,FALSE))))</f>
        <v/>
      </c>
      <c r="G34" s="11" t="str">
        <f t="shared" si="0"/>
        <v/>
      </c>
      <c r="H34" s="11" t="str">
        <f>IF('Prax Reading 5712 5713'!B34="","", IF(G34&lt;100, 100, IF(G34&gt;300, 300, G34)))</f>
        <v/>
      </c>
      <c r="I34" s="11" t="str">
        <f>IF('Prax Reading 5712 5713'!B34="","",'SAT EBRW to CBEST R'!$A$2+'SAT EBRW to CBEST R'!$B$2*F34)</f>
        <v/>
      </c>
      <c r="J34" s="11" t="str">
        <f>IF('Prax Reading 5712 5713'!B34="","", IF(I34&lt;20, 20, IF(I34&gt;80, 80, I34)))</f>
        <v/>
      </c>
    </row>
    <row r="35" spans="1:10" x14ac:dyDescent="0.25">
      <c r="A35" s="11">
        <v>34</v>
      </c>
      <c r="B35" s="30"/>
      <c r="C35" s="25" t="str">
        <f>IF('Prax Reading 5712 5713'!B35="","", interceptPCR5712_5713toACTR+ slopePCR5712_5713toACTR*'Prax Reading 5712 5713'!B35)</f>
        <v/>
      </c>
      <c r="D35" s="25" t="str">
        <f>IF('Prax Reading 5712 5713'!B35="","", IF(C35&lt;1, 1, IF(C35&gt;36, 36, C35)))</f>
        <v/>
      </c>
      <c r="E35" s="25" t="str">
        <f t="shared" si="1"/>
        <v/>
      </c>
      <c r="F35" s="11" t="str">
        <f>IF('Prax Reading 5712 5713'!E35="","",IF('Prax Reading 5712 5713'!E35&lt;'ACT E+R to SAT EBRW'!$A$2,'ACT E+R to SAT EBRW'!$B$2,IF('Prax Reading 5712 5713'!E35&gt;'ACT E+R to SAT EBRW'!A$72,'ACT E+R to SAT EBRW'!B$72,VLOOKUP(E35,'ACT E+R to SAT EBRW'!A:B,2,FALSE))))</f>
        <v/>
      </c>
      <c r="G35" s="11" t="str">
        <f t="shared" si="0"/>
        <v/>
      </c>
      <c r="H35" s="11" t="str">
        <f>IF('Prax Reading 5712 5713'!B35="","", IF(G35&lt;100, 100, IF(G35&gt;300, 300, G35)))</f>
        <v/>
      </c>
      <c r="I35" s="11" t="str">
        <f>IF('Prax Reading 5712 5713'!B35="","",'SAT EBRW to CBEST R'!$A$2+'SAT EBRW to CBEST R'!$B$2*F35)</f>
        <v/>
      </c>
      <c r="J35" s="11" t="str">
        <f>IF('Prax Reading 5712 5713'!B35="","", IF(I35&lt;20, 20, IF(I35&gt;80, 80, I35)))</f>
        <v/>
      </c>
    </row>
    <row r="36" spans="1:10" x14ac:dyDescent="0.25">
      <c r="A36" s="11">
        <v>35</v>
      </c>
      <c r="B36" s="30"/>
      <c r="C36" s="25" t="str">
        <f>IF('Prax Reading 5712 5713'!B36="","", interceptPCR5712_5713toACTR+ slopePCR5712_5713toACTR*'Prax Reading 5712 5713'!B36)</f>
        <v/>
      </c>
      <c r="D36" s="25" t="str">
        <f>IF('Prax Reading 5712 5713'!B36="","", IF(C36&lt;1, 1, IF(C36&gt;36, 36, C36)))</f>
        <v/>
      </c>
      <c r="E36" s="25" t="str">
        <f t="shared" si="1"/>
        <v/>
      </c>
      <c r="F36" s="11" t="str">
        <f>IF('Prax Reading 5712 5713'!E36="","",IF('Prax Reading 5712 5713'!E36&lt;'ACT E+R to SAT EBRW'!$A$2,'ACT E+R to SAT EBRW'!$B$2,IF('Prax Reading 5712 5713'!E36&gt;'ACT E+R to SAT EBRW'!A$72,'ACT E+R to SAT EBRW'!B$72,VLOOKUP(E36,'ACT E+R to SAT EBRW'!A:B,2,FALSE))))</f>
        <v/>
      </c>
      <c r="G36" s="11" t="str">
        <f t="shared" si="0"/>
        <v/>
      </c>
      <c r="H36" s="11" t="str">
        <f>IF('Prax Reading 5712 5713'!B36="","", IF(G36&lt;100, 100, IF(G36&gt;300, 300, G36)))</f>
        <v/>
      </c>
      <c r="I36" s="11" t="str">
        <f>IF('Prax Reading 5712 5713'!B36="","",'SAT EBRW to CBEST R'!$A$2+'SAT EBRW to CBEST R'!$B$2*F36)</f>
        <v/>
      </c>
      <c r="J36" s="11" t="str">
        <f>IF('Prax Reading 5712 5713'!B36="","", IF(I36&lt;20, 20, IF(I36&gt;80, 80, I36)))</f>
        <v/>
      </c>
    </row>
    <row r="37" spans="1:10" x14ac:dyDescent="0.25">
      <c r="A37" s="11">
        <v>36</v>
      </c>
      <c r="B37" s="30"/>
      <c r="C37" s="25" t="str">
        <f>IF('Prax Reading 5712 5713'!B37="","", interceptPCR5712_5713toACTR+ slopePCR5712_5713toACTR*'Prax Reading 5712 5713'!B37)</f>
        <v/>
      </c>
      <c r="D37" s="25" t="str">
        <f>IF('Prax Reading 5712 5713'!B37="","", IF(C37&lt;1, 1, IF(C37&gt;36, 36, C37)))</f>
        <v/>
      </c>
      <c r="E37" s="25" t="str">
        <f t="shared" si="1"/>
        <v/>
      </c>
      <c r="F37" s="11" t="str">
        <f>IF('Prax Reading 5712 5713'!E37="","",IF('Prax Reading 5712 5713'!E37&lt;'ACT E+R to SAT EBRW'!$A$2,'ACT E+R to SAT EBRW'!$B$2,IF('Prax Reading 5712 5713'!E37&gt;'ACT E+R to SAT EBRW'!A$72,'ACT E+R to SAT EBRW'!B$72,VLOOKUP(E37,'ACT E+R to SAT EBRW'!A:B,2,FALSE))))</f>
        <v/>
      </c>
      <c r="G37" s="11" t="str">
        <f t="shared" si="0"/>
        <v/>
      </c>
      <c r="H37" s="11" t="str">
        <f>IF('Prax Reading 5712 5713'!B37="","", IF(G37&lt;100, 100, IF(G37&gt;300, 300, G37)))</f>
        <v/>
      </c>
      <c r="I37" s="11" t="str">
        <f>IF('Prax Reading 5712 5713'!B37="","",'SAT EBRW to CBEST R'!$A$2+'SAT EBRW to CBEST R'!$B$2*F37)</f>
        <v/>
      </c>
      <c r="J37" s="11" t="str">
        <f>IF('Prax Reading 5712 5713'!B37="","", IF(I37&lt;20, 20, IF(I37&gt;80, 80, I37)))</f>
        <v/>
      </c>
    </row>
    <row r="38" spans="1:10" x14ac:dyDescent="0.25">
      <c r="A38" s="11">
        <v>37</v>
      </c>
      <c r="B38" s="30"/>
      <c r="C38" s="25" t="str">
        <f>IF('Prax Reading 5712 5713'!B38="","", interceptPCR5712_5713toACTR+ slopePCR5712_5713toACTR*'Prax Reading 5712 5713'!B38)</f>
        <v/>
      </c>
      <c r="D38" s="25" t="str">
        <f>IF('Prax Reading 5712 5713'!B38="","", IF(C38&lt;1, 1, IF(C38&gt;36, 36, C38)))</f>
        <v/>
      </c>
      <c r="E38" s="25" t="str">
        <f t="shared" si="1"/>
        <v/>
      </c>
      <c r="F38" s="11" t="str">
        <f>IF('Prax Reading 5712 5713'!E38="","",IF('Prax Reading 5712 5713'!E38&lt;'ACT E+R to SAT EBRW'!$A$2,'ACT E+R to SAT EBRW'!$B$2,IF('Prax Reading 5712 5713'!E38&gt;'ACT E+R to SAT EBRW'!A$72,'ACT E+R to SAT EBRW'!B$72,VLOOKUP(E38,'ACT E+R to SAT EBRW'!A:B,2,FALSE))))</f>
        <v/>
      </c>
      <c r="G38" s="11" t="str">
        <f t="shared" si="0"/>
        <v/>
      </c>
      <c r="H38" s="11" t="str">
        <f>IF('Prax Reading 5712 5713'!B38="","", IF(G38&lt;100, 100, IF(G38&gt;300, 300, G38)))</f>
        <v/>
      </c>
      <c r="I38" s="11" t="str">
        <f>IF('Prax Reading 5712 5713'!B38="","",'SAT EBRW to CBEST R'!$A$2+'SAT EBRW to CBEST R'!$B$2*F38)</f>
        <v/>
      </c>
      <c r="J38" s="11" t="str">
        <f>IF('Prax Reading 5712 5713'!B38="","", IF(I38&lt;20, 20, IF(I38&gt;80, 80, I38)))</f>
        <v/>
      </c>
    </row>
    <row r="39" spans="1:10" x14ac:dyDescent="0.25">
      <c r="A39" s="11">
        <v>38</v>
      </c>
      <c r="B39" s="30"/>
      <c r="C39" s="25" t="str">
        <f>IF('Prax Reading 5712 5713'!B39="","", interceptPCR5712_5713toACTR+ slopePCR5712_5713toACTR*'Prax Reading 5712 5713'!B39)</f>
        <v/>
      </c>
      <c r="D39" s="25" t="str">
        <f>IF('Prax Reading 5712 5713'!B39="","", IF(C39&lt;1, 1, IF(C39&gt;36, 36, C39)))</f>
        <v/>
      </c>
      <c r="E39" s="25" t="str">
        <f t="shared" si="1"/>
        <v/>
      </c>
      <c r="F39" s="11" t="str">
        <f>IF('Prax Reading 5712 5713'!E39="","",IF('Prax Reading 5712 5713'!E39&lt;'ACT E+R to SAT EBRW'!$A$2,'ACT E+R to SAT EBRW'!$B$2,IF('Prax Reading 5712 5713'!E39&gt;'ACT E+R to SAT EBRW'!A$72,'ACT E+R to SAT EBRW'!B$72,VLOOKUP(E39,'ACT E+R to SAT EBRW'!A:B,2,FALSE))))</f>
        <v/>
      </c>
      <c r="G39" s="11" t="str">
        <f t="shared" si="0"/>
        <v/>
      </c>
      <c r="H39" s="11" t="str">
        <f>IF('Prax Reading 5712 5713'!B39="","", IF(G39&lt;100, 100, IF(G39&gt;300, 300, G39)))</f>
        <v/>
      </c>
      <c r="I39" s="11" t="str">
        <f>IF('Prax Reading 5712 5713'!B39="","",'SAT EBRW to CBEST R'!$A$2+'SAT EBRW to CBEST R'!$B$2*F39)</f>
        <v/>
      </c>
      <c r="J39" s="11" t="str">
        <f>IF('Prax Reading 5712 5713'!B39="","", IF(I39&lt;20, 20, IF(I39&gt;80, 80, I39)))</f>
        <v/>
      </c>
    </row>
    <row r="40" spans="1:10" x14ac:dyDescent="0.25">
      <c r="A40" s="11">
        <v>39</v>
      </c>
      <c r="B40" s="30"/>
      <c r="C40" s="25" t="str">
        <f>IF('Prax Reading 5712 5713'!B40="","", interceptPCR5712_5713toACTR+ slopePCR5712_5713toACTR*'Prax Reading 5712 5713'!B40)</f>
        <v/>
      </c>
      <c r="D40" s="25" t="str">
        <f>IF('Prax Reading 5712 5713'!B40="","", IF(C40&lt;1, 1, IF(C40&gt;36, 36, C40)))</f>
        <v/>
      </c>
      <c r="E40" s="25" t="str">
        <f t="shared" si="1"/>
        <v/>
      </c>
      <c r="F40" s="11" t="str">
        <f>IF('Prax Reading 5712 5713'!E40="","",IF('Prax Reading 5712 5713'!E40&lt;'ACT E+R to SAT EBRW'!$A$2,'ACT E+R to SAT EBRW'!$B$2,IF('Prax Reading 5712 5713'!E40&gt;'ACT E+R to SAT EBRW'!A$72,'ACT E+R to SAT EBRW'!B$72,VLOOKUP(E40,'ACT E+R to SAT EBRW'!A:B,2,FALSE))))</f>
        <v/>
      </c>
      <c r="G40" s="11" t="str">
        <f t="shared" si="0"/>
        <v/>
      </c>
      <c r="H40" s="11" t="str">
        <f>IF('Prax Reading 5712 5713'!B40="","", IF(G40&lt;100, 100, IF(G40&gt;300, 300, G40)))</f>
        <v/>
      </c>
      <c r="I40" s="11" t="str">
        <f>IF('Prax Reading 5712 5713'!B40="","",'SAT EBRW to CBEST R'!$A$2+'SAT EBRW to CBEST R'!$B$2*F40)</f>
        <v/>
      </c>
      <c r="J40" s="11" t="str">
        <f>IF('Prax Reading 5712 5713'!B40="","", IF(I40&lt;20, 20, IF(I40&gt;80, 80, I40)))</f>
        <v/>
      </c>
    </row>
    <row r="41" spans="1:10" x14ac:dyDescent="0.25">
      <c r="A41" s="11">
        <v>40</v>
      </c>
      <c r="B41" s="30"/>
      <c r="C41" s="25" t="str">
        <f>IF('Prax Reading 5712 5713'!B41="","", interceptPCR5712_5713toACTR+ slopePCR5712_5713toACTR*'Prax Reading 5712 5713'!B41)</f>
        <v/>
      </c>
      <c r="D41" s="25" t="str">
        <f>IF('Prax Reading 5712 5713'!B41="","", IF(C41&lt;1, 1, IF(C41&gt;36, 36, C41)))</f>
        <v/>
      </c>
      <c r="E41" s="25" t="str">
        <f t="shared" si="1"/>
        <v/>
      </c>
      <c r="F41" s="11" t="str">
        <f>IF('Prax Reading 5712 5713'!E41="","",IF('Prax Reading 5712 5713'!E41&lt;'ACT E+R to SAT EBRW'!$A$2,'ACT E+R to SAT EBRW'!$B$2,IF('Prax Reading 5712 5713'!E41&gt;'ACT E+R to SAT EBRW'!A$72,'ACT E+R to SAT EBRW'!B$72,VLOOKUP(E41,'ACT E+R to SAT EBRW'!A:B,2,FALSE))))</f>
        <v/>
      </c>
      <c r="G41" s="11" t="str">
        <f t="shared" si="0"/>
        <v/>
      </c>
      <c r="H41" s="11" t="str">
        <f>IF('Prax Reading 5712 5713'!B41="","", IF(G41&lt;100, 100, IF(G41&gt;300, 300, G41)))</f>
        <v/>
      </c>
      <c r="I41" s="11" t="str">
        <f>IF('Prax Reading 5712 5713'!B41="","",'SAT EBRW to CBEST R'!$A$2+'SAT EBRW to CBEST R'!$B$2*F41)</f>
        <v/>
      </c>
      <c r="J41" s="11" t="str">
        <f>IF('Prax Reading 5712 5713'!B41="","", IF(I41&lt;20, 20, IF(I41&gt;80, 80, I41)))</f>
        <v/>
      </c>
    </row>
    <row r="42" spans="1:10" x14ac:dyDescent="0.25">
      <c r="A42" s="11">
        <v>41</v>
      </c>
      <c r="B42" s="30"/>
      <c r="C42" s="25" t="str">
        <f>IF('Prax Reading 5712 5713'!B42="","", interceptPCR5712_5713toACTR+ slopePCR5712_5713toACTR*'Prax Reading 5712 5713'!B42)</f>
        <v/>
      </c>
      <c r="D42" s="25" t="str">
        <f>IF('Prax Reading 5712 5713'!B42="","", IF(C42&lt;1, 1, IF(C42&gt;36, 36, C42)))</f>
        <v/>
      </c>
      <c r="E42" s="25" t="str">
        <f t="shared" si="1"/>
        <v/>
      </c>
      <c r="F42" s="11" t="str">
        <f>IF('Prax Reading 5712 5713'!E42="","",IF('Prax Reading 5712 5713'!E42&lt;'ACT E+R to SAT EBRW'!$A$2,'ACT E+R to SAT EBRW'!$B$2,IF('Prax Reading 5712 5713'!E42&gt;'ACT E+R to SAT EBRW'!A$72,'ACT E+R to SAT EBRW'!B$72,VLOOKUP(E42,'ACT E+R to SAT EBRW'!A:B,2,FALSE))))</f>
        <v/>
      </c>
      <c r="G42" s="11" t="str">
        <f t="shared" si="0"/>
        <v/>
      </c>
      <c r="H42" s="11" t="str">
        <f>IF('Prax Reading 5712 5713'!B42="","", IF(G42&lt;100, 100, IF(G42&gt;300, 300, G42)))</f>
        <v/>
      </c>
      <c r="I42" s="11" t="str">
        <f>IF('Prax Reading 5712 5713'!B42="","",'SAT EBRW to CBEST R'!$A$2+'SAT EBRW to CBEST R'!$B$2*F42)</f>
        <v/>
      </c>
      <c r="J42" s="11" t="str">
        <f>IF('Prax Reading 5712 5713'!B42="","", IF(I42&lt;20, 20, IF(I42&gt;80, 80, I42)))</f>
        <v/>
      </c>
    </row>
    <row r="43" spans="1:10" x14ac:dyDescent="0.25">
      <c r="A43" s="11">
        <v>42</v>
      </c>
      <c r="B43" s="30"/>
      <c r="C43" s="25" t="str">
        <f>IF('Prax Reading 5712 5713'!B43="","", interceptPCR5712_5713toACTR+ slopePCR5712_5713toACTR*'Prax Reading 5712 5713'!B43)</f>
        <v/>
      </c>
      <c r="D43" s="25" t="str">
        <f>IF('Prax Reading 5712 5713'!B43="","", IF(C43&lt;1, 1, IF(C43&gt;36, 36, C43)))</f>
        <v/>
      </c>
      <c r="E43" s="25" t="str">
        <f t="shared" si="1"/>
        <v/>
      </c>
      <c r="F43" s="11" t="str">
        <f>IF('Prax Reading 5712 5713'!E43="","",IF('Prax Reading 5712 5713'!E43&lt;'ACT E+R to SAT EBRW'!$A$2,'ACT E+R to SAT EBRW'!$B$2,IF('Prax Reading 5712 5713'!E43&gt;'ACT E+R to SAT EBRW'!A$72,'ACT E+R to SAT EBRW'!B$72,VLOOKUP(E43,'ACT E+R to SAT EBRW'!A:B,2,FALSE))))</f>
        <v/>
      </c>
      <c r="G43" s="11" t="str">
        <f t="shared" si="0"/>
        <v/>
      </c>
      <c r="H43" s="11" t="str">
        <f>IF('Prax Reading 5712 5713'!B43="","", IF(G43&lt;100, 100, IF(G43&gt;300, 300, G43)))</f>
        <v/>
      </c>
      <c r="I43" s="11" t="str">
        <f>IF('Prax Reading 5712 5713'!B43="","",'SAT EBRW to CBEST R'!$A$2+'SAT EBRW to CBEST R'!$B$2*F43)</f>
        <v/>
      </c>
      <c r="J43" s="11" t="str">
        <f>IF('Prax Reading 5712 5713'!B43="","", IF(I43&lt;20, 20, IF(I43&gt;80, 80, I43)))</f>
        <v/>
      </c>
    </row>
    <row r="44" spans="1:10" x14ac:dyDescent="0.25">
      <c r="A44" s="11">
        <v>43</v>
      </c>
      <c r="B44" s="30"/>
      <c r="C44" s="25" t="str">
        <f>IF('Prax Reading 5712 5713'!B44="","", interceptPCR5712_5713toACTR+ slopePCR5712_5713toACTR*'Prax Reading 5712 5713'!B44)</f>
        <v/>
      </c>
      <c r="D44" s="25" t="str">
        <f>IF('Prax Reading 5712 5713'!B44="","", IF(C44&lt;1, 1, IF(C44&gt;36, 36, C44)))</f>
        <v/>
      </c>
      <c r="E44" s="25" t="str">
        <f t="shared" si="1"/>
        <v/>
      </c>
      <c r="F44" s="11" t="str">
        <f>IF('Prax Reading 5712 5713'!E44="","",IF('Prax Reading 5712 5713'!E44&lt;'ACT E+R to SAT EBRW'!$A$2,'ACT E+R to SAT EBRW'!$B$2,IF('Prax Reading 5712 5713'!E44&gt;'ACT E+R to SAT EBRW'!A$72,'ACT E+R to SAT EBRW'!B$72,VLOOKUP(E44,'ACT E+R to SAT EBRW'!A:B,2,FALSE))))</f>
        <v/>
      </c>
      <c r="G44" s="11" t="str">
        <f t="shared" si="0"/>
        <v/>
      </c>
      <c r="H44" s="11" t="str">
        <f>IF('Prax Reading 5712 5713'!B44="","", IF(G44&lt;100, 100, IF(G44&gt;300, 300, G44)))</f>
        <v/>
      </c>
      <c r="I44" s="11" t="str">
        <f>IF('Prax Reading 5712 5713'!B44="","",'SAT EBRW to CBEST R'!$A$2+'SAT EBRW to CBEST R'!$B$2*F44)</f>
        <v/>
      </c>
      <c r="J44" s="11" t="str">
        <f>IF('Prax Reading 5712 5713'!B44="","", IF(I44&lt;20, 20, IF(I44&gt;80, 80, I44)))</f>
        <v/>
      </c>
    </row>
    <row r="45" spans="1:10" x14ac:dyDescent="0.25">
      <c r="A45" s="11">
        <v>44</v>
      </c>
      <c r="B45" s="30"/>
      <c r="C45" s="25" t="str">
        <f>IF('Prax Reading 5712 5713'!B45="","", interceptPCR5712_5713toACTR+ slopePCR5712_5713toACTR*'Prax Reading 5712 5713'!B45)</f>
        <v/>
      </c>
      <c r="D45" s="25" t="str">
        <f>IF('Prax Reading 5712 5713'!B45="","", IF(C45&lt;1, 1, IF(C45&gt;36, 36, C45)))</f>
        <v/>
      </c>
      <c r="E45" s="25" t="str">
        <f t="shared" si="1"/>
        <v/>
      </c>
      <c r="F45" s="11" t="str">
        <f>IF('Prax Reading 5712 5713'!E45="","",IF('Prax Reading 5712 5713'!E45&lt;'ACT E+R to SAT EBRW'!$A$2,'ACT E+R to SAT EBRW'!$B$2,IF('Prax Reading 5712 5713'!E45&gt;'ACT E+R to SAT EBRW'!A$72,'ACT E+R to SAT EBRW'!B$72,VLOOKUP(E45,'ACT E+R to SAT EBRW'!A:B,2,FALSE))))</f>
        <v/>
      </c>
      <c r="G45" s="11" t="str">
        <f t="shared" si="0"/>
        <v/>
      </c>
      <c r="H45" s="11" t="str">
        <f>IF('Prax Reading 5712 5713'!B45="","", IF(G45&lt;100, 100, IF(G45&gt;300, 300, G45)))</f>
        <v/>
      </c>
      <c r="I45" s="11" t="str">
        <f>IF('Prax Reading 5712 5713'!B45="","",'SAT EBRW to CBEST R'!$A$2+'SAT EBRW to CBEST R'!$B$2*F45)</f>
        <v/>
      </c>
      <c r="J45" s="11" t="str">
        <f>IF('Prax Reading 5712 5713'!B45="","", IF(I45&lt;20, 20, IF(I45&gt;80, 80, I45)))</f>
        <v/>
      </c>
    </row>
    <row r="46" spans="1:10" x14ac:dyDescent="0.25">
      <c r="A46" s="11">
        <v>45</v>
      </c>
      <c r="B46" s="30"/>
      <c r="C46" s="25" t="str">
        <f>IF('Prax Reading 5712 5713'!B46="","", interceptPCR5712_5713toACTR+ slopePCR5712_5713toACTR*'Prax Reading 5712 5713'!B46)</f>
        <v/>
      </c>
      <c r="D46" s="25" t="str">
        <f>IF('Prax Reading 5712 5713'!B46="","", IF(C46&lt;1, 1, IF(C46&gt;36, 36, C46)))</f>
        <v/>
      </c>
      <c r="E46" s="25" t="str">
        <f t="shared" si="1"/>
        <v/>
      </c>
      <c r="F46" s="11" t="str">
        <f>IF('Prax Reading 5712 5713'!E46="","",IF('Prax Reading 5712 5713'!E46&lt;'ACT E+R to SAT EBRW'!$A$2,'ACT E+R to SAT EBRW'!$B$2,IF('Prax Reading 5712 5713'!E46&gt;'ACT E+R to SAT EBRW'!A$72,'ACT E+R to SAT EBRW'!B$72,VLOOKUP(E46,'ACT E+R to SAT EBRW'!A:B,2,FALSE))))</f>
        <v/>
      </c>
      <c r="G46" s="11" t="str">
        <f t="shared" si="0"/>
        <v/>
      </c>
      <c r="H46" s="11" t="str">
        <f>IF('Prax Reading 5712 5713'!B46="","", IF(G46&lt;100, 100, IF(G46&gt;300, 300, G46)))</f>
        <v/>
      </c>
      <c r="I46" s="11" t="str">
        <f>IF('Prax Reading 5712 5713'!B46="","",'SAT EBRW to CBEST R'!$A$2+'SAT EBRW to CBEST R'!$B$2*F46)</f>
        <v/>
      </c>
      <c r="J46" s="11" t="str">
        <f>IF('Prax Reading 5712 5713'!B46="","", IF(I46&lt;20, 20, IF(I46&gt;80, 80, I46)))</f>
        <v/>
      </c>
    </row>
    <row r="47" spans="1:10" x14ac:dyDescent="0.25">
      <c r="A47" s="11">
        <v>46</v>
      </c>
      <c r="B47" s="30"/>
      <c r="C47" s="25" t="str">
        <f>IF('Prax Reading 5712 5713'!B47="","", interceptPCR5712_5713toACTR+ slopePCR5712_5713toACTR*'Prax Reading 5712 5713'!B47)</f>
        <v/>
      </c>
      <c r="D47" s="25" t="str">
        <f>IF('Prax Reading 5712 5713'!B47="","", IF(C47&lt;1, 1, IF(C47&gt;36, 36, C47)))</f>
        <v/>
      </c>
      <c r="E47" s="25" t="str">
        <f t="shared" si="1"/>
        <v/>
      </c>
      <c r="F47" s="11" t="str">
        <f>IF('Prax Reading 5712 5713'!E47="","",IF('Prax Reading 5712 5713'!E47&lt;'ACT E+R to SAT EBRW'!$A$2,'ACT E+R to SAT EBRW'!$B$2,IF('Prax Reading 5712 5713'!E47&gt;'ACT E+R to SAT EBRW'!A$72,'ACT E+R to SAT EBRW'!B$72,VLOOKUP(E47,'ACT E+R to SAT EBRW'!A:B,2,FALSE))))</f>
        <v/>
      </c>
      <c r="G47" s="11" t="str">
        <f t="shared" si="0"/>
        <v/>
      </c>
      <c r="H47" s="11" t="str">
        <f>IF('Prax Reading 5712 5713'!B47="","", IF(G47&lt;100, 100, IF(G47&gt;300, 300, G47)))</f>
        <v/>
      </c>
      <c r="I47" s="11" t="str">
        <f>IF('Prax Reading 5712 5713'!B47="","",'SAT EBRW to CBEST R'!$A$2+'SAT EBRW to CBEST R'!$B$2*F47)</f>
        <v/>
      </c>
      <c r="J47" s="11" t="str">
        <f>IF('Prax Reading 5712 5713'!B47="","", IF(I47&lt;20, 20, IF(I47&gt;80, 80, I47)))</f>
        <v/>
      </c>
    </row>
    <row r="48" spans="1:10" x14ac:dyDescent="0.25">
      <c r="A48" s="11">
        <v>47</v>
      </c>
      <c r="B48" s="30"/>
      <c r="C48" s="25" t="str">
        <f>IF('Prax Reading 5712 5713'!B48="","", interceptPCR5712_5713toACTR+ slopePCR5712_5713toACTR*'Prax Reading 5712 5713'!B48)</f>
        <v/>
      </c>
      <c r="D48" s="25" t="str">
        <f>IF('Prax Reading 5712 5713'!B48="","", IF(C48&lt;1, 1, IF(C48&gt;36, 36, C48)))</f>
        <v/>
      </c>
      <c r="E48" s="25" t="str">
        <f t="shared" si="1"/>
        <v/>
      </c>
      <c r="F48" s="11" t="str">
        <f>IF('Prax Reading 5712 5713'!E48="","",IF('Prax Reading 5712 5713'!E48&lt;'ACT E+R to SAT EBRW'!$A$2,'ACT E+R to SAT EBRW'!$B$2,IF('Prax Reading 5712 5713'!E48&gt;'ACT E+R to SAT EBRW'!A$72,'ACT E+R to SAT EBRW'!B$72,VLOOKUP(E48,'ACT E+R to SAT EBRW'!A:B,2,FALSE))))</f>
        <v/>
      </c>
      <c r="G48" s="11" t="str">
        <f t="shared" si="0"/>
        <v/>
      </c>
      <c r="H48" s="11" t="str">
        <f>IF('Prax Reading 5712 5713'!B48="","", IF(G48&lt;100, 100, IF(G48&gt;300, 300, G48)))</f>
        <v/>
      </c>
      <c r="I48" s="11" t="str">
        <f>IF('Prax Reading 5712 5713'!B48="","",'SAT EBRW to CBEST R'!$A$2+'SAT EBRW to CBEST R'!$B$2*F48)</f>
        <v/>
      </c>
      <c r="J48" s="11" t="str">
        <f>IF('Prax Reading 5712 5713'!B48="","", IF(I48&lt;20, 20, IF(I48&gt;80, 80, I48)))</f>
        <v/>
      </c>
    </row>
    <row r="49" spans="1:10" x14ac:dyDescent="0.25">
      <c r="A49" s="11">
        <v>48</v>
      </c>
      <c r="B49" s="30"/>
      <c r="C49" s="25" t="str">
        <f>IF('Prax Reading 5712 5713'!B49="","", interceptPCR5712_5713toACTR+ slopePCR5712_5713toACTR*'Prax Reading 5712 5713'!B49)</f>
        <v/>
      </c>
      <c r="D49" s="25" t="str">
        <f>IF('Prax Reading 5712 5713'!B49="","", IF(C49&lt;1, 1, IF(C49&gt;36, 36, C49)))</f>
        <v/>
      </c>
      <c r="E49" s="25" t="str">
        <f t="shared" si="1"/>
        <v/>
      </c>
      <c r="F49" s="11" t="str">
        <f>IF('Prax Reading 5712 5713'!E49="","",IF('Prax Reading 5712 5713'!E49&lt;'ACT E+R to SAT EBRW'!$A$2,'ACT E+R to SAT EBRW'!$B$2,IF('Prax Reading 5712 5713'!E49&gt;'ACT E+R to SAT EBRW'!A$72,'ACT E+R to SAT EBRW'!B$72,VLOOKUP(E49,'ACT E+R to SAT EBRW'!A:B,2,FALSE))))</f>
        <v/>
      </c>
      <c r="G49" s="11" t="str">
        <f t="shared" si="0"/>
        <v/>
      </c>
      <c r="H49" s="11" t="str">
        <f>IF('Prax Reading 5712 5713'!B49="","", IF(G49&lt;100, 100, IF(G49&gt;300, 300, G49)))</f>
        <v/>
      </c>
      <c r="I49" s="11" t="str">
        <f>IF('Prax Reading 5712 5713'!B49="","",'SAT EBRW to CBEST R'!$A$2+'SAT EBRW to CBEST R'!$B$2*F49)</f>
        <v/>
      </c>
      <c r="J49" s="11" t="str">
        <f>IF('Prax Reading 5712 5713'!B49="","", IF(I49&lt;20, 20, IF(I49&gt;80, 80, I49)))</f>
        <v/>
      </c>
    </row>
    <row r="50" spans="1:10" x14ac:dyDescent="0.25">
      <c r="A50" s="11">
        <v>49</v>
      </c>
      <c r="B50" s="30"/>
      <c r="C50" s="25" t="str">
        <f>IF('Prax Reading 5712 5713'!B50="","", interceptPCR5712_5713toACTR+ slopePCR5712_5713toACTR*'Prax Reading 5712 5713'!B50)</f>
        <v/>
      </c>
      <c r="D50" s="25" t="str">
        <f>IF('Prax Reading 5712 5713'!B50="","", IF(C50&lt;1, 1, IF(C50&gt;36, 36, C50)))</f>
        <v/>
      </c>
      <c r="E50" s="25" t="str">
        <f t="shared" si="1"/>
        <v/>
      </c>
      <c r="F50" s="11" t="str">
        <f>IF('Prax Reading 5712 5713'!E50="","",IF('Prax Reading 5712 5713'!E50&lt;'ACT E+R to SAT EBRW'!$A$2,'ACT E+R to SAT EBRW'!$B$2,IF('Prax Reading 5712 5713'!E50&gt;'ACT E+R to SAT EBRW'!A$72,'ACT E+R to SAT EBRW'!B$72,VLOOKUP(E50,'ACT E+R to SAT EBRW'!A:B,2,FALSE))))</f>
        <v/>
      </c>
      <c r="G50" s="11" t="str">
        <f t="shared" si="0"/>
        <v/>
      </c>
      <c r="H50" s="11" t="str">
        <f>IF('Prax Reading 5712 5713'!B50="","", IF(G50&lt;100, 100, IF(G50&gt;300, 300, G50)))</f>
        <v/>
      </c>
      <c r="I50" s="11" t="str">
        <f>IF('Prax Reading 5712 5713'!B50="","",'SAT EBRW to CBEST R'!$A$2+'SAT EBRW to CBEST R'!$B$2*F50)</f>
        <v/>
      </c>
      <c r="J50" s="11" t="str">
        <f>IF('Prax Reading 5712 5713'!B50="","", IF(I50&lt;20, 20, IF(I50&gt;80, 80, I50)))</f>
        <v/>
      </c>
    </row>
    <row r="51" spans="1:10" x14ac:dyDescent="0.25">
      <c r="A51" s="11">
        <v>50</v>
      </c>
      <c r="B51" s="30"/>
      <c r="C51" s="25" t="str">
        <f>IF('Prax Reading 5712 5713'!B51="","", interceptPCR5712_5713toACTR+ slopePCR5712_5713toACTR*'Prax Reading 5712 5713'!B51)</f>
        <v/>
      </c>
      <c r="D51" s="25" t="str">
        <f>IF('Prax Reading 5712 5713'!B51="","", IF(C51&lt;1, 1, IF(C51&gt;36, 36, C51)))</f>
        <v/>
      </c>
      <c r="E51" s="25" t="str">
        <f t="shared" si="1"/>
        <v/>
      </c>
      <c r="F51" s="11" t="str">
        <f>IF('Prax Reading 5712 5713'!E51="","",IF('Prax Reading 5712 5713'!E51&lt;'ACT E+R to SAT EBRW'!$A$2,'ACT E+R to SAT EBRW'!$B$2,IF('Prax Reading 5712 5713'!E51&gt;'ACT E+R to SAT EBRW'!A$72,'ACT E+R to SAT EBRW'!B$72,VLOOKUP(E51,'ACT E+R to SAT EBRW'!A:B,2,FALSE))))</f>
        <v/>
      </c>
      <c r="G51" s="11" t="str">
        <f t="shared" si="0"/>
        <v/>
      </c>
      <c r="H51" s="11" t="str">
        <f>IF('Prax Reading 5712 5713'!B51="","", IF(G51&lt;100, 100, IF(G51&gt;300, 300, G51)))</f>
        <v/>
      </c>
      <c r="I51" s="11" t="str">
        <f>IF('Prax Reading 5712 5713'!B51="","",'SAT EBRW to CBEST R'!$A$2+'SAT EBRW to CBEST R'!$B$2*F51)</f>
        <v/>
      </c>
      <c r="J51" s="11" t="str">
        <f>IF('Prax Reading 5712 5713'!B51="","", IF(I51&lt;20, 20, IF(I51&gt;80, 80, I51)))</f>
        <v/>
      </c>
    </row>
    <row r="52" spans="1:10" x14ac:dyDescent="0.25">
      <c r="A52" s="11">
        <v>51</v>
      </c>
      <c r="B52" s="30"/>
      <c r="C52" s="25" t="str">
        <f>IF('Prax Reading 5712 5713'!B52="","", interceptPCR5712_5713toACTR+ slopePCR5712_5713toACTR*'Prax Reading 5712 5713'!B52)</f>
        <v/>
      </c>
      <c r="D52" s="25" t="str">
        <f>IF('Prax Reading 5712 5713'!B52="","", IF(C52&lt;1, 1, IF(C52&gt;36, 36, C52)))</f>
        <v/>
      </c>
      <c r="E52" s="25" t="str">
        <f t="shared" si="1"/>
        <v/>
      </c>
      <c r="F52" s="11" t="str">
        <f>IF('Prax Reading 5712 5713'!E52="","",IF('Prax Reading 5712 5713'!E52&lt;'ACT E+R to SAT EBRW'!$A$2,'ACT E+R to SAT EBRW'!$B$2,IF('Prax Reading 5712 5713'!E52&gt;'ACT E+R to SAT EBRW'!A$72,'ACT E+R to SAT EBRW'!B$72,VLOOKUP(E52,'ACT E+R to SAT EBRW'!A:B,2,FALSE))))</f>
        <v/>
      </c>
      <c r="G52" s="11" t="str">
        <f t="shared" si="0"/>
        <v/>
      </c>
      <c r="H52" s="11" t="str">
        <f>IF('Prax Reading 5712 5713'!B52="","", IF(G52&lt;100, 100, IF(G52&gt;300, 300, G52)))</f>
        <v/>
      </c>
      <c r="I52" s="11" t="str">
        <f>IF('Prax Reading 5712 5713'!B52="","",'SAT EBRW to CBEST R'!$A$2+'SAT EBRW to CBEST R'!$B$2*F52)</f>
        <v/>
      </c>
      <c r="J52" s="11" t="str">
        <f>IF('Prax Reading 5712 5713'!B52="","", IF(I52&lt;20, 20, IF(I52&gt;80, 80, I52)))</f>
        <v/>
      </c>
    </row>
    <row r="53" spans="1:10" x14ac:dyDescent="0.25">
      <c r="A53" s="11">
        <v>52</v>
      </c>
      <c r="B53" s="30"/>
      <c r="C53" s="25" t="str">
        <f>IF('Prax Reading 5712 5713'!B53="","", interceptPCR5712_5713toACTR+ slopePCR5712_5713toACTR*'Prax Reading 5712 5713'!B53)</f>
        <v/>
      </c>
      <c r="D53" s="25" t="str">
        <f>IF('Prax Reading 5712 5713'!B53="","", IF(C53&lt;1, 1, IF(C53&gt;36, 36, C53)))</f>
        <v/>
      </c>
      <c r="E53" s="25" t="str">
        <f t="shared" si="1"/>
        <v/>
      </c>
      <c r="F53" s="11" t="str">
        <f>IF('Prax Reading 5712 5713'!E53="","",IF('Prax Reading 5712 5713'!E53&lt;'ACT E+R to SAT EBRW'!$A$2,'ACT E+R to SAT EBRW'!$B$2,IF('Prax Reading 5712 5713'!E53&gt;'ACT E+R to SAT EBRW'!A$72,'ACT E+R to SAT EBRW'!B$72,VLOOKUP(E53,'ACT E+R to SAT EBRW'!A:B,2,FALSE))))</f>
        <v/>
      </c>
      <c r="G53" s="11" t="str">
        <f t="shared" si="0"/>
        <v/>
      </c>
      <c r="H53" s="11" t="str">
        <f>IF('Prax Reading 5712 5713'!B53="","", IF(G53&lt;100, 100, IF(G53&gt;300, 300, G53)))</f>
        <v/>
      </c>
      <c r="I53" s="11" t="str">
        <f>IF('Prax Reading 5712 5713'!B53="","",'SAT EBRW to CBEST R'!$A$2+'SAT EBRW to CBEST R'!$B$2*F53)</f>
        <v/>
      </c>
      <c r="J53" s="11" t="str">
        <f>IF('Prax Reading 5712 5713'!B53="","", IF(I53&lt;20, 20, IF(I53&gt;80, 80, I53)))</f>
        <v/>
      </c>
    </row>
    <row r="54" spans="1:10" x14ac:dyDescent="0.25">
      <c r="A54" s="11">
        <v>53</v>
      </c>
      <c r="B54" s="30"/>
      <c r="C54" s="25" t="str">
        <f>IF('Prax Reading 5712 5713'!B54="","", interceptPCR5712_5713toACTR+ slopePCR5712_5713toACTR*'Prax Reading 5712 5713'!B54)</f>
        <v/>
      </c>
      <c r="D54" s="25" t="str">
        <f>IF('Prax Reading 5712 5713'!B54="","", IF(C54&lt;1, 1, IF(C54&gt;36, 36, C54)))</f>
        <v/>
      </c>
      <c r="E54" s="25" t="str">
        <f t="shared" si="1"/>
        <v/>
      </c>
      <c r="F54" s="11" t="str">
        <f>IF('Prax Reading 5712 5713'!E54="","",IF('Prax Reading 5712 5713'!E54&lt;'ACT E+R to SAT EBRW'!$A$2,'ACT E+R to SAT EBRW'!$B$2,IF('Prax Reading 5712 5713'!E54&gt;'ACT E+R to SAT EBRW'!A$72,'ACT E+R to SAT EBRW'!B$72,VLOOKUP(E54,'ACT E+R to SAT EBRW'!A:B,2,FALSE))))</f>
        <v/>
      </c>
      <c r="G54" s="11" t="str">
        <f t="shared" si="0"/>
        <v/>
      </c>
      <c r="H54" s="11" t="str">
        <f>IF('Prax Reading 5712 5713'!B54="","", IF(G54&lt;100, 100, IF(G54&gt;300, 300, G54)))</f>
        <v/>
      </c>
      <c r="I54" s="11" t="str">
        <f>IF('Prax Reading 5712 5713'!B54="","",'SAT EBRW to CBEST R'!$A$2+'SAT EBRW to CBEST R'!$B$2*F54)</f>
        <v/>
      </c>
      <c r="J54" s="11" t="str">
        <f>IF('Prax Reading 5712 5713'!B54="","", IF(I54&lt;20, 20, IF(I54&gt;80, 80, I54)))</f>
        <v/>
      </c>
    </row>
    <row r="55" spans="1:10" x14ac:dyDescent="0.25">
      <c r="A55" s="11">
        <v>54</v>
      </c>
      <c r="B55" s="30"/>
      <c r="C55" s="25" t="str">
        <f>IF('Prax Reading 5712 5713'!B55="","", interceptPCR5712_5713toACTR+ slopePCR5712_5713toACTR*'Prax Reading 5712 5713'!B55)</f>
        <v/>
      </c>
      <c r="D55" s="25" t="str">
        <f>IF('Prax Reading 5712 5713'!B55="","", IF(C55&lt;1, 1, IF(C55&gt;36, 36, C55)))</f>
        <v/>
      </c>
      <c r="E55" s="25" t="str">
        <f t="shared" si="1"/>
        <v/>
      </c>
      <c r="F55" s="11" t="str">
        <f>IF('Prax Reading 5712 5713'!E55="","",IF('Prax Reading 5712 5713'!E55&lt;'ACT E+R to SAT EBRW'!$A$2,'ACT E+R to SAT EBRW'!$B$2,IF('Prax Reading 5712 5713'!E55&gt;'ACT E+R to SAT EBRW'!A$72,'ACT E+R to SAT EBRW'!B$72,VLOOKUP(E55,'ACT E+R to SAT EBRW'!A:B,2,FALSE))))</f>
        <v/>
      </c>
      <c r="G55" s="11" t="str">
        <f t="shared" si="0"/>
        <v/>
      </c>
      <c r="H55" s="11" t="str">
        <f>IF('Prax Reading 5712 5713'!B55="","", IF(G55&lt;100, 100, IF(G55&gt;300, 300, G55)))</f>
        <v/>
      </c>
      <c r="I55" s="11" t="str">
        <f>IF('Prax Reading 5712 5713'!B55="","",'SAT EBRW to CBEST R'!$A$2+'SAT EBRW to CBEST R'!$B$2*F55)</f>
        <v/>
      </c>
      <c r="J55" s="11" t="str">
        <f>IF('Prax Reading 5712 5713'!B55="","", IF(I55&lt;20, 20, IF(I55&gt;80, 80, I55)))</f>
        <v/>
      </c>
    </row>
    <row r="56" spans="1:10" x14ac:dyDescent="0.25">
      <c r="A56" s="11">
        <v>55</v>
      </c>
      <c r="B56" s="30"/>
      <c r="C56" s="25" t="str">
        <f>IF('Prax Reading 5712 5713'!B56="","", interceptPCR5712_5713toACTR+ slopePCR5712_5713toACTR*'Prax Reading 5712 5713'!B56)</f>
        <v/>
      </c>
      <c r="D56" s="25" t="str">
        <f>IF('Prax Reading 5712 5713'!B56="","", IF(C56&lt;1, 1, IF(C56&gt;36, 36, C56)))</f>
        <v/>
      </c>
      <c r="E56" s="25" t="str">
        <f t="shared" si="1"/>
        <v/>
      </c>
      <c r="F56" s="11" t="str">
        <f>IF('Prax Reading 5712 5713'!E56="","",IF('Prax Reading 5712 5713'!E56&lt;'ACT E+R to SAT EBRW'!$A$2,'ACT E+R to SAT EBRW'!$B$2,IF('Prax Reading 5712 5713'!E56&gt;'ACT E+R to SAT EBRW'!A$72,'ACT E+R to SAT EBRW'!B$72,VLOOKUP(E56,'ACT E+R to SAT EBRW'!A:B,2,FALSE))))</f>
        <v/>
      </c>
      <c r="G56" s="11" t="str">
        <f t="shared" si="0"/>
        <v/>
      </c>
      <c r="H56" s="11" t="str">
        <f>IF('Prax Reading 5712 5713'!B56="","", IF(G56&lt;100, 100, IF(G56&gt;300, 300, G56)))</f>
        <v/>
      </c>
      <c r="I56" s="11" t="str">
        <f>IF('Prax Reading 5712 5713'!B56="","",'SAT EBRW to CBEST R'!$A$2+'SAT EBRW to CBEST R'!$B$2*F56)</f>
        <v/>
      </c>
      <c r="J56" s="11" t="str">
        <f>IF('Prax Reading 5712 5713'!B56="","", IF(I56&lt;20, 20, IF(I56&gt;80, 80, I56)))</f>
        <v/>
      </c>
    </row>
    <row r="57" spans="1:10" x14ac:dyDescent="0.25">
      <c r="A57" s="11">
        <v>56</v>
      </c>
      <c r="B57" s="30"/>
      <c r="C57" s="25" t="str">
        <f>IF('Prax Reading 5712 5713'!B57="","", interceptPCR5712_5713toACTR+ slopePCR5712_5713toACTR*'Prax Reading 5712 5713'!B57)</f>
        <v/>
      </c>
      <c r="D57" s="25" t="str">
        <f>IF('Prax Reading 5712 5713'!B57="","", IF(C57&lt;1, 1, IF(C57&gt;36, 36, C57)))</f>
        <v/>
      </c>
      <c r="E57" s="25" t="str">
        <f t="shared" si="1"/>
        <v/>
      </c>
      <c r="F57" s="11" t="str">
        <f>IF('Prax Reading 5712 5713'!E57="","",IF('Prax Reading 5712 5713'!E57&lt;'ACT E+R to SAT EBRW'!$A$2,'ACT E+R to SAT EBRW'!$B$2,IF('Prax Reading 5712 5713'!E57&gt;'ACT E+R to SAT EBRW'!A$72,'ACT E+R to SAT EBRW'!B$72,VLOOKUP(E57,'ACT E+R to SAT EBRW'!A:B,2,FALSE))))</f>
        <v/>
      </c>
      <c r="G57" s="11" t="str">
        <f t="shared" si="0"/>
        <v/>
      </c>
      <c r="H57" s="11" t="str">
        <f>IF('Prax Reading 5712 5713'!B57="","", IF(G57&lt;100, 100, IF(G57&gt;300, 300, G57)))</f>
        <v/>
      </c>
      <c r="I57" s="11" t="str">
        <f>IF('Prax Reading 5712 5713'!B57="","",'SAT EBRW to CBEST R'!$A$2+'SAT EBRW to CBEST R'!$B$2*F57)</f>
        <v/>
      </c>
      <c r="J57" s="11" t="str">
        <f>IF('Prax Reading 5712 5713'!B57="","", IF(I57&lt;20, 20, IF(I57&gt;80, 80, I57)))</f>
        <v/>
      </c>
    </row>
    <row r="58" spans="1:10" x14ac:dyDescent="0.25">
      <c r="A58" s="11">
        <v>57</v>
      </c>
      <c r="B58" s="30"/>
      <c r="C58" s="25" t="str">
        <f>IF('Prax Reading 5712 5713'!B58="","", interceptPCR5712_5713toACTR+ slopePCR5712_5713toACTR*'Prax Reading 5712 5713'!B58)</f>
        <v/>
      </c>
      <c r="D58" s="25" t="str">
        <f>IF('Prax Reading 5712 5713'!B58="","", IF(C58&lt;1, 1, IF(C58&gt;36, 36, C58)))</f>
        <v/>
      </c>
      <c r="E58" s="25" t="str">
        <f t="shared" si="1"/>
        <v/>
      </c>
      <c r="F58" s="11" t="str">
        <f>IF('Prax Reading 5712 5713'!E58="","",IF('Prax Reading 5712 5713'!E58&lt;'ACT E+R to SAT EBRW'!$A$2,'ACT E+R to SAT EBRW'!$B$2,IF('Prax Reading 5712 5713'!E58&gt;'ACT E+R to SAT EBRW'!A$72,'ACT E+R to SAT EBRW'!B$72,VLOOKUP(E58,'ACT E+R to SAT EBRW'!A:B,2,FALSE))))</f>
        <v/>
      </c>
      <c r="G58" s="11" t="str">
        <f t="shared" si="0"/>
        <v/>
      </c>
      <c r="H58" s="11" t="str">
        <f>IF('Prax Reading 5712 5713'!B58="","", IF(G58&lt;100, 100, IF(G58&gt;300, 300, G58)))</f>
        <v/>
      </c>
      <c r="I58" s="11" t="str">
        <f>IF('Prax Reading 5712 5713'!B58="","",'SAT EBRW to CBEST R'!$A$2+'SAT EBRW to CBEST R'!$B$2*F58)</f>
        <v/>
      </c>
      <c r="J58" s="11" t="str">
        <f>IF('Prax Reading 5712 5713'!B58="","", IF(I58&lt;20, 20, IF(I58&gt;80, 80, I58)))</f>
        <v/>
      </c>
    </row>
    <row r="59" spans="1:10" x14ac:dyDescent="0.25">
      <c r="A59" s="11">
        <v>58</v>
      </c>
      <c r="B59" s="30"/>
      <c r="C59" s="25" t="str">
        <f>IF('Prax Reading 5712 5713'!B59="","", interceptPCR5712_5713toACTR+ slopePCR5712_5713toACTR*'Prax Reading 5712 5713'!B59)</f>
        <v/>
      </c>
      <c r="D59" s="25" t="str">
        <f>IF('Prax Reading 5712 5713'!B59="","", IF(C59&lt;1, 1, IF(C59&gt;36, 36, C59)))</f>
        <v/>
      </c>
      <c r="E59" s="25" t="str">
        <f t="shared" si="1"/>
        <v/>
      </c>
      <c r="F59" s="11" t="str">
        <f>IF('Prax Reading 5712 5713'!E59="","",IF('Prax Reading 5712 5713'!E59&lt;'ACT E+R to SAT EBRW'!$A$2,'ACT E+R to SAT EBRW'!$B$2,IF('Prax Reading 5712 5713'!E59&gt;'ACT E+R to SAT EBRW'!A$72,'ACT E+R to SAT EBRW'!B$72,VLOOKUP(E59,'ACT E+R to SAT EBRW'!A:B,2,FALSE))))</f>
        <v/>
      </c>
      <c r="G59" s="11" t="str">
        <f t="shared" si="0"/>
        <v/>
      </c>
      <c r="H59" s="11" t="str">
        <f>IF('Prax Reading 5712 5713'!B59="","", IF(G59&lt;100, 100, IF(G59&gt;300, 300, G59)))</f>
        <v/>
      </c>
      <c r="I59" s="11" t="str">
        <f>IF('Prax Reading 5712 5713'!B59="","",'SAT EBRW to CBEST R'!$A$2+'SAT EBRW to CBEST R'!$B$2*F59)</f>
        <v/>
      </c>
      <c r="J59" s="11" t="str">
        <f>IF('Prax Reading 5712 5713'!B59="","", IF(I59&lt;20, 20, IF(I59&gt;80, 80, I59)))</f>
        <v/>
      </c>
    </row>
    <row r="60" spans="1:10" x14ac:dyDescent="0.25">
      <c r="A60" s="11">
        <v>59</v>
      </c>
      <c r="B60" s="30"/>
      <c r="C60" s="25" t="str">
        <f>IF('Prax Reading 5712 5713'!B60="","", interceptPCR5712_5713toACTR+ slopePCR5712_5713toACTR*'Prax Reading 5712 5713'!B60)</f>
        <v/>
      </c>
      <c r="D60" s="25" t="str">
        <f>IF('Prax Reading 5712 5713'!B60="","", IF(C60&lt;1, 1, IF(C60&gt;36, 36, C60)))</f>
        <v/>
      </c>
      <c r="E60" s="25" t="str">
        <f t="shared" si="1"/>
        <v/>
      </c>
      <c r="F60" s="11" t="str">
        <f>IF('Prax Reading 5712 5713'!E60="","",IF('Prax Reading 5712 5713'!E60&lt;'ACT E+R to SAT EBRW'!$A$2,'ACT E+R to SAT EBRW'!$B$2,IF('Prax Reading 5712 5713'!E60&gt;'ACT E+R to SAT EBRW'!A$72,'ACT E+R to SAT EBRW'!B$72,VLOOKUP(E60,'ACT E+R to SAT EBRW'!A:B,2,FALSE))))</f>
        <v/>
      </c>
      <c r="G60" s="11" t="str">
        <f t="shared" si="0"/>
        <v/>
      </c>
      <c r="H60" s="11" t="str">
        <f>IF('Prax Reading 5712 5713'!B60="","", IF(G60&lt;100, 100, IF(G60&gt;300, 300, G60)))</f>
        <v/>
      </c>
      <c r="I60" s="11" t="str">
        <f>IF('Prax Reading 5712 5713'!B60="","",'SAT EBRW to CBEST R'!$A$2+'SAT EBRW to CBEST R'!$B$2*F60)</f>
        <v/>
      </c>
      <c r="J60" s="11" t="str">
        <f>IF('Prax Reading 5712 5713'!B60="","", IF(I60&lt;20, 20, IF(I60&gt;80, 80, I60)))</f>
        <v/>
      </c>
    </row>
    <row r="61" spans="1:10" x14ac:dyDescent="0.25">
      <c r="A61" s="11">
        <v>60</v>
      </c>
      <c r="B61" s="30"/>
      <c r="C61" s="25" t="str">
        <f>IF('Prax Reading 5712 5713'!B61="","", interceptPCR5712_5713toACTR+ slopePCR5712_5713toACTR*'Prax Reading 5712 5713'!B61)</f>
        <v/>
      </c>
      <c r="D61" s="25" t="str">
        <f>IF('Prax Reading 5712 5713'!B61="","", IF(C61&lt;1, 1, IF(C61&gt;36, 36, C61)))</f>
        <v/>
      </c>
      <c r="E61" s="25" t="str">
        <f t="shared" si="1"/>
        <v/>
      </c>
      <c r="F61" s="11" t="str">
        <f>IF('Prax Reading 5712 5713'!E61="","",IF('Prax Reading 5712 5713'!E61&lt;'ACT E+R to SAT EBRW'!$A$2,'ACT E+R to SAT EBRW'!$B$2,IF('Prax Reading 5712 5713'!E61&gt;'ACT E+R to SAT EBRW'!A$72,'ACT E+R to SAT EBRW'!B$72,VLOOKUP(E61,'ACT E+R to SAT EBRW'!A:B,2,FALSE))))</f>
        <v/>
      </c>
      <c r="G61" s="11" t="str">
        <f t="shared" si="0"/>
        <v/>
      </c>
      <c r="H61" s="11" t="str">
        <f>IF('Prax Reading 5712 5713'!B61="","", IF(G61&lt;100, 100, IF(G61&gt;300, 300, G61)))</f>
        <v/>
      </c>
      <c r="I61" s="11" t="str">
        <f>IF('Prax Reading 5712 5713'!B61="","",'SAT EBRW to CBEST R'!$A$2+'SAT EBRW to CBEST R'!$B$2*F61)</f>
        <v/>
      </c>
      <c r="J61" s="11" t="str">
        <f>IF('Prax Reading 5712 5713'!B61="","", IF(I61&lt;20, 20, IF(I61&gt;80, 80, I61)))</f>
        <v/>
      </c>
    </row>
    <row r="62" spans="1:10" x14ac:dyDescent="0.25">
      <c r="A62" s="11">
        <v>61</v>
      </c>
      <c r="B62" s="30"/>
      <c r="C62" s="25" t="str">
        <f>IF('Prax Reading 5712 5713'!B62="","", interceptPCR5712_5713toACTR+ slopePCR5712_5713toACTR*'Prax Reading 5712 5713'!B62)</f>
        <v/>
      </c>
      <c r="D62" s="25" t="str">
        <f>IF('Prax Reading 5712 5713'!B62="","", IF(C62&lt;1, 1, IF(C62&gt;36, 36, C62)))</f>
        <v/>
      </c>
      <c r="E62" s="25" t="str">
        <f t="shared" si="1"/>
        <v/>
      </c>
      <c r="F62" s="11" t="str">
        <f>IF('Prax Reading 5712 5713'!E62="","",IF('Prax Reading 5712 5713'!E62&lt;'ACT E+R to SAT EBRW'!$A$2,'ACT E+R to SAT EBRW'!$B$2,IF('Prax Reading 5712 5713'!E62&gt;'ACT E+R to SAT EBRW'!A$72,'ACT E+R to SAT EBRW'!B$72,VLOOKUP(E62,'ACT E+R to SAT EBRW'!A:B,2,FALSE))))</f>
        <v/>
      </c>
      <c r="G62" s="11" t="str">
        <f t="shared" si="0"/>
        <v/>
      </c>
      <c r="H62" s="11" t="str">
        <f>IF('Prax Reading 5712 5713'!B62="","", IF(G62&lt;100, 100, IF(G62&gt;300, 300, G62)))</f>
        <v/>
      </c>
      <c r="I62" s="11" t="str">
        <f>IF('Prax Reading 5712 5713'!B62="","",'SAT EBRW to CBEST R'!$A$2+'SAT EBRW to CBEST R'!$B$2*F62)</f>
        <v/>
      </c>
      <c r="J62" s="11" t="str">
        <f>IF('Prax Reading 5712 5713'!B62="","", IF(I62&lt;20, 20, IF(I62&gt;80, 80, I62)))</f>
        <v/>
      </c>
    </row>
    <row r="63" spans="1:10" x14ac:dyDescent="0.25">
      <c r="A63" s="11">
        <v>62</v>
      </c>
      <c r="B63" s="30"/>
      <c r="C63" s="25" t="str">
        <f>IF('Prax Reading 5712 5713'!B63="","", interceptPCR5712_5713toACTR+ slopePCR5712_5713toACTR*'Prax Reading 5712 5713'!B63)</f>
        <v/>
      </c>
      <c r="D63" s="25" t="str">
        <f>IF('Prax Reading 5712 5713'!B63="","", IF(C63&lt;1, 1, IF(C63&gt;36, 36, C63)))</f>
        <v/>
      </c>
      <c r="E63" s="25" t="str">
        <f t="shared" si="1"/>
        <v/>
      </c>
      <c r="F63" s="11" t="str">
        <f>IF('Prax Reading 5712 5713'!E63="","",IF('Prax Reading 5712 5713'!E63&lt;'ACT E+R to SAT EBRW'!$A$2,'ACT E+R to SAT EBRW'!$B$2,IF('Prax Reading 5712 5713'!E63&gt;'ACT E+R to SAT EBRW'!A$72,'ACT E+R to SAT EBRW'!B$72,VLOOKUP(E63,'ACT E+R to SAT EBRW'!A:B,2,FALSE))))</f>
        <v/>
      </c>
      <c r="G63" s="11" t="str">
        <f t="shared" si="0"/>
        <v/>
      </c>
      <c r="H63" s="11" t="str">
        <f>IF('Prax Reading 5712 5713'!B63="","", IF(G63&lt;100, 100, IF(G63&gt;300, 300, G63)))</f>
        <v/>
      </c>
      <c r="I63" s="11" t="str">
        <f>IF('Prax Reading 5712 5713'!B63="","",'SAT EBRW to CBEST R'!$A$2+'SAT EBRW to CBEST R'!$B$2*F63)</f>
        <v/>
      </c>
      <c r="J63" s="11" t="str">
        <f>IF('Prax Reading 5712 5713'!B63="","", IF(I63&lt;20, 20, IF(I63&gt;80, 80, I63)))</f>
        <v/>
      </c>
    </row>
    <row r="64" spans="1:10" x14ac:dyDescent="0.25">
      <c r="A64" s="11">
        <v>63</v>
      </c>
      <c r="B64" s="30"/>
      <c r="C64" s="25" t="str">
        <f>IF('Prax Reading 5712 5713'!B64="","", interceptPCR5712_5713toACTR+ slopePCR5712_5713toACTR*'Prax Reading 5712 5713'!B64)</f>
        <v/>
      </c>
      <c r="D64" s="25" t="str">
        <f>IF('Prax Reading 5712 5713'!B64="","", IF(C64&lt;1, 1, IF(C64&gt;36, 36, C64)))</f>
        <v/>
      </c>
      <c r="E64" s="25" t="str">
        <f t="shared" si="1"/>
        <v/>
      </c>
      <c r="F64" s="11" t="str">
        <f>IF('Prax Reading 5712 5713'!E64="","",IF('Prax Reading 5712 5713'!E64&lt;'ACT E+R to SAT EBRW'!$A$2,'ACT E+R to SAT EBRW'!$B$2,IF('Prax Reading 5712 5713'!E64&gt;'ACT E+R to SAT EBRW'!A$72,'ACT E+R to SAT EBRW'!B$72,VLOOKUP(E64,'ACT E+R to SAT EBRW'!A:B,2,FALSE))))</f>
        <v/>
      </c>
      <c r="G64" s="11" t="str">
        <f t="shared" si="0"/>
        <v/>
      </c>
      <c r="H64" s="11" t="str">
        <f>IF('Prax Reading 5712 5713'!B64="","", IF(G64&lt;100, 100, IF(G64&gt;300, 300, G64)))</f>
        <v/>
      </c>
      <c r="I64" s="11" t="str">
        <f>IF('Prax Reading 5712 5713'!B64="","",'SAT EBRW to CBEST R'!$A$2+'SAT EBRW to CBEST R'!$B$2*F64)</f>
        <v/>
      </c>
      <c r="J64" s="11" t="str">
        <f>IF('Prax Reading 5712 5713'!B64="","", IF(I64&lt;20, 20, IF(I64&gt;80, 80, I64)))</f>
        <v/>
      </c>
    </row>
    <row r="65" spans="1:10" x14ac:dyDescent="0.25">
      <c r="A65" s="11">
        <v>64</v>
      </c>
      <c r="B65" s="30"/>
      <c r="C65" s="25" t="str">
        <f>IF('Prax Reading 5712 5713'!B65="","", interceptPCR5712_5713toACTR+ slopePCR5712_5713toACTR*'Prax Reading 5712 5713'!B65)</f>
        <v/>
      </c>
      <c r="D65" s="25" t="str">
        <f>IF('Prax Reading 5712 5713'!B65="","", IF(C65&lt;1, 1, IF(C65&gt;36, 36, C65)))</f>
        <v/>
      </c>
      <c r="E65" s="25" t="str">
        <f t="shared" si="1"/>
        <v/>
      </c>
      <c r="F65" s="11" t="str">
        <f>IF('Prax Reading 5712 5713'!E65="","",IF('Prax Reading 5712 5713'!E65&lt;'ACT E+R to SAT EBRW'!$A$2,'ACT E+R to SAT EBRW'!$B$2,IF('Prax Reading 5712 5713'!E65&gt;'ACT E+R to SAT EBRW'!A$72,'ACT E+R to SAT EBRW'!B$72,VLOOKUP(E65,'ACT E+R to SAT EBRW'!A:B,2,FALSE))))</f>
        <v/>
      </c>
      <c r="G65" s="11" t="str">
        <f t="shared" si="0"/>
        <v/>
      </c>
      <c r="H65" s="11" t="str">
        <f>IF('Prax Reading 5712 5713'!B65="","", IF(G65&lt;100, 100, IF(G65&gt;300, 300, G65)))</f>
        <v/>
      </c>
      <c r="I65" s="11" t="str">
        <f>IF('Prax Reading 5712 5713'!B65="","",'SAT EBRW to CBEST R'!$A$2+'SAT EBRW to CBEST R'!$B$2*F65)</f>
        <v/>
      </c>
      <c r="J65" s="11" t="str">
        <f>IF('Prax Reading 5712 5713'!B65="","", IF(I65&lt;20, 20, IF(I65&gt;80, 80, I65)))</f>
        <v/>
      </c>
    </row>
    <row r="66" spans="1:10" x14ac:dyDescent="0.25">
      <c r="A66" s="11">
        <v>65</v>
      </c>
      <c r="B66" s="30"/>
      <c r="C66" s="25" t="str">
        <f>IF('Prax Reading 5712 5713'!B66="","", interceptPCR5712_5713toACTR+ slopePCR5712_5713toACTR*'Prax Reading 5712 5713'!B66)</f>
        <v/>
      </c>
      <c r="D66" s="25" t="str">
        <f>IF('Prax Reading 5712 5713'!B66="","", IF(C66&lt;1, 1, IF(C66&gt;36, 36, C66)))</f>
        <v/>
      </c>
      <c r="E66" s="25" t="str">
        <f t="shared" si="1"/>
        <v/>
      </c>
      <c r="F66" s="11" t="str">
        <f>IF('Prax Reading 5712 5713'!E66="","",IF('Prax Reading 5712 5713'!E66&lt;'ACT E+R to SAT EBRW'!$A$2,'ACT E+R to SAT EBRW'!$B$2,IF('Prax Reading 5712 5713'!E66&gt;'ACT E+R to SAT EBRW'!A$72,'ACT E+R to SAT EBRW'!B$72,VLOOKUP(E66,'ACT E+R to SAT EBRW'!A:B,2,FALSE))))</f>
        <v/>
      </c>
      <c r="G66" s="11" t="str">
        <f t="shared" ref="G66:G129" si="2">IF(B66="","",IF(D66&gt;=19, upperinterceptACTRtoPAAR200_210+D66*upperslopeACTRtoPAAR200_210, lowerinterceptACTRtoPAAR200_210+D66*lowerslopeACTRtoPAAR200_210))</f>
        <v/>
      </c>
      <c r="H66" s="11" t="str">
        <f>IF('Prax Reading 5712 5713'!B66="","", IF(G66&lt;100, 100, IF(G66&gt;300, 300, G66)))</f>
        <v/>
      </c>
      <c r="I66" s="11" t="str">
        <f>IF('Prax Reading 5712 5713'!B66="","",'SAT EBRW to CBEST R'!$A$2+'SAT EBRW to CBEST R'!$B$2*F66)</f>
        <v/>
      </c>
      <c r="J66" s="11" t="str">
        <f>IF('Prax Reading 5712 5713'!B66="","", IF(I66&lt;20, 20, IF(I66&gt;80, 80, I66)))</f>
        <v/>
      </c>
    </row>
    <row r="67" spans="1:10" x14ac:dyDescent="0.25">
      <c r="A67" s="11">
        <v>66</v>
      </c>
      <c r="B67" s="30"/>
      <c r="C67" s="25" t="str">
        <f>IF('Prax Reading 5712 5713'!B67="","", interceptPCR5712_5713toACTR+ slopePCR5712_5713toACTR*'Prax Reading 5712 5713'!B67)</f>
        <v/>
      </c>
      <c r="D67" s="25" t="str">
        <f>IF('Prax Reading 5712 5713'!B67="","", IF(C67&lt;1, 1, IF(C67&gt;36, 36, C67)))</f>
        <v/>
      </c>
      <c r="E67" s="25" t="str">
        <f t="shared" ref="E67:E130" si="3">IF(ISBLANK(B67), "", ROUND(2*D67, 0))</f>
        <v/>
      </c>
      <c r="F67" s="11" t="str">
        <f>IF('Prax Reading 5712 5713'!E67="","",IF('Prax Reading 5712 5713'!E67&lt;'ACT E+R to SAT EBRW'!$A$2,'ACT E+R to SAT EBRW'!$B$2,IF('Prax Reading 5712 5713'!E67&gt;'ACT E+R to SAT EBRW'!A$72,'ACT E+R to SAT EBRW'!B$72,VLOOKUP(E67,'ACT E+R to SAT EBRW'!A:B,2,FALSE))))</f>
        <v/>
      </c>
      <c r="G67" s="11" t="str">
        <f t="shared" si="2"/>
        <v/>
      </c>
      <c r="H67" s="11" t="str">
        <f>IF('Prax Reading 5712 5713'!B67="","", IF(G67&lt;100, 100, IF(G67&gt;300, 300, G67)))</f>
        <v/>
      </c>
      <c r="I67" s="11" t="str">
        <f>IF('Prax Reading 5712 5713'!B67="","",'SAT EBRW to CBEST R'!$A$2+'SAT EBRW to CBEST R'!$B$2*F67)</f>
        <v/>
      </c>
      <c r="J67" s="11" t="str">
        <f>IF('Prax Reading 5712 5713'!B67="","", IF(I67&lt;20, 20, IF(I67&gt;80, 80, I67)))</f>
        <v/>
      </c>
    </row>
    <row r="68" spans="1:10" x14ac:dyDescent="0.25">
      <c r="A68" s="11">
        <v>67</v>
      </c>
      <c r="B68" s="30"/>
      <c r="C68" s="25" t="str">
        <f>IF('Prax Reading 5712 5713'!B68="","", interceptPCR5712_5713toACTR+ slopePCR5712_5713toACTR*'Prax Reading 5712 5713'!B68)</f>
        <v/>
      </c>
      <c r="D68" s="25" t="str">
        <f>IF('Prax Reading 5712 5713'!B68="","", IF(C68&lt;1, 1, IF(C68&gt;36, 36, C68)))</f>
        <v/>
      </c>
      <c r="E68" s="25" t="str">
        <f t="shared" si="3"/>
        <v/>
      </c>
      <c r="F68" s="11" t="str">
        <f>IF('Prax Reading 5712 5713'!E68="","",IF('Prax Reading 5712 5713'!E68&lt;'ACT E+R to SAT EBRW'!$A$2,'ACT E+R to SAT EBRW'!$B$2,IF('Prax Reading 5712 5713'!E68&gt;'ACT E+R to SAT EBRW'!A$72,'ACT E+R to SAT EBRW'!B$72,VLOOKUP(E68,'ACT E+R to SAT EBRW'!A:B,2,FALSE))))</f>
        <v/>
      </c>
      <c r="G68" s="11" t="str">
        <f t="shared" si="2"/>
        <v/>
      </c>
      <c r="H68" s="11" t="str">
        <f>IF('Prax Reading 5712 5713'!B68="","", IF(G68&lt;100, 100, IF(G68&gt;300, 300, G68)))</f>
        <v/>
      </c>
      <c r="I68" s="11" t="str">
        <f>IF('Prax Reading 5712 5713'!B68="","",'SAT EBRW to CBEST R'!$A$2+'SAT EBRW to CBEST R'!$B$2*F68)</f>
        <v/>
      </c>
      <c r="J68" s="11" t="str">
        <f>IF('Prax Reading 5712 5713'!B68="","", IF(I68&lt;20, 20, IF(I68&gt;80, 80, I68)))</f>
        <v/>
      </c>
    </row>
    <row r="69" spans="1:10" x14ac:dyDescent="0.25">
      <c r="A69" s="11">
        <v>68</v>
      </c>
      <c r="B69" s="30"/>
      <c r="C69" s="25" t="str">
        <f>IF('Prax Reading 5712 5713'!B69="","", interceptPCR5712_5713toACTR+ slopePCR5712_5713toACTR*'Prax Reading 5712 5713'!B69)</f>
        <v/>
      </c>
      <c r="D69" s="25" t="str">
        <f>IF('Prax Reading 5712 5713'!B69="","", IF(C69&lt;1, 1, IF(C69&gt;36, 36, C69)))</f>
        <v/>
      </c>
      <c r="E69" s="25" t="str">
        <f t="shared" si="3"/>
        <v/>
      </c>
      <c r="F69" s="11" t="str">
        <f>IF('Prax Reading 5712 5713'!E69="","",IF('Prax Reading 5712 5713'!E69&lt;'ACT E+R to SAT EBRW'!$A$2,'ACT E+R to SAT EBRW'!$B$2,IF('Prax Reading 5712 5713'!E69&gt;'ACT E+R to SAT EBRW'!A$72,'ACT E+R to SAT EBRW'!B$72,VLOOKUP(E69,'ACT E+R to SAT EBRW'!A:B,2,FALSE))))</f>
        <v/>
      </c>
      <c r="G69" s="11" t="str">
        <f t="shared" si="2"/>
        <v/>
      </c>
      <c r="H69" s="11" t="str">
        <f>IF('Prax Reading 5712 5713'!B69="","", IF(G69&lt;100, 100, IF(G69&gt;300, 300, G69)))</f>
        <v/>
      </c>
      <c r="I69" s="11" t="str">
        <f>IF('Prax Reading 5712 5713'!B69="","",'SAT EBRW to CBEST R'!$A$2+'SAT EBRW to CBEST R'!$B$2*F69)</f>
        <v/>
      </c>
      <c r="J69" s="11" t="str">
        <f>IF('Prax Reading 5712 5713'!B69="","", IF(I69&lt;20, 20, IF(I69&gt;80, 80, I69)))</f>
        <v/>
      </c>
    </row>
    <row r="70" spans="1:10" x14ac:dyDescent="0.25">
      <c r="A70" s="11">
        <v>69</v>
      </c>
      <c r="B70" s="30"/>
      <c r="C70" s="25" t="str">
        <f>IF('Prax Reading 5712 5713'!B70="","", interceptPCR5712_5713toACTR+ slopePCR5712_5713toACTR*'Prax Reading 5712 5713'!B70)</f>
        <v/>
      </c>
      <c r="D70" s="25" t="str">
        <f>IF('Prax Reading 5712 5713'!B70="","", IF(C70&lt;1, 1, IF(C70&gt;36, 36, C70)))</f>
        <v/>
      </c>
      <c r="E70" s="25" t="str">
        <f t="shared" si="3"/>
        <v/>
      </c>
      <c r="F70" s="11" t="str">
        <f>IF('Prax Reading 5712 5713'!E70="","",IF('Prax Reading 5712 5713'!E70&lt;'ACT E+R to SAT EBRW'!$A$2,'ACT E+R to SAT EBRW'!$B$2,IF('Prax Reading 5712 5713'!E70&gt;'ACT E+R to SAT EBRW'!A$72,'ACT E+R to SAT EBRW'!B$72,VLOOKUP(E70,'ACT E+R to SAT EBRW'!A:B,2,FALSE))))</f>
        <v/>
      </c>
      <c r="G70" s="11" t="str">
        <f t="shared" si="2"/>
        <v/>
      </c>
      <c r="H70" s="11" t="str">
        <f>IF('Prax Reading 5712 5713'!B70="","", IF(G70&lt;100, 100, IF(G70&gt;300, 300, G70)))</f>
        <v/>
      </c>
      <c r="I70" s="11" t="str">
        <f>IF('Prax Reading 5712 5713'!B70="","",'SAT EBRW to CBEST R'!$A$2+'SAT EBRW to CBEST R'!$B$2*F70)</f>
        <v/>
      </c>
      <c r="J70" s="11" t="str">
        <f>IF('Prax Reading 5712 5713'!B70="","", IF(I70&lt;20, 20, IF(I70&gt;80, 80, I70)))</f>
        <v/>
      </c>
    </row>
    <row r="71" spans="1:10" x14ac:dyDescent="0.25">
      <c r="A71" s="11">
        <v>70</v>
      </c>
      <c r="B71" s="30"/>
      <c r="C71" s="25" t="str">
        <f>IF('Prax Reading 5712 5713'!B71="","", interceptPCR5712_5713toACTR+ slopePCR5712_5713toACTR*'Prax Reading 5712 5713'!B71)</f>
        <v/>
      </c>
      <c r="D71" s="25" t="str">
        <f>IF('Prax Reading 5712 5713'!B71="","", IF(C71&lt;1, 1, IF(C71&gt;36, 36, C71)))</f>
        <v/>
      </c>
      <c r="E71" s="25" t="str">
        <f t="shared" si="3"/>
        <v/>
      </c>
      <c r="F71" s="11" t="str">
        <f>IF('Prax Reading 5712 5713'!E71="","",IF('Prax Reading 5712 5713'!E71&lt;'ACT E+R to SAT EBRW'!$A$2,'ACT E+R to SAT EBRW'!$B$2,IF('Prax Reading 5712 5713'!E71&gt;'ACT E+R to SAT EBRW'!A$72,'ACT E+R to SAT EBRW'!B$72,VLOOKUP(E71,'ACT E+R to SAT EBRW'!A:B,2,FALSE))))</f>
        <v/>
      </c>
      <c r="G71" s="11" t="str">
        <f t="shared" si="2"/>
        <v/>
      </c>
      <c r="H71" s="11" t="str">
        <f>IF('Prax Reading 5712 5713'!B71="","", IF(G71&lt;100, 100, IF(G71&gt;300, 300, G71)))</f>
        <v/>
      </c>
      <c r="I71" s="11" t="str">
        <f>IF('Prax Reading 5712 5713'!B71="","",'SAT EBRW to CBEST R'!$A$2+'SAT EBRW to CBEST R'!$B$2*F71)</f>
        <v/>
      </c>
      <c r="J71" s="11" t="str">
        <f>IF('Prax Reading 5712 5713'!B71="","", IF(I71&lt;20, 20, IF(I71&gt;80, 80, I71)))</f>
        <v/>
      </c>
    </row>
    <row r="72" spans="1:10" x14ac:dyDescent="0.25">
      <c r="A72" s="11">
        <v>71</v>
      </c>
      <c r="B72" s="30"/>
      <c r="C72" s="25" t="str">
        <f>IF('Prax Reading 5712 5713'!B72="","", interceptPCR5712_5713toACTR+ slopePCR5712_5713toACTR*'Prax Reading 5712 5713'!B72)</f>
        <v/>
      </c>
      <c r="D72" s="25" t="str">
        <f>IF('Prax Reading 5712 5713'!B72="","", IF(C72&lt;1, 1, IF(C72&gt;36, 36, C72)))</f>
        <v/>
      </c>
      <c r="E72" s="25" t="str">
        <f t="shared" si="3"/>
        <v/>
      </c>
      <c r="F72" s="11" t="str">
        <f>IF('Prax Reading 5712 5713'!E72="","",IF('Prax Reading 5712 5713'!E72&lt;'ACT E+R to SAT EBRW'!$A$2,'ACT E+R to SAT EBRW'!$B$2,IF('Prax Reading 5712 5713'!E72&gt;'ACT E+R to SAT EBRW'!A$72,'ACT E+R to SAT EBRW'!B$72,VLOOKUP(E72,'ACT E+R to SAT EBRW'!A:B,2,FALSE))))</f>
        <v/>
      </c>
      <c r="G72" s="11" t="str">
        <f t="shared" si="2"/>
        <v/>
      </c>
      <c r="H72" s="11" t="str">
        <f>IF('Prax Reading 5712 5713'!B72="","", IF(G72&lt;100, 100, IF(G72&gt;300, 300, G72)))</f>
        <v/>
      </c>
      <c r="I72" s="11" t="str">
        <f>IF('Prax Reading 5712 5713'!B72="","",'SAT EBRW to CBEST R'!$A$2+'SAT EBRW to CBEST R'!$B$2*F72)</f>
        <v/>
      </c>
      <c r="J72" s="11" t="str">
        <f>IF('Prax Reading 5712 5713'!B72="","", IF(I72&lt;20, 20, IF(I72&gt;80, 80, I72)))</f>
        <v/>
      </c>
    </row>
    <row r="73" spans="1:10" x14ac:dyDescent="0.25">
      <c r="A73" s="11">
        <v>72</v>
      </c>
      <c r="B73" s="30"/>
      <c r="C73" s="25" t="str">
        <f>IF('Prax Reading 5712 5713'!B73="","", interceptPCR5712_5713toACTR+ slopePCR5712_5713toACTR*'Prax Reading 5712 5713'!B73)</f>
        <v/>
      </c>
      <c r="D73" s="25" t="str">
        <f>IF('Prax Reading 5712 5713'!B73="","", IF(C73&lt;1, 1, IF(C73&gt;36, 36, C73)))</f>
        <v/>
      </c>
      <c r="E73" s="25" t="str">
        <f t="shared" si="3"/>
        <v/>
      </c>
      <c r="F73" s="11" t="str">
        <f>IF('Prax Reading 5712 5713'!E73="","",IF('Prax Reading 5712 5713'!E73&lt;'ACT E+R to SAT EBRW'!$A$2,'ACT E+R to SAT EBRW'!$B$2,IF('Prax Reading 5712 5713'!E73&gt;'ACT E+R to SAT EBRW'!A$72,'ACT E+R to SAT EBRW'!B$72,VLOOKUP(E73,'ACT E+R to SAT EBRW'!A:B,2,FALSE))))</f>
        <v/>
      </c>
      <c r="G73" s="11" t="str">
        <f t="shared" si="2"/>
        <v/>
      </c>
      <c r="H73" s="11" t="str">
        <f>IF('Prax Reading 5712 5713'!B73="","", IF(G73&lt;100, 100, IF(G73&gt;300, 300, G73)))</f>
        <v/>
      </c>
      <c r="I73" s="11" t="str">
        <f>IF('Prax Reading 5712 5713'!B73="","",'SAT EBRW to CBEST R'!$A$2+'SAT EBRW to CBEST R'!$B$2*F73)</f>
        <v/>
      </c>
      <c r="J73" s="11" t="str">
        <f>IF('Prax Reading 5712 5713'!B73="","", IF(I73&lt;20, 20, IF(I73&gt;80, 80, I73)))</f>
        <v/>
      </c>
    </row>
    <row r="74" spans="1:10" x14ac:dyDescent="0.25">
      <c r="A74" s="11">
        <v>73</v>
      </c>
      <c r="B74" s="30"/>
      <c r="C74" s="25" t="str">
        <f>IF('Prax Reading 5712 5713'!B74="","", interceptPCR5712_5713toACTR+ slopePCR5712_5713toACTR*'Prax Reading 5712 5713'!B74)</f>
        <v/>
      </c>
      <c r="D74" s="25" t="str">
        <f>IF('Prax Reading 5712 5713'!B74="","", IF(C74&lt;1, 1, IF(C74&gt;36, 36, C74)))</f>
        <v/>
      </c>
      <c r="E74" s="25" t="str">
        <f t="shared" si="3"/>
        <v/>
      </c>
      <c r="F74" s="11" t="str">
        <f>IF('Prax Reading 5712 5713'!E74="","",IF('Prax Reading 5712 5713'!E74&lt;'ACT E+R to SAT EBRW'!$A$2,'ACT E+R to SAT EBRW'!$B$2,IF('Prax Reading 5712 5713'!E74&gt;'ACT E+R to SAT EBRW'!A$72,'ACT E+R to SAT EBRW'!B$72,VLOOKUP(E74,'ACT E+R to SAT EBRW'!A:B,2,FALSE))))</f>
        <v/>
      </c>
      <c r="G74" s="11" t="str">
        <f t="shared" si="2"/>
        <v/>
      </c>
      <c r="H74" s="11" t="str">
        <f>IF('Prax Reading 5712 5713'!B74="","", IF(G74&lt;100, 100, IF(G74&gt;300, 300, G74)))</f>
        <v/>
      </c>
      <c r="I74" s="11" t="str">
        <f>IF('Prax Reading 5712 5713'!B74="","",'SAT EBRW to CBEST R'!$A$2+'SAT EBRW to CBEST R'!$B$2*F74)</f>
        <v/>
      </c>
      <c r="J74" s="11" t="str">
        <f>IF('Prax Reading 5712 5713'!B74="","", IF(I74&lt;20, 20, IF(I74&gt;80, 80, I74)))</f>
        <v/>
      </c>
    </row>
    <row r="75" spans="1:10" x14ac:dyDescent="0.25">
      <c r="A75" s="11">
        <v>74</v>
      </c>
      <c r="B75" s="30"/>
      <c r="C75" s="25" t="str">
        <f>IF('Prax Reading 5712 5713'!B75="","", interceptPCR5712_5713toACTR+ slopePCR5712_5713toACTR*'Prax Reading 5712 5713'!B75)</f>
        <v/>
      </c>
      <c r="D75" s="25" t="str">
        <f>IF('Prax Reading 5712 5713'!B75="","", IF(C75&lt;1, 1, IF(C75&gt;36, 36, C75)))</f>
        <v/>
      </c>
      <c r="E75" s="25" t="str">
        <f t="shared" si="3"/>
        <v/>
      </c>
      <c r="F75" s="11" t="str">
        <f>IF('Prax Reading 5712 5713'!E75="","",IF('Prax Reading 5712 5713'!E75&lt;'ACT E+R to SAT EBRW'!$A$2,'ACT E+R to SAT EBRW'!$B$2,IF('Prax Reading 5712 5713'!E75&gt;'ACT E+R to SAT EBRW'!A$72,'ACT E+R to SAT EBRW'!B$72,VLOOKUP(E75,'ACT E+R to SAT EBRW'!A:B,2,FALSE))))</f>
        <v/>
      </c>
      <c r="G75" s="11" t="str">
        <f t="shared" si="2"/>
        <v/>
      </c>
      <c r="H75" s="11" t="str">
        <f>IF('Prax Reading 5712 5713'!B75="","", IF(G75&lt;100, 100, IF(G75&gt;300, 300, G75)))</f>
        <v/>
      </c>
      <c r="I75" s="11" t="str">
        <f>IF('Prax Reading 5712 5713'!B75="","",'SAT EBRW to CBEST R'!$A$2+'SAT EBRW to CBEST R'!$B$2*F75)</f>
        <v/>
      </c>
      <c r="J75" s="11" t="str">
        <f>IF('Prax Reading 5712 5713'!B75="","", IF(I75&lt;20, 20, IF(I75&gt;80, 80, I75)))</f>
        <v/>
      </c>
    </row>
    <row r="76" spans="1:10" x14ac:dyDescent="0.25">
      <c r="A76" s="11">
        <v>75</v>
      </c>
      <c r="B76" s="30"/>
      <c r="C76" s="25" t="str">
        <f>IF('Prax Reading 5712 5713'!B76="","", interceptPCR5712_5713toACTR+ slopePCR5712_5713toACTR*'Prax Reading 5712 5713'!B76)</f>
        <v/>
      </c>
      <c r="D76" s="25" t="str">
        <f>IF('Prax Reading 5712 5713'!B76="","", IF(C76&lt;1, 1, IF(C76&gt;36, 36, C76)))</f>
        <v/>
      </c>
      <c r="E76" s="25" t="str">
        <f t="shared" si="3"/>
        <v/>
      </c>
      <c r="F76" s="11" t="str">
        <f>IF('Prax Reading 5712 5713'!E76="","",IF('Prax Reading 5712 5713'!E76&lt;'ACT E+R to SAT EBRW'!$A$2,'ACT E+R to SAT EBRW'!$B$2,IF('Prax Reading 5712 5713'!E76&gt;'ACT E+R to SAT EBRW'!A$72,'ACT E+R to SAT EBRW'!B$72,VLOOKUP(E76,'ACT E+R to SAT EBRW'!A:B,2,FALSE))))</f>
        <v/>
      </c>
      <c r="G76" s="11" t="str">
        <f t="shared" si="2"/>
        <v/>
      </c>
      <c r="H76" s="11" t="str">
        <f>IF('Prax Reading 5712 5713'!B76="","", IF(G76&lt;100, 100, IF(G76&gt;300, 300, G76)))</f>
        <v/>
      </c>
      <c r="I76" s="11" t="str">
        <f>IF('Prax Reading 5712 5713'!B76="","",'SAT EBRW to CBEST R'!$A$2+'SAT EBRW to CBEST R'!$B$2*F76)</f>
        <v/>
      </c>
      <c r="J76" s="11" t="str">
        <f>IF('Prax Reading 5712 5713'!B76="","", IF(I76&lt;20, 20, IF(I76&gt;80, 80, I76)))</f>
        <v/>
      </c>
    </row>
    <row r="77" spans="1:10" x14ac:dyDescent="0.25">
      <c r="A77" s="11">
        <v>76</v>
      </c>
      <c r="B77" s="30"/>
      <c r="C77" s="25" t="str">
        <f>IF('Prax Reading 5712 5713'!B77="","", interceptPCR5712_5713toACTR+ slopePCR5712_5713toACTR*'Prax Reading 5712 5713'!B77)</f>
        <v/>
      </c>
      <c r="D77" s="25" t="str">
        <f>IF('Prax Reading 5712 5713'!B77="","", IF(C77&lt;1, 1, IF(C77&gt;36, 36, C77)))</f>
        <v/>
      </c>
      <c r="E77" s="25" t="str">
        <f t="shared" si="3"/>
        <v/>
      </c>
      <c r="F77" s="11" t="str">
        <f>IF('Prax Reading 5712 5713'!E77="","",IF('Prax Reading 5712 5713'!E77&lt;'ACT E+R to SAT EBRW'!$A$2,'ACT E+R to SAT EBRW'!$B$2,IF('Prax Reading 5712 5713'!E77&gt;'ACT E+R to SAT EBRW'!A$72,'ACT E+R to SAT EBRW'!B$72,VLOOKUP(E77,'ACT E+R to SAT EBRW'!A:B,2,FALSE))))</f>
        <v/>
      </c>
      <c r="G77" s="11" t="str">
        <f t="shared" si="2"/>
        <v/>
      </c>
      <c r="H77" s="11" t="str">
        <f>IF('Prax Reading 5712 5713'!B77="","", IF(G77&lt;100, 100, IF(G77&gt;300, 300, G77)))</f>
        <v/>
      </c>
      <c r="I77" s="11" t="str">
        <f>IF('Prax Reading 5712 5713'!B77="","",'SAT EBRW to CBEST R'!$A$2+'SAT EBRW to CBEST R'!$B$2*F77)</f>
        <v/>
      </c>
      <c r="J77" s="11" t="str">
        <f>IF('Prax Reading 5712 5713'!B77="","", IF(I77&lt;20, 20, IF(I77&gt;80, 80, I77)))</f>
        <v/>
      </c>
    </row>
    <row r="78" spans="1:10" x14ac:dyDescent="0.25">
      <c r="A78" s="11">
        <v>77</v>
      </c>
      <c r="B78" s="30"/>
      <c r="C78" s="25" t="str">
        <f>IF('Prax Reading 5712 5713'!B78="","", interceptPCR5712_5713toACTR+ slopePCR5712_5713toACTR*'Prax Reading 5712 5713'!B78)</f>
        <v/>
      </c>
      <c r="D78" s="25" t="str">
        <f>IF('Prax Reading 5712 5713'!B78="","", IF(C78&lt;1, 1, IF(C78&gt;36, 36, C78)))</f>
        <v/>
      </c>
      <c r="E78" s="25" t="str">
        <f t="shared" si="3"/>
        <v/>
      </c>
      <c r="F78" s="11" t="str">
        <f>IF('Prax Reading 5712 5713'!E78="","",IF('Prax Reading 5712 5713'!E78&lt;'ACT E+R to SAT EBRW'!$A$2,'ACT E+R to SAT EBRW'!$B$2,IF('Prax Reading 5712 5713'!E78&gt;'ACT E+R to SAT EBRW'!A$72,'ACT E+R to SAT EBRW'!B$72,VLOOKUP(E78,'ACT E+R to SAT EBRW'!A:B,2,FALSE))))</f>
        <v/>
      </c>
      <c r="G78" s="11" t="str">
        <f t="shared" si="2"/>
        <v/>
      </c>
      <c r="H78" s="11" t="str">
        <f>IF('Prax Reading 5712 5713'!B78="","", IF(G78&lt;100, 100, IF(G78&gt;300, 300, G78)))</f>
        <v/>
      </c>
      <c r="I78" s="11" t="str">
        <f>IF('Prax Reading 5712 5713'!B78="","",'SAT EBRW to CBEST R'!$A$2+'SAT EBRW to CBEST R'!$B$2*F78)</f>
        <v/>
      </c>
      <c r="J78" s="11" t="str">
        <f>IF('Prax Reading 5712 5713'!B78="","", IF(I78&lt;20, 20, IF(I78&gt;80, 80, I78)))</f>
        <v/>
      </c>
    </row>
    <row r="79" spans="1:10" x14ac:dyDescent="0.25">
      <c r="A79" s="11">
        <v>78</v>
      </c>
      <c r="B79" s="30"/>
      <c r="C79" s="25" t="str">
        <f>IF('Prax Reading 5712 5713'!B79="","", interceptPCR5712_5713toACTR+ slopePCR5712_5713toACTR*'Prax Reading 5712 5713'!B79)</f>
        <v/>
      </c>
      <c r="D79" s="25" t="str">
        <f>IF('Prax Reading 5712 5713'!B79="","", IF(C79&lt;1, 1, IF(C79&gt;36, 36, C79)))</f>
        <v/>
      </c>
      <c r="E79" s="25" t="str">
        <f t="shared" si="3"/>
        <v/>
      </c>
      <c r="F79" s="11" t="str">
        <f>IF('Prax Reading 5712 5713'!E79="","",IF('Prax Reading 5712 5713'!E79&lt;'ACT E+R to SAT EBRW'!$A$2,'ACT E+R to SAT EBRW'!$B$2,IF('Prax Reading 5712 5713'!E79&gt;'ACT E+R to SAT EBRW'!A$72,'ACT E+R to SAT EBRW'!B$72,VLOOKUP(E79,'ACT E+R to SAT EBRW'!A:B,2,FALSE))))</f>
        <v/>
      </c>
      <c r="G79" s="11" t="str">
        <f t="shared" si="2"/>
        <v/>
      </c>
      <c r="H79" s="11" t="str">
        <f>IF('Prax Reading 5712 5713'!B79="","", IF(G79&lt;100, 100, IF(G79&gt;300, 300, G79)))</f>
        <v/>
      </c>
      <c r="I79" s="11" t="str">
        <f>IF('Prax Reading 5712 5713'!B79="","",'SAT EBRW to CBEST R'!$A$2+'SAT EBRW to CBEST R'!$B$2*F79)</f>
        <v/>
      </c>
      <c r="J79" s="11" t="str">
        <f>IF('Prax Reading 5712 5713'!B79="","", IF(I79&lt;20, 20, IF(I79&gt;80, 80, I79)))</f>
        <v/>
      </c>
    </row>
    <row r="80" spans="1:10" x14ac:dyDescent="0.25">
      <c r="A80" s="11">
        <v>79</v>
      </c>
      <c r="B80" s="30"/>
      <c r="C80" s="25" t="str">
        <f>IF('Prax Reading 5712 5713'!B80="","", interceptPCR5712_5713toACTR+ slopePCR5712_5713toACTR*'Prax Reading 5712 5713'!B80)</f>
        <v/>
      </c>
      <c r="D80" s="25" t="str">
        <f>IF('Prax Reading 5712 5713'!B80="","", IF(C80&lt;1, 1, IF(C80&gt;36, 36, C80)))</f>
        <v/>
      </c>
      <c r="E80" s="25" t="str">
        <f t="shared" si="3"/>
        <v/>
      </c>
      <c r="F80" s="11" t="str">
        <f>IF('Prax Reading 5712 5713'!E80="","",IF('Prax Reading 5712 5713'!E80&lt;'ACT E+R to SAT EBRW'!$A$2,'ACT E+R to SAT EBRW'!$B$2,IF('Prax Reading 5712 5713'!E80&gt;'ACT E+R to SAT EBRW'!A$72,'ACT E+R to SAT EBRW'!B$72,VLOOKUP(E80,'ACT E+R to SAT EBRW'!A:B,2,FALSE))))</f>
        <v/>
      </c>
      <c r="G80" s="11" t="str">
        <f t="shared" si="2"/>
        <v/>
      </c>
      <c r="H80" s="11" t="str">
        <f>IF('Prax Reading 5712 5713'!B80="","", IF(G80&lt;100, 100, IF(G80&gt;300, 300, G80)))</f>
        <v/>
      </c>
      <c r="I80" s="11" t="str">
        <f>IF('Prax Reading 5712 5713'!B80="","",'SAT EBRW to CBEST R'!$A$2+'SAT EBRW to CBEST R'!$B$2*F80)</f>
        <v/>
      </c>
      <c r="J80" s="11" t="str">
        <f>IF('Prax Reading 5712 5713'!B80="","", IF(I80&lt;20, 20, IF(I80&gt;80, 80, I80)))</f>
        <v/>
      </c>
    </row>
    <row r="81" spans="1:10" x14ac:dyDescent="0.25">
      <c r="A81" s="11">
        <v>80</v>
      </c>
      <c r="B81" s="30"/>
      <c r="C81" s="25" t="str">
        <f>IF('Prax Reading 5712 5713'!B81="","", interceptPCR5712_5713toACTR+ slopePCR5712_5713toACTR*'Prax Reading 5712 5713'!B81)</f>
        <v/>
      </c>
      <c r="D81" s="25" t="str">
        <f>IF('Prax Reading 5712 5713'!B81="","", IF(C81&lt;1, 1, IF(C81&gt;36, 36, C81)))</f>
        <v/>
      </c>
      <c r="E81" s="25" t="str">
        <f t="shared" si="3"/>
        <v/>
      </c>
      <c r="F81" s="11" t="str">
        <f>IF('Prax Reading 5712 5713'!E81="","",IF('Prax Reading 5712 5713'!E81&lt;'ACT E+R to SAT EBRW'!$A$2,'ACT E+R to SAT EBRW'!$B$2,IF('Prax Reading 5712 5713'!E81&gt;'ACT E+R to SAT EBRW'!A$72,'ACT E+R to SAT EBRW'!B$72,VLOOKUP(E81,'ACT E+R to SAT EBRW'!A:B,2,FALSE))))</f>
        <v/>
      </c>
      <c r="G81" s="11" t="str">
        <f t="shared" si="2"/>
        <v/>
      </c>
      <c r="H81" s="11" t="str">
        <f>IF('Prax Reading 5712 5713'!B81="","", IF(G81&lt;100, 100, IF(G81&gt;300, 300, G81)))</f>
        <v/>
      </c>
      <c r="I81" s="11" t="str">
        <f>IF('Prax Reading 5712 5713'!B81="","",'SAT EBRW to CBEST R'!$A$2+'SAT EBRW to CBEST R'!$B$2*F81)</f>
        <v/>
      </c>
      <c r="J81" s="11" t="str">
        <f>IF('Prax Reading 5712 5713'!B81="","", IF(I81&lt;20, 20, IF(I81&gt;80, 80, I81)))</f>
        <v/>
      </c>
    </row>
    <row r="82" spans="1:10" x14ac:dyDescent="0.25">
      <c r="A82" s="11">
        <v>81</v>
      </c>
      <c r="B82" s="30"/>
      <c r="C82" s="25" t="str">
        <f>IF('Prax Reading 5712 5713'!B82="","", interceptPCR5712_5713toACTR+ slopePCR5712_5713toACTR*'Prax Reading 5712 5713'!B82)</f>
        <v/>
      </c>
      <c r="D82" s="25" t="str">
        <f>IF('Prax Reading 5712 5713'!B82="","", IF(C82&lt;1, 1, IF(C82&gt;36, 36, C82)))</f>
        <v/>
      </c>
      <c r="E82" s="25" t="str">
        <f t="shared" si="3"/>
        <v/>
      </c>
      <c r="F82" s="11" t="str">
        <f>IF('Prax Reading 5712 5713'!E82="","",IF('Prax Reading 5712 5713'!E82&lt;'ACT E+R to SAT EBRW'!$A$2,'ACT E+R to SAT EBRW'!$B$2,IF('Prax Reading 5712 5713'!E82&gt;'ACT E+R to SAT EBRW'!A$72,'ACT E+R to SAT EBRW'!B$72,VLOOKUP(E82,'ACT E+R to SAT EBRW'!A:B,2,FALSE))))</f>
        <v/>
      </c>
      <c r="G82" s="11" t="str">
        <f t="shared" si="2"/>
        <v/>
      </c>
      <c r="H82" s="11" t="str">
        <f>IF('Prax Reading 5712 5713'!B82="","", IF(G82&lt;100, 100, IF(G82&gt;300, 300, G82)))</f>
        <v/>
      </c>
      <c r="I82" s="11" t="str">
        <f>IF('Prax Reading 5712 5713'!B82="","",'SAT EBRW to CBEST R'!$A$2+'SAT EBRW to CBEST R'!$B$2*F82)</f>
        <v/>
      </c>
      <c r="J82" s="11" t="str">
        <f>IF('Prax Reading 5712 5713'!B82="","", IF(I82&lt;20, 20, IF(I82&gt;80, 80, I82)))</f>
        <v/>
      </c>
    </row>
    <row r="83" spans="1:10" x14ac:dyDescent="0.25">
      <c r="A83" s="11">
        <v>82</v>
      </c>
      <c r="B83" s="30"/>
      <c r="C83" s="25" t="str">
        <f>IF('Prax Reading 5712 5713'!B83="","", interceptPCR5712_5713toACTR+ slopePCR5712_5713toACTR*'Prax Reading 5712 5713'!B83)</f>
        <v/>
      </c>
      <c r="D83" s="25" t="str">
        <f>IF('Prax Reading 5712 5713'!B83="","", IF(C83&lt;1, 1, IF(C83&gt;36, 36, C83)))</f>
        <v/>
      </c>
      <c r="E83" s="25" t="str">
        <f t="shared" si="3"/>
        <v/>
      </c>
      <c r="F83" s="11" t="str">
        <f>IF('Prax Reading 5712 5713'!E83="","",IF('Prax Reading 5712 5713'!E83&lt;'ACT E+R to SAT EBRW'!$A$2,'ACT E+R to SAT EBRW'!$B$2,IF('Prax Reading 5712 5713'!E83&gt;'ACT E+R to SAT EBRW'!A$72,'ACT E+R to SAT EBRW'!B$72,VLOOKUP(E83,'ACT E+R to SAT EBRW'!A:B,2,FALSE))))</f>
        <v/>
      </c>
      <c r="G83" s="11" t="str">
        <f t="shared" si="2"/>
        <v/>
      </c>
      <c r="H83" s="11" t="str">
        <f>IF('Prax Reading 5712 5713'!B83="","", IF(G83&lt;100, 100, IF(G83&gt;300, 300, G83)))</f>
        <v/>
      </c>
      <c r="I83" s="11" t="str">
        <f>IF('Prax Reading 5712 5713'!B83="","",'SAT EBRW to CBEST R'!$A$2+'SAT EBRW to CBEST R'!$B$2*F83)</f>
        <v/>
      </c>
      <c r="J83" s="11" t="str">
        <f>IF('Prax Reading 5712 5713'!B83="","", IF(I83&lt;20, 20, IF(I83&gt;80, 80, I83)))</f>
        <v/>
      </c>
    </row>
    <row r="84" spans="1:10" x14ac:dyDescent="0.25">
      <c r="A84" s="11">
        <v>83</v>
      </c>
      <c r="B84" s="30"/>
      <c r="C84" s="25" t="str">
        <f>IF('Prax Reading 5712 5713'!B84="","", interceptPCR5712_5713toACTR+ slopePCR5712_5713toACTR*'Prax Reading 5712 5713'!B84)</f>
        <v/>
      </c>
      <c r="D84" s="25" t="str">
        <f>IF('Prax Reading 5712 5713'!B84="","", IF(C84&lt;1, 1, IF(C84&gt;36, 36, C84)))</f>
        <v/>
      </c>
      <c r="E84" s="25" t="str">
        <f t="shared" si="3"/>
        <v/>
      </c>
      <c r="F84" s="11" t="str">
        <f>IF('Prax Reading 5712 5713'!E84="","",IF('Prax Reading 5712 5713'!E84&lt;'ACT E+R to SAT EBRW'!$A$2,'ACT E+R to SAT EBRW'!$B$2,IF('Prax Reading 5712 5713'!E84&gt;'ACT E+R to SAT EBRW'!A$72,'ACT E+R to SAT EBRW'!B$72,VLOOKUP(E84,'ACT E+R to SAT EBRW'!A:B,2,FALSE))))</f>
        <v/>
      </c>
      <c r="G84" s="11" t="str">
        <f t="shared" si="2"/>
        <v/>
      </c>
      <c r="H84" s="11" t="str">
        <f>IF('Prax Reading 5712 5713'!B84="","", IF(G84&lt;100, 100, IF(G84&gt;300, 300, G84)))</f>
        <v/>
      </c>
      <c r="I84" s="11" t="str">
        <f>IF('Prax Reading 5712 5713'!B84="","",'SAT EBRW to CBEST R'!$A$2+'SAT EBRW to CBEST R'!$B$2*F84)</f>
        <v/>
      </c>
      <c r="J84" s="11" t="str">
        <f>IF('Prax Reading 5712 5713'!B84="","", IF(I84&lt;20, 20, IF(I84&gt;80, 80, I84)))</f>
        <v/>
      </c>
    </row>
    <row r="85" spans="1:10" x14ac:dyDescent="0.25">
      <c r="A85" s="11">
        <v>84</v>
      </c>
      <c r="B85" s="30"/>
      <c r="C85" s="25" t="str">
        <f>IF('Prax Reading 5712 5713'!B85="","", interceptPCR5712_5713toACTR+ slopePCR5712_5713toACTR*'Prax Reading 5712 5713'!B85)</f>
        <v/>
      </c>
      <c r="D85" s="25" t="str">
        <f>IF('Prax Reading 5712 5713'!B85="","", IF(C85&lt;1, 1, IF(C85&gt;36, 36, C85)))</f>
        <v/>
      </c>
      <c r="E85" s="25" t="str">
        <f t="shared" si="3"/>
        <v/>
      </c>
      <c r="F85" s="11" t="str">
        <f>IF('Prax Reading 5712 5713'!E85="","",IF('Prax Reading 5712 5713'!E85&lt;'ACT E+R to SAT EBRW'!$A$2,'ACT E+R to SAT EBRW'!$B$2,IF('Prax Reading 5712 5713'!E85&gt;'ACT E+R to SAT EBRW'!A$72,'ACT E+R to SAT EBRW'!B$72,VLOOKUP(E85,'ACT E+R to SAT EBRW'!A:B,2,FALSE))))</f>
        <v/>
      </c>
      <c r="G85" s="11" t="str">
        <f t="shared" si="2"/>
        <v/>
      </c>
      <c r="H85" s="11" t="str">
        <f>IF('Prax Reading 5712 5713'!B85="","", IF(G85&lt;100, 100, IF(G85&gt;300, 300, G85)))</f>
        <v/>
      </c>
      <c r="I85" s="11" t="str">
        <f>IF('Prax Reading 5712 5713'!B85="","",'SAT EBRW to CBEST R'!$A$2+'SAT EBRW to CBEST R'!$B$2*F85)</f>
        <v/>
      </c>
      <c r="J85" s="11" t="str">
        <f>IF('Prax Reading 5712 5713'!B85="","", IF(I85&lt;20, 20, IF(I85&gt;80, 80, I85)))</f>
        <v/>
      </c>
    </row>
    <row r="86" spans="1:10" x14ac:dyDescent="0.25">
      <c r="A86" s="11">
        <v>85</v>
      </c>
      <c r="B86" s="30"/>
      <c r="C86" s="25" t="str">
        <f>IF('Prax Reading 5712 5713'!B86="","", interceptPCR5712_5713toACTR+ slopePCR5712_5713toACTR*'Prax Reading 5712 5713'!B86)</f>
        <v/>
      </c>
      <c r="D86" s="25" t="str">
        <f>IF('Prax Reading 5712 5713'!B86="","", IF(C86&lt;1, 1, IF(C86&gt;36, 36, C86)))</f>
        <v/>
      </c>
      <c r="E86" s="25" t="str">
        <f t="shared" si="3"/>
        <v/>
      </c>
      <c r="F86" s="11" t="str">
        <f>IF('Prax Reading 5712 5713'!E86="","",IF('Prax Reading 5712 5713'!E86&lt;'ACT E+R to SAT EBRW'!$A$2,'ACT E+R to SAT EBRW'!$B$2,IF('Prax Reading 5712 5713'!E86&gt;'ACT E+R to SAT EBRW'!A$72,'ACT E+R to SAT EBRW'!B$72,VLOOKUP(E86,'ACT E+R to SAT EBRW'!A:B,2,FALSE))))</f>
        <v/>
      </c>
      <c r="G86" s="11" t="str">
        <f t="shared" si="2"/>
        <v/>
      </c>
      <c r="H86" s="11" t="str">
        <f>IF('Prax Reading 5712 5713'!B86="","", IF(G86&lt;100, 100, IF(G86&gt;300, 300, G86)))</f>
        <v/>
      </c>
      <c r="I86" s="11" t="str">
        <f>IF('Prax Reading 5712 5713'!B86="","",'SAT EBRW to CBEST R'!$A$2+'SAT EBRW to CBEST R'!$B$2*F86)</f>
        <v/>
      </c>
      <c r="J86" s="11" t="str">
        <f>IF('Prax Reading 5712 5713'!B86="","", IF(I86&lt;20, 20, IF(I86&gt;80, 80, I86)))</f>
        <v/>
      </c>
    </row>
    <row r="87" spans="1:10" x14ac:dyDescent="0.25">
      <c r="A87" s="11">
        <v>86</v>
      </c>
      <c r="B87" s="30"/>
      <c r="C87" s="25" t="str">
        <f>IF('Prax Reading 5712 5713'!B87="","", interceptPCR5712_5713toACTR+ slopePCR5712_5713toACTR*'Prax Reading 5712 5713'!B87)</f>
        <v/>
      </c>
      <c r="D87" s="25" t="str">
        <f>IF('Prax Reading 5712 5713'!B87="","", IF(C87&lt;1, 1, IF(C87&gt;36, 36, C87)))</f>
        <v/>
      </c>
      <c r="E87" s="25" t="str">
        <f t="shared" si="3"/>
        <v/>
      </c>
      <c r="F87" s="11" t="str">
        <f>IF('Prax Reading 5712 5713'!E87="","",IF('Prax Reading 5712 5713'!E87&lt;'ACT E+R to SAT EBRW'!$A$2,'ACT E+R to SAT EBRW'!$B$2,IF('Prax Reading 5712 5713'!E87&gt;'ACT E+R to SAT EBRW'!A$72,'ACT E+R to SAT EBRW'!B$72,VLOOKUP(E87,'ACT E+R to SAT EBRW'!A:B,2,FALSE))))</f>
        <v/>
      </c>
      <c r="G87" s="11" t="str">
        <f t="shared" si="2"/>
        <v/>
      </c>
      <c r="H87" s="11" t="str">
        <f>IF('Prax Reading 5712 5713'!B87="","", IF(G87&lt;100, 100, IF(G87&gt;300, 300, G87)))</f>
        <v/>
      </c>
      <c r="I87" s="11" t="str">
        <f>IF('Prax Reading 5712 5713'!B87="","",'SAT EBRW to CBEST R'!$A$2+'SAT EBRW to CBEST R'!$B$2*F87)</f>
        <v/>
      </c>
      <c r="J87" s="11" t="str">
        <f>IF('Prax Reading 5712 5713'!B87="","", IF(I87&lt;20, 20, IF(I87&gt;80, 80, I87)))</f>
        <v/>
      </c>
    </row>
    <row r="88" spans="1:10" x14ac:dyDescent="0.25">
      <c r="A88" s="11">
        <v>87</v>
      </c>
      <c r="B88" s="30"/>
      <c r="C88" s="25" t="str">
        <f>IF('Prax Reading 5712 5713'!B88="","", interceptPCR5712_5713toACTR+ slopePCR5712_5713toACTR*'Prax Reading 5712 5713'!B88)</f>
        <v/>
      </c>
      <c r="D88" s="25" t="str">
        <f>IF('Prax Reading 5712 5713'!B88="","", IF(C88&lt;1, 1, IF(C88&gt;36, 36, C88)))</f>
        <v/>
      </c>
      <c r="E88" s="25" t="str">
        <f t="shared" si="3"/>
        <v/>
      </c>
      <c r="F88" s="11" t="str">
        <f>IF('Prax Reading 5712 5713'!E88="","",IF('Prax Reading 5712 5713'!E88&lt;'ACT E+R to SAT EBRW'!$A$2,'ACT E+R to SAT EBRW'!$B$2,IF('Prax Reading 5712 5713'!E88&gt;'ACT E+R to SAT EBRW'!A$72,'ACT E+R to SAT EBRW'!B$72,VLOOKUP(E88,'ACT E+R to SAT EBRW'!A:B,2,FALSE))))</f>
        <v/>
      </c>
      <c r="G88" s="11" t="str">
        <f t="shared" si="2"/>
        <v/>
      </c>
      <c r="H88" s="11" t="str">
        <f>IF('Prax Reading 5712 5713'!B88="","", IF(G88&lt;100, 100, IF(G88&gt;300, 300, G88)))</f>
        <v/>
      </c>
      <c r="I88" s="11" t="str">
        <f>IF('Prax Reading 5712 5713'!B88="","",'SAT EBRW to CBEST R'!$A$2+'SAT EBRW to CBEST R'!$B$2*F88)</f>
        <v/>
      </c>
      <c r="J88" s="11" t="str">
        <f>IF('Prax Reading 5712 5713'!B88="","", IF(I88&lt;20, 20, IF(I88&gt;80, 80, I88)))</f>
        <v/>
      </c>
    </row>
    <row r="89" spans="1:10" x14ac:dyDescent="0.25">
      <c r="A89" s="11">
        <v>88</v>
      </c>
      <c r="B89" s="30"/>
      <c r="C89" s="25" t="str">
        <f>IF('Prax Reading 5712 5713'!B89="","", interceptPCR5712_5713toACTR+ slopePCR5712_5713toACTR*'Prax Reading 5712 5713'!B89)</f>
        <v/>
      </c>
      <c r="D89" s="25" t="str">
        <f>IF('Prax Reading 5712 5713'!B89="","", IF(C89&lt;1, 1, IF(C89&gt;36, 36, C89)))</f>
        <v/>
      </c>
      <c r="E89" s="25" t="str">
        <f t="shared" si="3"/>
        <v/>
      </c>
      <c r="F89" s="11" t="str">
        <f>IF('Prax Reading 5712 5713'!E89="","",IF('Prax Reading 5712 5713'!E89&lt;'ACT E+R to SAT EBRW'!$A$2,'ACT E+R to SAT EBRW'!$B$2,IF('Prax Reading 5712 5713'!E89&gt;'ACT E+R to SAT EBRW'!A$72,'ACT E+R to SAT EBRW'!B$72,VLOOKUP(E89,'ACT E+R to SAT EBRW'!A:B,2,FALSE))))</f>
        <v/>
      </c>
      <c r="G89" s="11" t="str">
        <f t="shared" si="2"/>
        <v/>
      </c>
      <c r="H89" s="11" t="str">
        <f>IF('Prax Reading 5712 5713'!B89="","", IF(G89&lt;100, 100, IF(G89&gt;300, 300, G89)))</f>
        <v/>
      </c>
      <c r="I89" s="11" t="str">
        <f>IF('Prax Reading 5712 5713'!B89="","",'SAT EBRW to CBEST R'!$A$2+'SAT EBRW to CBEST R'!$B$2*F89)</f>
        <v/>
      </c>
      <c r="J89" s="11" t="str">
        <f>IF('Prax Reading 5712 5713'!B89="","", IF(I89&lt;20, 20, IF(I89&gt;80, 80, I89)))</f>
        <v/>
      </c>
    </row>
    <row r="90" spans="1:10" x14ac:dyDescent="0.25">
      <c r="A90" s="11">
        <v>89</v>
      </c>
      <c r="B90" s="30"/>
      <c r="C90" s="25" t="str">
        <f>IF('Prax Reading 5712 5713'!B90="","", interceptPCR5712_5713toACTR+ slopePCR5712_5713toACTR*'Prax Reading 5712 5713'!B90)</f>
        <v/>
      </c>
      <c r="D90" s="25" t="str">
        <f>IF('Prax Reading 5712 5713'!B90="","", IF(C90&lt;1, 1, IF(C90&gt;36, 36, C90)))</f>
        <v/>
      </c>
      <c r="E90" s="25" t="str">
        <f t="shared" si="3"/>
        <v/>
      </c>
      <c r="F90" s="11" t="str">
        <f>IF('Prax Reading 5712 5713'!E90="","",IF('Prax Reading 5712 5713'!E90&lt;'ACT E+R to SAT EBRW'!$A$2,'ACT E+R to SAT EBRW'!$B$2,IF('Prax Reading 5712 5713'!E90&gt;'ACT E+R to SAT EBRW'!A$72,'ACT E+R to SAT EBRW'!B$72,VLOOKUP(E90,'ACT E+R to SAT EBRW'!A:B,2,FALSE))))</f>
        <v/>
      </c>
      <c r="G90" s="11" t="str">
        <f t="shared" si="2"/>
        <v/>
      </c>
      <c r="H90" s="11" t="str">
        <f>IF('Prax Reading 5712 5713'!B90="","", IF(G90&lt;100, 100, IF(G90&gt;300, 300, G90)))</f>
        <v/>
      </c>
      <c r="I90" s="11" t="str">
        <f>IF('Prax Reading 5712 5713'!B90="","",'SAT EBRW to CBEST R'!$A$2+'SAT EBRW to CBEST R'!$B$2*F90)</f>
        <v/>
      </c>
      <c r="J90" s="11" t="str">
        <f>IF('Prax Reading 5712 5713'!B90="","", IF(I90&lt;20, 20, IF(I90&gt;80, 80, I90)))</f>
        <v/>
      </c>
    </row>
    <row r="91" spans="1:10" x14ac:dyDescent="0.25">
      <c r="A91" s="11">
        <v>90</v>
      </c>
      <c r="B91" s="30"/>
      <c r="C91" s="25" t="str">
        <f>IF('Prax Reading 5712 5713'!B91="","", interceptPCR5712_5713toACTR+ slopePCR5712_5713toACTR*'Prax Reading 5712 5713'!B91)</f>
        <v/>
      </c>
      <c r="D91" s="25" t="str">
        <f>IF('Prax Reading 5712 5713'!B91="","", IF(C91&lt;1, 1, IF(C91&gt;36, 36, C91)))</f>
        <v/>
      </c>
      <c r="E91" s="25" t="str">
        <f t="shared" si="3"/>
        <v/>
      </c>
      <c r="F91" s="11" t="str">
        <f>IF('Prax Reading 5712 5713'!E91="","",IF('Prax Reading 5712 5713'!E91&lt;'ACT E+R to SAT EBRW'!$A$2,'ACT E+R to SAT EBRW'!$B$2,IF('Prax Reading 5712 5713'!E91&gt;'ACT E+R to SAT EBRW'!A$72,'ACT E+R to SAT EBRW'!B$72,VLOOKUP(E91,'ACT E+R to SAT EBRW'!A:B,2,FALSE))))</f>
        <v/>
      </c>
      <c r="G91" s="11" t="str">
        <f t="shared" si="2"/>
        <v/>
      </c>
      <c r="H91" s="11" t="str">
        <f>IF('Prax Reading 5712 5713'!B91="","", IF(G91&lt;100, 100, IF(G91&gt;300, 300, G91)))</f>
        <v/>
      </c>
      <c r="I91" s="11" t="str">
        <f>IF('Prax Reading 5712 5713'!B91="","",'SAT EBRW to CBEST R'!$A$2+'SAT EBRW to CBEST R'!$B$2*F91)</f>
        <v/>
      </c>
      <c r="J91" s="11" t="str">
        <f>IF('Prax Reading 5712 5713'!B91="","", IF(I91&lt;20, 20, IF(I91&gt;80, 80, I91)))</f>
        <v/>
      </c>
    </row>
    <row r="92" spans="1:10" x14ac:dyDescent="0.25">
      <c r="A92" s="11">
        <v>91</v>
      </c>
      <c r="B92" s="30"/>
      <c r="C92" s="25" t="str">
        <f>IF('Prax Reading 5712 5713'!B92="","", interceptPCR5712_5713toACTR+ slopePCR5712_5713toACTR*'Prax Reading 5712 5713'!B92)</f>
        <v/>
      </c>
      <c r="D92" s="25" t="str">
        <f>IF('Prax Reading 5712 5713'!B92="","", IF(C92&lt;1, 1, IF(C92&gt;36, 36, C92)))</f>
        <v/>
      </c>
      <c r="E92" s="25" t="str">
        <f t="shared" si="3"/>
        <v/>
      </c>
      <c r="F92" s="11" t="str">
        <f>IF('Prax Reading 5712 5713'!E92="","",IF('Prax Reading 5712 5713'!E92&lt;'ACT E+R to SAT EBRW'!$A$2,'ACT E+R to SAT EBRW'!$B$2,IF('Prax Reading 5712 5713'!E92&gt;'ACT E+R to SAT EBRW'!A$72,'ACT E+R to SAT EBRW'!B$72,VLOOKUP(E92,'ACT E+R to SAT EBRW'!A:B,2,FALSE))))</f>
        <v/>
      </c>
      <c r="G92" s="11" t="str">
        <f t="shared" si="2"/>
        <v/>
      </c>
      <c r="H92" s="11" t="str">
        <f>IF('Prax Reading 5712 5713'!B92="","", IF(G92&lt;100, 100, IF(G92&gt;300, 300, G92)))</f>
        <v/>
      </c>
      <c r="I92" s="11" t="str">
        <f>IF('Prax Reading 5712 5713'!B92="","",'SAT EBRW to CBEST R'!$A$2+'SAT EBRW to CBEST R'!$B$2*F92)</f>
        <v/>
      </c>
      <c r="J92" s="11" t="str">
        <f>IF('Prax Reading 5712 5713'!B92="","", IF(I92&lt;20, 20, IF(I92&gt;80, 80, I92)))</f>
        <v/>
      </c>
    </row>
    <row r="93" spans="1:10" x14ac:dyDescent="0.25">
      <c r="A93" s="11">
        <v>92</v>
      </c>
      <c r="B93" s="30"/>
      <c r="C93" s="25" t="str">
        <f>IF('Prax Reading 5712 5713'!B93="","", interceptPCR5712_5713toACTR+ slopePCR5712_5713toACTR*'Prax Reading 5712 5713'!B93)</f>
        <v/>
      </c>
      <c r="D93" s="25" t="str">
        <f>IF('Prax Reading 5712 5713'!B93="","", IF(C93&lt;1, 1, IF(C93&gt;36, 36, C93)))</f>
        <v/>
      </c>
      <c r="E93" s="25" t="str">
        <f t="shared" si="3"/>
        <v/>
      </c>
      <c r="F93" s="11" t="str">
        <f>IF('Prax Reading 5712 5713'!E93="","",IF('Prax Reading 5712 5713'!E93&lt;'ACT E+R to SAT EBRW'!$A$2,'ACT E+R to SAT EBRW'!$B$2,IF('Prax Reading 5712 5713'!E93&gt;'ACT E+R to SAT EBRW'!A$72,'ACT E+R to SAT EBRW'!B$72,VLOOKUP(E93,'ACT E+R to SAT EBRW'!A:B,2,FALSE))))</f>
        <v/>
      </c>
      <c r="G93" s="11" t="str">
        <f t="shared" si="2"/>
        <v/>
      </c>
      <c r="H93" s="11" t="str">
        <f>IF('Prax Reading 5712 5713'!B93="","", IF(G93&lt;100, 100, IF(G93&gt;300, 300, G93)))</f>
        <v/>
      </c>
      <c r="I93" s="11" t="str">
        <f>IF('Prax Reading 5712 5713'!B93="","",'SAT EBRW to CBEST R'!$A$2+'SAT EBRW to CBEST R'!$B$2*F93)</f>
        <v/>
      </c>
      <c r="J93" s="11" t="str">
        <f>IF('Prax Reading 5712 5713'!B93="","", IF(I93&lt;20, 20, IF(I93&gt;80, 80, I93)))</f>
        <v/>
      </c>
    </row>
    <row r="94" spans="1:10" x14ac:dyDescent="0.25">
      <c r="A94" s="11">
        <v>93</v>
      </c>
      <c r="B94" s="30"/>
      <c r="C94" s="25" t="str">
        <f>IF('Prax Reading 5712 5713'!B94="","", interceptPCR5712_5713toACTR+ slopePCR5712_5713toACTR*'Prax Reading 5712 5713'!B94)</f>
        <v/>
      </c>
      <c r="D94" s="25" t="str">
        <f>IF('Prax Reading 5712 5713'!B94="","", IF(C94&lt;1, 1, IF(C94&gt;36, 36, C94)))</f>
        <v/>
      </c>
      <c r="E94" s="25" t="str">
        <f t="shared" si="3"/>
        <v/>
      </c>
      <c r="F94" s="11" t="str">
        <f>IF('Prax Reading 5712 5713'!E94="","",IF('Prax Reading 5712 5713'!E94&lt;'ACT E+R to SAT EBRW'!$A$2,'ACT E+R to SAT EBRW'!$B$2,IF('Prax Reading 5712 5713'!E94&gt;'ACT E+R to SAT EBRW'!A$72,'ACT E+R to SAT EBRW'!B$72,VLOOKUP(E94,'ACT E+R to SAT EBRW'!A:B,2,FALSE))))</f>
        <v/>
      </c>
      <c r="G94" s="11" t="str">
        <f t="shared" si="2"/>
        <v/>
      </c>
      <c r="H94" s="11" t="str">
        <f>IF('Prax Reading 5712 5713'!B94="","", IF(G94&lt;100, 100, IF(G94&gt;300, 300, G94)))</f>
        <v/>
      </c>
      <c r="I94" s="11" t="str">
        <f>IF('Prax Reading 5712 5713'!B94="","",'SAT EBRW to CBEST R'!$A$2+'SAT EBRW to CBEST R'!$B$2*F94)</f>
        <v/>
      </c>
      <c r="J94" s="11" t="str">
        <f>IF('Prax Reading 5712 5713'!B94="","", IF(I94&lt;20, 20, IF(I94&gt;80, 80, I94)))</f>
        <v/>
      </c>
    </row>
    <row r="95" spans="1:10" x14ac:dyDescent="0.25">
      <c r="A95" s="11">
        <v>94</v>
      </c>
      <c r="B95" s="30"/>
      <c r="C95" s="25" t="str">
        <f>IF('Prax Reading 5712 5713'!B95="","", interceptPCR5712_5713toACTR+ slopePCR5712_5713toACTR*'Prax Reading 5712 5713'!B95)</f>
        <v/>
      </c>
      <c r="D95" s="25" t="str">
        <f>IF('Prax Reading 5712 5713'!B95="","", IF(C95&lt;1, 1, IF(C95&gt;36, 36, C95)))</f>
        <v/>
      </c>
      <c r="E95" s="25" t="str">
        <f t="shared" si="3"/>
        <v/>
      </c>
      <c r="F95" s="11" t="str">
        <f>IF('Prax Reading 5712 5713'!E95="","",IF('Prax Reading 5712 5713'!E95&lt;'ACT E+R to SAT EBRW'!$A$2,'ACT E+R to SAT EBRW'!$B$2,IF('Prax Reading 5712 5713'!E95&gt;'ACT E+R to SAT EBRW'!A$72,'ACT E+R to SAT EBRW'!B$72,VLOOKUP(E95,'ACT E+R to SAT EBRW'!A:B,2,FALSE))))</f>
        <v/>
      </c>
      <c r="G95" s="11" t="str">
        <f t="shared" si="2"/>
        <v/>
      </c>
      <c r="H95" s="11" t="str">
        <f>IF('Prax Reading 5712 5713'!B95="","", IF(G95&lt;100, 100, IF(G95&gt;300, 300, G95)))</f>
        <v/>
      </c>
      <c r="I95" s="11" t="str">
        <f>IF('Prax Reading 5712 5713'!B95="","",'SAT EBRW to CBEST R'!$A$2+'SAT EBRW to CBEST R'!$B$2*F95)</f>
        <v/>
      </c>
      <c r="J95" s="11" t="str">
        <f>IF('Prax Reading 5712 5713'!B95="","", IF(I95&lt;20, 20, IF(I95&gt;80, 80, I95)))</f>
        <v/>
      </c>
    </row>
    <row r="96" spans="1:10" x14ac:dyDescent="0.25">
      <c r="A96" s="11">
        <v>95</v>
      </c>
      <c r="B96" s="30"/>
      <c r="C96" s="25" t="str">
        <f>IF('Prax Reading 5712 5713'!B96="","", interceptPCR5712_5713toACTR+ slopePCR5712_5713toACTR*'Prax Reading 5712 5713'!B96)</f>
        <v/>
      </c>
      <c r="D96" s="25" t="str">
        <f>IF('Prax Reading 5712 5713'!B96="","", IF(C96&lt;1, 1, IF(C96&gt;36, 36, C96)))</f>
        <v/>
      </c>
      <c r="E96" s="25" t="str">
        <f t="shared" si="3"/>
        <v/>
      </c>
      <c r="F96" s="11" t="str">
        <f>IF('Prax Reading 5712 5713'!E96="","",IF('Prax Reading 5712 5713'!E96&lt;'ACT E+R to SAT EBRW'!$A$2,'ACT E+R to SAT EBRW'!$B$2,IF('Prax Reading 5712 5713'!E96&gt;'ACT E+R to SAT EBRW'!A$72,'ACT E+R to SAT EBRW'!B$72,VLOOKUP(E96,'ACT E+R to SAT EBRW'!A:B,2,FALSE))))</f>
        <v/>
      </c>
      <c r="G96" s="11" t="str">
        <f t="shared" si="2"/>
        <v/>
      </c>
      <c r="H96" s="11" t="str">
        <f>IF('Prax Reading 5712 5713'!B96="","", IF(G96&lt;100, 100, IF(G96&gt;300, 300, G96)))</f>
        <v/>
      </c>
      <c r="I96" s="11" t="str">
        <f>IF('Prax Reading 5712 5713'!B96="","",'SAT EBRW to CBEST R'!$A$2+'SAT EBRW to CBEST R'!$B$2*F96)</f>
        <v/>
      </c>
      <c r="J96" s="11" t="str">
        <f>IF('Prax Reading 5712 5713'!B96="","", IF(I96&lt;20, 20, IF(I96&gt;80, 80, I96)))</f>
        <v/>
      </c>
    </row>
    <row r="97" spans="1:10" x14ac:dyDescent="0.25">
      <c r="A97" s="11">
        <v>96</v>
      </c>
      <c r="B97" s="30"/>
      <c r="C97" s="25" t="str">
        <f>IF('Prax Reading 5712 5713'!B97="","", interceptPCR5712_5713toACTR+ slopePCR5712_5713toACTR*'Prax Reading 5712 5713'!B97)</f>
        <v/>
      </c>
      <c r="D97" s="25" t="str">
        <f>IF('Prax Reading 5712 5713'!B97="","", IF(C97&lt;1, 1, IF(C97&gt;36, 36, C97)))</f>
        <v/>
      </c>
      <c r="E97" s="25" t="str">
        <f t="shared" si="3"/>
        <v/>
      </c>
      <c r="F97" s="11" t="str">
        <f>IF('Prax Reading 5712 5713'!E97="","",IF('Prax Reading 5712 5713'!E97&lt;'ACT E+R to SAT EBRW'!$A$2,'ACT E+R to SAT EBRW'!$B$2,IF('Prax Reading 5712 5713'!E97&gt;'ACT E+R to SAT EBRW'!A$72,'ACT E+R to SAT EBRW'!B$72,VLOOKUP(E97,'ACT E+R to SAT EBRW'!A:B,2,FALSE))))</f>
        <v/>
      </c>
      <c r="G97" s="11" t="str">
        <f t="shared" si="2"/>
        <v/>
      </c>
      <c r="H97" s="11" t="str">
        <f>IF('Prax Reading 5712 5713'!B97="","", IF(G97&lt;100, 100, IF(G97&gt;300, 300, G97)))</f>
        <v/>
      </c>
      <c r="I97" s="11" t="str">
        <f>IF('Prax Reading 5712 5713'!B97="","",'SAT EBRW to CBEST R'!$A$2+'SAT EBRW to CBEST R'!$B$2*F97)</f>
        <v/>
      </c>
      <c r="J97" s="11" t="str">
        <f>IF('Prax Reading 5712 5713'!B97="","", IF(I97&lt;20, 20, IF(I97&gt;80, 80, I97)))</f>
        <v/>
      </c>
    </row>
    <row r="98" spans="1:10" x14ac:dyDescent="0.25">
      <c r="A98" s="11">
        <v>97</v>
      </c>
      <c r="B98" s="30"/>
      <c r="C98" s="25" t="str">
        <f>IF('Prax Reading 5712 5713'!B98="","", interceptPCR5712_5713toACTR+ slopePCR5712_5713toACTR*'Prax Reading 5712 5713'!B98)</f>
        <v/>
      </c>
      <c r="D98" s="25" t="str">
        <f>IF('Prax Reading 5712 5713'!B98="","", IF(C98&lt;1, 1, IF(C98&gt;36, 36, C98)))</f>
        <v/>
      </c>
      <c r="E98" s="25" t="str">
        <f t="shared" si="3"/>
        <v/>
      </c>
      <c r="F98" s="11" t="str">
        <f>IF('Prax Reading 5712 5713'!E98="","",IF('Prax Reading 5712 5713'!E98&lt;'ACT E+R to SAT EBRW'!$A$2,'ACT E+R to SAT EBRW'!$B$2,IF('Prax Reading 5712 5713'!E98&gt;'ACT E+R to SAT EBRW'!A$72,'ACT E+R to SAT EBRW'!B$72,VLOOKUP(E98,'ACT E+R to SAT EBRW'!A:B,2,FALSE))))</f>
        <v/>
      </c>
      <c r="G98" s="11" t="str">
        <f t="shared" si="2"/>
        <v/>
      </c>
      <c r="H98" s="11" t="str">
        <f>IF('Prax Reading 5712 5713'!B98="","", IF(G98&lt;100, 100, IF(G98&gt;300, 300, G98)))</f>
        <v/>
      </c>
      <c r="I98" s="11" t="str">
        <f>IF('Prax Reading 5712 5713'!B98="","",'SAT EBRW to CBEST R'!$A$2+'SAT EBRW to CBEST R'!$B$2*F98)</f>
        <v/>
      </c>
      <c r="J98" s="11" t="str">
        <f>IF('Prax Reading 5712 5713'!B98="","", IF(I98&lt;20, 20, IF(I98&gt;80, 80, I98)))</f>
        <v/>
      </c>
    </row>
    <row r="99" spans="1:10" x14ac:dyDescent="0.25">
      <c r="A99" s="11">
        <v>98</v>
      </c>
      <c r="B99" s="30"/>
      <c r="C99" s="25" t="str">
        <f>IF('Prax Reading 5712 5713'!B99="","", interceptPCR5712_5713toACTR+ slopePCR5712_5713toACTR*'Prax Reading 5712 5713'!B99)</f>
        <v/>
      </c>
      <c r="D99" s="25" t="str">
        <f>IF('Prax Reading 5712 5713'!B99="","", IF(C99&lt;1, 1, IF(C99&gt;36, 36, C99)))</f>
        <v/>
      </c>
      <c r="E99" s="25" t="str">
        <f t="shared" si="3"/>
        <v/>
      </c>
      <c r="F99" s="11" t="str">
        <f>IF('Prax Reading 5712 5713'!E99="","",IF('Prax Reading 5712 5713'!E99&lt;'ACT E+R to SAT EBRW'!$A$2,'ACT E+R to SAT EBRW'!$B$2,IF('Prax Reading 5712 5713'!E99&gt;'ACT E+R to SAT EBRW'!A$72,'ACT E+R to SAT EBRW'!B$72,VLOOKUP(E99,'ACT E+R to SAT EBRW'!A:B,2,FALSE))))</f>
        <v/>
      </c>
      <c r="G99" s="11" t="str">
        <f t="shared" si="2"/>
        <v/>
      </c>
      <c r="H99" s="11" t="str">
        <f>IF('Prax Reading 5712 5713'!B99="","", IF(G99&lt;100, 100, IF(G99&gt;300, 300, G99)))</f>
        <v/>
      </c>
      <c r="I99" s="11" t="str">
        <f>IF('Prax Reading 5712 5713'!B99="","",'SAT EBRW to CBEST R'!$A$2+'SAT EBRW to CBEST R'!$B$2*F99)</f>
        <v/>
      </c>
      <c r="J99" s="11" t="str">
        <f>IF('Prax Reading 5712 5713'!B99="","", IF(I99&lt;20, 20, IF(I99&gt;80, 80, I99)))</f>
        <v/>
      </c>
    </row>
    <row r="100" spans="1:10" x14ac:dyDescent="0.25">
      <c r="A100" s="11">
        <v>99</v>
      </c>
      <c r="B100" s="30"/>
      <c r="C100" s="25" t="str">
        <f>IF('Prax Reading 5712 5713'!B100="","", interceptPCR5712_5713toACTR+ slopePCR5712_5713toACTR*'Prax Reading 5712 5713'!B100)</f>
        <v/>
      </c>
      <c r="D100" s="25" t="str">
        <f>IF('Prax Reading 5712 5713'!B100="","", IF(C100&lt;1, 1, IF(C100&gt;36, 36, C100)))</f>
        <v/>
      </c>
      <c r="E100" s="25" t="str">
        <f t="shared" si="3"/>
        <v/>
      </c>
      <c r="F100" s="11" t="str">
        <f>IF('Prax Reading 5712 5713'!E100="","",IF('Prax Reading 5712 5713'!E100&lt;'ACT E+R to SAT EBRW'!$A$2,'ACT E+R to SAT EBRW'!$B$2,IF('Prax Reading 5712 5713'!E100&gt;'ACT E+R to SAT EBRW'!A$72,'ACT E+R to SAT EBRW'!B$72,VLOOKUP(E100,'ACT E+R to SAT EBRW'!A:B,2,FALSE))))</f>
        <v/>
      </c>
      <c r="G100" s="11" t="str">
        <f t="shared" si="2"/>
        <v/>
      </c>
      <c r="H100" s="11" t="str">
        <f>IF('Prax Reading 5712 5713'!B100="","", IF(G100&lt;100, 100, IF(G100&gt;300, 300, G100)))</f>
        <v/>
      </c>
      <c r="I100" s="11" t="str">
        <f>IF('Prax Reading 5712 5713'!B100="","",'SAT EBRW to CBEST R'!$A$2+'SAT EBRW to CBEST R'!$B$2*F100)</f>
        <v/>
      </c>
      <c r="J100" s="11" t="str">
        <f>IF('Prax Reading 5712 5713'!B100="","", IF(I100&lt;20, 20, IF(I100&gt;80, 80, I100)))</f>
        <v/>
      </c>
    </row>
    <row r="101" spans="1:10" x14ac:dyDescent="0.25">
      <c r="A101" s="11">
        <v>100</v>
      </c>
      <c r="B101" s="30"/>
      <c r="C101" s="25" t="str">
        <f>IF('Prax Reading 5712 5713'!B101="","", interceptPCR5712_5713toACTR+ slopePCR5712_5713toACTR*'Prax Reading 5712 5713'!B101)</f>
        <v/>
      </c>
      <c r="D101" s="25" t="str">
        <f>IF('Prax Reading 5712 5713'!B101="","", IF(C101&lt;1, 1, IF(C101&gt;36, 36, C101)))</f>
        <v/>
      </c>
      <c r="E101" s="25" t="str">
        <f t="shared" si="3"/>
        <v/>
      </c>
      <c r="F101" s="11" t="str">
        <f>IF('Prax Reading 5712 5713'!E101="","",IF('Prax Reading 5712 5713'!E101&lt;'ACT E+R to SAT EBRW'!$A$2,'ACT E+R to SAT EBRW'!$B$2,IF('Prax Reading 5712 5713'!E101&gt;'ACT E+R to SAT EBRW'!A$72,'ACT E+R to SAT EBRW'!B$72,VLOOKUP(E101,'ACT E+R to SAT EBRW'!A:B,2,FALSE))))</f>
        <v/>
      </c>
      <c r="G101" s="11" t="str">
        <f t="shared" si="2"/>
        <v/>
      </c>
      <c r="H101" s="11" t="str">
        <f>IF('Prax Reading 5712 5713'!B101="","", IF(G101&lt;100, 100, IF(G101&gt;300, 300, G101)))</f>
        <v/>
      </c>
      <c r="I101" s="11" t="str">
        <f>IF('Prax Reading 5712 5713'!B101="","",'SAT EBRW to CBEST R'!$A$2+'SAT EBRW to CBEST R'!$B$2*F101)</f>
        <v/>
      </c>
      <c r="J101" s="11" t="str">
        <f>IF('Prax Reading 5712 5713'!B101="","", IF(I101&lt;20, 20, IF(I101&gt;80, 80, I101)))</f>
        <v/>
      </c>
    </row>
    <row r="102" spans="1:10" x14ac:dyDescent="0.25">
      <c r="A102" s="11">
        <v>101</v>
      </c>
      <c r="B102" s="30"/>
      <c r="C102" s="25" t="str">
        <f>IF('Prax Reading 5712 5713'!B102="","", interceptPCR5712_5713toACTR+ slopePCR5712_5713toACTR*'Prax Reading 5712 5713'!B102)</f>
        <v/>
      </c>
      <c r="D102" s="25" t="str">
        <f>IF('Prax Reading 5712 5713'!B102="","", IF(C102&lt;1, 1, IF(C102&gt;36, 36, C102)))</f>
        <v/>
      </c>
      <c r="E102" s="25" t="str">
        <f t="shared" si="3"/>
        <v/>
      </c>
      <c r="F102" s="11" t="str">
        <f>IF('Prax Reading 5712 5713'!E102="","",IF('Prax Reading 5712 5713'!E102&lt;'ACT E+R to SAT EBRW'!$A$2,'ACT E+R to SAT EBRW'!$B$2,IF('Prax Reading 5712 5713'!E102&gt;'ACT E+R to SAT EBRW'!A$72,'ACT E+R to SAT EBRW'!B$72,VLOOKUP(E102,'ACT E+R to SAT EBRW'!A:B,2,FALSE))))</f>
        <v/>
      </c>
      <c r="G102" s="11" t="str">
        <f t="shared" si="2"/>
        <v/>
      </c>
      <c r="H102" s="11" t="str">
        <f>IF('Prax Reading 5712 5713'!B102="","", IF(G102&lt;100, 100, IF(G102&gt;300, 300, G102)))</f>
        <v/>
      </c>
      <c r="I102" s="11" t="str">
        <f>IF('Prax Reading 5712 5713'!B102="","",'SAT EBRW to CBEST R'!$A$2+'SAT EBRW to CBEST R'!$B$2*F102)</f>
        <v/>
      </c>
      <c r="J102" s="11" t="str">
        <f>IF('Prax Reading 5712 5713'!B102="","", IF(I102&lt;20, 20, IF(I102&gt;80, 80, I102)))</f>
        <v/>
      </c>
    </row>
    <row r="103" spans="1:10" x14ac:dyDescent="0.25">
      <c r="A103" s="11">
        <v>102</v>
      </c>
      <c r="B103" s="30"/>
      <c r="C103" s="25" t="str">
        <f>IF('Prax Reading 5712 5713'!B103="","", interceptPCR5712_5713toACTR+ slopePCR5712_5713toACTR*'Prax Reading 5712 5713'!B103)</f>
        <v/>
      </c>
      <c r="D103" s="25" t="str">
        <f>IF('Prax Reading 5712 5713'!B103="","", IF(C103&lt;1, 1, IF(C103&gt;36, 36, C103)))</f>
        <v/>
      </c>
      <c r="E103" s="25" t="str">
        <f t="shared" si="3"/>
        <v/>
      </c>
      <c r="F103" s="11" t="str">
        <f>IF('Prax Reading 5712 5713'!E103="","",IF('Prax Reading 5712 5713'!E103&lt;'ACT E+R to SAT EBRW'!$A$2,'ACT E+R to SAT EBRW'!$B$2,IF('Prax Reading 5712 5713'!E103&gt;'ACT E+R to SAT EBRW'!A$72,'ACT E+R to SAT EBRW'!B$72,VLOOKUP(E103,'ACT E+R to SAT EBRW'!A:B,2,FALSE))))</f>
        <v/>
      </c>
      <c r="G103" s="11" t="str">
        <f t="shared" si="2"/>
        <v/>
      </c>
      <c r="H103" s="11" t="str">
        <f>IF('Prax Reading 5712 5713'!B103="","", IF(G103&lt;100, 100, IF(G103&gt;300, 300, G103)))</f>
        <v/>
      </c>
      <c r="I103" s="11" t="str">
        <f>IF('Prax Reading 5712 5713'!B103="","",'SAT EBRW to CBEST R'!$A$2+'SAT EBRW to CBEST R'!$B$2*F103)</f>
        <v/>
      </c>
      <c r="J103" s="11" t="str">
        <f>IF('Prax Reading 5712 5713'!B103="","", IF(I103&lt;20, 20, IF(I103&gt;80, 80, I103)))</f>
        <v/>
      </c>
    </row>
    <row r="104" spans="1:10" x14ac:dyDescent="0.25">
      <c r="A104" s="11">
        <v>103</v>
      </c>
      <c r="B104" s="30"/>
      <c r="C104" s="25" t="str">
        <f>IF('Prax Reading 5712 5713'!B104="","", interceptPCR5712_5713toACTR+ slopePCR5712_5713toACTR*'Prax Reading 5712 5713'!B104)</f>
        <v/>
      </c>
      <c r="D104" s="25" t="str">
        <f>IF('Prax Reading 5712 5713'!B104="","", IF(C104&lt;1, 1, IF(C104&gt;36, 36, C104)))</f>
        <v/>
      </c>
      <c r="E104" s="25" t="str">
        <f t="shared" si="3"/>
        <v/>
      </c>
      <c r="F104" s="11" t="str">
        <f>IF('Prax Reading 5712 5713'!E104="","",IF('Prax Reading 5712 5713'!E104&lt;'ACT E+R to SAT EBRW'!$A$2,'ACT E+R to SAT EBRW'!$B$2,IF('Prax Reading 5712 5713'!E104&gt;'ACT E+R to SAT EBRW'!A$72,'ACT E+R to SAT EBRW'!B$72,VLOOKUP(E104,'ACT E+R to SAT EBRW'!A:B,2,FALSE))))</f>
        <v/>
      </c>
      <c r="G104" s="11" t="str">
        <f t="shared" si="2"/>
        <v/>
      </c>
      <c r="H104" s="11" t="str">
        <f>IF('Prax Reading 5712 5713'!B104="","", IF(G104&lt;100, 100, IF(G104&gt;300, 300, G104)))</f>
        <v/>
      </c>
      <c r="I104" s="11" t="str">
        <f>IF('Prax Reading 5712 5713'!B104="","",'SAT EBRW to CBEST R'!$A$2+'SAT EBRW to CBEST R'!$B$2*F104)</f>
        <v/>
      </c>
      <c r="J104" s="11" t="str">
        <f>IF('Prax Reading 5712 5713'!B104="","", IF(I104&lt;20, 20, IF(I104&gt;80, 80, I104)))</f>
        <v/>
      </c>
    </row>
    <row r="105" spans="1:10" x14ac:dyDescent="0.25">
      <c r="A105" s="11">
        <v>104</v>
      </c>
      <c r="B105" s="30"/>
      <c r="C105" s="25" t="str">
        <f>IF('Prax Reading 5712 5713'!B105="","", interceptPCR5712_5713toACTR+ slopePCR5712_5713toACTR*'Prax Reading 5712 5713'!B105)</f>
        <v/>
      </c>
      <c r="D105" s="25" t="str">
        <f>IF('Prax Reading 5712 5713'!B105="","", IF(C105&lt;1, 1, IF(C105&gt;36, 36, C105)))</f>
        <v/>
      </c>
      <c r="E105" s="25" t="str">
        <f t="shared" si="3"/>
        <v/>
      </c>
      <c r="F105" s="11" t="str">
        <f>IF('Prax Reading 5712 5713'!E105="","",IF('Prax Reading 5712 5713'!E105&lt;'ACT E+R to SAT EBRW'!$A$2,'ACT E+R to SAT EBRW'!$B$2,IF('Prax Reading 5712 5713'!E105&gt;'ACT E+R to SAT EBRW'!A$72,'ACT E+R to SAT EBRW'!B$72,VLOOKUP(E105,'ACT E+R to SAT EBRW'!A:B,2,FALSE))))</f>
        <v/>
      </c>
      <c r="G105" s="11" t="str">
        <f t="shared" si="2"/>
        <v/>
      </c>
      <c r="H105" s="11" t="str">
        <f>IF('Prax Reading 5712 5713'!B105="","", IF(G105&lt;100, 100, IF(G105&gt;300, 300, G105)))</f>
        <v/>
      </c>
      <c r="I105" s="11" t="str">
        <f>IF('Prax Reading 5712 5713'!B105="","",'SAT EBRW to CBEST R'!$A$2+'SAT EBRW to CBEST R'!$B$2*F105)</f>
        <v/>
      </c>
      <c r="J105" s="11" t="str">
        <f>IF('Prax Reading 5712 5713'!B105="","", IF(I105&lt;20, 20, IF(I105&gt;80, 80, I105)))</f>
        <v/>
      </c>
    </row>
    <row r="106" spans="1:10" x14ac:dyDescent="0.25">
      <c r="A106" s="11">
        <v>105</v>
      </c>
      <c r="B106" s="30"/>
      <c r="C106" s="25" t="str">
        <f>IF('Prax Reading 5712 5713'!B106="","", interceptPCR5712_5713toACTR+ slopePCR5712_5713toACTR*'Prax Reading 5712 5713'!B106)</f>
        <v/>
      </c>
      <c r="D106" s="25" t="str">
        <f>IF('Prax Reading 5712 5713'!B106="","", IF(C106&lt;1, 1, IF(C106&gt;36, 36, C106)))</f>
        <v/>
      </c>
      <c r="E106" s="25" t="str">
        <f t="shared" si="3"/>
        <v/>
      </c>
      <c r="F106" s="11" t="str">
        <f>IF('Prax Reading 5712 5713'!E106="","",IF('Prax Reading 5712 5713'!E106&lt;'ACT E+R to SAT EBRW'!$A$2,'ACT E+R to SAT EBRW'!$B$2,IF('Prax Reading 5712 5713'!E106&gt;'ACT E+R to SAT EBRW'!A$72,'ACT E+R to SAT EBRW'!B$72,VLOOKUP(E106,'ACT E+R to SAT EBRW'!A:B,2,FALSE))))</f>
        <v/>
      </c>
      <c r="G106" s="11" t="str">
        <f t="shared" si="2"/>
        <v/>
      </c>
      <c r="H106" s="11" t="str">
        <f>IF('Prax Reading 5712 5713'!B106="","", IF(G106&lt;100, 100, IF(G106&gt;300, 300, G106)))</f>
        <v/>
      </c>
      <c r="I106" s="11" t="str">
        <f>IF('Prax Reading 5712 5713'!B106="","",'SAT EBRW to CBEST R'!$A$2+'SAT EBRW to CBEST R'!$B$2*F106)</f>
        <v/>
      </c>
      <c r="J106" s="11" t="str">
        <f>IF('Prax Reading 5712 5713'!B106="","", IF(I106&lt;20, 20, IF(I106&gt;80, 80, I106)))</f>
        <v/>
      </c>
    </row>
    <row r="107" spans="1:10" x14ac:dyDescent="0.25">
      <c r="A107" s="11">
        <v>106</v>
      </c>
      <c r="B107" s="30"/>
      <c r="C107" s="25" t="str">
        <f>IF('Prax Reading 5712 5713'!B107="","", interceptPCR5712_5713toACTR+ slopePCR5712_5713toACTR*'Prax Reading 5712 5713'!B107)</f>
        <v/>
      </c>
      <c r="D107" s="25" t="str">
        <f>IF('Prax Reading 5712 5713'!B107="","", IF(C107&lt;1, 1, IF(C107&gt;36, 36, C107)))</f>
        <v/>
      </c>
      <c r="E107" s="25" t="str">
        <f t="shared" si="3"/>
        <v/>
      </c>
      <c r="F107" s="11" t="str">
        <f>IF('Prax Reading 5712 5713'!E107="","",IF('Prax Reading 5712 5713'!E107&lt;'ACT E+R to SAT EBRW'!$A$2,'ACT E+R to SAT EBRW'!$B$2,IF('Prax Reading 5712 5713'!E107&gt;'ACT E+R to SAT EBRW'!A$72,'ACT E+R to SAT EBRW'!B$72,VLOOKUP(E107,'ACT E+R to SAT EBRW'!A:B,2,FALSE))))</f>
        <v/>
      </c>
      <c r="G107" s="11" t="str">
        <f t="shared" si="2"/>
        <v/>
      </c>
      <c r="H107" s="11" t="str">
        <f>IF('Prax Reading 5712 5713'!B107="","", IF(G107&lt;100, 100, IF(G107&gt;300, 300, G107)))</f>
        <v/>
      </c>
      <c r="I107" s="11" t="str">
        <f>IF('Prax Reading 5712 5713'!B107="","",'SAT EBRW to CBEST R'!$A$2+'SAT EBRW to CBEST R'!$B$2*F107)</f>
        <v/>
      </c>
      <c r="J107" s="11" t="str">
        <f>IF('Prax Reading 5712 5713'!B107="","", IF(I107&lt;20, 20, IF(I107&gt;80, 80, I107)))</f>
        <v/>
      </c>
    </row>
    <row r="108" spans="1:10" x14ac:dyDescent="0.25">
      <c r="A108" s="11">
        <v>107</v>
      </c>
      <c r="B108" s="30"/>
      <c r="C108" s="25" t="str">
        <f>IF('Prax Reading 5712 5713'!B108="","", interceptPCR5712_5713toACTR+ slopePCR5712_5713toACTR*'Prax Reading 5712 5713'!B108)</f>
        <v/>
      </c>
      <c r="D108" s="25" t="str">
        <f>IF('Prax Reading 5712 5713'!B108="","", IF(C108&lt;1, 1, IF(C108&gt;36, 36, C108)))</f>
        <v/>
      </c>
      <c r="E108" s="25" t="str">
        <f t="shared" si="3"/>
        <v/>
      </c>
      <c r="F108" s="11" t="str">
        <f>IF('Prax Reading 5712 5713'!E108="","",IF('Prax Reading 5712 5713'!E108&lt;'ACT E+R to SAT EBRW'!$A$2,'ACT E+R to SAT EBRW'!$B$2,IF('Prax Reading 5712 5713'!E108&gt;'ACT E+R to SAT EBRW'!A$72,'ACT E+R to SAT EBRW'!B$72,VLOOKUP(E108,'ACT E+R to SAT EBRW'!A:B,2,FALSE))))</f>
        <v/>
      </c>
      <c r="G108" s="11" t="str">
        <f t="shared" si="2"/>
        <v/>
      </c>
      <c r="H108" s="11" t="str">
        <f>IF('Prax Reading 5712 5713'!B108="","", IF(G108&lt;100, 100, IF(G108&gt;300, 300, G108)))</f>
        <v/>
      </c>
      <c r="I108" s="11" t="str">
        <f>IF('Prax Reading 5712 5713'!B108="","",'SAT EBRW to CBEST R'!$A$2+'SAT EBRW to CBEST R'!$B$2*F108)</f>
        <v/>
      </c>
      <c r="J108" s="11" t="str">
        <f>IF('Prax Reading 5712 5713'!B108="","", IF(I108&lt;20, 20, IF(I108&gt;80, 80, I108)))</f>
        <v/>
      </c>
    </row>
    <row r="109" spans="1:10" x14ac:dyDescent="0.25">
      <c r="A109" s="11">
        <v>108</v>
      </c>
      <c r="B109" s="30"/>
      <c r="C109" s="25" t="str">
        <f>IF('Prax Reading 5712 5713'!B109="","", interceptPCR5712_5713toACTR+ slopePCR5712_5713toACTR*'Prax Reading 5712 5713'!B109)</f>
        <v/>
      </c>
      <c r="D109" s="25" t="str">
        <f>IF('Prax Reading 5712 5713'!B109="","", IF(C109&lt;1, 1, IF(C109&gt;36, 36, C109)))</f>
        <v/>
      </c>
      <c r="E109" s="25" t="str">
        <f t="shared" si="3"/>
        <v/>
      </c>
      <c r="F109" s="11" t="str">
        <f>IF('Prax Reading 5712 5713'!E109="","",IF('Prax Reading 5712 5713'!E109&lt;'ACT E+R to SAT EBRW'!$A$2,'ACT E+R to SAT EBRW'!$B$2,IF('Prax Reading 5712 5713'!E109&gt;'ACT E+R to SAT EBRW'!A$72,'ACT E+R to SAT EBRW'!B$72,VLOOKUP(E109,'ACT E+R to SAT EBRW'!A:B,2,FALSE))))</f>
        <v/>
      </c>
      <c r="G109" s="11" t="str">
        <f t="shared" si="2"/>
        <v/>
      </c>
      <c r="H109" s="11" t="str">
        <f>IF('Prax Reading 5712 5713'!B109="","", IF(G109&lt;100, 100, IF(G109&gt;300, 300, G109)))</f>
        <v/>
      </c>
      <c r="I109" s="11" t="str">
        <f>IF('Prax Reading 5712 5713'!B109="","",'SAT EBRW to CBEST R'!$A$2+'SAT EBRW to CBEST R'!$B$2*F109)</f>
        <v/>
      </c>
      <c r="J109" s="11" t="str">
        <f>IF('Prax Reading 5712 5713'!B109="","", IF(I109&lt;20, 20, IF(I109&gt;80, 80, I109)))</f>
        <v/>
      </c>
    </row>
    <row r="110" spans="1:10" x14ac:dyDescent="0.25">
      <c r="A110" s="11">
        <v>109</v>
      </c>
      <c r="B110" s="30"/>
      <c r="C110" s="25" t="str">
        <f>IF('Prax Reading 5712 5713'!B110="","", interceptPCR5712_5713toACTR+ slopePCR5712_5713toACTR*'Prax Reading 5712 5713'!B110)</f>
        <v/>
      </c>
      <c r="D110" s="25" t="str">
        <f>IF('Prax Reading 5712 5713'!B110="","", IF(C110&lt;1, 1, IF(C110&gt;36, 36, C110)))</f>
        <v/>
      </c>
      <c r="E110" s="25" t="str">
        <f t="shared" si="3"/>
        <v/>
      </c>
      <c r="F110" s="11" t="str">
        <f>IF('Prax Reading 5712 5713'!E110="","",IF('Prax Reading 5712 5713'!E110&lt;'ACT E+R to SAT EBRW'!$A$2,'ACT E+R to SAT EBRW'!$B$2,IF('Prax Reading 5712 5713'!E110&gt;'ACT E+R to SAT EBRW'!A$72,'ACT E+R to SAT EBRW'!B$72,VLOOKUP(E110,'ACT E+R to SAT EBRW'!A:B,2,FALSE))))</f>
        <v/>
      </c>
      <c r="G110" s="11" t="str">
        <f t="shared" si="2"/>
        <v/>
      </c>
      <c r="H110" s="11" t="str">
        <f>IF('Prax Reading 5712 5713'!B110="","", IF(G110&lt;100, 100, IF(G110&gt;300, 300, G110)))</f>
        <v/>
      </c>
      <c r="I110" s="11" t="str">
        <f>IF('Prax Reading 5712 5713'!B110="","",'SAT EBRW to CBEST R'!$A$2+'SAT EBRW to CBEST R'!$B$2*F110)</f>
        <v/>
      </c>
      <c r="J110" s="11" t="str">
        <f>IF('Prax Reading 5712 5713'!B110="","", IF(I110&lt;20, 20, IF(I110&gt;80, 80, I110)))</f>
        <v/>
      </c>
    </row>
    <row r="111" spans="1:10" x14ac:dyDescent="0.25">
      <c r="A111" s="11">
        <v>110</v>
      </c>
      <c r="B111" s="30"/>
      <c r="C111" s="25" t="str">
        <f>IF('Prax Reading 5712 5713'!B111="","", interceptPCR5712_5713toACTR+ slopePCR5712_5713toACTR*'Prax Reading 5712 5713'!B111)</f>
        <v/>
      </c>
      <c r="D111" s="25" t="str">
        <f>IF('Prax Reading 5712 5713'!B111="","", IF(C111&lt;1, 1, IF(C111&gt;36, 36, C111)))</f>
        <v/>
      </c>
      <c r="E111" s="25" t="str">
        <f t="shared" si="3"/>
        <v/>
      </c>
      <c r="F111" s="11" t="str">
        <f>IF('Prax Reading 5712 5713'!E111="","",IF('Prax Reading 5712 5713'!E111&lt;'ACT E+R to SAT EBRW'!$A$2,'ACT E+R to SAT EBRW'!$B$2,IF('Prax Reading 5712 5713'!E111&gt;'ACT E+R to SAT EBRW'!A$72,'ACT E+R to SAT EBRW'!B$72,VLOOKUP(E111,'ACT E+R to SAT EBRW'!A:B,2,FALSE))))</f>
        <v/>
      </c>
      <c r="G111" s="11" t="str">
        <f t="shared" si="2"/>
        <v/>
      </c>
      <c r="H111" s="11" t="str">
        <f>IF('Prax Reading 5712 5713'!B111="","", IF(G111&lt;100, 100, IF(G111&gt;300, 300, G111)))</f>
        <v/>
      </c>
      <c r="I111" s="11" t="str">
        <f>IF('Prax Reading 5712 5713'!B111="","",'SAT EBRW to CBEST R'!$A$2+'SAT EBRW to CBEST R'!$B$2*F111)</f>
        <v/>
      </c>
      <c r="J111" s="11" t="str">
        <f>IF('Prax Reading 5712 5713'!B111="","", IF(I111&lt;20, 20, IF(I111&gt;80, 80, I111)))</f>
        <v/>
      </c>
    </row>
    <row r="112" spans="1:10" x14ac:dyDescent="0.25">
      <c r="A112" s="11">
        <v>111</v>
      </c>
      <c r="B112" s="30"/>
      <c r="C112" s="25" t="str">
        <f>IF('Prax Reading 5712 5713'!B112="","", interceptPCR5712_5713toACTR+ slopePCR5712_5713toACTR*'Prax Reading 5712 5713'!B112)</f>
        <v/>
      </c>
      <c r="D112" s="25" t="str">
        <f>IF('Prax Reading 5712 5713'!B112="","", IF(C112&lt;1, 1, IF(C112&gt;36, 36, C112)))</f>
        <v/>
      </c>
      <c r="E112" s="25" t="str">
        <f t="shared" si="3"/>
        <v/>
      </c>
      <c r="F112" s="11" t="str">
        <f>IF('Prax Reading 5712 5713'!E112="","",IF('Prax Reading 5712 5713'!E112&lt;'ACT E+R to SAT EBRW'!$A$2,'ACT E+R to SAT EBRW'!$B$2,IF('Prax Reading 5712 5713'!E112&gt;'ACT E+R to SAT EBRW'!A$72,'ACT E+R to SAT EBRW'!B$72,VLOOKUP(E112,'ACT E+R to SAT EBRW'!A:B,2,FALSE))))</f>
        <v/>
      </c>
      <c r="G112" s="11" t="str">
        <f t="shared" si="2"/>
        <v/>
      </c>
      <c r="H112" s="11" t="str">
        <f>IF('Prax Reading 5712 5713'!B112="","", IF(G112&lt;100, 100, IF(G112&gt;300, 300, G112)))</f>
        <v/>
      </c>
      <c r="I112" s="11" t="str">
        <f>IF('Prax Reading 5712 5713'!B112="","",'SAT EBRW to CBEST R'!$A$2+'SAT EBRW to CBEST R'!$B$2*F112)</f>
        <v/>
      </c>
      <c r="J112" s="11" t="str">
        <f>IF('Prax Reading 5712 5713'!B112="","", IF(I112&lt;20, 20, IF(I112&gt;80, 80, I112)))</f>
        <v/>
      </c>
    </row>
    <row r="113" spans="1:10" x14ac:dyDescent="0.25">
      <c r="A113" s="11">
        <v>112</v>
      </c>
      <c r="B113" s="30"/>
      <c r="C113" s="25" t="str">
        <f>IF('Prax Reading 5712 5713'!B113="","", interceptPCR5712_5713toACTR+ slopePCR5712_5713toACTR*'Prax Reading 5712 5713'!B113)</f>
        <v/>
      </c>
      <c r="D113" s="25" t="str">
        <f>IF('Prax Reading 5712 5713'!B113="","", IF(C113&lt;1, 1, IF(C113&gt;36, 36, C113)))</f>
        <v/>
      </c>
      <c r="E113" s="25" t="str">
        <f t="shared" si="3"/>
        <v/>
      </c>
      <c r="F113" s="11" t="str">
        <f>IF('Prax Reading 5712 5713'!E113="","",IF('Prax Reading 5712 5713'!E113&lt;'ACT E+R to SAT EBRW'!$A$2,'ACT E+R to SAT EBRW'!$B$2,IF('Prax Reading 5712 5713'!E113&gt;'ACT E+R to SAT EBRW'!A$72,'ACT E+R to SAT EBRW'!B$72,VLOOKUP(E113,'ACT E+R to SAT EBRW'!A:B,2,FALSE))))</f>
        <v/>
      </c>
      <c r="G113" s="11" t="str">
        <f t="shared" si="2"/>
        <v/>
      </c>
      <c r="H113" s="11" t="str">
        <f>IF('Prax Reading 5712 5713'!B113="","", IF(G113&lt;100, 100, IF(G113&gt;300, 300, G113)))</f>
        <v/>
      </c>
      <c r="I113" s="11" t="str">
        <f>IF('Prax Reading 5712 5713'!B113="","",'SAT EBRW to CBEST R'!$A$2+'SAT EBRW to CBEST R'!$B$2*F113)</f>
        <v/>
      </c>
      <c r="J113" s="11" t="str">
        <f>IF('Prax Reading 5712 5713'!B113="","", IF(I113&lt;20, 20, IF(I113&gt;80, 80, I113)))</f>
        <v/>
      </c>
    </row>
    <row r="114" spans="1:10" x14ac:dyDescent="0.25">
      <c r="A114" s="11">
        <v>113</v>
      </c>
      <c r="B114" s="30"/>
      <c r="C114" s="25" t="str">
        <f>IF('Prax Reading 5712 5713'!B114="","", interceptPCR5712_5713toACTR+ slopePCR5712_5713toACTR*'Prax Reading 5712 5713'!B114)</f>
        <v/>
      </c>
      <c r="D114" s="25" t="str">
        <f>IF('Prax Reading 5712 5713'!B114="","", IF(C114&lt;1, 1, IF(C114&gt;36, 36, C114)))</f>
        <v/>
      </c>
      <c r="E114" s="25" t="str">
        <f t="shared" si="3"/>
        <v/>
      </c>
      <c r="F114" s="11" t="str">
        <f>IF('Prax Reading 5712 5713'!E114="","",IF('Prax Reading 5712 5713'!E114&lt;'ACT E+R to SAT EBRW'!$A$2,'ACT E+R to SAT EBRW'!$B$2,IF('Prax Reading 5712 5713'!E114&gt;'ACT E+R to SAT EBRW'!A$72,'ACT E+R to SAT EBRW'!B$72,VLOOKUP(E114,'ACT E+R to SAT EBRW'!A:B,2,FALSE))))</f>
        <v/>
      </c>
      <c r="G114" s="11" t="str">
        <f t="shared" si="2"/>
        <v/>
      </c>
      <c r="H114" s="11" t="str">
        <f>IF('Prax Reading 5712 5713'!B114="","", IF(G114&lt;100, 100, IF(G114&gt;300, 300, G114)))</f>
        <v/>
      </c>
      <c r="I114" s="11" t="str">
        <f>IF('Prax Reading 5712 5713'!B114="","",'SAT EBRW to CBEST R'!$A$2+'SAT EBRW to CBEST R'!$B$2*F114)</f>
        <v/>
      </c>
      <c r="J114" s="11" t="str">
        <f>IF('Prax Reading 5712 5713'!B114="","", IF(I114&lt;20, 20, IF(I114&gt;80, 80, I114)))</f>
        <v/>
      </c>
    </row>
    <row r="115" spans="1:10" x14ac:dyDescent="0.25">
      <c r="A115" s="11">
        <v>114</v>
      </c>
      <c r="B115" s="30"/>
      <c r="C115" s="25" t="str">
        <f>IF('Prax Reading 5712 5713'!B115="","", interceptPCR5712_5713toACTR+ slopePCR5712_5713toACTR*'Prax Reading 5712 5713'!B115)</f>
        <v/>
      </c>
      <c r="D115" s="25" t="str">
        <f>IF('Prax Reading 5712 5713'!B115="","", IF(C115&lt;1, 1, IF(C115&gt;36, 36, C115)))</f>
        <v/>
      </c>
      <c r="E115" s="25" t="str">
        <f t="shared" si="3"/>
        <v/>
      </c>
      <c r="F115" s="11" t="str">
        <f>IF('Prax Reading 5712 5713'!E115="","",IF('Prax Reading 5712 5713'!E115&lt;'ACT E+R to SAT EBRW'!$A$2,'ACT E+R to SAT EBRW'!$B$2,IF('Prax Reading 5712 5713'!E115&gt;'ACT E+R to SAT EBRW'!A$72,'ACT E+R to SAT EBRW'!B$72,VLOOKUP(E115,'ACT E+R to SAT EBRW'!A:B,2,FALSE))))</f>
        <v/>
      </c>
      <c r="G115" s="11" t="str">
        <f t="shared" si="2"/>
        <v/>
      </c>
      <c r="H115" s="11" t="str">
        <f>IF('Prax Reading 5712 5713'!B115="","", IF(G115&lt;100, 100, IF(G115&gt;300, 300, G115)))</f>
        <v/>
      </c>
      <c r="I115" s="11" t="str">
        <f>IF('Prax Reading 5712 5713'!B115="","",'SAT EBRW to CBEST R'!$A$2+'SAT EBRW to CBEST R'!$B$2*F115)</f>
        <v/>
      </c>
      <c r="J115" s="11" t="str">
        <f>IF('Prax Reading 5712 5713'!B115="","", IF(I115&lt;20, 20, IF(I115&gt;80, 80, I115)))</f>
        <v/>
      </c>
    </row>
    <row r="116" spans="1:10" x14ac:dyDescent="0.25">
      <c r="A116" s="11">
        <v>115</v>
      </c>
      <c r="B116" s="30"/>
      <c r="C116" s="25" t="str">
        <f>IF('Prax Reading 5712 5713'!B116="","", interceptPCR5712_5713toACTR+ slopePCR5712_5713toACTR*'Prax Reading 5712 5713'!B116)</f>
        <v/>
      </c>
      <c r="D116" s="25" t="str">
        <f>IF('Prax Reading 5712 5713'!B116="","", IF(C116&lt;1, 1, IF(C116&gt;36, 36, C116)))</f>
        <v/>
      </c>
      <c r="E116" s="25" t="str">
        <f t="shared" si="3"/>
        <v/>
      </c>
      <c r="F116" s="11" t="str">
        <f>IF('Prax Reading 5712 5713'!E116="","",IF('Prax Reading 5712 5713'!E116&lt;'ACT E+R to SAT EBRW'!$A$2,'ACT E+R to SAT EBRW'!$B$2,IF('Prax Reading 5712 5713'!E116&gt;'ACT E+R to SAT EBRW'!A$72,'ACT E+R to SAT EBRW'!B$72,VLOOKUP(E116,'ACT E+R to SAT EBRW'!A:B,2,FALSE))))</f>
        <v/>
      </c>
      <c r="G116" s="11" t="str">
        <f t="shared" si="2"/>
        <v/>
      </c>
      <c r="H116" s="11" t="str">
        <f>IF('Prax Reading 5712 5713'!B116="","", IF(G116&lt;100, 100, IF(G116&gt;300, 300, G116)))</f>
        <v/>
      </c>
      <c r="I116" s="11" t="str">
        <f>IF('Prax Reading 5712 5713'!B116="","",'SAT EBRW to CBEST R'!$A$2+'SAT EBRW to CBEST R'!$B$2*F116)</f>
        <v/>
      </c>
      <c r="J116" s="11" t="str">
        <f>IF('Prax Reading 5712 5713'!B116="","", IF(I116&lt;20, 20, IF(I116&gt;80, 80, I116)))</f>
        <v/>
      </c>
    </row>
    <row r="117" spans="1:10" x14ac:dyDescent="0.25">
      <c r="A117" s="11">
        <v>116</v>
      </c>
      <c r="B117" s="30"/>
      <c r="C117" s="25" t="str">
        <f>IF('Prax Reading 5712 5713'!B117="","", interceptPCR5712_5713toACTR+ slopePCR5712_5713toACTR*'Prax Reading 5712 5713'!B117)</f>
        <v/>
      </c>
      <c r="D117" s="25" t="str">
        <f>IF('Prax Reading 5712 5713'!B117="","", IF(C117&lt;1, 1, IF(C117&gt;36, 36, C117)))</f>
        <v/>
      </c>
      <c r="E117" s="25" t="str">
        <f t="shared" si="3"/>
        <v/>
      </c>
      <c r="F117" s="11" t="str">
        <f>IF('Prax Reading 5712 5713'!E117="","",IF('Prax Reading 5712 5713'!E117&lt;'ACT E+R to SAT EBRW'!$A$2,'ACT E+R to SAT EBRW'!$B$2,IF('Prax Reading 5712 5713'!E117&gt;'ACT E+R to SAT EBRW'!A$72,'ACT E+R to SAT EBRW'!B$72,VLOOKUP(E117,'ACT E+R to SAT EBRW'!A:B,2,FALSE))))</f>
        <v/>
      </c>
      <c r="G117" s="11" t="str">
        <f t="shared" si="2"/>
        <v/>
      </c>
      <c r="H117" s="11" t="str">
        <f>IF('Prax Reading 5712 5713'!B117="","", IF(G117&lt;100, 100, IF(G117&gt;300, 300, G117)))</f>
        <v/>
      </c>
      <c r="I117" s="11" t="str">
        <f>IF('Prax Reading 5712 5713'!B117="","",'SAT EBRW to CBEST R'!$A$2+'SAT EBRW to CBEST R'!$B$2*F117)</f>
        <v/>
      </c>
      <c r="J117" s="11" t="str">
        <f>IF('Prax Reading 5712 5713'!B117="","", IF(I117&lt;20, 20, IF(I117&gt;80, 80, I117)))</f>
        <v/>
      </c>
    </row>
    <row r="118" spans="1:10" x14ac:dyDescent="0.25">
      <c r="A118" s="11">
        <v>117</v>
      </c>
      <c r="B118" s="30"/>
      <c r="C118" s="25" t="str">
        <f>IF('Prax Reading 5712 5713'!B118="","", interceptPCR5712_5713toACTR+ slopePCR5712_5713toACTR*'Prax Reading 5712 5713'!B118)</f>
        <v/>
      </c>
      <c r="D118" s="25" t="str">
        <f>IF('Prax Reading 5712 5713'!B118="","", IF(C118&lt;1, 1, IF(C118&gt;36, 36, C118)))</f>
        <v/>
      </c>
      <c r="E118" s="25" t="str">
        <f t="shared" si="3"/>
        <v/>
      </c>
      <c r="F118" s="11" t="str">
        <f>IF('Prax Reading 5712 5713'!E118="","",IF('Prax Reading 5712 5713'!E118&lt;'ACT E+R to SAT EBRW'!$A$2,'ACT E+R to SAT EBRW'!$B$2,IF('Prax Reading 5712 5713'!E118&gt;'ACT E+R to SAT EBRW'!A$72,'ACT E+R to SAT EBRW'!B$72,VLOOKUP(E118,'ACT E+R to SAT EBRW'!A:B,2,FALSE))))</f>
        <v/>
      </c>
      <c r="G118" s="11" t="str">
        <f t="shared" si="2"/>
        <v/>
      </c>
      <c r="H118" s="11" t="str">
        <f>IF('Prax Reading 5712 5713'!B118="","", IF(G118&lt;100, 100, IF(G118&gt;300, 300, G118)))</f>
        <v/>
      </c>
      <c r="I118" s="11" t="str">
        <f>IF('Prax Reading 5712 5713'!B118="","",'SAT EBRW to CBEST R'!$A$2+'SAT EBRW to CBEST R'!$B$2*F118)</f>
        <v/>
      </c>
      <c r="J118" s="11" t="str">
        <f>IF('Prax Reading 5712 5713'!B118="","", IF(I118&lt;20, 20, IF(I118&gt;80, 80, I118)))</f>
        <v/>
      </c>
    </row>
    <row r="119" spans="1:10" x14ac:dyDescent="0.25">
      <c r="A119" s="11">
        <v>118</v>
      </c>
      <c r="B119" s="30"/>
      <c r="C119" s="25" t="str">
        <f>IF('Prax Reading 5712 5713'!B119="","", interceptPCR5712_5713toACTR+ slopePCR5712_5713toACTR*'Prax Reading 5712 5713'!B119)</f>
        <v/>
      </c>
      <c r="D119" s="25" t="str">
        <f>IF('Prax Reading 5712 5713'!B119="","", IF(C119&lt;1, 1, IF(C119&gt;36, 36, C119)))</f>
        <v/>
      </c>
      <c r="E119" s="25" t="str">
        <f t="shared" si="3"/>
        <v/>
      </c>
      <c r="F119" s="11" t="str">
        <f>IF('Prax Reading 5712 5713'!E119="","",IF('Prax Reading 5712 5713'!E119&lt;'ACT E+R to SAT EBRW'!$A$2,'ACT E+R to SAT EBRW'!$B$2,IF('Prax Reading 5712 5713'!E119&gt;'ACT E+R to SAT EBRW'!A$72,'ACT E+R to SAT EBRW'!B$72,VLOOKUP(E119,'ACT E+R to SAT EBRW'!A:B,2,FALSE))))</f>
        <v/>
      </c>
      <c r="G119" s="11" t="str">
        <f t="shared" si="2"/>
        <v/>
      </c>
      <c r="H119" s="11" t="str">
        <f>IF('Prax Reading 5712 5713'!B119="","", IF(G119&lt;100, 100, IF(G119&gt;300, 300, G119)))</f>
        <v/>
      </c>
      <c r="I119" s="11" t="str">
        <f>IF('Prax Reading 5712 5713'!B119="","",'SAT EBRW to CBEST R'!$A$2+'SAT EBRW to CBEST R'!$B$2*F119)</f>
        <v/>
      </c>
      <c r="J119" s="11" t="str">
        <f>IF('Prax Reading 5712 5713'!B119="","", IF(I119&lt;20, 20, IF(I119&gt;80, 80, I119)))</f>
        <v/>
      </c>
    </row>
    <row r="120" spans="1:10" x14ac:dyDescent="0.25">
      <c r="A120" s="11">
        <v>119</v>
      </c>
      <c r="B120" s="30"/>
      <c r="C120" s="25" t="str">
        <f>IF('Prax Reading 5712 5713'!B120="","", interceptPCR5712_5713toACTR+ slopePCR5712_5713toACTR*'Prax Reading 5712 5713'!B120)</f>
        <v/>
      </c>
      <c r="D120" s="25" t="str">
        <f>IF('Prax Reading 5712 5713'!B120="","", IF(C120&lt;1, 1, IF(C120&gt;36, 36, C120)))</f>
        <v/>
      </c>
      <c r="E120" s="25" t="str">
        <f t="shared" si="3"/>
        <v/>
      </c>
      <c r="F120" s="11" t="str">
        <f>IF('Prax Reading 5712 5713'!E120="","",IF('Prax Reading 5712 5713'!E120&lt;'ACT E+R to SAT EBRW'!$A$2,'ACT E+R to SAT EBRW'!$B$2,IF('Prax Reading 5712 5713'!E120&gt;'ACT E+R to SAT EBRW'!A$72,'ACT E+R to SAT EBRW'!B$72,VLOOKUP(E120,'ACT E+R to SAT EBRW'!A:B,2,FALSE))))</f>
        <v/>
      </c>
      <c r="G120" s="11" t="str">
        <f t="shared" si="2"/>
        <v/>
      </c>
      <c r="H120" s="11" t="str">
        <f>IF('Prax Reading 5712 5713'!B120="","", IF(G120&lt;100, 100, IF(G120&gt;300, 300, G120)))</f>
        <v/>
      </c>
      <c r="I120" s="11" t="str">
        <f>IF('Prax Reading 5712 5713'!B120="","",'SAT EBRW to CBEST R'!$A$2+'SAT EBRW to CBEST R'!$B$2*F120)</f>
        <v/>
      </c>
      <c r="J120" s="11" t="str">
        <f>IF('Prax Reading 5712 5713'!B120="","", IF(I120&lt;20, 20, IF(I120&gt;80, 80, I120)))</f>
        <v/>
      </c>
    </row>
    <row r="121" spans="1:10" x14ac:dyDescent="0.25">
      <c r="A121" s="11">
        <v>120</v>
      </c>
      <c r="B121" s="30"/>
      <c r="C121" s="25" t="str">
        <f>IF('Prax Reading 5712 5713'!B121="","", interceptPCR5712_5713toACTR+ slopePCR5712_5713toACTR*'Prax Reading 5712 5713'!B121)</f>
        <v/>
      </c>
      <c r="D121" s="25" t="str">
        <f>IF('Prax Reading 5712 5713'!B121="","", IF(C121&lt;1, 1, IF(C121&gt;36, 36, C121)))</f>
        <v/>
      </c>
      <c r="E121" s="25" t="str">
        <f t="shared" si="3"/>
        <v/>
      </c>
      <c r="F121" s="11" t="str">
        <f>IF('Prax Reading 5712 5713'!E121="","",IF('Prax Reading 5712 5713'!E121&lt;'ACT E+R to SAT EBRW'!$A$2,'ACT E+R to SAT EBRW'!$B$2,IF('Prax Reading 5712 5713'!E121&gt;'ACT E+R to SAT EBRW'!A$72,'ACT E+R to SAT EBRW'!B$72,VLOOKUP(E121,'ACT E+R to SAT EBRW'!A:B,2,FALSE))))</f>
        <v/>
      </c>
      <c r="G121" s="11" t="str">
        <f t="shared" si="2"/>
        <v/>
      </c>
      <c r="H121" s="11" t="str">
        <f>IF('Prax Reading 5712 5713'!B121="","", IF(G121&lt;100, 100, IF(G121&gt;300, 300, G121)))</f>
        <v/>
      </c>
      <c r="I121" s="11" t="str">
        <f>IF('Prax Reading 5712 5713'!B121="","",'SAT EBRW to CBEST R'!$A$2+'SAT EBRW to CBEST R'!$B$2*F121)</f>
        <v/>
      </c>
      <c r="J121" s="11" t="str">
        <f>IF('Prax Reading 5712 5713'!B121="","", IF(I121&lt;20, 20, IF(I121&gt;80, 80, I121)))</f>
        <v/>
      </c>
    </row>
    <row r="122" spans="1:10" x14ac:dyDescent="0.25">
      <c r="A122" s="11">
        <v>121</v>
      </c>
      <c r="B122" s="30"/>
      <c r="C122" s="25" t="str">
        <f>IF('Prax Reading 5712 5713'!B122="","", interceptPCR5712_5713toACTR+ slopePCR5712_5713toACTR*'Prax Reading 5712 5713'!B122)</f>
        <v/>
      </c>
      <c r="D122" s="25" t="str">
        <f>IF('Prax Reading 5712 5713'!B122="","", IF(C122&lt;1, 1, IF(C122&gt;36, 36, C122)))</f>
        <v/>
      </c>
      <c r="E122" s="25" t="str">
        <f t="shared" si="3"/>
        <v/>
      </c>
      <c r="F122" s="11" t="str">
        <f>IF('Prax Reading 5712 5713'!E122="","",IF('Prax Reading 5712 5713'!E122&lt;'ACT E+R to SAT EBRW'!$A$2,'ACT E+R to SAT EBRW'!$B$2,IF('Prax Reading 5712 5713'!E122&gt;'ACT E+R to SAT EBRW'!A$72,'ACT E+R to SAT EBRW'!B$72,VLOOKUP(E122,'ACT E+R to SAT EBRW'!A:B,2,FALSE))))</f>
        <v/>
      </c>
      <c r="G122" s="11" t="str">
        <f t="shared" si="2"/>
        <v/>
      </c>
      <c r="H122" s="11" t="str">
        <f>IF('Prax Reading 5712 5713'!B122="","", IF(G122&lt;100, 100, IF(G122&gt;300, 300, G122)))</f>
        <v/>
      </c>
      <c r="I122" s="11" t="str">
        <f>IF('Prax Reading 5712 5713'!B122="","",'SAT EBRW to CBEST R'!$A$2+'SAT EBRW to CBEST R'!$B$2*F122)</f>
        <v/>
      </c>
      <c r="J122" s="11" t="str">
        <f>IF('Prax Reading 5712 5713'!B122="","", IF(I122&lt;20, 20, IF(I122&gt;80, 80, I122)))</f>
        <v/>
      </c>
    </row>
    <row r="123" spans="1:10" x14ac:dyDescent="0.25">
      <c r="A123" s="11">
        <v>122</v>
      </c>
      <c r="B123" s="30"/>
      <c r="C123" s="25" t="str">
        <f>IF('Prax Reading 5712 5713'!B123="","", interceptPCR5712_5713toACTR+ slopePCR5712_5713toACTR*'Prax Reading 5712 5713'!B123)</f>
        <v/>
      </c>
      <c r="D123" s="25" t="str">
        <f>IF('Prax Reading 5712 5713'!B123="","", IF(C123&lt;1, 1, IF(C123&gt;36, 36, C123)))</f>
        <v/>
      </c>
      <c r="E123" s="25" t="str">
        <f t="shared" si="3"/>
        <v/>
      </c>
      <c r="F123" s="11" t="str">
        <f>IF('Prax Reading 5712 5713'!E123="","",IF('Prax Reading 5712 5713'!E123&lt;'ACT E+R to SAT EBRW'!$A$2,'ACT E+R to SAT EBRW'!$B$2,IF('Prax Reading 5712 5713'!E123&gt;'ACT E+R to SAT EBRW'!A$72,'ACT E+R to SAT EBRW'!B$72,VLOOKUP(E123,'ACT E+R to SAT EBRW'!A:B,2,FALSE))))</f>
        <v/>
      </c>
      <c r="G123" s="11" t="str">
        <f t="shared" si="2"/>
        <v/>
      </c>
      <c r="H123" s="11" t="str">
        <f>IF('Prax Reading 5712 5713'!B123="","", IF(G123&lt;100, 100, IF(G123&gt;300, 300, G123)))</f>
        <v/>
      </c>
      <c r="I123" s="11" t="str">
        <f>IF('Prax Reading 5712 5713'!B123="","",'SAT EBRW to CBEST R'!$A$2+'SAT EBRW to CBEST R'!$B$2*F123)</f>
        <v/>
      </c>
      <c r="J123" s="11" t="str">
        <f>IF('Prax Reading 5712 5713'!B123="","", IF(I123&lt;20, 20, IF(I123&gt;80, 80, I123)))</f>
        <v/>
      </c>
    </row>
    <row r="124" spans="1:10" x14ac:dyDescent="0.25">
      <c r="A124" s="11">
        <v>123</v>
      </c>
      <c r="B124" s="30"/>
      <c r="C124" s="25" t="str">
        <f>IF('Prax Reading 5712 5713'!B124="","", interceptPCR5712_5713toACTR+ slopePCR5712_5713toACTR*'Prax Reading 5712 5713'!B124)</f>
        <v/>
      </c>
      <c r="D124" s="25" t="str">
        <f>IF('Prax Reading 5712 5713'!B124="","", IF(C124&lt;1, 1, IF(C124&gt;36, 36, C124)))</f>
        <v/>
      </c>
      <c r="E124" s="25" t="str">
        <f t="shared" si="3"/>
        <v/>
      </c>
      <c r="F124" s="11" t="str">
        <f>IF('Prax Reading 5712 5713'!E124="","",IF('Prax Reading 5712 5713'!E124&lt;'ACT E+R to SAT EBRW'!$A$2,'ACT E+R to SAT EBRW'!$B$2,IF('Prax Reading 5712 5713'!E124&gt;'ACT E+R to SAT EBRW'!A$72,'ACT E+R to SAT EBRW'!B$72,VLOOKUP(E124,'ACT E+R to SAT EBRW'!A:B,2,FALSE))))</f>
        <v/>
      </c>
      <c r="G124" s="11" t="str">
        <f t="shared" si="2"/>
        <v/>
      </c>
      <c r="H124" s="11" t="str">
        <f>IF('Prax Reading 5712 5713'!B124="","", IF(G124&lt;100, 100, IF(G124&gt;300, 300, G124)))</f>
        <v/>
      </c>
      <c r="I124" s="11" t="str">
        <f>IF('Prax Reading 5712 5713'!B124="","",'SAT EBRW to CBEST R'!$A$2+'SAT EBRW to CBEST R'!$B$2*F124)</f>
        <v/>
      </c>
      <c r="J124" s="11" t="str">
        <f>IF('Prax Reading 5712 5713'!B124="","", IF(I124&lt;20, 20, IF(I124&gt;80, 80, I124)))</f>
        <v/>
      </c>
    </row>
    <row r="125" spans="1:10" x14ac:dyDescent="0.25">
      <c r="A125" s="11">
        <v>124</v>
      </c>
      <c r="B125" s="30"/>
      <c r="C125" s="25" t="str">
        <f>IF('Prax Reading 5712 5713'!B125="","", interceptPCR5712_5713toACTR+ slopePCR5712_5713toACTR*'Prax Reading 5712 5713'!B125)</f>
        <v/>
      </c>
      <c r="D125" s="25" t="str">
        <f>IF('Prax Reading 5712 5713'!B125="","", IF(C125&lt;1, 1, IF(C125&gt;36, 36, C125)))</f>
        <v/>
      </c>
      <c r="E125" s="25" t="str">
        <f t="shared" si="3"/>
        <v/>
      </c>
      <c r="F125" s="11" t="str">
        <f>IF('Prax Reading 5712 5713'!E125="","",IF('Prax Reading 5712 5713'!E125&lt;'ACT E+R to SAT EBRW'!$A$2,'ACT E+R to SAT EBRW'!$B$2,IF('Prax Reading 5712 5713'!E125&gt;'ACT E+R to SAT EBRW'!A$72,'ACT E+R to SAT EBRW'!B$72,VLOOKUP(E125,'ACT E+R to SAT EBRW'!A:B,2,FALSE))))</f>
        <v/>
      </c>
      <c r="G125" s="11" t="str">
        <f t="shared" si="2"/>
        <v/>
      </c>
      <c r="H125" s="11" t="str">
        <f>IF('Prax Reading 5712 5713'!B125="","", IF(G125&lt;100, 100, IF(G125&gt;300, 300, G125)))</f>
        <v/>
      </c>
      <c r="I125" s="11" t="str">
        <f>IF('Prax Reading 5712 5713'!B125="","",'SAT EBRW to CBEST R'!$A$2+'SAT EBRW to CBEST R'!$B$2*F125)</f>
        <v/>
      </c>
      <c r="J125" s="11" t="str">
        <f>IF('Prax Reading 5712 5713'!B125="","", IF(I125&lt;20, 20, IF(I125&gt;80, 80, I125)))</f>
        <v/>
      </c>
    </row>
    <row r="126" spans="1:10" x14ac:dyDescent="0.25">
      <c r="A126" s="11">
        <v>125</v>
      </c>
      <c r="B126" s="30"/>
      <c r="C126" s="25" t="str">
        <f>IF('Prax Reading 5712 5713'!B126="","", interceptPCR5712_5713toACTR+ slopePCR5712_5713toACTR*'Prax Reading 5712 5713'!B126)</f>
        <v/>
      </c>
      <c r="D126" s="25" t="str">
        <f>IF('Prax Reading 5712 5713'!B126="","", IF(C126&lt;1, 1, IF(C126&gt;36, 36, C126)))</f>
        <v/>
      </c>
      <c r="E126" s="25" t="str">
        <f t="shared" si="3"/>
        <v/>
      </c>
      <c r="F126" s="11" t="str">
        <f>IF('Prax Reading 5712 5713'!E126="","",IF('Prax Reading 5712 5713'!E126&lt;'ACT E+R to SAT EBRW'!$A$2,'ACT E+R to SAT EBRW'!$B$2,IF('Prax Reading 5712 5713'!E126&gt;'ACT E+R to SAT EBRW'!A$72,'ACT E+R to SAT EBRW'!B$72,VLOOKUP(E126,'ACT E+R to SAT EBRW'!A:B,2,FALSE))))</f>
        <v/>
      </c>
      <c r="G126" s="11" t="str">
        <f t="shared" si="2"/>
        <v/>
      </c>
      <c r="H126" s="11" t="str">
        <f>IF('Prax Reading 5712 5713'!B126="","", IF(G126&lt;100, 100, IF(G126&gt;300, 300, G126)))</f>
        <v/>
      </c>
      <c r="I126" s="11" t="str">
        <f>IF('Prax Reading 5712 5713'!B126="","",'SAT EBRW to CBEST R'!$A$2+'SAT EBRW to CBEST R'!$B$2*F126)</f>
        <v/>
      </c>
      <c r="J126" s="11" t="str">
        <f>IF('Prax Reading 5712 5713'!B126="","", IF(I126&lt;20, 20, IF(I126&gt;80, 80, I126)))</f>
        <v/>
      </c>
    </row>
    <row r="127" spans="1:10" x14ac:dyDescent="0.25">
      <c r="A127" s="11">
        <v>126</v>
      </c>
      <c r="B127" s="30"/>
      <c r="C127" s="25" t="str">
        <f>IF('Prax Reading 5712 5713'!B127="","", interceptPCR5712_5713toACTR+ slopePCR5712_5713toACTR*'Prax Reading 5712 5713'!B127)</f>
        <v/>
      </c>
      <c r="D127" s="25" t="str">
        <f>IF('Prax Reading 5712 5713'!B127="","", IF(C127&lt;1, 1, IF(C127&gt;36, 36, C127)))</f>
        <v/>
      </c>
      <c r="E127" s="25" t="str">
        <f t="shared" si="3"/>
        <v/>
      </c>
      <c r="F127" s="11" t="str">
        <f>IF('Prax Reading 5712 5713'!E127="","",IF('Prax Reading 5712 5713'!E127&lt;'ACT E+R to SAT EBRW'!$A$2,'ACT E+R to SAT EBRW'!$B$2,IF('Prax Reading 5712 5713'!E127&gt;'ACT E+R to SAT EBRW'!A$72,'ACT E+R to SAT EBRW'!B$72,VLOOKUP(E127,'ACT E+R to SAT EBRW'!A:B,2,FALSE))))</f>
        <v/>
      </c>
      <c r="G127" s="11" t="str">
        <f t="shared" si="2"/>
        <v/>
      </c>
      <c r="H127" s="11" t="str">
        <f>IF('Prax Reading 5712 5713'!B127="","", IF(G127&lt;100, 100, IF(G127&gt;300, 300, G127)))</f>
        <v/>
      </c>
      <c r="I127" s="11" t="str">
        <f>IF('Prax Reading 5712 5713'!B127="","",'SAT EBRW to CBEST R'!$A$2+'SAT EBRW to CBEST R'!$B$2*F127)</f>
        <v/>
      </c>
      <c r="J127" s="11" t="str">
        <f>IF('Prax Reading 5712 5713'!B127="","", IF(I127&lt;20, 20, IF(I127&gt;80, 80, I127)))</f>
        <v/>
      </c>
    </row>
    <row r="128" spans="1:10" x14ac:dyDescent="0.25">
      <c r="A128" s="11">
        <v>127</v>
      </c>
      <c r="B128" s="30"/>
      <c r="C128" s="25" t="str">
        <f>IF('Prax Reading 5712 5713'!B128="","", interceptPCR5712_5713toACTR+ slopePCR5712_5713toACTR*'Prax Reading 5712 5713'!B128)</f>
        <v/>
      </c>
      <c r="D128" s="25" t="str">
        <f>IF('Prax Reading 5712 5713'!B128="","", IF(C128&lt;1, 1, IF(C128&gt;36, 36, C128)))</f>
        <v/>
      </c>
      <c r="E128" s="25" t="str">
        <f t="shared" si="3"/>
        <v/>
      </c>
      <c r="F128" s="11" t="str">
        <f>IF('Prax Reading 5712 5713'!E128="","",IF('Prax Reading 5712 5713'!E128&lt;'ACT E+R to SAT EBRW'!$A$2,'ACT E+R to SAT EBRW'!$B$2,IF('Prax Reading 5712 5713'!E128&gt;'ACT E+R to SAT EBRW'!A$72,'ACT E+R to SAT EBRW'!B$72,VLOOKUP(E128,'ACT E+R to SAT EBRW'!A:B,2,FALSE))))</f>
        <v/>
      </c>
      <c r="G128" s="11" t="str">
        <f t="shared" si="2"/>
        <v/>
      </c>
      <c r="H128" s="11" t="str">
        <f>IF('Prax Reading 5712 5713'!B128="","", IF(G128&lt;100, 100, IF(G128&gt;300, 300, G128)))</f>
        <v/>
      </c>
      <c r="I128" s="11" t="str">
        <f>IF('Prax Reading 5712 5713'!B128="","",'SAT EBRW to CBEST R'!$A$2+'SAT EBRW to CBEST R'!$B$2*F128)</f>
        <v/>
      </c>
      <c r="J128" s="11" t="str">
        <f>IF('Prax Reading 5712 5713'!B128="","", IF(I128&lt;20, 20, IF(I128&gt;80, 80, I128)))</f>
        <v/>
      </c>
    </row>
    <row r="129" spans="1:10" x14ac:dyDescent="0.25">
      <c r="A129" s="11">
        <v>128</v>
      </c>
      <c r="B129" s="30"/>
      <c r="C129" s="25" t="str">
        <f>IF('Prax Reading 5712 5713'!B129="","", interceptPCR5712_5713toACTR+ slopePCR5712_5713toACTR*'Prax Reading 5712 5713'!B129)</f>
        <v/>
      </c>
      <c r="D129" s="25" t="str">
        <f>IF('Prax Reading 5712 5713'!B129="","", IF(C129&lt;1, 1, IF(C129&gt;36, 36, C129)))</f>
        <v/>
      </c>
      <c r="E129" s="25" t="str">
        <f t="shared" si="3"/>
        <v/>
      </c>
      <c r="F129" s="11" t="str">
        <f>IF('Prax Reading 5712 5713'!E129="","",IF('Prax Reading 5712 5713'!E129&lt;'ACT E+R to SAT EBRW'!$A$2,'ACT E+R to SAT EBRW'!$B$2,IF('Prax Reading 5712 5713'!E129&gt;'ACT E+R to SAT EBRW'!A$72,'ACT E+R to SAT EBRW'!B$72,VLOOKUP(E129,'ACT E+R to SAT EBRW'!A:B,2,FALSE))))</f>
        <v/>
      </c>
      <c r="G129" s="11" t="str">
        <f t="shared" si="2"/>
        <v/>
      </c>
      <c r="H129" s="11" t="str">
        <f>IF('Prax Reading 5712 5713'!B129="","", IF(G129&lt;100, 100, IF(G129&gt;300, 300, G129)))</f>
        <v/>
      </c>
      <c r="I129" s="11" t="str">
        <f>IF('Prax Reading 5712 5713'!B129="","",'SAT EBRW to CBEST R'!$A$2+'SAT EBRW to CBEST R'!$B$2*F129)</f>
        <v/>
      </c>
      <c r="J129" s="11" t="str">
        <f>IF('Prax Reading 5712 5713'!B129="","", IF(I129&lt;20, 20, IF(I129&gt;80, 80, I129)))</f>
        <v/>
      </c>
    </row>
    <row r="130" spans="1:10" x14ac:dyDescent="0.25">
      <c r="A130" s="11">
        <v>129</v>
      </c>
      <c r="B130" s="30"/>
      <c r="C130" s="25" t="str">
        <f>IF('Prax Reading 5712 5713'!B130="","", interceptPCR5712_5713toACTR+ slopePCR5712_5713toACTR*'Prax Reading 5712 5713'!B130)</f>
        <v/>
      </c>
      <c r="D130" s="25" t="str">
        <f>IF('Prax Reading 5712 5713'!B130="","", IF(C130&lt;1, 1, IF(C130&gt;36, 36, C130)))</f>
        <v/>
      </c>
      <c r="E130" s="25" t="str">
        <f t="shared" si="3"/>
        <v/>
      </c>
      <c r="F130" s="11" t="str">
        <f>IF('Prax Reading 5712 5713'!E130="","",IF('Prax Reading 5712 5713'!E130&lt;'ACT E+R to SAT EBRW'!$A$2,'ACT E+R to SAT EBRW'!$B$2,IF('Prax Reading 5712 5713'!E130&gt;'ACT E+R to SAT EBRW'!A$72,'ACT E+R to SAT EBRW'!B$72,VLOOKUP(E130,'ACT E+R to SAT EBRW'!A:B,2,FALSE))))</f>
        <v/>
      </c>
      <c r="G130" s="11" t="str">
        <f t="shared" ref="G130:G193" si="4">IF(B130="","",IF(D130&gt;=19, upperinterceptACTRtoPAAR200_210+D130*upperslopeACTRtoPAAR200_210, lowerinterceptACTRtoPAAR200_210+D130*lowerslopeACTRtoPAAR200_210))</f>
        <v/>
      </c>
      <c r="H130" s="11" t="str">
        <f>IF('Prax Reading 5712 5713'!B130="","", IF(G130&lt;100, 100, IF(G130&gt;300, 300, G130)))</f>
        <v/>
      </c>
      <c r="I130" s="11" t="str">
        <f>IF('Prax Reading 5712 5713'!B130="","",'SAT EBRW to CBEST R'!$A$2+'SAT EBRW to CBEST R'!$B$2*F130)</f>
        <v/>
      </c>
      <c r="J130" s="11" t="str">
        <f>IF('Prax Reading 5712 5713'!B130="","", IF(I130&lt;20, 20, IF(I130&gt;80, 80, I130)))</f>
        <v/>
      </c>
    </row>
    <row r="131" spans="1:10" x14ac:dyDescent="0.25">
      <c r="A131" s="11">
        <v>130</v>
      </c>
      <c r="B131" s="30"/>
      <c r="C131" s="25" t="str">
        <f>IF('Prax Reading 5712 5713'!B131="","", interceptPCR5712_5713toACTR+ slopePCR5712_5713toACTR*'Prax Reading 5712 5713'!B131)</f>
        <v/>
      </c>
      <c r="D131" s="25" t="str">
        <f>IF('Prax Reading 5712 5713'!B131="","", IF(C131&lt;1, 1, IF(C131&gt;36, 36, C131)))</f>
        <v/>
      </c>
      <c r="E131" s="25" t="str">
        <f t="shared" ref="E131:E194" si="5">IF(ISBLANK(B131), "", ROUND(2*D131, 0))</f>
        <v/>
      </c>
      <c r="F131" s="11" t="str">
        <f>IF('Prax Reading 5712 5713'!E131="","",IF('Prax Reading 5712 5713'!E131&lt;'ACT E+R to SAT EBRW'!$A$2,'ACT E+R to SAT EBRW'!$B$2,IF('Prax Reading 5712 5713'!E131&gt;'ACT E+R to SAT EBRW'!A$72,'ACT E+R to SAT EBRW'!B$72,VLOOKUP(E131,'ACT E+R to SAT EBRW'!A:B,2,FALSE))))</f>
        <v/>
      </c>
      <c r="G131" s="11" t="str">
        <f t="shared" si="4"/>
        <v/>
      </c>
      <c r="H131" s="11" t="str">
        <f>IF('Prax Reading 5712 5713'!B131="","", IF(G131&lt;100, 100, IF(G131&gt;300, 300, G131)))</f>
        <v/>
      </c>
      <c r="I131" s="11" t="str">
        <f>IF('Prax Reading 5712 5713'!B131="","",'SAT EBRW to CBEST R'!$A$2+'SAT EBRW to CBEST R'!$B$2*F131)</f>
        <v/>
      </c>
      <c r="J131" s="11" t="str">
        <f>IF('Prax Reading 5712 5713'!B131="","", IF(I131&lt;20, 20, IF(I131&gt;80, 80, I131)))</f>
        <v/>
      </c>
    </row>
    <row r="132" spans="1:10" x14ac:dyDescent="0.25">
      <c r="A132" s="11">
        <v>131</v>
      </c>
      <c r="B132" s="30"/>
      <c r="C132" s="25" t="str">
        <f>IF('Prax Reading 5712 5713'!B132="","", interceptPCR5712_5713toACTR+ slopePCR5712_5713toACTR*'Prax Reading 5712 5713'!B132)</f>
        <v/>
      </c>
      <c r="D132" s="25" t="str">
        <f>IF('Prax Reading 5712 5713'!B132="","", IF(C132&lt;1, 1, IF(C132&gt;36, 36, C132)))</f>
        <v/>
      </c>
      <c r="E132" s="25" t="str">
        <f t="shared" si="5"/>
        <v/>
      </c>
      <c r="F132" s="11" t="str">
        <f>IF('Prax Reading 5712 5713'!E132="","",IF('Prax Reading 5712 5713'!E132&lt;'ACT E+R to SAT EBRW'!$A$2,'ACT E+R to SAT EBRW'!$B$2,IF('Prax Reading 5712 5713'!E132&gt;'ACT E+R to SAT EBRW'!A$72,'ACT E+R to SAT EBRW'!B$72,VLOOKUP(E132,'ACT E+R to SAT EBRW'!A:B,2,FALSE))))</f>
        <v/>
      </c>
      <c r="G132" s="11" t="str">
        <f t="shared" si="4"/>
        <v/>
      </c>
      <c r="H132" s="11" t="str">
        <f>IF('Prax Reading 5712 5713'!B132="","", IF(G132&lt;100, 100, IF(G132&gt;300, 300, G132)))</f>
        <v/>
      </c>
      <c r="I132" s="11" t="str">
        <f>IF('Prax Reading 5712 5713'!B132="","",'SAT EBRW to CBEST R'!$A$2+'SAT EBRW to CBEST R'!$B$2*F132)</f>
        <v/>
      </c>
      <c r="J132" s="11" t="str">
        <f>IF('Prax Reading 5712 5713'!B132="","", IF(I132&lt;20, 20, IF(I132&gt;80, 80, I132)))</f>
        <v/>
      </c>
    </row>
    <row r="133" spans="1:10" x14ac:dyDescent="0.25">
      <c r="A133" s="11">
        <v>132</v>
      </c>
      <c r="B133" s="30"/>
      <c r="C133" s="25" t="str">
        <f>IF('Prax Reading 5712 5713'!B133="","", interceptPCR5712_5713toACTR+ slopePCR5712_5713toACTR*'Prax Reading 5712 5713'!B133)</f>
        <v/>
      </c>
      <c r="D133" s="25" t="str">
        <f>IF('Prax Reading 5712 5713'!B133="","", IF(C133&lt;1, 1, IF(C133&gt;36, 36, C133)))</f>
        <v/>
      </c>
      <c r="E133" s="25" t="str">
        <f t="shared" si="5"/>
        <v/>
      </c>
      <c r="F133" s="11" t="str">
        <f>IF('Prax Reading 5712 5713'!E133="","",IF('Prax Reading 5712 5713'!E133&lt;'ACT E+R to SAT EBRW'!$A$2,'ACT E+R to SAT EBRW'!$B$2,IF('Prax Reading 5712 5713'!E133&gt;'ACT E+R to SAT EBRW'!A$72,'ACT E+R to SAT EBRW'!B$72,VLOOKUP(E133,'ACT E+R to SAT EBRW'!A:B,2,FALSE))))</f>
        <v/>
      </c>
      <c r="G133" s="11" t="str">
        <f t="shared" si="4"/>
        <v/>
      </c>
      <c r="H133" s="11" t="str">
        <f>IF('Prax Reading 5712 5713'!B133="","", IF(G133&lt;100, 100, IF(G133&gt;300, 300, G133)))</f>
        <v/>
      </c>
      <c r="I133" s="11" t="str">
        <f>IF('Prax Reading 5712 5713'!B133="","",'SAT EBRW to CBEST R'!$A$2+'SAT EBRW to CBEST R'!$B$2*F133)</f>
        <v/>
      </c>
      <c r="J133" s="11" t="str">
        <f>IF('Prax Reading 5712 5713'!B133="","", IF(I133&lt;20, 20, IF(I133&gt;80, 80, I133)))</f>
        <v/>
      </c>
    </row>
    <row r="134" spans="1:10" x14ac:dyDescent="0.25">
      <c r="A134" s="11">
        <v>133</v>
      </c>
      <c r="B134" s="30"/>
      <c r="C134" s="25" t="str">
        <f>IF('Prax Reading 5712 5713'!B134="","", interceptPCR5712_5713toACTR+ slopePCR5712_5713toACTR*'Prax Reading 5712 5713'!B134)</f>
        <v/>
      </c>
      <c r="D134" s="25" t="str">
        <f>IF('Prax Reading 5712 5713'!B134="","", IF(C134&lt;1, 1, IF(C134&gt;36, 36, C134)))</f>
        <v/>
      </c>
      <c r="E134" s="25" t="str">
        <f t="shared" si="5"/>
        <v/>
      </c>
      <c r="F134" s="11" t="str">
        <f>IF('Prax Reading 5712 5713'!E134="","",IF('Prax Reading 5712 5713'!E134&lt;'ACT E+R to SAT EBRW'!$A$2,'ACT E+R to SAT EBRW'!$B$2,IF('Prax Reading 5712 5713'!E134&gt;'ACT E+R to SAT EBRW'!A$72,'ACT E+R to SAT EBRW'!B$72,VLOOKUP(E134,'ACT E+R to SAT EBRW'!A:B,2,FALSE))))</f>
        <v/>
      </c>
      <c r="G134" s="11" t="str">
        <f t="shared" si="4"/>
        <v/>
      </c>
      <c r="H134" s="11" t="str">
        <f>IF('Prax Reading 5712 5713'!B134="","", IF(G134&lt;100, 100, IF(G134&gt;300, 300, G134)))</f>
        <v/>
      </c>
      <c r="I134" s="11" t="str">
        <f>IF('Prax Reading 5712 5713'!B134="","",'SAT EBRW to CBEST R'!$A$2+'SAT EBRW to CBEST R'!$B$2*F134)</f>
        <v/>
      </c>
      <c r="J134" s="11" t="str">
        <f>IF('Prax Reading 5712 5713'!B134="","", IF(I134&lt;20, 20, IF(I134&gt;80, 80, I134)))</f>
        <v/>
      </c>
    </row>
    <row r="135" spans="1:10" x14ac:dyDescent="0.25">
      <c r="A135" s="11">
        <v>134</v>
      </c>
      <c r="B135" s="30"/>
      <c r="C135" s="25" t="str">
        <f>IF('Prax Reading 5712 5713'!B135="","", interceptPCR5712_5713toACTR+ slopePCR5712_5713toACTR*'Prax Reading 5712 5713'!B135)</f>
        <v/>
      </c>
      <c r="D135" s="25" t="str">
        <f>IF('Prax Reading 5712 5713'!B135="","", IF(C135&lt;1, 1, IF(C135&gt;36, 36, C135)))</f>
        <v/>
      </c>
      <c r="E135" s="25" t="str">
        <f t="shared" si="5"/>
        <v/>
      </c>
      <c r="F135" s="11" t="str">
        <f>IF('Prax Reading 5712 5713'!E135="","",IF('Prax Reading 5712 5713'!E135&lt;'ACT E+R to SAT EBRW'!$A$2,'ACT E+R to SAT EBRW'!$B$2,IF('Prax Reading 5712 5713'!E135&gt;'ACT E+R to SAT EBRW'!A$72,'ACT E+R to SAT EBRW'!B$72,VLOOKUP(E135,'ACT E+R to SAT EBRW'!A:B,2,FALSE))))</f>
        <v/>
      </c>
      <c r="G135" s="11" t="str">
        <f t="shared" si="4"/>
        <v/>
      </c>
      <c r="H135" s="11" t="str">
        <f>IF('Prax Reading 5712 5713'!B135="","", IF(G135&lt;100, 100, IF(G135&gt;300, 300, G135)))</f>
        <v/>
      </c>
      <c r="I135" s="11" t="str">
        <f>IF('Prax Reading 5712 5713'!B135="","",'SAT EBRW to CBEST R'!$A$2+'SAT EBRW to CBEST R'!$B$2*F135)</f>
        <v/>
      </c>
      <c r="J135" s="11" t="str">
        <f>IF('Prax Reading 5712 5713'!B135="","", IF(I135&lt;20, 20, IF(I135&gt;80, 80, I135)))</f>
        <v/>
      </c>
    </row>
    <row r="136" spans="1:10" x14ac:dyDescent="0.25">
      <c r="A136" s="11">
        <v>135</v>
      </c>
      <c r="B136" s="30"/>
      <c r="C136" s="25" t="str">
        <f>IF('Prax Reading 5712 5713'!B136="","", interceptPCR5712_5713toACTR+ slopePCR5712_5713toACTR*'Prax Reading 5712 5713'!B136)</f>
        <v/>
      </c>
      <c r="D136" s="25" t="str">
        <f>IF('Prax Reading 5712 5713'!B136="","", IF(C136&lt;1, 1, IF(C136&gt;36, 36, C136)))</f>
        <v/>
      </c>
      <c r="E136" s="25" t="str">
        <f t="shared" si="5"/>
        <v/>
      </c>
      <c r="F136" s="11" t="str">
        <f>IF('Prax Reading 5712 5713'!E136="","",IF('Prax Reading 5712 5713'!E136&lt;'ACT E+R to SAT EBRW'!$A$2,'ACT E+R to SAT EBRW'!$B$2,IF('Prax Reading 5712 5713'!E136&gt;'ACT E+R to SAT EBRW'!A$72,'ACT E+R to SAT EBRW'!B$72,VLOOKUP(E136,'ACT E+R to SAT EBRW'!A:B,2,FALSE))))</f>
        <v/>
      </c>
      <c r="G136" s="11" t="str">
        <f t="shared" si="4"/>
        <v/>
      </c>
      <c r="H136" s="11" t="str">
        <f>IF('Prax Reading 5712 5713'!B136="","", IF(G136&lt;100, 100, IF(G136&gt;300, 300, G136)))</f>
        <v/>
      </c>
      <c r="I136" s="11" t="str">
        <f>IF('Prax Reading 5712 5713'!B136="","",'SAT EBRW to CBEST R'!$A$2+'SAT EBRW to CBEST R'!$B$2*F136)</f>
        <v/>
      </c>
      <c r="J136" s="11" t="str">
        <f>IF('Prax Reading 5712 5713'!B136="","", IF(I136&lt;20, 20, IF(I136&gt;80, 80, I136)))</f>
        <v/>
      </c>
    </row>
    <row r="137" spans="1:10" x14ac:dyDescent="0.25">
      <c r="A137" s="11">
        <v>136</v>
      </c>
      <c r="B137" s="30"/>
      <c r="C137" s="25" t="str">
        <f>IF('Prax Reading 5712 5713'!B137="","", interceptPCR5712_5713toACTR+ slopePCR5712_5713toACTR*'Prax Reading 5712 5713'!B137)</f>
        <v/>
      </c>
      <c r="D137" s="25" t="str">
        <f>IF('Prax Reading 5712 5713'!B137="","", IF(C137&lt;1, 1, IF(C137&gt;36, 36, C137)))</f>
        <v/>
      </c>
      <c r="E137" s="25" t="str">
        <f t="shared" si="5"/>
        <v/>
      </c>
      <c r="F137" s="11" t="str">
        <f>IF('Prax Reading 5712 5713'!E137="","",IF('Prax Reading 5712 5713'!E137&lt;'ACT E+R to SAT EBRW'!$A$2,'ACT E+R to SAT EBRW'!$B$2,IF('Prax Reading 5712 5713'!E137&gt;'ACT E+R to SAT EBRW'!A$72,'ACT E+R to SAT EBRW'!B$72,VLOOKUP(E137,'ACT E+R to SAT EBRW'!A:B,2,FALSE))))</f>
        <v/>
      </c>
      <c r="G137" s="11" t="str">
        <f t="shared" si="4"/>
        <v/>
      </c>
      <c r="H137" s="11" t="str">
        <f>IF('Prax Reading 5712 5713'!B137="","", IF(G137&lt;100, 100, IF(G137&gt;300, 300, G137)))</f>
        <v/>
      </c>
      <c r="I137" s="11" t="str">
        <f>IF('Prax Reading 5712 5713'!B137="","",'SAT EBRW to CBEST R'!$A$2+'SAT EBRW to CBEST R'!$B$2*F137)</f>
        <v/>
      </c>
      <c r="J137" s="11" t="str">
        <f>IF('Prax Reading 5712 5713'!B137="","", IF(I137&lt;20, 20, IF(I137&gt;80, 80, I137)))</f>
        <v/>
      </c>
    </row>
    <row r="138" spans="1:10" x14ac:dyDescent="0.25">
      <c r="A138" s="11">
        <v>137</v>
      </c>
      <c r="B138" s="30"/>
      <c r="C138" s="25" t="str">
        <f>IF('Prax Reading 5712 5713'!B138="","", interceptPCR5712_5713toACTR+ slopePCR5712_5713toACTR*'Prax Reading 5712 5713'!B138)</f>
        <v/>
      </c>
      <c r="D138" s="25" t="str">
        <f>IF('Prax Reading 5712 5713'!B138="","", IF(C138&lt;1, 1, IF(C138&gt;36, 36, C138)))</f>
        <v/>
      </c>
      <c r="E138" s="25" t="str">
        <f t="shared" si="5"/>
        <v/>
      </c>
      <c r="F138" s="11" t="str">
        <f>IF('Prax Reading 5712 5713'!E138="","",IF('Prax Reading 5712 5713'!E138&lt;'ACT E+R to SAT EBRW'!$A$2,'ACT E+R to SAT EBRW'!$B$2,IF('Prax Reading 5712 5713'!E138&gt;'ACT E+R to SAT EBRW'!A$72,'ACT E+R to SAT EBRW'!B$72,VLOOKUP(E138,'ACT E+R to SAT EBRW'!A:B,2,FALSE))))</f>
        <v/>
      </c>
      <c r="G138" s="11" t="str">
        <f t="shared" si="4"/>
        <v/>
      </c>
      <c r="H138" s="11" t="str">
        <f>IF('Prax Reading 5712 5713'!B138="","", IF(G138&lt;100, 100, IF(G138&gt;300, 300, G138)))</f>
        <v/>
      </c>
      <c r="I138" s="11" t="str">
        <f>IF('Prax Reading 5712 5713'!B138="","",'SAT EBRW to CBEST R'!$A$2+'SAT EBRW to CBEST R'!$B$2*F138)</f>
        <v/>
      </c>
      <c r="J138" s="11" t="str">
        <f>IF('Prax Reading 5712 5713'!B138="","", IF(I138&lt;20, 20, IF(I138&gt;80, 80, I138)))</f>
        <v/>
      </c>
    </row>
    <row r="139" spans="1:10" x14ac:dyDescent="0.25">
      <c r="A139" s="11">
        <v>138</v>
      </c>
      <c r="B139" s="30"/>
      <c r="C139" s="25" t="str">
        <f>IF('Prax Reading 5712 5713'!B139="","", interceptPCR5712_5713toACTR+ slopePCR5712_5713toACTR*'Prax Reading 5712 5713'!B139)</f>
        <v/>
      </c>
      <c r="D139" s="25" t="str">
        <f>IF('Prax Reading 5712 5713'!B139="","", IF(C139&lt;1, 1, IF(C139&gt;36, 36, C139)))</f>
        <v/>
      </c>
      <c r="E139" s="25" t="str">
        <f t="shared" si="5"/>
        <v/>
      </c>
      <c r="F139" s="11" t="str">
        <f>IF('Prax Reading 5712 5713'!E139="","",IF('Prax Reading 5712 5713'!E139&lt;'ACT E+R to SAT EBRW'!$A$2,'ACT E+R to SAT EBRW'!$B$2,IF('Prax Reading 5712 5713'!E139&gt;'ACT E+R to SAT EBRW'!A$72,'ACT E+R to SAT EBRW'!B$72,VLOOKUP(E139,'ACT E+R to SAT EBRW'!A:B,2,FALSE))))</f>
        <v/>
      </c>
      <c r="G139" s="11" t="str">
        <f t="shared" si="4"/>
        <v/>
      </c>
      <c r="H139" s="11" t="str">
        <f>IF('Prax Reading 5712 5713'!B139="","", IF(G139&lt;100, 100, IF(G139&gt;300, 300, G139)))</f>
        <v/>
      </c>
      <c r="I139" s="11" t="str">
        <f>IF('Prax Reading 5712 5713'!B139="","",'SAT EBRW to CBEST R'!$A$2+'SAT EBRW to CBEST R'!$B$2*F139)</f>
        <v/>
      </c>
      <c r="J139" s="11" t="str">
        <f>IF('Prax Reading 5712 5713'!B139="","", IF(I139&lt;20, 20, IF(I139&gt;80, 80, I139)))</f>
        <v/>
      </c>
    </row>
    <row r="140" spans="1:10" x14ac:dyDescent="0.25">
      <c r="A140" s="11">
        <v>139</v>
      </c>
      <c r="B140" s="30"/>
      <c r="C140" s="25" t="str">
        <f>IF('Prax Reading 5712 5713'!B140="","", interceptPCR5712_5713toACTR+ slopePCR5712_5713toACTR*'Prax Reading 5712 5713'!B140)</f>
        <v/>
      </c>
      <c r="D140" s="25" t="str">
        <f>IF('Prax Reading 5712 5713'!B140="","", IF(C140&lt;1, 1, IF(C140&gt;36, 36, C140)))</f>
        <v/>
      </c>
      <c r="E140" s="25" t="str">
        <f t="shared" si="5"/>
        <v/>
      </c>
      <c r="F140" s="11" t="str">
        <f>IF('Prax Reading 5712 5713'!E140="","",IF('Prax Reading 5712 5713'!E140&lt;'ACT E+R to SAT EBRW'!$A$2,'ACT E+R to SAT EBRW'!$B$2,IF('Prax Reading 5712 5713'!E140&gt;'ACT E+R to SAT EBRW'!A$72,'ACT E+R to SAT EBRW'!B$72,VLOOKUP(E140,'ACT E+R to SAT EBRW'!A:B,2,FALSE))))</f>
        <v/>
      </c>
      <c r="G140" s="11" t="str">
        <f t="shared" si="4"/>
        <v/>
      </c>
      <c r="H140" s="11" t="str">
        <f>IF('Prax Reading 5712 5713'!B140="","", IF(G140&lt;100, 100, IF(G140&gt;300, 300, G140)))</f>
        <v/>
      </c>
      <c r="I140" s="11" t="str">
        <f>IF('Prax Reading 5712 5713'!B140="","",'SAT EBRW to CBEST R'!$A$2+'SAT EBRW to CBEST R'!$B$2*F140)</f>
        <v/>
      </c>
      <c r="J140" s="11" t="str">
        <f>IF('Prax Reading 5712 5713'!B140="","", IF(I140&lt;20, 20, IF(I140&gt;80, 80, I140)))</f>
        <v/>
      </c>
    </row>
    <row r="141" spans="1:10" x14ac:dyDescent="0.25">
      <c r="A141" s="11">
        <v>140</v>
      </c>
      <c r="B141" s="30"/>
      <c r="C141" s="25" t="str">
        <f>IF('Prax Reading 5712 5713'!B141="","", interceptPCR5712_5713toACTR+ slopePCR5712_5713toACTR*'Prax Reading 5712 5713'!B141)</f>
        <v/>
      </c>
      <c r="D141" s="25" t="str">
        <f>IF('Prax Reading 5712 5713'!B141="","", IF(C141&lt;1, 1, IF(C141&gt;36, 36, C141)))</f>
        <v/>
      </c>
      <c r="E141" s="25" t="str">
        <f t="shared" si="5"/>
        <v/>
      </c>
      <c r="F141" s="11" t="str">
        <f>IF('Prax Reading 5712 5713'!E141="","",IF('Prax Reading 5712 5713'!E141&lt;'ACT E+R to SAT EBRW'!$A$2,'ACT E+R to SAT EBRW'!$B$2,IF('Prax Reading 5712 5713'!E141&gt;'ACT E+R to SAT EBRW'!A$72,'ACT E+R to SAT EBRW'!B$72,VLOOKUP(E141,'ACT E+R to SAT EBRW'!A:B,2,FALSE))))</f>
        <v/>
      </c>
      <c r="G141" s="11" t="str">
        <f t="shared" si="4"/>
        <v/>
      </c>
      <c r="H141" s="11" t="str">
        <f>IF('Prax Reading 5712 5713'!B141="","", IF(G141&lt;100, 100, IF(G141&gt;300, 300, G141)))</f>
        <v/>
      </c>
      <c r="I141" s="11" t="str">
        <f>IF('Prax Reading 5712 5713'!B141="","",'SAT EBRW to CBEST R'!$A$2+'SAT EBRW to CBEST R'!$B$2*F141)</f>
        <v/>
      </c>
      <c r="J141" s="11" t="str">
        <f>IF('Prax Reading 5712 5713'!B141="","", IF(I141&lt;20, 20, IF(I141&gt;80, 80, I141)))</f>
        <v/>
      </c>
    </row>
    <row r="142" spans="1:10" x14ac:dyDescent="0.25">
      <c r="A142" s="11">
        <v>141</v>
      </c>
      <c r="B142" s="30"/>
      <c r="C142" s="25" t="str">
        <f>IF('Prax Reading 5712 5713'!B142="","", interceptPCR5712_5713toACTR+ slopePCR5712_5713toACTR*'Prax Reading 5712 5713'!B142)</f>
        <v/>
      </c>
      <c r="D142" s="25" t="str">
        <f>IF('Prax Reading 5712 5713'!B142="","", IF(C142&lt;1, 1, IF(C142&gt;36, 36, C142)))</f>
        <v/>
      </c>
      <c r="E142" s="25" t="str">
        <f t="shared" si="5"/>
        <v/>
      </c>
      <c r="F142" s="11" t="str">
        <f>IF('Prax Reading 5712 5713'!E142="","",IF('Prax Reading 5712 5713'!E142&lt;'ACT E+R to SAT EBRW'!$A$2,'ACT E+R to SAT EBRW'!$B$2,IF('Prax Reading 5712 5713'!E142&gt;'ACT E+R to SAT EBRW'!A$72,'ACT E+R to SAT EBRW'!B$72,VLOOKUP(E142,'ACT E+R to SAT EBRW'!A:B,2,FALSE))))</f>
        <v/>
      </c>
      <c r="G142" s="11" t="str">
        <f t="shared" si="4"/>
        <v/>
      </c>
      <c r="H142" s="11" t="str">
        <f>IF('Prax Reading 5712 5713'!B142="","", IF(G142&lt;100, 100, IF(G142&gt;300, 300, G142)))</f>
        <v/>
      </c>
      <c r="I142" s="11" t="str">
        <f>IF('Prax Reading 5712 5713'!B142="","",'SAT EBRW to CBEST R'!$A$2+'SAT EBRW to CBEST R'!$B$2*F142)</f>
        <v/>
      </c>
      <c r="J142" s="11" t="str">
        <f>IF('Prax Reading 5712 5713'!B142="","", IF(I142&lt;20, 20, IF(I142&gt;80, 80, I142)))</f>
        <v/>
      </c>
    </row>
    <row r="143" spans="1:10" x14ac:dyDescent="0.25">
      <c r="A143" s="11">
        <v>142</v>
      </c>
      <c r="B143" s="30"/>
      <c r="C143" s="25" t="str">
        <f>IF('Prax Reading 5712 5713'!B143="","", interceptPCR5712_5713toACTR+ slopePCR5712_5713toACTR*'Prax Reading 5712 5713'!B143)</f>
        <v/>
      </c>
      <c r="D143" s="25" t="str">
        <f>IF('Prax Reading 5712 5713'!B143="","", IF(C143&lt;1, 1, IF(C143&gt;36, 36, C143)))</f>
        <v/>
      </c>
      <c r="E143" s="25" t="str">
        <f t="shared" si="5"/>
        <v/>
      </c>
      <c r="F143" s="11" t="str">
        <f>IF('Prax Reading 5712 5713'!E143="","",IF('Prax Reading 5712 5713'!E143&lt;'ACT E+R to SAT EBRW'!$A$2,'ACT E+R to SAT EBRW'!$B$2,IF('Prax Reading 5712 5713'!E143&gt;'ACT E+R to SAT EBRW'!A$72,'ACT E+R to SAT EBRW'!B$72,VLOOKUP(E143,'ACT E+R to SAT EBRW'!A:B,2,FALSE))))</f>
        <v/>
      </c>
      <c r="G143" s="11" t="str">
        <f t="shared" si="4"/>
        <v/>
      </c>
      <c r="H143" s="11" t="str">
        <f>IF('Prax Reading 5712 5713'!B143="","", IF(G143&lt;100, 100, IF(G143&gt;300, 300, G143)))</f>
        <v/>
      </c>
      <c r="I143" s="11" t="str">
        <f>IF('Prax Reading 5712 5713'!B143="","",'SAT EBRW to CBEST R'!$A$2+'SAT EBRW to CBEST R'!$B$2*F143)</f>
        <v/>
      </c>
      <c r="J143" s="11" t="str">
        <f>IF('Prax Reading 5712 5713'!B143="","", IF(I143&lt;20, 20, IF(I143&gt;80, 80, I143)))</f>
        <v/>
      </c>
    </row>
    <row r="144" spans="1:10" x14ac:dyDescent="0.25">
      <c r="A144" s="11">
        <v>143</v>
      </c>
      <c r="B144" s="30"/>
      <c r="C144" s="25" t="str">
        <f>IF('Prax Reading 5712 5713'!B144="","", interceptPCR5712_5713toACTR+ slopePCR5712_5713toACTR*'Prax Reading 5712 5713'!B144)</f>
        <v/>
      </c>
      <c r="D144" s="25" t="str">
        <f>IF('Prax Reading 5712 5713'!B144="","", IF(C144&lt;1, 1, IF(C144&gt;36, 36, C144)))</f>
        <v/>
      </c>
      <c r="E144" s="25" t="str">
        <f t="shared" si="5"/>
        <v/>
      </c>
      <c r="F144" s="11" t="str">
        <f>IF('Prax Reading 5712 5713'!E144="","",IF('Prax Reading 5712 5713'!E144&lt;'ACT E+R to SAT EBRW'!$A$2,'ACT E+R to SAT EBRW'!$B$2,IF('Prax Reading 5712 5713'!E144&gt;'ACT E+R to SAT EBRW'!A$72,'ACT E+R to SAT EBRW'!B$72,VLOOKUP(E144,'ACT E+R to SAT EBRW'!A:B,2,FALSE))))</f>
        <v/>
      </c>
      <c r="G144" s="11" t="str">
        <f t="shared" si="4"/>
        <v/>
      </c>
      <c r="H144" s="11" t="str">
        <f>IF('Prax Reading 5712 5713'!B144="","", IF(G144&lt;100, 100, IF(G144&gt;300, 300, G144)))</f>
        <v/>
      </c>
      <c r="I144" s="11" t="str">
        <f>IF('Prax Reading 5712 5713'!B144="","",'SAT EBRW to CBEST R'!$A$2+'SAT EBRW to CBEST R'!$B$2*F144)</f>
        <v/>
      </c>
      <c r="J144" s="11" t="str">
        <f>IF('Prax Reading 5712 5713'!B144="","", IF(I144&lt;20, 20, IF(I144&gt;80, 80, I144)))</f>
        <v/>
      </c>
    </row>
    <row r="145" spans="1:10" x14ac:dyDescent="0.25">
      <c r="A145" s="11">
        <v>144</v>
      </c>
      <c r="B145" s="30"/>
      <c r="C145" s="25" t="str">
        <f>IF('Prax Reading 5712 5713'!B145="","", interceptPCR5712_5713toACTR+ slopePCR5712_5713toACTR*'Prax Reading 5712 5713'!B145)</f>
        <v/>
      </c>
      <c r="D145" s="25" t="str">
        <f>IF('Prax Reading 5712 5713'!B145="","", IF(C145&lt;1, 1, IF(C145&gt;36, 36, C145)))</f>
        <v/>
      </c>
      <c r="E145" s="25" t="str">
        <f t="shared" si="5"/>
        <v/>
      </c>
      <c r="F145" s="11" t="str">
        <f>IF('Prax Reading 5712 5713'!E145="","",IF('Prax Reading 5712 5713'!E145&lt;'ACT E+R to SAT EBRW'!$A$2,'ACT E+R to SAT EBRW'!$B$2,IF('Prax Reading 5712 5713'!E145&gt;'ACT E+R to SAT EBRW'!A$72,'ACT E+R to SAT EBRW'!B$72,VLOOKUP(E145,'ACT E+R to SAT EBRW'!A:B,2,FALSE))))</f>
        <v/>
      </c>
      <c r="G145" s="11" t="str">
        <f t="shared" si="4"/>
        <v/>
      </c>
      <c r="H145" s="11" t="str">
        <f>IF('Prax Reading 5712 5713'!B145="","", IF(G145&lt;100, 100, IF(G145&gt;300, 300, G145)))</f>
        <v/>
      </c>
      <c r="I145" s="11" t="str">
        <f>IF('Prax Reading 5712 5713'!B145="","",'SAT EBRW to CBEST R'!$A$2+'SAT EBRW to CBEST R'!$B$2*F145)</f>
        <v/>
      </c>
      <c r="J145" s="11" t="str">
        <f>IF('Prax Reading 5712 5713'!B145="","", IF(I145&lt;20, 20, IF(I145&gt;80, 80, I145)))</f>
        <v/>
      </c>
    </row>
    <row r="146" spans="1:10" x14ac:dyDescent="0.25">
      <c r="A146" s="11">
        <v>145</v>
      </c>
      <c r="B146" s="30"/>
      <c r="C146" s="25" t="str">
        <f>IF('Prax Reading 5712 5713'!B146="","", interceptPCR5712_5713toACTR+ slopePCR5712_5713toACTR*'Prax Reading 5712 5713'!B146)</f>
        <v/>
      </c>
      <c r="D146" s="25" t="str">
        <f>IF('Prax Reading 5712 5713'!B146="","", IF(C146&lt;1, 1, IF(C146&gt;36, 36, C146)))</f>
        <v/>
      </c>
      <c r="E146" s="25" t="str">
        <f t="shared" si="5"/>
        <v/>
      </c>
      <c r="F146" s="11" t="str">
        <f>IF('Prax Reading 5712 5713'!E146="","",IF('Prax Reading 5712 5713'!E146&lt;'ACT E+R to SAT EBRW'!$A$2,'ACT E+R to SAT EBRW'!$B$2,IF('Prax Reading 5712 5713'!E146&gt;'ACT E+R to SAT EBRW'!A$72,'ACT E+R to SAT EBRW'!B$72,VLOOKUP(E146,'ACT E+R to SAT EBRW'!A:B,2,FALSE))))</f>
        <v/>
      </c>
      <c r="G146" s="11" t="str">
        <f t="shared" si="4"/>
        <v/>
      </c>
      <c r="H146" s="11" t="str">
        <f>IF('Prax Reading 5712 5713'!B146="","", IF(G146&lt;100, 100, IF(G146&gt;300, 300, G146)))</f>
        <v/>
      </c>
      <c r="I146" s="11" t="str">
        <f>IF('Prax Reading 5712 5713'!B146="","",'SAT EBRW to CBEST R'!$A$2+'SAT EBRW to CBEST R'!$B$2*F146)</f>
        <v/>
      </c>
      <c r="J146" s="11" t="str">
        <f>IF('Prax Reading 5712 5713'!B146="","", IF(I146&lt;20, 20, IF(I146&gt;80, 80, I146)))</f>
        <v/>
      </c>
    </row>
    <row r="147" spans="1:10" x14ac:dyDescent="0.25">
      <c r="A147" s="11">
        <v>146</v>
      </c>
      <c r="B147" s="30"/>
      <c r="C147" s="25" t="str">
        <f>IF('Prax Reading 5712 5713'!B147="","", interceptPCR5712_5713toACTR+ slopePCR5712_5713toACTR*'Prax Reading 5712 5713'!B147)</f>
        <v/>
      </c>
      <c r="D147" s="25" t="str">
        <f>IF('Prax Reading 5712 5713'!B147="","", IF(C147&lt;1, 1, IF(C147&gt;36, 36, C147)))</f>
        <v/>
      </c>
      <c r="E147" s="25" t="str">
        <f t="shared" si="5"/>
        <v/>
      </c>
      <c r="F147" s="11" t="str">
        <f>IF('Prax Reading 5712 5713'!E147="","",IF('Prax Reading 5712 5713'!E147&lt;'ACT E+R to SAT EBRW'!$A$2,'ACT E+R to SAT EBRW'!$B$2,IF('Prax Reading 5712 5713'!E147&gt;'ACT E+R to SAT EBRW'!A$72,'ACT E+R to SAT EBRW'!B$72,VLOOKUP(E147,'ACT E+R to SAT EBRW'!A:B,2,FALSE))))</f>
        <v/>
      </c>
      <c r="G147" s="11" t="str">
        <f t="shared" si="4"/>
        <v/>
      </c>
      <c r="H147" s="11" t="str">
        <f>IF('Prax Reading 5712 5713'!B147="","", IF(G147&lt;100, 100, IF(G147&gt;300, 300, G147)))</f>
        <v/>
      </c>
      <c r="I147" s="11" t="str">
        <f>IF('Prax Reading 5712 5713'!B147="","",'SAT EBRW to CBEST R'!$A$2+'SAT EBRW to CBEST R'!$B$2*F147)</f>
        <v/>
      </c>
      <c r="J147" s="11" t="str">
        <f>IF('Prax Reading 5712 5713'!B147="","", IF(I147&lt;20, 20, IF(I147&gt;80, 80, I147)))</f>
        <v/>
      </c>
    </row>
    <row r="148" spans="1:10" x14ac:dyDescent="0.25">
      <c r="A148" s="11">
        <v>147</v>
      </c>
      <c r="B148" s="30"/>
      <c r="C148" s="25" t="str">
        <f>IF('Prax Reading 5712 5713'!B148="","", interceptPCR5712_5713toACTR+ slopePCR5712_5713toACTR*'Prax Reading 5712 5713'!B148)</f>
        <v/>
      </c>
      <c r="D148" s="25" t="str">
        <f>IF('Prax Reading 5712 5713'!B148="","", IF(C148&lt;1, 1, IF(C148&gt;36, 36, C148)))</f>
        <v/>
      </c>
      <c r="E148" s="25" t="str">
        <f t="shared" si="5"/>
        <v/>
      </c>
      <c r="F148" s="11" t="str">
        <f>IF('Prax Reading 5712 5713'!E148="","",IF('Prax Reading 5712 5713'!E148&lt;'ACT E+R to SAT EBRW'!$A$2,'ACT E+R to SAT EBRW'!$B$2,IF('Prax Reading 5712 5713'!E148&gt;'ACT E+R to SAT EBRW'!A$72,'ACT E+R to SAT EBRW'!B$72,VLOOKUP(E148,'ACT E+R to SAT EBRW'!A:B,2,FALSE))))</f>
        <v/>
      </c>
      <c r="G148" s="11" t="str">
        <f t="shared" si="4"/>
        <v/>
      </c>
      <c r="H148" s="11" t="str">
        <f>IF('Prax Reading 5712 5713'!B148="","", IF(G148&lt;100, 100, IF(G148&gt;300, 300, G148)))</f>
        <v/>
      </c>
      <c r="I148" s="11" t="str">
        <f>IF('Prax Reading 5712 5713'!B148="","",'SAT EBRW to CBEST R'!$A$2+'SAT EBRW to CBEST R'!$B$2*F148)</f>
        <v/>
      </c>
      <c r="J148" s="11" t="str">
        <f>IF('Prax Reading 5712 5713'!B148="","", IF(I148&lt;20, 20, IF(I148&gt;80, 80, I148)))</f>
        <v/>
      </c>
    </row>
    <row r="149" spans="1:10" x14ac:dyDescent="0.25">
      <c r="A149" s="11">
        <v>148</v>
      </c>
      <c r="B149" s="30"/>
      <c r="C149" s="25" t="str">
        <f>IF('Prax Reading 5712 5713'!B149="","", interceptPCR5712_5713toACTR+ slopePCR5712_5713toACTR*'Prax Reading 5712 5713'!B149)</f>
        <v/>
      </c>
      <c r="D149" s="25" t="str">
        <f>IF('Prax Reading 5712 5713'!B149="","", IF(C149&lt;1, 1, IF(C149&gt;36, 36, C149)))</f>
        <v/>
      </c>
      <c r="E149" s="25" t="str">
        <f t="shared" si="5"/>
        <v/>
      </c>
      <c r="F149" s="11" t="str">
        <f>IF('Prax Reading 5712 5713'!E149="","",IF('Prax Reading 5712 5713'!E149&lt;'ACT E+R to SAT EBRW'!$A$2,'ACT E+R to SAT EBRW'!$B$2,IF('Prax Reading 5712 5713'!E149&gt;'ACT E+R to SAT EBRW'!A$72,'ACT E+R to SAT EBRW'!B$72,VLOOKUP(E149,'ACT E+R to SAT EBRW'!A:B,2,FALSE))))</f>
        <v/>
      </c>
      <c r="G149" s="11" t="str">
        <f t="shared" si="4"/>
        <v/>
      </c>
      <c r="H149" s="11" t="str">
        <f>IF('Prax Reading 5712 5713'!B149="","", IF(G149&lt;100, 100, IF(G149&gt;300, 300, G149)))</f>
        <v/>
      </c>
      <c r="I149" s="11" t="str">
        <f>IF('Prax Reading 5712 5713'!B149="","",'SAT EBRW to CBEST R'!$A$2+'SAT EBRW to CBEST R'!$B$2*F149)</f>
        <v/>
      </c>
      <c r="J149" s="11" t="str">
        <f>IF('Prax Reading 5712 5713'!B149="","", IF(I149&lt;20, 20, IF(I149&gt;80, 80, I149)))</f>
        <v/>
      </c>
    </row>
    <row r="150" spans="1:10" x14ac:dyDescent="0.25">
      <c r="A150" s="11">
        <v>149</v>
      </c>
      <c r="B150" s="30"/>
      <c r="C150" s="25" t="str">
        <f>IF('Prax Reading 5712 5713'!B150="","", interceptPCR5712_5713toACTR+ slopePCR5712_5713toACTR*'Prax Reading 5712 5713'!B150)</f>
        <v/>
      </c>
      <c r="D150" s="25" t="str">
        <f>IF('Prax Reading 5712 5713'!B150="","", IF(C150&lt;1, 1, IF(C150&gt;36, 36, C150)))</f>
        <v/>
      </c>
      <c r="E150" s="25" t="str">
        <f t="shared" si="5"/>
        <v/>
      </c>
      <c r="F150" s="11" t="str">
        <f>IF('Prax Reading 5712 5713'!E150="","",IF('Prax Reading 5712 5713'!E150&lt;'ACT E+R to SAT EBRW'!$A$2,'ACT E+R to SAT EBRW'!$B$2,IF('Prax Reading 5712 5713'!E150&gt;'ACT E+R to SAT EBRW'!A$72,'ACT E+R to SAT EBRW'!B$72,VLOOKUP(E150,'ACT E+R to SAT EBRW'!A:B,2,FALSE))))</f>
        <v/>
      </c>
      <c r="G150" s="11" t="str">
        <f t="shared" si="4"/>
        <v/>
      </c>
      <c r="H150" s="11" t="str">
        <f>IF('Prax Reading 5712 5713'!B150="","", IF(G150&lt;100, 100, IF(G150&gt;300, 300, G150)))</f>
        <v/>
      </c>
      <c r="I150" s="11" t="str">
        <f>IF('Prax Reading 5712 5713'!B150="","",'SAT EBRW to CBEST R'!$A$2+'SAT EBRW to CBEST R'!$B$2*F150)</f>
        <v/>
      </c>
      <c r="J150" s="11" t="str">
        <f>IF('Prax Reading 5712 5713'!B150="","", IF(I150&lt;20, 20, IF(I150&gt;80, 80, I150)))</f>
        <v/>
      </c>
    </row>
    <row r="151" spans="1:10" x14ac:dyDescent="0.25">
      <c r="A151" s="11">
        <v>150</v>
      </c>
      <c r="B151" s="30"/>
      <c r="C151" s="25" t="str">
        <f>IF('Prax Reading 5712 5713'!B151="","", interceptPCR5712_5713toACTR+ slopePCR5712_5713toACTR*'Prax Reading 5712 5713'!B151)</f>
        <v/>
      </c>
      <c r="D151" s="25" t="str">
        <f>IF('Prax Reading 5712 5713'!B151="","", IF(C151&lt;1, 1, IF(C151&gt;36, 36, C151)))</f>
        <v/>
      </c>
      <c r="E151" s="25" t="str">
        <f t="shared" si="5"/>
        <v/>
      </c>
      <c r="F151" s="11" t="str">
        <f>IF('Prax Reading 5712 5713'!E151="","",IF('Prax Reading 5712 5713'!E151&lt;'ACT E+R to SAT EBRW'!$A$2,'ACT E+R to SAT EBRW'!$B$2,IF('Prax Reading 5712 5713'!E151&gt;'ACT E+R to SAT EBRW'!A$72,'ACT E+R to SAT EBRW'!B$72,VLOOKUP(E151,'ACT E+R to SAT EBRW'!A:B,2,FALSE))))</f>
        <v/>
      </c>
      <c r="G151" s="11" t="str">
        <f t="shared" si="4"/>
        <v/>
      </c>
      <c r="H151" s="11" t="str">
        <f>IF('Prax Reading 5712 5713'!B151="","", IF(G151&lt;100, 100, IF(G151&gt;300, 300, G151)))</f>
        <v/>
      </c>
      <c r="I151" s="11" t="str">
        <f>IF('Prax Reading 5712 5713'!B151="","",'SAT EBRW to CBEST R'!$A$2+'SAT EBRW to CBEST R'!$B$2*F151)</f>
        <v/>
      </c>
      <c r="J151" s="11" t="str">
        <f>IF('Prax Reading 5712 5713'!B151="","", IF(I151&lt;20, 20, IF(I151&gt;80, 80, I151)))</f>
        <v/>
      </c>
    </row>
    <row r="152" spans="1:10" x14ac:dyDescent="0.25">
      <c r="A152" s="11">
        <v>151</v>
      </c>
      <c r="B152" s="30"/>
      <c r="C152" s="25" t="str">
        <f>IF('Prax Reading 5712 5713'!B152="","", interceptPCR5712_5713toACTR+ slopePCR5712_5713toACTR*'Prax Reading 5712 5713'!B152)</f>
        <v/>
      </c>
      <c r="D152" s="25" t="str">
        <f>IF('Prax Reading 5712 5713'!B152="","", IF(C152&lt;1, 1, IF(C152&gt;36, 36, C152)))</f>
        <v/>
      </c>
      <c r="E152" s="25" t="str">
        <f t="shared" si="5"/>
        <v/>
      </c>
      <c r="F152" s="11" t="str">
        <f>IF('Prax Reading 5712 5713'!E152="","",IF('Prax Reading 5712 5713'!E152&lt;'ACT E+R to SAT EBRW'!$A$2,'ACT E+R to SAT EBRW'!$B$2,IF('Prax Reading 5712 5713'!E152&gt;'ACT E+R to SAT EBRW'!A$72,'ACT E+R to SAT EBRW'!B$72,VLOOKUP(E152,'ACT E+R to SAT EBRW'!A:B,2,FALSE))))</f>
        <v/>
      </c>
      <c r="G152" s="11" t="str">
        <f t="shared" si="4"/>
        <v/>
      </c>
      <c r="H152" s="11" t="str">
        <f>IF('Prax Reading 5712 5713'!B152="","", IF(G152&lt;100, 100, IF(G152&gt;300, 300, G152)))</f>
        <v/>
      </c>
      <c r="I152" s="11" t="str">
        <f>IF('Prax Reading 5712 5713'!B152="","",'SAT EBRW to CBEST R'!$A$2+'SAT EBRW to CBEST R'!$B$2*F152)</f>
        <v/>
      </c>
      <c r="J152" s="11" t="str">
        <f>IF('Prax Reading 5712 5713'!B152="","", IF(I152&lt;20, 20, IF(I152&gt;80, 80, I152)))</f>
        <v/>
      </c>
    </row>
    <row r="153" spans="1:10" x14ac:dyDescent="0.25">
      <c r="A153" s="11">
        <v>152</v>
      </c>
      <c r="B153" s="30"/>
      <c r="C153" s="25" t="str">
        <f>IF('Prax Reading 5712 5713'!B153="","", interceptPCR5712_5713toACTR+ slopePCR5712_5713toACTR*'Prax Reading 5712 5713'!B153)</f>
        <v/>
      </c>
      <c r="D153" s="25" t="str">
        <f>IF('Prax Reading 5712 5713'!B153="","", IF(C153&lt;1, 1, IF(C153&gt;36, 36, C153)))</f>
        <v/>
      </c>
      <c r="E153" s="25" t="str">
        <f t="shared" si="5"/>
        <v/>
      </c>
      <c r="F153" s="11" t="str">
        <f>IF('Prax Reading 5712 5713'!E153="","",IF('Prax Reading 5712 5713'!E153&lt;'ACT E+R to SAT EBRW'!$A$2,'ACT E+R to SAT EBRW'!$B$2,IF('Prax Reading 5712 5713'!E153&gt;'ACT E+R to SAT EBRW'!A$72,'ACT E+R to SAT EBRW'!B$72,VLOOKUP(E153,'ACT E+R to SAT EBRW'!A:B,2,FALSE))))</f>
        <v/>
      </c>
      <c r="G153" s="11" t="str">
        <f t="shared" si="4"/>
        <v/>
      </c>
      <c r="H153" s="11" t="str">
        <f>IF('Prax Reading 5712 5713'!B153="","", IF(G153&lt;100, 100, IF(G153&gt;300, 300, G153)))</f>
        <v/>
      </c>
      <c r="I153" s="11" t="str">
        <f>IF('Prax Reading 5712 5713'!B153="","",'SAT EBRW to CBEST R'!$A$2+'SAT EBRW to CBEST R'!$B$2*F153)</f>
        <v/>
      </c>
      <c r="J153" s="11" t="str">
        <f>IF('Prax Reading 5712 5713'!B153="","", IF(I153&lt;20, 20, IF(I153&gt;80, 80, I153)))</f>
        <v/>
      </c>
    </row>
    <row r="154" spans="1:10" x14ac:dyDescent="0.25">
      <c r="A154" s="11">
        <v>153</v>
      </c>
      <c r="B154" s="30"/>
      <c r="C154" s="25" t="str">
        <f>IF('Prax Reading 5712 5713'!B154="","", interceptPCR5712_5713toACTR+ slopePCR5712_5713toACTR*'Prax Reading 5712 5713'!B154)</f>
        <v/>
      </c>
      <c r="D154" s="25" t="str">
        <f>IF('Prax Reading 5712 5713'!B154="","", IF(C154&lt;1, 1, IF(C154&gt;36, 36, C154)))</f>
        <v/>
      </c>
      <c r="E154" s="25" t="str">
        <f t="shared" si="5"/>
        <v/>
      </c>
      <c r="F154" s="11" t="str">
        <f>IF('Prax Reading 5712 5713'!E154="","",IF('Prax Reading 5712 5713'!E154&lt;'ACT E+R to SAT EBRW'!$A$2,'ACT E+R to SAT EBRW'!$B$2,IF('Prax Reading 5712 5713'!E154&gt;'ACT E+R to SAT EBRW'!A$72,'ACT E+R to SAT EBRW'!B$72,VLOOKUP(E154,'ACT E+R to SAT EBRW'!A:B,2,FALSE))))</f>
        <v/>
      </c>
      <c r="G154" s="11" t="str">
        <f t="shared" si="4"/>
        <v/>
      </c>
      <c r="H154" s="11" t="str">
        <f>IF('Prax Reading 5712 5713'!B154="","", IF(G154&lt;100, 100, IF(G154&gt;300, 300, G154)))</f>
        <v/>
      </c>
      <c r="I154" s="11" t="str">
        <f>IF('Prax Reading 5712 5713'!B154="","",'SAT EBRW to CBEST R'!$A$2+'SAT EBRW to CBEST R'!$B$2*F154)</f>
        <v/>
      </c>
      <c r="J154" s="11" t="str">
        <f>IF('Prax Reading 5712 5713'!B154="","", IF(I154&lt;20, 20, IF(I154&gt;80, 80, I154)))</f>
        <v/>
      </c>
    </row>
    <row r="155" spans="1:10" x14ac:dyDescent="0.25">
      <c r="A155" s="11">
        <v>154</v>
      </c>
      <c r="B155" s="30"/>
      <c r="C155" s="25" t="str">
        <f>IF('Prax Reading 5712 5713'!B155="","", interceptPCR5712_5713toACTR+ slopePCR5712_5713toACTR*'Prax Reading 5712 5713'!B155)</f>
        <v/>
      </c>
      <c r="D155" s="25" t="str">
        <f>IF('Prax Reading 5712 5713'!B155="","", IF(C155&lt;1, 1, IF(C155&gt;36, 36, C155)))</f>
        <v/>
      </c>
      <c r="E155" s="25" t="str">
        <f t="shared" si="5"/>
        <v/>
      </c>
      <c r="F155" s="11" t="str">
        <f>IF('Prax Reading 5712 5713'!E155="","",IF('Prax Reading 5712 5713'!E155&lt;'ACT E+R to SAT EBRW'!$A$2,'ACT E+R to SAT EBRW'!$B$2,IF('Prax Reading 5712 5713'!E155&gt;'ACT E+R to SAT EBRW'!A$72,'ACT E+R to SAT EBRW'!B$72,VLOOKUP(E155,'ACT E+R to SAT EBRW'!A:B,2,FALSE))))</f>
        <v/>
      </c>
      <c r="G155" s="11" t="str">
        <f t="shared" si="4"/>
        <v/>
      </c>
      <c r="H155" s="11" t="str">
        <f>IF('Prax Reading 5712 5713'!B155="","", IF(G155&lt;100, 100, IF(G155&gt;300, 300, G155)))</f>
        <v/>
      </c>
      <c r="I155" s="11" t="str">
        <f>IF('Prax Reading 5712 5713'!B155="","",'SAT EBRW to CBEST R'!$A$2+'SAT EBRW to CBEST R'!$B$2*F155)</f>
        <v/>
      </c>
      <c r="J155" s="11" t="str">
        <f>IF('Prax Reading 5712 5713'!B155="","", IF(I155&lt;20, 20, IF(I155&gt;80, 80, I155)))</f>
        <v/>
      </c>
    </row>
    <row r="156" spans="1:10" x14ac:dyDescent="0.25">
      <c r="A156" s="11">
        <v>155</v>
      </c>
      <c r="B156" s="30"/>
      <c r="C156" s="25" t="str">
        <f>IF('Prax Reading 5712 5713'!B156="","", interceptPCR5712_5713toACTR+ slopePCR5712_5713toACTR*'Prax Reading 5712 5713'!B156)</f>
        <v/>
      </c>
      <c r="D156" s="25" t="str">
        <f>IF('Prax Reading 5712 5713'!B156="","", IF(C156&lt;1, 1, IF(C156&gt;36, 36, C156)))</f>
        <v/>
      </c>
      <c r="E156" s="25" t="str">
        <f t="shared" si="5"/>
        <v/>
      </c>
      <c r="F156" s="11" t="str">
        <f>IF('Prax Reading 5712 5713'!E156="","",IF('Prax Reading 5712 5713'!E156&lt;'ACT E+R to SAT EBRW'!$A$2,'ACT E+R to SAT EBRW'!$B$2,IF('Prax Reading 5712 5713'!E156&gt;'ACT E+R to SAT EBRW'!A$72,'ACT E+R to SAT EBRW'!B$72,VLOOKUP(E156,'ACT E+R to SAT EBRW'!A:B,2,FALSE))))</f>
        <v/>
      </c>
      <c r="G156" s="11" t="str">
        <f t="shared" si="4"/>
        <v/>
      </c>
      <c r="H156" s="11" t="str">
        <f>IF('Prax Reading 5712 5713'!B156="","", IF(G156&lt;100, 100, IF(G156&gt;300, 300, G156)))</f>
        <v/>
      </c>
      <c r="I156" s="11" t="str">
        <f>IF('Prax Reading 5712 5713'!B156="","",'SAT EBRW to CBEST R'!$A$2+'SAT EBRW to CBEST R'!$B$2*F156)</f>
        <v/>
      </c>
      <c r="J156" s="11" t="str">
        <f>IF('Prax Reading 5712 5713'!B156="","", IF(I156&lt;20, 20, IF(I156&gt;80, 80, I156)))</f>
        <v/>
      </c>
    </row>
    <row r="157" spans="1:10" x14ac:dyDescent="0.25">
      <c r="A157" s="11">
        <v>156</v>
      </c>
      <c r="B157" s="30"/>
      <c r="C157" s="25" t="str">
        <f>IF('Prax Reading 5712 5713'!B157="","", interceptPCR5712_5713toACTR+ slopePCR5712_5713toACTR*'Prax Reading 5712 5713'!B157)</f>
        <v/>
      </c>
      <c r="D157" s="25" t="str">
        <f>IF('Prax Reading 5712 5713'!B157="","", IF(C157&lt;1, 1, IF(C157&gt;36, 36, C157)))</f>
        <v/>
      </c>
      <c r="E157" s="25" t="str">
        <f t="shared" si="5"/>
        <v/>
      </c>
      <c r="F157" s="11" t="str">
        <f>IF('Prax Reading 5712 5713'!E157="","",IF('Prax Reading 5712 5713'!E157&lt;'ACT E+R to SAT EBRW'!$A$2,'ACT E+R to SAT EBRW'!$B$2,IF('Prax Reading 5712 5713'!E157&gt;'ACT E+R to SAT EBRW'!A$72,'ACT E+R to SAT EBRW'!B$72,VLOOKUP(E157,'ACT E+R to SAT EBRW'!A:B,2,FALSE))))</f>
        <v/>
      </c>
      <c r="G157" s="11" t="str">
        <f t="shared" si="4"/>
        <v/>
      </c>
      <c r="H157" s="11" t="str">
        <f>IF('Prax Reading 5712 5713'!B157="","", IF(G157&lt;100, 100, IF(G157&gt;300, 300, G157)))</f>
        <v/>
      </c>
      <c r="I157" s="11" t="str">
        <f>IF('Prax Reading 5712 5713'!B157="","",'SAT EBRW to CBEST R'!$A$2+'SAT EBRW to CBEST R'!$B$2*F157)</f>
        <v/>
      </c>
      <c r="J157" s="11" t="str">
        <f>IF('Prax Reading 5712 5713'!B157="","", IF(I157&lt;20, 20, IF(I157&gt;80, 80, I157)))</f>
        <v/>
      </c>
    </row>
    <row r="158" spans="1:10" x14ac:dyDescent="0.25">
      <c r="A158" s="11">
        <v>157</v>
      </c>
      <c r="B158" s="30"/>
      <c r="C158" s="25" t="str">
        <f>IF('Prax Reading 5712 5713'!B158="","", interceptPCR5712_5713toACTR+ slopePCR5712_5713toACTR*'Prax Reading 5712 5713'!B158)</f>
        <v/>
      </c>
      <c r="D158" s="25" t="str">
        <f>IF('Prax Reading 5712 5713'!B158="","", IF(C158&lt;1, 1, IF(C158&gt;36, 36, C158)))</f>
        <v/>
      </c>
      <c r="E158" s="25" t="str">
        <f t="shared" si="5"/>
        <v/>
      </c>
      <c r="F158" s="11" t="str">
        <f>IF('Prax Reading 5712 5713'!E158="","",IF('Prax Reading 5712 5713'!E158&lt;'ACT E+R to SAT EBRW'!$A$2,'ACT E+R to SAT EBRW'!$B$2,IF('Prax Reading 5712 5713'!E158&gt;'ACT E+R to SAT EBRW'!A$72,'ACT E+R to SAT EBRW'!B$72,VLOOKUP(E158,'ACT E+R to SAT EBRW'!A:B,2,FALSE))))</f>
        <v/>
      </c>
      <c r="G158" s="11" t="str">
        <f t="shared" si="4"/>
        <v/>
      </c>
      <c r="H158" s="11" t="str">
        <f>IF('Prax Reading 5712 5713'!B158="","", IF(G158&lt;100, 100, IF(G158&gt;300, 300, G158)))</f>
        <v/>
      </c>
      <c r="I158" s="11" t="str">
        <f>IF('Prax Reading 5712 5713'!B158="","",'SAT EBRW to CBEST R'!$A$2+'SAT EBRW to CBEST R'!$B$2*F158)</f>
        <v/>
      </c>
      <c r="J158" s="11" t="str">
        <f>IF('Prax Reading 5712 5713'!B158="","", IF(I158&lt;20, 20, IF(I158&gt;80, 80, I158)))</f>
        <v/>
      </c>
    </row>
    <row r="159" spans="1:10" x14ac:dyDescent="0.25">
      <c r="A159" s="11">
        <v>158</v>
      </c>
      <c r="B159" s="30"/>
      <c r="C159" s="25" t="str">
        <f>IF('Prax Reading 5712 5713'!B159="","", interceptPCR5712_5713toACTR+ slopePCR5712_5713toACTR*'Prax Reading 5712 5713'!B159)</f>
        <v/>
      </c>
      <c r="D159" s="25" t="str">
        <f>IF('Prax Reading 5712 5713'!B159="","", IF(C159&lt;1, 1, IF(C159&gt;36, 36, C159)))</f>
        <v/>
      </c>
      <c r="E159" s="25" t="str">
        <f t="shared" si="5"/>
        <v/>
      </c>
      <c r="F159" s="11" t="str">
        <f>IF('Prax Reading 5712 5713'!E159="","",IF('Prax Reading 5712 5713'!E159&lt;'ACT E+R to SAT EBRW'!$A$2,'ACT E+R to SAT EBRW'!$B$2,IF('Prax Reading 5712 5713'!E159&gt;'ACT E+R to SAT EBRW'!A$72,'ACT E+R to SAT EBRW'!B$72,VLOOKUP(E159,'ACT E+R to SAT EBRW'!A:B,2,FALSE))))</f>
        <v/>
      </c>
      <c r="G159" s="11" t="str">
        <f t="shared" si="4"/>
        <v/>
      </c>
      <c r="H159" s="11" t="str">
        <f>IF('Prax Reading 5712 5713'!B159="","", IF(G159&lt;100, 100, IF(G159&gt;300, 300, G159)))</f>
        <v/>
      </c>
      <c r="I159" s="11" t="str">
        <f>IF('Prax Reading 5712 5713'!B159="","",'SAT EBRW to CBEST R'!$A$2+'SAT EBRW to CBEST R'!$B$2*F159)</f>
        <v/>
      </c>
      <c r="J159" s="11" t="str">
        <f>IF('Prax Reading 5712 5713'!B159="","", IF(I159&lt;20, 20, IF(I159&gt;80, 80, I159)))</f>
        <v/>
      </c>
    </row>
    <row r="160" spans="1:10" x14ac:dyDescent="0.25">
      <c r="A160" s="11">
        <v>159</v>
      </c>
      <c r="B160" s="30"/>
      <c r="C160" s="25" t="str">
        <f>IF('Prax Reading 5712 5713'!B160="","", interceptPCR5712_5713toACTR+ slopePCR5712_5713toACTR*'Prax Reading 5712 5713'!B160)</f>
        <v/>
      </c>
      <c r="D160" s="25" t="str">
        <f>IF('Prax Reading 5712 5713'!B160="","", IF(C160&lt;1, 1, IF(C160&gt;36, 36, C160)))</f>
        <v/>
      </c>
      <c r="E160" s="25" t="str">
        <f t="shared" si="5"/>
        <v/>
      </c>
      <c r="F160" s="11" t="str">
        <f>IF('Prax Reading 5712 5713'!E160="","",IF('Prax Reading 5712 5713'!E160&lt;'ACT E+R to SAT EBRW'!$A$2,'ACT E+R to SAT EBRW'!$B$2,IF('Prax Reading 5712 5713'!E160&gt;'ACT E+R to SAT EBRW'!A$72,'ACT E+R to SAT EBRW'!B$72,VLOOKUP(E160,'ACT E+R to SAT EBRW'!A:B,2,FALSE))))</f>
        <v/>
      </c>
      <c r="G160" s="11" t="str">
        <f t="shared" si="4"/>
        <v/>
      </c>
      <c r="H160" s="11" t="str">
        <f>IF('Prax Reading 5712 5713'!B160="","", IF(G160&lt;100, 100, IF(G160&gt;300, 300, G160)))</f>
        <v/>
      </c>
      <c r="I160" s="11" t="str">
        <f>IF('Prax Reading 5712 5713'!B160="","",'SAT EBRW to CBEST R'!$A$2+'SAT EBRW to CBEST R'!$B$2*F160)</f>
        <v/>
      </c>
      <c r="J160" s="11" t="str">
        <f>IF('Prax Reading 5712 5713'!B160="","", IF(I160&lt;20, 20, IF(I160&gt;80, 80, I160)))</f>
        <v/>
      </c>
    </row>
    <row r="161" spans="1:10" x14ac:dyDescent="0.25">
      <c r="A161" s="11">
        <v>160</v>
      </c>
      <c r="B161" s="30"/>
      <c r="C161" s="25" t="str">
        <f>IF('Prax Reading 5712 5713'!B161="","", interceptPCR5712_5713toACTR+ slopePCR5712_5713toACTR*'Prax Reading 5712 5713'!B161)</f>
        <v/>
      </c>
      <c r="D161" s="25" t="str">
        <f>IF('Prax Reading 5712 5713'!B161="","", IF(C161&lt;1, 1, IF(C161&gt;36, 36, C161)))</f>
        <v/>
      </c>
      <c r="E161" s="25" t="str">
        <f t="shared" si="5"/>
        <v/>
      </c>
      <c r="F161" s="11" t="str">
        <f>IF('Prax Reading 5712 5713'!E161="","",IF('Prax Reading 5712 5713'!E161&lt;'ACT E+R to SAT EBRW'!$A$2,'ACT E+R to SAT EBRW'!$B$2,IF('Prax Reading 5712 5713'!E161&gt;'ACT E+R to SAT EBRW'!A$72,'ACT E+R to SAT EBRW'!B$72,VLOOKUP(E161,'ACT E+R to SAT EBRW'!A:B,2,FALSE))))</f>
        <v/>
      </c>
      <c r="G161" s="11" t="str">
        <f t="shared" si="4"/>
        <v/>
      </c>
      <c r="H161" s="11" t="str">
        <f>IF('Prax Reading 5712 5713'!B161="","", IF(G161&lt;100, 100, IF(G161&gt;300, 300, G161)))</f>
        <v/>
      </c>
      <c r="I161" s="11" t="str">
        <f>IF('Prax Reading 5712 5713'!B161="","",'SAT EBRW to CBEST R'!$A$2+'SAT EBRW to CBEST R'!$B$2*F161)</f>
        <v/>
      </c>
      <c r="J161" s="11" t="str">
        <f>IF('Prax Reading 5712 5713'!B161="","", IF(I161&lt;20, 20, IF(I161&gt;80, 80, I161)))</f>
        <v/>
      </c>
    </row>
    <row r="162" spans="1:10" x14ac:dyDescent="0.25">
      <c r="A162" s="11">
        <v>161</v>
      </c>
      <c r="B162" s="30"/>
      <c r="C162" s="25" t="str">
        <f>IF('Prax Reading 5712 5713'!B162="","", interceptPCR5712_5713toACTR+ slopePCR5712_5713toACTR*'Prax Reading 5712 5713'!B162)</f>
        <v/>
      </c>
      <c r="D162" s="25" t="str">
        <f>IF('Prax Reading 5712 5713'!B162="","", IF(C162&lt;1, 1, IF(C162&gt;36, 36, C162)))</f>
        <v/>
      </c>
      <c r="E162" s="25" t="str">
        <f t="shared" si="5"/>
        <v/>
      </c>
      <c r="F162" s="11" t="str">
        <f>IF('Prax Reading 5712 5713'!E162="","",IF('Prax Reading 5712 5713'!E162&lt;'ACT E+R to SAT EBRW'!$A$2,'ACT E+R to SAT EBRW'!$B$2,IF('Prax Reading 5712 5713'!E162&gt;'ACT E+R to SAT EBRW'!A$72,'ACT E+R to SAT EBRW'!B$72,VLOOKUP(E162,'ACT E+R to SAT EBRW'!A:B,2,FALSE))))</f>
        <v/>
      </c>
      <c r="G162" s="11" t="str">
        <f t="shared" si="4"/>
        <v/>
      </c>
      <c r="H162" s="11" t="str">
        <f>IF('Prax Reading 5712 5713'!B162="","", IF(G162&lt;100, 100, IF(G162&gt;300, 300, G162)))</f>
        <v/>
      </c>
      <c r="I162" s="11" t="str">
        <f>IF('Prax Reading 5712 5713'!B162="","",'SAT EBRW to CBEST R'!$A$2+'SAT EBRW to CBEST R'!$B$2*F162)</f>
        <v/>
      </c>
      <c r="J162" s="11" t="str">
        <f>IF('Prax Reading 5712 5713'!B162="","", IF(I162&lt;20, 20, IF(I162&gt;80, 80, I162)))</f>
        <v/>
      </c>
    </row>
    <row r="163" spans="1:10" x14ac:dyDescent="0.25">
      <c r="A163" s="11">
        <v>162</v>
      </c>
      <c r="B163" s="30"/>
      <c r="C163" s="25" t="str">
        <f>IF('Prax Reading 5712 5713'!B163="","", interceptPCR5712_5713toACTR+ slopePCR5712_5713toACTR*'Prax Reading 5712 5713'!B163)</f>
        <v/>
      </c>
      <c r="D163" s="25" t="str">
        <f>IF('Prax Reading 5712 5713'!B163="","", IF(C163&lt;1, 1, IF(C163&gt;36, 36, C163)))</f>
        <v/>
      </c>
      <c r="E163" s="25" t="str">
        <f t="shared" si="5"/>
        <v/>
      </c>
      <c r="F163" s="11" t="str">
        <f>IF('Prax Reading 5712 5713'!E163="","",IF('Prax Reading 5712 5713'!E163&lt;'ACT E+R to SAT EBRW'!$A$2,'ACT E+R to SAT EBRW'!$B$2,IF('Prax Reading 5712 5713'!E163&gt;'ACT E+R to SAT EBRW'!A$72,'ACT E+R to SAT EBRW'!B$72,VLOOKUP(E163,'ACT E+R to SAT EBRW'!A:B,2,FALSE))))</f>
        <v/>
      </c>
      <c r="G163" s="11" t="str">
        <f t="shared" si="4"/>
        <v/>
      </c>
      <c r="H163" s="11" t="str">
        <f>IF('Prax Reading 5712 5713'!B163="","", IF(G163&lt;100, 100, IF(G163&gt;300, 300, G163)))</f>
        <v/>
      </c>
      <c r="I163" s="11" t="str">
        <f>IF('Prax Reading 5712 5713'!B163="","",'SAT EBRW to CBEST R'!$A$2+'SAT EBRW to CBEST R'!$B$2*F163)</f>
        <v/>
      </c>
      <c r="J163" s="11" t="str">
        <f>IF('Prax Reading 5712 5713'!B163="","", IF(I163&lt;20, 20, IF(I163&gt;80, 80, I163)))</f>
        <v/>
      </c>
    </row>
    <row r="164" spans="1:10" x14ac:dyDescent="0.25">
      <c r="A164" s="11">
        <v>163</v>
      </c>
      <c r="B164" s="30"/>
      <c r="C164" s="25" t="str">
        <f>IF('Prax Reading 5712 5713'!B164="","", interceptPCR5712_5713toACTR+ slopePCR5712_5713toACTR*'Prax Reading 5712 5713'!B164)</f>
        <v/>
      </c>
      <c r="D164" s="25" t="str">
        <f>IF('Prax Reading 5712 5713'!B164="","", IF(C164&lt;1, 1, IF(C164&gt;36, 36, C164)))</f>
        <v/>
      </c>
      <c r="E164" s="25" t="str">
        <f t="shared" si="5"/>
        <v/>
      </c>
      <c r="F164" s="11" t="str">
        <f>IF('Prax Reading 5712 5713'!E164="","",IF('Prax Reading 5712 5713'!E164&lt;'ACT E+R to SAT EBRW'!$A$2,'ACT E+R to SAT EBRW'!$B$2,IF('Prax Reading 5712 5713'!E164&gt;'ACT E+R to SAT EBRW'!A$72,'ACT E+R to SAT EBRW'!B$72,VLOOKUP(E164,'ACT E+R to SAT EBRW'!A:B,2,FALSE))))</f>
        <v/>
      </c>
      <c r="G164" s="11" t="str">
        <f t="shared" si="4"/>
        <v/>
      </c>
      <c r="H164" s="11" t="str">
        <f>IF('Prax Reading 5712 5713'!B164="","", IF(G164&lt;100, 100, IF(G164&gt;300, 300, G164)))</f>
        <v/>
      </c>
      <c r="I164" s="11" t="str">
        <f>IF('Prax Reading 5712 5713'!B164="","",'SAT EBRW to CBEST R'!$A$2+'SAT EBRW to CBEST R'!$B$2*F164)</f>
        <v/>
      </c>
      <c r="J164" s="11" t="str">
        <f>IF('Prax Reading 5712 5713'!B164="","", IF(I164&lt;20, 20, IF(I164&gt;80, 80, I164)))</f>
        <v/>
      </c>
    </row>
    <row r="165" spans="1:10" x14ac:dyDescent="0.25">
      <c r="A165" s="11">
        <v>164</v>
      </c>
      <c r="B165" s="30"/>
      <c r="C165" s="25" t="str">
        <f>IF('Prax Reading 5712 5713'!B165="","", interceptPCR5712_5713toACTR+ slopePCR5712_5713toACTR*'Prax Reading 5712 5713'!B165)</f>
        <v/>
      </c>
      <c r="D165" s="25" t="str">
        <f>IF('Prax Reading 5712 5713'!B165="","", IF(C165&lt;1, 1, IF(C165&gt;36, 36, C165)))</f>
        <v/>
      </c>
      <c r="E165" s="25" t="str">
        <f t="shared" si="5"/>
        <v/>
      </c>
      <c r="F165" s="11" t="str">
        <f>IF('Prax Reading 5712 5713'!E165="","",IF('Prax Reading 5712 5713'!E165&lt;'ACT E+R to SAT EBRW'!$A$2,'ACT E+R to SAT EBRW'!$B$2,IF('Prax Reading 5712 5713'!E165&gt;'ACT E+R to SAT EBRW'!A$72,'ACT E+R to SAT EBRW'!B$72,VLOOKUP(E165,'ACT E+R to SAT EBRW'!A:B,2,FALSE))))</f>
        <v/>
      </c>
      <c r="G165" s="11" t="str">
        <f t="shared" si="4"/>
        <v/>
      </c>
      <c r="H165" s="11" t="str">
        <f>IF('Prax Reading 5712 5713'!B165="","", IF(G165&lt;100, 100, IF(G165&gt;300, 300, G165)))</f>
        <v/>
      </c>
      <c r="I165" s="11" t="str">
        <f>IF('Prax Reading 5712 5713'!B165="","",'SAT EBRW to CBEST R'!$A$2+'SAT EBRW to CBEST R'!$B$2*F165)</f>
        <v/>
      </c>
      <c r="J165" s="11" t="str">
        <f>IF('Prax Reading 5712 5713'!B165="","", IF(I165&lt;20, 20, IF(I165&gt;80, 80, I165)))</f>
        <v/>
      </c>
    </row>
    <row r="166" spans="1:10" x14ac:dyDescent="0.25">
      <c r="A166" s="11">
        <v>165</v>
      </c>
      <c r="B166" s="30"/>
      <c r="C166" s="25" t="str">
        <f>IF('Prax Reading 5712 5713'!B166="","", interceptPCR5712_5713toACTR+ slopePCR5712_5713toACTR*'Prax Reading 5712 5713'!B166)</f>
        <v/>
      </c>
      <c r="D166" s="25" t="str">
        <f>IF('Prax Reading 5712 5713'!B166="","", IF(C166&lt;1, 1, IF(C166&gt;36, 36, C166)))</f>
        <v/>
      </c>
      <c r="E166" s="25" t="str">
        <f t="shared" si="5"/>
        <v/>
      </c>
      <c r="F166" s="11" t="str">
        <f>IF('Prax Reading 5712 5713'!E166="","",IF('Prax Reading 5712 5713'!E166&lt;'ACT E+R to SAT EBRW'!$A$2,'ACT E+R to SAT EBRW'!$B$2,IF('Prax Reading 5712 5713'!E166&gt;'ACT E+R to SAT EBRW'!A$72,'ACT E+R to SAT EBRW'!B$72,VLOOKUP(E166,'ACT E+R to SAT EBRW'!A:B,2,FALSE))))</f>
        <v/>
      </c>
      <c r="G166" s="11" t="str">
        <f t="shared" si="4"/>
        <v/>
      </c>
      <c r="H166" s="11" t="str">
        <f>IF('Prax Reading 5712 5713'!B166="","", IF(G166&lt;100, 100, IF(G166&gt;300, 300, G166)))</f>
        <v/>
      </c>
      <c r="I166" s="11" t="str">
        <f>IF('Prax Reading 5712 5713'!B166="","",'SAT EBRW to CBEST R'!$A$2+'SAT EBRW to CBEST R'!$B$2*F166)</f>
        <v/>
      </c>
      <c r="J166" s="11" t="str">
        <f>IF('Prax Reading 5712 5713'!B166="","", IF(I166&lt;20, 20, IF(I166&gt;80, 80, I166)))</f>
        <v/>
      </c>
    </row>
    <row r="167" spans="1:10" x14ac:dyDescent="0.25">
      <c r="A167" s="11">
        <v>166</v>
      </c>
      <c r="B167" s="30"/>
      <c r="C167" s="25" t="str">
        <f>IF('Prax Reading 5712 5713'!B167="","", interceptPCR5712_5713toACTR+ slopePCR5712_5713toACTR*'Prax Reading 5712 5713'!B167)</f>
        <v/>
      </c>
      <c r="D167" s="25" t="str">
        <f>IF('Prax Reading 5712 5713'!B167="","", IF(C167&lt;1, 1, IF(C167&gt;36, 36, C167)))</f>
        <v/>
      </c>
      <c r="E167" s="25" t="str">
        <f t="shared" si="5"/>
        <v/>
      </c>
      <c r="F167" s="11" t="str">
        <f>IF('Prax Reading 5712 5713'!E167="","",IF('Prax Reading 5712 5713'!E167&lt;'ACT E+R to SAT EBRW'!$A$2,'ACT E+R to SAT EBRW'!$B$2,IF('Prax Reading 5712 5713'!E167&gt;'ACT E+R to SAT EBRW'!A$72,'ACT E+R to SAT EBRW'!B$72,VLOOKUP(E167,'ACT E+R to SAT EBRW'!A:B,2,FALSE))))</f>
        <v/>
      </c>
      <c r="G167" s="11" t="str">
        <f t="shared" si="4"/>
        <v/>
      </c>
      <c r="H167" s="11" t="str">
        <f>IF('Prax Reading 5712 5713'!B167="","", IF(G167&lt;100, 100, IF(G167&gt;300, 300, G167)))</f>
        <v/>
      </c>
      <c r="I167" s="11" t="str">
        <f>IF('Prax Reading 5712 5713'!B167="","",'SAT EBRW to CBEST R'!$A$2+'SAT EBRW to CBEST R'!$B$2*F167)</f>
        <v/>
      </c>
      <c r="J167" s="11" t="str">
        <f>IF('Prax Reading 5712 5713'!B167="","", IF(I167&lt;20, 20, IF(I167&gt;80, 80, I167)))</f>
        <v/>
      </c>
    </row>
    <row r="168" spans="1:10" x14ac:dyDescent="0.25">
      <c r="A168" s="11">
        <v>167</v>
      </c>
      <c r="B168" s="30"/>
      <c r="C168" s="25" t="str">
        <f>IF('Prax Reading 5712 5713'!B168="","", interceptPCR5712_5713toACTR+ slopePCR5712_5713toACTR*'Prax Reading 5712 5713'!B168)</f>
        <v/>
      </c>
      <c r="D168" s="25" t="str">
        <f>IF('Prax Reading 5712 5713'!B168="","", IF(C168&lt;1, 1, IF(C168&gt;36, 36, C168)))</f>
        <v/>
      </c>
      <c r="E168" s="25" t="str">
        <f t="shared" si="5"/>
        <v/>
      </c>
      <c r="F168" s="11" t="str">
        <f>IF('Prax Reading 5712 5713'!E168="","",IF('Prax Reading 5712 5713'!E168&lt;'ACT E+R to SAT EBRW'!$A$2,'ACT E+R to SAT EBRW'!$B$2,IF('Prax Reading 5712 5713'!E168&gt;'ACT E+R to SAT EBRW'!A$72,'ACT E+R to SAT EBRW'!B$72,VLOOKUP(E168,'ACT E+R to SAT EBRW'!A:B,2,FALSE))))</f>
        <v/>
      </c>
      <c r="G168" s="11" t="str">
        <f t="shared" si="4"/>
        <v/>
      </c>
      <c r="H168" s="11" t="str">
        <f>IF('Prax Reading 5712 5713'!B168="","", IF(G168&lt;100, 100, IF(G168&gt;300, 300, G168)))</f>
        <v/>
      </c>
      <c r="I168" s="11" t="str">
        <f>IF('Prax Reading 5712 5713'!B168="","",'SAT EBRW to CBEST R'!$A$2+'SAT EBRW to CBEST R'!$B$2*F168)</f>
        <v/>
      </c>
      <c r="J168" s="11" t="str">
        <f>IF('Prax Reading 5712 5713'!B168="","", IF(I168&lt;20, 20, IF(I168&gt;80, 80, I168)))</f>
        <v/>
      </c>
    </row>
    <row r="169" spans="1:10" x14ac:dyDescent="0.25">
      <c r="A169" s="11">
        <v>168</v>
      </c>
      <c r="B169" s="30"/>
      <c r="C169" s="25" t="str">
        <f>IF('Prax Reading 5712 5713'!B169="","", interceptPCR5712_5713toACTR+ slopePCR5712_5713toACTR*'Prax Reading 5712 5713'!B169)</f>
        <v/>
      </c>
      <c r="D169" s="25" t="str">
        <f>IF('Prax Reading 5712 5713'!B169="","", IF(C169&lt;1, 1, IF(C169&gt;36, 36, C169)))</f>
        <v/>
      </c>
      <c r="E169" s="25" t="str">
        <f t="shared" si="5"/>
        <v/>
      </c>
      <c r="F169" s="11" t="str">
        <f>IF('Prax Reading 5712 5713'!E169="","",IF('Prax Reading 5712 5713'!E169&lt;'ACT E+R to SAT EBRW'!$A$2,'ACT E+R to SAT EBRW'!$B$2,IF('Prax Reading 5712 5713'!E169&gt;'ACT E+R to SAT EBRW'!A$72,'ACT E+R to SAT EBRW'!B$72,VLOOKUP(E169,'ACT E+R to SAT EBRW'!A:B,2,FALSE))))</f>
        <v/>
      </c>
      <c r="G169" s="11" t="str">
        <f t="shared" si="4"/>
        <v/>
      </c>
      <c r="H169" s="11" t="str">
        <f>IF('Prax Reading 5712 5713'!B169="","", IF(G169&lt;100, 100, IF(G169&gt;300, 300, G169)))</f>
        <v/>
      </c>
      <c r="I169" s="11" t="str">
        <f>IF('Prax Reading 5712 5713'!B169="","",'SAT EBRW to CBEST R'!$A$2+'SAT EBRW to CBEST R'!$B$2*F169)</f>
        <v/>
      </c>
      <c r="J169" s="11" t="str">
        <f>IF('Prax Reading 5712 5713'!B169="","", IF(I169&lt;20, 20, IF(I169&gt;80, 80, I169)))</f>
        <v/>
      </c>
    </row>
    <row r="170" spans="1:10" x14ac:dyDescent="0.25">
      <c r="A170" s="11">
        <v>169</v>
      </c>
      <c r="B170" s="30"/>
      <c r="C170" s="25" t="str">
        <f>IF('Prax Reading 5712 5713'!B170="","", interceptPCR5712_5713toACTR+ slopePCR5712_5713toACTR*'Prax Reading 5712 5713'!B170)</f>
        <v/>
      </c>
      <c r="D170" s="25" t="str">
        <f>IF('Prax Reading 5712 5713'!B170="","", IF(C170&lt;1, 1, IF(C170&gt;36, 36, C170)))</f>
        <v/>
      </c>
      <c r="E170" s="25" t="str">
        <f t="shared" si="5"/>
        <v/>
      </c>
      <c r="F170" s="11" t="str">
        <f>IF('Prax Reading 5712 5713'!E170="","",IF('Prax Reading 5712 5713'!E170&lt;'ACT E+R to SAT EBRW'!$A$2,'ACT E+R to SAT EBRW'!$B$2,IF('Prax Reading 5712 5713'!E170&gt;'ACT E+R to SAT EBRW'!A$72,'ACT E+R to SAT EBRW'!B$72,VLOOKUP(E170,'ACT E+R to SAT EBRW'!A:B,2,FALSE))))</f>
        <v/>
      </c>
      <c r="G170" s="11" t="str">
        <f t="shared" si="4"/>
        <v/>
      </c>
      <c r="H170" s="11" t="str">
        <f>IF('Prax Reading 5712 5713'!B170="","", IF(G170&lt;100, 100, IF(G170&gt;300, 300, G170)))</f>
        <v/>
      </c>
      <c r="I170" s="11" t="str">
        <f>IF('Prax Reading 5712 5713'!B170="","",'SAT EBRW to CBEST R'!$A$2+'SAT EBRW to CBEST R'!$B$2*F170)</f>
        <v/>
      </c>
      <c r="J170" s="11" t="str">
        <f>IF('Prax Reading 5712 5713'!B170="","", IF(I170&lt;20, 20, IF(I170&gt;80, 80, I170)))</f>
        <v/>
      </c>
    </row>
    <row r="171" spans="1:10" x14ac:dyDescent="0.25">
      <c r="A171" s="11">
        <v>170</v>
      </c>
      <c r="B171" s="30"/>
      <c r="C171" s="25" t="str">
        <f>IF('Prax Reading 5712 5713'!B171="","", interceptPCR5712_5713toACTR+ slopePCR5712_5713toACTR*'Prax Reading 5712 5713'!B171)</f>
        <v/>
      </c>
      <c r="D171" s="25" t="str">
        <f>IF('Prax Reading 5712 5713'!B171="","", IF(C171&lt;1, 1, IF(C171&gt;36, 36, C171)))</f>
        <v/>
      </c>
      <c r="E171" s="25" t="str">
        <f t="shared" si="5"/>
        <v/>
      </c>
      <c r="F171" s="11" t="str">
        <f>IF('Prax Reading 5712 5713'!E171="","",IF('Prax Reading 5712 5713'!E171&lt;'ACT E+R to SAT EBRW'!$A$2,'ACT E+R to SAT EBRW'!$B$2,IF('Prax Reading 5712 5713'!E171&gt;'ACT E+R to SAT EBRW'!A$72,'ACT E+R to SAT EBRW'!B$72,VLOOKUP(E171,'ACT E+R to SAT EBRW'!A:B,2,FALSE))))</f>
        <v/>
      </c>
      <c r="G171" s="11" t="str">
        <f t="shared" si="4"/>
        <v/>
      </c>
      <c r="H171" s="11" t="str">
        <f>IF('Prax Reading 5712 5713'!B171="","", IF(G171&lt;100, 100, IF(G171&gt;300, 300, G171)))</f>
        <v/>
      </c>
      <c r="I171" s="11" t="str">
        <f>IF('Prax Reading 5712 5713'!B171="","",'SAT EBRW to CBEST R'!$A$2+'SAT EBRW to CBEST R'!$B$2*F171)</f>
        <v/>
      </c>
      <c r="J171" s="11" t="str">
        <f>IF('Prax Reading 5712 5713'!B171="","", IF(I171&lt;20, 20, IF(I171&gt;80, 80, I171)))</f>
        <v/>
      </c>
    </row>
    <row r="172" spans="1:10" x14ac:dyDescent="0.25">
      <c r="A172" s="11">
        <v>171</v>
      </c>
      <c r="B172" s="30"/>
      <c r="C172" s="25" t="str">
        <f>IF('Prax Reading 5712 5713'!B172="","", interceptPCR5712_5713toACTR+ slopePCR5712_5713toACTR*'Prax Reading 5712 5713'!B172)</f>
        <v/>
      </c>
      <c r="D172" s="25" t="str">
        <f>IF('Prax Reading 5712 5713'!B172="","", IF(C172&lt;1, 1, IF(C172&gt;36, 36, C172)))</f>
        <v/>
      </c>
      <c r="E172" s="25" t="str">
        <f t="shared" si="5"/>
        <v/>
      </c>
      <c r="F172" s="11" t="str">
        <f>IF('Prax Reading 5712 5713'!E172="","",IF('Prax Reading 5712 5713'!E172&lt;'ACT E+R to SAT EBRW'!$A$2,'ACT E+R to SAT EBRW'!$B$2,IF('Prax Reading 5712 5713'!E172&gt;'ACT E+R to SAT EBRW'!A$72,'ACT E+R to SAT EBRW'!B$72,VLOOKUP(E172,'ACT E+R to SAT EBRW'!A:B,2,FALSE))))</f>
        <v/>
      </c>
      <c r="G172" s="11" t="str">
        <f t="shared" si="4"/>
        <v/>
      </c>
      <c r="H172" s="11" t="str">
        <f>IF('Prax Reading 5712 5713'!B172="","", IF(G172&lt;100, 100, IF(G172&gt;300, 300, G172)))</f>
        <v/>
      </c>
      <c r="I172" s="11" t="str">
        <f>IF('Prax Reading 5712 5713'!B172="","",'SAT EBRW to CBEST R'!$A$2+'SAT EBRW to CBEST R'!$B$2*F172)</f>
        <v/>
      </c>
      <c r="J172" s="11" t="str">
        <f>IF('Prax Reading 5712 5713'!B172="","", IF(I172&lt;20, 20, IF(I172&gt;80, 80, I172)))</f>
        <v/>
      </c>
    </row>
    <row r="173" spans="1:10" x14ac:dyDescent="0.25">
      <c r="A173" s="11">
        <v>172</v>
      </c>
      <c r="B173" s="30"/>
      <c r="C173" s="25" t="str">
        <f>IF('Prax Reading 5712 5713'!B173="","", interceptPCR5712_5713toACTR+ slopePCR5712_5713toACTR*'Prax Reading 5712 5713'!B173)</f>
        <v/>
      </c>
      <c r="D173" s="25" t="str">
        <f>IF('Prax Reading 5712 5713'!B173="","", IF(C173&lt;1, 1, IF(C173&gt;36, 36, C173)))</f>
        <v/>
      </c>
      <c r="E173" s="25" t="str">
        <f t="shared" si="5"/>
        <v/>
      </c>
      <c r="F173" s="11" t="str">
        <f>IF('Prax Reading 5712 5713'!E173="","",IF('Prax Reading 5712 5713'!E173&lt;'ACT E+R to SAT EBRW'!$A$2,'ACT E+R to SAT EBRW'!$B$2,IF('Prax Reading 5712 5713'!E173&gt;'ACT E+R to SAT EBRW'!A$72,'ACT E+R to SAT EBRW'!B$72,VLOOKUP(E173,'ACT E+R to SAT EBRW'!A:B,2,FALSE))))</f>
        <v/>
      </c>
      <c r="G173" s="11" t="str">
        <f t="shared" si="4"/>
        <v/>
      </c>
      <c r="H173" s="11" t="str">
        <f>IF('Prax Reading 5712 5713'!B173="","", IF(G173&lt;100, 100, IF(G173&gt;300, 300, G173)))</f>
        <v/>
      </c>
      <c r="I173" s="11" t="str">
        <f>IF('Prax Reading 5712 5713'!B173="","",'SAT EBRW to CBEST R'!$A$2+'SAT EBRW to CBEST R'!$B$2*F173)</f>
        <v/>
      </c>
      <c r="J173" s="11" t="str">
        <f>IF('Prax Reading 5712 5713'!B173="","", IF(I173&lt;20, 20, IF(I173&gt;80, 80, I173)))</f>
        <v/>
      </c>
    </row>
    <row r="174" spans="1:10" x14ac:dyDescent="0.25">
      <c r="A174" s="11">
        <v>173</v>
      </c>
      <c r="B174" s="30"/>
      <c r="C174" s="25" t="str">
        <f>IF('Prax Reading 5712 5713'!B174="","", interceptPCR5712_5713toACTR+ slopePCR5712_5713toACTR*'Prax Reading 5712 5713'!B174)</f>
        <v/>
      </c>
      <c r="D174" s="25" t="str">
        <f>IF('Prax Reading 5712 5713'!B174="","", IF(C174&lt;1, 1, IF(C174&gt;36, 36, C174)))</f>
        <v/>
      </c>
      <c r="E174" s="25" t="str">
        <f t="shared" si="5"/>
        <v/>
      </c>
      <c r="F174" s="11" t="str">
        <f>IF('Prax Reading 5712 5713'!E174="","",IF('Prax Reading 5712 5713'!E174&lt;'ACT E+R to SAT EBRW'!$A$2,'ACT E+R to SAT EBRW'!$B$2,IF('Prax Reading 5712 5713'!E174&gt;'ACT E+R to SAT EBRW'!A$72,'ACT E+R to SAT EBRW'!B$72,VLOOKUP(E174,'ACT E+R to SAT EBRW'!A:B,2,FALSE))))</f>
        <v/>
      </c>
      <c r="G174" s="11" t="str">
        <f t="shared" si="4"/>
        <v/>
      </c>
      <c r="H174" s="11" t="str">
        <f>IF('Prax Reading 5712 5713'!B174="","", IF(G174&lt;100, 100, IF(G174&gt;300, 300, G174)))</f>
        <v/>
      </c>
      <c r="I174" s="11" t="str">
        <f>IF('Prax Reading 5712 5713'!B174="","",'SAT EBRW to CBEST R'!$A$2+'SAT EBRW to CBEST R'!$B$2*F174)</f>
        <v/>
      </c>
      <c r="J174" s="11" t="str">
        <f>IF('Prax Reading 5712 5713'!B174="","", IF(I174&lt;20, 20, IF(I174&gt;80, 80, I174)))</f>
        <v/>
      </c>
    </row>
    <row r="175" spans="1:10" x14ac:dyDescent="0.25">
      <c r="A175" s="11">
        <v>174</v>
      </c>
      <c r="B175" s="30"/>
      <c r="C175" s="25" t="str">
        <f>IF('Prax Reading 5712 5713'!B175="","", interceptPCR5712_5713toACTR+ slopePCR5712_5713toACTR*'Prax Reading 5712 5713'!B175)</f>
        <v/>
      </c>
      <c r="D175" s="25" t="str">
        <f>IF('Prax Reading 5712 5713'!B175="","", IF(C175&lt;1, 1, IF(C175&gt;36, 36, C175)))</f>
        <v/>
      </c>
      <c r="E175" s="25" t="str">
        <f t="shared" si="5"/>
        <v/>
      </c>
      <c r="F175" s="11" t="str">
        <f>IF('Prax Reading 5712 5713'!E175="","",IF('Prax Reading 5712 5713'!E175&lt;'ACT E+R to SAT EBRW'!$A$2,'ACT E+R to SAT EBRW'!$B$2,IF('Prax Reading 5712 5713'!E175&gt;'ACT E+R to SAT EBRW'!A$72,'ACT E+R to SAT EBRW'!B$72,VLOOKUP(E175,'ACT E+R to SAT EBRW'!A:B,2,FALSE))))</f>
        <v/>
      </c>
      <c r="G175" s="11" t="str">
        <f t="shared" si="4"/>
        <v/>
      </c>
      <c r="H175" s="11" t="str">
        <f>IF('Prax Reading 5712 5713'!B175="","", IF(G175&lt;100, 100, IF(G175&gt;300, 300, G175)))</f>
        <v/>
      </c>
      <c r="I175" s="11" t="str">
        <f>IF('Prax Reading 5712 5713'!B175="","",'SAT EBRW to CBEST R'!$A$2+'SAT EBRW to CBEST R'!$B$2*F175)</f>
        <v/>
      </c>
      <c r="J175" s="11" t="str">
        <f>IF('Prax Reading 5712 5713'!B175="","", IF(I175&lt;20, 20, IF(I175&gt;80, 80, I175)))</f>
        <v/>
      </c>
    </row>
    <row r="176" spans="1:10" x14ac:dyDescent="0.25">
      <c r="A176" s="11">
        <v>175</v>
      </c>
      <c r="B176" s="30"/>
      <c r="C176" s="25" t="str">
        <f>IF('Prax Reading 5712 5713'!B176="","", interceptPCR5712_5713toACTR+ slopePCR5712_5713toACTR*'Prax Reading 5712 5713'!B176)</f>
        <v/>
      </c>
      <c r="D176" s="25" t="str">
        <f>IF('Prax Reading 5712 5713'!B176="","", IF(C176&lt;1, 1, IF(C176&gt;36, 36, C176)))</f>
        <v/>
      </c>
      <c r="E176" s="25" t="str">
        <f t="shared" si="5"/>
        <v/>
      </c>
      <c r="F176" s="11" t="str">
        <f>IF('Prax Reading 5712 5713'!E176="","",IF('Prax Reading 5712 5713'!E176&lt;'ACT E+R to SAT EBRW'!$A$2,'ACT E+R to SAT EBRW'!$B$2,IF('Prax Reading 5712 5713'!E176&gt;'ACT E+R to SAT EBRW'!A$72,'ACT E+R to SAT EBRW'!B$72,VLOOKUP(E176,'ACT E+R to SAT EBRW'!A:B,2,FALSE))))</f>
        <v/>
      </c>
      <c r="G176" s="11" t="str">
        <f t="shared" si="4"/>
        <v/>
      </c>
      <c r="H176" s="11" t="str">
        <f>IF('Prax Reading 5712 5713'!B176="","", IF(G176&lt;100, 100, IF(G176&gt;300, 300, G176)))</f>
        <v/>
      </c>
      <c r="I176" s="11" t="str">
        <f>IF('Prax Reading 5712 5713'!B176="","",'SAT EBRW to CBEST R'!$A$2+'SAT EBRW to CBEST R'!$B$2*F176)</f>
        <v/>
      </c>
      <c r="J176" s="11" t="str">
        <f>IF('Prax Reading 5712 5713'!B176="","", IF(I176&lt;20, 20, IF(I176&gt;80, 80, I176)))</f>
        <v/>
      </c>
    </row>
    <row r="177" spans="1:10" x14ac:dyDescent="0.25">
      <c r="A177" s="11">
        <v>176</v>
      </c>
      <c r="B177" s="30"/>
      <c r="C177" s="25" t="str">
        <f>IF('Prax Reading 5712 5713'!B177="","", interceptPCR5712_5713toACTR+ slopePCR5712_5713toACTR*'Prax Reading 5712 5713'!B177)</f>
        <v/>
      </c>
      <c r="D177" s="25" t="str">
        <f>IF('Prax Reading 5712 5713'!B177="","", IF(C177&lt;1, 1, IF(C177&gt;36, 36, C177)))</f>
        <v/>
      </c>
      <c r="E177" s="25" t="str">
        <f t="shared" si="5"/>
        <v/>
      </c>
      <c r="F177" s="11" t="str">
        <f>IF('Prax Reading 5712 5713'!E177="","",IF('Prax Reading 5712 5713'!E177&lt;'ACT E+R to SAT EBRW'!$A$2,'ACT E+R to SAT EBRW'!$B$2,IF('Prax Reading 5712 5713'!E177&gt;'ACT E+R to SAT EBRW'!A$72,'ACT E+R to SAT EBRW'!B$72,VLOOKUP(E177,'ACT E+R to SAT EBRW'!A:B,2,FALSE))))</f>
        <v/>
      </c>
      <c r="G177" s="11" t="str">
        <f t="shared" si="4"/>
        <v/>
      </c>
      <c r="H177" s="11" t="str">
        <f>IF('Prax Reading 5712 5713'!B177="","", IF(G177&lt;100, 100, IF(G177&gt;300, 300, G177)))</f>
        <v/>
      </c>
      <c r="I177" s="11" t="str">
        <f>IF('Prax Reading 5712 5713'!B177="","",'SAT EBRW to CBEST R'!$A$2+'SAT EBRW to CBEST R'!$B$2*F177)</f>
        <v/>
      </c>
      <c r="J177" s="11" t="str">
        <f>IF('Prax Reading 5712 5713'!B177="","", IF(I177&lt;20, 20, IF(I177&gt;80, 80, I177)))</f>
        <v/>
      </c>
    </row>
    <row r="178" spans="1:10" x14ac:dyDescent="0.25">
      <c r="A178" s="11">
        <v>177</v>
      </c>
      <c r="B178" s="30"/>
      <c r="C178" s="25" t="str">
        <f>IF('Prax Reading 5712 5713'!B178="","", interceptPCR5712_5713toACTR+ slopePCR5712_5713toACTR*'Prax Reading 5712 5713'!B178)</f>
        <v/>
      </c>
      <c r="D178" s="25" t="str">
        <f>IF('Prax Reading 5712 5713'!B178="","", IF(C178&lt;1, 1, IF(C178&gt;36, 36, C178)))</f>
        <v/>
      </c>
      <c r="E178" s="25" t="str">
        <f t="shared" si="5"/>
        <v/>
      </c>
      <c r="F178" s="11" t="str">
        <f>IF('Prax Reading 5712 5713'!E178="","",IF('Prax Reading 5712 5713'!E178&lt;'ACT E+R to SAT EBRW'!$A$2,'ACT E+R to SAT EBRW'!$B$2,IF('Prax Reading 5712 5713'!E178&gt;'ACT E+R to SAT EBRW'!A$72,'ACT E+R to SAT EBRW'!B$72,VLOOKUP(E178,'ACT E+R to SAT EBRW'!A:B,2,FALSE))))</f>
        <v/>
      </c>
      <c r="G178" s="11" t="str">
        <f t="shared" si="4"/>
        <v/>
      </c>
      <c r="H178" s="11" t="str">
        <f>IF('Prax Reading 5712 5713'!B178="","", IF(G178&lt;100, 100, IF(G178&gt;300, 300, G178)))</f>
        <v/>
      </c>
      <c r="I178" s="11" t="str">
        <f>IF('Prax Reading 5712 5713'!B178="","",'SAT EBRW to CBEST R'!$A$2+'SAT EBRW to CBEST R'!$B$2*F178)</f>
        <v/>
      </c>
      <c r="J178" s="11" t="str">
        <f>IF('Prax Reading 5712 5713'!B178="","", IF(I178&lt;20, 20, IF(I178&gt;80, 80, I178)))</f>
        <v/>
      </c>
    </row>
    <row r="179" spans="1:10" x14ac:dyDescent="0.25">
      <c r="A179" s="11">
        <v>178</v>
      </c>
      <c r="B179" s="30"/>
      <c r="C179" s="25" t="str">
        <f>IF('Prax Reading 5712 5713'!B179="","", interceptPCR5712_5713toACTR+ slopePCR5712_5713toACTR*'Prax Reading 5712 5713'!B179)</f>
        <v/>
      </c>
      <c r="D179" s="25" t="str">
        <f>IF('Prax Reading 5712 5713'!B179="","", IF(C179&lt;1, 1, IF(C179&gt;36, 36, C179)))</f>
        <v/>
      </c>
      <c r="E179" s="25" t="str">
        <f t="shared" si="5"/>
        <v/>
      </c>
      <c r="F179" s="11" t="str">
        <f>IF('Prax Reading 5712 5713'!E179="","",IF('Prax Reading 5712 5713'!E179&lt;'ACT E+R to SAT EBRW'!$A$2,'ACT E+R to SAT EBRW'!$B$2,IF('Prax Reading 5712 5713'!E179&gt;'ACT E+R to SAT EBRW'!A$72,'ACT E+R to SAT EBRW'!B$72,VLOOKUP(E179,'ACT E+R to SAT EBRW'!A:B,2,FALSE))))</f>
        <v/>
      </c>
      <c r="G179" s="11" t="str">
        <f t="shared" si="4"/>
        <v/>
      </c>
      <c r="H179" s="11" t="str">
        <f>IF('Prax Reading 5712 5713'!B179="","", IF(G179&lt;100, 100, IF(G179&gt;300, 300, G179)))</f>
        <v/>
      </c>
      <c r="I179" s="11" t="str">
        <f>IF('Prax Reading 5712 5713'!B179="","",'SAT EBRW to CBEST R'!$A$2+'SAT EBRW to CBEST R'!$B$2*F179)</f>
        <v/>
      </c>
      <c r="J179" s="11" t="str">
        <f>IF('Prax Reading 5712 5713'!B179="","", IF(I179&lt;20, 20, IF(I179&gt;80, 80, I179)))</f>
        <v/>
      </c>
    </row>
    <row r="180" spans="1:10" x14ac:dyDescent="0.25">
      <c r="A180" s="11">
        <v>179</v>
      </c>
      <c r="B180" s="30"/>
      <c r="C180" s="25" t="str">
        <f>IF('Prax Reading 5712 5713'!B180="","", interceptPCR5712_5713toACTR+ slopePCR5712_5713toACTR*'Prax Reading 5712 5713'!B180)</f>
        <v/>
      </c>
      <c r="D180" s="25" t="str">
        <f>IF('Prax Reading 5712 5713'!B180="","", IF(C180&lt;1, 1, IF(C180&gt;36, 36, C180)))</f>
        <v/>
      </c>
      <c r="E180" s="25" t="str">
        <f t="shared" si="5"/>
        <v/>
      </c>
      <c r="F180" s="11" t="str">
        <f>IF('Prax Reading 5712 5713'!E180="","",IF('Prax Reading 5712 5713'!E180&lt;'ACT E+R to SAT EBRW'!$A$2,'ACT E+R to SAT EBRW'!$B$2,IF('Prax Reading 5712 5713'!E180&gt;'ACT E+R to SAT EBRW'!A$72,'ACT E+R to SAT EBRW'!B$72,VLOOKUP(E180,'ACT E+R to SAT EBRW'!A:B,2,FALSE))))</f>
        <v/>
      </c>
      <c r="G180" s="11" t="str">
        <f t="shared" si="4"/>
        <v/>
      </c>
      <c r="H180" s="11" t="str">
        <f>IF('Prax Reading 5712 5713'!B180="","", IF(G180&lt;100, 100, IF(G180&gt;300, 300, G180)))</f>
        <v/>
      </c>
      <c r="I180" s="11" t="str">
        <f>IF('Prax Reading 5712 5713'!B180="","",'SAT EBRW to CBEST R'!$A$2+'SAT EBRW to CBEST R'!$B$2*F180)</f>
        <v/>
      </c>
      <c r="J180" s="11" t="str">
        <f>IF('Prax Reading 5712 5713'!B180="","", IF(I180&lt;20, 20, IF(I180&gt;80, 80, I180)))</f>
        <v/>
      </c>
    </row>
    <row r="181" spans="1:10" x14ac:dyDescent="0.25">
      <c r="A181" s="11">
        <v>180</v>
      </c>
      <c r="B181" s="30"/>
      <c r="C181" s="25" t="str">
        <f>IF('Prax Reading 5712 5713'!B181="","", interceptPCR5712_5713toACTR+ slopePCR5712_5713toACTR*'Prax Reading 5712 5713'!B181)</f>
        <v/>
      </c>
      <c r="D181" s="25" t="str">
        <f>IF('Prax Reading 5712 5713'!B181="","", IF(C181&lt;1, 1, IF(C181&gt;36, 36, C181)))</f>
        <v/>
      </c>
      <c r="E181" s="25" t="str">
        <f t="shared" si="5"/>
        <v/>
      </c>
      <c r="F181" s="11" t="str">
        <f>IF('Prax Reading 5712 5713'!E181="","",IF('Prax Reading 5712 5713'!E181&lt;'ACT E+R to SAT EBRW'!$A$2,'ACT E+R to SAT EBRW'!$B$2,IF('Prax Reading 5712 5713'!E181&gt;'ACT E+R to SAT EBRW'!A$72,'ACT E+R to SAT EBRW'!B$72,VLOOKUP(E181,'ACT E+R to SAT EBRW'!A:B,2,FALSE))))</f>
        <v/>
      </c>
      <c r="G181" s="11" t="str">
        <f t="shared" si="4"/>
        <v/>
      </c>
      <c r="H181" s="11" t="str">
        <f>IF('Prax Reading 5712 5713'!B181="","", IF(G181&lt;100, 100, IF(G181&gt;300, 300, G181)))</f>
        <v/>
      </c>
      <c r="I181" s="11" t="str">
        <f>IF('Prax Reading 5712 5713'!B181="","",'SAT EBRW to CBEST R'!$A$2+'SAT EBRW to CBEST R'!$B$2*F181)</f>
        <v/>
      </c>
      <c r="J181" s="11" t="str">
        <f>IF('Prax Reading 5712 5713'!B181="","", IF(I181&lt;20, 20, IF(I181&gt;80, 80, I181)))</f>
        <v/>
      </c>
    </row>
    <row r="182" spans="1:10" x14ac:dyDescent="0.25">
      <c r="A182" s="11">
        <v>181</v>
      </c>
      <c r="B182" s="30"/>
      <c r="C182" s="25" t="str">
        <f>IF('Prax Reading 5712 5713'!B182="","", interceptPCR5712_5713toACTR+ slopePCR5712_5713toACTR*'Prax Reading 5712 5713'!B182)</f>
        <v/>
      </c>
      <c r="D182" s="25" t="str">
        <f>IF('Prax Reading 5712 5713'!B182="","", IF(C182&lt;1, 1, IF(C182&gt;36, 36, C182)))</f>
        <v/>
      </c>
      <c r="E182" s="25" t="str">
        <f t="shared" si="5"/>
        <v/>
      </c>
      <c r="F182" s="11" t="str">
        <f>IF('Prax Reading 5712 5713'!E182="","",IF('Prax Reading 5712 5713'!E182&lt;'ACT E+R to SAT EBRW'!$A$2,'ACT E+R to SAT EBRW'!$B$2,IF('Prax Reading 5712 5713'!E182&gt;'ACT E+R to SAT EBRW'!A$72,'ACT E+R to SAT EBRW'!B$72,VLOOKUP(E182,'ACT E+R to SAT EBRW'!A:B,2,FALSE))))</f>
        <v/>
      </c>
      <c r="G182" s="11" t="str">
        <f t="shared" si="4"/>
        <v/>
      </c>
      <c r="H182" s="11" t="str">
        <f>IF('Prax Reading 5712 5713'!B182="","", IF(G182&lt;100, 100, IF(G182&gt;300, 300, G182)))</f>
        <v/>
      </c>
      <c r="I182" s="11" t="str">
        <f>IF('Prax Reading 5712 5713'!B182="","",'SAT EBRW to CBEST R'!$A$2+'SAT EBRW to CBEST R'!$B$2*F182)</f>
        <v/>
      </c>
      <c r="J182" s="11" t="str">
        <f>IF('Prax Reading 5712 5713'!B182="","", IF(I182&lt;20, 20, IF(I182&gt;80, 80, I182)))</f>
        <v/>
      </c>
    </row>
    <row r="183" spans="1:10" x14ac:dyDescent="0.25">
      <c r="A183" s="11">
        <v>182</v>
      </c>
      <c r="B183" s="30"/>
      <c r="C183" s="25" t="str">
        <f>IF('Prax Reading 5712 5713'!B183="","", interceptPCR5712_5713toACTR+ slopePCR5712_5713toACTR*'Prax Reading 5712 5713'!B183)</f>
        <v/>
      </c>
      <c r="D183" s="25" t="str">
        <f>IF('Prax Reading 5712 5713'!B183="","", IF(C183&lt;1, 1, IF(C183&gt;36, 36, C183)))</f>
        <v/>
      </c>
      <c r="E183" s="25" t="str">
        <f t="shared" si="5"/>
        <v/>
      </c>
      <c r="F183" s="11" t="str">
        <f>IF('Prax Reading 5712 5713'!E183="","",IF('Prax Reading 5712 5713'!E183&lt;'ACT E+R to SAT EBRW'!$A$2,'ACT E+R to SAT EBRW'!$B$2,IF('Prax Reading 5712 5713'!E183&gt;'ACT E+R to SAT EBRW'!A$72,'ACT E+R to SAT EBRW'!B$72,VLOOKUP(E183,'ACT E+R to SAT EBRW'!A:B,2,FALSE))))</f>
        <v/>
      </c>
      <c r="G183" s="11" t="str">
        <f t="shared" si="4"/>
        <v/>
      </c>
      <c r="H183" s="11" t="str">
        <f>IF('Prax Reading 5712 5713'!B183="","", IF(G183&lt;100, 100, IF(G183&gt;300, 300, G183)))</f>
        <v/>
      </c>
      <c r="I183" s="11" t="str">
        <f>IF('Prax Reading 5712 5713'!B183="","",'SAT EBRW to CBEST R'!$A$2+'SAT EBRW to CBEST R'!$B$2*F183)</f>
        <v/>
      </c>
      <c r="J183" s="11" t="str">
        <f>IF('Prax Reading 5712 5713'!B183="","", IF(I183&lt;20, 20, IF(I183&gt;80, 80, I183)))</f>
        <v/>
      </c>
    </row>
    <row r="184" spans="1:10" x14ac:dyDescent="0.25">
      <c r="A184" s="11">
        <v>183</v>
      </c>
      <c r="B184" s="30"/>
      <c r="C184" s="25" t="str">
        <f>IF('Prax Reading 5712 5713'!B184="","", interceptPCR5712_5713toACTR+ slopePCR5712_5713toACTR*'Prax Reading 5712 5713'!B184)</f>
        <v/>
      </c>
      <c r="D184" s="25" t="str">
        <f>IF('Prax Reading 5712 5713'!B184="","", IF(C184&lt;1, 1, IF(C184&gt;36, 36, C184)))</f>
        <v/>
      </c>
      <c r="E184" s="25" t="str">
        <f t="shared" si="5"/>
        <v/>
      </c>
      <c r="F184" s="11" t="str">
        <f>IF('Prax Reading 5712 5713'!E184="","",IF('Prax Reading 5712 5713'!E184&lt;'ACT E+R to SAT EBRW'!$A$2,'ACT E+R to SAT EBRW'!$B$2,IF('Prax Reading 5712 5713'!E184&gt;'ACT E+R to SAT EBRW'!A$72,'ACT E+R to SAT EBRW'!B$72,VLOOKUP(E184,'ACT E+R to SAT EBRW'!A:B,2,FALSE))))</f>
        <v/>
      </c>
      <c r="G184" s="11" t="str">
        <f t="shared" si="4"/>
        <v/>
      </c>
      <c r="H184" s="11" t="str">
        <f>IF('Prax Reading 5712 5713'!B184="","", IF(G184&lt;100, 100, IF(G184&gt;300, 300, G184)))</f>
        <v/>
      </c>
      <c r="I184" s="11" t="str">
        <f>IF('Prax Reading 5712 5713'!B184="","",'SAT EBRW to CBEST R'!$A$2+'SAT EBRW to CBEST R'!$B$2*F184)</f>
        <v/>
      </c>
      <c r="J184" s="11" t="str">
        <f>IF('Prax Reading 5712 5713'!B184="","", IF(I184&lt;20, 20, IF(I184&gt;80, 80, I184)))</f>
        <v/>
      </c>
    </row>
    <row r="185" spans="1:10" x14ac:dyDescent="0.25">
      <c r="A185" s="11">
        <v>184</v>
      </c>
      <c r="B185" s="30"/>
      <c r="C185" s="25" t="str">
        <f>IF('Prax Reading 5712 5713'!B185="","", interceptPCR5712_5713toACTR+ slopePCR5712_5713toACTR*'Prax Reading 5712 5713'!B185)</f>
        <v/>
      </c>
      <c r="D185" s="25" t="str">
        <f>IF('Prax Reading 5712 5713'!B185="","", IF(C185&lt;1, 1, IF(C185&gt;36, 36, C185)))</f>
        <v/>
      </c>
      <c r="E185" s="25" t="str">
        <f t="shared" si="5"/>
        <v/>
      </c>
      <c r="F185" s="11" t="str">
        <f>IF('Prax Reading 5712 5713'!E185="","",IF('Prax Reading 5712 5713'!E185&lt;'ACT E+R to SAT EBRW'!$A$2,'ACT E+R to SAT EBRW'!$B$2,IF('Prax Reading 5712 5713'!E185&gt;'ACT E+R to SAT EBRW'!A$72,'ACT E+R to SAT EBRW'!B$72,VLOOKUP(E185,'ACT E+R to SAT EBRW'!A:B,2,FALSE))))</f>
        <v/>
      </c>
      <c r="G185" s="11" t="str">
        <f t="shared" si="4"/>
        <v/>
      </c>
      <c r="H185" s="11" t="str">
        <f>IF('Prax Reading 5712 5713'!B185="","", IF(G185&lt;100, 100, IF(G185&gt;300, 300, G185)))</f>
        <v/>
      </c>
      <c r="I185" s="11" t="str">
        <f>IF('Prax Reading 5712 5713'!B185="","",'SAT EBRW to CBEST R'!$A$2+'SAT EBRW to CBEST R'!$B$2*F185)</f>
        <v/>
      </c>
      <c r="J185" s="11" t="str">
        <f>IF('Prax Reading 5712 5713'!B185="","", IF(I185&lt;20, 20, IF(I185&gt;80, 80, I185)))</f>
        <v/>
      </c>
    </row>
    <row r="186" spans="1:10" x14ac:dyDescent="0.25">
      <c r="A186" s="11">
        <v>185</v>
      </c>
      <c r="B186" s="30"/>
      <c r="C186" s="25" t="str">
        <f>IF('Prax Reading 5712 5713'!B186="","", interceptPCR5712_5713toACTR+ slopePCR5712_5713toACTR*'Prax Reading 5712 5713'!B186)</f>
        <v/>
      </c>
      <c r="D186" s="25" t="str">
        <f>IF('Prax Reading 5712 5713'!B186="","", IF(C186&lt;1, 1, IF(C186&gt;36, 36, C186)))</f>
        <v/>
      </c>
      <c r="E186" s="25" t="str">
        <f t="shared" si="5"/>
        <v/>
      </c>
      <c r="F186" s="11" t="str">
        <f>IF('Prax Reading 5712 5713'!E186="","",IF('Prax Reading 5712 5713'!E186&lt;'ACT E+R to SAT EBRW'!$A$2,'ACT E+R to SAT EBRW'!$B$2,IF('Prax Reading 5712 5713'!E186&gt;'ACT E+R to SAT EBRW'!A$72,'ACT E+R to SAT EBRW'!B$72,VLOOKUP(E186,'ACT E+R to SAT EBRW'!A:B,2,FALSE))))</f>
        <v/>
      </c>
      <c r="G186" s="11" t="str">
        <f t="shared" si="4"/>
        <v/>
      </c>
      <c r="H186" s="11" t="str">
        <f>IF('Prax Reading 5712 5713'!B186="","", IF(G186&lt;100, 100, IF(G186&gt;300, 300, G186)))</f>
        <v/>
      </c>
      <c r="I186" s="11" t="str">
        <f>IF('Prax Reading 5712 5713'!B186="","",'SAT EBRW to CBEST R'!$A$2+'SAT EBRW to CBEST R'!$B$2*F186)</f>
        <v/>
      </c>
      <c r="J186" s="11" t="str">
        <f>IF('Prax Reading 5712 5713'!B186="","", IF(I186&lt;20, 20, IF(I186&gt;80, 80, I186)))</f>
        <v/>
      </c>
    </row>
    <row r="187" spans="1:10" x14ac:dyDescent="0.25">
      <c r="A187" s="11">
        <v>186</v>
      </c>
      <c r="B187" s="30"/>
      <c r="C187" s="25" t="str">
        <f>IF('Prax Reading 5712 5713'!B187="","", interceptPCR5712_5713toACTR+ slopePCR5712_5713toACTR*'Prax Reading 5712 5713'!B187)</f>
        <v/>
      </c>
      <c r="D187" s="25" t="str">
        <f>IF('Prax Reading 5712 5713'!B187="","", IF(C187&lt;1, 1, IF(C187&gt;36, 36, C187)))</f>
        <v/>
      </c>
      <c r="E187" s="25" t="str">
        <f t="shared" si="5"/>
        <v/>
      </c>
      <c r="F187" s="11" t="str">
        <f>IF('Prax Reading 5712 5713'!E187="","",IF('Prax Reading 5712 5713'!E187&lt;'ACT E+R to SAT EBRW'!$A$2,'ACT E+R to SAT EBRW'!$B$2,IF('Prax Reading 5712 5713'!E187&gt;'ACT E+R to SAT EBRW'!A$72,'ACT E+R to SAT EBRW'!B$72,VLOOKUP(E187,'ACT E+R to SAT EBRW'!A:B,2,FALSE))))</f>
        <v/>
      </c>
      <c r="G187" s="11" t="str">
        <f t="shared" si="4"/>
        <v/>
      </c>
      <c r="H187" s="11" t="str">
        <f>IF('Prax Reading 5712 5713'!B187="","", IF(G187&lt;100, 100, IF(G187&gt;300, 300, G187)))</f>
        <v/>
      </c>
      <c r="I187" s="11" t="str">
        <f>IF('Prax Reading 5712 5713'!B187="","",'SAT EBRW to CBEST R'!$A$2+'SAT EBRW to CBEST R'!$B$2*F187)</f>
        <v/>
      </c>
      <c r="J187" s="11" t="str">
        <f>IF('Prax Reading 5712 5713'!B187="","", IF(I187&lt;20, 20, IF(I187&gt;80, 80, I187)))</f>
        <v/>
      </c>
    </row>
    <row r="188" spans="1:10" x14ac:dyDescent="0.25">
      <c r="A188" s="11">
        <v>187</v>
      </c>
      <c r="B188" s="30"/>
      <c r="C188" s="25" t="str">
        <f>IF('Prax Reading 5712 5713'!B188="","", interceptPCR5712_5713toACTR+ slopePCR5712_5713toACTR*'Prax Reading 5712 5713'!B188)</f>
        <v/>
      </c>
      <c r="D188" s="25" t="str">
        <f>IF('Prax Reading 5712 5713'!B188="","", IF(C188&lt;1, 1, IF(C188&gt;36, 36, C188)))</f>
        <v/>
      </c>
      <c r="E188" s="25" t="str">
        <f t="shared" si="5"/>
        <v/>
      </c>
      <c r="F188" s="11" t="str">
        <f>IF('Prax Reading 5712 5713'!E188="","",IF('Prax Reading 5712 5713'!E188&lt;'ACT E+R to SAT EBRW'!$A$2,'ACT E+R to SAT EBRW'!$B$2,IF('Prax Reading 5712 5713'!E188&gt;'ACT E+R to SAT EBRW'!A$72,'ACT E+R to SAT EBRW'!B$72,VLOOKUP(E188,'ACT E+R to SAT EBRW'!A:B,2,FALSE))))</f>
        <v/>
      </c>
      <c r="G188" s="11" t="str">
        <f t="shared" si="4"/>
        <v/>
      </c>
      <c r="H188" s="11" t="str">
        <f>IF('Prax Reading 5712 5713'!B188="","", IF(G188&lt;100, 100, IF(G188&gt;300, 300, G188)))</f>
        <v/>
      </c>
      <c r="I188" s="11" t="str">
        <f>IF('Prax Reading 5712 5713'!B188="","",'SAT EBRW to CBEST R'!$A$2+'SAT EBRW to CBEST R'!$B$2*F188)</f>
        <v/>
      </c>
      <c r="J188" s="11" t="str">
        <f>IF('Prax Reading 5712 5713'!B188="","", IF(I188&lt;20, 20, IF(I188&gt;80, 80, I188)))</f>
        <v/>
      </c>
    </row>
    <row r="189" spans="1:10" x14ac:dyDescent="0.25">
      <c r="A189" s="11">
        <v>188</v>
      </c>
      <c r="B189" s="30"/>
      <c r="C189" s="25" t="str">
        <f>IF('Prax Reading 5712 5713'!B189="","", interceptPCR5712_5713toACTR+ slopePCR5712_5713toACTR*'Prax Reading 5712 5713'!B189)</f>
        <v/>
      </c>
      <c r="D189" s="25" t="str">
        <f>IF('Prax Reading 5712 5713'!B189="","", IF(C189&lt;1, 1, IF(C189&gt;36, 36, C189)))</f>
        <v/>
      </c>
      <c r="E189" s="25" t="str">
        <f t="shared" si="5"/>
        <v/>
      </c>
      <c r="F189" s="11" t="str">
        <f>IF('Prax Reading 5712 5713'!E189="","",IF('Prax Reading 5712 5713'!E189&lt;'ACT E+R to SAT EBRW'!$A$2,'ACT E+R to SAT EBRW'!$B$2,IF('Prax Reading 5712 5713'!E189&gt;'ACT E+R to SAT EBRW'!A$72,'ACT E+R to SAT EBRW'!B$72,VLOOKUP(E189,'ACT E+R to SAT EBRW'!A:B,2,FALSE))))</f>
        <v/>
      </c>
      <c r="G189" s="11" t="str">
        <f t="shared" si="4"/>
        <v/>
      </c>
      <c r="H189" s="11" t="str">
        <f>IF('Prax Reading 5712 5713'!B189="","", IF(G189&lt;100, 100, IF(G189&gt;300, 300, G189)))</f>
        <v/>
      </c>
      <c r="I189" s="11" t="str">
        <f>IF('Prax Reading 5712 5713'!B189="","",'SAT EBRW to CBEST R'!$A$2+'SAT EBRW to CBEST R'!$B$2*F189)</f>
        <v/>
      </c>
      <c r="J189" s="11" t="str">
        <f>IF('Prax Reading 5712 5713'!B189="","", IF(I189&lt;20, 20, IF(I189&gt;80, 80, I189)))</f>
        <v/>
      </c>
    </row>
    <row r="190" spans="1:10" x14ac:dyDescent="0.25">
      <c r="A190" s="11">
        <v>189</v>
      </c>
      <c r="B190" s="30"/>
      <c r="C190" s="25" t="str">
        <f>IF('Prax Reading 5712 5713'!B190="","", interceptPCR5712_5713toACTR+ slopePCR5712_5713toACTR*'Prax Reading 5712 5713'!B190)</f>
        <v/>
      </c>
      <c r="D190" s="25" t="str">
        <f>IF('Prax Reading 5712 5713'!B190="","", IF(C190&lt;1, 1, IF(C190&gt;36, 36, C190)))</f>
        <v/>
      </c>
      <c r="E190" s="25" t="str">
        <f t="shared" si="5"/>
        <v/>
      </c>
      <c r="F190" s="11" t="str">
        <f>IF('Prax Reading 5712 5713'!E190="","",IF('Prax Reading 5712 5713'!E190&lt;'ACT E+R to SAT EBRW'!$A$2,'ACT E+R to SAT EBRW'!$B$2,IF('Prax Reading 5712 5713'!E190&gt;'ACT E+R to SAT EBRW'!A$72,'ACT E+R to SAT EBRW'!B$72,VLOOKUP(E190,'ACT E+R to SAT EBRW'!A:B,2,FALSE))))</f>
        <v/>
      </c>
      <c r="G190" s="11" t="str">
        <f t="shared" si="4"/>
        <v/>
      </c>
      <c r="H190" s="11" t="str">
        <f>IF('Prax Reading 5712 5713'!B190="","", IF(G190&lt;100, 100, IF(G190&gt;300, 300, G190)))</f>
        <v/>
      </c>
      <c r="I190" s="11" t="str">
        <f>IF('Prax Reading 5712 5713'!B190="","",'SAT EBRW to CBEST R'!$A$2+'SAT EBRW to CBEST R'!$B$2*F190)</f>
        <v/>
      </c>
      <c r="J190" s="11" t="str">
        <f>IF('Prax Reading 5712 5713'!B190="","", IF(I190&lt;20, 20, IF(I190&gt;80, 80, I190)))</f>
        <v/>
      </c>
    </row>
    <row r="191" spans="1:10" x14ac:dyDescent="0.25">
      <c r="A191" s="11">
        <v>190</v>
      </c>
      <c r="B191" s="30"/>
      <c r="C191" s="25" t="str">
        <f>IF('Prax Reading 5712 5713'!B191="","", interceptPCR5712_5713toACTR+ slopePCR5712_5713toACTR*'Prax Reading 5712 5713'!B191)</f>
        <v/>
      </c>
      <c r="D191" s="25" t="str">
        <f>IF('Prax Reading 5712 5713'!B191="","", IF(C191&lt;1, 1, IF(C191&gt;36, 36, C191)))</f>
        <v/>
      </c>
      <c r="E191" s="25" t="str">
        <f t="shared" si="5"/>
        <v/>
      </c>
      <c r="F191" s="11" t="str">
        <f>IF('Prax Reading 5712 5713'!E191="","",IF('Prax Reading 5712 5713'!E191&lt;'ACT E+R to SAT EBRW'!$A$2,'ACT E+R to SAT EBRW'!$B$2,IF('Prax Reading 5712 5713'!E191&gt;'ACT E+R to SAT EBRW'!A$72,'ACT E+R to SAT EBRW'!B$72,VLOOKUP(E191,'ACT E+R to SAT EBRW'!A:B,2,FALSE))))</f>
        <v/>
      </c>
      <c r="G191" s="11" t="str">
        <f t="shared" si="4"/>
        <v/>
      </c>
      <c r="H191" s="11" t="str">
        <f>IF('Prax Reading 5712 5713'!B191="","", IF(G191&lt;100, 100, IF(G191&gt;300, 300, G191)))</f>
        <v/>
      </c>
      <c r="I191" s="11" t="str">
        <f>IF('Prax Reading 5712 5713'!B191="","",'SAT EBRW to CBEST R'!$A$2+'SAT EBRW to CBEST R'!$B$2*F191)</f>
        <v/>
      </c>
      <c r="J191" s="11" t="str">
        <f>IF('Prax Reading 5712 5713'!B191="","", IF(I191&lt;20, 20, IF(I191&gt;80, 80, I191)))</f>
        <v/>
      </c>
    </row>
    <row r="192" spans="1:10" x14ac:dyDescent="0.25">
      <c r="A192" s="11">
        <v>191</v>
      </c>
      <c r="B192" s="30"/>
      <c r="C192" s="25" t="str">
        <f>IF('Prax Reading 5712 5713'!B192="","", interceptPCR5712_5713toACTR+ slopePCR5712_5713toACTR*'Prax Reading 5712 5713'!B192)</f>
        <v/>
      </c>
      <c r="D192" s="25" t="str">
        <f>IF('Prax Reading 5712 5713'!B192="","", IF(C192&lt;1, 1, IF(C192&gt;36, 36, C192)))</f>
        <v/>
      </c>
      <c r="E192" s="25" t="str">
        <f t="shared" si="5"/>
        <v/>
      </c>
      <c r="F192" s="11" t="str">
        <f>IF('Prax Reading 5712 5713'!E192="","",IF('Prax Reading 5712 5713'!E192&lt;'ACT E+R to SAT EBRW'!$A$2,'ACT E+R to SAT EBRW'!$B$2,IF('Prax Reading 5712 5713'!E192&gt;'ACT E+R to SAT EBRW'!A$72,'ACT E+R to SAT EBRW'!B$72,VLOOKUP(E192,'ACT E+R to SAT EBRW'!A:B,2,FALSE))))</f>
        <v/>
      </c>
      <c r="G192" s="11" t="str">
        <f t="shared" si="4"/>
        <v/>
      </c>
      <c r="H192" s="11" t="str">
        <f>IF('Prax Reading 5712 5713'!B192="","", IF(G192&lt;100, 100, IF(G192&gt;300, 300, G192)))</f>
        <v/>
      </c>
      <c r="I192" s="11" t="str">
        <f>IF('Prax Reading 5712 5713'!B192="","",'SAT EBRW to CBEST R'!$A$2+'SAT EBRW to CBEST R'!$B$2*F192)</f>
        <v/>
      </c>
      <c r="J192" s="11" t="str">
        <f>IF('Prax Reading 5712 5713'!B192="","", IF(I192&lt;20, 20, IF(I192&gt;80, 80, I192)))</f>
        <v/>
      </c>
    </row>
    <row r="193" spans="1:10" x14ac:dyDescent="0.25">
      <c r="A193" s="11">
        <v>192</v>
      </c>
      <c r="B193" s="30"/>
      <c r="C193" s="25" t="str">
        <f>IF('Prax Reading 5712 5713'!B193="","", interceptPCR5712_5713toACTR+ slopePCR5712_5713toACTR*'Prax Reading 5712 5713'!B193)</f>
        <v/>
      </c>
      <c r="D193" s="25" t="str">
        <f>IF('Prax Reading 5712 5713'!B193="","", IF(C193&lt;1, 1, IF(C193&gt;36, 36, C193)))</f>
        <v/>
      </c>
      <c r="E193" s="25" t="str">
        <f t="shared" si="5"/>
        <v/>
      </c>
      <c r="F193" s="11" t="str">
        <f>IF('Prax Reading 5712 5713'!E193="","",IF('Prax Reading 5712 5713'!E193&lt;'ACT E+R to SAT EBRW'!$A$2,'ACT E+R to SAT EBRW'!$B$2,IF('Prax Reading 5712 5713'!E193&gt;'ACT E+R to SAT EBRW'!A$72,'ACT E+R to SAT EBRW'!B$72,VLOOKUP(E193,'ACT E+R to SAT EBRW'!A:B,2,FALSE))))</f>
        <v/>
      </c>
      <c r="G193" s="11" t="str">
        <f t="shared" si="4"/>
        <v/>
      </c>
      <c r="H193" s="11" t="str">
        <f>IF('Prax Reading 5712 5713'!B193="","", IF(G193&lt;100, 100, IF(G193&gt;300, 300, G193)))</f>
        <v/>
      </c>
      <c r="I193" s="11" t="str">
        <f>IF('Prax Reading 5712 5713'!B193="","",'SAT EBRW to CBEST R'!$A$2+'SAT EBRW to CBEST R'!$B$2*F193)</f>
        <v/>
      </c>
      <c r="J193" s="11" t="str">
        <f>IF('Prax Reading 5712 5713'!B193="","", IF(I193&lt;20, 20, IF(I193&gt;80, 80, I193)))</f>
        <v/>
      </c>
    </row>
    <row r="194" spans="1:10" x14ac:dyDescent="0.25">
      <c r="A194" s="11">
        <v>193</v>
      </c>
      <c r="B194" s="30"/>
      <c r="C194" s="25" t="str">
        <f>IF('Prax Reading 5712 5713'!B194="","", interceptPCR5712_5713toACTR+ slopePCR5712_5713toACTR*'Prax Reading 5712 5713'!B194)</f>
        <v/>
      </c>
      <c r="D194" s="25" t="str">
        <f>IF('Prax Reading 5712 5713'!B194="","", IF(C194&lt;1, 1, IF(C194&gt;36, 36, C194)))</f>
        <v/>
      </c>
      <c r="E194" s="25" t="str">
        <f t="shared" si="5"/>
        <v/>
      </c>
      <c r="F194" s="11" t="str">
        <f>IF('Prax Reading 5712 5713'!E194="","",IF('Prax Reading 5712 5713'!E194&lt;'ACT E+R to SAT EBRW'!$A$2,'ACT E+R to SAT EBRW'!$B$2,IF('Prax Reading 5712 5713'!E194&gt;'ACT E+R to SAT EBRW'!A$72,'ACT E+R to SAT EBRW'!B$72,VLOOKUP(E194,'ACT E+R to SAT EBRW'!A:B,2,FALSE))))</f>
        <v/>
      </c>
      <c r="G194" s="11" t="str">
        <f t="shared" ref="G194:G257" si="6">IF(B194="","",IF(D194&gt;=19, upperinterceptACTRtoPAAR200_210+D194*upperslopeACTRtoPAAR200_210, lowerinterceptACTRtoPAAR200_210+D194*lowerslopeACTRtoPAAR200_210))</f>
        <v/>
      </c>
      <c r="H194" s="11" t="str">
        <f>IF('Prax Reading 5712 5713'!B194="","", IF(G194&lt;100, 100, IF(G194&gt;300, 300, G194)))</f>
        <v/>
      </c>
      <c r="I194" s="11" t="str">
        <f>IF('Prax Reading 5712 5713'!B194="","",'SAT EBRW to CBEST R'!$A$2+'SAT EBRW to CBEST R'!$B$2*F194)</f>
        <v/>
      </c>
      <c r="J194" s="11" t="str">
        <f>IF('Prax Reading 5712 5713'!B194="","", IF(I194&lt;20, 20, IF(I194&gt;80, 80, I194)))</f>
        <v/>
      </c>
    </row>
    <row r="195" spans="1:10" x14ac:dyDescent="0.25">
      <c r="A195" s="11">
        <v>194</v>
      </c>
      <c r="B195" s="30"/>
      <c r="C195" s="25" t="str">
        <f>IF('Prax Reading 5712 5713'!B195="","", interceptPCR5712_5713toACTR+ slopePCR5712_5713toACTR*'Prax Reading 5712 5713'!B195)</f>
        <v/>
      </c>
      <c r="D195" s="25" t="str">
        <f>IF('Prax Reading 5712 5713'!B195="","", IF(C195&lt;1, 1, IF(C195&gt;36, 36, C195)))</f>
        <v/>
      </c>
      <c r="E195" s="25" t="str">
        <f t="shared" ref="E195:E258" si="7">IF(ISBLANK(B195), "", ROUND(2*D195, 0))</f>
        <v/>
      </c>
      <c r="F195" s="11" t="str">
        <f>IF('Prax Reading 5712 5713'!E195="","",IF('Prax Reading 5712 5713'!E195&lt;'ACT E+R to SAT EBRW'!$A$2,'ACT E+R to SAT EBRW'!$B$2,IF('Prax Reading 5712 5713'!E195&gt;'ACT E+R to SAT EBRW'!A$72,'ACT E+R to SAT EBRW'!B$72,VLOOKUP(E195,'ACT E+R to SAT EBRW'!A:B,2,FALSE))))</f>
        <v/>
      </c>
      <c r="G195" s="11" t="str">
        <f t="shared" si="6"/>
        <v/>
      </c>
      <c r="H195" s="11" t="str">
        <f>IF('Prax Reading 5712 5713'!B195="","", IF(G195&lt;100, 100, IF(G195&gt;300, 300, G195)))</f>
        <v/>
      </c>
      <c r="I195" s="11" t="str">
        <f>IF('Prax Reading 5712 5713'!B195="","",'SAT EBRW to CBEST R'!$A$2+'SAT EBRW to CBEST R'!$B$2*F195)</f>
        <v/>
      </c>
      <c r="J195" s="11" t="str">
        <f>IF('Prax Reading 5712 5713'!B195="","", IF(I195&lt;20, 20, IF(I195&gt;80, 80, I195)))</f>
        <v/>
      </c>
    </row>
    <row r="196" spans="1:10" x14ac:dyDescent="0.25">
      <c r="A196" s="11">
        <v>195</v>
      </c>
      <c r="B196" s="30"/>
      <c r="C196" s="25" t="str">
        <f>IF('Prax Reading 5712 5713'!B196="","", interceptPCR5712_5713toACTR+ slopePCR5712_5713toACTR*'Prax Reading 5712 5713'!B196)</f>
        <v/>
      </c>
      <c r="D196" s="25" t="str">
        <f>IF('Prax Reading 5712 5713'!B196="","", IF(C196&lt;1, 1, IF(C196&gt;36, 36, C196)))</f>
        <v/>
      </c>
      <c r="E196" s="25" t="str">
        <f t="shared" si="7"/>
        <v/>
      </c>
      <c r="F196" s="11" t="str">
        <f>IF('Prax Reading 5712 5713'!E196="","",IF('Prax Reading 5712 5713'!E196&lt;'ACT E+R to SAT EBRW'!$A$2,'ACT E+R to SAT EBRW'!$B$2,IF('Prax Reading 5712 5713'!E196&gt;'ACT E+R to SAT EBRW'!A$72,'ACT E+R to SAT EBRW'!B$72,VLOOKUP(E196,'ACT E+R to SAT EBRW'!A:B,2,FALSE))))</f>
        <v/>
      </c>
      <c r="G196" s="11" t="str">
        <f t="shared" si="6"/>
        <v/>
      </c>
      <c r="H196" s="11" t="str">
        <f>IF('Prax Reading 5712 5713'!B196="","", IF(G196&lt;100, 100, IF(G196&gt;300, 300, G196)))</f>
        <v/>
      </c>
      <c r="I196" s="11" t="str">
        <f>IF('Prax Reading 5712 5713'!B196="","",'SAT EBRW to CBEST R'!$A$2+'SAT EBRW to CBEST R'!$B$2*F196)</f>
        <v/>
      </c>
      <c r="J196" s="11" t="str">
        <f>IF('Prax Reading 5712 5713'!B196="","", IF(I196&lt;20, 20, IF(I196&gt;80, 80, I196)))</f>
        <v/>
      </c>
    </row>
    <row r="197" spans="1:10" x14ac:dyDescent="0.25">
      <c r="A197" s="11">
        <v>196</v>
      </c>
      <c r="B197" s="30"/>
      <c r="C197" s="25" t="str">
        <f>IF('Prax Reading 5712 5713'!B197="","", interceptPCR5712_5713toACTR+ slopePCR5712_5713toACTR*'Prax Reading 5712 5713'!B197)</f>
        <v/>
      </c>
      <c r="D197" s="25" t="str">
        <f>IF('Prax Reading 5712 5713'!B197="","", IF(C197&lt;1, 1, IF(C197&gt;36, 36, C197)))</f>
        <v/>
      </c>
      <c r="E197" s="25" t="str">
        <f t="shared" si="7"/>
        <v/>
      </c>
      <c r="F197" s="11" t="str">
        <f>IF('Prax Reading 5712 5713'!E197="","",IF('Prax Reading 5712 5713'!E197&lt;'ACT E+R to SAT EBRW'!$A$2,'ACT E+R to SAT EBRW'!$B$2,IF('Prax Reading 5712 5713'!E197&gt;'ACT E+R to SAT EBRW'!A$72,'ACT E+R to SAT EBRW'!B$72,VLOOKUP(E197,'ACT E+R to SAT EBRW'!A:B,2,FALSE))))</f>
        <v/>
      </c>
      <c r="G197" s="11" t="str">
        <f t="shared" si="6"/>
        <v/>
      </c>
      <c r="H197" s="11" t="str">
        <f>IF('Prax Reading 5712 5713'!B197="","", IF(G197&lt;100, 100, IF(G197&gt;300, 300, G197)))</f>
        <v/>
      </c>
      <c r="I197" s="11" t="str">
        <f>IF('Prax Reading 5712 5713'!B197="","",'SAT EBRW to CBEST R'!$A$2+'SAT EBRW to CBEST R'!$B$2*F197)</f>
        <v/>
      </c>
      <c r="J197" s="11" t="str">
        <f>IF('Prax Reading 5712 5713'!B197="","", IF(I197&lt;20, 20, IF(I197&gt;80, 80, I197)))</f>
        <v/>
      </c>
    </row>
    <row r="198" spans="1:10" x14ac:dyDescent="0.25">
      <c r="A198" s="11">
        <v>197</v>
      </c>
      <c r="B198" s="30"/>
      <c r="C198" s="25" t="str">
        <f>IF('Prax Reading 5712 5713'!B198="","", interceptPCR5712_5713toACTR+ slopePCR5712_5713toACTR*'Prax Reading 5712 5713'!B198)</f>
        <v/>
      </c>
      <c r="D198" s="25" t="str">
        <f>IF('Prax Reading 5712 5713'!B198="","", IF(C198&lt;1, 1, IF(C198&gt;36, 36, C198)))</f>
        <v/>
      </c>
      <c r="E198" s="25" t="str">
        <f t="shared" si="7"/>
        <v/>
      </c>
      <c r="F198" s="11" t="str">
        <f>IF('Prax Reading 5712 5713'!E198="","",IF('Prax Reading 5712 5713'!E198&lt;'ACT E+R to SAT EBRW'!$A$2,'ACT E+R to SAT EBRW'!$B$2,IF('Prax Reading 5712 5713'!E198&gt;'ACT E+R to SAT EBRW'!A$72,'ACT E+R to SAT EBRW'!B$72,VLOOKUP(E198,'ACT E+R to SAT EBRW'!A:B,2,FALSE))))</f>
        <v/>
      </c>
      <c r="G198" s="11" t="str">
        <f t="shared" si="6"/>
        <v/>
      </c>
      <c r="H198" s="11" t="str">
        <f>IF('Prax Reading 5712 5713'!B198="","", IF(G198&lt;100, 100, IF(G198&gt;300, 300, G198)))</f>
        <v/>
      </c>
      <c r="I198" s="11" t="str">
        <f>IF('Prax Reading 5712 5713'!B198="","",'SAT EBRW to CBEST R'!$A$2+'SAT EBRW to CBEST R'!$B$2*F198)</f>
        <v/>
      </c>
      <c r="J198" s="11" t="str">
        <f>IF('Prax Reading 5712 5713'!B198="","", IF(I198&lt;20, 20, IF(I198&gt;80, 80, I198)))</f>
        <v/>
      </c>
    </row>
    <row r="199" spans="1:10" x14ac:dyDescent="0.25">
      <c r="A199" s="11">
        <v>198</v>
      </c>
      <c r="B199" s="30"/>
      <c r="C199" s="25" t="str">
        <f>IF('Prax Reading 5712 5713'!B199="","", interceptPCR5712_5713toACTR+ slopePCR5712_5713toACTR*'Prax Reading 5712 5713'!B199)</f>
        <v/>
      </c>
      <c r="D199" s="25" t="str">
        <f>IF('Prax Reading 5712 5713'!B199="","", IF(C199&lt;1, 1, IF(C199&gt;36, 36, C199)))</f>
        <v/>
      </c>
      <c r="E199" s="25" t="str">
        <f t="shared" si="7"/>
        <v/>
      </c>
      <c r="F199" s="11" t="str">
        <f>IF('Prax Reading 5712 5713'!E199="","",IF('Prax Reading 5712 5713'!E199&lt;'ACT E+R to SAT EBRW'!$A$2,'ACT E+R to SAT EBRW'!$B$2,IF('Prax Reading 5712 5713'!E199&gt;'ACT E+R to SAT EBRW'!A$72,'ACT E+R to SAT EBRW'!B$72,VLOOKUP(E199,'ACT E+R to SAT EBRW'!A:B,2,FALSE))))</f>
        <v/>
      </c>
      <c r="G199" s="11" t="str">
        <f t="shared" si="6"/>
        <v/>
      </c>
      <c r="H199" s="11" t="str">
        <f>IF('Prax Reading 5712 5713'!B199="","", IF(G199&lt;100, 100, IF(G199&gt;300, 300, G199)))</f>
        <v/>
      </c>
      <c r="I199" s="11" t="str">
        <f>IF('Prax Reading 5712 5713'!B199="","",'SAT EBRW to CBEST R'!$A$2+'SAT EBRW to CBEST R'!$B$2*F199)</f>
        <v/>
      </c>
      <c r="J199" s="11" t="str">
        <f>IF('Prax Reading 5712 5713'!B199="","", IF(I199&lt;20, 20, IF(I199&gt;80, 80, I199)))</f>
        <v/>
      </c>
    </row>
    <row r="200" spans="1:10" x14ac:dyDescent="0.25">
      <c r="A200" s="11">
        <v>199</v>
      </c>
      <c r="B200" s="30"/>
      <c r="C200" s="25" t="str">
        <f>IF('Prax Reading 5712 5713'!B200="","", interceptPCR5712_5713toACTR+ slopePCR5712_5713toACTR*'Prax Reading 5712 5713'!B200)</f>
        <v/>
      </c>
      <c r="D200" s="25" t="str">
        <f>IF('Prax Reading 5712 5713'!B200="","", IF(C200&lt;1, 1, IF(C200&gt;36, 36, C200)))</f>
        <v/>
      </c>
      <c r="E200" s="25" t="str">
        <f t="shared" si="7"/>
        <v/>
      </c>
      <c r="F200" s="11" t="str">
        <f>IF('Prax Reading 5712 5713'!E200="","",IF('Prax Reading 5712 5713'!E200&lt;'ACT E+R to SAT EBRW'!$A$2,'ACT E+R to SAT EBRW'!$B$2,IF('Prax Reading 5712 5713'!E200&gt;'ACT E+R to SAT EBRW'!A$72,'ACT E+R to SAT EBRW'!B$72,VLOOKUP(E200,'ACT E+R to SAT EBRW'!A:B,2,FALSE))))</f>
        <v/>
      </c>
      <c r="G200" s="11" t="str">
        <f t="shared" si="6"/>
        <v/>
      </c>
      <c r="H200" s="11" t="str">
        <f>IF('Prax Reading 5712 5713'!B200="","", IF(G200&lt;100, 100, IF(G200&gt;300, 300, G200)))</f>
        <v/>
      </c>
      <c r="I200" s="11" t="str">
        <f>IF('Prax Reading 5712 5713'!B200="","",'SAT EBRW to CBEST R'!$A$2+'SAT EBRW to CBEST R'!$B$2*F200)</f>
        <v/>
      </c>
      <c r="J200" s="11" t="str">
        <f>IF('Prax Reading 5712 5713'!B200="","", IF(I200&lt;20, 20, IF(I200&gt;80, 80, I200)))</f>
        <v/>
      </c>
    </row>
    <row r="201" spans="1:10" x14ac:dyDescent="0.25">
      <c r="A201" s="11">
        <v>200</v>
      </c>
      <c r="B201" s="30"/>
      <c r="C201" s="25" t="str">
        <f>IF('Prax Reading 5712 5713'!B201="","", interceptPCR5712_5713toACTR+ slopePCR5712_5713toACTR*'Prax Reading 5712 5713'!B201)</f>
        <v/>
      </c>
      <c r="D201" s="25" t="str">
        <f>IF('Prax Reading 5712 5713'!B201="","", IF(C201&lt;1, 1, IF(C201&gt;36, 36, C201)))</f>
        <v/>
      </c>
      <c r="E201" s="25" t="str">
        <f t="shared" si="7"/>
        <v/>
      </c>
      <c r="F201" s="11" t="str">
        <f>IF('Prax Reading 5712 5713'!E201="","",IF('Prax Reading 5712 5713'!E201&lt;'ACT E+R to SAT EBRW'!$A$2,'ACT E+R to SAT EBRW'!$B$2,IF('Prax Reading 5712 5713'!E201&gt;'ACT E+R to SAT EBRW'!A$72,'ACT E+R to SAT EBRW'!B$72,VLOOKUP(E201,'ACT E+R to SAT EBRW'!A:B,2,FALSE))))</f>
        <v/>
      </c>
      <c r="G201" s="11" t="str">
        <f t="shared" si="6"/>
        <v/>
      </c>
      <c r="H201" s="11" t="str">
        <f>IF('Prax Reading 5712 5713'!B201="","", IF(G201&lt;100, 100, IF(G201&gt;300, 300, G201)))</f>
        <v/>
      </c>
      <c r="I201" s="11" t="str">
        <f>IF('Prax Reading 5712 5713'!B201="","",'SAT EBRW to CBEST R'!$A$2+'SAT EBRW to CBEST R'!$B$2*F201)</f>
        <v/>
      </c>
      <c r="J201" s="11" t="str">
        <f>IF('Prax Reading 5712 5713'!B201="","", IF(I201&lt;20, 20, IF(I201&gt;80, 80, I201)))</f>
        <v/>
      </c>
    </row>
    <row r="202" spans="1:10" x14ac:dyDescent="0.25">
      <c r="A202" s="11">
        <v>201</v>
      </c>
      <c r="B202" s="30"/>
      <c r="C202" s="25" t="str">
        <f>IF('Prax Reading 5712 5713'!B202="","", interceptPCR5712_5713toACTR+ slopePCR5712_5713toACTR*'Prax Reading 5712 5713'!B202)</f>
        <v/>
      </c>
      <c r="D202" s="25" t="str">
        <f>IF('Prax Reading 5712 5713'!B202="","", IF(C202&lt;1, 1, IF(C202&gt;36, 36, C202)))</f>
        <v/>
      </c>
      <c r="E202" s="25" t="str">
        <f t="shared" si="7"/>
        <v/>
      </c>
      <c r="F202" s="11" t="str">
        <f>IF('Prax Reading 5712 5713'!E202="","",IF('Prax Reading 5712 5713'!E202&lt;'ACT E+R to SAT EBRW'!$A$2,'ACT E+R to SAT EBRW'!$B$2,IF('Prax Reading 5712 5713'!E202&gt;'ACT E+R to SAT EBRW'!A$72,'ACT E+R to SAT EBRW'!B$72,VLOOKUP(E202,'ACT E+R to SAT EBRW'!A:B,2,FALSE))))</f>
        <v/>
      </c>
      <c r="G202" s="11" t="str">
        <f t="shared" si="6"/>
        <v/>
      </c>
      <c r="H202" s="11" t="str">
        <f>IF('Prax Reading 5712 5713'!B202="","", IF(G202&lt;100, 100, IF(G202&gt;300, 300, G202)))</f>
        <v/>
      </c>
      <c r="I202" s="11" t="str">
        <f>IF('Prax Reading 5712 5713'!B202="","",'SAT EBRW to CBEST R'!$A$2+'SAT EBRW to CBEST R'!$B$2*F202)</f>
        <v/>
      </c>
      <c r="J202" s="11" t="str">
        <f>IF('Prax Reading 5712 5713'!B202="","", IF(I202&lt;20, 20, IF(I202&gt;80, 80, I202)))</f>
        <v/>
      </c>
    </row>
    <row r="203" spans="1:10" x14ac:dyDescent="0.25">
      <c r="A203" s="11">
        <v>202</v>
      </c>
      <c r="B203" s="30"/>
      <c r="C203" s="25" t="str">
        <f>IF('Prax Reading 5712 5713'!B203="","", interceptPCR5712_5713toACTR+ slopePCR5712_5713toACTR*'Prax Reading 5712 5713'!B203)</f>
        <v/>
      </c>
      <c r="D203" s="25" t="str">
        <f>IF('Prax Reading 5712 5713'!B203="","", IF(C203&lt;1, 1, IF(C203&gt;36, 36, C203)))</f>
        <v/>
      </c>
      <c r="E203" s="25" t="str">
        <f t="shared" si="7"/>
        <v/>
      </c>
      <c r="F203" s="11" t="str">
        <f>IF('Prax Reading 5712 5713'!E203="","",IF('Prax Reading 5712 5713'!E203&lt;'ACT E+R to SAT EBRW'!$A$2,'ACT E+R to SAT EBRW'!$B$2,IF('Prax Reading 5712 5713'!E203&gt;'ACT E+R to SAT EBRW'!A$72,'ACT E+R to SAT EBRW'!B$72,VLOOKUP(E203,'ACT E+R to SAT EBRW'!A:B,2,FALSE))))</f>
        <v/>
      </c>
      <c r="G203" s="11" t="str">
        <f t="shared" si="6"/>
        <v/>
      </c>
      <c r="H203" s="11" t="str">
        <f>IF('Prax Reading 5712 5713'!B203="","", IF(G203&lt;100, 100, IF(G203&gt;300, 300, G203)))</f>
        <v/>
      </c>
      <c r="I203" s="11" t="str">
        <f>IF('Prax Reading 5712 5713'!B203="","",'SAT EBRW to CBEST R'!$A$2+'SAT EBRW to CBEST R'!$B$2*F203)</f>
        <v/>
      </c>
      <c r="J203" s="11" t="str">
        <f>IF('Prax Reading 5712 5713'!B203="","", IF(I203&lt;20, 20, IF(I203&gt;80, 80, I203)))</f>
        <v/>
      </c>
    </row>
    <row r="204" spans="1:10" x14ac:dyDescent="0.25">
      <c r="A204" s="11">
        <v>203</v>
      </c>
      <c r="B204" s="30"/>
      <c r="C204" s="25" t="str">
        <f>IF('Prax Reading 5712 5713'!B204="","", interceptPCR5712_5713toACTR+ slopePCR5712_5713toACTR*'Prax Reading 5712 5713'!B204)</f>
        <v/>
      </c>
      <c r="D204" s="25" t="str">
        <f>IF('Prax Reading 5712 5713'!B204="","", IF(C204&lt;1, 1, IF(C204&gt;36, 36, C204)))</f>
        <v/>
      </c>
      <c r="E204" s="25" t="str">
        <f t="shared" si="7"/>
        <v/>
      </c>
      <c r="F204" s="11" t="str">
        <f>IF('Prax Reading 5712 5713'!E204="","",IF('Prax Reading 5712 5713'!E204&lt;'ACT E+R to SAT EBRW'!$A$2,'ACT E+R to SAT EBRW'!$B$2,IF('Prax Reading 5712 5713'!E204&gt;'ACT E+R to SAT EBRW'!A$72,'ACT E+R to SAT EBRW'!B$72,VLOOKUP(E204,'ACT E+R to SAT EBRW'!A:B,2,FALSE))))</f>
        <v/>
      </c>
      <c r="G204" s="11" t="str">
        <f t="shared" si="6"/>
        <v/>
      </c>
      <c r="H204" s="11" t="str">
        <f>IF('Prax Reading 5712 5713'!B204="","", IF(G204&lt;100, 100, IF(G204&gt;300, 300, G204)))</f>
        <v/>
      </c>
      <c r="I204" s="11" t="str">
        <f>IF('Prax Reading 5712 5713'!B204="","",'SAT EBRW to CBEST R'!$A$2+'SAT EBRW to CBEST R'!$B$2*F204)</f>
        <v/>
      </c>
      <c r="J204" s="11" t="str">
        <f>IF('Prax Reading 5712 5713'!B204="","", IF(I204&lt;20, 20, IF(I204&gt;80, 80, I204)))</f>
        <v/>
      </c>
    </row>
    <row r="205" spans="1:10" x14ac:dyDescent="0.25">
      <c r="A205" s="11">
        <v>204</v>
      </c>
      <c r="B205" s="30"/>
      <c r="C205" s="25" t="str">
        <f>IF('Prax Reading 5712 5713'!B205="","", interceptPCR5712_5713toACTR+ slopePCR5712_5713toACTR*'Prax Reading 5712 5713'!B205)</f>
        <v/>
      </c>
      <c r="D205" s="25" t="str">
        <f>IF('Prax Reading 5712 5713'!B205="","", IF(C205&lt;1, 1, IF(C205&gt;36, 36, C205)))</f>
        <v/>
      </c>
      <c r="E205" s="25" t="str">
        <f t="shared" si="7"/>
        <v/>
      </c>
      <c r="F205" s="11" t="str">
        <f>IF('Prax Reading 5712 5713'!E205="","",IF('Prax Reading 5712 5713'!E205&lt;'ACT E+R to SAT EBRW'!$A$2,'ACT E+R to SAT EBRW'!$B$2,IF('Prax Reading 5712 5713'!E205&gt;'ACT E+R to SAT EBRW'!A$72,'ACT E+R to SAT EBRW'!B$72,VLOOKUP(E205,'ACT E+R to SAT EBRW'!A:B,2,FALSE))))</f>
        <v/>
      </c>
      <c r="G205" s="11" t="str">
        <f t="shared" si="6"/>
        <v/>
      </c>
      <c r="H205" s="11" t="str">
        <f>IF('Prax Reading 5712 5713'!B205="","", IF(G205&lt;100, 100, IF(G205&gt;300, 300, G205)))</f>
        <v/>
      </c>
      <c r="I205" s="11" t="str">
        <f>IF('Prax Reading 5712 5713'!B205="","",'SAT EBRW to CBEST R'!$A$2+'SAT EBRW to CBEST R'!$B$2*F205)</f>
        <v/>
      </c>
      <c r="J205" s="11" t="str">
        <f>IF('Prax Reading 5712 5713'!B205="","", IF(I205&lt;20, 20, IF(I205&gt;80, 80, I205)))</f>
        <v/>
      </c>
    </row>
    <row r="206" spans="1:10" x14ac:dyDescent="0.25">
      <c r="A206" s="11">
        <v>205</v>
      </c>
      <c r="B206" s="30"/>
      <c r="C206" s="25" t="str">
        <f>IF('Prax Reading 5712 5713'!B206="","", interceptPCR5712_5713toACTR+ slopePCR5712_5713toACTR*'Prax Reading 5712 5713'!B206)</f>
        <v/>
      </c>
      <c r="D206" s="25" t="str">
        <f>IF('Prax Reading 5712 5713'!B206="","", IF(C206&lt;1, 1, IF(C206&gt;36, 36, C206)))</f>
        <v/>
      </c>
      <c r="E206" s="25" t="str">
        <f t="shared" si="7"/>
        <v/>
      </c>
      <c r="F206" s="11" t="str">
        <f>IF('Prax Reading 5712 5713'!E206="","",IF('Prax Reading 5712 5713'!E206&lt;'ACT E+R to SAT EBRW'!$A$2,'ACT E+R to SAT EBRW'!$B$2,IF('Prax Reading 5712 5713'!E206&gt;'ACT E+R to SAT EBRW'!A$72,'ACT E+R to SAT EBRW'!B$72,VLOOKUP(E206,'ACT E+R to SAT EBRW'!A:B,2,FALSE))))</f>
        <v/>
      </c>
      <c r="G206" s="11" t="str">
        <f t="shared" si="6"/>
        <v/>
      </c>
      <c r="H206" s="11" t="str">
        <f>IF('Prax Reading 5712 5713'!B206="","", IF(G206&lt;100, 100, IF(G206&gt;300, 300, G206)))</f>
        <v/>
      </c>
      <c r="I206" s="11" t="str">
        <f>IF('Prax Reading 5712 5713'!B206="","",'SAT EBRW to CBEST R'!$A$2+'SAT EBRW to CBEST R'!$B$2*F206)</f>
        <v/>
      </c>
      <c r="J206" s="11" t="str">
        <f>IF('Prax Reading 5712 5713'!B206="","", IF(I206&lt;20, 20, IF(I206&gt;80, 80, I206)))</f>
        <v/>
      </c>
    </row>
    <row r="207" spans="1:10" x14ac:dyDescent="0.25">
      <c r="A207" s="11">
        <v>206</v>
      </c>
      <c r="B207" s="30"/>
      <c r="C207" s="25" t="str">
        <f>IF('Prax Reading 5712 5713'!B207="","", interceptPCR5712_5713toACTR+ slopePCR5712_5713toACTR*'Prax Reading 5712 5713'!B207)</f>
        <v/>
      </c>
      <c r="D207" s="25" t="str">
        <f>IF('Prax Reading 5712 5713'!B207="","", IF(C207&lt;1, 1, IF(C207&gt;36, 36, C207)))</f>
        <v/>
      </c>
      <c r="E207" s="25" t="str">
        <f t="shared" si="7"/>
        <v/>
      </c>
      <c r="F207" s="11" t="str">
        <f>IF('Prax Reading 5712 5713'!E207="","",IF('Prax Reading 5712 5713'!E207&lt;'ACT E+R to SAT EBRW'!$A$2,'ACT E+R to SAT EBRW'!$B$2,IF('Prax Reading 5712 5713'!E207&gt;'ACT E+R to SAT EBRW'!A$72,'ACT E+R to SAT EBRW'!B$72,VLOOKUP(E207,'ACT E+R to SAT EBRW'!A:B,2,FALSE))))</f>
        <v/>
      </c>
      <c r="G207" s="11" t="str">
        <f t="shared" si="6"/>
        <v/>
      </c>
      <c r="H207" s="11" t="str">
        <f>IF('Prax Reading 5712 5713'!B207="","", IF(G207&lt;100, 100, IF(G207&gt;300, 300, G207)))</f>
        <v/>
      </c>
      <c r="I207" s="11" t="str">
        <f>IF('Prax Reading 5712 5713'!B207="","",'SAT EBRW to CBEST R'!$A$2+'SAT EBRW to CBEST R'!$B$2*F207)</f>
        <v/>
      </c>
      <c r="J207" s="11" t="str">
        <f>IF('Prax Reading 5712 5713'!B207="","", IF(I207&lt;20, 20, IF(I207&gt;80, 80, I207)))</f>
        <v/>
      </c>
    </row>
    <row r="208" spans="1:10" x14ac:dyDescent="0.25">
      <c r="A208" s="11">
        <v>207</v>
      </c>
      <c r="B208" s="30"/>
      <c r="C208" s="25" t="str">
        <f>IF('Prax Reading 5712 5713'!B208="","", interceptPCR5712_5713toACTR+ slopePCR5712_5713toACTR*'Prax Reading 5712 5713'!B208)</f>
        <v/>
      </c>
      <c r="D208" s="25" t="str">
        <f>IF('Prax Reading 5712 5713'!B208="","", IF(C208&lt;1, 1, IF(C208&gt;36, 36, C208)))</f>
        <v/>
      </c>
      <c r="E208" s="25" t="str">
        <f t="shared" si="7"/>
        <v/>
      </c>
      <c r="F208" s="11" t="str">
        <f>IF('Prax Reading 5712 5713'!E208="","",IF('Prax Reading 5712 5713'!E208&lt;'ACT E+R to SAT EBRW'!$A$2,'ACT E+R to SAT EBRW'!$B$2,IF('Prax Reading 5712 5713'!E208&gt;'ACT E+R to SAT EBRW'!A$72,'ACT E+R to SAT EBRW'!B$72,VLOOKUP(E208,'ACT E+R to SAT EBRW'!A:B,2,FALSE))))</f>
        <v/>
      </c>
      <c r="G208" s="11" t="str">
        <f t="shared" si="6"/>
        <v/>
      </c>
      <c r="H208" s="11" t="str">
        <f>IF('Prax Reading 5712 5713'!B208="","", IF(G208&lt;100, 100, IF(G208&gt;300, 300, G208)))</f>
        <v/>
      </c>
      <c r="I208" s="11" t="str">
        <f>IF('Prax Reading 5712 5713'!B208="","",'SAT EBRW to CBEST R'!$A$2+'SAT EBRW to CBEST R'!$B$2*F208)</f>
        <v/>
      </c>
      <c r="J208" s="11" t="str">
        <f>IF('Prax Reading 5712 5713'!B208="","", IF(I208&lt;20, 20, IF(I208&gt;80, 80, I208)))</f>
        <v/>
      </c>
    </row>
    <row r="209" spans="1:10" x14ac:dyDescent="0.25">
      <c r="A209" s="11">
        <v>208</v>
      </c>
      <c r="B209" s="30"/>
      <c r="C209" s="25" t="str">
        <f>IF('Prax Reading 5712 5713'!B209="","", interceptPCR5712_5713toACTR+ slopePCR5712_5713toACTR*'Prax Reading 5712 5713'!B209)</f>
        <v/>
      </c>
      <c r="D209" s="25" t="str">
        <f>IF('Prax Reading 5712 5713'!B209="","", IF(C209&lt;1, 1, IF(C209&gt;36, 36, C209)))</f>
        <v/>
      </c>
      <c r="E209" s="25" t="str">
        <f t="shared" si="7"/>
        <v/>
      </c>
      <c r="F209" s="11" t="str">
        <f>IF('Prax Reading 5712 5713'!E209="","",IF('Prax Reading 5712 5713'!E209&lt;'ACT E+R to SAT EBRW'!$A$2,'ACT E+R to SAT EBRW'!$B$2,IF('Prax Reading 5712 5713'!E209&gt;'ACT E+R to SAT EBRW'!A$72,'ACT E+R to SAT EBRW'!B$72,VLOOKUP(E209,'ACT E+R to SAT EBRW'!A:B,2,FALSE))))</f>
        <v/>
      </c>
      <c r="G209" s="11" t="str">
        <f t="shared" si="6"/>
        <v/>
      </c>
      <c r="H209" s="11" t="str">
        <f>IF('Prax Reading 5712 5713'!B209="","", IF(G209&lt;100, 100, IF(G209&gt;300, 300, G209)))</f>
        <v/>
      </c>
      <c r="I209" s="11" t="str">
        <f>IF('Prax Reading 5712 5713'!B209="","",'SAT EBRW to CBEST R'!$A$2+'SAT EBRW to CBEST R'!$B$2*F209)</f>
        <v/>
      </c>
      <c r="J209" s="11" t="str">
        <f>IF('Prax Reading 5712 5713'!B209="","", IF(I209&lt;20, 20, IF(I209&gt;80, 80, I209)))</f>
        <v/>
      </c>
    </row>
    <row r="210" spans="1:10" x14ac:dyDescent="0.25">
      <c r="A210" s="11">
        <v>209</v>
      </c>
      <c r="B210" s="30"/>
      <c r="C210" s="25" t="str">
        <f>IF('Prax Reading 5712 5713'!B210="","", interceptPCR5712_5713toACTR+ slopePCR5712_5713toACTR*'Prax Reading 5712 5713'!B210)</f>
        <v/>
      </c>
      <c r="D210" s="25" t="str">
        <f>IF('Prax Reading 5712 5713'!B210="","", IF(C210&lt;1, 1, IF(C210&gt;36, 36, C210)))</f>
        <v/>
      </c>
      <c r="E210" s="25" t="str">
        <f t="shared" si="7"/>
        <v/>
      </c>
      <c r="F210" s="11" t="str">
        <f>IF('Prax Reading 5712 5713'!E210="","",IF('Prax Reading 5712 5713'!E210&lt;'ACT E+R to SAT EBRW'!$A$2,'ACT E+R to SAT EBRW'!$B$2,IF('Prax Reading 5712 5713'!E210&gt;'ACT E+R to SAT EBRW'!A$72,'ACT E+R to SAT EBRW'!B$72,VLOOKUP(E210,'ACT E+R to SAT EBRW'!A:B,2,FALSE))))</f>
        <v/>
      </c>
      <c r="G210" s="11" t="str">
        <f t="shared" si="6"/>
        <v/>
      </c>
      <c r="H210" s="11" t="str">
        <f>IF('Prax Reading 5712 5713'!B210="","", IF(G210&lt;100, 100, IF(G210&gt;300, 300, G210)))</f>
        <v/>
      </c>
      <c r="I210" s="11" t="str">
        <f>IF('Prax Reading 5712 5713'!B210="","",'SAT EBRW to CBEST R'!$A$2+'SAT EBRW to CBEST R'!$B$2*F210)</f>
        <v/>
      </c>
      <c r="J210" s="11" t="str">
        <f>IF('Prax Reading 5712 5713'!B210="","", IF(I210&lt;20, 20, IF(I210&gt;80, 80, I210)))</f>
        <v/>
      </c>
    </row>
    <row r="211" spans="1:10" x14ac:dyDescent="0.25">
      <c r="A211" s="11">
        <v>210</v>
      </c>
      <c r="B211" s="30"/>
      <c r="C211" s="25" t="str">
        <f>IF('Prax Reading 5712 5713'!B211="","", interceptPCR5712_5713toACTR+ slopePCR5712_5713toACTR*'Prax Reading 5712 5713'!B211)</f>
        <v/>
      </c>
      <c r="D211" s="25" t="str">
        <f>IF('Prax Reading 5712 5713'!B211="","", IF(C211&lt;1, 1, IF(C211&gt;36, 36, C211)))</f>
        <v/>
      </c>
      <c r="E211" s="25" t="str">
        <f t="shared" si="7"/>
        <v/>
      </c>
      <c r="F211" s="11" t="str">
        <f>IF('Prax Reading 5712 5713'!E211="","",IF('Prax Reading 5712 5713'!E211&lt;'ACT E+R to SAT EBRW'!$A$2,'ACT E+R to SAT EBRW'!$B$2,IF('Prax Reading 5712 5713'!E211&gt;'ACT E+R to SAT EBRW'!A$72,'ACT E+R to SAT EBRW'!B$72,VLOOKUP(E211,'ACT E+R to SAT EBRW'!A:B,2,FALSE))))</f>
        <v/>
      </c>
      <c r="G211" s="11" t="str">
        <f t="shared" si="6"/>
        <v/>
      </c>
      <c r="H211" s="11" t="str">
        <f>IF('Prax Reading 5712 5713'!B211="","", IF(G211&lt;100, 100, IF(G211&gt;300, 300, G211)))</f>
        <v/>
      </c>
      <c r="I211" s="11" t="str">
        <f>IF('Prax Reading 5712 5713'!B211="","",'SAT EBRW to CBEST R'!$A$2+'SAT EBRW to CBEST R'!$B$2*F211)</f>
        <v/>
      </c>
      <c r="J211" s="11" t="str">
        <f>IF('Prax Reading 5712 5713'!B211="","", IF(I211&lt;20, 20, IF(I211&gt;80, 80, I211)))</f>
        <v/>
      </c>
    </row>
    <row r="212" spans="1:10" x14ac:dyDescent="0.25">
      <c r="A212" s="11">
        <v>211</v>
      </c>
      <c r="B212" s="30"/>
      <c r="C212" s="25" t="str">
        <f>IF('Prax Reading 5712 5713'!B212="","", interceptPCR5712_5713toACTR+ slopePCR5712_5713toACTR*'Prax Reading 5712 5713'!B212)</f>
        <v/>
      </c>
      <c r="D212" s="25" t="str">
        <f>IF('Prax Reading 5712 5713'!B212="","", IF(C212&lt;1, 1, IF(C212&gt;36, 36, C212)))</f>
        <v/>
      </c>
      <c r="E212" s="25" t="str">
        <f t="shared" si="7"/>
        <v/>
      </c>
      <c r="F212" s="11" t="str">
        <f>IF('Prax Reading 5712 5713'!E212="","",IF('Prax Reading 5712 5713'!E212&lt;'ACT E+R to SAT EBRW'!$A$2,'ACT E+R to SAT EBRW'!$B$2,IF('Prax Reading 5712 5713'!E212&gt;'ACT E+R to SAT EBRW'!A$72,'ACT E+R to SAT EBRW'!B$72,VLOOKUP(E212,'ACT E+R to SAT EBRW'!A:B,2,FALSE))))</f>
        <v/>
      </c>
      <c r="G212" s="11" t="str">
        <f t="shared" si="6"/>
        <v/>
      </c>
      <c r="H212" s="11" t="str">
        <f>IF('Prax Reading 5712 5713'!B212="","", IF(G212&lt;100, 100, IF(G212&gt;300, 300, G212)))</f>
        <v/>
      </c>
      <c r="I212" s="11" t="str">
        <f>IF('Prax Reading 5712 5713'!B212="","",'SAT EBRW to CBEST R'!$A$2+'SAT EBRW to CBEST R'!$B$2*F212)</f>
        <v/>
      </c>
      <c r="J212" s="11" t="str">
        <f>IF('Prax Reading 5712 5713'!B212="","", IF(I212&lt;20, 20, IF(I212&gt;80, 80, I212)))</f>
        <v/>
      </c>
    </row>
    <row r="213" spans="1:10" x14ac:dyDescent="0.25">
      <c r="A213" s="11">
        <v>212</v>
      </c>
      <c r="B213" s="30"/>
      <c r="C213" s="25" t="str">
        <f>IF('Prax Reading 5712 5713'!B213="","", interceptPCR5712_5713toACTR+ slopePCR5712_5713toACTR*'Prax Reading 5712 5713'!B213)</f>
        <v/>
      </c>
      <c r="D213" s="25" t="str">
        <f>IF('Prax Reading 5712 5713'!B213="","", IF(C213&lt;1, 1, IF(C213&gt;36, 36, C213)))</f>
        <v/>
      </c>
      <c r="E213" s="25" t="str">
        <f t="shared" si="7"/>
        <v/>
      </c>
      <c r="F213" s="11" t="str">
        <f>IF('Prax Reading 5712 5713'!E213="","",IF('Prax Reading 5712 5713'!E213&lt;'ACT E+R to SAT EBRW'!$A$2,'ACT E+R to SAT EBRW'!$B$2,IF('Prax Reading 5712 5713'!E213&gt;'ACT E+R to SAT EBRW'!A$72,'ACT E+R to SAT EBRW'!B$72,VLOOKUP(E213,'ACT E+R to SAT EBRW'!A:B,2,FALSE))))</f>
        <v/>
      </c>
      <c r="G213" s="11" t="str">
        <f t="shared" si="6"/>
        <v/>
      </c>
      <c r="H213" s="11" t="str">
        <f>IF('Prax Reading 5712 5713'!B213="","", IF(G213&lt;100, 100, IF(G213&gt;300, 300, G213)))</f>
        <v/>
      </c>
      <c r="I213" s="11" t="str">
        <f>IF('Prax Reading 5712 5713'!B213="","",'SAT EBRW to CBEST R'!$A$2+'SAT EBRW to CBEST R'!$B$2*F213)</f>
        <v/>
      </c>
      <c r="J213" s="11" t="str">
        <f>IF('Prax Reading 5712 5713'!B213="","", IF(I213&lt;20, 20, IF(I213&gt;80, 80, I213)))</f>
        <v/>
      </c>
    </row>
    <row r="214" spans="1:10" x14ac:dyDescent="0.25">
      <c r="A214" s="11">
        <v>213</v>
      </c>
      <c r="B214" s="30"/>
      <c r="C214" s="25" t="str">
        <f>IF('Prax Reading 5712 5713'!B214="","", interceptPCR5712_5713toACTR+ slopePCR5712_5713toACTR*'Prax Reading 5712 5713'!B214)</f>
        <v/>
      </c>
      <c r="D214" s="25" t="str">
        <f>IF('Prax Reading 5712 5713'!B214="","", IF(C214&lt;1, 1, IF(C214&gt;36, 36, C214)))</f>
        <v/>
      </c>
      <c r="E214" s="25" t="str">
        <f t="shared" si="7"/>
        <v/>
      </c>
      <c r="F214" s="11" t="str">
        <f>IF('Prax Reading 5712 5713'!E214="","",IF('Prax Reading 5712 5713'!E214&lt;'ACT E+R to SAT EBRW'!$A$2,'ACT E+R to SAT EBRW'!$B$2,IF('Prax Reading 5712 5713'!E214&gt;'ACT E+R to SAT EBRW'!A$72,'ACT E+R to SAT EBRW'!B$72,VLOOKUP(E214,'ACT E+R to SAT EBRW'!A:B,2,FALSE))))</f>
        <v/>
      </c>
      <c r="G214" s="11" t="str">
        <f t="shared" si="6"/>
        <v/>
      </c>
      <c r="H214" s="11" t="str">
        <f>IF('Prax Reading 5712 5713'!B214="","", IF(G214&lt;100, 100, IF(G214&gt;300, 300, G214)))</f>
        <v/>
      </c>
      <c r="I214" s="11" t="str">
        <f>IF('Prax Reading 5712 5713'!B214="","",'SAT EBRW to CBEST R'!$A$2+'SAT EBRW to CBEST R'!$B$2*F214)</f>
        <v/>
      </c>
      <c r="J214" s="11" t="str">
        <f>IF('Prax Reading 5712 5713'!B214="","", IF(I214&lt;20, 20, IF(I214&gt;80, 80, I214)))</f>
        <v/>
      </c>
    </row>
    <row r="215" spans="1:10" x14ac:dyDescent="0.25">
      <c r="A215" s="11">
        <v>214</v>
      </c>
      <c r="B215" s="30"/>
      <c r="C215" s="25" t="str">
        <f>IF('Prax Reading 5712 5713'!B215="","", interceptPCR5712_5713toACTR+ slopePCR5712_5713toACTR*'Prax Reading 5712 5713'!B215)</f>
        <v/>
      </c>
      <c r="D215" s="25" t="str">
        <f>IF('Prax Reading 5712 5713'!B215="","", IF(C215&lt;1, 1, IF(C215&gt;36, 36, C215)))</f>
        <v/>
      </c>
      <c r="E215" s="25" t="str">
        <f t="shared" si="7"/>
        <v/>
      </c>
      <c r="F215" s="11" t="str">
        <f>IF('Prax Reading 5712 5713'!E215="","",IF('Prax Reading 5712 5713'!E215&lt;'ACT E+R to SAT EBRW'!$A$2,'ACT E+R to SAT EBRW'!$B$2,IF('Prax Reading 5712 5713'!E215&gt;'ACT E+R to SAT EBRW'!A$72,'ACT E+R to SAT EBRW'!B$72,VLOOKUP(E215,'ACT E+R to SAT EBRW'!A:B,2,FALSE))))</f>
        <v/>
      </c>
      <c r="G215" s="11" t="str">
        <f t="shared" si="6"/>
        <v/>
      </c>
      <c r="H215" s="11" t="str">
        <f>IF('Prax Reading 5712 5713'!B215="","", IF(G215&lt;100, 100, IF(G215&gt;300, 300, G215)))</f>
        <v/>
      </c>
      <c r="I215" s="11" t="str">
        <f>IF('Prax Reading 5712 5713'!B215="","",'SAT EBRW to CBEST R'!$A$2+'SAT EBRW to CBEST R'!$B$2*F215)</f>
        <v/>
      </c>
      <c r="J215" s="11" t="str">
        <f>IF('Prax Reading 5712 5713'!B215="","", IF(I215&lt;20, 20, IF(I215&gt;80, 80, I215)))</f>
        <v/>
      </c>
    </row>
    <row r="216" spans="1:10" x14ac:dyDescent="0.25">
      <c r="A216" s="11">
        <v>215</v>
      </c>
      <c r="B216" s="30"/>
      <c r="C216" s="25" t="str">
        <f>IF('Prax Reading 5712 5713'!B216="","", interceptPCR5712_5713toACTR+ slopePCR5712_5713toACTR*'Prax Reading 5712 5713'!B216)</f>
        <v/>
      </c>
      <c r="D216" s="25" t="str">
        <f>IF('Prax Reading 5712 5713'!B216="","", IF(C216&lt;1, 1, IF(C216&gt;36, 36, C216)))</f>
        <v/>
      </c>
      <c r="E216" s="25" t="str">
        <f t="shared" si="7"/>
        <v/>
      </c>
      <c r="F216" s="11" t="str">
        <f>IF('Prax Reading 5712 5713'!E216="","",IF('Prax Reading 5712 5713'!E216&lt;'ACT E+R to SAT EBRW'!$A$2,'ACT E+R to SAT EBRW'!$B$2,IF('Prax Reading 5712 5713'!E216&gt;'ACT E+R to SAT EBRW'!A$72,'ACT E+R to SAT EBRW'!B$72,VLOOKUP(E216,'ACT E+R to SAT EBRW'!A:B,2,FALSE))))</f>
        <v/>
      </c>
      <c r="G216" s="11" t="str">
        <f t="shared" si="6"/>
        <v/>
      </c>
      <c r="H216" s="11" t="str">
        <f>IF('Prax Reading 5712 5713'!B216="","", IF(G216&lt;100, 100, IF(G216&gt;300, 300, G216)))</f>
        <v/>
      </c>
      <c r="I216" s="11" t="str">
        <f>IF('Prax Reading 5712 5713'!B216="","",'SAT EBRW to CBEST R'!$A$2+'SAT EBRW to CBEST R'!$B$2*F216)</f>
        <v/>
      </c>
      <c r="J216" s="11" t="str">
        <f>IF('Prax Reading 5712 5713'!B216="","", IF(I216&lt;20, 20, IF(I216&gt;80, 80, I216)))</f>
        <v/>
      </c>
    </row>
    <row r="217" spans="1:10" x14ac:dyDescent="0.25">
      <c r="A217" s="11">
        <v>216</v>
      </c>
      <c r="B217" s="30"/>
      <c r="C217" s="25" t="str">
        <f>IF('Prax Reading 5712 5713'!B217="","", interceptPCR5712_5713toACTR+ slopePCR5712_5713toACTR*'Prax Reading 5712 5713'!B217)</f>
        <v/>
      </c>
      <c r="D217" s="25" t="str">
        <f>IF('Prax Reading 5712 5713'!B217="","", IF(C217&lt;1, 1, IF(C217&gt;36, 36, C217)))</f>
        <v/>
      </c>
      <c r="E217" s="25" t="str">
        <f t="shared" si="7"/>
        <v/>
      </c>
      <c r="F217" s="11" t="str">
        <f>IF('Prax Reading 5712 5713'!E217="","",IF('Prax Reading 5712 5713'!E217&lt;'ACT E+R to SAT EBRW'!$A$2,'ACT E+R to SAT EBRW'!$B$2,IF('Prax Reading 5712 5713'!E217&gt;'ACT E+R to SAT EBRW'!A$72,'ACT E+R to SAT EBRW'!B$72,VLOOKUP(E217,'ACT E+R to SAT EBRW'!A:B,2,FALSE))))</f>
        <v/>
      </c>
      <c r="G217" s="11" t="str">
        <f t="shared" si="6"/>
        <v/>
      </c>
      <c r="H217" s="11" t="str">
        <f>IF('Prax Reading 5712 5713'!B217="","", IF(G217&lt;100, 100, IF(G217&gt;300, 300, G217)))</f>
        <v/>
      </c>
      <c r="I217" s="11" t="str">
        <f>IF('Prax Reading 5712 5713'!B217="","",'SAT EBRW to CBEST R'!$A$2+'SAT EBRW to CBEST R'!$B$2*F217)</f>
        <v/>
      </c>
      <c r="J217" s="11" t="str">
        <f>IF('Prax Reading 5712 5713'!B217="","", IF(I217&lt;20, 20, IF(I217&gt;80, 80, I217)))</f>
        <v/>
      </c>
    </row>
    <row r="218" spans="1:10" x14ac:dyDescent="0.25">
      <c r="A218" s="11">
        <v>217</v>
      </c>
      <c r="B218" s="30"/>
      <c r="C218" s="25" t="str">
        <f>IF('Prax Reading 5712 5713'!B218="","", interceptPCR5712_5713toACTR+ slopePCR5712_5713toACTR*'Prax Reading 5712 5713'!B218)</f>
        <v/>
      </c>
      <c r="D218" s="25" t="str">
        <f>IF('Prax Reading 5712 5713'!B218="","", IF(C218&lt;1, 1, IF(C218&gt;36, 36, C218)))</f>
        <v/>
      </c>
      <c r="E218" s="25" t="str">
        <f t="shared" si="7"/>
        <v/>
      </c>
      <c r="F218" s="11" t="str">
        <f>IF('Prax Reading 5712 5713'!E218="","",IF('Prax Reading 5712 5713'!E218&lt;'ACT E+R to SAT EBRW'!$A$2,'ACT E+R to SAT EBRW'!$B$2,IF('Prax Reading 5712 5713'!E218&gt;'ACT E+R to SAT EBRW'!A$72,'ACT E+R to SAT EBRW'!B$72,VLOOKUP(E218,'ACT E+R to SAT EBRW'!A:B,2,FALSE))))</f>
        <v/>
      </c>
      <c r="G218" s="11" t="str">
        <f t="shared" si="6"/>
        <v/>
      </c>
      <c r="H218" s="11" t="str">
        <f>IF('Prax Reading 5712 5713'!B218="","", IF(G218&lt;100, 100, IF(G218&gt;300, 300, G218)))</f>
        <v/>
      </c>
      <c r="I218" s="11" t="str">
        <f>IF('Prax Reading 5712 5713'!B218="","",'SAT EBRW to CBEST R'!$A$2+'SAT EBRW to CBEST R'!$B$2*F218)</f>
        <v/>
      </c>
      <c r="J218" s="11" t="str">
        <f>IF('Prax Reading 5712 5713'!B218="","", IF(I218&lt;20, 20, IF(I218&gt;80, 80, I218)))</f>
        <v/>
      </c>
    </row>
    <row r="219" spans="1:10" x14ac:dyDescent="0.25">
      <c r="A219" s="11">
        <v>218</v>
      </c>
      <c r="B219" s="30"/>
      <c r="C219" s="25" t="str">
        <f>IF('Prax Reading 5712 5713'!B219="","", interceptPCR5712_5713toACTR+ slopePCR5712_5713toACTR*'Prax Reading 5712 5713'!B219)</f>
        <v/>
      </c>
      <c r="D219" s="25" t="str">
        <f>IF('Prax Reading 5712 5713'!B219="","", IF(C219&lt;1, 1, IF(C219&gt;36, 36, C219)))</f>
        <v/>
      </c>
      <c r="E219" s="25" t="str">
        <f t="shared" si="7"/>
        <v/>
      </c>
      <c r="F219" s="11" t="str">
        <f>IF('Prax Reading 5712 5713'!E219="","",IF('Prax Reading 5712 5713'!E219&lt;'ACT E+R to SAT EBRW'!$A$2,'ACT E+R to SAT EBRW'!$B$2,IF('Prax Reading 5712 5713'!E219&gt;'ACT E+R to SAT EBRW'!A$72,'ACT E+R to SAT EBRW'!B$72,VLOOKUP(E219,'ACT E+R to SAT EBRW'!A:B,2,FALSE))))</f>
        <v/>
      </c>
      <c r="G219" s="11" t="str">
        <f t="shared" si="6"/>
        <v/>
      </c>
      <c r="H219" s="11" t="str">
        <f>IF('Prax Reading 5712 5713'!B219="","", IF(G219&lt;100, 100, IF(G219&gt;300, 300, G219)))</f>
        <v/>
      </c>
      <c r="I219" s="11" t="str">
        <f>IF('Prax Reading 5712 5713'!B219="","",'SAT EBRW to CBEST R'!$A$2+'SAT EBRW to CBEST R'!$B$2*F219)</f>
        <v/>
      </c>
      <c r="J219" s="11" t="str">
        <f>IF('Prax Reading 5712 5713'!B219="","", IF(I219&lt;20, 20, IF(I219&gt;80, 80, I219)))</f>
        <v/>
      </c>
    </row>
    <row r="220" spans="1:10" x14ac:dyDescent="0.25">
      <c r="A220" s="11">
        <v>219</v>
      </c>
      <c r="B220" s="30"/>
      <c r="C220" s="25" t="str">
        <f>IF('Prax Reading 5712 5713'!B220="","", interceptPCR5712_5713toACTR+ slopePCR5712_5713toACTR*'Prax Reading 5712 5713'!B220)</f>
        <v/>
      </c>
      <c r="D220" s="25" t="str">
        <f>IF('Prax Reading 5712 5713'!B220="","", IF(C220&lt;1, 1, IF(C220&gt;36, 36, C220)))</f>
        <v/>
      </c>
      <c r="E220" s="25" t="str">
        <f t="shared" si="7"/>
        <v/>
      </c>
      <c r="F220" s="11" t="str">
        <f>IF('Prax Reading 5712 5713'!E220="","",IF('Prax Reading 5712 5713'!E220&lt;'ACT E+R to SAT EBRW'!$A$2,'ACT E+R to SAT EBRW'!$B$2,IF('Prax Reading 5712 5713'!E220&gt;'ACT E+R to SAT EBRW'!A$72,'ACT E+R to SAT EBRW'!B$72,VLOOKUP(E220,'ACT E+R to SAT EBRW'!A:B,2,FALSE))))</f>
        <v/>
      </c>
      <c r="G220" s="11" t="str">
        <f t="shared" si="6"/>
        <v/>
      </c>
      <c r="H220" s="11" t="str">
        <f>IF('Prax Reading 5712 5713'!B220="","", IF(G220&lt;100, 100, IF(G220&gt;300, 300, G220)))</f>
        <v/>
      </c>
      <c r="I220" s="11" t="str">
        <f>IF('Prax Reading 5712 5713'!B220="","",'SAT EBRW to CBEST R'!$A$2+'SAT EBRW to CBEST R'!$B$2*F220)</f>
        <v/>
      </c>
      <c r="J220" s="11" t="str">
        <f>IF('Prax Reading 5712 5713'!B220="","", IF(I220&lt;20, 20, IF(I220&gt;80, 80, I220)))</f>
        <v/>
      </c>
    </row>
    <row r="221" spans="1:10" x14ac:dyDescent="0.25">
      <c r="A221" s="11">
        <v>220</v>
      </c>
      <c r="B221" s="30"/>
      <c r="C221" s="25" t="str">
        <f>IF('Prax Reading 5712 5713'!B221="","", interceptPCR5712_5713toACTR+ slopePCR5712_5713toACTR*'Prax Reading 5712 5713'!B221)</f>
        <v/>
      </c>
      <c r="D221" s="25" t="str">
        <f>IF('Prax Reading 5712 5713'!B221="","", IF(C221&lt;1, 1, IF(C221&gt;36, 36, C221)))</f>
        <v/>
      </c>
      <c r="E221" s="25" t="str">
        <f t="shared" si="7"/>
        <v/>
      </c>
      <c r="F221" s="11" t="str">
        <f>IF('Prax Reading 5712 5713'!E221="","",IF('Prax Reading 5712 5713'!E221&lt;'ACT E+R to SAT EBRW'!$A$2,'ACT E+R to SAT EBRW'!$B$2,IF('Prax Reading 5712 5713'!E221&gt;'ACT E+R to SAT EBRW'!A$72,'ACT E+R to SAT EBRW'!B$72,VLOOKUP(E221,'ACT E+R to SAT EBRW'!A:B,2,FALSE))))</f>
        <v/>
      </c>
      <c r="G221" s="11" t="str">
        <f t="shared" si="6"/>
        <v/>
      </c>
      <c r="H221" s="11" t="str">
        <f>IF('Prax Reading 5712 5713'!B221="","", IF(G221&lt;100, 100, IF(G221&gt;300, 300, G221)))</f>
        <v/>
      </c>
      <c r="I221" s="11" t="str">
        <f>IF('Prax Reading 5712 5713'!B221="","",'SAT EBRW to CBEST R'!$A$2+'SAT EBRW to CBEST R'!$B$2*F221)</f>
        <v/>
      </c>
      <c r="J221" s="11" t="str">
        <f>IF('Prax Reading 5712 5713'!B221="","", IF(I221&lt;20, 20, IF(I221&gt;80, 80, I221)))</f>
        <v/>
      </c>
    </row>
    <row r="222" spans="1:10" x14ac:dyDescent="0.25">
      <c r="A222" s="11">
        <v>221</v>
      </c>
      <c r="B222" s="30"/>
      <c r="C222" s="25" t="str">
        <f>IF('Prax Reading 5712 5713'!B222="","", interceptPCR5712_5713toACTR+ slopePCR5712_5713toACTR*'Prax Reading 5712 5713'!B222)</f>
        <v/>
      </c>
      <c r="D222" s="25" t="str">
        <f>IF('Prax Reading 5712 5713'!B222="","", IF(C222&lt;1, 1, IF(C222&gt;36, 36, C222)))</f>
        <v/>
      </c>
      <c r="E222" s="25" t="str">
        <f t="shared" si="7"/>
        <v/>
      </c>
      <c r="F222" s="11" t="str">
        <f>IF('Prax Reading 5712 5713'!E222="","",IF('Prax Reading 5712 5713'!E222&lt;'ACT E+R to SAT EBRW'!$A$2,'ACT E+R to SAT EBRW'!$B$2,IF('Prax Reading 5712 5713'!E222&gt;'ACT E+R to SAT EBRW'!A$72,'ACT E+R to SAT EBRW'!B$72,VLOOKUP(E222,'ACT E+R to SAT EBRW'!A:B,2,FALSE))))</f>
        <v/>
      </c>
      <c r="G222" s="11" t="str">
        <f t="shared" si="6"/>
        <v/>
      </c>
      <c r="H222" s="11" t="str">
        <f>IF('Prax Reading 5712 5713'!B222="","", IF(G222&lt;100, 100, IF(G222&gt;300, 300, G222)))</f>
        <v/>
      </c>
      <c r="I222" s="11" t="str">
        <f>IF('Prax Reading 5712 5713'!B222="","",'SAT EBRW to CBEST R'!$A$2+'SAT EBRW to CBEST R'!$B$2*F222)</f>
        <v/>
      </c>
      <c r="J222" s="11" t="str">
        <f>IF('Prax Reading 5712 5713'!B222="","", IF(I222&lt;20, 20, IF(I222&gt;80, 80, I222)))</f>
        <v/>
      </c>
    </row>
    <row r="223" spans="1:10" x14ac:dyDescent="0.25">
      <c r="A223" s="11">
        <v>222</v>
      </c>
      <c r="B223" s="30"/>
      <c r="C223" s="25" t="str">
        <f>IF('Prax Reading 5712 5713'!B223="","", interceptPCR5712_5713toACTR+ slopePCR5712_5713toACTR*'Prax Reading 5712 5713'!B223)</f>
        <v/>
      </c>
      <c r="D223" s="25" t="str">
        <f>IF('Prax Reading 5712 5713'!B223="","", IF(C223&lt;1, 1, IF(C223&gt;36, 36, C223)))</f>
        <v/>
      </c>
      <c r="E223" s="25" t="str">
        <f t="shared" si="7"/>
        <v/>
      </c>
      <c r="F223" s="11" t="str">
        <f>IF('Prax Reading 5712 5713'!E223="","",IF('Prax Reading 5712 5713'!E223&lt;'ACT E+R to SAT EBRW'!$A$2,'ACT E+R to SAT EBRW'!$B$2,IF('Prax Reading 5712 5713'!E223&gt;'ACT E+R to SAT EBRW'!A$72,'ACT E+R to SAT EBRW'!B$72,VLOOKUP(E223,'ACT E+R to SAT EBRW'!A:B,2,FALSE))))</f>
        <v/>
      </c>
      <c r="G223" s="11" t="str">
        <f t="shared" si="6"/>
        <v/>
      </c>
      <c r="H223" s="11" t="str">
        <f>IF('Prax Reading 5712 5713'!B223="","", IF(G223&lt;100, 100, IF(G223&gt;300, 300, G223)))</f>
        <v/>
      </c>
      <c r="I223" s="11" t="str">
        <f>IF('Prax Reading 5712 5713'!B223="","",'SAT EBRW to CBEST R'!$A$2+'SAT EBRW to CBEST R'!$B$2*F223)</f>
        <v/>
      </c>
      <c r="J223" s="11" t="str">
        <f>IF('Prax Reading 5712 5713'!B223="","", IF(I223&lt;20, 20, IF(I223&gt;80, 80, I223)))</f>
        <v/>
      </c>
    </row>
    <row r="224" spans="1:10" x14ac:dyDescent="0.25">
      <c r="A224" s="11">
        <v>223</v>
      </c>
      <c r="B224" s="30"/>
      <c r="C224" s="25" t="str">
        <f>IF('Prax Reading 5712 5713'!B224="","", interceptPCR5712_5713toACTR+ slopePCR5712_5713toACTR*'Prax Reading 5712 5713'!B224)</f>
        <v/>
      </c>
      <c r="D224" s="25" t="str">
        <f>IF('Prax Reading 5712 5713'!B224="","", IF(C224&lt;1, 1, IF(C224&gt;36, 36, C224)))</f>
        <v/>
      </c>
      <c r="E224" s="25" t="str">
        <f t="shared" si="7"/>
        <v/>
      </c>
      <c r="F224" s="11" t="str">
        <f>IF('Prax Reading 5712 5713'!E224="","",IF('Prax Reading 5712 5713'!E224&lt;'ACT E+R to SAT EBRW'!$A$2,'ACT E+R to SAT EBRW'!$B$2,IF('Prax Reading 5712 5713'!E224&gt;'ACT E+R to SAT EBRW'!A$72,'ACT E+R to SAT EBRW'!B$72,VLOOKUP(E224,'ACT E+R to SAT EBRW'!A:B,2,FALSE))))</f>
        <v/>
      </c>
      <c r="G224" s="11" t="str">
        <f t="shared" si="6"/>
        <v/>
      </c>
      <c r="H224" s="11" t="str">
        <f>IF('Prax Reading 5712 5713'!B224="","", IF(G224&lt;100, 100, IF(G224&gt;300, 300, G224)))</f>
        <v/>
      </c>
      <c r="I224" s="11" t="str">
        <f>IF('Prax Reading 5712 5713'!B224="","",'SAT EBRW to CBEST R'!$A$2+'SAT EBRW to CBEST R'!$B$2*F224)</f>
        <v/>
      </c>
      <c r="J224" s="11" t="str">
        <f>IF('Prax Reading 5712 5713'!B224="","", IF(I224&lt;20, 20, IF(I224&gt;80, 80, I224)))</f>
        <v/>
      </c>
    </row>
    <row r="225" spans="1:10" x14ac:dyDescent="0.25">
      <c r="A225" s="11">
        <v>224</v>
      </c>
      <c r="B225" s="30"/>
      <c r="C225" s="25" t="str">
        <f>IF('Prax Reading 5712 5713'!B225="","", interceptPCR5712_5713toACTR+ slopePCR5712_5713toACTR*'Prax Reading 5712 5713'!B225)</f>
        <v/>
      </c>
      <c r="D225" s="25" t="str">
        <f>IF('Prax Reading 5712 5713'!B225="","", IF(C225&lt;1, 1, IF(C225&gt;36, 36, C225)))</f>
        <v/>
      </c>
      <c r="E225" s="25" t="str">
        <f t="shared" si="7"/>
        <v/>
      </c>
      <c r="F225" s="11" t="str">
        <f>IF('Prax Reading 5712 5713'!E225="","",IF('Prax Reading 5712 5713'!E225&lt;'ACT E+R to SAT EBRW'!$A$2,'ACT E+R to SAT EBRW'!$B$2,IF('Prax Reading 5712 5713'!E225&gt;'ACT E+R to SAT EBRW'!A$72,'ACT E+R to SAT EBRW'!B$72,VLOOKUP(E225,'ACT E+R to SAT EBRW'!A:B,2,FALSE))))</f>
        <v/>
      </c>
      <c r="G225" s="11" t="str">
        <f t="shared" si="6"/>
        <v/>
      </c>
      <c r="H225" s="11" t="str">
        <f>IF('Prax Reading 5712 5713'!B225="","", IF(G225&lt;100, 100, IF(G225&gt;300, 300, G225)))</f>
        <v/>
      </c>
      <c r="I225" s="11" t="str">
        <f>IF('Prax Reading 5712 5713'!B225="","",'SAT EBRW to CBEST R'!$A$2+'SAT EBRW to CBEST R'!$B$2*F225)</f>
        <v/>
      </c>
      <c r="J225" s="11" t="str">
        <f>IF('Prax Reading 5712 5713'!B225="","", IF(I225&lt;20, 20, IF(I225&gt;80, 80, I225)))</f>
        <v/>
      </c>
    </row>
    <row r="226" spans="1:10" x14ac:dyDescent="0.25">
      <c r="A226" s="11">
        <v>225</v>
      </c>
      <c r="B226" s="30"/>
      <c r="C226" s="25" t="str">
        <f>IF('Prax Reading 5712 5713'!B226="","", interceptPCR5712_5713toACTR+ slopePCR5712_5713toACTR*'Prax Reading 5712 5713'!B226)</f>
        <v/>
      </c>
      <c r="D226" s="25" t="str">
        <f>IF('Prax Reading 5712 5713'!B226="","", IF(C226&lt;1, 1, IF(C226&gt;36, 36, C226)))</f>
        <v/>
      </c>
      <c r="E226" s="25" t="str">
        <f t="shared" si="7"/>
        <v/>
      </c>
      <c r="F226" s="11" t="str">
        <f>IF('Prax Reading 5712 5713'!E226="","",IF('Prax Reading 5712 5713'!E226&lt;'ACT E+R to SAT EBRW'!$A$2,'ACT E+R to SAT EBRW'!$B$2,IF('Prax Reading 5712 5713'!E226&gt;'ACT E+R to SAT EBRW'!A$72,'ACT E+R to SAT EBRW'!B$72,VLOOKUP(E226,'ACT E+R to SAT EBRW'!A:B,2,FALSE))))</f>
        <v/>
      </c>
      <c r="G226" s="11" t="str">
        <f t="shared" si="6"/>
        <v/>
      </c>
      <c r="H226" s="11" t="str">
        <f>IF('Prax Reading 5712 5713'!B226="","", IF(G226&lt;100, 100, IF(G226&gt;300, 300, G226)))</f>
        <v/>
      </c>
      <c r="I226" s="11" t="str">
        <f>IF('Prax Reading 5712 5713'!B226="","",'SAT EBRW to CBEST R'!$A$2+'SAT EBRW to CBEST R'!$B$2*F226)</f>
        <v/>
      </c>
      <c r="J226" s="11" t="str">
        <f>IF('Prax Reading 5712 5713'!B226="","", IF(I226&lt;20, 20, IF(I226&gt;80, 80, I226)))</f>
        <v/>
      </c>
    </row>
    <row r="227" spans="1:10" x14ac:dyDescent="0.25">
      <c r="A227" s="11">
        <v>226</v>
      </c>
      <c r="B227" s="30"/>
      <c r="C227" s="25" t="str">
        <f>IF('Prax Reading 5712 5713'!B227="","", interceptPCR5712_5713toACTR+ slopePCR5712_5713toACTR*'Prax Reading 5712 5713'!B227)</f>
        <v/>
      </c>
      <c r="D227" s="25" t="str">
        <f>IF('Prax Reading 5712 5713'!B227="","", IF(C227&lt;1, 1, IF(C227&gt;36, 36, C227)))</f>
        <v/>
      </c>
      <c r="E227" s="25" t="str">
        <f t="shared" si="7"/>
        <v/>
      </c>
      <c r="F227" s="11" t="str">
        <f>IF('Prax Reading 5712 5713'!E227="","",IF('Prax Reading 5712 5713'!E227&lt;'ACT E+R to SAT EBRW'!$A$2,'ACT E+R to SAT EBRW'!$B$2,IF('Prax Reading 5712 5713'!E227&gt;'ACT E+R to SAT EBRW'!A$72,'ACT E+R to SAT EBRW'!B$72,VLOOKUP(E227,'ACT E+R to SAT EBRW'!A:B,2,FALSE))))</f>
        <v/>
      </c>
      <c r="G227" s="11" t="str">
        <f t="shared" si="6"/>
        <v/>
      </c>
      <c r="H227" s="11" t="str">
        <f>IF('Prax Reading 5712 5713'!B227="","", IF(G227&lt;100, 100, IF(G227&gt;300, 300, G227)))</f>
        <v/>
      </c>
      <c r="I227" s="11" t="str">
        <f>IF('Prax Reading 5712 5713'!B227="","",'SAT EBRW to CBEST R'!$A$2+'SAT EBRW to CBEST R'!$B$2*F227)</f>
        <v/>
      </c>
      <c r="J227" s="11" t="str">
        <f>IF('Prax Reading 5712 5713'!B227="","", IF(I227&lt;20, 20, IF(I227&gt;80, 80, I227)))</f>
        <v/>
      </c>
    </row>
    <row r="228" spans="1:10" x14ac:dyDescent="0.25">
      <c r="A228" s="11">
        <v>227</v>
      </c>
      <c r="B228" s="30"/>
      <c r="C228" s="25" t="str">
        <f>IF('Prax Reading 5712 5713'!B228="","", interceptPCR5712_5713toACTR+ slopePCR5712_5713toACTR*'Prax Reading 5712 5713'!B228)</f>
        <v/>
      </c>
      <c r="D228" s="25" t="str">
        <f>IF('Prax Reading 5712 5713'!B228="","", IF(C228&lt;1, 1, IF(C228&gt;36, 36, C228)))</f>
        <v/>
      </c>
      <c r="E228" s="25" t="str">
        <f t="shared" si="7"/>
        <v/>
      </c>
      <c r="F228" s="11" t="str">
        <f>IF('Prax Reading 5712 5713'!E228="","",IF('Prax Reading 5712 5713'!E228&lt;'ACT E+R to SAT EBRW'!$A$2,'ACT E+R to SAT EBRW'!$B$2,IF('Prax Reading 5712 5713'!E228&gt;'ACT E+R to SAT EBRW'!A$72,'ACT E+R to SAT EBRW'!B$72,VLOOKUP(E228,'ACT E+R to SAT EBRW'!A:B,2,FALSE))))</f>
        <v/>
      </c>
      <c r="G228" s="11" t="str">
        <f t="shared" si="6"/>
        <v/>
      </c>
      <c r="H228" s="11" t="str">
        <f>IF('Prax Reading 5712 5713'!B228="","", IF(G228&lt;100, 100, IF(G228&gt;300, 300, G228)))</f>
        <v/>
      </c>
      <c r="I228" s="11" t="str">
        <f>IF('Prax Reading 5712 5713'!B228="","",'SAT EBRW to CBEST R'!$A$2+'SAT EBRW to CBEST R'!$B$2*F228)</f>
        <v/>
      </c>
      <c r="J228" s="11" t="str">
        <f>IF('Prax Reading 5712 5713'!B228="","", IF(I228&lt;20, 20, IF(I228&gt;80, 80, I228)))</f>
        <v/>
      </c>
    </row>
    <row r="229" spans="1:10" x14ac:dyDescent="0.25">
      <c r="A229" s="11">
        <v>228</v>
      </c>
      <c r="B229" s="30"/>
      <c r="C229" s="25" t="str">
        <f>IF('Prax Reading 5712 5713'!B229="","", interceptPCR5712_5713toACTR+ slopePCR5712_5713toACTR*'Prax Reading 5712 5713'!B229)</f>
        <v/>
      </c>
      <c r="D229" s="25" t="str">
        <f>IF('Prax Reading 5712 5713'!B229="","", IF(C229&lt;1, 1, IF(C229&gt;36, 36, C229)))</f>
        <v/>
      </c>
      <c r="E229" s="25" t="str">
        <f t="shared" si="7"/>
        <v/>
      </c>
      <c r="F229" s="11" t="str">
        <f>IF('Prax Reading 5712 5713'!E229="","",IF('Prax Reading 5712 5713'!E229&lt;'ACT E+R to SAT EBRW'!$A$2,'ACT E+R to SAT EBRW'!$B$2,IF('Prax Reading 5712 5713'!E229&gt;'ACT E+R to SAT EBRW'!A$72,'ACT E+R to SAT EBRW'!B$72,VLOOKUP(E229,'ACT E+R to SAT EBRW'!A:B,2,FALSE))))</f>
        <v/>
      </c>
      <c r="G229" s="11" t="str">
        <f t="shared" si="6"/>
        <v/>
      </c>
      <c r="H229" s="11" t="str">
        <f>IF('Prax Reading 5712 5713'!B229="","", IF(G229&lt;100, 100, IF(G229&gt;300, 300, G229)))</f>
        <v/>
      </c>
      <c r="I229" s="11" t="str">
        <f>IF('Prax Reading 5712 5713'!B229="","",'SAT EBRW to CBEST R'!$A$2+'SAT EBRW to CBEST R'!$B$2*F229)</f>
        <v/>
      </c>
      <c r="J229" s="11" t="str">
        <f>IF('Prax Reading 5712 5713'!B229="","", IF(I229&lt;20, 20, IF(I229&gt;80, 80, I229)))</f>
        <v/>
      </c>
    </row>
    <row r="230" spans="1:10" x14ac:dyDescent="0.25">
      <c r="A230" s="11">
        <v>229</v>
      </c>
      <c r="B230" s="30"/>
      <c r="C230" s="25" t="str">
        <f>IF('Prax Reading 5712 5713'!B230="","", interceptPCR5712_5713toACTR+ slopePCR5712_5713toACTR*'Prax Reading 5712 5713'!B230)</f>
        <v/>
      </c>
      <c r="D230" s="25" t="str">
        <f>IF('Prax Reading 5712 5713'!B230="","", IF(C230&lt;1, 1, IF(C230&gt;36, 36, C230)))</f>
        <v/>
      </c>
      <c r="E230" s="25" t="str">
        <f t="shared" si="7"/>
        <v/>
      </c>
      <c r="F230" s="11" t="str">
        <f>IF('Prax Reading 5712 5713'!E230="","",IF('Prax Reading 5712 5713'!E230&lt;'ACT E+R to SAT EBRW'!$A$2,'ACT E+R to SAT EBRW'!$B$2,IF('Prax Reading 5712 5713'!E230&gt;'ACT E+R to SAT EBRW'!A$72,'ACT E+R to SAT EBRW'!B$72,VLOOKUP(E230,'ACT E+R to SAT EBRW'!A:B,2,FALSE))))</f>
        <v/>
      </c>
      <c r="G230" s="11" t="str">
        <f t="shared" si="6"/>
        <v/>
      </c>
      <c r="H230" s="11" t="str">
        <f>IF('Prax Reading 5712 5713'!B230="","", IF(G230&lt;100, 100, IF(G230&gt;300, 300, G230)))</f>
        <v/>
      </c>
      <c r="I230" s="11" t="str">
        <f>IF('Prax Reading 5712 5713'!B230="","",'SAT EBRW to CBEST R'!$A$2+'SAT EBRW to CBEST R'!$B$2*F230)</f>
        <v/>
      </c>
      <c r="J230" s="11" t="str">
        <f>IF('Prax Reading 5712 5713'!B230="","", IF(I230&lt;20, 20, IF(I230&gt;80, 80, I230)))</f>
        <v/>
      </c>
    </row>
    <row r="231" spans="1:10" x14ac:dyDescent="0.25">
      <c r="A231" s="11">
        <v>230</v>
      </c>
      <c r="B231" s="30"/>
      <c r="C231" s="25" t="str">
        <f>IF('Prax Reading 5712 5713'!B231="","", interceptPCR5712_5713toACTR+ slopePCR5712_5713toACTR*'Prax Reading 5712 5713'!B231)</f>
        <v/>
      </c>
      <c r="D231" s="25" t="str">
        <f>IF('Prax Reading 5712 5713'!B231="","", IF(C231&lt;1, 1, IF(C231&gt;36, 36, C231)))</f>
        <v/>
      </c>
      <c r="E231" s="25" t="str">
        <f t="shared" si="7"/>
        <v/>
      </c>
      <c r="F231" s="11" t="str">
        <f>IF('Prax Reading 5712 5713'!E231="","",IF('Prax Reading 5712 5713'!E231&lt;'ACT E+R to SAT EBRW'!$A$2,'ACT E+R to SAT EBRW'!$B$2,IF('Prax Reading 5712 5713'!E231&gt;'ACT E+R to SAT EBRW'!A$72,'ACT E+R to SAT EBRW'!B$72,VLOOKUP(E231,'ACT E+R to SAT EBRW'!A:B,2,FALSE))))</f>
        <v/>
      </c>
      <c r="G231" s="11" t="str">
        <f t="shared" si="6"/>
        <v/>
      </c>
      <c r="H231" s="11" t="str">
        <f>IF('Prax Reading 5712 5713'!B231="","", IF(G231&lt;100, 100, IF(G231&gt;300, 300, G231)))</f>
        <v/>
      </c>
      <c r="I231" s="11" t="str">
        <f>IF('Prax Reading 5712 5713'!B231="","",'SAT EBRW to CBEST R'!$A$2+'SAT EBRW to CBEST R'!$B$2*F231)</f>
        <v/>
      </c>
      <c r="J231" s="11" t="str">
        <f>IF('Prax Reading 5712 5713'!B231="","", IF(I231&lt;20, 20, IF(I231&gt;80, 80, I231)))</f>
        <v/>
      </c>
    </row>
    <row r="232" spans="1:10" x14ac:dyDescent="0.25">
      <c r="A232" s="11">
        <v>231</v>
      </c>
      <c r="B232" s="30"/>
      <c r="C232" s="25" t="str">
        <f>IF('Prax Reading 5712 5713'!B232="","", interceptPCR5712_5713toACTR+ slopePCR5712_5713toACTR*'Prax Reading 5712 5713'!B232)</f>
        <v/>
      </c>
      <c r="D232" s="25" t="str">
        <f>IF('Prax Reading 5712 5713'!B232="","", IF(C232&lt;1, 1, IF(C232&gt;36, 36, C232)))</f>
        <v/>
      </c>
      <c r="E232" s="25" t="str">
        <f t="shared" si="7"/>
        <v/>
      </c>
      <c r="F232" s="11" t="str">
        <f>IF('Prax Reading 5712 5713'!E232="","",IF('Prax Reading 5712 5713'!E232&lt;'ACT E+R to SAT EBRW'!$A$2,'ACT E+R to SAT EBRW'!$B$2,IF('Prax Reading 5712 5713'!E232&gt;'ACT E+R to SAT EBRW'!A$72,'ACT E+R to SAT EBRW'!B$72,VLOOKUP(E232,'ACT E+R to SAT EBRW'!A:B,2,FALSE))))</f>
        <v/>
      </c>
      <c r="G232" s="11" t="str">
        <f t="shared" si="6"/>
        <v/>
      </c>
      <c r="H232" s="11" t="str">
        <f>IF('Prax Reading 5712 5713'!B232="","", IF(G232&lt;100, 100, IF(G232&gt;300, 300, G232)))</f>
        <v/>
      </c>
      <c r="I232" s="11" t="str">
        <f>IF('Prax Reading 5712 5713'!B232="","",'SAT EBRW to CBEST R'!$A$2+'SAT EBRW to CBEST R'!$B$2*F232)</f>
        <v/>
      </c>
      <c r="J232" s="11" t="str">
        <f>IF('Prax Reading 5712 5713'!B232="","", IF(I232&lt;20, 20, IF(I232&gt;80, 80, I232)))</f>
        <v/>
      </c>
    </row>
    <row r="233" spans="1:10" x14ac:dyDescent="0.25">
      <c r="A233" s="11">
        <v>232</v>
      </c>
      <c r="B233" s="30"/>
      <c r="C233" s="25" t="str">
        <f>IF('Prax Reading 5712 5713'!B233="","", interceptPCR5712_5713toACTR+ slopePCR5712_5713toACTR*'Prax Reading 5712 5713'!B233)</f>
        <v/>
      </c>
      <c r="D233" s="25" t="str">
        <f>IF('Prax Reading 5712 5713'!B233="","", IF(C233&lt;1, 1, IF(C233&gt;36, 36, C233)))</f>
        <v/>
      </c>
      <c r="E233" s="25" t="str">
        <f t="shared" si="7"/>
        <v/>
      </c>
      <c r="F233" s="11" t="str">
        <f>IF('Prax Reading 5712 5713'!E233="","",IF('Prax Reading 5712 5713'!E233&lt;'ACT E+R to SAT EBRW'!$A$2,'ACT E+R to SAT EBRW'!$B$2,IF('Prax Reading 5712 5713'!E233&gt;'ACT E+R to SAT EBRW'!A$72,'ACT E+R to SAT EBRW'!B$72,VLOOKUP(E233,'ACT E+R to SAT EBRW'!A:B,2,FALSE))))</f>
        <v/>
      </c>
      <c r="G233" s="11" t="str">
        <f t="shared" si="6"/>
        <v/>
      </c>
      <c r="H233" s="11" t="str">
        <f>IF('Prax Reading 5712 5713'!B233="","", IF(G233&lt;100, 100, IF(G233&gt;300, 300, G233)))</f>
        <v/>
      </c>
      <c r="I233" s="11" t="str">
        <f>IF('Prax Reading 5712 5713'!B233="","",'SAT EBRW to CBEST R'!$A$2+'SAT EBRW to CBEST R'!$B$2*F233)</f>
        <v/>
      </c>
      <c r="J233" s="11" t="str">
        <f>IF('Prax Reading 5712 5713'!B233="","", IF(I233&lt;20, 20, IF(I233&gt;80, 80, I233)))</f>
        <v/>
      </c>
    </row>
    <row r="234" spans="1:10" x14ac:dyDescent="0.25">
      <c r="A234" s="11">
        <v>233</v>
      </c>
      <c r="B234" s="30"/>
      <c r="C234" s="25" t="str">
        <f>IF('Prax Reading 5712 5713'!B234="","", interceptPCR5712_5713toACTR+ slopePCR5712_5713toACTR*'Prax Reading 5712 5713'!B234)</f>
        <v/>
      </c>
      <c r="D234" s="25" t="str">
        <f>IF('Prax Reading 5712 5713'!B234="","", IF(C234&lt;1, 1, IF(C234&gt;36, 36, C234)))</f>
        <v/>
      </c>
      <c r="E234" s="25" t="str">
        <f t="shared" si="7"/>
        <v/>
      </c>
      <c r="F234" s="11" t="str">
        <f>IF('Prax Reading 5712 5713'!E234="","",IF('Prax Reading 5712 5713'!E234&lt;'ACT E+R to SAT EBRW'!$A$2,'ACT E+R to SAT EBRW'!$B$2,IF('Prax Reading 5712 5713'!E234&gt;'ACT E+R to SAT EBRW'!A$72,'ACT E+R to SAT EBRW'!B$72,VLOOKUP(E234,'ACT E+R to SAT EBRW'!A:B,2,FALSE))))</f>
        <v/>
      </c>
      <c r="G234" s="11" t="str">
        <f t="shared" si="6"/>
        <v/>
      </c>
      <c r="H234" s="11" t="str">
        <f>IF('Prax Reading 5712 5713'!B234="","", IF(G234&lt;100, 100, IF(G234&gt;300, 300, G234)))</f>
        <v/>
      </c>
      <c r="I234" s="11" t="str">
        <f>IF('Prax Reading 5712 5713'!B234="","",'SAT EBRW to CBEST R'!$A$2+'SAT EBRW to CBEST R'!$B$2*F234)</f>
        <v/>
      </c>
      <c r="J234" s="11" t="str">
        <f>IF('Prax Reading 5712 5713'!B234="","", IF(I234&lt;20, 20, IF(I234&gt;80, 80, I234)))</f>
        <v/>
      </c>
    </row>
    <row r="235" spans="1:10" x14ac:dyDescent="0.25">
      <c r="A235" s="11">
        <v>234</v>
      </c>
      <c r="B235" s="30"/>
      <c r="C235" s="25" t="str">
        <f>IF('Prax Reading 5712 5713'!B235="","", interceptPCR5712_5713toACTR+ slopePCR5712_5713toACTR*'Prax Reading 5712 5713'!B235)</f>
        <v/>
      </c>
      <c r="D235" s="25" t="str">
        <f>IF('Prax Reading 5712 5713'!B235="","", IF(C235&lt;1, 1, IF(C235&gt;36, 36, C235)))</f>
        <v/>
      </c>
      <c r="E235" s="25" t="str">
        <f t="shared" si="7"/>
        <v/>
      </c>
      <c r="F235" s="11" t="str">
        <f>IF('Prax Reading 5712 5713'!E235="","",IF('Prax Reading 5712 5713'!E235&lt;'ACT E+R to SAT EBRW'!$A$2,'ACT E+R to SAT EBRW'!$B$2,IF('Prax Reading 5712 5713'!E235&gt;'ACT E+R to SAT EBRW'!A$72,'ACT E+R to SAT EBRW'!B$72,VLOOKUP(E235,'ACT E+R to SAT EBRW'!A:B,2,FALSE))))</f>
        <v/>
      </c>
      <c r="G235" s="11" t="str">
        <f t="shared" si="6"/>
        <v/>
      </c>
      <c r="H235" s="11" t="str">
        <f>IF('Prax Reading 5712 5713'!B235="","", IF(G235&lt;100, 100, IF(G235&gt;300, 300, G235)))</f>
        <v/>
      </c>
      <c r="I235" s="11" t="str">
        <f>IF('Prax Reading 5712 5713'!B235="","",'SAT EBRW to CBEST R'!$A$2+'SAT EBRW to CBEST R'!$B$2*F235)</f>
        <v/>
      </c>
      <c r="J235" s="11" t="str">
        <f>IF('Prax Reading 5712 5713'!B235="","", IF(I235&lt;20, 20, IF(I235&gt;80, 80, I235)))</f>
        <v/>
      </c>
    </row>
    <row r="236" spans="1:10" x14ac:dyDescent="0.25">
      <c r="A236" s="11">
        <v>235</v>
      </c>
      <c r="B236" s="30"/>
      <c r="C236" s="25" t="str">
        <f>IF('Prax Reading 5712 5713'!B236="","", interceptPCR5712_5713toACTR+ slopePCR5712_5713toACTR*'Prax Reading 5712 5713'!B236)</f>
        <v/>
      </c>
      <c r="D236" s="25" t="str">
        <f>IF('Prax Reading 5712 5713'!B236="","", IF(C236&lt;1, 1, IF(C236&gt;36, 36, C236)))</f>
        <v/>
      </c>
      <c r="E236" s="25" t="str">
        <f t="shared" si="7"/>
        <v/>
      </c>
      <c r="F236" s="11" t="str">
        <f>IF('Prax Reading 5712 5713'!E236="","",IF('Prax Reading 5712 5713'!E236&lt;'ACT E+R to SAT EBRW'!$A$2,'ACT E+R to SAT EBRW'!$B$2,IF('Prax Reading 5712 5713'!E236&gt;'ACT E+R to SAT EBRW'!A$72,'ACT E+R to SAT EBRW'!B$72,VLOOKUP(E236,'ACT E+R to SAT EBRW'!A:B,2,FALSE))))</f>
        <v/>
      </c>
      <c r="G236" s="11" t="str">
        <f t="shared" si="6"/>
        <v/>
      </c>
      <c r="H236" s="11" t="str">
        <f>IF('Prax Reading 5712 5713'!B236="","", IF(G236&lt;100, 100, IF(G236&gt;300, 300, G236)))</f>
        <v/>
      </c>
      <c r="I236" s="11" t="str">
        <f>IF('Prax Reading 5712 5713'!B236="","",'SAT EBRW to CBEST R'!$A$2+'SAT EBRW to CBEST R'!$B$2*F236)</f>
        <v/>
      </c>
      <c r="J236" s="11" t="str">
        <f>IF('Prax Reading 5712 5713'!B236="","", IF(I236&lt;20, 20, IF(I236&gt;80, 80, I236)))</f>
        <v/>
      </c>
    </row>
    <row r="237" spans="1:10" x14ac:dyDescent="0.25">
      <c r="A237" s="11">
        <v>236</v>
      </c>
      <c r="B237" s="30"/>
      <c r="C237" s="25" t="str">
        <f>IF('Prax Reading 5712 5713'!B237="","", interceptPCR5712_5713toACTR+ slopePCR5712_5713toACTR*'Prax Reading 5712 5713'!B237)</f>
        <v/>
      </c>
      <c r="D237" s="25" t="str">
        <f>IF('Prax Reading 5712 5713'!B237="","", IF(C237&lt;1, 1, IF(C237&gt;36, 36, C237)))</f>
        <v/>
      </c>
      <c r="E237" s="25" t="str">
        <f t="shared" si="7"/>
        <v/>
      </c>
      <c r="F237" s="11" t="str">
        <f>IF('Prax Reading 5712 5713'!E237="","",IF('Prax Reading 5712 5713'!E237&lt;'ACT E+R to SAT EBRW'!$A$2,'ACT E+R to SAT EBRW'!$B$2,IF('Prax Reading 5712 5713'!E237&gt;'ACT E+R to SAT EBRW'!A$72,'ACT E+R to SAT EBRW'!B$72,VLOOKUP(E237,'ACT E+R to SAT EBRW'!A:B,2,FALSE))))</f>
        <v/>
      </c>
      <c r="G237" s="11" t="str">
        <f t="shared" si="6"/>
        <v/>
      </c>
      <c r="H237" s="11" t="str">
        <f>IF('Prax Reading 5712 5713'!B237="","", IF(G237&lt;100, 100, IF(G237&gt;300, 300, G237)))</f>
        <v/>
      </c>
      <c r="I237" s="11" t="str">
        <f>IF('Prax Reading 5712 5713'!B237="","",'SAT EBRW to CBEST R'!$A$2+'SAT EBRW to CBEST R'!$B$2*F237)</f>
        <v/>
      </c>
      <c r="J237" s="11" t="str">
        <f>IF('Prax Reading 5712 5713'!B237="","", IF(I237&lt;20, 20, IF(I237&gt;80, 80, I237)))</f>
        <v/>
      </c>
    </row>
    <row r="238" spans="1:10" x14ac:dyDescent="0.25">
      <c r="A238" s="11">
        <v>237</v>
      </c>
      <c r="B238" s="30"/>
      <c r="C238" s="25" t="str">
        <f>IF('Prax Reading 5712 5713'!B238="","", interceptPCR5712_5713toACTR+ slopePCR5712_5713toACTR*'Prax Reading 5712 5713'!B238)</f>
        <v/>
      </c>
      <c r="D238" s="25" t="str">
        <f>IF('Prax Reading 5712 5713'!B238="","", IF(C238&lt;1, 1, IF(C238&gt;36, 36, C238)))</f>
        <v/>
      </c>
      <c r="E238" s="25" t="str">
        <f t="shared" si="7"/>
        <v/>
      </c>
      <c r="F238" s="11" t="str">
        <f>IF('Prax Reading 5712 5713'!E238="","",IF('Prax Reading 5712 5713'!E238&lt;'ACT E+R to SAT EBRW'!$A$2,'ACT E+R to SAT EBRW'!$B$2,IF('Prax Reading 5712 5713'!E238&gt;'ACT E+R to SAT EBRW'!A$72,'ACT E+R to SAT EBRW'!B$72,VLOOKUP(E238,'ACT E+R to SAT EBRW'!A:B,2,FALSE))))</f>
        <v/>
      </c>
      <c r="G238" s="11" t="str">
        <f t="shared" si="6"/>
        <v/>
      </c>
      <c r="H238" s="11" t="str">
        <f>IF('Prax Reading 5712 5713'!B238="","", IF(G238&lt;100, 100, IF(G238&gt;300, 300, G238)))</f>
        <v/>
      </c>
      <c r="I238" s="11" t="str">
        <f>IF('Prax Reading 5712 5713'!B238="","",'SAT EBRW to CBEST R'!$A$2+'SAT EBRW to CBEST R'!$B$2*F238)</f>
        <v/>
      </c>
      <c r="J238" s="11" t="str">
        <f>IF('Prax Reading 5712 5713'!B238="","", IF(I238&lt;20, 20, IF(I238&gt;80, 80, I238)))</f>
        <v/>
      </c>
    </row>
    <row r="239" spans="1:10" x14ac:dyDescent="0.25">
      <c r="A239" s="11">
        <v>238</v>
      </c>
      <c r="B239" s="30"/>
      <c r="C239" s="25" t="str">
        <f>IF('Prax Reading 5712 5713'!B239="","", interceptPCR5712_5713toACTR+ slopePCR5712_5713toACTR*'Prax Reading 5712 5713'!B239)</f>
        <v/>
      </c>
      <c r="D239" s="25" t="str">
        <f>IF('Prax Reading 5712 5713'!B239="","", IF(C239&lt;1, 1, IF(C239&gt;36, 36, C239)))</f>
        <v/>
      </c>
      <c r="E239" s="25" t="str">
        <f t="shared" si="7"/>
        <v/>
      </c>
      <c r="F239" s="11" t="str">
        <f>IF('Prax Reading 5712 5713'!E239="","",IF('Prax Reading 5712 5713'!E239&lt;'ACT E+R to SAT EBRW'!$A$2,'ACT E+R to SAT EBRW'!$B$2,IF('Prax Reading 5712 5713'!E239&gt;'ACT E+R to SAT EBRW'!A$72,'ACT E+R to SAT EBRW'!B$72,VLOOKUP(E239,'ACT E+R to SAT EBRW'!A:B,2,FALSE))))</f>
        <v/>
      </c>
      <c r="G239" s="11" t="str">
        <f t="shared" si="6"/>
        <v/>
      </c>
      <c r="H239" s="11" t="str">
        <f>IF('Prax Reading 5712 5713'!B239="","", IF(G239&lt;100, 100, IF(G239&gt;300, 300, G239)))</f>
        <v/>
      </c>
      <c r="I239" s="11" t="str">
        <f>IF('Prax Reading 5712 5713'!B239="","",'SAT EBRW to CBEST R'!$A$2+'SAT EBRW to CBEST R'!$B$2*F239)</f>
        <v/>
      </c>
      <c r="J239" s="11" t="str">
        <f>IF('Prax Reading 5712 5713'!B239="","", IF(I239&lt;20, 20, IF(I239&gt;80, 80, I239)))</f>
        <v/>
      </c>
    </row>
    <row r="240" spans="1:10" x14ac:dyDescent="0.25">
      <c r="A240" s="11">
        <v>239</v>
      </c>
      <c r="B240" s="30"/>
      <c r="C240" s="25" t="str">
        <f>IF('Prax Reading 5712 5713'!B240="","", interceptPCR5712_5713toACTR+ slopePCR5712_5713toACTR*'Prax Reading 5712 5713'!B240)</f>
        <v/>
      </c>
      <c r="D240" s="25" t="str">
        <f>IF('Prax Reading 5712 5713'!B240="","", IF(C240&lt;1, 1, IF(C240&gt;36, 36, C240)))</f>
        <v/>
      </c>
      <c r="E240" s="25" t="str">
        <f t="shared" si="7"/>
        <v/>
      </c>
      <c r="F240" s="11" t="str">
        <f>IF('Prax Reading 5712 5713'!E240="","",IF('Prax Reading 5712 5713'!E240&lt;'ACT E+R to SAT EBRW'!$A$2,'ACT E+R to SAT EBRW'!$B$2,IF('Prax Reading 5712 5713'!E240&gt;'ACT E+R to SAT EBRW'!A$72,'ACT E+R to SAT EBRW'!B$72,VLOOKUP(E240,'ACT E+R to SAT EBRW'!A:B,2,FALSE))))</f>
        <v/>
      </c>
      <c r="G240" s="11" t="str">
        <f t="shared" si="6"/>
        <v/>
      </c>
      <c r="H240" s="11" t="str">
        <f>IF('Prax Reading 5712 5713'!B240="","", IF(G240&lt;100, 100, IF(G240&gt;300, 300, G240)))</f>
        <v/>
      </c>
      <c r="I240" s="11" t="str">
        <f>IF('Prax Reading 5712 5713'!B240="","",'SAT EBRW to CBEST R'!$A$2+'SAT EBRW to CBEST R'!$B$2*F240)</f>
        <v/>
      </c>
      <c r="J240" s="11" t="str">
        <f>IF('Prax Reading 5712 5713'!B240="","", IF(I240&lt;20, 20, IF(I240&gt;80, 80, I240)))</f>
        <v/>
      </c>
    </row>
    <row r="241" spans="1:10" x14ac:dyDescent="0.25">
      <c r="A241" s="11">
        <v>240</v>
      </c>
      <c r="B241" s="30"/>
      <c r="C241" s="25" t="str">
        <f>IF('Prax Reading 5712 5713'!B241="","", interceptPCR5712_5713toACTR+ slopePCR5712_5713toACTR*'Prax Reading 5712 5713'!B241)</f>
        <v/>
      </c>
      <c r="D241" s="25" t="str">
        <f>IF('Prax Reading 5712 5713'!B241="","", IF(C241&lt;1, 1, IF(C241&gt;36, 36, C241)))</f>
        <v/>
      </c>
      <c r="E241" s="25" t="str">
        <f t="shared" si="7"/>
        <v/>
      </c>
      <c r="F241" s="11" t="str">
        <f>IF('Prax Reading 5712 5713'!E241="","",IF('Prax Reading 5712 5713'!E241&lt;'ACT E+R to SAT EBRW'!$A$2,'ACT E+R to SAT EBRW'!$B$2,IF('Prax Reading 5712 5713'!E241&gt;'ACT E+R to SAT EBRW'!A$72,'ACT E+R to SAT EBRW'!B$72,VLOOKUP(E241,'ACT E+R to SAT EBRW'!A:B,2,FALSE))))</f>
        <v/>
      </c>
      <c r="G241" s="11" t="str">
        <f t="shared" si="6"/>
        <v/>
      </c>
      <c r="H241" s="11" t="str">
        <f>IF('Prax Reading 5712 5713'!B241="","", IF(G241&lt;100, 100, IF(G241&gt;300, 300, G241)))</f>
        <v/>
      </c>
      <c r="I241" s="11" t="str">
        <f>IF('Prax Reading 5712 5713'!B241="","",'SAT EBRW to CBEST R'!$A$2+'SAT EBRW to CBEST R'!$B$2*F241)</f>
        <v/>
      </c>
      <c r="J241" s="11" t="str">
        <f>IF('Prax Reading 5712 5713'!B241="","", IF(I241&lt;20, 20, IF(I241&gt;80, 80, I241)))</f>
        <v/>
      </c>
    </row>
    <row r="242" spans="1:10" x14ac:dyDescent="0.25">
      <c r="A242" s="11">
        <v>241</v>
      </c>
      <c r="B242" s="30"/>
      <c r="C242" s="25" t="str">
        <f>IF('Prax Reading 5712 5713'!B242="","", interceptPCR5712_5713toACTR+ slopePCR5712_5713toACTR*'Prax Reading 5712 5713'!B242)</f>
        <v/>
      </c>
      <c r="D242" s="25" t="str">
        <f>IF('Prax Reading 5712 5713'!B242="","", IF(C242&lt;1, 1, IF(C242&gt;36, 36, C242)))</f>
        <v/>
      </c>
      <c r="E242" s="25" t="str">
        <f t="shared" si="7"/>
        <v/>
      </c>
      <c r="F242" s="11" t="str">
        <f>IF('Prax Reading 5712 5713'!E242="","",IF('Prax Reading 5712 5713'!E242&lt;'ACT E+R to SAT EBRW'!$A$2,'ACT E+R to SAT EBRW'!$B$2,IF('Prax Reading 5712 5713'!E242&gt;'ACT E+R to SAT EBRW'!A$72,'ACT E+R to SAT EBRW'!B$72,VLOOKUP(E242,'ACT E+R to SAT EBRW'!A:B,2,FALSE))))</f>
        <v/>
      </c>
      <c r="G242" s="11" t="str">
        <f t="shared" si="6"/>
        <v/>
      </c>
      <c r="H242" s="11" t="str">
        <f>IF('Prax Reading 5712 5713'!B242="","", IF(G242&lt;100, 100, IF(G242&gt;300, 300, G242)))</f>
        <v/>
      </c>
      <c r="I242" s="11" t="str">
        <f>IF('Prax Reading 5712 5713'!B242="","",'SAT EBRW to CBEST R'!$A$2+'SAT EBRW to CBEST R'!$B$2*F242)</f>
        <v/>
      </c>
      <c r="J242" s="11" t="str">
        <f>IF('Prax Reading 5712 5713'!B242="","", IF(I242&lt;20, 20, IF(I242&gt;80, 80, I242)))</f>
        <v/>
      </c>
    </row>
    <row r="243" spans="1:10" x14ac:dyDescent="0.25">
      <c r="A243" s="11">
        <v>242</v>
      </c>
      <c r="B243" s="30"/>
      <c r="C243" s="25" t="str">
        <f>IF('Prax Reading 5712 5713'!B243="","", interceptPCR5712_5713toACTR+ slopePCR5712_5713toACTR*'Prax Reading 5712 5713'!B243)</f>
        <v/>
      </c>
      <c r="D243" s="25" t="str">
        <f>IF('Prax Reading 5712 5713'!B243="","", IF(C243&lt;1, 1, IF(C243&gt;36, 36, C243)))</f>
        <v/>
      </c>
      <c r="E243" s="25" t="str">
        <f t="shared" si="7"/>
        <v/>
      </c>
      <c r="F243" s="11" t="str">
        <f>IF('Prax Reading 5712 5713'!E243="","",IF('Prax Reading 5712 5713'!E243&lt;'ACT E+R to SAT EBRW'!$A$2,'ACT E+R to SAT EBRW'!$B$2,IF('Prax Reading 5712 5713'!E243&gt;'ACT E+R to SAT EBRW'!A$72,'ACT E+R to SAT EBRW'!B$72,VLOOKUP(E243,'ACT E+R to SAT EBRW'!A:B,2,FALSE))))</f>
        <v/>
      </c>
      <c r="G243" s="11" t="str">
        <f t="shared" si="6"/>
        <v/>
      </c>
      <c r="H243" s="11" t="str">
        <f>IF('Prax Reading 5712 5713'!B243="","", IF(G243&lt;100, 100, IF(G243&gt;300, 300, G243)))</f>
        <v/>
      </c>
      <c r="I243" s="11" t="str">
        <f>IF('Prax Reading 5712 5713'!B243="","",'SAT EBRW to CBEST R'!$A$2+'SAT EBRW to CBEST R'!$B$2*F243)</f>
        <v/>
      </c>
      <c r="J243" s="11" t="str">
        <f>IF('Prax Reading 5712 5713'!B243="","", IF(I243&lt;20, 20, IF(I243&gt;80, 80, I243)))</f>
        <v/>
      </c>
    </row>
    <row r="244" spans="1:10" x14ac:dyDescent="0.25">
      <c r="A244" s="11">
        <v>243</v>
      </c>
      <c r="B244" s="30"/>
      <c r="C244" s="25" t="str">
        <f>IF('Prax Reading 5712 5713'!B244="","", interceptPCR5712_5713toACTR+ slopePCR5712_5713toACTR*'Prax Reading 5712 5713'!B244)</f>
        <v/>
      </c>
      <c r="D244" s="25" t="str">
        <f>IF('Prax Reading 5712 5713'!B244="","", IF(C244&lt;1, 1, IF(C244&gt;36, 36, C244)))</f>
        <v/>
      </c>
      <c r="E244" s="25" t="str">
        <f t="shared" si="7"/>
        <v/>
      </c>
      <c r="F244" s="11" t="str">
        <f>IF('Prax Reading 5712 5713'!E244="","",IF('Prax Reading 5712 5713'!E244&lt;'ACT E+R to SAT EBRW'!$A$2,'ACT E+R to SAT EBRW'!$B$2,IF('Prax Reading 5712 5713'!E244&gt;'ACT E+R to SAT EBRW'!A$72,'ACT E+R to SAT EBRW'!B$72,VLOOKUP(E244,'ACT E+R to SAT EBRW'!A:B,2,FALSE))))</f>
        <v/>
      </c>
      <c r="G244" s="11" t="str">
        <f t="shared" si="6"/>
        <v/>
      </c>
      <c r="H244" s="11" t="str">
        <f>IF('Prax Reading 5712 5713'!B244="","", IF(G244&lt;100, 100, IF(G244&gt;300, 300, G244)))</f>
        <v/>
      </c>
      <c r="I244" s="11" t="str">
        <f>IF('Prax Reading 5712 5713'!B244="","",'SAT EBRW to CBEST R'!$A$2+'SAT EBRW to CBEST R'!$B$2*F244)</f>
        <v/>
      </c>
      <c r="J244" s="11" t="str">
        <f>IF('Prax Reading 5712 5713'!B244="","", IF(I244&lt;20, 20, IF(I244&gt;80, 80, I244)))</f>
        <v/>
      </c>
    </row>
    <row r="245" spans="1:10" x14ac:dyDescent="0.25">
      <c r="A245" s="11">
        <v>244</v>
      </c>
      <c r="B245" s="30"/>
      <c r="C245" s="25" t="str">
        <f>IF('Prax Reading 5712 5713'!B245="","", interceptPCR5712_5713toACTR+ slopePCR5712_5713toACTR*'Prax Reading 5712 5713'!B245)</f>
        <v/>
      </c>
      <c r="D245" s="25" t="str">
        <f>IF('Prax Reading 5712 5713'!B245="","", IF(C245&lt;1, 1, IF(C245&gt;36, 36, C245)))</f>
        <v/>
      </c>
      <c r="E245" s="25" t="str">
        <f t="shared" si="7"/>
        <v/>
      </c>
      <c r="F245" s="11" t="str">
        <f>IF('Prax Reading 5712 5713'!E245="","",IF('Prax Reading 5712 5713'!E245&lt;'ACT E+R to SAT EBRW'!$A$2,'ACT E+R to SAT EBRW'!$B$2,IF('Prax Reading 5712 5713'!E245&gt;'ACT E+R to SAT EBRW'!A$72,'ACT E+R to SAT EBRW'!B$72,VLOOKUP(E245,'ACT E+R to SAT EBRW'!A:B,2,FALSE))))</f>
        <v/>
      </c>
      <c r="G245" s="11" t="str">
        <f t="shared" si="6"/>
        <v/>
      </c>
      <c r="H245" s="11" t="str">
        <f>IF('Prax Reading 5712 5713'!B245="","", IF(G245&lt;100, 100, IF(G245&gt;300, 300, G245)))</f>
        <v/>
      </c>
      <c r="I245" s="11" t="str">
        <f>IF('Prax Reading 5712 5713'!B245="","",'SAT EBRW to CBEST R'!$A$2+'SAT EBRW to CBEST R'!$B$2*F245)</f>
        <v/>
      </c>
      <c r="J245" s="11" t="str">
        <f>IF('Prax Reading 5712 5713'!B245="","", IF(I245&lt;20, 20, IF(I245&gt;80, 80, I245)))</f>
        <v/>
      </c>
    </row>
    <row r="246" spans="1:10" x14ac:dyDescent="0.25">
      <c r="A246" s="11">
        <v>245</v>
      </c>
      <c r="B246" s="30"/>
      <c r="C246" s="25" t="str">
        <f>IF('Prax Reading 5712 5713'!B246="","", interceptPCR5712_5713toACTR+ slopePCR5712_5713toACTR*'Prax Reading 5712 5713'!B246)</f>
        <v/>
      </c>
      <c r="D246" s="25" t="str">
        <f>IF('Prax Reading 5712 5713'!B246="","", IF(C246&lt;1, 1, IF(C246&gt;36, 36, C246)))</f>
        <v/>
      </c>
      <c r="E246" s="25" t="str">
        <f t="shared" si="7"/>
        <v/>
      </c>
      <c r="F246" s="11" t="str">
        <f>IF('Prax Reading 5712 5713'!E246="","",IF('Prax Reading 5712 5713'!E246&lt;'ACT E+R to SAT EBRW'!$A$2,'ACT E+R to SAT EBRW'!$B$2,IF('Prax Reading 5712 5713'!E246&gt;'ACT E+R to SAT EBRW'!A$72,'ACT E+R to SAT EBRW'!B$72,VLOOKUP(E246,'ACT E+R to SAT EBRW'!A:B,2,FALSE))))</f>
        <v/>
      </c>
      <c r="G246" s="11" t="str">
        <f t="shared" si="6"/>
        <v/>
      </c>
      <c r="H246" s="11" t="str">
        <f>IF('Prax Reading 5712 5713'!B246="","", IF(G246&lt;100, 100, IF(G246&gt;300, 300, G246)))</f>
        <v/>
      </c>
      <c r="I246" s="11" t="str">
        <f>IF('Prax Reading 5712 5713'!B246="","",'SAT EBRW to CBEST R'!$A$2+'SAT EBRW to CBEST R'!$B$2*F246)</f>
        <v/>
      </c>
      <c r="J246" s="11" t="str">
        <f>IF('Prax Reading 5712 5713'!B246="","", IF(I246&lt;20, 20, IF(I246&gt;80, 80, I246)))</f>
        <v/>
      </c>
    </row>
    <row r="247" spans="1:10" x14ac:dyDescent="0.25">
      <c r="A247" s="11">
        <v>246</v>
      </c>
      <c r="B247" s="30"/>
      <c r="C247" s="25" t="str">
        <f>IF('Prax Reading 5712 5713'!B247="","", interceptPCR5712_5713toACTR+ slopePCR5712_5713toACTR*'Prax Reading 5712 5713'!B247)</f>
        <v/>
      </c>
      <c r="D247" s="25" t="str">
        <f>IF('Prax Reading 5712 5713'!B247="","", IF(C247&lt;1, 1, IF(C247&gt;36, 36, C247)))</f>
        <v/>
      </c>
      <c r="E247" s="25" t="str">
        <f t="shared" si="7"/>
        <v/>
      </c>
      <c r="F247" s="11" t="str">
        <f>IF('Prax Reading 5712 5713'!E247="","",IF('Prax Reading 5712 5713'!E247&lt;'ACT E+R to SAT EBRW'!$A$2,'ACT E+R to SAT EBRW'!$B$2,IF('Prax Reading 5712 5713'!E247&gt;'ACT E+R to SAT EBRW'!A$72,'ACT E+R to SAT EBRW'!B$72,VLOOKUP(E247,'ACT E+R to SAT EBRW'!A:B,2,FALSE))))</f>
        <v/>
      </c>
      <c r="G247" s="11" t="str">
        <f t="shared" si="6"/>
        <v/>
      </c>
      <c r="H247" s="11" t="str">
        <f>IF('Prax Reading 5712 5713'!B247="","", IF(G247&lt;100, 100, IF(G247&gt;300, 300, G247)))</f>
        <v/>
      </c>
      <c r="I247" s="11" t="str">
        <f>IF('Prax Reading 5712 5713'!B247="","",'SAT EBRW to CBEST R'!$A$2+'SAT EBRW to CBEST R'!$B$2*F247)</f>
        <v/>
      </c>
      <c r="J247" s="11" t="str">
        <f>IF('Prax Reading 5712 5713'!B247="","", IF(I247&lt;20, 20, IF(I247&gt;80, 80, I247)))</f>
        <v/>
      </c>
    </row>
    <row r="248" spans="1:10" x14ac:dyDescent="0.25">
      <c r="A248" s="11">
        <v>247</v>
      </c>
      <c r="B248" s="30"/>
      <c r="C248" s="25" t="str">
        <f>IF('Prax Reading 5712 5713'!B248="","", interceptPCR5712_5713toACTR+ slopePCR5712_5713toACTR*'Prax Reading 5712 5713'!B248)</f>
        <v/>
      </c>
      <c r="D248" s="25" t="str">
        <f>IF('Prax Reading 5712 5713'!B248="","", IF(C248&lt;1, 1, IF(C248&gt;36, 36, C248)))</f>
        <v/>
      </c>
      <c r="E248" s="25" t="str">
        <f t="shared" si="7"/>
        <v/>
      </c>
      <c r="F248" s="11" t="str">
        <f>IF('Prax Reading 5712 5713'!E248="","",IF('Prax Reading 5712 5713'!E248&lt;'ACT E+R to SAT EBRW'!$A$2,'ACT E+R to SAT EBRW'!$B$2,IF('Prax Reading 5712 5713'!E248&gt;'ACT E+R to SAT EBRW'!A$72,'ACT E+R to SAT EBRW'!B$72,VLOOKUP(E248,'ACT E+R to SAT EBRW'!A:B,2,FALSE))))</f>
        <v/>
      </c>
      <c r="G248" s="11" t="str">
        <f t="shared" si="6"/>
        <v/>
      </c>
      <c r="H248" s="11" t="str">
        <f>IF('Prax Reading 5712 5713'!B248="","", IF(G248&lt;100, 100, IF(G248&gt;300, 300, G248)))</f>
        <v/>
      </c>
      <c r="I248" s="11" t="str">
        <f>IF('Prax Reading 5712 5713'!B248="","",'SAT EBRW to CBEST R'!$A$2+'SAT EBRW to CBEST R'!$B$2*F248)</f>
        <v/>
      </c>
      <c r="J248" s="11" t="str">
        <f>IF('Prax Reading 5712 5713'!B248="","", IF(I248&lt;20, 20, IF(I248&gt;80, 80, I248)))</f>
        <v/>
      </c>
    </row>
    <row r="249" spans="1:10" x14ac:dyDescent="0.25">
      <c r="A249" s="11">
        <v>248</v>
      </c>
      <c r="B249" s="30"/>
      <c r="C249" s="25" t="str">
        <f>IF('Prax Reading 5712 5713'!B249="","", interceptPCR5712_5713toACTR+ slopePCR5712_5713toACTR*'Prax Reading 5712 5713'!B249)</f>
        <v/>
      </c>
      <c r="D249" s="25" t="str">
        <f>IF('Prax Reading 5712 5713'!B249="","", IF(C249&lt;1, 1, IF(C249&gt;36, 36, C249)))</f>
        <v/>
      </c>
      <c r="E249" s="25" t="str">
        <f t="shared" si="7"/>
        <v/>
      </c>
      <c r="F249" s="11" t="str">
        <f>IF('Prax Reading 5712 5713'!E249="","",IF('Prax Reading 5712 5713'!E249&lt;'ACT E+R to SAT EBRW'!$A$2,'ACT E+R to SAT EBRW'!$B$2,IF('Prax Reading 5712 5713'!E249&gt;'ACT E+R to SAT EBRW'!A$72,'ACT E+R to SAT EBRW'!B$72,VLOOKUP(E249,'ACT E+R to SAT EBRW'!A:B,2,FALSE))))</f>
        <v/>
      </c>
      <c r="G249" s="11" t="str">
        <f t="shared" si="6"/>
        <v/>
      </c>
      <c r="H249" s="11" t="str">
        <f>IF('Prax Reading 5712 5713'!B249="","", IF(G249&lt;100, 100, IF(G249&gt;300, 300, G249)))</f>
        <v/>
      </c>
      <c r="I249" s="11" t="str">
        <f>IF('Prax Reading 5712 5713'!B249="","",'SAT EBRW to CBEST R'!$A$2+'SAT EBRW to CBEST R'!$B$2*F249)</f>
        <v/>
      </c>
      <c r="J249" s="11" t="str">
        <f>IF('Prax Reading 5712 5713'!B249="","", IF(I249&lt;20, 20, IF(I249&gt;80, 80, I249)))</f>
        <v/>
      </c>
    </row>
    <row r="250" spans="1:10" x14ac:dyDescent="0.25">
      <c r="A250" s="11">
        <v>249</v>
      </c>
      <c r="B250" s="30"/>
      <c r="C250" s="25" t="str">
        <f>IF('Prax Reading 5712 5713'!B250="","", interceptPCR5712_5713toACTR+ slopePCR5712_5713toACTR*'Prax Reading 5712 5713'!B250)</f>
        <v/>
      </c>
      <c r="D250" s="25" t="str">
        <f>IF('Prax Reading 5712 5713'!B250="","", IF(C250&lt;1, 1, IF(C250&gt;36, 36, C250)))</f>
        <v/>
      </c>
      <c r="E250" s="25" t="str">
        <f t="shared" si="7"/>
        <v/>
      </c>
      <c r="F250" s="11" t="str">
        <f>IF('Prax Reading 5712 5713'!E250="","",IF('Prax Reading 5712 5713'!E250&lt;'ACT E+R to SAT EBRW'!$A$2,'ACT E+R to SAT EBRW'!$B$2,IF('Prax Reading 5712 5713'!E250&gt;'ACT E+R to SAT EBRW'!A$72,'ACT E+R to SAT EBRW'!B$72,VLOOKUP(E250,'ACT E+R to SAT EBRW'!A:B,2,FALSE))))</f>
        <v/>
      </c>
      <c r="G250" s="11" t="str">
        <f t="shared" si="6"/>
        <v/>
      </c>
      <c r="H250" s="11" t="str">
        <f>IF('Prax Reading 5712 5713'!B250="","", IF(G250&lt;100, 100, IF(G250&gt;300, 300, G250)))</f>
        <v/>
      </c>
      <c r="I250" s="11" t="str">
        <f>IF('Prax Reading 5712 5713'!B250="","",'SAT EBRW to CBEST R'!$A$2+'SAT EBRW to CBEST R'!$B$2*F250)</f>
        <v/>
      </c>
      <c r="J250" s="11" t="str">
        <f>IF('Prax Reading 5712 5713'!B250="","", IF(I250&lt;20, 20, IF(I250&gt;80, 80, I250)))</f>
        <v/>
      </c>
    </row>
    <row r="251" spans="1:10" x14ac:dyDescent="0.25">
      <c r="A251" s="11">
        <v>250</v>
      </c>
      <c r="B251" s="30"/>
      <c r="C251" s="25" t="str">
        <f>IF('Prax Reading 5712 5713'!B251="","", interceptPCR5712_5713toACTR+ slopePCR5712_5713toACTR*'Prax Reading 5712 5713'!B251)</f>
        <v/>
      </c>
      <c r="D251" s="25" t="str">
        <f>IF('Prax Reading 5712 5713'!B251="","", IF(C251&lt;1, 1, IF(C251&gt;36, 36, C251)))</f>
        <v/>
      </c>
      <c r="E251" s="25" t="str">
        <f t="shared" si="7"/>
        <v/>
      </c>
      <c r="F251" s="11" t="str">
        <f>IF('Prax Reading 5712 5713'!E251="","",IF('Prax Reading 5712 5713'!E251&lt;'ACT E+R to SAT EBRW'!$A$2,'ACT E+R to SAT EBRW'!$B$2,IF('Prax Reading 5712 5713'!E251&gt;'ACT E+R to SAT EBRW'!A$72,'ACT E+R to SAT EBRW'!B$72,VLOOKUP(E251,'ACT E+R to SAT EBRW'!A:B,2,FALSE))))</f>
        <v/>
      </c>
      <c r="G251" s="11" t="str">
        <f t="shared" si="6"/>
        <v/>
      </c>
      <c r="H251" s="11" t="str">
        <f>IF('Prax Reading 5712 5713'!B251="","", IF(G251&lt;100, 100, IF(G251&gt;300, 300, G251)))</f>
        <v/>
      </c>
      <c r="I251" s="11" t="str">
        <f>IF('Prax Reading 5712 5713'!B251="","",'SAT EBRW to CBEST R'!$A$2+'SAT EBRW to CBEST R'!$B$2*F251)</f>
        <v/>
      </c>
      <c r="J251" s="11" t="str">
        <f>IF('Prax Reading 5712 5713'!B251="","", IF(I251&lt;20, 20, IF(I251&gt;80, 80, I251)))</f>
        <v/>
      </c>
    </row>
    <row r="252" spans="1:10" x14ac:dyDescent="0.25">
      <c r="A252" s="11">
        <v>251</v>
      </c>
      <c r="B252" s="30"/>
      <c r="C252" s="25" t="str">
        <f>IF('Prax Reading 5712 5713'!B252="","", interceptPCR5712_5713toACTR+ slopePCR5712_5713toACTR*'Prax Reading 5712 5713'!B252)</f>
        <v/>
      </c>
      <c r="D252" s="25" t="str">
        <f>IF('Prax Reading 5712 5713'!B252="","", IF(C252&lt;1, 1, IF(C252&gt;36, 36, C252)))</f>
        <v/>
      </c>
      <c r="E252" s="25" t="str">
        <f t="shared" si="7"/>
        <v/>
      </c>
      <c r="F252" s="11" t="str">
        <f>IF('Prax Reading 5712 5713'!E252="","",IF('Prax Reading 5712 5713'!E252&lt;'ACT E+R to SAT EBRW'!$A$2,'ACT E+R to SAT EBRW'!$B$2,IF('Prax Reading 5712 5713'!E252&gt;'ACT E+R to SAT EBRW'!A$72,'ACT E+R to SAT EBRW'!B$72,VLOOKUP(E252,'ACT E+R to SAT EBRW'!A:B,2,FALSE))))</f>
        <v/>
      </c>
      <c r="G252" s="11" t="str">
        <f t="shared" si="6"/>
        <v/>
      </c>
      <c r="H252" s="11" t="str">
        <f>IF('Prax Reading 5712 5713'!B252="","", IF(G252&lt;100, 100, IF(G252&gt;300, 300, G252)))</f>
        <v/>
      </c>
      <c r="I252" s="11" t="str">
        <f>IF('Prax Reading 5712 5713'!B252="","",'SAT EBRW to CBEST R'!$A$2+'SAT EBRW to CBEST R'!$B$2*F252)</f>
        <v/>
      </c>
      <c r="J252" s="11" t="str">
        <f>IF('Prax Reading 5712 5713'!B252="","", IF(I252&lt;20, 20, IF(I252&gt;80, 80, I252)))</f>
        <v/>
      </c>
    </row>
    <row r="253" spans="1:10" x14ac:dyDescent="0.25">
      <c r="A253" s="11">
        <v>252</v>
      </c>
      <c r="B253" s="30"/>
      <c r="C253" s="25" t="str">
        <f>IF('Prax Reading 5712 5713'!B253="","", interceptPCR5712_5713toACTR+ slopePCR5712_5713toACTR*'Prax Reading 5712 5713'!B253)</f>
        <v/>
      </c>
      <c r="D253" s="25" t="str">
        <f>IF('Prax Reading 5712 5713'!B253="","", IF(C253&lt;1, 1, IF(C253&gt;36, 36, C253)))</f>
        <v/>
      </c>
      <c r="E253" s="25" t="str">
        <f t="shared" si="7"/>
        <v/>
      </c>
      <c r="F253" s="11" t="str">
        <f>IF('Prax Reading 5712 5713'!E253="","",IF('Prax Reading 5712 5713'!E253&lt;'ACT E+R to SAT EBRW'!$A$2,'ACT E+R to SAT EBRW'!$B$2,IF('Prax Reading 5712 5713'!E253&gt;'ACT E+R to SAT EBRW'!A$72,'ACT E+R to SAT EBRW'!B$72,VLOOKUP(E253,'ACT E+R to SAT EBRW'!A:B,2,FALSE))))</f>
        <v/>
      </c>
      <c r="G253" s="11" t="str">
        <f t="shared" si="6"/>
        <v/>
      </c>
      <c r="H253" s="11" t="str">
        <f>IF('Prax Reading 5712 5713'!B253="","", IF(G253&lt;100, 100, IF(G253&gt;300, 300, G253)))</f>
        <v/>
      </c>
      <c r="I253" s="11" t="str">
        <f>IF('Prax Reading 5712 5713'!B253="","",'SAT EBRW to CBEST R'!$A$2+'SAT EBRW to CBEST R'!$B$2*F253)</f>
        <v/>
      </c>
      <c r="J253" s="11" t="str">
        <f>IF('Prax Reading 5712 5713'!B253="","", IF(I253&lt;20, 20, IF(I253&gt;80, 80, I253)))</f>
        <v/>
      </c>
    </row>
    <row r="254" spans="1:10" x14ac:dyDescent="0.25">
      <c r="A254" s="11">
        <v>253</v>
      </c>
      <c r="B254" s="30"/>
      <c r="C254" s="25" t="str">
        <f>IF('Prax Reading 5712 5713'!B254="","", interceptPCR5712_5713toACTR+ slopePCR5712_5713toACTR*'Prax Reading 5712 5713'!B254)</f>
        <v/>
      </c>
      <c r="D254" s="25" t="str">
        <f>IF('Prax Reading 5712 5713'!B254="","", IF(C254&lt;1, 1, IF(C254&gt;36, 36, C254)))</f>
        <v/>
      </c>
      <c r="E254" s="25" t="str">
        <f t="shared" si="7"/>
        <v/>
      </c>
      <c r="F254" s="11" t="str">
        <f>IF('Prax Reading 5712 5713'!E254="","",IF('Prax Reading 5712 5713'!E254&lt;'ACT E+R to SAT EBRW'!$A$2,'ACT E+R to SAT EBRW'!$B$2,IF('Prax Reading 5712 5713'!E254&gt;'ACT E+R to SAT EBRW'!A$72,'ACT E+R to SAT EBRW'!B$72,VLOOKUP(E254,'ACT E+R to SAT EBRW'!A:B,2,FALSE))))</f>
        <v/>
      </c>
      <c r="G254" s="11" t="str">
        <f t="shared" si="6"/>
        <v/>
      </c>
      <c r="H254" s="11" t="str">
        <f>IF('Prax Reading 5712 5713'!B254="","", IF(G254&lt;100, 100, IF(G254&gt;300, 300, G254)))</f>
        <v/>
      </c>
      <c r="I254" s="11" t="str">
        <f>IF('Prax Reading 5712 5713'!B254="","",'SAT EBRW to CBEST R'!$A$2+'SAT EBRW to CBEST R'!$B$2*F254)</f>
        <v/>
      </c>
      <c r="J254" s="11" t="str">
        <f>IF('Prax Reading 5712 5713'!B254="","", IF(I254&lt;20, 20, IF(I254&gt;80, 80, I254)))</f>
        <v/>
      </c>
    </row>
    <row r="255" spans="1:10" x14ac:dyDescent="0.25">
      <c r="A255" s="11">
        <v>254</v>
      </c>
      <c r="B255" s="30"/>
      <c r="C255" s="25" t="str">
        <f>IF('Prax Reading 5712 5713'!B255="","", interceptPCR5712_5713toACTR+ slopePCR5712_5713toACTR*'Prax Reading 5712 5713'!B255)</f>
        <v/>
      </c>
      <c r="D255" s="25" t="str">
        <f>IF('Prax Reading 5712 5713'!B255="","", IF(C255&lt;1, 1, IF(C255&gt;36, 36, C255)))</f>
        <v/>
      </c>
      <c r="E255" s="25" t="str">
        <f t="shared" si="7"/>
        <v/>
      </c>
      <c r="F255" s="11" t="str">
        <f>IF('Prax Reading 5712 5713'!E255="","",IF('Prax Reading 5712 5713'!E255&lt;'ACT E+R to SAT EBRW'!$A$2,'ACT E+R to SAT EBRW'!$B$2,IF('Prax Reading 5712 5713'!E255&gt;'ACT E+R to SAT EBRW'!A$72,'ACT E+R to SAT EBRW'!B$72,VLOOKUP(E255,'ACT E+R to SAT EBRW'!A:B,2,FALSE))))</f>
        <v/>
      </c>
      <c r="G255" s="11" t="str">
        <f t="shared" si="6"/>
        <v/>
      </c>
      <c r="H255" s="11" t="str">
        <f>IF('Prax Reading 5712 5713'!B255="","", IF(G255&lt;100, 100, IF(G255&gt;300, 300, G255)))</f>
        <v/>
      </c>
      <c r="I255" s="11" t="str">
        <f>IF('Prax Reading 5712 5713'!B255="","",'SAT EBRW to CBEST R'!$A$2+'SAT EBRW to CBEST R'!$B$2*F255)</f>
        <v/>
      </c>
      <c r="J255" s="11" t="str">
        <f>IF('Prax Reading 5712 5713'!B255="","", IF(I255&lt;20, 20, IF(I255&gt;80, 80, I255)))</f>
        <v/>
      </c>
    </row>
    <row r="256" spans="1:10" x14ac:dyDescent="0.25">
      <c r="A256" s="11">
        <v>255</v>
      </c>
      <c r="B256" s="30"/>
      <c r="C256" s="25" t="str">
        <f>IF('Prax Reading 5712 5713'!B256="","", interceptPCR5712_5713toACTR+ slopePCR5712_5713toACTR*'Prax Reading 5712 5713'!B256)</f>
        <v/>
      </c>
      <c r="D256" s="25" t="str">
        <f>IF('Prax Reading 5712 5713'!B256="","", IF(C256&lt;1, 1, IF(C256&gt;36, 36, C256)))</f>
        <v/>
      </c>
      <c r="E256" s="25" t="str">
        <f t="shared" si="7"/>
        <v/>
      </c>
      <c r="F256" s="11" t="str">
        <f>IF('Prax Reading 5712 5713'!E256="","",IF('Prax Reading 5712 5713'!E256&lt;'ACT E+R to SAT EBRW'!$A$2,'ACT E+R to SAT EBRW'!$B$2,IF('Prax Reading 5712 5713'!E256&gt;'ACT E+R to SAT EBRW'!A$72,'ACT E+R to SAT EBRW'!B$72,VLOOKUP(E256,'ACT E+R to SAT EBRW'!A:B,2,FALSE))))</f>
        <v/>
      </c>
      <c r="G256" s="11" t="str">
        <f t="shared" si="6"/>
        <v/>
      </c>
      <c r="H256" s="11" t="str">
        <f>IF('Prax Reading 5712 5713'!B256="","", IF(G256&lt;100, 100, IF(G256&gt;300, 300, G256)))</f>
        <v/>
      </c>
      <c r="I256" s="11" t="str">
        <f>IF('Prax Reading 5712 5713'!B256="","",'SAT EBRW to CBEST R'!$A$2+'SAT EBRW to CBEST R'!$B$2*F256)</f>
        <v/>
      </c>
      <c r="J256" s="11" t="str">
        <f>IF('Prax Reading 5712 5713'!B256="","", IF(I256&lt;20, 20, IF(I256&gt;80, 80, I256)))</f>
        <v/>
      </c>
    </row>
    <row r="257" spans="1:10" x14ac:dyDescent="0.25">
      <c r="A257" s="11">
        <v>256</v>
      </c>
      <c r="B257" s="30"/>
      <c r="C257" s="25" t="str">
        <f>IF('Prax Reading 5712 5713'!B257="","", interceptPCR5712_5713toACTR+ slopePCR5712_5713toACTR*'Prax Reading 5712 5713'!B257)</f>
        <v/>
      </c>
      <c r="D257" s="25" t="str">
        <f>IF('Prax Reading 5712 5713'!B257="","", IF(C257&lt;1, 1, IF(C257&gt;36, 36, C257)))</f>
        <v/>
      </c>
      <c r="E257" s="25" t="str">
        <f t="shared" si="7"/>
        <v/>
      </c>
      <c r="F257" s="11" t="str">
        <f>IF('Prax Reading 5712 5713'!E257="","",IF('Prax Reading 5712 5713'!E257&lt;'ACT E+R to SAT EBRW'!$A$2,'ACT E+R to SAT EBRW'!$B$2,IF('Prax Reading 5712 5713'!E257&gt;'ACT E+R to SAT EBRW'!A$72,'ACT E+R to SAT EBRW'!B$72,VLOOKUP(E257,'ACT E+R to SAT EBRW'!A:B,2,FALSE))))</f>
        <v/>
      </c>
      <c r="G257" s="11" t="str">
        <f t="shared" si="6"/>
        <v/>
      </c>
      <c r="H257" s="11" t="str">
        <f>IF('Prax Reading 5712 5713'!B257="","", IF(G257&lt;100, 100, IF(G257&gt;300, 300, G257)))</f>
        <v/>
      </c>
      <c r="I257" s="11" t="str">
        <f>IF('Prax Reading 5712 5713'!B257="","",'SAT EBRW to CBEST R'!$A$2+'SAT EBRW to CBEST R'!$B$2*F257)</f>
        <v/>
      </c>
      <c r="J257" s="11" t="str">
        <f>IF('Prax Reading 5712 5713'!B257="","", IF(I257&lt;20, 20, IF(I257&gt;80, 80, I257)))</f>
        <v/>
      </c>
    </row>
    <row r="258" spans="1:10" x14ac:dyDescent="0.25">
      <c r="A258" s="11">
        <v>257</v>
      </c>
      <c r="B258" s="30"/>
      <c r="C258" s="25" t="str">
        <f>IF('Prax Reading 5712 5713'!B258="","", interceptPCR5712_5713toACTR+ slopePCR5712_5713toACTR*'Prax Reading 5712 5713'!B258)</f>
        <v/>
      </c>
      <c r="D258" s="25" t="str">
        <f>IF('Prax Reading 5712 5713'!B258="","", IF(C258&lt;1, 1, IF(C258&gt;36, 36, C258)))</f>
        <v/>
      </c>
      <c r="E258" s="25" t="str">
        <f t="shared" si="7"/>
        <v/>
      </c>
      <c r="F258" s="11" t="str">
        <f>IF('Prax Reading 5712 5713'!E258="","",IF('Prax Reading 5712 5713'!E258&lt;'ACT E+R to SAT EBRW'!$A$2,'ACT E+R to SAT EBRW'!$B$2,IF('Prax Reading 5712 5713'!E258&gt;'ACT E+R to SAT EBRW'!A$72,'ACT E+R to SAT EBRW'!B$72,VLOOKUP(E258,'ACT E+R to SAT EBRW'!A:B,2,FALSE))))</f>
        <v/>
      </c>
      <c r="G258" s="11" t="str">
        <f t="shared" ref="G258:G321" si="8">IF(B258="","",IF(D258&gt;=19, upperinterceptACTRtoPAAR200_210+D258*upperslopeACTRtoPAAR200_210, lowerinterceptACTRtoPAAR200_210+D258*lowerslopeACTRtoPAAR200_210))</f>
        <v/>
      </c>
      <c r="H258" s="11" t="str">
        <f>IF('Prax Reading 5712 5713'!B258="","", IF(G258&lt;100, 100, IF(G258&gt;300, 300, G258)))</f>
        <v/>
      </c>
      <c r="I258" s="11" t="str">
        <f>IF('Prax Reading 5712 5713'!B258="","",'SAT EBRW to CBEST R'!$A$2+'SAT EBRW to CBEST R'!$B$2*F258)</f>
        <v/>
      </c>
      <c r="J258" s="11" t="str">
        <f>IF('Prax Reading 5712 5713'!B258="","", IF(I258&lt;20, 20, IF(I258&gt;80, 80, I258)))</f>
        <v/>
      </c>
    </row>
    <row r="259" spans="1:10" x14ac:dyDescent="0.25">
      <c r="A259" s="11">
        <v>258</v>
      </c>
      <c r="B259" s="30"/>
      <c r="C259" s="25" t="str">
        <f>IF('Prax Reading 5712 5713'!B259="","", interceptPCR5712_5713toACTR+ slopePCR5712_5713toACTR*'Prax Reading 5712 5713'!B259)</f>
        <v/>
      </c>
      <c r="D259" s="25" t="str">
        <f>IF('Prax Reading 5712 5713'!B259="","", IF(C259&lt;1, 1, IF(C259&gt;36, 36, C259)))</f>
        <v/>
      </c>
      <c r="E259" s="25" t="str">
        <f t="shared" ref="E259:E322" si="9">IF(ISBLANK(B259), "", ROUND(2*D259, 0))</f>
        <v/>
      </c>
      <c r="F259" s="11" t="str">
        <f>IF('Prax Reading 5712 5713'!E259="","",IF('Prax Reading 5712 5713'!E259&lt;'ACT E+R to SAT EBRW'!$A$2,'ACT E+R to SAT EBRW'!$B$2,IF('Prax Reading 5712 5713'!E259&gt;'ACT E+R to SAT EBRW'!A$72,'ACT E+R to SAT EBRW'!B$72,VLOOKUP(E259,'ACT E+R to SAT EBRW'!A:B,2,FALSE))))</f>
        <v/>
      </c>
      <c r="G259" s="11" t="str">
        <f t="shared" si="8"/>
        <v/>
      </c>
      <c r="H259" s="11" t="str">
        <f>IF('Prax Reading 5712 5713'!B259="","", IF(G259&lt;100, 100, IF(G259&gt;300, 300, G259)))</f>
        <v/>
      </c>
      <c r="I259" s="11" t="str">
        <f>IF('Prax Reading 5712 5713'!B259="","",'SAT EBRW to CBEST R'!$A$2+'SAT EBRW to CBEST R'!$B$2*F259)</f>
        <v/>
      </c>
      <c r="J259" s="11" t="str">
        <f>IF('Prax Reading 5712 5713'!B259="","", IF(I259&lt;20, 20, IF(I259&gt;80, 80, I259)))</f>
        <v/>
      </c>
    </row>
    <row r="260" spans="1:10" x14ac:dyDescent="0.25">
      <c r="A260" s="11">
        <v>259</v>
      </c>
      <c r="B260" s="30"/>
      <c r="C260" s="25" t="str">
        <f>IF('Prax Reading 5712 5713'!B260="","", interceptPCR5712_5713toACTR+ slopePCR5712_5713toACTR*'Prax Reading 5712 5713'!B260)</f>
        <v/>
      </c>
      <c r="D260" s="25" t="str">
        <f>IF('Prax Reading 5712 5713'!B260="","", IF(C260&lt;1, 1, IF(C260&gt;36, 36, C260)))</f>
        <v/>
      </c>
      <c r="E260" s="25" t="str">
        <f t="shared" si="9"/>
        <v/>
      </c>
      <c r="F260" s="11" t="str">
        <f>IF('Prax Reading 5712 5713'!E260="","",IF('Prax Reading 5712 5713'!E260&lt;'ACT E+R to SAT EBRW'!$A$2,'ACT E+R to SAT EBRW'!$B$2,IF('Prax Reading 5712 5713'!E260&gt;'ACT E+R to SAT EBRW'!A$72,'ACT E+R to SAT EBRW'!B$72,VLOOKUP(E260,'ACT E+R to SAT EBRW'!A:B,2,FALSE))))</f>
        <v/>
      </c>
      <c r="G260" s="11" t="str">
        <f t="shared" si="8"/>
        <v/>
      </c>
      <c r="H260" s="11" t="str">
        <f>IF('Prax Reading 5712 5713'!B260="","", IF(G260&lt;100, 100, IF(G260&gt;300, 300, G260)))</f>
        <v/>
      </c>
      <c r="I260" s="11" t="str">
        <f>IF('Prax Reading 5712 5713'!B260="","",'SAT EBRW to CBEST R'!$A$2+'SAT EBRW to CBEST R'!$B$2*F260)</f>
        <v/>
      </c>
      <c r="J260" s="11" t="str">
        <f>IF('Prax Reading 5712 5713'!B260="","", IF(I260&lt;20, 20, IF(I260&gt;80, 80, I260)))</f>
        <v/>
      </c>
    </row>
    <row r="261" spans="1:10" x14ac:dyDescent="0.25">
      <c r="A261" s="11">
        <v>260</v>
      </c>
      <c r="B261" s="30"/>
      <c r="C261" s="25" t="str">
        <f>IF('Prax Reading 5712 5713'!B261="","", interceptPCR5712_5713toACTR+ slopePCR5712_5713toACTR*'Prax Reading 5712 5713'!B261)</f>
        <v/>
      </c>
      <c r="D261" s="25" t="str">
        <f>IF('Prax Reading 5712 5713'!B261="","", IF(C261&lt;1, 1, IF(C261&gt;36, 36, C261)))</f>
        <v/>
      </c>
      <c r="E261" s="25" t="str">
        <f t="shared" si="9"/>
        <v/>
      </c>
      <c r="F261" s="11" t="str">
        <f>IF('Prax Reading 5712 5713'!E261="","",IF('Prax Reading 5712 5713'!E261&lt;'ACT E+R to SAT EBRW'!$A$2,'ACT E+R to SAT EBRW'!$B$2,IF('Prax Reading 5712 5713'!E261&gt;'ACT E+R to SAT EBRW'!A$72,'ACT E+R to SAT EBRW'!B$72,VLOOKUP(E261,'ACT E+R to SAT EBRW'!A:B,2,FALSE))))</f>
        <v/>
      </c>
      <c r="G261" s="11" t="str">
        <f t="shared" si="8"/>
        <v/>
      </c>
      <c r="H261" s="11" t="str">
        <f>IF('Prax Reading 5712 5713'!B261="","", IF(G261&lt;100, 100, IF(G261&gt;300, 300, G261)))</f>
        <v/>
      </c>
      <c r="I261" s="11" t="str">
        <f>IF('Prax Reading 5712 5713'!B261="","",'SAT EBRW to CBEST R'!$A$2+'SAT EBRW to CBEST R'!$B$2*F261)</f>
        <v/>
      </c>
      <c r="J261" s="11" t="str">
        <f>IF('Prax Reading 5712 5713'!B261="","", IF(I261&lt;20, 20, IF(I261&gt;80, 80, I261)))</f>
        <v/>
      </c>
    </row>
    <row r="262" spans="1:10" x14ac:dyDescent="0.25">
      <c r="A262" s="11">
        <v>261</v>
      </c>
      <c r="B262" s="30"/>
      <c r="C262" s="25" t="str">
        <f>IF('Prax Reading 5712 5713'!B262="","", interceptPCR5712_5713toACTR+ slopePCR5712_5713toACTR*'Prax Reading 5712 5713'!B262)</f>
        <v/>
      </c>
      <c r="D262" s="25" t="str">
        <f>IF('Prax Reading 5712 5713'!B262="","", IF(C262&lt;1, 1, IF(C262&gt;36, 36, C262)))</f>
        <v/>
      </c>
      <c r="E262" s="25" t="str">
        <f t="shared" si="9"/>
        <v/>
      </c>
      <c r="F262" s="11" t="str">
        <f>IF('Prax Reading 5712 5713'!E262="","",IF('Prax Reading 5712 5713'!E262&lt;'ACT E+R to SAT EBRW'!$A$2,'ACT E+R to SAT EBRW'!$B$2,IF('Prax Reading 5712 5713'!E262&gt;'ACT E+R to SAT EBRW'!A$72,'ACT E+R to SAT EBRW'!B$72,VLOOKUP(E262,'ACT E+R to SAT EBRW'!A:B,2,FALSE))))</f>
        <v/>
      </c>
      <c r="G262" s="11" t="str">
        <f t="shared" si="8"/>
        <v/>
      </c>
      <c r="H262" s="11" t="str">
        <f>IF('Prax Reading 5712 5713'!B262="","", IF(G262&lt;100, 100, IF(G262&gt;300, 300, G262)))</f>
        <v/>
      </c>
      <c r="I262" s="11" t="str">
        <f>IF('Prax Reading 5712 5713'!B262="","",'SAT EBRW to CBEST R'!$A$2+'SAT EBRW to CBEST R'!$B$2*F262)</f>
        <v/>
      </c>
      <c r="J262" s="11" t="str">
        <f>IF('Prax Reading 5712 5713'!B262="","", IF(I262&lt;20, 20, IF(I262&gt;80, 80, I262)))</f>
        <v/>
      </c>
    </row>
    <row r="263" spans="1:10" x14ac:dyDescent="0.25">
      <c r="A263" s="11">
        <v>262</v>
      </c>
      <c r="B263" s="30"/>
      <c r="C263" s="25" t="str">
        <f>IF('Prax Reading 5712 5713'!B263="","", interceptPCR5712_5713toACTR+ slopePCR5712_5713toACTR*'Prax Reading 5712 5713'!B263)</f>
        <v/>
      </c>
      <c r="D263" s="25" t="str">
        <f>IF('Prax Reading 5712 5713'!B263="","", IF(C263&lt;1, 1, IF(C263&gt;36, 36, C263)))</f>
        <v/>
      </c>
      <c r="E263" s="25" t="str">
        <f t="shared" si="9"/>
        <v/>
      </c>
      <c r="F263" s="11" t="str">
        <f>IF('Prax Reading 5712 5713'!E263="","",IF('Prax Reading 5712 5713'!E263&lt;'ACT E+R to SAT EBRW'!$A$2,'ACT E+R to SAT EBRW'!$B$2,IF('Prax Reading 5712 5713'!E263&gt;'ACT E+R to SAT EBRW'!A$72,'ACT E+R to SAT EBRW'!B$72,VLOOKUP(E263,'ACT E+R to SAT EBRW'!A:B,2,FALSE))))</f>
        <v/>
      </c>
      <c r="G263" s="11" t="str">
        <f t="shared" si="8"/>
        <v/>
      </c>
      <c r="H263" s="11" t="str">
        <f>IF('Prax Reading 5712 5713'!B263="","", IF(G263&lt;100, 100, IF(G263&gt;300, 300, G263)))</f>
        <v/>
      </c>
      <c r="I263" s="11" t="str">
        <f>IF('Prax Reading 5712 5713'!B263="","",'SAT EBRW to CBEST R'!$A$2+'SAT EBRW to CBEST R'!$B$2*F263)</f>
        <v/>
      </c>
      <c r="J263" s="11" t="str">
        <f>IF('Prax Reading 5712 5713'!B263="","", IF(I263&lt;20, 20, IF(I263&gt;80, 80, I263)))</f>
        <v/>
      </c>
    </row>
    <row r="264" spans="1:10" x14ac:dyDescent="0.25">
      <c r="A264" s="11">
        <v>263</v>
      </c>
      <c r="B264" s="30"/>
      <c r="C264" s="25" t="str">
        <f>IF('Prax Reading 5712 5713'!B264="","", interceptPCR5712_5713toACTR+ slopePCR5712_5713toACTR*'Prax Reading 5712 5713'!B264)</f>
        <v/>
      </c>
      <c r="D264" s="25" t="str">
        <f>IF('Prax Reading 5712 5713'!B264="","", IF(C264&lt;1, 1, IF(C264&gt;36, 36, C264)))</f>
        <v/>
      </c>
      <c r="E264" s="25" t="str">
        <f t="shared" si="9"/>
        <v/>
      </c>
      <c r="F264" s="11" t="str">
        <f>IF('Prax Reading 5712 5713'!E264="","",IF('Prax Reading 5712 5713'!E264&lt;'ACT E+R to SAT EBRW'!$A$2,'ACT E+R to SAT EBRW'!$B$2,IF('Prax Reading 5712 5713'!E264&gt;'ACT E+R to SAT EBRW'!A$72,'ACT E+R to SAT EBRW'!B$72,VLOOKUP(E264,'ACT E+R to SAT EBRW'!A:B,2,FALSE))))</f>
        <v/>
      </c>
      <c r="G264" s="11" t="str">
        <f t="shared" si="8"/>
        <v/>
      </c>
      <c r="H264" s="11" t="str">
        <f>IF('Prax Reading 5712 5713'!B264="","", IF(G264&lt;100, 100, IF(G264&gt;300, 300, G264)))</f>
        <v/>
      </c>
      <c r="I264" s="11" t="str">
        <f>IF('Prax Reading 5712 5713'!B264="","",'SAT EBRW to CBEST R'!$A$2+'SAT EBRW to CBEST R'!$B$2*F264)</f>
        <v/>
      </c>
      <c r="J264" s="11" t="str">
        <f>IF('Prax Reading 5712 5713'!B264="","", IF(I264&lt;20, 20, IF(I264&gt;80, 80, I264)))</f>
        <v/>
      </c>
    </row>
    <row r="265" spans="1:10" x14ac:dyDescent="0.25">
      <c r="A265" s="11">
        <v>264</v>
      </c>
      <c r="B265" s="30"/>
      <c r="C265" s="25" t="str">
        <f>IF('Prax Reading 5712 5713'!B265="","", interceptPCR5712_5713toACTR+ slopePCR5712_5713toACTR*'Prax Reading 5712 5713'!B265)</f>
        <v/>
      </c>
      <c r="D265" s="25" t="str">
        <f>IF('Prax Reading 5712 5713'!B265="","", IF(C265&lt;1, 1, IF(C265&gt;36, 36, C265)))</f>
        <v/>
      </c>
      <c r="E265" s="25" t="str">
        <f t="shared" si="9"/>
        <v/>
      </c>
      <c r="F265" s="11" t="str">
        <f>IF('Prax Reading 5712 5713'!E265="","",IF('Prax Reading 5712 5713'!E265&lt;'ACT E+R to SAT EBRW'!$A$2,'ACT E+R to SAT EBRW'!$B$2,IF('Prax Reading 5712 5713'!E265&gt;'ACT E+R to SAT EBRW'!A$72,'ACT E+R to SAT EBRW'!B$72,VLOOKUP(E265,'ACT E+R to SAT EBRW'!A:B,2,FALSE))))</f>
        <v/>
      </c>
      <c r="G265" s="11" t="str">
        <f t="shared" si="8"/>
        <v/>
      </c>
      <c r="H265" s="11" t="str">
        <f>IF('Prax Reading 5712 5713'!B265="","", IF(G265&lt;100, 100, IF(G265&gt;300, 300, G265)))</f>
        <v/>
      </c>
      <c r="I265" s="11" t="str">
        <f>IF('Prax Reading 5712 5713'!B265="","",'SAT EBRW to CBEST R'!$A$2+'SAT EBRW to CBEST R'!$B$2*F265)</f>
        <v/>
      </c>
      <c r="J265" s="11" t="str">
        <f>IF('Prax Reading 5712 5713'!B265="","", IF(I265&lt;20, 20, IF(I265&gt;80, 80, I265)))</f>
        <v/>
      </c>
    </row>
    <row r="266" spans="1:10" x14ac:dyDescent="0.25">
      <c r="A266" s="11">
        <v>265</v>
      </c>
      <c r="B266" s="30"/>
      <c r="C266" s="25" t="str">
        <f>IF('Prax Reading 5712 5713'!B266="","", interceptPCR5712_5713toACTR+ slopePCR5712_5713toACTR*'Prax Reading 5712 5713'!B266)</f>
        <v/>
      </c>
      <c r="D266" s="25" t="str">
        <f>IF('Prax Reading 5712 5713'!B266="","", IF(C266&lt;1, 1, IF(C266&gt;36, 36, C266)))</f>
        <v/>
      </c>
      <c r="E266" s="25" t="str">
        <f t="shared" si="9"/>
        <v/>
      </c>
      <c r="F266" s="11" t="str">
        <f>IF('Prax Reading 5712 5713'!E266="","",IF('Prax Reading 5712 5713'!E266&lt;'ACT E+R to SAT EBRW'!$A$2,'ACT E+R to SAT EBRW'!$B$2,IF('Prax Reading 5712 5713'!E266&gt;'ACT E+R to SAT EBRW'!A$72,'ACT E+R to SAT EBRW'!B$72,VLOOKUP(E266,'ACT E+R to SAT EBRW'!A:B,2,FALSE))))</f>
        <v/>
      </c>
      <c r="G266" s="11" t="str">
        <f t="shared" si="8"/>
        <v/>
      </c>
      <c r="H266" s="11" t="str">
        <f>IF('Prax Reading 5712 5713'!B266="","", IF(G266&lt;100, 100, IF(G266&gt;300, 300, G266)))</f>
        <v/>
      </c>
      <c r="I266" s="11" t="str">
        <f>IF('Prax Reading 5712 5713'!B266="","",'SAT EBRW to CBEST R'!$A$2+'SAT EBRW to CBEST R'!$B$2*F266)</f>
        <v/>
      </c>
      <c r="J266" s="11" t="str">
        <f>IF('Prax Reading 5712 5713'!B266="","", IF(I266&lt;20, 20, IF(I266&gt;80, 80, I266)))</f>
        <v/>
      </c>
    </row>
    <row r="267" spans="1:10" x14ac:dyDescent="0.25">
      <c r="A267" s="11">
        <v>266</v>
      </c>
      <c r="B267" s="30"/>
      <c r="C267" s="25" t="str">
        <f>IF('Prax Reading 5712 5713'!B267="","", interceptPCR5712_5713toACTR+ slopePCR5712_5713toACTR*'Prax Reading 5712 5713'!B267)</f>
        <v/>
      </c>
      <c r="D267" s="25" t="str">
        <f>IF('Prax Reading 5712 5713'!B267="","", IF(C267&lt;1, 1, IF(C267&gt;36, 36, C267)))</f>
        <v/>
      </c>
      <c r="E267" s="25" t="str">
        <f t="shared" si="9"/>
        <v/>
      </c>
      <c r="F267" s="11" t="str">
        <f>IF('Prax Reading 5712 5713'!E267="","",IF('Prax Reading 5712 5713'!E267&lt;'ACT E+R to SAT EBRW'!$A$2,'ACT E+R to SAT EBRW'!$B$2,IF('Prax Reading 5712 5713'!E267&gt;'ACT E+R to SAT EBRW'!A$72,'ACT E+R to SAT EBRW'!B$72,VLOOKUP(E267,'ACT E+R to SAT EBRW'!A:B,2,FALSE))))</f>
        <v/>
      </c>
      <c r="G267" s="11" t="str">
        <f t="shared" si="8"/>
        <v/>
      </c>
      <c r="H267" s="11" t="str">
        <f>IF('Prax Reading 5712 5713'!B267="","", IF(G267&lt;100, 100, IF(G267&gt;300, 300, G267)))</f>
        <v/>
      </c>
      <c r="I267" s="11" t="str">
        <f>IF('Prax Reading 5712 5713'!B267="","",'SAT EBRW to CBEST R'!$A$2+'SAT EBRW to CBEST R'!$B$2*F267)</f>
        <v/>
      </c>
      <c r="J267" s="11" t="str">
        <f>IF('Prax Reading 5712 5713'!B267="","", IF(I267&lt;20, 20, IF(I267&gt;80, 80, I267)))</f>
        <v/>
      </c>
    </row>
    <row r="268" spans="1:10" x14ac:dyDescent="0.25">
      <c r="A268" s="11">
        <v>267</v>
      </c>
      <c r="B268" s="30"/>
      <c r="C268" s="25" t="str">
        <f>IF('Prax Reading 5712 5713'!B268="","", interceptPCR5712_5713toACTR+ slopePCR5712_5713toACTR*'Prax Reading 5712 5713'!B268)</f>
        <v/>
      </c>
      <c r="D268" s="25" t="str">
        <f>IF('Prax Reading 5712 5713'!B268="","", IF(C268&lt;1, 1, IF(C268&gt;36, 36, C268)))</f>
        <v/>
      </c>
      <c r="E268" s="25" t="str">
        <f t="shared" si="9"/>
        <v/>
      </c>
      <c r="F268" s="11" t="str">
        <f>IF('Prax Reading 5712 5713'!E268="","",IF('Prax Reading 5712 5713'!E268&lt;'ACT E+R to SAT EBRW'!$A$2,'ACT E+R to SAT EBRW'!$B$2,IF('Prax Reading 5712 5713'!E268&gt;'ACT E+R to SAT EBRW'!A$72,'ACT E+R to SAT EBRW'!B$72,VLOOKUP(E268,'ACT E+R to SAT EBRW'!A:B,2,FALSE))))</f>
        <v/>
      </c>
      <c r="G268" s="11" t="str">
        <f t="shared" si="8"/>
        <v/>
      </c>
      <c r="H268" s="11" t="str">
        <f>IF('Prax Reading 5712 5713'!B268="","", IF(G268&lt;100, 100, IF(G268&gt;300, 300, G268)))</f>
        <v/>
      </c>
      <c r="I268" s="11" t="str">
        <f>IF('Prax Reading 5712 5713'!B268="","",'SAT EBRW to CBEST R'!$A$2+'SAT EBRW to CBEST R'!$B$2*F268)</f>
        <v/>
      </c>
      <c r="J268" s="11" t="str">
        <f>IF('Prax Reading 5712 5713'!B268="","", IF(I268&lt;20, 20, IF(I268&gt;80, 80, I268)))</f>
        <v/>
      </c>
    </row>
    <row r="269" spans="1:10" x14ac:dyDescent="0.25">
      <c r="A269" s="11">
        <v>268</v>
      </c>
      <c r="B269" s="30"/>
      <c r="C269" s="25" t="str">
        <f>IF('Prax Reading 5712 5713'!B269="","", interceptPCR5712_5713toACTR+ slopePCR5712_5713toACTR*'Prax Reading 5712 5713'!B269)</f>
        <v/>
      </c>
      <c r="D269" s="25" t="str">
        <f>IF('Prax Reading 5712 5713'!B269="","", IF(C269&lt;1, 1, IF(C269&gt;36, 36, C269)))</f>
        <v/>
      </c>
      <c r="E269" s="25" t="str">
        <f t="shared" si="9"/>
        <v/>
      </c>
      <c r="F269" s="11" t="str">
        <f>IF('Prax Reading 5712 5713'!E269="","",IF('Prax Reading 5712 5713'!E269&lt;'ACT E+R to SAT EBRW'!$A$2,'ACT E+R to SAT EBRW'!$B$2,IF('Prax Reading 5712 5713'!E269&gt;'ACT E+R to SAT EBRW'!A$72,'ACT E+R to SAT EBRW'!B$72,VLOOKUP(E269,'ACT E+R to SAT EBRW'!A:B,2,FALSE))))</f>
        <v/>
      </c>
      <c r="G269" s="11" t="str">
        <f t="shared" si="8"/>
        <v/>
      </c>
      <c r="H269" s="11" t="str">
        <f>IF('Prax Reading 5712 5713'!B269="","", IF(G269&lt;100, 100, IF(G269&gt;300, 300, G269)))</f>
        <v/>
      </c>
      <c r="I269" s="11" t="str">
        <f>IF('Prax Reading 5712 5713'!B269="","",'SAT EBRW to CBEST R'!$A$2+'SAT EBRW to CBEST R'!$B$2*F269)</f>
        <v/>
      </c>
      <c r="J269" s="11" t="str">
        <f>IF('Prax Reading 5712 5713'!B269="","", IF(I269&lt;20, 20, IF(I269&gt;80, 80, I269)))</f>
        <v/>
      </c>
    </row>
    <row r="270" spans="1:10" x14ac:dyDescent="0.25">
      <c r="A270" s="11">
        <v>269</v>
      </c>
      <c r="B270" s="30"/>
      <c r="C270" s="25" t="str">
        <f>IF('Prax Reading 5712 5713'!B270="","", interceptPCR5712_5713toACTR+ slopePCR5712_5713toACTR*'Prax Reading 5712 5713'!B270)</f>
        <v/>
      </c>
      <c r="D270" s="25" t="str">
        <f>IF('Prax Reading 5712 5713'!B270="","", IF(C270&lt;1, 1, IF(C270&gt;36, 36, C270)))</f>
        <v/>
      </c>
      <c r="E270" s="25" t="str">
        <f t="shared" si="9"/>
        <v/>
      </c>
      <c r="F270" s="11" t="str">
        <f>IF('Prax Reading 5712 5713'!E270="","",IF('Prax Reading 5712 5713'!E270&lt;'ACT E+R to SAT EBRW'!$A$2,'ACT E+R to SAT EBRW'!$B$2,IF('Prax Reading 5712 5713'!E270&gt;'ACT E+R to SAT EBRW'!A$72,'ACT E+R to SAT EBRW'!B$72,VLOOKUP(E270,'ACT E+R to SAT EBRW'!A:B,2,FALSE))))</f>
        <v/>
      </c>
      <c r="G270" s="11" t="str">
        <f t="shared" si="8"/>
        <v/>
      </c>
      <c r="H270" s="11" t="str">
        <f>IF('Prax Reading 5712 5713'!B270="","", IF(G270&lt;100, 100, IF(G270&gt;300, 300, G270)))</f>
        <v/>
      </c>
      <c r="I270" s="11" t="str">
        <f>IF('Prax Reading 5712 5713'!B270="","",'SAT EBRW to CBEST R'!$A$2+'SAT EBRW to CBEST R'!$B$2*F270)</f>
        <v/>
      </c>
      <c r="J270" s="11" t="str">
        <f>IF('Prax Reading 5712 5713'!B270="","", IF(I270&lt;20, 20, IF(I270&gt;80, 80, I270)))</f>
        <v/>
      </c>
    </row>
    <row r="271" spans="1:10" x14ac:dyDescent="0.25">
      <c r="A271" s="11">
        <v>270</v>
      </c>
      <c r="B271" s="30"/>
      <c r="C271" s="25" t="str">
        <f>IF('Prax Reading 5712 5713'!B271="","", interceptPCR5712_5713toACTR+ slopePCR5712_5713toACTR*'Prax Reading 5712 5713'!B271)</f>
        <v/>
      </c>
      <c r="D271" s="25" t="str">
        <f>IF('Prax Reading 5712 5713'!B271="","", IF(C271&lt;1, 1, IF(C271&gt;36, 36, C271)))</f>
        <v/>
      </c>
      <c r="E271" s="25" t="str">
        <f t="shared" si="9"/>
        <v/>
      </c>
      <c r="F271" s="11" t="str">
        <f>IF('Prax Reading 5712 5713'!E271="","",IF('Prax Reading 5712 5713'!E271&lt;'ACT E+R to SAT EBRW'!$A$2,'ACT E+R to SAT EBRW'!$B$2,IF('Prax Reading 5712 5713'!E271&gt;'ACT E+R to SAT EBRW'!A$72,'ACT E+R to SAT EBRW'!B$72,VLOOKUP(E271,'ACT E+R to SAT EBRW'!A:B,2,FALSE))))</f>
        <v/>
      </c>
      <c r="G271" s="11" t="str">
        <f t="shared" si="8"/>
        <v/>
      </c>
      <c r="H271" s="11" t="str">
        <f>IF('Prax Reading 5712 5713'!B271="","", IF(G271&lt;100, 100, IF(G271&gt;300, 300, G271)))</f>
        <v/>
      </c>
      <c r="I271" s="11" t="str">
        <f>IF('Prax Reading 5712 5713'!B271="","",'SAT EBRW to CBEST R'!$A$2+'SAT EBRW to CBEST R'!$B$2*F271)</f>
        <v/>
      </c>
      <c r="J271" s="11" t="str">
        <f>IF('Prax Reading 5712 5713'!B271="","", IF(I271&lt;20, 20, IF(I271&gt;80, 80, I271)))</f>
        <v/>
      </c>
    </row>
    <row r="272" spans="1:10" x14ac:dyDescent="0.25">
      <c r="A272" s="11">
        <v>271</v>
      </c>
      <c r="B272" s="30"/>
      <c r="C272" s="25" t="str">
        <f>IF('Prax Reading 5712 5713'!B272="","", interceptPCR5712_5713toACTR+ slopePCR5712_5713toACTR*'Prax Reading 5712 5713'!B272)</f>
        <v/>
      </c>
      <c r="D272" s="25" t="str">
        <f>IF('Prax Reading 5712 5713'!B272="","", IF(C272&lt;1, 1, IF(C272&gt;36, 36, C272)))</f>
        <v/>
      </c>
      <c r="E272" s="25" t="str">
        <f t="shared" si="9"/>
        <v/>
      </c>
      <c r="F272" s="11" t="str">
        <f>IF('Prax Reading 5712 5713'!E272="","",IF('Prax Reading 5712 5713'!E272&lt;'ACT E+R to SAT EBRW'!$A$2,'ACT E+R to SAT EBRW'!$B$2,IF('Prax Reading 5712 5713'!E272&gt;'ACT E+R to SAT EBRW'!A$72,'ACT E+R to SAT EBRW'!B$72,VLOOKUP(E272,'ACT E+R to SAT EBRW'!A:B,2,FALSE))))</f>
        <v/>
      </c>
      <c r="G272" s="11" t="str">
        <f t="shared" si="8"/>
        <v/>
      </c>
      <c r="H272" s="11" t="str">
        <f>IF('Prax Reading 5712 5713'!B272="","", IF(G272&lt;100, 100, IF(G272&gt;300, 300, G272)))</f>
        <v/>
      </c>
      <c r="I272" s="11" t="str">
        <f>IF('Prax Reading 5712 5713'!B272="","",'SAT EBRW to CBEST R'!$A$2+'SAT EBRW to CBEST R'!$B$2*F272)</f>
        <v/>
      </c>
      <c r="J272" s="11" t="str">
        <f>IF('Prax Reading 5712 5713'!B272="","", IF(I272&lt;20, 20, IF(I272&gt;80, 80, I272)))</f>
        <v/>
      </c>
    </row>
    <row r="273" spans="1:10" x14ac:dyDescent="0.25">
      <c r="A273" s="11">
        <v>272</v>
      </c>
      <c r="B273" s="30"/>
      <c r="C273" s="25" t="str">
        <f>IF('Prax Reading 5712 5713'!B273="","", interceptPCR5712_5713toACTR+ slopePCR5712_5713toACTR*'Prax Reading 5712 5713'!B273)</f>
        <v/>
      </c>
      <c r="D273" s="25" t="str">
        <f>IF('Prax Reading 5712 5713'!B273="","", IF(C273&lt;1, 1, IF(C273&gt;36, 36, C273)))</f>
        <v/>
      </c>
      <c r="E273" s="25" t="str">
        <f t="shared" si="9"/>
        <v/>
      </c>
      <c r="F273" s="11" t="str">
        <f>IF('Prax Reading 5712 5713'!E273="","",IF('Prax Reading 5712 5713'!E273&lt;'ACT E+R to SAT EBRW'!$A$2,'ACT E+R to SAT EBRW'!$B$2,IF('Prax Reading 5712 5713'!E273&gt;'ACT E+R to SAT EBRW'!A$72,'ACT E+R to SAT EBRW'!B$72,VLOOKUP(E273,'ACT E+R to SAT EBRW'!A:B,2,FALSE))))</f>
        <v/>
      </c>
      <c r="G273" s="11" t="str">
        <f t="shared" si="8"/>
        <v/>
      </c>
      <c r="H273" s="11" t="str">
        <f>IF('Prax Reading 5712 5713'!B273="","", IF(G273&lt;100, 100, IF(G273&gt;300, 300, G273)))</f>
        <v/>
      </c>
      <c r="I273" s="11" t="str">
        <f>IF('Prax Reading 5712 5713'!B273="","",'SAT EBRW to CBEST R'!$A$2+'SAT EBRW to CBEST R'!$B$2*F273)</f>
        <v/>
      </c>
      <c r="J273" s="11" t="str">
        <f>IF('Prax Reading 5712 5713'!B273="","", IF(I273&lt;20, 20, IF(I273&gt;80, 80, I273)))</f>
        <v/>
      </c>
    </row>
    <row r="274" spans="1:10" x14ac:dyDescent="0.25">
      <c r="A274" s="11">
        <v>273</v>
      </c>
      <c r="B274" s="30"/>
      <c r="C274" s="25" t="str">
        <f>IF('Prax Reading 5712 5713'!B274="","", interceptPCR5712_5713toACTR+ slopePCR5712_5713toACTR*'Prax Reading 5712 5713'!B274)</f>
        <v/>
      </c>
      <c r="D274" s="25" t="str">
        <f>IF('Prax Reading 5712 5713'!B274="","", IF(C274&lt;1, 1, IF(C274&gt;36, 36, C274)))</f>
        <v/>
      </c>
      <c r="E274" s="25" t="str">
        <f t="shared" si="9"/>
        <v/>
      </c>
      <c r="F274" s="11" t="str">
        <f>IF('Prax Reading 5712 5713'!E274="","",IF('Prax Reading 5712 5713'!E274&lt;'ACT E+R to SAT EBRW'!$A$2,'ACT E+R to SAT EBRW'!$B$2,IF('Prax Reading 5712 5713'!E274&gt;'ACT E+R to SAT EBRW'!A$72,'ACT E+R to SAT EBRW'!B$72,VLOOKUP(E274,'ACT E+R to SAT EBRW'!A:B,2,FALSE))))</f>
        <v/>
      </c>
      <c r="G274" s="11" t="str">
        <f t="shared" si="8"/>
        <v/>
      </c>
      <c r="H274" s="11" t="str">
        <f>IF('Prax Reading 5712 5713'!B274="","", IF(G274&lt;100, 100, IF(G274&gt;300, 300, G274)))</f>
        <v/>
      </c>
      <c r="I274" s="11" t="str">
        <f>IF('Prax Reading 5712 5713'!B274="","",'SAT EBRW to CBEST R'!$A$2+'SAT EBRW to CBEST R'!$B$2*F274)</f>
        <v/>
      </c>
      <c r="J274" s="11" t="str">
        <f>IF('Prax Reading 5712 5713'!B274="","", IF(I274&lt;20, 20, IF(I274&gt;80, 80, I274)))</f>
        <v/>
      </c>
    </row>
    <row r="275" spans="1:10" x14ac:dyDescent="0.25">
      <c r="A275" s="11">
        <v>274</v>
      </c>
      <c r="B275" s="30"/>
      <c r="C275" s="25" t="str">
        <f>IF('Prax Reading 5712 5713'!B275="","", interceptPCR5712_5713toACTR+ slopePCR5712_5713toACTR*'Prax Reading 5712 5713'!B275)</f>
        <v/>
      </c>
      <c r="D275" s="25" t="str">
        <f>IF('Prax Reading 5712 5713'!B275="","", IF(C275&lt;1, 1, IF(C275&gt;36, 36, C275)))</f>
        <v/>
      </c>
      <c r="E275" s="25" t="str">
        <f t="shared" si="9"/>
        <v/>
      </c>
      <c r="F275" s="11" t="str">
        <f>IF('Prax Reading 5712 5713'!E275="","",IF('Prax Reading 5712 5713'!E275&lt;'ACT E+R to SAT EBRW'!$A$2,'ACT E+R to SAT EBRW'!$B$2,IF('Prax Reading 5712 5713'!E275&gt;'ACT E+R to SAT EBRW'!A$72,'ACT E+R to SAT EBRW'!B$72,VLOOKUP(E275,'ACT E+R to SAT EBRW'!A:B,2,FALSE))))</f>
        <v/>
      </c>
      <c r="G275" s="11" t="str">
        <f t="shared" si="8"/>
        <v/>
      </c>
      <c r="H275" s="11" t="str">
        <f>IF('Prax Reading 5712 5713'!B275="","", IF(G275&lt;100, 100, IF(G275&gt;300, 300, G275)))</f>
        <v/>
      </c>
      <c r="I275" s="11" t="str">
        <f>IF('Prax Reading 5712 5713'!B275="","",'SAT EBRW to CBEST R'!$A$2+'SAT EBRW to CBEST R'!$B$2*F275)</f>
        <v/>
      </c>
      <c r="J275" s="11" t="str">
        <f>IF('Prax Reading 5712 5713'!B275="","", IF(I275&lt;20, 20, IF(I275&gt;80, 80, I275)))</f>
        <v/>
      </c>
    </row>
    <row r="276" spans="1:10" x14ac:dyDescent="0.25">
      <c r="A276" s="11">
        <v>275</v>
      </c>
      <c r="B276" s="30"/>
      <c r="C276" s="25" t="str">
        <f>IF('Prax Reading 5712 5713'!B276="","", interceptPCR5712_5713toACTR+ slopePCR5712_5713toACTR*'Prax Reading 5712 5713'!B276)</f>
        <v/>
      </c>
      <c r="D276" s="25" t="str">
        <f>IF('Prax Reading 5712 5713'!B276="","", IF(C276&lt;1, 1, IF(C276&gt;36, 36, C276)))</f>
        <v/>
      </c>
      <c r="E276" s="25" t="str">
        <f t="shared" si="9"/>
        <v/>
      </c>
      <c r="F276" s="11" t="str">
        <f>IF('Prax Reading 5712 5713'!E276="","",IF('Prax Reading 5712 5713'!E276&lt;'ACT E+R to SAT EBRW'!$A$2,'ACT E+R to SAT EBRW'!$B$2,IF('Prax Reading 5712 5713'!E276&gt;'ACT E+R to SAT EBRW'!A$72,'ACT E+R to SAT EBRW'!B$72,VLOOKUP(E276,'ACT E+R to SAT EBRW'!A:B,2,FALSE))))</f>
        <v/>
      </c>
      <c r="G276" s="11" t="str">
        <f t="shared" si="8"/>
        <v/>
      </c>
      <c r="H276" s="11" t="str">
        <f>IF('Prax Reading 5712 5713'!B276="","", IF(G276&lt;100, 100, IF(G276&gt;300, 300, G276)))</f>
        <v/>
      </c>
      <c r="I276" s="11" t="str">
        <f>IF('Prax Reading 5712 5713'!B276="","",'SAT EBRW to CBEST R'!$A$2+'SAT EBRW to CBEST R'!$B$2*F276)</f>
        <v/>
      </c>
      <c r="J276" s="11" t="str">
        <f>IF('Prax Reading 5712 5713'!B276="","", IF(I276&lt;20, 20, IF(I276&gt;80, 80, I276)))</f>
        <v/>
      </c>
    </row>
    <row r="277" spans="1:10" x14ac:dyDescent="0.25">
      <c r="A277" s="11">
        <v>276</v>
      </c>
      <c r="B277" s="30"/>
      <c r="C277" s="25" t="str">
        <f>IF('Prax Reading 5712 5713'!B277="","", interceptPCR5712_5713toACTR+ slopePCR5712_5713toACTR*'Prax Reading 5712 5713'!B277)</f>
        <v/>
      </c>
      <c r="D277" s="25" t="str">
        <f>IF('Prax Reading 5712 5713'!B277="","", IF(C277&lt;1, 1, IF(C277&gt;36, 36, C277)))</f>
        <v/>
      </c>
      <c r="E277" s="25" t="str">
        <f t="shared" si="9"/>
        <v/>
      </c>
      <c r="F277" s="11" t="str">
        <f>IF('Prax Reading 5712 5713'!E277="","",IF('Prax Reading 5712 5713'!E277&lt;'ACT E+R to SAT EBRW'!$A$2,'ACT E+R to SAT EBRW'!$B$2,IF('Prax Reading 5712 5713'!E277&gt;'ACT E+R to SAT EBRW'!A$72,'ACT E+R to SAT EBRW'!B$72,VLOOKUP(E277,'ACT E+R to SAT EBRW'!A:B,2,FALSE))))</f>
        <v/>
      </c>
      <c r="G277" s="11" t="str">
        <f t="shared" si="8"/>
        <v/>
      </c>
      <c r="H277" s="11" t="str">
        <f>IF('Prax Reading 5712 5713'!B277="","", IF(G277&lt;100, 100, IF(G277&gt;300, 300, G277)))</f>
        <v/>
      </c>
      <c r="I277" s="11" t="str">
        <f>IF('Prax Reading 5712 5713'!B277="","",'SAT EBRW to CBEST R'!$A$2+'SAT EBRW to CBEST R'!$B$2*F277)</f>
        <v/>
      </c>
      <c r="J277" s="11" t="str">
        <f>IF('Prax Reading 5712 5713'!B277="","", IF(I277&lt;20, 20, IF(I277&gt;80, 80, I277)))</f>
        <v/>
      </c>
    </row>
    <row r="278" spans="1:10" x14ac:dyDescent="0.25">
      <c r="A278" s="11">
        <v>277</v>
      </c>
      <c r="B278" s="30"/>
      <c r="C278" s="25" t="str">
        <f>IF('Prax Reading 5712 5713'!B278="","", interceptPCR5712_5713toACTR+ slopePCR5712_5713toACTR*'Prax Reading 5712 5713'!B278)</f>
        <v/>
      </c>
      <c r="D278" s="25" t="str">
        <f>IF('Prax Reading 5712 5713'!B278="","", IF(C278&lt;1, 1, IF(C278&gt;36, 36, C278)))</f>
        <v/>
      </c>
      <c r="E278" s="25" t="str">
        <f t="shared" si="9"/>
        <v/>
      </c>
      <c r="F278" s="11" t="str">
        <f>IF('Prax Reading 5712 5713'!E278="","",IF('Prax Reading 5712 5713'!E278&lt;'ACT E+R to SAT EBRW'!$A$2,'ACT E+R to SAT EBRW'!$B$2,IF('Prax Reading 5712 5713'!E278&gt;'ACT E+R to SAT EBRW'!A$72,'ACT E+R to SAT EBRW'!B$72,VLOOKUP(E278,'ACT E+R to SAT EBRW'!A:B,2,FALSE))))</f>
        <v/>
      </c>
      <c r="G278" s="11" t="str">
        <f t="shared" si="8"/>
        <v/>
      </c>
      <c r="H278" s="11" t="str">
        <f>IF('Prax Reading 5712 5713'!B278="","", IF(G278&lt;100, 100, IF(G278&gt;300, 300, G278)))</f>
        <v/>
      </c>
      <c r="I278" s="11" t="str">
        <f>IF('Prax Reading 5712 5713'!B278="","",'SAT EBRW to CBEST R'!$A$2+'SAT EBRW to CBEST R'!$B$2*F278)</f>
        <v/>
      </c>
      <c r="J278" s="11" t="str">
        <f>IF('Prax Reading 5712 5713'!B278="","", IF(I278&lt;20, 20, IF(I278&gt;80, 80, I278)))</f>
        <v/>
      </c>
    </row>
    <row r="279" spans="1:10" x14ac:dyDescent="0.25">
      <c r="A279" s="11">
        <v>278</v>
      </c>
      <c r="B279" s="30"/>
      <c r="C279" s="25" t="str">
        <f>IF('Prax Reading 5712 5713'!B279="","", interceptPCR5712_5713toACTR+ slopePCR5712_5713toACTR*'Prax Reading 5712 5713'!B279)</f>
        <v/>
      </c>
      <c r="D279" s="25" t="str">
        <f>IF('Prax Reading 5712 5713'!B279="","", IF(C279&lt;1, 1, IF(C279&gt;36, 36, C279)))</f>
        <v/>
      </c>
      <c r="E279" s="25" t="str">
        <f t="shared" si="9"/>
        <v/>
      </c>
      <c r="F279" s="11" t="str">
        <f>IF('Prax Reading 5712 5713'!E279="","",IF('Prax Reading 5712 5713'!E279&lt;'ACT E+R to SAT EBRW'!$A$2,'ACT E+R to SAT EBRW'!$B$2,IF('Prax Reading 5712 5713'!E279&gt;'ACT E+R to SAT EBRW'!A$72,'ACT E+R to SAT EBRW'!B$72,VLOOKUP(E279,'ACT E+R to SAT EBRW'!A:B,2,FALSE))))</f>
        <v/>
      </c>
      <c r="G279" s="11" t="str">
        <f t="shared" si="8"/>
        <v/>
      </c>
      <c r="H279" s="11" t="str">
        <f>IF('Prax Reading 5712 5713'!B279="","", IF(G279&lt;100, 100, IF(G279&gt;300, 300, G279)))</f>
        <v/>
      </c>
      <c r="I279" s="11" t="str">
        <f>IF('Prax Reading 5712 5713'!B279="","",'SAT EBRW to CBEST R'!$A$2+'SAT EBRW to CBEST R'!$B$2*F279)</f>
        <v/>
      </c>
      <c r="J279" s="11" t="str">
        <f>IF('Prax Reading 5712 5713'!B279="","", IF(I279&lt;20, 20, IF(I279&gt;80, 80, I279)))</f>
        <v/>
      </c>
    </row>
    <row r="280" spans="1:10" x14ac:dyDescent="0.25">
      <c r="A280" s="11">
        <v>279</v>
      </c>
      <c r="B280" s="30"/>
      <c r="C280" s="25" t="str">
        <f>IF('Prax Reading 5712 5713'!B280="","", interceptPCR5712_5713toACTR+ slopePCR5712_5713toACTR*'Prax Reading 5712 5713'!B280)</f>
        <v/>
      </c>
      <c r="D280" s="25" t="str">
        <f>IF('Prax Reading 5712 5713'!B280="","", IF(C280&lt;1, 1, IF(C280&gt;36, 36, C280)))</f>
        <v/>
      </c>
      <c r="E280" s="25" t="str">
        <f t="shared" si="9"/>
        <v/>
      </c>
      <c r="F280" s="11" t="str">
        <f>IF('Prax Reading 5712 5713'!E280="","",IF('Prax Reading 5712 5713'!E280&lt;'ACT E+R to SAT EBRW'!$A$2,'ACT E+R to SAT EBRW'!$B$2,IF('Prax Reading 5712 5713'!E280&gt;'ACT E+R to SAT EBRW'!A$72,'ACT E+R to SAT EBRW'!B$72,VLOOKUP(E280,'ACT E+R to SAT EBRW'!A:B,2,FALSE))))</f>
        <v/>
      </c>
      <c r="G280" s="11" t="str">
        <f t="shared" si="8"/>
        <v/>
      </c>
      <c r="H280" s="11" t="str">
        <f>IF('Prax Reading 5712 5713'!B280="","", IF(G280&lt;100, 100, IF(G280&gt;300, 300, G280)))</f>
        <v/>
      </c>
      <c r="I280" s="11" t="str">
        <f>IF('Prax Reading 5712 5713'!B280="","",'SAT EBRW to CBEST R'!$A$2+'SAT EBRW to CBEST R'!$B$2*F280)</f>
        <v/>
      </c>
      <c r="J280" s="11" t="str">
        <f>IF('Prax Reading 5712 5713'!B280="","", IF(I280&lt;20, 20, IF(I280&gt;80, 80, I280)))</f>
        <v/>
      </c>
    </row>
    <row r="281" spans="1:10" x14ac:dyDescent="0.25">
      <c r="A281" s="11">
        <v>280</v>
      </c>
      <c r="B281" s="30"/>
      <c r="C281" s="25" t="str">
        <f>IF('Prax Reading 5712 5713'!B281="","", interceptPCR5712_5713toACTR+ slopePCR5712_5713toACTR*'Prax Reading 5712 5713'!B281)</f>
        <v/>
      </c>
      <c r="D281" s="25" t="str">
        <f>IF('Prax Reading 5712 5713'!B281="","", IF(C281&lt;1, 1, IF(C281&gt;36, 36, C281)))</f>
        <v/>
      </c>
      <c r="E281" s="25" t="str">
        <f t="shared" si="9"/>
        <v/>
      </c>
      <c r="F281" s="11" t="str">
        <f>IF('Prax Reading 5712 5713'!E281="","",IF('Prax Reading 5712 5713'!E281&lt;'ACT E+R to SAT EBRW'!$A$2,'ACT E+R to SAT EBRW'!$B$2,IF('Prax Reading 5712 5713'!E281&gt;'ACT E+R to SAT EBRW'!A$72,'ACT E+R to SAT EBRW'!B$72,VLOOKUP(E281,'ACT E+R to SAT EBRW'!A:B,2,FALSE))))</f>
        <v/>
      </c>
      <c r="G281" s="11" t="str">
        <f t="shared" si="8"/>
        <v/>
      </c>
      <c r="H281" s="11" t="str">
        <f>IF('Prax Reading 5712 5713'!B281="","", IF(G281&lt;100, 100, IF(G281&gt;300, 300, G281)))</f>
        <v/>
      </c>
      <c r="I281" s="11" t="str">
        <f>IF('Prax Reading 5712 5713'!B281="","",'SAT EBRW to CBEST R'!$A$2+'SAT EBRW to CBEST R'!$B$2*F281)</f>
        <v/>
      </c>
      <c r="J281" s="11" t="str">
        <f>IF('Prax Reading 5712 5713'!B281="","", IF(I281&lt;20, 20, IF(I281&gt;80, 80, I281)))</f>
        <v/>
      </c>
    </row>
    <row r="282" spans="1:10" x14ac:dyDescent="0.25">
      <c r="A282" s="11">
        <v>281</v>
      </c>
      <c r="B282" s="30"/>
      <c r="C282" s="25" t="str">
        <f>IF('Prax Reading 5712 5713'!B282="","", interceptPCR5712_5713toACTR+ slopePCR5712_5713toACTR*'Prax Reading 5712 5713'!B282)</f>
        <v/>
      </c>
      <c r="D282" s="25" t="str">
        <f>IF('Prax Reading 5712 5713'!B282="","", IF(C282&lt;1, 1, IF(C282&gt;36, 36, C282)))</f>
        <v/>
      </c>
      <c r="E282" s="25" t="str">
        <f t="shared" si="9"/>
        <v/>
      </c>
      <c r="F282" s="11" t="str">
        <f>IF('Prax Reading 5712 5713'!E282="","",IF('Prax Reading 5712 5713'!E282&lt;'ACT E+R to SAT EBRW'!$A$2,'ACT E+R to SAT EBRW'!$B$2,IF('Prax Reading 5712 5713'!E282&gt;'ACT E+R to SAT EBRW'!A$72,'ACT E+R to SAT EBRW'!B$72,VLOOKUP(E282,'ACT E+R to SAT EBRW'!A:B,2,FALSE))))</f>
        <v/>
      </c>
      <c r="G282" s="11" t="str">
        <f t="shared" si="8"/>
        <v/>
      </c>
      <c r="H282" s="11" t="str">
        <f>IF('Prax Reading 5712 5713'!B282="","", IF(G282&lt;100, 100, IF(G282&gt;300, 300, G282)))</f>
        <v/>
      </c>
      <c r="I282" s="11" t="str">
        <f>IF('Prax Reading 5712 5713'!B282="","",'SAT EBRW to CBEST R'!$A$2+'SAT EBRW to CBEST R'!$B$2*F282)</f>
        <v/>
      </c>
      <c r="J282" s="11" t="str">
        <f>IF('Prax Reading 5712 5713'!B282="","", IF(I282&lt;20, 20, IF(I282&gt;80, 80, I282)))</f>
        <v/>
      </c>
    </row>
    <row r="283" spans="1:10" x14ac:dyDescent="0.25">
      <c r="A283" s="11">
        <v>282</v>
      </c>
      <c r="B283" s="30"/>
      <c r="C283" s="25" t="str">
        <f>IF('Prax Reading 5712 5713'!B283="","", interceptPCR5712_5713toACTR+ slopePCR5712_5713toACTR*'Prax Reading 5712 5713'!B283)</f>
        <v/>
      </c>
      <c r="D283" s="25" t="str">
        <f>IF('Prax Reading 5712 5713'!B283="","", IF(C283&lt;1, 1, IF(C283&gt;36, 36, C283)))</f>
        <v/>
      </c>
      <c r="E283" s="25" t="str">
        <f t="shared" si="9"/>
        <v/>
      </c>
      <c r="F283" s="11" t="str">
        <f>IF('Prax Reading 5712 5713'!E283="","",IF('Prax Reading 5712 5713'!E283&lt;'ACT E+R to SAT EBRW'!$A$2,'ACT E+R to SAT EBRW'!$B$2,IF('Prax Reading 5712 5713'!E283&gt;'ACT E+R to SAT EBRW'!A$72,'ACT E+R to SAT EBRW'!B$72,VLOOKUP(E283,'ACT E+R to SAT EBRW'!A:B,2,FALSE))))</f>
        <v/>
      </c>
      <c r="G283" s="11" t="str">
        <f t="shared" si="8"/>
        <v/>
      </c>
      <c r="H283" s="11" t="str">
        <f>IF('Prax Reading 5712 5713'!B283="","", IF(G283&lt;100, 100, IF(G283&gt;300, 300, G283)))</f>
        <v/>
      </c>
      <c r="I283" s="11" t="str">
        <f>IF('Prax Reading 5712 5713'!B283="","",'SAT EBRW to CBEST R'!$A$2+'SAT EBRW to CBEST R'!$B$2*F283)</f>
        <v/>
      </c>
      <c r="J283" s="11" t="str">
        <f>IF('Prax Reading 5712 5713'!B283="","", IF(I283&lt;20, 20, IF(I283&gt;80, 80, I283)))</f>
        <v/>
      </c>
    </row>
    <row r="284" spans="1:10" x14ac:dyDescent="0.25">
      <c r="A284" s="11">
        <v>283</v>
      </c>
      <c r="B284" s="30"/>
      <c r="C284" s="25" t="str">
        <f>IF('Prax Reading 5712 5713'!B284="","", interceptPCR5712_5713toACTR+ slopePCR5712_5713toACTR*'Prax Reading 5712 5713'!B284)</f>
        <v/>
      </c>
      <c r="D284" s="25" t="str">
        <f>IF('Prax Reading 5712 5713'!B284="","", IF(C284&lt;1, 1, IF(C284&gt;36, 36, C284)))</f>
        <v/>
      </c>
      <c r="E284" s="25" t="str">
        <f t="shared" si="9"/>
        <v/>
      </c>
      <c r="F284" s="11" t="str">
        <f>IF('Prax Reading 5712 5713'!E284="","",IF('Prax Reading 5712 5713'!E284&lt;'ACT E+R to SAT EBRW'!$A$2,'ACT E+R to SAT EBRW'!$B$2,IF('Prax Reading 5712 5713'!E284&gt;'ACT E+R to SAT EBRW'!A$72,'ACT E+R to SAT EBRW'!B$72,VLOOKUP(E284,'ACT E+R to SAT EBRW'!A:B,2,FALSE))))</f>
        <v/>
      </c>
      <c r="G284" s="11" t="str">
        <f t="shared" si="8"/>
        <v/>
      </c>
      <c r="H284" s="11" t="str">
        <f>IF('Prax Reading 5712 5713'!B284="","", IF(G284&lt;100, 100, IF(G284&gt;300, 300, G284)))</f>
        <v/>
      </c>
      <c r="I284" s="11" t="str">
        <f>IF('Prax Reading 5712 5713'!B284="","",'SAT EBRW to CBEST R'!$A$2+'SAT EBRW to CBEST R'!$B$2*F284)</f>
        <v/>
      </c>
      <c r="J284" s="11" t="str">
        <f>IF('Prax Reading 5712 5713'!B284="","", IF(I284&lt;20, 20, IF(I284&gt;80, 80, I284)))</f>
        <v/>
      </c>
    </row>
    <row r="285" spans="1:10" x14ac:dyDescent="0.25">
      <c r="A285" s="11">
        <v>284</v>
      </c>
      <c r="B285" s="30"/>
      <c r="C285" s="25" t="str">
        <f>IF('Prax Reading 5712 5713'!B285="","", interceptPCR5712_5713toACTR+ slopePCR5712_5713toACTR*'Prax Reading 5712 5713'!B285)</f>
        <v/>
      </c>
      <c r="D285" s="25" t="str">
        <f>IF('Prax Reading 5712 5713'!B285="","", IF(C285&lt;1, 1, IF(C285&gt;36, 36, C285)))</f>
        <v/>
      </c>
      <c r="E285" s="25" t="str">
        <f t="shared" si="9"/>
        <v/>
      </c>
      <c r="F285" s="11" t="str">
        <f>IF('Prax Reading 5712 5713'!E285="","",IF('Prax Reading 5712 5713'!E285&lt;'ACT E+R to SAT EBRW'!$A$2,'ACT E+R to SAT EBRW'!$B$2,IF('Prax Reading 5712 5713'!E285&gt;'ACT E+R to SAT EBRW'!A$72,'ACT E+R to SAT EBRW'!B$72,VLOOKUP(E285,'ACT E+R to SAT EBRW'!A:B,2,FALSE))))</f>
        <v/>
      </c>
      <c r="G285" s="11" t="str">
        <f t="shared" si="8"/>
        <v/>
      </c>
      <c r="H285" s="11" t="str">
        <f>IF('Prax Reading 5712 5713'!B285="","", IF(G285&lt;100, 100, IF(G285&gt;300, 300, G285)))</f>
        <v/>
      </c>
      <c r="I285" s="11" t="str">
        <f>IF('Prax Reading 5712 5713'!B285="","",'SAT EBRW to CBEST R'!$A$2+'SAT EBRW to CBEST R'!$B$2*F285)</f>
        <v/>
      </c>
      <c r="J285" s="11" t="str">
        <f>IF('Prax Reading 5712 5713'!B285="","", IF(I285&lt;20, 20, IF(I285&gt;80, 80, I285)))</f>
        <v/>
      </c>
    </row>
    <row r="286" spans="1:10" x14ac:dyDescent="0.25">
      <c r="A286" s="11">
        <v>285</v>
      </c>
      <c r="B286" s="30"/>
      <c r="C286" s="25" t="str">
        <f>IF('Prax Reading 5712 5713'!B286="","", interceptPCR5712_5713toACTR+ slopePCR5712_5713toACTR*'Prax Reading 5712 5713'!B286)</f>
        <v/>
      </c>
      <c r="D286" s="25" t="str">
        <f>IF('Prax Reading 5712 5713'!B286="","", IF(C286&lt;1, 1, IF(C286&gt;36, 36, C286)))</f>
        <v/>
      </c>
      <c r="E286" s="25" t="str">
        <f t="shared" si="9"/>
        <v/>
      </c>
      <c r="F286" s="11" t="str">
        <f>IF('Prax Reading 5712 5713'!E286="","",IF('Prax Reading 5712 5713'!E286&lt;'ACT E+R to SAT EBRW'!$A$2,'ACT E+R to SAT EBRW'!$B$2,IF('Prax Reading 5712 5713'!E286&gt;'ACT E+R to SAT EBRW'!A$72,'ACT E+R to SAT EBRW'!B$72,VLOOKUP(E286,'ACT E+R to SAT EBRW'!A:B,2,FALSE))))</f>
        <v/>
      </c>
      <c r="G286" s="11" t="str">
        <f t="shared" si="8"/>
        <v/>
      </c>
      <c r="H286" s="11" t="str">
        <f>IF('Prax Reading 5712 5713'!B286="","", IF(G286&lt;100, 100, IF(G286&gt;300, 300, G286)))</f>
        <v/>
      </c>
      <c r="I286" s="11" t="str">
        <f>IF('Prax Reading 5712 5713'!B286="","",'SAT EBRW to CBEST R'!$A$2+'SAT EBRW to CBEST R'!$B$2*F286)</f>
        <v/>
      </c>
      <c r="J286" s="11" t="str">
        <f>IF('Prax Reading 5712 5713'!B286="","", IF(I286&lt;20, 20, IF(I286&gt;80, 80, I286)))</f>
        <v/>
      </c>
    </row>
    <row r="287" spans="1:10" x14ac:dyDescent="0.25">
      <c r="A287" s="11">
        <v>286</v>
      </c>
      <c r="B287" s="30"/>
      <c r="C287" s="25" t="str">
        <f>IF('Prax Reading 5712 5713'!B287="","", interceptPCR5712_5713toACTR+ slopePCR5712_5713toACTR*'Prax Reading 5712 5713'!B287)</f>
        <v/>
      </c>
      <c r="D287" s="25" t="str">
        <f>IF('Prax Reading 5712 5713'!B287="","", IF(C287&lt;1, 1, IF(C287&gt;36, 36, C287)))</f>
        <v/>
      </c>
      <c r="E287" s="25" t="str">
        <f t="shared" si="9"/>
        <v/>
      </c>
      <c r="F287" s="11" t="str">
        <f>IF('Prax Reading 5712 5713'!E287="","",IF('Prax Reading 5712 5713'!E287&lt;'ACT E+R to SAT EBRW'!$A$2,'ACT E+R to SAT EBRW'!$B$2,IF('Prax Reading 5712 5713'!E287&gt;'ACT E+R to SAT EBRW'!A$72,'ACT E+R to SAT EBRW'!B$72,VLOOKUP(E287,'ACT E+R to SAT EBRW'!A:B,2,FALSE))))</f>
        <v/>
      </c>
      <c r="G287" s="11" t="str">
        <f t="shared" si="8"/>
        <v/>
      </c>
      <c r="H287" s="11" t="str">
        <f>IF('Prax Reading 5712 5713'!B287="","", IF(G287&lt;100, 100, IF(G287&gt;300, 300, G287)))</f>
        <v/>
      </c>
      <c r="I287" s="11" t="str">
        <f>IF('Prax Reading 5712 5713'!B287="","",'SAT EBRW to CBEST R'!$A$2+'SAT EBRW to CBEST R'!$B$2*F287)</f>
        <v/>
      </c>
      <c r="J287" s="11" t="str">
        <f>IF('Prax Reading 5712 5713'!B287="","", IF(I287&lt;20, 20, IF(I287&gt;80, 80, I287)))</f>
        <v/>
      </c>
    </row>
    <row r="288" spans="1:10" x14ac:dyDescent="0.25">
      <c r="A288" s="11">
        <v>287</v>
      </c>
      <c r="B288" s="30"/>
      <c r="C288" s="25" t="str">
        <f>IF('Prax Reading 5712 5713'!B288="","", interceptPCR5712_5713toACTR+ slopePCR5712_5713toACTR*'Prax Reading 5712 5713'!B288)</f>
        <v/>
      </c>
      <c r="D288" s="25" t="str">
        <f>IF('Prax Reading 5712 5713'!B288="","", IF(C288&lt;1, 1, IF(C288&gt;36, 36, C288)))</f>
        <v/>
      </c>
      <c r="E288" s="25" t="str">
        <f t="shared" si="9"/>
        <v/>
      </c>
      <c r="F288" s="11" t="str">
        <f>IF('Prax Reading 5712 5713'!E288="","",IF('Prax Reading 5712 5713'!E288&lt;'ACT E+R to SAT EBRW'!$A$2,'ACT E+R to SAT EBRW'!$B$2,IF('Prax Reading 5712 5713'!E288&gt;'ACT E+R to SAT EBRW'!A$72,'ACT E+R to SAT EBRW'!B$72,VLOOKUP(E288,'ACT E+R to SAT EBRW'!A:B,2,FALSE))))</f>
        <v/>
      </c>
      <c r="G288" s="11" t="str">
        <f t="shared" si="8"/>
        <v/>
      </c>
      <c r="H288" s="11" t="str">
        <f>IF('Prax Reading 5712 5713'!B288="","", IF(G288&lt;100, 100, IF(G288&gt;300, 300, G288)))</f>
        <v/>
      </c>
      <c r="I288" s="11" t="str">
        <f>IF('Prax Reading 5712 5713'!B288="","",'SAT EBRW to CBEST R'!$A$2+'SAT EBRW to CBEST R'!$B$2*F288)</f>
        <v/>
      </c>
      <c r="J288" s="11" t="str">
        <f>IF('Prax Reading 5712 5713'!B288="","", IF(I288&lt;20, 20, IF(I288&gt;80, 80, I288)))</f>
        <v/>
      </c>
    </row>
    <row r="289" spans="1:10" x14ac:dyDescent="0.25">
      <c r="A289" s="11">
        <v>288</v>
      </c>
      <c r="B289" s="30"/>
      <c r="C289" s="25" t="str">
        <f>IF('Prax Reading 5712 5713'!B289="","", interceptPCR5712_5713toACTR+ slopePCR5712_5713toACTR*'Prax Reading 5712 5713'!B289)</f>
        <v/>
      </c>
      <c r="D289" s="25" t="str">
        <f>IF('Prax Reading 5712 5713'!B289="","", IF(C289&lt;1, 1, IF(C289&gt;36, 36, C289)))</f>
        <v/>
      </c>
      <c r="E289" s="25" t="str">
        <f t="shared" si="9"/>
        <v/>
      </c>
      <c r="F289" s="11" t="str">
        <f>IF('Prax Reading 5712 5713'!E289="","",IF('Prax Reading 5712 5713'!E289&lt;'ACT E+R to SAT EBRW'!$A$2,'ACT E+R to SAT EBRW'!$B$2,IF('Prax Reading 5712 5713'!E289&gt;'ACT E+R to SAT EBRW'!A$72,'ACT E+R to SAT EBRW'!B$72,VLOOKUP(E289,'ACT E+R to SAT EBRW'!A:B,2,FALSE))))</f>
        <v/>
      </c>
      <c r="G289" s="11" t="str">
        <f t="shared" si="8"/>
        <v/>
      </c>
      <c r="H289" s="11" t="str">
        <f>IF('Prax Reading 5712 5713'!B289="","", IF(G289&lt;100, 100, IF(G289&gt;300, 300, G289)))</f>
        <v/>
      </c>
      <c r="I289" s="11" t="str">
        <f>IF('Prax Reading 5712 5713'!B289="","",'SAT EBRW to CBEST R'!$A$2+'SAT EBRW to CBEST R'!$B$2*F289)</f>
        <v/>
      </c>
      <c r="J289" s="11" t="str">
        <f>IF('Prax Reading 5712 5713'!B289="","", IF(I289&lt;20, 20, IF(I289&gt;80, 80, I289)))</f>
        <v/>
      </c>
    </row>
    <row r="290" spans="1:10" x14ac:dyDescent="0.25">
      <c r="A290" s="11">
        <v>289</v>
      </c>
      <c r="B290" s="30"/>
      <c r="C290" s="25" t="str">
        <f>IF('Prax Reading 5712 5713'!B290="","", interceptPCR5712_5713toACTR+ slopePCR5712_5713toACTR*'Prax Reading 5712 5713'!B290)</f>
        <v/>
      </c>
      <c r="D290" s="25" t="str">
        <f>IF('Prax Reading 5712 5713'!B290="","", IF(C290&lt;1, 1, IF(C290&gt;36, 36, C290)))</f>
        <v/>
      </c>
      <c r="E290" s="25" t="str">
        <f t="shared" si="9"/>
        <v/>
      </c>
      <c r="F290" s="11" t="str">
        <f>IF('Prax Reading 5712 5713'!E290="","",IF('Prax Reading 5712 5713'!E290&lt;'ACT E+R to SAT EBRW'!$A$2,'ACT E+R to SAT EBRW'!$B$2,IF('Prax Reading 5712 5713'!E290&gt;'ACT E+R to SAT EBRW'!A$72,'ACT E+R to SAT EBRW'!B$72,VLOOKUP(E290,'ACT E+R to SAT EBRW'!A:B,2,FALSE))))</f>
        <v/>
      </c>
      <c r="G290" s="11" t="str">
        <f t="shared" si="8"/>
        <v/>
      </c>
      <c r="H290" s="11" t="str">
        <f>IF('Prax Reading 5712 5713'!B290="","", IF(G290&lt;100, 100, IF(G290&gt;300, 300, G290)))</f>
        <v/>
      </c>
      <c r="I290" s="11" t="str">
        <f>IF('Prax Reading 5712 5713'!B290="","",'SAT EBRW to CBEST R'!$A$2+'SAT EBRW to CBEST R'!$B$2*F290)</f>
        <v/>
      </c>
      <c r="J290" s="11" t="str">
        <f>IF('Prax Reading 5712 5713'!B290="","", IF(I290&lt;20, 20, IF(I290&gt;80, 80, I290)))</f>
        <v/>
      </c>
    </row>
    <row r="291" spans="1:10" x14ac:dyDescent="0.25">
      <c r="A291" s="11">
        <v>290</v>
      </c>
      <c r="B291" s="30"/>
      <c r="C291" s="25" t="str">
        <f>IF('Prax Reading 5712 5713'!B291="","", interceptPCR5712_5713toACTR+ slopePCR5712_5713toACTR*'Prax Reading 5712 5713'!B291)</f>
        <v/>
      </c>
      <c r="D291" s="25" t="str">
        <f>IF('Prax Reading 5712 5713'!B291="","", IF(C291&lt;1, 1, IF(C291&gt;36, 36, C291)))</f>
        <v/>
      </c>
      <c r="E291" s="25" t="str">
        <f t="shared" si="9"/>
        <v/>
      </c>
      <c r="F291" s="11" t="str">
        <f>IF('Prax Reading 5712 5713'!E291="","",IF('Prax Reading 5712 5713'!E291&lt;'ACT E+R to SAT EBRW'!$A$2,'ACT E+R to SAT EBRW'!$B$2,IF('Prax Reading 5712 5713'!E291&gt;'ACT E+R to SAT EBRW'!A$72,'ACT E+R to SAT EBRW'!B$72,VLOOKUP(E291,'ACT E+R to SAT EBRW'!A:B,2,FALSE))))</f>
        <v/>
      </c>
      <c r="G291" s="11" t="str">
        <f t="shared" si="8"/>
        <v/>
      </c>
      <c r="H291" s="11" t="str">
        <f>IF('Prax Reading 5712 5713'!B291="","", IF(G291&lt;100, 100, IF(G291&gt;300, 300, G291)))</f>
        <v/>
      </c>
      <c r="I291" s="11" t="str">
        <f>IF('Prax Reading 5712 5713'!B291="","",'SAT EBRW to CBEST R'!$A$2+'SAT EBRW to CBEST R'!$B$2*F291)</f>
        <v/>
      </c>
      <c r="J291" s="11" t="str">
        <f>IF('Prax Reading 5712 5713'!B291="","", IF(I291&lt;20, 20, IF(I291&gt;80, 80, I291)))</f>
        <v/>
      </c>
    </row>
    <row r="292" spans="1:10" x14ac:dyDescent="0.25">
      <c r="A292" s="11">
        <v>291</v>
      </c>
      <c r="B292" s="30"/>
      <c r="C292" s="25" t="str">
        <f>IF('Prax Reading 5712 5713'!B292="","", interceptPCR5712_5713toACTR+ slopePCR5712_5713toACTR*'Prax Reading 5712 5713'!B292)</f>
        <v/>
      </c>
      <c r="D292" s="25" t="str">
        <f>IF('Prax Reading 5712 5713'!B292="","", IF(C292&lt;1, 1, IF(C292&gt;36, 36, C292)))</f>
        <v/>
      </c>
      <c r="E292" s="25" t="str">
        <f t="shared" si="9"/>
        <v/>
      </c>
      <c r="F292" s="11" t="str">
        <f>IF('Prax Reading 5712 5713'!E292="","",IF('Prax Reading 5712 5713'!E292&lt;'ACT E+R to SAT EBRW'!$A$2,'ACT E+R to SAT EBRW'!$B$2,IF('Prax Reading 5712 5713'!E292&gt;'ACT E+R to SAT EBRW'!A$72,'ACT E+R to SAT EBRW'!B$72,VLOOKUP(E292,'ACT E+R to SAT EBRW'!A:B,2,FALSE))))</f>
        <v/>
      </c>
      <c r="G292" s="11" t="str">
        <f t="shared" si="8"/>
        <v/>
      </c>
      <c r="H292" s="11" t="str">
        <f>IF('Prax Reading 5712 5713'!B292="","", IF(G292&lt;100, 100, IF(G292&gt;300, 300, G292)))</f>
        <v/>
      </c>
      <c r="I292" s="11" t="str">
        <f>IF('Prax Reading 5712 5713'!B292="","",'SAT EBRW to CBEST R'!$A$2+'SAT EBRW to CBEST R'!$B$2*F292)</f>
        <v/>
      </c>
      <c r="J292" s="11" t="str">
        <f>IF('Prax Reading 5712 5713'!B292="","", IF(I292&lt;20, 20, IF(I292&gt;80, 80, I292)))</f>
        <v/>
      </c>
    </row>
    <row r="293" spans="1:10" x14ac:dyDescent="0.25">
      <c r="A293" s="11">
        <v>292</v>
      </c>
      <c r="B293" s="30"/>
      <c r="C293" s="25" t="str">
        <f>IF('Prax Reading 5712 5713'!B293="","", interceptPCR5712_5713toACTR+ slopePCR5712_5713toACTR*'Prax Reading 5712 5713'!B293)</f>
        <v/>
      </c>
      <c r="D293" s="25" t="str">
        <f>IF('Prax Reading 5712 5713'!B293="","", IF(C293&lt;1, 1, IF(C293&gt;36, 36, C293)))</f>
        <v/>
      </c>
      <c r="E293" s="25" t="str">
        <f t="shared" si="9"/>
        <v/>
      </c>
      <c r="F293" s="11" t="str">
        <f>IF('Prax Reading 5712 5713'!E293="","",IF('Prax Reading 5712 5713'!E293&lt;'ACT E+R to SAT EBRW'!$A$2,'ACT E+R to SAT EBRW'!$B$2,IF('Prax Reading 5712 5713'!E293&gt;'ACT E+R to SAT EBRW'!A$72,'ACT E+R to SAT EBRW'!B$72,VLOOKUP(E293,'ACT E+R to SAT EBRW'!A:B,2,FALSE))))</f>
        <v/>
      </c>
      <c r="G293" s="11" t="str">
        <f t="shared" si="8"/>
        <v/>
      </c>
      <c r="H293" s="11" t="str">
        <f>IF('Prax Reading 5712 5713'!B293="","", IF(G293&lt;100, 100, IF(G293&gt;300, 300, G293)))</f>
        <v/>
      </c>
      <c r="I293" s="11" t="str">
        <f>IF('Prax Reading 5712 5713'!B293="","",'SAT EBRW to CBEST R'!$A$2+'SAT EBRW to CBEST R'!$B$2*F293)</f>
        <v/>
      </c>
      <c r="J293" s="11" t="str">
        <f>IF('Prax Reading 5712 5713'!B293="","", IF(I293&lt;20, 20, IF(I293&gt;80, 80, I293)))</f>
        <v/>
      </c>
    </row>
    <row r="294" spans="1:10" x14ac:dyDescent="0.25">
      <c r="A294" s="11">
        <v>293</v>
      </c>
      <c r="B294" s="30"/>
      <c r="C294" s="25" t="str">
        <f>IF('Prax Reading 5712 5713'!B294="","", interceptPCR5712_5713toACTR+ slopePCR5712_5713toACTR*'Prax Reading 5712 5713'!B294)</f>
        <v/>
      </c>
      <c r="D294" s="25" t="str">
        <f>IF('Prax Reading 5712 5713'!B294="","", IF(C294&lt;1, 1, IF(C294&gt;36, 36, C294)))</f>
        <v/>
      </c>
      <c r="E294" s="25" t="str">
        <f t="shared" si="9"/>
        <v/>
      </c>
      <c r="F294" s="11" t="str">
        <f>IF('Prax Reading 5712 5713'!E294="","",IF('Prax Reading 5712 5713'!E294&lt;'ACT E+R to SAT EBRW'!$A$2,'ACT E+R to SAT EBRW'!$B$2,IF('Prax Reading 5712 5713'!E294&gt;'ACT E+R to SAT EBRW'!A$72,'ACT E+R to SAT EBRW'!B$72,VLOOKUP(E294,'ACT E+R to SAT EBRW'!A:B,2,FALSE))))</f>
        <v/>
      </c>
      <c r="G294" s="11" t="str">
        <f t="shared" si="8"/>
        <v/>
      </c>
      <c r="H294" s="11" t="str">
        <f>IF('Prax Reading 5712 5713'!B294="","", IF(G294&lt;100, 100, IF(G294&gt;300, 300, G294)))</f>
        <v/>
      </c>
      <c r="I294" s="11" t="str">
        <f>IF('Prax Reading 5712 5713'!B294="","",'SAT EBRW to CBEST R'!$A$2+'SAT EBRW to CBEST R'!$B$2*F294)</f>
        <v/>
      </c>
      <c r="J294" s="11" t="str">
        <f>IF('Prax Reading 5712 5713'!B294="","", IF(I294&lt;20, 20, IF(I294&gt;80, 80, I294)))</f>
        <v/>
      </c>
    </row>
    <row r="295" spans="1:10" x14ac:dyDescent="0.25">
      <c r="A295" s="11">
        <v>294</v>
      </c>
      <c r="B295" s="30"/>
      <c r="C295" s="25" t="str">
        <f>IF('Prax Reading 5712 5713'!B295="","", interceptPCR5712_5713toACTR+ slopePCR5712_5713toACTR*'Prax Reading 5712 5713'!B295)</f>
        <v/>
      </c>
      <c r="D295" s="25" t="str">
        <f>IF('Prax Reading 5712 5713'!B295="","", IF(C295&lt;1, 1, IF(C295&gt;36, 36, C295)))</f>
        <v/>
      </c>
      <c r="E295" s="25" t="str">
        <f t="shared" si="9"/>
        <v/>
      </c>
      <c r="F295" s="11" t="str">
        <f>IF('Prax Reading 5712 5713'!E295="","",IF('Prax Reading 5712 5713'!E295&lt;'ACT E+R to SAT EBRW'!$A$2,'ACT E+R to SAT EBRW'!$B$2,IF('Prax Reading 5712 5713'!E295&gt;'ACT E+R to SAT EBRW'!A$72,'ACT E+R to SAT EBRW'!B$72,VLOOKUP(E295,'ACT E+R to SAT EBRW'!A:B,2,FALSE))))</f>
        <v/>
      </c>
      <c r="G295" s="11" t="str">
        <f t="shared" si="8"/>
        <v/>
      </c>
      <c r="H295" s="11" t="str">
        <f>IF('Prax Reading 5712 5713'!B295="","", IF(G295&lt;100, 100, IF(G295&gt;300, 300, G295)))</f>
        <v/>
      </c>
      <c r="I295" s="11" t="str">
        <f>IF('Prax Reading 5712 5713'!B295="","",'SAT EBRW to CBEST R'!$A$2+'SAT EBRW to CBEST R'!$B$2*F295)</f>
        <v/>
      </c>
      <c r="J295" s="11" t="str">
        <f>IF('Prax Reading 5712 5713'!B295="","", IF(I295&lt;20, 20, IF(I295&gt;80, 80, I295)))</f>
        <v/>
      </c>
    </row>
    <row r="296" spans="1:10" x14ac:dyDescent="0.25">
      <c r="A296" s="11">
        <v>295</v>
      </c>
      <c r="B296" s="30"/>
      <c r="C296" s="25" t="str">
        <f>IF('Prax Reading 5712 5713'!B296="","", interceptPCR5712_5713toACTR+ slopePCR5712_5713toACTR*'Prax Reading 5712 5713'!B296)</f>
        <v/>
      </c>
      <c r="D296" s="25" t="str">
        <f>IF('Prax Reading 5712 5713'!B296="","", IF(C296&lt;1, 1, IF(C296&gt;36, 36, C296)))</f>
        <v/>
      </c>
      <c r="E296" s="25" t="str">
        <f t="shared" si="9"/>
        <v/>
      </c>
      <c r="F296" s="11" t="str">
        <f>IF('Prax Reading 5712 5713'!E296="","",IF('Prax Reading 5712 5713'!E296&lt;'ACT E+R to SAT EBRW'!$A$2,'ACT E+R to SAT EBRW'!$B$2,IF('Prax Reading 5712 5713'!E296&gt;'ACT E+R to SAT EBRW'!A$72,'ACT E+R to SAT EBRW'!B$72,VLOOKUP(E296,'ACT E+R to SAT EBRW'!A:B,2,FALSE))))</f>
        <v/>
      </c>
      <c r="G296" s="11" t="str">
        <f t="shared" si="8"/>
        <v/>
      </c>
      <c r="H296" s="11" t="str">
        <f>IF('Prax Reading 5712 5713'!B296="","", IF(G296&lt;100, 100, IF(G296&gt;300, 300, G296)))</f>
        <v/>
      </c>
      <c r="I296" s="11" t="str">
        <f>IF('Prax Reading 5712 5713'!B296="","",'SAT EBRW to CBEST R'!$A$2+'SAT EBRW to CBEST R'!$B$2*F296)</f>
        <v/>
      </c>
      <c r="J296" s="11" t="str">
        <f>IF('Prax Reading 5712 5713'!B296="","", IF(I296&lt;20, 20, IF(I296&gt;80, 80, I296)))</f>
        <v/>
      </c>
    </row>
    <row r="297" spans="1:10" x14ac:dyDescent="0.25">
      <c r="A297" s="11">
        <v>296</v>
      </c>
      <c r="B297" s="30"/>
      <c r="C297" s="25" t="str">
        <f>IF('Prax Reading 5712 5713'!B297="","", interceptPCR5712_5713toACTR+ slopePCR5712_5713toACTR*'Prax Reading 5712 5713'!B297)</f>
        <v/>
      </c>
      <c r="D297" s="25" t="str">
        <f>IF('Prax Reading 5712 5713'!B297="","", IF(C297&lt;1, 1, IF(C297&gt;36, 36, C297)))</f>
        <v/>
      </c>
      <c r="E297" s="25" t="str">
        <f t="shared" si="9"/>
        <v/>
      </c>
      <c r="F297" s="11" t="str">
        <f>IF('Prax Reading 5712 5713'!E297="","",IF('Prax Reading 5712 5713'!E297&lt;'ACT E+R to SAT EBRW'!$A$2,'ACT E+R to SAT EBRW'!$B$2,IF('Prax Reading 5712 5713'!E297&gt;'ACT E+R to SAT EBRW'!A$72,'ACT E+R to SAT EBRW'!B$72,VLOOKUP(E297,'ACT E+R to SAT EBRW'!A:B,2,FALSE))))</f>
        <v/>
      </c>
      <c r="G297" s="11" t="str">
        <f t="shared" si="8"/>
        <v/>
      </c>
      <c r="H297" s="11" t="str">
        <f>IF('Prax Reading 5712 5713'!B297="","", IF(G297&lt;100, 100, IF(G297&gt;300, 300, G297)))</f>
        <v/>
      </c>
      <c r="I297" s="11" t="str">
        <f>IF('Prax Reading 5712 5713'!B297="","",'SAT EBRW to CBEST R'!$A$2+'SAT EBRW to CBEST R'!$B$2*F297)</f>
        <v/>
      </c>
      <c r="J297" s="11" t="str">
        <f>IF('Prax Reading 5712 5713'!B297="","", IF(I297&lt;20, 20, IF(I297&gt;80, 80, I297)))</f>
        <v/>
      </c>
    </row>
    <row r="298" spans="1:10" x14ac:dyDescent="0.25">
      <c r="A298" s="11">
        <v>297</v>
      </c>
      <c r="B298" s="30"/>
      <c r="C298" s="25" t="str">
        <f>IF('Prax Reading 5712 5713'!B298="","", interceptPCR5712_5713toACTR+ slopePCR5712_5713toACTR*'Prax Reading 5712 5713'!B298)</f>
        <v/>
      </c>
      <c r="D298" s="25" t="str">
        <f>IF('Prax Reading 5712 5713'!B298="","", IF(C298&lt;1, 1, IF(C298&gt;36, 36, C298)))</f>
        <v/>
      </c>
      <c r="E298" s="25" t="str">
        <f t="shared" si="9"/>
        <v/>
      </c>
      <c r="F298" s="11" t="str">
        <f>IF('Prax Reading 5712 5713'!E298="","",IF('Prax Reading 5712 5713'!E298&lt;'ACT E+R to SAT EBRW'!$A$2,'ACT E+R to SAT EBRW'!$B$2,IF('Prax Reading 5712 5713'!E298&gt;'ACT E+R to SAT EBRW'!A$72,'ACT E+R to SAT EBRW'!B$72,VLOOKUP(E298,'ACT E+R to SAT EBRW'!A:B,2,FALSE))))</f>
        <v/>
      </c>
      <c r="G298" s="11" t="str">
        <f t="shared" si="8"/>
        <v/>
      </c>
      <c r="H298" s="11" t="str">
        <f>IF('Prax Reading 5712 5713'!B298="","", IF(G298&lt;100, 100, IF(G298&gt;300, 300, G298)))</f>
        <v/>
      </c>
      <c r="I298" s="11" t="str">
        <f>IF('Prax Reading 5712 5713'!B298="","",'SAT EBRW to CBEST R'!$A$2+'SAT EBRW to CBEST R'!$B$2*F298)</f>
        <v/>
      </c>
      <c r="J298" s="11" t="str">
        <f>IF('Prax Reading 5712 5713'!B298="","", IF(I298&lt;20, 20, IF(I298&gt;80, 80, I298)))</f>
        <v/>
      </c>
    </row>
    <row r="299" spans="1:10" x14ac:dyDescent="0.25">
      <c r="A299" s="11">
        <v>298</v>
      </c>
      <c r="B299" s="30"/>
      <c r="C299" s="25" t="str">
        <f>IF('Prax Reading 5712 5713'!B299="","", interceptPCR5712_5713toACTR+ slopePCR5712_5713toACTR*'Prax Reading 5712 5713'!B299)</f>
        <v/>
      </c>
      <c r="D299" s="25" t="str">
        <f>IF('Prax Reading 5712 5713'!B299="","", IF(C299&lt;1, 1, IF(C299&gt;36, 36, C299)))</f>
        <v/>
      </c>
      <c r="E299" s="25" t="str">
        <f t="shared" si="9"/>
        <v/>
      </c>
      <c r="F299" s="11" t="str">
        <f>IF('Prax Reading 5712 5713'!E299="","",IF('Prax Reading 5712 5713'!E299&lt;'ACT E+R to SAT EBRW'!$A$2,'ACT E+R to SAT EBRW'!$B$2,IF('Prax Reading 5712 5713'!E299&gt;'ACT E+R to SAT EBRW'!A$72,'ACT E+R to SAT EBRW'!B$72,VLOOKUP(E299,'ACT E+R to SAT EBRW'!A:B,2,FALSE))))</f>
        <v/>
      </c>
      <c r="G299" s="11" t="str">
        <f t="shared" si="8"/>
        <v/>
      </c>
      <c r="H299" s="11" t="str">
        <f>IF('Prax Reading 5712 5713'!B299="","", IF(G299&lt;100, 100, IF(G299&gt;300, 300, G299)))</f>
        <v/>
      </c>
      <c r="I299" s="11" t="str">
        <f>IF('Prax Reading 5712 5713'!B299="","",'SAT EBRW to CBEST R'!$A$2+'SAT EBRW to CBEST R'!$B$2*F299)</f>
        <v/>
      </c>
      <c r="J299" s="11" t="str">
        <f>IF('Prax Reading 5712 5713'!B299="","", IF(I299&lt;20, 20, IF(I299&gt;80, 80, I299)))</f>
        <v/>
      </c>
    </row>
    <row r="300" spans="1:10" x14ac:dyDescent="0.25">
      <c r="A300" s="11">
        <v>299</v>
      </c>
      <c r="B300" s="30"/>
      <c r="C300" s="25" t="str">
        <f>IF('Prax Reading 5712 5713'!B300="","", interceptPCR5712_5713toACTR+ slopePCR5712_5713toACTR*'Prax Reading 5712 5713'!B300)</f>
        <v/>
      </c>
      <c r="D300" s="25" t="str">
        <f>IF('Prax Reading 5712 5713'!B300="","", IF(C300&lt;1, 1, IF(C300&gt;36, 36, C300)))</f>
        <v/>
      </c>
      <c r="E300" s="25" t="str">
        <f t="shared" si="9"/>
        <v/>
      </c>
      <c r="F300" s="11" t="str">
        <f>IF('Prax Reading 5712 5713'!E300="","",IF('Prax Reading 5712 5713'!E300&lt;'ACT E+R to SAT EBRW'!$A$2,'ACT E+R to SAT EBRW'!$B$2,IF('Prax Reading 5712 5713'!E300&gt;'ACT E+R to SAT EBRW'!A$72,'ACT E+R to SAT EBRW'!B$72,VLOOKUP(E300,'ACT E+R to SAT EBRW'!A:B,2,FALSE))))</f>
        <v/>
      </c>
      <c r="G300" s="11" t="str">
        <f t="shared" si="8"/>
        <v/>
      </c>
      <c r="H300" s="11" t="str">
        <f>IF('Prax Reading 5712 5713'!B300="","", IF(G300&lt;100, 100, IF(G300&gt;300, 300, G300)))</f>
        <v/>
      </c>
      <c r="I300" s="11" t="str">
        <f>IF('Prax Reading 5712 5713'!B300="","",'SAT EBRW to CBEST R'!$A$2+'SAT EBRW to CBEST R'!$B$2*F300)</f>
        <v/>
      </c>
      <c r="J300" s="11" t="str">
        <f>IF('Prax Reading 5712 5713'!B300="","", IF(I300&lt;20, 20, IF(I300&gt;80, 80, I300)))</f>
        <v/>
      </c>
    </row>
    <row r="301" spans="1:10" x14ac:dyDescent="0.25">
      <c r="A301" s="11">
        <v>300</v>
      </c>
      <c r="B301" s="30"/>
      <c r="C301" s="25" t="str">
        <f>IF('Prax Reading 5712 5713'!B301="","", interceptPCR5712_5713toACTR+ slopePCR5712_5713toACTR*'Prax Reading 5712 5713'!B301)</f>
        <v/>
      </c>
      <c r="D301" s="25" t="str">
        <f>IF('Prax Reading 5712 5713'!B301="","", IF(C301&lt;1, 1, IF(C301&gt;36, 36, C301)))</f>
        <v/>
      </c>
      <c r="E301" s="25" t="str">
        <f t="shared" si="9"/>
        <v/>
      </c>
      <c r="F301" s="11" t="str">
        <f>IF('Prax Reading 5712 5713'!E301="","",IF('Prax Reading 5712 5713'!E301&lt;'ACT E+R to SAT EBRW'!$A$2,'ACT E+R to SAT EBRW'!$B$2,IF('Prax Reading 5712 5713'!E301&gt;'ACT E+R to SAT EBRW'!A$72,'ACT E+R to SAT EBRW'!B$72,VLOOKUP(E301,'ACT E+R to SAT EBRW'!A:B,2,FALSE))))</f>
        <v/>
      </c>
      <c r="G301" s="11" t="str">
        <f t="shared" si="8"/>
        <v/>
      </c>
      <c r="H301" s="11" t="str">
        <f>IF('Prax Reading 5712 5713'!B301="","", IF(G301&lt;100, 100, IF(G301&gt;300, 300, G301)))</f>
        <v/>
      </c>
      <c r="I301" s="11" t="str">
        <f>IF('Prax Reading 5712 5713'!B301="","",'SAT EBRW to CBEST R'!$A$2+'SAT EBRW to CBEST R'!$B$2*F301)</f>
        <v/>
      </c>
      <c r="J301" s="11" t="str">
        <f>IF('Prax Reading 5712 5713'!B301="","", IF(I301&lt;20, 20, IF(I301&gt;80, 80, I301)))</f>
        <v/>
      </c>
    </row>
    <row r="302" spans="1:10" x14ac:dyDescent="0.25">
      <c r="A302" s="11">
        <v>301</v>
      </c>
      <c r="B302" s="30"/>
      <c r="C302" s="25" t="str">
        <f>IF('Prax Reading 5712 5713'!B302="","", interceptPCR5712_5713toACTR+ slopePCR5712_5713toACTR*'Prax Reading 5712 5713'!B302)</f>
        <v/>
      </c>
      <c r="D302" s="25" t="str">
        <f>IF('Prax Reading 5712 5713'!B302="","", IF(C302&lt;1, 1, IF(C302&gt;36, 36, C302)))</f>
        <v/>
      </c>
      <c r="E302" s="25" t="str">
        <f t="shared" si="9"/>
        <v/>
      </c>
      <c r="F302" s="11" t="str">
        <f>IF('Prax Reading 5712 5713'!E302="","",IF('Prax Reading 5712 5713'!E302&lt;'ACT E+R to SAT EBRW'!$A$2,'ACT E+R to SAT EBRW'!$B$2,IF('Prax Reading 5712 5713'!E302&gt;'ACT E+R to SAT EBRW'!A$72,'ACT E+R to SAT EBRW'!B$72,VLOOKUP(E302,'ACT E+R to SAT EBRW'!A:B,2,FALSE))))</f>
        <v/>
      </c>
      <c r="G302" s="11" t="str">
        <f t="shared" si="8"/>
        <v/>
      </c>
      <c r="H302" s="11" t="str">
        <f>IF('Prax Reading 5712 5713'!B302="","", IF(G302&lt;100, 100, IF(G302&gt;300, 300, G302)))</f>
        <v/>
      </c>
      <c r="I302" s="11" t="str">
        <f>IF('Prax Reading 5712 5713'!B302="","",'SAT EBRW to CBEST R'!$A$2+'SAT EBRW to CBEST R'!$B$2*F302)</f>
        <v/>
      </c>
      <c r="J302" s="11" t="str">
        <f>IF('Prax Reading 5712 5713'!B302="","", IF(I302&lt;20, 20, IF(I302&gt;80, 80, I302)))</f>
        <v/>
      </c>
    </row>
    <row r="303" spans="1:10" x14ac:dyDescent="0.25">
      <c r="A303" s="11">
        <v>302</v>
      </c>
      <c r="B303" s="30"/>
      <c r="C303" s="25" t="str">
        <f>IF('Prax Reading 5712 5713'!B303="","", interceptPCR5712_5713toACTR+ slopePCR5712_5713toACTR*'Prax Reading 5712 5713'!B303)</f>
        <v/>
      </c>
      <c r="D303" s="25" t="str">
        <f>IF('Prax Reading 5712 5713'!B303="","", IF(C303&lt;1, 1, IF(C303&gt;36, 36, C303)))</f>
        <v/>
      </c>
      <c r="E303" s="25" t="str">
        <f t="shared" si="9"/>
        <v/>
      </c>
      <c r="F303" s="11" t="str">
        <f>IF('Prax Reading 5712 5713'!E303="","",IF('Prax Reading 5712 5713'!E303&lt;'ACT E+R to SAT EBRW'!$A$2,'ACT E+R to SAT EBRW'!$B$2,IF('Prax Reading 5712 5713'!E303&gt;'ACT E+R to SAT EBRW'!A$72,'ACT E+R to SAT EBRW'!B$72,VLOOKUP(E303,'ACT E+R to SAT EBRW'!A:B,2,FALSE))))</f>
        <v/>
      </c>
      <c r="G303" s="11" t="str">
        <f t="shared" si="8"/>
        <v/>
      </c>
      <c r="H303" s="11" t="str">
        <f>IF('Prax Reading 5712 5713'!B303="","", IF(G303&lt;100, 100, IF(G303&gt;300, 300, G303)))</f>
        <v/>
      </c>
      <c r="I303" s="11" t="str">
        <f>IF('Prax Reading 5712 5713'!B303="","",'SAT EBRW to CBEST R'!$A$2+'SAT EBRW to CBEST R'!$B$2*F303)</f>
        <v/>
      </c>
      <c r="J303" s="11" t="str">
        <f>IF('Prax Reading 5712 5713'!B303="","", IF(I303&lt;20, 20, IF(I303&gt;80, 80, I303)))</f>
        <v/>
      </c>
    </row>
    <row r="304" spans="1:10" x14ac:dyDescent="0.25">
      <c r="A304" s="11">
        <v>303</v>
      </c>
      <c r="B304" s="30"/>
      <c r="C304" s="25" t="str">
        <f>IF('Prax Reading 5712 5713'!B304="","", interceptPCR5712_5713toACTR+ slopePCR5712_5713toACTR*'Prax Reading 5712 5713'!B304)</f>
        <v/>
      </c>
      <c r="D304" s="25" t="str">
        <f>IF('Prax Reading 5712 5713'!B304="","", IF(C304&lt;1, 1, IF(C304&gt;36, 36, C304)))</f>
        <v/>
      </c>
      <c r="E304" s="25" t="str">
        <f t="shared" si="9"/>
        <v/>
      </c>
      <c r="F304" s="11" t="str">
        <f>IF('Prax Reading 5712 5713'!E304="","",IF('Prax Reading 5712 5713'!E304&lt;'ACT E+R to SAT EBRW'!$A$2,'ACT E+R to SAT EBRW'!$B$2,IF('Prax Reading 5712 5713'!E304&gt;'ACT E+R to SAT EBRW'!A$72,'ACT E+R to SAT EBRW'!B$72,VLOOKUP(E304,'ACT E+R to SAT EBRW'!A:B,2,FALSE))))</f>
        <v/>
      </c>
      <c r="G304" s="11" t="str">
        <f t="shared" si="8"/>
        <v/>
      </c>
      <c r="H304" s="11" t="str">
        <f>IF('Prax Reading 5712 5713'!B304="","", IF(G304&lt;100, 100, IF(G304&gt;300, 300, G304)))</f>
        <v/>
      </c>
      <c r="I304" s="11" t="str">
        <f>IF('Prax Reading 5712 5713'!B304="","",'SAT EBRW to CBEST R'!$A$2+'SAT EBRW to CBEST R'!$B$2*F304)</f>
        <v/>
      </c>
      <c r="J304" s="11" t="str">
        <f>IF('Prax Reading 5712 5713'!B304="","", IF(I304&lt;20, 20, IF(I304&gt;80, 80, I304)))</f>
        <v/>
      </c>
    </row>
    <row r="305" spans="1:10" x14ac:dyDescent="0.25">
      <c r="A305" s="11">
        <v>304</v>
      </c>
      <c r="B305" s="30"/>
      <c r="C305" s="25" t="str">
        <f>IF('Prax Reading 5712 5713'!B305="","", interceptPCR5712_5713toACTR+ slopePCR5712_5713toACTR*'Prax Reading 5712 5713'!B305)</f>
        <v/>
      </c>
      <c r="D305" s="25" t="str">
        <f>IF('Prax Reading 5712 5713'!B305="","", IF(C305&lt;1, 1, IF(C305&gt;36, 36, C305)))</f>
        <v/>
      </c>
      <c r="E305" s="25" t="str">
        <f t="shared" si="9"/>
        <v/>
      </c>
      <c r="F305" s="11" t="str">
        <f>IF('Prax Reading 5712 5713'!E305="","",IF('Prax Reading 5712 5713'!E305&lt;'ACT E+R to SAT EBRW'!$A$2,'ACT E+R to SAT EBRW'!$B$2,IF('Prax Reading 5712 5713'!E305&gt;'ACT E+R to SAT EBRW'!A$72,'ACT E+R to SAT EBRW'!B$72,VLOOKUP(E305,'ACT E+R to SAT EBRW'!A:B,2,FALSE))))</f>
        <v/>
      </c>
      <c r="G305" s="11" t="str">
        <f t="shared" si="8"/>
        <v/>
      </c>
      <c r="H305" s="11" t="str">
        <f>IF('Prax Reading 5712 5713'!B305="","", IF(G305&lt;100, 100, IF(G305&gt;300, 300, G305)))</f>
        <v/>
      </c>
      <c r="I305" s="11" t="str">
        <f>IF('Prax Reading 5712 5713'!B305="","",'SAT EBRW to CBEST R'!$A$2+'SAT EBRW to CBEST R'!$B$2*F305)</f>
        <v/>
      </c>
      <c r="J305" s="11" t="str">
        <f>IF('Prax Reading 5712 5713'!B305="","", IF(I305&lt;20, 20, IF(I305&gt;80, 80, I305)))</f>
        <v/>
      </c>
    </row>
    <row r="306" spans="1:10" x14ac:dyDescent="0.25">
      <c r="A306" s="11">
        <v>305</v>
      </c>
      <c r="B306" s="30"/>
      <c r="C306" s="25" t="str">
        <f>IF('Prax Reading 5712 5713'!B306="","", interceptPCR5712_5713toACTR+ slopePCR5712_5713toACTR*'Prax Reading 5712 5713'!B306)</f>
        <v/>
      </c>
      <c r="D306" s="25" t="str">
        <f>IF('Prax Reading 5712 5713'!B306="","", IF(C306&lt;1, 1, IF(C306&gt;36, 36, C306)))</f>
        <v/>
      </c>
      <c r="E306" s="25" t="str">
        <f t="shared" si="9"/>
        <v/>
      </c>
      <c r="F306" s="11" t="str">
        <f>IF('Prax Reading 5712 5713'!E306="","",IF('Prax Reading 5712 5713'!E306&lt;'ACT E+R to SAT EBRW'!$A$2,'ACT E+R to SAT EBRW'!$B$2,IF('Prax Reading 5712 5713'!E306&gt;'ACT E+R to SAT EBRW'!A$72,'ACT E+R to SAT EBRW'!B$72,VLOOKUP(E306,'ACT E+R to SAT EBRW'!A:B,2,FALSE))))</f>
        <v/>
      </c>
      <c r="G306" s="11" t="str">
        <f t="shared" si="8"/>
        <v/>
      </c>
      <c r="H306" s="11" t="str">
        <f>IF('Prax Reading 5712 5713'!B306="","", IF(G306&lt;100, 100, IF(G306&gt;300, 300, G306)))</f>
        <v/>
      </c>
      <c r="I306" s="11" t="str">
        <f>IF('Prax Reading 5712 5713'!B306="","",'SAT EBRW to CBEST R'!$A$2+'SAT EBRW to CBEST R'!$B$2*F306)</f>
        <v/>
      </c>
      <c r="J306" s="11" t="str">
        <f>IF('Prax Reading 5712 5713'!B306="","", IF(I306&lt;20, 20, IF(I306&gt;80, 80, I306)))</f>
        <v/>
      </c>
    </row>
    <row r="307" spans="1:10" x14ac:dyDescent="0.25">
      <c r="A307" s="11">
        <v>306</v>
      </c>
      <c r="B307" s="30"/>
      <c r="C307" s="25" t="str">
        <f>IF('Prax Reading 5712 5713'!B307="","", interceptPCR5712_5713toACTR+ slopePCR5712_5713toACTR*'Prax Reading 5712 5713'!B307)</f>
        <v/>
      </c>
      <c r="D307" s="25" t="str">
        <f>IF('Prax Reading 5712 5713'!B307="","", IF(C307&lt;1, 1, IF(C307&gt;36, 36, C307)))</f>
        <v/>
      </c>
      <c r="E307" s="25" t="str">
        <f t="shared" si="9"/>
        <v/>
      </c>
      <c r="F307" s="11" t="str">
        <f>IF('Prax Reading 5712 5713'!E307="","",IF('Prax Reading 5712 5713'!E307&lt;'ACT E+R to SAT EBRW'!$A$2,'ACT E+R to SAT EBRW'!$B$2,IF('Prax Reading 5712 5713'!E307&gt;'ACT E+R to SAT EBRW'!A$72,'ACT E+R to SAT EBRW'!B$72,VLOOKUP(E307,'ACT E+R to SAT EBRW'!A:B,2,FALSE))))</f>
        <v/>
      </c>
      <c r="G307" s="11" t="str">
        <f t="shared" si="8"/>
        <v/>
      </c>
      <c r="H307" s="11" t="str">
        <f>IF('Prax Reading 5712 5713'!B307="","", IF(G307&lt;100, 100, IF(G307&gt;300, 300, G307)))</f>
        <v/>
      </c>
      <c r="I307" s="11" t="str">
        <f>IF('Prax Reading 5712 5713'!B307="","",'SAT EBRW to CBEST R'!$A$2+'SAT EBRW to CBEST R'!$B$2*F307)</f>
        <v/>
      </c>
      <c r="J307" s="11" t="str">
        <f>IF('Prax Reading 5712 5713'!B307="","", IF(I307&lt;20, 20, IF(I307&gt;80, 80, I307)))</f>
        <v/>
      </c>
    </row>
    <row r="308" spans="1:10" x14ac:dyDescent="0.25">
      <c r="A308" s="11">
        <v>307</v>
      </c>
      <c r="B308" s="30"/>
      <c r="C308" s="25" t="str">
        <f>IF('Prax Reading 5712 5713'!B308="","", interceptPCR5712_5713toACTR+ slopePCR5712_5713toACTR*'Prax Reading 5712 5713'!B308)</f>
        <v/>
      </c>
      <c r="D308" s="25" t="str">
        <f>IF('Prax Reading 5712 5713'!B308="","", IF(C308&lt;1, 1, IF(C308&gt;36, 36, C308)))</f>
        <v/>
      </c>
      <c r="E308" s="25" t="str">
        <f t="shared" si="9"/>
        <v/>
      </c>
      <c r="F308" s="11" t="str">
        <f>IF('Prax Reading 5712 5713'!E308="","",IF('Prax Reading 5712 5713'!E308&lt;'ACT E+R to SAT EBRW'!$A$2,'ACT E+R to SAT EBRW'!$B$2,IF('Prax Reading 5712 5713'!E308&gt;'ACT E+R to SAT EBRW'!A$72,'ACT E+R to SAT EBRW'!B$72,VLOOKUP(E308,'ACT E+R to SAT EBRW'!A:B,2,FALSE))))</f>
        <v/>
      </c>
      <c r="G308" s="11" t="str">
        <f t="shared" si="8"/>
        <v/>
      </c>
      <c r="H308" s="11" t="str">
        <f>IF('Prax Reading 5712 5713'!B308="","", IF(G308&lt;100, 100, IF(G308&gt;300, 300, G308)))</f>
        <v/>
      </c>
      <c r="I308" s="11" t="str">
        <f>IF('Prax Reading 5712 5713'!B308="","",'SAT EBRW to CBEST R'!$A$2+'SAT EBRW to CBEST R'!$B$2*F308)</f>
        <v/>
      </c>
      <c r="J308" s="11" t="str">
        <f>IF('Prax Reading 5712 5713'!B308="","", IF(I308&lt;20, 20, IF(I308&gt;80, 80, I308)))</f>
        <v/>
      </c>
    </row>
    <row r="309" spans="1:10" x14ac:dyDescent="0.25">
      <c r="A309" s="11">
        <v>308</v>
      </c>
      <c r="B309" s="30"/>
      <c r="C309" s="25" t="str">
        <f>IF('Prax Reading 5712 5713'!B309="","", interceptPCR5712_5713toACTR+ slopePCR5712_5713toACTR*'Prax Reading 5712 5713'!B309)</f>
        <v/>
      </c>
      <c r="D309" s="25" t="str">
        <f>IF('Prax Reading 5712 5713'!B309="","", IF(C309&lt;1, 1, IF(C309&gt;36, 36, C309)))</f>
        <v/>
      </c>
      <c r="E309" s="25" t="str">
        <f t="shared" si="9"/>
        <v/>
      </c>
      <c r="F309" s="11" t="str">
        <f>IF('Prax Reading 5712 5713'!E309="","",IF('Prax Reading 5712 5713'!E309&lt;'ACT E+R to SAT EBRW'!$A$2,'ACT E+R to SAT EBRW'!$B$2,IF('Prax Reading 5712 5713'!E309&gt;'ACT E+R to SAT EBRW'!A$72,'ACT E+R to SAT EBRW'!B$72,VLOOKUP(E309,'ACT E+R to SAT EBRW'!A:B,2,FALSE))))</f>
        <v/>
      </c>
      <c r="G309" s="11" t="str">
        <f t="shared" si="8"/>
        <v/>
      </c>
      <c r="H309" s="11" t="str">
        <f>IF('Prax Reading 5712 5713'!B309="","", IF(G309&lt;100, 100, IF(G309&gt;300, 300, G309)))</f>
        <v/>
      </c>
      <c r="I309" s="11" t="str">
        <f>IF('Prax Reading 5712 5713'!B309="","",'SAT EBRW to CBEST R'!$A$2+'SAT EBRW to CBEST R'!$B$2*F309)</f>
        <v/>
      </c>
      <c r="J309" s="11" t="str">
        <f>IF('Prax Reading 5712 5713'!B309="","", IF(I309&lt;20, 20, IF(I309&gt;80, 80, I309)))</f>
        <v/>
      </c>
    </row>
    <row r="310" spans="1:10" x14ac:dyDescent="0.25">
      <c r="A310" s="11">
        <v>309</v>
      </c>
      <c r="B310" s="30"/>
      <c r="C310" s="25" t="str">
        <f>IF('Prax Reading 5712 5713'!B310="","", interceptPCR5712_5713toACTR+ slopePCR5712_5713toACTR*'Prax Reading 5712 5713'!B310)</f>
        <v/>
      </c>
      <c r="D310" s="25" t="str">
        <f>IF('Prax Reading 5712 5713'!B310="","", IF(C310&lt;1, 1, IF(C310&gt;36, 36, C310)))</f>
        <v/>
      </c>
      <c r="E310" s="25" t="str">
        <f t="shared" si="9"/>
        <v/>
      </c>
      <c r="F310" s="11" t="str">
        <f>IF('Prax Reading 5712 5713'!E310="","",IF('Prax Reading 5712 5713'!E310&lt;'ACT E+R to SAT EBRW'!$A$2,'ACT E+R to SAT EBRW'!$B$2,IF('Prax Reading 5712 5713'!E310&gt;'ACT E+R to SAT EBRW'!A$72,'ACT E+R to SAT EBRW'!B$72,VLOOKUP(E310,'ACT E+R to SAT EBRW'!A:B,2,FALSE))))</f>
        <v/>
      </c>
      <c r="G310" s="11" t="str">
        <f t="shared" si="8"/>
        <v/>
      </c>
      <c r="H310" s="11" t="str">
        <f>IF('Prax Reading 5712 5713'!B310="","", IF(G310&lt;100, 100, IF(G310&gt;300, 300, G310)))</f>
        <v/>
      </c>
      <c r="I310" s="11" t="str">
        <f>IF('Prax Reading 5712 5713'!B310="","",'SAT EBRW to CBEST R'!$A$2+'SAT EBRW to CBEST R'!$B$2*F310)</f>
        <v/>
      </c>
      <c r="J310" s="11" t="str">
        <f>IF('Prax Reading 5712 5713'!B310="","", IF(I310&lt;20, 20, IF(I310&gt;80, 80, I310)))</f>
        <v/>
      </c>
    </row>
    <row r="311" spans="1:10" x14ac:dyDescent="0.25">
      <c r="A311" s="11">
        <v>310</v>
      </c>
      <c r="B311" s="30"/>
      <c r="C311" s="25" t="str">
        <f>IF('Prax Reading 5712 5713'!B311="","", interceptPCR5712_5713toACTR+ slopePCR5712_5713toACTR*'Prax Reading 5712 5713'!B311)</f>
        <v/>
      </c>
      <c r="D311" s="25" t="str">
        <f>IF('Prax Reading 5712 5713'!B311="","", IF(C311&lt;1, 1, IF(C311&gt;36, 36, C311)))</f>
        <v/>
      </c>
      <c r="E311" s="25" t="str">
        <f t="shared" si="9"/>
        <v/>
      </c>
      <c r="F311" s="11" t="str">
        <f>IF('Prax Reading 5712 5713'!E311="","",IF('Prax Reading 5712 5713'!E311&lt;'ACT E+R to SAT EBRW'!$A$2,'ACT E+R to SAT EBRW'!$B$2,IF('Prax Reading 5712 5713'!E311&gt;'ACT E+R to SAT EBRW'!A$72,'ACT E+R to SAT EBRW'!B$72,VLOOKUP(E311,'ACT E+R to SAT EBRW'!A:B,2,FALSE))))</f>
        <v/>
      </c>
      <c r="G311" s="11" t="str">
        <f t="shared" si="8"/>
        <v/>
      </c>
      <c r="H311" s="11" t="str">
        <f>IF('Prax Reading 5712 5713'!B311="","", IF(G311&lt;100, 100, IF(G311&gt;300, 300, G311)))</f>
        <v/>
      </c>
      <c r="I311" s="11" t="str">
        <f>IF('Prax Reading 5712 5713'!B311="","",'SAT EBRW to CBEST R'!$A$2+'SAT EBRW to CBEST R'!$B$2*F311)</f>
        <v/>
      </c>
      <c r="J311" s="11" t="str">
        <f>IF('Prax Reading 5712 5713'!B311="","", IF(I311&lt;20, 20, IF(I311&gt;80, 80, I311)))</f>
        <v/>
      </c>
    </row>
    <row r="312" spans="1:10" x14ac:dyDescent="0.25">
      <c r="A312" s="11">
        <v>311</v>
      </c>
      <c r="B312" s="30"/>
      <c r="C312" s="25" t="str">
        <f>IF('Prax Reading 5712 5713'!B312="","", interceptPCR5712_5713toACTR+ slopePCR5712_5713toACTR*'Prax Reading 5712 5713'!B312)</f>
        <v/>
      </c>
      <c r="D312" s="25" t="str">
        <f>IF('Prax Reading 5712 5713'!B312="","", IF(C312&lt;1, 1, IF(C312&gt;36, 36, C312)))</f>
        <v/>
      </c>
      <c r="E312" s="25" t="str">
        <f t="shared" si="9"/>
        <v/>
      </c>
      <c r="F312" s="11" t="str">
        <f>IF('Prax Reading 5712 5713'!E312="","",IF('Prax Reading 5712 5713'!E312&lt;'ACT E+R to SAT EBRW'!$A$2,'ACT E+R to SAT EBRW'!$B$2,IF('Prax Reading 5712 5713'!E312&gt;'ACT E+R to SAT EBRW'!A$72,'ACT E+R to SAT EBRW'!B$72,VLOOKUP(E312,'ACT E+R to SAT EBRW'!A:B,2,FALSE))))</f>
        <v/>
      </c>
      <c r="G312" s="11" t="str">
        <f t="shared" si="8"/>
        <v/>
      </c>
      <c r="H312" s="11" t="str">
        <f>IF('Prax Reading 5712 5713'!B312="","", IF(G312&lt;100, 100, IF(G312&gt;300, 300, G312)))</f>
        <v/>
      </c>
      <c r="I312" s="11" t="str">
        <f>IF('Prax Reading 5712 5713'!B312="","",'SAT EBRW to CBEST R'!$A$2+'SAT EBRW to CBEST R'!$B$2*F312)</f>
        <v/>
      </c>
      <c r="J312" s="11" t="str">
        <f>IF('Prax Reading 5712 5713'!B312="","", IF(I312&lt;20, 20, IF(I312&gt;80, 80, I312)))</f>
        <v/>
      </c>
    </row>
    <row r="313" spans="1:10" x14ac:dyDescent="0.25">
      <c r="A313" s="11">
        <v>312</v>
      </c>
      <c r="B313" s="30"/>
      <c r="C313" s="25" t="str">
        <f>IF('Prax Reading 5712 5713'!B313="","", interceptPCR5712_5713toACTR+ slopePCR5712_5713toACTR*'Prax Reading 5712 5713'!B313)</f>
        <v/>
      </c>
      <c r="D313" s="25" t="str">
        <f>IF('Prax Reading 5712 5713'!B313="","", IF(C313&lt;1, 1, IF(C313&gt;36, 36, C313)))</f>
        <v/>
      </c>
      <c r="E313" s="25" t="str">
        <f t="shared" si="9"/>
        <v/>
      </c>
      <c r="F313" s="11" t="str">
        <f>IF('Prax Reading 5712 5713'!E313="","",IF('Prax Reading 5712 5713'!E313&lt;'ACT E+R to SAT EBRW'!$A$2,'ACT E+R to SAT EBRW'!$B$2,IF('Prax Reading 5712 5713'!E313&gt;'ACT E+R to SAT EBRW'!A$72,'ACT E+R to SAT EBRW'!B$72,VLOOKUP(E313,'ACT E+R to SAT EBRW'!A:B,2,FALSE))))</f>
        <v/>
      </c>
      <c r="G313" s="11" t="str">
        <f t="shared" si="8"/>
        <v/>
      </c>
      <c r="H313" s="11" t="str">
        <f>IF('Prax Reading 5712 5713'!B313="","", IF(G313&lt;100, 100, IF(G313&gt;300, 300, G313)))</f>
        <v/>
      </c>
      <c r="I313" s="11" t="str">
        <f>IF('Prax Reading 5712 5713'!B313="","",'SAT EBRW to CBEST R'!$A$2+'SAT EBRW to CBEST R'!$B$2*F313)</f>
        <v/>
      </c>
      <c r="J313" s="11" t="str">
        <f>IF('Prax Reading 5712 5713'!B313="","", IF(I313&lt;20, 20, IF(I313&gt;80, 80, I313)))</f>
        <v/>
      </c>
    </row>
    <row r="314" spans="1:10" x14ac:dyDescent="0.25">
      <c r="A314" s="11">
        <v>313</v>
      </c>
      <c r="B314" s="30"/>
      <c r="C314" s="25" t="str">
        <f>IF('Prax Reading 5712 5713'!B314="","", interceptPCR5712_5713toACTR+ slopePCR5712_5713toACTR*'Prax Reading 5712 5713'!B314)</f>
        <v/>
      </c>
      <c r="D314" s="25" t="str">
        <f>IF('Prax Reading 5712 5713'!B314="","", IF(C314&lt;1, 1, IF(C314&gt;36, 36, C314)))</f>
        <v/>
      </c>
      <c r="E314" s="25" t="str">
        <f t="shared" si="9"/>
        <v/>
      </c>
      <c r="F314" s="11" t="str">
        <f>IF('Prax Reading 5712 5713'!E314="","",IF('Prax Reading 5712 5713'!E314&lt;'ACT E+R to SAT EBRW'!$A$2,'ACT E+R to SAT EBRW'!$B$2,IF('Prax Reading 5712 5713'!E314&gt;'ACT E+R to SAT EBRW'!A$72,'ACT E+R to SAT EBRW'!B$72,VLOOKUP(E314,'ACT E+R to SAT EBRW'!A:B,2,FALSE))))</f>
        <v/>
      </c>
      <c r="G314" s="11" t="str">
        <f t="shared" si="8"/>
        <v/>
      </c>
      <c r="H314" s="11" t="str">
        <f>IF('Prax Reading 5712 5713'!B314="","", IF(G314&lt;100, 100, IF(G314&gt;300, 300, G314)))</f>
        <v/>
      </c>
      <c r="I314" s="11" t="str">
        <f>IF('Prax Reading 5712 5713'!B314="","",'SAT EBRW to CBEST R'!$A$2+'SAT EBRW to CBEST R'!$B$2*F314)</f>
        <v/>
      </c>
      <c r="J314" s="11" t="str">
        <f>IF('Prax Reading 5712 5713'!B314="","", IF(I314&lt;20, 20, IF(I314&gt;80, 80, I314)))</f>
        <v/>
      </c>
    </row>
    <row r="315" spans="1:10" x14ac:dyDescent="0.25">
      <c r="A315" s="11">
        <v>314</v>
      </c>
      <c r="B315" s="30"/>
      <c r="C315" s="25" t="str">
        <f>IF('Prax Reading 5712 5713'!B315="","", interceptPCR5712_5713toACTR+ slopePCR5712_5713toACTR*'Prax Reading 5712 5713'!B315)</f>
        <v/>
      </c>
      <c r="D315" s="25" t="str">
        <f>IF('Prax Reading 5712 5713'!B315="","", IF(C315&lt;1, 1, IF(C315&gt;36, 36, C315)))</f>
        <v/>
      </c>
      <c r="E315" s="25" t="str">
        <f t="shared" si="9"/>
        <v/>
      </c>
      <c r="F315" s="11" t="str">
        <f>IF('Prax Reading 5712 5713'!E315="","",IF('Prax Reading 5712 5713'!E315&lt;'ACT E+R to SAT EBRW'!$A$2,'ACT E+R to SAT EBRW'!$B$2,IF('Prax Reading 5712 5713'!E315&gt;'ACT E+R to SAT EBRW'!A$72,'ACT E+R to SAT EBRW'!B$72,VLOOKUP(E315,'ACT E+R to SAT EBRW'!A:B,2,FALSE))))</f>
        <v/>
      </c>
      <c r="G315" s="11" t="str">
        <f t="shared" si="8"/>
        <v/>
      </c>
      <c r="H315" s="11" t="str">
        <f>IF('Prax Reading 5712 5713'!B315="","", IF(G315&lt;100, 100, IF(G315&gt;300, 300, G315)))</f>
        <v/>
      </c>
      <c r="I315" s="11" t="str">
        <f>IF('Prax Reading 5712 5713'!B315="","",'SAT EBRW to CBEST R'!$A$2+'SAT EBRW to CBEST R'!$B$2*F315)</f>
        <v/>
      </c>
      <c r="J315" s="11" t="str">
        <f>IF('Prax Reading 5712 5713'!B315="","", IF(I315&lt;20, 20, IF(I315&gt;80, 80, I315)))</f>
        <v/>
      </c>
    </row>
    <row r="316" spans="1:10" x14ac:dyDescent="0.25">
      <c r="A316" s="11">
        <v>315</v>
      </c>
      <c r="B316" s="30"/>
      <c r="C316" s="25" t="str">
        <f>IF('Prax Reading 5712 5713'!B316="","", interceptPCR5712_5713toACTR+ slopePCR5712_5713toACTR*'Prax Reading 5712 5713'!B316)</f>
        <v/>
      </c>
      <c r="D316" s="25" t="str">
        <f>IF('Prax Reading 5712 5713'!B316="","", IF(C316&lt;1, 1, IF(C316&gt;36, 36, C316)))</f>
        <v/>
      </c>
      <c r="E316" s="25" t="str">
        <f t="shared" si="9"/>
        <v/>
      </c>
      <c r="F316" s="11" t="str">
        <f>IF('Prax Reading 5712 5713'!E316="","",IF('Prax Reading 5712 5713'!E316&lt;'ACT E+R to SAT EBRW'!$A$2,'ACT E+R to SAT EBRW'!$B$2,IF('Prax Reading 5712 5713'!E316&gt;'ACT E+R to SAT EBRW'!A$72,'ACT E+R to SAT EBRW'!B$72,VLOOKUP(E316,'ACT E+R to SAT EBRW'!A:B,2,FALSE))))</f>
        <v/>
      </c>
      <c r="G316" s="11" t="str">
        <f t="shared" si="8"/>
        <v/>
      </c>
      <c r="H316" s="11" t="str">
        <f>IF('Prax Reading 5712 5713'!B316="","", IF(G316&lt;100, 100, IF(G316&gt;300, 300, G316)))</f>
        <v/>
      </c>
      <c r="I316" s="11" t="str">
        <f>IF('Prax Reading 5712 5713'!B316="","",'SAT EBRW to CBEST R'!$A$2+'SAT EBRW to CBEST R'!$B$2*F316)</f>
        <v/>
      </c>
      <c r="J316" s="11" t="str">
        <f>IF('Prax Reading 5712 5713'!B316="","", IF(I316&lt;20, 20, IF(I316&gt;80, 80, I316)))</f>
        <v/>
      </c>
    </row>
    <row r="317" spans="1:10" x14ac:dyDescent="0.25">
      <c r="A317" s="11">
        <v>316</v>
      </c>
      <c r="B317" s="30"/>
      <c r="C317" s="25" t="str">
        <f>IF('Prax Reading 5712 5713'!B317="","", interceptPCR5712_5713toACTR+ slopePCR5712_5713toACTR*'Prax Reading 5712 5713'!B317)</f>
        <v/>
      </c>
      <c r="D317" s="25" t="str">
        <f>IF('Prax Reading 5712 5713'!B317="","", IF(C317&lt;1, 1, IF(C317&gt;36, 36, C317)))</f>
        <v/>
      </c>
      <c r="E317" s="25" t="str">
        <f t="shared" si="9"/>
        <v/>
      </c>
      <c r="F317" s="11" t="str">
        <f>IF('Prax Reading 5712 5713'!E317="","",IF('Prax Reading 5712 5713'!E317&lt;'ACT E+R to SAT EBRW'!$A$2,'ACT E+R to SAT EBRW'!$B$2,IF('Prax Reading 5712 5713'!E317&gt;'ACT E+R to SAT EBRW'!A$72,'ACT E+R to SAT EBRW'!B$72,VLOOKUP(E317,'ACT E+R to SAT EBRW'!A:B,2,FALSE))))</f>
        <v/>
      </c>
      <c r="G317" s="11" t="str">
        <f t="shared" si="8"/>
        <v/>
      </c>
      <c r="H317" s="11" t="str">
        <f>IF('Prax Reading 5712 5713'!B317="","", IF(G317&lt;100, 100, IF(G317&gt;300, 300, G317)))</f>
        <v/>
      </c>
      <c r="I317" s="11" t="str">
        <f>IF('Prax Reading 5712 5713'!B317="","",'SAT EBRW to CBEST R'!$A$2+'SAT EBRW to CBEST R'!$B$2*F317)</f>
        <v/>
      </c>
      <c r="J317" s="11" t="str">
        <f>IF('Prax Reading 5712 5713'!B317="","", IF(I317&lt;20, 20, IF(I317&gt;80, 80, I317)))</f>
        <v/>
      </c>
    </row>
    <row r="318" spans="1:10" x14ac:dyDescent="0.25">
      <c r="A318" s="11">
        <v>317</v>
      </c>
      <c r="B318" s="30"/>
      <c r="C318" s="25" t="str">
        <f>IF('Prax Reading 5712 5713'!B318="","", interceptPCR5712_5713toACTR+ slopePCR5712_5713toACTR*'Prax Reading 5712 5713'!B318)</f>
        <v/>
      </c>
      <c r="D318" s="25" t="str">
        <f>IF('Prax Reading 5712 5713'!B318="","", IF(C318&lt;1, 1, IF(C318&gt;36, 36, C318)))</f>
        <v/>
      </c>
      <c r="E318" s="25" t="str">
        <f t="shared" si="9"/>
        <v/>
      </c>
      <c r="F318" s="11" t="str">
        <f>IF('Prax Reading 5712 5713'!E318="","",IF('Prax Reading 5712 5713'!E318&lt;'ACT E+R to SAT EBRW'!$A$2,'ACT E+R to SAT EBRW'!$B$2,IF('Prax Reading 5712 5713'!E318&gt;'ACT E+R to SAT EBRW'!A$72,'ACT E+R to SAT EBRW'!B$72,VLOOKUP(E318,'ACT E+R to SAT EBRW'!A:B,2,FALSE))))</f>
        <v/>
      </c>
      <c r="G318" s="11" t="str">
        <f t="shared" si="8"/>
        <v/>
      </c>
      <c r="H318" s="11" t="str">
        <f>IF('Prax Reading 5712 5713'!B318="","", IF(G318&lt;100, 100, IF(G318&gt;300, 300, G318)))</f>
        <v/>
      </c>
      <c r="I318" s="11" t="str">
        <f>IF('Prax Reading 5712 5713'!B318="","",'SAT EBRW to CBEST R'!$A$2+'SAT EBRW to CBEST R'!$B$2*F318)</f>
        <v/>
      </c>
      <c r="J318" s="11" t="str">
        <f>IF('Prax Reading 5712 5713'!B318="","", IF(I318&lt;20, 20, IF(I318&gt;80, 80, I318)))</f>
        <v/>
      </c>
    </row>
    <row r="319" spans="1:10" x14ac:dyDescent="0.25">
      <c r="A319" s="11">
        <v>318</v>
      </c>
      <c r="B319" s="30"/>
      <c r="C319" s="25" t="str">
        <f>IF('Prax Reading 5712 5713'!B319="","", interceptPCR5712_5713toACTR+ slopePCR5712_5713toACTR*'Prax Reading 5712 5713'!B319)</f>
        <v/>
      </c>
      <c r="D319" s="25" t="str">
        <f>IF('Prax Reading 5712 5713'!B319="","", IF(C319&lt;1, 1, IF(C319&gt;36, 36, C319)))</f>
        <v/>
      </c>
      <c r="E319" s="25" t="str">
        <f t="shared" si="9"/>
        <v/>
      </c>
      <c r="F319" s="11" t="str">
        <f>IF('Prax Reading 5712 5713'!E319="","",IF('Prax Reading 5712 5713'!E319&lt;'ACT E+R to SAT EBRW'!$A$2,'ACT E+R to SAT EBRW'!$B$2,IF('Prax Reading 5712 5713'!E319&gt;'ACT E+R to SAT EBRW'!A$72,'ACT E+R to SAT EBRW'!B$72,VLOOKUP(E319,'ACT E+R to SAT EBRW'!A:B,2,FALSE))))</f>
        <v/>
      </c>
      <c r="G319" s="11" t="str">
        <f t="shared" si="8"/>
        <v/>
      </c>
      <c r="H319" s="11" t="str">
        <f>IF('Prax Reading 5712 5713'!B319="","", IF(G319&lt;100, 100, IF(G319&gt;300, 300, G319)))</f>
        <v/>
      </c>
      <c r="I319" s="11" t="str">
        <f>IF('Prax Reading 5712 5713'!B319="","",'SAT EBRW to CBEST R'!$A$2+'SAT EBRW to CBEST R'!$B$2*F319)</f>
        <v/>
      </c>
      <c r="J319" s="11" t="str">
        <f>IF('Prax Reading 5712 5713'!B319="","", IF(I319&lt;20, 20, IF(I319&gt;80, 80, I319)))</f>
        <v/>
      </c>
    </row>
    <row r="320" spans="1:10" x14ac:dyDescent="0.25">
      <c r="A320" s="11">
        <v>319</v>
      </c>
      <c r="B320" s="30"/>
      <c r="C320" s="25" t="str">
        <f>IF('Prax Reading 5712 5713'!B320="","", interceptPCR5712_5713toACTR+ slopePCR5712_5713toACTR*'Prax Reading 5712 5713'!B320)</f>
        <v/>
      </c>
      <c r="D320" s="25" t="str">
        <f>IF('Prax Reading 5712 5713'!B320="","", IF(C320&lt;1, 1, IF(C320&gt;36, 36, C320)))</f>
        <v/>
      </c>
      <c r="E320" s="25" t="str">
        <f t="shared" si="9"/>
        <v/>
      </c>
      <c r="F320" s="11" t="str">
        <f>IF('Prax Reading 5712 5713'!E320="","",IF('Prax Reading 5712 5713'!E320&lt;'ACT E+R to SAT EBRW'!$A$2,'ACT E+R to SAT EBRW'!$B$2,IF('Prax Reading 5712 5713'!E320&gt;'ACT E+R to SAT EBRW'!A$72,'ACT E+R to SAT EBRW'!B$72,VLOOKUP(E320,'ACT E+R to SAT EBRW'!A:B,2,FALSE))))</f>
        <v/>
      </c>
      <c r="G320" s="11" t="str">
        <f t="shared" si="8"/>
        <v/>
      </c>
      <c r="H320" s="11" t="str">
        <f>IF('Prax Reading 5712 5713'!B320="","", IF(G320&lt;100, 100, IF(G320&gt;300, 300, G320)))</f>
        <v/>
      </c>
      <c r="I320" s="11" t="str">
        <f>IF('Prax Reading 5712 5713'!B320="","",'SAT EBRW to CBEST R'!$A$2+'SAT EBRW to CBEST R'!$B$2*F320)</f>
        <v/>
      </c>
      <c r="J320" s="11" t="str">
        <f>IF('Prax Reading 5712 5713'!B320="","", IF(I320&lt;20, 20, IF(I320&gt;80, 80, I320)))</f>
        <v/>
      </c>
    </row>
    <row r="321" spans="1:10" x14ac:dyDescent="0.25">
      <c r="A321" s="11">
        <v>320</v>
      </c>
      <c r="B321" s="30"/>
      <c r="C321" s="25" t="str">
        <f>IF('Prax Reading 5712 5713'!B321="","", interceptPCR5712_5713toACTR+ slopePCR5712_5713toACTR*'Prax Reading 5712 5713'!B321)</f>
        <v/>
      </c>
      <c r="D321" s="25" t="str">
        <f>IF('Prax Reading 5712 5713'!B321="","", IF(C321&lt;1, 1, IF(C321&gt;36, 36, C321)))</f>
        <v/>
      </c>
      <c r="E321" s="25" t="str">
        <f t="shared" si="9"/>
        <v/>
      </c>
      <c r="F321" s="11" t="str">
        <f>IF('Prax Reading 5712 5713'!E321="","",IF('Prax Reading 5712 5713'!E321&lt;'ACT E+R to SAT EBRW'!$A$2,'ACT E+R to SAT EBRW'!$B$2,IF('Prax Reading 5712 5713'!E321&gt;'ACT E+R to SAT EBRW'!A$72,'ACT E+R to SAT EBRW'!B$72,VLOOKUP(E321,'ACT E+R to SAT EBRW'!A:B,2,FALSE))))</f>
        <v/>
      </c>
      <c r="G321" s="11" t="str">
        <f t="shared" si="8"/>
        <v/>
      </c>
      <c r="H321" s="11" t="str">
        <f>IF('Prax Reading 5712 5713'!B321="","", IF(G321&lt;100, 100, IF(G321&gt;300, 300, G321)))</f>
        <v/>
      </c>
      <c r="I321" s="11" t="str">
        <f>IF('Prax Reading 5712 5713'!B321="","",'SAT EBRW to CBEST R'!$A$2+'SAT EBRW to CBEST R'!$B$2*F321)</f>
        <v/>
      </c>
      <c r="J321" s="11" t="str">
        <f>IF('Prax Reading 5712 5713'!B321="","", IF(I321&lt;20, 20, IF(I321&gt;80, 80, I321)))</f>
        <v/>
      </c>
    </row>
    <row r="322" spans="1:10" x14ac:dyDescent="0.25">
      <c r="A322" s="11">
        <v>321</v>
      </c>
      <c r="B322" s="30"/>
      <c r="C322" s="25" t="str">
        <f>IF('Prax Reading 5712 5713'!B322="","", interceptPCR5712_5713toACTR+ slopePCR5712_5713toACTR*'Prax Reading 5712 5713'!B322)</f>
        <v/>
      </c>
      <c r="D322" s="25" t="str">
        <f>IF('Prax Reading 5712 5713'!B322="","", IF(C322&lt;1, 1, IF(C322&gt;36, 36, C322)))</f>
        <v/>
      </c>
      <c r="E322" s="25" t="str">
        <f t="shared" si="9"/>
        <v/>
      </c>
      <c r="F322" s="11" t="str">
        <f>IF('Prax Reading 5712 5713'!E322="","",IF('Prax Reading 5712 5713'!E322&lt;'ACT E+R to SAT EBRW'!$A$2,'ACT E+R to SAT EBRW'!$B$2,IF('Prax Reading 5712 5713'!E322&gt;'ACT E+R to SAT EBRW'!A$72,'ACT E+R to SAT EBRW'!B$72,VLOOKUP(E322,'ACT E+R to SAT EBRW'!A:B,2,FALSE))))</f>
        <v/>
      </c>
      <c r="G322" s="11" t="str">
        <f t="shared" ref="G322:G385" si="10">IF(B322="","",IF(D322&gt;=19, upperinterceptACTRtoPAAR200_210+D322*upperslopeACTRtoPAAR200_210, lowerinterceptACTRtoPAAR200_210+D322*lowerslopeACTRtoPAAR200_210))</f>
        <v/>
      </c>
      <c r="H322" s="11" t="str">
        <f>IF('Prax Reading 5712 5713'!B322="","", IF(G322&lt;100, 100, IF(G322&gt;300, 300, G322)))</f>
        <v/>
      </c>
      <c r="I322" s="11" t="str">
        <f>IF('Prax Reading 5712 5713'!B322="","",'SAT EBRW to CBEST R'!$A$2+'SAT EBRW to CBEST R'!$B$2*F322)</f>
        <v/>
      </c>
      <c r="J322" s="11" t="str">
        <f>IF('Prax Reading 5712 5713'!B322="","", IF(I322&lt;20, 20, IF(I322&gt;80, 80, I322)))</f>
        <v/>
      </c>
    </row>
    <row r="323" spans="1:10" x14ac:dyDescent="0.25">
      <c r="A323" s="11">
        <v>322</v>
      </c>
      <c r="B323" s="30"/>
      <c r="C323" s="25" t="str">
        <f>IF('Prax Reading 5712 5713'!B323="","", interceptPCR5712_5713toACTR+ slopePCR5712_5713toACTR*'Prax Reading 5712 5713'!B323)</f>
        <v/>
      </c>
      <c r="D323" s="25" t="str">
        <f>IF('Prax Reading 5712 5713'!B323="","", IF(C323&lt;1, 1, IF(C323&gt;36, 36, C323)))</f>
        <v/>
      </c>
      <c r="E323" s="25" t="str">
        <f t="shared" ref="E323:E386" si="11">IF(ISBLANK(B323), "", ROUND(2*D323, 0))</f>
        <v/>
      </c>
      <c r="F323" s="11" t="str">
        <f>IF('Prax Reading 5712 5713'!E323="","",IF('Prax Reading 5712 5713'!E323&lt;'ACT E+R to SAT EBRW'!$A$2,'ACT E+R to SAT EBRW'!$B$2,IF('Prax Reading 5712 5713'!E323&gt;'ACT E+R to SAT EBRW'!A$72,'ACT E+R to SAT EBRW'!B$72,VLOOKUP(E323,'ACT E+R to SAT EBRW'!A:B,2,FALSE))))</f>
        <v/>
      </c>
      <c r="G323" s="11" t="str">
        <f t="shared" si="10"/>
        <v/>
      </c>
      <c r="H323" s="11" t="str">
        <f>IF('Prax Reading 5712 5713'!B323="","", IF(G323&lt;100, 100, IF(G323&gt;300, 300, G323)))</f>
        <v/>
      </c>
      <c r="I323" s="11" t="str">
        <f>IF('Prax Reading 5712 5713'!B323="","",'SAT EBRW to CBEST R'!$A$2+'SAT EBRW to CBEST R'!$B$2*F323)</f>
        <v/>
      </c>
      <c r="J323" s="11" t="str">
        <f>IF('Prax Reading 5712 5713'!B323="","", IF(I323&lt;20, 20, IF(I323&gt;80, 80, I323)))</f>
        <v/>
      </c>
    </row>
    <row r="324" spans="1:10" x14ac:dyDescent="0.25">
      <c r="A324" s="11">
        <v>323</v>
      </c>
      <c r="B324" s="30"/>
      <c r="C324" s="25" t="str">
        <f>IF('Prax Reading 5712 5713'!B324="","", interceptPCR5712_5713toACTR+ slopePCR5712_5713toACTR*'Prax Reading 5712 5713'!B324)</f>
        <v/>
      </c>
      <c r="D324" s="25" t="str">
        <f>IF('Prax Reading 5712 5713'!B324="","", IF(C324&lt;1, 1, IF(C324&gt;36, 36, C324)))</f>
        <v/>
      </c>
      <c r="E324" s="25" t="str">
        <f t="shared" si="11"/>
        <v/>
      </c>
      <c r="F324" s="11" t="str">
        <f>IF('Prax Reading 5712 5713'!E324="","",IF('Prax Reading 5712 5713'!E324&lt;'ACT E+R to SAT EBRW'!$A$2,'ACT E+R to SAT EBRW'!$B$2,IF('Prax Reading 5712 5713'!E324&gt;'ACT E+R to SAT EBRW'!A$72,'ACT E+R to SAT EBRW'!B$72,VLOOKUP(E324,'ACT E+R to SAT EBRW'!A:B,2,FALSE))))</f>
        <v/>
      </c>
      <c r="G324" s="11" t="str">
        <f t="shared" si="10"/>
        <v/>
      </c>
      <c r="H324" s="11" t="str">
        <f>IF('Prax Reading 5712 5713'!B324="","", IF(G324&lt;100, 100, IF(G324&gt;300, 300, G324)))</f>
        <v/>
      </c>
      <c r="I324" s="11" t="str">
        <f>IF('Prax Reading 5712 5713'!B324="","",'SAT EBRW to CBEST R'!$A$2+'SAT EBRW to CBEST R'!$B$2*F324)</f>
        <v/>
      </c>
      <c r="J324" s="11" t="str">
        <f>IF('Prax Reading 5712 5713'!B324="","", IF(I324&lt;20, 20, IF(I324&gt;80, 80, I324)))</f>
        <v/>
      </c>
    </row>
    <row r="325" spans="1:10" x14ac:dyDescent="0.25">
      <c r="A325" s="11">
        <v>324</v>
      </c>
      <c r="B325" s="30"/>
      <c r="C325" s="25" t="str">
        <f>IF('Prax Reading 5712 5713'!B325="","", interceptPCR5712_5713toACTR+ slopePCR5712_5713toACTR*'Prax Reading 5712 5713'!B325)</f>
        <v/>
      </c>
      <c r="D325" s="25" t="str">
        <f>IF('Prax Reading 5712 5713'!B325="","", IF(C325&lt;1, 1, IF(C325&gt;36, 36, C325)))</f>
        <v/>
      </c>
      <c r="E325" s="25" t="str">
        <f t="shared" si="11"/>
        <v/>
      </c>
      <c r="F325" s="11" t="str">
        <f>IF('Prax Reading 5712 5713'!E325="","",IF('Prax Reading 5712 5713'!E325&lt;'ACT E+R to SAT EBRW'!$A$2,'ACT E+R to SAT EBRW'!$B$2,IF('Prax Reading 5712 5713'!E325&gt;'ACT E+R to SAT EBRW'!A$72,'ACT E+R to SAT EBRW'!B$72,VLOOKUP(E325,'ACT E+R to SAT EBRW'!A:B,2,FALSE))))</f>
        <v/>
      </c>
      <c r="G325" s="11" t="str">
        <f t="shared" si="10"/>
        <v/>
      </c>
      <c r="H325" s="11" t="str">
        <f>IF('Prax Reading 5712 5713'!B325="","", IF(G325&lt;100, 100, IF(G325&gt;300, 300, G325)))</f>
        <v/>
      </c>
      <c r="I325" s="11" t="str">
        <f>IF('Prax Reading 5712 5713'!B325="","",'SAT EBRW to CBEST R'!$A$2+'SAT EBRW to CBEST R'!$B$2*F325)</f>
        <v/>
      </c>
      <c r="J325" s="11" t="str">
        <f>IF('Prax Reading 5712 5713'!B325="","", IF(I325&lt;20, 20, IF(I325&gt;80, 80, I325)))</f>
        <v/>
      </c>
    </row>
    <row r="326" spans="1:10" x14ac:dyDescent="0.25">
      <c r="A326" s="11">
        <v>325</v>
      </c>
      <c r="B326" s="30"/>
      <c r="C326" s="25" t="str">
        <f>IF('Prax Reading 5712 5713'!B326="","", interceptPCR5712_5713toACTR+ slopePCR5712_5713toACTR*'Prax Reading 5712 5713'!B326)</f>
        <v/>
      </c>
      <c r="D326" s="25" t="str">
        <f>IF('Prax Reading 5712 5713'!B326="","", IF(C326&lt;1, 1, IF(C326&gt;36, 36, C326)))</f>
        <v/>
      </c>
      <c r="E326" s="25" t="str">
        <f t="shared" si="11"/>
        <v/>
      </c>
      <c r="F326" s="11" t="str">
        <f>IF('Prax Reading 5712 5713'!E326="","",IF('Prax Reading 5712 5713'!E326&lt;'ACT E+R to SAT EBRW'!$A$2,'ACT E+R to SAT EBRW'!$B$2,IF('Prax Reading 5712 5713'!E326&gt;'ACT E+R to SAT EBRW'!A$72,'ACT E+R to SAT EBRW'!B$72,VLOOKUP(E326,'ACT E+R to SAT EBRW'!A:B,2,FALSE))))</f>
        <v/>
      </c>
      <c r="G326" s="11" t="str">
        <f t="shared" si="10"/>
        <v/>
      </c>
      <c r="H326" s="11" t="str">
        <f>IF('Prax Reading 5712 5713'!B326="","", IF(G326&lt;100, 100, IF(G326&gt;300, 300, G326)))</f>
        <v/>
      </c>
      <c r="I326" s="11" t="str">
        <f>IF('Prax Reading 5712 5713'!B326="","",'SAT EBRW to CBEST R'!$A$2+'SAT EBRW to CBEST R'!$B$2*F326)</f>
        <v/>
      </c>
      <c r="J326" s="11" t="str">
        <f>IF('Prax Reading 5712 5713'!B326="","", IF(I326&lt;20, 20, IF(I326&gt;80, 80, I326)))</f>
        <v/>
      </c>
    </row>
    <row r="327" spans="1:10" x14ac:dyDescent="0.25">
      <c r="A327" s="11">
        <v>326</v>
      </c>
      <c r="B327" s="30"/>
      <c r="C327" s="25" t="str">
        <f>IF('Prax Reading 5712 5713'!B327="","", interceptPCR5712_5713toACTR+ slopePCR5712_5713toACTR*'Prax Reading 5712 5713'!B327)</f>
        <v/>
      </c>
      <c r="D327" s="25" t="str">
        <f>IF('Prax Reading 5712 5713'!B327="","", IF(C327&lt;1, 1, IF(C327&gt;36, 36, C327)))</f>
        <v/>
      </c>
      <c r="E327" s="25" t="str">
        <f t="shared" si="11"/>
        <v/>
      </c>
      <c r="F327" s="11" t="str">
        <f>IF('Prax Reading 5712 5713'!E327="","",IF('Prax Reading 5712 5713'!E327&lt;'ACT E+R to SAT EBRW'!$A$2,'ACT E+R to SAT EBRW'!$B$2,IF('Prax Reading 5712 5713'!E327&gt;'ACT E+R to SAT EBRW'!A$72,'ACT E+R to SAT EBRW'!B$72,VLOOKUP(E327,'ACT E+R to SAT EBRW'!A:B,2,FALSE))))</f>
        <v/>
      </c>
      <c r="G327" s="11" t="str">
        <f t="shared" si="10"/>
        <v/>
      </c>
      <c r="H327" s="11" t="str">
        <f>IF('Prax Reading 5712 5713'!B327="","", IF(G327&lt;100, 100, IF(G327&gt;300, 300, G327)))</f>
        <v/>
      </c>
      <c r="I327" s="11" t="str">
        <f>IF('Prax Reading 5712 5713'!B327="","",'SAT EBRW to CBEST R'!$A$2+'SAT EBRW to CBEST R'!$B$2*F327)</f>
        <v/>
      </c>
      <c r="J327" s="11" t="str">
        <f>IF('Prax Reading 5712 5713'!B327="","", IF(I327&lt;20, 20, IF(I327&gt;80, 80, I327)))</f>
        <v/>
      </c>
    </row>
    <row r="328" spans="1:10" x14ac:dyDescent="0.25">
      <c r="A328" s="11">
        <v>327</v>
      </c>
      <c r="B328" s="30"/>
      <c r="C328" s="25" t="str">
        <f>IF('Prax Reading 5712 5713'!B328="","", interceptPCR5712_5713toACTR+ slopePCR5712_5713toACTR*'Prax Reading 5712 5713'!B328)</f>
        <v/>
      </c>
      <c r="D328" s="25" t="str">
        <f>IF('Prax Reading 5712 5713'!B328="","", IF(C328&lt;1, 1, IF(C328&gt;36, 36, C328)))</f>
        <v/>
      </c>
      <c r="E328" s="25" t="str">
        <f t="shared" si="11"/>
        <v/>
      </c>
      <c r="F328" s="11" t="str">
        <f>IF('Prax Reading 5712 5713'!E328="","",IF('Prax Reading 5712 5713'!E328&lt;'ACT E+R to SAT EBRW'!$A$2,'ACT E+R to SAT EBRW'!$B$2,IF('Prax Reading 5712 5713'!E328&gt;'ACT E+R to SAT EBRW'!A$72,'ACT E+R to SAT EBRW'!B$72,VLOOKUP(E328,'ACT E+R to SAT EBRW'!A:B,2,FALSE))))</f>
        <v/>
      </c>
      <c r="G328" s="11" t="str">
        <f t="shared" si="10"/>
        <v/>
      </c>
      <c r="H328" s="11" t="str">
        <f>IF('Prax Reading 5712 5713'!B328="","", IF(G328&lt;100, 100, IF(G328&gt;300, 300, G328)))</f>
        <v/>
      </c>
      <c r="I328" s="11" t="str">
        <f>IF('Prax Reading 5712 5713'!B328="","",'SAT EBRW to CBEST R'!$A$2+'SAT EBRW to CBEST R'!$B$2*F328)</f>
        <v/>
      </c>
      <c r="J328" s="11" t="str">
        <f>IF('Prax Reading 5712 5713'!B328="","", IF(I328&lt;20, 20, IF(I328&gt;80, 80, I328)))</f>
        <v/>
      </c>
    </row>
    <row r="329" spans="1:10" x14ac:dyDescent="0.25">
      <c r="A329" s="11">
        <v>328</v>
      </c>
      <c r="B329" s="30"/>
      <c r="C329" s="25" t="str">
        <f>IF('Prax Reading 5712 5713'!B329="","", interceptPCR5712_5713toACTR+ slopePCR5712_5713toACTR*'Prax Reading 5712 5713'!B329)</f>
        <v/>
      </c>
      <c r="D329" s="25" t="str">
        <f>IF('Prax Reading 5712 5713'!B329="","", IF(C329&lt;1, 1, IF(C329&gt;36, 36, C329)))</f>
        <v/>
      </c>
      <c r="E329" s="25" t="str">
        <f t="shared" si="11"/>
        <v/>
      </c>
      <c r="F329" s="11" t="str">
        <f>IF('Prax Reading 5712 5713'!E329="","",IF('Prax Reading 5712 5713'!E329&lt;'ACT E+R to SAT EBRW'!$A$2,'ACT E+R to SAT EBRW'!$B$2,IF('Prax Reading 5712 5713'!E329&gt;'ACT E+R to SAT EBRW'!A$72,'ACT E+R to SAT EBRW'!B$72,VLOOKUP(E329,'ACT E+R to SAT EBRW'!A:B,2,FALSE))))</f>
        <v/>
      </c>
      <c r="G329" s="11" t="str">
        <f t="shared" si="10"/>
        <v/>
      </c>
      <c r="H329" s="11" t="str">
        <f>IF('Prax Reading 5712 5713'!B329="","", IF(G329&lt;100, 100, IF(G329&gt;300, 300, G329)))</f>
        <v/>
      </c>
      <c r="I329" s="11" t="str">
        <f>IF('Prax Reading 5712 5713'!B329="","",'SAT EBRW to CBEST R'!$A$2+'SAT EBRW to CBEST R'!$B$2*F329)</f>
        <v/>
      </c>
      <c r="J329" s="11" t="str">
        <f>IF('Prax Reading 5712 5713'!B329="","", IF(I329&lt;20, 20, IF(I329&gt;80, 80, I329)))</f>
        <v/>
      </c>
    </row>
    <row r="330" spans="1:10" x14ac:dyDescent="0.25">
      <c r="A330" s="11">
        <v>329</v>
      </c>
      <c r="B330" s="30"/>
      <c r="C330" s="25" t="str">
        <f>IF('Prax Reading 5712 5713'!B330="","", interceptPCR5712_5713toACTR+ slopePCR5712_5713toACTR*'Prax Reading 5712 5713'!B330)</f>
        <v/>
      </c>
      <c r="D330" s="25" t="str">
        <f>IF('Prax Reading 5712 5713'!B330="","", IF(C330&lt;1, 1, IF(C330&gt;36, 36, C330)))</f>
        <v/>
      </c>
      <c r="E330" s="25" t="str">
        <f t="shared" si="11"/>
        <v/>
      </c>
      <c r="F330" s="11" t="str">
        <f>IF('Prax Reading 5712 5713'!E330="","",IF('Prax Reading 5712 5713'!E330&lt;'ACT E+R to SAT EBRW'!$A$2,'ACT E+R to SAT EBRW'!$B$2,IF('Prax Reading 5712 5713'!E330&gt;'ACT E+R to SAT EBRW'!A$72,'ACT E+R to SAT EBRW'!B$72,VLOOKUP(E330,'ACT E+R to SAT EBRW'!A:B,2,FALSE))))</f>
        <v/>
      </c>
      <c r="G330" s="11" t="str">
        <f t="shared" si="10"/>
        <v/>
      </c>
      <c r="H330" s="11" t="str">
        <f>IF('Prax Reading 5712 5713'!B330="","", IF(G330&lt;100, 100, IF(G330&gt;300, 300, G330)))</f>
        <v/>
      </c>
      <c r="I330" s="11" t="str">
        <f>IF('Prax Reading 5712 5713'!B330="","",'SAT EBRW to CBEST R'!$A$2+'SAT EBRW to CBEST R'!$B$2*F330)</f>
        <v/>
      </c>
      <c r="J330" s="11" t="str">
        <f>IF('Prax Reading 5712 5713'!B330="","", IF(I330&lt;20, 20, IF(I330&gt;80, 80, I330)))</f>
        <v/>
      </c>
    </row>
    <row r="331" spans="1:10" x14ac:dyDescent="0.25">
      <c r="A331" s="11">
        <v>330</v>
      </c>
      <c r="B331" s="30"/>
      <c r="C331" s="25" t="str">
        <f>IF('Prax Reading 5712 5713'!B331="","", interceptPCR5712_5713toACTR+ slopePCR5712_5713toACTR*'Prax Reading 5712 5713'!B331)</f>
        <v/>
      </c>
      <c r="D331" s="25" t="str">
        <f>IF('Prax Reading 5712 5713'!B331="","", IF(C331&lt;1, 1, IF(C331&gt;36, 36, C331)))</f>
        <v/>
      </c>
      <c r="E331" s="25" t="str">
        <f t="shared" si="11"/>
        <v/>
      </c>
      <c r="F331" s="11" t="str">
        <f>IF('Prax Reading 5712 5713'!E331="","",IF('Prax Reading 5712 5713'!E331&lt;'ACT E+R to SAT EBRW'!$A$2,'ACT E+R to SAT EBRW'!$B$2,IF('Prax Reading 5712 5713'!E331&gt;'ACT E+R to SAT EBRW'!A$72,'ACT E+R to SAT EBRW'!B$72,VLOOKUP(E331,'ACT E+R to SAT EBRW'!A:B,2,FALSE))))</f>
        <v/>
      </c>
      <c r="G331" s="11" t="str">
        <f t="shared" si="10"/>
        <v/>
      </c>
      <c r="H331" s="11" t="str">
        <f>IF('Prax Reading 5712 5713'!B331="","", IF(G331&lt;100, 100, IF(G331&gt;300, 300, G331)))</f>
        <v/>
      </c>
      <c r="I331" s="11" t="str">
        <f>IF('Prax Reading 5712 5713'!B331="","",'SAT EBRW to CBEST R'!$A$2+'SAT EBRW to CBEST R'!$B$2*F331)</f>
        <v/>
      </c>
      <c r="J331" s="11" t="str">
        <f>IF('Prax Reading 5712 5713'!B331="","", IF(I331&lt;20, 20, IF(I331&gt;80, 80, I331)))</f>
        <v/>
      </c>
    </row>
    <row r="332" spans="1:10" x14ac:dyDescent="0.25">
      <c r="A332" s="11">
        <v>331</v>
      </c>
      <c r="B332" s="30"/>
      <c r="C332" s="25" t="str">
        <f>IF('Prax Reading 5712 5713'!B332="","", interceptPCR5712_5713toACTR+ slopePCR5712_5713toACTR*'Prax Reading 5712 5713'!B332)</f>
        <v/>
      </c>
      <c r="D332" s="25" t="str">
        <f>IF('Prax Reading 5712 5713'!B332="","", IF(C332&lt;1, 1, IF(C332&gt;36, 36, C332)))</f>
        <v/>
      </c>
      <c r="E332" s="25" t="str">
        <f t="shared" si="11"/>
        <v/>
      </c>
      <c r="F332" s="11" t="str">
        <f>IF('Prax Reading 5712 5713'!E332="","",IF('Prax Reading 5712 5713'!E332&lt;'ACT E+R to SAT EBRW'!$A$2,'ACT E+R to SAT EBRW'!$B$2,IF('Prax Reading 5712 5713'!E332&gt;'ACT E+R to SAT EBRW'!A$72,'ACT E+R to SAT EBRW'!B$72,VLOOKUP(E332,'ACT E+R to SAT EBRW'!A:B,2,FALSE))))</f>
        <v/>
      </c>
      <c r="G332" s="11" t="str">
        <f t="shared" si="10"/>
        <v/>
      </c>
      <c r="H332" s="11" t="str">
        <f>IF('Prax Reading 5712 5713'!B332="","", IF(G332&lt;100, 100, IF(G332&gt;300, 300, G332)))</f>
        <v/>
      </c>
      <c r="I332" s="11" t="str">
        <f>IF('Prax Reading 5712 5713'!B332="","",'SAT EBRW to CBEST R'!$A$2+'SAT EBRW to CBEST R'!$B$2*F332)</f>
        <v/>
      </c>
      <c r="J332" s="11" t="str">
        <f>IF('Prax Reading 5712 5713'!B332="","", IF(I332&lt;20, 20, IF(I332&gt;80, 80, I332)))</f>
        <v/>
      </c>
    </row>
    <row r="333" spans="1:10" x14ac:dyDescent="0.25">
      <c r="A333" s="11">
        <v>332</v>
      </c>
      <c r="B333" s="30"/>
      <c r="C333" s="25" t="str">
        <f>IF('Prax Reading 5712 5713'!B333="","", interceptPCR5712_5713toACTR+ slopePCR5712_5713toACTR*'Prax Reading 5712 5713'!B333)</f>
        <v/>
      </c>
      <c r="D333" s="25" t="str">
        <f>IF('Prax Reading 5712 5713'!B333="","", IF(C333&lt;1, 1, IF(C333&gt;36, 36, C333)))</f>
        <v/>
      </c>
      <c r="E333" s="25" t="str">
        <f t="shared" si="11"/>
        <v/>
      </c>
      <c r="F333" s="11" t="str">
        <f>IF('Prax Reading 5712 5713'!E333="","",IF('Prax Reading 5712 5713'!E333&lt;'ACT E+R to SAT EBRW'!$A$2,'ACT E+R to SAT EBRW'!$B$2,IF('Prax Reading 5712 5713'!E333&gt;'ACT E+R to SAT EBRW'!A$72,'ACT E+R to SAT EBRW'!B$72,VLOOKUP(E333,'ACT E+R to SAT EBRW'!A:B,2,FALSE))))</f>
        <v/>
      </c>
      <c r="G333" s="11" t="str">
        <f t="shared" si="10"/>
        <v/>
      </c>
      <c r="H333" s="11" t="str">
        <f>IF('Prax Reading 5712 5713'!B333="","", IF(G333&lt;100, 100, IF(G333&gt;300, 300, G333)))</f>
        <v/>
      </c>
      <c r="I333" s="11" t="str">
        <f>IF('Prax Reading 5712 5713'!B333="","",'SAT EBRW to CBEST R'!$A$2+'SAT EBRW to CBEST R'!$B$2*F333)</f>
        <v/>
      </c>
      <c r="J333" s="11" t="str">
        <f>IF('Prax Reading 5712 5713'!B333="","", IF(I333&lt;20, 20, IF(I333&gt;80, 80, I333)))</f>
        <v/>
      </c>
    </row>
    <row r="334" spans="1:10" x14ac:dyDescent="0.25">
      <c r="A334" s="11">
        <v>333</v>
      </c>
      <c r="B334" s="30"/>
      <c r="C334" s="25" t="str">
        <f>IF('Prax Reading 5712 5713'!B334="","", interceptPCR5712_5713toACTR+ slopePCR5712_5713toACTR*'Prax Reading 5712 5713'!B334)</f>
        <v/>
      </c>
      <c r="D334" s="25" t="str">
        <f>IF('Prax Reading 5712 5713'!B334="","", IF(C334&lt;1, 1, IF(C334&gt;36, 36, C334)))</f>
        <v/>
      </c>
      <c r="E334" s="25" t="str">
        <f t="shared" si="11"/>
        <v/>
      </c>
      <c r="F334" s="11" t="str">
        <f>IF('Prax Reading 5712 5713'!E334="","",IF('Prax Reading 5712 5713'!E334&lt;'ACT E+R to SAT EBRW'!$A$2,'ACT E+R to SAT EBRW'!$B$2,IF('Prax Reading 5712 5713'!E334&gt;'ACT E+R to SAT EBRW'!A$72,'ACT E+R to SAT EBRW'!B$72,VLOOKUP(E334,'ACT E+R to SAT EBRW'!A:B,2,FALSE))))</f>
        <v/>
      </c>
      <c r="G334" s="11" t="str">
        <f t="shared" si="10"/>
        <v/>
      </c>
      <c r="H334" s="11" t="str">
        <f>IF('Prax Reading 5712 5713'!B334="","", IF(G334&lt;100, 100, IF(G334&gt;300, 300, G334)))</f>
        <v/>
      </c>
      <c r="I334" s="11" t="str">
        <f>IF('Prax Reading 5712 5713'!B334="","",'SAT EBRW to CBEST R'!$A$2+'SAT EBRW to CBEST R'!$B$2*F334)</f>
        <v/>
      </c>
      <c r="J334" s="11" t="str">
        <f>IF('Prax Reading 5712 5713'!B334="","", IF(I334&lt;20, 20, IF(I334&gt;80, 80, I334)))</f>
        <v/>
      </c>
    </row>
    <row r="335" spans="1:10" x14ac:dyDescent="0.25">
      <c r="A335" s="11">
        <v>334</v>
      </c>
      <c r="B335" s="30"/>
      <c r="C335" s="25" t="str">
        <f>IF('Prax Reading 5712 5713'!B335="","", interceptPCR5712_5713toACTR+ slopePCR5712_5713toACTR*'Prax Reading 5712 5713'!B335)</f>
        <v/>
      </c>
      <c r="D335" s="25" t="str">
        <f>IF('Prax Reading 5712 5713'!B335="","", IF(C335&lt;1, 1, IF(C335&gt;36, 36, C335)))</f>
        <v/>
      </c>
      <c r="E335" s="25" t="str">
        <f t="shared" si="11"/>
        <v/>
      </c>
      <c r="F335" s="11" t="str">
        <f>IF('Prax Reading 5712 5713'!E335="","",IF('Prax Reading 5712 5713'!E335&lt;'ACT E+R to SAT EBRW'!$A$2,'ACT E+R to SAT EBRW'!$B$2,IF('Prax Reading 5712 5713'!E335&gt;'ACT E+R to SAT EBRW'!A$72,'ACT E+R to SAT EBRW'!B$72,VLOOKUP(E335,'ACT E+R to SAT EBRW'!A:B,2,FALSE))))</f>
        <v/>
      </c>
      <c r="G335" s="11" t="str">
        <f t="shared" si="10"/>
        <v/>
      </c>
      <c r="H335" s="11" t="str">
        <f>IF('Prax Reading 5712 5713'!B335="","", IF(G335&lt;100, 100, IF(G335&gt;300, 300, G335)))</f>
        <v/>
      </c>
      <c r="I335" s="11" t="str">
        <f>IF('Prax Reading 5712 5713'!B335="","",'SAT EBRW to CBEST R'!$A$2+'SAT EBRW to CBEST R'!$B$2*F335)</f>
        <v/>
      </c>
      <c r="J335" s="11" t="str">
        <f>IF('Prax Reading 5712 5713'!B335="","", IF(I335&lt;20, 20, IF(I335&gt;80, 80, I335)))</f>
        <v/>
      </c>
    </row>
    <row r="336" spans="1:10" x14ac:dyDescent="0.25">
      <c r="A336" s="11">
        <v>335</v>
      </c>
      <c r="B336" s="30"/>
      <c r="C336" s="25" t="str">
        <f>IF('Prax Reading 5712 5713'!B336="","", interceptPCR5712_5713toACTR+ slopePCR5712_5713toACTR*'Prax Reading 5712 5713'!B336)</f>
        <v/>
      </c>
      <c r="D336" s="25" t="str">
        <f>IF('Prax Reading 5712 5713'!B336="","", IF(C336&lt;1, 1, IF(C336&gt;36, 36, C336)))</f>
        <v/>
      </c>
      <c r="E336" s="25" t="str">
        <f t="shared" si="11"/>
        <v/>
      </c>
      <c r="F336" s="11" t="str">
        <f>IF('Prax Reading 5712 5713'!E336="","",IF('Prax Reading 5712 5713'!E336&lt;'ACT E+R to SAT EBRW'!$A$2,'ACT E+R to SAT EBRW'!$B$2,IF('Prax Reading 5712 5713'!E336&gt;'ACT E+R to SAT EBRW'!A$72,'ACT E+R to SAT EBRW'!B$72,VLOOKUP(E336,'ACT E+R to SAT EBRW'!A:B,2,FALSE))))</f>
        <v/>
      </c>
      <c r="G336" s="11" t="str">
        <f t="shared" si="10"/>
        <v/>
      </c>
      <c r="H336" s="11" t="str">
        <f>IF('Prax Reading 5712 5713'!B336="","", IF(G336&lt;100, 100, IF(G336&gt;300, 300, G336)))</f>
        <v/>
      </c>
      <c r="I336" s="11" t="str">
        <f>IF('Prax Reading 5712 5713'!B336="","",'SAT EBRW to CBEST R'!$A$2+'SAT EBRW to CBEST R'!$B$2*F336)</f>
        <v/>
      </c>
      <c r="J336" s="11" t="str">
        <f>IF('Prax Reading 5712 5713'!B336="","", IF(I336&lt;20, 20, IF(I336&gt;80, 80, I336)))</f>
        <v/>
      </c>
    </row>
    <row r="337" spans="1:10" x14ac:dyDescent="0.25">
      <c r="A337" s="11">
        <v>336</v>
      </c>
      <c r="B337" s="30"/>
      <c r="C337" s="25" t="str">
        <f>IF('Prax Reading 5712 5713'!B337="","", interceptPCR5712_5713toACTR+ slopePCR5712_5713toACTR*'Prax Reading 5712 5713'!B337)</f>
        <v/>
      </c>
      <c r="D337" s="25" t="str">
        <f>IF('Prax Reading 5712 5713'!B337="","", IF(C337&lt;1, 1, IF(C337&gt;36, 36, C337)))</f>
        <v/>
      </c>
      <c r="E337" s="25" t="str">
        <f t="shared" si="11"/>
        <v/>
      </c>
      <c r="F337" s="11" t="str">
        <f>IF('Prax Reading 5712 5713'!E337="","",IF('Prax Reading 5712 5713'!E337&lt;'ACT E+R to SAT EBRW'!$A$2,'ACT E+R to SAT EBRW'!$B$2,IF('Prax Reading 5712 5713'!E337&gt;'ACT E+R to SAT EBRW'!A$72,'ACT E+R to SAT EBRW'!B$72,VLOOKUP(E337,'ACT E+R to SAT EBRW'!A:B,2,FALSE))))</f>
        <v/>
      </c>
      <c r="G337" s="11" t="str">
        <f t="shared" si="10"/>
        <v/>
      </c>
      <c r="H337" s="11" t="str">
        <f>IF('Prax Reading 5712 5713'!B337="","", IF(G337&lt;100, 100, IF(G337&gt;300, 300, G337)))</f>
        <v/>
      </c>
      <c r="I337" s="11" t="str">
        <f>IF('Prax Reading 5712 5713'!B337="","",'SAT EBRW to CBEST R'!$A$2+'SAT EBRW to CBEST R'!$B$2*F337)</f>
        <v/>
      </c>
      <c r="J337" s="11" t="str">
        <f>IF('Prax Reading 5712 5713'!B337="","", IF(I337&lt;20, 20, IF(I337&gt;80, 80, I337)))</f>
        <v/>
      </c>
    </row>
    <row r="338" spans="1:10" x14ac:dyDescent="0.25">
      <c r="A338" s="11">
        <v>337</v>
      </c>
      <c r="B338" s="30"/>
      <c r="C338" s="25" t="str">
        <f>IF('Prax Reading 5712 5713'!B338="","", interceptPCR5712_5713toACTR+ slopePCR5712_5713toACTR*'Prax Reading 5712 5713'!B338)</f>
        <v/>
      </c>
      <c r="D338" s="25" t="str">
        <f>IF('Prax Reading 5712 5713'!B338="","", IF(C338&lt;1, 1, IF(C338&gt;36, 36, C338)))</f>
        <v/>
      </c>
      <c r="E338" s="25" t="str">
        <f t="shared" si="11"/>
        <v/>
      </c>
      <c r="F338" s="11" t="str">
        <f>IF('Prax Reading 5712 5713'!E338="","",IF('Prax Reading 5712 5713'!E338&lt;'ACT E+R to SAT EBRW'!$A$2,'ACT E+R to SAT EBRW'!$B$2,IF('Prax Reading 5712 5713'!E338&gt;'ACT E+R to SAT EBRW'!A$72,'ACT E+R to SAT EBRW'!B$72,VLOOKUP(E338,'ACT E+R to SAT EBRW'!A:B,2,FALSE))))</f>
        <v/>
      </c>
      <c r="G338" s="11" t="str">
        <f t="shared" si="10"/>
        <v/>
      </c>
      <c r="H338" s="11" t="str">
        <f>IF('Prax Reading 5712 5713'!B338="","", IF(G338&lt;100, 100, IF(G338&gt;300, 300, G338)))</f>
        <v/>
      </c>
      <c r="I338" s="11" t="str">
        <f>IF('Prax Reading 5712 5713'!B338="","",'SAT EBRW to CBEST R'!$A$2+'SAT EBRW to CBEST R'!$B$2*F338)</f>
        <v/>
      </c>
      <c r="J338" s="11" t="str">
        <f>IF('Prax Reading 5712 5713'!B338="","", IF(I338&lt;20, 20, IF(I338&gt;80, 80, I338)))</f>
        <v/>
      </c>
    </row>
    <row r="339" spans="1:10" x14ac:dyDescent="0.25">
      <c r="A339" s="11">
        <v>338</v>
      </c>
      <c r="B339" s="30"/>
      <c r="C339" s="25" t="str">
        <f>IF('Prax Reading 5712 5713'!B339="","", interceptPCR5712_5713toACTR+ slopePCR5712_5713toACTR*'Prax Reading 5712 5713'!B339)</f>
        <v/>
      </c>
      <c r="D339" s="25" t="str">
        <f>IF('Prax Reading 5712 5713'!B339="","", IF(C339&lt;1, 1, IF(C339&gt;36, 36, C339)))</f>
        <v/>
      </c>
      <c r="E339" s="25" t="str">
        <f t="shared" si="11"/>
        <v/>
      </c>
      <c r="F339" s="11" t="str">
        <f>IF('Prax Reading 5712 5713'!E339="","",IF('Prax Reading 5712 5713'!E339&lt;'ACT E+R to SAT EBRW'!$A$2,'ACT E+R to SAT EBRW'!$B$2,IF('Prax Reading 5712 5713'!E339&gt;'ACT E+R to SAT EBRW'!A$72,'ACT E+R to SAT EBRW'!B$72,VLOOKUP(E339,'ACT E+R to SAT EBRW'!A:B,2,FALSE))))</f>
        <v/>
      </c>
      <c r="G339" s="11" t="str">
        <f t="shared" si="10"/>
        <v/>
      </c>
      <c r="H339" s="11" t="str">
        <f>IF('Prax Reading 5712 5713'!B339="","", IF(G339&lt;100, 100, IF(G339&gt;300, 300, G339)))</f>
        <v/>
      </c>
      <c r="I339" s="11" t="str">
        <f>IF('Prax Reading 5712 5713'!B339="","",'SAT EBRW to CBEST R'!$A$2+'SAT EBRW to CBEST R'!$B$2*F339)</f>
        <v/>
      </c>
      <c r="J339" s="11" t="str">
        <f>IF('Prax Reading 5712 5713'!B339="","", IF(I339&lt;20, 20, IF(I339&gt;80, 80, I339)))</f>
        <v/>
      </c>
    </row>
    <row r="340" spans="1:10" x14ac:dyDescent="0.25">
      <c r="A340" s="11">
        <v>339</v>
      </c>
      <c r="B340" s="30"/>
      <c r="C340" s="25" t="str">
        <f>IF('Prax Reading 5712 5713'!B340="","", interceptPCR5712_5713toACTR+ slopePCR5712_5713toACTR*'Prax Reading 5712 5713'!B340)</f>
        <v/>
      </c>
      <c r="D340" s="25" t="str">
        <f>IF('Prax Reading 5712 5713'!B340="","", IF(C340&lt;1, 1, IF(C340&gt;36, 36, C340)))</f>
        <v/>
      </c>
      <c r="E340" s="25" t="str">
        <f t="shared" si="11"/>
        <v/>
      </c>
      <c r="F340" s="11" t="str">
        <f>IF('Prax Reading 5712 5713'!E340="","",IF('Prax Reading 5712 5713'!E340&lt;'ACT E+R to SAT EBRW'!$A$2,'ACT E+R to SAT EBRW'!$B$2,IF('Prax Reading 5712 5713'!E340&gt;'ACT E+R to SAT EBRW'!A$72,'ACT E+R to SAT EBRW'!B$72,VLOOKUP(E340,'ACT E+R to SAT EBRW'!A:B,2,FALSE))))</f>
        <v/>
      </c>
      <c r="G340" s="11" t="str">
        <f t="shared" si="10"/>
        <v/>
      </c>
      <c r="H340" s="11" t="str">
        <f>IF('Prax Reading 5712 5713'!B340="","", IF(G340&lt;100, 100, IF(G340&gt;300, 300, G340)))</f>
        <v/>
      </c>
      <c r="I340" s="11" t="str">
        <f>IF('Prax Reading 5712 5713'!B340="","",'SAT EBRW to CBEST R'!$A$2+'SAT EBRW to CBEST R'!$B$2*F340)</f>
        <v/>
      </c>
      <c r="J340" s="11" t="str">
        <f>IF('Prax Reading 5712 5713'!B340="","", IF(I340&lt;20, 20, IF(I340&gt;80, 80, I340)))</f>
        <v/>
      </c>
    </row>
    <row r="341" spans="1:10" x14ac:dyDescent="0.25">
      <c r="A341" s="11">
        <v>340</v>
      </c>
      <c r="B341" s="30"/>
      <c r="C341" s="25" t="str">
        <f>IF('Prax Reading 5712 5713'!B341="","", interceptPCR5712_5713toACTR+ slopePCR5712_5713toACTR*'Prax Reading 5712 5713'!B341)</f>
        <v/>
      </c>
      <c r="D341" s="25" t="str">
        <f>IF('Prax Reading 5712 5713'!B341="","", IF(C341&lt;1, 1, IF(C341&gt;36, 36, C341)))</f>
        <v/>
      </c>
      <c r="E341" s="25" t="str">
        <f t="shared" si="11"/>
        <v/>
      </c>
      <c r="F341" s="11" t="str">
        <f>IF('Prax Reading 5712 5713'!E341="","",IF('Prax Reading 5712 5713'!E341&lt;'ACT E+R to SAT EBRW'!$A$2,'ACT E+R to SAT EBRW'!$B$2,IF('Prax Reading 5712 5713'!E341&gt;'ACT E+R to SAT EBRW'!A$72,'ACT E+R to SAT EBRW'!B$72,VLOOKUP(E341,'ACT E+R to SAT EBRW'!A:B,2,FALSE))))</f>
        <v/>
      </c>
      <c r="G341" s="11" t="str">
        <f t="shared" si="10"/>
        <v/>
      </c>
      <c r="H341" s="11" t="str">
        <f>IF('Prax Reading 5712 5713'!B341="","", IF(G341&lt;100, 100, IF(G341&gt;300, 300, G341)))</f>
        <v/>
      </c>
      <c r="I341" s="11" t="str">
        <f>IF('Prax Reading 5712 5713'!B341="","",'SAT EBRW to CBEST R'!$A$2+'SAT EBRW to CBEST R'!$B$2*F341)</f>
        <v/>
      </c>
      <c r="J341" s="11" t="str">
        <f>IF('Prax Reading 5712 5713'!B341="","", IF(I341&lt;20, 20, IF(I341&gt;80, 80, I341)))</f>
        <v/>
      </c>
    </row>
    <row r="342" spans="1:10" x14ac:dyDescent="0.25">
      <c r="A342" s="11">
        <v>341</v>
      </c>
      <c r="B342" s="30"/>
      <c r="C342" s="25" t="str">
        <f>IF('Prax Reading 5712 5713'!B342="","", interceptPCR5712_5713toACTR+ slopePCR5712_5713toACTR*'Prax Reading 5712 5713'!B342)</f>
        <v/>
      </c>
      <c r="D342" s="25" t="str">
        <f>IF('Prax Reading 5712 5713'!B342="","", IF(C342&lt;1, 1, IF(C342&gt;36, 36, C342)))</f>
        <v/>
      </c>
      <c r="E342" s="25" t="str">
        <f t="shared" si="11"/>
        <v/>
      </c>
      <c r="F342" s="11" t="str">
        <f>IF('Prax Reading 5712 5713'!E342="","",IF('Prax Reading 5712 5713'!E342&lt;'ACT E+R to SAT EBRW'!$A$2,'ACT E+R to SAT EBRW'!$B$2,IF('Prax Reading 5712 5713'!E342&gt;'ACT E+R to SAT EBRW'!A$72,'ACT E+R to SAT EBRW'!B$72,VLOOKUP(E342,'ACT E+R to SAT EBRW'!A:B,2,FALSE))))</f>
        <v/>
      </c>
      <c r="G342" s="11" t="str">
        <f t="shared" si="10"/>
        <v/>
      </c>
      <c r="H342" s="11" t="str">
        <f>IF('Prax Reading 5712 5713'!B342="","", IF(G342&lt;100, 100, IF(G342&gt;300, 300, G342)))</f>
        <v/>
      </c>
      <c r="I342" s="11" t="str">
        <f>IF('Prax Reading 5712 5713'!B342="","",'SAT EBRW to CBEST R'!$A$2+'SAT EBRW to CBEST R'!$B$2*F342)</f>
        <v/>
      </c>
      <c r="J342" s="11" t="str">
        <f>IF('Prax Reading 5712 5713'!B342="","", IF(I342&lt;20, 20, IF(I342&gt;80, 80, I342)))</f>
        <v/>
      </c>
    </row>
    <row r="343" spans="1:10" x14ac:dyDescent="0.25">
      <c r="A343" s="11">
        <v>342</v>
      </c>
      <c r="B343" s="30"/>
      <c r="C343" s="25" t="str">
        <f>IF('Prax Reading 5712 5713'!B343="","", interceptPCR5712_5713toACTR+ slopePCR5712_5713toACTR*'Prax Reading 5712 5713'!B343)</f>
        <v/>
      </c>
      <c r="D343" s="25" t="str">
        <f>IF('Prax Reading 5712 5713'!B343="","", IF(C343&lt;1, 1, IF(C343&gt;36, 36, C343)))</f>
        <v/>
      </c>
      <c r="E343" s="25" t="str">
        <f t="shared" si="11"/>
        <v/>
      </c>
      <c r="F343" s="11" t="str">
        <f>IF('Prax Reading 5712 5713'!E343="","",IF('Prax Reading 5712 5713'!E343&lt;'ACT E+R to SAT EBRW'!$A$2,'ACT E+R to SAT EBRW'!$B$2,IF('Prax Reading 5712 5713'!E343&gt;'ACT E+R to SAT EBRW'!A$72,'ACT E+R to SAT EBRW'!B$72,VLOOKUP(E343,'ACT E+R to SAT EBRW'!A:B,2,FALSE))))</f>
        <v/>
      </c>
      <c r="G343" s="11" t="str">
        <f t="shared" si="10"/>
        <v/>
      </c>
      <c r="H343" s="11" t="str">
        <f>IF('Prax Reading 5712 5713'!B343="","", IF(G343&lt;100, 100, IF(G343&gt;300, 300, G343)))</f>
        <v/>
      </c>
      <c r="I343" s="11" t="str">
        <f>IF('Prax Reading 5712 5713'!B343="","",'SAT EBRW to CBEST R'!$A$2+'SAT EBRW to CBEST R'!$B$2*F343)</f>
        <v/>
      </c>
      <c r="J343" s="11" t="str">
        <f>IF('Prax Reading 5712 5713'!B343="","", IF(I343&lt;20, 20, IF(I343&gt;80, 80, I343)))</f>
        <v/>
      </c>
    </row>
    <row r="344" spans="1:10" x14ac:dyDescent="0.25">
      <c r="A344" s="11">
        <v>343</v>
      </c>
      <c r="B344" s="30"/>
      <c r="C344" s="25" t="str">
        <f>IF('Prax Reading 5712 5713'!B344="","", interceptPCR5712_5713toACTR+ slopePCR5712_5713toACTR*'Prax Reading 5712 5713'!B344)</f>
        <v/>
      </c>
      <c r="D344" s="25" t="str">
        <f>IF('Prax Reading 5712 5713'!B344="","", IF(C344&lt;1, 1, IF(C344&gt;36, 36, C344)))</f>
        <v/>
      </c>
      <c r="E344" s="25" t="str">
        <f t="shared" si="11"/>
        <v/>
      </c>
      <c r="F344" s="11" t="str">
        <f>IF('Prax Reading 5712 5713'!E344="","",IF('Prax Reading 5712 5713'!E344&lt;'ACT E+R to SAT EBRW'!$A$2,'ACT E+R to SAT EBRW'!$B$2,IF('Prax Reading 5712 5713'!E344&gt;'ACT E+R to SAT EBRW'!A$72,'ACT E+R to SAT EBRW'!B$72,VLOOKUP(E344,'ACT E+R to SAT EBRW'!A:B,2,FALSE))))</f>
        <v/>
      </c>
      <c r="G344" s="11" t="str">
        <f t="shared" si="10"/>
        <v/>
      </c>
      <c r="H344" s="11" t="str">
        <f>IF('Prax Reading 5712 5713'!B344="","", IF(G344&lt;100, 100, IF(G344&gt;300, 300, G344)))</f>
        <v/>
      </c>
      <c r="I344" s="11" t="str">
        <f>IF('Prax Reading 5712 5713'!B344="","",'SAT EBRW to CBEST R'!$A$2+'SAT EBRW to CBEST R'!$B$2*F344)</f>
        <v/>
      </c>
      <c r="J344" s="11" t="str">
        <f>IF('Prax Reading 5712 5713'!B344="","", IF(I344&lt;20, 20, IF(I344&gt;80, 80, I344)))</f>
        <v/>
      </c>
    </row>
    <row r="345" spans="1:10" x14ac:dyDescent="0.25">
      <c r="A345" s="11">
        <v>344</v>
      </c>
      <c r="B345" s="30"/>
      <c r="C345" s="25" t="str">
        <f>IF('Prax Reading 5712 5713'!B345="","", interceptPCR5712_5713toACTR+ slopePCR5712_5713toACTR*'Prax Reading 5712 5713'!B345)</f>
        <v/>
      </c>
      <c r="D345" s="25" t="str">
        <f>IF('Prax Reading 5712 5713'!B345="","", IF(C345&lt;1, 1, IF(C345&gt;36, 36, C345)))</f>
        <v/>
      </c>
      <c r="E345" s="25" t="str">
        <f t="shared" si="11"/>
        <v/>
      </c>
      <c r="F345" s="11" t="str">
        <f>IF('Prax Reading 5712 5713'!E345="","",IF('Prax Reading 5712 5713'!E345&lt;'ACT E+R to SAT EBRW'!$A$2,'ACT E+R to SAT EBRW'!$B$2,IF('Prax Reading 5712 5713'!E345&gt;'ACT E+R to SAT EBRW'!A$72,'ACT E+R to SAT EBRW'!B$72,VLOOKUP(E345,'ACT E+R to SAT EBRW'!A:B,2,FALSE))))</f>
        <v/>
      </c>
      <c r="G345" s="11" t="str">
        <f t="shared" si="10"/>
        <v/>
      </c>
      <c r="H345" s="11" t="str">
        <f>IF('Prax Reading 5712 5713'!B345="","", IF(G345&lt;100, 100, IF(G345&gt;300, 300, G345)))</f>
        <v/>
      </c>
      <c r="I345" s="11" t="str">
        <f>IF('Prax Reading 5712 5713'!B345="","",'SAT EBRW to CBEST R'!$A$2+'SAT EBRW to CBEST R'!$B$2*F345)</f>
        <v/>
      </c>
      <c r="J345" s="11" t="str">
        <f>IF('Prax Reading 5712 5713'!B345="","", IF(I345&lt;20, 20, IF(I345&gt;80, 80, I345)))</f>
        <v/>
      </c>
    </row>
    <row r="346" spans="1:10" x14ac:dyDescent="0.25">
      <c r="A346" s="11">
        <v>345</v>
      </c>
      <c r="B346" s="30"/>
      <c r="C346" s="25" t="str">
        <f>IF('Prax Reading 5712 5713'!B346="","", interceptPCR5712_5713toACTR+ slopePCR5712_5713toACTR*'Prax Reading 5712 5713'!B346)</f>
        <v/>
      </c>
      <c r="D346" s="25" t="str">
        <f>IF('Prax Reading 5712 5713'!B346="","", IF(C346&lt;1, 1, IF(C346&gt;36, 36, C346)))</f>
        <v/>
      </c>
      <c r="E346" s="25" t="str">
        <f t="shared" si="11"/>
        <v/>
      </c>
      <c r="F346" s="11" t="str">
        <f>IF('Prax Reading 5712 5713'!E346="","",IF('Prax Reading 5712 5713'!E346&lt;'ACT E+R to SAT EBRW'!$A$2,'ACT E+R to SAT EBRW'!$B$2,IF('Prax Reading 5712 5713'!E346&gt;'ACT E+R to SAT EBRW'!A$72,'ACT E+R to SAT EBRW'!B$72,VLOOKUP(E346,'ACT E+R to SAT EBRW'!A:B,2,FALSE))))</f>
        <v/>
      </c>
      <c r="G346" s="11" t="str">
        <f t="shared" si="10"/>
        <v/>
      </c>
      <c r="H346" s="11" t="str">
        <f>IF('Prax Reading 5712 5713'!B346="","", IF(G346&lt;100, 100, IF(G346&gt;300, 300, G346)))</f>
        <v/>
      </c>
      <c r="I346" s="11" t="str">
        <f>IF('Prax Reading 5712 5713'!B346="","",'SAT EBRW to CBEST R'!$A$2+'SAT EBRW to CBEST R'!$B$2*F346)</f>
        <v/>
      </c>
      <c r="J346" s="11" t="str">
        <f>IF('Prax Reading 5712 5713'!B346="","", IF(I346&lt;20, 20, IF(I346&gt;80, 80, I346)))</f>
        <v/>
      </c>
    </row>
    <row r="347" spans="1:10" x14ac:dyDescent="0.25">
      <c r="A347" s="11">
        <v>346</v>
      </c>
      <c r="B347" s="30"/>
      <c r="C347" s="25" t="str">
        <f>IF('Prax Reading 5712 5713'!B347="","", interceptPCR5712_5713toACTR+ slopePCR5712_5713toACTR*'Prax Reading 5712 5713'!B347)</f>
        <v/>
      </c>
      <c r="D347" s="25" t="str">
        <f>IF('Prax Reading 5712 5713'!B347="","", IF(C347&lt;1, 1, IF(C347&gt;36, 36, C347)))</f>
        <v/>
      </c>
      <c r="E347" s="25" t="str">
        <f t="shared" si="11"/>
        <v/>
      </c>
      <c r="F347" s="11" t="str">
        <f>IF('Prax Reading 5712 5713'!E347="","",IF('Prax Reading 5712 5713'!E347&lt;'ACT E+R to SAT EBRW'!$A$2,'ACT E+R to SAT EBRW'!$B$2,IF('Prax Reading 5712 5713'!E347&gt;'ACT E+R to SAT EBRW'!A$72,'ACT E+R to SAT EBRW'!B$72,VLOOKUP(E347,'ACT E+R to SAT EBRW'!A:B,2,FALSE))))</f>
        <v/>
      </c>
      <c r="G347" s="11" t="str">
        <f t="shared" si="10"/>
        <v/>
      </c>
      <c r="H347" s="11" t="str">
        <f>IF('Prax Reading 5712 5713'!B347="","", IF(G347&lt;100, 100, IF(G347&gt;300, 300, G347)))</f>
        <v/>
      </c>
      <c r="I347" s="11" t="str">
        <f>IF('Prax Reading 5712 5713'!B347="","",'SAT EBRW to CBEST R'!$A$2+'SAT EBRW to CBEST R'!$B$2*F347)</f>
        <v/>
      </c>
      <c r="J347" s="11" t="str">
        <f>IF('Prax Reading 5712 5713'!B347="","", IF(I347&lt;20, 20, IF(I347&gt;80, 80, I347)))</f>
        <v/>
      </c>
    </row>
    <row r="348" spans="1:10" x14ac:dyDescent="0.25">
      <c r="A348" s="11">
        <v>347</v>
      </c>
      <c r="B348" s="30"/>
      <c r="C348" s="25" t="str">
        <f>IF('Prax Reading 5712 5713'!B348="","", interceptPCR5712_5713toACTR+ slopePCR5712_5713toACTR*'Prax Reading 5712 5713'!B348)</f>
        <v/>
      </c>
      <c r="D348" s="25" t="str">
        <f>IF('Prax Reading 5712 5713'!B348="","", IF(C348&lt;1, 1, IF(C348&gt;36, 36, C348)))</f>
        <v/>
      </c>
      <c r="E348" s="25" t="str">
        <f t="shared" si="11"/>
        <v/>
      </c>
      <c r="F348" s="11" t="str">
        <f>IF('Prax Reading 5712 5713'!E348="","",IF('Prax Reading 5712 5713'!E348&lt;'ACT E+R to SAT EBRW'!$A$2,'ACT E+R to SAT EBRW'!$B$2,IF('Prax Reading 5712 5713'!E348&gt;'ACT E+R to SAT EBRW'!A$72,'ACT E+R to SAT EBRW'!B$72,VLOOKUP(E348,'ACT E+R to SAT EBRW'!A:B,2,FALSE))))</f>
        <v/>
      </c>
      <c r="G348" s="11" t="str">
        <f t="shared" si="10"/>
        <v/>
      </c>
      <c r="H348" s="11" t="str">
        <f>IF('Prax Reading 5712 5713'!B348="","", IF(G348&lt;100, 100, IF(G348&gt;300, 300, G348)))</f>
        <v/>
      </c>
      <c r="I348" s="11" t="str">
        <f>IF('Prax Reading 5712 5713'!B348="","",'SAT EBRW to CBEST R'!$A$2+'SAT EBRW to CBEST R'!$B$2*F348)</f>
        <v/>
      </c>
      <c r="J348" s="11" t="str">
        <f>IF('Prax Reading 5712 5713'!B348="","", IF(I348&lt;20, 20, IF(I348&gt;80, 80, I348)))</f>
        <v/>
      </c>
    </row>
    <row r="349" spans="1:10" x14ac:dyDescent="0.25">
      <c r="A349" s="11">
        <v>348</v>
      </c>
      <c r="B349" s="30"/>
      <c r="C349" s="25" t="str">
        <f>IF('Prax Reading 5712 5713'!B349="","", interceptPCR5712_5713toACTR+ slopePCR5712_5713toACTR*'Prax Reading 5712 5713'!B349)</f>
        <v/>
      </c>
      <c r="D349" s="25" t="str">
        <f>IF('Prax Reading 5712 5713'!B349="","", IF(C349&lt;1, 1, IF(C349&gt;36, 36, C349)))</f>
        <v/>
      </c>
      <c r="E349" s="25" t="str">
        <f t="shared" si="11"/>
        <v/>
      </c>
      <c r="F349" s="11" t="str">
        <f>IF('Prax Reading 5712 5713'!E349="","",IF('Prax Reading 5712 5713'!E349&lt;'ACT E+R to SAT EBRW'!$A$2,'ACT E+R to SAT EBRW'!$B$2,IF('Prax Reading 5712 5713'!E349&gt;'ACT E+R to SAT EBRW'!A$72,'ACT E+R to SAT EBRW'!B$72,VLOOKUP(E349,'ACT E+R to SAT EBRW'!A:B,2,FALSE))))</f>
        <v/>
      </c>
      <c r="G349" s="11" t="str">
        <f t="shared" si="10"/>
        <v/>
      </c>
      <c r="H349" s="11" t="str">
        <f>IF('Prax Reading 5712 5713'!B349="","", IF(G349&lt;100, 100, IF(G349&gt;300, 300, G349)))</f>
        <v/>
      </c>
      <c r="I349" s="11" t="str">
        <f>IF('Prax Reading 5712 5713'!B349="","",'SAT EBRW to CBEST R'!$A$2+'SAT EBRW to CBEST R'!$B$2*F349)</f>
        <v/>
      </c>
      <c r="J349" s="11" t="str">
        <f>IF('Prax Reading 5712 5713'!B349="","", IF(I349&lt;20, 20, IF(I349&gt;80, 80, I349)))</f>
        <v/>
      </c>
    </row>
    <row r="350" spans="1:10" x14ac:dyDescent="0.25">
      <c r="A350" s="11">
        <v>349</v>
      </c>
      <c r="B350" s="30"/>
      <c r="C350" s="25" t="str">
        <f>IF('Prax Reading 5712 5713'!B350="","", interceptPCR5712_5713toACTR+ slopePCR5712_5713toACTR*'Prax Reading 5712 5713'!B350)</f>
        <v/>
      </c>
      <c r="D350" s="25" t="str">
        <f>IF('Prax Reading 5712 5713'!B350="","", IF(C350&lt;1, 1, IF(C350&gt;36, 36, C350)))</f>
        <v/>
      </c>
      <c r="E350" s="25" t="str">
        <f t="shared" si="11"/>
        <v/>
      </c>
      <c r="F350" s="11" t="str">
        <f>IF('Prax Reading 5712 5713'!E350="","",IF('Prax Reading 5712 5713'!E350&lt;'ACT E+R to SAT EBRW'!$A$2,'ACT E+R to SAT EBRW'!$B$2,IF('Prax Reading 5712 5713'!E350&gt;'ACT E+R to SAT EBRW'!A$72,'ACT E+R to SAT EBRW'!B$72,VLOOKUP(E350,'ACT E+R to SAT EBRW'!A:B,2,FALSE))))</f>
        <v/>
      </c>
      <c r="G350" s="11" t="str">
        <f t="shared" si="10"/>
        <v/>
      </c>
      <c r="H350" s="11" t="str">
        <f>IF('Prax Reading 5712 5713'!B350="","", IF(G350&lt;100, 100, IF(G350&gt;300, 300, G350)))</f>
        <v/>
      </c>
      <c r="I350" s="11" t="str">
        <f>IF('Prax Reading 5712 5713'!B350="","",'SAT EBRW to CBEST R'!$A$2+'SAT EBRW to CBEST R'!$B$2*F350)</f>
        <v/>
      </c>
      <c r="J350" s="11" t="str">
        <f>IF('Prax Reading 5712 5713'!B350="","", IF(I350&lt;20, 20, IF(I350&gt;80, 80, I350)))</f>
        <v/>
      </c>
    </row>
    <row r="351" spans="1:10" x14ac:dyDescent="0.25">
      <c r="A351" s="11">
        <v>350</v>
      </c>
      <c r="B351" s="30"/>
      <c r="C351" s="25" t="str">
        <f>IF('Prax Reading 5712 5713'!B351="","", interceptPCR5712_5713toACTR+ slopePCR5712_5713toACTR*'Prax Reading 5712 5713'!B351)</f>
        <v/>
      </c>
      <c r="D351" s="25" t="str">
        <f>IF('Prax Reading 5712 5713'!B351="","", IF(C351&lt;1, 1, IF(C351&gt;36, 36, C351)))</f>
        <v/>
      </c>
      <c r="E351" s="25" t="str">
        <f t="shared" si="11"/>
        <v/>
      </c>
      <c r="F351" s="11" t="str">
        <f>IF('Prax Reading 5712 5713'!E351="","",IF('Prax Reading 5712 5713'!E351&lt;'ACT E+R to SAT EBRW'!$A$2,'ACT E+R to SAT EBRW'!$B$2,IF('Prax Reading 5712 5713'!E351&gt;'ACT E+R to SAT EBRW'!A$72,'ACT E+R to SAT EBRW'!B$72,VLOOKUP(E351,'ACT E+R to SAT EBRW'!A:B,2,FALSE))))</f>
        <v/>
      </c>
      <c r="G351" s="11" t="str">
        <f t="shared" si="10"/>
        <v/>
      </c>
      <c r="H351" s="11" t="str">
        <f>IF('Prax Reading 5712 5713'!B351="","", IF(G351&lt;100, 100, IF(G351&gt;300, 300, G351)))</f>
        <v/>
      </c>
      <c r="I351" s="11" t="str">
        <f>IF('Prax Reading 5712 5713'!B351="","",'SAT EBRW to CBEST R'!$A$2+'SAT EBRW to CBEST R'!$B$2*F351)</f>
        <v/>
      </c>
      <c r="J351" s="11" t="str">
        <f>IF('Prax Reading 5712 5713'!B351="","", IF(I351&lt;20, 20, IF(I351&gt;80, 80, I351)))</f>
        <v/>
      </c>
    </row>
    <row r="352" spans="1:10" x14ac:dyDescent="0.25">
      <c r="A352" s="11">
        <v>351</v>
      </c>
      <c r="B352" s="30"/>
      <c r="C352" s="25" t="str">
        <f>IF('Prax Reading 5712 5713'!B352="","", interceptPCR5712_5713toACTR+ slopePCR5712_5713toACTR*'Prax Reading 5712 5713'!B352)</f>
        <v/>
      </c>
      <c r="D352" s="25" t="str">
        <f>IF('Prax Reading 5712 5713'!B352="","", IF(C352&lt;1, 1, IF(C352&gt;36, 36, C352)))</f>
        <v/>
      </c>
      <c r="E352" s="25" t="str">
        <f t="shared" si="11"/>
        <v/>
      </c>
      <c r="F352" s="11" t="str">
        <f>IF('Prax Reading 5712 5713'!E352="","",IF('Prax Reading 5712 5713'!E352&lt;'ACT E+R to SAT EBRW'!$A$2,'ACT E+R to SAT EBRW'!$B$2,IF('Prax Reading 5712 5713'!E352&gt;'ACT E+R to SAT EBRW'!A$72,'ACT E+R to SAT EBRW'!B$72,VLOOKUP(E352,'ACT E+R to SAT EBRW'!A:B,2,FALSE))))</f>
        <v/>
      </c>
      <c r="G352" s="11" t="str">
        <f t="shared" si="10"/>
        <v/>
      </c>
      <c r="H352" s="11" t="str">
        <f>IF('Prax Reading 5712 5713'!B352="","", IF(G352&lt;100, 100, IF(G352&gt;300, 300, G352)))</f>
        <v/>
      </c>
      <c r="I352" s="11" t="str">
        <f>IF('Prax Reading 5712 5713'!B352="","",'SAT EBRW to CBEST R'!$A$2+'SAT EBRW to CBEST R'!$B$2*F352)</f>
        <v/>
      </c>
      <c r="J352" s="11" t="str">
        <f>IF('Prax Reading 5712 5713'!B352="","", IF(I352&lt;20, 20, IF(I352&gt;80, 80, I352)))</f>
        <v/>
      </c>
    </row>
    <row r="353" spans="1:10" x14ac:dyDescent="0.25">
      <c r="A353" s="11">
        <v>352</v>
      </c>
      <c r="B353" s="30"/>
      <c r="C353" s="25" t="str">
        <f>IF('Prax Reading 5712 5713'!B353="","", interceptPCR5712_5713toACTR+ slopePCR5712_5713toACTR*'Prax Reading 5712 5713'!B353)</f>
        <v/>
      </c>
      <c r="D353" s="25" t="str">
        <f>IF('Prax Reading 5712 5713'!B353="","", IF(C353&lt;1, 1, IF(C353&gt;36, 36, C353)))</f>
        <v/>
      </c>
      <c r="E353" s="25" t="str">
        <f t="shared" si="11"/>
        <v/>
      </c>
      <c r="F353" s="11" t="str">
        <f>IF('Prax Reading 5712 5713'!E353="","",IF('Prax Reading 5712 5713'!E353&lt;'ACT E+R to SAT EBRW'!$A$2,'ACT E+R to SAT EBRW'!$B$2,IF('Prax Reading 5712 5713'!E353&gt;'ACT E+R to SAT EBRW'!A$72,'ACT E+R to SAT EBRW'!B$72,VLOOKUP(E353,'ACT E+R to SAT EBRW'!A:B,2,FALSE))))</f>
        <v/>
      </c>
      <c r="G353" s="11" t="str">
        <f t="shared" si="10"/>
        <v/>
      </c>
      <c r="H353" s="11" t="str">
        <f>IF('Prax Reading 5712 5713'!B353="","", IF(G353&lt;100, 100, IF(G353&gt;300, 300, G353)))</f>
        <v/>
      </c>
      <c r="I353" s="11" t="str">
        <f>IF('Prax Reading 5712 5713'!B353="","",'SAT EBRW to CBEST R'!$A$2+'SAT EBRW to CBEST R'!$B$2*F353)</f>
        <v/>
      </c>
      <c r="J353" s="11" t="str">
        <f>IF('Prax Reading 5712 5713'!B353="","", IF(I353&lt;20, 20, IF(I353&gt;80, 80, I353)))</f>
        <v/>
      </c>
    </row>
    <row r="354" spans="1:10" x14ac:dyDescent="0.25">
      <c r="A354" s="11">
        <v>353</v>
      </c>
      <c r="B354" s="30"/>
      <c r="C354" s="25" t="str">
        <f>IF('Prax Reading 5712 5713'!B354="","", interceptPCR5712_5713toACTR+ slopePCR5712_5713toACTR*'Prax Reading 5712 5713'!B354)</f>
        <v/>
      </c>
      <c r="D354" s="25" t="str">
        <f>IF('Prax Reading 5712 5713'!B354="","", IF(C354&lt;1, 1, IF(C354&gt;36, 36, C354)))</f>
        <v/>
      </c>
      <c r="E354" s="25" t="str">
        <f t="shared" si="11"/>
        <v/>
      </c>
      <c r="F354" s="11" t="str">
        <f>IF('Prax Reading 5712 5713'!E354="","",IF('Prax Reading 5712 5713'!E354&lt;'ACT E+R to SAT EBRW'!$A$2,'ACT E+R to SAT EBRW'!$B$2,IF('Prax Reading 5712 5713'!E354&gt;'ACT E+R to SAT EBRW'!A$72,'ACT E+R to SAT EBRW'!B$72,VLOOKUP(E354,'ACT E+R to SAT EBRW'!A:B,2,FALSE))))</f>
        <v/>
      </c>
      <c r="G354" s="11" t="str">
        <f t="shared" si="10"/>
        <v/>
      </c>
      <c r="H354" s="11" t="str">
        <f>IF('Prax Reading 5712 5713'!B354="","", IF(G354&lt;100, 100, IF(G354&gt;300, 300, G354)))</f>
        <v/>
      </c>
      <c r="I354" s="11" t="str">
        <f>IF('Prax Reading 5712 5713'!B354="","",'SAT EBRW to CBEST R'!$A$2+'SAT EBRW to CBEST R'!$B$2*F354)</f>
        <v/>
      </c>
      <c r="J354" s="11" t="str">
        <f>IF('Prax Reading 5712 5713'!B354="","", IF(I354&lt;20, 20, IF(I354&gt;80, 80, I354)))</f>
        <v/>
      </c>
    </row>
    <row r="355" spans="1:10" x14ac:dyDescent="0.25">
      <c r="A355" s="11">
        <v>354</v>
      </c>
      <c r="B355" s="30"/>
      <c r="C355" s="25" t="str">
        <f>IF('Prax Reading 5712 5713'!B355="","", interceptPCR5712_5713toACTR+ slopePCR5712_5713toACTR*'Prax Reading 5712 5713'!B355)</f>
        <v/>
      </c>
      <c r="D355" s="25" t="str">
        <f>IF('Prax Reading 5712 5713'!B355="","", IF(C355&lt;1, 1, IF(C355&gt;36, 36, C355)))</f>
        <v/>
      </c>
      <c r="E355" s="25" t="str">
        <f t="shared" si="11"/>
        <v/>
      </c>
      <c r="F355" s="11" t="str">
        <f>IF('Prax Reading 5712 5713'!E355="","",IF('Prax Reading 5712 5713'!E355&lt;'ACT E+R to SAT EBRW'!$A$2,'ACT E+R to SAT EBRW'!$B$2,IF('Prax Reading 5712 5713'!E355&gt;'ACT E+R to SAT EBRW'!A$72,'ACT E+R to SAT EBRW'!B$72,VLOOKUP(E355,'ACT E+R to SAT EBRW'!A:B,2,FALSE))))</f>
        <v/>
      </c>
      <c r="G355" s="11" t="str">
        <f t="shared" si="10"/>
        <v/>
      </c>
      <c r="H355" s="11" t="str">
        <f>IF('Prax Reading 5712 5713'!B355="","", IF(G355&lt;100, 100, IF(G355&gt;300, 300, G355)))</f>
        <v/>
      </c>
      <c r="I355" s="11" t="str">
        <f>IF('Prax Reading 5712 5713'!B355="","",'SAT EBRW to CBEST R'!$A$2+'SAT EBRW to CBEST R'!$B$2*F355)</f>
        <v/>
      </c>
      <c r="J355" s="11" t="str">
        <f>IF('Prax Reading 5712 5713'!B355="","", IF(I355&lt;20, 20, IF(I355&gt;80, 80, I355)))</f>
        <v/>
      </c>
    </row>
    <row r="356" spans="1:10" x14ac:dyDescent="0.25">
      <c r="A356" s="11">
        <v>355</v>
      </c>
      <c r="B356" s="30"/>
      <c r="C356" s="25" t="str">
        <f>IF('Prax Reading 5712 5713'!B356="","", interceptPCR5712_5713toACTR+ slopePCR5712_5713toACTR*'Prax Reading 5712 5713'!B356)</f>
        <v/>
      </c>
      <c r="D356" s="25" t="str">
        <f>IF('Prax Reading 5712 5713'!B356="","", IF(C356&lt;1, 1, IF(C356&gt;36, 36, C356)))</f>
        <v/>
      </c>
      <c r="E356" s="25" t="str">
        <f t="shared" si="11"/>
        <v/>
      </c>
      <c r="F356" s="11" t="str">
        <f>IF('Prax Reading 5712 5713'!E356="","",IF('Prax Reading 5712 5713'!E356&lt;'ACT E+R to SAT EBRW'!$A$2,'ACT E+R to SAT EBRW'!$B$2,IF('Prax Reading 5712 5713'!E356&gt;'ACT E+R to SAT EBRW'!A$72,'ACT E+R to SAT EBRW'!B$72,VLOOKUP(E356,'ACT E+R to SAT EBRW'!A:B,2,FALSE))))</f>
        <v/>
      </c>
      <c r="G356" s="11" t="str">
        <f t="shared" si="10"/>
        <v/>
      </c>
      <c r="H356" s="11" t="str">
        <f>IF('Prax Reading 5712 5713'!B356="","", IF(G356&lt;100, 100, IF(G356&gt;300, 300, G356)))</f>
        <v/>
      </c>
      <c r="I356" s="11" t="str">
        <f>IF('Prax Reading 5712 5713'!B356="","",'SAT EBRW to CBEST R'!$A$2+'SAT EBRW to CBEST R'!$B$2*F356)</f>
        <v/>
      </c>
      <c r="J356" s="11" t="str">
        <f>IF('Prax Reading 5712 5713'!B356="","", IF(I356&lt;20, 20, IF(I356&gt;80, 80, I356)))</f>
        <v/>
      </c>
    </row>
    <row r="357" spans="1:10" x14ac:dyDescent="0.25">
      <c r="A357" s="11">
        <v>356</v>
      </c>
      <c r="B357" s="30"/>
      <c r="C357" s="25" t="str">
        <f>IF('Prax Reading 5712 5713'!B357="","", interceptPCR5712_5713toACTR+ slopePCR5712_5713toACTR*'Prax Reading 5712 5713'!B357)</f>
        <v/>
      </c>
      <c r="D357" s="25" t="str">
        <f>IF('Prax Reading 5712 5713'!B357="","", IF(C357&lt;1, 1, IF(C357&gt;36, 36, C357)))</f>
        <v/>
      </c>
      <c r="E357" s="25" t="str">
        <f t="shared" si="11"/>
        <v/>
      </c>
      <c r="F357" s="11" t="str">
        <f>IF('Prax Reading 5712 5713'!E357="","",IF('Prax Reading 5712 5713'!E357&lt;'ACT E+R to SAT EBRW'!$A$2,'ACT E+R to SAT EBRW'!$B$2,IF('Prax Reading 5712 5713'!E357&gt;'ACT E+R to SAT EBRW'!A$72,'ACT E+R to SAT EBRW'!B$72,VLOOKUP(E357,'ACT E+R to SAT EBRW'!A:B,2,FALSE))))</f>
        <v/>
      </c>
      <c r="G357" s="11" t="str">
        <f t="shared" si="10"/>
        <v/>
      </c>
      <c r="H357" s="11" t="str">
        <f>IF('Prax Reading 5712 5713'!B357="","", IF(G357&lt;100, 100, IF(G357&gt;300, 300, G357)))</f>
        <v/>
      </c>
      <c r="I357" s="11" t="str">
        <f>IF('Prax Reading 5712 5713'!B357="","",'SAT EBRW to CBEST R'!$A$2+'SAT EBRW to CBEST R'!$B$2*F357)</f>
        <v/>
      </c>
      <c r="J357" s="11" t="str">
        <f>IF('Prax Reading 5712 5713'!B357="","", IF(I357&lt;20, 20, IF(I357&gt;80, 80, I357)))</f>
        <v/>
      </c>
    </row>
    <row r="358" spans="1:10" x14ac:dyDescent="0.25">
      <c r="A358" s="11">
        <v>357</v>
      </c>
      <c r="B358" s="30"/>
      <c r="C358" s="25" t="str">
        <f>IF('Prax Reading 5712 5713'!B358="","", interceptPCR5712_5713toACTR+ slopePCR5712_5713toACTR*'Prax Reading 5712 5713'!B358)</f>
        <v/>
      </c>
      <c r="D358" s="25" t="str">
        <f>IF('Prax Reading 5712 5713'!B358="","", IF(C358&lt;1, 1, IF(C358&gt;36, 36, C358)))</f>
        <v/>
      </c>
      <c r="E358" s="25" t="str">
        <f t="shared" si="11"/>
        <v/>
      </c>
      <c r="F358" s="11" t="str">
        <f>IF('Prax Reading 5712 5713'!E358="","",IF('Prax Reading 5712 5713'!E358&lt;'ACT E+R to SAT EBRW'!$A$2,'ACT E+R to SAT EBRW'!$B$2,IF('Prax Reading 5712 5713'!E358&gt;'ACT E+R to SAT EBRW'!A$72,'ACT E+R to SAT EBRW'!B$72,VLOOKUP(E358,'ACT E+R to SAT EBRW'!A:B,2,FALSE))))</f>
        <v/>
      </c>
      <c r="G358" s="11" t="str">
        <f t="shared" si="10"/>
        <v/>
      </c>
      <c r="H358" s="11" t="str">
        <f>IF('Prax Reading 5712 5713'!B358="","", IF(G358&lt;100, 100, IF(G358&gt;300, 300, G358)))</f>
        <v/>
      </c>
      <c r="I358" s="11" t="str">
        <f>IF('Prax Reading 5712 5713'!B358="","",'SAT EBRW to CBEST R'!$A$2+'SAT EBRW to CBEST R'!$B$2*F358)</f>
        <v/>
      </c>
      <c r="J358" s="11" t="str">
        <f>IF('Prax Reading 5712 5713'!B358="","", IF(I358&lt;20, 20, IF(I358&gt;80, 80, I358)))</f>
        <v/>
      </c>
    </row>
    <row r="359" spans="1:10" x14ac:dyDescent="0.25">
      <c r="A359" s="11">
        <v>358</v>
      </c>
      <c r="B359" s="30"/>
      <c r="C359" s="25" t="str">
        <f>IF('Prax Reading 5712 5713'!B359="","", interceptPCR5712_5713toACTR+ slopePCR5712_5713toACTR*'Prax Reading 5712 5713'!B359)</f>
        <v/>
      </c>
      <c r="D359" s="25" t="str">
        <f>IF('Prax Reading 5712 5713'!B359="","", IF(C359&lt;1, 1, IF(C359&gt;36, 36, C359)))</f>
        <v/>
      </c>
      <c r="E359" s="25" t="str">
        <f t="shared" si="11"/>
        <v/>
      </c>
      <c r="F359" s="11" t="str">
        <f>IF('Prax Reading 5712 5713'!E359="","",IF('Prax Reading 5712 5713'!E359&lt;'ACT E+R to SAT EBRW'!$A$2,'ACT E+R to SAT EBRW'!$B$2,IF('Prax Reading 5712 5713'!E359&gt;'ACT E+R to SAT EBRW'!A$72,'ACT E+R to SAT EBRW'!B$72,VLOOKUP(E359,'ACT E+R to SAT EBRW'!A:B,2,FALSE))))</f>
        <v/>
      </c>
      <c r="G359" s="11" t="str">
        <f t="shared" si="10"/>
        <v/>
      </c>
      <c r="H359" s="11" t="str">
        <f>IF('Prax Reading 5712 5713'!B359="","", IF(G359&lt;100, 100, IF(G359&gt;300, 300, G359)))</f>
        <v/>
      </c>
      <c r="I359" s="11" t="str">
        <f>IF('Prax Reading 5712 5713'!B359="","",'SAT EBRW to CBEST R'!$A$2+'SAT EBRW to CBEST R'!$B$2*F359)</f>
        <v/>
      </c>
      <c r="J359" s="11" t="str">
        <f>IF('Prax Reading 5712 5713'!B359="","", IF(I359&lt;20, 20, IF(I359&gt;80, 80, I359)))</f>
        <v/>
      </c>
    </row>
    <row r="360" spans="1:10" x14ac:dyDescent="0.25">
      <c r="A360" s="11">
        <v>359</v>
      </c>
      <c r="B360" s="30"/>
      <c r="C360" s="25" t="str">
        <f>IF('Prax Reading 5712 5713'!B360="","", interceptPCR5712_5713toACTR+ slopePCR5712_5713toACTR*'Prax Reading 5712 5713'!B360)</f>
        <v/>
      </c>
      <c r="D360" s="25" t="str">
        <f>IF('Prax Reading 5712 5713'!B360="","", IF(C360&lt;1, 1, IF(C360&gt;36, 36, C360)))</f>
        <v/>
      </c>
      <c r="E360" s="25" t="str">
        <f t="shared" si="11"/>
        <v/>
      </c>
      <c r="F360" s="11" t="str">
        <f>IF('Prax Reading 5712 5713'!E360="","",IF('Prax Reading 5712 5713'!E360&lt;'ACT E+R to SAT EBRW'!$A$2,'ACT E+R to SAT EBRW'!$B$2,IF('Prax Reading 5712 5713'!E360&gt;'ACT E+R to SAT EBRW'!A$72,'ACT E+R to SAT EBRW'!B$72,VLOOKUP(E360,'ACT E+R to SAT EBRW'!A:B,2,FALSE))))</f>
        <v/>
      </c>
      <c r="G360" s="11" t="str">
        <f t="shared" si="10"/>
        <v/>
      </c>
      <c r="H360" s="11" t="str">
        <f>IF('Prax Reading 5712 5713'!B360="","", IF(G360&lt;100, 100, IF(G360&gt;300, 300, G360)))</f>
        <v/>
      </c>
      <c r="I360" s="11" t="str">
        <f>IF('Prax Reading 5712 5713'!B360="","",'SAT EBRW to CBEST R'!$A$2+'SAT EBRW to CBEST R'!$B$2*F360)</f>
        <v/>
      </c>
      <c r="J360" s="11" t="str">
        <f>IF('Prax Reading 5712 5713'!B360="","", IF(I360&lt;20, 20, IF(I360&gt;80, 80, I360)))</f>
        <v/>
      </c>
    </row>
    <row r="361" spans="1:10" x14ac:dyDescent="0.25">
      <c r="A361" s="11">
        <v>360</v>
      </c>
      <c r="B361" s="30"/>
      <c r="C361" s="25" t="str">
        <f>IF('Prax Reading 5712 5713'!B361="","", interceptPCR5712_5713toACTR+ slopePCR5712_5713toACTR*'Prax Reading 5712 5713'!B361)</f>
        <v/>
      </c>
      <c r="D361" s="25" t="str">
        <f>IF('Prax Reading 5712 5713'!B361="","", IF(C361&lt;1, 1, IF(C361&gt;36, 36, C361)))</f>
        <v/>
      </c>
      <c r="E361" s="25" t="str">
        <f t="shared" si="11"/>
        <v/>
      </c>
      <c r="F361" s="11" t="str">
        <f>IF('Prax Reading 5712 5713'!E361="","",IF('Prax Reading 5712 5713'!E361&lt;'ACT E+R to SAT EBRW'!$A$2,'ACT E+R to SAT EBRW'!$B$2,IF('Prax Reading 5712 5713'!E361&gt;'ACT E+R to SAT EBRW'!A$72,'ACT E+R to SAT EBRW'!B$72,VLOOKUP(E361,'ACT E+R to SAT EBRW'!A:B,2,FALSE))))</f>
        <v/>
      </c>
      <c r="G361" s="11" t="str">
        <f t="shared" si="10"/>
        <v/>
      </c>
      <c r="H361" s="11" t="str">
        <f>IF('Prax Reading 5712 5713'!B361="","", IF(G361&lt;100, 100, IF(G361&gt;300, 300, G361)))</f>
        <v/>
      </c>
      <c r="I361" s="11" t="str">
        <f>IF('Prax Reading 5712 5713'!B361="","",'SAT EBRW to CBEST R'!$A$2+'SAT EBRW to CBEST R'!$B$2*F361)</f>
        <v/>
      </c>
      <c r="J361" s="11" t="str">
        <f>IF('Prax Reading 5712 5713'!B361="","", IF(I361&lt;20, 20, IF(I361&gt;80, 80, I361)))</f>
        <v/>
      </c>
    </row>
    <row r="362" spans="1:10" x14ac:dyDescent="0.25">
      <c r="A362" s="11">
        <v>361</v>
      </c>
      <c r="B362" s="30"/>
      <c r="C362" s="25" t="str">
        <f>IF('Prax Reading 5712 5713'!B362="","", interceptPCR5712_5713toACTR+ slopePCR5712_5713toACTR*'Prax Reading 5712 5713'!B362)</f>
        <v/>
      </c>
      <c r="D362" s="25" t="str">
        <f>IF('Prax Reading 5712 5713'!B362="","", IF(C362&lt;1, 1, IF(C362&gt;36, 36, C362)))</f>
        <v/>
      </c>
      <c r="E362" s="25" t="str">
        <f t="shared" si="11"/>
        <v/>
      </c>
      <c r="F362" s="11" t="str">
        <f>IF('Prax Reading 5712 5713'!E362="","",IF('Prax Reading 5712 5713'!E362&lt;'ACT E+R to SAT EBRW'!$A$2,'ACT E+R to SAT EBRW'!$B$2,IF('Prax Reading 5712 5713'!E362&gt;'ACT E+R to SAT EBRW'!A$72,'ACT E+R to SAT EBRW'!B$72,VLOOKUP(E362,'ACT E+R to SAT EBRW'!A:B,2,FALSE))))</f>
        <v/>
      </c>
      <c r="G362" s="11" t="str">
        <f t="shared" si="10"/>
        <v/>
      </c>
      <c r="H362" s="11" t="str">
        <f>IF('Prax Reading 5712 5713'!B362="","", IF(G362&lt;100, 100, IF(G362&gt;300, 300, G362)))</f>
        <v/>
      </c>
      <c r="I362" s="11" t="str">
        <f>IF('Prax Reading 5712 5713'!B362="","",'SAT EBRW to CBEST R'!$A$2+'SAT EBRW to CBEST R'!$B$2*F362)</f>
        <v/>
      </c>
      <c r="J362" s="11" t="str">
        <f>IF('Prax Reading 5712 5713'!B362="","", IF(I362&lt;20, 20, IF(I362&gt;80, 80, I362)))</f>
        <v/>
      </c>
    </row>
    <row r="363" spans="1:10" x14ac:dyDescent="0.25">
      <c r="A363" s="11">
        <v>362</v>
      </c>
      <c r="B363" s="30"/>
      <c r="C363" s="25" t="str">
        <f>IF('Prax Reading 5712 5713'!B363="","", interceptPCR5712_5713toACTR+ slopePCR5712_5713toACTR*'Prax Reading 5712 5713'!B363)</f>
        <v/>
      </c>
      <c r="D363" s="25" t="str">
        <f>IF('Prax Reading 5712 5713'!B363="","", IF(C363&lt;1, 1, IF(C363&gt;36, 36, C363)))</f>
        <v/>
      </c>
      <c r="E363" s="25" t="str">
        <f t="shared" si="11"/>
        <v/>
      </c>
      <c r="F363" s="11" t="str">
        <f>IF('Prax Reading 5712 5713'!E363="","",IF('Prax Reading 5712 5713'!E363&lt;'ACT E+R to SAT EBRW'!$A$2,'ACT E+R to SAT EBRW'!$B$2,IF('Prax Reading 5712 5713'!E363&gt;'ACT E+R to SAT EBRW'!A$72,'ACT E+R to SAT EBRW'!B$72,VLOOKUP(E363,'ACT E+R to SAT EBRW'!A:B,2,FALSE))))</f>
        <v/>
      </c>
      <c r="G363" s="11" t="str">
        <f t="shared" si="10"/>
        <v/>
      </c>
      <c r="H363" s="11" t="str">
        <f>IF('Prax Reading 5712 5713'!B363="","", IF(G363&lt;100, 100, IF(G363&gt;300, 300, G363)))</f>
        <v/>
      </c>
      <c r="I363" s="11" t="str">
        <f>IF('Prax Reading 5712 5713'!B363="","",'SAT EBRW to CBEST R'!$A$2+'SAT EBRW to CBEST R'!$B$2*F363)</f>
        <v/>
      </c>
      <c r="J363" s="11" t="str">
        <f>IF('Prax Reading 5712 5713'!B363="","", IF(I363&lt;20, 20, IF(I363&gt;80, 80, I363)))</f>
        <v/>
      </c>
    </row>
    <row r="364" spans="1:10" x14ac:dyDescent="0.25">
      <c r="A364" s="11">
        <v>363</v>
      </c>
      <c r="B364" s="30"/>
      <c r="C364" s="25" t="str">
        <f>IF('Prax Reading 5712 5713'!B364="","", interceptPCR5712_5713toACTR+ slopePCR5712_5713toACTR*'Prax Reading 5712 5713'!B364)</f>
        <v/>
      </c>
      <c r="D364" s="25" t="str">
        <f>IF('Prax Reading 5712 5713'!B364="","", IF(C364&lt;1, 1, IF(C364&gt;36, 36, C364)))</f>
        <v/>
      </c>
      <c r="E364" s="25" t="str">
        <f t="shared" si="11"/>
        <v/>
      </c>
      <c r="F364" s="11" t="str">
        <f>IF('Prax Reading 5712 5713'!E364="","",IF('Prax Reading 5712 5713'!E364&lt;'ACT E+R to SAT EBRW'!$A$2,'ACT E+R to SAT EBRW'!$B$2,IF('Prax Reading 5712 5713'!E364&gt;'ACT E+R to SAT EBRW'!A$72,'ACT E+R to SAT EBRW'!B$72,VLOOKUP(E364,'ACT E+R to SAT EBRW'!A:B,2,FALSE))))</f>
        <v/>
      </c>
      <c r="G364" s="11" t="str">
        <f t="shared" si="10"/>
        <v/>
      </c>
      <c r="H364" s="11" t="str">
        <f>IF('Prax Reading 5712 5713'!B364="","", IF(G364&lt;100, 100, IF(G364&gt;300, 300, G364)))</f>
        <v/>
      </c>
      <c r="I364" s="11" t="str">
        <f>IF('Prax Reading 5712 5713'!B364="","",'SAT EBRW to CBEST R'!$A$2+'SAT EBRW to CBEST R'!$B$2*F364)</f>
        <v/>
      </c>
      <c r="J364" s="11" t="str">
        <f>IF('Prax Reading 5712 5713'!B364="","", IF(I364&lt;20, 20, IF(I364&gt;80, 80, I364)))</f>
        <v/>
      </c>
    </row>
    <row r="365" spans="1:10" x14ac:dyDescent="0.25">
      <c r="A365" s="11">
        <v>364</v>
      </c>
      <c r="B365" s="30"/>
      <c r="C365" s="25" t="str">
        <f>IF('Prax Reading 5712 5713'!B365="","", interceptPCR5712_5713toACTR+ slopePCR5712_5713toACTR*'Prax Reading 5712 5713'!B365)</f>
        <v/>
      </c>
      <c r="D365" s="25" t="str">
        <f>IF('Prax Reading 5712 5713'!B365="","", IF(C365&lt;1, 1, IF(C365&gt;36, 36, C365)))</f>
        <v/>
      </c>
      <c r="E365" s="25" t="str">
        <f t="shared" si="11"/>
        <v/>
      </c>
      <c r="F365" s="11" t="str">
        <f>IF('Prax Reading 5712 5713'!E365="","",IF('Prax Reading 5712 5713'!E365&lt;'ACT E+R to SAT EBRW'!$A$2,'ACT E+R to SAT EBRW'!$B$2,IF('Prax Reading 5712 5713'!E365&gt;'ACT E+R to SAT EBRW'!A$72,'ACT E+R to SAT EBRW'!B$72,VLOOKUP(E365,'ACT E+R to SAT EBRW'!A:B,2,FALSE))))</f>
        <v/>
      </c>
      <c r="G365" s="11" t="str">
        <f t="shared" si="10"/>
        <v/>
      </c>
      <c r="H365" s="11" t="str">
        <f>IF('Prax Reading 5712 5713'!B365="","", IF(G365&lt;100, 100, IF(G365&gt;300, 300, G365)))</f>
        <v/>
      </c>
      <c r="I365" s="11" t="str">
        <f>IF('Prax Reading 5712 5713'!B365="","",'SAT EBRW to CBEST R'!$A$2+'SAT EBRW to CBEST R'!$B$2*F365)</f>
        <v/>
      </c>
      <c r="J365" s="11" t="str">
        <f>IF('Prax Reading 5712 5713'!B365="","", IF(I365&lt;20, 20, IF(I365&gt;80, 80, I365)))</f>
        <v/>
      </c>
    </row>
    <row r="366" spans="1:10" x14ac:dyDescent="0.25">
      <c r="A366" s="11">
        <v>365</v>
      </c>
      <c r="B366" s="30"/>
      <c r="C366" s="25" t="str">
        <f>IF('Prax Reading 5712 5713'!B366="","", interceptPCR5712_5713toACTR+ slopePCR5712_5713toACTR*'Prax Reading 5712 5713'!B366)</f>
        <v/>
      </c>
      <c r="D366" s="25" t="str">
        <f>IF('Prax Reading 5712 5713'!B366="","", IF(C366&lt;1, 1, IF(C366&gt;36, 36, C366)))</f>
        <v/>
      </c>
      <c r="E366" s="25" t="str">
        <f t="shared" si="11"/>
        <v/>
      </c>
      <c r="F366" s="11" t="str">
        <f>IF('Prax Reading 5712 5713'!E366="","",IF('Prax Reading 5712 5713'!E366&lt;'ACT E+R to SAT EBRW'!$A$2,'ACT E+R to SAT EBRW'!$B$2,IF('Prax Reading 5712 5713'!E366&gt;'ACT E+R to SAT EBRW'!A$72,'ACT E+R to SAT EBRW'!B$72,VLOOKUP(E366,'ACT E+R to SAT EBRW'!A:B,2,FALSE))))</f>
        <v/>
      </c>
      <c r="G366" s="11" t="str">
        <f t="shared" si="10"/>
        <v/>
      </c>
      <c r="H366" s="11" t="str">
        <f>IF('Prax Reading 5712 5713'!B366="","", IF(G366&lt;100, 100, IF(G366&gt;300, 300, G366)))</f>
        <v/>
      </c>
      <c r="I366" s="11" t="str">
        <f>IF('Prax Reading 5712 5713'!B366="","",'SAT EBRW to CBEST R'!$A$2+'SAT EBRW to CBEST R'!$B$2*F366)</f>
        <v/>
      </c>
      <c r="J366" s="11" t="str">
        <f>IF('Prax Reading 5712 5713'!B366="","", IF(I366&lt;20, 20, IF(I366&gt;80, 80, I366)))</f>
        <v/>
      </c>
    </row>
    <row r="367" spans="1:10" x14ac:dyDescent="0.25">
      <c r="A367" s="11">
        <v>366</v>
      </c>
      <c r="B367" s="30"/>
      <c r="C367" s="25" t="str">
        <f>IF('Prax Reading 5712 5713'!B367="","", interceptPCR5712_5713toACTR+ slopePCR5712_5713toACTR*'Prax Reading 5712 5713'!B367)</f>
        <v/>
      </c>
      <c r="D367" s="25" t="str">
        <f>IF('Prax Reading 5712 5713'!B367="","", IF(C367&lt;1, 1, IF(C367&gt;36, 36, C367)))</f>
        <v/>
      </c>
      <c r="E367" s="25" t="str">
        <f t="shared" si="11"/>
        <v/>
      </c>
      <c r="F367" s="11" t="str">
        <f>IF('Prax Reading 5712 5713'!E367="","",IF('Prax Reading 5712 5713'!E367&lt;'ACT E+R to SAT EBRW'!$A$2,'ACT E+R to SAT EBRW'!$B$2,IF('Prax Reading 5712 5713'!E367&gt;'ACT E+R to SAT EBRW'!A$72,'ACT E+R to SAT EBRW'!B$72,VLOOKUP(E367,'ACT E+R to SAT EBRW'!A:B,2,FALSE))))</f>
        <v/>
      </c>
      <c r="G367" s="11" t="str">
        <f t="shared" si="10"/>
        <v/>
      </c>
      <c r="H367" s="11" t="str">
        <f>IF('Prax Reading 5712 5713'!B367="","", IF(G367&lt;100, 100, IF(G367&gt;300, 300, G367)))</f>
        <v/>
      </c>
      <c r="I367" s="11" t="str">
        <f>IF('Prax Reading 5712 5713'!B367="","",'SAT EBRW to CBEST R'!$A$2+'SAT EBRW to CBEST R'!$B$2*F367)</f>
        <v/>
      </c>
      <c r="J367" s="11" t="str">
        <f>IF('Prax Reading 5712 5713'!B367="","", IF(I367&lt;20, 20, IF(I367&gt;80, 80, I367)))</f>
        <v/>
      </c>
    </row>
    <row r="368" spans="1:10" x14ac:dyDescent="0.25">
      <c r="A368" s="11">
        <v>367</v>
      </c>
      <c r="B368" s="30"/>
      <c r="C368" s="25" t="str">
        <f>IF('Prax Reading 5712 5713'!B368="","", interceptPCR5712_5713toACTR+ slopePCR5712_5713toACTR*'Prax Reading 5712 5713'!B368)</f>
        <v/>
      </c>
      <c r="D368" s="25" t="str">
        <f>IF('Prax Reading 5712 5713'!B368="","", IF(C368&lt;1, 1, IF(C368&gt;36, 36, C368)))</f>
        <v/>
      </c>
      <c r="E368" s="25" t="str">
        <f t="shared" si="11"/>
        <v/>
      </c>
      <c r="F368" s="11" t="str">
        <f>IF('Prax Reading 5712 5713'!E368="","",IF('Prax Reading 5712 5713'!E368&lt;'ACT E+R to SAT EBRW'!$A$2,'ACT E+R to SAT EBRW'!$B$2,IF('Prax Reading 5712 5713'!E368&gt;'ACT E+R to SAT EBRW'!A$72,'ACT E+R to SAT EBRW'!B$72,VLOOKUP(E368,'ACT E+R to SAT EBRW'!A:B,2,FALSE))))</f>
        <v/>
      </c>
      <c r="G368" s="11" t="str">
        <f t="shared" si="10"/>
        <v/>
      </c>
      <c r="H368" s="11" t="str">
        <f>IF('Prax Reading 5712 5713'!B368="","", IF(G368&lt;100, 100, IF(G368&gt;300, 300, G368)))</f>
        <v/>
      </c>
      <c r="I368" s="11" t="str">
        <f>IF('Prax Reading 5712 5713'!B368="","",'SAT EBRW to CBEST R'!$A$2+'SAT EBRW to CBEST R'!$B$2*F368)</f>
        <v/>
      </c>
      <c r="J368" s="11" t="str">
        <f>IF('Prax Reading 5712 5713'!B368="","", IF(I368&lt;20, 20, IF(I368&gt;80, 80, I368)))</f>
        <v/>
      </c>
    </row>
    <row r="369" spans="1:10" x14ac:dyDescent="0.25">
      <c r="A369" s="11">
        <v>368</v>
      </c>
      <c r="B369" s="30"/>
      <c r="C369" s="25" t="str">
        <f>IF('Prax Reading 5712 5713'!B369="","", interceptPCR5712_5713toACTR+ slopePCR5712_5713toACTR*'Prax Reading 5712 5713'!B369)</f>
        <v/>
      </c>
      <c r="D369" s="25" t="str">
        <f>IF('Prax Reading 5712 5713'!B369="","", IF(C369&lt;1, 1, IF(C369&gt;36, 36, C369)))</f>
        <v/>
      </c>
      <c r="E369" s="25" t="str">
        <f t="shared" si="11"/>
        <v/>
      </c>
      <c r="F369" s="11" t="str">
        <f>IF('Prax Reading 5712 5713'!E369="","",IF('Prax Reading 5712 5713'!E369&lt;'ACT E+R to SAT EBRW'!$A$2,'ACT E+R to SAT EBRW'!$B$2,IF('Prax Reading 5712 5713'!E369&gt;'ACT E+R to SAT EBRW'!A$72,'ACT E+R to SAT EBRW'!B$72,VLOOKUP(E369,'ACT E+R to SAT EBRW'!A:B,2,FALSE))))</f>
        <v/>
      </c>
      <c r="G369" s="11" t="str">
        <f t="shared" si="10"/>
        <v/>
      </c>
      <c r="H369" s="11" t="str">
        <f>IF('Prax Reading 5712 5713'!B369="","", IF(G369&lt;100, 100, IF(G369&gt;300, 300, G369)))</f>
        <v/>
      </c>
      <c r="I369" s="11" t="str">
        <f>IF('Prax Reading 5712 5713'!B369="","",'SAT EBRW to CBEST R'!$A$2+'SAT EBRW to CBEST R'!$B$2*F369)</f>
        <v/>
      </c>
      <c r="J369" s="11" t="str">
        <f>IF('Prax Reading 5712 5713'!B369="","", IF(I369&lt;20, 20, IF(I369&gt;80, 80, I369)))</f>
        <v/>
      </c>
    </row>
    <row r="370" spans="1:10" x14ac:dyDescent="0.25">
      <c r="A370" s="11">
        <v>369</v>
      </c>
      <c r="B370" s="30"/>
      <c r="C370" s="25" t="str">
        <f>IF('Prax Reading 5712 5713'!B370="","", interceptPCR5712_5713toACTR+ slopePCR5712_5713toACTR*'Prax Reading 5712 5713'!B370)</f>
        <v/>
      </c>
      <c r="D370" s="25" t="str">
        <f>IF('Prax Reading 5712 5713'!B370="","", IF(C370&lt;1, 1, IF(C370&gt;36, 36, C370)))</f>
        <v/>
      </c>
      <c r="E370" s="25" t="str">
        <f t="shared" si="11"/>
        <v/>
      </c>
      <c r="F370" s="11" t="str">
        <f>IF('Prax Reading 5712 5713'!E370="","",IF('Prax Reading 5712 5713'!E370&lt;'ACT E+R to SAT EBRW'!$A$2,'ACT E+R to SAT EBRW'!$B$2,IF('Prax Reading 5712 5713'!E370&gt;'ACT E+R to SAT EBRW'!A$72,'ACT E+R to SAT EBRW'!B$72,VLOOKUP(E370,'ACT E+R to SAT EBRW'!A:B,2,FALSE))))</f>
        <v/>
      </c>
      <c r="G370" s="11" t="str">
        <f t="shared" si="10"/>
        <v/>
      </c>
      <c r="H370" s="11" t="str">
        <f>IF('Prax Reading 5712 5713'!B370="","", IF(G370&lt;100, 100, IF(G370&gt;300, 300, G370)))</f>
        <v/>
      </c>
      <c r="I370" s="11" t="str">
        <f>IF('Prax Reading 5712 5713'!B370="","",'SAT EBRW to CBEST R'!$A$2+'SAT EBRW to CBEST R'!$B$2*F370)</f>
        <v/>
      </c>
      <c r="J370" s="11" t="str">
        <f>IF('Prax Reading 5712 5713'!B370="","", IF(I370&lt;20, 20, IF(I370&gt;80, 80, I370)))</f>
        <v/>
      </c>
    </row>
    <row r="371" spans="1:10" x14ac:dyDescent="0.25">
      <c r="A371" s="11">
        <v>370</v>
      </c>
      <c r="B371" s="30"/>
      <c r="C371" s="25" t="str">
        <f>IF('Prax Reading 5712 5713'!B371="","", interceptPCR5712_5713toACTR+ slopePCR5712_5713toACTR*'Prax Reading 5712 5713'!B371)</f>
        <v/>
      </c>
      <c r="D371" s="25" t="str">
        <f>IF('Prax Reading 5712 5713'!B371="","", IF(C371&lt;1, 1, IF(C371&gt;36, 36, C371)))</f>
        <v/>
      </c>
      <c r="E371" s="25" t="str">
        <f t="shared" si="11"/>
        <v/>
      </c>
      <c r="F371" s="11" t="str">
        <f>IF('Prax Reading 5712 5713'!E371="","",IF('Prax Reading 5712 5713'!E371&lt;'ACT E+R to SAT EBRW'!$A$2,'ACT E+R to SAT EBRW'!$B$2,IF('Prax Reading 5712 5713'!E371&gt;'ACT E+R to SAT EBRW'!A$72,'ACT E+R to SAT EBRW'!B$72,VLOOKUP(E371,'ACT E+R to SAT EBRW'!A:B,2,FALSE))))</f>
        <v/>
      </c>
      <c r="G371" s="11" t="str">
        <f t="shared" si="10"/>
        <v/>
      </c>
      <c r="H371" s="11" t="str">
        <f>IF('Prax Reading 5712 5713'!B371="","", IF(G371&lt;100, 100, IF(G371&gt;300, 300, G371)))</f>
        <v/>
      </c>
      <c r="I371" s="11" t="str">
        <f>IF('Prax Reading 5712 5713'!B371="","",'SAT EBRW to CBEST R'!$A$2+'SAT EBRW to CBEST R'!$B$2*F371)</f>
        <v/>
      </c>
      <c r="J371" s="11" t="str">
        <f>IF('Prax Reading 5712 5713'!B371="","", IF(I371&lt;20, 20, IF(I371&gt;80, 80, I371)))</f>
        <v/>
      </c>
    </row>
    <row r="372" spans="1:10" x14ac:dyDescent="0.25">
      <c r="A372" s="11">
        <v>371</v>
      </c>
      <c r="B372" s="30"/>
      <c r="C372" s="25" t="str">
        <f>IF('Prax Reading 5712 5713'!B372="","", interceptPCR5712_5713toACTR+ slopePCR5712_5713toACTR*'Prax Reading 5712 5713'!B372)</f>
        <v/>
      </c>
      <c r="D372" s="25" t="str">
        <f>IF('Prax Reading 5712 5713'!B372="","", IF(C372&lt;1, 1, IF(C372&gt;36, 36, C372)))</f>
        <v/>
      </c>
      <c r="E372" s="25" t="str">
        <f t="shared" si="11"/>
        <v/>
      </c>
      <c r="F372" s="11" t="str">
        <f>IF('Prax Reading 5712 5713'!E372="","",IF('Prax Reading 5712 5713'!E372&lt;'ACT E+R to SAT EBRW'!$A$2,'ACT E+R to SAT EBRW'!$B$2,IF('Prax Reading 5712 5713'!E372&gt;'ACT E+R to SAT EBRW'!A$72,'ACT E+R to SAT EBRW'!B$72,VLOOKUP(E372,'ACT E+R to SAT EBRW'!A:B,2,FALSE))))</f>
        <v/>
      </c>
      <c r="G372" s="11" t="str">
        <f t="shared" si="10"/>
        <v/>
      </c>
      <c r="H372" s="11" t="str">
        <f>IF('Prax Reading 5712 5713'!B372="","", IF(G372&lt;100, 100, IF(G372&gt;300, 300, G372)))</f>
        <v/>
      </c>
      <c r="I372" s="11" t="str">
        <f>IF('Prax Reading 5712 5713'!B372="","",'SAT EBRW to CBEST R'!$A$2+'SAT EBRW to CBEST R'!$B$2*F372)</f>
        <v/>
      </c>
      <c r="J372" s="11" t="str">
        <f>IF('Prax Reading 5712 5713'!B372="","", IF(I372&lt;20, 20, IF(I372&gt;80, 80, I372)))</f>
        <v/>
      </c>
    </row>
    <row r="373" spans="1:10" x14ac:dyDescent="0.25">
      <c r="A373" s="11">
        <v>372</v>
      </c>
      <c r="B373" s="30"/>
      <c r="C373" s="25" t="str">
        <f>IF('Prax Reading 5712 5713'!B373="","", interceptPCR5712_5713toACTR+ slopePCR5712_5713toACTR*'Prax Reading 5712 5713'!B373)</f>
        <v/>
      </c>
      <c r="D373" s="25" t="str">
        <f>IF('Prax Reading 5712 5713'!B373="","", IF(C373&lt;1, 1, IF(C373&gt;36, 36, C373)))</f>
        <v/>
      </c>
      <c r="E373" s="25" t="str">
        <f t="shared" si="11"/>
        <v/>
      </c>
      <c r="F373" s="11" t="str">
        <f>IF('Prax Reading 5712 5713'!E373="","",IF('Prax Reading 5712 5713'!E373&lt;'ACT E+R to SAT EBRW'!$A$2,'ACT E+R to SAT EBRW'!$B$2,IF('Prax Reading 5712 5713'!E373&gt;'ACT E+R to SAT EBRW'!A$72,'ACT E+R to SAT EBRW'!B$72,VLOOKUP(E373,'ACT E+R to SAT EBRW'!A:B,2,FALSE))))</f>
        <v/>
      </c>
      <c r="G373" s="11" t="str">
        <f t="shared" si="10"/>
        <v/>
      </c>
      <c r="H373" s="11" t="str">
        <f>IF('Prax Reading 5712 5713'!B373="","", IF(G373&lt;100, 100, IF(G373&gt;300, 300, G373)))</f>
        <v/>
      </c>
      <c r="I373" s="11" t="str">
        <f>IF('Prax Reading 5712 5713'!B373="","",'SAT EBRW to CBEST R'!$A$2+'SAT EBRW to CBEST R'!$B$2*F373)</f>
        <v/>
      </c>
      <c r="J373" s="11" t="str">
        <f>IF('Prax Reading 5712 5713'!B373="","", IF(I373&lt;20, 20, IF(I373&gt;80, 80, I373)))</f>
        <v/>
      </c>
    </row>
    <row r="374" spans="1:10" x14ac:dyDescent="0.25">
      <c r="A374" s="11">
        <v>373</v>
      </c>
      <c r="B374" s="30"/>
      <c r="C374" s="25" t="str">
        <f>IF('Prax Reading 5712 5713'!B374="","", interceptPCR5712_5713toACTR+ slopePCR5712_5713toACTR*'Prax Reading 5712 5713'!B374)</f>
        <v/>
      </c>
      <c r="D374" s="25" t="str">
        <f>IF('Prax Reading 5712 5713'!B374="","", IF(C374&lt;1, 1, IF(C374&gt;36, 36, C374)))</f>
        <v/>
      </c>
      <c r="E374" s="25" t="str">
        <f t="shared" si="11"/>
        <v/>
      </c>
      <c r="F374" s="11" t="str">
        <f>IF('Prax Reading 5712 5713'!E374="","",IF('Prax Reading 5712 5713'!E374&lt;'ACT E+R to SAT EBRW'!$A$2,'ACT E+R to SAT EBRW'!$B$2,IF('Prax Reading 5712 5713'!E374&gt;'ACT E+R to SAT EBRW'!A$72,'ACT E+R to SAT EBRW'!B$72,VLOOKUP(E374,'ACT E+R to SAT EBRW'!A:B,2,FALSE))))</f>
        <v/>
      </c>
      <c r="G374" s="11" t="str">
        <f t="shared" si="10"/>
        <v/>
      </c>
      <c r="H374" s="11" t="str">
        <f>IF('Prax Reading 5712 5713'!B374="","", IF(G374&lt;100, 100, IF(G374&gt;300, 300, G374)))</f>
        <v/>
      </c>
      <c r="I374" s="11" t="str">
        <f>IF('Prax Reading 5712 5713'!B374="","",'SAT EBRW to CBEST R'!$A$2+'SAT EBRW to CBEST R'!$B$2*F374)</f>
        <v/>
      </c>
      <c r="J374" s="11" t="str">
        <f>IF('Prax Reading 5712 5713'!B374="","", IF(I374&lt;20, 20, IF(I374&gt;80, 80, I374)))</f>
        <v/>
      </c>
    </row>
    <row r="375" spans="1:10" x14ac:dyDescent="0.25">
      <c r="A375" s="11">
        <v>374</v>
      </c>
      <c r="B375" s="30"/>
      <c r="C375" s="25" t="str">
        <f>IF('Prax Reading 5712 5713'!B375="","", interceptPCR5712_5713toACTR+ slopePCR5712_5713toACTR*'Prax Reading 5712 5713'!B375)</f>
        <v/>
      </c>
      <c r="D375" s="25" t="str">
        <f>IF('Prax Reading 5712 5713'!B375="","", IF(C375&lt;1, 1, IF(C375&gt;36, 36, C375)))</f>
        <v/>
      </c>
      <c r="E375" s="25" t="str">
        <f t="shared" si="11"/>
        <v/>
      </c>
      <c r="F375" s="11" t="str">
        <f>IF('Prax Reading 5712 5713'!E375="","",IF('Prax Reading 5712 5713'!E375&lt;'ACT E+R to SAT EBRW'!$A$2,'ACT E+R to SAT EBRW'!$B$2,IF('Prax Reading 5712 5713'!E375&gt;'ACT E+R to SAT EBRW'!A$72,'ACT E+R to SAT EBRW'!B$72,VLOOKUP(E375,'ACT E+R to SAT EBRW'!A:B,2,FALSE))))</f>
        <v/>
      </c>
      <c r="G375" s="11" t="str">
        <f t="shared" si="10"/>
        <v/>
      </c>
      <c r="H375" s="11" t="str">
        <f>IF('Prax Reading 5712 5713'!B375="","", IF(G375&lt;100, 100, IF(G375&gt;300, 300, G375)))</f>
        <v/>
      </c>
      <c r="I375" s="11" t="str">
        <f>IF('Prax Reading 5712 5713'!B375="","",'SAT EBRW to CBEST R'!$A$2+'SAT EBRW to CBEST R'!$B$2*F375)</f>
        <v/>
      </c>
      <c r="J375" s="11" t="str">
        <f>IF('Prax Reading 5712 5713'!B375="","", IF(I375&lt;20, 20, IF(I375&gt;80, 80, I375)))</f>
        <v/>
      </c>
    </row>
    <row r="376" spans="1:10" x14ac:dyDescent="0.25">
      <c r="A376" s="11">
        <v>375</v>
      </c>
      <c r="B376" s="30"/>
      <c r="C376" s="25" t="str">
        <f>IF('Prax Reading 5712 5713'!B376="","", interceptPCR5712_5713toACTR+ slopePCR5712_5713toACTR*'Prax Reading 5712 5713'!B376)</f>
        <v/>
      </c>
      <c r="D376" s="25" t="str">
        <f>IF('Prax Reading 5712 5713'!B376="","", IF(C376&lt;1, 1, IF(C376&gt;36, 36, C376)))</f>
        <v/>
      </c>
      <c r="E376" s="25" t="str">
        <f t="shared" si="11"/>
        <v/>
      </c>
      <c r="F376" s="11" t="str">
        <f>IF('Prax Reading 5712 5713'!E376="","",IF('Prax Reading 5712 5713'!E376&lt;'ACT E+R to SAT EBRW'!$A$2,'ACT E+R to SAT EBRW'!$B$2,IF('Prax Reading 5712 5713'!E376&gt;'ACT E+R to SAT EBRW'!A$72,'ACT E+R to SAT EBRW'!B$72,VLOOKUP(E376,'ACT E+R to SAT EBRW'!A:B,2,FALSE))))</f>
        <v/>
      </c>
      <c r="G376" s="11" t="str">
        <f t="shared" si="10"/>
        <v/>
      </c>
      <c r="H376" s="11" t="str">
        <f>IF('Prax Reading 5712 5713'!B376="","", IF(G376&lt;100, 100, IF(G376&gt;300, 300, G376)))</f>
        <v/>
      </c>
      <c r="I376" s="11" t="str">
        <f>IF('Prax Reading 5712 5713'!B376="","",'SAT EBRW to CBEST R'!$A$2+'SAT EBRW to CBEST R'!$B$2*F376)</f>
        <v/>
      </c>
      <c r="J376" s="11" t="str">
        <f>IF('Prax Reading 5712 5713'!B376="","", IF(I376&lt;20, 20, IF(I376&gt;80, 80, I376)))</f>
        <v/>
      </c>
    </row>
    <row r="377" spans="1:10" x14ac:dyDescent="0.25">
      <c r="A377" s="11">
        <v>376</v>
      </c>
      <c r="B377" s="30"/>
      <c r="C377" s="25" t="str">
        <f>IF('Prax Reading 5712 5713'!B377="","", interceptPCR5712_5713toACTR+ slopePCR5712_5713toACTR*'Prax Reading 5712 5713'!B377)</f>
        <v/>
      </c>
      <c r="D377" s="25" t="str">
        <f>IF('Prax Reading 5712 5713'!B377="","", IF(C377&lt;1, 1, IF(C377&gt;36, 36, C377)))</f>
        <v/>
      </c>
      <c r="E377" s="25" t="str">
        <f t="shared" si="11"/>
        <v/>
      </c>
      <c r="F377" s="11" t="str">
        <f>IF('Prax Reading 5712 5713'!E377="","",IF('Prax Reading 5712 5713'!E377&lt;'ACT E+R to SAT EBRW'!$A$2,'ACT E+R to SAT EBRW'!$B$2,IF('Prax Reading 5712 5713'!E377&gt;'ACT E+R to SAT EBRW'!A$72,'ACT E+R to SAT EBRW'!B$72,VLOOKUP(E377,'ACT E+R to SAT EBRW'!A:B,2,FALSE))))</f>
        <v/>
      </c>
      <c r="G377" s="11" t="str">
        <f t="shared" si="10"/>
        <v/>
      </c>
      <c r="H377" s="11" t="str">
        <f>IF('Prax Reading 5712 5713'!B377="","", IF(G377&lt;100, 100, IF(G377&gt;300, 300, G377)))</f>
        <v/>
      </c>
      <c r="I377" s="11" t="str">
        <f>IF('Prax Reading 5712 5713'!B377="","",'SAT EBRW to CBEST R'!$A$2+'SAT EBRW to CBEST R'!$B$2*F377)</f>
        <v/>
      </c>
      <c r="J377" s="11" t="str">
        <f>IF('Prax Reading 5712 5713'!B377="","", IF(I377&lt;20, 20, IF(I377&gt;80, 80, I377)))</f>
        <v/>
      </c>
    </row>
    <row r="378" spans="1:10" x14ac:dyDescent="0.25">
      <c r="A378" s="11">
        <v>377</v>
      </c>
      <c r="B378" s="30"/>
      <c r="C378" s="25" t="str">
        <f>IF('Prax Reading 5712 5713'!B378="","", interceptPCR5712_5713toACTR+ slopePCR5712_5713toACTR*'Prax Reading 5712 5713'!B378)</f>
        <v/>
      </c>
      <c r="D378" s="25" t="str">
        <f>IF('Prax Reading 5712 5713'!B378="","", IF(C378&lt;1, 1, IF(C378&gt;36, 36, C378)))</f>
        <v/>
      </c>
      <c r="E378" s="25" t="str">
        <f t="shared" si="11"/>
        <v/>
      </c>
      <c r="F378" s="11" t="str">
        <f>IF('Prax Reading 5712 5713'!E378="","",IF('Prax Reading 5712 5713'!E378&lt;'ACT E+R to SAT EBRW'!$A$2,'ACT E+R to SAT EBRW'!$B$2,IF('Prax Reading 5712 5713'!E378&gt;'ACT E+R to SAT EBRW'!A$72,'ACT E+R to SAT EBRW'!B$72,VLOOKUP(E378,'ACT E+R to SAT EBRW'!A:B,2,FALSE))))</f>
        <v/>
      </c>
      <c r="G378" s="11" t="str">
        <f t="shared" si="10"/>
        <v/>
      </c>
      <c r="H378" s="11" t="str">
        <f>IF('Prax Reading 5712 5713'!B378="","", IF(G378&lt;100, 100, IF(G378&gt;300, 300, G378)))</f>
        <v/>
      </c>
      <c r="I378" s="11" t="str">
        <f>IF('Prax Reading 5712 5713'!B378="","",'SAT EBRW to CBEST R'!$A$2+'SAT EBRW to CBEST R'!$B$2*F378)</f>
        <v/>
      </c>
      <c r="J378" s="11" t="str">
        <f>IF('Prax Reading 5712 5713'!B378="","", IF(I378&lt;20, 20, IF(I378&gt;80, 80, I378)))</f>
        <v/>
      </c>
    </row>
    <row r="379" spans="1:10" x14ac:dyDescent="0.25">
      <c r="A379" s="11">
        <v>378</v>
      </c>
      <c r="B379" s="30"/>
      <c r="C379" s="25" t="str">
        <f>IF('Prax Reading 5712 5713'!B379="","", interceptPCR5712_5713toACTR+ slopePCR5712_5713toACTR*'Prax Reading 5712 5713'!B379)</f>
        <v/>
      </c>
      <c r="D379" s="25" t="str">
        <f>IF('Prax Reading 5712 5713'!B379="","", IF(C379&lt;1, 1, IF(C379&gt;36, 36, C379)))</f>
        <v/>
      </c>
      <c r="E379" s="25" t="str">
        <f t="shared" si="11"/>
        <v/>
      </c>
      <c r="F379" s="11" t="str">
        <f>IF('Prax Reading 5712 5713'!E379="","",IF('Prax Reading 5712 5713'!E379&lt;'ACT E+R to SAT EBRW'!$A$2,'ACT E+R to SAT EBRW'!$B$2,IF('Prax Reading 5712 5713'!E379&gt;'ACT E+R to SAT EBRW'!A$72,'ACT E+R to SAT EBRW'!B$72,VLOOKUP(E379,'ACT E+R to SAT EBRW'!A:B,2,FALSE))))</f>
        <v/>
      </c>
      <c r="G379" s="11" t="str">
        <f t="shared" si="10"/>
        <v/>
      </c>
      <c r="H379" s="11" t="str">
        <f>IF('Prax Reading 5712 5713'!B379="","", IF(G379&lt;100, 100, IF(G379&gt;300, 300, G379)))</f>
        <v/>
      </c>
      <c r="I379" s="11" t="str">
        <f>IF('Prax Reading 5712 5713'!B379="","",'SAT EBRW to CBEST R'!$A$2+'SAT EBRW to CBEST R'!$B$2*F379)</f>
        <v/>
      </c>
      <c r="J379" s="11" t="str">
        <f>IF('Prax Reading 5712 5713'!B379="","", IF(I379&lt;20, 20, IF(I379&gt;80, 80, I379)))</f>
        <v/>
      </c>
    </row>
    <row r="380" spans="1:10" x14ac:dyDescent="0.25">
      <c r="A380" s="11">
        <v>379</v>
      </c>
      <c r="B380" s="30"/>
      <c r="C380" s="25" t="str">
        <f>IF('Prax Reading 5712 5713'!B380="","", interceptPCR5712_5713toACTR+ slopePCR5712_5713toACTR*'Prax Reading 5712 5713'!B380)</f>
        <v/>
      </c>
      <c r="D380" s="25" t="str">
        <f>IF('Prax Reading 5712 5713'!B380="","", IF(C380&lt;1, 1, IF(C380&gt;36, 36, C380)))</f>
        <v/>
      </c>
      <c r="E380" s="25" t="str">
        <f t="shared" si="11"/>
        <v/>
      </c>
      <c r="F380" s="11" t="str">
        <f>IF('Prax Reading 5712 5713'!E380="","",IF('Prax Reading 5712 5713'!E380&lt;'ACT E+R to SAT EBRW'!$A$2,'ACT E+R to SAT EBRW'!$B$2,IF('Prax Reading 5712 5713'!E380&gt;'ACT E+R to SAT EBRW'!A$72,'ACT E+R to SAT EBRW'!B$72,VLOOKUP(E380,'ACT E+R to SAT EBRW'!A:B,2,FALSE))))</f>
        <v/>
      </c>
      <c r="G380" s="11" t="str">
        <f t="shared" si="10"/>
        <v/>
      </c>
      <c r="H380" s="11" t="str">
        <f>IF('Prax Reading 5712 5713'!B380="","", IF(G380&lt;100, 100, IF(G380&gt;300, 300, G380)))</f>
        <v/>
      </c>
      <c r="I380" s="11" t="str">
        <f>IF('Prax Reading 5712 5713'!B380="","",'SAT EBRW to CBEST R'!$A$2+'SAT EBRW to CBEST R'!$B$2*F380)</f>
        <v/>
      </c>
      <c r="J380" s="11" t="str">
        <f>IF('Prax Reading 5712 5713'!B380="","", IF(I380&lt;20, 20, IF(I380&gt;80, 80, I380)))</f>
        <v/>
      </c>
    </row>
    <row r="381" spans="1:10" x14ac:dyDescent="0.25">
      <c r="A381" s="11">
        <v>380</v>
      </c>
      <c r="B381" s="30"/>
      <c r="C381" s="25" t="str">
        <f>IF('Prax Reading 5712 5713'!B381="","", interceptPCR5712_5713toACTR+ slopePCR5712_5713toACTR*'Prax Reading 5712 5713'!B381)</f>
        <v/>
      </c>
      <c r="D381" s="25" t="str">
        <f>IF('Prax Reading 5712 5713'!B381="","", IF(C381&lt;1, 1, IF(C381&gt;36, 36, C381)))</f>
        <v/>
      </c>
      <c r="E381" s="25" t="str">
        <f t="shared" si="11"/>
        <v/>
      </c>
      <c r="F381" s="11" t="str">
        <f>IF('Prax Reading 5712 5713'!E381="","",IF('Prax Reading 5712 5713'!E381&lt;'ACT E+R to SAT EBRW'!$A$2,'ACT E+R to SAT EBRW'!$B$2,IF('Prax Reading 5712 5713'!E381&gt;'ACT E+R to SAT EBRW'!A$72,'ACT E+R to SAT EBRW'!B$72,VLOOKUP(E381,'ACT E+R to SAT EBRW'!A:B,2,FALSE))))</f>
        <v/>
      </c>
      <c r="G381" s="11" t="str">
        <f t="shared" si="10"/>
        <v/>
      </c>
      <c r="H381" s="11" t="str">
        <f>IF('Prax Reading 5712 5713'!B381="","", IF(G381&lt;100, 100, IF(G381&gt;300, 300, G381)))</f>
        <v/>
      </c>
      <c r="I381" s="11" t="str">
        <f>IF('Prax Reading 5712 5713'!B381="","",'SAT EBRW to CBEST R'!$A$2+'SAT EBRW to CBEST R'!$B$2*F381)</f>
        <v/>
      </c>
      <c r="J381" s="11" t="str">
        <f>IF('Prax Reading 5712 5713'!B381="","", IF(I381&lt;20, 20, IF(I381&gt;80, 80, I381)))</f>
        <v/>
      </c>
    </row>
    <row r="382" spans="1:10" x14ac:dyDescent="0.25">
      <c r="A382" s="11">
        <v>381</v>
      </c>
      <c r="B382" s="30"/>
      <c r="C382" s="25" t="str">
        <f>IF('Prax Reading 5712 5713'!B382="","", interceptPCR5712_5713toACTR+ slopePCR5712_5713toACTR*'Prax Reading 5712 5713'!B382)</f>
        <v/>
      </c>
      <c r="D382" s="25" t="str">
        <f>IF('Prax Reading 5712 5713'!B382="","", IF(C382&lt;1, 1, IF(C382&gt;36, 36, C382)))</f>
        <v/>
      </c>
      <c r="E382" s="25" t="str">
        <f t="shared" si="11"/>
        <v/>
      </c>
      <c r="F382" s="11" t="str">
        <f>IF('Prax Reading 5712 5713'!E382="","",IF('Prax Reading 5712 5713'!E382&lt;'ACT E+R to SAT EBRW'!$A$2,'ACT E+R to SAT EBRW'!$B$2,IF('Prax Reading 5712 5713'!E382&gt;'ACT E+R to SAT EBRW'!A$72,'ACT E+R to SAT EBRW'!B$72,VLOOKUP(E382,'ACT E+R to SAT EBRW'!A:B,2,FALSE))))</f>
        <v/>
      </c>
      <c r="G382" s="11" t="str">
        <f t="shared" si="10"/>
        <v/>
      </c>
      <c r="H382" s="11" t="str">
        <f>IF('Prax Reading 5712 5713'!B382="","", IF(G382&lt;100, 100, IF(G382&gt;300, 300, G382)))</f>
        <v/>
      </c>
      <c r="I382" s="11" t="str">
        <f>IF('Prax Reading 5712 5713'!B382="","",'SAT EBRW to CBEST R'!$A$2+'SAT EBRW to CBEST R'!$B$2*F382)</f>
        <v/>
      </c>
      <c r="J382" s="11" t="str">
        <f>IF('Prax Reading 5712 5713'!B382="","", IF(I382&lt;20, 20, IF(I382&gt;80, 80, I382)))</f>
        <v/>
      </c>
    </row>
    <row r="383" spans="1:10" x14ac:dyDescent="0.25">
      <c r="A383" s="11">
        <v>382</v>
      </c>
      <c r="B383" s="30"/>
      <c r="C383" s="25" t="str">
        <f>IF('Prax Reading 5712 5713'!B383="","", interceptPCR5712_5713toACTR+ slopePCR5712_5713toACTR*'Prax Reading 5712 5713'!B383)</f>
        <v/>
      </c>
      <c r="D383" s="25" t="str">
        <f>IF('Prax Reading 5712 5713'!B383="","", IF(C383&lt;1, 1, IF(C383&gt;36, 36, C383)))</f>
        <v/>
      </c>
      <c r="E383" s="25" t="str">
        <f t="shared" si="11"/>
        <v/>
      </c>
      <c r="F383" s="11" t="str">
        <f>IF('Prax Reading 5712 5713'!E383="","",IF('Prax Reading 5712 5713'!E383&lt;'ACT E+R to SAT EBRW'!$A$2,'ACT E+R to SAT EBRW'!$B$2,IF('Prax Reading 5712 5713'!E383&gt;'ACT E+R to SAT EBRW'!A$72,'ACT E+R to SAT EBRW'!B$72,VLOOKUP(E383,'ACT E+R to SAT EBRW'!A:B,2,FALSE))))</f>
        <v/>
      </c>
      <c r="G383" s="11" t="str">
        <f t="shared" si="10"/>
        <v/>
      </c>
      <c r="H383" s="11" t="str">
        <f>IF('Prax Reading 5712 5713'!B383="","", IF(G383&lt;100, 100, IF(G383&gt;300, 300, G383)))</f>
        <v/>
      </c>
      <c r="I383" s="11" t="str">
        <f>IF('Prax Reading 5712 5713'!B383="","",'SAT EBRW to CBEST R'!$A$2+'SAT EBRW to CBEST R'!$B$2*F383)</f>
        <v/>
      </c>
      <c r="J383" s="11" t="str">
        <f>IF('Prax Reading 5712 5713'!B383="","", IF(I383&lt;20, 20, IF(I383&gt;80, 80, I383)))</f>
        <v/>
      </c>
    </row>
    <row r="384" spans="1:10" x14ac:dyDescent="0.25">
      <c r="A384" s="11">
        <v>383</v>
      </c>
      <c r="B384" s="30"/>
      <c r="C384" s="25" t="str">
        <f>IF('Prax Reading 5712 5713'!B384="","", interceptPCR5712_5713toACTR+ slopePCR5712_5713toACTR*'Prax Reading 5712 5713'!B384)</f>
        <v/>
      </c>
      <c r="D384" s="25" t="str">
        <f>IF('Prax Reading 5712 5713'!B384="","", IF(C384&lt;1, 1, IF(C384&gt;36, 36, C384)))</f>
        <v/>
      </c>
      <c r="E384" s="25" t="str">
        <f t="shared" si="11"/>
        <v/>
      </c>
      <c r="F384" s="11" t="str">
        <f>IF('Prax Reading 5712 5713'!E384="","",IF('Prax Reading 5712 5713'!E384&lt;'ACT E+R to SAT EBRW'!$A$2,'ACT E+R to SAT EBRW'!$B$2,IF('Prax Reading 5712 5713'!E384&gt;'ACT E+R to SAT EBRW'!A$72,'ACT E+R to SAT EBRW'!B$72,VLOOKUP(E384,'ACT E+R to SAT EBRW'!A:B,2,FALSE))))</f>
        <v/>
      </c>
      <c r="G384" s="11" t="str">
        <f t="shared" si="10"/>
        <v/>
      </c>
      <c r="H384" s="11" t="str">
        <f>IF('Prax Reading 5712 5713'!B384="","", IF(G384&lt;100, 100, IF(G384&gt;300, 300, G384)))</f>
        <v/>
      </c>
      <c r="I384" s="11" t="str">
        <f>IF('Prax Reading 5712 5713'!B384="","",'SAT EBRW to CBEST R'!$A$2+'SAT EBRW to CBEST R'!$B$2*F384)</f>
        <v/>
      </c>
      <c r="J384" s="11" t="str">
        <f>IF('Prax Reading 5712 5713'!B384="","", IF(I384&lt;20, 20, IF(I384&gt;80, 80, I384)))</f>
        <v/>
      </c>
    </row>
    <row r="385" spans="1:10" x14ac:dyDescent="0.25">
      <c r="A385" s="11">
        <v>384</v>
      </c>
      <c r="B385" s="30"/>
      <c r="C385" s="25" t="str">
        <f>IF('Prax Reading 5712 5713'!B385="","", interceptPCR5712_5713toACTR+ slopePCR5712_5713toACTR*'Prax Reading 5712 5713'!B385)</f>
        <v/>
      </c>
      <c r="D385" s="25" t="str">
        <f>IF('Prax Reading 5712 5713'!B385="","", IF(C385&lt;1, 1, IF(C385&gt;36, 36, C385)))</f>
        <v/>
      </c>
      <c r="E385" s="25" t="str">
        <f t="shared" si="11"/>
        <v/>
      </c>
      <c r="F385" s="11" t="str">
        <f>IF('Prax Reading 5712 5713'!E385="","",IF('Prax Reading 5712 5713'!E385&lt;'ACT E+R to SAT EBRW'!$A$2,'ACT E+R to SAT EBRW'!$B$2,IF('Prax Reading 5712 5713'!E385&gt;'ACT E+R to SAT EBRW'!A$72,'ACT E+R to SAT EBRW'!B$72,VLOOKUP(E385,'ACT E+R to SAT EBRW'!A:B,2,FALSE))))</f>
        <v/>
      </c>
      <c r="G385" s="11" t="str">
        <f t="shared" si="10"/>
        <v/>
      </c>
      <c r="H385" s="11" t="str">
        <f>IF('Prax Reading 5712 5713'!B385="","", IF(G385&lt;100, 100, IF(G385&gt;300, 300, G385)))</f>
        <v/>
      </c>
      <c r="I385" s="11" t="str">
        <f>IF('Prax Reading 5712 5713'!B385="","",'SAT EBRW to CBEST R'!$A$2+'SAT EBRW to CBEST R'!$B$2*F385)</f>
        <v/>
      </c>
      <c r="J385" s="11" t="str">
        <f>IF('Prax Reading 5712 5713'!B385="","", IF(I385&lt;20, 20, IF(I385&gt;80, 80, I385)))</f>
        <v/>
      </c>
    </row>
    <row r="386" spans="1:10" x14ac:dyDescent="0.25">
      <c r="A386" s="11">
        <v>385</v>
      </c>
      <c r="B386" s="30"/>
      <c r="C386" s="25" t="str">
        <f>IF('Prax Reading 5712 5713'!B386="","", interceptPCR5712_5713toACTR+ slopePCR5712_5713toACTR*'Prax Reading 5712 5713'!B386)</f>
        <v/>
      </c>
      <c r="D386" s="25" t="str">
        <f>IF('Prax Reading 5712 5713'!B386="","", IF(C386&lt;1, 1, IF(C386&gt;36, 36, C386)))</f>
        <v/>
      </c>
      <c r="E386" s="25" t="str">
        <f t="shared" si="11"/>
        <v/>
      </c>
      <c r="F386" s="11" t="str">
        <f>IF('Prax Reading 5712 5713'!E386="","",IF('Prax Reading 5712 5713'!E386&lt;'ACT E+R to SAT EBRW'!$A$2,'ACT E+R to SAT EBRW'!$B$2,IF('Prax Reading 5712 5713'!E386&gt;'ACT E+R to SAT EBRW'!A$72,'ACT E+R to SAT EBRW'!B$72,VLOOKUP(E386,'ACT E+R to SAT EBRW'!A:B,2,FALSE))))</f>
        <v/>
      </c>
      <c r="G386" s="11" t="str">
        <f t="shared" ref="G386:G449" si="12">IF(B386="","",IF(D386&gt;=19, upperinterceptACTRtoPAAR200_210+D386*upperslopeACTRtoPAAR200_210, lowerinterceptACTRtoPAAR200_210+D386*lowerslopeACTRtoPAAR200_210))</f>
        <v/>
      </c>
      <c r="H386" s="11" t="str">
        <f>IF('Prax Reading 5712 5713'!B386="","", IF(G386&lt;100, 100, IF(G386&gt;300, 300, G386)))</f>
        <v/>
      </c>
      <c r="I386" s="11" t="str">
        <f>IF('Prax Reading 5712 5713'!B386="","",'SAT EBRW to CBEST R'!$A$2+'SAT EBRW to CBEST R'!$B$2*F386)</f>
        <v/>
      </c>
      <c r="J386" s="11" t="str">
        <f>IF('Prax Reading 5712 5713'!B386="","", IF(I386&lt;20, 20, IF(I386&gt;80, 80, I386)))</f>
        <v/>
      </c>
    </row>
    <row r="387" spans="1:10" x14ac:dyDescent="0.25">
      <c r="A387" s="11">
        <v>386</v>
      </c>
      <c r="B387" s="30"/>
      <c r="C387" s="25" t="str">
        <f>IF('Prax Reading 5712 5713'!B387="","", interceptPCR5712_5713toACTR+ slopePCR5712_5713toACTR*'Prax Reading 5712 5713'!B387)</f>
        <v/>
      </c>
      <c r="D387" s="25" t="str">
        <f>IF('Prax Reading 5712 5713'!B387="","", IF(C387&lt;1, 1, IF(C387&gt;36, 36, C387)))</f>
        <v/>
      </c>
      <c r="E387" s="25" t="str">
        <f t="shared" ref="E387:E450" si="13">IF(ISBLANK(B387), "", ROUND(2*D387, 0))</f>
        <v/>
      </c>
      <c r="F387" s="11" t="str">
        <f>IF('Prax Reading 5712 5713'!E387="","",IF('Prax Reading 5712 5713'!E387&lt;'ACT E+R to SAT EBRW'!$A$2,'ACT E+R to SAT EBRW'!$B$2,IF('Prax Reading 5712 5713'!E387&gt;'ACT E+R to SAT EBRW'!A$72,'ACT E+R to SAT EBRW'!B$72,VLOOKUP(E387,'ACT E+R to SAT EBRW'!A:B,2,FALSE))))</f>
        <v/>
      </c>
      <c r="G387" s="11" t="str">
        <f t="shared" si="12"/>
        <v/>
      </c>
      <c r="H387" s="11" t="str">
        <f>IF('Prax Reading 5712 5713'!B387="","", IF(G387&lt;100, 100, IF(G387&gt;300, 300, G387)))</f>
        <v/>
      </c>
      <c r="I387" s="11" t="str">
        <f>IF('Prax Reading 5712 5713'!B387="","",'SAT EBRW to CBEST R'!$A$2+'SAT EBRW to CBEST R'!$B$2*F387)</f>
        <v/>
      </c>
      <c r="J387" s="11" t="str">
        <f>IF('Prax Reading 5712 5713'!B387="","", IF(I387&lt;20, 20, IF(I387&gt;80, 80, I387)))</f>
        <v/>
      </c>
    </row>
    <row r="388" spans="1:10" x14ac:dyDescent="0.25">
      <c r="A388" s="11">
        <v>387</v>
      </c>
      <c r="B388" s="30"/>
      <c r="C388" s="25" t="str">
        <f>IF('Prax Reading 5712 5713'!B388="","", interceptPCR5712_5713toACTR+ slopePCR5712_5713toACTR*'Prax Reading 5712 5713'!B388)</f>
        <v/>
      </c>
      <c r="D388" s="25" t="str">
        <f>IF('Prax Reading 5712 5713'!B388="","", IF(C388&lt;1, 1, IF(C388&gt;36, 36, C388)))</f>
        <v/>
      </c>
      <c r="E388" s="25" t="str">
        <f t="shared" si="13"/>
        <v/>
      </c>
      <c r="F388" s="11" t="str">
        <f>IF('Prax Reading 5712 5713'!E388="","",IF('Prax Reading 5712 5713'!E388&lt;'ACT E+R to SAT EBRW'!$A$2,'ACT E+R to SAT EBRW'!$B$2,IF('Prax Reading 5712 5713'!E388&gt;'ACT E+R to SAT EBRW'!A$72,'ACT E+R to SAT EBRW'!B$72,VLOOKUP(E388,'ACT E+R to SAT EBRW'!A:B,2,FALSE))))</f>
        <v/>
      </c>
      <c r="G388" s="11" t="str">
        <f t="shared" si="12"/>
        <v/>
      </c>
      <c r="H388" s="11" t="str">
        <f>IF('Prax Reading 5712 5713'!B388="","", IF(G388&lt;100, 100, IF(G388&gt;300, 300, G388)))</f>
        <v/>
      </c>
      <c r="I388" s="11" t="str">
        <f>IF('Prax Reading 5712 5713'!B388="","",'SAT EBRW to CBEST R'!$A$2+'SAT EBRW to CBEST R'!$B$2*F388)</f>
        <v/>
      </c>
      <c r="J388" s="11" t="str">
        <f>IF('Prax Reading 5712 5713'!B388="","", IF(I388&lt;20, 20, IF(I388&gt;80, 80, I388)))</f>
        <v/>
      </c>
    </row>
    <row r="389" spans="1:10" x14ac:dyDescent="0.25">
      <c r="A389" s="11">
        <v>388</v>
      </c>
      <c r="B389" s="30"/>
      <c r="C389" s="25" t="str">
        <f>IF('Prax Reading 5712 5713'!B389="","", interceptPCR5712_5713toACTR+ slopePCR5712_5713toACTR*'Prax Reading 5712 5713'!B389)</f>
        <v/>
      </c>
      <c r="D389" s="25" t="str">
        <f>IF('Prax Reading 5712 5713'!B389="","", IF(C389&lt;1, 1, IF(C389&gt;36, 36, C389)))</f>
        <v/>
      </c>
      <c r="E389" s="25" t="str">
        <f t="shared" si="13"/>
        <v/>
      </c>
      <c r="F389" s="11" t="str">
        <f>IF('Prax Reading 5712 5713'!E389="","",IF('Prax Reading 5712 5713'!E389&lt;'ACT E+R to SAT EBRW'!$A$2,'ACT E+R to SAT EBRW'!$B$2,IF('Prax Reading 5712 5713'!E389&gt;'ACT E+R to SAT EBRW'!A$72,'ACT E+R to SAT EBRW'!B$72,VLOOKUP(E389,'ACT E+R to SAT EBRW'!A:B,2,FALSE))))</f>
        <v/>
      </c>
      <c r="G389" s="11" t="str">
        <f t="shared" si="12"/>
        <v/>
      </c>
      <c r="H389" s="11" t="str">
        <f>IF('Prax Reading 5712 5713'!B389="","", IF(G389&lt;100, 100, IF(G389&gt;300, 300, G389)))</f>
        <v/>
      </c>
      <c r="I389" s="11" t="str">
        <f>IF('Prax Reading 5712 5713'!B389="","",'SAT EBRW to CBEST R'!$A$2+'SAT EBRW to CBEST R'!$B$2*F389)</f>
        <v/>
      </c>
      <c r="J389" s="11" t="str">
        <f>IF('Prax Reading 5712 5713'!B389="","", IF(I389&lt;20, 20, IF(I389&gt;80, 80, I389)))</f>
        <v/>
      </c>
    </row>
    <row r="390" spans="1:10" x14ac:dyDescent="0.25">
      <c r="A390" s="11">
        <v>389</v>
      </c>
      <c r="B390" s="30"/>
      <c r="C390" s="25" t="str">
        <f>IF('Prax Reading 5712 5713'!B390="","", interceptPCR5712_5713toACTR+ slopePCR5712_5713toACTR*'Prax Reading 5712 5713'!B390)</f>
        <v/>
      </c>
      <c r="D390" s="25" t="str">
        <f>IF('Prax Reading 5712 5713'!B390="","", IF(C390&lt;1, 1, IF(C390&gt;36, 36, C390)))</f>
        <v/>
      </c>
      <c r="E390" s="25" t="str">
        <f t="shared" si="13"/>
        <v/>
      </c>
      <c r="F390" s="11" t="str">
        <f>IF('Prax Reading 5712 5713'!E390="","",IF('Prax Reading 5712 5713'!E390&lt;'ACT E+R to SAT EBRW'!$A$2,'ACT E+R to SAT EBRW'!$B$2,IF('Prax Reading 5712 5713'!E390&gt;'ACT E+R to SAT EBRW'!A$72,'ACT E+R to SAT EBRW'!B$72,VLOOKUP(E390,'ACT E+R to SAT EBRW'!A:B,2,FALSE))))</f>
        <v/>
      </c>
      <c r="G390" s="11" t="str">
        <f t="shared" si="12"/>
        <v/>
      </c>
      <c r="H390" s="11" t="str">
        <f>IF('Prax Reading 5712 5713'!B390="","", IF(G390&lt;100, 100, IF(G390&gt;300, 300, G390)))</f>
        <v/>
      </c>
      <c r="I390" s="11" t="str">
        <f>IF('Prax Reading 5712 5713'!B390="","",'SAT EBRW to CBEST R'!$A$2+'SAT EBRW to CBEST R'!$B$2*F390)</f>
        <v/>
      </c>
      <c r="J390" s="11" t="str">
        <f>IF('Prax Reading 5712 5713'!B390="","", IF(I390&lt;20, 20, IF(I390&gt;80, 80, I390)))</f>
        <v/>
      </c>
    </row>
    <row r="391" spans="1:10" x14ac:dyDescent="0.25">
      <c r="A391" s="11">
        <v>390</v>
      </c>
      <c r="B391" s="30"/>
      <c r="C391" s="25" t="str">
        <f>IF('Prax Reading 5712 5713'!B391="","", interceptPCR5712_5713toACTR+ slopePCR5712_5713toACTR*'Prax Reading 5712 5713'!B391)</f>
        <v/>
      </c>
      <c r="D391" s="25" t="str">
        <f>IF('Prax Reading 5712 5713'!B391="","", IF(C391&lt;1, 1, IF(C391&gt;36, 36, C391)))</f>
        <v/>
      </c>
      <c r="E391" s="25" t="str">
        <f t="shared" si="13"/>
        <v/>
      </c>
      <c r="F391" s="11" t="str">
        <f>IF('Prax Reading 5712 5713'!E391="","",IF('Prax Reading 5712 5713'!E391&lt;'ACT E+R to SAT EBRW'!$A$2,'ACT E+R to SAT EBRW'!$B$2,IF('Prax Reading 5712 5713'!E391&gt;'ACT E+R to SAT EBRW'!A$72,'ACT E+R to SAT EBRW'!B$72,VLOOKUP(E391,'ACT E+R to SAT EBRW'!A:B,2,FALSE))))</f>
        <v/>
      </c>
      <c r="G391" s="11" t="str">
        <f t="shared" si="12"/>
        <v/>
      </c>
      <c r="H391" s="11" t="str">
        <f>IF('Prax Reading 5712 5713'!B391="","", IF(G391&lt;100, 100, IF(G391&gt;300, 300, G391)))</f>
        <v/>
      </c>
      <c r="I391" s="11" t="str">
        <f>IF('Prax Reading 5712 5713'!B391="","",'SAT EBRW to CBEST R'!$A$2+'SAT EBRW to CBEST R'!$B$2*F391)</f>
        <v/>
      </c>
      <c r="J391" s="11" t="str">
        <f>IF('Prax Reading 5712 5713'!B391="","", IF(I391&lt;20, 20, IF(I391&gt;80, 80, I391)))</f>
        <v/>
      </c>
    </row>
    <row r="392" spans="1:10" x14ac:dyDescent="0.25">
      <c r="A392" s="11">
        <v>391</v>
      </c>
      <c r="B392" s="30"/>
      <c r="C392" s="25" t="str">
        <f>IF('Prax Reading 5712 5713'!B392="","", interceptPCR5712_5713toACTR+ slopePCR5712_5713toACTR*'Prax Reading 5712 5713'!B392)</f>
        <v/>
      </c>
      <c r="D392" s="25" t="str">
        <f>IF('Prax Reading 5712 5713'!B392="","", IF(C392&lt;1, 1, IF(C392&gt;36, 36, C392)))</f>
        <v/>
      </c>
      <c r="E392" s="25" t="str">
        <f t="shared" si="13"/>
        <v/>
      </c>
      <c r="F392" s="11" t="str">
        <f>IF('Prax Reading 5712 5713'!E392="","",IF('Prax Reading 5712 5713'!E392&lt;'ACT E+R to SAT EBRW'!$A$2,'ACT E+R to SAT EBRW'!$B$2,IF('Prax Reading 5712 5713'!E392&gt;'ACT E+R to SAT EBRW'!A$72,'ACT E+R to SAT EBRW'!B$72,VLOOKUP(E392,'ACT E+R to SAT EBRW'!A:B,2,FALSE))))</f>
        <v/>
      </c>
      <c r="G392" s="11" t="str">
        <f t="shared" si="12"/>
        <v/>
      </c>
      <c r="H392" s="11" t="str">
        <f>IF('Prax Reading 5712 5713'!B392="","", IF(G392&lt;100, 100, IF(G392&gt;300, 300, G392)))</f>
        <v/>
      </c>
      <c r="I392" s="11" t="str">
        <f>IF('Prax Reading 5712 5713'!B392="","",'SAT EBRW to CBEST R'!$A$2+'SAT EBRW to CBEST R'!$B$2*F392)</f>
        <v/>
      </c>
      <c r="J392" s="11" t="str">
        <f>IF('Prax Reading 5712 5713'!B392="","", IF(I392&lt;20, 20, IF(I392&gt;80, 80, I392)))</f>
        <v/>
      </c>
    </row>
    <row r="393" spans="1:10" x14ac:dyDescent="0.25">
      <c r="A393" s="11">
        <v>392</v>
      </c>
      <c r="B393" s="30"/>
      <c r="C393" s="25" t="str">
        <f>IF('Prax Reading 5712 5713'!B393="","", interceptPCR5712_5713toACTR+ slopePCR5712_5713toACTR*'Prax Reading 5712 5713'!B393)</f>
        <v/>
      </c>
      <c r="D393" s="25" t="str">
        <f>IF('Prax Reading 5712 5713'!B393="","", IF(C393&lt;1, 1, IF(C393&gt;36, 36, C393)))</f>
        <v/>
      </c>
      <c r="E393" s="25" t="str">
        <f t="shared" si="13"/>
        <v/>
      </c>
      <c r="F393" s="11" t="str">
        <f>IF('Prax Reading 5712 5713'!E393="","",IF('Prax Reading 5712 5713'!E393&lt;'ACT E+R to SAT EBRW'!$A$2,'ACT E+R to SAT EBRW'!$B$2,IF('Prax Reading 5712 5713'!E393&gt;'ACT E+R to SAT EBRW'!A$72,'ACT E+R to SAT EBRW'!B$72,VLOOKUP(E393,'ACT E+R to SAT EBRW'!A:B,2,FALSE))))</f>
        <v/>
      </c>
      <c r="G393" s="11" t="str">
        <f t="shared" si="12"/>
        <v/>
      </c>
      <c r="H393" s="11" t="str">
        <f>IF('Prax Reading 5712 5713'!B393="","", IF(G393&lt;100, 100, IF(G393&gt;300, 300, G393)))</f>
        <v/>
      </c>
      <c r="I393" s="11" t="str">
        <f>IF('Prax Reading 5712 5713'!B393="","",'SAT EBRW to CBEST R'!$A$2+'SAT EBRW to CBEST R'!$B$2*F393)</f>
        <v/>
      </c>
      <c r="J393" s="11" t="str">
        <f>IF('Prax Reading 5712 5713'!B393="","", IF(I393&lt;20, 20, IF(I393&gt;80, 80, I393)))</f>
        <v/>
      </c>
    </row>
    <row r="394" spans="1:10" x14ac:dyDescent="0.25">
      <c r="A394" s="11">
        <v>393</v>
      </c>
      <c r="B394" s="30"/>
      <c r="C394" s="25" t="str">
        <f>IF('Prax Reading 5712 5713'!B394="","", interceptPCR5712_5713toACTR+ slopePCR5712_5713toACTR*'Prax Reading 5712 5713'!B394)</f>
        <v/>
      </c>
      <c r="D394" s="25" t="str">
        <f>IF('Prax Reading 5712 5713'!B394="","", IF(C394&lt;1, 1, IF(C394&gt;36, 36, C394)))</f>
        <v/>
      </c>
      <c r="E394" s="25" t="str">
        <f t="shared" si="13"/>
        <v/>
      </c>
      <c r="F394" s="11" t="str">
        <f>IF('Prax Reading 5712 5713'!E394="","",IF('Prax Reading 5712 5713'!E394&lt;'ACT E+R to SAT EBRW'!$A$2,'ACT E+R to SAT EBRW'!$B$2,IF('Prax Reading 5712 5713'!E394&gt;'ACT E+R to SAT EBRW'!A$72,'ACT E+R to SAT EBRW'!B$72,VLOOKUP(E394,'ACT E+R to SAT EBRW'!A:B,2,FALSE))))</f>
        <v/>
      </c>
      <c r="G394" s="11" t="str">
        <f t="shared" si="12"/>
        <v/>
      </c>
      <c r="H394" s="11" t="str">
        <f>IF('Prax Reading 5712 5713'!B394="","", IF(G394&lt;100, 100, IF(G394&gt;300, 300, G394)))</f>
        <v/>
      </c>
      <c r="I394" s="11" t="str">
        <f>IF('Prax Reading 5712 5713'!B394="","",'SAT EBRW to CBEST R'!$A$2+'SAT EBRW to CBEST R'!$B$2*F394)</f>
        <v/>
      </c>
      <c r="J394" s="11" t="str">
        <f>IF('Prax Reading 5712 5713'!B394="","", IF(I394&lt;20, 20, IF(I394&gt;80, 80, I394)))</f>
        <v/>
      </c>
    </row>
    <row r="395" spans="1:10" x14ac:dyDescent="0.25">
      <c r="A395" s="11">
        <v>394</v>
      </c>
      <c r="B395" s="30"/>
      <c r="C395" s="25" t="str">
        <f>IF('Prax Reading 5712 5713'!B395="","", interceptPCR5712_5713toACTR+ slopePCR5712_5713toACTR*'Prax Reading 5712 5713'!B395)</f>
        <v/>
      </c>
      <c r="D395" s="25" t="str">
        <f>IF('Prax Reading 5712 5713'!B395="","", IF(C395&lt;1, 1, IF(C395&gt;36, 36, C395)))</f>
        <v/>
      </c>
      <c r="E395" s="25" t="str">
        <f t="shared" si="13"/>
        <v/>
      </c>
      <c r="F395" s="11" t="str">
        <f>IF('Prax Reading 5712 5713'!E395="","",IF('Prax Reading 5712 5713'!E395&lt;'ACT E+R to SAT EBRW'!$A$2,'ACT E+R to SAT EBRW'!$B$2,IF('Prax Reading 5712 5713'!E395&gt;'ACT E+R to SAT EBRW'!A$72,'ACT E+R to SAT EBRW'!B$72,VLOOKUP(E395,'ACT E+R to SAT EBRW'!A:B,2,FALSE))))</f>
        <v/>
      </c>
      <c r="G395" s="11" t="str">
        <f t="shared" si="12"/>
        <v/>
      </c>
      <c r="H395" s="11" t="str">
        <f>IF('Prax Reading 5712 5713'!B395="","", IF(G395&lt;100, 100, IF(G395&gt;300, 300, G395)))</f>
        <v/>
      </c>
      <c r="I395" s="11" t="str">
        <f>IF('Prax Reading 5712 5713'!B395="","",'SAT EBRW to CBEST R'!$A$2+'SAT EBRW to CBEST R'!$B$2*F395)</f>
        <v/>
      </c>
      <c r="J395" s="11" t="str">
        <f>IF('Prax Reading 5712 5713'!B395="","", IF(I395&lt;20, 20, IF(I395&gt;80, 80, I395)))</f>
        <v/>
      </c>
    </row>
    <row r="396" spans="1:10" x14ac:dyDescent="0.25">
      <c r="A396" s="11">
        <v>395</v>
      </c>
      <c r="B396" s="30"/>
      <c r="C396" s="25" t="str">
        <f>IF('Prax Reading 5712 5713'!B396="","", interceptPCR5712_5713toACTR+ slopePCR5712_5713toACTR*'Prax Reading 5712 5713'!B396)</f>
        <v/>
      </c>
      <c r="D396" s="25" t="str">
        <f>IF('Prax Reading 5712 5713'!B396="","", IF(C396&lt;1, 1, IF(C396&gt;36, 36, C396)))</f>
        <v/>
      </c>
      <c r="E396" s="25" t="str">
        <f t="shared" si="13"/>
        <v/>
      </c>
      <c r="F396" s="11" t="str">
        <f>IF('Prax Reading 5712 5713'!E396="","",IF('Prax Reading 5712 5713'!E396&lt;'ACT E+R to SAT EBRW'!$A$2,'ACT E+R to SAT EBRW'!$B$2,IF('Prax Reading 5712 5713'!E396&gt;'ACT E+R to SAT EBRW'!A$72,'ACT E+R to SAT EBRW'!B$72,VLOOKUP(E396,'ACT E+R to SAT EBRW'!A:B,2,FALSE))))</f>
        <v/>
      </c>
      <c r="G396" s="11" t="str">
        <f t="shared" si="12"/>
        <v/>
      </c>
      <c r="H396" s="11" t="str">
        <f>IF('Prax Reading 5712 5713'!B396="","", IF(G396&lt;100, 100, IF(G396&gt;300, 300, G396)))</f>
        <v/>
      </c>
      <c r="I396" s="11" t="str">
        <f>IF('Prax Reading 5712 5713'!B396="","",'SAT EBRW to CBEST R'!$A$2+'SAT EBRW to CBEST R'!$B$2*F396)</f>
        <v/>
      </c>
      <c r="J396" s="11" t="str">
        <f>IF('Prax Reading 5712 5713'!B396="","", IF(I396&lt;20, 20, IF(I396&gt;80, 80, I396)))</f>
        <v/>
      </c>
    </row>
    <row r="397" spans="1:10" x14ac:dyDescent="0.25">
      <c r="A397" s="11">
        <v>396</v>
      </c>
      <c r="B397" s="30"/>
      <c r="C397" s="25" t="str">
        <f>IF('Prax Reading 5712 5713'!B397="","", interceptPCR5712_5713toACTR+ slopePCR5712_5713toACTR*'Prax Reading 5712 5713'!B397)</f>
        <v/>
      </c>
      <c r="D397" s="25" t="str">
        <f>IF('Prax Reading 5712 5713'!B397="","", IF(C397&lt;1, 1, IF(C397&gt;36, 36, C397)))</f>
        <v/>
      </c>
      <c r="E397" s="25" t="str">
        <f t="shared" si="13"/>
        <v/>
      </c>
      <c r="F397" s="11" t="str">
        <f>IF('Prax Reading 5712 5713'!E397="","",IF('Prax Reading 5712 5713'!E397&lt;'ACT E+R to SAT EBRW'!$A$2,'ACT E+R to SAT EBRW'!$B$2,IF('Prax Reading 5712 5713'!E397&gt;'ACT E+R to SAT EBRW'!A$72,'ACT E+R to SAT EBRW'!B$72,VLOOKUP(E397,'ACT E+R to SAT EBRW'!A:B,2,FALSE))))</f>
        <v/>
      </c>
      <c r="G397" s="11" t="str">
        <f t="shared" si="12"/>
        <v/>
      </c>
      <c r="H397" s="11" t="str">
        <f>IF('Prax Reading 5712 5713'!B397="","", IF(G397&lt;100, 100, IF(G397&gt;300, 300, G397)))</f>
        <v/>
      </c>
      <c r="I397" s="11" t="str">
        <f>IF('Prax Reading 5712 5713'!B397="","",'SAT EBRW to CBEST R'!$A$2+'SAT EBRW to CBEST R'!$B$2*F397)</f>
        <v/>
      </c>
      <c r="J397" s="11" t="str">
        <f>IF('Prax Reading 5712 5713'!B397="","", IF(I397&lt;20, 20, IF(I397&gt;80, 80, I397)))</f>
        <v/>
      </c>
    </row>
    <row r="398" spans="1:10" x14ac:dyDescent="0.25">
      <c r="A398" s="11">
        <v>397</v>
      </c>
      <c r="B398" s="30"/>
      <c r="C398" s="25" t="str">
        <f>IF('Prax Reading 5712 5713'!B398="","", interceptPCR5712_5713toACTR+ slopePCR5712_5713toACTR*'Prax Reading 5712 5713'!B398)</f>
        <v/>
      </c>
      <c r="D398" s="25" t="str">
        <f>IF('Prax Reading 5712 5713'!B398="","", IF(C398&lt;1, 1, IF(C398&gt;36, 36, C398)))</f>
        <v/>
      </c>
      <c r="E398" s="25" t="str">
        <f t="shared" si="13"/>
        <v/>
      </c>
      <c r="F398" s="11" t="str">
        <f>IF('Prax Reading 5712 5713'!E398="","",IF('Prax Reading 5712 5713'!E398&lt;'ACT E+R to SAT EBRW'!$A$2,'ACT E+R to SAT EBRW'!$B$2,IF('Prax Reading 5712 5713'!E398&gt;'ACT E+R to SAT EBRW'!A$72,'ACT E+R to SAT EBRW'!B$72,VLOOKUP(E398,'ACT E+R to SAT EBRW'!A:B,2,FALSE))))</f>
        <v/>
      </c>
      <c r="G398" s="11" t="str">
        <f t="shared" si="12"/>
        <v/>
      </c>
      <c r="H398" s="11" t="str">
        <f>IF('Prax Reading 5712 5713'!B398="","", IF(G398&lt;100, 100, IF(G398&gt;300, 300, G398)))</f>
        <v/>
      </c>
      <c r="I398" s="11" t="str">
        <f>IF('Prax Reading 5712 5713'!B398="","",'SAT EBRW to CBEST R'!$A$2+'SAT EBRW to CBEST R'!$B$2*F398)</f>
        <v/>
      </c>
      <c r="J398" s="11" t="str">
        <f>IF('Prax Reading 5712 5713'!B398="","", IF(I398&lt;20, 20, IF(I398&gt;80, 80, I398)))</f>
        <v/>
      </c>
    </row>
    <row r="399" spans="1:10" x14ac:dyDescent="0.25">
      <c r="A399" s="11">
        <v>398</v>
      </c>
      <c r="B399" s="30"/>
      <c r="C399" s="25" t="str">
        <f>IF('Prax Reading 5712 5713'!B399="","", interceptPCR5712_5713toACTR+ slopePCR5712_5713toACTR*'Prax Reading 5712 5713'!B399)</f>
        <v/>
      </c>
      <c r="D399" s="25" t="str">
        <f>IF('Prax Reading 5712 5713'!B399="","", IF(C399&lt;1, 1, IF(C399&gt;36, 36, C399)))</f>
        <v/>
      </c>
      <c r="E399" s="25" t="str">
        <f t="shared" si="13"/>
        <v/>
      </c>
      <c r="F399" s="11" t="str">
        <f>IF('Prax Reading 5712 5713'!E399="","",IF('Prax Reading 5712 5713'!E399&lt;'ACT E+R to SAT EBRW'!$A$2,'ACT E+R to SAT EBRW'!$B$2,IF('Prax Reading 5712 5713'!E399&gt;'ACT E+R to SAT EBRW'!A$72,'ACT E+R to SAT EBRW'!B$72,VLOOKUP(E399,'ACT E+R to SAT EBRW'!A:B,2,FALSE))))</f>
        <v/>
      </c>
      <c r="G399" s="11" t="str">
        <f t="shared" si="12"/>
        <v/>
      </c>
      <c r="H399" s="11" t="str">
        <f>IF('Prax Reading 5712 5713'!B399="","", IF(G399&lt;100, 100, IF(G399&gt;300, 300, G399)))</f>
        <v/>
      </c>
      <c r="I399" s="11" t="str">
        <f>IF('Prax Reading 5712 5713'!B399="","",'SAT EBRW to CBEST R'!$A$2+'SAT EBRW to CBEST R'!$B$2*F399)</f>
        <v/>
      </c>
      <c r="J399" s="11" t="str">
        <f>IF('Prax Reading 5712 5713'!B399="","", IF(I399&lt;20, 20, IF(I399&gt;80, 80, I399)))</f>
        <v/>
      </c>
    </row>
    <row r="400" spans="1:10" x14ac:dyDescent="0.25">
      <c r="A400" s="11">
        <v>399</v>
      </c>
      <c r="B400" s="30"/>
      <c r="C400" s="25" t="str">
        <f>IF('Prax Reading 5712 5713'!B400="","", interceptPCR5712_5713toACTR+ slopePCR5712_5713toACTR*'Prax Reading 5712 5713'!B400)</f>
        <v/>
      </c>
      <c r="D400" s="25" t="str">
        <f>IF('Prax Reading 5712 5713'!B400="","", IF(C400&lt;1, 1, IF(C400&gt;36, 36, C400)))</f>
        <v/>
      </c>
      <c r="E400" s="25" t="str">
        <f t="shared" si="13"/>
        <v/>
      </c>
      <c r="F400" s="11" t="str">
        <f>IF('Prax Reading 5712 5713'!E400="","",IF('Prax Reading 5712 5713'!E400&lt;'ACT E+R to SAT EBRW'!$A$2,'ACT E+R to SAT EBRW'!$B$2,IF('Prax Reading 5712 5713'!E400&gt;'ACT E+R to SAT EBRW'!A$72,'ACT E+R to SAT EBRW'!B$72,VLOOKUP(E400,'ACT E+R to SAT EBRW'!A:B,2,FALSE))))</f>
        <v/>
      </c>
      <c r="G400" s="11" t="str">
        <f t="shared" si="12"/>
        <v/>
      </c>
      <c r="H400" s="11" t="str">
        <f>IF('Prax Reading 5712 5713'!B400="","", IF(G400&lt;100, 100, IF(G400&gt;300, 300, G400)))</f>
        <v/>
      </c>
      <c r="I400" s="11" t="str">
        <f>IF('Prax Reading 5712 5713'!B400="","",'SAT EBRW to CBEST R'!$A$2+'SAT EBRW to CBEST R'!$B$2*F400)</f>
        <v/>
      </c>
      <c r="J400" s="11" t="str">
        <f>IF('Prax Reading 5712 5713'!B400="","", IF(I400&lt;20, 20, IF(I400&gt;80, 80, I400)))</f>
        <v/>
      </c>
    </row>
    <row r="401" spans="1:10" x14ac:dyDescent="0.25">
      <c r="A401" s="11">
        <v>400</v>
      </c>
      <c r="B401" s="30"/>
      <c r="C401" s="25" t="str">
        <f>IF('Prax Reading 5712 5713'!B401="","", interceptPCR5712_5713toACTR+ slopePCR5712_5713toACTR*'Prax Reading 5712 5713'!B401)</f>
        <v/>
      </c>
      <c r="D401" s="25" t="str">
        <f>IF('Prax Reading 5712 5713'!B401="","", IF(C401&lt;1, 1, IF(C401&gt;36, 36, C401)))</f>
        <v/>
      </c>
      <c r="E401" s="25" t="str">
        <f t="shared" si="13"/>
        <v/>
      </c>
      <c r="F401" s="11" t="str">
        <f>IF('Prax Reading 5712 5713'!E401="","",IF('Prax Reading 5712 5713'!E401&lt;'ACT E+R to SAT EBRW'!$A$2,'ACT E+R to SAT EBRW'!$B$2,IF('Prax Reading 5712 5713'!E401&gt;'ACT E+R to SAT EBRW'!A$72,'ACT E+R to SAT EBRW'!B$72,VLOOKUP(E401,'ACT E+R to SAT EBRW'!A:B,2,FALSE))))</f>
        <v/>
      </c>
      <c r="G401" s="11" t="str">
        <f t="shared" si="12"/>
        <v/>
      </c>
      <c r="H401" s="11" t="str">
        <f>IF('Prax Reading 5712 5713'!B401="","", IF(G401&lt;100, 100, IF(G401&gt;300, 300, G401)))</f>
        <v/>
      </c>
      <c r="I401" s="11" t="str">
        <f>IF('Prax Reading 5712 5713'!B401="","",'SAT EBRW to CBEST R'!$A$2+'SAT EBRW to CBEST R'!$B$2*F401)</f>
        <v/>
      </c>
      <c r="J401" s="11" t="str">
        <f>IF('Prax Reading 5712 5713'!B401="","", IF(I401&lt;20, 20, IF(I401&gt;80, 80, I401)))</f>
        <v/>
      </c>
    </row>
    <row r="402" spans="1:10" x14ac:dyDescent="0.25">
      <c r="A402" s="11">
        <v>401</v>
      </c>
      <c r="B402" s="30"/>
      <c r="C402" s="25" t="str">
        <f>IF('Prax Reading 5712 5713'!B402="","", interceptPCR5712_5713toACTR+ slopePCR5712_5713toACTR*'Prax Reading 5712 5713'!B402)</f>
        <v/>
      </c>
      <c r="D402" s="25" t="str">
        <f>IF('Prax Reading 5712 5713'!B402="","", IF(C402&lt;1, 1, IF(C402&gt;36, 36, C402)))</f>
        <v/>
      </c>
      <c r="E402" s="25" t="str">
        <f t="shared" si="13"/>
        <v/>
      </c>
      <c r="F402" s="11" t="str">
        <f>IF('Prax Reading 5712 5713'!E402="","",IF('Prax Reading 5712 5713'!E402&lt;'ACT E+R to SAT EBRW'!$A$2,'ACT E+R to SAT EBRW'!$B$2,IF('Prax Reading 5712 5713'!E402&gt;'ACT E+R to SAT EBRW'!A$72,'ACT E+R to SAT EBRW'!B$72,VLOOKUP(E402,'ACT E+R to SAT EBRW'!A:B,2,FALSE))))</f>
        <v/>
      </c>
      <c r="G402" s="11" t="str">
        <f t="shared" si="12"/>
        <v/>
      </c>
      <c r="H402" s="11" t="str">
        <f>IF('Prax Reading 5712 5713'!B402="","", IF(G402&lt;100, 100, IF(G402&gt;300, 300, G402)))</f>
        <v/>
      </c>
      <c r="I402" s="11" t="str">
        <f>IF('Prax Reading 5712 5713'!B402="","",'SAT EBRW to CBEST R'!$A$2+'SAT EBRW to CBEST R'!$B$2*F402)</f>
        <v/>
      </c>
      <c r="J402" s="11" t="str">
        <f>IF('Prax Reading 5712 5713'!B402="","", IF(I402&lt;20, 20, IF(I402&gt;80, 80, I402)))</f>
        <v/>
      </c>
    </row>
    <row r="403" spans="1:10" x14ac:dyDescent="0.25">
      <c r="A403" s="11">
        <v>402</v>
      </c>
      <c r="B403" s="30"/>
      <c r="C403" s="25" t="str">
        <f>IF('Prax Reading 5712 5713'!B403="","", interceptPCR5712_5713toACTR+ slopePCR5712_5713toACTR*'Prax Reading 5712 5713'!B403)</f>
        <v/>
      </c>
      <c r="D403" s="25" t="str">
        <f>IF('Prax Reading 5712 5713'!B403="","", IF(C403&lt;1, 1, IF(C403&gt;36, 36, C403)))</f>
        <v/>
      </c>
      <c r="E403" s="25" t="str">
        <f t="shared" si="13"/>
        <v/>
      </c>
      <c r="F403" s="11" t="str">
        <f>IF('Prax Reading 5712 5713'!E403="","",IF('Prax Reading 5712 5713'!E403&lt;'ACT E+R to SAT EBRW'!$A$2,'ACT E+R to SAT EBRW'!$B$2,IF('Prax Reading 5712 5713'!E403&gt;'ACT E+R to SAT EBRW'!A$72,'ACT E+R to SAT EBRW'!B$72,VLOOKUP(E403,'ACT E+R to SAT EBRW'!A:B,2,FALSE))))</f>
        <v/>
      </c>
      <c r="G403" s="11" t="str">
        <f t="shared" si="12"/>
        <v/>
      </c>
      <c r="H403" s="11" t="str">
        <f>IF('Prax Reading 5712 5713'!B403="","", IF(G403&lt;100, 100, IF(G403&gt;300, 300, G403)))</f>
        <v/>
      </c>
      <c r="I403" s="11" t="str">
        <f>IF('Prax Reading 5712 5713'!B403="","",'SAT EBRW to CBEST R'!$A$2+'SAT EBRW to CBEST R'!$B$2*F403)</f>
        <v/>
      </c>
      <c r="J403" s="11" t="str">
        <f>IF('Prax Reading 5712 5713'!B403="","", IF(I403&lt;20, 20, IF(I403&gt;80, 80, I403)))</f>
        <v/>
      </c>
    </row>
    <row r="404" spans="1:10" x14ac:dyDescent="0.25">
      <c r="A404" s="11">
        <v>403</v>
      </c>
      <c r="B404" s="30"/>
      <c r="C404" s="25" t="str">
        <f>IF('Prax Reading 5712 5713'!B404="","", interceptPCR5712_5713toACTR+ slopePCR5712_5713toACTR*'Prax Reading 5712 5713'!B404)</f>
        <v/>
      </c>
      <c r="D404" s="25" t="str">
        <f>IF('Prax Reading 5712 5713'!B404="","", IF(C404&lt;1, 1, IF(C404&gt;36, 36, C404)))</f>
        <v/>
      </c>
      <c r="E404" s="25" t="str">
        <f t="shared" si="13"/>
        <v/>
      </c>
      <c r="F404" s="11" t="str">
        <f>IF('Prax Reading 5712 5713'!E404="","",IF('Prax Reading 5712 5713'!E404&lt;'ACT E+R to SAT EBRW'!$A$2,'ACT E+R to SAT EBRW'!$B$2,IF('Prax Reading 5712 5713'!E404&gt;'ACT E+R to SAT EBRW'!A$72,'ACT E+R to SAT EBRW'!B$72,VLOOKUP(E404,'ACT E+R to SAT EBRW'!A:B,2,FALSE))))</f>
        <v/>
      </c>
      <c r="G404" s="11" t="str">
        <f t="shared" si="12"/>
        <v/>
      </c>
      <c r="H404" s="11" t="str">
        <f>IF('Prax Reading 5712 5713'!B404="","", IF(G404&lt;100, 100, IF(G404&gt;300, 300, G404)))</f>
        <v/>
      </c>
      <c r="I404" s="11" t="str">
        <f>IF('Prax Reading 5712 5713'!B404="","",'SAT EBRW to CBEST R'!$A$2+'SAT EBRW to CBEST R'!$B$2*F404)</f>
        <v/>
      </c>
      <c r="J404" s="11" t="str">
        <f>IF('Prax Reading 5712 5713'!B404="","", IF(I404&lt;20, 20, IF(I404&gt;80, 80, I404)))</f>
        <v/>
      </c>
    </row>
    <row r="405" spans="1:10" x14ac:dyDescent="0.25">
      <c r="A405" s="11">
        <v>404</v>
      </c>
      <c r="B405" s="30"/>
      <c r="C405" s="25" t="str">
        <f>IF('Prax Reading 5712 5713'!B405="","", interceptPCR5712_5713toACTR+ slopePCR5712_5713toACTR*'Prax Reading 5712 5713'!B405)</f>
        <v/>
      </c>
      <c r="D405" s="25" t="str">
        <f>IF('Prax Reading 5712 5713'!B405="","", IF(C405&lt;1, 1, IF(C405&gt;36, 36, C405)))</f>
        <v/>
      </c>
      <c r="E405" s="25" t="str">
        <f t="shared" si="13"/>
        <v/>
      </c>
      <c r="F405" s="11" t="str">
        <f>IF('Prax Reading 5712 5713'!E405="","",IF('Prax Reading 5712 5713'!E405&lt;'ACT E+R to SAT EBRW'!$A$2,'ACT E+R to SAT EBRW'!$B$2,IF('Prax Reading 5712 5713'!E405&gt;'ACT E+R to SAT EBRW'!A$72,'ACT E+R to SAT EBRW'!B$72,VLOOKUP(E405,'ACT E+R to SAT EBRW'!A:B,2,FALSE))))</f>
        <v/>
      </c>
      <c r="G405" s="11" t="str">
        <f t="shared" si="12"/>
        <v/>
      </c>
      <c r="H405" s="11" t="str">
        <f>IF('Prax Reading 5712 5713'!B405="","", IF(G405&lt;100, 100, IF(G405&gt;300, 300, G405)))</f>
        <v/>
      </c>
      <c r="I405" s="11" t="str">
        <f>IF('Prax Reading 5712 5713'!B405="","",'SAT EBRW to CBEST R'!$A$2+'SAT EBRW to CBEST R'!$B$2*F405)</f>
        <v/>
      </c>
      <c r="J405" s="11" t="str">
        <f>IF('Prax Reading 5712 5713'!B405="","", IF(I405&lt;20, 20, IF(I405&gt;80, 80, I405)))</f>
        <v/>
      </c>
    </row>
    <row r="406" spans="1:10" x14ac:dyDescent="0.25">
      <c r="A406" s="11">
        <v>405</v>
      </c>
      <c r="B406" s="30"/>
      <c r="C406" s="25" t="str">
        <f>IF('Prax Reading 5712 5713'!B406="","", interceptPCR5712_5713toACTR+ slopePCR5712_5713toACTR*'Prax Reading 5712 5713'!B406)</f>
        <v/>
      </c>
      <c r="D406" s="25" t="str">
        <f>IF('Prax Reading 5712 5713'!B406="","", IF(C406&lt;1, 1, IF(C406&gt;36, 36, C406)))</f>
        <v/>
      </c>
      <c r="E406" s="25" t="str">
        <f t="shared" si="13"/>
        <v/>
      </c>
      <c r="F406" s="11" t="str">
        <f>IF('Prax Reading 5712 5713'!E406="","",IF('Prax Reading 5712 5713'!E406&lt;'ACT E+R to SAT EBRW'!$A$2,'ACT E+R to SAT EBRW'!$B$2,IF('Prax Reading 5712 5713'!E406&gt;'ACT E+R to SAT EBRW'!A$72,'ACT E+R to SAT EBRW'!B$72,VLOOKUP(E406,'ACT E+R to SAT EBRW'!A:B,2,FALSE))))</f>
        <v/>
      </c>
      <c r="G406" s="11" t="str">
        <f t="shared" si="12"/>
        <v/>
      </c>
      <c r="H406" s="11" t="str">
        <f>IF('Prax Reading 5712 5713'!B406="","", IF(G406&lt;100, 100, IF(G406&gt;300, 300, G406)))</f>
        <v/>
      </c>
      <c r="I406" s="11" t="str">
        <f>IF('Prax Reading 5712 5713'!B406="","",'SAT EBRW to CBEST R'!$A$2+'SAT EBRW to CBEST R'!$B$2*F406)</f>
        <v/>
      </c>
      <c r="J406" s="11" t="str">
        <f>IF('Prax Reading 5712 5713'!B406="","", IF(I406&lt;20, 20, IF(I406&gt;80, 80, I406)))</f>
        <v/>
      </c>
    </row>
    <row r="407" spans="1:10" x14ac:dyDescent="0.25">
      <c r="A407" s="11">
        <v>406</v>
      </c>
      <c r="B407" s="30"/>
      <c r="C407" s="25" t="str">
        <f>IF('Prax Reading 5712 5713'!B407="","", interceptPCR5712_5713toACTR+ slopePCR5712_5713toACTR*'Prax Reading 5712 5713'!B407)</f>
        <v/>
      </c>
      <c r="D407" s="25" t="str">
        <f>IF('Prax Reading 5712 5713'!B407="","", IF(C407&lt;1, 1, IF(C407&gt;36, 36, C407)))</f>
        <v/>
      </c>
      <c r="E407" s="25" t="str">
        <f t="shared" si="13"/>
        <v/>
      </c>
      <c r="F407" s="11" t="str">
        <f>IF('Prax Reading 5712 5713'!E407="","",IF('Prax Reading 5712 5713'!E407&lt;'ACT E+R to SAT EBRW'!$A$2,'ACT E+R to SAT EBRW'!$B$2,IF('Prax Reading 5712 5713'!E407&gt;'ACT E+R to SAT EBRW'!A$72,'ACT E+R to SAT EBRW'!B$72,VLOOKUP(E407,'ACT E+R to SAT EBRW'!A:B,2,FALSE))))</f>
        <v/>
      </c>
      <c r="G407" s="11" t="str">
        <f t="shared" si="12"/>
        <v/>
      </c>
      <c r="H407" s="11" t="str">
        <f>IF('Prax Reading 5712 5713'!B407="","", IF(G407&lt;100, 100, IF(G407&gt;300, 300, G407)))</f>
        <v/>
      </c>
      <c r="I407" s="11" t="str">
        <f>IF('Prax Reading 5712 5713'!B407="","",'SAT EBRW to CBEST R'!$A$2+'SAT EBRW to CBEST R'!$B$2*F407)</f>
        <v/>
      </c>
      <c r="J407" s="11" t="str">
        <f>IF('Prax Reading 5712 5713'!B407="","", IF(I407&lt;20, 20, IF(I407&gt;80, 80, I407)))</f>
        <v/>
      </c>
    </row>
    <row r="408" spans="1:10" x14ac:dyDescent="0.25">
      <c r="A408" s="11">
        <v>407</v>
      </c>
      <c r="B408" s="30"/>
      <c r="C408" s="25" t="str">
        <f>IF('Prax Reading 5712 5713'!B408="","", interceptPCR5712_5713toACTR+ slopePCR5712_5713toACTR*'Prax Reading 5712 5713'!B408)</f>
        <v/>
      </c>
      <c r="D408" s="25" t="str">
        <f>IF('Prax Reading 5712 5713'!B408="","", IF(C408&lt;1, 1, IF(C408&gt;36, 36, C408)))</f>
        <v/>
      </c>
      <c r="E408" s="25" t="str">
        <f t="shared" si="13"/>
        <v/>
      </c>
      <c r="F408" s="11" t="str">
        <f>IF('Prax Reading 5712 5713'!E408="","",IF('Prax Reading 5712 5713'!E408&lt;'ACT E+R to SAT EBRW'!$A$2,'ACT E+R to SAT EBRW'!$B$2,IF('Prax Reading 5712 5713'!E408&gt;'ACT E+R to SAT EBRW'!A$72,'ACT E+R to SAT EBRW'!B$72,VLOOKUP(E408,'ACT E+R to SAT EBRW'!A:B,2,FALSE))))</f>
        <v/>
      </c>
      <c r="G408" s="11" t="str">
        <f t="shared" si="12"/>
        <v/>
      </c>
      <c r="H408" s="11" t="str">
        <f>IF('Prax Reading 5712 5713'!B408="","", IF(G408&lt;100, 100, IF(G408&gt;300, 300, G408)))</f>
        <v/>
      </c>
      <c r="I408" s="11" t="str">
        <f>IF('Prax Reading 5712 5713'!B408="","",'SAT EBRW to CBEST R'!$A$2+'SAT EBRW to CBEST R'!$B$2*F408)</f>
        <v/>
      </c>
      <c r="J408" s="11" t="str">
        <f>IF('Prax Reading 5712 5713'!B408="","", IF(I408&lt;20, 20, IF(I408&gt;80, 80, I408)))</f>
        <v/>
      </c>
    </row>
    <row r="409" spans="1:10" x14ac:dyDescent="0.25">
      <c r="A409" s="11">
        <v>408</v>
      </c>
      <c r="B409" s="30"/>
      <c r="C409" s="25" t="str">
        <f>IF('Prax Reading 5712 5713'!B409="","", interceptPCR5712_5713toACTR+ slopePCR5712_5713toACTR*'Prax Reading 5712 5713'!B409)</f>
        <v/>
      </c>
      <c r="D409" s="25" t="str">
        <f>IF('Prax Reading 5712 5713'!B409="","", IF(C409&lt;1, 1, IF(C409&gt;36, 36, C409)))</f>
        <v/>
      </c>
      <c r="E409" s="25" t="str">
        <f t="shared" si="13"/>
        <v/>
      </c>
      <c r="F409" s="11" t="str">
        <f>IF('Prax Reading 5712 5713'!E409="","",IF('Prax Reading 5712 5713'!E409&lt;'ACT E+R to SAT EBRW'!$A$2,'ACT E+R to SAT EBRW'!$B$2,IF('Prax Reading 5712 5713'!E409&gt;'ACT E+R to SAT EBRW'!A$72,'ACT E+R to SAT EBRW'!B$72,VLOOKUP(E409,'ACT E+R to SAT EBRW'!A:B,2,FALSE))))</f>
        <v/>
      </c>
      <c r="G409" s="11" t="str">
        <f t="shared" si="12"/>
        <v/>
      </c>
      <c r="H409" s="11" t="str">
        <f>IF('Prax Reading 5712 5713'!B409="","", IF(G409&lt;100, 100, IF(G409&gt;300, 300, G409)))</f>
        <v/>
      </c>
      <c r="I409" s="11" t="str">
        <f>IF('Prax Reading 5712 5713'!B409="","",'SAT EBRW to CBEST R'!$A$2+'SAT EBRW to CBEST R'!$B$2*F409)</f>
        <v/>
      </c>
      <c r="J409" s="11" t="str">
        <f>IF('Prax Reading 5712 5713'!B409="","", IF(I409&lt;20, 20, IF(I409&gt;80, 80, I409)))</f>
        <v/>
      </c>
    </row>
    <row r="410" spans="1:10" x14ac:dyDescent="0.25">
      <c r="A410" s="11">
        <v>409</v>
      </c>
      <c r="B410" s="30"/>
      <c r="C410" s="25" t="str">
        <f>IF('Prax Reading 5712 5713'!B410="","", interceptPCR5712_5713toACTR+ slopePCR5712_5713toACTR*'Prax Reading 5712 5713'!B410)</f>
        <v/>
      </c>
      <c r="D410" s="25" t="str">
        <f>IF('Prax Reading 5712 5713'!B410="","", IF(C410&lt;1, 1, IF(C410&gt;36, 36, C410)))</f>
        <v/>
      </c>
      <c r="E410" s="25" t="str">
        <f t="shared" si="13"/>
        <v/>
      </c>
      <c r="F410" s="11" t="str">
        <f>IF('Prax Reading 5712 5713'!E410="","",IF('Prax Reading 5712 5713'!E410&lt;'ACT E+R to SAT EBRW'!$A$2,'ACT E+R to SAT EBRW'!$B$2,IF('Prax Reading 5712 5713'!E410&gt;'ACT E+R to SAT EBRW'!A$72,'ACT E+R to SAT EBRW'!B$72,VLOOKUP(E410,'ACT E+R to SAT EBRW'!A:B,2,FALSE))))</f>
        <v/>
      </c>
      <c r="G410" s="11" t="str">
        <f t="shared" si="12"/>
        <v/>
      </c>
      <c r="H410" s="11" t="str">
        <f>IF('Prax Reading 5712 5713'!B410="","", IF(G410&lt;100, 100, IF(G410&gt;300, 300, G410)))</f>
        <v/>
      </c>
      <c r="I410" s="11" t="str">
        <f>IF('Prax Reading 5712 5713'!B410="","",'SAT EBRW to CBEST R'!$A$2+'SAT EBRW to CBEST R'!$B$2*F410)</f>
        <v/>
      </c>
      <c r="J410" s="11" t="str">
        <f>IF('Prax Reading 5712 5713'!B410="","", IF(I410&lt;20, 20, IF(I410&gt;80, 80, I410)))</f>
        <v/>
      </c>
    </row>
    <row r="411" spans="1:10" x14ac:dyDescent="0.25">
      <c r="A411" s="11">
        <v>410</v>
      </c>
      <c r="B411" s="30"/>
      <c r="C411" s="25" t="str">
        <f>IF('Prax Reading 5712 5713'!B411="","", interceptPCR5712_5713toACTR+ slopePCR5712_5713toACTR*'Prax Reading 5712 5713'!B411)</f>
        <v/>
      </c>
      <c r="D411" s="25" t="str">
        <f>IF('Prax Reading 5712 5713'!B411="","", IF(C411&lt;1, 1, IF(C411&gt;36, 36, C411)))</f>
        <v/>
      </c>
      <c r="E411" s="25" t="str">
        <f t="shared" si="13"/>
        <v/>
      </c>
      <c r="F411" s="11" t="str">
        <f>IF('Prax Reading 5712 5713'!E411="","",IF('Prax Reading 5712 5713'!E411&lt;'ACT E+R to SAT EBRW'!$A$2,'ACT E+R to SAT EBRW'!$B$2,IF('Prax Reading 5712 5713'!E411&gt;'ACT E+R to SAT EBRW'!A$72,'ACT E+R to SAT EBRW'!B$72,VLOOKUP(E411,'ACT E+R to SAT EBRW'!A:B,2,FALSE))))</f>
        <v/>
      </c>
      <c r="G411" s="11" t="str">
        <f t="shared" si="12"/>
        <v/>
      </c>
      <c r="H411" s="11" t="str">
        <f>IF('Prax Reading 5712 5713'!B411="","", IF(G411&lt;100, 100, IF(G411&gt;300, 300, G411)))</f>
        <v/>
      </c>
      <c r="I411" s="11" t="str">
        <f>IF('Prax Reading 5712 5713'!B411="","",'SAT EBRW to CBEST R'!$A$2+'SAT EBRW to CBEST R'!$B$2*F411)</f>
        <v/>
      </c>
      <c r="J411" s="11" t="str">
        <f>IF('Prax Reading 5712 5713'!B411="","", IF(I411&lt;20, 20, IF(I411&gt;80, 80, I411)))</f>
        <v/>
      </c>
    </row>
    <row r="412" spans="1:10" x14ac:dyDescent="0.25">
      <c r="A412" s="11">
        <v>411</v>
      </c>
      <c r="B412" s="30"/>
      <c r="C412" s="25" t="str">
        <f>IF('Prax Reading 5712 5713'!B412="","", interceptPCR5712_5713toACTR+ slopePCR5712_5713toACTR*'Prax Reading 5712 5713'!B412)</f>
        <v/>
      </c>
      <c r="D412" s="25" t="str">
        <f>IF('Prax Reading 5712 5713'!B412="","", IF(C412&lt;1, 1, IF(C412&gt;36, 36, C412)))</f>
        <v/>
      </c>
      <c r="E412" s="25" t="str">
        <f t="shared" si="13"/>
        <v/>
      </c>
      <c r="F412" s="11" t="str">
        <f>IF('Prax Reading 5712 5713'!E412="","",IF('Prax Reading 5712 5713'!E412&lt;'ACT E+R to SAT EBRW'!$A$2,'ACT E+R to SAT EBRW'!$B$2,IF('Prax Reading 5712 5713'!E412&gt;'ACT E+R to SAT EBRW'!A$72,'ACT E+R to SAT EBRW'!B$72,VLOOKUP(E412,'ACT E+R to SAT EBRW'!A:B,2,FALSE))))</f>
        <v/>
      </c>
      <c r="G412" s="11" t="str">
        <f t="shared" si="12"/>
        <v/>
      </c>
      <c r="H412" s="11" t="str">
        <f>IF('Prax Reading 5712 5713'!B412="","", IF(G412&lt;100, 100, IF(G412&gt;300, 300, G412)))</f>
        <v/>
      </c>
      <c r="I412" s="11" t="str">
        <f>IF('Prax Reading 5712 5713'!B412="","",'SAT EBRW to CBEST R'!$A$2+'SAT EBRW to CBEST R'!$B$2*F412)</f>
        <v/>
      </c>
      <c r="J412" s="11" t="str">
        <f>IF('Prax Reading 5712 5713'!B412="","", IF(I412&lt;20, 20, IF(I412&gt;80, 80, I412)))</f>
        <v/>
      </c>
    </row>
    <row r="413" spans="1:10" x14ac:dyDescent="0.25">
      <c r="A413" s="11">
        <v>412</v>
      </c>
      <c r="B413" s="30"/>
      <c r="C413" s="25" t="str">
        <f>IF('Prax Reading 5712 5713'!B413="","", interceptPCR5712_5713toACTR+ slopePCR5712_5713toACTR*'Prax Reading 5712 5713'!B413)</f>
        <v/>
      </c>
      <c r="D413" s="25" t="str">
        <f>IF('Prax Reading 5712 5713'!B413="","", IF(C413&lt;1, 1, IF(C413&gt;36, 36, C413)))</f>
        <v/>
      </c>
      <c r="E413" s="25" t="str">
        <f t="shared" si="13"/>
        <v/>
      </c>
      <c r="F413" s="11" t="str">
        <f>IF('Prax Reading 5712 5713'!E413="","",IF('Prax Reading 5712 5713'!E413&lt;'ACT E+R to SAT EBRW'!$A$2,'ACT E+R to SAT EBRW'!$B$2,IF('Prax Reading 5712 5713'!E413&gt;'ACT E+R to SAT EBRW'!A$72,'ACT E+R to SAT EBRW'!B$72,VLOOKUP(E413,'ACT E+R to SAT EBRW'!A:B,2,FALSE))))</f>
        <v/>
      </c>
      <c r="G413" s="11" t="str">
        <f t="shared" si="12"/>
        <v/>
      </c>
      <c r="H413" s="11" t="str">
        <f>IF('Prax Reading 5712 5713'!B413="","", IF(G413&lt;100, 100, IF(G413&gt;300, 300, G413)))</f>
        <v/>
      </c>
      <c r="I413" s="11" t="str">
        <f>IF('Prax Reading 5712 5713'!B413="","",'SAT EBRW to CBEST R'!$A$2+'SAT EBRW to CBEST R'!$B$2*F413)</f>
        <v/>
      </c>
      <c r="J413" s="11" t="str">
        <f>IF('Prax Reading 5712 5713'!B413="","", IF(I413&lt;20, 20, IF(I413&gt;80, 80, I413)))</f>
        <v/>
      </c>
    </row>
    <row r="414" spans="1:10" x14ac:dyDescent="0.25">
      <c r="A414" s="11">
        <v>413</v>
      </c>
      <c r="B414" s="30"/>
      <c r="C414" s="25" t="str">
        <f>IF('Prax Reading 5712 5713'!B414="","", interceptPCR5712_5713toACTR+ slopePCR5712_5713toACTR*'Prax Reading 5712 5713'!B414)</f>
        <v/>
      </c>
      <c r="D414" s="25" t="str">
        <f>IF('Prax Reading 5712 5713'!B414="","", IF(C414&lt;1, 1, IF(C414&gt;36, 36, C414)))</f>
        <v/>
      </c>
      <c r="E414" s="25" t="str">
        <f t="shared" si="13"/>
        <v/>
      </c>
      <c r="F414" s="11" t="str">
        <f>IF('Prax Reading 5712 5713'!E414="","",IF('Prax Reading 5712 5713'!E414&lt;'ACT E+R to SAT EBRW'!$A$2,'ACT E+R to SAT EBRW'!$B$2,IF('Prax Reading 5712 5713'!E414&gt;'ACT E+R to SAT EBRW'!A$72,'ACT E+R to SAT EBRW'!B$72,VLOOKUP(E414,'ACT E+R to SAT EBRW'!A:B,2,FALSE))))</f>
        <v/>
      </c>
      <c r="G414" s="11" t="str">
        <f t="shared" si="12"/>
        <v/>
      </c>
      <c r="H414" s="11" t="str">
        <f>IF('Prax Reading 5712 5713'!B414="","", IF(G414&lt;100, 100, IF(G414&gt;300, 300, G414)))</f>
        <v/>
      </c>
      <c r="I414" s="11" t="str">
        <f>IF('Prax Reading 5712 5713'!B414="","",'SAT EBRW to CBEST R'!$A$2+'SAT EBRW to CBEST R'!$B$2*F414)</f>
        <v/>
      </c>
      <c r="J414" s="11" t="str">
        <f>IF('Prax Reading 5712 5713'!B414="","", IF(I414&lt;20, 20, IF(I414&gt;80, 80, I414)))</f>
        <v/>
      </c>
    </row>
    <row r="415" spans="1:10" x14ac:dyDescent="0.25">
      <c r="A415" s="11">
        <v>414</v>
      </c>
      <c r="B415" s="30"/>
      <c r="C415" s="25" t="str">
        <f>IF('Prax Reading 5712 5713'!B415="","", interceptPCR5712_5713toACTR+ slopePCR5712_5713toACTR*'Prax Reading 5712 5713'!B415)</f>
        <v/>
      </c>
      <c r="D415" s="25" t="str">
        <f>IF('Prax Reading 5712 5713'!B415="","", IF(C415&lt;1, 1, IF(C415&gt;36, 36, C415)))</f>
        <v/>
      </c>
      <c r="E415" s="25" t="str">
        <f t="shared" si="13"/>
        <v/>
      </c>
      <c r="F415" s="11" t="str">
        <f>IF('Prax Reading 5712 5713'!E415="","",IF('Prax Reading 5712 5713'!E415&lt;'ACT E+R to SAT EBRW'!$A$2,'ACT E+R to SAT EBRW'!$B$2,IF('Prax Reading 5712 5713'!E415&gt;'ACT E+R to SAT EBRW'!A$72,'ACT E+R to SAT EBRW'!B$72,VLOOKUP(E415,'ACT E+R to SAT EBRW'!A:B,2,FALSE))))</f>
        <v/>
      </c>
      <c r="G415" s="11" t="str">
        <f t="shared" si="12"/>
        <v/>
      </c>
      <c r="H415" s="11" t="str">
        <f>IF('Prax Reading 5712 5713'!B415="","", IF(G415&lt;100, 100, IF(G415&gt;300, 300, G415)))</f>
        <v/>
      </c>
      <c r="I415" s="11" t="str">
        <f>IF('Prax Reading 5712 5713'!B415="","",'SAT EBRW to CBEST R'!$A$2+'SAT EBRW to CBEST R'!$B$2*F415)</f>
        <v/>
      </c>
      <c r="J415" s="11" t="str">
        <f>IF('Prax Reading 5712 5713'!B415="","", IF(I415&lt;20, 20, IF(I415&gt;80, 80, I415)))</f>
        <v/>
      </c>
    </row>
    <row r="416" spans="1:10" x14ac:dyDescent="0.25">
      <c r="A416" s="11">
        <v>415</v>
      </c>
      <c r="B416" s="30"/>
      <c r="C416" s="25" t="str">
        <f>IF('Prax Reading 5712 5713'!B416="","", interceptPCR5712_5713toACTR+ slopePCR5712_5713toACTR*'Prax Reading 5712 5713'!B416)</f>
        <v/>
      </c>
      <c r="D416" s="25" t="str">
        <f>IF('Prax Reading 5712 5713'!B416="","", IF(C416&lt;1, 1, IF(C416&gt;36, 36, C416)))</f>
        <v/>
      </c>
      <c r="E416" s="25" t="str">
        <f t="shared" si="13"/>
        <v/>
      </c>
      <c r="F416" s="11" t="str">
        <f>IF('Prax Reading 5712 5713'!E416="","",IF('Prax Reading 5712 5713'!E416&lt;'ACT E+R to SAT EBRW'!$A$2,'ACT E+R to SAT EBRW'!$B$2,IF('Prax Reading 5712 5713'!E416&gt;'ACT E+R to SAT EBRW'!A$72,'ACT E+R to SAT EBRW'!B$72,VLOOKUP(E416,'ACT E+R to SAT EBRW'!A:B,2,FALSE))))</f>
        <v/>
      </c>
      <c r="G416" s="11" t="str">
        <f t="shared" si="12"/>
        <v/>
      </c>
      <c r="H416" s="11" t="str">
        <f>IF('Prax Reading 5712 5713'!B416="","", IF(G416&lt;100, 100, IF(G416&gt;300, 300, G416)))</f>
        <v/>
      </c>
      <c r="I416" s="11" t="str">
        <f>IF('Prax Reading 5712 5713'!B416="","",'SAT EBRW to CBEST R'!$A$2+'SAT EBRW to CBEST R'!$B$2*F416)</f>
        <v/>
      </c>
      <c r="J416" s="11" t="str">
        <f>IF('Prax Reading 5712 5713'!B416="","", IF(I416&lt;20, 20, IF(I416&gt;80, 80, I416)))</f>
        <v/>
      </c>
    </row>
    <row r="417" spans="1:10" x14ac:dyDescent="0.25">
      <c r="A417" s="11">
        <v>416</v>
      </c>
      <c r="B417" s="30"/>
      <c r="C417" s="25" t="str">
        <f>IF('Prax Reading 5712 5713'!B417="","", interceptPCR5712_5713toACTR+ slopePCR5712_5713toACTR*'Prax Reading 5712 5713'!B417)</f>
        <v/>
      </c>
      <c r="D417" s="25" t="str">
        <f>IF('Prax Reading 5712 5713'!B417="","", IF(C417&lt;1, 1, IF(C417&gt;36, 36, C417)))</f>
        <v/>
      </c>
      <c r="E417" s="25" t="str">
        <f t="shared" si="13"/>
        <v/>
      </c>
      <c r="F417" s="11" t="str">
        <f>IF('Prax Reading 5712 5713'!E417="","",IF('Prax Reading 5712 5713'!E417&lt;'ACT E+R to SAT EBRW'!$A$2,'ACT E+R to SAT EBRW'!$B$2,IF('Prax Reading 5712 5713'!E417&gt;'ACT E+R to SAT EBRW'!A$72,'ACT E+R to SAT EBRW'!B$72,VLOOKUP(E417,'ACT E+R to SAT EBRW'!A:B,2,FALSE))))</f>
        <v/>
      </c>
      <c r="G417" s="11" t="str">
        <f t="shared" si="12"/>
        <v/>
      </c>
      <c r="H417" s="11" t="str">
        <f>IF('Prax Reading 5712 5713'!B417="","", IF(G417&lt;100, 100, IF(G417&gt;300, 300, G417)))</f>
        <v/>
      </c>
      <c r="I417" s="11" t="str">
        <f>IF('Prax Reading 5712 5713'!B417="","",'SAT EBRW to CBEST R'!$A$2+'SAT EBRW to CBEST R'!$B$2*F417)</f>
        <v/>
      </c>
      <c r="J417" s="11" t="str">
        <f>IF('Prax Reading 5712 5713'!B417="","", IF(I417&lt;20, 20, IF(I417&gt;80, 80, I417)))</f>
        <v/>
      </c>
    </row>
    <row r="418" spans="1:10" x14ac:dyDescent="0.25">
      <c r="A418" s="11">
        <v>417</v>
      </c>
      <c r="B418" s="30"/>
      <c r="C418" s="25" t="str">
        <f>IF('Prax Reading 5712 5713'!B418="","", interceptPCR5712_5713toACTR+ slopePCR5712_5713toACTR*'Prax Reading 5712 5713'!B418)</f>
        <v/>
      </c>
      <c r="D418" s="25" t="str">
        <f>IF('Prax Reading 5712 5713'!B418="","", IF(C418&lt;1, 1, IF(C418&gt;36, 36, C418)))</f>
        <v/>
      </c>
      <c r="E418" s="25" t="str">
        <f t="shared" si="13"/>
        <v/>
      </c>
      <c r="F418" s="11" t="str">
        <f>IF('Prax Reading 5712 5713'!E418="","",IF('Prax Reading 5712 5713'!E418&lt;'ACT E+R to SAT EBRW'!$A$2,'ACT E+R to SAT EBRW'!$B$2,IF('Prax Reading 5712 5713'!E418&gt;'ACT E+R to SAT EBRW'!A$72,'ACT E+R to SAT EBRW'!B$72,VLOOKUP(E418,'ACT E+R to SAT EBRW'!A:B,2,FALSE))))</f>
        <v/>
      </c>
      <c r="G418" s="11" t="str">
        <f t="shared" si="12"/>
        <v/>
      </c>
      <c r="H418" s="11" t="str">
        <f>IF('Prax Reading 5712 5713'!B418="","", IF(G418&lt;100, 100, IF(G418&gt;300, 300, G418)))</f>
        <v/>
      </c>
      <c r="I418" s="11" t="str">
        <f>IF('Prax Reading 5712 5713'!B418="","",'SAT EBRW to CBEST R'!$A$2+'SAT EBRW to CBEST R'!$B$2*F418)</f>
        <v/>
      </c>
      <c r="J418" s="11" t="str">
        <f>IF('Prax Reading 5712 5713'!B418="","", IF(I418&lt;20, 20, IF(I418&gt;80, 80, I418)))</f>
        <v/>
      </c>
    </row>
    <row r="419" spans="1:10" x14ac:dyDescent="0.25">
      <c r="A419" s="11">
        <v>418</v>
      </c>
      <c r="B419" s="30"/>
      <c r="C419" s="25" t="str">
        <f>IF('Prax Reading 5712 5713'!B419="","", interceptPCR5712_5713toACTR+ slopePCR5712_5713toACTR*'Prax Reading 5712 5713'!B419)</f>
        <v/>
      </c>
      <c r="D419" s="25" t="str">
        <f>IF('Prax Reading 5712 5713'!B419="","", IF(C419&lt;1, 1, IF(C419&gt;36, 36, C419)))</f>
        <v/>
      </c>
      <c r="E419" s="25" t="str">
        <f t="shared" si="13"/>
        <v/>
      </c>
      <c r="F419" s="11" t="str">
        <f>IF('Prax Reading 5712 5713'!E419="","",IF('Prax Reading 5712 5713'!E419&lt;'ACT E+R to SAT EBRW'!$A$2,'ACT E+R to SAT EBRW'!$B$2,IF('Prax Reading 5712 5713'!E419&gt;'ACT E+R to SAT EBRW'!A$72,'ACT E+R to SAT EBRW'!B$72,VLOOKUP(E419,'ACT E+R to SAT EBRW'!A:B,2,FALSE))))</f>
        <v/>
      </c>
      <c r="G419" s="11" t="str">
        <f t="shared" si="12"/>
        <v/>
      </c>
      <c r="H419" s="11" t="str">
        <f>IF('Prax Reading 5712 5713'!B419="","", IF(G419&lt;100, 100, IF(G419&gt;300, 300, G419)))</f>
        <v/>
      </c>
      <c r="I419" s="11" t="str">
        <f>IF('Prax Reading 5712 5713'!B419="","",'SAT EBRW to CBEST R'!$A$2+'SAT EBRW to CBEST R'!$B$2*F419)</f>
        <v/>
      </c>
      <c r="J419" s="11" t="str">
        <f>IF('Prax Reading 5712 5713'!B419="","", IF(I419&lt;20, 20, IF(I419&gt;80, 80, I419)))</f>
        <v/>
      </c>
    </row>
    <row r="420" spans="1:10" x14ac:dyDescent="0.25">
      <c r="A420" s="11">
        <v>419</v>
      </c>
      <c r="B420" s="30"/>
      <c r="C420" s="25" t="str">
        <f>IF('Prax Reading 5712 5713'!B420="","", interceptPCR5712_5713toACTR+ slopePCR5712_5713toACTR*'Prax Reading 5712 5713'!B420)</f>
        <v/>
      </c>
      <c r="D420" s="25" t="str">
        <f>IF('Prax Reading 5712 5713'!B420="","", IF(C420&lt;1, 1, IF(C420&gt;36, 36, C420)))</f>
        <v/>
      </c>
      <c r="E420" s="25" t="str">
        <f t="shared" si="13"/>
        <v/>
      </c>
      <c r="F420" s="11" t="str">
        <f>IF('Prax Reading 5712 5713'!E420="","",IF('Prax Reading 5712 5713'!E420&lt;'ACT E+R to SAT EBRW'!$A$2,'ACT E+R to SAT EBRW'!$B$2,IF('Prax Reading 5712 5713'!E420&gt;'ACT E+R to SAT EBRW'!A$72,'ACT E+R to SAT EBRW'!B$72,VLOOKUP(E420,'ACT E+R to SAT EBRW'!A:B,2,FALSE))))</f>
        <v/>
      </c>
      <c r="G420" s="11" t="str">
        <f t="shared" si="12"/>
        <v/>
      </c>
      <c r="H420" s="11" t="str">
        <f>IF('Prax Reading 5712 5713'!B420="","", IF(G420&lt;100, 100, IF(G420&gt;300, 300, G420)))</f>
        <v/>
      </c>
      <c r="I420" s="11" t="str">
        <f>IF('Prax Reading 5712 5713'!B420="","",'SAT EBRW to CBEST R'!$A$2+'SAT EBRW to CBEST R'!$B$2*F420)</f>
        <v/>
      </c>
      <c r="J420" s="11" t="str">
        <f>IF('Prax Reading 5712 5713'!B420="","", IF(I420&lt;20, 20, IF(I420&gt;80, 80, I420)))</f>
        <v/>
      </c>
    </row>
    <row r="421" spans="1:10" x14ac:dyDescent="0.25">
      <c r="A421" s="11">
        <v>420</v>
      </c>
      <c r="B421" s="30"/>
      <c r="C421" s="25" t="str">
        <f>IF('Prax Reading 5712 5713'!B421="","", interceptPCR5712_5713toACTR+ slopePCR5712_5713toACTR*'Prax Reading 5712 5713'!B421)</f>
        <v/>
      </c>
      <c r="D421" s="25" t="str">
        <f>IF('Prax Reading 5712 5713'!B421="","", IF(C421&lt;1, 1, IF(C421&gt;36, 36, C421)))</f>
        <v/>
      </c>
      <c r="E421" s="25" t="str">
        <f t="shared" si="13"/>
        <v/>
      </c>
      <c r="F421" s="11" t="str">
        <f>IF('Prax Reading 5712 5713'!E421="","",IF('Prax Reading 5712 5713'!E421&lt;'ACT E+R to SAT EBRW'!$A$2,'ACT E+R to SAT EBRW'!$B$2,IF('Prax Reading 5712 5713'!E421&gt;'ACT E+R to SAT EBRW'!A$72,'ACT E+R to SAT EBRW'!B$72,VLOOKUP(E421,'ACT E+R to SAT EBRW'!A:B,2,FALSE))))</f>
        <v/>
      </c>
      <c r="G421" s="11" t="str">
        <f t="shared" si="12"/>
        <v/>
      </c>
      <c r="H421" s="11" t="str">
        <f>IF('Prax Reading 5712 5713'!B421="","", IF(G421&lt;100, 100, IF(G421&gt;300, 300, G421)))</f>
        <v/>
      </c>
      <c r="I421" s="11" t="str">
        <f>IF('Prax Reading 5712 5713'!B421="","",'SAT EBRW to CBEST R'!$A$2+'SAT EBRW to CBEST R'!$B$2*F421)</f>
        <v/>
      </c>
      <c r="J421" s="11" t="str">
        <f>IF('Prax Reading 5712 5713'!B421="","", IF(I421&lt;20, 20, IF(I421&gt;80, 80, I421)))</f>
        <v/>
      </c>
    </row>
    <row r="422" spans="1:10" x14ac:dyDescent="0.25">
      <c r="A422" s="11">
        <v>421</v>
      </c>
      <c r="B422" s="30"/>
      <c r="C422" s="25" t="str">
        <f>IF('Prax Reading 5712 5713'!B422="","", interceptPCR5712_5713toACTR+ slopePCR5712_5713toACTR*'Prax Reading 5712 5713'!B422)</f>
        <v/>
      </c>
      <c r="D422" s="25" t="str">
        <f>IF('Prax Reading 5712 5713'!B422="","", IF(C422&lt;1, 1, IF(C422&gt;36, 36, C422)))</f>
        <v/>
      </c>
      <c r="E422" s="25" t="str">
        <f t="shared" si="13"/>
        <v/>
      </c>
      <c r="F422" s="11" t="str">
        <f>IF('Prax Reading 5712 5713'!E422="","",IF('Prax Reading 5712 5713'!E422&lt;'ACT E+R to SAT EBRW'!$A$2,'ACT E+R to SAT EBRW'!$B$2,IF('Prax Reading 5712 5713'!E422&gt;'ACT E+R to SAT EBRW'!A$72,'ACT E+R to SAT EBRW'!B$72,VLOOKUP(E422,'ACT E+R to SAT EBRW'!A:B,2,FALSE))))</f>
        <v/>
      </c>
      <c r="G422" s="11" t="str">
        <f t="shared" si="12"/>
        <v/>
      </c>
      <c r="H422" s="11" t="str">
        <f>IF('Prax Reading 5712 5713'!B422="","", IF(G422&lt;100, 100, IF(G422&gt;300, 300, G422)))</f>
        <v/>
      </c>
      <c r="I422" s="11" t="str">
        <f>IF('Prax Reading 5712 5713'!B422="","",'SAT EBRW to CBEST R'!$A$2+'SAT EBRW to CBEST R'!$B$2*F422)</f>
        <v/>
      </c>
      <c r="J422" s="11" t="str">
        <f>IF('Prax Reading 5712 5713'!B422="","", IF(I422&lt;20, 20, IF(I422&gt;80, 80, I422)))</f>
        <v/>
      </c>
    </row>
    <row r="423" spans="1:10" x14ac:dyDescent="0.25">
      <c r="A423" s="11">
        <v>422</v>
      </c>
      <c r="B423" s="30"/>
      <c r="C423" s="25" t="str">
        <f>IF('Prax Reading 5712 5713'!B423="","", interceptPCR5712_5713toACTR+ slopePCR5712_5713toACTR*'Prax Reading 5712 5713'!B423)</f>
        <v/>
      </c>
      <c r="D423" s="25" t="str">
        <f>IF('Prax Reading 5712 5713'!B423="","", IF(C423&lt;1, 1, IF(C423&gt;36, 36, C423)))</f>
        <v/>
      </c>
      <c r="E423" s="25" t="str">
        <f t="shared" si="13"/>
        <v/>
      </c>
      <c r="F423" s="11" t="str">
        <f>IF('Prax Reading 5712 5713'!E423="","",IF('Prax Reading 5712 5713'!E423&lt;'ACT E+R to SAT EBRW'!$A$2,'ACT E+R to SAT EBRW'!$B$2,IF('Prax Reading 5712 5713'!E423&gt;'ACT E+R to SAT EBRW'!A$72,'ACT E+R to SAT EBRW'!B$72,VLOOKUP(E423,'ACT E+R to SAT EBRW'!A:B,2,FALSE))))</f>
        <v/>
      </c>
      <c r="G423" s="11" t="str">
        <f t="shared" si="12"/>
        <v/>
      </c>
      <c r="H423" s="11" t="str">
        <f>IF('Prax Reading 5712 5713'!B423="","", IF(G423&lt;100, 100, IF(G423&gt;300, 300, G423)))</f>
        <v/>
      </c>
      <c r="I423" s="11" t="str">
        <f>IF('Prax Reading 5712 5713'!B423="","",'SAT EBRW to CBEST R'!$A$2+'SAT EBRW to CBEST R'!$B$2*F423)</f>
        <v/>
      </c>
      <c r="J423" s="11" t="str">
        <f>IF('Prax Reading 5712 5713'!B423="","", IF(I423&lt;20, 20, IF(I423&gt;80, 80, I423)))</f>
        <v/>
      </c>
    </row>
    <row r="424" spans="1:10" x14ac:dyDescent="0.25">
      <c r="A424" s="11">
        <v>423</v>
      </c>
      <c r="B424" s="30"/>
      <c r="C424" s="25" t="str">
        <f>IF('Prax Reading 5712 5713'!B424="","", interceptPCR5712_5713toACTR+ slopePCR5712_5713toACTR*'Prax Reading 5712 5713'!B424)</f>
        <v/>
      </c>
      <c r="D424" s="25" t="str">
        <f>IF('Prax Reading 5712 5713'!B424="","", IF(C424&lt;1, 1, IF(C424&gt;36, 36, C424)))</f>
        <v/>
      </c>
      <c r="E424" s="25" t="str">
        <f t="shared" si="13"/>
        <v/>
      </c>
      <c r="F424" s="11" t="str">
        <f>IF('Prax Reading 5712 5713'!E424="","",IF('Prax Reading 5712 5713'!E424&lt;'ACT E+R to SAT EBRW'!$A$2,'ACT E+R to SAT EBRW'!$B$2,IF('Prax Reading 5712 5713'!E424&gt;'ACT E+R to SAT EBRW'!A$72,'ACT E+R to SAT EBRW'!B$72,VLOOKUP(E424,'ACT E+R to SAT EBRW'!A:B,2,FALSE))))</f>
        <v/>
      </c>
      <c r="G424" s="11" t="str">
        <f t="shared" si="12"/>
        <v/>
      </c>
      <c r="H424" s="11" t="str">
        <f>IF('Prax Reading 5712 5713'!B424="","", IF(G424&lt;100, 100, IF(G424&gt;300, 300, G424)))</f>
        <v/>
      </c>
      <c r="I424" s="11" t="str">
        <f>IF('Prax Reading 5712 5713'!B424="","",'SAT EBRW to CBEST R'!$A$2+'SAT EBRW to CBEST R'!$B$2*F424)</f>
        <v/>
      </c>
      <c r="J424" s="11" t="str">
        <f>IF('Prax Reading 5712 5713'!B424="","", IF(I424&lt;20, 20, IF(I424&gt;80, 80, I424)))</f>
        <v/>
      </c>
    </row>
    <row r="425" spans="1:10" x14ac:dyDescent="0.25">
      <c r="A425" s="11">
        <v>424</v>
      </c>
      <c r="B425" s="30"/>
      <c r="C425" s="25" t="str">
        <f>IF('Prax Reading 5712 5713'!B425="","", interceptPCR5712_5713toACTR+ slopePCR5712_5713toACTR*'Prax Reading 5712 5713'!B425)</f>
        <v/>
      </c>
      <c r="D425" s="25" t="str">
        <f>IF('Prax Reading 5712 5713'!B425="","", IF(C425&lt;1, 1, IF(C425&gt;36, 36, C425)))</f>
        <v/>
      </c>
      <c r="E425" s="25" t="str">
        <f t="shared" si="13"/>
        <v/>
      </c>
      <c r="F425" s="11" t="str">
        <f>IF('Prax Reading 5712 5713'!E425="","",IF('Prax Reading 5712 5713'!E425&lt;'ACT E+R to SAT EBRW'!$A$2,'ACT E+R to SAT EBRW'!$B$2,IF('Prax Reading 5712 5713'!E425&gt;'ACT E+R to SAT EBRW'!A$72,'ACT E+R to SAT EBRW'!B$72,VLOOKUP(E425,'ACT E+R to SAT EBRW'!A:B,2,FALSE))))</f>
        <v/>
      </c>
      <c r="G425" s="11" t="str">
        <f t="shared" si="12"/>
        <v/>
      </c>
      <c r="H425" s="11" t="str">
        <f>IF('Prax Reading 5712 5713'!B425="","", IF(G425&lt;100, 100, IF(G425&gt;300, 300, G425)))</f>
        <v/>
      </c>
      <c r="I425" s="11" t="str">
        <f>IF('Prax Reading 5712 5713'!B425="","",'SAT EBRW to CBEST R'!$A$2+'SAT EBRW to CBEST R'!$B$2*F425)</f>
        <v/>
      </c>
      <c r="J425" s="11" t="str">
        <f>IF('Prax Reading 5712 5713'!B425="","", IF(I425&lt;20, 20, IF(I425&gt;80, 80, I425)))</f>
        <v/>
      </c>
    </row>
    <row r="426" spans="1:10" x14ac:dyDescent="0.25">
      <c r="A426" s="11">
        <v>425</v>
      </c>
      <c r="B426" s="30"/>
      <c r="C426" s="25" t="str">
        <f>IF('Prax Reading 5712 5713'!B426="","", interceptPCR5712_5713toACTR+ slopePCR5712_5713toACTR*'Prax Reading 5712 5713'!B426)</f>
        <v/>
      </c>
      <c r="D426" s="25" t="str">
        <f>IF('Prax Reading 5712 5713'!B426="","", IF(C426&lt;1, 1, IF(C426&gt;36, 36, C426)))</f>
        <v/>
      </c>
      <c r="E426" s="25" t="str">
        <f t="shared" si="13"/>
        <v/>
      </c>
      <c r="F426" s="11" t="str">
        <f>IF('Prax Reading 5712 5713'!E426="","",IF('Prax Reading 5712 5713'!E426&lt;'ACT E+R to SAT EBRW'!$A$2,'ACT E+R to SAT EBRW'!$B$2,IF('Prax Reading 5712 5713'!E426&gt;'ACT E+R to SAT EBRW'!A$72,'ACT E+R to SAT EBRW'!B$72,VLOOKUP(E426,'ACT E+R to SAT EBRW'!A:B,2,FALSE))))</f>
        <v/>
      </c>
      <c r="G426" s="11" t="str">
        <f t="shared" si="12"/>
        <v/>
      </c>
      <c r="H426" s="11" t="str">
        <f>IF('Prax Reading 5712 5713'!B426="","", IF(G426&lt;100, 100, IF(G426&gt;300, 300, G426)))</f>
        <v/>
      </c>
      <c r="I426" s="11" t="str">
        <f>IF('Prax Reading 5712 5713'!B426="","",'SAT EBRW to CBEST R'!$A$2+'SAT EBRW to CBEST R'!$B$2*F426)</f>
        <v/>
      </c>
      <c r="J426" s="11" t="str">
        <f>IF('Prax Reading 5712 5713'!B426="","", IF(I426&lt;20, 20, IF(I426&gt;80, 80, I426)))</f>
        <v/>
      </c>
    </row>
    <row r="427" spans="1:10" x14ac:dyDescent="0.25">
      <c r="A427" s="11">
        <v>426</v>
      </c>
      <c r="B427" s="30"/>
      <c r="C427" s="25" t="str">
        <f>IF('Prax Reading 5712 5713'!B427="","", interceptPCR5712_5713toACTR+ slopePCR5712_5713toACTR*'Prax Reading 5712 5713'!B427)</f>
        <v/>
      </c>
      <c r="D427" s="25" t="str">
        <f>IF('Prax Reading 5712 5713'!B427="","", IF(C427&lt;1, 1, IF(C427&gt;36, 36, C427)))</f>
        <v/>
      </c>
      <c r="E427" s="25" t="str">
        <f t="shared" si="13"/>
        <v/>
      </c>
      <c r="F427" s="11" t="str">
        <f>IF('Prax Reading 5712 5713'!E427="","",IF('Prax Reading 5712 5713'!E427&lt;'ACT E+R to SAT EBRW'!$A$2,'ACT E+R to SAT EBRW'!$B$2,IF('Prax Reading 5712 5713'!E427&gt;'ACT E+R to SAT EBRW'!A$72,'ACT E+R to SAT EBRW'!B$72,VLOOKUP(E427,'ACT E+R to SAT EBRW'!A:B,2,FALSE))))</f>
        <v/>
      </c>
      <c r="G427" s="11" t="str">
        <f t="shared" si="12"/>
        <v/>
      </c>
      <c r="H427" s="11" t="str">
        <f>IF('Prax Reading 5712 5713'!B427="","", IF(G427&lt;100, 100, IF(G427&gt;300, 300, G427)))</f>
        <v/>
      </c>
      <c r="I427" s="11" t="str">
        <f>IF('Prax Reading 5712 5713'!B427="","",'SAT EBRW to CBEST R'!$A$2+'SAT EBRW to CBEST R'!$B$2*F427)</f>
        <v/>
      </c>
      <c r="J427" s="11" t="str">
        <f>IF('Prax Reading 5712 5713'!B427="","", IF(I427&lt;20, 20, IF(I427&gt;80, 80, I427)))</f>
        <v/>
      </c>
    </row>
    <row r="428" spans="1:10" x14ac:dyDescent="0.25">
      <c r="A428" s="11">
        <v>427</v>
      </c>
      <c r="B428" s="30"/>
      <c r="C428" s="25" t="str">
        <f>IF('Prax Reading 5712 5713'!B428="","", interceptPCR5712_5713toACTR+ slopePCR5712_5713toACTR*'Prax Reading 5712 5713'!B428)</f>
        <v/>
      </c>
      <c r="D428" s="25" t="str">
        <f>IF('Prax Reading 5712 5713'!B428="","", IF(C428&lt;1, 1, IF(C428&gt;36, 36, C428)))</f>
        <v/>
      </c>
      <c r="E428" s="25" t="str">
        <f t="shared" si="13"/>
        <v/>
      </c>
      <c r="F428" s="11" t="str">
        <f>IF('Prax Reading 5712 5713'!E428="","",IF('Prax Reading 5712 5713'!E428&lt;'ACT E+R to SAT EBRW'!$A$2,'ACT E+R to SAT EBRW'!$B$2,IF('Prax Reading 5712 5713'!E428&gt;'ACT E+R to SAT EBRW'!A$72,'ACT E+R to SAT EBRW'!B$72,VLOOKUP(E428,'ACT E+R to SAT EBRW'!A:B,2,FALSE))))</f>
        <v/>
      </c>
      <c r="G428" s="11" t="str">
        <f t="shared" si="12"/>
        <v/>
      </c>
      <c r="H428" s="11" t="str">
        <f>IF('Prax Reading 5712 5713'!B428="","", IF(G428&lt;100, 100, IF(G428&gt;300, 300, G428)))</f>
        <v/>
      </c>
      <c r="I428" s="11" t="str">
        <f>IF('Prax Reading 5712 5713'!B428="","",'SAT EBRW to CBEST R'!$A$2+'SAT EBRW to CBEST R'!$B$2*F428)</f>
        <v/>
      </c>
      <c r="J428" s="11" t="str">
        <f>IF('Prax Reading 5712 5713'!B428="","", IF(I428&lt;20, 20, IF(I428&gt;80, 80, I428)))</f>
        <v/>
      </c>
    </row>
    <row r="429" spans="1:10" x14ac:dyDescent="0.25">
      <c r="A429" s="11">
        <v>428</v>
      </c>
      <c r="B429" s="30"/>
      <c r="C429" s="25" t="str">
        <f>IF('Prax Reading 5712 5713'!B429="","", interceptPCR5712_5713toACTR+ slopePCR5712_5713toACTR*'Prax Reading 5712 5713'!B429)</f>
        <v/>
      </c>
      <c r="D429" s="25" t="str">
        <f>IF('Prax Reading 5712 5713'!B429="","", IF(C429&lt;1, 1, IF(C429&gt;36, 36, C429)))</f>
        <v/>
      </c>
      <c r="E429" s="25" t="str">
        <f t="shared" si="13"/>
        <v/>
      </c>
      <c r="F429" s="11" t="str">
        <f>IF('Prax Reading 5712 5713'!E429="","",IF('Prax Reading 5712 5713'!E429&lt;'ACT E+R to SAT EBRW'!$A$2,'ACT E+R to SAT EBRW'!$B$2,IF('Prax Reading 5712 5713'!E429&gt;'ACT E+R to SAT EBRW'!A$72,'ACT E+R to SAT EBRW'!B$72,VLOOKUP(E429,'ACT E+R to SAT EBRW'!A:B,2,FALSE))))</f>
        <v/>
      </c>
      <c r="G429" s="11" t="str">
        <f t="shared" si="12"/>
        <v/>
      </c>
      <c r="H429" s="11" t="str">
        <f>IF('Prax Reading 5712 5713'!B429="","", IF(G429&lt;100, 100, IF(G429&gt;300, 300, G429)))</f>
        <v/>
      </c>
      <c r="I429" s="11" t="str">
        <f>IF('Prax Reading 5712 5713'!B429="","",'SAT EBRW to CBEST R'!$A$2+'SAT EBRW to CBEST R'!$B$2*F429)</f>
        <v/>
      </c>
      <c r="J429" s="11" t="str">
        <f>IF('Prax Reading 5712 5713'!B429="","", IF(I429&lt;20, 20, IF(I429&gt;80, 80, I429)))</f>
        <v/>
      </c>
    </row>
    <row r="430" spans="1:10" x14ac:dyDescent="0.25">
      <c r="A430" s="11">
        <v>429</v>
      </c>
      <c r="B430" s="30"/>
      <c r="C430" s="25" t="str">
        <f>IF('Prax Reading 5712 5713'!B430="","", interceptPCR5712_5713toACTR+ slopePCR5712_5713toACTR*'Prax Reading 5712 5713'!B430)</f>
        <v/>
      </c>
      <c r="D430" s="25" t="str">
        <f>IF('Prax Reading 5712 5713'!B430="","", IF(C430&lt;1, 1, IF(C430&gt;36, 36, C430)))</f>
        <v/>
      </c>
      <c r="E430" s="25" t="str">
        <f t="shared" si="13"/>
        <v/>
      </c>
      <c r="F430" s="11" t="str">
        <f>IF('Prax Reading 5712 5713'!E430="","",IF('Prax Reading 5712 5713'!E430&lt;'ACT E+R to SAT EBRW'!$A$2,'ACT E+R to SAT EBRW'!$B$2,IF('Prax Reading 5712 5713'!E430&gt;'ACT E+R to SAT EBRW'!A$72,'ACT E+R to SAT EBRW'!B$72,VLOOKUP(E430,'ACT E+R to SAT EBRW'!A:B,2,FALSE))))</f>
        <v/>
      </c>
      <c r="G430" s="11" t="str">
        <f t="shared" si="12"/>
        <v/>
      </c>
      <c r="H430" s="11" t="str">
        <f>IF('Prax Reading 5712 5713'!B430="","", IF(G430&lt;100, 100, IF(G430&gt;300, 300, G430)))</f>
        <v/>
      </c>
      <c r="I430" s="11" t="str">
        <f>IF('Prax Reading 5712 5713'!B430="","",'SAT EBRW to CBEST R'!$A$2+'SAT EBRW to CBEST R'!$B$2*F430)</f>
        <v/>
      </c>
      <c r="J430" s="11" t="str">
        <f>IF('Prax Reading 5712 5713'!B430="","", IF(I430&lt;20, 20, IF(I430&gt;80, 80, I430)))</f>
        <v/>
      </c>
    </row>
    <row r="431" spans="1:10" x14ac:dyDescent="0.25">
      <c r="A431" s="11">
        <v>430</v>
      </c>
      <c r="B431" s="30"/>
      <c r="C431" s="25" t="str">
        <f>IF('Prax Reading 5712 5713'!B431="","", interceptPCR5712_5713toACTR+ slopePCR5712_5713toACTR*'Prax Reading 5712 5713'!B431)</f>
        <v/>
      </c>
      <c r="D431" s="25" t="str">
        <f>IF('Prax Reading 5712 5713'!B431="","", IF(C431&lt;1, 1, IF(C431&gt;36, 36, C431)))</f>
        <v/>
      </c>
      <c r="E431" s="25" t="str">
        <f t="shared" si="13"/>
        <v/>
      </c>
      <c r="F431" s="11" t="str">
        <f>IF('Prax Reading 5712 5713'!E431="","",IF('Prax Reading 5712 5713'!E431&lt;'ACT E+R to SAT EBRW'!$A$2,'ACT E+R to SAT EBRW'!$B$2,IF('Prax Reading 5712 5713'!E431&gt;'ACT E+R to SAT EBRW'!A$72,'ACT E+R to SAT EBRW'!B$72,VLOOKUP(E431,'ACT E+R to SAT EBRW'!A:B,2,FALSE))))</f>
        <v/>
      </c>
      <c r="G431" s="11" t="str">
        <f t="shared" si="12"/>
        <v/>
      </c>
      <c r="H431" s="11" t="str">
        <f>IF('Prax Reading 5712 5713'!B431="","", IF(G431&lt;100, 100, IF(G431&gt;300, 300, G431)))</f>
        <v/>
      </c>
      <c r="I431" s="11" t="str">
        <f>IF('Prax Reading 5712 5713'!B431="","",'SAT EBRW to CBEST R'!$A$2+'SAT EBRW to CBEST R'!$B$2*F431)</f>
        <v/>
      </c>
      <c r="J431" s="11" t="str">
        <f>IF('Prax Reading 5712 5713'!B431="","", IF(I431&lt;20, 20, IF(I431&gt;80, 80, I431)))</f>
        <v/>
      </c>
    </row>
    <row r="432" spans="1:10" x14ac:dyDescent="0.25">
      <c r="A432" s="11">
        <v>431</v>
      </c>
      <c r="B432" s="30"/>
      <c r="C432" s="25" t="str">
        <f>IF('Prax Reading 5712 5713'!B432="","", interceptPCR5712_5713toACTR+ slopePCR5712_5713toACTR*'Prax Reading 5712 5713'!B432)</f>
        <v/>
      </c>
      <c r="D432" s="25" t="str">
        <f>IF('Prax Reading 5712 5713'!B432="","", IF(C432&lt;1, 1, IF(C432&gt;36, 36, C432)))</f>
        <v/>
      </c>
      <c r="E432" s="25" t="str">
        <f t="shared" si="13"/>
        <v/>
      </c>
      <c r="F432" s="11" t="str">
        <f>IF('Prax Reading 5712 5713'!E432="","",IF('Prax Reading 5712 5713'!E432&lt;'ACT E+R to SAT EBRW'!$A$2,'ACT E+R to SAT EBRW'!$B$2,IF('Prax Reading 5712 5713'!E432&gt;'ACT E+R to SAT EBRW'!A$72,'ACT E+R to SAT EBRW'!B$72,VLOOKUP(E432,'ACT E+R to SAT EBRW'!A:B,2,FALSE))))</f>
        <v/>
      </c>
      <c r="G432" s="11" t="str">
        <f t="shared" si="12"/>
        <v/>
      </c>
      <c r="H432" s="11" t="str">
        <f>IF('Prax Reading 5712 5713'!B432="","", IF(G432&lt;100, 100, IF(G432&gt;300, 300, G432)))</f>
        <v/>
      </c>
      <c r="I432" s="11" t="str">
        <f>IF('Prax Reading 5712 5713'!B432="","",'SAT EBRW to CBEST R'!$A$2+'SAT EBRW to CBEST R'!$B$2*F432)</f>
        <v/>
      </c>
      <c r="J432" s="11" t="str">
        <f>IF('Prax Reading 5712 5713'!B432="","", IF(I432&lt;20, 20, IF(I432&gt;80, 80, I432)))</f>
        <v/>
      </c>
    </row>
    <row r="433" spans="1:10" x14ac:dyDescent="0.25">
      <c r="A433" s="11">
        <v>432</v>
      </c>
      <c r="B433" s="30"/>
      <c r="C433" s="25" t="str">
        <f>IF('Prax Reading 5712 5713'!B433="","", interceptPCR5712_5713toACTR+ slopePCR5712_5713toACTR*'Prax Reading 5712 5713'!B433)</f>
        <v/>
      </c>
      <c r="D433" s="25" t="str">
        <f>IF('Prax Reading 5712 5713'!B433="","", IF(C433&lt;1, 1, IF(C433&gt;36, 36, C433)))</f>
        <v/>
      </c>
      <c r="E433" s="25" t="str">
        <f t="shared" si="13"/>
        <v/>
      </c>
      <c r="F433" s="11" t="str">
        <f>IF('Prax Reading 5712 5713'!E433="","",IF('Prax Reading 5712 5713'!E433&lt;'ACT E+R to SAT EBRW'!$A$2,'ACT E+R to SAT EBRW'!$B$2,IF('Prax Reading 5712 5713'!E433&gt;'ACT E+R to SAT EBRW'!A$72,'ACT E+R to SAT EBRW'!B$72,VLOOKUP(E433,'ACT E+R to SAT EBRW'!A:B,2,FALSE))))</f>
        <v/>
      </c>
      <c r="G433" s="11" t="str">
        <f t="shared" si="12"/>
        <v/>
      </c>
      <c r="H433" s="11" t="str">
        <f>IF('Prax Reading 5712 5713'!B433="","", IF(G433&lt;100, 100, IF(G433&gt;300, 300, G433)))</f>
        <v/>
      </c>
      <c r="I433" s="11" t="str">
        <f>IF('Prax Reading 5712 5713'!B433="","",'SAT EBRW to CBEST R'!$A$2+'SAT EBRW to CBEST R'!$B$2*F433)</f>
        <v/>
      </c>
      <c r="J433" s="11" t="str">
        <f>IF('Prax Reading 5712 5713'!B433="","", IF(I433&lt;20, 20, IF(I433&gt;80, 80, I433)))</f>
        <v/>
      </c>
    </row>
    <row r="434" spans="1:10" x14ac:dyDescent="0.25">
      <c r="A434" s="11">
        <v>433</v>
      </c>
      <c r="B434" s="30"/>
      <c r="C434" s="25" t="str">
        <f>IF('Prax Reading 5712 5713'!B434="","", interceptPCR5712_5713toACTR+ slopePCR5712_5713toACTR*'Prax Reading 5712 5713'!B434)</f>
        <v/>
      </c>
      <c r="D434" s="25" t="str">
        <f>IF('Prax Reading 5712 5713'!B434="","", IF(C434&lt;1, 1, IF(C434&gt;36, 36, C434)))</f>
        <v/>
      </c>
      <c r="E434" s="25" t="str">
        <f t="shared" si="13"/>
        <v/>
      </c>
      <c r="F434" s="11" t="str">
        <f>IF('Prax Reading 5712 5713'!E434="","",IF('Prax Reading 5712 5713'!E434&lt;'ACT E+R to SAT EBRW'!$A$2,'ACT E+R to SAT EBRW'!$B$2,IF('Prax Reading 5712 5713'!E434&gt;'ACT E+R to SAT EBRW'!A$72,'ACT E+R to SAT EBRW'!B$72,VLOOKUP(E434,'ACT E+R to SAT EBRW'!A:B,2,FALSE))))</f>
        <v/>
      </c>
      <c r="G434" s="11" t="str">
        <f t="shared" si="12"/>
        <v/>
      </c>
      <c r="H434" s="11" t="str">
        <f>IF('Prax Reading 5712 5713'!B434="","", IF(G434&lt;100, 100, IF(G434&gt;300, 300, G434)))</f>
        <v/>
      </c>
      <c r="I434" s="11" t="str">
        <f>IF('Prax Reading 5712 5713'!B434="","",'SAT EBRW to CBEST R'!$A$2+'SAT EBRW to CBEST R'!$B$2*F434)</f>
        <v/>
      </c>
      <c r="J434" s="11" t="str">
        <f>IF('Prax Reading 5712 5713'!B434="","", IF(I434&lt;20, 20, IF(I434&gt;80, 80, I434)))</f>
        <v/>
      </c>
    </row>
    <row r="435" spans="1:10" x14ac:dyDescent="0.25">
      <c r="A435" s="11">
        <v>434</v>
      </c>
      <c r="B435" s="30"/>
      <c r="C435" s="25" t="str">
        <f>IF('Prax Reading 5712 5713'!B435="","", interceptPCR5712_5713toACTR+ slopePCR5712_5713toACTR*'Prax Reading 5712 5713'!B435)</f>
        <v/>
      </c>
      <c r="D435" s="25" t="str">
        <f>IF('Prax Reading 5712 5713'!B435="","", IF(C435&lt;1, 1, IF(C435&gt;36, 36, C435)))</f>
        <v/>
      </c>
      <c r="E435" s="25" t="str">
        <f t="shared" si="13"/>
        <v/>
      </c>
      <c r="F435" s="11" t="str">
        <f>IF('Prax Reading 5712 5713'!E435="","",IF('Prax Reading 5712 5713'!E435&lt;'ACT E+R to SAT EBRW'!$A$2,'ACT E+R to SAT EBRW'!$B$2,IF('Prax Reading 5712 5713'!E435&gt;'ACT E+R to SAT EBRW'!A$72,'ACT E+R to SAT EBRW'!B$72,VLOOKUP(E435,'ACT E+R to SAT EBRW'!A:B,2,FALSE))))</f>
        <v/>
      </c>
      <c r="G435" s="11" t="str">
        <f t="shared" si="12"/>
        <v/>
      </c>
      <c r="H435" s="11" t="str">
        <f>IF('Prax Reading 5712 5713'!B435="","", IF(G435&lt;100, 100, IF(G435&gt;300, 300, G435)))</f>
        <v/>
      </c>
      <c r="I435" s="11" t="str">
        <f>IF('Prax Reading 5712 5713'!B435="","",'SAT EBRW to CBEST R'!$A$2+'SAT EBRW to CBEST R'!$B$2*F435)</f>
        <v/>
      </c>
      <c r="J435" s="11" t="str">
        <f>IF('Prax Reading 5712 5713'!B435="","", IF(I435&lt;20, 20, IF(I435&gt;80, 80, I435)))</f>
        <v/>
      </c>
    </row>
    <row r="436" spans="1:10" x14ac:dyDescent="0.25">
      <c r="A436" s="11">
        <v>435</v>
      </c>
      <c r="B436" s="30"/>
      <c r="C436" s="25" t="str">
        <f>IF('Prax Reading 5712 5713'!B436="","", interceptPCR5712_5713toACTR+ slopePCR5712_5713toACTR*'Prax Reading 5712 5713'!B436)</f>
        <v/>
      </c>
      <c r="D436" s="25" t="str">
        <f>IF('Prax Reading 5712 5713'!B436="","", IF(C436&lt;1, 1, IF(C436&gt;36, 36, C436)))</f>
        <v/>
      </c>
      <c r="E436" s="25" t="str">
        <f t="shared" si="13"/>
        <v/>
      </c>
      <c r="F436" s="11" t="str">
        <f>IF('Prax Reading 5712 5713'!E436="","",IF('Prax Reading 5712 5713'!E436&lt;'ACT E+R to SAT EBRW'!$A$2,'ACT E+R to SAT EBRW'!$B$2,IF('Prax Reading 5712 5713'!E436&gt;'ACT E+R to SAT EBRW'!A$72,'ACT E+R to SAT EBRW'!B$72,VLOOKUP(E436,'ACT E+R to SAT EBRW'!A:B,2,FALSE))))</f>
        <v/>
      </c>
      <c r="G436" s="11" t="str">
        <f t="shared" si="12"/>
        <v/>
      </c>
      <c r="H436" s="11" t="str">
        <f>IF('Prax Reading 5712 5713'!B436="","", IF(G436&lt;100, 100, IF(G436&gt;300, 300, G436)))</f>
        <v/>
      </c>
      <c r="I436" s="11" t="str">
        <f>IF('Prax Reading 5712 5713'!B436="","",'SAT EBRW to CBEST R'!$A$2+'SAT EBRW to CBEST R'!$B$2*F436)</f>
        <v/>
      </c>
      <c r="J436" s="11" t="str">
        <f>IF('Prax Reading 5712 5713'!B436="","", IF(I436&lt;20, 20, IF(I436&gt;80, 80, I436)))</f>
        <v/>
      </c>
    </row>
    <row r="437" spans="1:10" x14ac:dyDescent="0.25">
      <c r="A437" s="11">
        <v>436</v>
      </c>
      <c r="B437" s="30"/>
      <c r="C437" s="25" t="str">
        <f>IF('Prax Reading 5712 5713'!B437="","", interceptPCR5712_5713toACTR+ slopePCR5712_5713toACTR*'Prax Reading 5712 5713'!B437)</f>
        <v/>
      </c>
      <c r="D437" s="25" t="str">
        <f>IF('Prax Reading 5712 5713'!B437="","", IF(C437&lt;1, 1, IF(C437&gt;36, 36, C437)))</f>
        <v/>
      </c>
      <c r="E437" s="25" t="str">
        <f t="shared" si="13"/>
        <v/>
      </c>
      <c r="F437" s="11" t="str">
        <f>IF('Prax Reading 5712 5713'!E437="","",IF('Prax Reading 5712 5713'!E437&lt;'ACT E+R to SAT EBRW'!$A$2,'ACT E+R to SAT EBRW'!$B$2,IF('Prax Reading 5712 5713'!E437&gt;'ACT E+R to SAT EBRW'!A$72,'ACT E+R to SAT EBRW'!B$72,VLOOKUP(E437,'ACT E+R to SAT EBRW'!A:B,2,FALSE))))</f>
        <v/>
      </c>
      <c r="G437" s="11" t="str">
        <f t="shared" si="12"/>
        <v/>
      </c>
      <c r="H437" s="11" t="str">
        <f>IF('Prax Reading 5712 5713'!B437="","", IF(G437&lt;100, 100, IF(G437&gt;300, 300, G437)))</f>
        <v/>
      </c>
      <c r="I437" s="11" t="str">
        <f>IF('Prax Reading 5712 5713'!B437="","",'SAT EBRW to CBEST R'!$A$2+'SAT EBRW to CBEST R'!$B$2*F437)</f>
        <v/>
      </c>
      <c r="J437" s="11" t="str">
        <f>IF('Prax Reading 5712 5713'!B437="","", IF(I437&lt;20, 20, IF(I437&gt;80, 80, I437)))</f>
        <v/>
      </c>
    </row>
    <row r="438" spans="1:10" x14ac:dyDescent="0.25">
      <c r="A438" s="11">
        <v>437</v>
      </c>
      <c r="B438" s="30"/>
      <c r="C438" s="25" t="str">
        <f>IF('Prax Reading 5712 5713'!B438="","", interceptPCR5712_5713toACTR+ slopePCR5712_5713toACTR*'Prax Reading 5712 5713'!B438)</f>
        <v/>
      </c>
      <c r="D438" s="25" t="str">
        <f>IF('Prax Reading 5712 5713'!B438="","", IF(C438&lt;1, 1, IF(C438&gt;36, 36, C438)))</f>
        <v/>
      </c>
      <c r="E438" s="25" t="str">
        <f t="shared" si="13"/>
        <v/>
      </c>
      <c r="F438" s="11" t="str">
        <f>IF('Prax Reading 5712 5713'!E438="","",IF('Prax Reading 5712 5713'!E438&lt;'ACT E+R to SAT EBRW'!$A$2,'ACT E+R to SAT EBRW'!$B$2,IF('Prax Reading 5712 5713'!E438&gt;'ACT E+R to SAT EBRW'!A$72,'ACT E+R to SAT EBRW'!B$72,VLOOKUP(E438,'ACT E+R to SAT EBRW'!A:B,2,FALSE))))</f>
        <v/>
      </c>
      <c r="G438" s="11" t="str">
        <f t="shared" si="12"/>
        <v/>
      </c>
      <c r="H438" s="11" t="str">
        <f>IF('Prax Reading 5712 5713'!B438="","", IF(G438&lt;100, 100, IF(G438&gt;300, 300, G438)))</f>
        <v/>
      </c>
      <c r="I438" s="11" t="str">
        <f>IF('Prax Reading 5712 5713'!B438="","",'SAT EBRW to CBEST R'!$A$2+'SAT EBRW to CBEST R'!$B$2*F438)</f>
        <v/>
      </c>
      <c r="J438" s="11" t="str">
        <f>IF('Prax Reading 5712 5713'!B438="","", IF(I438&lt;20, 20, IF(I438&gt;80, 80, I438)))</f>
        <v/>
      </c>
    </row>
    <row r="439" spans="1:10" x14ac:dyDescent="0.25">
      <c r="A439" s="11">
        <v>438</v>
      </c>
      <c r="B439" s="30"/>
      <c r="C439" s="25" t="str">
        <f>IF('Prax Reading 5712 5713'!B439="","", interceptPCR5712_5713toACTR+ slopePCR5712_5713toACTR*'Prax Reading 5712 5713'!B439)</f>
        <v/>
      </c>
      <c r="D439" s="25" t="str">
        <f>IF('Prax Reading 5712 5713'!B439="","", IF(C439&lt;1, 1, IF(C439&gt;36, 36, C439)))</f>
        <v/>
      </c>
      <c r="E439" s="25" t="str">
        <f t="shared" si="13"/>
        <v/>
      </c>
      <c r="F439" s="11" t="str">
        <f>IF('Prax Reading 5712 5713'!E439="","",IF('Prax Reading 5712 5713'!E439&lt;'ACT E+R to SAT EBRW'!$A$2,'ACT E+R to SAT EBRW'!$B$2,IF('Prax Reading 5712 5713'!E439&gt;'ACT E+R to SAT EBRW'!A$72,'ACT E+R to SAT EBRW'!B$72,VLOOKUP(E439,'ACT E+R to SAT EBRW'!A:B,2,FALSE))))</f>
        <v/>
      </c>
      <c r="G439" s="11" t="str">
        <f t="shared" si="12"/>
        <v/>
      </c>
      <c r="H439" s="11" t="str">
        <f>IF('Prax Reading 5712 5713'!B439="","", IF(G439&lt;100, 100, IF(G439&gt;300, 300, G439)))</f>
        <v/>
      </c>
      <c r="I439" s="11" t="str">
        <f>IF('Prax Reading 5712 5713'!B439="","",'SAT EBRW to CBEST R'!$A$2+'SAT EBRW to CBEST R'!$B$2*F439)</f>
        <v/>
      </c>
      <c r="J439" s="11" t="str">
        <f>IF('Prax Reading 5712 5713'!B439="","", IF(I439&lt;20, 20, IF(I439&gt;80, 80, I439)))</f>
        <v/>
      </c>
    </row>
    <row r="440" spans="1:10" x14ac:dyDescent="0.25">
      <c r="A440" s="11">
        <v>439</v>
      </c>
      <c r="B440" s="30"/>
      <c r="C440" s="25" t="str">
        <f>IF('Prax Reading 5712 5713'!B440="","", interceptPCR5712_5713toACTR+ slopePCR5712_5713toACTR*'Prax Reading 5712 5713'!B440)</f>
        <v/>
      </c>
      <c r="D440" s="25" t="str">
        <f>IF('Prax Reading 5712 5713'!B440="","", IF(C440&lt;1, 1, IF(C440&gt;36, 36, C440)))</f>
        <v/>
      </c>
      <c r="E440" s="25" t="str">
        <f t="shared" si="13"/>
        <v/>
      </c>
      <c r="F440" s="11" t="str">
        <f>IF('Prax Reading 5712 5713'!E440="","",IF('Prax Reading 5712 5713'!E440&lt;'ACT E+R to SAT EBRW'!$A$2,'ACT E+R to SAT EBRW'!$B$2,IF('Prax Reading 5712 5713'!E440&gt;'ACT E+R to SAT EBRW'!A$72,'ACT E+R to SAT EBRW'!B$72,VLOOKUP(E440,'ACT E+R to SAT EBRW'!A:B,2,FALSE))))</f>
        <v/>
      </c>
      <c r="G440" s="11" t="str">
        <f t="shared" si="12"/>
        <v/>
      </c>
      <c r="H440" s="11" t="str">
        <f>IF('Prax Reading 5712 5713'!B440="","", IF(G440&lt;100, 100, IF(G440&gt;300, 300, G440)))</f>
        <v/>
      </c>
      <c r="I440" s="11" t="str">
        <f>IF('Prax Reading 5712 5713'!B440="","",'SAT EBRW to CBEST R'!$A$2+'SAT EBRW to CBEST R'!$B$2*F440)</f>
        <v/>
      </c>
      <c r="J440" s="11" t="str">
        <f>IF('Prax Reading 5712 5713'!B440="","", IF(I440&lt;20, 20, IF(I440&gt;80, 80, I440)))</f>
        <v/>
      </c>
    </row>
    <row r="441" spans="1:10" x14ac:dyDescent="0.25">
      <c r="A441" s="11">
        <v>440</v>
      </c>
      <c r="B441" s="30"/>
      <c r="C441" s="25" t="str">
        <f>IF('Prax Reading 5712 5713'!B441="","", interceptPCR5712_5713toACTR+ slopePCR5712_5713toACTR*'Prax Reading 5712 5713'!B441)</f>
        <v/>
      </c>
      <c r="D441" s="25" t="str">
        <f>IF('Prax Reading 5712 5713'!B441="","", IF(C441&lt;1, 1, IF(C441&gt;36, 36, C441)))</f>
        <v/>
      </c>
      <c r="E441" s="25" t="str">
        <f t="shared" si="13"/>
        <v/>
      </c>
      <c r="F441" s="11" t="str">
        <f>IF('Prax Reading 5712 5713'!E441="","",IF('Prax Reading 5712 5713'!E441&lt;'ACT E+R to SAT EBRW'!$A$2,'ACT E+R to SAT EBRW'!$B$2,IF('Prax Reading 5712 5713'!E441&gt;'ACT E+R to SAT EBRW'!A$72,'ACT E+R to SAT EBRW'!B$72,VLOOKUP(E441,'ACT E+R to SAT EBRW'!A:B,2,FALSE))))</f>
        <v/>
      </c>
      <c r="G441" s="11" t="str">
        <f t="shared" si="12"/>
        <v/>
      </c>
      <c r="H441" s="11" t="str">
        <f>IF('Prax Reading 5712 5713'!B441="","", IF(G441&lt;100, 100, IF(G441&gt;300, 300, G441)))</f>
        <v/>
      </c>
      <c r="I441" s="11" t="str">
        <f>IF('Prax Reading 5712 5713'!B441="","",'SAT EBRW to CBEST R'!$A$2+'SAT EBRW to CBEST R'!$B$2*F441)</f>
        <v/>
      </c>
      <c r="J441" s="11" t="str">
        <f>IF('Prax Reading 5712 5713'!B441="","", IF(I441&lt;20, 20, IF(I441&gt;80, 80, I441)))</f>
        <v/>
      </c>
    </row>
    <row r="442" spans="1:10" x14ac:dyDescent="0.25">
      <c r="A442" s="11">
        <v>441</v>
      </c>
      <c r="B442" s="30"/>
      <c r="C442" s="25" t="str">
        <f>IF('Prax Reading 5712 5713'!B442="","", interceptPCR5712_5713toACTR+ slopePCR5712_5713toACTR*'Prax Reading 5712 5713'!B442)</f>
        <v/>
      </c>
      <c r="D442" s="25" t="str">
        <f>IF('Prax Reading 5712 5713'!B442="","", IF(C442&lt;1, 1, IF(C442&gt;36, 36, C442)))</f>
        <v/>
      </c>
      <c r="E442" s="25" t="str">
        <f t="shared" si="13"/>
        <v/>
      </c>
      <c r="F442" s="11" t="str">
        <f>IF('Prax Reading 5712 5713'!E442="","",IF('Prax Reading 5712 5713'!E442&lt;'ACT E+R to SAT EBRW'!$A$2,'ACT E+R to SAT EBRW'!$B$2,IF('Prax Reading 5712 5713'!E442&gt;'ACT E+R to SAT EBRW'!A$72,'ACT E+R to SAT EBRW'!B$72,VLOOKUP(E442,'ACT E+R to SAT EBRW'!A:B,2,FALSE))))</f>
        <v/>
      </c>
      <c r="G442" s="11" t="str">
        <f t="shared" si="12"/>
        <v/>
      </c>
      <c r="H442" s="11" t="str">
        <f>IF('Prax Reading 5712 5713'!B442="","", IF(G442&lt;100, 100, IF(G442&gt;300, 300, G442)))</f>
        <v/>
      </c>
      <c r="I442" s="11" t="str">
        <f>IF('Prax Reading 5712 5713'!B442="","",'SAT EBRW to CBEST R'!$A$2+'SAT EBRW to CBEST R'!$B$2*F442)</f>
        <v/>
      </c>
      <c r="J442" s="11" t="str">
        <f>IF('Prax Reading 5712 5713'!B442="","", IF(I442&lt;20, 20, IF(I442&gt;80, 80, I442)))</f>
        <v/>
      </c>
    </row>
    <row r="443" spans="1:10" x14ac:dyDescent="0.25">
      <c r="A443" s="11">
        <v>442</v>
      </c>
      <c r="B443" s="30"/>
      <c r="C443" s="25" t="str">
        <f>IF('Prax Reading 5712 5713'!B443="","", interceptPCR5712_5713toACTR+ slopePCR5712_5713toACTR*'Prax Reading 5712 5713'!B443)</f>
        <v/>
      </c>
      <c r="D443" s="25" t="str">
        <f>IF('Prax Reading 5712 5713'!B443="","", IF(C443&lt;1, 1, IF(C443&gt;36, 36, C443)))</f>
        <v/>
      </c>
      <c r="E443" s="25" t="str">
        <f t="shared" si="13"/>
        <v/>
      </c>
      <c r="F443" s="11" t="str">
        <f>IF('Prax Reading 5712 5713'!E443="","",IF('Prax Reading 5712 5713'!E443&lt;'ACT E+R to SAT EBRW'!$A$2,'ACT E+R to SAT EBRW'!$B$2,IF('Prax Reading 5712 5713'!E443&gt;'ACT E+R to SAT EBRW'!A$72,'ACT E+R to SAT EBRW'!B$72,VLOOKUP(E443,'ACT E+R to SAT EBRW'!A:B,2,FALSE))))</f>
        <v/>
      </c>
      <c r="G443" s="11" t="str">
        <f t="shared" si="12"/>
        <v/>
      </c>
      <c r="H443" s="11" t="str">
        <f>IF('Prax Reading 5712 5713'!B443="","", IF(G443&lt;100, 100, IF(G443&gt;300, 300, G443)))</f>
        <v/>
      </c>
      <c r="I443" s="11" t="str">
        <f>IF('Prax Reading 5712 5713'!B443="","",'SAT EBRW to CBEST R'!$A$2+'SAT EBRW to CBEST R'!$B$2*F443)</f>
        <v/>
      </c>
      <c r="J443" s="11" t="str">
        <f>IF('Prax Reading 5712 5713'!B443="","", IF(I443&lt;20, 20, IF(I443&gt;80, 80, I443)))</f>
        <v/>
      </c>
    </row>
    <row r="444" spans="1:10" x14ac:dyDescent="0.25">
      <c r="A444" s="11">
        <v>443</v>
      </c>
      <c r="B444" s="30"/>
      <c r="C444" s="25" t="str">
        <f>IF('Prax Reading 5712 5713'!B444="","", interceptPCR5712_5713toACTR+ slopePCR5712_5713toACTR*'Prax Reading 5712 5713'!B444)</f>
        <v/>
      </c>
      <c r="D444" s="25" t="str">
        <f>IF('Prax Reading 5712 5713'!B444="","", IF(C444&lt;1, 1, IF(C444&gt;36, 36, C444)))</f>
        <v/>
      </c>
      <c r="E444" s="25" t="str">
        <f t="shared" si="13"/>
        <v/>
      </c>
      <c r="F444" s="11" t="str">
        <f>IF('Prax Reading 5712 5713'!E444="","",IF('Prax Reading 5712 5713'!E444&lt;'ACT E+R to SAT EBRW'!$A$2,'ACT E+R to SAT EBRW'!$B$2,IF('Prax Reading 5712 5713'!E444&gt;'ACT E+R to SAT EBRW'!A$72,'ACT E+R to SAT EBRW'!B$72,VLOOKUP(E444,'ACT E+R to SAT EBRW'!A:B,2,FALSE))))</f>
        <v/>
      </c>
      <c r="G444" s="11" t="str">
        <f t="shared" si="12"/>
        <v/>
      </c>
      <c r="H444" s="11" t="str">
        <f>IF('Prax Reading 5712 5713'!B444="","", IF(G444&lt;100, 100, IF(G444&gt;300, 300, G444)))</f>
        <v/>
      </c>
      <c r="I444" s="11" t="str">
        <f>IF('Prax Reading 5712 5713'!B444="","",'SAT EBRW to CBEST R'!$A$2+'SAT EBRW to CBEST R'!$B$2*F444)</f>
        <v/>
      </c>
      <c r="J444" s="11" t="str">
        <f>IF('Prax Reading 5712 5713'!B444="","", IF(I444&lt;20, 20, IF(I444&gt;80, 80, I444)))</f>
        <v/>
      </c>
    </row>
    <row r="445" spans="1:10" x14ac:dyDescent="0.25">
      <c r="A445" s="11">
        <v>444</v>
      </c>
      <c r="B445" s="30"/>
      <c r="C445" s="25" t="str">
        <f>IF('Prax Reading 5712 5713'!B445="","", interceptPCR5712_5713toACTR+ slopePCR5712_5713toACTR*'Prax Reading 5712 5713'!B445)</f>
        <v/>
      </c>
      <c r="D445" s="25" t="str">
        <f>IF('Prax Reading 5712 5713'!B445="","", IF(C445&lt;1, 1, IF(C445&gt;36, 36, C445)))</f>
        <v/>
      </c>
      <c r="E445" s="25" t="str">
        <f t="shared" si="13"/>
        <v/>
      </c>
      <c r="F445" s="11" t="str">
        <f>IF('Prax Reading 5712 5713'!E445="","",IF('Prax Reading 5712 5713'!E445&lt;'ACT E+R to SAT EBRW'!$A$2,'ACT E+R to SAT EBRW'!$B$2,IF('Prax Reading 5712 5713'!E445&gt;'ACT E+R to SAT EBRW'!A$72,'ACT E+R to SAT EBRW'!B$72,VLOOKUP(E445,'ACT E+R to SAT EBRW'!A:B,2,FALSE))))</f>
        <v/>
      </c>
      <c r="G445" s="11" t="str">
        <f t="shared" si="12"/>
        <v/>
      </c>
      <c r="H445" s="11" t="str">
        <f>IF('Prax Reading 5712 5713'!B445="","", IF(G445&lt;100, 100, IF(G445&gt;300, 300, G445)))</f>
        <v/>
      </c>
      <c r="I445" s="11" t="str">
        <f>IF('Prax Reading 5712 5713'!B445="","",'SAT EBRW to CBEST R'!$A$2+'SAT EBRW to CBEST R'!$B$2*F445)</f>
        <v/>
      </c>
      <c r="J445" s="11" t="str">
        <f>IF('Prax Reading 5712 5713'!B445="","", IF(I445&lt;20, 20, IF(I445&gt;80, 80, I445)))</f>
        <v/>
      </c>
    </row>
    <row r="446" spans="1:10" x14ac:dyDescent="0.25">
      <c r="A446" s="11">
        <v>445</v>
      </c>
      <c r="B446" s="30"/>
      <c r="C446" s="25" t="str">
        <f>IF('Prax Reading 5712 5713'!B446="","", interceptPCR5712_5713toACTR+ slopePCR5712_5713toACTR*'Prax Reading 5712 5713'!B446)</f>
        <v/>
      </c>
      <c r="D446" s="25" t="str">
        <f>IF('Prax Reading 5712 5713'!B446="","", IF(C446&lt;1, 1, IF(C446&gt;36, 36, C446)))</f>
        <v/>
      </c>
      <c r="E446" s="25" t="str">
        <f t="shared" si="13"/>
        <v/>
      </c>
      <c r="F446" s="11" t="str">
        <f>IF('Prax Reading 5712 5713'!E446="","",IF('Prax Reading 5712 5713'!E446&lt;'ACT E+R to SAT EBRW'!$A$2,'ACT E+R to SAT EBRW'!$B$2,IF('Prax Reading 5712 5713'!E446&gt;'ACT E+R to SAT EBRW'!A$72,'ACT E+R to SAT EBRW'!B$72,VLOOKUP(E446,'ACT E+R to SAT EBRW'!A:B,2,FALSE))))</f>
        <v/>
      </c>
      <c r="G446" s="11" t="str">
        <f t="shared" si="12"/>
        <v/>
      </c>
      <c r="H446" s="11" t="str">
        <f>IF('Prax Reading 5712 5713'!B446="","", IF(G446&lt;100, 100, IF(G446&gt;300, 300, G446)))</f>
        <v/>
      </c>
      <c r="I446" s="11" t="str">
        <f>IF('Prax Reading 5712 5713'!B446="","",'SAT EBRW to CBEST R'!$A$2+'SAT EBRW to CBEST R'!$B$2*F446)</f>
        <v/>
      </c>
      <c r="J446" s="11" t="str">
        <f>IF('Prax Reading 5712 5713'!B446="","", IF(I446&lt;20, 20, IF(I446&gt;80, 80, I446)))</f>
        <v/>
      </c>
    </row>
    <row r="447" spans="1:10" x14ac:dyDescent="0.25">
      <c r="A447" s="11">
        <v>446</v>
      </c>
      <c r="B447" s="30"/>
      <c r="C447" s="25" t="str">
        <f>IF('Prax Reading 5712 5713'!B447="","", interceptPCR5712_5713toACTR+ slopePCR5712_5713toACTR*'Prax Reading 5712 5713'!B447)</f>
        <v/>
      </c>
      <c r="D447" s="25" t="str">
        <f>IF('Prax Reading 5712 5713'!B447="","", IF(C447&lt;1, 1, IF(C447&gt;36, 36, C447)))</f>
        <v/>
      </c>
      <c r="E447" s="25" t="str">
        <f t="shared" si="13"/>
        <v/>
      </c>
      <c r="F447" s="11" t="str">
        <f>IF('Prax Reading 5712 5713'!E447="","",IF('Prax Reading 5712 5713'!E447&lt;'ACT E+R to SAT EBRW'!$A$2,'ACT E+R to SAT EBRW'!$B$2,IF('Prax Reading 5712 5713'!E447&gt;'ACT E+R to SAT EBRW'!A$72,'ACT E+R to SAT EBRW'!B$72,VLOOKUP(E447,'ACT E+R to SAT EBRW'!A:B,2,FALSE))))</f>
        <v/>
      </c>
      <c r="G447" s="11" t="str">
        <f t="shared" si="12"/>
        <v/>
      </c>
      <c r="H447" s="11" t="str">
        <f>IF('Prax Reading 5712 5713'!B447="","", IF(G447&lt;100, 100, IF(G447&gt;300, 300, G447)))</f>
        <v/>
      </c>
      <c r="I447" s="11" t="str">
        <f>IF('Prax Reading 5712 5713'!B447="","",'SAT EBRW to CBEST R'!$A$2+'SAT EBRW to CBEST R'!$B$2*F447)</f>
        <v/>
      </c>
      <c r="J447" s="11" t="str">
        <f>IF('Prax Reading 5712 5713'!B447="","", IF(I447&lt;20, 20, IF(I447&gt;80, 80, I447)))</f>
        <v/>
      </c>
    </row>
    <row r="448" spans="1:10" x14ac:dyDescent="0.25">
      <c r="A448" s="11">
        <v>447</v>
      </c>
      <c r="B448" s="30"/>
      <c r="C448" s="25" t="str">
        <f>IF('Prax Reading 5712 5713'!B448="","", interceptPCR5712_5713toACTR+ slopePCR5712_5713toACTR*'Prax Reading 5712 5713'!B448)</f>
        <v/>
      </c>
      <c r="D448" s="25" t="str">
        <f>IF('Prax Reading 5712 5713'!B448="","", IF(C448&lt;1, 1, IF(C448&gt;36, 36, C448)))</f>
        <v/>
      </c>
      <c r="E448" s="25" t="str">
        <f t="shared" si="13"/>
        <v/>
      </c>
      <c r="F448" s="11" t="str">
        <f>IF('Prax Reading 5712 5713'!E448="","",IF('Prax Reading 5712 5713'!E448&lt;'ACT E+R to SAT EBRW'!$A$2,'ACT E+R to SAT EBRW'!$B$2,IF('Prax Reading 5712 5713'!E448&gt;'ACT E+R to SAT EBRW'!A$72,'ACT E+R to SAT EBRW'!B$72,VLOOKUP(E448,'ACT E+R to SAT EBRW'!A:B,2,FALSE))))</f>
        <v/>
      </c>
      <c r="G448" s="11" t="str">
        <f t="shared" si="12"/>
        <v/>
      </c>
      <c r="H448" s="11" t="str">
        <f>IF('Prax Reading 5712 5713'!B448="","", IF(G448&lt;100, 100, IF(G448&gt;300, 300, G448)))</f>
        <v/>
      </c>
      <c r="I448" s="11" t="str">
        <f>IF('Prax Reading 5712 5713'!B448="","",'SAT EBRW to CBEST R'!$A$2+'SAT EBRW to CBEST R'!$B$2*F448)</f>
        <v/>
      </c>
      <c r="J448" s="11" t="str">
        <f>IF('Prax Reading 5712 5713'!B448="","", IF(I448&lt;20, 20, IF(I448&gt;80, 80, I448)))</f>
        <v/>
      </c>
    </row>
    <row r="449" spans="1:10" x14ac:dyDescent="0.25">
      <c r="A449" s="11">
        <v>448</v>
      </c>
      <c r="B449" s="30"/>
      <c r="C449" s="25" t="str">
        <f>IF('Prax Reading 5712 5713'!B449="","", interceptPCR5712_5713toACTR+ slopePCR5712_5713toACTR*'Prax Reading 5712 5713'!B449)</f>
        <v/>
      </c>
      <c r="D449" s="25" t="str">
        <f>IF('Prax Reading 5712 5713'!B449="","", IF(C449&lt;1, 1, IF(C449&gt;36, 36, C449)))</f>
        <v/>
      </c>
      <c r="E449" s="25" t="str">
        <f t="shared" si="13"/>
        <v/>
      </c>
      <c r="F449" s="11" t="str">
        <f>IF('Prax Reading 5712 5713'!E449="","",IF('Prax Reading 5712 5713'!E449&lt;'ACT E+R to SAT EBRW'!$A$2,'ACT E+R to SAT EBRW'!$B$2,IF('Prax Reading 5712 5713'!E449&gt;'ACT E+R to SAT EBRW'!A$72,'ACT E+R to SAT EBRW'!B$72,VLOOKUP(E449,'ACT E+R to SAT EBRW'!A:B,2,FALSE))))</f>
        <v/>
      </c>
      <c r="G449" s="11" t="str">
        <f t="shared" si="12"/>
        <v/>
      </c>
      <c r="H449" s="11" t="str">
        <f>IF('Prax Reading 5712 5713'!B449="","", IF(G449&lt;100, 100, IF(G449&gt;300, 300, G449)))</f>
        <v/>
      </c>
      <c r="I449" s="11" t="str">
        <f>IF('Prax Reading 5712 5713'!B449="","",'SAT EBRW to CBEST R'!$A$2+'SAT EBRW to CBEST R'!$B$2*F449)</f>
        <v/>
      </c>
      <c r="J449" s="11" t="str">
        <f>IF('Prax Reading 5712 5713'!B449="","", IF(I449&lt;20, 20, IF(I449&gt;80, 80, I449)))</f>
        <v/>
      </c>
    </row>
    <row r="450" spans="1:10" x14ac:dyDescent="0.25">
      <c r="A450" s="11">
        <v>449</v>
      </c>
      <c r="B450" s="30"/>
      <c r="C450" s="25" t="str">
        <f>IF('Prax Reading 5712 5713'!B450="","", interceptPCR5712_5713toACTR+ slopePCR5712_5713toACTR*'Prax Reading 5712 5713'!B450)</f>
        <v/>
      </c>
      <c r="D450" s="25" t="str">
        <f>IF('Prax Reading 5712 5713'!B450="","", IF(C450&lt;1, 1, IF(C450&gt;36, 36, C450)))</f>
        <v/>
      </c>
      <c r="E450" s="25" t="str">
        <f t="shared" si="13"/>
        <v/>
      </c>
      <c r="F450" s="11" t="str">
        <f>IF('Prax Reading 5712 5713'!E450="","",IF('Prax Reading 5712 5713'!E450&lt;'ACT E+R to SAT EBRW'!$A$2,'ACT E+R to SAT EBRW'!$B$2,IF('Prax Reading 5712 5713'!E450&gt;'ACT E+R to SAT EBRW'!A$72,'ACT E+R to SAT EBRW'!B$72,VLOOKUP(E450,'ACT E+R to SAT EBRW'!A:B,2,FALSE))))</f>
        <v/>
      </c>
      <c r="G450" s="11" t="str">
        <f t="shared" ref="G450:G513" si="14">IF(B450="","",IF(D450&gt;=19, upperinterceptACTRtoPAAR200_210+D450*upperslopeACTRtoPAAR200_210, lowerinterceptACTRtoPAAR200_210+D450*lowerslopeACTRtoPAAR200_210))</f>
        <v/>
      </c>
      <c r="H450" s="11" t="str">
        <f>IF('Prax Reading 5712 5713'!B450="","", IF(G450&lt;100, 100, IF(G450&gt;300, 300, G450)))</f>
        <v/>
      </c>
      <c r="I450" s="11" t="str">
        <f>IF('Prax Reading 5712 5713'!B450="","",'SAT EBRW to CBEST R'!$A$2+'SAT EBRW to CBEST R'!$B$2*F450)</f>
        <v/>
      </c>
      <c r="J450" s="11" t="str">
        <f>IF('Prax Reading 5712 5713'!B450="","", IF(I450&lt;20, 20, IF(I450&gt;80, 80, I450)))</f>
        <v/>
      </c>
    </row>
    <row r="451" spans="1:10" x14ac:dyDescent="0.25">
      <c r="A451" s="11">
        <v>450</v>
      </c>
      <c r="B451" s="30"/>
      <c r="C451" s="25" t="str">
        <f>IF('Prax Reading 5712 5713'!B451="","", interceptPCR5712_5713toACTR+ slopePCR5712_5713toACTR*'Prax Reading 5712 5713'!B451)</f>
        <v/>
      </c>
      <c r="D451" s="25" t="str">
        <f>IF('Prax Reading 5712 5713'!B451="","", IF(C451&lt;1, 1, IF(C451&gt;36, 36, C451)))</f>
        <v/>
      </c>
      <c r="E451" s="25" t="str">
        <f t="shared" ref="E451:E514" si="15">IF(ISBLANK(B451), "", ROUND(2*D451, 0))</f>
        <v/>
      </c>
      <c r="F451" s="11" t="str">
        <f>IF('Prax Reading 5712 5713'!E451="","",IF('Prax Reading 5712 5713'!E451&lt;'ACT E+R to SAT EBRW'!$A$2,'ACT E+R to SAT EBRW'!$B$2,IF('Prax Reading 5712 5713'!E451&gt;'ACT E+R to SAT EBRW'!A$72,'ACT E+R to SAT EBRW'!B$72,VLOOKUP(E451,'ACT E+R to SAT EBRW'!A:B,2,FALSE))))</f>
        <v/>
      </c>
      <c r="G451" s="11" t="str">
        <f t="shared" si="14"/>
        <v/>
      </c>
      <c r="H451" s="11" t="str">
        <f>IF('Prax Reading 5712 5713'!B451="","", IF(G451&lt;100, 100, IF(G451&gt;300, 300, G451)))</f>
        <v/>
      </c>
      <c r="I451" s="11" t="str">
        <f>IF('Prax Reading 5712 5713'!B451="","",'SAT EBRW to CBEST R'!$A$2+'SAT EBRW to CBEST R'!$B$2*F451)</f>
        <v/>
      </c>
      <c r="J451" s="11" t="str">
        <f>IF('Prax Reading 5712 5713'!B451="","", IF(I451&lt;20, 20, IF(I451&gt;80, 80, I451)))</f>
        <v/>
      </c>
    </row>
    <row r="452" spans="1:10" x14ac:dyDescent="0.25">
      <c r="A452" s="11">
        <v>451</v>
      </c>
      <c r="B452" s="30"/>
      <c r="C452" s="25" t="str">
        <f>IF('Prax Reading 5712 5713'!B452="","", interceptPCR5712_5713toACTR+ slopePCR5712_5713toACTR*'Prax Reading 5712 5713'!B452)</f>
        <v/>
      </c>
      <c r="D452" s="25" t="str">
        <f>IF('Prax Reading 5712 5713'!B452="","", IF(C452&lt;1, 1, IF(C452&gt;36, 36, C452)))</f>
        <v/>
      </c>
      <c r="E452" s="25" t="str">
        <f t="shared" si="15"/>
        <v/>
      </c>
      <c r="F452" s="11" t="str">
        <f>IF('Prax Reading 5712 5713'!E452="","",IF('Prax Reading 5712 5713'!E452&lt;'ACT E+R to SAT EBRW'!$A$2,'ACT E+R to SAT EBRW'!$B$2,IF('Prax Reading 5712 5713'!E452&gt;'ACT E+R to SAT EBRW'!A$72,'ACT E+R to SAT EBRW'!B$72,VLOOKUP(E452,'ACT E+R to SAT EBRW'!A:B,2,FALSE))))</f>
        <v/>
      </c>
      <c r="G452" s="11" t="str">
        <f t="shared" si="14"/>
        <v/>
      </c>
      <c r="H452" s="11" t="str">
        <f>IF('Prax Reading 5712 5713'!B452="","", IF(G452&lt;100, 100, IF(G452&gt;300, 300, G452)))</f>
        <v/>
      </c>
      <c r="I452" s="11" t="str">
        <f>IF('Prax Reading 5712 5713'!B452="","",'SAT EBRW to CBEST R'!$A$2+'SAT EBRW to CBEST R'!$B$2*F452)</f>
        <v/>
      </c>
      <c r="J452" s="11" t="str">
        <f>IF('Prax Reading 5712 5713'!B452="","", IF(I452&lt;20, 20, IF(I452&gt;80, 80, I452)))</f>
        <v/>
      </c>
    </row>
    <row r="453" spans="1:10" x14ac:dyDescent="0.25">
      <c r="A453" s="11">
        <v>452</v>
      </c>
      <c r="B453" s="30"/>
      <c r="C453" s="25" t="str">
        <f>IF('Prax Reading 5712 5713'!B453="","", interceptPCR5712_5713toACTR+ slopePCR5712_5713toACTR*'Prax Reading 5712 5713'!B453)</f>
        <v/>
      </c>
      <c r="D453" s="25" t="str">
        <f>IF('Prax Reading 5712 5713'!B453="","", IF(C453&lt;1, 1, IF(C453&gt;36, 36, C453)))</f>
        <v/>
      </c>
      <c r="E453" s="25" t="str">
        <f t="shared" si="15"/>
        <v/>
      </c>
      <c r="F453" s="11" t="str">
        <f>IF('Prax Reading 5712 5713'!E453="","",IF('Prax Reading 5712 5713'!E453&lt;'ACT E+R to SAT EBRW'!$A$2,'ACT E+R to SAT EBRW'!$B$2,IF('Prax Reading 5712 5713'!E453&gt;'ACT E+R to SAT EBRW'!A$72,'ACT E+R to SAT EBRW'!B$72,VLOOKUP(E453,'ACT E+R to SAT EBRW'!A:B,2,FALSE))))</f>
        <v/>
      </c>
      <c r="G453" s="11" t="str">
        <f t="shared" si="14"/>
        <v/>
      </c>
      <c r="H453" s="11" t="str">
        <f>IF('Prax Reading 5712 5713'!B453="","", IF(G453&lt;100, 100, IF(G453&gt;300, 300, G453)))</f>
        <v/>
      </c>
      <c r="I453" s="11" t="str">
        <f>IF('Prax Reading 5712 5713'!B453="","",'SAT EBRW to CBEST R'!$A$2+'SAT EBRW to CBEST R'!$B$2*F453)</f>
        <v/>
      </c>
      <c r="J453" s="11" t="str">
        <f>IF('Prax Reading 5712 5713'!B453="","", IF(I453&lt;20, 20, IF(I453&gt;80, 80, I453)))</f>
        <v/>
      </c>
    </row>
    <row r="454" spans="1:10" x14ac:dyDescent="0.25">
      <c r="A454" s="11">
        <v>453</v>
      </c>
      <c r="B454" s="30"/>
      <c r="C454" s="25" t="str">
        <f>IF('Prax Reading 5712 5713'!B454="","", interceptPCR5712_5713toACTR+ slopePCR5712_5713toACTR*'Prax Reading 5712 5713'!B454)</f>
        <v/>
      </c>
      <c r="D454" s="25" t="str">
        <f>IF('Prax Reading 5712 5713'!B454="","", IF(C454&lt;1, 1, IF(C454&gt;36, 36, C454)))</f>
        <v/>
      </c>
      <c r="E454" s="25" t="str">
        <f t="shared" si="15"/>
        <v/>
      </c>
      <c r="F454" s="11" t="str">
        <f>IF('Prax Reading 5712 5713'!E454="","",IF('Prax Reading 5712 5713'!E454&lt;'ACT E+R to SAT EBRW'!$A$2,'ACT E+R to SAT EBRW'!$B$2,IF('Prax Reading 5712 5713'!E454&gt;'ACT E+R to SAT EBRW'!A$72,'ACT E+R to SAT EBRW'!B$72,VLOOKUP(E454,'ACT E+R to SAT EBRW'!A:B,2,FALSE))))</f>
        <v/>
      </c>
      <c r="G454" s="11" t="str">
        <f t="shared" si="14"/>
        <v/>
      </c>
      <c r="H454" s="11" t="str">
        <f>IF('Prax Reading 5712 5713'!B454="","", IF(G454&lt;100, 100, IF(G454&gt;300, 300, G454)))</f>
        <v/>
      </c>
      <c r="I454" s="11" t="str">
        <f>IF('Prax Reading 5712 5713'!B454="","",'SAT EBRW to CBEST R'!$A$2+'SAT EBRW to CBEST R'!$B$2*F454)</f>
        <v/>
      </c>
      <c r="J454" s="11" t="str">
        <f>IF('Prax Reading 5712 5713'!B454="","", IF(I454&lt;20, 20, IF(I454&gt;80, 80, I454)))</f>
        <v/>
      </c>
    </row>
    <row r="455" spans="1:10" x14ac:dyDescent="0.25">
      <c r="A455" s="11">
        <v>454</v>
      </c>
      <c r="B455" s="30"/>
      <c r="C455" s="25" t="str">
        <f>IF('Prax Reading 5712 5713'!B455="","", interceptPCR5712_5713toACTR+ slopePCR5712_5713toACTR*'Prax Reading 5712 5713'!B455)</f>
        <v/>
      </c>
      <c r="D455" s="25" t="str">
        <f>IF('Prax Reading 5712 5713'!B455="","", IF(C455&lt;1, 1, IF(C455&gt;36, 36, C455)))</f>
        <v/>
      </c>
      <c r="E455" s="25" t="str">
        <f t="shared" si="15"/>
        <v/>
      </c>
      <c r="F455" s="11" t="str">
        <f>IF('Prax Reading 5712 5713'!E455="","",IF('Prax Reading 5712 5713'!E455&lt;'ACT E+R to SAT EBRW'!$A$2,'ACT E+R to SAT EBRW'!$B$2,IF('Prax Reading 5712 5713'!E455&gt;'ACT E+R to SAT EBRW'!A$72,'ACT E+R to SAT EBRW'!B$72,VLOOKUP(E455,'ACT E+R to SAT EBRW'!A:B,2,FALSE))))</f>
        <v/>
      </c>
      <c r="G455" s="11" t="str">
        <f t="shared" si="14"/>
        <v/>
      </c>
      <c r="H455" s="11" t="str">
        <f>IF('Prax Reading 5712 5713'!B455="","", IF(G455&lt;100, 100, IF(G455&gt;300, 300, G455)))</f>
        <v/>
      </c>
      <c r="I455" s="11" t="str">
        <f>IF('Prax Reading 5712 5713'!B455="","",'SAT EBRW to CBEST R'!$A$2+'SAT EBRW to CBEST R'!$B$2*F455)</f>
        <v/>
      </c>
      <c r="J455" s="11" t="str">
        <f>IF('Prax Reading 5712 5713'!B455="","", IF(I455&lt;20, 20, IF(I455&gt;80, 80, I455)))</f>
        <v/>
      </c>
    </row>
    <row r="456" spans="1:10" x14ac:dyDescent="0.25">
      <c r="A456" s="11">
        <v>455</v>
      </c>
      <c r="B456" s="30"/>
      <c r="C456" s="25" t="str">
        <f>IF('Prax Reading 5712 5713'!B456="","", interceptPCR5712_5713toACTR+ slopePCR5712_5713toACTR*'Prax Reading 5712 5713'!B456)</f>
        <v/>
      </c>
      <c r="D456" s="25" t="str">
        <f>IF('Prax Reading 5712 5713'!B456="","", IF(C456&lt;1, 1, IF(C456&gt;36, 36, C456)))</f>
        <v/>
      </c>
      <c r="E456" s="25" t="str">
        <f t="shared" si="15"/>
        <v/>
      </c>
      <c r="F456" s="11" t="str">
        <f>IF('Prax Reading 5712 5713'!E456="","",IF('Prax Reading 5712 5713'!E456&lt;'ACT E+R to SAT EBRW'!$A$2,'ACT E+R to SAT EBRW'!$B$2,IF('Prax Reading 5712 5713'!E456&gt;'ACT E+R to SAT EBRW'!A$72,'ACT E+R to SAT EBRW'!B$72,VLOOKUP(E456,'ACT E+R to SAT EBRW'!A:B,2,FALSE))))</f>
        <v/>
      </c>
      <c r="G456" s="11" t="str">
        <f t="shared" si="14"/>
        <v/>
      </c>
      <c r="H456" s="11" t="str">
        <f>IF('Prax Reading 5712 5713'!B456="","", IF(G456&lt;100, 100, IF(G456&gt;300, 300, G456)))</f>
        <v/>
      </c>
      <c r="I456" s="11" t="str">
        <f>IF('Prax Reading 5712 5713'!B456="","",'SAT EBRW to CBEST R'!$A$2+'SAT EBRW to CBEST R'!$B$2*F456)</f>
        <v/>
      </c>
      <c r="J456" s="11" t="str">
        <f>IF('Prax Reading 5712 5713'!B456="","", IF(I456&lt;20, 20, IF(I456&gt;80, 80, I456)))</f>
        <v/>
      </c>
    </row>
    <row r="457" spans="1:10" x14ac:dyDescent="0.25">
      <c r="A457" s="11">
        <v>456</v>
      </c>
      <c r="B457" s="30"/>
      <c r="C457" s="25" t="str">
        <f>IF('Prax Reading 5712 5713'!B457="","", interceptPCR5712_5713toACTR+ slopePCR5712_5713toACTR*'Prax Reading 5712 5713'!B457)</f>
        <v/>
      </c>
      <c r="D457" s="25" t="str">
        <f>IF('Prax Reading 5712 5713'!B457="","", IF(C457&lt;1, 1, IF(C457&gt;36, 36, C457)))</f>
        <v/>
      </c>
      <c r="E457" s="25" t="str">
        <f t="shared" si="15"/>
        <v/>
      </c>
      <c r="F457" s="11" t="str">
        <f>IF('Prax Reading 5712 5713'!E457="","",IF('Prax Reading 5712 5713'!E457&lt;'ACT E+R to SAT EBRW'!$A$2,'ACT E+R to SAT EBRW'!$B$2,IF('Prax Reading 5712 5713'!E457&gt;'ACT E+R to SAT EBRW'!A$72,'ACT E+R to SAT EBRW'!B$72,VLOOKUP(E457,'ACT E+R to SAT EBRW'!A:B,2,FALSE))))</f>
        <v/>
      </c>
      <c r="G457" s="11" t="str">
        <f t="shared" si="14"/>
        <v/>
      </c>
      <c r="H457" s="11" t="str">
        <f>IF('Prax Reading 5712 5713'!B457="","", IF(G457&lt;100, 100, IF(G457&gt;300, 300, G457)))</f>
        <v/>
      </c>
      <c r="I457" s="11" t="str">
        <f>IF('Prax Reading 5712 5713'!B457="","",'SAT EBRW to CBEST R'!$A$2+'SAT EBRW to CBEST R'!$B$2*F457)</f>
        <v/>
      </c>
      <c r="J457" s="11" t="str">
        <f>IF('Prax Reading 5712 5713'!B457="","", IF(I457&lt;20, 20, IF(I457&gt;80, 80, I457)))</f>
        <v/>
      </c>
    </row>
    <row r="458" spans="1:10" x14ac:dyDescent="0.25">
      <c r="A458" s="11">
        <v>457</v>
      </c>
      <c r="B458" s="30"/>
      <c r="C458" s="25" t="str">
        <f>IF('Prax Reading 5712 5713'!B458="","", interceptPCR5712_5713toACTR+ slopePCR5712_5713toACTR*'Prax Reading 5712 5713'!B458)</f>
        <v/>
      </c>
      <c r="D458" s="25" t="str">
        <f>IF('Prax Reading 5712 5713'!B458="","", IF(C458&lt;1, 1, IF(C458&gt;36, 36, C458)))</f>
        <v/>
      </c>
      <c r="E458" s="25" t="str">
        <f t="shared" si="15"/>
        <v/>
      </c>
      <c r="F458" s="11" t="str">
        <f>IF('Prax Reading 5712 5713'!E458="","",IF('Prax Reading 5712 5713'!E458&lt;'ACT E+R to SAT EBRW'!$A$2,'ACT E+R to SAT EBRW'!$B$2,IF('Prax Reading 5712 5713'!E458&gt;'ACT E+R to SAT EBRW'!A$72,'ACT E+R to SAT EBRW'!B$72,VLOOKUP(E458,'ACT E+R to SAT EBRW'!A:B,2,FALSE))))</f>
        <v/>
      </c>
      <c r="G458" s="11" t="str">
        <f t="shared" si="14"/>
        <v/>
      </c>
      <c r="H458" s="11" t="str">
        <f>IF('Prax Reading 5712 5713'!B458="","", IF(G458&lt;100, 100, IF(G458&gt;300, 300, G458)))</f>
        <v/>
      </c>
      <c r="I458" s="11" t="str">
        <f>IF('Prax Reading 5712 5713'!B458="","",'SAT EBRW to CBEST R'!$A$2+'SAT EBRW to CBEST R'!$B$2*F458)</f>
        <v/>
      </c>
      <c r="J458" s="11" t="str">
        <f>IF('Prax Reading 5712 5713'!B458="","", IF(I458&lt;20, 20, IF(I458&gt;80, 80, I458)))</f>
        <v/>
      </c>
    </row>
    <row r="459" spans="1:10" x14ac:dyDescent="0.25">
      <c r="A459" s="11">
        <v>458</v>
      </c>
      <c r="B459" s="30"/>
      <c r="C459" s="25" t="str">
        <f>IF('Prax Reading 5712 5713'!B459="","", interceptPCR5712_5713toACTR+ slopePCR5712_5713toACTR*'Prax Reading 5712 5713'!B459)</f>
        <v/>
      </c>
      <c r="D459" s="25" t="str">
        <f>IF('Prax Reading 5712 5713'!B459="","", IF(C459&lt;1, 1, IF(C459&gt;36, 36, C459)))</f>
        <v/>
      </c>
      <c r="E459" s="25" t="str">
        <f t="shared" si="15"/>
        <v/>
      </c>
      <c r="F459" s="11" t="str">
        <f>IF('Prax Reading 5712 5713'!E459="","",IF('Prax Reading 5712 5713'!E459&lt;'ACT E+R to SAT EBRW'!$A$2,'ACT E+R to SAT EBRW'!$B$2,IF('Prax Reading 5712 5713'!E459&gt;'ACT E+R to SAT EBRW'!A$72,'ACT E+R to SAT EBRW'!B$72,VLOOKUP(E459,'ACT E+R to SAT EBRW'!A:B,2,FALSE))))</f>
        <v/>
      </c>
      <c r="G459" s="11" t="str">
        <f t="shared" si="14"/>
        <v/>
      </c>
      <c r="H459" s="11" t="str">
        <f>IF('Prax Reading 5712 5713'!B459="","", IF(G459&lt;100, 100, IF(G459&gt;300, 300, G459)))</f>
        <v/>
      </c>
      <c r="I459" s="11" t="str">
        <f>IF('Prax Reading 5712 5713'!B459="","",'SAT EBRW to CBEST R'!$A$2+'SAT EBRW to CBEST R'!$B$2*F459)</f>
        <v/>
      </c>
      <c r="J459" s="11" t="str">
        <f>IF('Prax Reading 5712 5713'!B459="","", IF(I459&lt;20, 20, IF(I459&gt;80, 80, I459)))</f>
        <v/>
      </c>
    </row>
    <row r="460" spans="1:10" x14ac:dyDescent="0.25">
      <c r="A460" s="11">
        <v>459</v>
      </c>
      <c r="B460" s="30"/>
      <c r="C460" s="25" t="str">
        <f>IF('Prax Reading 5712 5713'!B460="","", interceptPCR5712_5713toACTR+ slopePCR5712_5713toACTR*'Prax Reading 5712 5713'!B460)</f>
        <v/>
      </c>
      <c r="D460" s="25" t="str">
        <f>IF('Prax Reading 5712 5713'!B460="","", IF(C460&lt;1, 1, IF(C460&gt;36, 36, C460)))</f>
        <v/>
      </c>
      <c r="E460" s="25" t="str">
        <f t="shared" si="15"/>
        <v/>
      </c>
      <c r="F460" s="11" t="str">
        <f>IF('Prax Reading 5712 5713'!E460="","",IF('Prax Reading 5712 5713'!E460&lt;'ACT E+R to SAT EBRW'!$A$2,'ACT E+R to SAT EBRW'!$B$2,IF('Prax Reading 5712 5713'!E460&gt;'ACT E+R to SAT EBRW'!A$72,'ACT E+R to SAT EBRW'!B$72,VLOOKUP(E460,'ACT E+R to SAT EBRW'!A:B,2,FALSE))))</f>
        <v/>
      </c>
      <c r="G460" s="11" t="str">
        <f t="shared" si="14"/>
        <v/>
      </c>
      <c r="H460" s="11" t="str">
        <f>IF('Prax Reading 5712 5713'!B460="","", IF(G460&lt;100, 100, IF(G460&gt;300, 300, G460)))</f>
        <v/>
      </c>
      <c r="I460" s="11" t="str">
        <f>IF('Prax Reading 5712 5713'!B460="","",'SAT EBRW to CBEST R'!$A$2+'SAT EBRW to CBEST R'!$B$2*F460)</f>
        <v/>
      </c>
      <c r="J460" s="11" t="str">
        <f>IF('Prax Reading 5712 5713'!B460="","", IF(I460&lt;20, 20, IF(I460&gt;80, 80, I460)))</f>
        <v/>
      </c>
    </row>
    <row r="461" spans="1:10" x14ac:dyDescent="0.25">
      <c r="A461" s="11">
        <v>460</v>
      </c>
      <c r="B461" s="30"/>
      <c r="C461" s="25" t="str">
        <f>IF('Prax Reading 5712 5713'!B461="","", interceptPCR5712_5713toACTR+ slopePCR5712_5713toACTR*'Prax Reading 5712 5713'!B461)</f>
        <v/>
      </c>
      <c r="D461" s="25" t="str">
        <f>IF('Prax Reading 5712 5713'!B461="","", IF(C461&lt;1, 1, IF(C461&gt;36, 36, C461)))</f>
        <v/>
      </c>
      <c r="E461" s="25" t="str">
        <f t="shared" si="15"/>
        <v/>
      </c>
      <c r="F461" s="11" t="str">
        <f>IF('Prax Reading 5712 5713'!E461="","",IF('Prax Reading 5712 5713'!E461&lt;'ACT E+R to SAT EBRW'!$A$2,'ACT E+R to SAT EBRW'!$B$2,IF('Prax Reading 5712 5713'!E461&gt;'ACT E+R to SAT EBRW'!A$72,'ACT E+R to SAT EBRW'!B$72,VLOOKUP(E461,'ACT E+R to SAT EBRW'!A:B,2,FALSE))))</f>
        <v/>
      </c>
      <c r="G461" s="11" t="str">
        <f t="shared" si="14"/>
        <v/>
      </c>
      <c r="H461" s="11" t="str">
        <f>IF('Prax Reading 5712 5713'!B461="","", IF(G461&lt;100, 100, IF(G461&gt;300, 300, G461)))</f>
        <v/>
      </c>
      <c r="I461" s="11" t="str">
        <f>IF('Prax Reading 5712 5713'!B461="","",'SAT EBRW to CBEST R'!$A$2+'SAT EBRW to CBEST R'!$B$2*F461)</f>
        <v/>
      </c>
      <c r="J461" s="11" t="str">
        <f>IF('Prax Reading 5712 5713'!B461="","", IF(I461&lt;20, 20, IF(I461&gt;80, 80, I461)))</f>
        <v/>
      </c>
    </row>
    <row r="462" spans="1:10" x14ac:dyDescent="0.25">
      <c r="A462" s="11">
        <v>461</v>
      </c>
      <c r="B462" s="30"/>
      <c r="C462" s="25" t="str">
        <f>IF('Prax Reading 5712 5713'!B462="","", interceptPCR5712_5713toACTR+ slopePCR5712_5713toACTR*'Prax Reading 5712 5713'!B462)</f>
        <v/>
      </c>
      <c r="D462" s="25" t="str">
        <f>IF('Prax Reading 5712 5713'!B462="","", IF(C462&lt;1, 1, IF(C462&gt;36, 36, C462)))</f>
        <v/>
      </c>
      <c r="E462" s="25" t="str">
        <f t="shared" si="15"/>
        <v/>
      </c>
      <c r="F462" s="11" t="str">
        <f>IF('Prax Reading 5712 5713'!E462="","",IF('Prax Reading 5712 5713'!E462&lt;'ACT E+R to SAT EBRW'!$A$2,'ACT E+R to SAT EBRW'!$B$2,IF('Prax Reading 5712 5713'!E462&gt;'ACT E+R to SAT EBRW'!A$72,'ACT E+R to SAT EBRW'!B$72,VLOOKUP(E462,'ACT E+R to SAT EBRW'!A:B,2,FALSE))))</f>
        <v/>
      </c>
      <c r="G462" s="11" t="str">
        <f t="shared" si="14"/>
        <v/>
      </c>
      <c r="H462" s="11" t="str">
        <f>IF('Prax Reading 5712 5713'!B462="","", IF(G462&lt;100, 100, IF(G462&gt;300, 300, G462)))</f>
        <v/>
      </c>
      <c r="I462" s="11" t="str">
        <f>IF('Prax Reading 5712 5713'!B462="","",'SAT EBRW to CBEST R'!$A$2+'SAT EBRW to CBEST R'!$B$2*F462)</f>
        <v/>
      </c>
      <c r="J462" s="11" t="str">
        <f>IF('Prax Reading 5712 5713'!B462="","", IF(I462&lt;20, 20, IF(I462&gt;80, 80, I462)))</f>
        <v/>
      </c>
    </row>
    <row r="463" spans="1:10" x14ac:dyDescent="0.25">
      <c r="A463" s="11">
        <v>462</v>
      </c>
      <c r="B463" s="30"/>
      <c r="C463" s="25" t="str">
        <f>IF('Prax Reading 5712 5713'!B463="","", interceptPCR5712_5713toACTR+ slopePCR5712_5713toACTR*'Prax Reading 5712 5713'!B463)</f>
        <v/>
      </c>
      <c r="D463" s="25" t="str">
        <f>IF('Prax Reading 5712 5713'!B463="","", IF(C463&lt;1, 1, IF(C463&gt;36, 36, C463)))</f>
        <v/>
      </c>
      <c r="E463" s="25" t="str">
        <f t="shared" si="15"/>
        <v/>
      </c>
      <c r="F463" s="11" t="str">
        <f>IF('Prax Reading 5712 5713'!E463="","",IF('Prax Reading 5712 5713'!E463&lt;'ACT E+R to SAT EBRW'!$A$2,'ACT E+R to SAT EBRW'!$B$2,IF('Prax Reading 5712 5713'!E463&gt;'ACT E+R to SAT EBRW'!A$72,'ACT E+R to SAT EBRW'!B$72,VLOOKUP(E463,'ACT E+R to SAT EBRW'!A:B,2,FALSE))))</f>
        <v/>
      </c>
      <c r="G463" s="11" t="str">
        <f t="shared" si="14"/>
        <v/>
      </c>
      <c r="H463" s="11" t="str">
        <f>IF('Prax Reading 5712 5713'!B463="","", IF(G463&lt;100, 100, IF(G463&gt;300, 300, G463)))</f>
        <v/>
      </c>
      <c r="I463" s="11" t="str">
        <f>IF('Prax Reading 5712 5713'!B463="","",'SAT EBRW to CBEST R'!$A$2+'SAT EBRW to CBEST R'!$B$2*F463)</f>
        <v/>
      </c>
      <c r="J463" s="11" t="str">
        <f>IF('Prax Reading 5712 5713'!B463="","", IF(I463&lt;20, 20, IF(I463&gt;80, 80, I463)))</f>
        <v/>
      </c>
    </row>
    <row r="464" spans="1:10" x14ac:dyDescent="0.25">
      <c r="A464" s="11">
        <v>463</v>
      </c>
      <c r="B464" s="30"/>
      <c r="C464" s="25" t="str">
        <f>IF('Prax Reading 5712 5713'!B464="","", interceptPCR5712_5713toACTR+ slopePCR5712_5713toACTR*'Prax Reading 5712 5713'!B464)</f>
        <v/>
      </c>
      <c r="D464" s="25" t="str">
        <f>IF('Prax Reading 5712 5713'!B464="","", IF(C464&lt;1, 1, IF(C464&gt;36, 36, C464)))</f>
        <v/>
      </c>
      <c r="E464" s="25" t="str">
        <f t="shared" si="15"/>
        <v/>
      </c>
      <c r="F464" s="11" t="str">
        <f>IF('Prax Reading 5712 5713'!E464="","",IF('Prax Reading 5712 5713'!E464&lt;'ACT E+R to SAT EBRW'!$A$2,'ACT E+R to SAT EBRW'!$B$2,IF('Prax Reading 5712 5713'!E464&gt;'ACT E+R to SAT EBRW'!A$72,'ACT E+R to SAT EBRW'!B$72,VLOOKUP(E464,'ACT E+R to SAT EBRW'!A:B,2,FALSE))))</f>
        <v/>
      </c>
      <c r="G464" s="11" t="str">
        <f t="shared" si="14"/>
        <v/>
      </c>
      <c r="H464" s="11" t="str">
        <f>IF('Prax Reading 5712 5713'!B464="","", IF(G464&lt;100, 100, IF(G464&gt;300, 300, G464)))</f>
        <v/>
      </c>
      <c r="I464" s="11" t="str">
        <f>IF('Prax Reading 5712 5713'!B464="","",'SAT EBRW to CBEST R'!$A$2+'SAT EBRW to CBEST R'!$B$2*F464)</f>
        <v/>
      </c>
      <c r="J464" s="11" t="str">
        <f>IF('Prax Reading 5712 5713'!B464="","", IF(I464&lt;20, 20, IF(I464&gt;80, 80, I464)))</f>
        <v/>
      </c>
    </row>
    <row r="465" spans="1:10" x14ac:dyDescent="0.25">
      <c r="A465" s="11">
        <v>464</v>
      </c>
      <c r="B465" s="30"/>
      <c r="C465" s="25" t="str">
        <f>IF('Prax Reading 5712 5713'!B465="","", interceptPCR5712_5713toACTR+ slopePCR5712_5713toACTR*'Prax Reading 5712 5713'!B465)</f>
        <v/>
      </c>
      <c r="D465" s="25" t="str">
        <f>IF('Prax Reading 5712 5713'!B465="","", IF(C465&lt;1, 1, IF(C465&gt;36, 36, C465)))</f>
        <v/>
      </c>
      <c r="E465" s="25" t="str">
        <f t="shared" si="15"/>
        <v/>
      </c>
      <c r="F465" s="11" t="str">
        <f>IF('Prax Reading 5712 5713'!E465="","",IF('Prax Reading 5712 5713'!E465&lt;'ACT E+R to SAT EBRW'!$A$2,'ACT E+R to SAT EBRW'!$B$2,IF('Prax Reading 5712 5713'!E465&gt;'ACT E+R to SAT EBRW'!A$72,'ACT E+R to SAT EBRW'!B$72,VLOOKUP(E465,'ACT E+R to SAT EBRW'!A:B,2,FALSE))))</f>
        <v/>
      </c>
      <c r="G465" s="11" t="str">
        <f t="shared" si="14"/>
        <v/>
      </c>
      <c r="H465" s="11" t="str">
        <f>IF('Prax Reading 5712 5713'!B465="","", IF(G465&lt;100, 100, IF(G465&gt;300, 300, G465)))</f>
        <v/>
      </c>
      <c r="I465" s="11" t="str">
        <f>IF('Prax Reading 5712 5713'!B465="","",'SAT EBRW to CBEST R'!$A$2+'SAT EBRW to CBEST R'!$B$2*F465)</f>
        <v/>
      </c>
      <c r="J465" s="11" t="str">
        <f>IF('Prax Reading 5712 5713'!B465="","", IF(I465&lt;20, 20, IF(I465&gt;80, 80, I465)))</f>
        <v/>
      </c>
    </row>
    <row r="466" spans="1:10" x14ac:dyDescent="0.25">
      <c r="A466" s="11">
        <v>465</v>
      </c>
      <c r="B466" s="30"/>
      <c r="C466" s="25" t="str">
        <f>IF('Prax Reading 5712 5713'!B466="","", interceptPCR5712_5713toACTR+ slopePCR5712_5713toACTR*'Prax Reading 5712 5713'!B466)</f>
        <v/>
      </c>
      <c r="D466" s="25" t="str">
        <f>IF('Prax Reading 5712 5713'!B466="","", IF(C466&lt;1, 1, IF(C466&gt;36, 36, C466)))</f>
        <v/>
      </c>
      <c r="E466" s="25" t="str">
        <f t="shared" si="15"/>
        <v/>
      </c>
      <c r="F466" s="11" t="str">
        <f>IF('Prax Reading 5712 5713'!E466="","",IF('Prax Reading 5712 5713'!E466&lt;'ACT E+R to SAT EBRW'!$A$2,'ACT E+R to SAT EBRW'!$B$2,IF('Prax Reading 5712 5713'!E466&gt;'ACT E+R to SAT EBRW'!A$72,'ACT E+R to SAT EBRW'!B$72,VLOOKUP(E466,'ACT E+R to SAT EBRW'!A:B,2,FALSE))))</f>
        <v/>
      </c>
      <c r="G466" s="11" t="str">
        <f t="shared" si="14"/>
        <v/>
      </c>
      <c r="H466" s="11" t="str">
        <f>IF('Prax Reading 5712 5713'!B466="","", IF(G466&lt;100, 100, IF(G466&gt;300, 300, G466)))</f>
        <v/>
      </c>
      <c r="I466" s="11" t="str">
        <f>IF('Prax Reading 5712 5713'!B466="","",'SAT EBRW to CBEST R'!$A$2+'SAT EBRW to CBEST R'!$B$2*F466)</f>
        <v/>
      </c>
      <c r="J466" s="11" t="str">
        <f>IF('Prax Reading 5712 5713'!B466="","", IF(I466&lt;20, 20, IF(I466&gt;80, 80, I466)))</f>
        <v/>
      </c>
    </row>
    <row r="467" spans="1:10" x14ac:dyDescent="0.25">
      <c r="A467" s="11">
        <v>466</v>
      </c>
      <c r="B467" s="30"/>
      <c r="C467" s="25" t="str">
        <f>IF('Prax Reading 5712 5713'!B467="","", interceptPCR5712_5713toACTR+ slopePCR5712_5713toACTR*'Prax Reading 5712 5713'!B467)</f>
        <v/>
      </c>
      <c r="D467" s="25" t="str">
        <f>IF('Prax Reading 5712 5713'!B467="","", IF(C467&lt;1, 1, IF(C467&gt;36, 36, C467)))</f>
        <v/>
      </c>
      <c r="E467" s="25" t="str">
        <f t="shared" si="15"/>
        <v/>
      </c>
      <c r="F467" s="11" t="str">
        <f>IF('Prax Reading 5712 5713'!E467="","",IF('Prax Reading 5712 5713'!E467&lt;'ACT E+R to SAT EBRW'!$A$2,'ACT E+R to SAT EBRW'!$B$2,IF('Prax Reading 5712 5713'!E467&gt;'ACT E+R to SAT EBRW'!A$72,'ACT E+R to SAT EBRW'!B$72,VLOOKUP(E467,'ACT E+R to SAT EBRW'!A:B,2,FALSE))))</f>
        <v/>
      </c>
      <c r="G467" s="11" t="str">
        <f t="shared" si="14"/>
        <v/>
      </c>
      <c r="H467" s="11" t="str">
        <f>IF('Prax Reading 5712 5713'!B467="","", IF(G467&lt;100, 100, IF(G467&gt;300, 300, G467)))</f>
        <v/>
      </c>
      <c r="I467" s="11" t="str">
        <f>IF('Prax Reading 5712 5713'!B467="","",'SAT EBRW to CBEST R'!$A$2+'SAT EBRW to CBEST R'!$B$2*F467)</f>
        <v/>
      </c>
      <c r="J467" s="11" t="str">
        <f>IF('Prax Reading 5712 5713'!B467="","", IF(I467&lt;20, 20, IF(I467&gt;80, 80, I467)))</f>
        <v/>
      </c>
    </row>
    <row r="468" spans="1:10" x14ac:dyDescent="0.25">
      <c r="A468" s="11">
        <v>467</v>
      </c>
      <c r="B468" s="30"/>
      <c r="C468" s="25" t="str">
        <f>IF('Prax Reading 5712 5713'!B468="","", interceptPCR5712_5713toACTR+ slopePCR5712_5713toACTR*'Prax Reading 5712 5713'!B468)</f>
        <v/>
      </c>
      <c r="D468" s="25" t="str">
        <f>IF('Prax Reading 5712 5713'!B468="","", IF(C468&lt;1, 1, IF(C468&gt;36, 36, C468)))</f>
        <v/>
      </c>
      <c r="E468" s="25" t="str">
        <f t="shared" si="15"/>
        <v/>
      </c>
      <c r="F468" s="11" t="str">
        <f>IF('Prax Reading 5712 5713'!E468="","",IF('Prax Reading 5712 5713'!E468&lt;'ACT E+R to SAT EBRW'!$A$2,'ACT E+R to SAT EBRW'!$B$2,IF('Prax Reading 5712 5713'!E468&gt;'ACT E+R to SAT EBRW'!A$72,'ACT E+R to SAT EBRW'!B$72,VLOOKUP(E468,'ACT E+R to SAT EBRW'!A:B,2,FALSE))))</f>
        <v/>
      </c>
      <c r="G468" s="11" t="str">
        <f t="shared" si="14"/>
        <v/>
      </c>
      <c r="H468" s="11" t="str">
        <f>IF('Prax Reading 5712 5713'!B468="","", IF(G468&lt;100, 100, IF(G468&gt;300, 300, G468)))</f>
        <v/>
      </c>
      <c r="I468" s="11" t="str">
        <f>IF('Prax Reading 5712 5713'!B468="","",'SAT EBRW to CBEST R'!$A$2+'SAT EBRW to CBEST R'!$B$2*F468)</f>
        <v/>
      </c>
      <c r="J468" s="11" t="str">
        <f>IF('Prax Reading 5712 5713'!B468="","", IF(I468&lt;20, 20, IF(I468&gt;80, 80, I468)))</f>
        <v/>
      </c>
    </row>
    <row r="469" spans="1:10" x14ac:dyDescent="0.25">
      <c r="A469" s="11">
        <v>468</v>
      </c>
      <c r="B469" s="30"/>
      <c r="C469" s="25" t="str">
        <f>IF('Prax Reading 5712 5713'!B469="","", interceptPCR5712_5713toACTR+ slopePCR5712_5713toACTR*'Prax Reading 5712 5713'!B469)</f>
        <v/>
      </c>
      <c r="D469" s="25" t="str">
        <f>IF('Prax Reading 5712 5713'!B469="","", IF(C469&lt;1, 1, IF(C469&gt;36, 36, C469)))</f>
        <v/>
      </c>
      <c r="E469" s="25" t="str">
        <f t="shared" si="15"/>
        <v/>
      </c>
      <c r="F469" s="11" t="str">
        <f>IF('Prax Reading 5712 5713'!E469="","",IF('Prax Reading 5712 5713'!E469&lt;'ACT E+R to SAT EBRW'!$A$2,'ACT E+R to SAT EBRW'!$B$2,IF('Prax Reading 5712 5713'!E469&gt;'ACT E+R to SAT EBRW'!A$72,'ACT E+R to SAT EBRW'!B$72,VLOOKUP(E469,'ACT E+R to SAT EBRW'!A:B,2,FALSE))))</f>
        <v/>
      </c>
      <c r="G469" s="11" t="str">
        <f t="shared" si="14"/>
        <v/>
      </c>
      <c r="H469" s="11" t="str">
        <f>IF('Prax Reading 5712 5713'!B469="","", IF(G469&lt;100, 100, IF(G469&gt;300, 300, G469)))</f>
        <v/>
      </c>
      <c r="I469" s="11" t="str">
        <f>IF('Prax Reading 5712 5713'!B469="","",'SAT EBRW to CBEST R'!$A$2+'SAT EBRW to CBEST R'!$B$2*F469)</f>
        <v/>
      </c>
      <c r="J469" s="11" t="str">
        <f>IF('Prax Reading 5712 5713'!B469="","", IF(I469&lt;20, 20, IF(I469&gt;80, 80, I469)))</f>
        <v/>
      </c>
    </row>
    <row r="470" spans="1:10" x14ac:dyDescent="0.25">
      <c r="A470" s="11">
        <v>469</v>
      </c>
      <c r="B470" s="30"/>
      <c r="C470" s="25" t="str">
        <f>IF('Prax Reading 5712 5713'!B470="","", interceptPCR5712_5713toACTR+ slopePCR5712_5713toACTR*'Prax Reading 5712 5713'!B470)</f>
        <v/>
      </c>
      <c r="D470" s="25" t="str">
        <f>IF('Prax Reading 5712 5713'!B470="","", IF(C470&lt;1, 1, IF(C470&gt;36, 36, C470)))</f>
        <v/>
      </c>
      <c r="E470" s="25" t="str">
        <f t="shared" si="15"/>
        <v/>
      </c>
      <c r="F470" s="11" t="str">
        <f>IF('Prax Reading 5712 5713'!E470="","",IF('Prax Reading 5712 5713'!E470&lt;'ACT E+R to SAT EBRW'!$A$2,'ACT E+R to SAT EBRW'!$B$2,IF('Prax Reading 5712 5713'!E470&gt;'ACT E+R to SAT EBRW'!A$72,'ACT E+R to SAT EBRW'!B$72,VLOOKUP(E470,'ACT E+R to SAT EBRW'!A:B,2,FALSE))))</f>
        <v/>
      </c>
      <c r="G470" s="11" t="str">
        <f t="shared" si="14"/>
        <v/>
      </c>
      <c r="H470" s="11" t="str">
        <f>IF('Prax Reading 5712 5713'!B470="","", IF(G470&lt;100, 100, IF(G470&gt;300, 300, G470)))</f>
        <v/>
      </c>
      <c r="I470" s="11" t="str">
        <f>IF('Prax Reading 5712 5713'!B470="","",'SAT EBRW to CBEST R'!$A$2+'SAT EBRW to CBEST R'!$B$2*F470)</f>
        <v/>
      </c>
      <c r="J470" s="11" t="str">
        <f>IF('Prax Reading 5712 5713'!B470="","", IF(I470&lt;20, 20, IF(I470&gt;80, 80, I470)))</f>
        <v/>
      </c>
    </row>
    <row r="471" spans="1:10" x14ac:dyDescent="0.25">
      <c r="A471" s="11">
        <v>470</v>
      </c>
      <c r="B471" s="30"/>
      <c r="C471" s="25" t="str">
        <f>IF('Prax Reading 5712 5713'!B471="","", interceptPCR5712_5713toACTR+ slopePCR5712_5713toACTR*'Prax Reading 5712 5713'!B471)</f>
        <v/>
      </c>
      <c r="D471" s="25" t="str">
        <f>IF('Prax Reading 5712 5713'!B471="","", IF(C471&lt;1, 1, IF(C471&gt;36, 36, C471)))</f>
        <v/>
      </c>
      <c r="E471" s="25" t="str">
        <f t="shared" si="15"/>
        <v/>
      </c>
      <c r="F471" s="11" t="str">
        <f>IF('Prax Reading 5712 5713'!E471="","",IF('Prax Reading 5712 5713'!E471&lt;'ACT E+R to SAT EBRW'!$A$2,'ACT E+R to SAT EBRW'!$B$2,IF('Prax Reading 5712 5713'!E471&gt;'ACT E+R to SAT EBRW'!A$72,'ACT E+R to SAT EBRW'!B$72,VLOOKUP(E471,'ACT E+R to SAT EBRW'!A:B,2,FALSE))))</f>
        <v/>
      </c>
      <c r="G471" s="11" t="str">
        <f t="shared" si="14"/>
        <v/>
      </c>
      <c r="H471" s="11" t="str">
        <f>IF('Prax Reading 5712 5713'!B471="","", IF(G471&lt;100, 100, IF(G471&gt;300, 300, G471)))</f>
        <v/>
      </c>
      <c r="I471" s="11" t="str">
        <f>IF('Prax Reading 5712 5713'!B471="","",'SAT EBRW to CBEST R'!$A$2+'SAT EBRW to CBEST R'!$B$2*F471)</f>
        <v/>
      </c>
      <c r="J471" s="11" t="str">
        <f>IF('Prax Reading 5712 5713'!B471="","", IF(I471&lt;20, 20, IF(I471&gt;80, 80, I471)))</f>
        <v/>
      </c>
    </row>
    <row r="472" spans="1:10" x14ac:dyDescent="0.25">
      <c r="A472" s="11">
        <v>471</v>
      </c>
      <c r="B472" s="30"/>
      <c r="C472" s="25" t="str">
        <f>IF('Prax Reading 5712 5713'!B472="","", interceptPCR5712_5713toACTR+ slopePCR5712_5713toACTR*'Prax Reading 5712 5713'!B472)</f>
        <v/>
      </c>
      <c r="D472" s="25" t="str">
        <f>IF('Prax Reading 5712 5713'!B472="","", IF(C472&lt;1, 1, IF(C472&gt;36, 36, C472)))</f>
        <v/>
      </c>
      <c r="E472" s="25" t="str">
        <f t="shared" si="15"/>
        <v/>
      </c>
      <c r="F472" s="11" t="str">
        <f>IF('Prax Reading 5712 5713'!E472="","",IF('Prax Reading 5712 5713'!E472&lt;'ACT E+R to SAT EBRW'!$A$2,'ACT E+R to SAT EBRW'!$B$2,IF('Prax Reading 5712 5713'!E472&gt;'ACT E+R to SAT EBRW'!A$72,'ACT E+R to SAT EBRW'!B$72,VLOOKUP(E472,'ACT E+R to SAT EBRW'!A:B,2,FALSE))))</f>
        <v/>
      </c>
      <c r="G472" s="11" t="str">
        <f t="shared" si="14"/>
        <v/>
      </c>
      <c r="H472" s="11" t="str">
        <f>IF('Prax Reading 5712 5713'!B472="","", IF(G472&lt;100, 100, IF(G472&gt;300, 300, G472)))</f>
        <v/>
      </c>
      <c r="I472" s="11" t="str">
        <f>IF('Prax Reading 5712 5713'!B472="","",'SAT EBRW to CBEST R'!$A$2+'SAT EBRW to CBEST R'!$B$2*F472)</f>
        <v/>
      </c>
      <c r="J472" s="11" t="str">
        <f>IF('Prax Reading 5712 5713'!B472="","", IF(I472&lt;20, 20, IF(I472&gt;80, 80, I472)))</f>
        <v/>
      </c>
    </row>
    <row r="473" spans="1:10" x14ac:dyDescent="0.25">
      <c r="A473" s="11">
        <v>472</v>
      </c>
      <c r="B473" s="30"/>
      <c r="C473" s="25" t="str">
        <f>IF('Prax Reading 5712 5713'!B473="","", interceptPCR5712_5713toACTR+ slopePCR5712_5713toACTR*'Prax Reading 5712 5713'!B473)</f>
        <v/>
      </c>
      <c r="D473" s="25" t="str">
        <f>IF('Prax Reading 5712 5713'!B473="","", IF(C473&lt;1, 1, IF(C473&gt;36, 36, C473)))</f>
        <v/>
      </c>
      <c r="E473" s="25" t="str">
        <f t="shared" si="15"/>
        <v/>
      </c>
      <c r="F473" s="11" t="str">
        <f>IF('Prax Reading 5712 5713'!E473="","",IF('Prax Reading 5712 5713'!E473&lt;'ACT E+R to SAT EBRW'!$A$2,'ACT E+R to SAT EBRW'!$B$2,IF('Prax Reading 5712 5713'!E473&gt;'ACT E+R to SAT EBRW'!A$72,'ACT E+R to SAT EBRW'!B$72,VLOOKUP(E473,'ACT E+R to SAT EBRW'!A:B,2,FALSE))))</f>
        <v/>
      </c>
      <c r="G473" s="11" t="str">
        <f t="shared" si="14"/>
        <v/>
      </c>
      <c r="H473" s="11" t="str">
        <f>IF('Prax Reading 5712 5713'!B473="","", IF(G473&lt;100, 100, IF(G473&gt;300, 300, G473)))</f>
        <v/>
      </c>
      <c r="I473" s="11" t="str">
        <f>IF('Prax Reading 5712 5713'!B473="","",'SAT EBRW to CBEST R'!$A$2+'SAT EBRW to CBEST R'!$B$2*F473)</f>
        <v/>
      </c>
      <c r="J473" s="11" t="str">
        <f>IF('Prax Reading 5712 5713'!B473="","", IF(I473&lt;20, 20, IF(I473&gt;80, 80, I473)))</f>
        <v/>
      </c>
    </row>
    <row r="474" spans="1:10" x14ac:dyDescent="0.25">
      <c r="A474" s="11">
        <v>473</v>
      </c>
      <c r="B474" s="30"/>
      <c r="C474" s="25" t="str">
        <f>IF('Prax Reading 5712 5713'!B474="","", interceptPCR5712_5713toACTR+ slopePCR5712_5713toACTR*'Prax Reading 5712 5713'!B474)</f>
        <v/>
      </c>
      <c r="D474" s="25" t="str">
        <f>IF('Prax Reading 5712 5713'!B474="","", IF(C474&lt;1, 1, IF(C474&gt;36, 36, C474)))</f>
        <v/>
      </c>
      <c r="E474" s="25" t="str">
        <f t="shared" si="15"/>
        <v/>
      </c>
      <c r="F474" s="11" t="str">
        <f>IF('Prax Reading 5712 5713'!E474="","",IF('Prax Reading 5712 5713'!E474&lt;'ACT E+R to SAT EBRW'!$A$2,'ACT E+R to SAT EBRW'!$B$2,IF('Prax Reading 5712 5713'!E474&gt;'ACT E+R to SAT EBRW'!A$72,'ACT E+R to SAT EBRW'!B$72,VLOOKUP(E474,'ACT E+R to SAT EBRW'!A:B,2,FALSE))))</f>
        <v/>
      </c>
      <c r="G474" s="11" t="str">
        <f t="shared" si="14"/>
        <v/>
      </c>
      <c r="H474" s="11" t="str">
        <f>IF('Prax Reading 5712 5713'!B474="","", IF(G474&lt;100, 100, IF(G474&gt;300, 300, G474)))</f>
        <v/>
      </c>
      <c r="I474" s="11" t="str">
        <f>IF('Prax Reading 5712 5713'!B474="","",'SAT EBRW to CBEST R'!$A$2+'SAT EBRW to CBEST R'!$B$2*F474)</f>
        <v/>
      </c>
      <c r="J474" s="11" t="str">
        <f>IF('Prax Reading 5712 5713'!B474="","", IF(I474&lt;20, 20, IF(I474&gt;80, 80, I474)))</f>
        <v/>
      </c>
    </row>
    <row r="475" spans="1:10" x14ac:dyDescent="0.25">
      <c r="A475" s="11">
        <v>474</v>
      </c>
      <c r="B475" s="30"/>
      <c r="C475" s="25" t="str">
        <f>IF('Prax Reading 5712 5713'!B475="","", interceptPCR5712_5713toACTR+ slopePCR5712_5713toACTR*'Prax Reading 5712 5713'!B475)</f>
        <v/>
      </c>
      <c r="D475" s="25" t="str">
        <f>IF('Prax Reading 5712 5713'!B475="","", IF(C475&lt;1, 1, IF(C475&gt;36, 36, C475)))</f>
        <v/>
      </c>
      <c r="E475" s="25" t="str">
        <f t="shared" si="15"/>
        <v/>
      </c>
      <c r="F475" s="11" t="str">
        <f>IF('Prax Reading 5712 5713'!E475="","",IF('Prax Reading 5712 5713'!E475&lt;'ACT E+R to SAT EBRW'!$A$2,'ACT E+R to SAT EBRW'!$B$2,IF('Prax Reading 5712 5713'!E475&gt;'ACT E+R to SAT EBRW'!A$72,'ACT E+R to SAT EBRW'!B$72,VLOOKUP(E475,'ACT E+R to SAT EBRW'!A:B,2,FALSE))))</f>
        <v/>
      </c>
      <c r="G475" s="11" t="str">
        <f t="shared" si="14"/>
        <v/>
      </c>
      <c r="H475" s="11" t="str">
        <f>IF('Prax Reading 5712 5713'!B475="","", IF(G475&lt;100, 100, IF(G475&gt;300, 300, G475)))</f>
        <v/>
      </c>
      <c r="I475" s="11" t="str">
        <f>IF('Prax Reading 5712 5713'!B475="","",'SAT EBRW to CBEST R'!$A$2+'SAT EBRW to CBEST R'!$B$2*F475)</f>
        <v/>
      </c>
      <c r="J475" s="11" t="str">
        <f>IF('Prax Reading 5712 5713'!B475="","", IF(I475&lt;20, 20, IF(I475&gt;80, 80, I475)))</f>
        <v/>
      </c>
    </row>
    <row r="476" spans="1:10" x14ac:dyDescent="0.25">
      <c r="A476" s="11">
        <v>475</v>
      </c>
      <c r="B476" s="30"/>
      <c r="C476" s="25" t="str">
        <f>IF('Prax Reading 5712 5713'!B476="","", interceptPCR5712_5713toACTR+ slopePCR5712_5713toACTR*'Prax Reading 5712 5713'!B476)</f>
        <v/>
      </c>
      <c r="D476" s="25" t="str">
        <f>IF('Prax Reading 5712 5713'!B476="","", IF(C476&lt;1, 1, IF(C476&gt;36, 36, C476)))</f>
        <v/>
      </c>
      <c r="E476" s="25" t="str">
        <f t="shared" si="15"/>
        <v/>
      </c>
      <c r="F476" s="11" t="str">
        <f>IF('Prax Reading 5712 5713'!E476="","",IF('Prax Reading 5712 5713'!E476&lt;'ACT E+R to SAT EBRW'!$A$2,'ACT E+R to SAT EBRW'!$B$2,IF('Prax Reading 5712 5713'!E476&gt;'ACT E+R to SAT EBRW'!A$72,'ACT E+R to SAT EBRW'!B$72,VLOOKUP(E476,'ACT E+R to SAT EBRW'!A:B,2,FALSE))))</f>
        <v/>
      </c>
      <c r="G476" s="11" t="str">
        <f t="shared" si="14"/>
        <v/>
      </c>
      <c r="H476" s="11" t="str">
        <f>IF('Prax Reading 5712 5713'!B476="","", IF(G476&lt;100, 100, IF(G476&gt;300, 300, G476)))</f>
        <v/>
      </c>
      <c r="I476" s="11" t="str">
        <f>IF('Prax Reading 5712 5713'!B476="","",'SAT EBRW to CBEST R'!$A$2+'SAT EBRW to CBEST R'!$B$2*F476)</f>
        <v/>
      </c>
      <c r="J476" s="11" t="str">
        <f>IF('Prax Reading 5712 5713'!B476="","", IF(I476&lt;20, 20, IF(I476&gt;80, 80, I476)))</f>
        <v/>
      </c>
    </row>
    <row r="477" spans="1:10" x14ac:dyDescent="0.25">
      <c r="A477" s="11">
        <v>476</v>
      </c>
      <c r="B477" s="30"/>
      <c r="C477" s="25" t="str">
        <f>IF('Prax Reading 5712 5713'!B477="","", interceptPCR5712_5713toACTR+ slopePCR5712_5713toACTR*'Prax Reading 5712 5713'!B477)</f>
        <v/>
      </c>
      <c r="D477" s="25" t="str">
        <f>IF('Prax Reading 5712 5713'!B477="","", IF(C477&lt;1, 1, IF(C477&gt;36, 36, C477)))</f>
        <v/>
      </c>
      <c r="E477" s="25" t="str">
        <f t="shared" si="15"/>
        <v/>
      </c>
      <c r="F477" s="11" t="str">
        <f>IF('Prax Reading 5712 5713'!E477="","",IF('Prax Reading 5712 5713'!E477&lt;'ACT E+R to SAT EBRW'!$A$2,'ACT E+R to SAT EBRW'!$B$2,IF('Prax Reading 5712 5713'!E477&gt;'ACT E+R to SAT EBRW'!A$72,'ACT E+R to SAT EBRW'!B$72,VLOOKUP(E477,'ACT E+R to SAT EBRW'!A:B,2,FALSE))))</f>
        <v/>
      </c>
      <c r="G477" s="11" t="str">
        <f t="shared" si="14"/>
        <v/>
      </c>
      <c r="H477" s="11" t="str">
        <f>IF('Prax Reading 5712 5713'!B477="","", IF(G477&lt;100, 100, IF(G477&gt;300, 300, G477)))</f>
        <v/>
      </c>
      <c r="I477" s="11" t="str">
        <f>IF('Prax Reading 5712 5713'!B477="","",'SAT EBRW to CBEST R'!$A$2+'SAT EBRW to CBEST R'!$B$2*F477)</f>
        <v/>
      </c>
      <c r="J477" s="11" t="str">
        <f>IF('Prax Reading 5712 5713'!B477="","", IF(I477&lt;20, 20, IF(I477&gt;80, 80, I477)))</f>
        <v/>
      </c>
    </row>
    <row r="478" spans="1:10" x14ac:dyDescent="0.25">
      <c r="A478" s="11">
        <v>477</v>
      </c>
      <c r="B478" s="30"/>
      <c r="C478" s="25" t="str">
        <f>IF('Prax Reading 5712 5713'!B478="","", interceptPCR5712_5713toACTR+ slopePCR5712_5713toACTR*'Prax Reading 5712 5713'!B478)</f>
        <v/>
      </c>
      <c r="D478" s="25" t="str">
        <f>IF('Prax Reading 5712 5713'!B478="","", IF(C478&lt;1, 1, IF(C478&gt;36, 36, C478)))</f>
        <v/>
      </c>
      <c r="E478" s="25" t="str">
        <f t="shared" si="15"/>
        <v/>
      </c>
      <c r="F478" s="11" t="str">
        <f>IF('Prax Reading 5712 5713'!E478="","",IF('Prax Reading 5712 5713'!E478&lt;'ACT E+R to SAT EBRW'!$A$2,'ACT E+R to SAT EBRW'!$B$2,IF('Prax Reading 5712 5713'!E478&gt;'ACT E+R to SAT EBRW'!A$72,'ACT E+R to SAT EBRW'!B$72,VLOOKUP(E478,'ACT E+R to SAT EBRW'!A:B,2,FALSE))))</f>
        <v/>
      </c>
      <c r="G478" s="11" t="str">
        <f t="shared" si="14"/>
        <v/>
      </c>
      <c r="H478" s="11" t="str">
        <f>IF('Prax Reading 5712 5713'!B478="","", IF(G478&lt;100, 100, IF(G478&gt;300, 300, G478)))</f>
        <v/>
      </c>
      <c r="I478" s="11" t="str">
        <f>IF('Prax Reading 5712 5713'!B478="","",'SAT EBRW to CBEST R'!$A$2+'SAT EBRW to CBEST R'!$B$2*F478)</f>
        <v/>
      </c>
      <c r="J478" s="11" t="str">
        <f>IF('Prax Reading 5712 5713'!B478="","", IF(I478&lt;20, 20, IF(I478&gt;80, 80, I478)))</f>
        <v/>
      </c>
    </row>
    <row r="479" spans="1:10" x14ac:dyDescent="0.25">
      <c r="A479" s="11">
        <v>478</v>
      </c>
      <c r="B479" s="30"/>
      <c r="C479" s="25" t="str">
        <f>IF('Prax Reading 5712 5713'!B479="","", interceptPCR5712_5713toACTR+ slopePCR5712_5713toACTR*'Prax Reading 5712 5713'!B479)</f>
        <v/>
      </c>
      <c r="D479" s="25" t="str">
        <f>IF('Prax Reading 5712 5713'!B479="","", IF(C479&lt;1, 1, IF(C479&gt;36, 36, C479)))</f>
        <v/>
      </c>
      <c r="E479" s="25" t="str">
        <f t="shared" si="15"/>
        <v/>
      </c>
      <c r="F479" s="11" t="str">
        <f>IF('Prax Reading 5712 5713'!E479="","",IF('Prax Reading 5712 5713'!E479&lt;'ACT E+R to SAT EBRW'!$A$2,'ACT E+R to SAT EBRW'!$B$2,IF('Prax Reading 5712 5713'!E479&gt;'ACT E+R to SAT EBRW'!A$72,'ACT E+R to SAT EBRW'!B$72,VLOOKUP(E479,'ACT E+R to SAT EBRW'!A:B,2,FALSE))))</f>
        <v/>
      </c>
      <c r="G479" s="11" t="str">
        <f t="shared" si="14"/>
        <v/>
      </c>
      <c r="H479" s="11" t="str">
        <f>IF('Prax Reading 5712 5713'!B479="","", IF(G479&lt;100, 100, IF(G479&gt;300, 300, G479)))</f>
        <v/>
      </c>
      <c r="I479" s="11" t="str">
        <f>IF('Prax Reading 5712 5713'!B479="","",'SAT EBRW to CBEST R'!$A$2+'SAT EBRW to CBEST R'!$B$2*F479)</f>
        <v/>
      </c>
      <c r="J479" s="11" t="str">
        <f>IF('Prax Reading 5712 5713'!B479="","", IF(I479&lt;20, 20, IF(I479&gt;80, 80, I479)))</f>
        <v/>
      </c>
    </row>
    <row r="480" spans="1:10" x14ac:dyDescent="0.25">
      <c r="A480" s="11">
        <v>479</v>
      </c>
      <c r="B480" s="30"/>
      <c r="C480" s="25" t="str">
        <f>IF('Prax Reading 5712 5713'!B480="","", interceptPCR5712_5713toACTR+ slopePCR5712_5713toACTR*'Prax Reading 5712 5713'!B480)</f>
        <v/>
      </c>
      <c r="D480" s="25" t="str">
        <f>IF('Prax Reading 5712 5713'!B480="","", IF(C480&lt;1, 1, IF(C480&gt;36, 36, C480)))</f>
        <v/>
      </c>
      <c r="E480" s="25" t="str">
        <f t="shared" si="15"/>
        <v/>
      </c>
      <c r="F480" s="11" t="str">
        <f>IF('Prax Reading 5712 5713'!E480="","",IF('Prax Reading 5712 5713'!E480&lt;'ACT E+R to SAT EBRW'!$A$2,'ACT E+R to SAT EBRW'!$B$2,IF('Prax Reading 5712 5713'!E480&gt;'ACT E+R to SAT EBRW'!A$72,'ACT E+R to SAT EBRW'!B$72,VLOOKUP(E480,'ACT E+R to SAT EBRW'!A:B,2,FALSE))))</f>
        <v/>
      </c>
      <c r="G480" s="11" t="str">
        <f t="shared" si="14"/>
        <v/>
      </c>
      <c r="H480" s="11" t="str">
        <f>IF('Prax Reading 5712 5713'!B480="","", IF(G480&lt;100, 100, IF(G480&gt;300, 300, G480)))</f>
        <v/>
      </c>
      <c r="I480" s="11" t="str">
        <f>IF('Prax Reading 5712 5713'!B480="","",'SAT EBRW to CBEST R'!$A$2+'SAT EBRW to CBEST R'!$B$2*F480)</f>
        <v/>
      </c>
      <c r="J480" s="11" t="str">
        <f>IF('Prax Reading 5712 5713'!B480="","", IF(I480&lt;20, 20, IF(I480&gt;80, 80, I480)))</f>
        <v/>
      </c>
    </row>
    <row r="481" spans="1:10" x14ac:dyDescent="0.25">
      <c r="A481" s="11">
        <v>480</v>
      </c>
      <c r="B481" s="30"/>
      <c r="C481" s="25" t="str">
        <f>IF('Prax Reading 5712 5713'!B481="","", interceptPCR5712_5713toACTR+ slopePCR5712_5713toACTR*'Prax Reading 5712 5713'!B481)</f>
        <v/>
      </c>
      <c r="D481" s="25" t="str">
        <f>IF('Prax Reading 5712 5713'!B481="","", IF(C481&lt;1, 1, IF(C481&gt;36, 36, C481)))</f>
        <v/>
      </c>
      <c r="E481" s="25" t="str">
        <f t="shared" si="15"/>
        <v/>
      </c>
      <c r="F481" s="11" t="str">
        <f>IF('Prax Reading 5712 5713'!E481="","",IF('Prax Reading 5712 5713'!E481&lt;'ACT E+R to SAT EBRW'!$A$2,'ACT E+R to SAT EBRW'!$B$2,IF('Prax Reading 5712 5713'!E481&gt;'ACT E+R to SAT EBRW'!A$72,'ACT E+R to SAT EBRW'!B$72,VLOOKUP(E481,'ACT E+R to SAT EBRW'!A:B,2,FALSE))))</f>
        <v/>
      </c>
      <c r="G481" s="11" t="str">
        <f t="shared" si="14"/>
        <v/>
      </c>
      <c r="H481" s="11" t="str">
        <f>IF('Prax Reading 5712 5713'!B481="","", IF(G481&lt;100, 100, IF(G481&gt;300, 300, G481)))</f>
        <v/>
      </c>
      <c r="I481" s="11" t="str">
        <f>IF('Prax Reading 5712 5713'!B481="","",'SAT EBRW to CBEST R'!$A$2+'SAT EBRW to CBEST R'!$B$2*F481)</f>
        <v/>
      </c>
      <c r="J481" s="11" t="str">
        <f>IF('Prax Reading 5712 5713'!B481="","", IF(I481&lt;20, 20, IF(I481&gt;80, 80, I481)))</f>
        <v/>
      </c>
    </row>
    <row r="482" spans="1:10" x14ac:dyDescent="0.25">
      <c r="A482" s="11">
        <v>481</v>
      </c>
      <c r="B482" s="30"/>
      <c r="C482" s="25" t="str">
        <f>IF('Prax Reading 5712 5713'!B482="","", interceptPCR5712_5713toACTR+ slopePCR5712_5713toACTR*'Prax Reading 5712 5713'!B482)</f>
        <v/>
      </c>
      <c r="D482" s="25" t="str">
        <f>IF('Prax Reading 5712 5713'!B482="","", IF(C482&lt;1, 1, IF(C482&gt;36, 36, C482)))</f>
        <v/>
      </c>
      <c r="E482" s="25" t="str">
        <f t="shared" si="15"/>
        <v/>
      </c>
      <c r="F482" s="11" t="str">
        <f>IF('Prax Reading 5712 5713'!E482="","",IF('Prax Reading 5712 5713'!E482&lt;'ACT E+R to SAT EBRW'!$A$2,'ACT E+R to SAT EBRW'!$B$2,IF('Prax Reading 5712 5713'!E482&gt;'ACT E+R to SAT EBRW'!A$72,'ACT E+R to SAT EBRW'!B$72,VLOOKUP(E482,'ACT E+R to SAT EBRW'!A:B,2,FALSE))))</f>
        <v/>
      </c>
      <c r="G482" s="11" t="str">
        <f t="shared" si="14"/>
        <v/>
      </c>
      <c r="H482" s="11" t="str">
        <f>IF('Prax Reading 5712 5713'!B482="","", IF(G482&lt;100, 100, IF(G482&gt;300, 300, G482)))</f>
        <v/>
      </c>
      <c r="I482" s="11" t="str">
        <f>IF('Prax Reading 5712 5713'!B482="","",'SAT EBRW to CBEST R'!$A$2+'SAT EBRW to CBEST R'!$B$2*F482)</f>
        <v/>
      </c>
      <c r="J482" s="11" t="str">
        <f>IF('Prax Reading 5712 5713'!B482="","", IF(I482&lt;20, 20, IF(I482&gt;80, 80, I482)))</f>
        <v/>
      </c>
    </row>
    <row r="483" spans="1:10" x14ac:dyDescent="0.25">
      <c r="A483" s="11">
        <v>482</v>
      </c>
      <c r="B483" s="30"/>
      <c r="C483" s="25" t="str">
        <f>IF('Prax Reading 5712 5713'!B483="","", interceptPCR5712_5713toACTR+ slopePCR5712_5713toACTR*'Prax Reading 5712 5713'!B483)</f>
        <v/>
      </c>
      <c r="D483" s="25" t="str">
        <f>IF('Prax Reading 5712 5713'!B483="","", IF(C483&lt;1, 1, IF(C483&gt;36, 36, C483)))</f>
        <v/>
      </c>
      <c r="E483" s="25" t="str">
        <f t="shared" si="15"/>
        <v/>
      </c>
      <c r="F483" s="11" t="str">
        <f>IF('Prax Reading 5712 5713'!E483="","",IF('Prax Reading 5712 5713'!E483&lt;'ACT E+R to SAT EBRW'!$A$2,'ACT E+R to SAT EBRW'!$B$2,IF('Prax Reading 5712 5713'!E483&gt;'ACT E+R to SAT EBRW'!A$72,'ACT E+R to SAT EBRW'!B$72,VLOOKUP(E483,'ACT E+R to SAT EBRW'!A:B,2,FALSE))))</f>
        <v/>
      </c>
      <c r="G483" s="11" t="str">
        <f t="shared" si="14"/>
        <v/>
      </c>
      <c r="H483" s="11" t="str">
        <f>IF('Prax Reading 5712 5713'!B483="","", IF(G483&lt;100, 100, IF(G483&gt;300, 300, G483)))</f>
        <v/>
      </c>
      <c r="I483" s="11" t="str">
        <f>IF('Prax Reading 5712 5713'!B483="","",'SAT EBRW to CBEST R'!$A$2+'SAT EBRW to CBEST R'!$B$2*F483)</f>
        <v/>
      </c>
      <c r="J483" s="11" t="str">
        <f>IF('Prax Reading 5712 5713'!B483="","", IF(I483&lt;20, 20, IF(I483&gt;80, 80, I483)))</f>
        <v/>
      </c>
    </row>
    <row r="484" spans="1:10" x14ac:dyDescent="0.25">
      <c r="A484" s="11">
        <v>483</v>
      </c>
      <c r="B484" s="30"/>
      <c r="C484" s="25" t="str">
        <f>IF('Prax Reading 5712 5713'!B484="","", interceptPCR5712_5713toACTR+ slopePCR5712_5713toACTR*'Prax Reading 5712 5713'!B484)</f>
        <v/>
      </c>
      <c r="D484" s="25" t="str">
        <f>IF('Prax Reading 5712 5713'!B484="","", IF(C484&lt;1, 1, IF(C484&gt;36, 36, C484)))</f>
        <v/>
      </c>
      <c r="E484" s="25" t="str">
        <f t="shared" si="15"/>
        <v/>
      </c>
      <c r="F484" s="11" t="str">
        <f>IF('Prax Reading 5712 5713'!E484="","",IF('Prax Reading 5712 5713'!E484&lt;'ACT E+R to SAT EBRW'!$A$2,'ACT E+R to SAT EBRW'!$B$2,IF('Prax Reading 5712 5713'!E484&gt;'ACT E+R to SAT EBRW'!A$72,'ACT E+R to SAT EBRW'!B$72,VLOOKUP(E484,'ACT E+R to SAT EBRW'!A:B,2,FALSE))))</f>
        <v/>
      </c>
      <c r="G484" s="11" t="str">
        <f t="shared" si="14"/>
        <v/>
      </c>
      <c r="H484" s="11" t="str">
        <f>IF('Prax Reading 5712 5713'!B484="","", IF(G484&lt;100, 100, IF(G484&gt;300, 300, G484)))</f>
        <v/>
      </c>
      <c r="I484" s="11" t="str">
        <f>IF('Prax Reading 5712 5713'!B484="","",'SAT EBRW to CBEST R'!$A$2+'SAT EBRW to CBEST R'!$B$2*F484)</f>
        <v/>
      </c>
      <c r="J484" s="11" t="str">
        <f>IF('Prax Reading 5712 5713'!B484="","", IF(I484&lt;20, 20, IF(I484&gt;80, 80, I484)))</f>
        <v/>
      </c>
    </row>
    <row r="485" spans="1:10" x14ac:dyDescent="0.25">
      <c r="A485" s="11">
        <v>484</v>
      </c>
      <c r="B485" s="30"/>
      <c r="C485" s="25" t="str">
        <f>IF('Prax Reading 5712 5713'!B485="","", interceptPCR5712_5713toACTR+ slopePCR5712_5713toACTR*'Prax Reading 5712 5713'!B485)</f>
        <v/>
      </c>
      <c r="D485" s="25" t="str">
        <f>IF('Prax Reading 5712 5713'!B485="","", IF(C485&lt;1, 1, IF(C485&gt;36, 36, C485)))</f>
        <v/>
      </c>
      <c r="E485" s="25" t="str">
        <f t="shared" si="15"/>
        <v/>
      </c>
      <c r="F485" s="11" t="str">
        <f>IF('Prax Reading 5712 5713'!E485="","",IF('Prax Reading 5712 5713'!E485&lt;'ACT E+R to SAT EBRW'!$A$2,'ACT E+R to SAT EBRW'!$B$2,IF('Prax Reading 5712 5713'!E485&gt;'ACT E+R to SAT EBRW'!A$72,'ACT E+R to SAT EBRW'!B$72,VLOOKUP(E485,'ACT E+R to SAT EBRW'!A:B,2,FALSE))))</f>
        <v/>
      </c>
      <c r="G485" s="11" t="str">
        <f t="shared" si="14"/>
        <v/>
      </c>
      <c r="H485" s="11" t="str">
        <f>IF('Prax Reading 5712 5713'!B485="","", IF(G485&lt;100, 100, IF(G485&gt;300, 300, G485)))</f>
        <v/>
      </c>
      <c r="I485" s="11" t="str">
        <f>IF('Prax Reading 5712 5713'!B485="","",'SAT EBRW to CBEST R'!$A$2+'SAT EBRW to CBEST R'!$B$2*F485)</f>
        <v/>
      </c>
      <c r="J485" s="11" t="str">
        <f>IF('Prax Reading 5712 5713'!B485="","", IF(I485&lt;20, 20, IF(I485&gt;80, 80, I485)))</f>
        <v/>
      </c>
    </row>
    <row r="486" spans="1:10" x14ac:dyDescent="0.25">
      <c r="A486" s="11">
        <v>485</v>
      </c>
      <c r="B486" s="30"/>
      <c r="C486" s="25" t="str">
        <f>IF('Prax Reading 5712 5713'!B486="","", interceptPCR5712_5713toACTR+ slopePCR5712_5713toACTR*'Prax Reading 5712 5713'!B486)</f>
        <v/>
      </c>
      <c r="D486" s="25" t="str">
        <f>IF('Prax Reading 5712 5713'!B486="","", IF(C486&lt;1, 1, IF(C486&gt;36, 36, C486)))</f>
        <v/>
      </c>
      <c r="E486" s="25" t="str">
        <f t="shared" si="15"/>
        <v/>
      </c>
      <c r="F486" s="11" t="str">
        <f>IF('Prax Reading 5712 5713'!E486="","",IF('Prax Reading 5712 5713'!E486&lt;'ACT E+R to SAT EBRW'!$A$2,'ACT E+R to SAT EBRW'!$B$2,IF('Prax Reading 5712 5713'!E486&gt;'ACT E+R to SAT EBRW'!A$72,'ACT E+R to SAT EBRW'!B$72,VLOOKUP(E486,'ACT E+R to SAT EBRW'!A:B,2,FALSE))))</f>
        <v/>
      </c>
      <c r="G486" s="11" t="str">
        <f t="shared" si="14"/>
        <v/>
      </c>
      <c r="H486" s="11" t="str">
        <f>IF('Prax Reading 5712 5713'!B486="","", IF(G486&lt;100, 100, IF(G486&gt;300, 300, G486)))</f>
        <v/>
      </c>
      <c r="I486" s="11" t="str">
        <f>IF('Prax Reading 5712 5713'!B486="","",'SAT EBRW to CBEST R'!$A$2+'SAT EBRW to CBEST R'!$B$2*F486)</f>
        <v/>
      </c>
      <c r="J486" s="11" t="str">
        <f>IF('Prax Reading 5712 5713'!B486="","", IF(I486&lt;20, 20, IF(I486&gt;80, 80, I486)))</f>
        <v/>
      </c>
    </row>
    <row r="487" spans="1:10" x14ac:dyDescent="0.25">
      <c r="A487" s="11">
        <v>486</v>
      </c>
      <c r="B487" s="30"/>
      <c r="C487" s="25" t="str">
        <f>IF('Prax Reading 5712 5713'!B487="","", interceptPCR5712_5713toACTR+ slopePCR5712_5713toACTR*'Prax Reading 5712 5713'!B487)</f>
        <v/>
      </c>
      <c r="D487" s="25" t="str">
        <f>IF('Prax Reading 5712 5713'!B487="","", IF(C487&lt;1, 1, IF(C487&gt;36, 36, C487)))</f>
        <v/>
      </c>
      <c r="E487" s="25" t="str">
        <f t="shared" si="15"/>
        <v/>
      </c>
      <c r="F487" s="11" t="str">
        <f>IF('Prax Reading 5712 5713'!E487="","",IF('Prax Reading 5712 5713'!E487&lt;'ACT E+R to SAT EBRW'!$A$2,'ACT E+R to SAT EBRW'!$B$2,IF('Prax Reading 5712 5713'!E487&gt;'ACT E+R to SAT EBRW'!A$72,'ACT E+R to SAT EBRW'!B$72,VLOOKUP(E487,'ACT E+R to SAT EBRW'!A:B,2,FALSE))))</f>
        <v/>
      </c>
      <c r="G487" s="11" t="str">
        <f t="shared" si="14"/>
        <v/>
      </c>
      <c r="H487" s="11" t="str">
        <f>IF('Prax Reading 5712 5713'!B487="","", IF(G487&lt;100, 100, IF(G487&gt;300, 300, G487)))</f>
        <v/>
      </c>
      <c r="I487" s="11" t="str">
        <f>IF('Prax Reading 5712 5713'!B487="","",'SAT EBRW to CBEST R'!$A$2+'SAT EBRW to CBEST R'!$B$2*F487)</f>
        <v/>
      </c>
      <c r="J487" s="11" t="str">
        <f>IF('Prax Reading 5712 5713'!B487="","", IF(I487&lt;20, 20, IF(I487&gt;80, 80, I487)))</f>
        <v/>
      </c>
    </row>
    <row r="488" spans="1:10" x14ac:dyDescent="0.25">
      <c r="A488" s="11">
        <v>487</v>
      </c>
      <c r="B488" s="30"/>
      <c r="C488" s="25" t="str">
        <f>IF('Prax Reading 5712 5713'!B488="","", interceptPCR5712_5713toACTR+ slopePCR5712_5713toACTR*'Prax Reading 5712 5713'!B488)</f>
        <v/>
      </c>
      <c r="D488" s="25" t="str">
        <f>IF('Prax Reading 5712 5713'!B488="","", IF(C488&lt;1, 1, IF(C488&gt;36, 36, C488)))</f>
        <v/>
      </c>
      <c r="E488" s="25" t="str">
        <f t="shared" si="15"/>
        <v/>
      </c>
      <c r="F488" s="11" t="str">
        <f>IF('Prax Reading 5712 5713'!E488="","",IF('Prax Reading 5712 5713'!E488&lt;'ACT E+R to SAT EBRW'!$A$2,'ACT E+R to SAT EBRW'!$B$2,IF('Prax Reading 5712 5713'!E488&gt;'ACT E+R to SAT EBRW'!A$72,'ACT E+R to SAT EBRW'!B$72,VLOOKUP(E488,'ACT E+R to SAT EBRW'!A:B,2,FALSE))))</f>
        <v/>
      </c>
      <c r="G488" s="11" t="str">
        <f t="shared" si="14"/>
        <v/>
      </c>
      <c r="H488" s="11" t="str">
        <f>IF('Prax Reading 5712 5713'!B488="","", IF(G488&lt;100, 100, IF(G488&gt;300, 300, G488)))</f>
        <v/>
      </c>
      <c r="I488" s="11" t="str">
        <f>IF('Prax Reading 5712 5713'!B488="","",'SAT EBRW to CBEST R'!$A$2+'SAT EBRW to CBEST R'!$B$2*F488)</f>
        <v/>
      </c>
      <c r="J488" s="11" t="str">
        <f>IF('Prax Reading 5712 5713'!B488="","", IF(I488&lt;20, 20, IF(I488&gt;80, 80, I488)))</f>
        <v/>
      </c>
    </row>
    <row r="489" spans="1:10" x14ac:dyDescent="0.25">
      <c r="A489" s="11">
        <v>488</v>
      </c>
      <c r="B489" s="30"/>
      <c r="C489" s="25" t="str">
        <f>IF('Prax Reading 5712 5713'!B489="","", interceptPCR5712_5713toACTR+ slopePCR5712_5713toACTR*'Prax Reading 5712 5713'!B489)</f>
        <v/>
      </c>
      <c r="D489" s="25" t="str">
        <f>IF('Prax Reading 5712 5713'!B489="","", IF(C489&lt;1, 1, IF(C489&gt;36, 36, C489)))</f>
        <v/>
      </c>
      <c r="E489" s="25" t="str">
        <f t="shared" si="15"/>
        <v/>
      </c>
      <c r="F489" s="11" t="str">
        <f>IF('Prax Reading 5712 5713'!E489="","",IF('Prax Reading 5712 5713'!E489&lt;'ACT E+R to SAT EBRW'!$A$2,'ACT E+R to SAT EBRW'!$B$2,IF('Prax Reading 5712 5713'!E489&gt;'ACT E+R to SAT EBRW'!A$72,'ACT E+R to SAT EBRW'!B$72,VLOOKUP(E489,'ACT E+R to SAT EBRW'!A:B,2,FALSE))))</f>
        <v/>
      </c>
      <c r="G489" s="11" t="str">
        <f t="shared" si="14"/>
        <v/>
      </c>
      <c r="H489" s="11" t="str">
        <f>IF('Prax Reading 5712 5713'!B489="","", IF(G489&lt;100, 100, IF(G489&gt;300, 300, G489)))</f>
        <v/>
      </c>
      <c r="I489" s="11" t="str">
        <f>IF('Prax Reading 5712 5713'!B489="","",'SAT EBRW to CBEST R'!$A$2+'SAT EBRW to CBEST R'!$B$2*F489)</f>
        <v/>
      </c>
      <c r="J489" s="11" t="str">
        <f>IF('Prax Reading 5712 5713'!B489="","", IF(I489&lt;20, 20, IF(I489&gt;80, 80, I489)))</f>
        <v/>
      </c>
    </row>
    <row r="490" spans="1:10" x14ac:dyDescent="0.25">
      <c r="A490" s="11">
        <v>489</v>
      </c>
      <c r="B490" s="30"/>
      <c r="C490" s="25" t="str">
        <f>IF('Prax Reading 5712 5713'!B490="","", interceptPCR5712_5713toACTR+ slopePCR5712_5713toACTR*'Prax Reading 5712 5713'!B490)</f>
        <v/>
      </c>
      <c r="D490" s="25" t="str">
        <f>IF('Prax Reading 5712 5713'!B490="","", IF(C490&lt;1, 1, IF(C490&gt;36, 36, C490)))</f>
        <v/>
      </c>
      <c r="E490" s="25" t="str">
        <f t="shared" si="15"/>
        <v/>
      </c>
      <c r="F490" s="11" t="str">
        <f>IF('Prax Reading 5712 5713'!E490="","",IF('Prax Reading 5712 5713'!E490&lt;'ACT E+R to SAT EBRW'!$A$2,'ACT E+R to SAT EBRW'!$B$2,IF('Prax Reading 5712 5713'!E490&gt;'ACT E+R to SAT EBRW'!A$72,'ACT E+R to SAT EBRW'!B$72,VLOOKUP(E490,'ACT E+R to SAT EBRW'!A:B,2,FALSE))))</f>
        <v/>
      </c>
      <c r="G490" s="11" t="str">
        <f t="shared" si="14"/>
        <v/>
      </c>
      <c r="H490" s="11" t="str">
        <f>IF('Prax Reading 5712 5713'!B490="","", IF(G490&lt;100, 100, IF(G490&gt;300, 300, G490)))</f>
        <v/>
      </c>
      <c r="I490" s="11" t="str">
        <f>IF('Prax Reading 5712 5713'!B490="","",'SAT EBRW to CBEST R'!$A$2+'SAT EBRW to CBEST R'!$B$2*F490)</f>
        <v/>
      </c>
      <c r="J490" s="11" t="str">
        <f>IF('Prax Reading 5712 5713'!B490="","", IF(I490&lt;20, 20, IF(I490&gt;80, 80, I490)))</f>
        <v/>
      </c>
    </row>
    <row r="491" spans="1:10" x14ac:dyDescent="0.25">
      <c r="A491" s="11">
        <v>490</v>
      </c>
      <c r="B491" s="30"/>
      <c r="C491" s="25" t="str">
        <f>IF('Prax Reading 5712 5713'!B491="","", interceptPCR5712_5713toACTR+ slopePCR5712_5713toACTR*'Prax Reading 5712 5713'!B491)</f>
        <v/>
      </c>
      <c r="D491" s="25" t="str">
        <f>IF('Prax Reading 5712 5713'!B491="","", IF(C491&lt;1, 1, IF(C491&gt;36, 36, C491)))</f>
        <v/>
      </c>
      <c r="E491" s="25" t="str">
        <f t="shared" si="15"/>
        <v/>
      </c>
      <c r="F491" s="11" t="str">
        <f>IF('Prax Reading 5712 5713'!E491="","",IF('Prax Reading 5712 5713'!E491&lt;'ACT E+R to SAT EBRW'!$A$2,'ACT E+R to SAT EBRW'!$B$2,IF('Prax Reading 5712 5713'!E491&gt;'ACT E+R to SAT EBRW'!A$72,'ACT E+R to SAT EBRW'!B$72,VLOOKUP(E491,'ACT E+R to SAT EBRW'!A:B,2,FALSE))))</f>
        <v/>
      </c>
      <c r="G491" s="11" t="str">
        <f t="shared" si="14"/>
        <v/>
      </c>
      <c r="H491" s="11" t="str">
        <f>IF('Prax Reading 5712 5713'!B491="","", IF(G491&lt;100, 100, IF(G491&gt;300, 300, G491)))</f>
        <v/>
      </c>
      <c r="I491" s="11" t="str">
        <f>IF('Prax Reading 5712 5713'!B491="","",'SAT EBRW to CBEST R'!$A$2+'SAT EBRW to CBEST R'!$B$2*F491)</f>
        <v/>
      </c>
      <c r="J491" s="11" t="str">
        <f>IF('Prax Reading 5712 5713'!B491="","", IF(I491&lt;20, 20, IF(I491&gt;80, 80, I491)))</f>
        <v/>
      </c>
    </row>
    <row r="492" spans="1:10" x14ac:dyDescent="0.25">
      <c r="A492" s="11">
        <v>491</v>
      </c>
      <c r="B492" s="30"/>
      <c r="C492" s="25" t="str">
        <f>IF('Prax Reading 5712 5713'!B492="","", interceptPCR5712_5713toACTR+ slopePCR5712_5713toACTR*'Prax Reading 5712 5713'!B492)</f>
        <v/>
      </c>
      <c r="D492" s="25" t="str">
        <f>IF('Prax Reading 5712 5713'!B492="","", IF(C492&lt;1, 1, IF(C492&gt;36, 36, C492)))</f>
        <v/>
      </c>
      <c r="E492" s="25" t="str">
        <f t="shared" si="15"/>
        <v/>
      </c>
      <c r="F492" s="11" t="str">
        <f>IF('Prax Reading 5712 5713'!E492="","",IF('Prax Reading 5712 5713'!E492&lt;'ACT E+R to SAT EBRW'!$A$2,'ACT E+R to SAT EBRW'!$B$2,IF('Prax Reading 5712 5713'!E492&gt;'ACT E+R to SAT EBRW'!A$72,'ACT E+R to SAT EBRW'!B$72,VLOOKUP(E492,'ACT E+R to SAT EBRW'!A:B,2,FALSE))))</f>
        <v/>
      </c>
      <c r="G492" s="11" t="str">
        <f t="shared" si="14"/>
        <v/>
      </c>
      <c r="H492" s="11" t="str">
        <f>IF('Prax Reading 5712 5713'!B492="","", IF(G492&lt;100, 100, IF(G492&gt;300, 300, G492)))</f>
        <v/>
      </c>
      <c r="I492" s="11" t="str">
        <f>IF('Prax Reading 5712 5713'!B492="","",'SAT EBRW to CBEST R'!$A$2+'SAT EBRW to CBEST R'!$B$2*F492)</f>
        <v/>
      </c>
      <c r="J492" s="11" t="str">
        <f>IF('Prax Reading 5712 5713'!B492="","", IF(I492&lt;20, 20, IF(I492&gt;80, 80, I492)))</f>
        <v/>
      </c>
    </row>
    <row r="493" spans="1:10" x14ac:dyDescent="0.25">
      <c r="A493" s="11">
        <v>492</v>
      </c>
      <c r="B493" s="30"/>
      <c r="C493" s="25" t="str">
        <f>IF('Prax Reading 5712 5713'!B493="","", interceptPCR5712_5713toACTR+ slopePCR5712_5713toACTR*'Prax Reading 5712 5713'!B493)</f>
        <v/>
      </c>
      <c r="D493" s="25" t="str">
        <f>IF('Prax Reading 5712 5713'!B493="","", IF(C493&lt;1, 1, IF(C493&gt;36, 36, C493)))</f>
        <v/>
      </c>
      <c r="E493" s="25" t="str">
        <f t="shared" si="15"/>
        <v/>
      </c>
      <c r="F493" s="11" t="str">
        <f>IF('Prax Reading 5712 5713'!E493="","",IF('Prax Reading 5712 5713'!E493&lt;'ACT E+R to SAT EBRW'!$A$2,'ACT E+R to SAT EBRW'!$B$2,IF('Prax Reading 5712 5713'!E493&gt;'ACT E+R to SAT EBRW'!A$72,'ACT E+R to SAT EBRW'!B$72,VLOOKUP(E493,'ACT E+R to SAT EBRW'!A:B,2,FALSE))))</f>
        <v/>
      </c>
      <c r="G493" s="11" t="str">
        <f t="shared" si="14"/>
        <v/>
      </c>
      <c r="H493" s="11" t="str">
        <f>IF('Prax Reading 5712 5713'!B493="","", IF(G493&lt;100, 100, IF(G493&gt;300, 300, G493)))</f>
        <v/>
      </c>
      <c r="I493" s="11" t="str">
        <f>IF('Prax Reading 5712 5713'!B493="","",'SAT EBRW to CBEST R'!$A$2+'SAT EBRW to CBEST R'!$B$2*F493)</f>
        <v/>
      </c>
      <c r="J493" s="11" t="str">
        <f>IF('Prax Reading 5712 5713'!B493="","", IF(I493&lt;20, 20, IF(I493&gt;80, 80, I493)))</f>
        <v/>
      </c>
    </row>
    <row r="494" spans="1:10" x14ac:dyDescent="0.25">
      <c r="A494" s="11">
        <v>493</v>
      </c>
      <c r="B494" s="30"/>
      <c r="C494" s="25" t="str">
        <f>IF('Prax Reading 5712 5713'!B494="","", interceptPCR5712_5713toACTR+ slopePCR5712_5713toACTR*'Prax Reading 5712 5713'!B494)</f>
        <v/>
      </c>
      <c r="D494" s="25" t="str">
        <f>IF('Prax Reading 5712 5713'!B494="","", IF(C494&lt;1, 1, IF(C494&gt;36, 36, C494)))</f>
        <v/>
      </c>
      <c r="E494" s="25" t="str">
        <f t="shared" si="15"/>
        <v/>
      </c>
      <c r="F494" s="11" t="str">
        <f>IF('Prax Reading 5712 5713'!E494="","",IF('Prax Reading 5712 5713'!E494&lt;'ACT E+R to SAT EBRW'!$A$2,'ACT E+R to SAT EBRW'!$B$2,IF('Prax Reading 5712 5713'!E494&gt;'ACT E+R to SAT EBRW'!A$72,'ACT E+R to SAT EBRW'!B$72,VLOOKUP(E494,'ACT E+R to SAT EBRW'!A:B,2,FALSE))))</f>
        <v/>
      </c>
      <c r="G494" s="11" t="str">
        <f t="shared" si="14"/>
        <v/>
      </c>
      <c r="H494" s="11" t="str">
        <f>IF('Prax Reading 5712 5713'!B494="","", IF(G494&lt;100, 100, IF(G494&gt;300, 300, G494)))</f>
        <v/>
      </c>
      <c r="I494" s="11" t="str">
        <f>IF('Prax Reading 5712 5713'!B494="","",'SAT EBRW to CBEST R'!$A$2+'SAT EBRW to CBEST R'!$B$2*F494)</f>
        <v/>
      </c>
      <c r="J494" s="11" t="str">
        <f>IF('Prax Reading 5712 5713'!B494="","", IF(I494&lt;20, 20, IF(I494&gt;80, 80, I494)))</f>
        <v/>
      </c>
    </row>
    <row r="495" spans="1:10" x14ac:dyDescent="0.25">
      <c r="A495" s="11">
        <v>494</v>
      </c>
      <c r="B495" s="30"/>
      <c r="C495" s="25" t="str">
        <f>IF('Prax Reading 5712 5713'!B495="","", interceptPCR5712_5713toACTR+ slopePCR5712_5713toACTR*'Prax Reading 5712 5713'!B495)</f>
        <v/>
      </c>
      <c r="D495" s="25" t="str">
        <f>IF('Prax Reading 5712 5713'!B495="","", IF(C495&lt;1, 1, IF(C495&gt;36, 36, C495)))</f>
        <v/>
      </c>
      <c r="E495" s="25" t="str">
        <f t="shared" si="15"/>
        <v/>
      </c>
      <c r="F495" s="11" t="str">
        <f>IF('Prax Reading 5712 5713'!E495="","",IF('Prax Reading 5712 5713'!E495&lt;'ACT E+R to SAT EBRW'!$A$2,'ACT E+R to SAT EBRW'!$B$2,IF('Prax Reading 5712 5713'!E495&gt;'ACT E+R to SAT EBRW'!A$72,'ACT E+R to SAT EBRW'!B$72,VLOOKUP(E495,'ACT E+R to SAT EBRW'!A:B,2,FALSE))))</f>
        <v/>
      </c>
      <c r="G495" s="11" t="str">
        <f t="shared" si="14"/>
        <v/>
      </c>
      <c r="H495" s="11" t="str">
        <f>IF('Prax Reading 5712 5713'!B495="","", IF(G495&lt;100, 100, IF(G495&gt;300, 300, G495)))</f>
        <v/>
      </c>
      <c r="I495" s="11" t="str">
        <f>IF('Prax Reading 5712 5713'!B495="","",'SAT EBRW to CBEST R'!$A$2+'SAT EBRW to CBEST R'!$B$2*F495)</f>
        <v/>
      </c>
      <c r="J495" s="11" t="str">
        <f>IF('Prax Reading 5712 5713'!B495="","", IF(I495&lt;20, 20, IF(I495&gt;80, 80, I495)))</f>
        <v/>
      </c>
    </row>
    <row r="496" spans="1:10" x14ac:dyDescent="0.25">
      <c r="A496" s="11">
        <v>495</v>
      </c>
      <c r="B496" s="30"/>
      <c r="C496" s="25" t="str">
        <f>IF('Prax Reading 5712 5713'!B496="","", interceptPCR5712_5713toACTR+ slopePCR5712_5713toACTR*'Prax Reading 5712 5713'!B496)</f>
        <v/>
      </c>
      <c r="D496" s="25" t="str">
        <f>IF('Prax Reading 5712 5713'!B496="","", IF(C496&lt;1, 1, IF(C496&gt;36, 36, C496)))</f>
        <v/>
      </c>
      <c r="E496" s="25" t="str">
        <f t="shared" si="15"/>
        <v/>
      </c>
      <c r="F496" s="11" t="str">
        <f>IF('Prax Reading 5712 5713'!E496="","",IF('Prax Reading 5712 5713'!E496&lt;'ACT E+R to SAT EBRW'!$A$2,'ACT E+R to SAT EBRW'!$B$2,IF('Prax Reading 5712 5713'!E496&gt;'ACT E+R to SAT EBRW'!A$72,'ACT E+R to SAT EBRW'!B$72,VLOOKUP(E496,'ACT E+R to SAT EBRW'!A:B,2,FALSE))))</f>
        <v/>
      </c>
      <c r="G496" s="11" t="str">
        <f t="shared" si="14"/>
        <v/>
      </c>
      <c r="H496" s="11" t="str">
        <f>IF('Prax Reading 5712 5713'!B496="","", IF(G496&lt;100, 100, IF(G496&gt;300, 300, G496)))</f>
        <v/>
      </c>
      <c r="I496" s="11" t="str">
        <f>IF('Prax Reading 5712 5713'!B496="","",'SAT EBRW to CBEST R'!$A$2+'SAT EBRW to CBEST R'!$B$2*F496)</f>
        <v/>
      </c>
      <c r="J496" s="11" t="str">
        <f>IF('Prax Reading 5712 5713'!B496="","", IF(I496&lt;20, 20, IF(I496&gt;80, 80, I496)))</f>
        <v/>
      </c>
    </row>
    <row r="497" spans="1:10" x14ac:dyDescent="0.25">
      <c r="A497" s="11">
        <v>496</v>
      </c>
      <c r="B497" s="30"/>
      <c r="C497" s="25" t="str">
        <f>IF('Prax Reading 5712 5713'!B497="","", interceptPCR5712_5713toACTR+ slopePCR5712_5713toACTR*'Prax Reading 5712 5713'!B497)</f>
        <v/>
      </c>
      <c r="D497" s="25" t="str">
        <f>IF('Prax Reading 5712 5713'!B497="","", IF(C497&lt;1, 1, IF(C497&gt;36, 36, C497)))</f>
        <v/>
      </c>
      <c r="E497" s="25" t="str">
        <f t="shared" si="15"/>
        <v/>
      </c>
      <c r="F497" s="11" t="str">
        <f>IF('Prax Reading 5712 5713'!E497="","",IF('Prax Reading 5712 5713'!E497&lt;'ACT E+R to SAT EBRW'!$A$2,'ACT E+R to SAT EBRW'!$B$2,IF('Prax Reading 5712 5713'!E497&gt;'ACT E+R to SAT EBRW'!A$72,'ACT E+R to SAT EBRW'!B$72,VLOOKUP(E497,'ACT E+R to SAT EBRW'!A:B,2,FALSE))))</f>
        <v/>
      </c>
      <c r="G497" s="11" t="str">
        <f t="shared" si="14"/>
        <v/>
      </c>
      <c r="H497" s="11" t="str">
        <f>IF('Prax Reading 5712 5713'!B497="","", IF(G497&lt;100, 100, IF(G497&gt;300, 300, G497)))</f>
        <v/>
      </c>
      <c r="I497" s="11" t="str">
        <f>IF('Prax Reading 5712 5713'!B497="","",'SAT EBRW to CBEST R'!$A$2+'SAT EBRW to CBEST R'!$B$2*F497)</f>
        <v/>
      </c>
      <c r="J497" s="11" t="str">
        <f>IF('Prax Reading 5712 5713'!B497="","", IF(I497&lt;20, 20, IF(I497&gt;80, 80, I497)))</f>
        <v/>
      </c>
    </row>
    <row r="498" spans="1:10" x14ac:dyDescent="0.25">
      <c r="A498" s="11">
        <v>497</v>
      </c>
      <c r="B498" s="30"/>
      <c r="C498" s="25" t="str">
        <f>IF('Prax Reading 5712 5713'!B498="","", interceptPCR5712_5713toACTR+ slopePCR5712_5713toACTR*'Prax Reading 5712 5713'!B498)</f>
        <v/>
      </c>
      <c r="D498" s="25" t="str">
        <f>IF('Prax Reading 5712 5713'!B498="","", IF(C498&lt;1, 1, IF(C498&gt;36, 36, C498)))</f>
        <v/>
      </c>
      <c r="E498" s="25" t="str">
        <f t="shared" si="15"/>
        <v/>
      </c>
      <c r="F498" s="11" t="str">
        <f>IF('Prax Reading 5712 5713'!E498="","",IF('Prax Reading 5712 5713'!E498&lt;'ACT E+R to SAT EBRW'!$A$2,'ACT E+R to SAT EBRW'!$B$2,IF('Prax Reading 5712 5713'!E498&gt;'ACT E+R to SAT EBRW'!A$72,'ACT E+R to SAT EBRW'!B$72,VLOOKUP(E498,'ACT E+R to SAT EBRW'!A:B,2,FALSE))))</f>
        <v/>
      </c>
      <c r="G498" s="11" t="str">
        <f t="shared" si="14"/>
        <v/>
      </c>
      <c r="H498" s="11" t="str">
        <f>IF('Prax Reading 5712 5713'!B498="","", IF(G498&lt;100, 100, IF(G498&gt;300, 300, G498)))</f>
        <v/>
      </c>
      <c r="I498" s="11" t="str">
        <f>IF('Prax Reading 5712 5713'!B498="","",'SAT EBRW to CBEST R'!$A$2+'SAT EBRW to CBEST R'!$B$2*F498)</f>
        <v/>
      </c>
      <c r="J498" s="11" t="str">
        <f>IF('Prax Reading 5712 5713'!B498="","", IF(I498&lt;20, 20, IF(I498&gt;80, 80, I498)))</f>
        <v/>
      </c>
    </row>
    <row r="499" spans="1:10" x14ac:dyDescent="0.25">
      <c r="A499" s="11">
        <v>498</v>
      </c>
      <c r="B499" s="30"/>
      <c r="C499" s="25" t="str">
        <f>IF('Prax Reading 5712 5713'!B499="","", interceptPCR5712_5713toACTR+ slopePCR5712_5713toACTR*'Prax Reading 5712 5713'!B499)</f>
        <v/>
      </c>
      <c r="D499" s="25" t="str">
        <f>IF('Prax Reading 5712 5713'!B499="","", IF(C499&lt;1, 1, IF(C499&gt;36, 36, C499)))</f>
        <v/>
      </c>
      <c r="E499" s="25" t="str">
        <f t="shared" si="15"/>
        <v/>
      </c>
      <c r="F499" s="11" t="str">
        <f>IF('Prax Reading 5712 5713'!E499="","",IF('Prax Reading 5712 5713'!E499&lt;'ACT E+R to SAT EBRW'!$A$2,'ACT E+R to SAT EBRW'!$B$2,IF('Prax Reading 5712 5713'!E499&gt;'ACT E+R to SAT EBRW'!A$72,'ACT E+R to SAT EBRW'!B$72,VLOOKUP(E499,'ACT E+R to SAT EBRW'!A:B,2,FALSE))))</f>
        <v/>
      </c>
      <c r="G499" s="11" t="str">
        <f t="shared" si="14"/>
        <v/>
      </c>
      <c r="H499" s="11" t="str">
        <f>IF('Prax Reading 5712 5713'!B499="","", IF(G499&lt;100, 100, IF(G499&gt;300, 300, G499)))</f>
        <v/>
      </c>
      <c r="I499" s="11" t="str">
        <f>IF('Prax Reading 5712 5713'!B499="","",'SAT EBRW to CBEST R'!$A$2+'SAT EBRW to CBEST R'!$B$2*F499)</f>
        <v/>
      </c>
      <c r="J499" s="11" t="str">
        <f>IF('Prax Reading 5712 5713'!B499="","", IF(I499&lt;20, 20, IF(I499&gt;80, 80, I499)))</f>
        <v/>
      </c>
    </row>
    <row r="500" spans="1:10" x14ac:dyDescent="0.25">
      <c r="A500" s="11">
        <v>499</v>
      </c>
      <c r="B500" s="30"/>
      <c r="C500" s="25" t="str">
        <f>IF('Prax Reading 5712 5713'!B500="","", interceptPCR5712_5713toACTR+ slopePCR5712_5713toACTR*'Prax Reading 5712 5713'!B500)</f>
        <v/>
      </c>
      <c r="D500" s="25" t="str">
        <f>IF('Prax Reading 5712 5713'!B500="","", IF(C500&lt;1, 1, IF(C500&gt;36, 36, C500)))</f>
        <v/>
      </c>
      <c r="E500" s="25" t="str">
        <f t="shared" si="15"/>
        <v/>
      </c>
      <c r="F500" s="11" t="str">
        <f>IF('Prax Reading 5712 5713'!E500="","",IF('Prax Reading 5712 5713'!E500&lt;'ACT E+R to SAT EBRW'!$A$2,'ACT E+R to SAT EBRW'!$B$2,IF('Prax Reading 5712 5713'!E500&gt;'ACT E+R to SAT EBRW'!A$72,'ACT E+R to SAT EBRW'!B$72,VLOOKUP(E500,'ACT E+R to SAT EBRW'!A:B,2,FALSE))))</f>
        <v/>
      </c>
      <c r="G500" s="11" t="str">
        <f t="shared" si="14"/>
        <v/>
      </c>
      <c r="H500" s="11" t="str">
        <f>IF('Prax Reading 5712 5713'!B500="","", IF(G500&lt;100, 100, IF(G500&gt;300, 300, G500)))</f>
        <v/>
      </c>
      <c r="I500" s="11" t="str">
        <f>IF('Prax Reading 5712 5713'!B500="","",'SAT EBRW to CBEST R'!$A$2+'SAT EBRW to CBEST R'!$B$2*F500)</f>
        <v/>
      </c>
      <c r="J500" s="11" t="str">
        <f>IF('Prax Reading 5712 5713'!B500="","", IF(I500&lt;20, 20, IF(I500&gt;80, 80, I500)))</f>
        <v/>
      </c>
    </row>
    <row r="501" spans="1:10" x14ac:dyDescent="0.25">
      <c r="A501" s="11">
        <v>500</v>
      </c>
      <c r="B501" s="30"/>
      <c r="C501" s="25" t="str">
        <f>IF('Prax Reading 5712 5713'!B501="","", interceptPCR5712_5713toACTR+ slopePCR5712_5713toACTR*'Prax Reading 5712 5713'!B501)</f>
        <v/>
      </c>
      <c r="D501" s="25" t="str">
        <f>IF('Prax Reading 5712 5713'!B501="","", IF(C501&lt;1, 1, IF(C501&gt;36, 36, C501)))</f>
        <v/>
      </c>
      <c r="E501" s="25" t="str">
        <f t="shared" si="15"/>
        <v/>
      </c>
      <c r="F501" s="11" t="str">
        <f>IF('Prax Reading 5712 5713'!E501="","",IF('Prax Reading 5712 5713'!E501&lt;'ACT E+R to SAT EBRW'!$A$2,'ACT E+R to SAT EBRW'!$B$2,IF('Prax Reading 5712 5713'!E501&gt;'ACT E+R to SAT EBRW'!A$72,'ACT E+R to SAT EBRW'!B$72,VLOOKUP(E501,'ACT E+R to SAT EBRW'!A:B,2,FALSE))))</f>
        <v/>
      </c>
      <c r="G501" s="11" t="str">
        <f t="shared" si="14"/>
        <v/>
      </c>
      <c r="H501" s="11" t="str">
        <f>IF('Prax Reading 5712 5713'!B501="","", IF(G501&lt;100, 100, IF(G501&gt;300, 300, G501)))</f>
        <v/>
      </c>
      <c r="I501" s="11" t="str">
        <f>IF('Prax Reading 5712 5713'!B501="","",'SAT EBRW to CBEST R'!$A$2+'SAT EBRW to CBEST R'!$B$2*F501)</f>
        <v/>
      </c>
      <c r="J501" s="11" t="str">
        <f>IF('Prax Reading 5712 5713'!B501="","", IF(I501&lt;20, 20, IF(I501&gt;80, 80, I501)))</f>
        <v/>
      </c>
    </row>
    <row r="502" spans="1:10" x14ac:dyDescent="0.25">
      <c r="A502" s="11">
        <v>501</v>
      </c>
      <c r="B502" s="30"/>
      <c r="C502" s="25" t="str">
        <f>IF('Prax Reading 5712 5713'!B502="","", interceptPCR5712_5713toACTR+ slopePCR5712_5713toACTR*'Prax Reading 5712 5713'!B502)</f>
        <v/>
      </c>
      <c r="D502" s="25" t="str">
        <f>IF('Prax Reading 5712 5713'!B502="","", IF(C502&lt;1, 1, IF(C502&gt;36, 36, C502)))</f>
        <v/>
      </c>
      <c r="E502" s="25" t="str">
        <f t="shared" si="15"/>
        <v/>
      </c>
      <c r="F502" s="11" t="str">
        <f>IF('Prax Reading 5712 5713'!E502="","",IF('Prax Reading 5712 5713'!E502&lt;'ACT E+R to SAT EBRW'!$A$2,'ACT E+R to SAT EBRW'!$B$2,IF('Prax Reading 5712 5713'!E502&gt;'ACT E+R to SAT EBRW'!A$72,'ACT E+R to SAT EBRW'!B$72,VLOOKUP(E502,'ACT E+R to SAT EBRW'!A:B,2,FALSE))))</f>
        <v/>
      </c>
      <c r="G502" s="11" t="str">
        <f t="shared" si="14"/>
        <v/>
      </c>
      <c r="H502" s="11" t="str">
        <f>IF('Prax Reading 5712 5713'!B502="","", IF(G502&lt;100, 100, IF(G502&gt;300, 300, G502)))</f>
        <v/>
      </c>
      <c r="I502" s="11" t="str">
        <f>IF('Prax Reading 5712 5713'!B502="","",'SAT EBRW to CBEST R'!$A$2+'SAT EBRW to CBEST R'!$B$2*F502)</f>
        <v/>
      </c>
      <c r="J502" s="11" t="str">
        <f>IF('Prax Reading 5712 5713'!B502="","", IF(I502&lt;20, 20, IF(I502&gt;80, 80, I502)))</f>
        <v/>
      </c>
    </row>
    <row r="503" spans="1:10" x14ac:dyDescent="0.25">
      <c r="A503" s="11">
        <v>502</v>
      </c>
      <c r="B503" s="30"/>
      <c r="C503" s="25" t="str">
        <f>IF('Prax Reading 5712 5713'!B503="","", interceptPCR5712_5713toACTR+ slopePCR5712_5713toACTR*'Prax Reading 5712 5713'!B503)</f>
        <v/>
      </c>
      <c r="D503" s="25" t="str">
        <f>IF('Prax Reading 5712 5713'!B503="","", IF(C503&lt;1, 1, IF(C503&gt;36, 36, C503)))</f>
        <v/>
      </c>
      <c r="E503" s="25" t="str">
        <f t="shared" si="15"/>
        <v/>
      </c>
      <c r="F503" s="11" t="str">
        <f>IF('Prax Reading 5712 5713'!E503="","",IF('Prax Reading 5712 5713'!E503&lt;'ACT E+R to SAT EBRW'!$A$2,'ACT E+R to SAT EBRW'!$B$2,IF('Prax Reading 5712 5713'!E503&gt;'ACT E+R to SAT EBRW'!A$72,'ACT E+R to SAT EBRW'!B$72,VLOOKUP(E503,'ACT E+R to SAT EBRW'!A:B,2,FALSE))))</f>
        <v/>
      </c>
      <c r="G503" s="11" t="str">
        <f t="shared" si="14"/>
        <v/>
      </c>
      <c r="H503" s="11" t="str">
        <f>IF('Prax Reading 5712 5713'!B503="","", IF(G503&lt;100, 100, IF(G503&gt;300, 300, G503)))</f>
        <v/>
      </c>
      <c r="I503" s="11" t="str">
        <f>IF('Prax Reading 5712 5713'!B503="","",'SAT EBRW to CBEST R'!$A$2+'SAT EBRW to CBEST R'!$B$2*F503)</f>
        <v/>
      </c>
      <c r="J503" s="11" t="str">
        <f>IF('Prax Reading 5712 5713'!B503="","", IF(I503&lt;20, 20, IF(I503&gt;80, 80, I503)))</f>
        <v/>
      </c>
    </row>
    <row r="504" spans="1:10" x14ac:dyDescent="0.25">
      <c r="A504" s="11">
        <v>503</v>
      </c>
      <c r="B504" s="30"/>
      <c r="C504" s="25" t="str">
        <f>IF('Prax Reading 5712 5713'!B504="","", interceptPCR5712_5713toACTR+ slopePCR5712_5713toACTR*'Prax Reading 5712 5713'!B504)</f>
        <v/>
      </c>
      <c r="D504" s="25" t="str">
        <f>IF('Prax Reading 5712 5713'!B504="","", IF(C504&lt;1, 1, IF(C504&gt;36, 36, C504)))</f>
        <v/>
      </c>
      <c r="E504" s="25" t="str">
        <f t="shared" si="15"/>
        <v/>
      </c>
      <c r="F504" s="11" t="str">
        <f>IF('Prax Reading 5712 5713'!E504="","",IF('Prax Reading 5712 5713'!E504&lt;'ACT E+R to SAT EBRW'!$A$2,'ACT E+R to SAT EBRW'!$B$2,IF('Prax Reading 5712 5713'!E504&gt;'ACT E+R to SAT EBRW'!A$72,'ACT E+R to SAT EBRW'!B$72,VLOOKUP(E504,'ACT E+R to SAT EBRW'!A:B,2,FALSE))))</f>
        <v/>
      </c>
      <c r="G504" s="11" t="str">
        <f t="shared" si="14"/>
        <v/>
      </c>
      <c r="H504" s="11" t="str">
        <f>IF('Prax Reading 5712 5713'!B504="","", IF(G504&lt;100, 100, IF(G504&gt;300, 300, G504)))</f>
        <v/>
      </c>
      <c r="I504" s="11" t="str">
        <f>IF('Prax Reading 5712 5713'!B504="","",'SAT EBRW to CBEST R'!$A$2+'SAT EBRW to CBEST R'!$B$2*F504)</f>
        <v/>
      </c>
      <c r="J504" s="11" t="str">
        <f>IF('Prax Reading 5712 5713'!B504="","", IF(I504&lt;20, 20, IF(I504&gt;80, 80, I504)))</f>
        <v/>
      </c>
    </row>
    <row r="505" spans="1:10" x14ac:dyDescent="0.25">
      <c r="A505" s="11">
        <v>504</v>
      </c>
      <c r="B505" s="30"/>
      <c r="C505" s="25" t="str">
        <f>IF('Prax Reading 5712 5713'!B505="","", interceptPCR5712_5713toACTR+ slopePCR5712_5713toACTR*'Prax Reading 5712 5713'!B505)</f>
        <v/>
      </c>
      <c r="D505" s="25" t="str">
        <f>IF('Prax Reading 5712 5713'!B505="","", IF(C505&lt;1, 1, IF(C505&gt;36, 36, C505)))</f>
        <v/>
      </c>
      <c r="E505" s="25" t="str">
        <f t="shared" si="15"/>
        <v/>
      </c>
      <c r="F505" s="11" t="str">
        <f>IF('Prax Reading 5712 5713'!E505="","",IF('Prax Reading 5712 5713'!E505&lt;'ACT E+R to SAT EBRW'!$A$2,'ACT E+R to SAT EBRW'!$B$2,IF('Prax Reading 5712 5713'!E505&gt;'ACT E+R to SAT EBRW'!A$72,'ACT E+R to SAT EBRW'!B$72,VLOOKUP(E505,'ACT E+R to SAT EBRW'!A:B,2,FALSE))))</f>
        <v/>
      </c>
      <c r="G505" s="11" t="str">
        <f t="shared" si="14"/>
        <v/>
      </c>
      <c r="H505" s="11" t="str">
        <f>IF('Prax Reading 5712 5713'!B505="","", IF(G505&lt;100, 100, IF(G505&gt;300, 300, G505)))</f>
        <v/>
      </c>
      <c r="I505" s="11" t="str">
        <f>IF('Prax Reading 5712 5713'!B505="","",'SAT EBRW to CBEST R'!$A$2+'SAT EBRW to CBEST R'!$B$2*F505)</f>
        <v/>
      </c>
      <c r="J505" s="11" t="str">
        <f>IF('Prax Reading 5712 5713'!B505="","", IF(I505&lt;20, 20, IF(I505&gt;80, 80, I505)))</f>
        <v/>
      </c>
    </row>
    <row r="506" spans="1:10" x14ac:dyDescent="0.25">
      <c r="A506" s="11">
        <v>505</v>
      </c>
      <c r="B506" s="30"/>
      <c r="C506" s="25" t="str">
        <f>IF('Prax Reading 5712 5713'!B506="","", interceptPCR5712_5713toACTR+ slopePCR5712_5713toACTR*'Prax Reading 5712 5713'!B506)</f>
        <v/>
      </c>
      <c r="D506" s="25" t="str">
        <f>IF('Prax Reading 5712 5713'!B506="","", IF(C506&lt;1, 1, IF(C506&gt;36, 36, C506)))</f>
        <v/>
      </c>
      <c r="E506" s="25" t="str">
        <f t="shared" si="15"/>
        <v/>
      </c>
      <c r="F506" s="11" t="str">
        <f>IF('Prax Reading 5712 5713'!E506="","",IF('Prax Reading 5712 5713'!E506&lt;'ACT E+R to SAT EBRW'!$A$2,'ACT E+R to SAT EBRW'!$B$2,IF('Prax Reading 5712 5713'!E506&gt;'ACT E+R to SAT EBRW'!A$72,'ACT E+R to SAT EBRW'!B$72,VLOOKUP(E506,'ACT E+R to SAT EBRW'!A:B,2,FALSE))))</f>
        <v/>
      </c>
      <c r="G506" s="11" t="str">
        <f t="shared" si="14"/>
        <v/>
      </c>
      <c r="H506" s="11" t="str">
        <f>IF('Prax Reading 5712 5713'!B506="","", IF(G506&lt;100, 100, IF(G506&gt;300, 300, G506)))</f>
        <v/>
      </c>
      <c r="I506" s="11" t="str">
        <f>IF('Prax Reading 5712 5713'!B506="","",'SAT EBRW to CBEST R'!$A$2+'SAT EBRW to CBEST R'!$B$2*F506)</f>
        <v/>
      </c>
      <c r="J506" s="11" t="str">
        <f>IF('Prax Reading 5712 5713'!B506="","", IF(I506&lt;20, 20, IF(I506&gt;80, 80, I506)))</f>
        <v/>
      </c>
    </row>
    <row r="507" spans="1:10" x14ac:dyDescent="0.25">
      <c r="A507" s="11">
        <v>506</v>
      </c>
      <c r="B507" s="30"/>
      <c r="C507" s="25" t="str">
        <f>IF('Prax Reading 5712 5713'!B507="","", interceptPCR5712_5713toACTR+ slopePCR5712_5713toACTR*'Prax Reading 5712 5713'!B507)</f>
        <v/>
      </c>
      <c r="D507" s="25" t="str">
        <f>IF('Prax Reading 5712 5713'!B507="","", IF(C507&lt;1, 1, IF(C507&gt;36, 36, C507)))</f>
        <v/>
      </c>
      <c r="E507" s="25" t="str">
        <f t="shared" si="15"/>
        <v/>
      </c>
      <c r="F507" s="11" t="str">
        <f>IF('Prax Reading 5712 5713'!E507="","",IF('Prax Reading 5712 5713'!E507&lt;'ACT E+R to SAT EBRW'!$A$2,'ACT E+R to SAT EBRW'!$B$2,IF('Prax Reading 5712 5713'!E507&gt;'ACT E+R to SAT EBRW'!A$72,'ACT E+R to SAT EBRW'!B$72,VLOOKUP(E507,'ACT E+R to SAT EBRW'!A:B,2,FALSE))))</f>
        <v/>
      </c>
      <c r="G507" s="11" t="str">
        <f t="shared" si="14"/>
        <v/>
      </c>
      <c r="H507" s="11" t="str">
        <f>IF('Prax Reading 5712 5713'!B507="","", IF(G507&lt;100, 100, IF(G507&gt;300, 300, G507)))</f>
        <v/>
      </c>
      <c r="I507" s="11" t="str">
        <f>IF('Prax Reading 5712 5713'!B507="","",'SAT EBRW to CBEST R'!$A$2+'SAT EBRW to CBEST R'!$B$2*F507)</f>
        <v/>
      </c>
      <c r="J507" s="11" t="str">
        <f>IF('Prax Reading 5712 5713'!B507="","", IF(I507&lt;20, 20, IF(I507&gt;80, 80, I507)))</f>
        <v/>
      </c>
    </row>
    <row r="508" spans="1:10" x14ac:dyDescent="0.25">
      <c r="A508" s="11">
        <v>507</v>
      </c>
      <c r="B508" s="30"/>
      <c r="C508" s="25" t="str">
        <f>IF('Prax Reading 5712 5713'!B508="","", interceptPCR5712_5713toACTR+ slopePCR5712_5713toACTR*'Prax Reading 5712 5713'!B508)</f>
        <v/>
      </c>
      <c r="D508" s="25" t="str">
        <f>IF('Prax Reading 5712 5713'!B508="","", IF(C508&lt;1, 1, IF(C508&gt;36, 36, C508)))</f>
        <v/>
      </c>
      <c r="E508" s="25" t="str">
        <f t="shared" si="15"/>
        <v/>
      </c>
      <c r="F508" s="11" t="str">
        <f>IF('Prax Reading 5712 5713'!E508="","",IF('Prax Reading 5712 5713'!E508&lt;'ACT E+R to SAT EBRW'!$A$2,'ACT E+R to SAT EBRW'!$B$2,IF('Prax Reading 5712 5713'!E508&gt;'ACT E+R to SAT EBRW'!A$72,'ACT E+R to SAT EBRW'!B$72,VLOOKUP(E508,'ACT E+R to SAT EBRW'!A:B,2,FALSE))))</f>
        <v/>
      </c>
      <c r="G508" s="11" t="str">
        <f t="shared" si="14"/>
        <v/>
      </c>
      <c r="H508" s="11" t="str">
        <f>IF('Prax Reading 5712 5713'!B508="","", IF(G508&lt;100, 100, IF(G508&gt;300, 300, G508)))</f>
        <v/>
      </c>
      <c r="I508" s="11" t="str">
        <f>IF('Prax Reading 5712 5713'!B508="","",'SAT EBRW to CBEST R'!$A$2+'SAT EBRW to CBEST R'!$B$2*F508)</f>
        <v/>
      </c>
      <c r="J508" s="11" t="str">
        <f>IF('Prax Reading 5712 5713'!B508="","", IF(I508&lt;20, 20, IF(I508&gt;80, 80, I508)))</f>
        <v/>
      </c>
    </row>
    <row r="509" spans="1:10" x14ac:dyDescent="0.25">
      <c r="A509" s="11">
        <v>508</v>
      </c>
      <c r="B509" s="30"/>
      <c r="C509" s="25" t="str">
        <f>IF('Prax Reading 5712 5713'!B509="","", interceptPCR5712_5713toACTR+ slopePCR5712_5713toACTR*'Prax Reading 5712 5713'!B509)</f>
        <v/>
      </c>
      <c r="D509" s="25" t="str">
        <f>IF('Prax Reading 5712 5713'!B509="","", IF(C509&lt;1, 1, IF(C509&gt;36, 36, C509)))</f>
        <v/>
      </c>
      <c r="E509" s="25" t="str">
        <f t="shared" si="15"/>
        <v/>
      </c>
      <c r="F509" s="11" t="str">
        <f>IF('Prax Reading 5712 5713'!E509="","",IF('Prax Reading 5712 5713'!E509&lt;'ACT E+R to SAT EBRW'!$A$2,'ACT E+R to SAT EBRW'!$B$2,IF('Prax Reading 5712 5713'!E509&gt;'ACT E+R to SAT EBRW'!A$72,'ACT E+R to SAT EBRW'!B$72,VLOOKUP(E509,'ACT E+R to SAT EBRW'!A:B,2,FALSE))))</f>
        <v/>
      </c>
      <c r="G509" s="11" t="str">
        <f t="shared" si="14"/>
        <v/>
      </c>
      <c r="H509" s="11" t="str">
        <f>IF('Prax Reading 5712 5713'!B509="","", IF(G509&lt;100, 100, IF(G509&gt;300, 300, G509)))</f>
        <v/>
      </c>
      <c r="I509" s="11" t="str">
        <f>IF('Prax Reading 5712 5713'!B509="","",'SAT EBRW to CBEST R'!$A$2+'SAT EBRW to CBEST R'!$B$2*F509)</f>
        <v/>
      </c>
      <c r="J509" s="11" t="str">
        <f>IF('Prax Reading 5712 5713'!B509="","", IF(I509&lt;20, 20, IF(I509&gt;80, 80, I509)))</f>
        <v/>
      </c>
    </row>
    <row r="510" spans="1:10" x14ac:dyDescent="0.25">
      <c r="A510" s="11">
        <v>509</v>
      </c>
      <c r="B510" s="30"/>
      <c r="C510" s="25" t="str">
        <f>IF('Prax Reading 5712 5713'!B510="","", interceptPCR5712_5713toACTR+ slopePCR5712_5713toACTR*'Prax Reading 5712 5713'!B510)</f>
        <v/>
      </c>
      <c r="D510" s="25" t="str">
        <f>IF('Prax Reading 5712 5713'!B510="","", IF(C510&lt;1, 1, IF(C510&gt;36, 36, C510)))</f>
        <v/>
      </c>
      <c r="E510" s="25" t="str">
        <f t="shared" si="15"/>
        <v/>
      </c>
      <c r="F510" s="11" t="str">
        <f>IF('Prax Reading 5712 5713'!E510="","",IF('Prax Reading 5712 5713'!E510&lt;'ACT E+R to SAT EBRW'!$A$2,'ACT E+R to SAT EBRW'!$B$2,IF('Prax Reading 5712 5713'!E510&gt;'ACT E+R to SAT EBRW'!A$72,'ACT E+R to SAT EBRW'!B$72,VLOOKUP(E510,'ACT E+R to SAT EBRW'!A:B,2,FALSE))))</f>
        <v/>
      </c>
      <c r="G510" s="11" t="str">
        <f t="shared" si="14"/>
        <v/>
      </c>
      <c r="H510" s="11" t="str">
        <f>IF('Prax Reading 5712 5713'!B510="","", IF(G510&lt;100, 100, IF(G510&gt;300, 300, G510)))</f>
        <v/>
      </c>
      <c r="I510" s="11" t="str">
        <f>IF('Prax Reading 5712 5713'!B510="","",'SAT EBRW to CBEST R'!$A$2+'SAT EBRW to CBEST R'!$B$2*F510)</f>
        <v/>
      </c>
      <c r="J510" s="11" t="str">
        <f>IF('Prax Reading 5712 5713'!B510="","", IF(I510&lt;20, 20, IF(I510&gt;80, 80, I510)))</f>
        <v/>
      </c>
    </row>
    <row r="511" spans="1:10" x14ac:dyDescent="0.25">
      <c r="A511" s="11">
        <v>510</v>
      </c>
      <c r="B511" s="30"/>
      <c r="C511" s="25" t="str">
        <f>IF('Prax Reading 5712 5713'!B511="","", interceptPCR5712_5713toACTR+ slopePCR5712_5713toACTR*'Prax Reading 5712 5713'!B511)</f>
        <v/>
      </c>
      <c r="D511" s="25" t="str">
        <f>IF('Prax Reading 5712 5713'!B511="","", IF(C511&lt;1, 1, IF(C511&gt;36, 36, C511)))</f>
        <v/>
      </c>
      <c r="E511" s="25" t="str">
        <f t="shared" si="15"/>
        <v/>
      </c>
      <c r="F511" s="11" t="str">
        <f>IF('Prax Reading 5712 5713'!E511="","",IF('Prax Reading 5712 5713'!E511&lt;'ACT E+R to SAT EBRW'!$A$2,'ACT E+R to SAT EBRW'!$B$2,IF('Prax Reading 5712 5713'!E511&gt;'ACT E+R to SAT EBRW'!A$72,'ACT E+R to SAT EBRW'!B$72,VLOOKUP(E511,'ACT E+R to SAT EBRW'!A:B,2,FALSE))))</f>
        <v/>
      </c>
      <c r="G511" s="11" t="str">
        <f t="shared" si="14"/>
        <v/>
      </c>
      <c r="H511" s="11" t="str">
        <f>IF('Prax Reading 5712 5713'!B511="","", IF(G511&lt;100, 100, IF(G511&gt;300, 300, G511)))</f>
        <v/>
      </c>
      <c r="I511" s="11" t="str">
        <f>IF('Prax Reading 5712 5713'!B511="","",'SAT EBRW to CBEST R'!$A$2+'SAT EBRW to CBEST R'!$B$2*F511)</f>
        <v/>
      </c>
      <c r="J511" s="11" t="str">
        <f>IF('Prax Reading 5712 5713'!B511="","", IF(I511&lt;20, 20, IF(I511&gt;80, 80, I511)))</f>
        <v/>
      </c>
    </row>
    <row r="512" spans="1:10" x14ac:dyDescent="0.25">
      <c r="A512" s="11">
        <v>511</v>
      </c>
      <c r="B512" s="30"/>
      <c r="C512" s="25" t="str">
        <f>IF('Prax Reading 5712 5713'!B512="","", interceptPCR5712_5713toACTR+ slopePCR5712_5713toACTR*'Prax Reading 5712 5713'!B512)</f>
        <v/>
      </c>
      <c r="D512" s="25" t="str">
        <f>IF('Prax Reading 5712 5713'!B512="","", IF(C512&lt;1, 1, IF(C512&gt;36, 36, C512)))</f>
        <v/>
      </c>
      <c r="E512" s="25" t="str">
        <f t="shared" si="15"/>
        <v/>
      </c>
      <c r="F512" s="11" t="str">
        <f>IF('Prax Reading 5712 5713'!E512="","",IF('Prax Reading 5712 5713'!E512&lt;'ACT E+R to SAT EBRW'!$A$2,'ACT E+R to SAT EBRW'!$B$2,IF('Prax Reading 5712 5713'!E512&gt;'ACT E+R to SAT EBRW'!A$72,'ACT E+R to SAT EBRW'!B$72,VLOOKUP(E512,'ACT E+R to SAT EBRW'!A:B,2,FALSE))))</f>
        <v/>
      </c>
      <c r="G512" s="11" t="str">
        <f t="shared" si="14"/>
        <v/>
      </c>
      <c r="H512" s="11" t="str">
        <f>IF('Prax Reading 5712 5713'!B512="","", IF(G512&lt;100, 100, IF(G512&gt;300, 300, G512)))</f>
        <v/>
      </c>
      <c r="I512" s="11" t="str">
        <f>IF('Prax Reading 5712 5713'!B512="","",'SAT EBRW to CBEST R'!$A$2+'SAT EBRW to CBEST R'!$B$2*F512)</f>
        <v/>
      </c>
      <c r="J512" s="11" t="str">
        <f>IF('Prax Reading 5712 5713'!B512="","", IF(I512&lt;20, 20, IF(I512&gt;80, 80, I512)))</f>
        <v/>
      </c>
    </row>
    <row r="513" spans="1:10" x14ac:dyDescent="0.25">
      <c r="A513" s="11">
        <v>512</v>
      </c>
      <c r="B513" s="30"/>
      <c r="C513" s="25" t="str">
        <f>IF('Prax Reading 5712 5713'!B513="","", interceptPCR5712_5713toACTR+ slopePCR5712_5713toACTR*'Prax Reading 5712 5713'!B513)</f>
        <v/>
      </c>
      <c r="D513" s="25" t="str">
        <f>IF('Prax Reading 5712 5713'!B513="","", IF(C513&lt;1, 1, IF(C513&gt;36, 36, C513)))</f>
        <v/>
      </c>
      <c r="E513" s="25" t="str">
        <f t="shared" si="15"/>
        <v/>
      </c>
      <c r="F513" s="11" t="str">
        <f>IF('Prax Reading 5712 5713'!E513="","",IF('Prax Reading 5712 5713'!E513&lt;'ACT E+R to SAT EBRW'!$A$2,'ACT E+R to SAT EBRW'!$B$2,IF('Prax Reading 5712 5713'!E513&gt;'ACT E+R to SAT EBRW'!A$72,'ACT E+R to SAT EBRW'!B$72,VLOOKUP(E513,'ACT E+R to SAT EBRW'!A:B,2,FALSE))))</f>
        <v/>
      </c>
      <c r="G513" s="11" t="str">
        <f t="shared" si="14"/>
        <v/>
      </c>
      <c r="H513" s="11" t="str">
        <f>IF('Prax Reading 5712 5713'!B513="","", IF(G513&lt;100, 100, IF(G513&gt;300, 300, G513)))</f>
        <v/>
      </c>
      <c r="I513" s="11" t="str">
        <f>IF('Prax Reading 5712 5713'!B513="","",'SAT EBRW to CBEST R'!$A$2+'SAT EBRW to CBEST R'!$B$2*F513)</f>
        <v/>
      </c>
      <c r="J513" s="11" t="str">
        <f>IF('Prax Reading 5712 5713'!B513="","", IF(I513&lt;20, 20, IF(I513&gt;80, 80, I513)))</f>
        <v/>
      </c>
    </row>
    <row r="514" spans="1:10" x14ac:dyDescent="0.25">
      <c r="A514" s="11">
        <v>513</v>
      </c>
      <c r="B514" s="30"/>
      <c r="C514" s="25" t="str">
        <f>IF('Prax Reading 5712 5713'!B514="","", interceptPCR5712_5713toACTR+ slopePCR5712_5713toACTR*'Prax Reading 5712 5713'!B514)</f>
        <v/>
      </c>
      <c r="D514" s="25" t="str">
        <f>IF('Prax Reading 5712 5713'!B514="","", IF(C514&lt;1, 1, IF(C514&gt;36, 36, C514)))</f>
        <v/>
      </c>
      <c r="E514" s="25" t="str">
        <f t="shared" si="15"/>
        <v/>
      </c>
      <c r="F514" s="11" t="str">
        <f>IF('Prax Reading 5712 5713'!E514="","",IF('Prax Reading 5712 5713'!E514&lt;'ACT E+R to SAT EBRW'!$A$2,'ACT E+R to SAT EBRW'!$B$2,IF('Prax Reading 5712 5713'!E514&gt;'ACT E+R to SAT EBRW'!A$72,'ACT E+R to SAT EBRW'!B$72,VLOOKUP(E514,'ACT E+R to SAT EBRW'!A:B,2,FALSE))))</f>
        <v/>
      </c>
      <c r="G514" s="11" t="str">
        <f t="shared" ref="G514:G577" si="16">IF(B514="","",IF(D514&gt;=19, upperinterceptACTRtoPAAR200_210+D514*upperslopeACTRtoPAAR200_210, lowerinterceptACTRtoPAAR200_210+D514*lowerslopeACTRtoPAAR200_210))</f>
        <v/>
      </c>
      <c r="H514" s="11" t="str">
        <f>IF('Prax Reading 5712 5713'!B514="","", IF(G514&lt;100, 100, IF(G514&gt;300, 300, G514)))</f>
        <v/>
      </c>
      <c r="I514" s="11" t="str">
        <f>IF('Prax Reading 5712 5713'!B514="","",'SAT EBRW to CBEST R'!$A$2+'SAT EBRW to CBEST R'!$B$2*F514)</f>
        <v/>
      </c>
      <c r="J514" s="11" t="str">
        <f>IF('Prax Reading 5712 5713'!B514="","", IF(I514&lt;20, 20, IF(I514&gt;80, 80, I514)))</f>
        <v/>
      </c>
    </row>
    <row r="515" spans="1:10" x14ac:dyDescent="0.25">
      <c r="A515" s="11">
        <v>514</v>
      </c>
      <c r="B515" s="30"/>
      <c r="C515" s="25" t="str">
        <f>IF('Prax Reading 5712 5713'!B515="","", interceptPCR5712_5713toACTR+ slopePCR5712_5713toACTR*'Prax Reading 5712 5713'!B515)</f>
        <v/>
      </c>
      <c r="D515" s="25" t="str">
        <f>IF('Prax Reading 5712 5713'!B515="","", IF(C515&lt;1, 1, IF(C515&gt;36, 36, C515)))</f>
        <v/>
      </c>
      <c r="E515" s="25" t="str">
        <f t="shared" ref="E515:E578" si="17">IF(ISBLANK(B515), "", ROUND(2*D515, 0))</f>
        <v/>
      </c>
      <c r="F515" s="11" t="str">
        <f>IF('Prax Reading 5712 5713'!E515="","",IF('Prax Reading 5712 5713'!E515&lt;'ACT E+R to SAT EBRW'!$A$2,'ACT E+R to SAT EBRW'!$B$2,IF('Prax Reading 5712 5713'!E515&gt;'ACT E+R to SAT EBRW'!A$72,'ACT E+R to SAT EBRW'!B$72,VLOOKUP(E515,'ACT E+R to SAT EBRW'!A:B,2,FALSE))))</f>
        <v/>
      </c>
      <c r="G515" s="11" t="str">
        <f t="shared" si="16"/>
        <v/>
      </c>
      <c r="H515" s="11" t="str">
        <f>IF('Prax Reading 5712 5713'!B515="","", IF(G515&lt;100, 100, IF(G515&gt;300, 300, G515)))</f>
        <v/>
      </c>
      <c r="I515" s="11" t="str">
        <f>IF('Prax Reading 5712 5713'!B515="","",'SAT EBRW to CBEST R'!$A$2+'SAT EBRW to CBEST R'!$B$2*F515)</f>
        <v/>
      </c>
      <c r="J515" s="11" t="str">
        <f>IF('Prax Reading 5712 5713'!B515="","", IF(I515&lt;20, 20, IF(I515&gt;80, 80, I515)))</f>
        <v/>
      </c>
    </row>
    <row r="516" spans="1:10" x14ac:dyDescent="0.25">
      <c r="A516" s="11">
        <v>515</v>
      </c>
      <c r="B516" s="30"/>
      <c r="C516" s="25" t="str">
        <f>IF('Prax Reading 5712 5713'!B516="","", interceptPCR5712_5713toACTR+ slopePCR5712_5713toACTR*'Prax Reading 5712 5713'!B516)</f>
        <v/>
      </c>
      <c r="D516" s="25" t="str">
        <f>IF('Prax Reading 5712 5713'!B516="","", IF(C516&lt;1, 1, IF(C516&gt;36, 36, C516)))</f>
        <v/>
      </c>
      <c r="E516" s="25" t="str">
        <f t="shared" si="17"/>
        <v/>
      </c>
      <c r="F516" s="11" t="str">
        <f>IF('Prax Reading 5712 5713'!E516="","",IF('Prax Reading 5712 5713'!E516&lt;'ACT E+R to SAT EBRW'!$A$2,'ACT E+R to SAT EBRW'!$B$2,IF('Prax Reading 5712 5713'!E516&gt;'ACT E+R to SAT EBRW'!A$72,'ACT E+R to SAT EBRW'!B$72,VLOOKUP(E516,'ACT E+R to SAT EBRW'!A:B,2,FALSE))))</f>
        <v/>
      </c>
      <c r="G516" s="11" t="str">
        <f t="shared" si="16"/>
        <v/>
      </c>
      <c r="H516" s="11" t="str">
        <f>IF('Prax Reading 5712 5713'!B516="","", IF(G516&lt;100, 100, IF(G516&gt;300, 300, G516)))</f>
        <v/>
      </c>
      <c r="I516" s="11" t="str">
        <f>IF('Prax Reading 5712 5713'!B516="","",'SAT EBRW to CBEST R'!$A$2+'SAT EBRW to CBEST R'!$B$2*F516)</f>
        <v/>
      </c>
      <c r="J516" s="11" t="str">
        <f>IF('Prax Reading 5712 5713'!B516="","", IF(I516&lt;20, 20, IF(I516&gt;80, 80, I516)))</f>
        <v/>
      </c>
    </row>
    <row r="517" spans="1:10" x14ac:dyDescent="0.25">
      <c r="A517" s="11">
        <v>516</v>
      </c>
      <c r="B517" s="30"/>
      <c r="C517" s="25" t="str">
        <f>IF('Prax Reading 5712 5713'!B517="","", interceptPCR5712_5713toACTR+ slopePCR5712_5713toACTR*'Prax Reading 5712 5713'!B517)</f>
        <v/>
      </c>
      <c r="D517" s="25" t="str">
        <f>IF('Prax Reading 5712 5713'!B517="","", IF(C517&lt;1, 1, IF(C517&gt;36, 36, C517)))</f>
        <v/>
      </c>
      <c r="E517" s="25" t="str">
        <f t="shared" si="17"/>
        <v/>
      </c>
      <c r="F517" s="11" t="str">
        <f>IF('Prax Reading 5712 5713'!E517="","",IF('Prax Reading 5712 5713'!E517&lt;'ACT E+R to SAT EBRW'!$A$2,'ACT E+R to SAT EBRW'!$B$2,IF('Prax Reading 5712 5713'!E517&gt;'ACT E+R to SAT EBRW'!A$72,'ACT E+R to SAT EBRW'!B$72,VLOOKUP(E517,'ACT E+R to SAT EBRW'!A:B,2,FALSE))))</f>
        <v/>
      </c>
      <c r="G517" s="11" t="str">
        <f t="shared" si="16"/>
        <v/>
      </c>
      <c r="H517" s="11" t="str">
        <f>IF('Prax Reading 5712 5713'!B517="","", IF(G517&lt;100, 100, IF(G517&gt;300, 300, G517)))</f>
        <v/>
      </c>
      <c r="I517" s="11" t="str">
        <f>IF('Prax Reading 5712 5713'!B517="","",'SAT EBRW to CBEST R'!$A$2+'SAT EBRW to CBEST R'!$B$2*F517)</f>
        <v/>
      </c>
      <c r="J517" s="11" t="str">
        <f>IF('Prax Reading 5712 5713'!B517="","", IF(I517&lt;20, 20, IF(I517&gt;80, 80, I517)))</f>
        <v/>
      </c>
    </row>
    <row r="518" spans="1:10" x14ac:dyDescent="0.25">
      <c r="A518" s="11">
        <v>517</v>
      </c>
      <c r="B518" s="30"/>
      <c r="C518" s="25" t="str">
        <f>IF('Prax Reading 5712 5713'!B518="","", interceptPCR5712_5713toACTR+ slopePCR5712_5713toACTR*'Prax Reading 5712 5713'!B518)</f>
        <v/>
      </c>
      <c r="D518" s="25" t="str">
        <f>IF('Prax Reading 5712 5713'!B518="","", IF(C518&lt;1, 1, IF(C518&gt;36, 36, C518)))</f>
        <v/>
      </c>
      <c r="E518" s="25" t="str">
        <f t="shared" si="17"/>
        <v/>
      </c>
      <c r="F518" s="11" t="str">
        <f>IF('Prax Reading 5712 5713'!E518="","",IF('Prax Reading 5712 5713'!E518&lt;'ACT E+R to SAT EBRW'!$A$2,'ACT E+R to SAT EBRW'!$B$2,IF('Prax Reading 5712 5713'!E518&gt;'ACT E+R to SAT EBRW'!A$72,'ACT E+R to SAT EBRW'!B$72,VLOOKUP(E518,'ACT E+R to SAT EBRW'!A:B,2,FALSE))))</f>
        <v/>
      </c>
      <c r="G518" s="11" t="str">
        <f t="shared" si="16"/>
        <v/>
      </c>
      <c r="H518" s="11" t="str">
        <f>IF('Prax Reading 5712 5713'!B518="","", IF(G518&lt;100, 100, IF(G518&gt;300, 300, G518)))</f>
        <v/>
      </c>
      <c r="I518" s="11" t="str">
        <f>IF('Prax Reading 5712 5713'!B518="","",'SAT EBRW to CBEST R'!$A$2+'SAT EBRW to CBEST R'!$B$2*F518)</f>
        <v/>
      </c>
      <c r="J518" s="11" t="str">
        <f>IF('Prax Reading 5712 5713'!B518="","", IF(I518&lt;20, 20, IF(I518&gt;80, 80, I518)))</f>
        <v/>
      </c>
    </row>
    <row r="519" spans="1:10" x14ac:dyDescent="0.25">
      <c r="A519" s="11">
        <v>518</v>
      </c>
      <c r="B519" s="30"/>
      <c r="C519" s="25" t="str">
        <f>IF('Prax Reading 5712 5713'!B519="","", interceptPCR5712_5713toACTR+ slopePCR5712_5713toACTR*'Prax Reading 5712 5713'!B519)</f>
        <v/>
      </c>
      <c r="D519" s="25" t="str">
        <f>IF('Prax Reading 5712 5713'!B519="","", IF(C519&lt;1, 1, IF(C519&gt;36, 36, C519)))</f>
        <v/>
      </c>
      <c r="E519" s="25" t="str">
        <f t="shared" si="17"/>
        <v/>
      </c>
      <c r="F519" s="11" t="str">
        <f>IF('Prax Reading 5712 5713'!E519="","",IF('Prax Reading 5712 5713'!E519&lt;'ACT E+R to SAT EBRW'!$A$2,'ACT E+R to SAT EBRW'!$B$2,IF('Prax Reading 5712 5713'!E519&gt;'ACT E+R to SAT EBRW'!A$72,'ACT E+R to SAT EBRW'!B$72,VLOOKUP(E519,'ACT E+R to SAT EBRW'!A:B,2,FALSE))))</f>
        <v/>
      </c>
      <c r="G519" s="11" t="str">
        <f t="shared" si="16"/>
        <v/>
      </c>
      <c r="H519" s="11" t="str">
        <f>IF('Prax Reading 5712 5713'!B519="","", IF(G519&lt;100, 100, IF(G519&gt;300, 300, G519)))</f>
        <v/>
      </c>
      <c r="I519" s="11" t="str">
        <f>IF('Prax Reading 5712 5713'!B519="","",'SAT EBRW to CBEST R'!$A$2+'SAT EBRW to CBEST R'!$B$2*F519)</f>
        <v/>
      </c>
      <c r="J519" s="11" t="str">
        <f>IF('Prax Reading 5712 5713'!B519="","", IF(I519&lt;20, 20, IF(I519&gt;80, 80, I519)))</f>
        <v/>
      </c>
    </row>
    <row r="520" spans="1:10" x14ac:dyDescent="0.25">
      <c r="A520" s="11">
        <v>519</v>
      </c>
      <c r="B520" s="30"/>
      <c r="C520" s="25" t="str">
        <f>IF('Prax Reading 5712 5713'!B520="","", interceptPCR5712_5713toACTR+ slopePCR5712_5713toACTR*'Prax Reading 5712 5713'!B520)</f>
        <v/>
      </c>
      <c r="D520" s="25" t="str">
        <f>IF('Prax Reading 5712 5713'!B520="","", IF(C520&lt;1, 1, IF(C520&gt;36, 36, C520)))</f>
        <v/>
      </c>
      <c r="E520" s="25" t="str">
        <f t="shared" si="17"/>
        <v/>
      </c>
      <c r="F520" s="11" t="str">
        <f>IF('Prax Reading 5712 5713'!E520="","",IF('Prax Reading 5712 5713'!E520&lt;'ACT E+R to SAT EBRW'!$A$2,'ACT E+R to SAT EBRW'!$B$2,IF('Prax Reading 5712 5713'!E520&gt;'ACT E+R to SAT EBRW'!A$72,'ACT E+R to SAT EBRW'!B$72,VLOOKUP(E520,'ACT E+R to SAT EBRW'!A:B,2,FALSE))))</f>
        <v/>
      </c>
      <c r="G520" s="11" t="str">
        <f t="shared" si="16"/>
        <v/>
      </c>
      <c r="H520" s="11" t="str">
        <f>IF('Prax Reading 5712 5713'!B520="","", IF(G520&lt;100, 100, IF(G520&gt;300, 300, G520)))</f>
        <v/>
      </c>
      <c r="I520" s="11" t="str">
        <f>IF('Prax Reading 5712 5713'!B520="","",'SAT EBRW to CBEST R'!$A$2+'SAT EBRW to CBEST R'!$B$2*F520)</f>
        <v/>
      </c>
      <c r="J520" s="11" t="str">
        <f>IF('Prax Reading 5712 5713'!B520="","", IF(I520&lt;20, 20, IF(I520&gt;80, 80, I520)))</f>
        <v/>
      </c>
    </row>
    <row r="521" spans="1:10" x14ac:dyDescent="0.25">
      <c r="A521" s="11">
        <v>520</v>
      </c>
      <c r="B521" s="30"/>
      <c r="C521" s="25" t="str">
        <f>IF('Prax Reading 5712 5713'!B521="","", interceptPCR5712_5713toACTR+ slopePCR5712_5713toACTR*'Prax Reading 5712 5713'!B521)</f>
        <v/>
      </c>
      <c r="D521" s="25" t="str">
        <f>IF('Prax Reading 5712 5713'!B521="","", IF(C521&lt;1, 1, IF(C521&gt;36, 36, C521)))</f>
        <v/>
      </c>
      <c r="E521" s="25" t="str">
        <f t="shared" si="17"/>
        <v/>
      </c>
      <c r="F521" s="11" t="str">
        <f>IF('Prax Reading 5712 5713'!E521="","",IF('Prax Reading 5712 5713'!E521&lt;'ACT E+R to SAT EBRW'!$A$2,'ACT E+R to SAT EBRW'!$B$2,IF('Prax Reading 5712 5713'!E521&gt;'ACT E+R to SAT EBRW'!A$72,'ACT E+R to SAT EBRW'!B$72,VLOOKUP(E521,'ACT E+R to SAT EBRW'!A:B,2,FALSE))))</f>
        <v/>
      </c>
      <c r="G521" s="11" t="str">
        <f t="shared" si="16"/>
        <v/>
      </c>
      <c r="H521" s="11" t="str">
        <f>IF('Prax Reading 5712 5713'!B521="","", IF(G521&lt;100, 100, IF(G521&gt;300, 300, G521)))</f>
        <v/>
      </c>
      <c r="I521" s="11" t="str">
        <f>IF('Prax Reading 5712 5713'!B521="","",'SAT EBRW to CBEST R'!$A$2+'SAT EBRW to CBEST R'!$B$2*F521)</f>
        <v/>
      </c>
      <c r="J521" s="11" t="str">
        <f>IF('Prax Reading 5712 5713'!B521="","", IF(I521&lt;20, 20, IF(I521&gt;80, 80, I521)))</f>
        <v/>
      </c>
    </row>
    <row r="522" spans="1:10" x14ac:dyDescent="0.25">
      <c r="A522" s="11">
        <v>521</v>
      </c>
      <c r="B522" s="30"/>
      <c r="C522" s="25" t="str">
        <f>IF('Prax Reading 5712 5713'!B522="","", interceptPCR5712_5713toACTR+ slopePCR5712_5713toACTR*'Prax Reading 5712 5713'!B522)</f>
        <v/>
      </c>
      <c r="D522" s="25" t="str">
        <f>IF('Prax Reading 5712 5713'!B522="","", IF(C522&lt;1, 1, IF(C522&gt;36, 36, C522)))</f>
        <v/>
      </c>
      <c r="E522" s="25" t="str">
        <f t="shared" si="17"/>
        <v/>
      </c>
      <c r="F522" s="11" t="str">
        <f>IF('Prax Reading 5712 5713'!E522="","",IF('Prax Reading 5712 5713'!E522&lt;'ACT E+R to SAT EBRW'!$A$2,'ACT E+R to SAT EBRW'!$B$2,IF('Prax Reading 5712 5713'!E522&gt;'ACT E+R to SAT EBRW'!A$72,'ACT E+R to SAT EBRW'!B$72,VLOOKUP(E522,'ACT E+R to SAT EBRW'!A:B,2,FALSE))))</f>
        <v/>
      </c>
      <c r="G522" s="11" t="str">
        <f t="shared" si="16"/>
        <v/>
      </c>
      <c r="H522" s="11" t="str">
        <f>IF('Prax Reading 5712 5713'!B522="","", IF(G522&lt;100, 100, IF(G522&gt;300, 300, G522)))</f>
        <v/>
      </c>
      <c r="I522" s="11" t="str">
        <f>IF('Prax Reading 5712 5713'!B522="","",'SAT EBRW to CBEST R'!$A$2+'SAT EBRW to CBEST R'!$B$2*F522)</f>
        <v/>
      </c>
      <c r="J522" s="11" t="str">
        <f>IF('Prax Reading 5712 5713'!B522="","", IF(I522&lt;20, 20, IF(I522&gt;80, 80, I522)))</f>
        <v/>
      </c>
    </row>
    <row r="523" spans="1:10" x14ac:dyDescent="0.25">
      <c r="A523" s="11">
        <v>522</v>
      </c>
      <c r="B523" s="30"/>
      <c r="C523" s="25" t="str">
        <f>IF('Prax Reading 5712 5713'!B523="","", interceptPCR5712_5713toACTR+ slopePCR5712_5713toACTR*'Prax Reading 5712 5713'!B523)</f>
        <v/>
      </c>
      <c r="D523" s="25" t="str">
        <f>IF('Prax Reading 5712 5713'!B523="","", IF(C523&lt;1, 1, IF(C523&gt;36, 36, C523)))</f>
        <v/>
      </c>
      <c r="E523" s="25" t="str">
        <f t="shared" si="17"/>
        <v/>
      </c>
      <c r="F523" s="11" t="str">
        <f>IF('Prax Reading 5712 5713'!E523="","",IF('Prax Reading 5712 5713'!E523&lt;'ACT E+R to SAT EBRW'!$A$2,'ACT E+R to SAT EBRW'!$B$2,IF('Prax Reading 5712 5713'!E523&gt;'ACT E+R to SAT EBRW'!A$72,'ACT E+R to SAT EBRW'!B$72,VLOOKUP(E523,'ACT E+R to SAT EBRW'!A:B,2,FALSE))))</f>
        <v/>
      </c>
      <c r="G523" s="11" t="str">
        <f t="shared" si="16"/>
        <v/>
      </c>
      <c r="H523" s="11" t="str">
        <f>IF('Prax Reading 5712 5713'!B523="","", IF(G523&lt;100, 100, IF(G523&gt;300, 300, G523)))</f>
        <v/>
      </c>
      <c r="I523" s="11" t="str">
        <f>IF('Prax Reading 5712 5713'!B523="","",'SAT EBRW to CBEST R'!$A$2+'SAT EBRW to CBEST R'!$B$2*F523)</f>
        <v/>
      </c>
      <c r="J523" s="11" t="str">
        <f>IF('Prax Reading 5712 5713'!B523="","", IF(I523&lt;20, 20, IF(I523&gt;80, 80, I523)))</f>
        <v/>
      </c>
    </row>
    <row r="524" spans="1:10" x14ac:dyDescent="0.25">
      <c r="A524" s="11">
        <v>523</v>
      </c>
      <c r="B524" s="30"/>
      <c r="C524" s="25" t="str">
        <f>IF('Prax Reading 5712 5713'!B524="","", interceptPCR5712_5713toACTR+ slopePCR5712_5713toACTR*'Prax Reading 5712 5713'!B524)</f>
        <v/>
      </c>
      <c r="D524" s="25" t="str">
        <f>IF('Prax Reading 5712 5713'!B524="","", IF(C524&lt;1, 1, IF(C524&gt;36, 36, C524)))</f>
        <v/>
      </c>
      <c r="E524" s="25" t="str">
        <f t="shared" si="17"/>
        <v/>
      </c>
      <c r="F524" s="11" t="str">
        <f>IF('Prax Reading 5712 5713'!E524="","",IF('Prax Reading 5712 5713'!E524&lt;'ACT E+R to SAT EBRW'!$A$2,'ACT E+R to SAT EBRW'!$B$2,IF('Prax Reading 5712 5713'!E524&gt;'ACT E+R to SAT EBRW'!A$72,'ACT E+R to SAT EBRW'!B$72,VLOOKUP(E524,'ACT E+R to SAT EBRW'!A:B,2,FALSE))))</f>
        <v/>
      </c>
      <c r="G524" s="11" t="str">
        <f t="shared" si="16"/>
        <v/>
      </c>
      <c r="H524" s="11" t="str">
        <f>IF('Prax Reading 5712 5713'!B524="","", IF(G524&lt;100, 100, IF(G524&gt;300, 300, G524)))</f>
        <v/>
      </c>
      <c r="I524" s="11" t="str">
        <f>IF('Prax Reading 5712 5713'!B524="","",'SAT EBRW to CBEST R'!$A$2+'SAT EBRW to CBEST R'!$B$2*F524)</f>
        <v/>
      </c>
      <c r="J524" s="11" t="str">
        <f>IF('Prax Reading 5712 5713'!B524="","", IF(I524&lt;20, 20, IF(I524&gt;80, 80, I524)))</f>
        <v/>
      </c>
    </row>
    <row r="525" spans="1:10" x14ac:dyDescent="0.25">
      <c r="A525" s="11">
        <v>524</v>
      </c>
      <c r="B525" s="30"/>
      <c r="C525" s="25" t="str">
        <f>IF('Prax Reading 5712 5713'!B525="","", interceptPCR5712_5713toACTR+ slopePCR5712_5713toACTR*'Prax Reading 5712 5713'!B525)</f>
        <v/>
      </c>
      <c r="D525" s="25" t="str">
        <f>IF('Prax Reading 5712 5713'!B525="","", IF(C525&lt;1, 1, IF(C525&gt;36, 36, C525)))</f>
        <v/>
      </c>
      <c r="E525" s="25" t="str">
        <f t="shared" si="17"/>
        <v/>
      </c>
      <c r="F525" s="11" t="str">
        <f>IF('Prax Reading 5712 5713'!E525="","",IF('Prax Reading 5712 5713'!E525&lt;'ACT E+R to SAT EBRW'!$A$2,'ACT E+R to SAT EBRW'!$B$2,IF('Prax Reading 5712 5713'!E525&gt;'ACT E+R to SAT EBRW'!A$72,'ACT E+R to SAT EBRW'!B$72,VLOOKUP(E525,'ACT E+R to SAT EBRW'!A:B,2,FALSE))))</f>
        <v/>
      </c>
      <c r="G525" s="11" t="str">
        <f t="shared" si="16"/>
        <v/>
      </c>
      <c r="H525" s="11" t="str">
        <f>IF('Prax Reading 5712 5713'!B525="","", IF(G525&lt;100, 100, IF(G525&gt;300, 300, G525)))</f>
        <v/>
      </c>
      <c r="I525" s="11" t="str">
        <f>IF('Prax Reading 5712 5713'!B525="","",'SAT EBRW to CBEST R'!$A$2+'SAT EBRW to CBEST R'!$B$2*F525)</f>
        <v/>
      </c>
      <c r="J525" s="11" t="str">
        <f>IF('Prax Reading 5712 5713'!B525="","", IF(I525&lt;20, 20, IF(I525&gt;80, 80, I525)))</f>
        <v/>
      </c>
    </row>
    <row r="526" spans="1:10" x14ac:dyDescent="0.25">
      <c r="A526" s="11">
        <v>525</v>
      </c>
      <c r="B526" s="30"/>
      <c r="C526" s="25" t="str">
        <f>IF('Prax Reading 5712 5713'!B526="","", interceptPCR5712_5713toACTR+ slopePCR5712_5713toACTR*'Prax Reading 5712 5713'!B526)</f>
        <v/>
      </c>
      <c r="D526" s="25" t="str">
        <f>IF('Prax Reading 5712 5713'!B526="","", IF(C526&lt;1, 1, IF(C526&gt;36, 36, C526)))</f>
        <v/>
      </c>
      <c r="E526" s="25" t="str">
        <f t="shared" si="17"/>
        <v/>
      </c>
      <c r="F526" s="11" t="str">
        <f>IF('Prax Reading 5712 5713'!E526="","",IF('Prax Reading 5712 5713'!E526&lt;'ACT E+R to SAT EBRW'!$A$2,'ACT E+R to SAT EBRW'!$B$2,IF('Prax Reading 5712 5713'!E526&gt;'ACT E+R to SAT EBRW'!A$72,'ACT E+R to SAT EBRW'!B$72,VLOOKUP(E526,'ACT E+R to SAT EBRW'!A:B,2,FALSE))))</f>
        <v/>
      </c>
      <c r="G526" s="11" t="str">
        <f t="shared" si="16"/>
        <v/>
      </c>
      <c r="H526" s="11" t="str">
        <f>IF('Prax Reading 5712 5713'!B526="","", IF(G526&lt;100, 100, IF(G526&gt;300, 300, G526)))</f>
        <v/>
      </c>
      <c r="I526" s="11" t="str">
        <f>IF('Prax Reading 5712 5713'!B526="","",'SAT EBRW to CBEST R'!$A$2+'SAT EBRW to CBEST R'!$B$2*F526)</f>
        <v/>
      </c>
      <c r="J526" s="11" t="str">
        <f>IF('Prax Reading 5712 5713'!B526="","", IF(I526&lt;20, 20, IF(I526&gt;80, 80, I526)))</f>
        <v/>
      </c>
    </row>
    <row r="527" spans="1:10" x14ac:dyDescent="0.25">
      <c r="A527" s="11">
        <v>526</v>
      </c>
      <c r="B527" s="30"/>
      <c r="C527" s="25" t="str">
        <f>IF('Prax Reading 5712 5713'!B527="","", interceptPCR5712_5713toACTR+ slopePCR5712_5713toACTR*'Prax Reading 5712 5713'!B527)</f>
        <v/>
      </c>
      <c r="D527" s="25" t="str">
        <f>IF('Prax Reading 5712 5713'!B527="","", IF(C527&lt;1, 1, IF(C527&gt;36, 36, C527)))</f>
        <v/>
      </c>
      <c r="E527" s="25" t="str">
        <f t="shared" si="17"/>
        <v/>
      </c>
      <c r="F527" s="11" t="str">
        <f>IF('Prax Reading 5712 5713'!E527="","",IF('Prax Reading 5712 5713'!E527&lt;'ACT E+R to SAT EBRW'!$A$2,'ACT E+R to SAT EBRW'!$B$2,IF('Prax Reading 5712 5713'!E527&gt;'ACT E+R to SAT EBRW'!A$72,'ACT E+R to SAT EBRW'!B$72,VLOOKUP(E527,'ACT E+R to SAT EBRW'!A:B,2,FALSE))))</f>
        <v/>
      </c>
      <c r="G527" s="11" t="str">
        <f t="shared" si="16"/>
        <v/>
      </c>
      <c r="H527" s="11" t="str">
        <f>IF('Prax Reading 5712 5713'!B527="","", IF(G527&lt;100, 100, IF(G527&gt;300, 300, G527)))</f>
        <v/>
      </c>
      <c r="I527" s="11" t="str">
        <f>IF('Prax Reading 5712 5713'!B527="","",'SAT EBRW to CBEST R'!$A$2+'SAT EBRW to CBEST R'!$B$2*F527)</f>
        <v/>
      </c>
      <c r="J527" s="11" t="str">
        <f>IF('Prax Reading 5712 5713'!B527="","", IF(I527&lt;20, 20, IF(I527&gt;80, 80, I527)))</f>
        <v/>
      </c>
    </row>
    <row r="528" spans="1:10" x14ac:dyDescent="0.25">
      <c r="A528" s="11">
        <v>527</v>
      </c>
      <c r="B528" s="30"/>
      <c r="C528" s="25" t="str">
        <f>IF('Prax Reading 5712 5713'!B528="","", interceptPCR5712_5713toACTR+ slopePCR5712_5713toACTR*'Prax Reading 5712 5713'!B528)</f>
        <v/>
      </c>
      <c r="D528" s="25" t="str">
        <f>IF('Prax Reading 5712 5713'!B528="","", IF(C528&lt;1, 1, IF(C528&gt;36, 36, C528)))</f>
        <v/>
      </c>
      <c r="E528" s="25" t="str">
        <f t="shared" si="17"/>
        <v/>
      </c>
      <c r="F528" s="11" t="str">
        <f>IF('Prax Reading 5712 5713'!E528="","",IF('Prax Reading 5712 5713'!E528&lt;'ACT E+R to SAT EBRW'!$A$2,'ACT E+R to SAT EBRW'!$B$2,IF('Prax Reading 5712 5713'!E528&gt;'ACT E+R to SAT EBRW'!A$72,'ACT E+R to SAT EBRW'!B$72,VLOOKUP(E528,'ACT E+R to SAT EBRW'!A:B,2,FALSE))))</f>
        <v/>
      </c>
      <c r="G528" s="11" t="str">
        <f t="shared" si="16"/>
        <v/>
      </c>
      <c r="H528" s="11" t="str">
        <f>IF('Prax Reading 5712 5713'!B528="","", IF(G528&lt;100, 100, IF(G528&gt;300, 300, G528)))</f>
        <v/>
      </c>
      <c r="I528" s="11" t="str">
        <f>IF('Prax Reading 5712 5713'!B528="","",'SAT EBRW to CBEST R'!$A$2+'SAT EBRW to CBEST R'!$B$2*F528)</f>
        <v/>
      </c>
      <c r="J528" s="11" t="str">
        <f>IF('Prax Reading 5712 5713'!B528="","", IF(I528&lt;20, 20, IF(I528&gt;80, 80, I528)))</f>
        <v/>
      </c>
    </row>
    <row r="529" spans="1:10" x14ac:dyDescent="0.25">
      <c r="A529" s="11">
        <v>528</v>
      </c>
      <c r="B529" s="30"/>
      <c r="C529" s="25" t="str">
        <f>IF('Prax Reading 5712 5713'!B529="","", interceptPCR5712_5713toACTR+ slopePCR5712_5713toACTR*'Prax Reading 5712 5713'!B529)</f>
        <v/>
      </c>
      <c r="D529" s="25" t="str">
        <f>IF('Prax Reading 5712 5713'!B529="","", IF(C529&lt;1, 1, IF(C529&gt;36, 36, C529)))</f>
        <v/>
      </c>
      <c r="E529" s="25" t="str">
        <f t="shared" si="17"/>
        <v/>
      </c>
      <c r="F529" s="11" t="str">
        <f>IF('Prax Reading 5712 5713'!E529="","",IF('Prax Reading 5712 5713'!E529&lt;'ACT E+R to SAT EBRW'!$A$2,'ACT E+R to SAT EBRW'!$B$2,IF('Prax Reading 5712 5713'!E529&gt;'ACT E+R to SAT EBRW'!A$72,'ACT E+R to SAT EBRW'!B$72,VLOOKUP(E529,'ACT E+R to SAT EBRW'!A:B,2,FALSE))))</f>
        <v/>
      </c>
      <c r="G529" s="11" t="str">
        <f t="shared" si="16"/>
        <v/>
      </c>
      <c r="H529" s="11" t="str">
        <f>IF('Prax Reading 5712 5713'!B529="","", IF(G529&lt;100, 100, IF(G529&gt;300, 300, G529)))</f>
        <v/>
      </c>
      <c r="I529" s="11" t="str">
        <f>IF('Prax Reading 5712 5713'!B529="","",'SAT EBRW to CBEST R'!$A$2+'SAT EBRW to CBEST R'!$B$2*F529)</f>
        <v/>
      </c>
      <c r="J529" s="11" t="str">
        <f>IF('Prax Reading 5712 5713'!B529="","", IF(I529&lt;20, 20, IF(I529&gt;80, 80, I529)))</f>
        <v/>
      </c>
    </row>
    <row r="530" spans="1:10" x14ac:dyDescent="0.25">
      <c r="A530" s="11">
        <v>529</v>
      </c>
      <c r="B530" s="30"/>
      <c r="C530" s="25" t="str">
        <f>IF('Prax Reading 5712 5713'!B530="","", interceptPCR5712_5713toACTR+ slopePCR5712_5713toACTR*'Prax Reading 5712 5713'!B530)</f>
        <v/>
      </c>
      <c r="D530" s="25" t="str">
        <f>IF('Prax Reading 5712 5713'!B530="","", IF(C530&lt;1, 1, IF(C530&gt;36, 36, C530)))</f>
        <v/>
      </c>
      <c r="E530" s="25" t="str">
        <f t="shared" si="17"/>
        <v/>
      </c>
      <c r="F530" s="11" t="str">
        <f>IF('Prax Reading 5712 5713'!E530="","",IF('Prax Reading 5712 5713'!E530&lt;'ACT E+R to SAT EBRW'!$A$2,'ACT E+R to SAT EBRW'!$B$2,IF('Prax Reading 5712 5713'!E530&gt;'ACT E+R to SAT EBRW'!A$72,'ACT E+R to SAT EBRW'!B$72,VLOOKUP(E530,'ACT E+R to SAT EBRW'!A:B,2,FALSE))))</f>
        <v/>
      </c>
      <c r="G530" s="11" t="str">
        <f t="shared" si="16"/>
        <v/>
      </c>
      <c r="H530" s="11" t="str">
        <f>IF('Prax Reading 5712 5713'!B530="","", IF(G530&lt;100, 100, IF(G530&gt;300, 300, G530)))</f>
        <v/>
      </c>
      <c r="I530" s="11" t="str">
        <f>IF('Prax Reading 5712 5713'!B530="","",'SAT EBRW to CBEST R'!$A$2+'SAT EBRW to CBEST R'!$B$2*F530)</f>
        <v/>
      </c>
      <c r="J530" s="11" t="str">
        <f>IF('Prax Reading 5712 5713'!B530="","", IF(I530&lt;20, 20, IF(I530&gt;80, 80, I530)))</f>
        <v/>
      </c>
    </row>
    <row r="531" spans="1:10" x14ac:dyDescent="0.25">
      <c r="A531" s="11">
        <v>530</v>
      </c>
      <c r="B531" s="30"/>
      <c r="C531" s="25" t="str">
        <f>IF('Prax Reading 5712 5713'!B531="","", interceptPCR5712_5713toACTR+ slopePCR5712_5713toACTR*'Prax Reading 5712 5713'!B531)</f>
        <v/>
      </c>
      <c r="D531" s="25" t="str">
        <f>IF('Prax Reading 5712 5713'!B531="","", IF(C531&lt;1, 1, IF(C531&gt;36, 36, C531)))</f>
        <v/>
      </c>
      <c r="E531" s="25" t="str">
        <f t="shared" si="17"/>
        <v/>
      </c>
      <c r="F531" s="11" t="str">
        <f>IF('Prax Reading 5712 5713'!E531="","",IF('Prax Reading 5712 5713'!E531&lt;'ACT E+R to SAT EBRW'!$A$2,'ACT E+R to SAT EBRW'!$B$2,IF('Prax Reading 5712 5713'!E531&gt;'ACT E+R to SAT EBRW'!A$72,'ACT E+R to SAT EBRW'!B$72,VLOOKUP(E531,'ACT E+R to SAT EBRW'!A:B,2,FALSE))))</f>
        <v/>
      </c>
      <c r="G531" s="11" t="str">
        <f t="shared" si="16"/>
        <v/>
      </c>
      <c r="H531" s="11" t="str">
        <f>IF('Prax Reading 5712 5713'!B531="","", IF(G531&lt;100, 100, IF(G531&gt;300, 300, G531)))</f>
        <v/>
      </c>
      <c r="I531" s="11" t="str">
        <f>IF('Prax Reading 5712 5713'!B531="","",'SAT EBRW to CBEST R'!$A$2+'SAT EBRW to CBEST R'!$B$2*F531)</f>
        <v/>
      </c>
      <c r="J531" s="11" t="str">
        <f>IF('Prax Reading 5712 5713'!B531="","", IF(I531&lt;20, 20, IF(I531&gt;80, 80, I531)))</f>
        <v/>
      </c>
    </row>
    <row r="532" spans="1:10" x14ac:dyDescent="0.25">
      <c r="A532" s="11">
        <v>531</v>
      </c>
      <c r="B532" s="30"/>
      <c r="C532" s="25" t="str">
        <f>IF('Prax Reading 5712 5713'!B532="","", interceptPCR5712_5713toACTR+ slopePCR5712_5713toACTR*'Prax Reading 5712 5713'!B532)</f>
        <v/>
      </c>
      <c r="D532" s="25" t="str">
        <f>IF('Prax Reading 5712 5713'!B532="","", IF(C532&lt;1, 1, IF(C532&gt;36, 36, C532)))</f>
        <v/>
      </c>
      <c r="E532" s="25" t="str">
        <f t="shared" si="17"/>
        <v/>
      </c>
      <c r="F532" s="11" t="str">
        <f>IF('Prax Reading 5712 5713'!E532="","",IF('Prax Reading 5712 5713'!E532&lt;'ACT E+R to SAT EBRW'!$A$2,'ACT E+R to SAT EBRW'!$B$2,IF('Prax Reading 5712 5713'!E532&gt;'ACT E+R to SAT EBRW'!A$72,'ACT E+R to SAT EBRW'!B$72,VLOOKUP(E532,'ACT E+R to SAT EBRW'!A:B,2,FALSE))))</f>
        <v/>
      </c>
      <c r="G532" s="11" t="str">
        <f t="shared" si="16"/>
        <v/>
      </c>
      <c r="H532" s="11" t="str">
        <f>IF('Prax Reading 5712 5713'!B532="","", IF(G532&lt;100, 100, IF(G532&gt;300, 300, G532)))</f>
        <v/>
      </c>
      <c r="I532" s="11" t="str">
        <f>IF('Prax Reading 5712 5713'!B532="","",'SAT EBRW to CBEST R'!$A$2+'SAT EBRW to CBEST R'!$B$2*F532)</f>
        <v/>
      </c>
      <c r="J532" s="11" t="str">
        <f>IF('Prax Reading 5712 5713'!B532="","", IF(I532&lt;20, 20, IF(I532&gt;80, 80, I532)))</f>
        <v/>
      </c>
    </row>
    <row r="533" spans="1:10" x14ac:dyDescent="0.25">
      <c r="A533" s="11">
        <v>532</v>
      </c>
      <c r="B533" s="30"/>
      <c r="C533" s="25" t="str">
        <f>IF('Prax Reading 5712 5713'!B533="","", interceptPCR5712_5713toACTR+ slopePCR5712_5713toACTR*'Prax Reading 5712 5713'!B533)</f>
        <v/>
      </c>
      <c r="D533" s="25" t="str">
        <f>IF('Prax Reading 5712 5713'!B533="","", IF(C533&lt;1, 1, IF(C533&gt;36, 36, C533)))</f>
        <v/>
      </c>
      <c r="E533" s="25" t="str">
        <f t="shared" si="17"/>
        <v/>
      </c>
      <c r="F533" s="11" t="str">
        <f>IF('Prax Reading 5712 5713'!E533="","",IF('Prax Reading 5712 5713'!E533&lt;'ACT E+R to SAT EBRW'!$A$2,'ACT E+R to SAT EBRW'!$B$2,IF('Prax Reading 5712 5713'!E533&gt;'ACT E+R to SAT EBRW'!A$72,'ACT E+R to SAT EBRW'!B$72,VLOOKUP(E533,'ACT E+R to SAT EBRW'!A:B,2,FALSE))))</f>
        <v/>
      </c>
      <c r="G533" s="11" t="str">
        <f t="shared" si="16"/>
        <v/>
      </c>
      <c r="H533" s="11" t="str">
        <f>IF('Prax Reading 5712 5713'!B533="","", IF(G533&lt;100, 100, IF(G533&gt;300, 300, G533)))</f>
        <v/>
      </c>
      <c r="I533" s="11" t="str">
        <f>IF('Prax Reading 5712 5713'!B533="","",'SAT EBRW to CBEST R'!$A$2+'SAT EBRW to CBEST R'!$B$2*F533)</f>
        <v/>
      </c>
      <c r="J533" s="11" t="str">
        <f>IF('Prax Reading 5712 5713'!B533="","", IF(I533&lt;20, 20, IF(I533&gt;80, 80, I533)))</f>
        <v/>
      </c>
    </row>
    <row r="534" spans="1:10" x14ac:dyDescent="0.25">
      <c r="A534" s="11">
        <v>533</v>
      </c>
      <c r="B534" s="30"/>
      <c r="C534" s="25" t="str">
        <f>IF('Prax Reading 5712 5713'!B534="","", interceptPCR5712_5713toACTR+ slopePCR5712_5713toACTR*'Prax Reading 5712 5713'!B534)</f>
        <v/>
      </c>
      <c r="D534" s="25" t="str">
        <f>IF('Prax Reading 5712 5713'!B534="","", IF(C534&lt;1, 1, IF(C534&gt;36, 36, C534)))</f>
        <v/>
      </c>
      <c r="E534" s="25" t="str">
        <f t="shared" si="17"/>
        <v/>
      </c>
      <c r="F534" s="11" t="str">
        <f>IF('Prax Reading 5712 5713'!E534="","",IF('Prax Reading 5712 5713'!E534&lt;'ACT E+R to SAT EBRW'!$A$2,'ACT E+R to SAT EBRW'!$B$2,IF('Prax Reading 5712 5713'!E534&gt;'ACT E+R to SAT EBRW'!A$72,'ACT E+R to SAT EBRW'!B$72,VLOOKUP(E534,'ACT E+R to SAT EBRW'!A:B,2,FALSE))))</f>
        <v/>
      </c>
      <c r="G534" s="11" t="str">
        <f t="shared" si="16"/>
        <v/>
      </c>
      <c r="H534" s="11" t="str">
        <f>IF('Prax Reading 5712 5713'!B534="","", IF(G534&lt;100, 100, IF(G534&gt;300, 300, G534)))</f>
        <v/>
      </c>
      <c r="I534" s="11" t="str">
        <f>IF('Prax Reading 5712 5713'!B534="","",'SAT EBRW to CBEST R'!$A$2+'SAT EBRW to CBEST R'!$B$2*F534)</f>
        <v/>
      </c>
      <c r="J534" s="11" t="str">
        <f>IF('Prax Reading 5712 5713'!B534="","", IF(I534&lt;20, 20, IF(I534&gt;80, 80, I534)))</f>
        <v/>
      </c>
    </row>
    <row r="535" spans="1:10" x14ac:dyDescent="0.25">
      <c r="A535" s="11">
        <v>534</v>
      </c>
      <c r="B535" s="30"/>
      <c r="C535" s="25" t="str">
        <f>IF('Prax Reading 5712 5713'!B535="","", interceptPCR5712_5713toACTR+ slopePCR5712_5713toACTR*'Prax Reading 5712 5713'!B535)</f>
        <v/>
      </c>
      <c r="D535" s="25" t="str">
        <f>IF('Prax Reading 5712 5713'!B535="","", IF(C535&lt;1, 1, IF(C535&gt;36, 36, C535)))</f>
        <v/>
      </c>
      <c r="E535" s="25" t="str">
        <f t="shared" si="17"/>
        <v/>
      </c>
      <c r="F535" s="11" t="str">
        <f>IF('Prax Reading 5712 5713'!E535="","",IF('Prax Reading 5712 5713'!E535&lt;'ACT E+R to SAT EBRW'!$A$2,'ACT E+R to SAT EBRW'!$B$2,IF('Prax Reading 5712 5713'!E535&gt;'ACT E+R to SAT EBRW'!A$72,'ACT E+R to SAT EBRW'!B$72,VLOOKUP(E535,'ACT E+R to SAT EBRW'!A:B,2,FALSE))))</f>
        <v/>
      </c>
      <c r="G535" s="11" t="str">
        <f t="shared" si="16"/>
        <v/>
      </c>
      <c r="H535" s="11" t="str">
        <f>IF('Prax Reading 5712 5713'!B535="","", IF(G535&lt;100, 100, IF(G535&gt;300, 300, G535)))</f>
        <v/>
      </c>
      <c r="I535" s="11" t="str">
        <f>IF('Prax Reading 5712 5713'!B535="","",'SAT EBRW to CBEST R'!$A$2+'SAT EBRW to CBEST R'!$B$2*F535)</f>
        <v/>
      </c>
      <c r="J535" s="11" t="str">
        <f>IF('Prax Reading 5712 5713'!B535="","", IF(I535&lt;20, 20, IF(I535&gt;80, 80, I535)))</f>
        <v/>
      </c>
    </row>
    <row r="536" spans="1:10" x14ac:dyDescent="0.25">
      <c r="A536" s="11">
        <v>535</v>
      </c>
      <c r="B536" s="30"/>
      <c r="C536" s="25" t="str">
        <f>IF('Prax Reading 5712 5713'!B536="","", interceptPCR5712_5713toACTR+ slopePCR5712_5713toACTR*'Prax Reading 5712 5713'!B536)</f>
        <v/>
      </c>
      <c r="D536" s="25" t="str">
        <f>IF('Prax Reading 5712 5713'!B536="","", IF(C536&lt;1, 1, IF(C536&gt;36, 36, C536)))</f>
        <v/>
      </c>
      <c r="E536" s="25" t="str">
        <f t="shared" si="17"/>
        <v/>
      </c>
      <c r="F536" s="11" t="str">
        <f>IF('Prax Reading 5712 5713'!E536="","",IF('Prax Reading 5712 5713'!E536&lt;'ACT E+R to SAT EBRW'!$A$2,'ACT E+R to SAT EBRW'!$B$2,IF('Prax Reading 5712 5713'!E536&gt;'ACT E+R to SAT EBRW'!A$72,'ACT E+R to SAT EBRW'!B$72,VLOOKUP(E536,'ACT E+R to SAT EBRW'!A:B,2,FALSE))))</f>
        <v/>
      </c>
      <c r="G536" s="11" t="str">
        <f t="shared" si="16"/>
        <v/>
      </c>
      <c r="H536" s="11" t="str">
        <f>IF('Prax Reading 5712 5713'!B536="","", IF(G536&lt;100, 100, IF(G536&gt;300, 300, G536)))</f>
        <v/>
      </c>
      <c r="I536" s="11" t="str">
        <f>IF('Prax Reading 5712 5713'!B536="","",'SAT EBRW to CBEST R'!$A$2+'SAT EBRW to CBEST R'!$B$2*F536)</f>
        <v/>
      </c>
      <c r="J536" s="11" t="str">
        <f>IF('Prax Reading 5712 5713'!B536="","", IF(I536&lt;20, 20, IF(I536&gt;80, 80, I536)))</f>
        <v/>
      </c>
    </row>
    <row r="537" spans="1:10" x14ac:dyDescent="0.25">
      <c r="A537" s="11">
        <v>536</v>
      </c>
      <c r="B537" s="30"/>
      <c r="C537" s="25" t="str">
        <f>IF('Prax Reading 5712 5713'!B537="","", interceptPCR5712_5713toACTR+ slopePCR5712_5713toACTR*'Prax Reading 5712 5713'!B537)</f>
        <v/>
      </c>
      <c r="D537" s="25" t="str">
        <f>IF('Prax Reading 5712 5713'!B537="","", IF(C537&lt;1, 1, IF(C537&gt;36, 36, C537)))</f>
        <v/>
      </c>
      <c r="E537" s="25" t="str">
        <f t="shared" si="17"/>
        <v/>
      </c>
      <c r="F537" s="11" t="str">
        <f>IF('Prax Reading 5712 5713'!E537="","",IF('Prax Reading 5712 5713'!E537&lt;'ACT E+R to SAT EBRW'!$A$2,'ACT E+R to SAT EBRW'!$B$2,IF('Prax Reading 5712 5713'!E537&gt;'ACT E+R to SAT EBRW'!A$72,'ACT E+R to SAT EBRW'!B$72,VLOOKUP(E537,'ACT E+R to SAT EBRW'!A:B,2,FALSE))))</f>
        <v/>
      </c>
      <c r="G537" s="11" t="str">
        <f t="shared" si="16"/>
        <v/>
      </c>
      <c r="H537" s="11" t="str">
        <f>IF('Prax Reading 5712 5713'!B537="","", IF(G537&lt;100, 100, IF(G537&gt;300, 300, G537)))</f>
        <v/>
      </c>
      <c r="I537" s="11" t="str">
        <f>IF('Prax Reading 5712 5713'!B537="","",'SAT EBRW to CBEST R'!$A$2+'SAT EBRW to CBEST R'!$B$2*F537)</f>
        <v/>
      </c>
      <c r="J537" s="11" t="str">
        <f>IF('Prax Reading 5712 5713'!B537="","", IF(I537&lt;20, 20, IF(I537&gt;80, 80, I537)))</f>
        <v/>
      </c>
    </row>
    <row r="538" spans="1:10" x14ac:dyDescent="0.25">
      <c r="A538" s="11">
        <v>537</v>
      </c>
      <c r="B538" s="30"/>
      <c r="C538" s="25" t="str">
        <f>IF('Prax Reading 5712 5713'!B538="","", interceptPCR5712_5713toACTR+ slopePCR5712_5713toACTR*'Prax Reading 5712 5713'!B538)</f>
        <v/>
      </c>
      <c r="D538" s="25" t="str">
        <f>IF('Prax Reading 5712 5713'!B538="","", IF(C538&lt;1, 1, IF(C538&gt;36, 36, C538)))</f>
        <v/>
      </c>
      <c r="E538" s="25" t="str">
        <f t="shared" si="17"/>
        <v/>
      </c>
      <c r="F538" s="11" t="str">
        <f>IF('Prax Reading 5712 5713'!E538="","",IF('Prax Reading 5712 5713'!E538&lt;'ACT E+R to SAT EBRW'!$A$2,'ACT E+R to SAT EBRW'!$B$2,IF('Prax Reading 5712 5713'!E538&gt;'ACT E+R to SAT EBRW'!A$72,'ACT E+R to SAT EBRW'!B$72,VLOOKUP(E538,'ACT E+R to SAT EBRW'!A:B,2,FALSE))))</f>
        <v/>
      </c>
      <c r="G538" s="11" t="str">
        <f t="shared" si="16"/>
        <v/>
      </c>
      <c r="H538" s="11" t="str">
        <f>IF('Prax Reading 5712 5713'!B538="","", IF(G538&lt;100, 100, IF(G538&gt;300, 300, G538)))</f>
        <v/>
      </c>
      <c r="I538" s="11" t="str">
        <f>IF('Prax Reading 5712 5713'!B538="","",'SAT EBRW to CBEST R'!$A$2+'SAT EBRW to CBEST R'!$B$2*F538)</f>
        <v/>
      </c>
      <c r="J538" s="11" t="str">
        <f>IF('Prax Reading 5712 5713'!B538="","", IF(I538&lt;20, 20, IF(I538&gt;80, 80, I538)))</f>
        <v/>
      </c>
    </row>
    <row r="539" spans="1:10" x14ac:dyDescent="0.25">
      <c r="A539" s="11">
        <v>538</v>
      </c>
      <c r="B539" s="30"/>
      <c r="C539" s="25" t="str">
        <f>IF('Prax Reading 5712 5713'!B539="","", interceptPCR5712_5713toACTR+ slopePCR5712_5713toACTR*'Prax Reading 5712 5713'!B539)</f>
        <v/>
      </c>
      <c r="D539" s="25" t="str">
        <f>IF('Prax Reading 5712 5713'!B539="","", IF(C539&lt;1, 1, IF(C539&gt;36, 36, C539)))</f>
        <v/>
      </c>
      <c r="E539" s="25" t="str">
        <f t="shared" si="17"/>
        <v/>
      </c>
      <c r="F539" s="11" t="str">
        <f>IF('Prax Reading 5712 5713'!E539="","",IF('Prax Reading 5712 5713'!E539&lt;'ACT E+R to SAT EBRW'!$A$2,'ACT E+R to SAT EBRW'!$B$2,IF('Prax Reading 5712 5713'!E539&gt;'ACT E+R to SAT EBRW'!A$72,'ACT E+R to SAT EBRW'!B$72,VLOOKUP(E539,'ACT E+R to SAT EBRW'!A:B,2,FALSE))))</f>
        <v/>
      </c>
      <c r="G539" s="11" t="str">
        <f t="shared" si="16"/>
        <v/>
      </c>
      <c r="H539" s="11" t="str">
        <f>IF('Prax Reading 5712 5713'!B539="","", IF(G539&lt;100, 100, IF(G539&gt;300, 300, G539)))</f>
        <v/>
      </c>
      <c r="I539" s="11" t="str">
        <f>IF('Prax Reading 5712 5713'!B539="","",'SAT EBRW to CBEST R'!$A$2+'SAT EBRW to CBEST R'!$B$2*F539)</f>
        <v/>
      </c>
      <c r="J539" s="11" t="str">
        <f>IF('Prax Reading 5712 5713'!B539="","", IF(I539&lt;20, 20, IF(I539&gt;80, 80, I539)))</f>
        <v/>
      </c>
    </row>
    <row r="540" spans="1:10" x14ac:dyDescent="0.25">
      <c r="A540" s="11">
        <v>539</v>
      </c>
      <c r="B540" s="30"/>
      <c r="C540" s="25" t="str">
        <f>IF('Prax Reading 5712 5713'!B540="","", interceptPCR5712_5713toACTR+ slopePCR5712_5713toACTR*'Prax Reading 5712 5713'!B540)</f>
        <v/>
      </c>
      <c r="D540" s="25" t="str">
        <f>IF('Prax Reading 5712 5713'!B540="","", IF(C540&lt;1, 1, IF(C540&gt;36, 36, C540)))</f>
        <v/>
      </c>
      <c r="E540" s="25" t="str">
        <f t="shared" si="17"/>
        <v/>
      </c>
      <c r="F540" s="11" t="str">
        <f>IF('Prax Reading 5712 5713'!E540="","",IF('Prax Reading 5712 5713'!E540&lt;'ACT E+R to SAT EBRW'!$A$2,'ACT E+R to SAT EBRW'!$B$2,IF('Prax Reading 5712 5713'!E540&gt;'ACT E+R to SAT EBRW'!A$72,'ACT E+R to SAT EBRW'!B$72,VLOOKUP(E540,'ACT E+R to SAT EBRW'!A:B,2,FALSE))))</f>
        <v/>
      </c>
      <c r="G540" s="11" t="str">
        <f t="shared" si="16"/>
        <v/>
      </c>
      <c r="H540" s="11" t="str">
        <f>IF('Prax Reading 5712 5713'!B540="","", IF(G540&lt;100, 100, IF(G540&gt;300, 300, G540)))</f>
        <v/>
      </c>
      <c r="I540" s="11" t="str">
        <f>IF('Prax Reading 5712 5713'!B540="","",'SAT EBRW to CBEST R'!$A$2+'SAT EBRW to CBEST R'!$B$2*F540)</f>
        <v/>
      </c>
      <c r="J540" s="11" t="str">
        <f>IF('Prax Reading 5712 5713'!B540="","", IF(I540&lt;20, 20, IF(I540&gt;80, 80, I540)))</f>
        <v/>
      </c>
    </row>
    <row r="541" spans="1:10" x14ac:dyDescent="0.25">
      <c r="A541" s="11">
        <v>540</v>
      </c>
      <c r="B541" s="30"/>
      <c r="C541" s="25" t="str">
        <f>IF('Prax Reading 5712 5713'!B541="","", interceptPCR5712_5713toACTR+ slopePCR5712_5713toACTR*'Prax Reading 5712 5713'!B541)</f>
        <v/>
      </c>
      <c r="D541" s="25" t="str">
        <f>IF('Prax Reading 5712 5713'!B541="","", IF(C541&lt;1, 1, IF(C541&gt;36, 36, C541)))</f>
        <v/>
      </c>
      <c r="E541" s="25" t="str">
        <f t="shared" si="17"/>
        <v/>
      </c>
      <c r="F541" s="11" t="str">
        <f>IF('Prax Reading 5712 5713'!E541="","",IF('Prax Reading 5712 5713'!E541&lt;'ACT E+R to SAT EBRW'!$A$2,'ACT E+R to SAT EBRW'!$B$2,IF('Prax Reading 5712 5713'!E541&gt;'ACT E+R to SAT EBRW'!A$72,'ACT E+R to SAT EBRW'!B$72,VLOOKUP(E541,'ACT E+R to SAT EBRW'!A:B,2,FALSE))))</f>
        <v/>
      </c>
      <c r="G541" s="11" t="str">
        <f t="shared" si="16"/>
        <v/>
      </c>
      <c r="H541" s="11" t="str">
        <f>IF('Prax Reading 5712 5713'!B541="","", IF(G541&lt;100, 100, IF(G541&gt;300, 300, G541)))</f>
        <v/>
      </c>
      <c r="I541" s="11" t="str">
        <f>IF('Prax Reading 5712 5713'!B541="","",'SAT EBRW to CBEST R'!$A$2+'SAT EBRW to CBEST R'!$B$2*F541)</f>
        <v/>
      </c>
      <c r="J541" s="11" t="str">
        <f>IF('Prax Reading 5712 5713'!B541="","", IF(I541&lt;20, 20, IF(I541&gt;80, 80, I541)))</f>
        <v/>
      </c>
    </row>
    <row r="542" spans="1:10" x14ac:dyDescent="0.25">
      <c r="A542" s="11">
        <v>541</v>
      </c>
      <c r="B542" s="30"/>
      <c r="C542" s="25" t="str">
        <f>IF('Prax Reading 5712 5713'!B542="","", interceptPCR5712_5713toACTR+ slopePCR5712_5713toACTR*'Prax Reading 5712 5713'!B542)</f>
        <v/>
      </c>
      <c r="D542" s="25" t="str">
        <f>IF('Prax Reading 5712 5713'!B542="","", IF(C542&lt;1, 1, IF(C542&gt;36, 36, C542)))</f>
        <v/>
      </c>
      <c r="E542" s="25" t="str">
        <f t="shared" si="17"/>
        <v/>
      </c>
      <c r="F542" s="11" t="str">
        <f>IF('Prax Reading 5712 5713'!E542="","",IF('Prax Reading 5712 5713'!E542&lt;'ACT E+R to SAT EBRW'!$A$2,'ACT E+R to SAT EBRW'!$B$2,IF('Prax Reading 5712 5713'!E542&gt;'ACT E+R to SAT EBRW'!A$72,'ACT E+R to SAT EBRW'!B$72,VLOOKUP(E542,'ACT E+R to SAT EBRW'!A:B,2,FALSE))))</f>
        <v/>
      </c>
      <c r="G542" s="11" t="str">
        <f t="shared" si="16"/>
        <v/>
      </c>
      <c r="H542" s="11" t="str">
        <f>IF('Prax Reading 5712 5713'!B542="","", IF(G542&lt;100, 100, IF(G542&gt;300, 300, G542)))</f>
        <v/>
      </c>
      <c r="I542" s="11" t="str">
        <f>IF('Prax Reading 5712 5713'!B542="","",'SAT EBRW to CBEST R'!$A$2+'SAT EBRW to CBEST R'!$B$2*F542)</f>
        <v/>
      </c>
      <c r="J542" s="11" t="str">
        <f>IF('Prax Reading 5712 5713'!B542="","", IF(I542&lt;20, 20, IF(I542&gt;80, 80, I542)))</f>
        <v/>
      </c>
    </row>
    <row r="543" spans="1:10" x14ac:dyDescent="0.25">
      <c r="A543" s="11">
        <v>542</v>
      </c>
      <c r="B543" s="30"/>
      <c r="C543" s="25" t="str">
        <f>IF('Prax Reading 5712 5713'!B543="","", interceptPCR5712_5713toACTR+ slopePCR5712_5713toACTR*'Prax Reading 5712 5713'!B543)</f>
        <v/>
      </c>
      <c r="D543" s="25" t="str">
        <f>IF('Prax Reading 5712 5713'!B543="","", IF(C543&lt;1, 1, IF(C543&gt;36, 36, C543)))</f>
        <v/>
      </c>
      <c r="E543" s="25" t="str">
        <f t="shared" si="17"/>
        <v/>
      </c>
      <c r="F543" s="11" t="str">
        <f>IF('Prax Reading 5712 5713'!E543="","",IF('Prax Reading 5712 5713'!E543&lt;'ACT E+R to SAT EBRW'!$A$2,'ACT E+R to SAT EBRW'!$B$2,IF('Prax Reading 5712 5713'!E543&gt;'ACT E+R to SAT EBRW'!A$72,'ACT E+R to SAT EBRW'!B$72,VLOOKUP(E543,'ACT E+R to SAT EBRW'!A:B,2,FALSE))))</f>
        <v/>
      </c>
      <c r="G543" s="11" t="str">
        <f t="shared" si="16"/>
        <v/>
      </c>
      <c r="H543" s="11" t="str">
        <f>IF('Prax Reading 5712 5713'!B543="","", IF(G543&lt;100, 100, IF(G543&gt;300, 300, G543)))</f>
        <v/>
      </c>
      <c r="I543" s="11" t="str">
        <f>IF('Prax Reading 5712 5713'!B543="","",'SAT EBRW to CBEST R'!$A$2+'SAT EBRW to CBEST R'!$B$2*F543)</f>
        <v/>
      </c>
      <c r="J543" s="11" t="str">
        <f>IF('Prax Reading 5712 5713'!B543="","", IF(I543&lt;20, 20, IF(I543&gt;80, 80, I543)))</f>
        <v/>
      </c>
    </row>
    <row r="544" spans="1:10" x14ac:dyDescent="0.25">
      <c r="A544" s="11">
        <v>543</v>
      </c>
      <c r="B544" s="30"/>
      <c r="C544" s="25" t="str">
        <f>IF('Prax Reading 5712 5713'!B544="","", interceptPCR5712_5713toACTR+ slopePCR5712_5713toACTR*'Prax Reading 5712 5713'!B544)</f>
        <v/>
      </c>
      <c r="D544" s="25" t="str">
        <f>IF('Prax Reading 5712 5713'!B544="","", IF(C544&lt;1, 1, IF(C544&gt;36, 36, C544)))</f>
        <v/>
      </c>
      <c r="E544" s="25" t="str">
        <f t="shared" si="17"/>
        <v/>
      </c>
      <c r="F544" s="11" t="str">
        <f>IF('Prax Reading 5712 5713'!E544="","",IF('Prax Reading 5712 5713'!E544&lt;'ACT E+R to SAT EBRW'!$A$2,'ACT E+R to SAT EBRW'!$B$2,IF('Prax Reading 5712 5713'!E544&gt;'ACT E+R to SAT EBRW'!A$72,'ACT E+R to SAT EBRW'!B$72,VLOOKUP(E544,'ACT E+R to SAT EBRW'!A:B,2,FALSE))))</f>
        <v/>
      </c>
      <c r="G544" s="11" t="str">
        <f t="shared" si="16"/>
        <v/>
      </c>
      <c r="H544" s="11" t="str">
        <f>IF('Prax Reading 5712 5713'!B544="","", IF(G544&lt;100, 100, IF(G544&gt;300, 300, G544)))</f>
        <v/>
      </c>
      <c r="I544" s="11" t="str">
        <f>IF('Prax Reading 5712 5713'!B544="","",'SAT EBRW to CBEST R'!$A$2+'SAT EBRW to CBEST R'!$B$2*F544)</f>
        <v/>
      </c>
      <c r="J544" s="11" t="str">
        <f>IF('Prax Reading 5712 5713'!B544="","", IF(I544&lt;20, 20, IF(I544&gt;80, 80, I544)))</f>
        <v/>
      </c>
    </row>
    <row r="545" spans="1:10" x14ac:dyDescent="0.25">
      <c r="A545" s="11">
        <v>544</v>
      </c>
      <c r="B545" s="30"/>
      <c r="C545" s="25" t="str">
        <f>IF('Prax Reading 5712 5713'!B545="","", interceptPCR5712_5713toACTR+ slopePCR5712_5713toACTR*'Prax Reading 5712 5713'!B545)</f>
        <v/>
      </c>
      <c r="D545" s="25" t="str">
        <f>IF('Prax Reading 5712 5713'!B545="","", IF(C545&lt;1, 1, IF(C545&gt;36, 36, C545)))</f>
        <v/>
      </c>
      <c r="E545" s="25" t="str">
        <f t="shared" si="17"/>
        <v/>
      </c>
      <c r="F545" s="11" t="str">
        <f>IF('Prax Reading 5712 5713'!E545="","",IF('Prax Reading 5712 5713'!E545&lt;'ACT E+R to SAT EBRW'!$A$2,'ACT E+R to SAT EBRW'!$B$2,IF('Prax Reading 5712 5713'!E545&gt;'ACT E+R to SAT EBRW'!A$72,'ACT E+R to SAT EBRW'!B$72,VLOOKUP(E545,'ACT E+R to SAT EBRW'!A:B,2,FALSE))))</f>
        <v/>
      </c>
      <c r="G545" s="11" t="str">
        <f t="shared" si="16"/>
        <v/>
      </c>
      <c r="H545" s="11" t="str">
        <f>IF('Prax Reading 5712 5713'!B545="","", IF(G545&lt;100, 100, IF(G545&gt;300, 300, G545)))</f>
        <v/>
      </c>
      <c r="I545" s="11" t="str">
        <f>IF('Prax Reading 5712 5713'!B545="","",'SAT EBRW to CBEST R'!$A$2+'SAT EBRW to CBEST R'!$B$2*F545)</f>
        <v/>
      </c>
      <c r="J545" s="11" t="str">
        <f>IF('Prax Reading 5712 5713'!B545="","", IF(I545&lt;20, 20, IF(I545&gt;80, 80, I545)))</f>
        <v/>
      </c>
    </row>
    <row r="546" spans="1:10" x14ac:dyDescent="0.25">
      <c r="A546" s="11">
        <v>545</v>
      </c>
      <c r="B546" s="30"/>
      <c r="C546" s="25" t="str">
        <f>IF('Prax Reading 5712 5713'!B546="","", interceptPCR5712_5713toACTR+ slopePCR5712_5713toACTR*'Prax Reading 5712 5713'!B546)</f>
        <v/>
      </c>
      <c r="D546" s="25" t="str">
        <f>IF('Prax Reading 5712 5713'!B546="","", IF(C546&lt;1, 1, IF(C546&gt;36, 36, C546)))</f>
        <v/>
      </c>
      <c r="E546" s="25" t="str">
        <f t="shared" si="17"/>
        <v/>
      </c>
      <c r="F546" s="11" t="str">
        <f>IF('Prax Reading 5712 5713'!E546="","",IF('Prax Reading 5712 5713'!E546&lt;'ACT E+R to SAT EBRW'!$A$2,'ACT E+R to SAT EBRW'!$B$2,IF('Prax Reading 5712 5713'!E546&gt;'ACT E+R to SAT EBRW'!A$72,'ACT E+R to SAT EBRW'!B$72,VLOOKUP(E546,'ACT E+R to SAT EBRW'!A:B,2,FALSE))))</f>
        <v/>
      </c>
      <c r="G546" s="11" t="str">
        <f t="shared" si="16"/>
        <v/>
      </c>
      <c r="H546" s="11" t="str">
        <f>IF('Prax Reading 5712 5713'!B546="","", IF(G546&lt;100, 100, IF(G546&gt;300, 300, G546)))</f>
        <v/>
      </c>
      <c r="I546" s="11" t="str">
        <f>IF('Prax Reading 5712 5713'!B546="","",'SAT EBRW to CBEST R'!$A$2+'SAT EBRW to CBEST R'!$B$2*F546)</f>
        <v/>
      </c>
      <c r="J546" s="11" t="str">
        <f>IF('Prax Reading 5712 5713'!B546="","", IF(I546&lt;20, 20, IF(I546&gt;80, 80, I546)))</f>
        <v/>
      </c>
    </row>
    <row r="547" spans="1:10" x14ac:dyDescent="0.25">
      <c r="A547" s="11">
        <v>546</v>
      </c>
      <c r="B547" s="30"/>
      <c r="C547" s="25" t="str">
        <f>IF('Prax Reading 5712 5713'!B547="","", interceptPCR5712_5713toACTR+ slopePCR5712_5713toACTR*'Prax Reading 5712 5713'!B547)</f>
        <v/>
      </c>
      <c r="D547" s="25" t="str">
        <f>IF('Prax Reading 5712 5713'!B547="","", IF(C547&lt;1, 1, IF(C547&gt;36, 36, C547)))</f>
        <v/>
      </c>
      <c r="E547" s="25" t="str">
        <f t="shared" si="17"/>
        <v/>
      </c>
      <c r="F547" s="11" t="str">
        <f>IF('Prax Reading 5712 5713'!E547="","",IF('Prax Reading 5712 5713'!E547&lt;'ACT E+R to SAT EBRW'!$A$2,'ACT E+R to SAT EBRW'!$B$2,IF('Prax Reading 5712 5713'!E547&gt;'ACT E+R to SAT EBRW'!A$72,'ACT E+R to SAT EBRW'!B$72,VLOOKUP(E547,'ACT E+R to SAT EBRW'!A:B,2,FALSE))))</f>
        <v/>
      </c>
      <c r="G547" s="11" t="str">
        <f t="shared" si="16"/>
        <v/>
      </c>
      <c r="H547" s="11" t="str">
        <f>IF('Prax Reading 5712 5713'!B547="","", IF(G547&lt;100, 100, IF(G547&gt;300, 300, G547)))</f>
        <v/>
      </c>
      <c r="I547" s="11" t="str">
        <f>IF('Prax Reading 5712 5713'!B547="","",'SAT EBRW to CBEST R'!$A$2+'SAT EBRW to CBEST R'!$B$2*F547)</f>
        <v/>
      </c>
      <c r="J547" s="11" t="str">
        <f>IF('Prax Reading 5712 5713'!B547="","", IF(I547&lt;20, 20, IF(I547&gt;80, 80, I547)))</f>
        <v/>
      </c>
    </row>
    <row r="548" spans="1:10" x14ac:dyDescent="0.25">
      <c r="A548" s="11">
        <v>547</v>
      </c>
      <c r="B548" s="30"/>
      <c r="C548" s="25" t="str">
        <f>IF('Prax Reading 5712 5713'!B548="","", interceptPCR5712_5713toACTR+ slopePCR5712_5713toACTR*'Prax Reading 5712 5713'!B548)</f>
        <v/>
      </c>
      <c r="D548" s="25" t="str">
        <f>IF('Prax Reading 5712 5713'!B548="","", IF(C548&lt;1, 1, IF(C548&gt;36, 36, C548)))</f>
        <v/>
      </c>
      <c r="E548" s="25" t="str">
        <f t="shared" si="17"/>
        <v/>
      </c>
      <c r="F548" s="11" t="str">
        <f>IF('Prax Reading 5712 5713'!E548="","",IF('Prax Reading 5712 5713'!E548&lt;'ACT E+R to SAT EBRW'!$A$2,'ACT E+R to SAT EBRW'!$B$2,IF('Prax Reading 5712 5713'!E548&gt;'ACT E+R to SAT EBRW'!A$72,'ACT E+R to SAT EBRW'!B$72,VLOOKUP(E548,'ACT E+R to SAT EBRW'!A:B,2,FALSE))))</f>
        <v/>
      </c>
      <c r="G548" s="11" t="str">
        <f t="shared" si="16"/>
        <v/>
      </c>
      <c r="H548" s="11" t="str">
        <f>IF('Prax Reading 5712 5713'!B548="","", IF(G548&lt;100, 100, IF(G548&gt;300, 300, G548)))</f>
        <v/>
      </c>
      <c r="I548" s="11" t="str">
        <f>IF('Prax Reading 5712 5713'!B548="","",'SAT EBRW to CBEST R'!$A$2+'SAT EBRW to CBEST R'!$B$2*F548)</f>
        <v/>
      </c>
      <c r="J548" s="11" t="str">
        <f>IF('Prax Reading 5712 5713'!B548="","", IF(I548&lt;20, 20, IF(I548&gt;80, 80, I548)))</f>
        <v/>
      </c>
    </row>
    <row r="549" spans="1:10" x14ac:dyDescent="0.25">
      <c r="A549" s="11">
        <v>548</v>
      </c>
      <c r="B549" s="30"/>
      <c r="C549" s="25" t="str">
        <f>IF('Prax Reading 5712 5713'!B549="","", interceptPCR5712_5713toACTR+ slopePCR5712_5713toACTR*'Prax Reading 5712 5713'!B549)</f>
        <v/>
      </c>
      <c r="D549" s="25" t="str">
        <f>IF('Prax Reading 5712 5713'!B549="","", IF(C549&lt;1, 1, IF(C549&gt;36, 36, C549)))</f>
        <v/>
      </c>
      <c r="E549" s="25" t="str">
        <f t="shared" si="17"/>
        <v/>
      </c>
      <c r="F549" s="11" t="str">
        <f>IF('Prax Reading 5712 5713'!E549="","",IF('Prax Reading 5712 5713'!E549&lt;'ACT E+R to SAT EBRW'!$A$2,'ACT E+R to SAT EBRW'!$B$2,IF('Prax Reading 5712 5713'!E549&gt;'ACT E+R to SAT EBRW'!A$72,'ACT E+R to SAT EBRW'!B$72,VLOOKUP(E549,'ACT E+R to SAT EBRW'!A:B,2,FALSE))))</f>
        <v/>
      </c>
      <c r="G549" s="11" t="str">
        <f t="shared" si="16"/>
        <v/>
      </c>
      <c r="H549" s="11" t="str">
        <f>IF('Prax Reading 5712 5713'!B549="","", IF(G549&lt;100, 100, IF(G549&gt;300, 300, G549)))</f>
        <v/>
      </c>
      <c r="I549" s="11" t="str">
        <f>IF('Prax Reading 5712 5713'!B549="","",'SAT EBRW to CBEST R'!$A$2+'SAT EBRW to CBEST R'!$B$2*F549)</f>
        <v/>
      </c>
      <c r="J549" s="11" t="str">
        <f>IF('Prax Reading 5712 5713'!B549="","", IF(I549&lt;20, 20, IF(I549&gt;80, 80, I549)))</f>
        <v/>
      </c>
    </row>
    <row r="550" spans="1:10" x14ac:dyDescent="0.25">
      <c r="A550" s="11">
        <v>549</v>
      </c>
      <c r="B550" s="30"/>
      <c r="C550" s="25" t="str">
        <f>IF('Prax Reading 5712 5713'!B550="","", interceptPCR5712_5713toACTR+ slopePCR5712_5713toACTR*'Prax Reading 5712 5713'!B550)</f>
        <v/>
      </c>
      <c r="D550" s="25" t="str">
        <f>IF('Prax Reading 5712 5713'!B550="","", IF(C550&lt;1, 1, IF(C550&gt;36, 36, C550)))</f>
        <v/>
      </c>
      <c r="E550" s="25" t="str">
        <f t="shared" si="17"/>
        <v/>
      </c>
      <c r="F550" s="11" t="str">
        <f>IF('Prax Reading 5712 5713'!E550="","",IF('Prax Reading 5712 5713'!E550&lt;'ACT E+R to SAT EBRW'!$A$2,'ACT E+R to SAT EBRW'!$B$2,IF('Prax Reading 5712 5713'!E550&gt;'ACT E+R to SAT EBRW'!A$72,'ACT E+R to SAT EBRW'!B$72,VLOOKUP(E550,'ACT E+R to SAT EBRW'!A:B,2,FALSE))))</f>
        <v/>
      </c>
      <c r="G550" s="11" t="str">
        <f t="shared" si="16"/>
        <v/>
      </c>
      <c r="H550" s="11" t="str">
        <f>IF('Prax Reading 5712 5713'!B550="","", IF(G550&lt;100, 100, IF(G550&gt;300, 300, G550)))</f>
        <v/>
      </c>
      <c r="I550" s="11" t="str">
        <f>IF('Prax Reading 5712 5713'!B550="","",'SAT EBRW to CBEST R'!$A$2+'SAT EBRW to CBEST R'!$B$2*F550)</f>
        <v/>
      </c>
      <c r="J550" s="11" t="str">
        <f>IF('Prax Reading 5712 5713'!B550="","", IF(I550&lt;20, 20, IF(I550&gt;80, 80, I550)))</f>
        <v/>
      </c>
    </row>
    <row r="551" spans="1:10" x14ac:dyDescent="0.25">
      <c r="A551" s="11">
        <v>550</v>
      </c>
      <c r="B551" s="30"/>
      <c r="C551" s="25" t="str">
        <f>IF('Prax Reading 5712 5713'!B551="","", interceptPCR5712_5713toACTR+ slopePCR5712_5713toACTR*'Prax Reading 5712 5713'!B551)</f>
        <v/>
      </c>
      <c r="D551" s="25" t="str">
        <f>IF('Prax Reading 5712 5713'!B551="","", IF(C551&lt;1, 1, IF(C551&gt;36, 36, C551)))</f>
        <v/>
      </c>
      <c r="E551" s="25" t="str">
        <f t="shared" si="17"/>
        <v/>
      </c>
      <c r="F551" s="11" t="str">
        <f>IF('Prax Reading 5712 5713'!E551="","",IF('Prax Reading 5712 5713'!E551&lt;'ACT E+R to SAT EBRW'!$A$2,'ACT E+R to SAT EBRW'!$B$2,IF('Prax Reading 5712 5713'!E551&gt;'ACT E+R to SAT EBRW'!A$72,'ACT E+R to SAT EBRW'!B$72,VLOOKUP(E551,'ACT E+R to SAT EBRW'!A:B,2,FALSE))))</f>
        <v/>
      </c>
      <c r="G551" s="11" t="str">
        <f t="shared" si="16"/>
        <v/>
      </c>
      <c r="H551" s="11" t="str">
        <f>IF('Prax Reading 5712 5713'!B551="","", IF(G551&lt;100, 100, IF(G551&gt;300, 300, G551)))</f>
        <v/>
      </c>
      <c r="I551" s="11" t="str">
        <f>IF('Prax Reading 5712 5713'!B551="","",'SAT EBRW to CBEST R'!$A$2+'SAT EBRW to CBEST R'!$B$2*F551)</f>
        <v/>
      </c>
      <c r="J551" s="11" t="str">
        <f>IF('Prax Reading 5712 5713'!B551="","", IF(I551&lt;20, 20, IF(I551&gt;80, 80, I551)))</f>
        <v/>
      </c>
    </row>
    <row r="552" spans="1:10" x14ac:dyDescent="0.25">
      <c r="A552" s="11">
        <v>551</v>
      </c>
      <c r="B552" s="30"/>
      <c r="C552" s="25" t="str">
        <f>IF('Prax Reading 5712 5713'!B552="","", interceptPCR5712_5713toACTR+ slopePCR5712_5713toACTR*'Prax Reading 5712 5713'!B552)</f>
        <v/>
      </c>
      <c r="D552" s="25" t="str">
        <f>IF('Prax Reading 5712 5713'!B552="","", IF(C552&lt;1, 1, IF(C552&gt;36, 36, C552)))</f>
        <v/>
      </c>
      <c r="E552" s="25" t="str">
        <f t="shared" si="17"/>
        <v/>
      </c>
      <c r="F552" s="11" t="str">
        <f>IF('Prax Reading 5712 5713'!E552="","",IF('Prax Reading 5712 5713'!E552&lt;'ACT E+R to SAT EBRW'!$A$2,'ACT E+R to SAT EBRW'!$B$2,IF('Prax Reading 5712 5713'!E552&gt;'ACT E+R to SAT EBRW'!A$72,'ACT E+R to SAT EBRW'!B$72,VLOOKUP(E552,'ACT E+R to SAT EBRW'!A:B,2,FALSE))))</f>
        <v/>
      </c>
      <c r="G552" s="11" t="str">
        <f t="shared" si="16"/>
        <v/>
      </c>
      <c r="H552" s="11" t="str">
        <f>IF('Prax Reading 5712 5713'!B552="","", IF(G552&lt;100, 100, IF(G552&gt;300, 300, G552)))</f>
        <v/>
      </c>
      <c r="I552" s="11" t="str">
        <f>IF('Prax Reading 5712 5713'!B552="","",'SAT EBRW to CBEST R'!$A$2+'SAT EBRW to CBEST R'!$B$2*F552)</f>
        <v/>
      </c>
      <c r="J552" s="11" t="str">
        <f>IF('Prax Reading 5712 5713'!B552="","", IF(I552&lt;20, 20, IF(I552&gt;80, 80, I552)))</f>
        <v/>
      </c>
    </row>
    <row r="553" spans="1:10" x14ac:dyDescent="0.25">
      <c r="A553" s="11">
        <v>552</v>
      </c>
      <c r="B553" s="30"/>
      <c r="C553" s="25" t="str">
        <f>IF('Prax Reading 5712 5713'!B553="","", interceptPCR5712_5713toACTR+ slopePCR5712_5713toACTR*'Prax Reading 5712 5713'!B553)</f>
        <v/>
      </c>
      <c r="D553" s="25" t="str">
        <f>IF('Prax Reading 5712 5713'!B553="","", IF(C553&lt;1, 1, IF(C553&gt;36, 36, C553)))</f>
        <v/>
      </c>
      <c r="E553" s="25" t="str">
        <f t="shared" si="17"/>
        <v/>
      </c>
      <c r="F553" s="11" t="str">
        <f>IF('Prax Reading 5712 5713'!E553="","",IF('Prax Reading 5712 5713'!E553&lt;'ACT E+R to SAT EBRW'!$A$2,'ACT E+R to SAT EBRW'!$B$2,IF('Prax Reading 5712 5713'!E553&gt;'ACT E+R to SAT EBRW'!A$72,'ACT E+R to SAT EBRW'!B$72,VLOOKUP(E553,'ACT E+R to SAT EBRW'!A:B,2,FALSE))))</f>
        <v/>
      </c>
      <c r="G553" s="11" t="str">
        <f t="shared" si="16"/>
        <v/>
      </c>
      <c r="H553" s="11" t="str">
        <f>IF('Prax Reading 5712 5713'!B553="","", IF(G553&lt;100, 100, IF(G553&gt;300, 300, G553)))</f>
        <v/>
      </c>
      <c r="I553" s="11" t="str">
        <f>IF('Prax Reading 5712 5713'!B553="","",'SAT EBRW to CBEST R'!$A$2+'SAT EBRW to CBEST R'!$B$2*F553)</f>
        <v/>
      </c>
      <c r="J553" s="11" t="str">
        <f>IF('Prax Reading 5712 5713'!B553="","", IF(I553&lt;20, 20, IF(I553&gt;80, 80, I553)))</f>
        <v/>
      </c>
    </row>
    <row r="554" spans="1:10" x14ac:dyDescent="0.25">
      <c r="A554" s="11">
        <v>553</v>
      </c>
      <c r="B554" s="30"/>
      <c r="C554" s="25" t="str">
        <f>IF('Prax Reading 5712 5713'!B554="","", interceptPCR5712_5713toACTR+ slopePCR5712_5713toACTR*'Prax Reading 5712 5713'!B554)</f>
        <v/>
      </c>
      <c r="D554" s="25" t="str">
        <f>IF('Prax Reading 5712 5713'!B554="","", IF(C554&lt;1, 1, IF(C554&gt;36, 36, C554)))</f>
        <v/>
      </c>
      <c r="E554" s="25" t="str">
        <f t="shared" si="17"/>
        <v/>
      </c>
      <c r="F554" s="11" t="str">
        <f>IF('Prax Reading 5712 5713'!E554="","",IF('Prax Reading 5712 5713'!E554&lt;'ACT E+R to SAT EBRW'!$A$2,'ACT E+R to SAT EBRW'!$B$2,IF('Prax Reading 5712 5713'!E554&gt;'ACT E+R to SAT EBRW'!A$72,'ACT E+R to SAT EBRW'!B$72,VLOOKUP(E554,'ACT E+R to SAT EBRW'!A:B,2,FALSE))))</f>
        <v/>
      </c>
      <c r="G554" s="11" t="str">
        <f t="shared" si="16"/>
        <v/>
      </c>
      <c r="H554" s="11" t="str">
        <f>IF('Prax Reading 5712 5713'!B554="","", IF(G554&lt;100, 100, IF(G554&gt;300, 300, G554)))</f>
        <v/>
      </c>
      <c r="I554" s="11" t="str">
        <f>IF('Prax Reading 5712 5713'!B554="","",'SAT EBRW to CBEST R'!$A$2+'SAT EBRW to CBEST R'!$B$2*F554)</f>
        <v/>
      </c>
      <c r="J554" s="11" t="str">
        <f>IF('Prax Reading 5712 5713'!B554="","", IF(I554&lt;20, 20, IF(I554&gt;80, 80, I554)))</f>
        <v/>
      </c>
    </row>
    <row r="555" spans="1:10" x14ac:dyDescent="0.25">
      <c r="A555" s="11">
        <v>554</v>
      </c>
      <c r="B555" s="30"/>
      <c r="C555" s="25" t="str">
        <f>IF('Prax Reading 5712 5713'!B555="","", interceptPCR5712_5713toACTR+ slopePCR5712_5713toACTR*'Prax Reading 5712 5713'!B555)</f>
        <v/>
      </c>
      <c r="D555" s="25" t="str">
        <f>IF('Prax Reading 5712 5713'!B555="","", IF(C555&lt;1, 1, IF(C555&gt;36, 36, C555)))</f>
        <v/>
      </c>
      <c r="E555" s="25" t="str">
        <f t="shared" si="17"/>
        <v/>
      </c>
      <c r="F555" s="11" t="str">
        <f>IF('Prax Reading 5712 5713'!E555="","",IF('Prax Reading 5712 5713'!E555&lt;'ACT E+R to SAT EBRW'!$A$2,'ACT E+R to SAT EBRW'!$B$2,IF('Prax Reading 5712 5713'!E555&gt;'ACT E+R to SAT EBRW'!A$72,'ACT E+R to SAT EBRW'!B$72,VLOOKUP(E555,'ACT E+R to SAT EBRW'!A:B,2,FALSE))))</f>
        <v/>
      </c>
      <c r="G555" s="11" t="str">
        <f t="shared" si="16"/>
        <v/>
      </c>
      <c r="H555" s="11" t="str">
        <f>IF('Prax Reading 5712 5713'!B555="","", IF(G555&lt;100, 100, IF(G555&gt;300, 300, G555)))</f>
        <v/>
      </c>
      <c r="I555" s="11" t="str">
        <f>IF('Prax Reading 5712 5713'!B555="","",'SAT EBRW to CBEST R'!$A$2+'SAT EBRW to CBEST R'!$B$2*F555)</f>
        <v/>
      </c>
      <c r="J555" s="11" t="str">
        <f>IF('Prax Reading 5712 5713'!B555="","", IF(I555&lt;20, 20, IF(I555&gt;80, 80, I555)))</f>
        <v/>
      </c>
    </row>
    <row r="556" spans="1:10" x14ac:dyDescent="0.25">
      <c r="A556" s="11">
        <v>555</v>
      </c>
      <c r="B556" s="30"/>
      <c r="C556" s="25" t="str">
        <f>IF('Prax Reading 5712 5713'!B556="","", interceptPCR5712_5713toACTR+ slopePCR5712_5713toACTR*'Prax Reading 5712 5713'!B556)</f>
        <v/>
      </c>
      <c r="D556" s="25" t="str">
        <f>IF('Prax Reading 5712 5713'!B556="","", IF(C556&lt;1, 1, IF(C556&gt;36, 36, C556)))</f>
        <v/>
      </c>
      <c r="E556" s="25" t="str">
        <f t="shared" si="17"/>
        <v/>
      </c>
      <c r="F556" s="11" t="str">
        <f>IF('Prax Reading 5712 5713'!E556="","",IF('Prax Reading 5712 5713'!E556&lt;'ACT E+R to SAT EBRW'!$A$2,'ACT E+R to SAT EBRW'!$B$2,IF('Prax Reading 5712 5713'!E556&gt;'ACT E+R to SAT EBRW'!A$72,'ACT E+R to SAT EBRW'!B$72,VLOOKUP(E556,'ACT E+R to SAT EBRW'!A:B,2,FALSE))))</f>
        <v/>
      </c>
      <c r="G556" s="11" t="str">
        <f t="shared" si="16"/>
        <v/>
      </c>
      <c r="H556" s="11" t="str">
        <f>IF('Prax Reading 5712 5713'!B556="","", IF(G556&lt;100, 100, IF(G556&gt;300, 300, G556)))</f>
        <v/>
      </c>
      <c r="I556" s="11" t="str">
        <f>IF('Prax Reading 5712 5713'!B556="","",'SAT EBRW to CBEST R'!$A$2+'SAT EBRW to CBEST R'!$B$2*F556)</f>
        <v/>
      </c>
      <c r="J556" s="11" t="str">
        <f>IF('Prax Reading 5712 5713'!B556="","", IF(I556&lt;20, 20, IF(I556&gt;80, 80, I556)))</f>
        <v/>
      </c>
    </row>
    <row r="557" spans="1:10" x14ac:dyDescent="0.25">
      <c r="A557" s="11">
        <v>556</v>
      </c>
      <c r="B557" s="30"/>
      <c r="C557" s="25" t="str">
        <f>IF('Prax Reading 5712 5713'!B557="","", interceptPCR5712_5713toACTR+ slopePCR5712_5713toACTR*'Prax Reading 5712 5713'!B557)</f>
        <v/>
      </c>
      <c r="D557" s="25" t="str">
        <f>IF('Prax Reading 5712 5713'!B557="","", IF(C557&lt;1, 1, IF(C557&gt;36, 36, C557)))</f>
        <v/>
      </c>
      <c r="E557" s="25" t="str">
        <f t="shared" si="17"/>
        <v/>
      </c>
      <c r="F557" s="11" t="str">
        <f>IF('Prax Reading 5712 5713'!E557="","",IF('Prax Reading 5712 5713'!E557&lt;'ACT E+R to SAT EBRW'!$A$2,'ACT E+R to SAT EBRW'!$B$2,IF('Prax Reading 5712 5713'!E557&gt;'ACT E+R to SAT EBRW'!A$72,'ACT E+R to SAT EBRW'!B$72,VLOOKUP(E557,'ACT E+R to SAT EBRW'!A:B,2,FALSE))))</f>
        <v/>
      </c>
      <c r="G557" s="11" t="str">
        <f t="shared" si="16"/>
        <v/>
      </c>
      <c r="H557" s="11" t="str">
        <f>IF('Prax Reading 5712 5713'!B557="","", IF(G557&lt;100, 100, IF(G557&gt;300, 300, G557)))</f>
        <v/>
      </c>
      <c r="I557" s="11" t="str">
        <f>IF('Prax Reading 5712 5713'!B557="","",'SAT EBRW to CBEST R'!$A$2+'SAT EBRW to CBEST R'!$B$2*F557)</f>
        <v/>
      </c>
      <c r="J557" s="11" t="str">
        <f>IF('Prax Reading 5712 5713'!B557="","", IF(I557&lt;20, 20, IF(I557&gt;80, 80, I557)))</f>
        <v/>
      </c>
    </row>
    <row r="558" spans="1:10" x14ac:dyDescent="0.25">
      <c r="A558" s="11">
        <v>557</v>
      </c>
      <c r="B558" s="30"/>
      <c r="C558" s="25" t="str">
        <f>IF('Prax Reading 5712 5713'!B558="","", interceptPCR5712_5713toACTR+ slopePCR5712_5713toACTR*'Prax Reading 5712 5713'!B558)</f>
        <v/>
      </c>
      <c r="D558" s="25" t="str">
        <f>IF('Prax Reading 5712 5713'!B558="","", IF(C558&lt;1, 1, IF(C558&gt;36, 36, C558)))</f>
        <v/>
      </c>
      <c r="E558" s="25" t="str">
        <f t="shared" si="17"/>
        <v/>
      </c>
      <c r="F558" s="11" t="str">
        <f>IF('Prax Reading 5712 5713'!E558="","",IF('Prax Reading 5712 5713'!E558&lt;'ACT E+R to SAT EBRW'!$A$2,'ACT E+R to SAT EBRW'!$B$2,IF('Prax Reading 5712 5713'!E558&gt;'ACT E+R to SAT EBRW'!A$72,'ACT E+R to SAT EBRW'!B$72,VLOOKUP(E558,'ACT E+R to SAT EBRW'!A:B,2,FALSE))))</f>
        <v/>
      </c>
      <c r="G558" s="11" t="str">
        <f t="shared" si="16"/>
        <v/>
      </c>
      <c r="H558" s="11" t="str">
        <f>IF('Prax Reading 5712 5713'!B558="","", IF(G558&lt;100, 100, IF(G558&gt;300, 300, G558)))</f>
        <v/>
      </c>
      <c r="I558" s="11" t="str">
        <f>IF('Prax Reading 5712 5713'!B558="","",'SAT EBRW to CBEST R'!$A$2+'SAT EBRW to CBEST R'!$B$2*F558)</f>
        <v/>
      </c>
      <c r="J558" s="11" t="str">
        <f>IF('Prax Reading 5712 5713'!B558="","", IF(I558&lt;20, 20, IF(I558&gt;80, 80, I558)))</f>
        <v/>
      </c>
    </row>
    <row r="559" spans="1:10" x14ac:dyDescent="0.25">
      <c r="A559" s="11">
        <v>558</v>
      </c>
      <c r="B559" s="30"/>
      <c r="C559" s="25" t="str">
        <f>IF('Prax Reading 5712 5713'!B559="","", interceptPCR5712_5713toACTR+ slopePCR5712_5713toACTR*'Prax Reading 5712 5713'!B559)</f>
        <v/>
      </c>
      <c r="D559" s="25" t="str">
        <f>IF('Prax Reading 5712 5713'!B559="","", IF(C559&lt;1, 1, IF(C559&gt;36, 36, C559)))</f>
        <v/>
      </c>
      <c r="E559" s="25" t="str">
        <f t="shared" si="17"/>
        <v/>
      </c>
      <c r="F559" s="11" t="str">
        <f>IF('Prax Reading 5712 5713'!E559="","",IF('Prax Reading 5712 5713'!E559&lt;'ACT E+R to SAT EBRW'!$A$2,'ACT E+R to SAT EBRW'!$B$2,IF('Prax Reading 5712 5713'!E559&gt;'ACT E+R to SAT EBRW'!A$72,'ACT E+R to SAT EBRW'!B$72,VLOOKUP(E559,'ACT E+R to SAT EBRW'!A:B,2,FALSE))))</f>
        <v/>
      </c>
      <c r="G559" s="11" t="str">
        <f t="shared" si="16"/>
        <v/>
      </c>
      <c r="H559" s="11" t="str">
        <f>IF('Prax Reading 5712 5713'!B559="","", IF(G559&lt;100, 100, IF(G559&gt;300, 300, G559)))</f>
        <v/>
      </c>
      <c r="I559" s="11" t="str">
        <f>IF('Prax Reading 5712 5713'!B559="","",'SAT EBRW to CBEST R'!$A$2+'SAT EBRW to CBEST R'!$B$2*F559)</f>
        <v/>
      </c>
      <c r="J559" s="11" t="str">
        <f>IF('Prax Reading 5712 5713'!B559="","", IF(I559&lt;20, 20, IF(I559&gt;80, 80, I559)))</f>
        <v/>
      </c>
    </row>
    <row r="560" spans="1:10" x14ac:dyDescent="0.25">
      <c r="A560" s="11">
        <v>559</v>
      </c>
      <c r="B560" s="30"/>
      <c r="C560" s="25" t="str">
        <f>IF('Prax Reading 5712 5713'!B560="","", interceptPCR5712_5713toACTR+ slopePCR5712_5713toACTR*'Prax Reading 5712 5713'!B560)</f>
        <v/>
      </c>
      <c r="D560" s="25" t="str">
        <f>IF('Prax Reading 5712 5713'!B560="","", IF(C560&lt;1, 1, IF(C560&gt;36, 36, C560)))</f>
        <v/>
      </c>
      <c r="E560" s="25" t="str">
        <f t="shared" si="17"/>
        <v/>
      </c>
      <c r="F560" s="11" t="str">
        <f>IF('Prax Reading 5712 5713'!E560="","",IF('Prax Reading 5712 5713'!E560&lt;'ACT E+R to SAT EBRW'!$A$2,'ACT E+R to SAT EBRW'!$B$2,IF('Prax Reading 5712 5713'!E560&gt;'ACT E+R to SAT EBRW'!A$72,'ACT E+R to SAT EBRW'!B$72,VLOOKUP(E560,'ACT E+R to SAT EBRW'!A:B,2,FALSE))))</f>
        <v/>
      </c>
      <c r="G560" s="11" t="str">
        <f t="shared" si="16"/>
        <v/>
      </c>
      <c r="H560" s="11" t="str">
        <f>IF('Prax Reading 5712 5713'!B560="","", IF(G560&lt;100, 100, IF(G560&gt;300, 300, G560)))</f>
        <v/>
      </c>
      <c r="I560" s="11" t="str">
        <f>IF('Prax Reading 5712 5713'!B560="","",'SAT EBRW to CBEST R'!$A$2+'SAT EBRW to CBEST R'!$B$2*F560)</f>
        <v/>
      </c>
      <c r="J560" s="11" t="str">
        <f>IF('Prax Reading 5712 5713'!B560="","", IF(I560&lt;20, 20, IF(I560&gt;80, 80, I560)))</f>
        <v/>
      </c>
    </row>
    <row r="561" spans="1:10" x14ac:dyDescent="0.25">
      <c r="A561" s="11">
        <v>560</v>
      </c>
      <c r="B561" s="30"/>
      <c r="C561" s="25" t="str">
        <f>IF('Prax Reading 5712 5713'!B561="","", interceptPCR5712_5713toACTR+ slopePCR5712_5713toACTR*'Prax Reading 5712 5713'!B561)</f>
        <v/>
      </c>
      <c r="D561" s="25" t="str">
        <f>IF('Prax Reading 5712 5713'!B561="","", IF(C561&lt;1, 1, IF(C561&gt;36, 36, C561)))</f>
        <v/>
      </c>
      <c r="E561" s="25" t="str">
        <f t="shared" si="17"/>
        <v/>
      </c>
      <c r="F561" s="11" t="str">
        <f>IF('Prax Reading 5712 5713'!E561="","",IF('Prax Reading 5712 5713'!E561&lt;'ACT E+R to SAT EBRW'!$A$2,'ACT E+R to SAT EBRW'!$B$2,IF('Prax Reading 5712 5713'!E561&gt;'ACT E+R to SAT EBRW'!A$72,'ACT E+R to SAT EBRW'!B$72,VLOOKUP(E561,'ACT E+R to SAT EBRW'!A:B,2,FALSE))))</f>
        <v/>
      </c>
      <c r="G561" s="11" t="str">
        <f t="shared" si="16"/>
        <v/>
      </c>
      <c r="H561" s="11" t="str">
        <f>IF('Prax Reading 5712 5713'!B561="","", IF(G561&lt;100, 100, IF(G561&gt;300, 300, G561)))</f>
        <v/>
      </c>
      <c r="I561" s="11" t="str">
        <f>IF('Prax Reading 5712 5713'!B561="","",'SAT EBRW to CBEST R'!$A$2+'SAT EBRW to CBEST R'!$B$2*F561)</f>
        <v/>
      </c>
      <c r="J561" s="11" t="str">
        <f>IF('Prax Reading 5712 5713'!B561="","", IF(I561&lt;20, 20, IF(I561&gt;80, 80, I561)))</f>
        <v/>
      </c>
    </row>
    <row r="562" spans="1:10" x14ac:dyDescent="0.25">
      <c r="A562" s="11">
        <v>561</v>
      </c>
      <c r="B562" s="30"/>
      <c r="C562" s="25" t="str">
        <f>IF('Prax Reading 5712 5713'!B562="","", interceptPCR5712_5713toACTR+ slopePCR5712_5713toACTR*'Prax Reading 5712 5713'!B562)</f>
        <v/>
      </c>
      <c r="D562" s="25" t="str">
        <f>IF('Prax Reading 5712 5713'!B562="","", IF(C562&lt;1, 1, IF(C562&gt;36, 36, C562)))</f>
        <v/>
      </c>
      <c r="E562" s="25" t="str">
        <f t="shared" si="17"/>
        <v/>
      </c>
      <c r="F562" s="11" t="str">
        <f>IF('Prax Reading 5712 5713'!E562="","",IF('Prax Reading 5712 5713'!E562&lt;'ACT E+R to SAT EBRW'!$A$2,'ACT E+R to SAT EBRW'!$B$2,IF('Prax Reading 5712 5713'!E562&gt;'ACT E+R to SAT EBRW'!A$72,'ACT E+R to SAT EBRW'!B$72,VLOOKUP(E562,'ACT E+R to SAT EBRW'!A:B,2,FALSE))))</f>
        <v/>
      </c>
      <c r="G562" s="11" t="str">
        <f t="shared" si="16"/>
        <v/>
      </c>
      <c r="H562" s="11" t="str">
        <f>IF('Prax Reading 5712 5713'!B562="","", IF(G562&lt;100, 100, IF(G562&gt;300, 300, G562)))</f>
        <v/>
      </c>
      <c r="I562" s="11" t="str">
        <f>IF('Prax Reading 5712 5713'!B562="","",'SAT EBRW to CBEST R'!$A$2+'SAT EBRW to CBEST R'!$B$2*F562)</f>
        <v/>
      </c>
      <c r="J562" s="11" t="str">
        <f>IF('Prax Reading 5712 5713'!B562="","", IF(I562&lt;20, 20, IF(I562&gt;80, 80, I562)))</f>
        <v/>
      </c>
    </row>
    <row r="563" spans="1:10" x14ac:dyDescent="0.25">
      <c r="A563" s="11">
        <v>562</v>
      </c>
      <c r="B563" s="30"/>
      <c r="C563" s="25" t="str">
        <f>IF('Prax Reading 5712 5713'!B563="","", interceptPCR5712_5713toACTR+ slopePCR5712_5713toACTR*'Prax Reading 5712 5713'!B563)</f>
        <v/>
      </c>
      <c r="D563" s="25" t="str">
        <f>IF('Prax Reading 5712 5713'!B563="","", IF(C563&lt;1, 1, IF(C563&gt;36, 36, C563)))</f>
        <v/>
      </c>
      <c r="E563" s="25" t="str">
        <f t="shared" si="17"/>
        <v/>
      </c>
      <c r="F563" s="11" t="str">
        <f>IF('Prax Reading 5712 5713'!E563="","",IF('Prax Reading 5712 5713'!E563&lt;'ACT E+R to SAT EBRW'!$A$2,'ACT E+R to SAT EBRW'!$B$2,IF('Prax Reading 5712 5713'!E563&gt;'ACT E+R to SAT EBRW'!A$72,'ACT E+R to SAT EBRW'!B$72,VLOOKUP(E563,'ACT E+R to SAT EBRW'!A:B,2,FALSE))))</f>
        <v/>
      </c>
      <c r="G563" s="11" t="str">
        <f t="shared" si="16"/>
        <v/>
      </c>
      <c r="H563" s="11" t="str">
        <f>IF('Prax Reading 5712 5713'!B563="","", IF(G563&lt;100, 100, IF(G563&gt;300, 300, G563)))</f>
        <v/>
      </c>
      <c r="I563" s="11" t="str">
        <f>IF('Prax Reading 5712 5713'!B563="","",'SAT EBRW to CBEST R'!$A$2+'SAT EBRW to CBEST R'!$B$2*F563)</f>
        <v/>
      </c>
      <c r="J563" s="11" t="str">
        <f>IF('Prax Reading 5712 5713'!B563="","", IF(I563&lt;20, 20, IF(I563&gt;80, 80, I563)))</f>
        <v/>
      </c>
    </row>
    <row r="564" spans="1:10" x14ac:dyDescent="0.25">
      <c r="A564" s="11">
        <v>563</v>
      </c>
      <c r="B564" s="30"/>
      <c r="C564" s="25" t="str">
        <f>IF('Prax Reading 5712 5713'!B564="","", interceptPCR5712_5713toACTR+ slopePCR5712_5713toACTR*'Prax Reading 5712 5713'!B564)</f>
        <v/>
      </c>
      <c r="D564" s="25" t="str">
        <f>IF('Prax Reading 5712 5713'!B564="","", IF(C564&lt;1, 1, IF(C564&gt;36, 36, C564)))</f>
        <v/>
      </c>
      <c r="E564" s="25" t="str">
        <f t="shared" si="17"/>
        <v/>
      </c>
      <c r="F564" s="11" t="str">
        <f>IF('Prax Reading 5712 5713'!E564="","",IF('Prax Reading 5712 5713'!E564&lt;'ACT E+R to SAT EBRW'!$A$2,'ACT E+R to SAT EBRW'!$B$2,IF('Prax Reading 5712 5713'!E564&gt;'ACT E+R to SAT EBRW'!A$72,'ACT E+R to SAT EBRW'!B$72,VLOOKUP(E564,'ACT E+R to SAT EBRW'!A:B,2,FALSE))))</f>
        <v/>
      </c>
      <c r="G564" s="11" t="str">
        <f t="shared" si="16"/>
        <v/>
      </c>
      <c r="H564" s="11" t="str">
        <f>IF('Prax Reading 5712 5713'!B564="","", IF(G564&lt;100, 100, IF(G564&gt;300, 300, G564)))</f>
        <v/>
      </c>
      <c r="I564" s="11" t="str">
        <f>IF('Prax Reading 5712 5713'!B564="","",'SAT EBRW to CBEST R'!$A$2+'SAT EBRW to CBEST R'!$B$2*F564)</f>
        <v/>
      </c>
      <c r="J564" s="11" t="str">
        <f>IF('Prax Reading 5712 5713'!B564="","", IF(I564&lt;20, 20, IF(I564&gt;80, 80, I564)))</f>
        <v/>
      </c>
    </row>
    <row r="565" spans="1:10" x14ac:dyDescent="0.25">
      <c r="A565" s="11">
        <v>564</v>
      </c>
      <c r="B565" s="30"/>
      <c r="C565" s="25" t="str">
        <f>IF('Prax Reading 5712 5713'!B565="","", interceptPCR5712_5713toACTR+ slopePCR5712_5713toACTR*'Prax Reading 5712 5713'!B565)</f>
        <v/>
      </c>
      <c r="D565" s="25" t="str">
        <f>IF('Prax Reading 5712 5713'!B565="","", IF(C565&lt;1, 1, IF(C565&gt;36, 36, C565)))</f>
        <v/>
      </c>
      <c r="E565" s="25" t="str">
        <f t="shared" si="17"/>
        <v/>
      </c>
      <c r="F565" s="11" t="str">
        <f>IF('Prax Reading 5712 5713'!E565="","",IF('Prax Reading 5712 5713'!E565&lt;'ACT E+R to SAT EBRW'!$A$2,'ACT E+R to SAT EBRW'!$B$2,IF('Prax Reading 5712 5713'!E565&gt;'ACT E+R to SAT EBRW'!A$72,'ACT E+R to SAT EBRW'!B$72,VLOOKUP(E565,'ACT E+R to SAT EBRW'!A:B,2,FALSE))))</f>
        <v/>
      </c>
      <c r="G565" s="11" t="str">
        <f t="shared" si="16"/>
        <v/>
      </c>
      <c r="H565" s="11" t="str">
        <f>IF('Prax Reading 5712 5713'!B565="","", IF(G565&lt;100, 100, IF(G565&gt;300, 300, G565)))</f>
        <v/>
      </c>
      <c r="I565" s="11" t="str">
        <f>IF('Prax Reading 5712 5713'!B565="","",'SAT EBRW to CBEST R'!$A$2+'SAT EBRW to CBEST R'!$B$2*F565)</f>
        <v/>
      </c>
      <c r="J565" s="11" t="str">
        <f>IF('Prax Reading 5712 5713'!B565="","", IF(I565&lt;20, 20, IF(I565&gt;80, 80, I565)))</f>
        <v/>
      </c>
    </row>
    <row r="566" spans="1:10" x14ac:dyDescent="0.25">
      <c r="A566" s="11">
        <v>565</v>
      </c>
      <c r="B566" s="30"/>
      <c r="C566" s="25" t="str">
        <f>IF('Prax Reading 5712 5713'!B566="","", interceptPCR5712_5713toACTR+ slopePCR5712_5713toACTR*'Prax Reading 5712 5713'!B566)</f>
        <v/>
      </c>
      <c r="D566" s="25" t="str">
        <f>IF('Prax Reading 5712 5713'!B566="","", IF(C566&lt;1, 1, IF(C566&gt;36, 36, C566)))</f>
        <v/>
      </c>
      <c r="E566" s="25" t="str">
        <f t="shared" si="17"/>
        <v/>
      </c>
      <c r="F566" s="11" t="str">
        <f>IF('Prax Reading 5712 5713'!E566="","",IF('Prax Reading 5712 5713'!E566&lt;'ACT E+R to SAT EBRW'!$A$2,'ACT E+R to SAT EBRW'!$B$2,IF('Prax Reading 5712 5713'!E566&gt;'ACT E+R to SAT EBRW'!A$72,'ACT E+R to SAT EBRW'!B$72,VLOOKUP(E566,'ACT E+R to SAT EBRW'!A:B,2,FALSE))))</f>
        <v/>
      </c>
      <c r="G566" s="11" t="str">
        <f t="shared" si="16"/>
        <v/>
      </c>
      <c r="H566" s="11" t="str">
        <f>IF('Prax Reading 5712 5713'!B566="","", IF(G566&lt;100, 100, IF(G566&gt;300, 300, G566)))</f>
        <v/>
      </c>
      <c r="I566" s="11" t="str">
        <f>IF('Prax Reading 5712 5713'!B566="","",'SAT EBRW to CBEST R'!$A$2+'SAT EBRW to CBEST R'!$B$2*F566)</f>
        <v/>
      </c>
      <c r="J566" s="11" t="str">
        <f>IF('Prax Reading 5712 5713'!B566="","", IF(I566&lt;20, 20, IF(I566&gt;80, 80, I566)))</f>
        <v/>
      </c>
    </row>
    <row r="567" spans="1:10" x14ac:dyDescent="0.25">
      <c r="A567" s="11">
        <v>566</v>
      </c>
      <c r="B567" s="30"/>
      <c r="C567" s="25" t="str">
        <f>IF('Prax Reading 5712 5713'!B567="","", interceptPCR5712_5713toACTR+ slopePCR5712_5713toACTR*'Prax Reading 5712 5713'!B567)</f>
        <v/>
      </c>
      <c r="D567" s="25" t="str">
        <f>IF('Prax Reading 5712 5713'!B567="","", IF(C567&lt;1, 1, IF(C567&gt;36, 36, C567)))</f>
        <v/>
      </c>
      <c r="E567" s="25" t="str">
        <f t="shared" si="17"/>
        <v/>
      </c>
      <c r="F567" s="11" t="str">
        <f>IF('Prax Reading 5712 5713'!E567="","",IF('Prax Reading 5712 5713'!E567&lt;'ACT E+R to SAT EBRW'!$A$2,'ACT E+R to SAT EBRW'!$B$2,IF('Prax Reading 5712 5713'!E567&gt;'ACT E+R to SAT EBRW'!A$72,'ACT E+R to SAT EBRW'!B$72,VLOOKUP(E567,'ACT E+R to SAT EBRW'!A:B,2,FALSE))))</f>
        <v/>
      </c>
      <c r="G567" s="11" t="str">
        <f t="shared" si="16"/>
        <v/>
      </c>
      <c r="H567" s="11" t="str">
        <f>IF('Prax Reading 5712 5713'!B567="","", IF(G567&lt;100, 100, IF(G567&gt;300, 300, G567)))</f>
        <v/>
      </c>
      <c r="I567" s="11" t="str">
        <f>IF('Prax Reading 5712 5713'!B567="","",'SAT EBRW to CBEST R'!$A$2+'SAT EBRW to CBEST R'!$B$2*F567)</f>
        <v/>
      </c>
      <c r="J567" s="11" t="str">
        <f>IF('Prax Reading 5712 5713'!B567="","", IF(I567&lt;20, 20, IF(I567&gt;80, 80, I567)))</f>
        <v/>
      </c>
    </row>
    <row r="568" spans="1:10" x14ac:dyDescent="0.25">
      <c r="A568" s="11">
        <v>567</v>
      </c>
      <c r="B568" s="30"/>
      <c r="C568" s="25" t="str">
        <f>IF('Prax Reading 5712 5713'!B568="","", interceptPCR5712_5713toACTR+ slopePCR5712_5713toACTR*'Prax Reading 5712 5713'!B568)</f>
        <v/>
      </c>
      <c r="D568" s="25" t="str">
        <f>IF('Prax Reading 5712 5713'!B568="","", IF(C568&lt;1, 1, IF(C568&gt;36, 36, C568)))</f>
        <v/>
      </c>
      <c r="E568" s="25" t="str">
        <f t="shared" si="17"/>
        <v/>
      </c>
      <c r="F568" s="11" t="str">
        <f>IF('Prax Reading 5712 5713'!E568="","",IF('Prax Reading 5712 5713'!E568&lt;'ACT E+R to SAT EBRW'!$A$2,'ACT E+R to SAT EBRW'!$B$2,IF('Prax Reading 5712 5713'!E568&gt;'ACT E+R to SAT EBRW'!A$72,'ACT E+R to SAT EBRW'!B$72,VLOOKUP(E568,'ACT E+R to SAT EBRW'!A:B,2,FALSE))))</f>
        <v/>
      </c>
      <c r="G568" s="11" t="str">
        <f t="shared" si="16"/>
        <v/>
      </c>
      <c r="H568" s="11" t="str">
        <f>IF('Prax Reading 5712 5713'!B568="","", IF(G568&lt;100, 100, IF(G568&gt;300, 300, G568)))</f>
        <v/>
      </c>
      <c r="I568" s="11" t="str">
        <f>IF('Prax Reading 5712 5713'!B568="","",'SAT EBRW to CBEST R'!$A$2+'SAT EBRW to CBEST R'!$B$2*F568)</f>
        <v/>
      </c>
      <c r="J568" s="11" t="str">
        <f>IF('Prax Reading 5712 5713'!B568="","", IF(I568&lt;20, 20, IF(I568&gt;80, 80, I568)))</f>
        <v/>
      </c>
    </row>
    <row r="569" spans="1:10" x14ac:dyDescent="0.25">
      <c r="A569" s="11">
        <v>568</v>
      </c>
      <c r="B569" s="30"/>
      <c r="C569" s="25" t="str">
        <f>IF('Prax Reading 5712 5713'!B569="","", interceptPCR5712_5713toACTR+ slopePCR5712_5713toACTR*'Prax Reading 5712 5713'!B569)</f>
        <v/>
      </c>
      <c r="D569" s="25" t="str">
        <f>IF('Prax Reading 5712 5713'!B569="","", IF(C569&lt;1, 1, IF(C569&gt;36, 36, C569)))</f>
        <v/>
      </c>
      <c r="E569" s="25" t="str">
        <f t="shared" si="17"/>
        <v/>
      </c>
      <c r="F569" s="11" t="str">
        <f>IF('Prax Reading 5712 5713'!E569="","",IF('Prax Reading 5712 5713'!E569&lt;'ACT E+R to SAT EBRW'!$A$2,'ACT E+R to SAT EBRW'!$B$2,IF('Prax Reading 5712 5713'!E569&gt;'ACT E+R to SAT EBRW'!A$72,'ACT E+R to SAT EBRW'!B$72,VLOOKUP(E569,'ACT E+R to SAT EBRW'!A:B,2,FALSE))))</f>
        <v/>
      </c>
      <c r="G569" s="11" t="str">
        <f t="shared" si="16"/>
        <v/>
      </c>
      <c r="H569" s="11" t="str">
        <f>IF('Prax Reading 5712 5713'!B569="","", IF(G569&lt;100, 100, IF(G569&gt;300, 300, G569)))</f>
        <v/>
      </c>
      <c r="I569" s="11" t="str">
        <f>IF('Prax Reading 5712 5713'!B569="","",'SAT EBRW to CBEST R'!$A$2+'SAT EBRW to CBEST R'!$B$2*F569)</f>
        <v/>
      </c>
      <c r="J569" s="11" t="str">
        <f>IF('Prax Reading 5712 5713'!B569="","", IF(I569&lt;20, 20, IF(I569&gt;80, 80, I569)))</f>
        <v/>
      </c>
    </row>
    <row r="570" spans="1:10" x14ac:dyDescent="0.25">
      <c r="A570" s="11">
        <v>569</v>
      </c>
      <c r="B570" s="30"/>
      <c r="C570" s="25" t="str">
        <f>IF('Prax Reading 5712 5713'!B570="","", interceptPCR5712_5713toACTR+ slopePCR5712_5713toACTR*'Prax Reading 5712 5713'!B570)</f>
        <v/>
      </c>
      <c r="D570" s="25" t="str">
        <f>IF('Prax Reading 5712 5713'!B570="","", IF(C570&lt;1, 1, IF(C570&gt;36, 36, C570)))</f>
        <v/>
      </c>
      <c r="E570" s="25" t="str">
        <f t="shared" si="17"/>
        <v/>
      </c>
      <c r="F570" s="11" t="str">
        <f>IF('Prax Reading 5712 5713'!E570="","",IF('Prax Reading 5712 5713'!E570&lt;'ACT E+R to SAT EBRW'!$A$2,'ACT E+R to SAT EBRW'!$B$2,IF('Prax Reading 5712 5713'!E570&gt;'ACT E+R to SAT EBRW'!A$72,'ACT E+R to SAT EBRW'!B$72,VLOOKUP(E570,'ACT E+R to SAT EBRW'!A:B,2,FALSE))))</f>
        <v/>
      </c>
      <c r="G570" s="11" t="str">
        <f t="shared" si="16"/>
        <v/>
      </c>
      <c r="H570" s="11" t="str">
        <f>IF('Prax Reading 5712 5713'!B570="","", IF(G570&lt;100, 100, IF(G570&gt;300, 300, G570)))</f>
        <v/>
      </c>
      <c r="I570" s="11" t="str">
        <f>IF('Prax Reading 5712 5713'!B570="","",'SAT EBRW to CBEST R'!$A$2+'SAT EBRW to CBEST R'!$B$2*F570)</f>
        <v/>
      </c>
      <c r="J570" s="11" t="str">
        <f>IF('Prax Reading 5712 5713'!B570="","", IF(I570&lt;20, 20, IF(I570&gt;80, 80, I570)))</f>
        <v/>
      </c>
    </row>
    <row r="571" spans="1:10" x14ac:dyDescent="0.25">
      <c r="A571" s="11">
        <v>570</v>
      </c>
      <c r="B571" s="30"/>
      <c r="C571" s="25" t="str">
        <f>IF('Prax Reading 5712 5713'!B571="","", interceptPCR5712_5713toACTR+ slopePCR5712_5713toACTR*'Prax Reading 5712 5713'!B571)</f>
        <v/>
      </c>
      <c r="D571" s="25" t="str">
        <f>IF('Prax Reading 5712 5713'!B571="","", IF(C571&lt;1, 1, IF(C571&gt;36, 36, C571)))</f>
        <v/>
      </c>
      <c r="E571" s="25" t="str">
        <f t="shared" si="17"/>
        <v/>
      </c>
      <c r="F571" s="11" t="str">
        <f>IF('Prax Reading 5712 5713'!E571="","",IF('Prax Reading 5712 5713'!E571&lt;'ACT E+R to SAT EBRW'!$A$2,'ACT E+R to SAT EBRW'!$B$2,IF('Prax Reading 5712 5713'!E571&gt;'ACT E+R to SAT EBRW'!A$72,'ACT E+R to SAT EBRW'!B$72,VLOOKUP(E571,'ACT E+R to SAT EBRW'!A:B,2,FALSE))))</f>
        <v/>
      </c>
      <c r="G571" s="11" t="str">
        <f t="shared" si="16"/>
        <v/>
      </c>
      <c r="H571" s="11" t="str">
        <f>IF('Prax Reading 5712 5713'!B571="","", IF(G571&lt;100, 100, IF(G571&gt;300, 300, G571)))</f>
        <v/>
      </c>
      <c r="I571" s="11" t="str">
        <f>IF('Prax Reading 5712 5713'!B571="","",'SAT EBRW to CBEST R'!$A$2+'SAT EBRW to CBEST R'!$B$2*F571)</f>
        <v/>
      </c>
      <c r="J571" s="11" t="str">
        <f>IF('Prax Reading 5712 5713'!B571="","", IF(I571&lt;20, 20, IF(I571&gt;80, 80, I571)))</f>
        <v/>
      </c>
    </row>
    <row r="572" spans="1:10" x14ac:dyDescent="0.25">
      <c r="A572" s="11">
        <v>571</v>
      </c>
      <c r="B572" s="30"/>
      <c r="C572" s="25" t="str">
        <f>IF('Prax Reading 5712 5713'!B572="","", interceptPCR5712_5713toACTR+ slopePCR5712_5713toACTR*'Prax Reading 5712 5713'!B572)</f>
        <v/>
      </c>
      <c r="D572" s="25" t="str">
        <f>IF('Prax Reading 5712 5713'!B572="","", IF(C572&lt;1, 1, IF(C572&gt;36, 36, C572)))</f>
        <v/>
      </c>
      <c r="E572" s="25" t="str">
        <f t="shared" si="17"/>
        <v/>
      </c>
      <c r="F572" s="11" t="str">
        <f>IF('Prax Reading 5712 5713'!E572="","",IF('Prax Reading 5712 5713'!E572&lt;'ACT E+R to SAT EBRW'!$A$2,'ACT E+R to SAT EBRW'!$B$2,IF('Prax Reading 5712 5713'!E572&gt;'ACT E+R to SAT EBRW'!A$72,'ACT E+R to SAT EBRW'!B$72,VLOOKUP(E572,'ACT E+R to SAT EBRW'!A:B,2,FALSE))))</f>
        <v/>
      </c>
      <c r="G572" s="11" t="str">
        <f t="shared" si="16"/>
        <v/>
      </c>
      <c r="H572" s="11" t="str">
        <f>IF('Prax Reading 5712 5713'!B572="","", IF(G572&lt;100, 100, IF(G572&gt;300, 300, G572)))</f>
        <v/>
      </c>
      <c r="I572" s="11" t="str">
        <f>IF('Prax Reading 5712 5713'!B572="","",'SAT EBRW to CBEST R'!$A$2+'SAT EBRW to CBEST R'!$B$2*F572)</f>
        <v/>
      </c>
      <c r="J572" s="11" t="str">
        <f>IF('Prax Reading 5712 5713'!B572="","", IF(I572&lt;20, 20, IF(I572&gt;80, 80, I572)))</f>
        <v/>
      </c>
    </row>
    <row r="573" spans="1:10" x14ac:dyDescent="0.25">
      <c r="A573" s="11">
        <v>572</v>
      </c>
      <c r="B573" s="30"/>
      <c r="C573" s="25" t="str">
        <f>IF('Prax Reading 5712 5713'!B573="","", interceptPCR5712_5713toACTR+ slopePCR5712_5713toACTR*'Prax Reading 5712 5713'!B573)</f>
        <v/>
      </c>
      <c r="D573" s="25" t="str">
        <f>IF('Prax Reading 5712 5713'!B573="","", IF(C573&lt;1, 1, IF(C573&gt;36, 36, C573)))</f>
        <v/>
      </c>
      <c r="E573" s="25" t="str">
        <f t="shared" si="17"/>
        <v/>
      </c>
      <c r="F573" s="11" t="str">
        <f>IF('Prax Reading 5712 5713'!E573="","",IF('Prax Reading 5712 5713'!E573&lt;'ACT E+R to SAT EBRW'!$A$2,'ACT E+R to SAT EBRW'!$B$2,IF('Prax Reading 5712 5713'!E573&gt;'ACT E+R to SAT EBRW'!A$72,'ACT E+R to SAT EBRW'!B$72,VLOOKUP(E573,'ACT E+R to SAT EBRW'!A:B,2,FALSE))))</f>
        <v/>
      </c>
      <c r="G573" s="11" t="str">
        <f t="shared" si="16"/>
        <v/>
      </c>
      <c r="H573" s="11" t="str">
        <f>IF('Prax Reading 5712 5713'!B573="","", IF(G573&lt;100, 100, IF(G573&gt;300, 300, G573)))</f>
        <v/>
      </c>
      <c r="I573" s="11" t="str">
        <f>IF('Prax Reading 5712 5713'!B573="","",'SAT EBRW to CBEST R'!$A$2+'SAT EBRW to CBEST R'!$B$2*F573)</f>
        <v/>
      </c>
      <c r="J573" s="11" t="str">
        <f>IF('Prax Reading 5712 5713'!B573="","", IF(I573&lt;20, 20, IF(I573&gt;80, 80, I573)))</f>
        <v/>
      </c>
    </row>
    <row r="574" spans="1:10" x14ac:dyDescent="0.25">
      <c r="A574" s="11">
        <v>573</v>
      </c>
      <c r="B574" s="30"/>
      <c r="C574" s="25" t="str">
        <f>IF('Prax Reading 5712 5713'!B574="","", interceptPCR5712_5713toACTR+ slopePCR5712_5713toACTR*'Prax Reading 5712 5713'!B574)</f>
        <v/>
      </c>
      <c r="D574" s="25" t="str">
        <f>IF('Prax Reading 5712 5713'!B574="","", IF(C574&lt;1, 1, IF(C574&gt;36, 36, C574)))</f>
        <v/>
      </c>
      <c r="E574" s="25" t="str">
        <f t="shared" si="17"/>
        <v/>
      </c>
      <c r="F574" s="11" t="str">
        <f>IF('Prax Reading 5712 5713'!E574="","",IF('Prax Reading 5712 5713'!E574&lt;'ACT E+R to SAT EBRW'!$A$2,'ACT E+R to SAT EBRW'!$B$2,IF('Prax Reading 5712 5713'!E574&gt;'ACT E+R to SAT EBRW'!A$72,'ACT E+R to SAT EBRW'!B$72,VLOOKUP(E574,'ACT E+R to SAT EBRW'!A:B,2,FALSE))))</f>
        <v/>
      </c>
      <c r="G574" s="11" t="str">
        <f t="shared" si="16"/>
        <v/>
      </c>
      <c r="H574" s="11" t="str">
        <f>IF('Prax Reading 5712 5713'!B574="","", IF(G574&lt;100, 100, IF(G574&gt;300, 300, G574)))</f>
        <v/>
      </c>
      <c r="I574" s="11" t="str">
        <f>IF('Prax Reading 5712 5713'!B574="","",'SAT EBRW to CBEST R'!$A$2+'SAT EBRW to CBEST R'!$B$2*F574)</f>
        <v/>
      </c>
      <c r="J574" s="11" t="str">
        <f>IF('Prax Reading 5712 5713'!B574="","", IF(I574&lt;20, 20, IF(I574&gt;80, 80, I574)))</f>
        <v/>
      </c>
    </row>
    <row r="575" spans="1:10" x14ac:dyDescent="0.25">
      <c r="A575" s="11">
        <v>574</v>
      </c>
      <c r="B575" s="30"/>
      <c r="C575" s="25" t="str">
        <f>IF('Prax Reading 5712 5713'!B575="","", interceptPCR5712_5713toACTR+ slopePCR5712_5713toACTR*'Prax Reading 5712 5713'!B575)</f>
        <v/>
      </c>
      <c r="D575" s="25" t="str">
        <f>IF('Prax Reading 5712 5713'!B575="","", IF(C575&lt;1, 1, IF(C575&gt;36, 36, C575)))</f>
        <v/>
      </c>
      <c r="E575" s="25" t="str">
        <f t="shared" si="17"/>
        <v/>
      </c>
      <c r="F575" s="11" t="str">
        <f>IF('Prax Reading 5712 5713'!E575="","",IF('Prax Reading 5712 5713'!E575&lt;'ACT E+R to SAT EBRW'!$A$2,'ACT E+R to SAT EBRW'!$B$2,IF('Prax Reading 5712 5713'!E575&gt;'ACT E+R to SAT EBRW'!A$72,'ACT E+R to SAT EBRW'!B$72,VLOOKUP(E575,'ACT E+R to SAT EBRW'!A:B,2,FALSE))))</f>
        <v/>
      </c>
      <c r="G575" s="11" t="str">
        <f t="shared" si="16"/>
        <v/>
      </c>
      <c r="H575" s="11" t="str">
        <f>IF('Prax Reading 5712 5713'!B575="","", IF(G575&lt;100, 100, IF(G575&gt;300, 300, G575)))</f>
        <v/>
      </c>
      <c r="I575" s="11" t="str">
        <f>IF('Prax Reading 5712 5713'!B575="","",'SAT EBRW to CBEST R'!$A$2+'SAT EBRW to CBEST R'!$B$2*F575)</f>
        <v/>
      </c>
      <c r="J575" s="11" t="str">
        <f>IF('Prax Reading 5712 5713'!B575="","", IF(I575&lt;20, 20, IF(I575&gt;80, 80, I575)))</f>
        <v/>
      </c>
    </row>
    <row r="576" spans="1:10" x14ac:dyDescent="0.25">
      <c r="A576" s="11">
        <v>575</v>
      </c>
      <c r="B576" s="30"/>
      <c r="C576" s="25" t="str">
        <f>IF('Prax Reading 5712 5713'!B576="","", interceptPCR5712_5713toACTR+ slopePCR5712_5713toACTR*'Prax Reading 5712 5713'!B576)</f>
        <v/>
      </c>
      <c r="D576" s="25" t="str">
        <f>IF('Prax Reading 5712 5713'!B576="","", IF(C576&lt;1, 1, IF(C576&gt;36, 36, C576)))</f>
        <v/>
      </c>
      <c r="E576" s="25" t="str">
        <f t="shared" si="17"/>
        <v/>
      </c>
      <c r="F576" s="11" t="str">
        <f>IF('Prax Reading 5712 5713'!E576="","",IF('Prax Reading 5712 5713'!E576&lt;'ACT E+R to SAT EBRW'!$A$2,'ACT E+R to SAT EBRW'!$B$2,IF('Prax Reading 5712 5713'!E576&gt;'ACT E+R to SAT EBRW'!A$72,'ACT E+R to SAT EBRW'!B$72,VLOOKUP(E576,'ACT E+R to SAT EBRW'!A:B,2,FALSE))))</f>
        <v/>
      </c>
      <c r="G576" s="11" t="str">
        <f t="shared" si="16"/>
        <v/>
      </c>
      <c r="H576" s="11" t="str">
        <f>IF('Prax Reading 5712 5713'!B576="","", IF(G576&lt;100, 100, IF(G576&gt;300, 300, G576)))</f>
        <v/>
      </c>
      <c r="I576" s="11" t="str">
        <f>IF('Prax Reading 5712 5713'!B576="","",'SAT EBRW to CBEST R'!$A$2+'SAT EBRW to CBEST R'!$B$2*F576)</f>
        <v/>
      </c>
      <c r="J576" s="11" t="str">
        <f>IF('Prax Reading 5712 5713'!B576="","", IF(I576&lt;20, 20, IF(I576&gt;80, 80, I576)))</f>
        <v/>
      </c>
    </row>
    <row r="577" spans="1:10" x14ac:dyDescent="0.25">
      <c r="A577" s="11">
        <v>576</v>
      </c>
      <c r="B577" s="30"/>
      <c r="C577" s="25" t="str">
        <f>IF('Prax Reading 5712 5713'!B577="","", interceptPCR5712_5713toACTR+ slopePCR5712_5713toACTR*'Prax Reading 5712 5713'!B577)</f>
        <v/>
      </c>
      <c r="D577" s="25" t="str">
        <f>IF('Prax Reading 5712 5713'!B577="","", IF(C577&lt;1, 1, IF(C577&gt;36, 36, C577)))</f>
        <v/>
      </c>
      <c r="E577" s="25" t="str">
        <f t="shared" si="17"/>
        <v/>
      </c>
      <c r="F577" s="11" t="str">
        <f>IF('Prax Reading 5712 5713'!E577="","",IF('Prax Reading 5712 5713'!E577&lt;'ACT E+R to SAT EBRW'!$A$2,'ACT E+R to SAT EBRW'!$B$2,IF('Prax Reading 5712 5713'!E577&gt;'ACT E+R to SAT EBRW'!A$72,'ACT E+R to SAT EBRW'!B$72,VLOOKUP(E577,'ACT E+R to SAT EBRW'!A:B,2,FALSE))))</f>
        <v/>
      </c>
      <c r="G577" s="11" t="str">
        <f t="shared" si="16"/>
        <v/>
      </c>
      <c r="H577" s="11" t="str">
        <f>IF('Prax Reading 5712 5713'!B577="","", IF(G577&lt;100, 100, IF(G577&gt;300, 300, G577)))</f>
        <v/>
      </c>
      <c r="I577" s="11" t="str">
        <f>IF('Prax Reading 5712 5713'!B577="","",'SAT EBRW to CBEST R'!$A$2+'SAT EBRW to CBEST R'!$B$2*F577)</f>
        <v/>
      </c>
      <c r="J577" s="11" t="str">
        <f>IF('Prax Reading 5712 5713'!B577="","", IF(I577&lt;20, 20, IF(I577&gt;80, 80, I577)))</f>
        <v/>
      </c>
    </row>
    <row r="578" spans="1:10" x14ac:dyDescent="0.25">
      <c r="A578" s="11">
        <v>577</v>
      </c>
      <c r="B578" s="30"/>
      <c r="C578" s="25" t="str">
        <f>IF('Prax Reading 5712 5713'!B578="","", interceptPCR5712_5713toACTR+ slopePCR5712_5713toACTR*'Prax Reading 5712 5713'!B578)</f>
        <v/>
      </c>
      <c r="D578" s="25" t="str">
        <f>IF('Prax Reading 5712 5713'!B578="","", IF(C578&lt;1, 1, IF(C578&gt;36, 36, C578)))</f>
        <v/>
      </c>
      <c r="E578" s="25" t="str">
        <f t="shared" si="17"/>
        <v/>
      </c>
      <c r="F578" s="11" t="str">
        <f>IF('Prax Reading 5712 5713'!E578="","",IF('Prax Reading 5712 5713'!E578&lt;'ACT E+R to SAT EBRW'!$A$2,'ACT E+R to SAT EBRW'!$B$2,IF('Prax Reading 5712 5713'!E578&gt;'ACT E+R to SAT EBRW'!A$72,'ACT E+R to SAT EBRW'!B$72,VLOOKUP(E578,'ACT E+R to SAT EBRW'!A:B,2,FALSE))))</f>
        <v/>
      </c>
      <c r="G578" s="11" t="str">
        <f t="shared" ref="G578:G641" si="18">IF(B578="","",IF(D578&gt;=19, upperinterceptACTRtoPAAR200_210+D578*upperslopeACTRtoPAAR200_210, lowerinterceptACTRtoPAAR200_210+D578*lowerslopeACTRtoPAAR200_210))</f>
        <v/>
      </c>
      <c r="H578" s="11" t="str">
        <f>IF('Prax Reading 5712 5713'!B578="","", IF(G578&lt;100, 100, IF(G578&gt;300, 300, G578)))</f>
        <v/>
      </c>
      <c r="I578" s="11" t="str">
        <f>IF('Prax Reading 5712 5713'!B578="","",'SAT EBRW to CBEST R'!$A$2+'SAT EBRW to CBEST R'!$B$2*F578)</f>
        <v/>
      </c>
      <c r="J578" s="11" t="str">
        <f>IF('Prax Reading 5712 5713'!B578="","", IF(I578&lt;20, 20, IF(I578&gt;80, 80, I578)))</f>
        <v/>
      </c>
    </row>
    <row r="579" spans="1:10" x14ac:dyDescent="0.25">
      <c r="A579" s="11">
        <v>578</v>
      </c>
      <c r="B579" s="30"/>
      <c r="C579" s="25" t="str">
        <f>IF('Prax Reading 5712 5713'!B579="","", interceptPCR5712_5713toACTR+ slopePCR5712_5713toACTR*'Prax Reading 5712 5713'!B579)</f>
        <v/>
      </c>
      <c r="D579" s="25" t="str">
        <f>IF('Prax Reading 5712 5713'!B579="","", IF(C579&lt;1, 1, IF(C579&gt;36, 36, C579)))</f>
        <v/>
      </c>
      <c r="E579" s="25" t="str">
        <f t="shared" ref="E579:E642" si="19">IF(ISBLANK(B579), "", ROUND(2*D579, 0))</f>
        <v/>
      </c>
      <c r="F579" s="11" t="str">
        <f>IF('Prax Reading 5712 5713'!E579="","",IF('Prax Reading 5712 5713'!E579&lt;'ACT E+R to SAT EBRW'!$A$2,'ACT E+R to SAT EBRW'!$B$2,IF('Prax Reading 5712 5713'!E579&gt;'ACT E+R to SAT EBRW'!A$72,'ACT E+R to SAT EBRW'!B$72,VLOOKUP(E579,'ACT E+R to SAT EBRW'!A:B,2,FALSE))))</f>
        <v/>
      </c>
      <c r="G579" s="11" t="str">
        <f t="shared" si="18"/>
        <v/>
      </c>
      <c r="H579" s="11" t="str">
        <f>IF('Prax Reading 5712 5713'!B579="","", IF(G579&lt;100, 100, IF(G579&gt;300, 300, G579)))</f>
        <v/>
      </c>
      <c r="I579" s="11" t="str">
        <f>IF('Prax Reading 5712 5713'!B579="","",'SAT EBRW to CBEST R'!$A$2+'SAT EBRW to CBEST R'!$B$2*F579)</f>
        <v/>
      </c>
      <c r="J579" s="11" t="str">
        <f>IF('Prax Reading 5712 5713'!B579="","", IF(I579&lt;20, 20, IF(I579&gt;80, 80, I579)))</f>
        <v/>
      </c>
    </row>
    <row r="580" spans="1:10" x14ac:dyDescent="0.25">
      <c r="A580" s="11">
        <v>579</v>
      </c>
      <c r="B580" s="30"/>
      <c r="C580" s="25" t="str">
        <f>IF('Prax Reading 5712 5713'!B580="","", interceptPCR5712_5713toACTR+ slopePCR5712_5713toACTR*'Prax Reading 5712 5713'!B580)</f>
        <v/>
      </c>
      <c r="D580" s="25" t="str">
        <f>IF('Prax Reading 5712 5713'!B580="","", IF(C580&lt;1, 1, IF(C580&gt;36, 36, C580)))</f>
        <v/>
      </c>
      <c r="E580" s="25" t="str">
        <f t="shared" si="19"/>
        <v/>
      </c>
      <c r="F580" s="11" t="str">
        <f>IF('Prax Reading 5712 5713'!E580="","",IF('Prax Reading 5712 5713'!E580&lt;'ACT E+R to SAT EBRW'!$A$2,'ACT E+R to SAT EBRW'!$B$2,IF('Prax Reading 5712 5713'!E580&gt;'ACT E+R to SAT EBRW'!A$72,'ACT E+R to SAT EBRW'!B$72,VLOOKUP(E580,'ACT E+R to SAT EBRW'!A:B,2,FALSE))))</f>
        <v/>
      </c>
      <c r="G580" s="11" t="str">
        <f t="shared" si="18"/>
        <v/>
      </c>
      <c r="H580" s="11" t="str">
        <f>IF('Prax Reading 5712 5713'!B580="","", IF(G580&lt;100, 100, IF(G580&gt;300, 300, G580)))</f>
        <v/>
      </c>
      <c r="I580" s="11" t="str">
        <f>IF('Prax Reading 5712 5713'!B580="","",'SAT EBRW to CBEST R'!$A$2+'SAT EBRW to CBEST R'!$B$2*F580)</f>
        <v/>
      </c>
      <c r="J580" s="11" t="str">
        <f>IF('Prax Reading 5712 5713'!B580="","", IF(I580&lt;20, 20, IF(I580&gt;80, 80, I580)))</f>
        <v/>
      </c>
    </row>
    <row r="581" spans="1:10" x14ac:dyDescent="0.25">
      <c r="A581" s="11">
        <v>580</v>
      </c>
      <c r="B581" s="30"/>
      <c r="C581" s="25" t="str">
        <f>IF('Prax Reading 5712 5713'!B581="","", interceptPCR5712_5713toACTR+ slopePCR5712_5713toACTR*'Prax Reading 5712 5713'!B581)</f>
        <v/>
      </c>
      <c r="D581" s="25" t="str">
        <f>IF('Prax Reading 5712 5713'!B581="","", IF(C581&lt;1, 1, IF(C581&gt;36, 36, C581)))</f>
        <v/>
      </c>
      <c r="E581" s="25" t="str">
        <f t="shared" si="19"/>
        <v/>
      </c>
      <c r="F581" s="11" t="str">
        <f>IF('Prax Reading 5712 5713'!E581="","",IF('Prax Reading 5712 5713'!E581&lt;'ACT E+R to SAT EBRW'!$A$2,'ACT E+R to SAT EBRW'!$B$2,IF('Prax Reading 5712 5713'!E581&gt;'ACT E+R to SAT EBRW'!A$72,'ACT E+R to SAT EBRW'!B$72,VLOOKUP(E581,'ACT E+R to SAT EBRW'!A:B,2,FALSE))))</f>
        <v/>
      </c>
      <c r="G581" s="11" t="str">
        <f t="shared" si="18"/>
        <v/>
      </c>
      <c r="H581" s="11" t="str">
        <f>IF('Prax Reading 5712 5713'!B581="","", IF(G581&lt;100, 100, IF(G581&gt;300, 300, G581)))</f>
        <v/>
      </c>
      <c r="I581" s="11" t="str">
        <f>IF('Prax Reading 5712 5713'!B581="","",'SAT EBRW to CBEST R'!$A$2+'SAT EBRW to CBEST R'!$B$2*F581)</f>
        <v/>
      </c>
      <c r="J581" s="11" t="str">
        <f>IF('Prax Reading 5712 5713'!B581="","", IF(I581&lt;20, 20, IF(I581&gt;80, 80, I581)))</f>
        <v/>
      </c>
    </row>
    <row r="582" spans="1:10" x14ac:dyDescent="0.25">
      <c r="A582" s="11">
        <v>581</v>
      </c>
      <c r="B582" s="30"/>
      <c r="C582" s="25" t="str">
        <f>IF('Prax Reading 5712 5713'!B582="","", interceptPCR5712_5713toACTR+ slopePCR5712_5713toACTR*'Prax Reading 5712 5713'!B582)</f>
        <v/>
      </c>
      <c r="D582" s="25" t="str">
        <f>IF('Prax Reading 5712 5713'!B582="","", IF(C582&lt;1, 1, IF(C582&gt;36, 36, C582)))</f>
        <v/>
      </c>
      <c r="E582" s="25" t="str">
        <f t="shared" si="19"/>
        <v/>
      </c>
      <c r="F582" s="11" t="str">
        <f>IF('Prax Reading 5712 5713'!E582="","",IF('Prax Reading 5712 5713'!E582&lt;'ACT E+R to SAT EBRW'!$A$2,'ACT E+R to SAT EBRW'!$B$2,IF('Prax Reading 5712 5713'!E582&gt;'ACT E+R to SAT EBRW'!A$72,'ACT E+R to SAT EBRW'!B$72,VLOOKUP(E582,'ACT E+R to SAT EBRW'!A:B,2,FALSE))))</f>
        <v/>
      </c>
      <c r="G582" s="11" t="str">
        <f t="shared" si="18"/>
        <v/>
      </c>
      <c r="H582" s="11" t="str">
        <f>IF('Prax Reading 5712 5713'!B582="","", IF(G582&lt;100, 100, IF(G582&gt;300, 300, G582)))</f>
        <v/>
      </c>
      <c r="I582" s="11" t="str">
        <f>IF('Prax Reading 5712 5713'!B582="","",'SAT EBRW to CBEST R'!$A$2+'SAT EBRW to CBEST R'!$B$2*F582)</f>
        <v/>
      </c>
      <c r="J582" s="11" t="str">
        <f>IF('Prax Reading 5712 5713'!B582="","", IF(I582&lt;20, 20, IF(I582&gt;80, 80, I582)))</f>
        <v/>
      </c>
    </row>
    <row r="583" spans="1:10" x14ac:dyDescent="0.25">
      <c r="A583" s="11">
        <v>582</v>
      </c>
      <c r="B583" s="30"/>
      <c r="C583" s="25" t="str">
        <f>IF('Prax Reading 5712 5713'!B583="","", interceptPCR5712_5713toACTR+ slopePCR5712_5713toACTR*'Prax Reading 5712 5713'!B583)</f>
        <v/>
      </c>
      <c r="D583" s="25" t="str">
        <f>IF('Prax Reading 5712 5713'!B583="","", IF(C583&lt;1, 1, IF(C583&gt;36, 36, C583)))</f>
        <v/>
      </c>
      <c r="E583" s="25" t="str">
        <f t="shared" si="19"/>
        <v/>
      </c>
      <c r="F583" s="11" t="str">
        <f>IF('Prax Reading 5712 5713'!E583="","",IF('Prax Reading 5712 5713'!E583&lt;'ACT E+R to SAT EBRW'!$A$2,'ACT E+R to SAT EBRW'!$B$2,IF('Prax Reading 5712 5713'!E583&gt;'ACT E+R to SAT EBRW'!A$72,'ACT E+R to SAT EBRW'!B$72,VLOOKUP(E583,'ACT E+R to SAT EBRW'!A:B,2,FALSE))))</f>
        <v/>
      </c>
      <c r="G583" s="11" t="str">
        <f t="shared" si="18"/>
        <v/>
      </c>
      <c r="H583" s="11" t="str">
        <f>IF('Prax Reading 5712 5713'!B583="","", IF(G583&lt;100, 100, IF(G583&gt;300, 300, G583)))</f>
        <v/>
      </c>
      <c r="I583" s="11" t="str">
        <f>IF('Prax Reading 5712 5713'!B583="","",'SAT EBRW to CBEST R'!$A$2+'SAT EBRW to CBEST R'!$B$2*F583)</f>
        <v/>
      </c>
      <c r="J583" s="11" t="str">
        <f>IF('Prax Reading 5712 5713'!B583="","", IF(I583&lt;20, 20, IF(I583&gt;80, 80, I583)))</f>
        <v/>
      </c>
    </row>
    <row r="584" spans="1:10" x14ac:dyDescent="0.25">
      <c r="A584" s="11">
        <v>583</v>
      </c>
      <c r="B584" s="30"/>
      <c r="C584" s="25" t="str">
        <f>IF('Prax Reading 5712 5713'!B584="","", interceptPCR5712_5713toACTR+ slopePCR5712_5713toACTR*'Prax Reading 5712 5713'!B584)</f>
        <v/>
      </c>
      <c r="D584" s="25" t="str">
        <f>IF('Prax Reading 5712 5713'!B584="","", IF(C584&lt;1, 1, IF(C584&gt;36, 36, C584)))</f>
        <v/>
      </c>
      <c r="E584" s="25" t="str">
        <f t="shared" si="19"/>
        <v/>
      </c>
      <c r="F584" s="11" t="str">
        <f>IF('Prax Reading 5712 5713'!E584="","",IF('Prax Reading 5712 5713'!E584&lt;'ACT E+R to SAT EBRW'!$A$2,'ACT E+R to SAT EBRW'!$B$2,IF('Prax Reading 5712 5713'!E584&gt;'ACT E+R to SAT EBRW'!A$72,'ACT E+R to SAT EBRW'!B$72,VLOOKUP(E584,'ACT E+R to SAT EBRW'!A:B,2,FALSE))))</f>
        <v/>
      </c>
      <c r="G584" s="11" t="str">
        <f t="shared" si="18"/>
        <v/>
      </c>
      <c r="H584" s="11" t="str">
        <f>IF('Prax Reading 5712 5713'!B584="","", IF(G584&lt;100, 100, IF(G584&gt;300, 300, G584)))</f>
        <v/>
      </c>
      <c r="I584" s="11" t="str">
        <f>IF('Prax Reading 5712 5713'!B584="","",'SAT EBRW to CBEST R'!$A$2+'SAT EBRW to CBEST R'!$B$2*F584)</f>
        <v/>
      </c>
      <c r="J584" s="11" t="str">
        <f>IF('Prax Reading 5712 5713'!B584="","", IF(I584&lt;20, 20, IF(I584&gt;80, 80, I584)))</f>
        <v/>
      </c>
    </row>
    <row r="585" spans="1:10" x14ac:dyDescent="0.25">
      <c r="A585" s="11">
        <v>584</v>
      </c>
      <c r="B585" s="30"/>
      <c r="C585" s="25" t="str">
        <f>IF('Prax Reading 5712 5713'!B585="","", interceptPCR5712_5713toACTR+ slopePCR5712_5713toACTR*'Prax Reading 5712 5713'!B585)</f>
        <v/>
      </c>
      <c r="D585" s="25" t="str">
        <f>IF('Prax Reading 5712 5713'!B585="","", IF(C585&lt;1, 1, IF(C585&gt;36, 36, C585)))</f>
        <v/>
      </c>
      <c r="E585" s="25" t="str">
        <f t="shared" si="19"/>
        <v/>
      </c>
      <c r="F585" s="11" t="str">
        <f>IF('Prax Reading 5712 5713'!E585="","",IF('Prax Reading 5712 5713'!E585&lt;'ACT E+R to SAT EBRW'!$A$2,'ACT E+R to SAT EBRW'!$B$2,IF('Prax Reading 5712 5713'!E585&gt;'ACT E+R to SAT EBRW'!A$72,'ACT E+R to SAT EBRW'!B$72,VLOOKUP(E585,'ACT E+R to SAT EBRW'!A:B,2,FALSE))))</f>
        <v/>
      </c>
      <c r="G585" s="11" t="str">
        <f t="shared" si="18"/>
        <v/>
      </c>
      <c r="H585" s="11" t="str">
        <f>IF('Prax Reading 5712 5713'!B585="","", IF(G585&lt;100, 100, IF(G585&gt;300, 300, G585)))</f>
        <v/>
      </c>
      <c r="I585" s="11" t="str">
        <f>IF('Prax Reading 5712 5713'!B585="","",'SAT EBRW to CBEST R'!$A$2+'SAT EBRW to CBEST R'!$B$2*F585)</f>
        <v/>
      </c>
      <c r="J585" s="11" t="str">
        <f>IF('Prax Reading 5712 5713'!B585="","", IF(I585&lt;20, 20, IF(I585&gt;80, 80, I585)))</f>
        <v/>
      </c>
    </row>
    <row r="586" spans="1:10" x14ac:dyDescent="0.25">
      <c r="A586" s="11">
        <v>585</v>
      </c>
      <c r="B586" s="30"/>
      <c r="C586" s="25" t="str">
        <f>IF('Prax Reading 5712 5713'!B586="","", interceptPCR5712_5713toACTR+ slopePCR5712_5713toACTR*'Prax Reading 5712 5713'!B586)</f>
        <v/>
      </c>
      <c r="D586" s="25" t="str">
        <f>IF('Prax Reading 5712 5713'!B586="","", IF(C586&lt;1, 1, IF(C586&gt;36, 36, C586)))</f>
        <v/>
      </c>
      <c r="E586" s="25" t="str">
        <f t="shared" si="19"/>
        <v/>
      </c>
      <c r="F586" s="11" t="str">
        <f>IF('Prax Reading 5712 5713'!E586="","",IF('Prax Reading 5712 5713'!E586&lt;'ACT E+R to SAT EBRW'!$A$2,'ACT E+R to SAT EBRW'!$B$2,IF('Prax Reading 5712 5713'!E586&gt;'ACT E+R to SAT EBRW'!A$72,'ACT E+R to SAT EBRW'!B$72,VLOOKUP(E586,'ACT E+R to SAT EBRW'!A:B,2,FALSE))))</f>
        <v/>
      </c>
      <c r="G586" s="11" t="str">
        <f t="shared" si="18"/>
        <v/>
      </c>
      <c r="H586" s="11" t="str">
        <f>IF('Prax Reading 5712 5713'!B586="","", IF(G586&lt;100, 100, IF(G586&gt;300, 300, G586)))</f>
        <v/>
      </c>
      <c r="I586" s="11" t="str">
        <f>IF('Prax Reading 5712 5713'!B586="","",'SAT EBRW to CBEST R'!$A$2+'SAT EBRW to CBEST R'!$B$2*F586)</f>
        <v/>
      </c>
      <c r="J586" s="11" t="str">
        <f>IF('Prax Reading 5712 5713'!B586="","", IF(I586&lt;20, 20, IF(I586&gt;80, 80, I586)))</f>
        <v/>
      </c>
    </row>
    <row r="587" spans="1:10" x14ac:dyDescent="0.25">
      <c r="A587" s="11">
        <v>586</v>
      </c>
      <c r="B587" s="30"/>
      <c r="C587" s="25" t="str">
        <f>IF('Prax Reading 5712 5713'!B587="","", interceptPCR5712_5713toACTR+ slopePCR5712_5713toACTR*'Prax Reading 5712 5713'!B587)</f>
        <v/>
      </c>
      <c r="D587" s="25" t="str">
        <f>IF('Prax Reading 5712 5713'!B587="","", IF(C587&lt;1, 1, IF(C587&gt;36, 36, C587)))</f>
        <v/>
      </c>
      <c r="E587" s="25" t="str">
        <f t="shared" si="19"/>
        <v/>
      </c>
      <c r="F587" s="11" t="str">
        <f>IF('Prax Reading 5712 5713'!E587="","",IF('Prax Reading 5712 5713'!E587&lt;'ACT E+R to SAT EBRW'!$A$2,'ACT E+R to SAT EBRW'!$B$2,IF('Prax Reading 5712 5713'!E587&gt;'ACT E+R to SAT EBRW'!A$72,'ACT E+R to SAT EBRW'!B$72,VLOOKUP(E587,'ACT E+R to SAT EBRW'!A:B,2,FALSE))))</f>
        <v/>
      </c>
      <c r="G587" s="11" t="str">
        <f t="shared" si="18"/>
        <v/>
      </c>
      <c r="H587" s="11" t="str">
        <f>IF('Prax Reading 5712 5713'!B587="","", IF(G587&lt;100, 100, IF(G587&gt;300, 300, G587)))</f>
        <v/>
      </c>
      <c r="I587" s="11" t="str">
        <f>IF('Prax Reading 5712 5713'!B587="","",'SAT EBRW to CBEST R'!$A$2+'SAT EBRW to CBEST R'!$B$2*F587)</f>
        <v/>
      </c>
      <c r="J587" s="11" t="str">
        <f>IF('Prax Reading 5712 5713'!B587="","", IF(I587&lt;20, 20, IF(I587&gt;80, 80, I587)))</f>
        <v/>
      </c>
    </row>
    <row r="588" spans="1:10" x14ac:dyDescent="0.25">
      <c r="A588" s="11">
        <v>587</v>
      </c>
      <c r="B588" s="30"/>
      <c r="C588" s="25" t="str">
        <f>IF('Prax Reading 5712 5713'!B588="","", interceptPCR5712_5713toACTR+ slopePCR5712_5713toACTR*'Prax Reading 5712 5713'!B588)</f>
        <v/>
      </c>
      <c r="D588" s="25" t="str">
        <f>IF('Prax Reading 5712 5713'!B588="","", IF(C588&lt;1, 1, IF(C588&gt;36, 36, C588)))</f>
        <v/>
      </c>
      <c r="E588" s="25" t="str">
        <f t="shared" si="19"/>
        <v/>
      </c>
      <c r="F588" s="11" t="str">
        <f>IF('Prax Reading 5712 5713'!E588="","",IF('Prax Reading 5712 5713'!E588&lt;'ACT E+R to SAT EBRW'!$A$2,'ACT E+R to SAT EBRW'!$B$2,IF('Prax Reading 5712 5713'!E588&gt;'ACT E+R to SAT EBRW'!A$72,'ACT E+R to SAT EBRW'!B$72,VLOOKUP(E588,'ACT E+R to SAT EBRW'!A:B,2,FALSE))))</f>
        <v/>
      </c>
      <c r="G588" s="11" t="str">
        <f t="shared" si="18"/>
        <v/>
      </c>
      <c r="H588" s="11" t="str">
        <f>IF('Prax Reading 5712 5713'!B588="","", IF(G588&lt;100, 100, IF(G588&gt;300, 300, G588)))</f>
        <v/>
      </c>
      <c r="I588" s="11" t="str">
        <f>IF('Prax Reading 5712 5713'!B588="","",'SAT EBRW to CBEST R'!$A$2+'SAT EBRW to CBEST R'!$B$2*F588)</f>
        <v/>
      </c>
      <c r="J588" s="11" t="str">
        <f>IF('Prax Reading 5712 5713'!B588="","", IF(I588&lt;20, 20, IF(I588&gt;80, 80, I588)))</f>
        <v/>
      </c>
    </row>
    <row r="589" spans="1:10" x14ac:dyDescent="0.25">
      <c r="A589" s="11">
        <v>588</v>
      </c>
      <c r="B589" s="30"/>
      <c r="C589" s="25" t="str">
        <f>IF('Prax Reading 5712 5713'!B589="","", interceptPCR5712_5713toACTR+ slopePCR5712_5713toACTR*'Prax Reading 5712 5713'!B589)</f>
        <v/>
      </c>
      <c r="D589" s="25" t="str">
        <f>IF('Prax Reading 5712 5713'!B589="","", IF(C589&lt;1, 1, IF(C589&gt;36, 36, C589)))</f>
        <v/>
      </c>
      <c r="E589" s="25" t="str">
        <f t="shared" si="19"/>
        <v/>
      </c>
      <c r="F589" s="11" t="str">
        <f>IF('Prax Reading 5712 5713'!E589="","",IF('Prax Reading 5712 5713'!E589&lt;'ACT E+R to SAT EBRW'!$A$2,'ACT E+R to SAT EBRW'!$B$2,IF('Prax Reading 5712 5713'!E589&gt;'ACT E+R to SAT EBRW'!A$72,'ACT E+R to SAT EBRW'!B$72,VLOOKUP(E589,'ACT E+R to SAT EBRW'!A:B,2,FALSE))))</f>
        <v/>
      </c>
      <c r="G589" s="11" t="str">
        <f t="shared" si="18"/>
        <v/>
      </c>
      <c r="H589" s="11" t="str">
        <f>IF('Prax Reading 5712 5713'!B589="","", IF(G589&lt;100, 100, IF(G589&gt;300, 300, G589)))</f>
        <v/>
      </c>
      <c r="I589" s="11" t="str">
        <f>IF('Prax Reading 5712 5713'!B589="","",'SAT EBRW to CBEST R'!$A$2+'SAT EBRW to CBEST R'!$B$2*F589)</f>
        <v/>
      </c>
      <c r="J589" s="11" t="str">
        <f>IF('Prax Reading 5712 5713'!B589="","", IF(I589&lt;20, 20, IF(I589&gt;80, 80, I589)))</f>
        <v/>
      </c>
    </row>
    <row r="590" spans="1:10" x14ac:dyDescent="0.25">
      <c r="A590" s="11">
        <v>589</v>
      </c>
      <c r="B590" s="30"/>
      <c r="C590" s="25" t="str">
        <f>IF('Prax Reading 5712 5713'!B590="","", interceptPCR5712_5713toACTR+ slopePCR5712_5713toACTR*'Prax Reading 5712 5713'!B590)</f>
        <v/>
      </c>
      <c r="D590" s="25" t="str">
        <f>IF('Prax Reading 5712 5713'!B590="","", IF(C590&lt;1, 1, IF(C590&gt;36, 36, C590)))</f>
        <v/>
      </c>
      <c r="E590" s="25" t="str">
        <f t="shared" si="19"/>
        <v/>
      </c>
      <c r="F590" s="11" t="str">
        <f>IF('Prax Reading 5712 5713'!E590="","",IF('Prax Reading 5712 5713'!E590&lt;'ACT E+R to SAT EBRW'!$A$2,'ACT E+R to SAT EBRW'!$B$2,IF('Prax Reading 5712 5713'!E590&gt;'ACT E+R to SAT EBRW'!A$72,'ACT E+R to SAT EBRW'!B$72,VLOOKUP(E590,'ACT E+R to SAT EBRW'!A:B,2,FALSE))))</f>
        <v/>
      </c>
      <c r="G590" s="11" t="str">
        <f t="shared" si="18"/>
        <v/>
      </c>
      <c r="H590" s="11" t="str">
        <f>IF('Prax Reading 5712 5713'!B590="","", IF(G590&lt;100, 100, IF(G590&gt;300, 300, G590)))</f>
        <v/>
      </c>
      <c r="I590" s="11" t="str">
        <f>IF('Prax Reading 5712 5713'!B590="","",'SAT EBRW to CBEST R'!$A$2+'SAT EBRW to CBEST R'!$B$2*F590)</f>
        <v/>
      </c>
      <c r="J590" s="11" t="str">
        <f>IF('Prax Reading 5712 5713'!B590="","", IF(I590&lt;20, 20, IF(I590&gt;80, 80, I590)))</f>
        <v/>
      </c>
    </row>
    <row r="591" spans="1:10" x14ac:dyDescent="0.25">
      <c r="A591" s="11">
        <v>590</v>
      </c>
      <c r="B591" s="30"/>
      <c r="C591" s="25" t="str">
        <f>IF('Prax Reading 5712 5713'!B591="","", interceptPCR5712_5713toACTR+ slopePCR5712_5713toACTR*'Prax Reading 5712 5713'!B591)</f>
        <v/>
      </c>
      <c r="D591" s="25" t="str">
        <f>IF('Prax Reading 5712 5713'!B591="","", IF(C591&lt;1, 1, IF(C591&gt;36, 36, C591)))</f>
        <v/>
      </c>
      <c r="E591" s="25" t="str">
        <f t="shared" si="19"/>
        <v/>
      </c>
      <c r="F591" s="11" t="str">
        <f>IF('Prax Reading 5712 5713'!E591="","",IF('Prax Reading 5712 5713'!E591&lt;'ACT E+R to SAT EBRW'!$A$2,'ACT E+R to SAT EBRW'!$B$2,IF('Prax Reading 5712 5713'!E591&gt;'ACT E+R to SAT EBRW'!A$72,'ACT E+R to SAT EBRW'!B$72,VLOOKUP(E591,'ACT E+R to SAT EBRW'!A:B,2,FALSE))))</f>
        <v/>
      </c>
      <c r="G591" s="11" t="str">
        <f t="shared" si="18"/>
        <v/>
      </c>
      <c r="H591" s="11" t="str">
        <f>IF('Prax Reading 5712 5713'!B591="","", IF(G591&lt;100, 100, IF(G591&gt;300, 300, G591)))</f>
        <v/>
      </c>
      <c r="I591" s="11" t="str">
        <f>IF('Prax Reading 5712 5713'!B591="","",'SAT EBRW to CBEST R'!$A$2+'SAT EBRW to CBEST R'!$B$2*F591)</f>
        <v/>
      </c>
      <c r="J591" s="11" t="str">
        <f>IF('Prax Reading 5712 5713'!B591="","", IF(I591&lt;20, 20, IF(I591&gt;80, 80, I591)))</f>
        <v/>
      </c>
    </row>
    <row r="592" spans="1:10" x14ac:dyDescent="0.25">
      <c r="A592" s="11">
        <v>591</v>
      </c>
      <c r="B592" s="30"/>
      <c r="C592" s="25" t="str">
        <f>IF('Prax Reading 5712 5713'!B592="","", interceptPCR5712_5713toACTR+ slopePCR5712_5713toACTR*'Prax Reading 5712 5713'!B592)</f>
        <v/>
      </c>
      <c r="D592" s="25" t="str">
        <f>IF('Prax Reading 5712 5713'!B592="","", IF(C592&lt;1, 1, IF(C592&gt;36, 36, C592)))</f>
        <v/>
      </c>
      <c r="E592" s="25" t="str">
        <f t="shared" si="19"/>
        <v/>
      </c>
      <c r="F592" s="11" t="str">
        <f>IF('Prax Reading 5712 5713'!E592="","",IF('Prax Reading 5712 5713'!E592&lt;'ACT E+R to SAT EBRW'!$A$2,'ACT E+R to SAT EBRW'!$B$2,IF('Prax Reading 5712 5713'!E592&gt;'ACT E+R to SAT EBRW'!A$72,'ACT E+R to SAT EBRW'!B$72,VLOOKUP(E592,'ACT E+R to SAT EBRW'!A:B,2,FALSE))))</f>
        <v/>
      </c>
      <c r="G592" s="11" t="str">
        <f t="shared" si="18"/>
        <v/>
      </c>
      <c r="H592" s="11" t="str">
        <f>IF('Prax Reading 5712 5713'!B592="","", IF(G592&lt;100, 100, IF(G592&gt;300, 300, G592)))</f>
        <v/>
      </c>
      <c r="I592" s="11" t="str">
        <f>IF('Prax Reading 5712 5713'!B592="","",'SAT EBRW to CBEST R'!$A$2+'SAT EBRW to CBEST R'!$B$2*F592)</f>
        <v/>
      </c>
      <c r="J592" s="11" t="str">
        <f>IF('Prax Reading 5712 5713'!B592="","", IF(I592&lt;20, 20, IF(I592&gt;80, 80, I592)))</f>
        <v/>
      </c>
    </row>
    <row r="593" spans="1:10" x14ac:dyDescent="0.25">
      <c r="A593" s="11">
        <v>592</v>
      </c>
      <c r="B593" s="30"/>
      <c r="C593" s="25" t="str">
        <f>IF('Prax Reading 5712 5713'!B593="","", interceptPCR5712_5713toACTR+ slopePCR5712_5713toACTR*'Prax Reading 5712 5713'!B593)</f>
        <v/>
      </c>
      <c r="D593" s="25" t="str">
        <f>IF('Prax Reading 5712 5713'!B593="","", IF(C593&lt;1, 1, IF(C593&gt;36, 36, C593)))</f>
        <v/>
      </c>
      <c r="E593" s="25" t="str">
        <f t="shared" si="19"/>
        <v/>
      </c>
      <c r="F593" s="11" t="str">
        <f>IF('Prax Reading 5712 5713'!E593="","",IF('Prax Reading 5712 5713'!E593&lt;'ACT E+R to SAT EBRW'!$A$2,'ACT E+R to SAT EBRW'!$B$2,IF('Prax Reading 5712 5713'!E593&gt;'ACT E+R to SAT EBRW'!A$72,'ACT E+R to SAT EBRW'!B$72,VLOOKUP(E593,'ACT E+R to SAT EBRW'!A:B,2,FALSE))))</f>
        <v/>
      </c>
      <c r="G593" s="11" t="str">
        <f t="shared" si="18"/>
        <v/>
      </c>
      <c r="H593" s="11" t="str">
        <f>IF('Prax Reading 5712 5713'!B593="","", IF(G593&lt;100, 100, IF(G593&gt;300, 300, G593)))</f>
        <v/>
      </c>
      <c r="I593" s="11" t="str">
        <f>IF('Prax Reading 5712 5713'!B593="","",'SAT EBRW to CBEST R'!$A$2+'SAT EBRW to CBEST R'!$B$2*F593)</f>
        <v/>
      </c>
      <c r="J593" s="11" t="str">
        <f>IF('Prax Reading 5712 5713'!B593="","", IF(I593&lt;20, 20, IF(I593&gt;80, 80, I593)))</f>
        <v/>
      </c>
    </row>
    <row r="594" spans="1:10" x14ac:dyDescent="0.25">
      <c r="A594" s="11">
        <v>593</v>
      </c>
      <c r="B594" s="30"/>
      <c r="C594" s="25" t="str">
        <f>IF('Prax Reading 5712 5713'!B594="","", interceptPCR5712_5713toACTR+ slopePCR5712_5713toACTR*'Prax Reading 5712 5713'!B594)</f>
        <v/>
      </c>
      <c r="D594" s="25" t="str">
        <f>IF('Prax Reading 5712 5713'!B594="","", IF(C594&lt;1, 1, IF(C594&gt;36, 36, C594)))</f>
        <v/>
      </c>
      <c r="E594" s="25" t="str">
        <f t="shared" si="19"/>
        <v/>
      </c>
      <c r="F594" s="11" t="str">
        <f>IF('Prax Reading 5712 5713'!E594="","",IF('Prax Reading 5712 5713'!E594&lt;'ACT E+R to SAT EBRW'!$A$2,'ACT E+R to SAT EBRW'!$B$2,IF('Prax Reading 5712 5713'!E594&gt;'ACT E+R to SAT EBRW'!A$72,'ACT E+R to SAT EBRW'!B$72,VLOOKUP(E594,'ACT E+R to SAT EBRW'!A:B,2,FALSE))))</f>
        <v/>
      </c>
      <c r="G594" s="11" t="str">
        <f t="shared" si="18"/>
        <v/>
      </c>
      <c r="H594" s="11" t="str">
        <f>IF('Prax Reading 5712 5713'!B594="","", IF(G594&lt;100, 100, IF(G594&gt;300, 300, G594)))</f>
        <v/>
      </c>
      <c r="I594" s="11" t="str">
        <f>IF('Prax Reading 5712 5713'!B594="","",'SAT EBRW to CBEST R'!$A$2+'SAT EBRW to CBEST R'!$B$2*F594)</f>
        <v/>
      </c>
      <c r="J594" s="11" t="str">
        <f>IF('Prax Reading 5712 5713'!B594="","", IF(I594&lt;20, 20, IF(I594&gt;80, 80, I594)))</f>
        <v/>
      </c>
    </row>
    <row r="595" spans="1:10" x14ac:dyDescent="0.25">
      <c r="A595" s="11">
        <v>594</v>
      </c>
      <c r="B595" s="30"/>
      <c r="C595" s="25" t="str">
        <f>IF('Prax Reading 5712 5713'!B595="","", interceptPCR5712_5713toACTR+ slopePCR5712_5713toACTR*'Prax Reading 5712 5713'!B595)</f>
        <v/>
      </c>
      <c r="D595" s="25" t="str">
        <f>IF('Prax Reading 5712 5713'!B595="","", IF(C595&lt;1, 1, IF(C595&gt;36, 36, C595)))</f>
        <v/>
      </c>
      <c r="E595" s="25" t="str">
        <f t="shared" si="19"/>
        <v/>
      </c>
      <c r="F595" s="11" t="str">
        <f>IF('Prax Reading 5712 5713'!E595="","",IF('Prax Reading 5712 5713'!E595&lt;'ACT E+R to SAT EBRW'!$A$2,'ACT E+R to SAT EBRW'!$B$2,IF('Prax Reading 5712 5713'!E595&gt;'ACT E+R to SAT EBRW'!A$72,'ACT E+R to SAT EBRW'!B$72,VLOOKUP(E595,'ACT E+R to SAT EBRW'!A:B,2,FALSE))))</f>
        <v/>
      </c>
      <c r="G595" s="11" t="str">
        <f t="shared" si="18"/>
        <v/>
      </c>
      <c r="H595" s="11" t="str">
        <f>IF('Prax Reading 5712 5713'!B595="","", IF(G595&lt;100, 100, IF(G595&gt;300, 300, G595)))</f>
        <v/>
      </c>
      <c r="I595" s="11" t="str">
        <f>IF('Prax Reading 5712 5713'!B595="","",'SAT EBRW to CBEST R'!$A$2+'SAT EBRW to CBEST R'!$B$2*F595)</f>
        <v/>
      </c>
      <c r="J595" s="11" t="str">
        <f>IF('Prax Reading 5712 5713'!B595="","", IF(I595&lt;20, 20, IF(I595&gt;80, 80, I595)))</f>
        <v/>
      </c>
    </row>
    <row r="596" spans="1:10" x14ac:dyDescent="0.25">
      <c r="A596" s="11">
        <v>595</v>
      </c>
      <c r="B596" s="30"/>
      <c r="C596" s="25" t="str">
        <f>IF('Prax Reading 5712 5713'!B596="","", interceptPCR5712_5713toACTR+ slopePCR5712_5713toACTR*'Prax Reading 5712 5713'!B596)</f>
        <v/>
      </c>
      <c r="D596" s="25" t="str">
        <f>IF('Prax Reading 5712 5713'!B596="","", IF(C596&lt;1, 1, IF(C596&gt;36, 36, C596)))</f>
        <v/>
      </c>
      <c r="E596" s="25" t="str">
        <f t="shared" si="19"/>
        <v/>
      </c>
      <c r="F596" s="11" t="str">
        <f>IF('Prax Reading 5712 5713'!E596="","",IF('Prax Reading 5712 5713'!E596&lt;'ACT E+R to SAT EBRW'!$A$2,'ACT E+R to SAT EBRW'!$B$2,IF('Prax Reading 5712 5713'!E596&gt;'ACT E+R to SAT EBRW'!A$72,'ACT E+R to SAT EBRW'!B$72,VLOOKUP(E596,'ACT E+R to SAT EBRW'!A:B,2,FALSE))))</f>
        <v/>
      </c>
      <c r="G596" s="11" t="str">
        <f t="shared" si="18"/>
        <v/>
      </c>
      <c r="H596" s="11" t="str">
        <f>IF('Prax Reading 5712 5713'!B596="","", IF(G596&lt;100, 100, IF(G596&gt;300, 300, G596)))</f>
        <v/>
      </c>
      <c r="I596" s="11" t="str">
        <f>IF('Prax Reading 5712 5713'!B596="","",'SAT EBRW to CBEST R'!$A$2+'SAT EBRW to CBEST R'!$B$2*F596)</f>
        <v/>
      </c>
      <c r="J596" s="11" t="str">
        <f>IF('Prax Reading 5712 5713'!B596="","", IF(I596&lt;20, 20, IF(I596&gt;80, 80, I596)))</f>
        <v/>
      </c>
    </row>
    <row r="597" spans="1:10" x14ac:dyDescent="0.25">
      <c r="A597" s="11">
        <v>596</v>
      </c>
      <c r="B597" s="30"/>
      <c r="C597" s="25" t="str">
        <f>IF('Prax Reading 5712 5713'!B597="","", interceptPCR5712_5713toACTR+ slopePCR5712_5713toACTR*'Prax Reading 5712 5713'!B597)</f>
        <v/>
      </c>
      <c r="D597" s="25" t="str">
        <f>IF('Prax Reading 5712 5713'!B597="","", IF(C597&lt;1, 1, IF(C597&gt;36, 36, C597)))</f>
        <v/>
      </c>
      <c r="E597" s="25" t="str">
        <f t="shared" si="19"/>
        <v/>
      </c>
      <c r="F597" s="11" t="str">
        <f>IF('Prax Reading 5712 5713'!E597="","",IF('Prax Reading 5712 5713'!E597&lt;'ACT E+R to SAT EBRW'!$A$2,'ACT E+R to SAT EBRW'!$B$2,IF('Prax Reading 5712 5713'!E597&gt;'ACT E+R to SAT EBRW'!A$72,'ACT E+R to SAT EBRW'!B$72,VLOOKUP(E597,'ACT E+R to SAT EBRW'!A:B,2,FALSE))))</f>
        <v/>
      </c>
      <c r="G597" s="11" t="str">
        <f t="shared" si="18"/>
        <v/>
      </c>
      <c r="H597" s="11" t="str">
        <f>IF('Prax Reading 5712 5713'!B597="","", IF(G597&lt;100, 100, IF(G597&gt;300, 300, G597)))</f>
        <v/>
      </c>
      <c r="I597" s="11" t="str">
        <f>IF('Prax Reading 5712 5713'!B597="","",'SAT EBRW to CBEST R'!$A$2+'SAT EBRW to CBEST R'!$B$2*F597)</f>
        <v/>
      </c>
      <c r="J597" s="11" t="str">
        <f>IF('Prax Reading 5712 5713'!B597="","", IF(I597&lt;20, 20, IF(I597&gt;80, 80, I597)))</f>
        <v/>
      </c>
    </row>
    <row r="598" spans="1:10" x14ac:dyDescent="0.25">
      <c r="A598" s="11">
        <v>597</v>
      </c>
      <c r="B598" s="30"/>
      <c r="C598" s="25" t="str">
        <f>IF('Prax Reading 5712 5713'!B598="","", interceptPCR5712_5713toACTR+ slopePCR5712_5713toACTR*'Prax Reading 5712 5713'!B598)</f>
        <v/>
      </c>
      <c r="D598" s="25" t="str">
        <f>IF('Prax Reading 5712 5713'!B598="","", IF(C598&lt;1, 1, IF(C598&gt;36, 36, C598)))</f>
        <v/>
      </c>
      <c r="E598" s="25" t="str">
        <f t="shared" si="19"/>
        <v/>
      </c>
      <c r="F598" s="11" t="str">
        <f>IF('Prax Reading 5712 5713'!E598="","",IF('Prax Reading 5712 5713'!E598&lt;'ACT E+R to SAT EBRW'!$A$2,'ACT E+R to SAT EBRW'!$B$2,IF('Prax Reading 5712 5713'!E598&gt;'ACT E+R to SAT EBRW'!A$72,'ACT E+R to SAT EBRW'!B$72,VLOOKUP(E598,'ACT E+R to SAT EBRW'!A:B,2,FALSE))))</f>
        <v/>
      </c>
      <c r="G598" s="11" t="str">
        <f t="shared" si="18"/>
        <v/>
      </c>
      <c r="H598" s="11" t="str">
        <f>IF('Prax Reading 5712 5713'!B598="","", IF(G598&lt;100, 100, IF(G598&gt;300, 300, G598)))</f>
        <v/>
      </c>
      <c r="I598" s="11" t="str">
        <f>IF('Prax Reading 5712 5713'!B598="","",'SAT EBRW to CBEST R'!$A$2+'SAT EBRW to CBEST R'!$B$2*F598)</f>
        <v/>
      </c>
      <c r="J598" s="11" t="str">
        <f>IF('Prax Reading 5712 5713'!B598="","", IF(I598&lt;20, 20, IF(I598&gt;80, 80, I598)))</f>
        <v/>
      </c>
    </row>
    <row r="599" spans="1:10" x14ac:dyDescent="0.25">
      <c r="A599" s="11">
        <v>598</v>
      </c>
      <c r="B599" s="30"/>
      <c r="C599" s="25" t="str">
        <f>IF('Prax Reading 5712 5713'!B599="","", interceptPCR5712_5713toACTR+ slopePCR5712_5713toACTR*'Prax Reading 5712 5713'!B599)</f>
        <v/>
      </c>
      <c r="D599" s="25" t="str">
        <f>IF('Prax Reading 5712 5713'!B599="","", IF(C599&lt;1, 1, IF(C599&gt;36, 36, C599)))</f>
        <v/>
      </c>
      <c r="E599" s="25" t="str">
        <f t="shared" si="19"/>
        <v/>
      </c>
      <c r="F599" s="11" t="str">
        <f>IF('Prax Reading 5712 5713'!E599="","",IF('Prax Reading 5712 5713'!E599&lt;'ACT E+R to SAT EBRW'!$A$2,'ACT E+R to SAT EBRW'!$B$2,IF('Prax Reading 5712 5713'!E599&gt;'ACT E+R to SAT EBRW'!A$72,'ACT E+R to SAT EBRW'!B$72,VLOOKUP(E599,'ACT E+R to SAT EBRW'!A:B,2,FALSE))))</f>
        <v/>
      </c>
      <c r="G599" s="11" t="str">
        <f t="shared" si="18"/>
        <v/>
      </c>
      <c r="H599" s="11" t="str">
        <f>IF('Prax Reading 5712 5713'!B599="","", IF(G599&lt;100, 100, IF(G599&gt;300, 300, G599)))</f>
        <v/>
      </c>
      <c r="I599" s="11" t="str">
        <f>IF('Prax Reading 5712 5713'!B599="","",'SAT EBRW to CBEST R'!$A$2+'SAT EBRW to CBEST R'!$B$2*F599)</f>
        <v/>
      </c>
      <c r="J599" s="11" t="str">
        <f>IF('Prax Reading 5712 5713'!B599="","", IF(I599&lt;20, 20, IF(I599&gt;80, 80, I599)))</f>
        <v/>
      </c>
    </row>
    <row r="600" spans="1:10" x14ac:dyDescent="0.25">
      <c r="A600" s="11">
        <v>599</v>
      </c>
      <c r="B600" s="30"/>
      <c r="C600" s="25" t="str">
        <f>IF('Prax Reading 5712 5713'!B600="","", interceptPCR5712_5713toACTR+ slopePCR5712_5713toACTR*'Prax Reading 5712 5713'!B600)</f>
        <v/>
      </c>
      <c r="D600" s="25" t="str">
        <f>IF('Prax Reading 5712 5713'!B600="","", IF(C600&lt;1, 1, IF(C600&gt;36, 36, C600)))</f>
        <v/>
      </c>
      <c r="E600" s="25" t="str">
        <f t="shared" si="19"/>
        <v/>
      </c>
      <c r="F600" s="11" t="str">
        <f>IF('Prax Reading 5712 5713'!E600="","",IF('Prax Reading 5712 5713'!E600&lt;'ACT E+R to SAT EBRW'!$A$2,'ACT E+R to SAT EBRW'!$B$2,IF('Prax Reading 5712 5713'!E600&gt;'ACT E+R to SAT EBRW'!A$72,'ACT E+R to SAT EBRW'!B$72,VLOOKUP(E600,'ACT E+R to SAT EBRW'!A:B,2,FALSE))))</f>
        <v/>
      </c>
      <c r="G600" s="11" t="str">
        <f t="shared" si="18"/>
        <v/>
      </c>
      <c r="H600" s="11" t="str">
        <f>IF('Prax Reading 5712 5713'!B600="","", IF(G600&lt;100, 100, IF(G600&gt;300, 300, G600)))</f>
        <v/>
      </c>
      <c r="I600" s="11" t="str">
        <f>IF('Prax Reading 5712 5713'!B600="","",'SAT EBRW to CBEST R'!$A$2+'SAT EBRW to CBEST R'!$B$2*F600)</f>
        <v/>
      </c>
      <c r="J600" s="11" t="str">
        <f>IF('Prax Reading 5712 5713'!B600="","", IF(I600&lt;20, 20, IF(I600&gt;80, 80, I600)))</f>
        <v/>
      </c>
    </row>
    <row r="601" spans="1:10" x14ac:dyDescent="0.25">
      <c r="A601" s="11">
        <v>600</v>
      </c>
      <c r="B601" s="30"/>
      <c r="C601" s="25" t="str">
        <f>IF('Prax Reading 5712 5713'!B601="","", interceptPCR5712_5713toACTR+ slopePCR5712_5713toACTR*'Prax Reading 5712 5713'!B601)</f>
        <v/>
      </c>
      <c r="D601" s="25" t="str">
        <f>IF('Prax Reading 5712 5713'!B601="","", IF(C601&lt;1, 1, IF(C601&gt;36, 36, C601)))</f>
        <v/>
      </c>
      <c r="E601" s="25" t="str">
        <f t="shared" si="19"/>
        <v/>
      </c>
      <c r="F601" s="11" t="str">
        <f>IF('Prax Reading 5712 5713'!E601="","",IF('Prax Reading 5712 5713'!E601&lt;'ACT E+R to SAT EBRW'!$A$2,'ACT E+R to SAT EBRW'!$B$2,IF('Prax Reading 5712 5713'!E601&gt;'ACT E+R to SAT EBRW'!A$72,'ACT E+R to SAT EBRW'!B$72,VLOOKUP(E601,'ACT E+R to SAT EBRW'!A:B,2,FALSE))))</f>
        <v/>
      </c>
      <c r="G601" s="11" t="str">
        <f t="shared" si="18"/>
        <v/>
      </c>
      <c r="H601" s="11" t="str">
        <f>IF('Prax Reading 5712 5713'!B601="","", IF(G601&lt;100, 100, IF(G601&gt;300, 300, G601)))</f>
        <v/>
      </c>
      <c r="I601" s="11" t="str">
        <f>IF('Prax Reading 5712 5713'!B601="","",'SAT EBRW to CBEST R'!$A$2+'SAT EBRW to CBEST R'!$B$2*F601)</f>
        <v/>
      </c>
      <c r="J601" s="11" t="str">
        <f>IF('Prax Reading 5712 5713'!B601="","", IF(I601&lt;20, 20, IF(I601&gt;80, 80, I601)))</f>
        <v/>
      </c>
    </row>
    <row r="602" spans="1:10" x14ac:dyDescent="0.25">
      <c r="A602" s="11">
        <v>601</v>
      </c>
      <c r="B602" s="30"/>
      <c r="C602" s="25" t="str">
        <f>IF('Prax Reading 5712 5713'!B602="","", interceptPCR5712_5713toACTR+ slopePCR5712_5713toACTR*'Prax Reading 5712 5713'!B602)</f>
        <v/>
      </c>
      <c r="D602" s="25" t="str">
        <f>IF('Prax Reading 5712 5713'!B602="","", IF(C602&lt;1, 1, IF(C602&gt;36, 36, C602)))</f>
        <v/>
      </c>
      <c r="E602" s="25" t="str">
        <f t="shared" si="19"/>
        <v/>
      </c>
      <c r="F602" s="11" t="str">
        <f>IF('Prax Reading 5712 5713'!E602="","",IF('Prax Reading 5712 5713'!E602&lt;'ACT E+R to SAT EBRW'!$A$2,'ACT E+R to SAT EBRW'!$B$2,IF('Prax Reading 5712 5713'!E602&gt;'ACT E+R to SAT EBRW'!A$72,'ACT E+R to SAT EBRW'!B$72,VLOOKUP(E602,'ACT E+R to SAT EBRW'!A:B,2,FALSE))))</f>
        <v/>
      </c>
      <c r="G602" s="11" t="str">
        <f t="shared" si="18"/>
        <v/>
      </c>
      <c r="H602" s="11" t="str">
        <f>IF('Prax Reading 5712 5713'!B602="","", IF(G602&lt;100, 100, IF(G602&gt;300, 300, G602)))</f>
        <v/>
      </c>
      <c r="I602" s="11" t="str">
        <f>IF('Prax Reading 5712 5713'!B602="","",'SAT EBRW to CBEST R'!$A$2+'SAT EBRW to CBEST R'!$B$2*F602)</f>
        <v/>
      </c>
      <c r="J602" s="11" t="str">
        <f>IF('Prax Reading 5712 5713'!B602="","", IF(I602&lt;20, 20, IF(I602&gt;80, 80, I602)))</f>
        <v/>
      </c>
    </row>
    <row r="603" spans="1:10" x14ac:dyDescent="0.25">
      <c r="A603" s="11">
        <v>602</v>
      </c>
      <c r="B603" s="30"/>
      <c r="C603" s="25" t="str">
        <f>IF('Prax Reading 5712 5713'!B603="","", interceptPCR5712_5713toACTR+ slopePCR5712_5713toACTR*'Prax Reading 5712 5713'!B603)</f>
        <v/>
      </c>
      <c r="D603" s="25" t="str">
        <f>IF('Prax Reading 5712 5713'!B603="","", IF(C603&lt;1, 1, IF(C603&gt;36, 36, C603)))</f>
        <v/>
      </c>
      <c r="E603" s="25" t="str">
        <f t="shared" si="19"/>
        <v/>
      </c>
      <c r="F603" s="11" t="str">
        <f>IF('Prax Reading 5712 5713'!E603="","",IF('Prax Reading 5712 5713'!E603&lt;'ACT E+R to SAT EBRW'!$A$2,'ACT E+R to SAT EBRW'!$B$2,IF('Prax Reading 5712 5713'!E603&gt;'ACT E+R to SAT EBRW'!A$72,'ACT E+R to SAT EBRW'!B$72,VLOOKUP(E603,'ACT E+R to SAT EBRW'!A:B,2,FALSE))))</f>
        <v/>
      </c>
      <c r="G603" s="11" t="str">
        <f t="shared" si="18"/>
        <v/>
      </c>
      <c r="H603" s="11" t="str">
        <f>IF('Prax Reading 5712 5713'!B603="","", IF(G603&lt;100, 100, IF(G603&gt;300, 300, G603)))</f>
        <v/>
      </c>
      <c r="I603" s="11" t="str">
        <f>IF('Prax Reading 5712 5713'!B603="","",'SAT EBRW to CBEST R'!$A$2+'SAT EBRW to CBEST R'!$B$2*F603)</f>
        <v/>
      </c>
      <c r="J603" s="11" t="str">
        <f>IF('Prax Reading 5712 5713'!B603="","", IF(I603&lt;20, 20, IF(I603&gt;80, 80, I603)))</f>
        <v/>
      </c>
    </row>
    <row r="604" spans="1:10" x14ac:dyDescent="0.25">
      <c r="A604" s="11">
        <v>603</v>
      </c>
      <c r="B604" s="30"/>
      <c r="C604" s="25" t="str">
        <f>IF('Prax Reading 5712 5713'!B604="","", interceptPCR5712_5713toACTR+ slopePCR5712_5713toACTR*'Prax Reading 5712 5713'!B604)</f>
        <v/>
      </c>
      <c r="D604" s="25" t="str">
        <f>IF('Prax Reading 5712 5713'!B604="","", IF(C604&lt;1, 1, IF(C604&gt;36, 36, C604)))</f>
        <v/>
      </c>
      <c r="E604" s="25" t="str">
        <f t="shared" si="19"/>
        <v/>
      </c>
      <c r="F604" s="11" t="str">
        <f>IF('Prax Reading 5712 5713'!E604="","",IF('Prax Reading 5712 5713'!E604&lt;'ACT E+R to SAT EBRW'!$A$2,'ACT E+R to SAT EBRW'!$B$2,IF('Prax Reading 5712 5713'!E604&gt;'ACT E+R to SAT EBRW'!A$72,'ACT E+R to SAT EBRW'!B$72,VLOOKUP(E604,'ACT E+R to SAT EBRW'!A:B,2,FALSE))))</f>
        <v/>
      </c>
      <c r="G604" s="11" t="str">
        <f t="shared" si="18"/>
        <v/>
      </c>
      <c r="H604" s="11" t="str">
        <f>IF('Prax Reading 5712 5713'!B604="","", IF(G604&lt;100, 100, IF(G604&gt;300, 300, G604)))</f>
        <v/>
      </c>
      <c r="I604" s="11" t="str">
        <f>IF('Prax Reading 5712 5713'!B604="","",'SAT EBRW to CBEST R'!$A$2+'SAT EBRW to CBEST R'!$B$2*F604)</f>
        <v/>
      </c>
      <c r="J604" s="11" t="str">
        <f>IF('Prax Reading 5712 5713'!B604="","", IF(I604&lt;20, 20, IF(I604&gt;80, 80, I604)))</f>
        <v/>
      </c>
    </row>
    <row r="605" spans="1:10" x14ac:dyDescent="0.25">
      <c r="A605" s="11">
        <v>604</v>
      </c>
      <c r="B605" s="30"/>
      <c r="C605" s="25" t="str">
        <f>IF('Prax Reading 5712 5713'!B605="","", interceptPCR5712_5713toACTR+ slopePCR5712_5713toACTR*'Prax Reading 5712 5713'!B605)</f>
        <v/>
      </c>
      <c r="D605" s="25" t="str">
        <f>IF('Prax Reading 5712 5713'!B605="","", IF(C605&lt;1, 1, IF(C605&gt;36, 36, C605)))</f>
        <v/>
      </c>
      <c r="E605" s="25" t="str">
        <f t="shared" si="19"/>
        <v/>
      </c>
      <c r="F605" s="11" t="str">
        <f>IF('Prax Reading 5712 5713'!E605="","",IF('Prax Reading 5712 5713'!E605&lt;'ACT E+R to SAT EBRW'!$A$2,'ACT E+R to SAT EBRW'!$B$2,IF('Prax Reading 5712 5713'!E605&gt;'ACT E+R to SAT EBRW'!A$72,'ACT E+R to SAT EBRW'!B$72,VLOOKUP(E605,'ACT E+R to SAT EBRW'!A:B,2,FALSE))))</f>
        <v/>
      </c>
      <c r="G605" s="11" t="str">
        <f t="shared" si="18"/>
        <v/>
      </c>
      <c r="H605" s="11" t="str">
        <f>IF('Prax Reading 5712 5713'!B605="","", IF(G605&lt;100, 100, IF(G605&gt;300, 300, G605)))</f>
        <v/>
      </c>
      <c r="I605" s="11" t="str">
        <f>IF('Prax Reading 5712 5713'!B605="","",'SAT EBRW to CBEST R'!$A$2+'SAT EBRW to CBEST R'!$B$2*F605)</f>
        <v/>
      </c>
      <c r="J605" s="11" t="str">
        <f>IF('Prax Reading 5712 5713'!B605="","", IF(I605&lt;20, 20, IF(I605&gt;80, 80, I605)))</f>
        <v/>
      </c>
    </row>
    <row r="606" spans="1:10" x14ac:dyDescent="0.25">
      <c r="A606" s="11">
        <v>605</v>
      </c>
      <c r="B606" s="30"/>
      <c r="C606" s="25" t="str">
        <f>IF('Prax Reading 5712 5713'!B606="","", interceptPCR5712_5713toACTR+ slopePCR5712_5713toACTR*'Prax Reading 5712 5713'!B606)</f>
        <v/>
      </c>
      <c r="D606" s="25" t="str">
        <f>IF('Prax Reading 5712 5713'!B606="","", IF(C606&lt;1, 1, IF(C606&gt;36, 36, C606)))</f>
        <v/>
      </c>
      <c r="E606" s="25" t="str">
        <f t="shared" si="19"/>
        <v/>
      </c>
      <c r="F606" s="11" t="str">
        <f>IF('Prax Reading 5712 5713'!E606="","",IF('Prax Reading 5712 5713'!E606&lt;'ACT E+R to SAT EBRW'!$A$2,'ACT E+R to SAT EBRW'!$B$2,IF('Prax Reading 5712 5713'!E606&gt;'ACT E+R to SAT EBRW'!A$72,'ACT E+R to SAT EBRW'!B$72,VLOOKUP(E606,'ACT E+R to SAT EBRW'!A:B,2,FALSE))))</f>
        <v/>
      </c>
      <c r="G606" s="11" t="str">
        <f t="shared" si="18"/>
        <v/>
      </c>
      <c r="H606" s="11" t="str">
        <f>IF('Prax Reading 5712 5713'!B606="","", IF(G606&lt;100, 100, IF(G606&gt;300, 300, G606)))</f>
        <v/>
      </c>
      <c r="I606" s="11" t="str">
        <f>IF('Prax Reading 5712 5713'!B606="","",'SAT EBRW to CBEST R'!$A$2+'SAT EBRW to CBEST R'!$B$2*F606)</f>
        <v/>
      </c>
      <c r="J606" s="11" t="str">
        <f>IF('Prax Reading 5712 5713'!B606="","", IF(I606&lt;20, 20, IF(I606&gt;80, 80, I606)))</f>
        <v/>
      </c>
    </row>
    <row r="607" spans="1:10" x14ac:dyDescent="0.25">
      <c r="A607" s="11">
        <v>606</v>
      </c>
      <c r="B607" s="30"/>
      <c r="C607" s="25" t="str">
        <f>IF('Prax Reading 5712 5713'!B607="","", interceptPCR5712_5713toACTR+ slopePCR5712_5713toACTR*'Prax Reading 5712 5713'!B607)</f>
        <v/>
      </c>
      <c r="D607" s="25" t="str">
        <f>IF('Prax Reading 5712 5713'!B607="","", IF(C607&lt;1, 1, IF(C607&gt;36, 36, C607)))</f>
        <v/>
      </c>
      <c r="E607" s="25" t="str">
        <f t="shared" si="19"/>
        <v/>
      </c>
      <c r="F607" s="11" t="str">
        <f>IF('Prax Reading 5712 5713'!E607="","",IF('Prax Reading 5712 5713'!E607&lt;'ACT E+R to SAT EBRW'!$A$2,'ACT E+R to SAT EBRW'!$B$2,IF('Prax Reading 5712 5713'!E607&gt;'ACT E+R to SAT EBRW'!A$72,'ACT E+R to SAT EBRW'!B$72,VLOOKUP(E607,'ACT E+R to SAT EBRW'!A:B,2,FALSE))))</f>
        <v/>
      </c>
      <c r="G607" s="11" t="str">
        <f t="shared" si="18"/>
        <v/>
      </c>
      <c r="H607" s="11" t="str">
        <f>IF('Prax Reading 5712 5713'!B607="","", IF(G607&lt;100, 100, IF(G607&gt;300, 300, G607)))</f>
        <v/>
      </c>
      <c r="I607" s="11" t="str">
        <f>IF('Prax Reading 5712 5713'!B607="","",'SAT EBRW to CBEST R'!$A$2+'SAT EBRW to CBEST R'!$B$2*F607)</f>
        <v/>
      </c>
      <c r="J607" s="11" t="str">
        <f>IF('Prax Reading 5712 5713'!B607="","", IF(I607&lt;20, 20, IF(I607&gt;80, 80, I607)))</f>
        <v/>
      </c>
    </row>
    <row r="608" spans="1:10" x14ac:dyDescent="0.25">
      <c r="A608" s="11">
        <v>607</v>
      </c>
      <c r="B608" s="30"/>
      <c r="C608" s="25" t="str">
        <f>IF('Prax Reading 5712 5713'!B608="","", interceptPCR5712_5713toACTR+ slopePCR5712_5713toACTR*'Prax Reading 5712 5713'!B608)</f>
        <v/>
      </c>
      <c r="D608" s="25" t="str">
        <f>IF('Prax Reading 5712 5713'!B608="","", IF(C608&lt;1, 1, IF(C608&gt;36, 36, C608)))</f>
        <v/>
      </c>
      <c r="E608" s="25" t="str">
        <f t="shared" si="19"/>
        <v/>
      </c>
      <c r="F608" s="11" t="str">
        <f>IF('Prax Reading 5712 5713'!E608="","",IF('Prax Reading 5712 5713'!E608&lt;'ACT E+R to SAT EBRW'!$A$2,'ACT E+R to SAT EBRW'!$B$2,IF('Prax Reading 5712 5713'!E608&gt;'ACT E+R to SAT EBRW'!A$72,'ACT E+R to SAT EBRW'!B$72,VLOOKUP(E608,'ACT E+R to SAT EBRW'!A:B,2,FALSE))))</f>
        <v/>
      </c>
      <c r="G608" s="11" t="str">
        <f t="shared" si="18"/>
        <v/>
      </c>
      <c r="H608" s="11" t="str">
        <f>IF('Prax Reading 5712 5713'!B608="","", IF(G608&lt;100, 100, IF(G608&gt;300, 300, G608)))</f>
        <v/>
      </c>
      <c r="I608" s="11" t="str">
        <f>IF('Prax Reading 5712 5713'!B608="","",'SAT EBRW to CBEST R'!$A$2+'SAT EBRW to CBEST R'!$B$2*F608)</f>
        <v/>
      </c>
      <c r="J608" s="11" t="str">
        <f>IF('Prax Reading 5712 5713'!B608="","", IF(I608&lt;20, 20, IF(I608&gt;80, 80, I608)))</f>
        <v/>
      </c>
    </row>
    <row r="609" spans="1:10" x14ac:dyDescent="0.25">
      <c r="A609" s="11">
        <v>608</v>
      </c>
      <c r="B609" s="30"/>
      <c r="C609" s="25" t="str">
        <f>IF('Prax Reading 5712 5713'!B609="","", interceptPCR5712_5713toACTR+ slopePCR5712_5713toACTR*'Prax Reading 5712 5713'!B609)</f>
        <v/>
      </c>
      <c r="D609" s="25" t="str">
        <f>IF('Prax Reading 5712 5713'!B609="","", IF(C609&lt;1, 1, IF(C609&gt;36, 36, C609)))</f>
        <v/>
      </c>
      <c r="E609" s="25" t="str">
        <f t="shared" si="19"/>
        <v/>
      </c>
      <c r="F609" s="11" t="str">
        <f>IF('Prax Reading 5712 5713'!E609="","",IF('Prax Reading 5712 5713'!E609&lt;'ACT E+R to SAT EBRW'!$A$2,'ACT E+R to SAT EBRW'!$B$2,IF('Prax Reading 5712 5713'!E609&gt;'ACT E+R to SAT EBRW'!A$72,'ACT E+R to SAT EBRW'!B$72,VLOOKUP(E609,'ACT E+R to SAT EBRW'!A:B,2,FALSE))))</f>
        <v/>
      </c>
      <c r="G609" s="11" t="str">
        <f t="shared" si="18"/>
        <v/>
      </c>
      <c r="H609" s="11" t="str">
        <f>IF('Prax Reading 5712 5713'!B609="","", IF(G609&lt;100, 100, IF(G609&gt;300, 300, G609)))</f>
        <v/>
      </c>
      <c r="I609" s="11" t="str">
        <f>IF('Prax Reading 5712 5713'!B609="","",'SAT EBRW to CBEST R'!$A$2+'SAT EBRW to CBEST R'!$B$2*F609)</f>
        <v/>
      </c>
      <c r="J609" s="11" t="str">
        <f>IF('Prax Reading 5712 5713'!B609="","", IF(I609&lt;20, 20, IF(I609&gt;80, 80, I609)))</f>
        <v/>
      </c>
    </row>
    <row r="610" spans="1:10" x14ac:dyDescent="0.25">
      <c r="A610" s="11">
        <v>609</v>
      </c>
      <c r="B610" s="30"/>
      <c r="C610" s="25" t="str">
        <f>IF('Prax Reading 5712 5713'!B610="","", interceptPCR5712_5713toACTR+ slopePCR5712_5713toACTR*'Prax Reading 5712 5713'!B610)</f>
        <v/>
      </c>
      <c r="D610" s="25" t="str">
        <f>IF('Prax Reading 5712 5713'!B610="","", IF(C610&lt;1, 1, IF(C610&gt;36, 36, C610)))</f>
        <v/>
      </c>
      <c r="E610" s="25" t="str">
        <f t="shared" si="19"/>
        <v/>
      </c>
      <c r="F610" s="11" t="str">
        <f>IF('Prax Reading 5712 5713'!E610="","",IF('Prax Reading 5712 5713'!E610&lt;'ACT E+R to SAT EBRW'!$A$2,'ACT E+R to SAT EBRW'!$B$2,IF('Prax Reading 5712 5713'!E610&gt;'ACT E+R to SAT EBRW'!A$72,'ACT E+R to SAT EBRW'!B$72,VLOOKUP(E610,'ACT E+R to SAT EBRW'!A:B,2,FALSE))))</f>
        <v/>
      </c>
      <c r="G610" s="11" t="str">
        <f t="shared" si="18"/>
        <v/>
      </c>
      <c r="H610" s="11" t="str">
        <f>IF('Prax Reading 5712 5713'!B610="","", IF(G610&lt;100, 100, IF(G610&gt;300, 300, G610)))</f>
        <v/>
      </c>
      <c r="I610" s="11" t="str">
        <f>IF('Prax Reading 5712 5713'!B610="","",'SAT EBRW to CBEST R'!$A$2+'SAT EBRW to CBEST R'!$B$2*F610)</f>
        <v/>
      </c>
      <c r="J610" s="11" t="str">
        <f>IF('Prax Reading 5712 5713'!B610="","", IF(I610&lt;20, 20, IF(I610&gt;80, 80, I610)))</f>
        <v/>
      </c>
    </row>
    <row r="611" spans="1:10" x14ac:dyDescent="0.25">
      <c r="A611" s="11">
        <v>610</v>
      </c>
      <c r="B611" s="30"/>
      <c r="C611" s="25" t="str">
        <f>IF('Prax Reading 5712 5713'!B611="","", interceptPCR5712_5713toACTR+ slopePCR5712_5713toACTR*'Prax Reading 5712 5713'!B611)</f>
        <v/>
      </c>
      <c r="D611" s="25" t="str">
        <f>IF('Prax Reading 5712 5713'!B611="","", IF(C611&lt;1, 1, IF(C611&gt;36, 36, C611)))</f>
        <v/>
      </c>
      <c r="E611" s="25" t="str">
        <f t="shared" si="19"/>
        <v/>
      </c>
      <c r="F611" s="11" t="str">
        <f>IF('Prax Reading 5712 5713'!E611="","",IF('Prax Reading 5712 5713'!E611&lt;'ACT E+R to SAT EBRW'!$A$2,'ACT E+R to SAT EBRW'!$B$2,IF('Prax Reading 5712 5713'!E611&gt;'ACT E+R to SAT EBRW'!A$72,'ACT E+R to SAT EBRW'!B$72,VLOOKUP(E611,'ACT E+R to SAT EBRW'!A:B,2,FALSE))))</f>
        <v/>
      </c>
      <c r="G611" s="11" t="str">
        <f t="shared" si="18"/>
        <v/>
      </c>
      <c r="H611" s="11" t="str">
        <f>IF('Prax Reading 5712 5713'!B611="","", IF(G611&lt;100, 100, IF(G611&gt;300, 300, G611)))</f>
        <v/>
      </c>
      <c r="I611" s="11" t="str">
        <f>IF('Prax Reading 5712 5713'!B611="","",'SAT EBRW to CBEST R'!$A$2+'SAT EBRW to CBEST R'!$B$2*F611)</f>
        <v/>
      </c>
      <c r="J611" s="11" t="str">
        <f>IF('Prax Reading 5712 5713'!B611="","", IF(I611&lt;20, 20, IF(I611&gt;80, 80, I611)))</f>
        <v/>
      </c>
    </row>
    <row r="612" spans="1:10" x14ac:dyDescent="0.25">
      <c r="A612" s="11">
        <v>611</v>
      </c>
      <c r="B612" s="30"/>
      <c r="C612" s="25" t="str">
        <f>IF('Prax Reading 5712 5713'!B612="","", interceptPCR5712_5713toACTR+ slopePCR5712_5713toACTR*'Prax Reading 5712 5713'!B612)</f>
        <v/>
      </c>
      <c r="D612" s="25" t="str">
        <f>IF('Prax Reading 5712 5713'!B612="","", IF(C612&lt;1, 1, IF(C612&gt;36, 36, C612)))</f>
        <v/>
      </c>
      <c r="E612" s="25" t="str">
        <f t="shared" si="19"/>
        <v/>
      </c>
      <c r="F612" s="11" t="str">
        <f>IF('Prax Reading 5712 5713'!E612="","",IF('Prax Reading 5712 5713'!E612&lt;'ACT E+R to SAT EBRW'!$A$2,'ACT E+R to SAT EBRW'!$B$2,IF('Prax Reading 5712 5713'!E612&gt;'ACT E+R to SAT EBRW'!A$72,'ACT E+R to SAT EBRW'!B$72,VLOOKUP(E612,'ACT E+R to SAT EBRW'!A:B,2,FALSE))))</f>
        <v/>
      </c>
      <c r="G612" s="11" t="str">
        <f t="shared" si="18"/>
        <v/>
      </c>
      <c r="H612" s="11" t="str">
        <f>IF('Prax Reading 5712 5713'!B612="","", IF(G612&lt;100, 100, IF(G612&gt;300, 300, G612)))</f>
        <v/>
      </c>
      <c r="I612" s="11" t="str">
        <f>IF('Prax Reading 5712 5713'!B612="","",'SAT EBRW to CBEST R'!$A$2+'SAT EBRW to CBEST R'!$B$2*F612)</f>
        <v/>
      </c>
      <c r="J612" s="11" t="str">
        <f>IF('Prax Reading 5712 5713'!B612="","", IF(I612&lt;20, 20, IF(I612&gt;80, 80, I612)))</f>
        <v/>
      </c>
    </row>
    <row r="613" spans="1:10" x14ac:dyDescent="0.25">
      <c r="A613" s="11">
        <v>612</v>
      </c>
      <c r="B613" s="30"/>
      <c r="C613" s="25" t="str">
        <f>IF('Prax Reading 5712 5713'!B613="","", interceptPCR5712_5713toACTR+ slopePCR5712_5713toACTR*'Prax Reading 5712 5713'!B613)</f>
        <v/>
      </c>
      <c r="D613" s="25" t="str">
        <f>IF('Prax Reading 5712 5713'!B613="","", IF(C613&lt;1, 1, IF(C613&gt;36, 36, C613)))</f>
        <v/>
      </c>
      <c r="E613" s="25" t="str">
        <f t="shared" si="19"/>
        <v/>
      </c>
      <c r="F613" s="11" t="str">
        <f>IF('Prax Reading 5712 5713'!E613="","",IF('Prax Reading 5712 5713'!E613&lt;'ACT E+R to SAT EBRW'!$A$2,'ACT E+R to SAT EBRW'!$B$2,IF('Prax Reading 5712 5713'!E613&gt;'ACT E+R to SAT EBRW'!A$72,'ACT E+R to SAT EBRW'!B$72,VLOOKUP(E613,'ACT E+R to SAT EBRW'!A:B,2,FALSE))))</f>
        <v/>
      </c>
      <c r="G613" s="11" t="str">
        <f t="shared" si="18"/>
        <v/>
      </c>
      <c r="H613" s="11" t="str">
        <f>IF('Prax Reading 5712 5713'!B613="","", IF(G613&lt;100, 100, IF(G613&gt;300, 300, G613)))</f>
        <v/>
      </c>
      <c r="I613" s="11" t="str">
        <f>IF('Prax Reading 5712 5713'!B613="","",'SAT EBRW to CBEST R'!$A$2+'SAT EBRW to CBEST R'!$B$2*F613)</f>
        <v/>
      </c>
      <c r="J613" s="11" t="str">
        <f>IF('Prax Reading 5712 5713'!B613="","", IF(I613&lt;20, 20, IF(I613&gt;80, 80, I613)))</f>
        <v/>
      </c>
    </row>
    <row r="614" spans="1:10" x14ac:dyDescent="0.25">
      <c r="A614" s="11">
        <v>613</v>
      </c>
      <c r="B614" s="30"/>
      <c r="C614" s="25" t="str">
        <f>IF('Prax Reading 5712 5713'!B614="","", interceptPCR5712_5713toACTR+ slopePCR5712_5713toACTR*'Prax Reading 5712 5713'!B614)</f>
        <v/>
      </c>
      <c r="D614" s="25" t="str">
        <f>IF('Prax Reading 5712 5713'!B614="","", IF(C614&lt;1, 1, IF(C614&gt;36, 36, C614)))</f>
        <v/>
      </c>
      <c r="E614" s="25" t="str">
        <f t="shared" si="19"/>
        <v/>
      </c>
      <c r="F614" s="11" t="str">
        <f>IF('Prax Reading 5712 5713'!E614="","",IF('Prax Reading 5712 5713'!E614&lt;'ACT E+R to SAT EBRW'!$A$2,'ACT E+R to SAT EBRW'!$B$2,IF('Prax Reading 5712 5713'!E614&gt;'ACT E+R to SAT EBRW'!A$72,'ACT E+R to SAT EBRW'!B$72,VLOOKUP(E614,'ACT E+R to SAT EBRW'!A:B,2,FALSE))))</f>
        <v/>
      </c>
      <c r="G614" s="11" t="str">
        <f t="shared" si="18"/>
        <v/>
      </c>
      <c r="H614" s="11" t="str">
        <f>IF('Prax Reading 5712 5713'!B614="","", IF(G614&lt;100, 100, IF(G614&gt;300, 300, G614)))</f>
        <v/>
      </c>
      <c r="I614" s="11" t="str">
        <f>IF('Prax Reading 5712 5713'!B614="","",'SAT EBRW to CBEST R'!$A$2+'SAT EBRW to CBEST R'!$B$2*F614)</f>
        <v/>
      </c>
      <c r="J614" s="11" t="str">
        <f>IF('Prax Reading 5712 5713'!B614="","", IF(I614&lt;20, 20, IF(I614&gt;80, 80, I614)))</f>
        <v/>
      </c>
    </row>
    <row r="615" spans="1:10" x14ac:dyDescent="0.25">
      <c r="A615" s="11">
        <v>614</v>
      </c>
      <c r="B615" s="30"/>
      <c r="C615" s="25" t="str">
        <f>IF('Prax Reading 5712 5713'!B615="","", interceptPCR5712_5713toACTR+ slopePCR5712_5713toACTR*'Prax Reading 5712 5713'!B615)</f>
        <v/>
      </c>
      <c r="D615" s="25" t="str">
        <f>IF('Prax Reading 5712 5713'!B615="","", IF(C615&lt;1, 1, IF(C615&gt;36, 36, C615)))</f>
        <v/>
      </c>
      <c r="E615" s="25" t="str">
        <f t="shared" si="19"/>
        <v/>
      </c>
      <c r="F615" s="11" t="str">
        <f>IF('Prax Reading 5712 5713'!E615="","",IF('Prax Reading 5712 5713'!E615&lt;'ACT E+R to SAT EBRW'!$A$2,'ACT E+R to SAT EBRW'!$B$2,IF('Prax Reading 5712 5713'!E615&gt;'ACT E+R to SAT EBRW'!A$72,'ACT E+R to SAT EBRW'!B$72,VLOOKUP(E615,'ACT E+R to SAT EBRW'!A:B,2,FALSE))))</f>
        <v/>
      </c>
      <c r="G615" s="11" t="str">
        <f t="shared" si="18"/>
        <v/>
      </c>
      <c r="H615" s="11" t="str">
        <f>IF('Prax Reading 5712 5713'!B615="","", IF(G615&lt;100, 100, IF(G615&gt;300, 300, G615)))</f>
        <v/>
      </c>
      <c r="I615" s="11" t="str">
        <f>IF('Prax Reading 5712 5713'!B615="","",'SAT EBRW to CBEST R'!$A$2+'SAT EBRW to CBEST R'!$B$2*F615)</f>
        <v/>
      </c>
      <c r="J615" s="11" t="str">
        <f>IF('Prax Reading 5712 5713'!B615="","", IF(I615&lt;20, 20, IF(I615&gt;80, 80, I615)))</f>
        <v/>
      </c>
    </row>
    <row r="616" spans="1:10" x14ac:dyDescent="0.25">
      <c r="A616" s="11">
        <v>615</v>
      </c>
      <c r="B616" s="30"/>
      <c r="C616" s="25" t="str">
        <f>IF('Prax Reading 5712 5713'!B616="","", interceptPCR5712_5713toACTR+ slopePCR5712_5713toACTR*'Prax Reading 5712 5713'!B616)</f>
        <v/>
      </c>
      <c r="D616" s="25" t="str">
        <f>IF('Prax Reading 5712 5713'!B616="","", IF(C616&lt;1, 1, IF(C616&gt;36, 36, C616)))</f>
        <v/>
      </c>
      <c r="E616" s="25" t="str">
        <f t="shared" si="19"/>
        <v/>
      </c>
      <c r="F616" s="11" t="str">
        <f>IF('Prax Reading 5712 5713'!E616="","",IF('Prax Reading 5712 5713'!E616&lt;'ACT E+R to SAT EBRW'!$A$2,'ACT E+R to SAT EBRW'!$B$2,IF('Prax Reading 5712 5713'!E616&gt;'ACT E+R to SAT EBRW'!A$72,'ACT E+R to SAT EBRW'!B$72,VLOOKUP(E616,'ACT E+R to SAT EBRW'!A:B,2,FALSE))))</f>
        <v/>
      </c>
      <c r="G616" s="11" t="str">
        <f t="shared" si="18"/>
        <v/>
      </c>
      <c r="H616" s="11" t="str">
        <f>IF('Prax Reading 5712 5713'!B616="","", IF(G616&lt;100, 100, IF(G616&gt;300, 300, G616)))</f>
        <v/>
      </c>
      <c r="I616" s="11" t="str">
        <f>IF('Prax Reading 5712 5713'!B616="","",'SAT EBRW to CBEST R'!$A$2+'SAT EBRW to CBEST R'!$B$2*F616)</f>
        <v/>
      </c>
      <c r="J616" s="11" t="str">
        <f>IF('Prax Reading 5712 5713'!B616="","", IF(I616&lt;20, 20, IF(I616&gt;80, 80, I616)))</f>
        <v/>
      </c>
    </row>
    <row r="617" spans="1:10" x14ac:dyDescent="0.25">
      <c r="A617" s="11">
        <v>616</v>
      </c>
      <c r="B617" s="30"/>
      <c r="C617" s="25" t="str">
        <f>IF('Prax Reading 5712 5713'!B617="","", interceptPCR5712_5713toACTR+ slopePCR5712_5713toACTR*'Prax Reading 5712 5713'!B617)</f>
        <v/>
      </c>
      <c r="D617" s="25" t="str">
        <f>IF('Prax Reading 5712 5713'!B617="","", IF(C617&lt;1, 1, IF(C617&gt;36, 36, C617)))</f>
        <v/>
      </c>
      <c r="E617" s="25" t="str">
        <f t="shared" si="19"/>
        <v/>
      </c>
      <c r="F617" s="11" t="str">
        <f>IF('Prax Reading 5712 5713'!E617="","",IF('Prax Reading 5712 5713'!E617&lt;'ACT E+R to SAT EBRW'!$A$2,'ACT E+R to SAT EBRW'!$B$2,IF('Prax Reading 5712 5713'!E617&gt;'ACT E+R to SAT EBRW'!A$72,'ACT E+R to SAT EBRW'!B$72,VLOOKUP(E617,'ACT E+R to SAT EBRW'!A:B,2,FALSE))))</f>
        <v/>
      </c>
      <c r="G617" s="11" t="str">
        <f t="shared" si="18"/>
        <v/>
      </c>
      <c r="H617" s="11" t="str">
        <f>IF('Prax Reading 5712 5713'!B617="","", IF(G617&lt;100, 100, IF(G617&gt;300, 300, G617)))</f>
        <v/>
      </c>
      <c r="I617" s="11" t="str">
        <f>IF('Prax Reading 5712 5713'!B617="","",'SAT EBRW to CBEST R'!$A$2+'SAT EBRW to CBEST R'!$B$2*F617)</f>
        <v/>
      </c>
      <c r="J617" s="11" t="str">
        <f>IF('Prax Reading 5712 5713'!B617="","", IF(I617&lt;20, 20, IF(I617&gt;80, 80, I617)))</f>
        <v/>
      </c>
    </row>
    <row r="618" spans="1:10" x14ac:dyDescent="0.25">
      <c r="A618" s="11">
        <v>617</v>
      </c>
      <c r="B618" s="30"/>
      <c r="C618" s="25" t="str">
        <f>IF('Prax Reading 5712 5713'!B618="","", interceptPCR5712_5713toACTR+ slopePCR5712_5713toACTR*'Prax Reading 5712 5713'!B618)</f>
        <v/>
      </c>
      <c r="D618" s="25" t="str">
        <f>IF('Prax Reading 5712 5713'!B618="","", IF(C618&lt;1, 1, IF(C618&gt;36, 36, C618)))</f>
        <v/>
      </c>
      <c r="E618" s="25" t="str">
        <f t="shared" si="19"/>
        <v/>
      </c>
      <c r="F618" s="11" t="str">
        <f>IF('Prax Reading 5712 5713'!E618="","",IF('Prax Reading 5712 5713'!E618&lt;'ACT E+R to SAT EBRW'!$A$2,'ACT E+R to SAT EBRW'!$B$2,IF('Prax Reading 5712 5713'!E618&gt;'ACT E+R to SAT EBRW'!A$72,'ACT E+R to SAT EBRW'!B$72,VLOOKUP(E618,'ACT E+R to SAT EBRW'!A:B,2,FALSE))))</f>
        <v/>
      </c>
      <c r="G618" s="11" t="str">
        <f t="shared" si="18"/>
        <v/>
      </c>
      <c r="H618" s="11" t="str">
        <f>IF('Prax Reading 5712 5713'!B618="","", IF(G618&lt;100, 100, IF(G618&gt;300, 300, G618)))</f>
        <v/>
      </c>
      <c r="I618" s="11" t="str">
        <f>IF('Prax Reading 5712 5713'!B618="","",'SAT EBRW to CBEST R'!$A$2+'SAT EBRW to CBEST R'!$B$2*F618)</f>
        <v/>
      </c>
      <c r="J618" s="11" t="str">
        <f>IF('Prax Reading 5712 5713'!B618="","", IF(I618&lt;20, 20, IF(I618&gt;80, 80, I618)))</f>
        <v/>
      </c>
    </row>
    <row r="619" spans="1:10" x14ac:dyDescent="0.25">
      <c r="A619" s="11">
        <v>618</v>
      </c>
      <c r="B619" s="30"/>
      <c r="C619" s="25" t="str">
        <f>IF('Prax Reading 5712 5713'!B619="","", interceptPCR5712_5713toACTR+ slopePCR5712_5713toACTR*'Prax Reading 5712 5713'!B619)</f>
        <v/>
      </c>
      <c r="D619" s="25" t="str">
        <f>IF('Prax Reading 5712 5713'!B619="","", IF(C619&lt;1, 1, IF(C619&gt;36, 36, C619)))</f>
        <v/>
      </c>
      <c r="E619" s="25" t="str">
        <f t="shared" si="19"/>
        <v/>
      </c>
      <c r="F619" s="11" t="str">
        <f>IF('Prax Reading 5712 5713'!E619="","",IF('Prax Reading 5712 5713'!E619&lt;'ACT E+R to SAT EBRW'!$A$2,'ACT E+R to SAT EBRW'!$B$2,IF('Prax Reading 5712 5713'!E619&gt;'ACT E+R to SAT EBRW'!A$72,'ACT E+R to SAT EBRW'!B$72,VLOOKUP(E619,'ACT E+R to SAT EBRW'!A:B,2,FALSE))))</f>
        <v/>
      </c>
      <c r="G619" s="11" t="str">
        <f t="shared" si="18"/>
        <v/>
      </c>
      <c r="H619" s="11" t="str">
        <f>IF('Prax Reading 5712 5713'!B619="","", IF(G619&lt;100, 100, IF(G619&gt;300, 300, G619)))</f>
        <v/>
      </c>
      <c r="I619" s="11" t="str">
        <f>IF('Prax Reading 5712 5713'!B619="","",'SAT EBRW to CBEST R'!$A$2+'SAT EBRW to CBEST R'!$B$2*F619)</f>
        <v/>
      </c>
      <c r="J619" s="11" t="str">
        <f>IF('Prax Reading 5712 5713'!B619="","", IF(I619&lt;20, 20, IF(I619&gt;80, 80, I619)))</f>
        <v/>
      </c>
    </row>
    <row r="620" spans="1:10" x14ac:dyDescent="0.25">
      <c r="A620" s="11">
        <v>619</v>
      </c>
      <c r="B620" s="30"/>
      <c r="C620" s="25" t="str">
        <f>IF('Prax Reading 5712 5713'!B620="","", interceptPCR5712_5713toACTR+ slopePCR5712_5713toACTR*'Prax Reading 5712 5713'!B620)</f>
        <v/>
      </c>
      <c r="D620" s="25" t="str">
        <f>IF('Prax Reading 5712 5713'!B620="","", IF(C620&lt;1, 1, IF(C620&gt;36, 36, C620)))</f>
        <v/>
      </c>
      <c r="E620" s="25" t="str">
        <f t="shared" si="19"/>
        <v/>
      </c>
      <c r="F620" s="11" t="str">
        <f>IF('Prax Reading 5712 5713'!E620="","",IF('Prax Reading 5712 5713'!E620&lt;'ACT E+R to SAT EBRW'!$A$2,'ACT E+R to SAT EBRW'!$B$2,IF('Prax Reading 5712 5713'!E620&gt;'ACT E+R to SAT EBRW'!A$72,'ACT E+R to SAT EBRW'!B$72,VLOOKUP(E620,'ACT E+R to SAT EBRW'!A:B,2,FALSE))))</f>
        <v/>
      </c>
      <c r="G620" s="11" t="str">
        <f t="shared" si="18"/>
        <v/>
      </c>
      <c r="H620" s="11" t="str">
        <f>IF('Prax Reading 5712 5713'!B620="","", IF(G620&lt;100, 100, IF(G620&gt;300, 300, G620)))</f>
        <v/>
      </c>
      <c r="I620" s="11" t="str">
        <f>IF('Prax Reading 5712 5713'!B620="","",'SAT EBRW to CBEST R'!$A$2+'SAT EBRW to CBEST R'!$B$2*F620)</f>
        <v/>
      </c>
      <c r="J620" s="11" t="str">
        <f>IF('Prax Reading 5712 5713'!B620="","", IF(I620&lt;20, 20, IF(I620&gt;80, 80, I620)))</f>
        <v/>
      </c>
    </row>
    <row r="621" spans="1:10" x14ac:dyDescent="0.25">
      <c r="A621" s="11">
        <v>620</v>
      </c>
      <c r="B621" s="30"/>
      <c r="C621" s="25" t="str">
        <f>IF('Prax Reading 5712 5713'!B621="","", interceptPCR5712_5713toACTR+ slopePCR5712_5713toACTR*'Prax Reading 5712 5713'!B621)</f>
        <v/>
      </c>
      <c r="D621" s="25" t="str">
        <f>IF('Prax Reading 5712 5713'!B621="","", IF(C621&lt;1, 1, IF(C621&gt;36, 36, C621)))</f>
        <v/>
      </c>
      <c r="E621" s="25" t="str">
        <f t="shared" si="19"/>
        <v/>
      </c>
      <c r="F621" s="11" t="str">
        <f>IF('Prax Reading 5712 5713'!E621="","",IF('Prax Reading 5712 5713'!E621&lt;'ACT E+R to SAT EBRW'!$A$2,'ACT E+R to SAT EBRW'!$B$2,IF('Prax Reading 5712 5713'!E621&gt;'ACT E+R to SAT EBRW'!A$72,'ACT E+R to SAT EBRW'!B$72,VLOOKUP(E621,'ACT E+R to SAT EBRW'!A:B,2,FALSE))))</f>
        <v/>
      </c>
      <c r="G621" s="11" t="str">
        <f t="shared" si="18"/>
        <v/>
      </c>
      <c r="H621" s="11" t="str">
        <f>IF('Prax Reading 5712 5713'!B621="","", IF(G621&lt;100, 100, IF(G621&gt;300, 300, G621)))</f>
        <v/>
      </c>
      <c r="I621" s="11" t="str">
        <f>IF('Prax Reading 5712 5713'!B621="","",'SAT EBRW to CBEST R'!$A$2+'SAT EBRW to CBEST R'!$B$2*F621)</f>
        <v/>
      </c>
      <c r="J621" s="11" t="str">
        <f>IF('Prax Reading 5712 5713'!B621="","", IF(I621&lt;20, 20, IF(I621&gt;80, 80, I621)))</f>
        <v/>
      </c>
    </row>
    <row r="622" spans="1:10" x14ac:dyDescent="0.25">
      <c r="A622" s="11">
        <v>621</v>
      </c>
      <c r="B622" s="30"/>
      <c r="C622" s="25" t="str">
        <f>IF('Prax Reading 5712 5713'!B622="","", interceptPCR5712_5713toACTR+ slopePCR5712_5713toACTR*'Prax Reading 5712 5713'!B622)</f>
        <v/>
      </c>
      <c r="D622" s="25" t="str">
        <f>IF('Prax Reading 5712 5713'!B622="","", IF(C622&lt;1, 1, IF(C622&gt;36, 36, C622)))</f>
        <v/>
      </c>
      <c r="E622" s="25" t="str">
        <f t="shared" si="19"/>
        <v/>
      </c>
      <c r="F622" s="11" t="str">
        <f>IF('Prax Reading 5712 5713'!E622="","",IF('Prax Reading 5712 5713'!E622&lt;'ACT E+R to SAT EBRW'!$A$2,'ACT E+R to SAT EBRW'!$B$2,IF('Prax Reading 5712 5713'!E622&gt;'ACT E+R to SAT EBRW'!A$72,'ACT E+R to SAT EBRW'!B$72,VLOOKUP(E622,'ACT E+R to SAT EBRW'!A:B,2,FALSE))))</f>
        <v/>
      </c>
      <c r="G622" s="11" t="str">
        <f t="shared" si="18"/>
        <v/>
      </c>
      <c r="H622" s="11" t="str">
        <f>IF('Prax Reading 5712 5713'!B622="","", IF(G622&lt;100, 100, IF(G622&gt;300, 300, G622)))</f>
        <v/>
      </c>
      <c r="I622" s="11" t="str">
        <f>IF('Prax Reading 5712 5713'!B622="","",'SAT EBRW to CBEST R'!$A$2+'SAT EBRW to CBEST R'!$B$2*F622)</f>
        <v/>
      </c>
      <c r="J622" s="11" t="str">
        <f>IF('Prax Reading 5712 5713'!B622="","", IF(I622&lt;20, 20, IF(I622&gt;80, 80, I622)))</f>
        <v/>
      </c>
    </row>
    <row r="623" spans="1:10" x14ac:dyDescent="0.25">
      <c r="A623" s="11">
        <v>622</v>
      </c>
      <c r="B623" s="30"/>
      <c r="C623" s="25" t="str">
        <f>IF('Prax Reading 5712 5713'!B623="","", interceptPCR5712_5713toACTR+ slopePCR5712_5713toACTR*'Prax Reading 5712 5713'!B623)</f>
        <v/>
      </c>
      <c r="D623" s="25" t="str">
        <f>IF('Prax Reading 5712 5713'!B623="","", IF(C623&lt;1, 1, IF(C623&gt;36, 36, C623)))</f>
        <v/>
      </c>
      <c r="E623" s="25" t="str">
        <f t="shared" si="19"/>
        <v/>
      </c>
      <c r="F623" s="11" t="str">
        <f>IF('Prax Reading 5712 5713'!E623="","",IF('Prax Reading 5712 5713'!E623&lt;'ACT E+R to SAT EBRW'!$A$2,'ACT E+R to SAT EBRW'!$B$2,IF('Prax Reading 5712 5713'!E623&gt;'ACT E+R to SAT EBRW'!A$72,'ACT E+R to SAT EBRW'!B$72,VLOOKUP(E623,'ACT E+R to SAT EBRW'!A:B,2,FALSE))))</f>
        <v/>
      </c>
      <c r="G623" s="11" t="str">
        <f t="shared" si="18"/>
        <v/>
      </c>
      <c r="H623" s="11" t="str">
        <f>IF('Prax Reading 5712 5713'!B623="","", IF(G623&lt;100, 100, IF(G623&gt;300, 300, G623)))</f>
        <v/>
      </c>
      <c r="I623" s="11" t="str">
        <f>IF('Prax Reading 5712 5713'!B623="","",'SAT EBRW to CBEST R'!$A$2+'SAT EBRW to CBEST R'!$B$2*F623)</f>
        <v/>
      </c>
      <c r="J623" s="11" t="str">
        <f>IF('Prax Reading 5712 5713'!B623="","", IF(I623&lt;20, 20, IF(I623&gt;80, 80, I623)))</f>
        <v/>
      </c>
    </row>
    <row r="624" spans="1:10" x14ac:dyDescent="0.25">
      <c r="A624" s="11">
        <v>623</v>
      </c>
      <c r="B624" s="30"/>
      <c r="C624" s="25" t="str">
        <f>IF('Prax Reading 5712 5713'!B624="","", interceptPCR5712_5713toACTR+ slopePCR5712_5713toACTR*'Prax Reading 5712 5713'!B624)</f>
        <v/>
      </c>
      <c r="D624" s="25" t="str">
        <f>IF('Prax Reading 5712 5713'!B624="","", IF(C624&lt;1, 1, IF(C624&gt;36, 36, C624)))</f>
        <v/>
      </c>
      <c r="E624" s="25" t="str">
        <f t="shared" si="19"/>
        <v/>
      </c>
      <c r="F624" s="11" t="str">
        <f>IF('Prax Reading 5712 5713'!E624="","",IF('Prax Reading 5712 5713'!E624&lt;'ACT E+R to SAT EBRW'!$A$2,'ACT E+R to SAT EBRW'!$B$2,IF('Prax Reading 5712 5713'!E624&gt;'ACT E+R to SAT EBRW'!A$72,'ACT E+R to SAT EBRW'!B$72,VLOOKUP(E624,'ACT E+R to SAT EBRW'!A:B,2,FALSE))))</f>
        <v/>
      </c>
      <c r="G624" s="11" t="str">
        <f t="shared" si="18"/>
        <v/>
      </c>
      <c r="H624" s="11" t="str">
        <f>IF('Prax Reading 5712 5713'!B624="","", IF(G624&lt;100, 100, IF(G624&gt;300, 300, G624)))</f>
        <v/>
      </c>
      <c r="I624" s="11" t="str">
        <f>IF('Prax Reading 5712 5713'!B624="","",'SAT EBRW to CBEST R'!$A$2+'SAT EBRW to CBEST R'!$B$2*F624)</f>
        <v/>
      </c>
      <c r="J624" s="11" t="str">
        <f>IF('Prax Reading 5712 5713'!B624="","", IF(I624&lt;20, 20, IF(I624&gt;80, 80, I624)))</f>
        <v/>
      </c>
    </row>
    <row r="625" spans="1:10" x14ac:dyDescent="0.25">
      <c r="A625" s="11">
        <v>624</v>
      </c>
      <c r="B625" s="30"/>
      <c r="C625" s="25" t="str">
        <f>IF('Prax Reading 5712 5713'!B625="","", interceptPCR5712_5713toACTR+ slopePCR5712_5713toACTR*'Prax Reading 5712 5713'!B625)</f>
        <v/>
      </c>
      <c r="D625" s="25" t="str">
        <f>IF('Prax Reading 5712 5713'!B625="","", IF(C625&lt;1, 1, IF(C625&gt;36, 36, C625)))</f>
        <v/>
      </c>
      <c r="E625" s="25" t="str">
        <f t="shared" si="19"/>
        <v/>
      </c>
      <c r="F625" s="11" t="str">
        <f>IF('Prax Reading 5712 5713'!E625="","",IF('Prax Reading 5712 5713'!E625&lt;'ACT E+R to SAT EBRW'!$A$2,'ACT E+R to SAT EBRW'!$B$2,IF('Prax Reading 5712 5713'!E625&gt;'ACT E+R to SAT EBRW'!A$72,'ACT E+R to SAT EBRW'!B$72,VLOOKUP(E625,'ACT E+R to SAT EBRW'!A:B,2,FALSE))))</f>
        <v/>
      </c>
      <c r="G625" s="11" t="str">
        <f t="shared" si="18"/>
        <v/>
      </c>
      <c r="H625" s="11" t="str">
        <f>IF('Prax Reading 5712 5713'!B625="","", IF(G625&lt;100, 100, IF(G625&gt;300, 300, G625)))</f>
        <v/>
      </c>
      <c r="I625" s="11" t="str">
        <f>IF('Prax Reading 5712 5713'!B625="","",'SAT EBRW to CBEST R'!$A$2+'SAT EBRW to CBEST R'!$B$2*F625)</f>
        <v/>
      </c>
      <c r="J625" s="11" t="str">
        <f>IF('Prax Reading 5712 5713'!B625="","", IF(I625&lt;20, 20, IF(I625&gt;80, 80, I625)))</f>
        <v/>
      </c>
    </row>
    <row r="626" spans="1:10" x14ac:dyDescent="0.25">
      <c r="A626" s="11">
        <v>625</v>
      </c>
      <c r="B626" s="30"/>
      <c r="C626" s="25" t="str">
        <f>IF('Prax Reading 5712 5713'!B626="","", interceptPCR5712_5713toACTR+ slopePCR5712_5713toACTR*'Prax Reading 5712 5713'!B626)</f>
        <v/>
      </c>
      <c r="D626" s="25" t="str">
        <f>IF('Prax Reading 5712 5713'!B626="","", IF(C626&lt;1, 1, IF(C626&gt;36, 36, C626)))</f>
        <v/>
      </c>
      <c r="E626" s="25" t="str">
        <f t="shared" si="19"/>
        <v/>
      </c>
      <c r="F626" s="11" t="str">
        <f>IF('Prax Reading 5712 5713'!E626="","",IF('Prax Reading 5712 5713'!E626&lt;'ACT E+R to SAT EBRW'!$A$2,'ACT E+R to SAT EBRW'!$B$2,IF('Prax Reading 5712 5713'!E626&gt;'ACT E+R to SAT EBRW'!A$72,'ACT E+R to SAT EBRW'!B$72,VLOOKUP(E626,'ACT E+R to SAT EBRW'!A:B,2,FALSE))))</f>
        <v/>
      </c>
      <c r="G626" s="11" t="str">
        <f t="shared" si="18"/>
        <v/>
      </c>
      <c r="H626" s="11" t="str">
        <f>IF('Prax Reading 5712 5713'!B626="","", IF(G626&lt;100, 100, IF(G626&gt;300, 300, G626)))</f>
        <v/>
      </c>
      <c r="I626" s="11" t="str">
        <f>IF('Prax Reading 5712 5713'!B626="","",'SAT EBRW to CBEST R'!$A$2+'SAT EBRW to CBEST R'!$B$2*F626)</f>
        <v/>
      </c>
      <c r="J626" s="11" t="str">
        <f>IF('Prax Reading 5712 5713'!B626="","", IF(I626&lt;20, 20, IF(I626&gt;80, 80, I626)))</f>
        <v/>
      </c>
    </row>
    <row r="627" spans="1:10" x14ac:dyDescent="0.25">
      <c r="A627" s="11">
        <v>626</v>
      </c>
      <c r="B627" s="30"/>
      <c r="C627" s="25" t="str">
        <f>IF('Prax Reading 5712 5713'!B627="","", interceptPCR5712_5713toACTR+ slopePCR5712_5713toACTR*'Prax Reading 5712 5713'!B627)</f>
        <v/>
      </c>
      <c r="D627" s="25" t="str">
        <f>IF('Prax Reading 5712 5713'!B627="","", IF(C627&lt;1, 1, IF(C627&gt;36, 36, C627)))</f>
        <v/>
      </c>
      <c r="E627" s="25" t="str">
        <f t="shared" si="19"/>
        <v/>
      </c>
      <c r="F627" s="11" t="str">
        <f>IF('Prax Reading 5712 5713'!E627="","",IF('Prax Reading 5712 5713'!E627&lt;'ACT E+R to SAT EBRW'!$A$2,'ACT E+R to SAT EBRW'!$B$2,IF('Prax Reading 5712 5713'!E627&gt;'ACT E+R to SAT EBRW'!A$72,'ACT E+R to SAT EBRW'!B$72,VLOOKUP(E627,'ACT E+R to SAT EBRW'!A:B,2,FALSE))))</f>
        <v/>
      </c>
      <c r="G627" s="11" t="str">
        <f t="shared" si="18"/>
        <v/>
      </c>
      <c r="H627" s="11" t="str">
        <f>IF('Prax Reading 5712 5713'!B627="","", IF(G627&lt;100, 100, IF(G627&gt;300, 300, G627)))</f>
        <v/>
      </c>
      <c r="I627" s="11" t="str">
        <f>IF('Prax Reading 5712 5713'!B627="","",'SAT EBRW to CBEST R'!$A$2+'SAT EBRW to CBEST R'!$B$2*F627)</f>
        <v/>
      </c>
      <c r="J627" s="11" t="str">
        <f>IF('Prax Reading 5712 5713'!B627="","", IF(I627&lt;20, 20, IF(I627&gt;80, 80, I627)))</f>
        <v/>
      </c>
    </row>
    <row r="628" spans="1:10" x14ac:dyDescent="0.25">
      <c r="A628" s="11">
        <v>627</v>
      </c>
      <c r="B628" s="30"/>
      <c r="C628" s="25" t="str">
        <f>IF('Prax Reading 5712 5713'!B628="","", interceptPCR5712_5713toACTR+ slopePCR5712_5713toACTR*'Prax Reading 5712 5713'!B628)</f>
        <v/>
      </c>
      <c r="D628" s="25" t="str">
        <f>IF('Prax Reading 5712 5713'!B628="","", IF(C628&lt;1, 1, IF(C628&gt;36, 36, C628)))</f>
        <v/>
      </c>
      <c r="E628" s="25" t="str">
        <f t="shared" si="19"/>
        <v/>
      </c>
      <c r="F628" s="11" t="str">
        <f>IF('Prax Reading 5712 5713'!E628="","",IF('Prax Reading 5712 5713'!E628&lt;'ACT E+R to SAT EBRW'!$A$2,'ACT E+R to SAT EBRW'!$B$2,IF('Prax Reading 5712 5713'!E628&gt;'ACT E+R to SAT EBRW'!A$72,'ACT E+R to SAT EBRW'!B$72,VLOOKUP(E628,'ACT E+R to SAT EBRW'!A:B,2,FALSE))))</f>
        <v/>
      </c>
      <c r="G628" s="11" t="str">
        <f t="shared" si="18"/>
        <v/>
      </c>
      <c r="H628" s="11" t="str">
        <f>IF('Prax Reading 5712 5713'!B628="","", IF(G628&lt;100, 100, IF(G628&gt;300, 300, G628)))</f>
        <v/>
      </c>
      <c r="I628" s="11" t="str">
        <f>IF('Prax Reading 5712 5713'!B628="","",'SAT EBRW to CBEST R'!$A$2+'SAT EBRW to CBEST R'!$B$2*F628)</f>
        <v/>
      </c>
      <c r="J628" s="11" t="str">
        <f>IF('Prax Reading 5712 5713'!B628="","", IF(I628&lt;20, 20, IF(I628&gt;80, 80, I628)))</f>
        <v/>
      </c>
    </row>
    <row r="629" spans="1:10" x14ac:dyDescent="0.25">
      <c r="A629" s="11">
        <v>628</v>
      </c>
      <c r="B629" s="30"/>
      <c r="C629" s="25" t="str">
        <f>IF('Prax Reading 5712 5713'!B629="","", interceptPCR5712_5713toACTR+ slopePCR5712_5713toACTR*'Prax Reading 5712 5713'!B629)</f>
        <v/>
      </c>
      <c r="D629" s="25" t="str">
        <f>IF('Prax Reading 5712 5713'!B629="","", IF(C629&lt;1, 1, IF(C629&gt;36, 36, C629)))</f>
        <v/>
      </c>
      <c r="E629" s="25" t="str">
        <f t="shared" si="19"/>
        <v/>
      </c>
      <c r="F629" s="11" t="str">
        <f>IF('Prax Reading 5712 5713'!E629="","",IF('Prax Reading 5712 5713'!E629&lt;'ACT E+R to SAT EBRW'!$A$2,'ACT E+R to SAT EBRW'!$B$2,IF('Prax Reading 5712 5713'!E629&gt;'ACT E+R to SAT EBRW'!A$72,'ACT E+R to SAT EBRW'!B$72,VLOOKUP(E629,'ACT E+R to SAT EBRW'!A:B,2,FALSE))))</f>
        <v/>
      </c>
      <c r="G629" s="11" t="str">
        <f t="shared" si="18"/>
        <v/>
      </c>
      <c r="H629" s="11" t="str">
        <f>IF('Prax Reading 5712 5713'!B629="","", IF(G629&lt;100, 100, IF(G629&gt;300, 300, G629)))</f>
        <v/>
      </c>
      <c r="I629" s="11" t="str">
        <f>IF('Prax Reading 5712 5713'!B629="","",'SAT EBRW to CBEST R'!$A$2+'SAT EBRW to CBEST R'!$B$2*F629)</f>
        <v/>
      </c>
      <c r="J629" s="11" t="str">
        <f>IF('Prax Reading 5712 5713'!B629="","", IF(I629&lt;20, 20, IF(I629&gt;80, 80, I629)))</f>
        <v/>
      </c>
    </row>
    <row r="630" spans="1:10" x14ac:dyDescent="0.25">
      <c r="A630" s="11">
        <v>629</v>
      </c>
      <c r="B630" s="30"/>
      <c r="C630" s="25" t="str">
        <f>IF('Prax Reading 5712 5713'!B630="","", interceptPCR5712_5713toACTR+ slopePCR5712_5713toACTR*'Prax Reading 5712 5713'!B630)</f>
        <v/>
      </c>
      <c r="D630" s="25" t="str">
        <f>IF('Prax Reading 5712 5713'!B630="","", IF(C630&lt;1, 1, IF(C630&gt;36, 36, C630)))</f>
        <v/>
      </c>
      <c r="E630" s="25" t="str">
        <f t="shared" si="19"/>
        <v/>
      </c>
      <c r="F630" s="11" t="str">
        <f>IF('Prax Reading 5712 5713'!E630="","",IF('Prax Reading 5712 5713'!E630&lt;'ACT E+R to SAT EBRW'!$A$2,'ACT E+R to SAT EBRW'!$B$2,IF('Prax Reading 5712 5713'!E630&gt;'ACT E+R to SAT EBRW'!A$72,'ACT E+R to SAT EBRW'!B$72,VLOOKUP(E630,'ACT E+R to SAT EBRW'!A:B,2,FALSE))))</f>
        <v/>
      </c>
      <c r="G630" s="11" t="str">
        <f t="shared" si="18"/>
        <v/>
      </c>
      <c r="H630" s="11" t="str">
        <f>IF('Prax Reading 5712 5713'!B630="","", IF(G630&lt;100, 100, IF(G630&gt;300, 300, G630)))</f>
        <v/>
      </c>
      <c r="I630" s="11" t="str">
        <f>IF('Prax Reading 5712 5713'!B630="","",'SAT EBRW to CBEST R'!$A$2+'SAT EBRW to CBEST R'!$B$2*F630)</f>
        <v/>
      </c>
      <c r="J630" s="11" t="str">
        <f>IF('Prax Reading 5712 5713'!B630="","", IF(I630&lt;20, 20, IF(I630&gt;80, 80, I630)))</f>
        <v/>
      </c>
    </row>
    <row r="631" spans="1:10" x14ac:dyDescent="0.25">
      <c r="A631" s="11">
        <v>630</v>
      </c>
      <c r="B631" s="30"/>
      <c r="C631" s="25" t="str">
        <f>IF('Prax Reading 5712 5713'!B631="","", interceptPCR5712_5713toACTR+ slopePCR5712_5713toACTR*'Prax Reading 5712 5713'!B631)</f>
        <v/>
      </c>
      <c r="D631" s="25" t="str">
        <f>IF('Prax Reading 5712 5713'!B631="","", IF(C631&lt;1, 1, IF(C631&gt;36, 36, C631)))</f>
        <v/>
      </c>
      <c r="E631" s="25" t="str">
        <f t="shared" si="19"/>
        <v/>
      </c>
      <c r="F631" s="11" t="str">
        <f>IF('Prax Reading 5712 5713'!E631="","",IF('Prax Reading 5712 5713'!E631&lt;'ACT E+R to SAT EBRW'!$A$2,'ACT E+R to SAT EBRW'!$B$2,IF('Prax Reading 5712 5713'!E631&gt;'ACT E+R to SAT EBRW'!A$72,'ACT E+R to SAT EBRW'!B$72,VLOOKUP(E631,'ACT E+R to SAT EBRW'!A:B,2,FALSE))))</f>
        <v/>
      </c>
      <c r="G631" s="11" t="str">
        <f t="shared" si="18"/>
        <v/>
      </c>
      <c r="H631" s="11" t="str">
        <f>IF('Prax Reading 5712 5713'!B631="","", IF(G631&lt;100, 100, IF(G631&gt;300, 300, G631)))</f>
        <v/>
      </c>
      <c r="I631" s="11" t="str">
        <f>IF('Prax Reading 5712 5713'!B631="","",'SAT EBRW to CBEST R'!$A$2+'SAT EBRW to CBEST R'!$B$2*F631)</f>
        <v/>
      </c>
      <c r="J631" s="11" t="str">
        <f>IF('Prax Reading 5712 5713'!B631="","", IF(I631&lt;20, 20, IF(I631&gt;80, 80, I631)))</f>
        <v/>
      </c>
    </row>
    <row r="632" spans="1:10" x14ac:dyDescent="0.25">
      <c r="A632" s="11">
        <v>631</v>
      </c>
      <c r="B632" s="30"/>
      <c r="C632" s="25" t="str">
        <f>IF('Prax Reading 5712 5713'!B632="","", interceptPCR5712_5713toACTR+ slopePCR5712_5713toACTR*'Prax Reading 5712 5713'!B632)</f>
        <v/>
      </c>
      <c r="D632" s="25" t="str">
        <f>IF('Prax Reading 5712 5713'!B632="","", IF(C632&lt;1, 1, IF(C632&gt;36, 36, C632)))</f>
        <v/>
      </c>
      <c r="E632" s="25" t="str">
        <f t="shared" si="19"/>
        <v/>
      </c>
      <c r="F632" s="11" t="str">
        <f>IF('Prax Reading 5712 5713'!E632="","",IF('Prax Reading 5712 5713'!E632&lt;'ACT E+R to SAT EBRW'!$A$2,'ACT E+R to SAT EBRW'!$B$2,IF('Prax Reading 5712 5713'!E632&gt;'ACT E+R to SAT EBRW'!A$72,'ACT E+R to SAT EBRW'!B$72,VLOOKUP(E632,'ACT E+R to SAT EBRW'!A:B,2,FALSE))))</f>
        <v/>
      </c>
      <c r="G632" s="11" t="str">
        <f t="shared" si="18"/>
        <v/>
      </c>
      <c r="H632" s="11" t="str">
        <f>IF('Prax Reading 5712 5713'!B632="","", IF(G632&lt;100, 100, IF(G632&gt;300, 300, G632)))</f>
        <v/>
      </c>
      <c r="I632" s="11" t="str">
        <f>IF('Prax Reading 5712 5713'!B632="","",'SAT EBRW to CBEST R'!$A$2+'SAT EBRW to CBEST R'!$B$2*F632)</f>
        <v/>
      </c>
      <c r="J632" s="11" t="str">
        <f>IF('Prax Reading 5712 5713'!B632="","", IF(I632&lt;20, 20, IF(I632&gt;80, 80, I632)))</f>
        <v/>
      </c>
    </row>
    <row r="633" spans="1:10" x14ac:dyDescent="0.25">
      <c r="A633" s="11">
        <v>632</v>
      </c>
      <c r="B633" s="30"/>
      <c r="C633" s="25" t="str">
        <f>IF('Prax Reading 5712 5713'!B633="","", interceptPCR5712_5713toACTR+ slopePCR5712_5713toACTR*'Prax Reading 5712 5713'!B633)</f>
        <v/>
      </c>
      <c r="D633" s="25" t="str">
        <f>IF('Prax Reading 5712 5713'!B633="","", IF(C633&lt;1, 1, IF(C633&gt;36, 36, C633)))</f>
        <v/>
      </c>
      <c r="E633" s="25" t="str">
        <f t="shared" si="19"/>
        <v/>
      </c>
      <c r="F633" s="11" t="str">
        <f>IF('Prax Reading 5712 5713'!E633="","",IF('Prax Reading 5712 5713'!E633&lt;'ACT E+R to SAT EBRW'!$A$2,'ACT E+R to SAT EBRW'!$B$2,IF('Prax Reading 5712 5713'!E633&gt;'ACT E+R to SAT EBRW'!A$72,'ACT E+R to SAT EBRW'!B$72,VLOOKUP(E633,'ACT E+R to SAT EBRW'!A:B,2,FALSE))))</f>
        <v/>
      </c>
      <c r="G633" s="11" t="str">
        <f t="shared" si="18"/>
        <v/>
      </c>
      <c r="H633" s="11" t="str">
        <f>IF('Prax Reading 5712 5713'!B633="","", IF(G633&lt;100, 100, IF(G633&gt;300, 300, G633)))</f>
        <v/>
      </c>
      <c r="I633" s="11" t="str">
        <f>IF('Prax Reading 5712 5713'!B633="","",'SAT EBRW to CBEST R'!$A$2+'SAT EBRW to CBEST R'!$B$2*F633)</f>
        <v/>
      </c>
      <c r="J633" s="11" t="str">
        <f>IF('Prax Reading 5712 5713'!B633="","", IF(I633&lt;20, 20, IF(I633&gt;80, 80, I633)))</f>
        <v/>
      </c>
    </row>
    <row r="634" spans="1:10" x14ac:dyDescent="0.25">
      <c r="A634" s="11">
        <v>633</v>
      </c>
      <c r="B634" s="30"/>
      <c r="C634" s="25" t="str">
        <f>IF('Prax Reading 5712 5713'!B634="","", interceptPCR5712_5713toACTR+ slopePCR5712_5713toACTR*'Prax Reading 5712 5713'!B634)</f>
        <v/>
      </c>
      <c r="D634" s="25" t="str">
        <f>IF('Prax Reading 5712 5713'!B634="","", IF(C634&lt;1, 1, IF(C634&gt;36, 36, C634)))</f>
        <v/>
      </c>
      <c r="E634" s="25" t="str">
        <f t="shared" si="19"/>
        <v/>
      </c>
      <c r="F634" s="11" t="str">
        <f>IF('Prax Reading 5712 5713'!E634="","",IF('Prax Reading 5712 5713'!E634&lt;'ACT E+R to SAT EBRW'!$A$2,'ACT E+R to SAT EBRW'!$B$2,IF('Prax Reading 5712 5713'!E634&gt;'ACT E+R to SAT EBRW'!A$72,'ACT E+R to SAT EBRW'!B$72,VLOOKUP(E634,'ACT E+R to SAT EBRW'!A:B,2,FALSE))))</f>
        <v/>
      </c>
      <c r="G634" s="11" t="str">
        <f t="shared" si="18"/>
        <v/>
      </c>
      <c r="H634" s="11" t="str">
        <f>IF('Prax Reading 5712 5713'!B634="","", IF(G634&lt;100, 100, IF(G634&gt;300, 300, G634)))</f>
        <v/>
      </c>
      <c r="I634" s="11" t="str">
        <f>IF('Prax Reading 5712 5713'!B634="","",'SAT EBRW to CBEST R'!$A$2+'SAT EBRW to CBEST R'!$B$2*F634)</f>
        <v/>
      </c>
      <c r="J634" s="11" t="str">
        <f>IF('Prax Reading 5712 5713'!B634="","", IF(I634&lt;20, 20, IF(I634&gt;80, 80, I634)))</f>
        <v/>
      </c>
    </row>
    <row r="635" spans="1:10" x14ac:dyDescent="0.25">
      <c r="A635" s="11">
        <v>634</v>
      </c>
      <c r="B635" s="30"/>
      <c r="C635" s="25" t="str">
        <f>IF('Prax Reading 5712 5713'!B635="","", interceptPCR5712_5713toACTR+ slopePCR5712_5713toACTR*'Prax Reading 5712 5713'!B635)</f>
        <v/>
      </c>
      <c r="D635" s="25" t="str">
        <f>IF('Prax Reading 5712 5713'!B635="","", IF(C635&lt;1, 1, IF(C635&gt;36, 36, C635)))</f>
        <v/>
      </c>
      <c r="E635" s="25" t="str">
        <f t="shared" si="19"/>
        <v/>
      </c>
      <c r="F635" s="11" t="str">
        <f>IF('Prax Reading 5712 5713'!E635="","",IF('Prax Reading 5712 5713'!E635&lt;'ACT E+R to SAT EBRW'!$A$2,'ACT E+R to SAT EBRW'!$B$2,IF('Prax Reading 5712 5713'!E635&gt;'ACT E+R to SAT EBRW'!A$72,'ACT E+R to SAT EBRW'!B$72,VLOOKUP(E635,'ACT E+R to SAT EBRW'!A:B,2,FALSE))))</f>
        <v/>
      </c>
      <c r="G635" s="11" t="str">
        <f t="shared" si="18"/>
        <v/>
      </c>
      <c r="H635" s="11" t="str">
        <f>IF('Prax Reading 5712 5713'!B635="","", IF(G635&lt;100, 100, IF(G635&gt;300, 300, G635)))</f>
        <v/>
      </c>
      <c r="I635" s="11" t="str">
        <f>IF('Prax Reading 5712 5713'!B635="","",'SAT EBRW to CBEST R'!$A$2+'SAT EBRW to CBEST R'!$B$2*F635)</f>
        <v/>
      </c>
      <c r="J635" s="11" t="str">
        <f>IF('Prax Reading 5712 5713'!B635="","", IF(I635&lt;20, 20, IF(I635&gt;80, 80, I635)))</f>
        <v/>
      </c>
    </row>
    <row r="636" spans="1:10" x14ac:dyDescent="0.25">
      <c r="A636" s="11">
        <v>635</v>
      </c>
      <c r="B636" s="30"/>
      <c r="C636" s="25" t="str">
        <f>IF('Prax Reading 5712 5713'!B636="","", interceptPCR5712_5713toACTR+ slopePCR5712_5713toACTR*'Prax Reading 5712 5713'!B636)</f>
        <v/>
      </c>
      <c r="D636" s="25" t="str">
        <f>IF('Prax Reading 5712 5713'!B636="","", IF(C636&lt;1, 1, IF(C636&gt;36, 36, C636)))</f>
        <v/>
      </c>
      <c r="E636" s="25" t="str">
        <f t="shared" si="19"/>
        <v/>
      </c>
      <c r="F636" s="11" t="str">
        <f>IF('Prax Reading 5712 5713'!E636="","",IF('Prax Reading 5712 5713'!E636&lt;'ACT E+R to SAT EBRW'!$A$2,'ACT E+R to SAT EBRW'!$B$2,IF('Prax Reading 5712 5713'!E636&gt;'ACT E+R to SAT EBRW'!A$72,'ACT E+R to SAT EBRW'!B$72,VLOOKUP(E636,'ACT E+R to SAT EBRW'!A:B,2,FALSE))))</f>
        <v/>
      </c>
      <c r="G636" s="11" t="str">
        <f t="shared" si="18"/>
        <v/>
      </c>
      <c r="H636" s="11" t="str">
        <f>IF('Prax Reading 5712 5713'!B636="","", IF(G636&lt;100, 100, IF(G636&gt;300, 300, G636)))</f>
        <v/>
      </c>
      <c r="I636" s="11" t="str">
        <f>IF('Prax Reading 5712 5713'!B636="","",'SAT EBRW to CBEST R'!$A$2+'SAT EBRW to CBEST R'!$B$2*F636)</f>
        <v/>
      </c>
      <c r="J636" s="11" t="str">
        <f>IF('Prax Reading 5712 5713'!B636="","", IF(I636&lt;20, 20, IF(I636&gt;80, 80, I636)))</f>
        <v/>
      </c>
    </row>
    <row r="637" spans="1:10" x14ac:dyDescent="0.25">
      <c r="A637" s="11">
        <v>636</v>
      </c>
      <c r="B637" s="30"/>
      <c r="C637" s="25" t="str">
        <f>IF('Prax Reading 5712 5713'!B637="","", interceptPCR5712_5713toACTR+ slopePCR5712_5713toACTR*'Prax Reading 5712 5713'!B637)</f>
        <v/>
      </c>
      <c r="D637" s="25" t="str">
        <f>IF('Prax Reading 5712 5713'!B637="","", IF(C637&lt;1, 1, IF(C637&gt;36, 36, C637)))</f>
        <v/>
      </c>
      <c r="E637" s="25" t="str">
        <f t="shared" si="19"/>
        <v/>
      </c>
      <c r="F637" s="11" t="str">
        <f>IF('Prax Reading 5712 5713'!E637="","",IF('Prax Reading 5712 5713'!E637&lt;'ACT E+R to SAT EBRW'!$A$2,'ACT E+R to SAT EBRW'!$B$2,IF('Prax Reading 5712 5713'!E637&gt;'ACT E+R to SAT EBRW'!A$72,'ACT E+R to SAT EBRW'!B$72,VLOOKUP(E637,'ACT E+R to SAT EBRW'!A:B,2,FALSE))))</f>
        <v/>
      </c>
      <c r="G637" s="11" t="str">
        <f t="shared" si="18"/>
        <v/>
      </c>
      <c r="H637" s="11" t="str">
        <f>IF('Prax Reading 5712 5713'!B637="","", IF(G637&lt;100, 100, IF(G637&gt;300, 300, G637)))</f>
        <v/>
      </c>
      <c r="I637" s="11" t="str">
        <f>IF('Prax Reading 5712 5713'!B637="","",'SAT EBRW to CBEST R'!$A$2+'SAT EBRW to CBEST R'!$B$2*F637)</f>
        <v/>
      </c>
      <c r="J637" s="11" t="str">
        <f>IF('Prax Reading 5712 5713'!B637="","", IF(I637&lt;20, 20, IF(I637&gt;80, 80, I637)))</f>
        <v/>
      </c>
    </row>
    <row r="638" spans="1:10" x14ac:dyDescent="0.25">
      <c r="A638" s="11">
        <v>637</v>
      </c>
      <c r="B638" s="30"/>
      <c r="C638" s="25" t="str">
        <f>IF('Prax Reading 5712 5713'!B638="","", interceptPCR5712_5713toACTR+ slopePCR5712_5713toACTR*'Prax Reading 5712 5713'!B638)</f>
        <v/>
      </c>
      <c r="D638" s="25" t="str">
        <f>IF('Prax Reading 5712 5713'!B638="","", IF(C638&lt;1, 1, IF(C638&gt;36, 36, C638)))</f>
        <v/>
      </c>
      <c r="E638" s="25" t="str">
        <f t="shared" si="19"/>
        <v/>
      </c>
      <c r="F638" s="11" t="str">
        <f>IF('Prax Reading 5712 5713'!E638="","",IF('Prax Reading 5712 5713'!E638&lt;'ACT E+R to SAT EBRW'!$A$2,'ACT E+R to SAT EBRW'!$B$2,IF('Prax Reading 5712 5713'!E638&gt;'ACT E+R to SAT EBRW'!A$72,'ACT E+R to SAT EBRW'!B$72,VLOOKUP(E638,'ACT E+R to SAT EBRW'!A:B,2,FALSE))))</f>
        <v/>
      </c>
      <c r="G638" s="11" t="str">
        <f t="shared" si="18"/>
        <v/>
      </c>
      <c r="H638" s="11" t="str">
        <f>IF('Prax Reading 5712 5713'!B638="","", IF(G638&lt;100, 100, IF(G638&gt;300, 300, G638)))</f>
        <v/>
      </c>
      <c r="I638" s="11" t="str">
        <f>IF('Prax Reading 5712 5713'!B638="","",'SAT EBRW to CBEST R'!$A$2+'SAT EBRW to CBEST R'!$B$2*F638)</f>
        <v/>
      </c>
      <c r="J638" s="11" t="str">
        <f>IF('Prax Reading 5712 5713'!B638="","", IF(I638&lt;20, 20, IF(I638&gt;80, 80, I638)))</f>
        <v/>
      </c>
    </row>
    <row r="639" spans="1:10" x14ac:dyDescent="0.25">
      <c r="A639" s="11">
        <v>638</v>
      </c>
      <c r="B639" s="30"/>
      <c r="C639" s="25" t="str">
        <f>IF('Prax Reading 5712 5713'!B639="","", interceptPCR5712_5713toACTR+ slopePCR5712_5713toACTR*'Prax Reading 5712 5713'!B639)</f>
        <v/>
      </c>
      <c r="D639" s="25" t="str">
        <f>IF('Prax Reading 5712 5713'!B639="","", IF(C639&lt;1, 1, IF(C639&gt;36, 36, C639)))</f>
        <v/>
      </c>
      <c r="E639" s="25" t="str">
        <f t="shared" si="19"/>
        <v/>
      </c>
      <c r="F639" s="11" t="str">
        <f>IF('Prax Reading 5712 5713'!E639="","",IF('Prax Reading 5712 5713'!E639&lt;'ACT E+R to SAT EBRW'!$A$2,'ACT E+R to SAT EBRW'!$B$2,IF('Prax Reading 5712 5713'!E639&gt;'ACT E+R to SAT EBRW'!A$72,'ACT E+R to SAT EBRW'!B$72,VLOOKUP(E639,'ACT E+R to SAT EBRW'!A:B,2,FALSE))))</f>
        <v/>
      </c>
      <c r="G639" s="11" t="str">
        <f t="shared" si="18"/>
        <v/>
      </c>
      <c r="H639" s="11" t="str">
        <f>IF('Prax Reading 5712 5713'!B639="","", IF(G639&lt;100, 100, IF(G639&gt;300, 300, G639)))</f>
        <v/>
      </c>
      <c r="I639" s="11" t="str">
        <f>IF('Prax Reading 5712 5713'!B639="","",'SAT EBRW to CBEST R'!$A$2+'SAT EBRW to CBEST R'!$B$2*F639)</f>
        <v/>
      </c>
      <c r="J639" s="11" t="str">
        <f>IF('Prax Reading 5712 5713'!B639="","", IF(I639&lt;20, 20, IF(I639&gt;80, 80, I639)))</f>
        <v/>
      </c>
    </row>
    <row r="640" spans="1:10" x14ac:dyDescent="0.25">
      <c r="A640" s="11">
        <v>639</v>
      </c>
      <c r="B640" s="30"/>
      <c r="C640" s="25" t="str">
        <f>IF('Prax Reading 5712 5713'!B640="","", interceptPCR5712_5713toACTR+ slopePCR5712_5713toACTR*'Prax Reading 5712 5713'!B640)</f>
        <v/>
      </c>
      <c r="D640" s="25" t="str">
        <f>IF('Prax Reading 5712 5713'!B640="","", IF(C640&lt;1, 1, IF(C640&gt;36, 36, C640)))</f>
        <v/>
      </c>
      <c r="E640" s="25" t="str">
        <f t="shared" si="19"/>
        <v/>
      </c>
      <c r="F640" s="11" t="str">
        <f>IF('Prax Reading 5712 5713'!E640="","",IF('Prax Reading 5712 5713'!E640&lt;'ACT E+R to SAT EBRW'!$A$2,'ACT E+R to SAT EBRW'!$B$2,IF('Prax Reading 5712 5713'!E640&gt;'ACT E+R to SAT EBRW'!A$72,'ACT E+R to SAT EBRW'!B$72,VLOOKUP(E640,'ACT E+R to SAT EBRW'!A:B,2,FALSE))))</f>
        <v/>
      </c>
      <c r="G640" s="11" t="str">
        <f t="shared" si="18"/>
        <v/>
      </c>
      <c r="H640" s="11" t="str">
        <f>IF('Prax Reading 5712 5713'!B640="","", IF(G640&lt;100, 100, IF(G640&gt;300, 300, G640)))</f>
        <v/>
      </c>
      <c r="I640" s="11" t="str">
        <f>IF('Prax Reading 5712 5713'!B640="","",'SAT EBRW to CBEST R'!$A$2+'SAT EBRW to CBEST R'!$B$2*F640)</f>
        <v/>
      </c>
      <c r="J640" s="11" t="str">
        <f>IF('Prax Reading 5712 5713'!B640="","", IF(I640&lt;20, 20, IF(I640&gt;80, 80, I640)))</f>
        <v/>
      </c>
    </row>
    <row r="641" spans="1:10" x14ac:dyDescent="0.25">
      <c r="A641" s="11">
        <v>640</v>
      </c>
      <c r="B641" s="30"/>
      <c r="C641" s="25" t="str">
        <f>IF('Prax Reading 5712 5713'!B641="","", interceptPCR5712_5713toACTR+ slopePCR5712_5713toACTR*'Prax Reading 5712 5713'!B641)</f>
        <v/>
      </c>
      <c r="D641" s="25" t="str">
        <f>IF('Prax Reading 5712 5713'!B641="","", IF(C641&lt;1, 1, IF(C641&gt;36, 36, C641)))</f>
        <v/>
      </c>
      <c r="E641" s="25" t="str">
        <f t="shared" si="19"/>
        <v/>
      </c>
      <c r="F641" s="11" t="str">
        <f>IF('Prax Reading 5712 5713'!E641="","",IF('Prax Reading 5712 5713'!E641&lt;'ACT E+R to SAT EBRW'!$A$2,'ACT E+R to SAT EBRW'!$B$2,IF('Prax Reading 5712 5713'!E641&gt;'ACT E+R to SAT EBRW'!A$72,'ACT E+R to SAT EBRW'!B$72,VLOOKUP(E641,'ACT E+R to SAT EBRW'!A:B,2,FALSE))))</f>
        <v/>
      </c>
      <c r="G641" s="11" t="str">
        <f t="shared" si="18"/>
        <v/>
      </c>
      <c r="H641" s="11" t="str">
        <f>IF('Prax Reading 5712 5713'!B641="","", IF(G641&lt;100, 100, IF(G641&gt;300, 300, G641)))</f>
        <v/>
      </c>
      <c r="I641" s="11" t="str">
        <f>IF('Prax Reading 5712 5713'!B641="","",'SAT EBRW to CBEST R'!$A$2+'SAT EBRW to CBEST R'!$B$2*F641)</f>
        <v/>
      </c>
      <c r="J641" s="11" t="str">
        <f>IF('Prax Reading 5712 5713'!B641="","", IF(I641&lt;20, 20, IF(I641&gt;80, 80, I641)))</f>
        <v/>
      </c>
    </row>
    <row r="642" spans="1:10" x14ac:dyDescent="0.25">
      <c r="A642" s="11">
        <v>641</v>
      </c>
      <c r="B642" s="30"/>
      <c r="C642" s="25" t="str">
        <f>IF('Prax Reading 5712 5713'!B642="","", interceptPCR5712_5713toACTR+ slopePCR5712_5713toACTR*'Prax Reading 5712 5713'!B642)</f>
        <v/>
      </c>
      <c r="D642" s="25" t="str">
        <f>IF('Prax Reading 5712 5713'!B642="","", IF(C642&lt;1, 1, IF(C642&gt;36, 36, C642)))</f>
        <v/>
      </c>
      <c r="E642" s="25" t="str">
        <f t="shared" si="19"/>
        <v/>
      </c>
      <c r="F642" s="11" t="str">
        <f>IF('Prax Reading 5712 5713'!E642="","",IF('Prax Reading 5712 5713'!E642&lt;'ACT E+R to SAT EBRW'!$A$2,'ACT E+R to SAT EBRW'!$B$2,IF('Prax Reading 5712 5713'!E642&gt;'ACT E+R to SAT EBRW'!A$72,'ACT E+R to SAT EBRW'!B$72,VLOOKUP(E642,'ACT E+R to SAT EBRW'!A:B,2,FALSE))))</f>
        <v/>
      </c>
      <c r="G642" s="11" t="str">
        <f t="shared" ref="G642:G705" si="20">IF(B642="","",IF(D642&gt;=19, upperinterceptACTRtoPAAR200_210+D642*upperslopeACTRtoPAAR200_210, lowerinterceptACTRtoPAAR200_210+D642*lowerslopeACTRtoPAAR200_210))</f>
        <v/>
      </c>
      <c r="H642" s="11" t="str">
        <f>IF('Prax Reading 5712 5713'!B642="","", IF(G642&lt;100, 100, IF(G642&gt;300, 300, G642)))</f>
        <v/>
      </c>
      <c r="I642" s="11" t="str">
        <f>IF('Prax Reading 5712 5713'!B642="","",'SAT EBRW to CBEST R'!$A$2+'SAT EBRW to CBEST R'!$B$2*F642)</f>
        <v/>
      </c>
      <c r="J642" s="11" t="str">
        <f>IF('Prax Reading 5712 5713'!B642="","", IF(I642&lt;20, 20, IF(I642&gt;80, 80, I642)))</f>
        <v/>
      </c>
    </row>
    <row r="643" spans="1:10" x14ac:dyDescent="0.25">
      <c r="A643" s="11">
        <v>642</v>
      </c>
      <c r="B643" s="30"/>
      <c r="C643" s="25" t="str">
        <f>IF('Prax Reading 5712 5713'!B643="","", interceptPCR5712_5713toACTR+ slopePCR5712_5713toACTR*'Prax Reading 5712 5713'!B643)</f>
        <v/>
      </c>
      <c r="D643" s="25" t="str">
        <f>IF('Prax Reading 5712 5713'!B643="","", IF(C643&lt;1, 1, IF(C643&gt;36, 36, C643)))</f>
        <v/>
      </c>
      <c r="E643" s="25" t="str">
        <f t="shared" ref="E643:E706" si="21">IF(ISBLANK(B643), "", ROUND(2*D643, 0))</f>
        <v/>
      </c>
      <c r="F643" s="11" t="str">
        <f>IF('Prax Reading 5712 5713'!E643="","",IF('Prax Reading 5712 5713'!E643&lt;'ACT E+R to SAT EBRW'!$A$2,'ACT E+R to SAT EBRW'!$B$2,IF('Prax Reading 5712 5713'!E643&gt;'ACT E+R to SAT EBRW'!A$72,'ACT E+R to SAT EBRW'!B$72,VLOOKUP(E643,'ACT E+R to SAT EBRW'!A:B,2,FALSE))))</f>
        <v/>
      </c>
      <c r="G643" s="11" t="str">
        <f t="shared" si="20"/>
        <v/>
      </c>
      <c r="H643" s="11" t="str">
        <f>IF('Prax Reading 5712 5713'!B643="","", IF(G643&lt;100, 100, IF(G643&gt;300, 300, G643)))</f>
        <v/>
      </c>
      <c r="I643" s="11" t="str">
        <f>IF('Prax Reading 5712 5713'!B643="","",'SAT EBRW to CBEST R'!$A$2+'SAT EBRW to CBEST R'!$B$2*F643)</f>
        <v/>
      </c>
      <c r="J643" s="11" t="str">
        <f>IF('Prax Reading 5712 5713'!B643="","", IF(I643&lt;20, 20, IF(I643&gt;80, 80, I643)))</f>
        <v/>
      </c>
    </row>
    <row r="644" spans="1:10" x14ac:dyDescent="0.25">
      <c r="A644" s="11">
        <v>643</v>
      </c>
      <c r="B644" s="30"/>
      <c r="C644" s="25" t="str">
        <f>IF('Prax Reading 5712 5713'!B644="","", interceptPCR5712_5713toACTR+ slopePCR5712_5713toACTR*'Prax Reading 5712 5713'!B644)</f>
        <v/>
      </c>
      <c r="D644" s="25" t="str">
        <f>IF('Prax Reading 5712 5713'!B644="","", IF(C644&lt;1, 1, IF(C644&gt;36, 36, C644)))</f>
        <v/>
      </c>
      <c r="E644" s="25" t="str">
        <f t="shared" si="21"/>
        <v/>
      </c>
      <c r="F644" s="11" t="str">
        <f>IF('Prax Reading 5712 5713'!E644="","",IF('Prax Reading 5712 5713'!E644&lt;'ACT E+R to SAT EBRW'!$A$2,'ACT E+R to SAT EBRW'!$B$2,IF('Prax Reading 5712 5713'!E644&gt;'ACT E+R to SAT EBRW'!A$72,'ACT E+R to SAT EBRW'!B$72,VLOOKUP(E644,'ACT E+R to SAT EBRW'!A:B,2,FALSE))))</f>
        <v/>
      </c>
      <c r="G644" s="11" t="str">
        <f t="shared" si="20"/>
        <v/>
      </c>
      <c r="H644" s="11" t="str">
        <f>IF('Prax Reading 5712 5713'!B644="","", IF(G644&lt;100, 100, IF(G644&gt;300, 300, G644)))</f>
        <v/>
      </c>
      <c r="I644" s="11" t="str">
        <f>IF('Prax Reading 5712 5713'!B644="","",'SAT EBRW to CBEST R'!$A$2+'SAT EBRW to CBEST R'!$B$2*F644)</f>
        <v/>
      </c>
      <c r="J644" s="11" t="str">
        <f>IF('Prax Reading 5712 5713'!B644="","", IF(I644&lt;20, 20, IF(I644&gt;80, 80, I644)))</f>
        <v/>
      </c>
    </row>
    <row r="645" spans="1:10" x14ac:dyDescent="0.25">
      <c r="A645" s="11">
        <v>644</v>
      </c>
      <c r="B645" s="30"/>
      <c r="C645" s="25" t="str">
        <f>IF('Prax Reading 5712 5713'!B645="","", interceptPCR5712_5713toACTR+ slopePCR5712_5713toACTR*'Prax Reading 5712 5713'!B645)</f>
        <v/>
      </c>
      <c r="D645" s="25" t="str">
        <f>IF('Prax Reading 5712 5713'!B645="","", IF(C645&lt;1, 1, IF(C645&gt;36, 36, C645)))</f>
        <v/>
      </c>
      <c r="E645" s="25" t="str">
        <f t="shared" si="21"/>
        <v/>
      </c>
      <c r="F645" s="11" t="str">
        <f>IF('Prax Reading 5712 5713'!E645="","",IF('Prax Reading 5712 5713'!E645&lt;'ACT E+R to SAT EBRW'!$A$2,'ACT E+R to SAT EBRW'!$B$2,IF('Prax Reading 5712 5713'!E645&gt;'ACT E+R to SAT EBRW'!A$72,'ACT E+R to SAT EBRW'!B$72,VLOOKUP(E645,'ACT E+R to SAT EBRW'!A:B,2,FALSE))))</f>
        <v/>
      </c>
      <c r="G645" s="11" t="str">
        <f t="shared" si="20"/>
        <v/>
      </c>
      <c r="H645" s="11" t="str">
        <f>IF('Prax Reading 5712 5713'!B645="","", IF(G645&lt;100, 100, IF(G645&gt;300, 300, G645)))</f>
        <v/>
      </c>
      <c r="I645" s="11" t="str">
        <f>IF('Prax Reading 5712 5713'!B645="","",'SAT EBRW to CBEST R'!$A$2+'SAT EBRW to CBEST R'!$B$2*F645)</f>
        <v/>
      </c>
      <c r="J645" s="11" t="str">
        <f>IF('Prax Reading 5712 5713'!B645="","", IF(I645&lt;20, 20, IF(I645&gt;80, 80, I645)))</f>
        <v/>
      </c>
    </row>
    <row r="646" spans="1:10" x14ac:dyDescent="0.25">
      <c r="A646" s="11">
        <v>645</v>
      </c>
      <c r="B646" s="30"/>
      <c r="C646" s="25" t="str">
        <f>IF('Prax Reading 5712 5713'!B646="","", interceptPCR5712_5713toACTR+ slopePCR5712_5713toACTR*'Prax Reading 5712 5713'!B646)</f>
        <v/>
      </c>
      <c r="D646" s="25" t="str">
        <f>IF('Prax Reading 5712 5713'!B646="","", IF(C646&lt;1, 1, IF(C646&gt;36, 36, C646)))</f>
        <v/>
      </c>
      <c r="E646" s="25" t="str">
        <f t="shared" si="21"/>
        <v/>
      </c>
      <c r="F646" s="11" t="str">
        <f>IF('Prax Reading 5712 5713'!E646="","",IF('Prax Reading 5712 5713'!E646&lt;'ACT E+R to SAT EBRW'!$A$2,'ACT E+R to SAT EBRW'!$B$2,IF('Prax Reading 5712 5713'!E646&gt;'ACT E+R to SAT EBRW'!A$72,'ACT E+R to SAT EBRW'!B$72,VLOOKUP(E646,'ACT E+R to SAT EBRW'!A:B,2,FALSE))))</f>
        <v/>
      </c>
      <c r="G646" s="11" t="str">
        <f t="shared" si="20"/>
        <v/>
      </c>
      <c r="H646" s="11" t="str">
        <f>IF('Prax Reading 5712 5713'!B646="","", IF(G646&lt;100, 100, IF(G646&gt;300, 300, G646)))</f>
        <v/>
      </c>
      <c r="I646" s="11" t="str">
        <f>IF('Prax Reading 5712 5713'!B646="","",'SAT EBRW to CBEST R'!$A$2+'SAT EBRW to CBEST R'!$B$2*F646)</f>
        <v/>
      </c>
      <c r="J646" s="11" t="str">
        <f>IF('Prax Reading 5712 5713'!B646="","", IF(I646&lt;20, 20, IF(I646&gt;80, 80, I646)))</f>
        <v/>
      </c>
    </row>
    <row r="647" spans="1:10" x14ac:dyDescent="0.25">
      <c r="A647" s="11">
        <v>646</v>
      </c>
      <c r="B647" s="30"/>
      <c r="C647" s="25" t="str">
        <f>IF('Prax Reading 5712 5713'!B647="","", interceptPCR5712_5713toACTR+ slopePCR5712_5713toACTR*'Prax Reading 5712 5713'!B647)</f>
        <v/>
      </c>
      <c r="D647" s="25" t="str">
        <f>IF('Prax Reading 5712 5713'!B647="","", IF(C647&lt;1, 1, IF(C647&gt;36, 36, C647)))</f>
        <v/>
      </c>
      <c r="E647" s="25" t="str">
        <f t="shared" si="21"/>
        <v/>
      </c>
      <c r="F647" s="11" t="str">
        <f>IF('Prax Reading 5712 5713'!E647="","",IF('Prax Reading 5712 5713'!E647&lt;'ACT E+R to SAT EBRW'!$A$2,'ACT E+R to SAT EBRW'!$B$2,IF('Prax Reading 5712 5713'!E647&gt;'ACT E+R to SAT EBRW'!A$72,'ACT E+R to SAT EBRW'!B$72,VLOOKUP(E647,'ACT E+R to SAT EBRW'!A:B,2,FALSE))))</f>
        <v/>
      </c>
      <c r="G647" s="11" t="str">
        <f t="shared" si="20"/>
        <v/>
      </c>
      <c r="H647" s="11" t="str">
        <f>IF('Prax Reading 5712 5713'!B647="","", IF(G647&lt;100, 100, IF(G647&gt;300, 300, G647)))</f>
        <v/>
      </c>
      <c r="I647" s="11" t="str">
        <f>IF('Prax Reading 5712 5713'!B647="","",'SAT EBRW to CBEST R'!$A$2+'SAT EBRW to CBEST R'!$B$2*F647)</f>
        <v/>
      </c>
      <c r="J647" s="11" t="str">
        <f>IF('Prax Reading 5712 5713'!B647="","", IF(I647&lt;20, 20, IF(I647&gt;80, 80, I647)))</f>
        <v/>
      </c>
    </row>
    <row r="648" spans="1:10" x14ac:dyDescent="0.25">
      <c r="A648" s="11">
        <v>647</v>
      </c>
      <c r="B648" s="30"/>
      <c r="C648" s="25" t="str">
        <f>IF('Prax Reading 5712 5713'!B648="","", interceptPCR5712_5713toACTR+ slopePCR5712_5713toACTR*'Prax Reading 5712 5713'!B648)</f>
        <v/>
      </c>
      <c r="D648" s="25" t="str">
        <f>IF('Prax Reading 5712 5713'!B648="","", IF(C648&lt;1, 1, IF(C648&gt;36, 36, C648)))</f>
        <v/>
      </c>
      <c r="E648" s="25" t="str">
        <f t="shared" si="21"/>
        <v/>
      </c>
      <c r="F648" s="11" t="str">
        <f>IF('Prax Reading 5712 5713'!E648="","",IF('Prax Reading 5712 5713'!E648&lt;'ACT E+R to SAT EBRW'!$A$2,'ACT E+R to SAT EBRW'!$B$2,IF('Prax Reading 5712 5713'!E648&gt;'ACT E+R to SAT EBRW'!A$72,'ACT E+R to SAT EBRW'!B$72,VLOOKUP(E648,'ACT E+R to SAT EBRW'!A:B,2,FALSE))))</f>
        <v/>
      </c>
      <c r="G648" s="11" t="str">
        <f t="shared" si="20"/>
        <v/>
      </c>
      <c r="H648" s="11" t="str">
        <f>IF('Prax Reading 5712 5713'!B648="","", IF(G648&lt;100, 100, IF(G648&gt;300, 300, G648)))</f>
        <v/>
      </c>
      <c r="I648" s="11" t="str">
        <f>IF('Prax Reading 5712 5713'!B648="","",'SAT EBRW to CBEST R'!$A$2+'SAT EBRW to CBEST R'!$B$2*F648)</f>
        <v/>
      </c>
      <c r="J648" s="11" t="str">
        <f>IF('Prax Reading 5712 5713'!B648="","", IF(I648&lt;20, 20, IF(I648&gt;80, 80, I648)))</f>
        <v/>
      </c>
    </row>
    <row r="649" spans="1:10" x14ac:dyDescent="0.25">
      <c r="A649" s="11">
        <v>648</v>
      </c>
      <c r="B649" s="30"/>
      <c r="C649" s="25" t="str">
        <f>IF('Prax Reading 5712 5713'!B649="","", interceptPCR5712_5713toACTR+ slopePCR5712_5713toACTR*'Prax Reading 5712 5713'!B649)</f>
        <v/>
      </c>
      <c r="D649" s="25" t="str">
        <f>IF('Prax Reading 5712 5713'!B649="","", IF(C649&lt;1, 1, IF(C649&gt;36, 36, C649)))</f>
        <v/>
      </c>
      <c r="E649" s="25" t="str">
        <f t="shared" si="21"/>
        <v/>
      </c>
      <c r="F649" s="11" t="str">
        <f>IF('Prax Reading 5712 5713'!E649="","",IF('Prax Reading 5712 5713'!E649&lt;'ACT E+R to SAT EBRW'!$A$2,'ACT E+R to SAT EBRW'!$B$2,IF('Prax Reading 5712 5713'!E649&gt;'ACT E+R to SAT EBRW'!A$72,'ACT E+R to SAT EBRW'!B$72,VLOOKUP(E649,'ACT E+R to SAT EBRW'!A:B,2,FALSE))))</f>
        <v/>
      </c>
      <c r="G649" s="11" t="str">
        <f t="shared" si="20"/>
        <v/>
      </c>
      <c r="H649" s="11" t="str">
        <f>IF('Prax Reading 5712 5713'!B649="","", IF(G649&lt;100, 100, IF(G649&gt;300, 300, G649)))</f>
        <v/>
      </c>
      <c r="I649" s="11" t="str">
        <f>IF('Prax Reading 5712 5713'!B649="","",'SAT EBRW to CBEST R'!$A$2+'SAT EBRW to CBEST R'!$B$2*F649)</f>
        <v/>
      </c>
      <c r="J649" s="11" t="str">
        <f>IF('Prax Reading 5712 5713'!B649="","", IF(I649&lt;20, 20, IF(I649&gt;80, 80, I649)))</f>
        <v/>
      </c>
    </row>
    <row r="650" spans="1:10" x14ac:dyDescent="0.25">
      <c r="A650" s="11">
        <v>649</v>
      </c>
      <c r="B650" s="30"/>
      <c r="C650" s="25" t="str">
        <f>IF('Prax Reading 5712 5713'!B650="","", interceptPCR5712_5713toACTR+ slopePCR5712_5713toACTR*'Prax Reading 5712 5713'!B650)</f>
        <v/>
      </c>
      <c r="D650" s="25" t="str">
        <f>IF('Prax Reading 5712 5713'!B650="","", IF(C650&lt;1, 1, IF(C650&gt;36, 36, C650)))</f>
        <v/>
      </c>
      <c r="E650" s="25" t="str">
        <f t="shared" si="21"/>
        <v/>
      </c>
      <c r="F650" s="11" t="str">
        <f>IF('Prax Reading 5712 5713'!E650="","",IF('Prax Reading 5712 5713'!E650&lt;'ACT E+R to SAT EBRW'!$A$2,'ACT E+R to SAT EBRW'!$B$2,IF('Prax Reading 5712 5713'!E650&gt;'ACT E+R to SAT EBRW'!A$72,'ACT E+R to SAT EBRW'!B$72,VLOOKUP(E650,'ACT E+R to SAT EBRW'!A:B,2,FALSE))))</f>
        <v/>
      </c>
      <c r="G650" s="11" t="str">
        <f t="shared" si="20"/>
        <v/>
      </c>
      <c r="H650" s="11" t="str">
        <f>IF('Prax Reading 5712 5713'!B650="","", IF(G650&lt;100, 100, IF(G650&gt;300, 300, G650)))</f>
        <v/>
      </c>
      <c r="I650" s="11" t="str">
        <f>IF('Prax Reading 5712 5713'!B650="","",'SAT EBRW to CBEST R'!$A$2+'SAT EBRW to CBEST R'!$B$2*F650)</f>
        <v/>
      </c>
      <c r="J650" s="11" t="str">
        <f>IF('Prax Reading 5712 5713'!B650="","", IF(I650&lt;20, 20, IF(I650&gt;80, 80, I650)))</f>
        <v/>
      </c>
    </row>
    <row r="651" spans="1:10" x14ac:dyDescent="0.25">
      <c r="A651" s="11">
        <v>650</v>
      </c>
      <c r="B651" s="30"/>
      <c r="C651" s="25" t="str">
        <f>IF('Prax Reading 5712 5713'!B651="","", interceptPCR5712_5713toACTR+ slopePCR5712_5713toACTR*'Prax Reading 5712 5713'!B651)</f>
        <v/>
      </c>
      <c r="D651" s="25" t="str">
        <f>IF('Prax Reading 5712 5713'!B651="","", IF(C651&lt;1, 1, IF(C651&gt;36, 36, C651)))</f>
        <v/>
      </c>
      <c r="E651" s="25" t="str">
        <f t="shared" si="21"/>
        <v/>
      </c>
      <c r="F651" s="11" t="str">
        <f>IF('Prax Reading 5712 5713'!E651="","",IF('Prax Reading 5712 5713'!E651&lt;'ACT E+R to SAT EBRW'!$A$2,'ACT E+R to SAT EBRW'!$B$2,IF('Prax Reading 5712 5713'!E651&gt;'ACT E+R to SAT EBRW'!A$72,'ACT E+R to SAT EBRW'!B$72,VLOOKUP(E651,'ACT E+R to SAT EBRW'!A:B,2,FALSE))))</f>
        <v/>
      </c>
      <c r="G651" s="11" t="str">
        <f t="shared" si="20"/>
        <v/>
      </c>
      <c r="H651" s="11" t="str">
        <f>IF('Prax Reading 5712 5713'!B651="","", IF(G651&lt;100, 100, IF(G651&gt;300, 300, G651)))</f>
        <v/>
      </c>
      <c r="I651" s="11" t="str">
        <f>IF('Prax Reading 5712 5713'!B651="","",'SAT EBRW to CBEST R'!$A$2+'SAT EBRW to CBEST R'!$B$2*F651)</f>
        <v/>
      </c>
      <c r="J651" s="11" t="str">
        <f>IF('Prax Reading 5712 5713'!B651="","", IF(I651&lt;20, 20, IF(I651&gt;80, 80, I651)))</f>
        <v/>
      </c>
    </row>
    <row r="652" spans="1:10" x14ac:dyDescent="0.25">
      <c r="A652" s="11">
        <v>651</v>
      </c>
      <c r="B652" s="30"/>
      <c r="C652" s="25" t="str">
        <f>IF('Prax Reading 5712 5713'!B652="","", interceptPCR5712_5713toACTR+ slopePCR5712_5713toACTR*'Prax Reading 5712 5713'!B652)</f>
        <v/>
      </c>
      <c r="D652" s="25" t="str">
        <f>IF('Prax Reading 5712 5713'!B652="","", IF(C652&lt;1, 1, IF(C652&gt;36, 36, C652)))</f>
        <v/>
      </c>
      <c r="E652" s="25" t="str">
        <f t="shared" si="21"/>
        <v/>
      </c>
      <c r="F652" s="11" t="str">
        <f>IF('Prax Reading 5712 5713'!E652="","",IF('Prax Reading 5712 5713'!E652&lt;'ACT E+R to SAT EBRW'!$A$2,'ACT E+R to SAT EBRW'!$B$2,IF('Prax Reading 5712 5713'!E652&gt;'ACT E+R to SAT EBRW'!A$72,'ACT E+R to SAT EBRW'!B$72,VLOOKUP(E652,'ACT E+R to SAT EBRW'!A:B,2,FALSE))))</f>
        <v/>
      </c>
      <c r="G652" s="11" t="str">
        <f t="shared" si="20"/>
        <v/>
      </c>
      <c r="H652" s="11" t="str">
        <f>IF('Prax Reading 5712 5713'!B652="","", IF(G652&lt;100, 100, IF(G652&gt;300, 300, G652)))</f>
        <v/>
      </c>
      <c r="I652" s="11" t="str">
        <f>IF('Prax Reading 5712 5713'!B652="","",'SAT EBRW to CBEST R'!$A$2+'SAT EBRW to CBEST R'!$B$2*F652)</f>
        <v/>
      </c>
      <c r="J652" s="11" t="str">
        <f>IF('Prax Reading 5712 5713'!B652="","", IF(I652&lt;20, 20, IF(I652&gt;80, 80, I652)))</f>
        <v/>
      </c>
    </row>
    <row r="653" spans="1:10" x14ac:dyDescent="0.25">
      <c r="A653" s="11">
        <v>652</v>
      </c>
      <c r="B653" s="30"/>
      <c r="C653" s="25" t="str">
        <f>IF('Prax Reading 5712 5713'!B653="","", interceptPCR5712_5713toACTR+ slopePCR5712_5713toACTR*'Prax Reading 5712 5713'!B653)</f>
        <v/>
      </c>
      <c r="D653" s="25" t="str">
        <f>IF('Prax Reading 5712 5713'!B653="","", IF(C653&lt;1, 1, IF(C653&gt;36, 36, C653)))</f>
        <v/>
      </c>
      <c r="E653" s="25" t="str">
        <f t="shared" si="21"/>
        <v/>
      </c>
      <c r="F653" s="11" t="str">
        <f>IF('Prax Reading 5712 5713'!E653="","",IF('Prax Reading 5712 5713'!E653&lt;'ACT E+R to SAT EBRW'!$A$2,'ACT E+R to SAT EBRW'!$B$2,IF('Prax Reading 5712 5713'!E653&gt;'ACT E+R to SAT EBRW'!A$72,'ACT E+R to SAT EBRW'!B$72,VLOOKUP(E653,'ACT E+R to SAT EBRW'!A:B,2,FALSE))))</f>
        <v/>
      </c>
      <c r="G653" s="11" t="str">
        <f t="shared" si="20"/>
        <v/>
      </c>
      <c r="H653" s="11" t="str">
        <f>IF('Prax Reading 5712 5713'!B653="","", IF(G653&lt;100, 100, IF(G653&gt;300, 300, G653)))</f>
        <v/>
      </c>
      <c r="I653" s="11" t="str">
        <f>IF('Prax Reading 5712 5713'!B653="","",'SAT EBRW to CBEST R'!$A$2+'SAT EBRW to CBEST R'!$B$2*F653)</f>
        <v/>
      </c>
      <c r="J653" s="11" t="str">
        <f>IF('Prax Reading 5712 5713'!B653="","", IF(I653&lt;20, 20, IF(I653&gt;80, 80, I653)))</f>
        <v/>
      </c>
    </row>
    <row r="654" spans="1:10" x14ac:dyDescent="0.25">
      <c r="A654" s="11">
        <v>653</v>
      </c>
      <c r="B654" s="30"/>
      <c r="C654" s="25" t="str">
        <f>IF('Prax Reading 5712 5713'!B654="","", interceptPCR5712_5713toACTR+ slopePCR5712_5713toACTR*'Prax Reading 5712 5713'!B654)</f>
        <v/>
      </c>
      <c r="D654" s="25" t="str">
        <f>IF('Prax Reading 5712 5713'!B654="","", IF(C654&lt;1, 1, IF(C654&gt;36, 36, C654)))</f>
        <v/>
      </c>
      <c r="E654" s="25" t="str">
        <f t="shared" si="21"/>
        <v/>
      </c>
      <c r="F654" s="11" t="str">
        <f>IF('Prax Reading 5712 5713'!E654="","",IF('Prax Reading 5712 5713'!E654&lt;'ACT E+R to SAT EBRW'!$A$2,'ACT E+R to SAT EBRW'!$B$2,IF('Prax Reading 5712 5713'!E654&gt;'ACT E+R to SAT EBRW'!A$72,'ACT E+R to SAT EBRW'!B$72,VLOOKUP(E654,'ACT E+R to SAT EBRW'!A:B,2,FALSE))))</f>
        <v/>
      </c>
      <c r="G654" s="11" t="str">
        <f t="shared" si="20"/>
        <v/>
      </c>
      <c r="H654" s="11" t="str">
        <f>IF('Prax Reading 5712 5713'!B654="","", IF(G654&lt;100, 100, IF(G654&gt;300, 300, G654)))</f>
        <v/>
      </c>
      <c r="I654" s="11" t="str">
        <f>IF('Prax Reading 5712 5713'!B654="","",'SAT EBRW to CBEST R'!$A$2+'SAT EBRW to CBEST R'!$B$2*F654)</f>
        <v/>
      </c>
      <c r="J654" s="11" t="str">
        <f>IF('Prax Reading 5712 5713'!B654="","", IF(I654&lt;20, 20, IF(I654&gt;80, 80, I654)))</f>
        <v/>
      </c>
    </row>
    <row r="655" spans="1:10" x14ac:dyDescent="0.25">
      <c r="A655" s="11">
        <v>654</v>
      </c>
      <c r="B655" s="30"/>
      <c r="C655" s="25" t="str">
        <f>IF('Prax Reading 5712 5713'!B655="","", interceptPCR5712_5713toACTR+ slopePCR5712_5713toACTR*'Prax Reading 5712 5713'!B655)</f>
        <v/>
      </c>
      <c r="D655" s="25" t="str">
        <f>IF('Prax Reading 5712 5713'!B655="","", IF(C655&lt;1, 1, IF(C655&gt;36, 36, C655)))</f>
        <v/>
      </c>
      <c r="E655" s="25" t="str">
        <f t="shared" si="21"/>
        <v/>
      </c>
      <c r="F655" s="11" t="str">
        <f>IF('Prax Reading 5712 5713'!E655="","",IF('Prax Reading 5712 5713'!E655&lt;'ACT E+R to SAT EBRW'!$A$2,'ACT E+R to SAT EBRW'!$B$2,IF('Prax Reading 5712 5713'!E655&gt;'ACT E+R to SAT EBRW'!A$72,'ACT E+R to SAT EBRW'!B$72,VLOOKUP(E655,'ACT E+R to SAT EBRW'!A:B,2,FALSE))))</f>
        <v/>
      </c>
      <c r="G655" s="11" t="str">
        <f t="shared" si="20"/>
        <v/>
      </c>
      <c r="H655" s="11" t="str">
        <f>IF('Prax Reading 5712 5713'!B655="","", IF(G655&lt;100, 100, IF(G655&gt;300, 300, G655)))</f>
        <v/>
      </c>
      <c r="I655" s="11" t="str">
        <f>IF('Prax Reading 5712 5713'!B655="","",'SAT EBRW to CBEST R'!$A$2+'SAT EBRW to CBEST R'!$B$2*F655)</f>
        <v/>
      </c>
      <c r="J655" s="11" t="str">
        <f>IF('Prax Reading 5712 5713'!B655="","", IF(I655&lt;20, 20, IF(I655&gt;80, 80, I655)))</f>
        <v/>
      </c>
    </row>
    <row r="656" spans="1:10" x14ac:dyDescent="0.25">
      <c r="A656" s="11">
        <v>655</v>
      </c>
      <c r="B656" s="30"/>
      <c r="C656" s="25" t="str">
        <f>IF('Prax Reading 5712 5713'!B656="","", interceptPCR5712_5713toACTR+ slopePCR5712_5713toACTR*'Prax Reading 5712 5713'!B656)</f>
        <v/>
      </c>
      <c r="D656" s="25" t="str">
        <f>IF('Prax Reading 5712 5713'!B656="","", IF(C656&lt;1, 1, IF(C656&gt;36, 36, C656)))</f>
        <v/>
      </c>
      <c r="E656" s="25" t="str">
        <f t="shared" si="21"/>
        <v/>
      </c>
      <c r="F656" s="11" t="str">
        <f>IF('Prax Reading 5712 5713'!E656="","",IF('Prax Reading 5712 5713'!E656&lt;'ACT E+R to SAT EBRW'!$A$2,'ACT E+R to SAT EBRW'!$B$2,IF('Prax Reading 5712 5713'!E656&gt;'ACT E+R to SAT EBRW'!A$72,'ACT E+R to SAT EBRW'!B$72,VLOOKUP(E656,'ACT E+R to SAT EBRW'!A:B,2,FALSE))))</f>
        <v/>
      </c>
      <c r="G656" s="11" t="str">
        <f t="shared" si="20"/>
        <v/>
      </c>
      <c r="H656" s="11" t="str">
        <f>IF('Prax Reading 5712 5713'!B656="","", IF(G656&lt;100, 100, IF(G656&gt;300, 300, G656)))</f>
        <v/>
      </c>
      <c r="I656" s="11" t="str">
        <f>IF('Prax Reading 5712 5713'!B656="","",'SAT EBRW to CBEST R'!$A$2+'SAT EBRW to CBEST R'!$B$2*F656)</f>
        <v/>
      </c>
      <c r="J656" s="11" t="str">
        <f>IF('Prax Reading 5712 5713'!B656="","", IF(I656&lt;20, 20, IF(I656&gt;80, 80, I656)))</f>
        <v/>
      </c>
    </row>
    <row r="657" spans="1:10" x14ac:dyDescent="0.25">
      <c r="A657" s="11">
        <v>656</v>
      </c>
      <c r="B657" s="30"/>
      <c r="C657" s="25" t="str">
        <f>IF('Prax Reading 5712 5713'!B657="","", interceptPCR5712_5713toACTR+ slopePCR5712_5713toACTR*'Prax Reading 5712 5713'!B657)</f>
        <v/>
      </c>
      <c r="D657" s="25" t="str">
        <f>IF('Prax Reading 5712 5713'!B657="","", IF(C657&lt;1, 1, IF(C657&gt;36, 36, C657)))</f>
        <v/>
      </c>
      <c r="E657" s="25" t="str">
        <f t="shared" si="21"/>
        <v/>
      </c>
      <c r="F657" s="11" t="str">
        <f>IF('Prax Reading 5712 5713'!E657="","",IF('Prax Reading 5712 5713'!E657&lt;'ACT E+R to SAT EBRW'!$A$2,'ACT E+R to SAT EBRW'!$B$2,IF('Prax Reading 5712 5713'!E657&gt;'ACT E+R to SAT EBRW'!A$72,'ACT E+R to SAT EBRW'!B$72,VLOOKUP(E657,'ACT E+R to SAT EBRW'!A:B,2,FALSE))))</f>
        <v/>
      </c>
      <c r="G657" s="11" t="str">
        <f t="shared" si="20"/>
        <v/>
      </c>
      <c r="H657" s="11" t="str">
        <f>IF('Prax Reading 5712 5713'!B657="","", IF(G657&lt;100, 100, IF(G657&gt;300, 300, G657)))</f>
        <v/>
      </c>
      <c r="I657" s="11" t="str">
        <f>IF('Prax Reading 5712 5713'!B657="","",'SAT EBRW to CBEST R'!$A$2+'SAT EBRW to CBEST R'!$B$2*F657)</f>
        <v/>
      </c>
      <c r="J657" s="11" t="str">
        <f>IF('Prax Reading 5712 5713'!B657="","", IF(I657&lt;20, 20, IF(I657&gt;80, 80, I657)))</f>
        <v/>
      </c>
    </row>
    <row r="658" spans="1:10" x14ac:dyDescent="0.25">
      <c r="A658" s="11">
        <v>657</v>
      </c>
      <c r="B658" s="30"/>
      <c r="C658" s="25" t="str">
        <f>IF('Prax Reading 5712 5713'!B658="","", interceptPCR5712_5713toACTR+ slopePCR5712_5713toACTR*'Prax Reading 5712 5713'!B658)</f>
        <v/>
      </c>
      <c r="D658" s="25" t="str">
        <f>IF('Prax Reading 5712 5713'!B658="","", IF(C658&lt;1, 1, IF(C658&gt;36, 36, C658)))</f>
        <v/>
      </c>
      <c r="E658" s="25" t="str">
        <f t="shared" si="21"/>
        <v/>
      </c>
      <c r="F658" s="11" t="str">
        <f>IF('Prax Reading 5712 5713'!E658="","",IF('Prax Reading 5712 5713'!E658&lt;'ACT E+R to SAT EBRW'!$A$2,'ACT E+R to SAT EBRW'!$B$2,IF('Prax Reading 5712 5713'!E658&gt;'ACT E+R to SAT EBRW'!A$72,'ACT E+R to SAT EBRW'!B$72,VLOOKUP(E658,'ACT E+R to SAT EBRW'!A:B,2,FALSE))))</f>
        <v/>
      </c>
      <c r="G658" s="11" t="str">
        <f t="shared" si="20"/>
        <v/>
      </c>
      <c r="H658" s="11" t="str">
        <f>IF('Prax Reading 5712 5713'!B658="","", IF(G658&lt;100, 100, IF(G658&gt;300, 300, G658)))</f>
        <v/>
      </c>
      <c r="I658" s="11" t="str">
        <f>IF('Prax Reading 5712 5713'!B658="","",'SAT EBRW to CBEST R'!$A$2+'SAT EBRW to CBEST R'!$B$2*F658)</f>
        <v/>
      </c>
      <c r="J658" s="11" t="str">
        <f>IF('Prax Reading 5712 5713'!B658="","", IF(I658&lt;20, 20, IF(I658&gt;80, 80, I658)))</f>
        <v/>
      </c>
    </row>
    <row r="659" spans="1:10" x14ac:dyDescent="0.25">
      <c r="A659" s="11">
        <v>658</v>
      </c>
      <c r="B659" s="30"/>
      <c r="C659" s="25" t="str">
        <f>IF('Prax Reading 5712 5713'!B659="","", interceptPCR5712_5713toACTR+ slopePCR5712_5713toACTR*'Prax Reading 5712 5713'!B659)</f>
        <v/>
      </c>
      <c r="D659" s="25" t="str">
        <f>IF('Prax Reading 5712 5713'!B659="","", IF(C659&lt;1, 1, IF(C659&gt;36, 36, C659)))</f>
        <v/>
      </c>
      <c r="E659" s="25" t="str">
        <f t="shared" si="21"/>
        <v/>
      </c>
      <c r="F659" s="11" t="str">
        <f>IF('Prax Reading 5712 5713'!E659="","",IF('Prax Reading 5712 5713'!E659&lt;'ACT E+R to SAT EBRW'!$A$2,'ACT E+R to SAT EBRW'!$B$2,IF('Prax Reading 5712 5713'!E659&gt;'ACT E+R to SAT EBRW'!A$72,'ACT E+R to SAT EBRW'!B$72,VLOOKUP(E659,'ACT E+R to SAT EBRW'!A:B,2,FALSE))))</f>
        <v/>
      </c>
      <c r="G659" s="11" t="str">
        <f t="shared" si="20"/>
        <v/>
      </c>
      <c r="H659" s="11" t="str">
        <f>IF('Prax Reading 5712 5713'!B659="","", IF(G659&lt;100, 100, IF(G659&gt;300, 300, G659)))</f>
        <v/>
      </c>
      <c r="I659" s="11" t="str">
        <f>IF('Prax Reading 5712 5713'!B659="","",'SAT EBRW to CBEST R'!$A$2+'SAT EBRW to CBEST R'!$B$2*F659)</f>
        <v/>
      </c>
      <c r="J659" s="11" t="str">
        <f>IF('Prax Reading 5712 5713'!B659="","", IF(I659&lt;20, 20, IF(I659&gt;80, 80, I659)))</f>
        <v/>
      </c>
    </row>
    <row r="660" spans="1:10" x14ac:dyDescent="0.25">
      <c r="A660" s="11">
        <v>659</v>
      </c>
      <c r="B660" s="30"/>
      <c r="C660" s="25" t="str">
        <f>IF('Prax Reading 5712 5713'!B660="","", interceptPCR5712_5713toACTR+ slopePCR5712_5713toACTR*'Prax Reading 5712 5713'!B660)</f>
        <v/>
      </c>
      <c r="D660" s="25" t="str">
        <f>IF('Prax Reading 5712 5713'!B660="","", IF(C660&lt;1, 1, IF(C660&gt;36, 36, C660)))</f>
        <v/>
      </c>
      <c r="E660" s="25" t="str">
        <f t="shared" si="21"/>
        <v/>
      </c>
      <c r="F660" s="11" t="str">
        <f>IF('Prax Reading 5712 5713'!E660="","",IF('Prax Reading 5712 5713'!E660&lt;'ACT E+R to SAT EBRW'!$A$2,'ACT E+R to SAT EBRW'!$B$2,IF('Prax Reading 5712 5713'!E660&gt;'ACT E+R to SAT EBRW'!A$72,'ACT E+R to SAT EBRW'!B$72,VLOOKUP(E660,'ACT E+R to SAT EBRW'!A:B,2,FALSE))))</f>
        <v/>
      </c>
      <c r="G660" s="11" t="str">
        <f t="shared" si="20"/>
        <v/>
      </c>
      <c r="H660" s="11" t="str">
        <f>IF('Prax Reading 5712 5713'!B660="","", IF(G660&lt;100, 100, IF(G660&gt;300, 300, G660)))</f>
        <v/>
      </c>
      <c r="I660" s="11" t="str">
        <f>IF('Prax Reading 5712 5713'!B660="","",'SAT EBRW to CBEST R'!$A$2+'SAT EBRW to CBEST R'!$B$2*F660)</f>
        <v/>
      </c>
      <c r="J660" s="11" t="str">
        <f>IF('Prax Reading 5712 5713'!B660="","", IF(I660&lt;20, 20, IF(I660&gt;80, 80, I660)))</f>
        <v/>
      </c>
    </row>
    <row r="661" spans="1:10" x14ac:dyDescent="0.25">
      <c r="A661" s="11">
        <v>660</v>
      </c>
      <c r="B661" s="30"/>
      <c r="C661" s="25" t="str">
        <f>IF('Prax Reading 5712 5713'!B661="","", interceptPCR5712_5713toACTR+ slopePCR5712_5713toACTR*'Prax Reading 5712 5713'!B661)</f>
        <v/>
      </c>
      <c r="D661" s="25" t="str">
        <f>IF('Prax Reading 5712 5713'!B661="","", IF(C661&lt;1, 1, IF(C661&gt;36, 36, C661)))</f>
        <v/>
      </c>
      <c r="E661" s="25" t="str">
        <f t="shared" si="21"/>
        <v/>
      </c>
      <c r="F661" s="11" t="str">
        <f>IF('Prax Reading 5712 5713'!E661="","",IF('Prax Reading 5712 5713'!E661&lt;'ACT E+R to SAT EBRW'!$A$2,'ACT E+R to SAT EBRW'!$B$2,IF('Prax Reading 5712 5713'!E661&gt;'ACT E+R to SAT EBRW'!A$72,'ACT E+R to SAT EBRW'!B$72,VLOOKUP(E661,'ACT E+R to SAT EBRW'!A:B,2,FALSE))))</f>
        <v/>
      </c>
      <c r="G661" s="11" t="str">
        <f t="shared" si="20"/>
        <v/>
      </c>
      <c r="H661" s="11" t="str">
        <f>IF('Prax Reading 5712 5713'!B661="","", IF(G661&lt;100, 100, IF(G661&gt;300, 300, G661)))</f>
        <v/>
      </c>
      <c r="I661" s="11" t="str">
        <f>IF('Prax Reading 5712 5713'!B661="","",'SAT EBRW to CBEST R'!$A$2+'SAT EBRW to CBEST R'!$B$2*F661)</f>
        <v/>
      </c>
      <c r="J661" s="11" t="str">
        <f>IF('Prax Reading 5712 5713'!B661="","", IF(I661&lt;20, 20, IF(I661&gt;80, 80, I661)))</f>
        <v/>
      </c>
    </row>
    <row r="662" spans="1:10" x14ac:dyDescent="0.25">
      <c r="A662" s="11">
        <v>661</v>
      </c>
      <c r="B662" s="30"/>
      <c r="C662" s="25" t="str">
        <f>IF('Prax Reading 5712 5713'!B662="","", interceptPCR5712_5713toACTR+ slopePCR5712_5713toACTR*'Prax Reading 5712 5713'!B662)</f>
        <v/>
      </c>
      <c r="D662" s="25" t="str">
        <f>IF('Prax Reading 5712 5713'!B662="","", IF(C662&lt;1, 1, IF(C662&gt;36, 36, C662)))</f>
        <v/>
      </c>
      <c r="E662" s="25" t="str">
        <f t="shared" si="21"/>
        <v/>
      </c>
      <c r="F662" s="11" t="str">
        <f>IF('Prax Reading 5712 5713'!E662="","",IF('Prax Reading 5712 5713'!E662&lt;'ACT E+R to SAT EBRW'!$A$2,'ACT E+R to SAT EBRW'!$B$2,IF('Prax Reading 5712 5713'!E662&gt;'ACT E+R to SAT EBRW'!A$72,'ACT E+R to SAT EBRW'!B$72,VLOOKUP(E662,'ACT E+R to SAT EBRW'!A:B,2,FALSE))))</f>
        <v/>
      </c>
      <c r="G662" s="11" t="str">
        <f t="shared" si="20"/>
        <v/>
      </c>
      <c r="H662" s="11" t="str">
        <f>IF('Prax Reading 5712 5713'!B662="","", IF(G662&lt;100, 100, IF(G662&gt;300, 300, G662)))</f>
        <v/>
      </c>
      <c r="I662" s="11" t="str">
        <f>IF('Prax Reading 5712 5713'!B662="","",'SAT EBRW to CBEST R'!$A$2+'SAT EBRW to CBEST R'!$B$2*F662)</f>
        <v/>
      </c>
      <c r="J662" s="11" t="str">
        <f>IF('Prax Reading 5712 5713'!B662="","", IF(I662&lt;20, 20, IF(I662&gt;80, 80, I662)))</f>
        <v/>
      </c>
    </row>
    <row r="663" spans="1:10" x14ac:dyDescent="0.25">
      <c r="A663" s="11">
        <v>662</v>
      </c>
      <c r="B663" s="30"/>
      <c r="C663" s="25" t="str">
        <f>IF('Prax Reading 5712 5713'!B663="","", interceptPCR5712_5713toACTR+ slopePCR5712_5713toACTR*'Prax Reading 5712 5713'!B663)</f>
        <v/>
      </c>
      <c r="D663" s="25" t="str">
        <f>IF('Prax Reading 5712 5713'!B663="","", IF(C663&lt;1, 1, IF(C663&gt;36, 36, C663)))</f>
        <v/>
      </c>
      <c r="E663" s="25" t="str">
        <f t="shared" si="21"/>
        <v/>
      </c>
      <c r="F663" s="11" t="str">
        <f>IF('Prax Reading 5712 5713'!E663="","",IF('Prax Reading 5712 5713'!E663&lt;'ACT E+R to SAT EBRW'!$A$2,'ACT E+R to SAT EBRW'!$B$2,IF('Prax Reading 5712 5713'!E663&gt;'ACT E+R to SAT EBRW'!A$72,'ACT E+R to SAT EBRW'!B$72,VLOOKUP(E663,'ACT E+R to SAT EBRW'!A:B,2,FALSE))))</f>
        <v/>
      </c>
      <c r="G663" s="11" t="str">
        <f t="shared" si="20"/>
        <v/>
      </c>
      <c r="H663" s="11" t="str">
        <f>IF('Prax Reading 5712 5713'!B663="","", IF(G663&lt;100, 100, IF(G663&gt;300, 300, G663)))</f>
        <v/>
      </c>
      <c r="I663" s="11" t="str">
        <f>IF('Prax Reading 5712 5713'!B663="","",'SAT EBRW to CBEST R'!$A$2+'SAT EBRW to CBEST R'!$B$2*F663)</f>
        <v/>
      </c>
      <c r="J663" s="11" t="str">
        <f>IF('Prax Reading 5712 5713'!B663="","", IF(I663&lt;20, 20, IF(I663&gt;80, 80, I663)))</f>
        <v/>
      </c>
    </row>
    <row r="664" spans="1:10" x14ac:dyDescent="0.25">
      <c r="A664" s="11">
        <v>663</v>
      </c>
      <c r="B664" s="30"/>
      <c r="C664" s="25" t="str">
        <f>IF('Prax Reading 5712 5713'!B664="","", interceptPCR5712_5713toACTR+ slopePCR5712_5713toACTR*'Prax Reading 5712 5713'!B664)</f>
        <v/>
      </c>
      <c r="D664" s="25" t="str">
        <f>IF('Prax Reading 5712 5713'!B664="","", IF(C664&lt;1, 1, IF(C664&gt;36, 36, C664)))</f>
        <v/>
      </c>
      <c r="E664" s="25" t="str">
        <f t="shared" si="21"/>
        <v/>
      </c>
      <c r="F664" s="11" t="str">
        <f>IF('Prax Reading 5712 5713'!E664="","",IF('Prax Reading 5712 5713'!E664&lt;'ACT E+R to SAT EBRW'!$A$2,'ACT E+R to SAT EBRW'!$B$2,IF('Prax Reading 5712 5713'!E664&gt;'ACT E+R to SAT EBRW'!A$72,'ACT E+R to SAT EBRW'!B$72,VLOOKUP(E664,'ACT E+R to SAT EBRW'!A:B,2,FALSE))))</f>
        <v/>
      </c>
      <c r="G664" s="11" t="str">
        <f t="shared" si="20"/>
        <v/>
      </c>
      <c r="H664" s="11" t="str">
        <f>IF('Prax Reading 5712 5713'!B664="","", IF(G664&lt;100, 100, IF(G664&gt;300, 300, G664)))</f>
        <v/>
      </c>
      <c r="I664" s="11" t="str">
        <f>IF('Prax Reading 5712 5713'!B664="","",'SAT EBRW to CBEST R'!$A$2+'SAT EBRW to CBEST R'!$B$2*F664)</f>
        <v/>
      </c>
      <c r="J664" s="11" t="str">
        <f>IF('Prax Reading 5712 5713'!B664="","", IF(I664&lt;20, 20, IF(I664&gt;80, 80, I664)))</f>
        <v/>
      </c>
    </row>
    <row r="665" spans="1:10" x14ac:dyDescent="0.25">
      <c r="A665" s="11">
        <v>664</v>
      </c>
      <c r="B665" s="30"/>
      <c r="C665" s="25" t="str">
        <f>IF('Prax Reading 5712 5713'!B665="","", interceptPCR5712_5713toACTR+ slopePCR5712_5713toACTR*'Prax Reading 5712 5713'!B665)</f>
        <v/>
      </c>
      <c r="D665" s="25" t="str">
        <f>IF('Prax Reading 5712 5713'!B665="","", IF(C665&lt;1, 1, IF(C665&gt;36, 36, C665)))</f>
        <v/>
      </c>
      <c r="E665" s="25" t="str">
        <f t="shared" si="21"/>
        <v/>
      </c>
      <c r="F665" s="11" t="str">
        <f>IF('Prax Reading 5712 5713'!E665="","",IF('Prax Reading 5712 5713'!E665&lt;'ACT E+R to SAT EBRW'!$A$2,'ACT E+R to SAT EBRW'!$B$2,IF('Prax Reading 5712 5713'!E665&gt;'ACT E+R to SAT EBRW'!A$72,'ACT E+R to SAT EBRW'!B$72,VLOOKUP(E665,'ACT E+R to SAT EBRW'!A:B,2,FALSE))))</f>
        <v/>
      </c>
      <c r="G665" s="11" t="str">
        <f t="shared" si="20"/>
        <v/>
      </c>
      <c r="H665" s="11" t="str">
        <f>IF('Prax Reading 5712 5713'!B665="","", IF(G665&lt;100, 100, IF(G665&gt;300, 300, G665)))</f>
        <v/>
      </c>
      <c r="I665" s="11" t="str">
        <f>IF('Prax Reading 5712 5713'!B665="","",'SAT EBRW to CBEST R'!$A$2+'SAT EBRW to CBEST R'!$B$2*F665)</f>
        <v/>
      </c>
      <c r="J665" s="11" t="str">
        <f>IF('Prax Reading 5712 5713'!B665="","", IF(I665&lt;20, 20, IF(I665&gt;80, 80, I665)))</f>
        <v/>
      </c>
    </row>
    <row r="666" spans="1:10" x14ac:dyDescent="0.25">
      <c r="A666" s="11">
        <v>665</v>
      </c>
      <c r="B666" s="30"/>
      <c r="C666" s="25" t="str">
        <f>IF('Prax Reading 5712 5713'!B666="","", interceptPCR5712_5713toACTR+ slopePCR5712_5713toACTR*'Prax Reading 5712 5713'!B666)</f>
        <v/>
      </c>
      <c r="D666" s="25" t="str">
        <f>IF('Prax Reading 5712 5713'!B666="","", IF(C666&lt;1, 1, IF(C666&gt;36, 36, C666)))</f>
        <v/>
      </c>
      <c r="E666" s="25" t="str">
        <f t="shared" si="21"/>
        <v/>
      </c>
      <c r="F666" s="11" t="str">
        <f>IF('Prax Reading 5712 5713'!E666="","",IF('Prax Reading 5712 5713'!E666&lt;'ACT E+R to SAT EBRW'!$A$2,'ACT E+R to SAT EBRW'!$B$2,IF('Prax Reading 5712 5713'!E666&gt;'ACT E+R to SAT EBRW'!A$72,'ACT E+R to SAT EBRW'!B$72,VLOOKUP(E666,'ACT E+R to SAT EBRW'!A:B,2,FALSE))))</f>
        <v/>
      </c>
      <c r="G666" s="11" t="str">
        <f t="shared" si="20"/>
        <v/>
      </c>
      <c r="H666" s="11" t="str">
        <f>IF('Prax Reading 5712 5713'!B666="","", IF(G666&lt;100, 100, IF(G666&gt;300, 300, G666)))</f>
        <v/>
      </c>
      <c r="I666" s="11" t="str">
        <f>IF('Prax Reading 5712 5713'!B666="","",'SAT EBRW to CBEST R'!$A$2+'SAT EBRW to CBEST R'!$B$2*F666)</f>
        <v/>
      </c>
      <c r="J666" s="11" t="str">
        <f>IF('Prax Reading 5712 5713'!B666="","", IF(I666&lt;20, 20, IF(I666&gt;80, 80, I666)))</f>
        <v/>
      </c>
    </row>
    <row r="667" spans="1:10" x14ac:dyDescent="0.25">
      <c r="A667" s="11">
        <v>666</v>
      </c>
      <c r="B667" s="30"/>
      <c r="C667" s="25" t="str">
        <f>IF('Prax Reading 5712 5713'!B667="","", interceptPCR5712_5713toACTR+ slopePCR5712_5713toACTR*'Prax Reading 5712 5713'!B667)</f>
        <v/>
      </c>
      <c r="D667" s="25" t="str">
        <f>IF('Prax Reading 5712 5713'!B667="","", IF(C667&lt;1, 1, IF(C667&gt;36, 36, C667)))</f>
        <v/>
      </c>
      <c r="E667" s="25" t="str">
        <f t="shared" si="21"/>
        <v/>
      </c>
      <c r="F667" s="11" t="str">
        <f>IF('Prax Reading 5712 5713'!E667="","",IF('Prax Reading 5712 5713'!E667&lt;'ACT E+R to SAT EBRW'!$A$2,'ACT E+R to SAT EBRW'!$B$2,IF('Prax Reading 5712 5713'!E667&gt;'ACT E+R to SAT EBRW'!A$72,'ACT E+R to SAT EBRW'!B$72,VLOOKUP(E667,'ACT E+R to SAT EBRW'!A:B,2,FALSE))))</f>
        <v/>
      </c>
      <c r="G667" s="11" t="str">
        <f t="shared" si="20"/>
        <v/>
      </c>
      <c r="H667" s="11" t="str">
        <f>IF('Prax Reading 5712 5713'!B667="","", IF(G667&lt;100, 100, IF(G667&gt;300, 300, G667)))</f>
        <v/>
      </c>
      <c r="I667" s="11" t="str">
        <f>IF('Prax Reading 5712 5713'!B667="","",'SAT EBRW to CBEST R'!$A$2+'SAT EBRW to CBEST R'!$B$2*F667)</f>
        <v/>
      </c>
      <c r="J667" s="11" t="str">
        <f>IF('Prax Reading 5712 5713'!B667="","", IF(I667&lt;20, 20, IF(I667&gt;80, 80, I667)))</f>
        <v/>
      </c>
    </row>
    <row r="668" spans="1:10" x14ac:dyDescent="0.25">
      <c r="A668" s="11">
        <v>667</v>
      </c>
      <c r="B668" s="30"/>
      <c r="C668" s="25" t="str">
        <f>IF('Prax Reading 5712 5713'!B668="","", interceptPCR5712_5713toACTR+ slopePCR5712_5713toACTR*'Prax Reading 5712 5713'!B668)</f>
        <v/>
      </c>
      <c r="D668" s="25" t="str">
        <f>IF('Prax Reading 5712 5713'!B668="","", IF(C668&lt;1, 1, IF(C668&gt;36, 36, C668)))</f>
        <v/>
      </c>
      <c r="E668" s="25" t="str">
        <f t="shared" si="21"/>
        <v/>
      </c>
      <c r="F668" s="11" t="str">
        <f>IF('Prax Reading 5712 5713'!E668="","",IF('Prax Reading 5712 5713'!E668&lt;'ACT E+R to SAT EBRW'!$A$2,'ACT E+R to SAT EBRW'!$B$2,IF('Prax Reading 5712 5713'!E668&gt;'ACT E+R to SAT EBRW'!A$72,'ACT E+R to SAT EBRW'!B$72,VLOOKUP(E668,'ACT E+R to SAT EBRW'!A:B,2,FALSE))))</f>
        <v/>
      </c>
      <c r="G668" s="11" t="str">
        <f t="shared" si="20"/>
        <v/>
      </c>
      <c r="H668" s="11" t="str">
        <f>IF('Prax Reading 5712 5713'!B668="","", IF(G668&lt;100, 100, IF(G668&gt;300, 300, G668)))</f>
        <v/>
      </c>
      <c r="I668" s="11" t="str">
        <f>IF('Prax Reading 5712 5713'!B668="","",'SAT EBRW to CBEST R'!$A$2+'SAT EBRW to CBEST R'!$B$2*F668)</f>
        <v/>
      </c>
      <c r="J668" s="11" t="str">
        <f>IF('Prax Reading 5712 5713'!B668="","", IF(I668&lt;20, 20, IF(I668&gt;80, 80, I668)))</f>
        <v/>
      </c>
    </row>
    <row r="669" spans="1:10" x14ac:dyDescent="0.25">
      <c r="A669" s="11">
        <v>668</v>
      </c>
      <c r="B669" s="30"/>
      <c r="C669" s="25" t="str">
        <f>IF('Prax Reading 5712 5713'!B669="","", interceptPCR5712_5713toACTR+ slopePCR5712_5713toACTR*'Prax Reading 5712 5713'!B669)</f>
        <v/>
      </c>
      <c r="D669" s="25" t="str">
        <f>IF('Prax Reading 5712 5713'!B669="","", IF(C669&lt;1, 1, IF(C669&gt;36, 36, C669)))</f>
        <v/>
      </c>
      <c r="E669" s="25" t="str">
        <f t="shared" si="21"/>
        <v/>
      </c>
      <c r="F669" s="11" t="str">
        <f>IF('Prax Reading 5712 5713'!E669="","",IF('Prax Reading 5712 5713'!E669&lt;'ACT E+R to SAT EBRW'!$A$2,'ACT E+R to SAT EBRW'!$B$2,IF('Prax Reading 5712 5713'!E669&gt;'ACT E+R to SAT EBRW'!A$72,'ACT E+R to SAT EBRW'!B$72,VLOOKUP(E669,'ACT E+R to SAT EBRW'!A:B,2,FALSE))))</f>
        <v/>
      </c>
      <c r="G669" s="11" t="str">
        <f t="shared" si="20"/>
        <v/>
      </c>
      <c r="H669" s="11" t="str">
        <f>IF('Prax Reading 5712 5713'!B669="","", IF(G669&lt;100, 100, IF(G669&gt;300, 300, G669)))</f>
        <v/>
      </c>
      <c r="I669" s="11" t="str">
        <f>IF('Prax Reading 5712 5713'!B669="","",'SAT EBRW to CBEST R'!$A$2+'SAT EBRW to CBEST R'!$B$2*F669)</f>
        <v/>
      </c>
      <c r="J669" s="11" t="str">
        <f>IF('Prax Reading 5712 5713'!B669="","", IF(I669&lt;20, 20, IF(I669&gt;80, 80, I669)))</f>
        <v/>
      </c>
    </row>
    <row r="670" spans="1:10" x14ac:dyDescent="0.25">
      <c r="A670" s="11">
        <v>669</v>
      </c>
      <c r="B670" s="30"/>
      <c r="C670" s="25" t="str">
        <f>IF('Prax Reading 5712 5713'!B670="","", interceptPCR5712_5713toACTR+ slopePCR5712_5713toACTR*'Prax Reading 5712 5713'!B670)</f>
        <v/>
      </c>
      <c r="D670" s="25" t="str">
        <f>IF('Prax Reading 5712 5713'!B670="","", IF(C670&lt;1, 1, IF(C670&gt;36, 36, C670)))</f>
        <v/>
      </c>
      <c r="E670" s="25" t="str">
        <f t="shared" si="21"/>
        <v/>
      </c>
      <c r="F670" s="11" t="str">
        <f>IF('Prax Reading 5712 5713'!E670="","",IF('Prax Reading 5712 5713'!E670&lt;'ACT E+R to SAT EBRW'!$A$2,'ACT E+R to SAT EBRW'!$B$2,IF('Prax Reading 5712 5713'!E670&gt;'ACT E+R to SAT EBRW'!A$72,'ACT E+R to SAT EBRW'!B$72,VLOOKUP(E670,'ACT E+R to SAT EBRW'!A:B,2,FALSE))))</f>
        <v/>
      </c>
      <c r="G670" s="11" t="str">
        <f t="shared" si="20"/>
        <v/>
      </c>
      <c r="H670" s="11" t="str">
        <f>IF('Prax Reading 5712 5713'!B670="","", IF(G670&lt;100, 100, IF(G670&gt;300, 300, G670)))</f>
        <v/>
      </c>
      <c r="I670" s="11" t="str">
        <f>IF('Prax Reading 5712 5713'!B670="","",'SAT EBRW to CBEST R'!$A$2+'SAT EBRW to CBEST R'!$B$2*F670)</f>
        <v/>
      </c>
      <c r="J670" s="11" t="str">
        <f>IF('Prax Reading 5712 5713'!B670="","", IF(I670&lt;20, 20, IF(I670&gt;80, 80, I670)))</f>
        <v/>
      </c>
    </row>
    <row r="671" spans="1:10" x14ac:dyDescent="0.25">
      <c r="A671" s="11">
        <v>670</v>
      </c>
      <c r="B671" s="30"/>
      <c r="C671" s="25" t="str">
        <f>IF('Prax Reading 5712 5713'!B671="","", interceptPCR5712_5713toACTR+ slopePCR5712_5713toACTR*'Prax Reading 5712 5713'!B671)</f>
        <v/>
      </c>
      <c r="D671" s="25" t="str">
        <f>IF('Prax Reading 5712 5713'!B671="","", IF(C671&lt;1, 1, IF(C671&gt;36, 36, C671)))</f>
        <v/>
      </c>
      <c r="E671" s="25" t="str">
        <f t="shared" si="21"/>
        <v/>
      </c>
      <c r="F671" s="11" t="str">
        <f>IF('Prax Reading 5712 5713'!E671="","",IF('Prax Reading 5712 5713'!E671&lt;'ACT E+R to SAT EBRW'!$A$2,'ACT E+R to SAT EBRW'!$B$2,IF('Prax Reading 5712 5713'!E671&gt;'ACT E+R to SAT EBRW'!A$72,'ACT E+R to SAT EBRW'!B$72,VLOOKUP(E671,'ACT E+R to SAT EBRW'!A:B,2,FALSE))))</f>
        <v/>
      </c>
      <c r="G671" s="11" t="str">
        <f t="shared" si="20"/>
        <v/>
      </c>
      <c r="H671" s="11" t="str">
        <f>IF('Prax Reading 5712 5713'!B671="","", IF(G671&lt;100, 100, IF(G671&gt;300, 300, G671)))</f>
        <v/>
      </c>
      <c r="I671" s="11" t="str">
        <f>IF('Prax Reading 5712 5713'!B671="","",'SAT EBRW to CBEST R'!$A$2+'SAT EBRW to CBEST R'!$B$2*F671)</f>
        <v/>
      </c>
      <c r="J671" s="11" t="str">
        <f>IF('Prax Reading 5712 5713'!B671="","", IF(I671&lt;20, 20, IF(I671&gt;80, 80, I671)))</f>
        <v/>
      </c>
    </row>
    <row r="672" spans="1:10" x14ac:dyDescent="0.25">
      <c r="A672" s="11">
        <v>671</v>
      </c>
      <c r="B672" s="30"/>
      <c r="C672" s="25" t="str">
        <f>IF('Prax Reading 5712 5713'!B672="","", interceptPCR5712_5713toACTR+ slopePCR5712_5713toACTR*'Prax Reading 5712 5713'!B672)</f>
        <v/>
      </c>
      <c r="D672" s="25" t="str">
        <f>IF('Prax Reading 5712 5713'!B672="","", IF(C672&lt;1, 1, IF(C672&gt;36, 36, C672)))</f>
        <v/>
      </c>
      <c r="E672" s="25" t="str">
        <f t="shared" si="21"/>
        <v/>
      </c>
      <c r="F672" s="11" t="str">
        <f>IF('Prax Reading 5712 5713'!E672="","",IF('Prax Reading 5712 5713'!E672&lt;'ACT E+R to SAT EBRW'!$A$2,'ACT E+R to SAT EBRW'!$B$2,IF('Prax Reading 5712 5713'!E672&gt;'ACT E+R to SAT EBRW'!A$72,'ACT E+R to SAT EBRW'!B$72,VLOOKUP(E672,'ACT E+R to SAT EBRW'!A:B,2,FALSE))))</f>
        <v/>
      </c>
      <c r="G672" s="11" t="str">
        <f t="shared" si="20"/>
        <v/>
      </c>
      <c r="H672" s="11" t="str">
        <f>IF('Prax Reading 5712 5713'!B672="","", IF(G672&lt;100, 100, IF(G672&gt;300, 300, G672)))</f>
        <v/>
      </c>
      <c r="I672" s="11" t="str">
        <f>IF('Prax Reading 5712 5713'!B672="","",'SAT EBRW to CBEST R'!$A$2+'SAT EBRW to CBEST R'!$B$2*F672)</f>
        <v/>
      </c>
      <c r="J672" s="11" t="str">
        <f>IF('Prax Reading 5712 5713'!B672="","", IF(I672&lt;20, 20, IF(I672&gt;80, 80, I672)))</f>
        <v/>
      </c>
    </row>
    <row r="673" spans="1:10" x14ac:dyDescent="0.25">
      <c r="A673" s="11">
        <v>672</v>
      </c>
      <c r="B673" s="30"/>
      <c r="C673" s="25" t="str">
        <f>IF('Prax Reading 5712 5713'!B673="","", interceptPCR5712_5713toACTR+ slopePCR5712_5713toACTR*'Prax Reading 5712 5713'!B673)</f>
        <v/>
      </c>
      <c r="D673" s="25" t="str">
        <f>IF('Prax Reading 5712 5713'!B673="","", IF(C673&lt;1, 1, IF(C673&gt;36, 36, C673)))</f>
        <v/>
      </c>
      <c r="E673" s="25" t="str">
        <f t="shared" si="21"/>
        <v/>
      </c>
      <c r="F673" s="11" t="str">
        <f>IF('Prax Reading 5712 5713'!E673="","",IF('Prax Reading 5712 5713'!E673&lt;'ACT E+R to SAT EBRW'!$A$2,'ACT E+R to SAT EBRW'!$B$2,IF('Prax Reading 5712 5713'!E673&gt;'ACT E+R to SAT EBRW'!A$72,'ACT E+R to SAT EBRW'!B$72,VLOOKUP(E673,'ACT E+R to SAT EBRW'!A:B,2,FALSE))))</f>
        <v/>
      </c>
      <c r="G673" s="11" t="str">
        <f t="shared" si="20"/>
        <v/>
      </c>
      <c r="H673" s="11" t="str">
        <f>IF('Prax Reading 5712 5713'!B673="","", IF(G673&lt;100, 100, IF(G673&gt;300, 300, G673)))</f>
        <v/>
      </c>
      <c r="I673" s="11" t="str">
        <f>IF('Prax Reading 5712 5713'!B673="","",'SAT EBRW to CBEST R'!$A$2+'SAT EBRW to CBEST R'!$B$2*F673)</f>
        <v/>
      </c>
      <c r="J673" s="11" t="str">
        <f>IF('Prax Reading 5712 5713'!B673="","", IF(I673&lt;20, 20, IF(I673&gt;80, 80, I673)))</f>
        <v/>
      </c>
    </row>
    <row r="674" spans="1:10" x14ac:dyDescent="0.25">
      <c r="A674" s="11">
        <v>673</v>
      </c>
      <c r="B674" s="30"/>
      <c r="C674" s="25" t="str">
        <f>IF('Prax Reading 5712 5713'!B674="","", interceptPCR5712_5713toACTR+ slopePCR5712_5713toACTR*'Prax Reading 5712 5713'!B674)</f>
        <v/>
      </c>
      <c r="D674" s="25" t="str">
        <f>IF('Prax Reading 5712 5713'!B674="","", IF(C674&lt;1, 1, IF(C674&gt;36, 36, C674)))</f>
        <v/>
      </c>
      <c r="E674" s="25" t="str">
        <f t="shared" si="21"/>
        <v/>
      </c>
      <c r="F674" s="11" t="str">
        <f>IF('Prax Reading 5712 5713'!E674="","",IF('Prax Reading 5712 5713'!E674&lt;'ACT E+R to SAT EBRW'!$A$2,'ACT E+R to SAT EBRW'!$B$2,IF('Prax Reading 5712 5713'!E674&gt;'ACT E+R to SAT EBRW'!A$72,'ACT E+R to SAT EBRW'!B$72,VLOOKUP(E674,'ACT E+R to SAT EBRW'!A:B,2,FALSE))))</f>
        <v/>
      </c>
      <c r="G674" s="11" t="str">
        <f t="shared" si="20"/>
        <v/>
      </c>
      <c r="H674" s="11" t="str">
        <f>IF('Prax Reading 5712 5713'!B674="","", IF(G674&lt;100, 100, IF(G674&gt;300, 300, G674)))</f>
        <v/>
      </c>
      <c r="I674" s="11" t="str">
        <f>IF('Prax Reading 5712 5713'!B674="","",'SAT EBRW to CBEST R'!$A$2+'SAT EBRW to CBEST R'!$B$2*F674)</f>
        <v/>
      </c>
      <c r="J674" s="11" t="str">
        <f>IF('Prax Reading 5712 5713'!B674="","", IF(I674&lt;20, 20, IF(I674&gt;80, 80, I674)))</f>
        <v/>
      </c>
    </row>
    <row r="675" spans="1:10" x14ac:dyDescent="0.25">
      <c r="A675" s="11">
        <v>674</v>
      </c>
      <c r="B675" s="30"/>
      <c r="C675" s="25" t="str">
        <f>IF('Prax Reading 5712 5713'!B675="","", interceptPCR5712_5713toACTR+ slopePCR5712_5713toACTR*'Prax Reading 5712 5713'!B675)</f>
        <v/>
      </c>
      <c r="D675" s="25" t="str">
        <f>IF('Prax Reading 5712 5713'!B675="","", IF(C675&lt;1, 1, IF(C675&gt;36, 36, C675)))</f>
        <v/>
      </c>
      <c r="E675" s="25" t="str">
        <f t="shared" si="21"/>
        <v/>
      </c>
      <c r="F675" s="11" t="str">
        <f>IF('Prax Reading 5712 5713'!E675="","",IF('Prax Reading 5712 5713'!E675&lt;'ACT E+R to SAT EBRW'!$A$2,'ACT E+R to SAT EBRW'!$B$2,IF('Prax Reading 5712 5713'!E675&gt;'ACT E+R to SAT EBRW'!A$72,'ACT E+R to SAT EBRW'!B$72,VLOOKUP(E675,'ACT E+R to SAT EBRW'!A:B,2,FALSE))))</f>
        <v/>
      </c>
      <c r="G675" s="11" t="str">
        <f t="shared" si="20"/>
        <v/>
      </c>
      <c r="H675" s="11" t="str">
        <f>IF('Prax Reading 5712 5713'!B675="","", IF(G675&lt;100, 100, IF(G675&gt;300, 300, G675)))</f>
        <v/>
      </c>
      <c r="I675" s="11" t="str">
        <f>IF('Prax Reading 5712 5713'!B675="","",'SAT EBRW to CBEST R'!$A$2+'SAT EBRW to CBEST R'!$B$2*F675)</f>
        <v/>
      </c>
      <c r="J675" s="11" t="str">
        <f>IF('Prax Reading 5712 5713'!B675="","", IF(I675&lt;20, 20, IF(I675&gt;80, 80, I675)))</f>
        <v/>
      </c>
    </row>
    <row r="676" spans="1:10" x14ac:dyDescent="0.25">
      <c r="A676" s="11">
        <v>675</v>
      </c>
      <c r="B676" s="30"/>
      <c r="C676" s="25" t="str">
        <f>IF('Prax Reading 5712 5713'!B676="","", interceptPCR5712_5713toACTR+ slopePCR5712_5713toACTR*'Prax Reading 5712 5713'!B676)</f>
        <v/>
      </c>
      <c r="D676" s="25" t="str">
        <f>IF('Prax Reading 5712 5713'!B676="","", IF(C676&lt;1, 1, IF(C676&gt;36, 36, C676)))</f>
        <v/>
      </c>
      <c r="E676" s="25" t="str">
        <f t="shared" si="21"/>
        <v/>
      </c>
      <c r="F676" s="11" t="str">
        <f>IF('Prax Reading 5712 5713'!E676="","",IF('Prax Reading 5712 5713'!E676&lt;'ACT E+R to SAT EBRW'!$A$2,'ACT E+R to SAT EBRW'!$B$2,IF('Prax Reading 5712 5713'!E676&gt;'ACT E+R to SAT EBRW'!A$72,'ACT E+R to SAT EBRW'!B$72,VLOOKUP(E676,'ACT E+R to SAT EBRW'!A:B,2,FALSE))))</f>
        <v/>
      </c>
      <c r="G676" s="11" t="str">
        <f t="shared" si="20"/>
        <v/>
      </c>
      <c r="H676" s="11" t="str">
        <f>IF('Prax Reading 5712 5713'!B676="","", IF(G676&lt;100, 100, IF(G676&gt;300, 300, G676)))</f>
        <v/>
      </c>
      <c r="I676" s="11" t="str">
        <f>IF('Prax Reading 5712 5713'!B676="","",'SAT EBRW to CBEST R'!$A$2+'SAT EBRW to CBEST R'!$B$2*F676)</f>
        <v/>
      </c>
      <c r="J676" s="11" t="str">
        <f>IF('Prax Reading 5712 5713'!B676="","", IF(I676&lt;20, 20, IF(I676&gt;80, 80, I676)))</f>
        <v/>
      </c>
    </row>
    <row r="677" spans="1:10" x14ac:dyDescent="0.25">
      <c r="A677" s="11">
        <v>676</v>
      </c>
      <c r="B677" s="30"/>
      <c r="C677" s="25" t="str">
        <f>IF('Prax Reading 5712 5713'!B677="","", interceptPCR5712_5713toACTR+ slopePCR5712_5713toACTR*'Prax Reading 5712 5713'!B677)</f>
        <v/>
      </c>
      <c r="D677" s="25" t="str">
        <f>IF('Prax Reading 5712 5713'!B677="","", IF(C677&lt;1, 1, IF(C677&gt;36, 36, C677)))</f>
        <v/>
      </c>
      <c r="E677" s="25" t="str">
        <f t="shared" si="21"/>
        <v/>
      </c>
      <c r="F677" s="11" t="str">
        <f>IF('Prax Reading 5712 5713'!E677="","",IF('Prax Reading 5712 5713'!E677&lt;'ACT E+R to SAT EBRW'!$A$2,'ACT E+R to SAT EBRW'!$B$2,IF('Prax Reading 5712 5713'!E677&gt;'ACT E+R to SAT EBRW'!A$72,'ACT E+R to SAT EBRW'!B$72,VLOOKUP(E677,'ACT E+R to SAT EBRW'!A:B,2,FALSE))))</f>
        <v/>
      </c>
      <c r="G677" s="11" t="str">
        <f t="shared" si="20"/>
        <v/>
      </c>
      <c r="H677" s="11" t="str">
        <f>IF('Prax Reading 5712 5713'!B677="","", IF(G677&lt;100, 100, IF(G677&gt;300, 300, G677)))</f>
        <v/>
      </c>
      <c r="I677" s="11" t="str">
        <f>IF('Prax Reading 5712 5713'!B677="","",'SAT EBRW to CBEST R'!$A$2+'SAT EBRW to CBEST R'!$B$2*F677)</f>
        <v/>
      </c>
      <c r="J677" s="11" t="str">
        <f>IF('Prax Reading 5712 5713'!B677="","", IF(I677&lt;20, 20, IF(I677&gt;80, 80, I677)))</f>
        <v/>
      </c>
    </row>
    <row r="678" spans="1:10" x14ac:dyDescent="0.25">
      <c r="A678" s="11">
        <v>677</v>
      </c>
      <c r="B678" s="30"/>
      <c r="C678" s="25" t="str">
        <f>IF('Prax Reading 5712 5713'!B678="","", interceptPCR5712_5713toACTR+ slopePCR5712_5713toACTR*'Prax Reading 5712 5713'!B678)</f>
        <v/>
      </c>
      <c r="D678" s="25" t="str">
        <f>IF('Prax Reading 5712 5713'!B678="","", IF(C678&lt;1, 1, IF(C678&gt;36, 36, C678)))</f>
        <v/>
      </c>
      <c r="E678" s="25" t="str">
        <f t="shared" si="21"/>
        <v/>
      </c>
      <c r="F678" s="11" t="str">
        <f>IF('Prax Reading 5712 5713'!E678="","",IF('Prax Reading 5712 5713'!E678&lt;'ACT E+R to SAT EBRW'!$A$2,'ACT E+R to SAT EBRW'!$B$2,IF('Prax Reading 5712 5713'!E678&gt;'ACT E+R to SAT EBRW'!A$72,'ACT E+R to SAT EBRW'!B$72,VLOOKUP(E678,'ACT E+R to SAT EBRW'!A:B,2,FALSE))))</f>
        <v/>
      </c>
      <c r="G678" s="11" t="str">
        <f t="shared" si="20"/>
        <v/>
      </c>
      <c r="H678" s="11" t="str">
        <f>IF('Prax Reading 5712 5713'!B678="","", IF(G678&lt;100, 100, IF(G678&gt;300, 300, G678)))</f>
        <v/>
      </c>
      <c r="I678" s="11" t="str">
        <f>IF('Prax Reading 5712 5713'!B678="","",'SAT EBRW to CBEST R'!$A$2+'SAT EBRW to CBEST R'!$B$2*F678)</f>
        <v/>
      </c>
      <c r="J678" s="11" t="str">
        <f>IF('Prax Reading 5712 5713'!B678="","", IF(I678&lt;20, 20, IF(I678&gt;80, 80, I678)))</f>
        <v/>
      </c>
    </row>
    <row r="679" spans="1:10" x14ac:dyDescent="0.25">
      <c r="A679" s="11">
        <v>678</v>
      </c>
      <c r="B679" s="30"/>
      <c r="C679" s="25" t="str">
        <f>IF('Prax Reading 5712 5713'!B679="","", interceptPCR5712_5713toACTR+ slopePCR5712_5713toACTR*'Prax Reading 5712 5713'!B679)</f>
        <v/>
      </c>
      <c r="D679" s="25" t="str">
        <f>IF('Prax Reading 5712 5713'!B679="","", IF(C679&lt;1, 1, IF(C679&gt;36, 36, C679)))</f>
        <v/>
      </c>
      <c r="E679" s="25" t="str">
        <f t="shared" si="21"/>
        <v/>
      </c>
      <c r="F679" s="11" t="str">
        <f>IF('Prax Reading 5712 5713'!E679="","",IF('Prax Reading 5712 5713'!E679&lt;'ACT E+R to SAT EBRW'!$A$2,'ACT E+R to SAT EBRW'!$B$2,IF('Prax Reading 5712 5713'!E679&gt;'ACT E+R to SAT EBRW'!A$72,'ACT E+R to SAT EBRW'!B$72,VLOOKUP(E679,'ACT E+R to SAT EBRW'!A:B,2,FALSE))))</f>
        <v/>
      </c>
      <c r="G679" s="11" t="str">
        <f t="shared" si="20"/>
        <v/>
      </c>
      <c r="H679" s="11" t="str">
        <f>IF('Prax Reading 5712 5713'!B679="","", IF(G679&lt;100, 100, IF(G679&gt;300, 300, G679)))</f>
        <v/>
      </c>
      <c r="I679" s="11" t="str">
        <f>IF('Prax Reading 5712 5713'!B679="","",'SAT EBRW to CBEST R'!$A$2+'SAT EBRW to CBEST R'!$B$2*F679)</f>
        <v/>
      </c>
      <c r="J679" s="11" t="str">
        <f>IF('Prax Reading 5712 5713'!B679="","", IF(I679&lt;20, 20, IF(I679&gt;80, 80, I679)))</f>
        <v/>
      </c>
    </row>
    <row r="680" spans="1:10" x14ac:dyDescent="0.25">
      <c r="A680" s="11">
        <v>679</v>
      </c>
      <c r="B680" s="30"/>
      <c r="C680" s="25" t="str">
        <f>IF('Prax Reading 5712 5713'!B680="","", interceptPCR5712_5713toACTR+ slopePCR5712_5713toACTR*'Prax Reading 5712 5713'!B680)</f>
        <v/>
      </c>
      <c r="D680" s="25" t="str">
        <f>IF('Prax Reading 5712 5713'!B680="","", IF(C680&lt;1, 1, IF(C680&gt;36, 36, C680)))</f>
        <v/>
      </c>
      <c r="E680" s="25" t="str">
        <f t="shared" si="21"/>
        <v/>
      </c>
      <c r="F680" s="11" t="str">
        <f>IF('Prax Reading 5712 5713'!E680="","",IF('Prax Reading 5712 5713'!E680&lt;'ACT E+R to SAT EBRW'!$A$2,'ACT E+R to SAT EBRW'!$B$2,IF('Prax Reading 5712 5713'!E680&gt;'ACT E+R to SAT EBRW'!A$72,'ACT E+R to SAT EBRW'!B$72,VLOOKUP(E680,'ACT E+R to SAT EBRW'!A:B,2,FALSE))))</f>
        <v/>
      </c>
      <c r="G680" s="11" t="str">
        <f t="shared" si="20"/>
        <v/>
      </c>
      <c r="H680" s="11" t="str">
        <f>IF('Prax Reading 5712 5713'!B680="","", IF(G680&lt;100, 100, IF(G680&gt;300, 300, G680)))</f>
        <v/>
      </c>
      <c r="I680" s="11" t="str">
        <f>IF('Prax Reading 5712 5713'!B680="","",'SAT EBRW to CBEST R'!$A$2+'SAT EBRW to CBEST R'!$B$2*F680)</f>
        <v/>
      </c>
      <c r="J680" s="11" t="str">
        <f>IF('Prax Reading 5712 5713'!B680="","", IF(I680&lt;20, 20, IF(I680&gt;80, 80, I680)))</f>
        <v/>
      </c>
    </row>
    <row r="681" spans="1:10" x14ac:dyDescent="0.25">
      <c r="A681" s="11">
        <v>680</v>
      </c>
      <c r="B681" s="30"/>
      <c r="C681" s="25" t="str">
        <f>IF('Prax Reading 5712 5713'!B681="","", interceptPCR5712_5713toACTR+ slopePCR5712_5713toACTR*'Prax Reading 5712 5713'!B681)</f>
        <v/>
      </c>
      <c r="D681" s="25" t="str">
        <f>IF('Prax Reading 5712 5713'!B681="","", IF(C681&lt;1, 1, IF(C681&gt;36, 36, C681)))</f>
        <v/>
      </c>
      <c r="E681" s="25" t="str">
        <f t="shared" si="21"/>
        <v/>
      </c>
      <c r="F681" s="11" t="str">
        <f>IF('Prax Reading 5712 5713'!E681="","",IF('Prax Reading 5712 5713'!E681&lt;'ACT E+R to SAT EBRW'!$A$2,'ACT E+R to SAT EBRW'!$B$2,IF('Prax Reading 5712 5713'!E681&gt;'ACT E+R to SAT EBRW'!A$72,'ACT E+R to SAT EBRW'!B$72,VLOOKUP(E681,'ACT E+R to SAT EBRW'!A:B,2,FALSE))))</f>
        <v/>
      </c>
      <c r="G681" s="11" t="str">
        <f t="shared" si="20"/>
        <v/>
      </c>
      <c r="H681" s="11" t="str">
        <f>IF('Prax Reading 5712 5713'!B681="","", IF(G681&lt;100, 100, IF(G681&gt;300, 300, G681)))</f>
        <v/>
      </c>
      <c r="I681" s="11" t="str">
        <f>IF('Prax Reading 5712 5713'!B681="","",'SAT EBRW to CBEST R'!$A$2+'SAT EBRW to CBEST R'!$B$2*F681)</f>
        <v/>
      </c>
      <c r="J681" s="11" t="str">
        <f>IF('Prax Reading 5712 5713'!B681="","", IF(I681&lt;20, 20, IF(I681&gt;80, 80, I681)))</f>
        <v/>
      </c>
    </row>
    <row r="682" spans="1:10" x14ac:dyDescent="0.25">
      <c r="A682" s="11">
        <v>681</v>
      </c>
      <c r="B682" s="30"/>
      <c r="C682" s="25" t="str">
        <f>IF('Prax Reading 5712 5713'!B682="","", interceptPCR5712_5713toACTR+ slopePCR5712_5713toACTR*'Prax Reading 5712 5713'!B682)</f>
        <v/>
      </c>
      <c r="D682" s="25" t="str">
        <f>IF('Prax Reading 5712 5713'!B682="","", IF(C682&lt;1, 1, IF(C682&gt;36, 36, C682)))</f>
        <v/>
      </c>
      <c r="E682" s="25" t="str">
        <f t="shared" si="21"/>
        <v/>
      </c>
      <c r="F682" s="11" t="str">
        <f>IF('Prax Reading 5712 5713'!E682="","",IF('Prax Reading 5712 5713'!E682&lt;'ACT E+R to SAT EBRW'!$A$2,'ACT E+R to SAT EBRW'!$B$2,IF('Prax Reading 5712 5713'!E682&gt;'ACT E+R to SAT EBRW'!A$72,'ACT E+R to SAT EBRW'!B$72,VLOOKUP(E682,'ACT E+R to SAT EBRW'!A:B,2,FALSE))))</f>
        <v/>
      </c>
      <c r="G682" s="11" t="str">
        <f t="shared" si="20"/>
        <v/>
      </c>
      <c r="H682" s="11" t="str">
        <f>IF('Prax Reading 5712 5713'!B682="","", IF(G682&lt;100, 100, IF(G682&gt;300, 300, G682)))</f>
        <v/>
      </c>
      <c r="I682" s="11" t="str">
        <f>IF('Prax Reading 5712 5713'!B682="","",'SAT EBRW to CBEST R'!$A$2+'SAT EBRW to CBEST R'!$B$2*F682)</f>
        <v/>
      </c>
      <c r="J682" s="11" t="str">
        <f>IF('Prax Reading 5712 5713'!B682="","", IF(I682&lt;20, 20, IF(I682&gt;80, 80, I682)))</f>
        <v/>
      </c>
    </row>
    <row r="683" spans="1:10" x14ac:dyDescent="0.25">
      <c r="A683" s="11">
        <v>682</v>
      </c>
      <c r="B683" s="30"/>
      <c r="C683" s="25" t="str">
        <f>IF('Prax Reading 5712 5713'!B683="","", interceptPCR5712_5713toACTR+ slopePCR5712_5713toACTR*'Prax Reading 5712 5713'!B683)</f>
        <v/>
      </c>
      <c r="D683" s="25" t="str">
        <f>IF('Prax Reading 5712 5713'!B683="","", IF(C683&lt;1, 1, IF(C683&gt;36, 36, C683)))</f>
        <v/>
      </c>
      <c r="E683" s="25" t="str">
        <f t="shared" si="21"/>
        <v/>
      </c>
      <c r="F683" s="11" t="str">
        <f>IF('Prax Reading 5712 5713'!E683="","",IF('Prax Reading 5712 5713'!E683&lt;'ACT E+R to SAT EBRW'!$A$2,'ACT E+R to SAT EBRW'!$B$2,IF('Prax Reading 5712 5713'!E683&gt;'ACT E+R to SAT EBRW'!A$72,'ACT E+R to SAT EBRW'!B$72,VLOOKUP(E683,'ACT E+R to SAT EBRW'!A:B,2,FALSE))))</f>
        <v/>
      </c>
      <c r="G683" s="11" t="str">
        <f t="shared" si="20"/>
        <v/>
      </c>
      <c r="H683" s="11" t="str">
        <f>IF('Prax Reading 5712 5713'!B683="","", IF(G683&lt;100, 100, IF(G683&gt;300, 300, G683)))</f>
        <v/>
      </c>
      <c r="I683" s="11" t="str">
        <f>IF('Prax Reading 5712 5713'!B683="","",'SAT EBRW to CBEST R'!$A$2+'SAT EBRW to CBEST R'!$B$2*F683)</f>
        <v/>
      </c>
      <c r="J683" s="11" t="str">
        <f>IF('Prax Reading 5712 5713'!B683="","", IF(I683&lt;20, 20, IF(I683&gt;80, 80, I683)))</f>
        <v/>
      </c>
    </row>
    <row r="684" spans="1:10" x14ac:dyDescent="0.25">
      <c r="A684" s="11">
        <v>683</v>
      </c>
      <c r="B684" s="30"/>
      <c r="C684" s="25" t="str">
        <f>IF('Prax Reading 5712 5713'!B684="","", interceptPCR5712_5713toACTR+ slopePCR5712_5713toACTR*'Prax Reading 5712 5713'!B684)</f>
        <v/>
      </c>
      <c r="D684" s="25" t="str">
        <f>IF('Prax Reading 5712 5713'!B684="","", IF(C684&lt;1, 1, IF(C684&gt;36, 36, C684)))</f>
        <v/>
      </c>
      <c r="E684" s="25" t="str">
        <f t="shared" si="21"/>
        <v/>
      </c>
      <c r="F684" s="11" t="str">
        <f>IF('Prax Reading 5712 5713'!E684="","",IF('Prax Reading 5712 5713'!E684&lt;'ACT E+R to SAT EBRW'!$A$2,'ACT E+R to SAT EBRW'!$B$2,IF('Prax Reading 5712 5713'!E684&gt;'ACT E+R to SAT EBRW'!A$72,'ACT E+R to SAT EBRW'!B$72,VLOOKUP(E684,'ACT E+R to SAT EBRW'!A:B,2,FALSE))))</f>
        <v/>
      </c>
      <c r="G684" s="11" t="str">
        <f t="shared" si="20"/>
        <v/>
      </c>
      <c r="H684" s="11" t="str">
        <f>IF('Prax Reading 5712 5713'!B684="","", IF(G684&lt;100, 100, IF(G684&gt;300, 300, G684)))</f>
        <v/>
      </c>
      <c r="I684" s="11" t="str">
        <f>IF('Prax Reading 5712 5713'!B684="","",'SAT EBRW to CBEST R'!$A$2+'SAT EBRW to CBEST R'!$B$2*F684)</f>
        <v/>
      </c>
      <c r="J684" s="11" t="str">
        <f>IF('Prax Reading 5712 5713'!B684="","", IF(I684&lt;20, 20, IF(I684&gt;80, 80, I684)))</f>
        <v/>
      </c>
    </row>
    <row r="685" spans="1:10" x14ac:dyDescent="0.25">
      <c r="A685" s="11">
        <v>684</v>
      </c>
      <c r="B685" s="30"/>
      <c r="C685" s="25" t="str">
        <f>IF('Prax Reading 5712 5713'!B685="","", interceptPCR5712_5713toACTR+ slopePCR5712_5713toACTR*'Prax Reading 5712 5713'!B685)</f>
        <v/>
      </c>
      <c r="D685" s="25" t="str">
        <f>IF('Prax Reading 5712 5713'!B685="","", IF(C685&lt;1, 1, IF(C685&gt;36, 36, C685)))</f>
        <v/>
      </c>
      <c r="E685" s="25" t="str">
        <f t="shared" si="21"/>
        <v/>
      </c>
      <c r="F685" s="11" t="str">
        <f>IF('Prax Reading 5712 5713'!E685="","",IF('Prax Reading 5712 5713'!E685&lt;'ACT E+R to SAT EBRW'!$A$2,'ACT E+R to SAT EBRW'!$B$2,IF('Prax Reading 5712 5713'!E685&gt;'ACT E+R to SAT EBRW'!A$72,'ACT E+R to SAT EBRW'!B$72,VLOOKUP(E685,'ACT E+R to SAT EBRW'!A:B,2,FALSE))))</f>
        <v/>
      </c>
      <c r="G685" s="11" t="str">
        <f t="shared" si="20"/>
        <v/>
      </c>
      <c r="H685" s="11" t="str">
        <f>IF('Prax Reading 5712 5713'!B685="","", IF(G685&lt;100, 100, IF(G685&gt;300, 300, G685)))</f>
        <v/>
      </c>
      <c r="I685" s="11" t="str">
        <f>IF('Prax Reading 5712 5713'!B685="","",'SAT EBRW to CBEST R'!$A$2+'SAT EBRW to CBEST R'!$B$2*F685)</f>
        <v/>
      </c>
      <c r="J685" s="11" t="str">
        <f>IF('Prax Reading 5712 5713'!B685="","", IF(I685&lt;20, 20, IF(I685&gt;80, 80, I685)))</f>
        <v/>
      </c>
    </row>
    <row r="686" spans="1:10" x14ac:dyDescent="0.25">
      <c r="A686" s="11">
        <v>685</v>
      </c>
      <c r="B686" s="30"/>
      <c r="C686" s="25" t="str">
        <f>IF('Prax Reading 5712 5713'!B686="","", interceptPCR5712_5713toACTR+ slopePCR5712_5713toACTR*'Prax Reading 5712 5713'!B686)</f>
        <v/>
      </c>
      <c r="D686" s="25" t="str">
        <f>IF('Prax Reading 5712 5713'!B686="","", IF(C686&lt;1, 1, IF(C686&gt;36, 36, C686)))</f>
        <v/>
      </c>
      <c r="E686" s="25" t="str">
        <f t="shared" si="21"/>
        <v/>
      </c>
      <c r="F686" s="11" t="str">
        <f>IF('Prax Reading 5712 5713'!E686="","",IF('Prax Reading 5712 5713'!E686&lt;'ACT E+R to SAT EBRW'!$A$2,'ACT E+R to SAT EBRW'!$B$2,IF('Prax Reading 5712 5713'!E686&gt;'ACT E+R to SAT EBRW'!A$72,'ACT E+R to SAT EBRW'!B$72,VLOOKUP(E686,'ACT E+R to SAT EBRW'!A:B,2,FALSE))))</f>
        <v/>
      </c>
      <c r="G686" s="11" t="str">
        <f t="shared" si="20"/>
        <v/>
      </c>
      <c r="H686" s="11" t="str">
        <f>IF('Prax Reading 5712 5713'!B686="","", IF(G686&lt;100, 100, IF(G686&gt;300, 300, G686)))</f>
        <v/>
      </c>
      <c r="I686" s="11" t="str">
        <f>IF('Prax Reading 5712 5713'!B686="","",'SAT EBRW to CBEST R'!$A$2+'SAT EBRW to CBEST R'!$B$2*F686)</f>
        <v/>
      </c>
      <c r="J686" s="11" t="str">
        <f>IF('Prax Reading 5712 5713'!B686="","", IF(I686&lt;20, 20, IF(I686&gt;80, 80, I686)))</f>
        <v/>
      </c>
    </row>
    <row r="687" spans="1:10" x14ac:dyDescent="0.25">
      <c r="A687" s="11">
        <v>686</v>
      </c>
      <c r="B687" s="30"/>
      <c r="C687" s="25" t="str">
        <f>IF('Prax Reading 5712 5713'!B687="","", interceptPCR5712_5713toACTR+ slopePCR5712_5713toACTR*'Prax Reading 5712 5713'!B687)</f>
        <v/>
      </c>
      <c r="D687" s="25" t="str">
        <f>IF('Prax Reading 5712 5713'!B687="","", IF(C687&lt;1, 1, IF(C687&gt;36, 36, C687)))</f>
        <v/>
      </c>
      <c r="E687" s="25" t="str">
        <f t="shared" si="21"/>
        <v/>
      </c>
      <c r="F687" s="11" t="str">
        <f>IF('Prax Reading 5712 5713'!E687="","",IF('Prax Reading 5712 5713'!E687&lt;'ACT E+R to SAT EBRW'!$A$2,'ACT E+R to SAT EBRW'!$B$2,IF('Prax Reading 5712 5713'!E687&gt;'ACT E+R to SAT EBRW'!A$72,'ACT E+R to SAT EBRW'!B$72,VLOOKUP(E687,'ACT E+R to SAT EBRW'!A:B,2,FALSE))))</f>
        <v/>
      </c>
      <c r="G687" s="11" t="str">
        <f t="shared" si="20"/>
        <v/>
      </c>
      <c r="H687" s="11" t="str">
        <f>IF('Prax Reading 5712 5713'!B687="","", IF(G687&lt;100, 100, IF(G687&gt;300, 300, G687)))</f>
        <v/>
      </c>
      <c r="I687" s="11" t="str">
        <f>IF('Prax Reading 5712 5713'!B687="","",'SAT EBRW to CBEST R'!$A$2+'SAT EBRW to CBEST R'!$B$2*F687)</f>
        <v/>
      </c>
      <c r="J687" s="11" t="str">
        <f>IF('Prax Reading 5712 5713'!B687="","", IF(I687&lt;20, 20, IF(I687&gt;80, 80, I687)))</f>
        <v/>
      </c>
    </row>
    <row r="688" spans="1:10" x14ac:dyDescent="0.25">
      <c r="A688" s="11">
        <v>687</v>
      </c>
      <c r="B688" s="30"/>
      <c r="C688" s="25" t="str">
        <f>IF('Prax Reading 5712 5713'!B688="","", interceptPCR5712_5713toACTR+ slopePCR5712_5713toACTR*'Prax Reading 5712 5713'!B688)</f>
        <v/>
      </c>
      <c r="D688" s="25" t="str">
        <f>IF('Prax Reading 5712 5713'!B688="","", IF(C688&lt;1, 1, IF(C688&gt;36, 36, C688)))</f>
        <v/>
      </c>
      <c r="E688" s="25" t="str">
        <f t="shared" si="21"/>
        <v/>
      </c>
      <c r="F688" s="11" t="str">
        <f>IF('Prax Reading 5712 5713'!E688="","",IF('Prax Reading 5712 5713'!E688&lt;'ACT E+R to SAT EBRW'!$A$2,'ACT E+R to SAT EBRW'!$B$2,IF('Prax Reading 5712 5713'!E688&gt;'ACT E+R to SAT EBRW'!A$72,'ACT E+R to SAT EBRW'!B$72,VLOOKUP(E688,'ACT E+R to SAT EBRW'!A:B,2,FALSE))))</f>
        <v/>
      </c>
      <c r="G688" s="11" t="str">
        <f t="shared" si="20"/>
        <v/>
      </c>
      <c r="H688" s="11" t="str">
        <f>IF('Prax Reading 5712 5713'!B688="","", IF(G688&lt;100, 100, IF(G688&gt;300, 300, G688)))</f>
        <v/>
      </c>
      <c r="I688" s="11" t="str">
        <f>IF('Prax Reading 5712 5713'!B688="","",'SAT EBRW to CBEST R'!$A$2+'SAT EBRW to CBEST R'!$B$2*F688)</f>
        <v/>
      </c>
      <c r="J688" s="11" t="str">
        <f>IF('Prax Reading 5712 5713'!B688="","", IF(I688&lt;20, 20, IF(I688&gt;80, 80, I688)))</f>
        <v/>
      </c>
    </row>
    <row r="689" spans="1:10" x14ac:dyDescent="0.25">
      <c r="A689" s="11">
        <v>688</v>
      </c>
      <c r="B689" s="30"/>
      <c r="C689" s="25" t="str">
        <f>IF('Prax Reading 5712 5713'!B689="","", interceptPCR5712_5713toACTR+ slopePCR5712_5713toACTR*'Prax Reading 5712 5713'!B689)</f>
        <v/>
      </c>
      <c r="D689" s="25" t="str">
        <f>IF('Prax Reading 5712 5713'!B689="","", IF(C689&lt;1, 1, IF(C689&gt;36, 36, C689)))</f>
        <v/>
      </c>
      <c r="E689" s="25" t="str">
        <f t="shared" si="21"/>
        <v/>
      </c>
      <c r="F689" s="11" t="str">
        <f>IF('Prax Reading 5712 5713'!E689="","",IF('Prax Reading 5712 5713'!E689&lt;'ACT E+R to SAT EBRW'!$A$2,'ACT E+R to SAT EBRW'!$B$2,IF('Prax Reading 5712 5713'!E689&gt;'ACT E+R to SAT EBRW'!A$72,'ACT E+R to SAT EBRW'!B$72,VLOOKUP(E689,'ACT E+R to SAT EBRW'!A:B,2,FALSE))))</f>
        <v/>
      </c>
      <c r="G689" s="11" t="str">
        <f t="shared" si="20"/>
        <v/>
      </c>
      <c r="H689" s="11" t="str">
        <f>IF('Prax Reading 5712 5713'!B689="","", IF(G689&lt;100, 100, IF(G689&gt;300, 300, G689)))</f>
        <v/>
      </c>
      <c r="I689" s="11" t="str">
        <f>IF('Prax Reading 5712 5713'!B689="","",'SAT EBRW to CBEST R'!$A$2+'SAT EBRW to CBEST R'!$B$2*F689)</f>
        <v/>
      </c>
      <c r="J689" s="11" t="str">
        <f>IF('Prax Reading 5712 5713'!B689="","", IF(I689&lt;20, 20, IF(I689&gt;80, 80, I689)))</f>
        <v/>
      </c>
    </row>
    <row r="690" spans="1:10" x14ac:dyDescent="0.25">
      <c r="A690" s="11">
        <v>689</v>
      </c>
      <c r="B690" s="30"/>
      <c r="C690" s="25" t="str">
        <f>IF('Prax Reading 5712 5713'!B690="","", interceptPCR5712_5713toACTR+ slopePCR5712_5713toACTR*'Prax Reading 5712 5713'!B690)</f>
        <v/>
      </c>
      <c r="D690" s="25" t="str">
        <f>IF('Prax Reading 5712 5713'!B690="","", IF(C690&lt;1, 1, IF(C690&gt;36, 36, C690)))</f>
        <v/>
      </c>
      <c r="E690" s="25" t="str">
        <f t="shared" si="21"/>
        <v/>
      </c>
      <c r="F690" s="11" t="str">
        <f>IF('Prax Reading 5712 5713'!E690="","",IF('Prax Reading 5712 5713'!E690&lt;'ACT E+R to SAT EBRW'!$A$2,'ACT E+R to SAT EBRW'!$B$2,IF('Prax Reading 5712 5713'!E690&gt;'ACT E+R to SAT EBRW'!A$72,'ACT E+R to SAT EBRW'!B$72,VLOOKUP(E690,'ACT E+R to SAT EBRW'!A:B,2,FALSE))))</f>
        <v/>
      </c>
      <c r="G690" s="11" t="str">
        <f t="shared" si="20"/>
        <v/>
      </c>
      <c r="H690" s="11" t="str">
        <f>IF('Prax Reading 5712 5713'!B690="","", IF(G690&lt;100, 100, IF(G690&gt;300, 300, G690)))</f>
        <v/>
      </c>
      <c r="I690" s="11" t="str">
        <f>IF('Prax Reading 5712 5713'!B690="","",'SAT EBRW to CBEST R'!$A$2+'SAT EBRW to CBEST R'!$B$2*F690)</f>
        <v/>
      </c>
      <c r="J690" s="11" t="str">
        <f>IF('Prax Reading 5712 5713'!B690="","", IF(I690&lt;20, 20, IF(I690&gt;80, 80, I690)))</f>
        <v/>
      </c>
    </row>
    <row r="691" spans="1:10" x14ac:dyDescent="0.25">
      <c r="A691" s="11">
        <v>690</v>
      </c>
      <c r="B691" s="30"/>
      <c r="C691" s="25" t="str">
        <f>IF('Prax Reading 5712 5713'!B691="","", interceptPCR5712_5713toACTR+ slopePCR5712_5713toACTR*'Prax Reading 5712 5713'!B691)</f>
        <v/>
      </c>
      <c r="D691" s="25" t="str">
        <f>IF('Prax Reading 5712 5713'!B691="","", IF(C691&lt;1, 1, IF(C691&gt;36, 36, C691)))</f>
        <v/>
      </c>
      <c r="E691" s="25" t="str">
        <f t="shared" si="21"/>
        <v/>
      </c>
      <c r="F691" s="11" t="str">
        <f>IF('Prax Reading 5712 5713'!E691="","",IF('Prax Reading 5712 5713'!E691&lt;'ACT E+R to SAT EBRW'!$A$2,'ACT E+R to SAT EBRW'!$B$2,IF('Prax Reading 5712 5713'!E691&gt;'ACT E+R to SAT EBRW'!A$72,'ACT E+R to SAT EBRW'!B$72,VLOOKUP(E691,'ACT E+R to SAT EBRW'!A:B,2,FALSE))))</f>
        <v/>
      </c>
      <c r="G691" s="11" t="str">
        <f t="shared" si="20"/>
        <v/>
      </c>
      <c r="H691" s="11" t="str">
        <f>IF('Prax Reading 5712 5713'!B691="","", IF(G691&lt;100, 100, IF(G691&gt;300, 300, G691)))</f>
        <v/>
      </c>
      <c r="I691" s="11" t="str">
        <f>IF('Prax Reading 5712 5713'!B691="","",'SAT EBRW to CBEST R'!$A$2+'SAT EBRW to CBEST R'!$B$2*F691)</f>
        <v/>
      </c>
      <c r="J691" s="11" t="str">
        <f>IF('Prax Reading 5712 5713'!B691="","", IF(I691&lt;20, 20, IF(I691&gt;80, 80, I691)))</f>
        <v/>
      </c>
    </row>
    <row r="692" spans="1:10" x14ac:dyDescent="0.25">
      <c r="A692" s="11">
        <v>691</v>
      </c>
      <c r="B692" s="30"/>
      <c r="C692" s="25" t="str">
        <f>IF('Prax Reading 5712 5713'!B692="","", interceptPCR5712_5713toACTR+ slopePCR5712_5713toACTR*'Prax Reading 5712 5713'!B692)</f>
        <v/>
      </c>
      <c r="D692" s="25" t="str">
        <f>IF('Prax Reading 5712 5713'!B692="","", IF(C692&lt;1, 1, IF(C692&gt;36, 36, C692)))</f>
        <v/>
      </c>
      <c r="E692" s="25" t="str">
        <f t="shared" si="21"/>
        <v/>
      </c>
      <c r="F692" s="11" t="str">
        <f>IF('Prax Reading 5712 5713'!E692="","",IF('Prax Reading 5712 5713'!E692&lt;'ACT E+R to SAT EBRW'!$A$2,'ACT E+R to SAT EBRW'!$B$2,IF('Prax Reading 5712 5713'!E692&gt;'ACT E+R to SAT EBRW'!A$72,'ACT E+R to SAT EBRW'!B$72,VLOOKUP(E692,'ACT E+R to SAT EBRW'!A:B,2,FALSE))))</f>
        <v/>
      </c>
      <c r="G692" s="11" t="str">
        <f t="shared" si="20"/>
        <v/>
      </c>
      <c r="H692" s="11" t="str">
        <f>IF('Prax Reading 5712 5713'!B692="","", IF(G692&lt;100, 100, IF(G692&gt;300, 300, G692)))</f>
        <v/>
      </c>
      <c r="I692" s="11" t="str">
        <f>IF('Prax Reading 5712 5713'!B692="","",'SAT EBRW to CBEST R'!$A$2+'SAT EBRW to CBEST R'!$B$2*F692)</f>
        <v/>
      </c>
      <c r="J692" s="11" t="str">
        <f>IF('Prax Reading 5712 5713'!B692="","", IF(I692&lt;20, 20, IF(I692&gt;80, 80, I692)))</f>
        <v/>
      </c>
    </row>
    <row r="693" spans="1:10" x14ac:dyDescent="0.25">
      <c r="A693" s="11">
        <v>692</v>
      </c>
      <c r="B693" s="30"/>
      <c r="C693" s="25" t="str">
        <f>IF('Prax Reading 5712 5713'!B693="","", interceptPCR5712_5713toACTR+ slopePCR5712_5713toACTR*'Prax Reading 5712 5713'!B693)</f>
        <v/>
      </c>
      <c r="D693" s="25" t="str">
        <f>IF('Prax Reading 5712 5713'!B693="","", IF(C693&lt;1, 1, IF(C693&gt;36, 36, C693)))</f>
        <v/>
      </c>
      <c r="E693" s="25" t="str">
        <f t="shared" si="21"/>
        <v/>
      </c>
      <c r="F693" s="11" t="str">
        <f>IF('Prax Reading 5712 5713'!E693="","",IF('Prax Reading 5712 5713'!E693&lt;'ACT E+R to SAT EBRW'!$A$2,'ACT E+R to SAT EBRW'!$B$2,IF('Prax Reading 5712 5713'!E693&gt;'ACT E+R to SAT EBRW'!A$72,'ACT E+R to SAT EBRW'!B$72,VLOOKUP(E693,'ACT E+R to SAT EBRW'!A:B,2,FALSE))))</f>
        <v/>
      </c>
      <c r="G693" s="11" t="str">
        <f t="shared" si="20"/>
        <v/>
      </c>
      <c r="H693" s="11" t="str">
        <f>IF('Prax Reading 5712 5713'!B693="","", IF(G693&lt;100, 100, IF(G693&gt;300, 300, G693)))</f>
        <v/>
      </c>
      <c r="I693" s="11" t="str">
        <f>IF('Prax Reading 5712 5713'!B693="","",'SAT EBRW to CBEST R'!$A$2+'SAT EBRW to CBEST R'!$B$2*F693)</f>
        <v/>
      </c>
      <c r="J693" s="11" t="str">
        <f>IF('Prax Reading 5712 5713'!B693="","", IF(I693&lt;20, 20, IF(I693&gt;80, 80, I693)))</f>
        <v/>
      </c>
    </row>
    <row r="694" spans="1:10" x14ac:dyDescent="0.25">
      <c r="A694" s="11">
        <v>693</v>
      </c>
      <c r="B694" s="30"/>
      <c r="C694" s="25" t="str">
        <f>IF('Prax Reading 5712 5713'!B694="","", interceptPCR5712_5713toACTR+ slopePCR5712_5713toACTR*'Prax Reading 5712 5713'!B694)</f>
        <v/>
      </c>
      <c r="D694" s="25" t="str">
        <f>IF('Prax Reading 5712 5713'!B694="","", IF(C694&lt;1, 1, IF(C694&gt;36, 36, C694)))</f>
        <v/>
      </c>
      <c r="E694" s="25" t="str">
        <f t="shared" si="21"/>
        <v/>
      </c>
      <c r="F694" s="11" t="str">
        <f>IF('Prax Reading 5712 5713'!E694="","",IF('Prax Reading 5712 5713'!E694&lt;'ACT E+R to SAT EBRW'!$A$2,'ACT E+R to SAT EBRW'!$B$2,IF('Prax Reading 5712 5713'!E694&gt;'ACT E+R to SAT EBRW'!A$72,'ACT E+R to SAT EBRW'!B$72,VLOOKUP(E694,'ACT E+R to SAT EBRW'!A:B,2,FALSE))))</f>
        <v/>
      </c>
      <c r="G694" s="11" t="str">
        <f t="shared" si="20"/>
        <v/>
      </c>
      <c r="H694" s="11" t="str">
        <f>IF('Prax Reading 5712 5713'!B694="","", IF(G694&lt;100, 100, IF(G694&gt;300, 300, G694)))</f>
        <v/>
      </c>
      <c r="I694" s="11" t="str">
        <f>IF('Prax Reading 5712 5713'!B694="","",'SAT EBRW to CBEST R'!$A$2+'SAT EBRW to CBEST R'!$B$2*F694)</f>
        <v/>
      </c>
      <c r="J694" s="11" t="str">
        <f>IF('Prax Reading 5712 5713'!B694="","", IF(I694&lt;20, 20, IF(I694&gt;80, 80, I694)))</f>
        <v/>
      </c>
    </row>
    <row r="695" spans="1:10" x14ac:dyDescent="0.25">
      <c r="A695" s="11">
        <v>694</v>
      </c>
      <c r="B695" s="30"/>
      <c r="C695" s="25" t="str">
        <f>IF('Prax Reading 5712 5713'!B695="","", interceptPCR5712_5713toACTR+ slopePCR5712_5713toACTR*'Prax Reading 5712 5713'!B695)</f>
        <v/>
      </c>
      <c r="D695" s="25" t="str">
        <f>IF('Prax Reading 5712 5713'!B695="","", IF(C695&lt;1, 1, IF(C695&gt;36, 36, C695)))</f>
        <v/>
      </c>
      <c r="E695" s="25" t="str">
        <f t="shared" si="21"/>
        <v/>
      </c>
      <c r="F695" s="11" t="str">
        <f>IF('Prax Reading 5712 5713'!E695="","",IF('Prax Reading 5712 5713'!E695&lt;'ACT E+R to SAT EBRW'!$A$2,'ACT E+R to SAT EBRW'!$B$2,IF('Prax Reading 5712 5713'!E695&gt;'ACT E+R to SAT EBRW'!A$72,'ACT E+R to SAT EBRW'!B$72,VLOOKUP(E695,'ACT E+R to SAT EBRW'!A:B,2,FALSE))))</f>
        <v/>
      </c>
      <c r="G695" s="11" t="str">
        <f t="shared" si="20"/>
        <v/>
      </c>
      <c r="H695" s="11" t="str">
        <f>IF('Prax Reading 5712 5713'!B695="","", IF(G695&lt;100, 100, IF(G695&gt;300, 300, G695)))</f>
        <v/>
      </c>
      <c r="I695" s="11" t="str">
        <f>IF('Prax Reading 5712 5713'!B695="","",'SAT EBRW to CBEST R'!$A$2+'SAT EBRW to CBEST R'!$B$2*F695)</f>
        <v/>
      </c>
      <c r="J695" s="11" t="str">
        <f>IF('Prax Reading 5712 5713'!B695="","", IF(I695&lt;20, 20, IF(I695&gt;80, 80, I695)))</f>
        <v/>
      </c>
    </row>
    <row r="696" spans="1:10" x14ac:dyDescent="0.25">
      <c r="A696" s="11">
        <v>695</v>
      </c>
      <c r="B696" s="30"/>
      <c r="C696" s="25" t="str">
        <f>IF('Prax Reading 5712 5713'!B696="","", interceptPCR5712_5713toACTR+ slopePCR5712_5713toACTR*'Prax Reading 5712 5713'!B696)</f>
        <v/>
      </c>
      <c r="D696" s="25" t="str">
        <f>IF('Prax Reading 5712 5713'!B696="","", IF(C696&lt;1, 1, IF(C696&gt;36, 36, C696)))</f>
        <v/>
      </c>
      <c r="E696" s="25" t="str">
        <f t="shared" si="21"/>
        <v/>
      </c>
      <c r="F696" s="11" t="str">
        <f>IF('Prax Reading 5712 5713'!E696="","",IF('Prax Reading 5712 5713'!E696&lt;'ACT E+R to SAT EBRW'!$A$2,'ACT E+R to SAT EBRW'!$B$2,IF('Prax Reading 5712 5713'!E696&gt;'ACT E+R to SAT EBRW'!A$72,'ACT E+R to SAT EBRW'!B$72,VLOOKUP(E696,'ACT E+R to SAT EBRW'!A:B,2,FALSE))))</f>
        <v/>
      </c>
      <c r="G696" s="11" t="str">
        <f t="shared" si="20"/>
        <v/>
      </c>
      <c r="H696" s="11" t="str">
        <f>IF('Prax Reading 5712 5713'!B696="","", IF(G696&lt;100, 100, IF(G696&gt;300, 300, G696)))</f>
        <v/>
      </c>
      <c r="I696" s="11" t="str">
        <f>IF('Prax Reading 5712 5713'!B696="","",'SAT EBRW to CBEST R'!$A$2+'SAT EBRW to CBEST R'!$B$2*F696)</f>
        <v/>
      </c>
      <c r="J696" s="11" t="str">
        <f>IF('Prax Reading 5712 5713'!B696="","", IF(I696&lt;20, 20, IF(I696&gt;80, 80, I696)))</f>
        <v/>
      </c>
    </row>
    <row r="697" spans="1:10" x14ac:dyDescent="0.25">
      <c r="A697" s="11">
        <v>696</v>
      </c>
      <c r="B697" s="30"/>
      <c r="C697" s="25" t="str">
        <f>IF('Prax Reading 5712 5713'!B697="","", interceptPCR5712_5713toACTR+ slopePCR5712_5713toACTR*'Prax Reading 5712 5713'!B697)</f>
        <v/>
      </c>
      <c r="D697" s="25" t="str">
        <f>IF('Prax Reading 5712 5713'!B697="","", IF(C697&lt;1, 1, IF(C697&gt;36, 36, C697)))</f>
        <v/>
      </c>
      <c r="E697" s="25" t="str">
        <f t="shared" si="21"/>
        <v/>
      </c>
      <c r="F697" s="11" t="str">
        <f>IF('Prax Reading 5712 5713'!E697="","",IF('Prax Reading 5712 5713'!E697&lt;'ACT E+R to SAT EBRW'!$A$2,'ACT E+R to SAT EBRW'!$B$2,IF('Prax Reading 5712 5713'!E697&gt;'ACT E+R to SAT EBRW'!A$72,'ACT E+R to SAT EBRW'!B$72,VLOOKUP(E697,'ACT E+R to SAT EBRW'!A:B,2,FALSE))))</f>
        <v/>
      </c>
      <c r="G697" s="11" t="str">
        <f t="shared" si="20"/>
        <v/>
      </c>
      <c r="H697" s="11" t="str">
        <f>IF('Prax Reading 5712 5713'!B697="","", IF(G697&lt;100, 100, IF(G697&gt;300, 300, G697)))</f>
        <v/>
      </c>
      <c r="I697" s="11" t="str">
        <f>IF('Prax Reading 5712 5713'!B697="","",'SAT EBRW to CBEST R'!$A$2+'SAT EBRW to CBEST R'!$B$2*F697)</f>
        <v/>
      </c>
      <c r="J697" s="11" t="str">
        <f>IF('Prax Reading 5712 5713'!B697="","", IF(I697&lt;20, 20, IF(I697&gt;80, 80, I697)))</f>
        <v/>
      </c>
    </row>
    <row r="698" spans="1:10" x14ac:dyDescent="0.25">
      <c r="A698" s="11">
        <v>697</v>
      </c>
      <c r="B698" s="30"/>
      <c r="C698" s="25" t="str">
        <f>IF('Prax Reading 5712 5713'!B698="","", interceptPCR5712_5713toACTR+ slopePCR5712_5713toACTR*'Prax Reading 5712 5713'!B698)</f>
        <v/>
      </c>
      <c r="D698" s="25" t="str">
        <f>IF('Prax Reading 5712 5713'!B698="","", IF(C698&lt;1, 1, IF(C698&gt;36, 36, C698)))</f>
        <v/>
      </c>
      <c r="E698" s="25" t="str">
        <f t="shared" si="21"/>
        <v/>
      </c>
      <c r="F698" s="11" t="str">
        <f>IF('Prax Reading 5712 5713'!E698="","",IF('Prax Reading 5712 5713'!E698&lt;'ACT E+R to SAT EBRW'!$A$2,'ACT E+R to SAT EBRW'!$B$2,IF('Prax Reading 5712 5713'!E698&gt;'ACT E+R to SAT EBRW'!A$72,'ACT E+R to SAT EBRW'!B$72,VLOOKUP(E698,'ACT E+R to SAT EBRW'!A:B,2,FALSE))))</f>
        <v/>
      </c>
      <c r="G698" s="11" t="str">
        <f t="shared" si="20"/>
        <v/>
      </c>
      <c r="H698" s="11" t="str">
        <f>IF('Prax Reading 5712 5713'!B698="","", IF(G698&lt;100, 100, IF(G698&gt;300, 300, G698)))</f>
        <v/>
      </c>
      <c r="I698" s="11" t="str">
        <f>IF('Prax Reading 5712 5713'!B698="","",'SAT EBRW to CBEST R'!$A$2+'SAT EBRW to CBEST R'!$B$2*F698)</f>
        <v/>
      </c>
      <c r="J698" s="11" t="str">
        <f>IF('Prax Reading 5712 5713'!B698="","", IF(I698&lt;20, 20, IF(I698&gt;80, 80, I698)))</f>
        <v/>
      </c>
    </row>
    <row r="699" spans="1:10" x14ac:dyDescent="0.25">
      <c r="A699" s="11">
        <v>698</v>
      </c>
      <c r="B699" s="30"/>
      <c r="C699" s="25" t="str">
        <f>IF('Prax Reading 5712 5713'!B699="","", interceptPCR5712_5713toACTR+ slopePCR5712_5713toACTR*'Prax Reading 5712 5713'!B699)</f>
        <v/>
      </c>
      <c r="D699" s="25" t="str">
        <f>IF('Prax Reading 5712 5713'!B699="","", IF(C699&lt;1, 1, IF(C699&gt;36, 36, C699)))</f>
        <v/>
      </c>
      <c r="E699" s="25" t="str">
        <f t="shared" si="21"/>
        <v/>
      </c>
      <c r="F699" s="11" t="str">
        <f>IF('Prax Reading 5712 5713'!E699="","",IF('Prax Reading 5712 5713'!E699&lt;'ACT E+R to SAT EBRW'!$A$2,'ACT E+R to SAT EBRW'!$B$2,IF('Prax Reading 5712 5713'!E699&gt;'ACT E+R to SAT EBRW'!A$72,'ACT E+R to SAT EBRW'!B$72,VLOOKUP(E699,'ACT E+R to SAT EBRW'!A:B,2,FALSE))))</f>
        <v/>
      </c>
      <c r="G699" s="11" t="str">
        <f t="shared" si="20"/>
        <v/>
      </c>
      <c r="H699" s="11" t="str">
        <f>IF('Prax Reading 5712 5713'!B699="","", IF(G699&lt;100, 100, IF(G699&gt;300, 300, G699)))</f>
        <v/>
      </c>
      <c r="I699" s="11" t="str">
        <f>IF('Prax Reading 5712 5713'!B699="","",'SAT EBRW to CBEST R'!$A$2+'SAT EBRW to CBEST R'!$B$2*F699)</f>
        <v/>
      </c>
      <c r="J699" s="11" t="str">
        <f>IF('Prax Reading 5712 5713'!B699="","", IF(I699&lt;20, 20, IF(I699&gt;80, 80, I699)))</f>
        <v/>
      </c>
    </row>
    <row r="700" spans="1:10" x14ac:dyDescent="0.25">
      <c r="A700" s="11">
        <v>699</v>
      </c>
      <c r="B700" s="30"/>
      <c r="C700" s="25" t="str">
        <f>IF('Prax Reading 5712 5713'!B700="","", interceptPCR5712_5713toACTR+ slopePCR5712_5713toACTR*'Prax Reading 5712 5713'!B700)</f>
        <v/>
      </c>
      <c r="D700" s="25" t="str">
        <f>IF('Prax Reading 5712 5713'!B700="","", IF(C700&lt;1, 1, IF(C700&gt;36, 36, C700)))</f>
        <v/>
      </c>
      <c r="E700" s="25" t="str">
        <f t="shared" si="21"/>
        <v/>
      </c>
      <c r="F700" s="11" t="str">
        <f>IF('Prax Reading 5712 5713'!E700="","",IF('Prax Reading 5712 5713'!E700&lt;'ACT E+R to SAT EBRW'!$A$2,'ACT E+R to SAT EBRW'!$B$2,IF('Prax Reading 5712 5713'!E700&gt;'ACT E+R to SAT EBRW'!A$72,'ACT E+R to SAT EBRW'!B$72,VLOOKUP(E700,'ACT E+R to SAT EBRW'!A:B,2,FALSE))))</f>
        <v/>
      </c>
      <c r="G700" s="11" t="str">
        <f t="shared" si="20"/>
        <v/>
      </c>
      <c r="H700" s="11" t="str">
        <f>IF('Prax Reading 5712 5713'!B700="","", IF(G700&lt;100, 100, IF(G700&gt;300, 300, G700)))</f>
        <v/>
      </c>
      <c r="I700" s="11" t="str">
        <f>IF('Prax Reading 5712 5713'!B700="","",'SAT EBRW to CBEST R'!$A$2+'SAT EBRW to CBEST R'!$B$2*F700)</f>
        <v/>
      </c>
      <c r="J700" s="11" t="str">
        <f>IF('Prax Reading 5712 5713'!B700="","", IF(I700&lt;20, 20, IF(I700&gt;80, 80, I700)))</f>
        <v/>
      </c>
    </row>
    <row r="701" spans="1:10" x14ac:dyDescent="0.25">
      <c r="A701" s="11">
        <v>700</v>
      </c>
      <c r="B701" s="30"/>
      <c r="C701" s="25" t="str">
        <f>IF('Prax Reading 5712 5713'!B701="","", interceptPCR5712_5713toACTR+ slopePCR5712_5713toACTR*'Prax Reading 5712 5713'!B701)</f>
        <v/>
      </c>
      <c r="D701" s="25" t="str">
        <f>IF('Prax Reading 5712 5713'!B701="","", IF(C701&lt;1, 1, IF(C701&gt;36, 36, C701)))</f>
        <v/>
      </c>
      <c r="E701" s="25" t="str">
        <f t="shared" si="21"/>
        <v/>
      </c>
      <c r="F701" s="11" t="str">
        <f>IF('Prax Reading 5712 5713'!E701="","",IF('Prax Reading 5712 5713'!E701&lt;'ACT E+R to SAT EBRW'!$A$2,'ACT E+R to SAT EBRW'!$B$2,IF('Prax Reading 5712 5713'!E701&gt;'ACT E+R to SAT EBRW'!A$72,'ACT E+R to SAT EBRW'!B$72,VLOOKUP(E701,'ACT E+R to SAT EBRW'!A:B,2,FALSE))))</f>
        <v/>
      </c>
      <c r="G701" s="11" t="str">
        <f t="shared" si="20"/>
        <v/>
      </c>
      <c r="H701" s="11" t="str">
        <f>IF('Prax Reading 5712 5713'!B701="","", IF(G701&lt;100, 100, IF(G701&gt;300, 300, G701)))</f>
        <v/>
      </c>
      <c r="I701" s="11" t="str">
        <f>IF('Prax Reading 5712 5713'!B701="","",'SAT EBRW to CBEST R'!$A$2+'SAT EBRW to CBEST R'!$B$2*F701)</f>
        <v/>
      </c>
      <c r="J701" s="11" t="str">
        <f>IF('Prax Reading 5712 5713'!B701="","", IF(I701&lt;20, 20, IF(I701&gt;80, 80, I701)))</f>
        <v/>
      </c>
    </row>
    <row r="702" spans="1:10" x14ac:dyDescent="0.25">
      <c r="A702" s="11">
        <v>701</v>
      </c>
      <c r="B702" s="30"/>
      <c r="C702" s="25" t="str">
        <f>IF('Prax Reading 5712 5713'!B702="","", interceptPCR5712_5713toACTR+ slopePCR5712_5713toACTR*'Prax Reading 5712 5713'!B702)</f>
        <v/>
      </c>
      <c r="D702" s="25" t="str">
        <f>IF('Prax Reading 5712 5713'!B702="","", IF(C702&lt;1, 1, IF(C702&gt;36, 36, C702)))</f>
        <v/>
      </c>
      <c r="E702" s="25" t="str">
        <f t="shared" si="21"/>
        <v/>
      </c>
      <c r="F702" s="11" t="str">
        <f>IF('Prax Reading 5712 5713'!E702="","",IF('Prax Reading 5712 5713'!E702&lt;'ACT E+R to SAT EBRW'!$A$2,'ACT E+R to SAT EBRW'!$B$2,IF('Prax Reading 5712 5713'!E702&gt;'ACT E+R to SAT EBRW'!A$72,'ACT E+R to SAT EBRW'!B$72,VLOOKUP(E702,'ACT E+R to SAT EBRW'!A:B,2,FALSE))))</f>
        <v/>
      </c>
      <c r="G702" s="11" t="str">
        <f t="shared" si="20"/>
        <v/>
      </c>
      <c r="H702" s="11" t="str">
        <f>IF('Prax Reading 5712 5713'!B702="","", IF(G702&lt;100, 100, IF(G702&gt;300, 300, G702)))</f>
        <v/>
      </c>
      <c r="I702" s="11" t="str">
        <f>IF('Prax Reading 5712 5713'!B702="","",'SAT EBRW to CBEST R'!$A$2+'SAT EBRW to CBEST R'!$B$2*F702)</f>
        <v/>
      </c>
      <c r="J702" s="11" t="str">
        <f>IF('Prax Reading 5712 5713'!B702="","", IF(I702&lt;20, 20, IF(I702&gt;80, 80, I702)))</f>
        <v/>
      </c>
    </row>
    <row r="703" spans="1:10" x14ac:dyDescent="0.25">
      <c r="A703" s="11">
        <v>702</v>
      </c>
      <c r="B703" s="30"/>
      <c r="C703" s="25" t="str">
        <f>IF('Prax Reading 5712 5713'!B703="","", interceptPCR5712_5713toACTR+ slopePCR5712_5713toACTR*'Prax Reading 5712 5713'!B703)</f>
        <v/>
      </c>
      <c r="D703" s="25" t="str">
        <f>IF('Prax Reading 5712 5713'!B703="","", IF(C703&lt;1, 1, IF(C703&gt;36, 36, C703)))</f>
        <v/>
      </c>
      <c r="E703" s="25" t="str">
        <f t="shared" si="21"/>
        <v/>
      </c>
      <c r="F703" s="11" t="str">
        <f>IF('Prax Reading 5712 5713'!E703="","",IF('Prax Reading 5712 5713'!E703&lt;'ACT E+R to SAT EBRW'!$A$2,'ACT E+R to SAT EBRW'!$B$2,IF('Prax Reading 5712 5713'!E703&gt;'ACT E+R to SAT EBRW'!A$72,'ACT E+R to SAT EBRW'!B$72,VLOOKUP(E703,'ACT E+R to SAT EBRW'!A:B,2,FALSE))))</f>
        <v/>
      </c>
      <c r="G703" s="11" t="str">
        <f t="shared" si="20"/>
        <v/>
      </c>
      <c r="H703" s="11" t="str">
        <f>IF('Prax Reading 5712 5713'!B703="","", IF(G703&lt;100, 100, IF(G703&gt;300, 300, G703)))</f>
        <v/>
      </c>
      <c r="I703" s="11" t="str">
        <f>IF('Prax Reading 5712 5713'!B703="","",'SAT EBRW to CBEST R'!$A$2+'SAT EBRW to CBEST R'!$B$2*F703)</f>
        <v/>
      </c>
      <c r="J703" s="11" t="str">
        <f>IF('Prax Reading 5712 5713'!B703="","", IF(I703&lt;20, 20, IF(I703&gt;80, 80, I703)))</f>
        <v/>
      </c>
    </row>
    <row r="704" spans="1:10" x14ac:dyDescent="0.25">
      <c r="A704" s="11">
        <v>703</v>
      </c>
      <c r="B704" s="30"/>
      <c r="C704" s="25" t="str">
        <f>IF('Prax Reading 5712 5713'!B704="","", interceptPCR5712_5713toACTR+ slopePCR5712_5713toACTR*'Prax Reading 5712 5713'!B704)</f>
        <v/>
      </c>
      <c r="D704" s="25" t="str">
        <f>IF('Prax Reading 5712 5713'!B704="","", IF(C704&lt;1, 1, IF(C704&gt;36, 36, C704)))</f>
        <v/>
      </c>
      <c r="E704" s="25" t="str">
        <f t="shared" si="21"/>
        <v/>
      </c>
      <c r="F704" s="11" t="str">
        <f>IF('Prax Reading 5712 5713'!E704="","",IF('Prax Reading 5712 5713'!E704&lt;'ACT E+R to SAT EBRW'!$A$2,'ACT E+R to SAT EBRW'!$B$2,IF('Prax Reading 5712 5713'!E704&gt;'ACT E+R to SAT EBRW'!A$72,'ACT E+R to SAT EBRW'!B$72,VLOOKUP(E704,'ACT E+R to SAT EBRW'!A:B,2,FALSE))))</f>
        <v/>
      </c>
      <c r="G704" s="11" t="str">
        <f t="shared" si="20"/>
        <v/>
      </c>
      <c r="H704" s="11" t="str">
        <f>IF('Prax Reading 5712 5713'!B704="","", IF(G704&lt;100, 100, IF(G704&gt;300, 300, G704)))</f>
        <v/>
      </c>
      <c r="I704" s="11" t="str">
        <f>IF('Prax Reading 5712 5713'!B704="","",'SAT EBRW to CBEST R'!$A$2+'SAT EBRW to CBEST R'!$B$2*F704)</f>
        <v/>
      </c>
      <c r="J704" s="11" t="str">
        <f>IF('Prax Reading 5712 5713'!B704="","", IF(I704&lt;20, 20, IF(I704&gt;80, 80, I704)))</f>
        <v/>
      </c>
    </row>
    <row r="705" spans="1:10" x14ac:dyDescent="0.25">
      <c r="A705" s="11">
        <v>704</v>
      </c>
      <c r="B705" s="30"/>
      <c r="C705" s="25" t="str">
        <f>IF('Prax Reading 5712 5713'!B705="","", interceptPCR5712_5713toACTR+ slopePCR5712_5713toACTR*'Prax Reading 5712 5713'!B705)</f>
        <v/>
      </c>
      <c r="D705" s="25" t="str">
        <f>IF('Prax Reading 5712 5713'!B705="","", IF(C705&lt;1, 1, IF(C705&gt;36, 36, C705)))</f>
        <v/>
      </c>
      <c r="E705" s="25" t="str">
        <f t="shared" si="21"/>
        <v/>
      </c>
      <c r="F705" s="11" t="str">
        <f>IF('Prax Reading 5712 5713'!E705="","",IF('Prax Reading 5712 5713'!E705&lt;'ACT E+R to SAT EBRW'!$A$2,'ACT E+R to SAT EBRW'!$B$2,IF('Prax Reading 5712 5713'!E705&gt;'ACT E+R to SAT EBRW'!A$72,'ACT E+R to SAT EBRW'!B$72,VLOOKUP(E705,'ACT E+R to SAT EBRW'!A:B,2,FALSE))))</f>
        <v/>
      </c>
      <c r="G705" s="11" t="str">
        <f t="shared" si="20"/>
        <v/>
      </c>
      <c r="H705" s="11" t="str">
        <f>IF('Prax Reading 5712 5713'!B705="","", IF(G705&lt;100, 100, IF(G705&gt;300, 300, G705)))</f>
        <v/>
      </c>
      <c r="I705" s="11" t="str">
        <f>IF('Prax Reading 5712 5713'!B705="","",'SAT EBRW to CBEST R'!$A$2+'SAT EBRW to CBEST R'!$B$2*F705)</f>
        <v/>
      </c>
      <c r="J705" s="11" t="str">
        <f>IF('Prax Reading 5712 5713'!B705="","", IF(I705&lt;20, 20, IF(I705&gt;80, 80, I705)))</f>
        <v/>
      </c>
    </row>
    <row r="706" spans="1:10" x14ac:dyDescent="0.25">
      <c r="A706" s="11">
        <v>705</v>
      </c>
      <c r="B706" s="30"/>
      <c r="C706" s="25" t="str">
        <f>IF('Prax Reading 5712 5713'!B706="","", interceptPCR5712_5713toACTR+ slopePCR5712_5713toACTR*'Prax Reading 5712 5713'!B706)</f>
        <v/>
      </c>
      <c r="D706" s="25" t="str">
        <f>IF('Prax Reading 5712 5713'!B706="","", IF(C706&lt;1, 1, IF(C706&gt;36, 36, C706)))</f>
        <v/>
      </c>
      <c r="E706" s="25" t="str">
        <f t="shared" si="21"/>
        <v/>
      </c>
      <c r="F706" s="11" t="str">
        <f>IF('Prax Reading 5712 5713'!E706="","",IF('Prax Reading 5712 5713'!E706&lt;'ACT E+R to SAT EBRW'!$A$2,'ACT E+R to SAT EBRW'!$B$2,IF('Prax Reading 5712 5713'!E706&gt;'ACT E+R to SAT EBRW'!A$72,'ACT E+R to SAT EBRW'!B$72,VLOOKUP(E706,'ACT E+R to SAT EBRW'!A:B,2,FALSE))))</f>
        <v/>
      </c>
      <c r="G706" s="11" t="str">
        <f t="shared" ref="G706:G769" si="22">IF(B706="","",IF(D706&gt;=19, upperinterceptACTRtoPAAR200_210+D706*upperslopeACTRtoPAAR200_210, lowerinterceptACTRtoPAAR200_210+D706*lowerslopeACTRtoPAAR200_210))</f>
        <v/>
      </c>
      <c r="H706" s="11" t="str">
        <f>IF('Prax Reading 5712 5713'!B706="","", IF(G706&lt;100, 100, IF(G706&gt;300, 300, G706)))</f>
        <v/>
      </c>
      <c r="I706" s="11" t="str">
        <f>IF('Prax Reading 5712 5713'!B706="","",'SAT EBRW to CBEST R'!$A$2+'SAT EBRW to CBEST R'!$B$2*F706)</f>
        <v/>
      </c>
      <c r="J706" s="11" t="str">
        <f>IF('Prax Reading 5712 5713'!B706="","", IF(I706&lt;20, 20, IF(I706&gt;80, 80, I706)))</f>
        <v/>
      </c>
    </row>
    <row r="707" spans="1:10" x14ac:dyDescent="0.25">
      <c r="A707" s="11">
        <v>706</v>
      </c>
      <c r="B707" s="30"/>
      <c r="C707" s="25" t="str">
        <f>IF('Prax Reading 5712 5713'!B707="","", interceptPCR5712_5713toACTR+ slopePCR5712_5713toACTR*'Prax Reading 5712 5713'!B707)</f>
        <v/>
      </c>
      <c r="D707" s="25" t="str">
        <f>IF('Prax Reading 5712 5713'!B707="","", IF(C707&lt;1, 1, IF(C707&gt;36, 36, C707)))</f>
        <v/>
      </c>
      <c r="E707" s="25" t="str">
        <f t="shared" ref="E707:E770" si="23">IF(ISBLANK(B707), "", ROUND(2*D707, 0))</f>
        <v/>
      </c>
      <c r="F707" s="11" t="str">
        <f>IF('Prax Reading 5712 5713'!E707="","",IF('Prax Reading 5712 5713'!E707&lt;'ACT E+R to SAT EBRW'!$A$2,'ACT E+R to SAT EBRW'!$B$2,IF('Prax Reading 5712 5713'!E707&gt;'ACT E+R to SAT EBRW'!A$72,'ACT E+R to SAT EBRW'!B$72,VLOOKUP(E707,'ACT E+R to SAT EBRW'!A:B,2,FALSE))))</f>
        <v/>
      </c>
      <c r="G707" s="11" t="str">
        <f t="shared" si="22"/>
        <v/>
      </c>
      <c r="H707" s="11" t="str">
        <f>IF('Prax Reading 5712 5713'!B707="","", IF(G707&lt;100, 100, IF(G707&gt;300, 300, G707)))</f>
        <v/>
      </c>
      <c r="I707" s="11" t="str">
        <f>IF('Prax Reading 5712 5713'!B707="","",'SAT EBRW to CBEST R'!$A$2+'SAT EBRW to CBEST R'!$B$2*F707)</f>
        <v/>
      </c>
      <c r="J707" s="11" t="str">
        <f>IF('Prax Reading 5712 5713'!B707="","", IF(I707&lt;20, 20, IF(I707&gt;80, 80, I707)))</f>
        <v/>
      </c>
    </row>
    <row r="708" spans="1:10" x14ac:dyDescent="0.25">
      <c r="A708" s="11">
        <v>707</v>
      </c>
      <c r="B708" s="30"/>
      <c r="C708" s="25" t="str">
        <f>IF('Prax Reading 5712 5713'!B708="","", interceptPCR5712_5713toACTR+ slopePCR5712_5713toACTR*'Prax Reading 5712 5713'!B708)</f>
        <v/>
      </c>
      <c r="D708" s="25" t="str">
        <f>IF('Prax Reading 5712 5713'!B708="","", IF(C708&lt;1, 1, IF(C708&gt;36, 36, C708)))</f>
        <v/>
      </c>
      <c r="E708" s="25" t="str">
        <f t="shared" si="23"/>
        <v/>
      </c>
      <c r="F708" s="11" t="str">
        <f>IF('Prax Reading 5712 5713'!E708="","",IF('Prax Reading 5712 5713'!E708&lt;'ACT E+R to SAT EBRW'!$A$2,'ACT E+R to SAT EBRW'!$B$2,IF('Prax Reading 5712 5713'!E708&gt;'ACT E+R to SAT EBRW'!A$72,'ACT E+R to SAT EBRW'!B$72,VLOOKUP(E708,'ACT E+R to SAT EBRW'!A:B,2,FALSE))))</f>
        <v/>
      </c>
      <c r="G708" s="11" t="str">
        <f t="shared" si="22"/>
        <v/>
      </c>
      <c r="H708" s="11" t="str">
        <f>IF('Prax Reading 5712 5713'!B708="","", IF(G708&lt;100, 100, IF(G708&gt;300, 300, G708)))</f>
        <v/>
      </c>
      <c r="I708" s="11" t="str">
        <f>IF('Prax Reading 5712 5713'!B708="","",'SAT EBRW to CBEST R'!$A$2+'SAT EBRW to CBEST R'!$B$2*F708)</f>
        <v/>
      </c>
      <c r="J708" s="11" t="str">
        <f>IF('Prax Reading 5712 5713'!B708="","", IF(I708&lt;20, 20, IF(I708&gt;80, 80, I708)))</f>
        <v/>
      </c>
    </row>
    <row r="709" spans="1:10" x14ac:dyDescent="0.25">
      <c r="A709" s="11">
        <v>708</v>
      </c>
      <c r="B709" s="30"/>
      <c r="C709" s="25" t="str">
        <f>IF('Prax Reading 5712 5713'!B709="","", interceptPCR5712_5713toACTR+ slopePCR5712_5713toACTR*'Prax Reading 5712 5713'!B709)</f>
        <v/>
      </c>
      <c r="D709" s="25" t="str">
        <f>IF('Prax Reading 5712 5713'!B709="","", IF(C709&lt;1, 1, IF(C709&gt;36, 36, C709)))</f>
        <v/>
      </c>
      <c r="E709" s="25" t="str">
        <f t="shared" si="23"/>
        <v/>
      </c>
      <c r="F709" s="11" t="str">
        <f>IF('Prax Reading 5712 5713'!E709="","",IF('Prax Reading 5712 5713'!E709&lt;'ACT E+R to SAT EBRW'!$A$2,'ACT E+R to SAT EBRW'!$B$2,IF('Prax Reading 5712 5713'!E709&gt;'ACT E+R to SAT EBRW'!A$72,'ACT E+R to SAT EBRW'!B$72,VLOOKUP(E709,'ACT E+R to SAT EBRW'!A:B,2,FALSE))))</f>
        <v/>
      </c>
      <c r="G709" s="11" t="str">
        <f t="shared" si="22"/>
        <v/>
      </c>
      <c r="H709" s="11" t="str">
        <f>IF('Prax Reading 5712 5713'!B709="","", IF(G709&lt;100, 100, IF(G709&gt;300, 300, G709)))</f>
        <v/>
      </c>
      <c r="I709" s="11" t="str">
        <f>IF('Prax Reading 5712 5713'!B709="","",'SAT EBRW to CBEST R'!$A$2+'SAT EBRW to CBEST R'!$B$2*F709)</f>
        <v/>
      </c>
      <c r="J709" s="11" t="str">
        <f>IF('Prax Reading 5712 5713'!B709="","", IF(I709&lt;20, 20, IF(I709&gt;80, 80, I709)))</f>
        <v/>
      </c>
    </row>
    <row r="710" spans="1:10" x14ac:dyDescent="0.25">
      <c r="A710" s="11">
        <v>709</v>
      </c>
      <c r="B710" s="30"/>
      <c r="C710" s="25" t="str">
        <f>IF('Prax Reading 5712 5713'!B710="","", interceptPCR5712_5713toACTR+ slopePCR5712_5713toACTR*'Prax Reading 5712 5713'!B710)</f>
        <v/>
      </c>
      <c r="D710" s="25" t="str">
        <f>IF('Prax Reading 5712 5713'!B710="","", IF(C710&lt;1, 1, IF(C710&gt;36, 36, C710)))</f>
        <v/>
      </c>
      <c r="E710" s="25" t="str">
        <f t="shared" si="23"/>
        <v/>
      </c>
      <c r="F710" s="11" t="str">
        <f>IF('Prax Reading 5712 5713'!E710="","",IF('Prax Reading 5712 5713'!E710&lt;'ACT E+R to SAT EBRW'!$A$2,'ACT E+R to SAT EBRW'!$B$2,IF('Prax Reading 5712 5713'!E710&gt;'ACT E+R to SAT EBRW'!A$72,'ACT E+R to SAT EBRW'!B$72,VLOOKUP(E710,'ACT E+R to SAT EBRW'!A:B,2,FALSE))))</f>
        <v/>
      </c>
      <c r="G710" s="11" t="str">
        <f t="shared" si="22"/>
        <v/>
      </c>
      <c r="H710" s="11" t="str">
        <f>IF('Prax Reading 5712 5713'!B710="","", IF(G710&lt;100, 100, IF(G710&gt;300, 300, G710)))</f>
        <v/>
      </c>
      <c r="I710" s="11" t="str">
        <f>IF('Prax Reading 5712 5713'!B710="","",'SAT EBRW to CBEST R'!$A$2+'SAT EBRW to CBEST R'!$B$2*F710)</f>
        <v/>
      </c>
      <c r="J710" s="11" t="str">
        <f>IF('Prax Reading 5712 5713'!B710="","", IF(I710&lt;20, 20, IF(I710&gt;80, 80, I710)))</f>
        <v/>
      </c>
    </row>
    <row r="711" spans="1:10" x14ac:dyDescent="0.25">
      <c r="A711" s="11">
        <v>710</v>
      </c>
      <c r="B711" s="30"/>
      <c r="C711" s="25" t="str">
        <f>IF('Prax Reading 5712 5713'!B711="","", interceptPCR5712_5713toACTR+ slopePCR5712_5713toACTR*'Prax Reading 5712 5713'!B711)</f>
        <v/>
      </c>
      <c r="D711" s="25" t="str">
        <f>IF('Prax Reading 5712 5713'!B711="","", IF(C711&lt;1, 1, IF(C711&gt;36, 36, C711)))</f>
        <v/>
      </c>
      <c r="E711" s="25" t="str">
        <f t="shared" si="23"/>
        <v/>
      </c>
      <c r="F711" s="11" t="str">
        <f>IF('Prax Reading 5712 5713'!E711="","",IF('Prax Reading 5712 5713'!E711&lt;'ACT E+R to SAT EBRW'!$A$2,'ACT E+R to SAT EBRW'!$B$2,IF('Prax Reading 5712 5713'!E711&gt;'ACT E+R to SAT EBRW'!A$72,'ACT E+R to SAT EBRW'!B$72,VLOOKUP(E711,'ACT E+R to SAT EBRW'!A:B,2,FALSE))))</f>
        <v/>
      </c>
      <c r="G711" s="11" t="str">
        <f t="shared" si="22"/>
        <v/>
      </c>
      <c r="H711" s="11" t="str">
        <f>IF('Prax Reading 5712 5713'!B711="","", IF(G711&lt;100, 100, IF(G711&gt;300, 300, G711)))</f>
        <v/>
      </c>
      <c r="I711" s="11" t="str">
        <f>IF('Prax Reading 5712 5713'!B711="","",'SAT EBRW to CBEST R'!$A$2+'SAT EBRW to CBEST R'!$B$2*F711)</f>
        <v/>
      </c>
      <c r="J711" s="11" t="str">
        <f>IF('Prax Reading 5712 5713'!B711="","", IF(I711&lt;20, 20, IF(I711&gt;80, 80, I711)))</f>
        <v/>
      </c>
    </row>
    <row r="712" spans="1:10" x14ac:dyDescent="0.25">
      <c r="A712" s="11">
        <v>711</v>
      </c>
      <c r="B712" s="30"/>
      <c r="C712" s="25" t="str">
        <f>IF('Prax Reading 5712 5713'!B712="","", interceptPCR5712_5713toACTR+ slopePCR5712_5713toACTR*'Prax Reading 5712 5713'!B712)</f>
        <v/>
      </c>
      <c r="D712" s="25" t="str">
        <f>IF('Prax Reading 5712 5713'!B712="","", IF(C712&lt;1, 1, IF(C712&gt;36, 36, C712)))</f>
        <v/>
      </c>
      <c r="E712" s="25" t="str">
        <f t="shared" si="23"/>
        <v/>
      </c>
      <c r="F712" s="11" t="str">
        <f>IF('Prax Reading 5712 5713'!E712="","",IF('Prax Reading 5712 5713'!E712&lt;'ACT E+R to SAT EBRW'!$A$2,'ACT E+R to SAT EBRW'!$B$2,IF('Prax Reading 5712 5713'!E712&gt;'ACT E+R to SAT EBRW'!A$72,'ACT E+R to SAT EBRW'!B$72,VLOOKUP(E712,'ACT E+R to SAT EBRW'!A:B,2,FALSE))))</f>
        <v/>
      </c>
      <c r="G712" s="11" t="str">
        <f t="shared" si="22"/>
        <v/>
      </c>
      <c r="H712" s="11" t="str">
        <f>IF('Prax Reading 5712 5713'!B712="","", IF(G712&lt;100, 100, IF(G712&gt;300, 300, G712)))</f>
        <v/>
      </c>
      <c r="I712" s="11" t="str">
        <f>IF('Prax Reading 5712 5713'!B712="","",'SAT EBRW to CBEST R'!$A$2+'SAT EBRW to CBEST R'!$B$2*F712)</f>
        <v/>
      </c>
      <c r="J712" s="11" t="str">
        <f>IF('Prax Reading 5712 5713'!B712="","", IF(I712&lt;20, 20, IF(I712&gt;80, 80, I712)))</f>
        <v/>
      </c>
    </row>
    <row r="713" spans="1:10" x14ac:dyDescent="0.25">
      <c r="A713" s="11">
        <v>712</v>
      </c>
      <c r="B713" s="30"/>
      <c r="C713" s="25" t="str">
        <f>IF('Prax Reading 5712 5713'!B713="","", interceptPCR5712_5713toACTR+ slopePCR5712_5713toACTR*'Prax Reading 5712 5713'!B713)</f>
        <v/>
      </c>
      <c r="D713" s="25" t="str">
        <f>IF('Prax Reading 5712 5713'!B713="","", IF(C713&lt;1, 1, IF(C713&gt;36, 36, C713)))</f>
        <v/>
      </c>
      <c r="E713" s="25" t="str">
        <f t="shared" si="23"/>
        <v/>
      </c>
      <c r="F713" s="11" t="str">
        <f>IF('Prax Reading 5712 5713'!E713="","",IF('Prax Reading 5712 5713'!E713&lt;'ACT E+R to SAT EBRW'!$A$2,'ACT E+R to SAT EBRW'!$B$2,IF('Prax Reading 5712 5713'!E713&gt;'ACT E+R to SAT EBRW'!A$72,'ACT E+R to SAT EBRW'!B$72,VLOOKUP(E713,'ACT E+R to SAT EBRW'!A:B,2,FALSE))))</f>
        <v/>
      </c>
      <c r="G713" s="11" t="str">
        <f t="shared" si="22"/>
        <v/>
      </c>
      <c r="H713" s="11" t="str">
        <f>IF('Prax Reading 5712 5713'!B713="","", IF(G713&lt;100, 100, IF(G713&gt;300, 300, G713)))</f>
        <v/>
      </c>
      <c r="I713" s="11" t="str">
        <f>IF('Prax Reading 5712 5713'!B713="","",'SAT EBRW to CBEST R'!$A$2+'SAT EBRW to CBEST R'!$B$2*F713)</f>
        <v/>
      </c>
      <c r="J713" s="11" t="str">
        <f>IF('Prax Reading 5712 5713'!B713="","", IF(I713&lt;20, 20, IF(I713&gt;80, 80, I713)))</f>
        <v/>
      </c>
    </row>
    <row r="714" spans="1:10" x14ac:dyDescent="0.25">
      <c r="A714" s="11">
        <v>713</v>
      </c>
      <c r="B714" s="30"/>
      <c r="C714" s="25" t="str">
        <f>IF('Prax Reading 5712 5713'!B714="","", interceptPCR5712_5713toACTR+ slopePCR5712_5713toACTR*'Prax Reading 5712 5713'!B714)</f>
        <v/>
      </c>
      <c r="D714" s="25" t="str">
        <f>IF('Prax Reading 5712 5713'!B714="","", IF(C714&lt;1, 1, IF(C714&gt;36, 36, C714)))</f>
        <v/>
      </c>
      <c r="E714" s="25" t="str">
        <f t="shared" si="23"/>
        <v/>
      </c>
      <c r="F714" s="11" t="str">
        <f>IF('Prax Reading 5712 5713'!E714="","",IF('Prax Reading 5712 5713'!E714&lt;'ACT E+R to SAT EBRW'!$A$2,'ACT E+R to SAT EBRW'!$B$2,IF('Prax Reading 5712 5713'!E714&gt;'ACT E+R to SAT EBRW'!A$72,'ACT E+R to SAT EBRW'!B$72,VLOOKUP(E714,'ACT E+R to SAT EBRW'!A:B,2,FALSE))))</f>
        <v/>
      </c>
      <c r="G714" s="11" t="str">
        <f t="shared" si="22"/>
        <v/>
      </c>
      <c r="H714" s="11" t="str">
        <f>IF('Prax Reading 5712 5713'!B714="","", IF(G714&lt;100, 100, IF(G714&gt;300, 300, G714)))</f>
        <v/>
      </c>
      <c r="I714" s="11" t="str">
        <f>IF('Prax Reading 5712 5713'!B714="","",'SAT EBRW to CBEST R'!$A$2+'SAT EBRW to CBEST R'!$B$2*F714)</f>
        <v/>
      </c>
      <c r="J714" s="11" t="str">
        <f>IF('Prax Reading 5712 5713'!B714="","", IF(I714&lt;20, 20, IF(I714&gt;80, 80, I714)))</f>
        <v/>
      </c>
    </row>
    <row r="715" spans="1:10" x14ac:dyDescent="0.25">
      <c r="A715" s="11">
        <v>714</v>
      </c>
      <c r="B715" s="30"/>
      <c r="C715" s="25" t="str">
        <f>IF('Prax Reading 5712 5713'!B715="","", interceptPCR5712_5713toACTR+ slopePCR5712_5713toACTR*'Prax Reading 5712 5713'!B715)</f>
        <v/>
      </c>
      <c r="D715" s="25" t="str">
        <f>IF('Prax Reading 5712 5713'!B715="","", IF(C715&lt;1, 1, IF(C715&gt;36, 36, C715)))</f>
        <v/>
      </c>
      <c r="E715" s="25" t="str">
        <f t="shared" si="23"/>
        <v/>
      </c>
      <c r="F715" s="11" t="str">
        <f>IF('Prax Reading 5712 5713'!E715="","",IF('Prax Reading 5712 5713'!E715&lt;'ACT E+R to SAT EBRW'!$A$2,'ACT E+R to SAT EBRW'!$B$2,IF('Prax Reading 5712 5713'!E715&gt;'ACT E+R to SAT EBRW'!A$72,'ACT E+R to SAT EBRW'!B$72,VLOOKUP(E715,'ACT E+R to SAT EBRW'!A:B,2,FALSE))))</f>
        <v/>
      </c>
      <c r="G715" s="11" t="str">
        <f t="shared" si="22"/>
        <v/>
      </c>
      <c r="H715" s="11" t="str">
        <f>IF('Prax Reading 5712 5713'!B715="","", IF(G715&lt;100, 100, IF(G715&gt;300, 300, G715)))</f>
        <v/>
      </c>
      <c r="I715" s="11" t="str">
        <f>IF('Prax Reading 5712 5713'!B715="","",'SAT EBRW to CBEST R'!$A$2+'SAT EBRW to CBEST R'!$B$2*F715)</f>
        <v/>
      </c>
      <c r="J715" s="11" t="str">
        <f>IF('Prax Reading 5712 5713'!B715="","", IF(I715&lt;20, 20, IF(I715&gt;80, 80, I715)))</f>
        <v/>
      </c>
    </row>
    <row r="716" spans="1:10" x14ac:dyDescent="0.25">
      <c r="A716" s="11">
        <v>715</v>
      </c>
      <c r="B716" s="30"/>
      <c r="C716" s="25" t="str">
        <f>IF('Prax Reading 5712 5713'!B716="","", interceptPCR5712_5713toACTR+ slopePCR5712_5713toACTR*'Prax Reading 5712 5713'!B716)</f>
        <v/>
      </c>
      <c r="D716" s="25" t="str">
        <f>IF('Prax Reading 5712 5713'!B716="","", IF(C716&lt;1, 1, IF(C716&gt;36, 36, C716)))</f>
        <v/>
      </c>
      <c r="E716" s="25" t="str">
        <f t="shared" si="23"/>
        <v/>
      </c>
      <c r="F716" s="11" t="str">
        <f>IF('Prax Reading 5712 5713'!E716="","",IF('Prax Reading 5712 5713'!E716&lt;'ACT E+R to SAT EBRW'!$A$2,'ACT E+R to SAT EBRW'!$B$2,IF('Prax Reading 5712 5713'!E716&gt;'ACT E+R to SAT EBRW'!A$72,'ACT E+R to SAT EBRW'!B$72,VLOOKUP(E716,'ACT E+R to SAT EBRW'!A:B,2,FALSE))))</f>
        <v/>
      </c>
      <c r="G716" s="11" t="str">
        <f t="shared" si="22"/>
        <v/>
      </c>
      <c r="H716" s="11" t="str">
        <f>IF('Prax Reading 5712 5713'!B716="","", IF(G716&lt;100, 100, IF(G716&gt;300, 300, G716)))</f>
        <v/>
      </c>
      <c r="I716" s="11" t="str">
        <f>IF('Prax Reading 5712 5713'!B716="","",'SAT EBRW to CBEST R'!$A$2+'SAT EBRW to CBEST R'!$B$2*F716)</f>
        <v/>
      </c>
      <c r="J716" s="11" t="str">
        <f>IF('Prax Reading 5712 5713'!B716="","", IF(I716&lt;20, 20, IF(I716&gt;80, 80, I716)))</f>
        <v/>
      </c>
    </row>
    <row r="717" spans="1:10" x14ac:dyDescent="0.25">
      <c r="A717" s="11">
        <v>716</v>
      </c>
      <c r="B717" s="30"/>
      <c r="C717" s="25" t="str">
        <f>IF('Prax Reading 5712 5713'!B717="","", interceptPCR5712_5713toACTR+ slopePCR5712_5713toACTR*'Prax Reading 5712 5713'!B717)</f>
        <v/>
      </c>
      <c r="D717" s="25" t="str">
        <f>IF('Prax Reading 5712 5713'!B717="","", IF(C717&lt;1, 1, IF(C717&gt;36, 36, C717)))</f>
        <v/>
      </c>
      <c r="E717" s="25" t="str">
        <f t="shared" si="23"/>
        <v/>
      </c>
      <c r="F717" s="11" t="str">
        <f>IF('Prax Reading 5712 5713'!E717="","",IF('Prax Reading 5712 5713'!E717&lt;'ACT E+R to SAT EBRW'!$A$2,'ACT E+R to SAT EBRW'!$B$2,IF('Prax Reading 5712 5713'!E717&gt;'ACT E+R to SAT EBRW'!A$72,'ACT E+R to SAT EBRW'!B$72,VLOOKUP(E717,'ACT E+R to SAT EBRW'!A:B,2,FALSE))))</f>
        <v/>
      </c>
      <c r="G717" s="11" t="str">
        <f t="shared" si="22"/>
        <v/>
      </c>
      <c r="H717" s="11" t="str">
        <f>IF('Prax Reading 5712 5713'!B717="","", IF(G717&lt;100, 100, IF(G717&gt;300, 300, G717)))</f>
        <v/>
      </c>
      <c r="I717" s="11" t="str">
        <f>IF('Prax Reading 5712 5713'!B717="","",'SAT EBRW to CBEST R'!$A$2+'SAT EBRW to CBEST R'!$B$2*F717)</f>
        <v/>
      </c>
      <c r="J717" s="11" t="str">
        <f>IF('Prax Reading 5712 5713'!B717="","", IF(I717&lt;20, 20, IF(I717&gt;80, 80, I717)))</f>
        <v/>
      </c>
    </row>
    <row r="718" spans="1:10" x14ac:dyDescent="0.25">
      <c r="A718" s="11">
        <v>717</v>
      </c>
      <c r="B718" s="30"/>
      <c r="C718" s="25" t="str">
        <f>IF('Prax Reading 5712 5713'!B718="","", interceptPCR5712_5713toACTR+ slopePCR5712_5713toACTR*'Prax Reading 5712 5713'!B718)</f>
        <v/>
      </c>
      <c r="D718" s="25" t="str">
        <f>IF('Prax Reading 5712 5713'!B718="","", IF(C718&lt;1, 1, IF(C718&gt;36, 36, C718)))</f>
        <v/>
      </c>
      <c r="E718" s="25" t="str">
        <f t="shared" si="23"/>
        <v/>
      </c>
      <c r="F718" s="11" t="str">
        <f>IF('Prax Reading 5712 5713'!E718="","",IF('Prax Reading 5712 5713'!E718&lt;'ACT E+R to SAT EBRW'!$A$2,'ACT E+R to SAT EBRW'!$B$2,IF('Prax Reading 5712 5713'!E718&gt;'ACT E+R to SAT EBRW'!A$72,'ACT E+R to SAT EBRW'!B$72,VLOOKUP(E718,'ACT E+R to SAT EBRW'!A:B,2,FALSE))))</f>
        <v/>
      </c>
      <c r="G718" s="11" t="str">
        <f t="shared" si="22"/>
        <v/>
      </c>
      <c r="H718" s="11" t="str">
        <f>IF('Prax Reading 5712 5713'!B718="","", IF(G718&lt;100, 100, IF(G718&gt;300, 300, G718)))</f>
        <v/>
      </c>
      <c r="I718" s="11" t="str">
        <f>IF('Prax Reading 5712 5713'!B718="","",'SAT EBRW to CBEST R'!$A$2+'SAT EBRW to CBEST R'!$B$2*F718)</f>
        <v/>
      </c>
      <c r="J718" s="11" t="str">
        <f>IF('Prax Reading 5712 5713'!B718="","", IF(I718&lt;20, 20, IF(I718&gt;80, 80, I718)))</f>
        <v/>
      </c>
    </row>
    <row r="719" spans="1:10" x14ac:dyDescent="0.25">
      <c r="A719" s="11">
        <v>718</v>
      </c>
      <c r="B719" s="30"/>
      <c r="C719" s="25" t="str">
        <f>IF('Prax Reading 5712 5713'!B719="","", interceptPCR5712_5713toACTR+ slopePCR5712_5713toACTR*'Prax Reading 5712 5713'!B719)</f>
        <v/>
      </c>
      <c r="D719" s="25" t="str">
        <f>IF('Prax Reading 5712 5713'!B719="","", IF(C719&lt;1, 1, IF(C719&gt;36, 36, C719)))</f>
        <v/>
      </c>
      <c r="E719" s="25" t="str">
        <f t="shared" si="23"/>
        <v/>
      </c>
      <c r="F719" s="11" t="str">
        <f>IF('Prax Reading 5712 5713'!E719="","",IF('Prax Reading 5712 5713'!E719&lt;'ACT E+R to SAT EBRW'!$A$2,'ACT E+R to SAT EBRW'!$B$2,IF('Prax Reading 5712 5713'!E719&gt;'ACT E+R to SAT EBRW'!A$72,'ACT E+R to SAT EBRW'!B$72,VLOOKUP(E719,'ACT E+R to SAT EBRW'!A:B,2,FALSE))))</f>
        <v/>
      </c>
      <c r="G719" s="11" t="str">
        <f t="shared" si="22"/>
        <v/>
      </c>
      <c r="H719" s="11" t="str">
        <f>IF('Prax Reading 5712 5713'!B719="","", IF(G719&lt;100, 100, IF(G719&gt;300, 300, G719)))</f>
        <v/>
      </c>
      <c r="I719" s="11" t="str">
        <f>IF('Prax Reading 5712 5713'!B719="","",'SAT EBRW to CBEST R'!$A$2+'SAT EBRW to CBEST R'!$B$2*F719)</f>
        <v/>
      </c>
      <c r="J719" s="11" t="str">
        <f>IF('Prax Reading 5712 5713'!B719="","", IF(I719&lt;20, 20, IF(I719&gt;80, 80, I719)))</f>
        <v/>
      </c>
    </row>
    <row r="720" spans="1:10" x14ac:dyDescent="0.25">
      <c r="A720" s="11">
        <v>719</v>
      </c>
      <c r="B720" s="30"/>
      <c r="C720" s="25" t="str">
        <f>IF('Prax Reading 5712 5713'!B720="","", interceptPCR5712_5713toACTR+ slopePCR5712_5713toACTR*'Prax Reading 5712 5713'!B720)</f>
        <v/>
      </c>
      <c r="D720" s="25" t="str">
        <f>IF('Prax Reading 5712 5713'!B720="","", IF(C720&lt;1, 1, IF(C720&gt;36, 36, C720)))</f>
        <v/>
      </c>
      <c r="E720" s="25" t="str">
        <f t="shared" si="23"/>
        <v/>
      </c>
      <c r="F720" s="11" t="str">
        <f>IF('Prax Reading 5712 5713'!E720="","",IF('Prax Reading 5712 5713'!E720&lt;'ACT E+R to SAT EBRW'!$A$2,'ACT E+R to SAT EBRW'!$B$2,IF('Prax Reading 5712 5713'!E720&gt;'ACT E+R to SAT EBRW'!A$72,'ACT E+R to SAT EBRW'!B$72,VLOOKUP(E720,'ACT E+R to SAT EBRW'!A:B,2,FALSE))))</f>
        <v/>
      </c>
      <c r="G720" s="11" t="str">
        <f t="shared" si="22"/>
        <v/>
      </c>
      <c r="H720" s="11" t="str">
        <f>IF('Prax Reading 5712 5713'!B720="","", IF(G720&lt;100, 100, IF(G720&gt;300, 300, G720)))</f>
        <v/>
      </c>
      <c r="I720" s="11" t="str">
        <f>IF('Prax Reading 5712 5713'!B720="","",'SAT EBRW to CBEST R'!$A$2+'SAT EBRW to CBEST R'!$B$2*F720)</f>
        <v/>
      </c>
      <c r="J720" s="11" t="str">
        <f>IF('Prax Reading 5712 5713'!B720="","", IF(I720&lt;20, 20, IF(I720&gt;80, 80, I720)))</f>
        <v/>
      </c>
    </row>
    <row r="721" spans="1:10" x14ac:dyDescent="0.25">
      <c r="A721" s="11">
        <v>720</v>
      </c>
      <c r="B721" s="30"/>
      <c r="C721" s="25" t="str">
        <f>IF('Prax Reading 5712 5713'!B721="","", interceptPCR5712_5713toACTR+ slopePCR5712_5713toACTR*'Prax Reading 5712 5713'!B721)</f>
        <v/>
      </c>
      <c r="D721" s="25" t="str">
        <f>IF('Prax Reading 5712 5713'!B721="","", IF(C721&lt;1, 1, IF(C721&gt;36, 36, C721)))</f>
        <v/>
      </c>
      <c r="E721" s="25" t="str">
        <f t="shared" si="23"/>
        <v/>
      </c>
      <c r="F721" s="11" t="str">
        <f>IF('Prax Reading 5712 5713'!E721="","",IF('Prax Reading 5712 5713'!E721&lt;'ACT E+R to SAT EBRW'!$A$2,'ACT E+R to SAT EBRW'!$B$2,IF('Prax Reading 5712 5713'!E721&gt;'ACT E+R to SAT EBRW'!A$72,'ACT E+R to SAT EBRW'!B$72,VLOOKUP(E721,'ACT E+R to SAT EBRW'!A:B,2,FALSE))))</f>
        <v/>
      </c>
      <c r="G721" s="11" t="str">
        <f t="shared" si="22"/>
        <v/>
      </c>
      <c r="H721" s="11" t="str">
        <f>IF('Prax Reading 5712 5713'!B721="","", IF(G721&lt;100, 100, IF(G721&gt;300, 300, G721)))</f>
        <v/>
      </c>
      <c r="I721" s="11" t="str">
        <f>IF('Prax Reading 5712 5713'!B721="","",'SAT EBRW to CBEST R'!$A$2+'SAT EBRW to CBEST R'!$B$2*F721)</f>
        <v/>
      </c>
      <c r="J721" s="11" t="str">
        <f>IF('Prax Reading 5712 5713'!B721="","", IF(I721&lt;20, 20, IF(I721&gt;80, 80, I721)))</f>
        <v/>
      </c>
    </row>
    <row r="722" spans="1:10" x14ac:dyDescent="0.25">
      <c r="A722" s="11">
        <v>721</v>
      </c>
      <c r="B722" s="30"/>
      <c r="C722" s="25" t="str">
        <f>IF('Prax Reading 5712 5713'!B722="","", interceptPCR5712_5713toACTR+ slopePCR5712_5713toACTR*'Prax Reading 5712 5713'!B722)</f>
        <v/>
      </c>
      <c r="D722" s="25" t="str">
        <f>IF('Prax Reading 5712 5713'!B722="","", IF(C722&lt;1, 1, IF(C722&gt;36, 36, C722)))</f>
        <v/>
      </c>
      <c r="E722" s="25" t="str">
        <f t="shared" si="23"/>
        <v/>
      </c>
      <c r="F722" s="11" t="str">
        <f>IF('Prax Reading 5712 5713'!E722="","",IF('Prax Reading 5712 5713'!E722&lt;'ACT E+R to SAT EBRW'!$A$2,'ACT E+R to SAT EBRW'!$B$2,IF('Prax Reading 5712 5713'!E722&gt;'ACT E+R to SAT EBRW'!A$72,'ACT E+R to SAT EBRW'!B$72,VLOOKUP(E722,'ACT E+R to SAT EBRW'!A:B,2,FALSE))))</f>
        <v/>
      </c>
      <c r="G722" s="11" t="str">
        <f t="shared" si="22"/>
        <v/>
      </c>
      <c r="H722" s="11" t="str">
        <f>IF('Prax Reading 5712 5713'!B722="","", IF(G722&lt;100, 100, IF(G722&gt;300, 300, G722)))</f>
        <v/>
      </c>
      <c r="I722" s="11" t="str">
        <f>IF('Prax Reading 5712 5713'!B722="","",'SAT EBRW to CBEST R'!$A$2+'SAT EBRW to CBEST R'!$B$2*F722)</f>
        <v/>
      </c>
      <c r="J722" s="11" t="str">
        <f>IF('Prax Reading 5712 5713'!B722="","", IF(I722&lt;20, 20, IF(I722&gt;80, 80, I722)))</f>
        <v/>
      </c>
    </row>
    <row r="723" spans="1:10" x14ac:dyDescent="0.25">
      <c r="A723" s="11">
        <v>722</v>
      </c>
      <c r="B723" s="30"/>
      <c r="C723" s="25" t="str">
        <f>IF('Prax Reading 5712 5713'!B723="","", interceptPCR5712_5713toACTR+ slopePCR5712_5713toACTR*'Prax Reading 5712 5713'!B723)</f>
        <v/>
      </c>
      <c r="D723" s="25" t="str">
        <f>IF('Prax Reading 5712 5713'!B723="","", IF(C723&lt;1, 1, IF(C723&gt;36, 36, C723)))</f>
        <v/>
      </c>
      <c r="E723" s="25" t="str">
        <f t="shared" si="23"/>
        <v/>
      </c>
      <c r="F723" s="11" t="str">
        <f>IF('Prax Reading 5712 5713'!E723="","",IF('Prax Reading 5712 5713'!E723&lt;'ACT E+R to SAT EBRW'!$A$2,'ACT E+R to SAT EBRW'!$B$2,IF('Prax Reading 5712 5713'!E723&gt;'ACT E+R to SAT EBRW'!A$72,'ACT E+R to SAT EBRW'!B$72,VLOOKUP(E723,'ACT E+R to SAT EBRW'!A:B,2,FALSE))))</f>
        <v/>
      </c>
      <c r="G723" s="11" t="str">
        <f t="shared" si="22"/>
        <v/>
      </c>
      <c r="H723" s="11" t="str">
        <f>IF('Prax Reading 5712 5713'!B723="","", IF(G723&lt;100, 100, IF(G723&gt;300, 300, G723)))</f>
        <v/>
      </c>
      <c r="I723" s="11" t="str">
        <f>IF('Prax Reading 5712 5713'!B723="","",'SAT EBRW to CBEST R'!$A$2+'SAT EBRW to CBEST R'!$B$2*F723)</f>
        <v/>
      </c>
      <c r="J723" s="11" t="str">
        <f>IF('Prax Reading 5712 5713'!B723="","", IF(I723&lt;20, 20, IF(I723&gt;80, 80, I723)))</f>
        <v/>
      </c>
    </row>
    <row r="724" spans="1:10" x14ac:dyDescent="0.25">
      <c r="A724" s="11">
        <v>723</v>
      </c>
      <c r="B724" s="30"/>
      <c r="C724" s="25" t="str">
        <f>IF('Prax Reading 5712 5713'!B724="","", interceptPCR5712_5713toACTR+ slopePCR5712_5713toACTR*'Prax Reading 5712 5713'!B724)</f>
        <v/>
      </c>
      <c r="D724" s="25" t="str">
        <f>IF('Prax Reading 5712 5713'!B724="","", IF(C724&lt;1, 1, IF(C724&gt;36, 36, C724)))</f>
        <v/>
      </c>
      <c r="E724" s="25" t="str">
        <f t="shared" si="23"/>
        <v/>
      </c>
      <c r="F724" s="11" t="str">
        <f>IF('Prax Reading 5712 5713'!E724="","",IF('Prax Reading 5712 5713'!E724&lt;'ACT E+R to SAT EBRW'!$A$2,'ACT E+R to SAT EBRW'!$B$2,IF('Prax Reading 5712 5713'!E724&gt;'ACT E+R to SAT EBRW'!A$72,'ACT E+R to SAT EBRW'!B$72,VLOOKUP(E724,'ACT E+R to SAT EBRW'!A:B,2,FALSE))))</f>
        <v/>
      </c>
      <c r="G724" s="11" t="str">
        <f t="shared" si="22"/>
        <v/>
      </c>
      <c r="H724" s="11" t="str">
        <f>IF('Prax Reading 5712 5713'!B724="","", IF(G724&lt;100, 100, IF(G724&gt;300, 300, G724)))</f>
        <v/>
      </c>
      <c r="I724" s="11" t="str">
        <f>IF('Prax Reading 5712 5713'!B724="","",'SAT EBRW to CBEST R'!$A$2+'SAT EBRW to CBEST R'!$B$2*F724)</f>
        <v/>
      </c>
      <c r="J724" s="11" t="str">
        <f>IF('Prax Reading 5712 5713'!B724="","", IF(I724&lt;20, 20, IF(I724&gt;80, 80, I724)))</f>
        <v/>
      </c>
    </row>
    <row r="725" spans="1:10" x14ac:dyDescent="0.25">
      <c r="A725" s="11">
        <v>724</v>
      </c>
      <c r="B725" s="30"/>
      <c r="C725" s="25" t="str">
        <f>IF('Prax Reading 5712 5713'!B725="","", interceptPCR5712_5713toACTR+ slopePCR5712_5713toACTR*'Prax Reading 5712 5713'!B725)</f>
        <v/>
      </c>
      <c r="D725" s="25" t="str">
        <f>IF('Prax Reading 5712 5713'!B725="","", IF(C725&lt;1, 1, IF(C725&gt;36, 36, C725)))</f>
        <v/>
      </c>
      <c r="E725" s="25" t="str">
        <f t="shared" si="23"/>
        <v/>
      </c>
      <c r="F725" s="11" t="str">
        <f>IF('Prax Reading 5712 5713'!E725="","",IF('Prax Reading 5712 5713'!E725&lt;'ACT E+R to SAT EBRW'!$A$2,'ACT E+R to SAT EBRW'!$B$2,IF('Prax Reading 5712 5713'!E725&gt;'ACT E+R to SAT EBRW'!A$72,'ACT E+R to SAT EBRW'!B$72,VLOOKUP(E725,'ACT E+R to SAT EBRW'!A:B,2,FALSE))))</f>
        <v/>
      </c>
      <c r="G725" s="11" t="str">
        <f t="shared" si="22"/>
        <v/>
      </c>
      <c r="H725" s="11" t="str">
        <f>IF('Prax Reading 5712 5713'!B725="","", IF(G725&lt;100, 100, IF(G725&gt;300, 300, G725)))</f>
        <v/>
      </c>
      <c r="I725" s="11" t="str">
        <f>IF('Prax Reading 5712 5713'!B725="","",'SAT EBRW to CBEST R'!$A$2+'SAT EBRW to CBEST R'!$B$2*F725)</f>
        <v/>
      </c>
      <c r="J725" s="11" t="str">
        <f>IF('Prax Reading 5712 5713'!B725="","", IF(I725&lt;20, 20, IF(I725&gt;80, 80, I725)))</f>
        <v/>
      </c>
    </row>
    <row r="726" spans="1:10" x14ac:dyDescent="0.25">
      <c r="A726" s="11">
        <v>725</v>
      </c>
      <c r="B726" s="30"/>
      <c r="C726" s="25" t="str">
        <f>IF('Prax Reading 5712 5713'!B726="","", interceptPCR5712_5713toACTR+ slopePCR5712_5713toACTR*'Prax Reading 5712 5713'!B726)</f>
        <v/>
      </c>
      <c r="D726" s="25" t="str">
        <f>IF('Prax Reading 5712 5713'!B726="","", IF(C726&lt;1, 1, IF(C726&gt;36, 36, C726)))</f>
        <v/>
      </c>
      <c r="E726" s="25" t="str">
        <f t="shared" si="23"/>
        <v/>
      </c>
      <c r="F726" s="11" t="str">
        <f>IF('Prax Reading 5712 5713'!E726="","",IF('Prax Reading 5712 5713'!E726&lt;'ACT E+R to SAT EBRW'!$A$2,'ACT E+R to SAT EBRW'!$B$2,IF('Prax Reading 5712 5713'!E726&gt;'ACT E+R to SAT EBRW'!A$72,'ACT E+R to SAT EBRW'!B$72,VLOOKUP(E726,'ACT E+R to SAT EBRW'!A:B,2,FALSE))))</f>
        <v/>
      </c>
      <c r="G726" s="11" t="str">
        <f t="shared" si="22"/>
        <v/>
      </c>
      <c r="H726" s="11" t="str">
        <f>IF('Prax Reading 5712 5713'!B726="","", IF(G726&lt;100, 100, IF(G726&gt;300, 300, G726)))</f>
        <v/>
      </c>
      <c r="I726" s="11" t="str">
        <f>IF('Prax Reading 5712 5713'!B726="","",'SAT EBRW to CBEST R'!$A$2+'SAT EBRW to CBEST R'!$B$2*F726)</f>
        <v/>
      </c>
      <c r="J726" s="11" t="str">
        <f>IF('Prax Reading 5712 5713'!B726="","", IF(I726&lt;20, 20, IF(I726&gt;80, 80, I726)))</f>
        <v/>
      </c>
    </row>
    <row r="727" spans="1:10" x14ac:dyDescent="0.25">
      <c r="A727" s="11">
        <v>726</v>
      </c>
      <c r="B727" s="30"/>
      <c r="C727" s="25" t="str">
        <f>IF('Prax Reading 5712 5713'!B727="","", interceptPCR5712_5713toACTR+ slopePCR5712_5713toACTR*'Prax Reading 5712 5713'!B727)</f>
        <v/>
      </c>
      <c r="D727" s="25" t="str">
        <f>IF('Prax Reading 5712 5713'!B727="","", IF(C727&lt;1, 1, IF(C727&gt;36, 36, C727)))</f>
        <v/>
      </c>
      <c r="E727" s="25" t="str">
        <f t="shared" si="23"/>
        <v/>
      </c>
      <c r="F727" s="11" t="str">
        <f>IF('Prax Reading 5712 5713'!E727="","",IF('Prax Reading 5712 5713'!E727&lt;'ACT E+R to SAT EBRW'!$A$2,'ACT E+R to SAT EBRW'!$B$2,IF('Prax Reading 5712 5713'!E727&gt;'ACT E+R to SAT EBRW'!A$72,'ACT E+R to SAT EBRW'!B$72,VLOOKUP(E727,'ACT E+R to SAT EBRW'!A:B,2,FALSE))))</f>
        <v/>
      </c>
      <c r="G727" s="11" t="str">
        <f t="shared" si="22"/>
        <v/>
      </c>
      <c r="H727" s="11" t="str">
        <f>IF('Prax Reading 5712 5713'!B727="","", IF(G727&lt;100, 100, IF(G727&gt;300, 300, G727)))</f>
        <v/>
      </c>
      <c r="I727" s="11" t="str">
        <f>IF('Prax Reading 5712 5713'!B727="","",'SAT EBRW to CBEST R'!$A$2+'SAT EBRW to CBEST R'!$B$2*F727)</f>
        <v/>
      </c>
      <c r="J727" s="11" t="str">
        <f>IF('Prax Reading 5712 5713'!B727="","", IF(I727&lt;20, 20, IF(I727&gt;80, 80, I727)))</f>
        <v/>
      </c>
    </row>
    <row r="728" spans="1:10" x14ac:dyDescent="0.25">
      <c r="A728" s="11">
        <v>727</v>
      </c>
      <c r="B728" s="30"/>
      <c r="C728" s="25" t="str">
        <f>IF('Prax Reading 5712 5713'!B728="","", interceptPCR5712_5713toACTR+ slopePCR5712_5713toACTR*'Prax Reading 5712 5713'!B728)</f>
        <v/>
      </c>
      <c r="D728" s="25" t="str">
        <f>IF('Prax Reading 5712 5713'!B728="","", IF(C728&lt;1, 1, IF(C728&gt;36, 36, C728)))</f>
        <v/>
      </c>
      <c r="E728" s="25" t="str">
        <f t="shared" si="23"/>
        <v/>
      </c>
      <c r="F728" s="11" t="str">
        <f>IF('Prax Reading 5712 5713'!E728="","",IF('Prax Reading 5712 5713'!E728&lt;'ACT E+R to SAT EBRW'!$A$2,'ACT E+R to SAT EBRW'!$B$2,IF('Prax Reading 5712 5713'!E728&gt;'ACT E+R to SAT EBRW'!A$72,'ACT E+R to SAT EBRW'!B$72,VLOOKUP(E728,'ACT E+R to SAT EBRW'!A:B,2,FALSE))))</f>
        <v/>
      </c>
      <c r="G728" s="11" t="str">
        <f t="shared" si="22"/>
        <v/>
      </c>
      <c r="H728" s="11" t="str">
        <f>IF('Prax Reading 5712 5713'!B728="","", IF(G728&lt;100, 100, IF(G728&gt;300, 300, G728)))</f>
        <v/>
      </c>
      <c r="I728" s="11" t="str">
        <f>IF('Prax Reading 5712 5713'!B728="","",'SAT EBRW to CBEST R'!$A$2+'SAT EBRW to CBEST R'!$B$2*F728)</f>
        <v/>
      </c>
      <c r="J728" s="11" t="str">
        <f>IF('Prax Reading 5712 5713'!B728="","", IF(I728&lt;20, 20, IF(I728&gt;80, 80, I728)))</f>
        <v/>
      </c>
    </row>
    <row r="729" spans="1:10" x14ac:dyDescent="0.25">
      <c r="A729" s="11">
        <v>728</v>
      </c>
      <c r="B729" s="30"/>
      <c r="C729" s="25" t="str">
        <f>IF('Prax Reading 5712 5713'!B729="","", interceptPCR5712_5713toACTR+ slopePCR5712_5713toACTR*'Prax Reading 5712 5713'!B729)</f>
        <v/>
      </c>
      <c r="D729" s="25" t="str">
        <f>IF('Prax Reading 5712 5713'!B729="","", IF(C729&lt;1, 1, IF(C729&gt;36, 36, C729)))</f>
        <v/>
      </c>
      <c r="E729" s="25" t="str">
        <f t="shared" si="23"/>
        <v/>
      </c>
      <c r="F729" s="11" t="str">
        <f>IF('Prax Reading 5712 5713'!E729="","",IF('Prax Reading 5712 5713'!E729&lt;'ACT E+R to SAT EBRW'!$A$2,'ACT E+R to SAT EBRW'!$B$2,IF('Prax Reading 5712 5713'!E729&gt;'ACT E+R to SAT EBRW'!A$72,'ACT E+R to SAT EBRW'!B$72,VLOOKUP(E729,'ACT E+R to SAT EBRW'!A:B,2,FALSE))))</f>
        <v/>
      </c>
      <c r="G729" s="11" t="str">
        <f t="shared" si="22"/>
        <v/>
      </c>
      <c r="H729" s="11" t="str">
        <f>IF('Prax Reading 5712 5713'!B729="","", IF(G729&lt;100, 100, IF(G729&gt;300, 300, G729)))</f>
        <v/>
      </c>
      <c r="I729" s="11" t="str">
        <f>IF('Prax Reading 5712 5713'!B729="","",'SAT EBRW to CBEST R'!$A$2+'SAT EBRW to CBEST R'!$B$2*F729)</f>
        <v/>
      </c>
      <c r="J729" s="11" t="str">
        <f>IF('Prax Reading 5712 5713'!B729="","", IF(I729&lt;20, 20, IF(I729&gt;80, 80, I729)))</f>
        <v/>
      </c>
    </row>
    <row r="730" spans="1:10" x14ac:dyDescent="0.25">
      <c r="A730" s="11">
        <v>729</v>
      </c>
      <c r="B730" s="30"/>
      <c r="C730" s="25" t="str">
        <f>IF('Prax Reading 5712 5713'!B730="","", interceptPCR5712_5713toACTR+ slopePCR5712_5713toACTR*'Prax Reading 5712 5713'!B730)</f>
        <v/>
      </c>
      <c r="D730" s="25" t="str">
        <f>IF('Prax Reading 5712 5713'!B730="","", IF(C730&lt;1, 1, IF(C730&gt;36, 36, C730)))</f>
        <v/>
      </c>
      <c r="E730" s="25" t="str">
        <f t="shared" si="23"/>
        <v/>
      </c>
      <c r="F730" s="11" t="str">
        <f>IF('Prax Reading 5712 5713'!E730="","",IF('Prax Reading 5712 5713'!E730&lt;'ACT E+R to SAT EBRW'!$A$2,'ACT E+R to SAT EBRW'!$B$2,IF('Prax Reading 5712 5713'!E730&gt;'ACT E+R to SAT EBRW'!A$72,'ACT E+R to SAT EBRW'!B$72,VLOOKUP(E730,'ACT E+R to SAT EBRW'!A:B,2,FALSE))))</f>
        <v/>
      </c>
      <c r="G730" s="11" t="str">
        <f t="shared" si="22"/>
        <v/>
      </c>
      <c r="H730" s="11" t="str">
        <f>IF('Prax Reading 5712 5713'!B730="","", IF(G730&lt;100, 100, IF(G730&gt;300, 300, G730)))</f>
        <v/>
      </c>
      <c r="I730" s="11" t="str">
        <f>IF('Prax Reading 5712 5713'!B730="","",'SAT EBRW to CBEST R'!$A$2+'SAT EBRW to CBEST R'!$B$2*F730)</f>
        <v/>
      </c>
      <c r="J730" s="11" t="str">
        <f>IF('Prax Reading 5712 5713'!B730="","", IF(I730&lt;20, 20, IF(I730&gt;80, 80, I730)))</f>
        <v/>
      </c>
    </row>
    <row r="731" spans="1:10" x14ac:dyDescent="0.25">
      <c r="A731" s="11">
        <v>730</v>
      </c>
      <c r="B731" s="30"/>
      <c r="C731" s="25" t="str">
        <f>IF('Prax Reading 5712 5713'!B731="","", interceptPCR5712_5713toACTR+ slopePCR5712_5713toACTR*'Prax Reading 5712 5713'!B731)</f>
        <v/>
      </c>
      <c r="D731" s="25" t="str">
        <f>IF('Prax Reading 5712 5713'!B731="","", IF(C731&lt;1, 1, IF(C731&gt;36, 36, C731)))</f>
        <v/>
      </c>
      <c r="E731" s="25" t="str">
        <f t="shared" si="23"/>
        <v/>
      </c>
      <c r="F731" s="11" t="str">
        <f>IF('Prax Reading 5712 5713'!E731="","",IF('Prax Reading 5712 5713'!E731&lt;'ACT E+R to SAT EBRW'!$A$2,'ACT E+R to SAT EBRW'!$B$2,IF('Prax Reading 5712 5713'!E731&gt;'ACT E+R to SAT EBRW'!A$72,'ACT E+R to SAT EBRW'!B$72,VLOOKUP(E731,'ACT E+R to SAT EBRW'!A:B,2,FALSE))))</f>
        <v/>
      </c>
      <c r="G731" s="11" t="str">
        <f t="shared" si="22"/>
        <v/>
      </c>
      <c r="H731" s="11" t="str">
        <f>IF('Prax Reading 5712 5713'!B731="","", IF(G731&lt;100, 100, IF(G731&gt;300, 300, G731)))</f>
        <v/>
      </c>
      <c r="I731" s="11" t="str">
        <f>IF('Prax Reading 5712 5713'!B731="","",'SAT EBRW to CBEST R'!$A$2+'SAT EBRW to CBEST R'!$B$2*F731)</f>
        <v/>
      </c>
      <c r="J731" s="11" t="str">
        <f>IF('Prax Reading 5712 5713'!B731="","", IF(I731&lt;20, 20, IF(I731&gt;80, 80, I731)))</f>
        <v/>
      </c>
    </row>
    <row r="732" spans="1:10" x14ac:dyDescent="0.25">
      <c r="A732" s="11">
        <v>731</v>
      </c>
      <c r="B732" s="30"/>
      <c r="C732" s="25" t="str">
        <f>IF('Prax Reading 5712 5713'!B732="","", interceptPCR5712_5713toACTR+ slopePCR5712_5713toACTR*'Prax Reading 5712 5713'!B732)</f>
        <v/>
      </c>
      <c r="D732" s="25" t="str">
        <f>IF('Prax Reading 5712 5713'!B732="","", IF(C732&lt;1, 1, IF(C732&gt;36, 36, C732)))</f>
        <v/>
      </c>
      <c r="E732" s="25" t="str">
        <f t="shared" si="23"/>
        <v/>
      </c>
      <c r="F732" s="11" t="str">
        <f>IF('Prax Reading 5712 5713'!E732="","",IF('Prax Reading 5712 5713'!E732&lt;'ACT E+R to SAT EBRW'!$A$2,'ACT E+R to SAT EBRW'!$B$2,IF('Prax Reading 5712 5713'!E732&gt;'ACT E+R to SAT EBRW'!A$72,'ACT E+R to SAT EBRW'!B$72,VLOOKUP(E732,'ACT E+R to SAT EBRW'!A:B,2,FALSE))))</f>
        <v/>
      </c>
      <c r="G732" s="11" t="str">
        <f t="shared" si="22"/>
        <v/>
      </c>
      <c r="H732" s="11" t="str">
        <f>IF('Prax Reading 5712 5713'!B732="","", IF(G732&lt;100, 100, IF(G732&gt;300, 300, G732)))</f>
        <v/>
      </c>
      <c r="I732" s="11" t="str">
        <f>IF('Prax Reading 5712 5713'!B732="","",'SAT EBRW to CBEST R'!$A$2+'SAT EBRW to CBEST R'!$B$2*F732)</f>
        <v/>
      </c>
      <c r="J732" s="11" t="str">
        <f>IF('Prax Reading 5712 5713'!B732="","", IF(I732&lt;20, 20, IF(I732&gt;80, 80, I732)))</f>
        <v/>
      </c>
    </row>
    <row r="733" spans="1:10" x14ac:dyDescent="0.25">
      <c r="A733" s="11">
        <v>732</v>
      </c>
      <c r="B733" s="30"/>
      <c r="C733" s="25" t="str">
        <f>IF('Prax Reading 5712 5713'!B733="","", interceptPCR5712_5713toACTR+ slopePCR5712_5713toACTR*'Prax Reading 5712 5713'!B733)</f>
        <v/>
      </c>
      <c r="D733" s="25" t="str">
        <f>IF('Prax Reading 5712 5713'!B733="","", IF(C733&lt;1, 1, IF(C733&gt;36, 36, C733)))</f>
        <v/>
      </c>
      <c r="E733" s="25" t="str">
        <f t="shared" si="23"/>
        <v/>
      </c>
      <c r="F733" s="11" t="str">
        <f>IF('Prax Reading 5712 5713'!E733="","",IF('Prax Reading 5712 5713'!E733&lt;'ACT E+R to SAT EBRW'!$A$2,'ACT E+R to SAT EBRW'!$B$2,IF('Prax Reading 5712 5713'!E733&gt;'ACT E+R to SAT EBRW'!A$72,'ACT E+R to SAT EBRW'!B$72,VLOOKUP(E733,'ACT E+R to SAT EBRW'!A:B,2,FALSE))))</f>
        <v/>
      </c>
      <c r="G733" s="11" t="str">
        <f t="shared" si="22"/>
        <v/>
      </c>
      <c r="H733" s="11" t="str">
        <f>IF('Prax Reading 5712 5713'!B733="","", IF(G733&lt;100, 100, IF(G733&gt;300, 300, G733)))</f>
        <v/>
      </c>
      <c r="I733" s="11" t="str">
        <f>IF('Prax Reading 5712 5713'!B733="","",'SAT EBRW to CBEST R'!$A$2+'SAT EBRW to CBEST R'!$B$2*F733)</f>
        <v/>
      </c>
      <c r="J733" s="11" t="str">
        <f>IF('Prax Reading 5712 5713'!B733="","", IF(I733&lt;20, 20, IF(I733&gt;80, 80, I733)))</f>
        <v/>
      </c>
    </row>
    <row r="734" spans="1:10" x14ac:dyDescent="0.25">
      <c r="A734" s="11">
        <v>733</v>
      </c>
      <c r="B734" s="30"/>
      <c r="C734" s="25" t="str">
        <f>IF('Prax Reading 5712 5713'!B734="","", interceptPCR5712_5713toACTR+ slopePCR5712_5713toACTR*'Prax Reading 5712 5713'!B734)</f>
        <v/>
      </c>
      <c r="D734" s="25" t="str">
        <f>IF('Prax Reading 5712 5713'!B734="","", IF(C734&lt;1, 1, IF(C734&gt;36, 36, C734)))</f>
        <v/>
      </c>
      <c r="E734" s="25" t="str">
        <f t="shared" si="23"/>
        <v/>
      </c>
      <c r="F734" s="11" t="str">
        <f>IF('Prax Reading 5712 5713'!E734="","",IF('Prax Reading 5712 5713'!E734&lt;'ACT E+R to SAT EBRW'!$A$2,'ACT E+R to SAT EBRW'!$B$2,IF('Prax Reading 5712 5713'!E734&gt;'ACT E+R to SAT EBRW'!A$72,'ACT E+R to SAT EBRW'!B$72,VLOOKUP(E734,'ACT E+R to SAT EBRW'!A:B,2,FALSE))))</f>
        <v/>
      </c>
      <c r="G734" s="11" t="str">
        <f t="shared" si="22"/>
        <v/>
      </c>
      <c r="H734" s="11" t="str">
        <f>IF('Prax Reading 5712 5713'!B734="","", IF(G734&lt;100, 100, IF(G734&gt;300, 300, G734)))</f>
        <v/>
      </c>
      <c r="I734" s="11" t="str">
        <f>IF('Prax Reading 5712 5713'!B734="","",'SAT EBRW to CBEST R'!$A$2+'SAT EBRW to CBEST R'!$B$2*F734)</f>
        <v/>
      </c>
      <c r="J734" s="11" t="str">
        <f>IF('Prax Reading 5712 5713'!B734="","", IF(I734&lt;20, 20, IF(I734&gt;80, 80, I734)))</f>
        <v/>
      </c>
    </row>
    <row r="735" spans="1:10" x14ac:dyDescent="0.25">
      <c r="A735" s="11">
        <v>734</v>
      </c>
      <c r="B735" s="30"/>
      <c r="C735" s="25" t="str">
        <f>IF('Prax Reading 5712 5713'!B735="","", interceptPCR5712_5713toACTR+ slopePCR5712_5713toACTR*'Prax Reading 5712 5713'!B735)</f>
        <v/>
      </c>
      <c r="D735" s="25" t="str">
        <f>IF('Prax Reading 5712 5713'!B735="","", IF(C735&lt;1, 1, IF(C735&gt;36, 36, C735)))</f>
        <v/>
      </c>
      <c r="E735" s="25" t="str">
        <f t="shared" si="23"/>
        <v/>
      </c>
      <c r="F735" s="11" t="str">
        <f>IF('Prax Reading 5712 5713'!E735="","",IF('Prax Reading 5712 5713'!E735&lt;'ACT E+R to SAT EBRW'!$A$2,'ACT E+R to SAT EBRW'!$B$2,IF('Prax Reading 5712 5713'!E735&gt;'ACT E+R to SAT EBRW'!A$72,'ACT E+R to SAT EBRW'!B$72,VLOOKUP(E735,'ACT E+R to SAT EBRW'!A:B,2,FALSE))))</f>
        <v/>
      </c>
      <c r="G735" s="11" t="str">
        <f t="shared" si="22"/>
        <v/>
      </c>
      <c r="H735" s="11" t="str">
        <f>IF('Prax Reading 5712 5713'!B735="","", IF(G735&lt;100, 100, IF(G735&gt;300, 300, G735)))</f>
        <v/>
      </c>
      <c r="I735" s="11" t="str">
        <f>IF('Prax Reading 5712 5713'!B735="","",'SAT EBRW to CBEST R'!$A$2+'SAT EBRW to CBEST R'!$B$2*F735)</f>
        <v/>
      </c>
      <c r="J735" s="11" t="str">
        <f>IF('Prax Reading 5712 5713'!B735="","", IF(I735&lt;20, 20, IF(I735&gt;80, 80, I735)))</f>
        <v/>
      </c>
    </row>
    <row r="736" spans="1:10" x14ac:dyDescent="0.25">
      <c r="A736" s="11">
        <v>735</v>
      </c>
      <c r="B736" s="30"/>
      <c r="C736" s="25" t="str">
        <f>IF('Prax Reading 5712 5713'!B736="","", interceptPCR5712_5713toACTR+ slopePCR5712_5713toACTR*'Prax Reading 5712 5713'!B736)</f>
        <v/>
      </c>
      <c r="D736" s="25" t="str">
        <f>IF('Prax Reading 5712 5713'!B736="","", IF(C736&lt;1, 1, IF(C736&gt;36, 36, C736)))</f>
        <v/>
      </c>
      <c r="E736" s="25" t="str">
        <f t="shared" si="23"/>
        <v/>
      </c>
      <c r="F736" s="11" t="str">
        <f>IF('Prax Reading 5712 5713'!E736="","",IF('Prax Reading 5712 5713'!E736&lt;'ACT E+R to SAT EBRW'!$A$2,'ACT E+R to SAT EBRW'!$B$2,IF('Prax Reading 5712 5713'!E736&gt;'ACT E+R to SAT EBRW'!A$72,'ACT E+R to SAT EBRW'!B$72,VLOOKUP(E736,'ACT E+R to SAT EBRW'!A:B,2,FALSE))))</f>
        <v/>
      </c>
      <c r="G736" s="11" t="str">
        <f t="shared" si="22"/>
        <v/>
      </c>
      <c r="H736" s="11" t="str">
        <f>IF('Prax Reading 5712 5713'!B736="","", IF(G736&lt;100, 100, IF(G736&gt;300, 300, G736)))</f>
        <v/>
      </c>
      <c r="I736" s="11" t="str">
        <f>IF('Prax Reading 5712 5713'!B736="","",'SAT EBRW to CBEST R'!$A$2+'SAT EBRW to CBEST R'!$B$2*F736)</f>
        <v/>
      </c>
      <c r="J736" s="11" t="str">
        <f>IF('Prax Reading 5712 5713'!B736="","", IF(I736&lt;20, 20, IF(I736&gt;80, 80, I736)))</f>
        <v/>
      </c>
    </row>
    <row r="737" spans="1:10" x14ac:dyDescent="0.25">
      <c r="A737" s="11">
        <v>736</v>
      </c>
      <c r="B737" s="30"/>
      <c r="C737" s="25" t="str">
        <f>IF('Prax Reading 5712 5713'!B737="","", interceptPCR5712_5713toACTR+ slopePCR5712_5713toACTR*'Prax Reading 5712 5713'!B737)</f>
        <v/>
      </c>
      <c r="D737" s="25" t="str">
        <f>IF('Prax Reading 5712 5713'!B737="","", IF(C737&lt;1, 1, IF(C737&gt;36, 36, C737)))</f>
        <v/>
      </c>
      <c r="E737" s="25" t="str">
        <f t="shared" si="23"/>
        <v/>
      </c>
      <c r="F737" s="11" t="str">
        <f>IF('Prax Reading 5712 5713'!E737="","",IF('Prax Reading 5712 5713'!E737&lt;'ACT E+R to SAT EBRW'!$A$2,'ACT E+R to SAT EBRW'!$B$2,IF('Prax Reading 5712 5713'!E737&gt;'ACT E+R to SAT EBRW'!A$72,'ACT E+R to SAT EBRW'!B$72,VLOOKUP(E737,'ACT E+R to SAT EBRW'!A:B,2,FALSE))))</f>
        <v/>
      </c>
      <c r="G737" s="11" t="str">
        <f t="shared" si="22"/>
        <v/>
      </c>
      <c r="H737" s="11" t="str">
        <f>IF('Prax Reading 5712 5713'!B737="","", IF(G737&lt;100, 100, IF(G737&gt;300, 300, G737)))</f>
        <v/>
      </c>
      <c r="I737" s="11" t="str">
        <f>IF('Prax Reading 5712 5713'!B737="","",'SAT EBRW to CBEST R'!$A$2+'SAT EBRW to CBEST R'!$B$2*F737)</f>
        <v/>
      </c>
      <c r="J737" s="11" t="str">
        <f>IF('Prax Reading 5712 5713'!B737="","", IF(I737&lt;20, 20, IF(I737&gt;80, 80, I737)))</f>
        <v/>
      </c>
    </row>
    <row r="738" spans="1:10" x14ac:dyDescent="0.25">
      <c r="A738" s="11">
        <v>737</v>
      </c>
      <c r="B738" s="30"/>
      <c r="C738" s="25" t="str">
        <f>IF('Prax Reading 5712 5713'!B738="","", interceptPCR5712_5713toACTR+ slopePCR5712_5713toACTR*'Prax Reading 5712 5713'!B738)</f>
        <v/>
      </c>
      <c r="D738" s="25" t="str">
        <f>IF('Prax Reading 5712 5713'!B738="","", IF(C738&lt;1, 1, IF(C738&gt;36, 36, C738)))</f>
        <v/>
      </c>
      <c r="E738" s="25" t="str">
        <f t="shared" si="23"/>
        <v/>
      </c>
      <c r="F738" s="11" t="str">
        <f>IF('Prax Reading 5712 5713'!E738="","",IF('Prax Reading 5712 5713'!E738&lt;'ACT E+R to SAT EBRW'!$A$2,'ACT E+R to SAT EBRW'!$B$2,IF('Prax Reading 5712 5713'!E738&gt;'ACT E+R to SAT EBRW'!A$72,'ACT E+R to SAT EBRW'!B$72,VLOOKUP(E738,'ACT E+R to SAT EBRW'!A:B,2,FALSE))))</f>
        <v/>
      </c>
      <c r="G738" s="11" t="str">
        <f t="shared" si="22"/>
        <v/>
      </c>
      <c r="H738" s="11" t="str">
        <f>IF('Prax Reading 5712 5713'!B738="","", IF(G738&lt;100, 100, IF(G738&gt;300, 300, G738)))</f>
        <v/>
      </c>
      <c r="I738" s="11" t="str">
        <f>IF('Prax Reading 5712 5713'!B738="","",'SAT EBRW to CBEST R'!$A$2+'SAT EBRW to CBEST R'!$B$2*F738)</f>
        <v/>
      </c>
      <c r="J738" s="11" t="str">
        <f>IF('Prax Reading 5712 5713'!B738="","", IF(I738&lt;20, 20, IF(I738&gt;80, 80, I738)))</f>
        <v/>
      </c>
    </row>
    <row r="739" spans="1:10" x14ac:dyDescent="0.25">
      <c r="A739" s="11">
        <v>738</v>
      </c>
      <c r="B739" s="30"/>
      <c r="C739" s="25" t="str">
        <f>IF('Prax Reading 5712 5713'!B739="","", interceptPCR5712_5713toACTR+ slopePCR5712_5713toACTR*'Prax Reading 5712 5713'!B739)</f>
        <v/>
      </c>
      <c r="D739" s="25" t="str">
        <f>IF('Prax Reading 5712 5713'!B739="","", IF(C739&lt;1, 1, IF(C739&gt;36, 36, C739)))</f>
        <v/>
      </c>
      <c r="E739" s="25" t="str">
        <f t="shared" si="23"/>
        <v/>
      </c>
      <c r="F739" s="11" t="str">
        <f>IF('Prax Reading 5712 5713'!E739="","",IF('Prax Reading 5712 5713'!E739&lt;'ACT E+R to SAT EBRW'!$A$2,'ACT E+R to SAT EBRW'!$B$2,IF('Prax Reading 5712 5713'!E739&gt;'ACT E+R to SAT EBRW'!A$72,'ACT E+R to SAT EBRW'!B$72,VLOOKUP(E739,'ACT E+R to SAT EBRW'!A:B,2,FALSE))))</f>
        <v/>
      </c>
      <c r="G739" s="11" t="str">
        <f t="shared" si="22"/>
        <v/>
      </c>
      <c r="H739" s="11" t="str">
        <f>IF('Prax Reading 5712 5713'!B739="","", IF(G739&lt;100, 100, IF(G739&gt;300, 300, G739)))</f>
        <v/>
      </c>
      <c r="I739" s="11" t="str">
        <f>IF('Prax Reading 5712 5713'!B739="","",'SAT EBRW to CBEST R'!$A$2+'SAT EBRW to CBEST R'!$B$2*F739)</f>
        <v/>
      </c>
      <c r="J739" s="11" t="str">
        <f>IF('Prax Reading 5712 5713'!B739="","", IF(I739&lt;20, 20, IF(I739&gt;80, 80, I739)))</f>
        <v/>
      </c>
    </row>
    <row r="740" spans="1:10" x14ac:dyDescent="0.25">
      <c r="A740" s="11">
        <v>739</v>
      </c>
      <c r="B740" s="30"/>
      <c r="C740" s="25" t="str">
        <f>IF('Prax Reading 5712 5713'!B740="","", interceptPCR5712_5713toACTR+ slopePCR5712_5713toACTR*'Prax Reading 5712 5713'!B740)</f>
        <v/>
      </c>
      <c r="D740" s="25" t="str">
        <f>IF('Prax Reading 5712 5713'!B740="","", IF(C740&lt;1, 1, IF(C740&gt;36, 36, C740)))</f>
        <v/>
      </c>
      <c r="E740" s="25" t="str">
        <f t="shared" si="23"/>
        <v/>
      </c>
      <c r="F740" s="11" t="str">
        <f>IF('Prax Reading 5712 5713'!E740="","",IF('Prax Reading 5712 5713'!E740&lt;'ACT E+R to SAT EBRW'!$A$2,'ACT E+R to SAT EBRW'!$B$2,IF('Prax Reading 5712 5713'!E740&gt;'ACT E+R to SAT EBRW'!A$72,'ACT E+R to SAT EBRW'!B$72,VLOOKUP(E740,'ACT E+R to SAT EBRW'!A:B,2,FALSE))))</f>
        <v/>
      </c>
      <c r="G740" s="11" t="str">
        <f t="shared" si="22"/>
        <v/>
      </c>
      <c r="H740" s="11" t="str">
        <f>IF('Prax Reading 5712 5713'!B740="","", IF(G740&lt;100, 100, IF(G740&gt;300, 300, G740)))</f>
        <v/>
      </c>
      <c r="I740" s="11" t="str">
        <f>IF('Prax Reading 5712 5713'!B740="","",'SAT EBRW to CBEST R'!$A$2+'SAT EBRW to CBEST R'!$B$2*F740)</f>
        <v/>
      </c>
      <c r="J740" s="11" t="str">
        <f>IF('Prax Reading 5712 5713'!B740="","", IF(I740&lt;20, 20, IF(I740&gt;80, 80, I740)))</f>
        <v/>
      </c>
    </row>
    <row r="741" spans="1:10" x14ac:dyDescent="0.25">
      <c r="A741" s="11">
        <v>740</v>
      </c>
      <c r="B741" s="30"/>
      <c r="C741" s="25" t="str">
        <f>IF('Prax Reading 5712 5713'!B741="","", interceptPCR5712_5713toACTR+ slopePCR5712_5713toACTR*'Prax Reading 5712 5713'!B741)</f>
        <v/>
      </c>
      <c r="D741" s="25" t="str">
        <f>IF('Prax Reading 5712 5713'!B741="","", IF(C741&lt;1, 1, IF(C741&gt;36, 36, C741)))</f>
        <v/>
      </c>
      <c r="E741" s="25" t="str">
        <f t="shared" si="23"/>
        <v/>
      </c>
      <c r="F741" s="11" t="str">
        <f>IF('Prax Reading 5712 5713'!E741="","",IF('Prax Reading 5712 5713'!E741&lt;'ACT E+R to SAT EBRW'!$A$2,'ACT E+R to SAT EBRW'!$B$2,IF('Prax Reading 5712 5713'!E741&gt;'ACT E+R to SAT EBRW'!A$72,'ACT E+R to SAT EBRW'!B$72,VLOOKUP(E741,'ACT E+R to SAT EBRW'!A:B,2,FALSE))))</f>
        <v/>
      </c>
      <c r="G741" s="11" t="str">
        <f t="shared" si="22"/>
        <v/>
      </c>
      <c r="H741" s="11" t="str">
        <f>IF('Prax Reading 5712 5713'!B741="","", IF(G741&lt;100, 100, IF(G741&gt;300, 300, G741)))</f>
        <v/>
      </c>
      <c r="I741" s="11" t="str">
        <f>IF('Prax Reading 5712 5713'!B741="","",'SAT EBRW to CBEST R'!$A$2+'SAT EBRW to CBEST R'!$B$2*F741)</f>
        <v/>
      </c>
      <c r="J741" s="11" t="str">
        <f>IF('Prax Reading 5712 5713'!B741="","", IF(I741&lt;20, 20, IF(I741&gt;80, 80, I741)))</f>
        <v/>
      </c>
    </row>
    <row r="742" spans="1:10" x14ac:dyDescent="0.25">
      <c r="A742" s="11">
        <v>741</v>
      </c>
      <c r="B742" s="30"/>
      <c r="C742" s="25" t="str">
        <f>IF('Prax Reading 5712 5713'!B742="","", interceptPCR5712_5713toACTR+ slopePCR5712_5713toACTR*'Prax Reading 5712 5713'!B742)</f>
        <v/>
      </c>
      <c r="D742" s="25" t="str">
        <f>IF('Prax Reading 5712 5713'!B742="","", IF(C742&lt;1, 1, IF(C742&gt;36, 36, C742)))</f>
        <v/>
      </c>
      <c r="E742" s="25" t="str">
        <f t="shared" si="23"/>
        <v/>
      </c>
      <c r="F742" s="11" t="str">
        <f>IF('Prax Reading 5712 5713'!E742="","",IF('Prax Reading 5712 5713'!E742&lt;'ACT E+R to SAT EBRW'!$A$2,'ACT E+R to SAT EBRW'!$B$2,IF('Prax Reading 5712 5713'!E742&gt;'ACT E+R to SAT EBRW'!A$72,'ACT E+R to SAT EBRW'!B$72,VLOOKUP(E742,'ACT E+R to SAT EBRW'!A:B,2,FALSE))))</f>
        <v/>
      </c>
      <c r="G742" s="11" t="str">
        <f t="shared" si="22"/>
        <v/>
      </c>
      <c r="H742" s="11" t="str">
        <f>IF('Prax Reading 5712 5713'!B742="","", IF(G742&lt;100, 100, IF(G742&gt;300, 300, G742)))</f>
        <v/>
      </c>
      <c r="I742" s="11" t="str">
        <f>IF('Prax Reading 5712 5713'!B742="","",'SAT EBRW to CBEST R'!$A$2+'SAT EBRW to CBEST R'!$B$2*F742)</f>
        <v/>
      </c>
      <c r="J742" s="11" t="str">
        <f>IF('Prax Reading 5712 5713'!B742="","", IF(I742&lt;20, 20, IF(I742&gt;80, 80, I742)))</f>
        <v/>
      </c>
    </row>
    <row r="743" spans="1:10" x14ac:dyDescent="0.25">
      <c r="A743" s="11">
        <v>742</v>
      </c>
      <c r="B743" s="30"/>
      <c r="C743" s="25" t="str">
        <f>IF('Prax Reading 5712 5713'!B743="","", interceptPCR5712_5713toACTR+ slopePCR5712_5713toACTR*'Prax Reading 5712 5713'!B743)</f>
        <v/>
      </c>
      <c r="D743" s="25" t="str">
        <f>IF('Prax Reading 5712 5713'!B743="","", IF(C743&lt;1, 1, IF(C743&gt;36, 36, C743)))</f>
        <v/>
      </c>
      <c r="E743" s="25" t="str">
        <f t="shared" si="23"/>
        <v/>
      </c>
      <c r="F743" s="11" t="str">
        <f>IF('Prax Reading 5712 5713'!E743="","",IF('Prax Reading 5712 5713'!E743&lt;'ACT E+R to SAT EBRW'!$A$2,'ACT E+R to SAT EBRW'!$B$2,IF('Prax Reading 5712 5713'!E743&gt;'ACT E+R to SAT EBRW'!A$72,'ACT E+R to SAT EBRW'!B$72,VLOOKUP(E743,'ACT E+R to SAT EBRW'!A:B,2,FALSE))))</f>
        <v/>
      </c>
      <c r="G743" s="11" t="str">
        <f t="shared" si="22"/>
        <v/>
      </c>
      <c r="H743" s="11" t="str">
        <f>IF('Prax Reading 5712 5713'!B743="","", IF(G743&lt;100, 100, IF(G743&gt;300, 300, G743)))</f>
        <v/>
      </c>
      <c r="I743" s="11" t="str">
        <f>IF('Prax Reading 5712 5713'!B743="","",'SAT EBRW to CBEST R'!$A$2+'SAT EBRW to CBEST R'!$B$2*F743)</f>
        <v/>
      </c>
      <c r="J743" s="11" t="str">
        <f>IF('Prax Reading 5712 5713'!B743="","", IF(I743&lt;20, 20, IF(I743&gt;80, 80, I743)))</f>
        <v/>
      </c>
    </row>
    <row r="744" spans="1:10" x14ac:dyDescent="0.25">
      <c r="A744" s="11">
        <v>743</v>
      </c>
      <c r="B744" s="30"/>
      <c r="C744" s="25" t="str">
        <f>IF('Prax Reading 5712 5713'!B744="","", interceptPCR5712_5713toACTR+ slopePCR5712_5713toACTR*'Prax Reading 5712 5713'!B744)</f>
        <v/>
      </c>
      <c r="D744" s="25" t="str">
        <f>IF('Prax Reading 5712 5713'!B744="","", IF(C744&lt;1, 1, IF(C744&gt;36, 36, C744)))</f>
        <v/>
      </c>
      <c r="E744" s="25" t="str">
        <f t="shared" si="23"/>
        <v/>
      </c>
      <c r="F744" s="11" t="str">
        <f>IF('Prax Reading 5712 5713'!E744="","",IF('Prax Reading 5712 5713'!E744&lt;'ACT E+R to SAT EBRW'!$A$2,'ACT E+R to SAT EBRW'!$B$2,IF('Prax Reading 5712 5713'!E744&gt;'ACT E+R to SAT EBRW'!A$72,'ACT E+R to SAT EBRW'!B$72,VLOOKUP(E744,'ACT E+R to SAT EBRW'!A:B,2,FALSE))))</f>
        <v/>
      </c>
      <c r="G744" s="11" t="str">
        <f t="shared" si="22"/>
        <v/>
      </c>
      <c r="H744" s="11" t="str">
        <f>IF('Prax Reading 5712 5713'!B744="","", IF(G744&lt;100, 100, IF(G744&gt;300, 300, G744)))</f>
        <v/>
      </c>
      <c r="I744" s="11" t="str">
        <f>IF('Prax Reading 5712 5713'!B744="","",'SAT EBRW to CBEST R'!$A$2+'SAT EBRW to CBEST R'!$B$2*F744)</f>
        <v/>
      </c>
      <c r="J744" s="11" t="str">
        <f>IF('Prax Reading 5712 5713'!B744="","", IF(I744&lt;20, 20, IF(I744&gt;80, 80, I744)))</f>
        <v/>
      </c>
    </row>
    <row r="745" spans="1:10" x14ac:dyDescent="0.25">
      <c r="A745" s="11">
        <v>744</v>
      </c>
      <c r="B745" s="30"/>
      <c r="C745" s="25" t="str">
        <f>IF('Prax Reading 5712 5713'!B745="","", interceptPCR5712_5713toACTR+ slopePCR5712_5713toACTR*'Prax Reading 5712 5713'!B745)</f>
        <v/>
      </c>
      <c r="D745" s="25" t="str">
        <f>IF('Prax Reading 5712 5713'!B745="","", IF(C745&lt;1, 1, IF(C745&gt;36, 36, C745)))</f>
        <v/>
      </c>
      <c r="E745" s="25" t="str">
        <f t="shared" si="23"/>
        <v/>
      </c>
      <c r="F745" s="11" t="str">
        <f>IF('Prax Reading 5712 5713'!E745="","",IF('Prax Reading 5712 5713'!E745&lt;'ACT E+R to SAT EBRW'!$A$2,'ACT E+R to SAT EBRW'!$B$2,IF('Prax Reading 5712 5713'!E745&gt;'ACT E+R to SAT EBRW'!A$72,'ACT E+R to SAT EBRW'!B$72,VLOOKUP(E745,'ACT E+R to SAT EBRW'!A:B,2,FALSE))))</f>
        <v/>
      </c>
      <c r="G745" s="11" t="str">
        <f t="shared" si="22"/>
        <v/>
      </c>
      <c r="H745" s="11" t="str">
        <f>IF('Prax Reading 5712 5713'!B745="","", IF(G745&lt;100, 100, IF(G745&gt;300, 300, G745)))</f>
        <v/>
      </c>
      <c r="I745" s="11" t="str">
        <f>IF('Prax Reading 5712 5713'!B745="","",'SAT EBRW to CBEST R'!$A$2+'SAT EBRW to CBEST R'!$B$2*F745)</f>
        <v/>
      </c>
      <c r="J745" s="11" t="str">
        <f>IF('Prax Reading 5712 5713'!B745="","", IF(I745&lt;20, 20, IF(I745&gt;80, 80, I745)))</f>
        <v/>
      </c>
    </row>
    <row r="746" spans="1:10" x14ac:dyDescent="0.25">
      <c r="A746" s="11">
        <v>745</v>
      </c>
      <c r="B746" s="30"/>
      <c r="C746" s="25" t="str">
        <f>IF('Prax Reading 5712 5713'!B746="","", interceptPCR5712_5713toACTR+ slopePCR5712_5713toACTR*'Prax Reading 5712 5713'!B746)</f>
        <v/>
      </c>
      <c r="D746" s="25" t="str">
        <f>IF('Prax Reading 5712 5713'!B746="","", IF(C746&lt;1, 1, IF(C746&gt;36, 36, C746)))</f>
        <v/>
      </c>
      <c r="E746" s="25" t="str">
        <f t="shared" si="23"/>
        <v/>
      </c>
      <c r="F746" s="11" t="str">
        <f>IF('Prax Reading 5712 5713'!E746="","",IF('Prax Reading 5712 5713'!E746&lt;'ACT E+R to SAT EBRW'!$A$2,'ACT E+R to SAT EBRW'!$B$2,IF('Prax Reading 5712 5713'!E746&gt;'ACT E+R to SAT EBRW'!A$72,'ACT E+R to SAT EBRW'!B$72,VLOOKUP(E746,'ACT E+R to SAT EBRW'!A:B,2,FALSE))))</f>
        <v/>
      </c>
      <c r="G746" s="11" t="str">
        <f t="shared" si="22"/>
        <v/>
      </c>
      <c r="H746" s="11" t="str">
        <f>IF('Prax Reading 5712 5713'!B746="","", IF(G746&lt;100, 100, IF(G746&gt;300, 300, G746)))</f>
        <v/>
      </c>
      <c r="I746" s="11" t="str">
        <f>IF('Prax Reading 5712 5713'!B746="","",'SAT EBRW to CBEST R'!$A$2+'SAT EBRW to CBEST R'!$B$2*F746)</f>
        <v/>
      </c>
      <c r="J746" s="11" t="str">
        <f>IF('Prax Reading 5712 5713'!B746="","", IF(I746&lt;20, 20, IF(I746&gt;80, 80, I746)))</f>
        <v/>
      </c>
    </row>
    <row r="747" spans="1:10" x14ac:dyDescent="0.25">
      <c r="A747" s="11">
        <v>746</v>
      </c>
      <c r="B747" s="30"/>
      <c r="C747" s="25" t="str">
        <f>IF('Prax Reading 5712 5713'!B747="","", interceptPCR5712_5713toACTR+ slopePCR5712_5713toACTR*'Prax Reading 5712 5713'!B747)</f>
        <v/>
      </c>
      <c r="D747" s="25" t="str">
        <f>IF('Prax Reading 5712 5713'!B747="","", IF(C747&lt;1, 1, IF(C747&gt;36, 36, C747)))</f>
        <v/>
      </c>
      <c r="E747" s="25" t="str">
        <f t="shared" si="23"/>
        <v/>
      </c>
      <c r="F747" s="11" t="str">
        <f>IF('Prax Reading 5712 5713'!E747="","",IF('Prax Reading 5712 5713'!E747&lt;'ACT E+R to SAT EBRW'!$A$2,'ACT E+R to SAT EBRW'!$B$2,IF('Prax Reading 5712 5713'!E747&gt;'ACT E+R to SAT EBRW'!A$72,'ACT E+R to SAT EBRW'!B$72,VLOOKUP(E747,'ACT E+R to SAT EBRW'!A:B,2,FALSE))))</f>
        <v/>
      </c>
      <c r="G747" s="11" t="str">
        <f t="shared" si="22"/>
        <v/>
      </c>
      <c r="H747" s="11" t="str">
        <f>IF('Prax Reading 5712 5713'!B747="","", IF(G747&lt;100, 100, IF(G747&gt;300, 300, G747)))</f>
        <v/>
      </c>
      <c r="I747" s="11" t="str">
        <f>IF('Prax Reading 5712 5713'!B747="","",'SAT EBRW to CBEST R'!$A$2+'SAT EBRW to CBEST R'!$B$2*F747)</f>
        <v/>
      </c>
      <c r="J747" s="11" t="str">
        <f>IF('Prax Reading 5712 5713'!B747="","", IF(I747&lt;20, 20, IF(I747&gt;80, 80, I747)))</f>
        <v/>
      </c>
    </row>
    <row r="748" spans="1:10" x14ac:dyDescent="0.25">
      <c r="A748" s="11">
        <v>747</v>
      </c>
      <c r="B748" s="30"/>
      <c r="C748" s="25" t="str">
        <f>IF('Prax Reading 5712 5713'!B748="","", interceptPCR5712_5713toACTR+ slopePCR5712_5713toACTR*'Prax Reading 5712 5713'!B748)</f>
        <v/>
      </c>
      <c r="D748" s="25" t="str">
        <f>IF('Prax Reading 5712 5713'!B748="","", IF(C748&lt;1, 1, IF(C748&gt;36, 36, C748)))</f>
        <v/>
      </c>
      <c r="E748" s="25" t="str">
        <f t="shared" si="23"/>
        <v/>
      </c>
      <c r="F748" s="11" t="str">
        <f>IF('Prax Reading 5712 5713'!E748="","",IF('Prax Reading 5712 5713'!E748&lt;'ACT E+R to SAT EBRW'!$A$2,'ACT E+R to SAT EBRW'!$B$2,IF('Prax Reading 5712 5713'!E748&gt;'ACT E+R to SAT EBRW'!A$72,'ACT E+R to SAT EBRW'!B$72,VLOOKUP(E748,'ACT E+R to SAT EBRW'!A:B,2,FALSE))))</f>
        <v/>
      </c>
      <c r="G748" s="11" t="str">
        <f t="shared" si="22"/>
        <v/>
      </c>
      <c r="H748" s="11" t="str">
        <f>IF('Prax Reading 5712 5713'!B748="","", IF(G748&lt;100, 100, IF(G748&gt;300, 300, G748)))</f>
        <v/>
      </c>
      <c r="I748" s="11" t="str">
        <f>IF('Prax Reading 5712 5713'!B748="","",'SAT EBRW to CBEST R'!$A$2+'SAT EBRW to CBEST R'!$B$2*F748)</f>
        <v/>
      </c>
      <c r="J748" s="11" t="str">
        <f>IF('Prax Reading 5712 5713'!B748="","", IF(I748&lt;20, 20, IF(I748&gt;80, 80, I748)))</f>
        <v/>
      </c>
    </row>
    <row r="749" spans="1:10" x14ac:dyDescent="0.25">
      <c r="A749" s="11">
        <v>748</v>
      </c>
      <c r="B749" s="30"/>
      <c r="C749" s="25" t="str">
        <f>IF('Prax Reading 5712 5713'!B749="","", interceptPCR5712_5713toACTR+ slopePCR5712_5713toACTR*'Prax Reading 5712 5713'!B749)</f>
        <v/>
      </c>
      <c r="D749" s="25" t="str">
        <f>IF('Prax Reading 5712 5713'!B749="","", IF(C749&lt;1, 1, IF(C749&gt;36, 36, C749)))</f>
        <v/>
      </c>
      <c r="E749" s="25" t="str">
        <f t="shared" si="23"/>
        <v/>
      </c>
      <c r="F749" s="11" t="str">
        <f>IF('Prax Reading 5712 5713'!E749="","",IF('Prax Reading 5712 5713'!E749&lt;'ACT E+R to SAT EBRW'!$A$2,'ACT E+R to SAT EBRW'!$B$2,IF('Prax Reading 5712 5713'!E749&gt;'ACT E+R to SAT EBRW'!A$72,'ACT E+R to SAT EBRW'!B$72,VLOOKUP(E749,'ACT E+R to SAT EBRW'!A:B,2,FALSE))))</f>
        <v/>
      </c>
      <c r="G749" s="11" t="str">
        <f t="shared" si="22"/>
        <v/>
      </c>
      <c r="H749" s="11" t="str">
        <f>IF('Prax Reading 5712 5713'!B749="","", IF(G749&lt;100, 100, IF(G749&gt;300, 300, G749)))</f>
        <v/>
      </c>
      <c r="I749" s="11" t="str">
        <f>IF('Prax Reading 5712 5713'!B749="","",'SAT EBRW to CBEST R'!$A$2+'SAT EBRW to CBEST R'!$B$2*F749)</f>
        <v/>
      </c>
      <c r="J749" s="11" t="str">
        <f>IF('Prax Reading 5712 5713'!B749="","", IF(I749&lt;20, 20, IF(I749&gt;80, 80, I749)))</f>
        <v/>
      </c>
    </row>
    <row r="750" spans="1:10" x14ac:dyDescent="0.25">
      <c r="A750" s="11">
        <v>749</v>
      </c>
      <c r="B750" s="30"/>
      <c r="C750" s="25" t="str">
        <f>IF('Prax Reading 5712 5713'!B750="","", interceptPCR5712_5713toACTR+ slopePCR5712_5713toACTR*'Prax Reading 5712 5713'!B750)</f>
        <v/>
      </c>
      <c r="D750" s="25" t="str">
        <f>IF('Prax Reading 5712 5713'!B750="","", IF(C750&lt;1, 1, IF(C750&gt;36, 36, C750)))</f>
        <v/>
      </c>
      <c r="E750" s="25" t="str">
        <f t="shared" si="23"/>
        <v/>
      </c>
      <c r="F750" s="11" t="str">
        <f>IF('Prax Reading 5712 5713'!E750="","",IF('Prax Reading 5712 5713'!E750&lt;'ACT E+R to SAT EBRW'!$A$2,'ACT E+R to SAT EBRW'!$B$2,IF('Prax Reading 5712 5713'!E750&gt;'ACT E+R to SAT EBRW'!A$72,'ACT E+R to SAT EBRW'!B$72,VLOOKUP(E750,'ACT E+R to SAT EBRW'!A:B,2,FALSE))))</f>
        <v/>
      </c>
      <c r="G750" s="11" t="str">
        <f t="shared" si="22"/>
        <v/>
      </c>
      <c r="H750" s="11" t="str">
        <f>IF('Prax Reading 5712 5713'!B750="","", IF(G750&lt;100, 100, IF(G750&gt;300, 300, G750)))</f>
        <v/>
      </c>
      <c r="I750" s="11" t="str">
        <f>IF('Prax Reading 5712 5713'!B750="","",'SAT EBRW to CBEST R'!$A$2+'SAT EBRW to CBEST R'!$B$2*F750)</f>
        <v/>
      </c>
      <c r="J750" s="11" t="str">
        <f>IF('Prax Reading 5712 5713'!B750="","", IF(I750&lt;20, 20, IF(I750&gt;80, 80, I750)))</f>
        <v/>
      </c>
    </row>
    <row r="751" spans="1:10" x14ac:dyDescent="0.25">
      <c r="A751" s="11">
        <v>750</v>
      </c>
      <c r="B751" s="30"/>
      <c r="C751" s="25" t="str">
        <f>IF('Prax Reading 5712 5713'!B751="","", interceptPCR5712_5713toACTR+ slopePCR5712_5713toACTR*'Prax Reading 5712 5713'!B751)</f>
        <v/>
      </c>
      <c r="D751" s="25" t="str">
        <f>IF('Prax Reading 5712 5713'!B751="","", IF(C751&lt;1, 1, IF(C751&gt;36, 36, C751)))</f>
        <v/>
      </c>
      <c r="E751" s="25" t="str">
        <f t="shared" si="23"/>
        <v/>
      </c>
      <c r="F751" s="11" t="str">
        <f>IF('Prax Reading 5712 5713'!E751="","",IF('Prax Reading 5712 5713'!E751&lt;'ACT E+R to SAT EBRW'!$A$2,'ACT E+R to SAT EBRW'!$B$2,IF('Prax Reading 5712 5713'!E751&gt;'ACT E+R to SAT EBRW'!A$72,'ACT E+R to SAT EBRW'!B$72,VLOOKUP(E751,'ACT E+R to SAT EBRW'!A:B,2,FALSE))))</f>
        <v/>
      </c>
      <c r="G751" s="11" t="str">
        <f t="shared" si="22"/>
        <v/>
      </c>
      <c r="H751" s="11" t="str">
        <f>IF('Prax Reading 5712 5713'!B751="","", IF(G751&lt;100, 100, IF(G751&gt;300, 300, G751)))</f>
        <v/>
      </c>
      <c r="I751" s="11" t="str">
        <f>IF('Prax Reading 5712 5713'!B751="","",'SAT EBRW to CBEST R'!$A$2+'SAT EBRW to CBEST R'!$B$2*F751)</f>
        <v/>
      </c>
      <c r="J751" s="11" t="str">
        <f>IF('Prax Reading 5712 5713'!B751="","", IF(I751&lt;20, 20, IF(I751&gt;80, 80, I751)))</f>
        <v/>
      </c>
    </row>
    <row r="752" spans="1:10" x14ac:dyDescent="0.25">
      <c r="A752" s="11">
        <v>751</v>
      </c>
      <c r="B752" s="30"/>
      <c r="C752" s="25" t="str">
        <f>IF('Prax Reading 5712 5713'!B752="","", interceptPCR5712_5713toACTR+ slopePCR5712_5713toACTR*'Prax Reading 5712 5713'!B752)</f>
        <v/>
      </c>
      <c r="D752" s="25" t="str">
        <f>IF('Prax Reading 5712 5713'!B752="","", IF(C752&lt;1, 1, IF(C752&gt;36, 36, C752)))</f>
        <v/>
      </c>
      <c r="E752" s="25" t="str">
        <f t="shared" si="23"/>
        <v/>
      </c>
      <c r="F752" s="11" t="str">
        <f>IF('Prax Reading 5712 5713'!E752="","",IF('Prax Reading 5712 5713'!E752&lt;'ACT E+R to SAT EBRW'!$A$2,'ACT E+R to SAT EBRW'!$B$2,IF('Prax Reading 5712 5713'!E752&gt;'ACT E+R to SAT EBRW'!A$72,'ACT E+R to SAT EBRW'!B$72,VLOOKUP(E752,'ACT E+R to SAT EBRW'!A:B,2,FALSE))))</f>
        <v/>
      </c>
      <c r="G752" s="11" t="str">
        <f t="shared" si="22"/>
        <v/>
      </c>
      <c r="H752" s="11" t="str">
        <f>IF('Prax Reading 5712 5713'!B752="","", IF(G752&lt;100, 100, IF(G752&gt;300, 300, G752)))</f>
        <v/>
      </c>
      <c r="I752" s="11" t="str">
        <f>IF('Prax Reading 5712 5713'!B752="","",'SAT EBRW to CBEST R'!$A$2+'SAT EBRW to CBEST R'!$B$2*F752)</f>
        <v/>
      </c>
      <c r="J752" s="11" t="str">
        <f>IF('Prax Reading 5712 5713'!B752="","", IF(I752&lt;20, 20, IF(I752&gt;80, 80, I752)))</f>
        <v/>
      </c>
    </row>
    <row r="753" spans="1:10" x14ac:dyDescent="0.25">
      <c r="A753" s="11">
        <v>752</v>
      </c>
      <c r="B753" s="30"/>
      <c r="C753" s="25" t="str">
        <f>IF('Prax Reading 5712 5713'!B753="","", interceptPCR5712_5713toACTR+ slopePCR5712_5713toACTR*'Prax Reading 5712 5713'!B753)</f>
        <v/>
      </c>
      <c r="D753" s="25" t="str">
        <f>IF('Prax Reading 5712 5713'!B753="","", IF(C753&lt;1, 1, IF(C753&gt;36, 36, C753)))</f>
        <v/>
      </c>
      <c r="E753" s="25" t="str">
        <f t="shared" si="23"/>
        <v/>
      </c>
      <c r="F753" s="11" t="str">
        <f>IF('Prax Reading 5712 5713'!E753="","",IF('Prax Reading 5712 5713'!E753&lt;'ACT E+R to SAT EBRW'!$A$2,'ACT E+R to SAT EBRW'!$B$2,IF('Prax Reading 5712 5713'!E753&gt;'ACT E+R to SAT EBRW'!A$72,'ACT E+R to SAT EBRW'!B$72,VLOOKUP(E753,'ACT E+R to SAT EBRW'!A:B,2,FALSE))))</f>
        <v/>
      </c>
      <c r="G753" s="11" t="str">
        <f t="shared" si="22"/>
        <v/>
      </c>
      <c r="H753" s="11" t="str">
        <f>IF('Prax Reading 5712 5713'!B753="","", IF(G753&lt;100, 100, IF(G753&gt;300, 300, G753)))</f>
        <v/>
      </c>
      <c r="I753" s="11" t="str">
        <f>IF('Prax Reading 5712 5713'!B753="","",'SAT EBRW to CBEST R'!$A$2+'SAT EBRW to CBEST R'!$B$2*F753)</f>
        <v/>
      </c>
      <c r="J753" s="11" t="str">
        <f>IF('Prax Reading 5712 5713'!B753="","", IF(I753&lt;20, 20, IF(I753&gt;80, 80, I753)))</f>
        <v/>
      </c>
    </row>
    <row r="754" spans="1:10" x14ac:dyDescent="0.25">
      <c r="A754" s="11">
        <v>753</v>
      </c>
      <c r="B754" s="30"/>
      <c r="C754" s="25" t="str">
        <f>IF('Prax Reading 5712 5713'!B754="","", interceptPCR5712_5713toACTR+ slopePCR5712_5713toACTR*'Prax Reading 5712 5713'!B754)</f>
        <v/>
      </c>
      <c r="D754" s="25" t="str">
        <f>IF('Prax Reading 5712 5713'!B754="","", IF(C754&lt;1, 1, IF(C754&gt;36, 36, C754)))</f>
        <v/>
      </c>
      <c r="E754" s="25" t="str">
        <f t="shared" si="23"/>
        <v/>
      </c>
      <c r="F754" s="11" t="str">
        <f>IF('Prax Reading 5712 5713'!E754="","",IF('Prax Reading 5712 5713'!E754&lt;'ACT E+R to SAT EBRW'!$A$2,'ACT E+R to SAT EBRW'!$B$2,IF('Prax Reading 5712 5713'!E754&gt;'ACT E+R to SAT EBRW'!A$72,'ACT E+R to SAT EBRW'!B$72,VLOOKUP(E754,'ACT E+R to SAT EBRW'!A:B,2,FALSE))))</f>
        <v/>
      </c>
      <c r="G754" s="11" t="str">
        <f t="shared" si="22"/>
        <v/>
      </c>
      <c r="H754" s="11" t="str">
        <f>IF('Prax Reading 5712 5713'!B754="","", IF(G754&lt;100, 100, IF(G754&gt;300, 300, G754)))</f>
        <v/>
      </c>
      <c r="I754" s="11" t="str">
        <f>IF('Prax Reading 5712 5713'!B754="","",'SAT EBRW to CBEST R'!$A$2+'SAT EBRW to CBEST R'!$B$2*F754)</f>
        <v/>
      </c>
      <c r="J754" s="11" t="str">
        <f>IF('Prax Reading 5712 5713'!B754="","", IF(I754&lt;20, 20, IF(I754&gt;80, 80, I754)))</f>
        <v/>
      </c>
    </row>
    <row r="755" spans="1:10" x14ac:dyDescent="0.25">
      <c r="A755" s="11">
        <v>754</v>
      </c>
      <c r="B755" s="30"/>
      <c r="C755" s="25" t="str">
        <f>IF('Prax Reading 5712 5713'!B755="","", interceptPCR5712_5713toACTR+ slopePCR5712_5713toACTR*'Prax Reading 5712 5713'!B755)</f>
        <v/>
      </c>
      <c r="D755" s="25" t="str">
        <f>IF('Prax Reading 5712 5713'!B755="","", IF(C755&lt;1, 1, IF(C755&gt;36, 36, C755)))</f>
        <v/>
      </c>
      <c r="E755" s="25" t="str">
        <f t="shared" si="23"/>
        <v/>
      </c>
      <c r="F755" s="11" t="str">
        <f>IF('Prax Reading 5712 5713'!E755="","",IF('Prax Reading 5712 5713'!E755&lt;'ACT E+R to SAT EBRW'!$A$2,'ACT E+R to SAT EBRW'!$B$2,IF('Prax Reading 5712 5713'!E755&gt;'ACT E+R to SAT EBRW'!A$72,'ACT E+R to SAT EBRW'!B$72,VLOOKUP(E755,'ACT E+R to SAT EBRW'!A:B,2,FALSE))))</f>
        <v/>
      </c>
      <c r="G755" s="11" t="str">
        <f t="shared" si="22"/>
        <v/>
      </c>
      <c r="H755" s="11" t="str">
        <f>IF('Prax Reading 5712 5713'!B755="","", IF(G755&lt;100, 100, IF(G755&gt;300, 300, G755)))</f>
        <v/>
      </c>
      <c r="I755" s="11" t="str">
        <f>IF('Prax Reading 5712 5713'!B755="","",'SAT EBRW to CBEST R'!$A$2+'SAT EBRW to CBEST R'!$B$2*F755)</f>
        <v/>
      </c>
      <c r="J755" s="11" t="str">
        <f>IF('Prax Reading 5712 5713'!B755="","", IF(I755&lt;20, 20, IF(I755&gt;80, 80, I755)))</f>
        <v/>
      </c>
    </row>
    <row r="756" spans="1:10" x14ac:dyDescent="0.25">
      <c r="A756" s="11">
        <v>755</v>
      </c>
      <c r="B756" s="30"/>
      <c r="C756" s="25" t="str">
        <f>IF('Prax Reading 5712 5713'!B756="","", interceptPCR5712_5713toACTR+ slopePCR5712_5713toACTR*'Prax Reading 5712 5713'!B756)</f>
        <v/>
      </c>
      <c r="D756" s="25" t="str">
        <f>IF('Prax Reading 5712 5713'!B756="","", IF(C756&lt;1, 1, IF(C756&gt;36, 36, C756)))</f>
        <v/>
      </c>
      <c r="E756" s="25" t="str">
        <f t="shared" si="23"/>
        <v/>
      </c>
      <c r="F756" s="11" t="str">
        <f>IF('Prax Reading 5712 5713'!E756="","",IF('Prax Reading 5712 5713'!E756&lt;'ACT E+R to SAT EBRW'!$A$2,'ACT E+R to SAT EBRW'!$B$2,IF('Prax Reading 5712 5713'!E756&gt;'ACT E+R to SAT EBRW'!A$72,'ACT E+R to SAT EBRW'!B$72,VLOOKUP(E756,'ACT E+R to SAT EBRW'!A:B,2,FALSE))))</f>
        <v/>
      </c>
      <c r="G756" s="11" t="str">
        <f t="shared" si="22"/>
        <v/>
      </c>
      <c r="H756" s="11" t="str">
        <f>IF('Prax Reading 5712 5713'!B756="","", IF(G756&lt;100, 100, IF(G756&gt;300, 300, G756)))</f>
        <v/>
      </c>
      <c r="I756" s="11" t="str">
        <f>IF('Prax Reading 5712 5713'!B756="","",'SAT EBRW to CBEST R'!$A$2+'SAT EBRW to CBEST R'!$B$2*F756)</f>
        <v/>
      </c>
      <c r="J756" s="11" t="str">
        <f>IF('Prax Reading 5712 5713'!B756="","", IF(I756&lt;20, 20, IF(I756&gt;80, 80, I756)))</f>
        <v/>
      </c>
    </row>
    <row r="757" spans="1:10" x14ac:dyDescent="0.25">
      <c r="A757" s="11">
        <v>756</v>
      </c>
      <c r="B757" s="30"/>
      <c r="C757" s="25" t="str">
        <f>IF('Prax Reading 5712 5713'!B757="","", interceptPCR5712_5713toACTR+ slopePCR5712_5713toACTR*'Prax Reading 5712 5713'!B757)</f>
        <v/>
      </c>
      <c r="D757" s="25" t="str">
        <f>IF('Prax Reading 5712 5713'!B757="","", IF(C757&lt;1, 1, IF(C757&gt;36, 36, C757)))</f>
        <v/>
      </c>
      <c r="E757" s="25" t="str">
        <f t="shared" si="23"/>
        <v/>
      </c>
      <c r="F757" s="11" t="str">
        <f>IF('Prax Reading 5712 5713'!E757="","",IF('Prax Reading 5712 5713'!E757&lt;'ACT E+R to SAT EBRW'!$A$2,'ACT E+R to SAT EBRW'!$B$2,IF('Prax Reading 5712 5713'!E757&gt;'ACT E+R to SAT EBRW'!A$72,'ACT E+R to SAT EBRW'!B$72,VLOOKUP(E757,'ACT E+R to SAT EBRW'!A:B,2,FALSE))))</f>
        <v/>
      </c>
      <c r="G757" s="11" t="str">
        <f t="shared" si="22"/>
        <v/>
      </c>
      <c r="H757" s="11" t="str">
        <f>IF('Prax Reading 5712 5713'!B757="","", IF(G757&lt;100, 100, IF(G757&gt;300, 300, G757)))</f>
        <v/>
      </c>
      <c r="I757" s="11" t="str">
        <f>IF('Prax Reading 5712 5713'!B757="","",'SAT EBRW to CBEST R'!$A$2+'SAT EBRW to CBEST R'!$B$2*F757)</f>
        <v/>
      </c>
      <c r="J757" s="11" t="str">
        <f>IF('Prax Reading 5712 5713'!B757="","", IF(I757&lt;20, 20, IF(I757&gt;80, 80, I757)))</f>
        <v/>
      </c>
    </row>
    <row r="758" spans="1:10" x14ac:dyDescent="0.25">
      <c r="A758" s="11">
        <v>757</v>
      </c>
      <c r="B758" s="30"/>
      <c r="C758" s="25" t="str">
        <f>IF('Prax Reading 5712 5713'!B758="","", interceptPCR5712_5713toACTR+ slopePCR5712_5713toACTR*'Prax Reading 5712 5713'!B758)</f>
        <v/>
      </c>
      <c r="D758" s="25" t="str">
        <f>IF('Prax Reading 5712 5713'!B758="","", IF(C758&lt;1, 1, IF(C758&gt;36, 36, C758)))</f>
        <v/>
      </c>
      <c r="E758" s="25" t="str">
        <f t="shared" si="23"/>
        <v/>
      </c>
      <c r="F758" s="11" t="str">
        <f>IF('Prax Reading 5712 5713'!E758="","",IF('Prax Reading 5712 5713'!E758&lt;'ACT E+R to SAT EBRW'!$A$2,'ACT E+R to SAT EBRW'!$B$2,IF('Prax Reading 5712 5713'!E758&gt;'ACT E+R to SAT EBRW'!A$72,'ACT E+R to SAT EBRW'!B$72,VLOOKUP(E758,'ACT E+R to SAT EBRW'!A:B,2,FALSE))))</f>
        <v/>
      </c>
      <c r="G758" s="11" t="str">
        <f t="shared" si="22"/>
        <v/>
      </c>
      <c r="H758" s="11" t="str">
        <f>IF('Prax Reading 5712 5713'!B758="","", IF(G758&lt;100, 100, IF(G758&gt;300, 300, G758)))</f>
        <v/>
      </c>
      <c r="I758" s="11" t="str">
        <f>IF('Prax Reading 5712 5713'!B758="","",'SAT EBRW to CBEST R'!$A$2+'SAT EBRW to CBEST R'!$B$2*F758)</f>
        <v/>
      </c>
      <c r="J758" s="11" t="str">
        <f>IF('Prax Reading 5712 5713'!B758="","", IF(I758&lt;20, 20, IF(I758&gt;80, 80, I758)))</f>
        <v/>
      </c>
    </row>
    <row r="759" spans="1:10" x14ac:dyDescent="0.25">
      <c r="A759" s="11">
        <v>758</v>
      </c>
      <c r="B759" s="30"/>
      <c r="C759" s="25" t="str">
        <f>IF('Prax Reading 5712 5713'!B759="","", interceptPCR5712_5713toACTR+ slopePCR5712_5713toACTR*'Prax Reading 5712 5713'!B759)</f>
        <v/>
      </c>
      <c r="D759" s="25" t="str">
        <f>IF('Prax Reading 5712 5713'!B759="","", IF(C759&lt;1, 1, IF(C759&gt;36, 36, C759)))</f>
        <v/>
      </c>
      <c r="E759" s="25" t="str">
        <f t="shared" si="23"/>
        <v/>
      </c>
      <c r="F759" s="11" t="str">
        <f>IF('Prax Reading 5712 5713'!E759="","",IF('Prax Reading 5712 5713'!E759&lt;'ACT E+R to SAT EBRW'!$A$2,'ACT E+R to SAT EBRW'!$B$2,IF('Prax Reading 5712 5713'!E759&gt;'ACT E+R to SAT EBRW'!A$72,'ACT E+R to SAT EBRW'!B$72,VLOOKUP(E759,'ACT E+R to SAT EBRW'!A:B,2,FALSE))))</f>
        <v/>
      </c>
      <c r="G759" s="11" t="str">
        <f t="shared" si="22"/>
        <v/>
      </c>
      <c r="H759" s="11" t="str">
        <f>IF('Prax Reading 5712 5713'!B759="","", IF(G759&lt;100, 100, IF(G759&gt;300, 300, G759)))</f>
        <v/>
      </c>
      <c r="I759" s="11" t="str">
        <f>IF('Prax Reading 5712 5713'!B759="","",'SAT EBRW to CBEST R'!$A$2+'SAT EBRW to CBEST R'!$B$2*F759)</f>
        <v/>
      </c>
      <c r="J759" s="11" t="str">
        <f>IF('Prax Reading 5712 5713'!B759="","", IF(I759&lt;20, 20, IF(I759&gt;80, 80, I759)))</f>
        <v/>
      </c>
    </row>
    <row r="760" spans="1:10" x14ac:dyDescent="0.25">
      <c r="A760" s="11">
        <v>759</v>
      </c>
      <c r="B760" s="30"/>
      <c r="C760" s="25" t="str">
        <f>IF('Prax Reading 5712 5713'!B760="","", interceptPCR5712_5713toACTR+ slopePCR5712_5713toACTR*'Prax Reading 5712 5713'!B760)</f>
        <v/>
      </c>
      <c r="D760" s="25" t="str">
        <f>IF('Prax Reading 5712 5713'!B760="","", IF(C760&lt;1, 1, IF(C760&gt;36, 36, C760)))</f>
        <v/>
      </c>
      <c r="E760" s="25" t="str">
        <f t="shared" si="23"/>
        <v/>
      </c>
      <c r="F760" s="11" t="str">
        <f>IF('Prax Reading 5712 5713'!E760="","",IF('Prax Reading 5712 5713'!E760&lt;'ACT E+R to SAT EBRW'!$A$2,'ACT E+R to SAT EBRW'!$B$2,IF('Prax Reading 5712 5713'!E760&gt;'ACT E+R to SAT EBRW'!A$72,'ACT E+R to SAT EBRW'!B$72,VLOOKUP(E760,'ACT E+R to SAT EBRW'!A:B,2,FALSE))))</f>
        <v/>
      </c>
      <c r="G760" s="11" t="str">
        <f t="shared" si="22"/>
        <v/>
      </c>
      <c r="H760" s="11" t="str">
        <f>IF('Prax Reading 5712 5713'!B760="","", IF(G760&lt;100, 100, IF(G760&gt;300, 300, G760)))</f>
        <v/>
      </c>
      <c r="I760" s="11" t="str">
        <f>IF('Prax Reading 5712 5713'!B760="","",'SAT EBRW to CBEST R'!$A$2+'SAT EBRW to CBEST R'!$B$2*F760)</f>
        <v/>
      </c>
      <c r="J760" s="11" t="str">
        <f>IF('Prax Reading 5712 5713'!B760="","", IF(I760&lt;20, 20, IF(I760&gt;80, 80, I760)))</f>
        <v/>
      </c>
    </row>
    <row r="761" spans="1:10" x14ac:dyDescent="0.25">
      <c r="A761" s="11">
        <v>760</v>
      </c>
      <c r="B761" s="30"/>
      <c r="C761" s="25" t="str">
        <f>IF('Prax Reading 5712 5713'!B761="","", interceptPCR5712_5713toACTR+ slopePCR5712_5713toACTR*'Prax Reading 5712 5713'!B761)</f>
        <v/>
      </c>
      <c r="D761" s="25" t="str">
        <f>IF('Prax Reading 5712 5713'!B761="","", IF(C761&lt;1, 1, IF(C761&gt;36, 36, C761)))</f>
        <v/>
      </c>
      <c r="E761" s="25" t="str">
        <f t="shared" si="23"/>
        <v/>
      </c>
      <c r="F761" s="11" t="str">
        <f>IF('Prax Reading 5712 5713'!E761="","",IF('Prax Reading 5712 5713'!E761&lt;'ACT E+R to SAT EBRW'!$A$2,'ACT E+R to SAT EBRW'!$B$2,IF('Prax Reading 5712 5713'!E761&gt;'ACT E+R to SAT EBRW'!A$72,'ACT E+R to SAT EBRW'!B$72,VLOOKUP(E761,'ACT E+R to SAT EBRW'!A:B,2,FALSE))))</f>
        <v/>
      </c>
      <c r="G761" s="11" t="str">
        <f t="shared" si="22"/>
        <v/>
      </c>
      <c r="H761" s="11" t="str">
        <f>IF('Prax Reading 5712 5713'!B761="","", IF(G761&lt;100, 100, IF(G761&gt;300, 300, G761)))</f>
        <v/>
      </c>
      <c r="I761" s="11" t="str">
        <f>IF('Prax Reading 5712 5713'!B761="","",'SAT EBRW to CBEST R'!$A$2+'SAT EBRW to CBEST R'!$B$2*F761)</f>
        <v/>
      </c>
      <c r="J761" s="11" t="str">
        <f>IF('Prax Reading 5712 5713'!B761="","", IF(I761&lt;20, 20, IF(I761&gt;80, 80, I761)))</f>
        <v/>
      </c>
    </row>
    <row r="762" spans="1:10" x14ac:dyDescent="0.25">
      <c r="A762" s="11">
        <v>761</v>
      </c>
      <c r="B762" s="30"/>
      <c r="C762" s="25" t="str">
        <f>IF('Prax Reading 5712 5713'!B762="","", interceptPCR5712_5713toACTR+ slopePCR5712_5713toACTR*'Prax Reading 5712 5713'!B762)</f>
        <v/>
      </c>
      <c r="D762" s="25" t="str">
        <f>IF('Prax Reading 5712 5713'!B762="","", IF(C762&lt;1, 1, IF(C762&gt;36, 36, C762)))</f>
        <v/>
      </c>
      <c r="E762" s="25" t="str">
        <f t="shared" si="23"/>
        <v/>
      </c>
      <c r="F762" s="11" t="str">
        <f>IF('Prax Reading 5712 5713'!E762="","",IF('Prax Reading 5712 5713'!E762&lt;'ACT E+R to SAT EBRW'!$A$2,'ACT E+R to SAT EBRW'!$B$2,IF('Prax Reading 5712 5713'!E762&gt;'ACT E+R to SAT EBRW'!A$72,'ACT E+R to SAT EBRW'!B$72,VLOOKUP(E762,'ACT E+R to SAT EBRW'!A:B,2,FALSE))))</f>
        <v/>
      </c>
      <c r="G762" s="11" t="str">
        <f t="shared" si="22"/>
        <v/>
      </c>
      <c r="H762" s="11" t="str">
        <f>IF('Prax Reading 5712 5713'!B762="","", IF(G762&lt;100, 100, IF(G762&gt;300, 300, G762)))</f>
        <v/>
      </c>
      <c r="I762" s="11" t="str">
        <f>IF('Prax Reading 5712 5713'!B762="","",'SAT EBRW to CBEST R'!$A$2+'SAT EBRW to CBEST R'!$B$2*F762)</f>
        <v/>
      </c>
      <c r="J762" s="11" t="str">
        <f>IF('Prax Reading 5712 5713'!B762="","", IF(I762&lt;20, 20, IF(I762&gt;80, 80, I762)))</f>
        <v/>
      </c>
    </row>
    <row r="763" spans="1:10" x14ac:dyDescent="0.25">
      <c r="A763" s="11">
        <v>762</v>
      </c>
      <c r="B763" s="30"/>
      <c r="C763" s="25" t="str">
        <f>IF('Prax Reading 5712 5713'!B763="","", interceptPCR5712_5713toACTR+ slopePCR5712_5713toACTR*'Prax Reading 5712 5713'!B763)</f>
        <v/>
      </c>
      <c r="D763" s="25" t="str">
        <f>IF('Prax Reading 5712 5713'!B763="","", IF(C763&lt;1, 1, IF(C763&gt;36, 36, C763)))</f>
        <v/>
      </c>
      <c r="E763" s="25" t="str">
        <f t="shared" si="23"/>
        <v/>
      </c>
      <c r="F763" s="11" t="str">
        <f>IF('Prax Reading 5712 5713'!E763="","",IF('Prax Reading 5712 5713'!E763&lt;'ACT E+R to SAT EBRW'!$A$2,'ACT E+R to SAT EBRW'!$B$2,IF('Prax Reading 5712 5713'!E763&gt;'ACT E+R to SAT EBRW'!A$72,'ACT E+R to SAT EBRW'!B$72,VLOOKUP(E763,'ACT E+R to SAT EBRW'!A:B,2,FALSE))))</f>
        <v/>
      </c>
      <c r="G763" s="11" t="str">
        <f t="shared" si="22"/>
        <v/>
      </c>
      <c r="H763" s="11" t="str">
        <f>IF('Prax Reading 5712 5713'!B763="","", IF(G763&lt;100, 100, IF(G763&gt;300, 300, G763)))</f>
        <v/>
      </c>
      <c r="I763" s="11" t="str">
        <f>IF('Prax Reading 5712 5713'!B763="","",'SAT EBRW to CBEST R'!$A$2+'SAT EBRW to CBEST R'!$B$2*F763)</f>
        <v/>
      </c>
      <c r="J763" s="11" t="str">
        <f>IF('Prax Reading 5712 5713'!B763="","", IF(I763&lt;20, 20, IF(I763&gt;80, 80, I763)))</f>
        <v/>
      </c>
    </row>
    <row r="764" spans="1:10" x14ac:dyDescent="0.25">
      <c r="A764" s="11">
        <v>763</v>
      </c>
      <c r="B764" s="30"/>
      <c r="C764" s="25" t="str">
        <f>IF('Prax Reading 5712 5713'!B764="","", interceptPCR5712_5713toACTR+ slopePCR5712_5713toACTR*'Prax Reading 5712 5713'!B764)</f>
        <v/>
      </c>
      <c r="D764" s="25" t="str">
        <f>IF('Prax Reading 5712 5713'!B764="","", IF(C764&lt;1, 1, IF(C764&gt;36, 36, C764)))</f>
        <v/>
      </c>
      <c r="E764" s="25" t="str">
        <f t="shared" si="23"/>
        <v/>
      </c>
      <c r="F764" s="11" t="str">
        <f>IF('Prax Reading 5712 5713'!E764="","",IF('Prax Reading 5712 5713'!E764&lt;'ACT E+R to SAT EBRW'!$A$2,'ACT E+R to SAT EBRW'!$B$2,IF('Prax Reading 5712 5713'!E764&gt;'ACT E+R to SAT EBRW'!A$72,'ACT E+R to SAT EBRW'!B$72,VLOOKUP(E764,'ACT E+R to SAT EBRW'!A:B,2,FALSE))))</f>
        <v/>
      </c>
      <c r="G764" s="11" t="str">
        <f t="shared" si="22"/>
        <v/>
      </c>
      <c r="H764" s="11" t="str">
        <f>IF('Prax Reading 5712 5713'!B764="","", IF(G764&lt;100, 100, IF(G764&gt;300, 300, G764)))</f>
        <v/>
      </c>
      <c r="I764" s="11" t="str">
        <f>IF('Prax Reading 5712 5713'!B764="","",'SAT EBRW to CBEST R'!$A$2+'SAT EBRW to CBEST R'!$B$2*F764)</f>
        <v/>
      </c>
      <c r="J764" s="11" t="str">
        <f>IF('Prax Reading 5712 5713'!B764="","", IF(I764&lt;20, 20, IF(I764&gt;80, 80, I764)))</f>
        <v/>
      </c>
    </row>
    <row r="765" spans="1:10" x14ac:dyDescent="0.25">
      <c r="A765" s="11">
        <v>764</v>
      </c>
      <c r="B765" s="30"/>
      <c r="C765" s="25" t="str">
        <f>IF('Prax Reading 5712 5713'!B765="","", interceptPCR5712_5713toACTR+ slopePCR5712_5713toACTR*'Prax Reading 5712 5713'!B765)</f>
        <v/>
      </c>
      <c r="D765" s="25" t="str">
        <f>IF('Prax Reading 5712 5713'!B765="","", IF(C765&lt;1, 1, IF(C765&gt;36, 36, C765)))</f>
        <v/>
      </c>
      <c r="E765" s="25" t="str">
        <f t="shared" si="23"/>
        <v/>
      </c>
      <c r="F765" s="11" t="str">
        <f>IF('Prax Reading 5712 5713'!E765="","",IF('Prax Reading 5712 5713'!E765&lt;'ACT E+R to SAT EBRW'!$A$2,'ACT E+R to SAT EBRW'!$B$2,IF('Prax Reading 5712 5713'!E765&gt;'ACT E+R to SAT EBRW'!A$72,'ACT E+R to SAT EBRW'!B$72,VLOOKUP(E765,'ACT E+R to SAT EBRW'!A:B,2,FALSE))))</f>
        <v/>
      </c>
      <c r="G765" s="11" t="str">
        <f t="shared" si="22"/>
        <v/>
      </c>
      <c r="H765" s="11" t="str">
        <f>IF('Prax Reading 5712 5713'!B765="","", IF(G765&lt;100, 100, IF(G765&gt;300, 300, G765)))</f>
        <v/>
      </c>
      <c r="I765" s="11" t="str">
        <f>IF('Prax Reading 5712 5713'!B765="","",'SAT EBRW to CBEST R'!$A$2+'SAT EBRW to CBEST R'!$B$2*F765)</f>
        <v/>
      </c>
      <c r="J765" s="11" t="str">
        <f>IF('Prax Reading 5712 5713'!B765="","", IF(I765&lt;20, 20, IF(I765&gt;80, 80, I765)))</f>
        <v/>
      </c>
    </row>
    <row r="766" spans="1:10" x14ac:dyDescent="0.25">
      <c r="A766" s="11">
        <v>765</v>
      </c>
      <c r="B766" s="30"/>
      <c r="C766" s="25" t="str">
        <f>IF('Prax Reading 5712 5713'!B766="","", interceptPCR5712_5713toACTR+ slopePCR5712_5713toACTR*'Prax Reading 5712 5713'!B766)</f>
        <v/>
      </c>
      <c r="D766" s="25" t="str">
        <f>IF('Prax Reading 5712 5713'!B766="","", IF(C766&lt;1, 1, IF(C766&gt;36, 36, C766)))</f>
        <v/>
      </c>
      <c r="E766" s="25" t="str">
        <f t="shared" si="23"/>
        <v/>
      </c>
      <c r="F766" s="11" t="str">
        <f>IF('Prax Reading 5712 5713'!E766="","",IF('Prax Reading 5712 5713'!E766&lt;'ACT E+R to SAT EBRW'!$A$2,'ACT E+R to SAT EBRW'!$B$2,IF('Prax Reading 5712 5713'!E766&gt;'ACT E+R to SAT EBRW'!A$72,'ACT E+R to SAT EBRW'!B$72,VLOOKUP(E766,'ACT E+R to SAT EBRW'!A:B,2,FALSE))))</f>
        <v/>
      </c>
      <c r="G766" s="11" t="str">
        <f t="shared" si="22"/>
        <v/>
      </c>
      <c r="H766" s="11" t="str">
        <f>IF('Prax Reading 5712 5713'!B766="","", IF(G766&lt;100, 100, IF(G766&gt;300, 300, G766)))</f>
        <v/>
      </c>
      <c r="I766" s="11" t="str">
        <f>IF('Prax Reading 5712 5713'!B766="","",'SAT EBRW to CBEST R'!$A$2+'SAT EBRW to CBEST R'!$B$2*F766)</f>
        <v/>
      </c>
      <c r="J766" s="11" t="str">
        <f>IF('Prax Reading 5712 5713'!B766="","", IF(I766&lt;20, 20, IF(I766&gt;80, 80, I766)))</f>
        <v/>
      </c>
    </row>
    <row r="767" spans="1:10" x14ac:dyDescent="0.25">
      <c r="A767" s="11">
        <v>766</v>
      </c>
      <c r="B767" s="30"/>
      <c r="C767" s="25" t="str">
        <f>IF('Prax Reading 5712 5713'!B767="","", interceptPCR5712_5713toACTR+ slopePCR5712_5713toACTR*'Prax Reading 5712 5713'!B767)</f>
        <v/>
      </c>
      <c r="D767" s="25" t="str">
        <f>IF('Prax Reading 5712 5713'!B767="","", IF(C767&lt;1, 1, IF(C767&gt;36, 36, C767)))</f>
        <v/>
      </c>
      <c r="E767" s="25" t="str">
        <f t="shared" si="23"/>
        <v/>
      </c>
      <c r="F767" s="11" t="str">
        <f>IF('Prax Reading 5712 5713'!E767="","",IF('Prax Reading 5712 5713'!E767&lt;'ACT E+R to SAT EBRW'!$A$2,'ACT E+R to SAT EBRW'!$B$2,IF('Prax Reading 5712 5713'!E767&gt;'ACT E+R to SAT EBRW'!A$72,'ACT E+R to SAT EBRW'!B$72,VLOOKUP(E767,'ACT E+R to SAT EBRW'!A:B,2,FALSE))))</f>
        <v/>
      </c>
      <c r="G767" s="11" t="str">
        <f t="shared" si="22"/>
        <v/>
      </c>
      <c r="H767" s="11" t="str">
        <f>IF('Prax Reading 5712 5713'!B767="","", IF(G767&lt;100, 100, IF(G767&gt;300, 300, G767)))</f>
        <v/>
      </c>
      <c r="I767" s="11" t="str">
        <f>IF('Prax Reading 5712 5713'!B767="","",'SAT EBRW to CBEST R'!$A$2+'SAT EBRW to CBEST R'!$B$2*F767)</f>
        <v/>
      </c>
      <c r="J767" s="11" t="str">
        <f>IF('Prax Reading 5712 5713'!B767="","", IF(I767&lt;20, 20, IF(I767&gt;80, 80, I767)))</f>
        <v/>
      </c>
    </row>
    <row r="768" spans="1:10" x14ac:dyDescent="0.25">
      <c r="A768" s="11">
        <v>767</v>
      </c>
      <c r="B768" s="30"/>
      <c r="C768" s="25" t="str">
        <f>IF('Prax Reading 5712 5713'!B768="","", interceptPCR5712_5713toACTR+ slopePCR5712_5713toACTR*'Prax Reading 5712 5713'!B768)</f>
        <v/>
      </c>
      <c r="D768" s="25" t="str">
        <f>IF('Prax Reading 5712 5713'!B768="","", IF(C768&lt;1, 1, IF(C768&gt;36, 36, C768)))</f>
        <v/>
      </c>
      <c r="E768" s="25" t="str">
        <f t="shared" si="23"/>
        <v/>
      </c>
      <c r="F768" s="11" t="str">
        <f>IF('Prax Reading 5712 5713'!E768="","",IF('Prax Reading 5712 5713'!E768&lt;'ACT E+R to SAT EBRW'!$A$2,'ACT E+R to SAT EBRW'!$B$2,IF('Prax Reading 5712 5713'!E768&gt;'ACT E+R to SAT EBRW'!A$72,'ACT E+R to SAT EBRW'!B$72,VLOOKUP(E768,'ACT E+R to SAT EBRW'!A:B,2,FALSE))))</f>
        <v/>
      </c>
      <c r="G768" s="11" t="str">
        <f t="shared" si="22"/>
        <v/>
      </c>
      <c r="H768" s="11" t="str">
        <f>IF('Prax Reading 5712 5713'!B768="","", IF(G768&lt;100, 100, IF(G768&gt;300, 300, G768)))</f>
        <v/>
      </c>
      <c r="I768" s="11" t="str">
        <f>IF('Prax Reading 5712 5713'!B768="","",'SAT EBRW to CBEST R'!$A$2+'SAT EBRW to CBEST R'!$B$2*F768)</f>
        <v/>
      </c>
      <c r="J768" s="11" t="str">
        <f>IF('Prax Reading 5712 5713'!B768="","", IF(I768&lt;20, 20, IF(I768&gt;80, 80, I768)))</f>
        <v/>
      </c>
    </row>
    <row r="769" spans="1:10" x14ac:dyDescent="0.25">
      <c r="A769" s="11">
        <v>768</v>
      </c>
      <c r="B769" s="30"/>
      <c r="C769" s="25" t="str">
        <f>IF('Prax Reading 5712 5713'!B769="","", interceptPCR5712_5713toACTR+ slopePCR5712_5713toACTR*'Prax Reading 5712 5713'!B769)</f>
        <v/>
      </c>
      <c r="D769" s="25" t="str">
        <f>IF('Prax Reading 5712 5713'!B769="","", IF(C769&lt;1, 1, IF(C769&gt;36, 36, C769)))</f>
        <v/>
      </c>
      <c r="E769" s="25" t="str">
        <f t="shared" si="23"/>
        <v/>
      </c>
      <c r="F769" s="11" t="str">
        <f>IF('Prax Reading 5712 5713'!E769="","",IF('Prax Reading 5712 5713'!E769&lt;'ACT E+R to SAT EBRW'!$A$2,'ACT E+R to SAT EBRW'!$B$2,IF('Prax Reading 5712 5713'!E769&gt;'ACT E+R to SAT EBRW'!A$72,'ACT E+R to SAT EBRW'!B$72,VLOOKUP(E769,'ACT E+R to SAT EBRW'!A:B,2,FALSE))))</f>
        <v/>
      </c>
      <c r="G769" s="11" t="str">
        <f t="shared" si="22"/>
        <v/>
      </c>
      <c r="H769" s="11" t="str">
        <f>IF('Prax Reading 5712 5713'!B769="","", IF(G769&lt;100, 100, IF(G769&gt;300, 300, G769)))</f>
        <v/>
      </c>
      <c r="I769" s="11" t="str">
        <f>IF('Prax Reading 5712 5713'!B769="","",'SAT EBRW to CBEST R'!$A$2+'SAT EBRW to CBEST R'!$B$2*F769)</f>
        <v/>
      </c>
      <c r="J769" s="11" t="str">
        <f>IF('Prax Reading 5712 5713'!B769="","", IF(I769&lt;20, 20, IF(I769&gt;80, 80, I769)))</f>
        <v/>
      </c>
    </row>
    <row r="770" spans="1:10" x14ac:dyDescent="0.25">
      <c r="A770" s="11">
        <v>769</v>
      </c>
      <c r="B770" s="30"/>
      <c r="C770" s="25" t="str">
        <f>IF('Prax Reading 5712 5713'!B770="","", interceptPCR5712_5713toACTR+ slopePCR5712_5713toACTR*'Prax Reading 5712 5713'!B770)</f>
        <v/>
      </c>
      <c r="D770" s="25" t="str">
        <f>IF('Prax Reading 5712 5713'!B770="","", IF(C770&lt;1, 1, IF(C770&gt;36, 36, C770)))</f>
        <v/>
      </c>
      <c r="E770" s="25" t="str">
        <f t="shared" si="23"/>
        <v/>
      </c>
      <c r="F770" s="11" t="str">
        <f>IF('Prax Reading 5712 5713'!E770="","",IF('Prax Reading 5712 5713'!E770&lt;'ACT E+R to SAT EBRW'!$A$2,'ACT E+R to SAT EBRW'!$B$2,IF('Prax Reading 5712 5713'!E770&gt;'ACT E+R to SAT EBRW'!A$72,'ACT E+R to SAT EBRW'!B$72,VLOOKUP(E770,'ACT E+R to SAT EBRW'!A:B,2,FALSE))))</f>
        <v/>
      </c>
      <c r="G770" s="11" t="str">
        <f t="shared" ref="G770:G833" si="24">IF(B770="","",IF(D770&gt;=19, upperinterceptACTRtoPAAR200_210+D770*upperslopeACTRtoPAAR200_210, lowerinterceptACTRtoPAAR200_210+D770*lowerslopeACTRtoPAAR200_210))</f>
        <v/>
      </c>
      <c r="H770" s="11" t="str">
        <f>IF('Prax Reading 5712 5713'!B770="","", IF(G770&lt;100, 100, IF(G770&gt;300, 300, G770)))</f>
        <v/>
      </c>
      <c r="I770" s="11" t="str">
        <f>IF('Prax Reading 5712 5713'!B770="","",'SAT EBRW to CBEST R'!$A$2+'SAT EBRW to CBEST R'!$B$2*F770)</f>
        <v/>
      </c>
      <c r="J770" s="11" t="str">
        <f>IF('Prax Reading 5712 5713'!B770="","", IF(I770&lt;20, 20, IF(I770&gt;80, 80, I770)))</f>
        <v/>
      </c>
    </row>
    <row r="771" spans="1:10" x14ac:dyDescent="0.25">
      <c r="A771" s="11">
        <v>770</v>
      </c>
      <c r="B771" s="30"/>
      <c r="C771" s="25" t="str">
        <f>IF('Prax Reading 5712 5713'!B771="","", interceptPCR5712_5713toACTR+ slopePCR5712_5713toACTR*'Prax Reading 5712 5713'!B771)</f>
        <v/>
      </c>
      <c r="D771" s="25" t="str">
        <f>IF('Prax Reading 5712 5713'!B771="","", IF(C771&lt;1, 1, IF(C771&gt;36, 36, C771)))</f>
        <v/>
      </c>
      <c r="E771" s="25" t="str">
        <f t="shared" ref="E771:E834" si="25">IF(ISBLANK(B771), "", ROUND(2*D771, 0))</f>
        <v/>
      </c>
      <c r="F771" s="11" t="str">
        <f>IF('Prax Reading 5712 5713'!E771="","",IF('Prax Reading 5712 5713'!E771&lt;'ACT E+R to SAT EBRW'!$A$2,'ACT E+R to SAT EBRW'!$B$2,IF('Prax Reading 5712 5713'!E771&gt;'ACT E+R to SAT EBRW'!A$72,'ACT E+R to SAT EBRW'!B$72,VLOOKUP(E771,'ACT E+R to SAT EBRW'!A:B,2,FALSE))))</f>
        <v/>
      </c>
      <c r="G771" s="11" t="str">
        <f t="shared" si="24"/>
        <v/>
      </c>
      <c r="H771" s="11" t="str">
        <f>IF('Prax Reading 5712 5713'!B771="","", IF(G771&lt;100, 100, IF(G771&gt;300, 300, G771)))</f>
        <v/>
      </c>
      <c r="I771" s="11" t="str">
        <f>IF('Prax Reading 5712 5713'!B771="","",'SAT EBRW to CBEST R'!$A$2+'SAT EBRW to CBEST R'!$B$2*F771)</f>
        <v/>
      </c>
      <c r="J771" s="11" t="str">
        <f>IF('Prax Reading 5712 5713'!B771="","", IF(I771&lt;20, 20, IF(I771&gt;80, 80, I771)))</f>
        <v/>
      </c>
    </row>
    <row r="772" spans="1:10" x14ac:dyDescent="0.25">
      <c r="A772" s="11">
        <v>771</v>
      </c>
      <c r="B772" s="30"/>
      <c r="C772" s="25" t="str">
        <f>IF('Prax Reading 5712 5713'!B772="","", interceptPCR5712_5713toACTR+ slopePCR5712_5713toACTR*'Prax Reading 5712 5713'!B772)</f>
        <v/>
      </c>
      <c r="D772" s="25" t="str">
        <f>IF('Prax Reading 5712 5713'!B772="","", IF(C772&lt;1, 1, IF(C772&gt;36, 36, C772)))</f>
        <v/>
      </c>
      <c r="E772" s="25" t="str">
        <f t="shared" si="25"/>
        <v/>
      </c>
      <c r="F772" s="11" t="str">
        <f>IF('Prax Reading 5712 5713'!E772="","",IF('Prax Reading 5712 5713'!E772&lt;'ACT E+R to SAT EBRW'!$A$2,'ACT E+R to SAT EBRW'!$B$2,IF('Prax Reading 5712 5713'!E772&gt;'ACT E+R to SAT EBRW'!A$72,'ACT E+R to SAT EBRW'!B$72,VLOOKUP(E772,'ACT E+R to SAT EBRW'!A:B,2,FALSE))))</f>
        <v/>
      </c>
      <c r="G772" s="11" t="str">
        <f t="shared" si="24"/>
        <v/>
      </c>
      <c r="H772" s="11" t="str">
        <f>IF('Prax Reading 5712 5713'!B772="","", IF(G772&lt;100, 100, IF(G772&gt;300, 300, G772)))</f>
        <v/>
      </c>
      <c r="I772" s="11" t="str">
        <f>IF('Prax Reading 5712 5713'!B772="","",'SAT EBRW to CBEST R'!$A$2+'SAT EBRW to CBEST R'!$B$2*F772)</f>
        <v/>
      </c>
      <c r="J772" s="11" t="str">
        <f>IF('Prax Reading 5712 5713'!B772="","", IF(I772&lt;20, 20, IF(I772&gt;80, 80, I772)))</f>
        <v/>
      </c>
    </row>
    <row r="773" spans="1:10" x14ac:dyDescent="0.25">
      <c r="A773" s="11">
        <v>772</v>
      </c>
      <c r="B773" s="30"/>
      <c r="C773" s="25" t="str">
        <f>IF('Prax Reading 5712 5713'!B773="","", interceptPCR5712_5713toACTR+ slopePCR5712_5713toACTR*'Prax Reading 5712 5713'!B773)</f>
        <v/>
      </c>
      <c r="D773" s="25" t="str">
        <f>IF('Prax Reading 5712 5713'!B773="","", IF(C773&lt;1, 1, IF(C773&gt;36, 36, C773)))</f>
        <v/>
      </c>
      <c r="E773" s="25" t="str">
        <f t="shared" si="25"/>
        <v/>
      </c>
      <c r="F773" s="11" t="str">
        <f>IF('Prax Reading 5712 5713'!E773="","",IF('Prax Reading 5712 5713'!E773&lt;'ACT E+R to SAT EBRW'!$A$2,'ACT E+R to SAT EBRW'!$B$2,IF('Prax Reading 5712 5713'!E773&gt;'ACT E+R to SAT EBRW'!A$72,'ACT E+R to SAT EBRW'!B$72,VLOOKUP(E773,'ACT E+R to SAT EBRW'!A:B,2,FALSE))))</f>
        <v/>
      </c>
      <c r="G773" s="11" t="str">
        <f t="shared" si="24"/>
        <v/>
      </c>
      <c r="H773" s="11" t="str">
        <f>IF('Prax Reading 5712 5713'!B773="","", IF(G773&lt;100, 100, IF(G773&gt;300, 300, G773)))</f>
        <v/>
      </c>
      <c r="I773" s="11" t="str">
        <f>IF('Prax Reading 5712 5713'!B773="","",'SAT EBRW to CBEST R'!$A$2+'SAT EBRW to CBEST R'!$B$2*F773)</f>
        <v/>
      </c>
      <c r="J773" s="11" t="str">
        <f>IF('Prax Reading 5712 5713'!B773="","", IF(I773&lt;20, 20, IF(I773&gt;80, 80, I773)))</f>
        <v/>
      </c>
    </row>
    <row r="774" spans="1:10" x14ac:dyDescent="0.25">
      <c r="A774" s="11">
        <v>773</v>
      </c>
      <c r="B774" s="30"/>
      <c r="C774" s="25" t="str">
        <f>IF('Prax Reading 5712 5713'!B774="","", interceptPCR5712_5713toACTR+ slopePCR5712_5713toACTR*'Prax Reading 5712 5713'!B774)</f>
        <v/>
      </c>
      <c r="D774" s="25" t="str">
        <f>IF('Prax Reading 5712 5713'!B774="","", IF(C774&lt;1, 1, IF(C774&gt;36, 36, C774)))</f>
        <v/>
      </c>
      <c r="E774" s="25" t="str">
        <f t="shared" si="25"/>
        <v/>
      </c>
      <c r="F774" s="11" t="str">
        <f>IF('Prax Reading 5712 5713'!E774="","",IF('Prax Reading 5712 5713'!E774&lt;'ACT E+R to SAT EBRW'!$A$2,'ACT E+R to SAT EBRW'!$B$2,IF('Prax Reading 5712 5713'!E774&gt;'ACT E+R to SAT EBRW'!A$72,'ACT E+R to SAT EBRW'!B$72,VLOOKUP(E774,'ACT E+R to SAT EBRW'!A:B,2,FALSE))))</f>
        <v/>
      </c>
      <c r="G774" s="11" t="str">
        <f t="shared" si="24"/>
        <v/>
      </c>
      <c r="H774" s="11" t="str">
        <f>IF('Prax Reading 5712 5713'!B774="","", IF(G774&lt;100, 100, IF(G774&gt;300, 300, G774)))</f>
        <v/>
      </c>
      <c r="I774" s="11" t="str">
        <f>IF('Prax Reading 5712 5713'!B774="","",'SAT EBRW to CBEST R'!$A$2+'SAT EBRW to CBEST R'!$B$2*F774)</f>
        <v/>
      </c>
      <c r="J774" s="11" t="str">
        <f>IF('Prax Reading 5712 5713'!B774="","", IF(I774&lt;20, 20, IF(I774&gt;80, 80, I774)))</f>
        <v/>
      </c>
    </row>
    <row r="775" spans="1:10" x14ac:dyDescent="0.25">
      <c r="A775" s="11">
        <v>774</v>
      </c>
      <c r="B775" s="30"/>
      <c r="C775" s="25" t="str">
        <f>IF('Prax Reading 5712 5713'!B775="","", interceptPCR5712_5713toACTR+ slopePCR5712_5713toACTR*'Prax Reading 5712 5713'!B775)</f>
        <v/>
      </c>
      <c r="D775" s="25" t="str">
        <f>IF('Prax Reading 5712 5713'!B775="","", IF(C775&lt;1, 1, IF(C775&gt;36, 36, C775)))</f>
        <v/>
      </c>
      <c r="E775" s="25" t="str">
        <f t="shared" si="25"/>
        <v/>
      </c>
      <c r="F775" s="11" t="str">
        <f>IF('Prax Reading 5712 5713'!E775="","",IF('Prax Reading 5712 5713'!E775&lt;'ACT E+R to SAT EBRW'!$A$2,'ACT E+R to SAT EBRW'!$B$2,IF('Prax Reading 5712 5713'!E775&gt;'ACT E+R to SAT EBRW'!A$72,'ACT E+R to SAT EBRW'!B$72,VLOOKUP(E775,'ACT E+R to SAT EBRW'!A:B,2,FALSE))))</f>
        <v/>
      </c>
      <c r="G775" s="11" t="str">
        <f t="shared" si="24"/>
        <v/>
      </c>
      <c r="H775" s="11" t="str">
        <f>IF('Prax Reading 5712 5713'!B775="","", IF(G775&lt;100, 100, IF(G775&gt;300, 300, G775)))</f>
        <v/>
      </c>
      <c r="I775" s="11" t="str">
        <f>IF('Prax Reading 5712 5713'!B775="","",'SAT EBRW to CBEST R'!$A$2+'SAT EBRW to CBEST R'!$B$2*F775)</f>
        <v/>
      </c>
      <c r="J775" s="11" t="str">
        <f>IF('Prax Reading 5712 5713'!B775="","", IF(I775&lt;20, 20, IF(I775&gt;80, 80, I775)))</f>
        <v/>
      </c>
    </row>
    <row r="776" spans="1:10" x14ac:dyDescent="0.25">
      <c r="A776" s="11">
        <v>775</v>
      </c>
      <c r="B776" s="30"/>
      <c r="C776" s="25" t="str">
        <f>IF('Prax Reading 5712 5713'!B776="","", interceptPCR5712_5713toACTR+ slopePCR5712_5713toACTR*'Prax Reading 5712 5713'!B776)</f>
        <v/>
      </c>
      <c r="D776" s="25" t="str">
        <f>IF('Prax Reading 5712 5713'!B776="","", IF(C776&lt;1, 1, IF(C776&gt;36, 36, C776)))</f>
        <v/>
      </c>
      <c r="E776" s="25" t="str">
        <f t="shared" si="25"/>
        <v/>
      </c>
      <c r="F776" s="11" t="str">
        <f>IF('Prax Reading 5712 5713'!E776="","",IF('Prax Reading 5712 5713'!E776&lt;'ACT E+R to SAT EBRW'!$A$2,'ACT E+R to SAT EBRW'!$B$2,IF('Prax Reading 5712 5713'!E776&gt;'ACT E+R to SAT EBRW'!A$72,'ACT E+R to SAT EBRW'!B$72,VLOOKUP(E776,'ACT E+R to SAT EBRW'!A:B,2,FALSE))))</f>
        <v/>
      </c>
      <c r="G776" s="11" t="str">
        <f t="shared" si="24"/>
        <v/>
      </c>
      <c r="H776" s="11" t="str">
        <f>IF('Prax Reading 5712 5713'!B776="","", IF(G776&lt;100, 100, IF(G776&gt;300, 300, G776)))</f>
        <v/>
      </c>
      <c r="I776" s="11" t="str">
        <f>IF('Prax Reading 5712 5713'!B776="","",'SAT EBRW to CBEST R'!$A$2+'SAT EBRW to CBEST R'!$B$2*F776)</f>
        <v/>
      </c>
      <c r="J776" s="11" t="str">
        <f>IF('Prax Reading 5712 5713'!B776="","", IF(I776&lt;20, 20, IF(I776&gt;80, 80, I776)))</f>
        <v/>
      </c>
    </row>
    <row r="777" spans="1:10" x14ac:dyDescent="0.25">
      <c r="A777" s="11">
        <v>776</v>
      </c>
      <c r="B777" s="30"/>
      <c r="C777" s="25" t="str">
        <f>IF('Prax Reading 5712 5713'!B777="","", interceptPCR5712_5713toACTR+ slopePCR5712_5713toACTR*'Prax Reading 5712 5713'!B777)</f>
        <v/>
      </c>
      <c r="D777" s="25" t="str">
        <f>IF('Prax Reading 5712 5713'!B777="","", IF(C777&lt;1, 1, IF(C777&gt;36, 36, C777)))</f>
        <v/>
      </c>
      <c r="E777" s="25" t="str">
        <f t="shared" si="25"/>
        <v/>
      </c>
      <c r="F777" s="11" t="str">
        <f>IF('Prax Reading 5712 5713'!E777="","",IF('Prax Reading 5712 5713'!E777&lt;'ACT E+R to SAT EBRW'!$A$2,'ACT E+R to SAT EBRW'!$B$2,IF('Prax Reading 5712 5713'!E777&gt;'ACT E+R to SAT EBRW'!A$72,'ACT E+R to SAT EBRW'!B$72,VLOOKUP(E777,'ACT E+R to SAT EBRW'!A:B,2,FALSE))))</f>
        <v/>
      </c>
      <c r="G777" s="11" t="str">
        <f t="shared" si="24"/>
        <v/>
      </c>
      <c r="H777" s="11" t="str">
        <f>IF('Prax Reading 5712 5713'!B777="","", IF(G777&lt;100, 100, IF(G777&gt;300, 300, G777)))</f>
        <v/>
      </c>
      <c r="I777" s="11" t="str">
        <f>IF('Prax Reading 5712 5713'!B777="","",'SAT EBRW to CBEST R'!$A$2+'SAT EBRW to CBEST R'!$B$2*F777)</f>
        <v/>
      </c>
      <c r="J777" s="11" t="str">
        <f>IF('Prax Reading 5712 5713'!B777="","", IF(I777&lt;20, 20, IF(I777&gt;80, 80, I777)))</f>
        <v/>
      </c>
    </row>
    <row r="778" spans="1:10" x14ac:dyDescent="0.25">
      <c r="A778" s="11">
        <v>777</v>
      </c>
      <c r="B778" s="30"/>
      <c r="C778" s="25" t="str">
        <f>IF('Prax Reading 5712 5713'!B778="","", interceptPCR5712_5713toACTR+ slopePCR5712_5713toACTR*'Prax Reading 5712 5713'!B778)</f>
        <v/>
      </c>
      <c r="D778" s="25" t="str">
        <f>IF('Prax Reading 5712 5713'!B778="","", IF(C778&lt;1, 1, IF(C778&gt;36, 36, C778)))</f>
        <v/>
      </c>
      <c r="E778" s="25" t="str">
        <f t="shared" si="25"/>
        <v/>
      </c>
      <c r="F778" s="11" t="str">
        <f>IF('Prax Reading 5712 5713'!E778="","",IF('Prax Reading 5712 5713'!E778&lt;'ACT E+R to SAT EBRW'!$A$2,'ACT E+R to SAT EBRW'!$B$2,IF('Prax Reading 5712 5713'!E778&gt;'ACT E+R to SAT EBRW'!A$72,'ACT E+R to SAT EBRW'!B$72,VLOOKUP(E778,'ACT E+R to SAT EBRW'!A:B,2,FALSE))))</f>
        <v/>
      </c>
      <c r="G778" s="11" t="str">
        <f t="shared" si="24"/>
        <v/>
      </c>
      <c r="H778" s="11" t="str">
        <f>IF('Prax Reading 5712 5713'!B778="","", IF(G778&lt;100, 100, IF(G778&gt;300, 300, G778)))</f>
        <v/>
      </c>
      <c r="I778" s="11" t="str">
        <f>IF('Prax Reading 5712 5713'!B778="","",'SAT EBRW to CBEST R'!$A$2+'SAT EBRW to CBEST R'!$B$2*F778)</f>
        <v/>
      </c>
      <c r="J778" s="11" t="str">
        <f>IF('Prax Reading 5712 5713'!B778="","", IF(I778&lt;20, 20, IF(I778&gt;80, 80, I778)))</f>
        <v/>
      </c>
    </row>
    <row r="779" spans="1:10" x14ac:dyDescent="0.25">
      <c r="A779" s="11">
        <v>778</v>
      </c>
      <c r="B779" s="30"/>
      <c r="C779" s="25" t="str">
        <f>IF('Prax Reading 5712 5713'!B779="","", interceptPCR5712_5713toACTR+ slopePCR5712_5713toACTR*'Prax Reading 5712 5713'!B779)</f>
        <v/>
      </c>
      <c r="D779" s="25" t="str">
        <f>IF('Prax Reading 5712 5713'!B779="","", IF(C779&lt;1, 1, IF(C779&gt;36, 36, C779)))</f>
        <v/>
      </c>
      <c r="E779" s="25" t="str">
        <f t="shared" si="25"/>
        <v/>
      </c>
      <c r="F779" s="11" t="str">
        <f>IF('Prax Reading 5712 5713'!E779="","",IF('Prax Reading 5712 5713'!E779&lt;'ACT E+R to SAT EBRW'!$A$2,'ACT E+R to SAT EBRW'!$B$2,IF('Prax Reading 5712 5713'!E779&gt;'ACT E+R to SAT EBRW'!A$72,'ACT E+R to SAT EBRW'!B$72,VLOOKUP(E779,'ACT E+R to SAT EBRW'!A:B,2,FALSE))))</f>
        <v/>
      </c>
      <c r="G779" s="11" t="str">
        <f t="shared" si="24"/>
        <v/>
      </c>
      <c r="H779" s="11" t="str">
        <f>IF('Prax Reading 5712 5713'!B779="","", IF(G779&lt;100, 100, IF(G779&gt;300, 300, G779)))</f>
        <v/>
      </c>
      <c r="I779" s="11" t="str">
        <f>IF('Prax Reading 5712 5713'!B779="","",'SAT EBRW to CBEST R'!$A$2+'SAT EBRW to CBEST R'!$B$2*F779)</f>
        <v/>
      </c>
      <c r="J779" s="11" t="str">
        <f>IF('Prax Reading 5712 5713'!B779="","", IF(I779&lt;20, 20, IF(I779&gt;80, 80, I779)))</f>
        <v/>
      </c>
    </row>
    <row r="780" spans="1:10" x14ac:dyDescent="0.25">
      <c r="A780" s="11">
        <v>779</v>
      </c>
      <c r="B780" s="30"/>
      <c r="C780" s="25" t="str">
        <f>IF('Prax Reading 5712 5713'!B780="","", interceptPCR5712_5713toACTR+ slopePCR5712_5713toACTR*'Prax Reading 5712 5713'!B780)</f>
        <v/>
      </c>
      <c r="D780" s="25" t="str">
        <f>IF('Prax Reading 5712 5713'!B780="","", IF(C780&lt;1, 1, IF(C780&gt;36, 36, C780)))</f>
        <v/>
      </c>
      <c r="E780" s="25" t="str">
        <f t="shared" si="25"/>
        <v/>
      </c>
      <c r="F780" s="11" t="str">
        <f>IF('Prax Reading 5712 5713'!E780="","",IF('Prax Reading 5712 5713'!E780&lt;'ACT E+R to SAT EBRW'!$A$2,'ACT E+R to SAT EBRW'!$B$2,IF('Prax Reading 5712 5713'!E780&gt;'ACT E+R to SAT EBRW'!A$72,'ACT E+R to SAT EBRW'!B$72,VLOOKUP(E780,'ACT E+R to SAT EBRW'!A:B,2,FALSE))))</f>
        <v/>
      </c>
      <c r="G780" s="11" t="str">
        <f t="shared" si="24"/>
        <v/>
      </c>
      <c r="H780" s="11" t="str">
        <f>IF('Prax Reading 5712 5713'!B780="","", IF(G780&lt;100, 100, IF(G780&gt;300, 300, G780)))</f>
        <v/>
      </c>
      <c r="I780" s="11" t="str">
        <f>IF('Prax Reading 5712 5713'!B780="","",'SAT EBRW to CBEST R'!$A$2+'SAT EBRW to CBEST R'!$B$2*F780)</f>
        <v/>
      </c>
      <c r="J780" s="11" t="str">
        <f>IF('Prax Reading 5712 5713'!B780="","", IF(I780&lt;20, 20, IF(I780&gt;80, 80, I780)))</f>
        <v/>
      </c>
    </row>
    <row r="781" spans="1:10" x14ac:dyDescent="0.25">
      <c r="A781" s="11">
        <v>780</v>
      </c>
      <c r="B781" s="30"/>
      <c r="C781" s="25" t="str">
        <f>IF('Prax Reading 5712 5713'!B781="","", interceptPCR5712_5713toACTR+ slopePCR5712_5713toACTR*'Prax Reading 5712 5713'!B781)</f>
        <v/>
      </c>
      <c r="D781" s="25" t="str">
        <f>IF('Prax Reading 5712 5713'!B781="","", IF(C781&lt;1, 1, IF(C781&gt;36, 36, C781)))</f>
        <v/>
      </c>
      <c r="E781" s="25" t="str">
        <f t="shared" si="25"/>
        <v/>
      </c>
      <c r="F781" s="11" t="str">
        <f>IF('Prax Reading 5712 5713'!E781="","",IF('Prax Reading 5712 5713'!E781&lt;'ACT E+R to SAT EBRW'!$A$2,'ACT E+R to SAT EBRW'!$B$2,IF('Prax Reading 5712 5713'!E781&gt;'ACT E+R to SAT EBRW'!A$72,'ACT E+R to SAT EBRW'!B$72,VLOOKUP(E781,'ACT E+R to SAT EBRW'!A:B,2,FALSE))))</f>
        <v/>
      </c>
      <c r="G781" s="11" t="str">
        <f t="shared" si="24"/>
        <v/>
      </c>
      <c r="H781" s="11" t="str">
        <f>IF('Prax Reading 5712 5713'!B781="","", IF(G781&lt;100, 100, IF(G781&gt;300, 300, G781)))</f>
        <v/>
      </c>
      <c r="I781" s="11" t="str">
        <f>IF('Prax Reading 5712 5713'!B781="","",'SAT EBRW to CBEST R'!$A$2+'SAT EBRW to CBEST R'!$B$2*F781)</f>
        <v/>
      </c>
      <c r="J781" s="11" t="str">
        <f>IF('Prax Reading 5712 5713'!B781="","", IF(I781&lt;20, 20, IF(I781&gt;80, 80, I781)))</f>
        <v/>
      </c>
    </row>
    <row r="782" spans="1:10" x14ac:dyDescent="0.25">
      <c r="A782" s="11">
        <v>781</v>
      </c>
      <c r="B782" s="30"/>
      <c r="C782" s="25" t="str">
        <f>IF('Prax Reading 5712 5713'!B782="","", interceptPCR5712_5713toACTR+ slopePCR5712_5713toACTR*'Prax Reading 5712 5713'!B782)</f>
        <v/>
      </c>
      <c r="D782" s="25" t="str">
        <f>IF('Prax Reading 5712 5713'!B782="","", IF(C782&lt;1, 1, IF(C782&gt;36, 36, C782)))</f>
        <v/>
      </c>
      <c r="E782" s="25" t="str">
        <f t="shared" si="25"/>
        <v/>
      </c>
      <c r="F782" s="11" t="str">
        <f>IF('Prax Reading 5712 5713'!E782="","",IF('Prax Reading 5712 5713'!E782&lt;'ACT E+R to SAT EBRW'!$A$2,'ACT E+R to SAT EBRW'!$B$2,IF('Prax Reading 5712 5713'!E782&gt;'ACT E+R to SAT EBRW'!A$72,'ACT E+R to SAT EBRW'!B$72,VLOOKUP(E782,'ACT E+R to SAT EBRW'!A:B,2,FALSE))))</f>
        <v/>
      </c>
      <c r="G782" s="11" t="str">
        <f t="shared" si="24"/>
        <v/>
      </c>
      <c r="H782" s="11" t="str">
        <f>IF('Prax Reading 5712 5713'!B782="","", IF(G782&lt;100, 100, IF(G782&gt;300, 300, G782)))</f>
        <v/>
      </c>
      <c r="I782" s="11" t="str">
        <f>IF('Prax Reading 5712 5713'!B782="","",'SAT EBRW to CBEST R'!$A$2+'SAT EBRW to CBEST R'!$B$2*F782)</f>
        <v/>
      </c>
      <c r="J782" s="11" t="str">
        <f>IF('Prax Reading 5712 5713'!B782="","", IF(I782&lt;20, 20, IF(I782&gt;80, 80, I782)))</f>
        <v/>
      </c>
    </row>
    <row r="783" spans="1:10" x14ac:dyDescent="0.25">
      <c r="A783" s="11">
        <v>782</v>
      </c>
      <c r="B783" s="30"/>
      <c r="C783" s="25" t="str">
        <f>IF('Prax Reading 5712 5713'!B783="","", interceptPCR5712_5713toACTR+ slopePCR5712_5713toACTR*'Prax Reading 5712 5713'!B783)</f>
        <v/>
      </c>
      <c r="D783" s="25" t="str">
        <f>IF('Prax Reading 5712 5713'!B783="","", IF(C783&lt;1, 1, IF(C783&gt;36, 36, C783)))</f>
        <v/>
      </c>
      <c r="E783" s="25" t="str">
        <f t="shared" si="25"/>
        <v/>
      </c>
      <c r="F783" s="11" t="str">
        <f>IF('Prax Reading 5712 5713'!E783="","",IF('Prax Reading 5712 5713'!E783&lt;'ACT E+R to SAT EBRW'!$A$2,'ACT E+R to SAT EBRW'!$B$2,IF('Prax Reading 5712 5713'!E783&gt;'ACT E+R to SAT EBRW'!A$72,'ACT E+R to SAT EBRW'!B$72,VLOOKUP(E783,'ACT E+R to SAT EBRW'!A:B,2,FALSE))))</f>
        <v/>
      </c>
      <c r="G783" s="11" t="str">
        <f t="shared" si="24"/>
        <v/>
      </c>
      <c r="H783" s="11" t="str">
        <f>IF('Prax Reading 5712 5713'!B783="","", IF(G783&lt;100, 100, IF(G783&gt;300, 300, G783)))</f>
        <v/>
      </c>
      <c r="I783" s="11" t="str">
        <f>IF('Prax Reading 5712 5713'!B783="","",'SAT EBRW to CBEST R'!$A$2+'SAT EBRW to CBEST R'!$B$2*F783)</f>
        <v/>
      </c>
      <c r="J783" s="11" t="str">
        <f>IF('Prax Reading 5712 5713'!B783="","", IF(I783&lt;20, 20, IF(I783&gt;80, 80, I783)))</f>
        <v/>
      </c>
    </row>
    <row r="784" spans="1:10" x14ac:dyDescent="0.25">
      <c r="A784" s="11">
        <v>783</v>
      </c>
      <c r="B784" s="30"/>
      <c r="C784" s="25" t="str">
        <f>IF('Prax Reading 5712 5713'!B784="","", interceptPCR5712_5713toACTR+ slopePCR5712_5713toACTR*'Prax Reading 5712 5713'!B784)</f>
        <v/>
      </c>
      <c r="D784" s="25" t="str">
        <f>IF('Prax Reading 5712 5713'!B784="","", IF(C784&lt;1, 1, IF(C784&gt;36, 36, C784)))</f>
        <v/>
      </c>
      <c r="E784" s="25" t="str">
        <f t="shared" si="25"/>
        <v/>
      </c>
      <c r="F784" s="11" t="str">
        <f>IF('Prax Reading 5712 5713'!E784="","",IF('Prax Reading 5712 5713'!E784&lt;'ACT E+R to SAT EBRW'!$A$2,'ACT E+R to SAT EBRW'!$B$2,IF('Prax Reading 5712 5713'!E784&gt;'ACT E+R to SAT EBRW'!A$72,'ACT E+R to SAT EBRW'!B$72,VLOOKUP(E784,'ACT E+R to SAT EBRW'!A:B,2,FALSE))))</f>
        <v/>
      </c>
      <c r="G784" s="11" t="str">
        <f t="shared" si="24"/>
        <v/>
      </c>
      <c r="H784" s="11" t="str">
        <f>IF('Prax Reading 5712 5713'!B784="","", IF(G784&lt;100, 100, IF(G784&gt;300, 300, G784)))</f>
        <v/>
      </c>
      <c r="I784" s="11" t="str">
        <f>IF('Prax Reading 5712 5713'!B784="","",'SAT EBRW to CBEST R'!$A$2+'SAT EBRW to CBEST R'!$B$2*F784)</f>
        <v/>
      </c>
      <c r="J784" s="11" t="str">
        <f>IF('Prax Reading 5712 5713'!B784="","", IF(I784&lt;20, 20, IF(I784&gt;80, 80, I784)))</f>
        <v/>
      </c>
    </row>
    <row r="785" spans="1:10" x14ac:dyDescent="0.25">
      <c r="A785" s="11">
        <v>784</v>
      </c>
      <c r="B785" s="30"/>
      <c r="C785" s="25" t="str">
        <f>IF('Prax Reading 5712 5713'!B785="","", interceptPCR5712_5713toACTR+ slopePCR5712_5713toACTR*'Prax Reading 5712 5713'!B785)</f>
        <v/>
      </c>
      <c r="D785" s="25" t="str">
        <f>IF('Prax Reading 5712 5713'!B785="","", IF(C785&lt;1, 1, IF(C785&gt;36, 36, C785)))</f>
        <v/>
      </c>
      <c r="E785" s="25" t="str">
        <f t="shared" si="25"/>
        <v/>
      </c>
      <c r="F785" s="11" t="str">
        <f>IF('Prax Reading 5712 5713'!E785="","",IF('Prax Reading 5712 5713'!E785&lt;'ACT E+R to SAT EBRW'!$A$2,'ACT E+R to SAT EBRW'!$B$2,IF('Prax Reading 5712 5713'!E785&gt;'ACT E+R to SAT EBRW'!A$72,'ACT E+R to SAT EBRW'!B$72,VLOOKUP(E785,'ACT E+R to SAT EBRW'!A:B,2,FALSE))))</f>
        <v/>
      </c>
      <c r="G785" s="11" t="str">
        <f t="shared" si="24"/>
        <v/>
      </c>
      <c r="H785" s="11" t="str">
        <f>IF('Prax Reading 5712 5713'!B785="","", IF(G785&lt;100, 100, IF(G785&gt;300, 300, G785)))</f>
        <v/>
      </c>
      <c r="I785" s="11" t="str">
        <f>IF('Prax Reading 5712 5713'!B785="","",'SAT EBRW to CBEST R'!$A$2+'SAT EBRW to CBEST R'!$B$2*F785)</f>
        <v/>
      </c>
      <c r="J785" s="11" t="str">
        <f>IF('Prax Reading 5712 5713'!B785="","", IF(I785&lt;20, 20, IF(I785&gt;80, 80, I785)))</f>
        <v/>
      </c>
    </row>
    <row r="786" spans="1:10" x14ac:dyDescent="0.25">
      <c r="A786" s="11">
        <v>785</v>
      </c>
      <c r="B786" s="30"/>
      <c r="C786" s="25" t="str">
        <f>IF('Prax Reading 5712 5713'!B786="","", interceptPCR5712_5713toACTR+ slopePCR5712_5713toACTR*'Prax Reading 5712 5713'!B786)</f>
        <v/>
      </c>
      <c r="D786" s="25" t="str">
        <f>IF('Prax Reading 5712 5713'!B786="","", IF(C786&lt;1, 1, IF(C786&gt;36, 36, C786)))</f>
        <v/>
      </c>
      <c r="E786" s="25" t="str">
        <f t="shared" si="25"/>
        <v/>
      </c>
      <c r="F786" s="11" t="str">
        <f>IF('Prax Reading 5712 5713'!E786="","",IF('Prax Reading 5712 5713'!E786&lt;'ACT E+R to SAT EBRW'!$A$2,'ACT E+R to SAT EBRW'!$B$2,IF('Prax Reading 5712 5713'!E786&gt;'ACT E+R to SAT EBRW'!A$72,'ACT E+R to SAT EBRW'!B$72,VLOOKUP(E786,'ACT E+R to SAT EBRW'!A:B,2,FALSE))))</f>
        <v/>
      </c>
      <c r="G786" s="11" t="str">
        <f t="shared" si="24"/>
        <v/>
      </c>
      <c r="H786" s="11" t="str">
        <f>IF('Prax Reading 5712 5713'!B786="","", IF(G786&lt;100, 100, IF(G786&gt;300, 300, G786)))</f>
        <v/>
      </c>
      <c r="I786" s="11" t="str">
        <f>IF('Prax Reading 5712 5713'!B786="","",'SAT EBRW to CBEST R'!$A$2+'SAT EBRW to CBEST R'!$B$2*F786)</f>
        <v/>
      </c>
      <c r="J786" s="11" t="str">
        <f>IF('Prax Reading 5712 5713'!B786="","", IF(I786&lt;20, 20, IF(I786&gt;80, 80, I786)))</f>
        <v/>
      </c>
    </row>
    <row r="787" spans="1:10" x14ac:dyDescent="0.25">
      <c r="A787" s="11">
        <v>786</v>
      </c>
      <c r="B787" s="30"/>
      <c r="C787" s="25" t="str">
        <f>IF('Prax Reading 5712 5713'!B787="","", interceptPCR5712_5713toACTR+ slopePCR5712_5713toACTR*'Prax Reading 5712 5713'!B787)</f>
        <v/>
      </c>
      <c r="D787" s="25" t="str">
        <f>IF('Prax Reading 5712 5713'!B787="","", IF(C787&lt;1, 1, IF(C787&gt;36, 36, C787)))</f>
        <v/>
      </c>
      <c r="E787" s="25" t="str">
        <f t="shared" si="25"/>
        <v/>
      </c>
      <c r="F787" s="11" t="str">
        <f>IF('Prax Reading 5712 5713'!E787="","",IF('Prax Reading 5712 5713'!E787&lt;'ACT E+R to SAT EBRW'!$A$2,'ACT E+R to SAT EBRW'!$B$2,IF('Prax Reading 5712 5713'!E787&gt;'ACT E+R to SAT EBRW'!A$72,'ACT E+R to SAT EBRW'!B$72,VLOOKUP(E787,'ACT E+R to SAT EBRW'!A:B,2,FALSE))))</f>
        <v/>
      </c>
      <c r="G787" s="11" t="str">
        <f t="shared" si="24"/>
        <v/>
      </c>
      <c r="H787" s="11" t="str">
        <f>IF('Prax Reading 5712 5713'!B787="","", IF(G787&lt;100, 100, IF(G787&gt;300, 300, G787)))</f>
        <v/>
      </c>
      <c r="I787" s="11" t="str">
        <f>IF('Prax Reading 5712 5713'!B787="","",'SAT EBRW to CBEST R'!$A$2+'SAT EBRW to CBEST R'!$B$2*F787)</f>
        <v/>
      </c>
      <c r="J787" s="11" t="str">
        <f>IF('Prax Reading 5712 5713'!B787="","", IF(I787&lt;20, 20, IF(I787&gt;80, 80, I787)))</f>
        <v/>
      </c>
    </row>
    <row r="788" spans="1:10" x14ac:dyDescent="0.25">
      <c r="A788" s="11">
        <v>787</v>
      </c>
      <c r="B788" s="30"/>
      <c r="C788" s="25" t="str">
        <f>IF('Prax Reading 5712 5713'!B788="","", interceptPCR5712_5713toACTR+ slopePCR5712_5713toACTR*'Prax Reading 5712 5713'!B788)</f>
        <v/>
      </c>
      <c r="D788" s="25" t="str">
        <f>IF('Prax Reading 5712 5713'!B788="","", IF(C788&lt;1, 1, IF(C788&gt;36, 36, C788)))</f>
        <v/>
      </c>
      <c r="E788" s="25" t="str">
        <f t="shared" si="25"/>
        <v/>
      </c>
      <c r="F788" s="11" t="str">
        <f>IF('Prax Reading 5712 5713'!E788="","",IF('Prax Reading 5712 5713'!E788&lt;'ACT E+R to SAT EBRW'!$A$2,'ACT E+R to SAT EBRW'!$B$2,IF('Prax Reading 5712 5713'!E788&gt;'ACT E+R to SAT EBRW'!A$72,'ACT E+R to SAT EBRW'!B$72,VLOOKUP(E788,'ACT E+R to SAT EBRW'!A:B,2,FALSE))))</f>
        <v/>
      </c>
      <c r="G788" s="11" t="str">
        <f t="shared" si="24"/>
        <v/>
      </c>
      <c r="H788" s="11" t="str">
        <f>IF('Prax Reading 5712 5713'!B788="","", IF(G788&lt;100, 100, IF(G788&gt;300, 300, G788)))</f>
        <v/>
      </c>
      <c r="I788" s="11" t="str">
        <f>IF('Prax Reading 5712 5713'!B788="","",'SAT EBRW to CBEST R'!$A$2+'SAT EBRW to CBEST R'!$B$2*F788)</f>
        <v/>
      </c>
      <c r="J788" s="11" t="str">
        <f>IF('Prax Reading 5712 5713'!B788="","", IF(I788&lt;20, 20, IF(I788&gt;80, 80, I788)))</f>
        <v/>
      </c>
    </row>
    <row r="789" spans="1:10" x14ac:dyDescent="0.25">
      <c r="A789" s="11">
        <v>788</v>
      </c>
      <c r="B789" s="30"/>
      <c r="C789" s="25" t="str">
        <f>IF('Prax Reading 5712 5713'!B789="","", interceptPCR5712_5713toACTR+ slopePCR5712_5713toACTR*'Prax Reading 5712 5713'!B789)</f>
        <v/>
      </c>
      <c r="D789" s="25" t="str">
        <f>IF('Prax Reading 5712 5713'!B789="","", IF(C789&lt;1, 1, IF(C789&gt;36, 36, C789)))</f>
        <v/>
      </c>
      <c r="E789" s="25" t="str">
        <f t="shared" si="25"/>
        <v/>
      </c>
      <c r="F789" s="11" t="str">
        <f>IF('Prax Reading 5712 5713'!E789="","",IF('Prax Reading 5712 5713'!E789&lt;'ACT E+R to SAT EBRW'!$A$2,'ACT E+R to SAT EBRW'!$B$2,IF('Prax Reading 5712 5713'!E789&gt;'ACT E+R to SAT EBRW'!A$72,'ACT E+R to SAT EBRW'!B$72,VLOOKUP(E789,'ACT E+R to SAT EBRW'!A:B,2,FALSE))))</f>
        <v/>
      </c>
      <c r="G789" s="11" t="str">
        <f t="shared" si="24"/>
        <v/>
      </c>
      <c r="H789" s="11" t="str">
        <f>IF('Prax Reading 5712 5713'!B789="","", IF(G789&lt;100, 100, IF(G789&gt;300, 300, G789)))</f>
        <v/>
      </c>
      <c r="I789" s="11" t="str">
        <f>IF('Prax Reading 5712 5713'!B789="","",'SAT EBRW to CBEST R'!$A$2+'SAT EBRW to CBEST R'!$B$2*F789)</f>
        <v/>
      </c>
      <c r="J789" s="11" t="str">
        <f>IF('Prax Reading 5712 5713'!B789="","", IF(I789&lt;20, 20, IF(I789&gt;80, 80, I789)))</f>
        <v/>
      </c>
    </row>
    <row r="790" spans="1:10" x14ac:dyDescent="0.25">
      <c r="A790" s="11">
        <v>789</v>
      </c>
      <c r="B790" s="30"/>
      <c r="C790" s="25" t="str">
        <f>IF('Prax Reading 5712 5713'!B790="","", interceptPCR5712_5713toACTR+ slopePCR5712_5713toACTR*'Prax Reading 5712 5713'!B790)</f>
        <v/>
      </c>
      <c r="D790" s="25" t="str">
        <f>IF('Prax Reading 5712 5713'!B790="","", IF(C790&lt;1, 1, IF(C790&gt;36, 36, C790)))</f>
        <v/>
      </c>
      <c r="E790" s="25" t="str">
        <f t="shared" si="25"/>
        <v/>
      </c>
      <c r="F790" s="11" t="str">
        <f>IF('Prax Reading 5712 5713'!E790="","",IF('Prax Reading 5712 5713'!E790&lt;'ACT E+R to SAT EBRW'!$A$2,'ACT E+R to SAT EBRW'!$B$2,IF('Prax Reading 5712 5713'!E790&gt;'ACT E+R to SAT EBRW'!A$72,'ACT E+R to SAT EBRW'!B$72,VLOOKUP(E790,'ACT E+R to SAT EBRW'!A:B,2,FALSE))))</f>
        <v/>
      </c>
      <c r="G790" s="11" t="str">
        <f t="shared" si="24"/>
        <v/>
      </c>
      <c r="H790" s="11" t="str">
        <f>IF('Prax Reading 5712 5713'!B790="","", IF(G790&lt;100, 100, IF(G790&gt;300, 300, G790)))</f>
        <v/>
      </c>
      <c r="I790" s="11" t="str">
        <f>IF('Prax Reading 5712 5713'!B790="","",'SAT EBRW to CBEST R'!$A$2+'SAT EBRW to CBEST R'!$B$2*F790)</f>
        <v/>
      </c>
      <c r="J790" s="11" t="str">
        <f>IF('Prax Reading 5712 5713'!B790="","", IF(I790&lt;20, 20, IF(I790&gt;80, 80, I790)))</f>
        <v/>
      </c>
    </row>
    <row r="791" spans="1:10" x14ac:dyDescent="0.25">
      <c r="A791" s="11">
        <v>790</v>
      </c>
      <c r="B791" s="30"/>
      <c r="C791" s="25" t="str">
        <f>IF('Prax Reading 5712 5713'!B791="","", interceptPCR5712_5713toACTR+ slopePCR5712_5713toACTR*'Prax Reading 5712 5713'!B791)</f>
        <v/>
      </c>
      <c r="D791" s="25" t="str">
        <f>IF('Prax Reading 5712 5713'!B791="","", IF(C791&lt;1, 1, IF(C791&gt;36, 36, C791)))</f>
        <v/>
      </c>
      <c r="E791" s="25" t="str">
        <f t="shared" si="25"/>
        <v/>
      </c>
      <c r="F791" s="11" t="str">
        <f>IF('Prax Reading 5712 5713'!E791="","",IF('Prax Reading 5712 5713'!E791&lt;'ACT E+R to SAT EBRW'!$A$2,'ACT E+R to SAT EBRW'!$B$2,IF('Prax Reading 5712 5713'!E791&gt;'ACT E+R to SAT EBRW'!A$72,'ACT E+R to SAT EBRW'!B$72,VLOOKUP(E791,'ACT E+R to SAT EBRW'!A:B,2,FALSE))))</f>
        <v/>
      </c>
      <c r="G791" s="11" t="str">
        <f t="shared" si="24"/>
        <v/>
      </c>
      <c r="H791" s="11" t="str">
        <f>IF('Prax Reading 5712 5713'!B791="","", IF(G791&lt;100, 100, IF(G791&gt;300, 300, G791)))</f>
        <v/>
      </c>
      <c r="I791" s="11" t="str">
        <f>IF('Prax Reading 5712 5713'!B791="","",'SAT EBRW to CBEST R'!$A$2+'SAT EBRW to CBEST R'!$B$2*F791)</f>
        <v/>
      </c>
      <c r="J791" s="11" t="str">
        <f>IF('Prax Reading 5712 5713'!B791="","", IF(I791&lt;20, 20, IF(I791&gt;80, 80, I791)))</f>
        <v/>
      </c>
    </row>
    <row r="792" spans="1:10" x14ac:dyDescent="0.25">
      <c r="A792" s="11">
        <v>791</v>
      </c>
      <c r="B792" s="30"/>
      <c r="C792" s="25" t="str">
        <f>IF('Prax Reading 5712 5713'!B792="","", interceptPCR5712_5713toACTR+ slopePCR5712_5713toACTR*'Prax Reading 5712 5713'!B792)</f>
        <v/>
      </c>
      <c r="D792" s="25" t="str">
        <f>IF('Prax Reading 5712 5713'!B792="","", IF(C792&lt;1, 1, IF(C792&gt;36, 36, C792)))</f>
        <v/>
      </c>
      <c r="E792" s="25" t="str">
        <f t="shared" si="25"/>
        <v/>
      </c>
      <c r="F792" s="11" t="str">
        <f>IF('Prax Reading 5712 5713'!E792="","",IF('Prax Reading 5712 5713'!E792&lt;'ACT E+R to SAT EBRW'!$A$2,'ACT E+R to SAT EBRW'!$B$2,IF('Prax Reading 5712 5713'!E792&gt;'ACT E+R to SAT EBRW'!A$72,'ACT E+R to SAT EBRW'!B$72,VLOOKUP(E792,'ACT E+R to SAT EBRW'!A:B,2,FALSE))))</f>
        <v/>
      </c>
      <c r="G792" s="11" t="str">
        <f t="shared" si="24"/>
        <v/>
      </c>
      <c r="H792" s="11" t="str">
        <f>IF('Prax Reading 5712 5713'!B792="","", IF(G792&lt;100, 100, IF(G792&gt;300, 300, G792)))</f>
        <v/>
      </c>
      <c r="I792" s="11" t="str">
        <f>IF('Prax Reading 5712 5713'!B792="","",'SAT EBRW to CBEST R'!$A$2+'SAT EBRW to CBEST R'!$B$2*F792)</f>
        <v/>
      </c>
      <c r="J792" s="11" t="str">
        <f>IF('Prax Reading 5712 5713'!B792="","", IF(I792&lt;20, 20, IF(I792&gt;80, 80, I792)))</f>
        <v/>
      </c>
    </row>
    <row r="793" spans="1:10" x14ac:dyDescent="0.25">
      <c r="A793" s="11">
        <v>792</v>
      </c>
      <c r="B793" s="30"/>
      <c r="C793" s="25" t="str">
        <f>IF('Prax Reading 5712 5713'!B793="","", interceptPCR5712_5713toACTR+ slopePCR5712_5713toACTR*'Prax Reading 5712 5713'!B793)</f>
        <v/>
      </c>
      <c r="D793" s="25" t="str">
        <f>IF('Prax Reading 5712 5713'!B793="","", IF(C793&lt;1, 1, IF(C793&gt;36, 36, C793)))</f>
        <v/>
      </c>
      <c r="E793" s="25" t="str">
        <f t="shared" si="25"/>
        <v/>
      </c>
      <c r="F793" s="11" t="str">
        <f>IF('Prax Reading 5712 5713'!E793="","",IF('Prax Reading 5712 5713'!E793&lt;'ACT E+R to SAT EBRW'!$A$2,'ACT E+R to SAT EBRW'!$B$2,IF('Prax Reading 5712 5713'!E793&gt;'ACT E+R to SAT EBRW'!A$72,'ACT E+R to SAT EBRW'!B$72,VLOOKUP(E793,'ACT E+R to SAT EBRW'!A:B,2,FALSE))))</f>
        <v/>
      </c>
      <c r="G793" s="11" t="str">
        <f t="shared" si="24"/>
        <v/>
      </c>
      <c r="H793" s="11" t="str">
        <f>IF('Prax Reading 5712 5713'!B793="","", IF(G793&lt;100, 100, IF(G793&gt;300, 300, G793)))</f>
        <v/>
      </c>
      <c r="I793" s="11" t="str">
        <f>IF('Prax Reading 5712 5713'!B793="","",'SAT EBRW to CBEST R'!$A$2+'SAT EBRW to CBEST R'!$B$2*F793)</f>
        <v/>
      </c>
      <c r="J793" s="11" t="str">
        <f>IF('Prax Reading 5712 5713'!B793="","", IF(I793&lt;20, 20, IF(I793&gt;80, 80, I793)))</f>
        <v/>
      </c>
    </row>
    <row r="794" spans="1:10" x14ac:dyDescent="0.25">
      <c r="A794" s="11">
        <v>793</v>
      </c>
      <c r="B794" s="30"/>
      <c r="C794" s="25" t="str">
        <f>IF('Prax Reading 5712 5713'!B794="","", interceptPCR5712_5713toACTR+ slopePCR5712_5713toACTR*'Prax Reading 5712 5713'!B794)</f>
        <v/>
      </c>
      <c r="D794" s="25" t="str">
        <f>IF('Prax Reading 5712 5713'!B794="","", IF(C794&lt;1, 1, IF(C794&gt;36, 36, C794)))</f>
        <v/>
      </c>
      <c r="E794" s="25" t="str">
        <f t="shared" si="25"/>
        <v/>
      </c>
      <c r="F794" s="11" t="str">
        <f>IF('Prax Reading 5712 5713'!E794="","",IF('Prax Reading 5712 5713'!E794&lt;'ACT E+R to SAT EBRW'!$A$2,'ACT E+R to SAT EBRW'!$B$2,IF('Prax Reading 5712 5713'!E794&gt;'ACT E+R to SAT EBRW'!A$72,'ACT E+R to SAT EBRW'!B$72,VLOOKUP(E794,'ACT E+R to SAT EBRW'!A:B,2,FALSE))))</f>
        <v/>
      </c>
      <c r="G794" s="11" t="str">
        <f t="shared" si="24"/>
        <v/>
      </c>
      <c r="H794" s="11" t="str">
        <f>IF('Prax Reading 5712 5713'!B794="","", IF(G794&lt;100, 100, IF(G794&gt;300, 300, G794)))</f>
        <v/>
      </c>
      <c r="I794" s="11" t="str">
        <f>IF('Prax Reading 5712 5713'!B794="","",'SAT EBRW to CBEST R'!$A$2+'SAT EBRW to CBEST R'!$B$2*F794)</f>
        <v/>
      </c>
      <c r="J794" s="11" t="str">
        <f>IF('Prax Reading 5712 5713'!B794="","", IF(I794&lt;20, 20, IF(I794&gt;80, 80, I794)))</f>
        <v/>
      </c>
    </row>
    <row r="795" spans="1:10" x14ac:dyDescent="0.25">
      <c r="A795" s="11">
        <v>794</v>
      </c>
      <c r="B795" s="30"/>
      <c r="C795" s="25" t="str">
        <f>IF('Prax Reading 5712 5713'!B795="","", interceptPCR5712_5713toACTR+ slopePCR5712_5713toACTR*'Prax Reading 5712 5713'!B795)</f>
        <v/>
      </c>
      <c r="D795" s="25" t="str">
        <f>IF('Prax Reading 5712 5713'!B795="","", IF(C795&lt;1, 1, IF(C795&gt;36, 36, C795)))</f>
        <v/>
      </c>
      <c r="E795" s="25" t="str">
        <f t="shared" si="25"/>
        <v/>
      </c>
      <c r="F795" s="11" t="str">
        <f>IF('Prax Reading 5712 5713'!E795="","",IF('Prax Reading 5712 5713'!E795&lt;'ACT E+R to SAT EBRW'!$A$2,'ACT E+R to SAT EBRW'!$B$2,IF('Prax Reading 5712 5713'!E795&gt;'ACT E+R to SAT EBRW'!A$72,'ACT E+R to SAT EBRW'!B$72,VLOOKUP(E795,'ACT E+R to SAT EBRW'!A:B,2,FALSE))))</f>
        <v/>
      </c>
      <c r="G795" s="11" t="str">
        <f t="shared" si="24"/>
        <v/>
      </c>
      <c r="H795" s="11" t="str">
        <f>IF('Prax Reading 5712 5713'!B795="","", IF(G795&lt;100, 100, IF(G795&gt;300, 300, G795)))</f>
        <v/>
      </c>
      <c r="I795" s="11" t="str">
        <f>IF('Prax Reading 5712 5713'!B795="","",'SAT EBRW to CBEST R'!$A$2+'SAT EBRW to CBEST R'!$B$2*F795)</f>
        <v/>
      </c>
      <c r="J795" s="11" t="str">
        <f>IF('Prax Reading 5712 5713'!B795="","", IF(I795&lt;20, 20, IF(I795&gt;80, 80, I795)))</f>
        <v/>
      </c>
    </row>
    <row r="796" spans="1:10" x14ac:dyDescent="0.25">
      <c r="A796" s="11">
        <v>795</v>
      </c>
      <c r="B796" s="30"/>
      <c r="C796" s="25" t="str">
        <f>IF('Prax Reading 5712 5713'!B796="","", interceptPCR5712_5713toACTR+ slopePCR5712_5713toACTR*'Prax Reading 5712 5713'!B796)</f>
        <v/>
      </c>
      <c r="D796" s="25" t="str">
        <f>IF('Prax Reading 5712 5713'!B796="","", IF(C796&lt;1, 1, IF(C796&gt;36, 36, C796)))</f>
        <v/>
      </c>
      <c r="E796" s="25" t="str">
        <f t="shared" si="25"/>
        <v/>
      </c>
      <c r="F796" s="11" t="str">
        <f>IF('Prax Reading 5712 5713'!E796="","",IF('Prax Reading 5712 5713'!E796&lt;'ACT E+R to SAT EBRW'!$A$2,'ACT E+R to SAT EBRW'!$B$2,IF('Prax Reading 5712 5713'!E796&gt;'ACT E+R to SAT EBRW'!A$72,'ACT E+R to SAT EBRW'!B$72,VLOOKUP(E796,'ACT E+R to SAT EBRW'!A:B,2,FALSE))))</f>
        <v/>
      </c>
      <c r="G796" s="11" t="str">
        <f t="shared" si="24"/>
        <v/>
      </c>
      <c r="H796" s="11" t="str">
        <f>IF('Prax Reading 5712 5713'!B796="","", IF(G796&lt;100, 100, IF(G796&gt;300, 300, G796)))</f>
        <v/>
      </c>
      <c r="I796" s="11" t="str">
        <f>IF('Prax Reading 5712 5713'!B796="","",'SAT EBRW to CBEST R'!$A$2+'SAT EBRW to CBEST R'!$B$2*F796)</f>
        <v/>
      </c>
      <c r="J796" s="11" t="str">
        <f>IF('Prax Reading 5712 5713'!B796="","", IF(I796&lt;20, 20, IF(I796&gt;80, 80, I796)))</f>
        <v/>
      </c>
    </row>
    <row r="797" spans="1:10" x14ac:dyDescent="0.25">
      <c r="A797" s="11">
        <v>796</v>
      </c>
      <c r="B797" s="30"/>
      <c r="C797" s="25" t="str">
        <f>IF('Prax Reading 5712 5713'!B797="","", interceptPCR5712_5713toACTR+ slopePCR5712_5713toACTR*'Prax Reading 5712 5713'!B797)</f>
        <v/>
      </c>
      <c r="D797" s="25" t="str">
        <f>IF('Prax Reading 5712 5713'!B797="","", IF(C797&lt;1, 1, IF(C797&gt;36, 36, C797)))</f>
        <v/>
      </c>
      <c r="E797" s="25" t="str">
        <f t="shared" si="25"/>
        <v/>
      </c>
      <c r="F797" s="11" t="str">
        <f>IF('Prax Reading 5712 5713'!E797="","",IF('Prax Reading 5712 5713'!E797&lt;'ACT E+R to SAT EBRW'!$A$2,'ACT E+R to SAT EBRW'!$B$2,IF('Prax Reading 5712 5713'!E797&gt;'ACT E+R to SAT EBRW'!A$72,'ACT E+R to SAT EBRW'!B$72,VLOOKUP(E797,'ACT E+R to SAT EBRW'!A:B,2,FALSE))))</f>
        <v/>
      </c>
      <c r="G797" s="11" t="str">
        <f t="shared" si="24"/>
        <v/>
      </c>
      <c r="H797" s="11" t="str">
        <f>IF('Prax Reading 5712 5713'!B797="","", IF(G797&lt;100, 100, IF(G797&gt;300, 300, G797)))</f>
        <v/>
      </c>
      <c r="I797" s="11" t="str">
        <f>IF('Prax Reading 5712 5713'!B797="","",'SAT EBRW to CBEST R'!$A$2+'SAT EBRW to CBEST R'!$B$2*F797)</f>
        <v/>
      </c>
      <c r="J797" s="11" t="str">
        <f>IF('Prax Reading 5712 5713'!B797="","", IF(I797&lt;20, 20, IF(I797&gt;80, 80, I797)))</f>
        <v/>
      </c>
    </row>
    <row r="798" spans="1:10" x14ac:dyDescent="0.25">
      <c r="A798" s="11">
        <v>797</v>
      </c>
      <c r="B798" s="30"/>
      <c r="C798" s="25" t="str">
        <f>IF('Prax Reading 5712 5713'!B798="","", interceptPCR5712_5713toACTR+ slopePCR5712_5713toACTR*'Prax Reading 5712 5713'!B798)</f>
        <v/>
      </c>
      <c r="D798" s="25" t="str">
        <f>IF('Prax Reading 5712 5713'!B798="","", IF(C798&lt;1, 1, IF(C798&gt;36, 36, C798)))</f>
        <v/>
      </c>
      <c r="E798" s="25" t="str">
        <f t="shared" si="25"/>
        <v/>
      </c>
      <c r="F798" s="11" t="str">
        <f>IF('Prax Reading 5712 5713'!E798="","",IF('Prax Reading 5712 5713'!E798&lt;'ACT E+R to SAT EBRW'!$A$2,'ACT E+R to SAT EBRW'!$B$2,IF('Prax Reading 5712 5713'!E798&gt;'ACT E+R to SAT EBRW'!A$72,'ACT E+R to SAT EBRW'!B$72,VLOOKUP(E798,'ACT E+R to SAT EBRW'!A:B,2,FALSE))))</f>
        <v/>
      </c>
      <c r="G798" s="11" t="str">
        <f t="shared" si="24"/>
        <v/>
      </c>
      <c r="H798" s="11" t="str">
        <f>IF('Prax Reading 5712 5713'!B798="","", IF(G798&lt;100, 100, IF(G798&gt;300, 300, G798)))</f>
        <v/>
      </c>
      <c r="I798" s="11" t="str">
        <f>IF('Prax Reading 5712 5713'!B798="","",'SAT EBRW to CBEST R'!$A$2+'SAT EBRW to CBEST R'!$B$2*F798)</f>
        <v/>
      </c>
      <c r="J798" s="11" t="str">
        <f>IF('Prax Reading 5712 5713'!B798="","", IF(I798&lt;20, 20, IF(I798&gt;80, 80, I798)))</f>
        <v/>
      </c>
    </row>
    <row r="799" spans="1:10" x14ac:dyDescent="0.25">
      <c r="A799" s="11">
        <v>798</v>
      </c>
      <c r="B799" s="30"/>
      <c r="C799" s="25" t="str">
        <f>IF('Prax Reading 5712 5713'!B799="","", interceptPCR5712_5713toACTR+ slopePCR5712_5713toACTR*'Prax Reading 5712 5713'!B799)</f>
        <v/>
      </c>
      <c r="D799" s="25" t="str">
        <f>IF('Prax Reading 5712 5713'!B799="","", IF(C799&lt;1, 1, IF(C799&gt;36, 36, C799)))</f>
        <v/>
      </c>
      <c r="E799" s="25" t="str">
        <f t="shared" si="25"/>
        <v/>
      </c>
      <c r="F799" s="11" t="str">
        <f>IF('Prax Reading 5712 5713'!E799="","",IF('Prax Reading 5712 5713'!E799&lt;'ACT E+R to SAT EBRW'!$A$2,'ACT E+R to SAT EBRW'!$B$2,IF('Prax Reading 5712 5713'!E799&gt;'ACT E+R to SAT EBRW'!A$72,'ACT E+R to SAT EBRW'!B$72,VLOOKUP(E799,'ACT E+R to SAT EBRW'!A:B,2,FALSE))))</f>
        <v/>
      </c>
      <c r="G799" s="11" t="str">
        <f t="shared" si="24"/>
        <v/>
      </c>
      <c r="H799" s="11" t="str">
        <f>IF('Prax Reading 5712 5713'!B799="","", IF(G799&lt;100, 100, IF(G799&gt;300, 300, G799)))</f>
        <v/>
      </c>
      <c r="I799" s="11" t="str">
        <f>IF('Prax Reading 5712 5713'!B799="","",'SAT EBRW to CBEST R'!$A$2+'SAT EBRW to CBEST R'!$B$2*F799)</f>
        <v/>
      </c>
      <c r="J799" s="11" t="str">
        <f>IF('Prax Reading 5712 5713'!B799="","", IF(I799&lt;20, 20, IF(I799&gt;80, 80, I799)))</f>
        <v/>
      </c>
    </row>
    <row r="800" spans="1:10" x14ac:dyDescent="0.25">
      <c r="A800" s="11">
        <v>799</v>
      </c>
      <c r="B800" s="30"/>
      <c r="C800" s="25" t="str">
        <f>IF('Prax Reading 5712 5713'!B800="","", interceptPCR5712_5713toACTR+ slopePCR5712_5713toACTR*'Prax Reading 5712 5713'!B800)</f>
        <v/>
      </c>
      <c r="D800" s="25" t="str">
        <f>IF('Prax Reading 5712 5713'!B800="","", IF(C800&lt;1, 1, IF(C800&gt;36, 36, C800)))</f>
        <v/>
      </c>
      <c r="E800" s="25" t="str">
        <f t="shared" si="25"/>
        <v/>
      </c>
      <c r="F800" s="11" t="str">
        <f>IF('Prax Reading 5712 5713'!E800="","",IF('Prax Reading 5712 5713'!E800&lt;'ACT E+R to SAT EBRW'!$A$2,'ACT E+R to SAT EBRW'!$B$2,IF('Prax Reading 5712 5713'!E800&gt;'ACT E+R to SAT EBRW'!A$72,'ACT E+R to SAT EBRW'!B$72,VLOOKUP(E800,'ACT E+R to SAT EBRW'!A:B,2,FALSE))))</f>
        <v/>
      </c>
      <c r="G800" s="11" t="str">
        <f t="shared" si="24"/>
        <v/>
      </c>
      <c r="H800" s="11" t="str">
        <f>IF('Prax Reading 5712 5713'!B800="","", IF(G800&lt;100, 100, IF(G800&gt;300, 300, G800)))</f>
        <v/>
      </c>
      <c r="I800" s="11" t="str">
        <f>IF('Prax Reading 5712 5713'!B800="","",'SAT EBRW to CBEST R'!$A$2+'SAT EBRW to CBEST R'!$B$2*F800)</f>
        <v/>
      </c>
      <c r="J800" s="11" t="str">
        <f>IF('Prax Reading 5712 5713'!B800="","", IF(I800&lt;20, 20, IF(I800&gt;80, 80, I800)))</f>
        <v/>
      </c>
    </row>
    <row r="801" spans="1:10" x14ac:dyDescent="0.25">
      <c r="A801" s="11">
        <v>800</v>
      </c>
      <c r="B801" s="30"/>
      <c r="C801" s="25" t="str">
        <f>IF('Prax Reading 5712 5713'!B801="","", interceptPCR5712_5713toACTR+ slopePCR5712_5713toACTR*'Prax Reading 5712 5713'!B801)</f>
        <v/>
      </c>
      <c r="D801" s="25" t="str">
        <f>IF('Prax Reading 5712 5713'!B801="","", IF(C801&lt;1, 1, IF(C801&gt;36, 36, C801)))</f>
        <v/>
      </c>
      <c r="E801" s="25" t="str">
        <f t="shared" si="25"/>
        <v/>
      </c>
      <c r="F801" s="11" t="str">
        <f>IF('Prax Reading 5712 5713'!E801="","",IF('Prax Reading 5712 5713'!E801&lt;'ACT E+R to SAT EBRW'!$A$2,'ACT E+R to SAT EBRW'!$B$2,IF('Prax Reading 5712 5713'!E801&gt;'ACT E+R to SAT EBRW'!A$72,'ACT E+R to SAT EBRW'!B$72,VLOOKUP(E801,'ACT E+R to SAT EBRW'!A:B,2,FALSE))))</f>
        <v/>
      </c>
      <c r="G801" s="11" t="str">
        <f t="shared" si="24"/>
        <v/>
      </c>
      <c r="H801" s="11" t="str">
        <f>IF('Prax Reading 5712 5713'!B801="","", IF(G801&lt;100, 100, IF(G801&gt;300, 300, G801)))</f>
        <v/>
      </c>
      <c r="I801" s="11" t="str">
        <f>IF('Prax Reading 5712 5713'!B801="","",'SAT EBRW to CBEST R'!$A$2+'SAT EBRW to CBEST R'!$B$2*F801)</f>
        <v/>
      </c>
      <c r="J801" s="11" t="str">
        <f>IF('Prax Reading 5712 5713'!B801="","", IF(I801&lt;20, 20, IF(I801&gt;80, 80, I801)))</f>
        <v/>
      </c>
    </row>
    <row r="802" spans="1:10" x14ac:dyDescent="0.25">
      <c r="A802" s="11">
        <v>801</v>
      </c>
      <c r="B802" s="30"/>
      <c r="C802" s="25" t="str">
        <f>IF('Prax Reading 5712 5713'!B802="","", interceptPCR5712_5713toACTR+ slopePCR5712_5713toACTR*'Prax Reading 5712 5713'!B802)</f>
        <v/>
      </c>
      <c r="D802" s="25" t="str">
        <f>IF('Prax Reading 5712 5713'!B802="","", IF(C802&lt;1, 1, IF(C802&gt;36, 36, C802)))</f>
        <v/>
      </c>
      <c r="E802" s="25" t="str">
        <f t="shared" si="25"/>
        <v/>
      </c>
      <c r="F802" s="11" t="str">
        <f>IF('Prax Reading 5712 5713'!E802="","",IF('Prax Reading 5712 5713'!E802&lt;'ACT E+R to SAT EBRW'!$A$2,'ACT E+R to SAT EBRW'!$B$2,IF('Prax Reading 5712 5713'!E802&gt;'ACT E+R to SAT EBRW'!A$72,'ACT E+R to SAT EBRW'!B$72,VLOOKUP(E802,'ACT E+R to SAT EBRW'!A:B,2,FALSE))))</f>
        <v/>
      </c>
      <c r="G802" s="11" t="str">
        <f t="shared" si="24"/>
        <v/>
      </c>
      <c r="H802" s="11" t="str">
        <f>IF('Prax Reading 5712 5713'!B802="","", IF(G802&lt;100, 100, IF(G802&gt;300, 300, G802)))</f>
        <v/>
      </c>
      <c r="I802" s="11" t="str">
        <f>IF('Prax Reading 5712 5713'!B802="","",'SAT EBRW to CBEST R'!$A$2+'SAT EBRW to CBEST R'!$B$2*F802)</f>
        <v/>
      </c>
      <c r="J802" s="11" t="str">
        <f>IF('Prax Reading 5712 5713'!B802="","", IF(I802&lt;20, 20, IF(I802&gt;80, 80, I802)))</f>
        <v/>
      </c>
    </row>
    <row r="803" spans="1:10" x14ac:dyDescent="0.25">
      <c r="A803" s="11">
        <v>802</v>
      </c>
      <c r="B803" s="30"/>
      <c r="C803" s="25" t="str">
        <f>IF('Prax Reading 5712 5713'!B803="","", interceptPCR5712_5713toACTR+ slopePCR5712_5713toACTR*'Prax Reading 5712 5713'!B803)</f>
        <v/>
      </c>
      <c r="D803" s="25" t="str">
        <f>IF('Prax Reading 5712 5713'!B803="","", IF(C803&lt;1, 1, IF(C803&gt;36, 36, C803)))</f>
        <v/>
      </c>
      <c r="E803" s="25" t="str">
        <f t="shared" si="25"/>
        <v/>
      </c>
      <c r="F803" s="11" t="str">
        <f>IF('Prax Reading 5712 5713'!E803="","",IF('Prax Reading 5712 5713'!E803&lt;'ACT E+R to SAT EBRW'!$A$2,'ACT E+R to SAT EBRW'!$B$2,IF('Prax Reading 5712 5713'!E803&gt;'ACT E+R to SAT EBRW'!A$72,'ACT E+R to SAT EBRW'!B$72,VLOOKUP(E803,'ACT E+R to SAT EBRW'!A:B,2,FALSE))))</f>
        <v/>
      </c>
      <c r="G803" s="11" t="str">
        <f t="shared" si="24"/>
        <v/>
      </c>
      <c r="H803" s="11" t="str">
        <f>IF('Prax Reading 5712 5713'!B803="","", IF(G803&lt;100, 100, IF(G803&gt;300, 300, G803)))</f>
        <v/>
      </c>
      <c r="I803" s="11" t="str">
        <f>IF('Prax Reading 5712 5713'!B803="","",'SAT EBRW to CBEST R'!$A$2+'SAT EBRW to CBEST R'!$B$2*F803)</f>
        <v/>
      </c>
      <c r="J803" s="11" t="str">
        <f>IF('Prax Reading 5712 5713'!B803="","", IF(I803&lt;20, 20, IF(I803&gt;80, 80, I803)))</f>
        <v/>
      </c>
    </row>
    <row r="804" spans="1:10" x14ac:dyDescent="0.25">
      <c r="A804" s="11">
        <v>803</v>
      </c>
      <c r="B804" s="30"/>
      <c r="C804" s="25" t="str">
        <f>IF('Prax Reading 5712 5713'!B804="","", interceptPCR5712_5713toACTR+ slopePCR5712_5713toACTR*'Prax Reading 5712 5713'!B804)</f>
        <v/>
      </c>
      <c r="D804" s="25" t="str">
        <f>IF('Prax Reading 5712 5713'!B804="","", IF(C804&lt;1, 1, IF(C804&gt;36, 36, C804)))</f>
        <v/>
      </c>
      <c r="E804" s="25" t="str">
        <f t="shared" si="25"/>
        <v/>
      </c>
      <c r="F804" s="11" t="str">
        <f>IF('Prax Reading 5712 5713'!E804="","",IF('Prax Reading 5712 5713'!E804&lt;'ACT E+R to SAT EBRW'!$A$2,'ACT E+R to SAT EBRW'!$B$2,IF('Prax Reading 5712 5713'!E804&gt;'ACT E+R to SAT EBRW'!A$72,'ACT E+R to SAT EBRW'!B$72,VLOOKUP(E804,'ACT E+R to SAT EBRW'!A:B,2,FALSE))))</f>
        <v/>
      </c>
      <c r="G804" s="11" t="str">
        <f t="shared" si="24"/>
        <v/>
      </c>
      <c r="H804" s="11" t="str">
        <f>IF('Prax Reading 5712 5713'!B804="","", IF(G804&lt;100, 100, IF(G804&gt;300, 300, G804)))</f>
        <v/>
      </c>
      <c r="I804" s="11" t="str">
        <f>IF('Prax Reading 5712 5713'!B804="","",'SAT EBRW to CBEST R'!$A$2+'SAT EBRW to CBEST R'!$B$2*F804)</f>
        <v/>
      </c>
      <c r="J804" s="11" t="str">
        <f>IF('Prax Reading 5712 5713'!B804="","", IF(I804&lt;20, 20, IF(I804&gt;80, 80, I804)))</f>
        <v/>
      </c>
    </row>
    <row r="805" spans="1:10" x14ac:dyDescent="0.25">
      <c r="A805" s="11">
        <v>804</v>
      </c>
      <c r="B805" s="30"/>
      <c r="C805" s="25" t="str">
        <f>IF('Prax Reading 5712 5713'!B805="","", interceptPCR5712_5713toACTR+ slopePCR5712_5713toACTR*'Prax Reading 5712 5713'!B805)</f>
        <v/>
      </c>
      <c r="D805" s="25" t="str">
        <f>IF('Prax Reading 5712 5713'!B805="","", IF(C805&lt;1, 1, IF(C805&gt;36, 36, C805)))</f>
        <v/>
      </c>
      <c r="E805" s="25" t="str">
        <f t="shared" si="25"/>
        <v/>
      </c>
      <c r="F805" s="11" t="str">
        <f>IF('Prax Reading 5712 5713'!E805="","",IF('Prax Reading 5712 5713'!E805&lt;'ACT E+R to SAT EBRW'!$A$2,'ACT E+R to SAT EBRW'!$B$2,IF('Prax Reading 5712 5713'!E805&gt;'ACT E+R to SAT EBRW'!A$72,'ACT E+R to SAT EBRW'!B$72,VLOOKUP(E805,'ACT E+R to SAT EBRW'!A:B,2,FALSE))))</f>
        <v/>
      </c>
      <c r="G805" s="11" t="str">
        <f t="shared" si="24"/>
        <v/>
      </c>
      <c r="H805" s="11" t="str">
        <f>IF('Prax Reading 5712 5713'!B805="","", IF(G805&lt;100, 100, IF(G805&gt;300, 300, G805)))</f>
        <v/>
      </c>
      <c r="I805" s="11" t="str">
        <f>IF('Prax Reading 5712 5713'!B805="","",'SAT EBRW to CBEST R'!$A$2+'SAT EBRW to CBEST R'!$B$2*F805)</f>
        <v/>
      </c>
      <c r="J805" s="11" t="str">
        <f>IF('Prax Reading 5712 5713'!B805="","", IF(I805&lt;20, 20, IF(I805&gt;80, 80, I805)))</f>
        <v/>
      </c>
    </row>
    <row r="806" spans="1:10" x14ac:dyDescent="0.25">
      <c r="A806" s="11">
        <v>805</v>
      </c>
      <c r="B806" s="30"/>
      <c r="C806" s="25" t="str">
        <f>IF('Prax Reading 5712 5713'!B806="","", interceptPCR5712_5713toACTR+ slopePCR5712_5713toACTR*'Prax Reading 5712 5713'!B806)</f>
        <v/>
      </c>
      <c r="D806" s="25" t="str">
        <f>IF('Prax Reading 5712 5713'!B806="","", IF(C806&lt;1, 1, IF(C806&gt;36, 36, C806)))</f>
        <v/>
      </c>
      <c r="E806" s="25" t="str">
        <f t="shared" si="25"/>
        <v/>
      </c>
      <c r="F806" s="11" t="str">
        <f>IF('Prax Reading 5712 5713'!E806="","",IF('Prax Reading 5712 5713'!E806&lt;'ACT E+R to SAT EBRW'!$A$2,'ACT E+R to SAT EBRW'!$B$2,IF('Prax Reading 5712 5713'!E806&gt;'ACT E+R to SAT EBRW'!A$72,'ACT E+R to SAT EBRW'!B$72,VLOOKUP(E806,'ACT E+R to SAT EBRW'!A:B,2,FALSE))))</f>
        <v/>
      </c>
      <c r="G806" s="11" t="str">
        <f t="shared" si="24"/>
        <v/>
      </c>
      <c r="H806" s="11" t="str">
        <f>IF('Prax Reading 5712 5713'!B806="","", IF(G806&lt;100, 100, IF(G806&gt;300, 300, G806)))</f>
        <v/>
      </c>
      <c r="I806" s="11" t="str">
        <f>IF('Prax Reading 5712 5713'!B806="","",'SAT EBRW to CBEST R'!$A$2+'SAT EBRW to CBEST R'!$B$2*F806)</f>
        <v/>
      </c>
      <c r="J806" s="11" t="str">
        <f>IF('Prax Reading 5712 5713'!B806="","", IF(I806&lt;20, 20, IF(I806&gt;80, 80, I806)))</f>
        <v/>
      </c>
    </row>
    <row r="807" spans="1:10" x14ac:dyDescent="0.25">
      <c r="A807" s="11">
        <v>806</v>
      </c>
      <c r="B807" s="30"/>
      <c r="C807" s="25" t="str">
        <f>IF('Prax Reading 5712 5713'!B807="","", interceptPCR5712_5713toACTR+ slopePCR5712_5713toACTR*'Prax Reading 5712 5713'!B807)</f>
        <v/>
      </c>
      <c r="D807" s="25" t="str">
        <f>IF('Prax Reading 5712 5713'!B807="","", IF(C807&lt;1, 1, IF(C807&gt;36, 36, C807)))</f>
        <v/>
      </c>
      <c r="E807" s="25" t="str">
        <f t="shared" si="25"/>
        <v/>
      </c>
      <c r="F807" s="11" t="str">
        <f>IF('Prax Reading 5712 5713'!E807="","",IF('Prax Reading 5712 5713'!E807&lt;'ACT E+R to SAT EBRW'!$A$2,'ACT E+R to SAT EBRW'!$B$2,IF('Prax Reading 5712 5713'!E807&gt;'ACT E+R to SAT EBRW'!A$72,'ACT E+R to SAT EBRW'!B$72,VLOOKUP(E807,'ACT E+R to SAT EBRW'!A:B,2,FALSE))))</f>
        <v/>
      </c>
      <c r="G807" s="11" t="str">
        <f t="shared" si="24"/>
        <v/>
      </c>
      <c r="H807" s="11" t="str">
        <f>IF('Prax Reading 5712 5713'!B807="","", IF(G807&lt;100, 100, IF(G807&gt;300, 300, G807)))</f>
        <v/>
      </c>
      <c r="I807" s="11" t="str">
        <f>IF('Prax Reading 5712 5713'!B807="","",'SAT EBRW to CBEST R'!$A$2+'SAT EBRW to CBEST R'!$B$2*F807)</f>
        <v/>
      </c>
      <c r="J807" s="11" t="str">
        <f>IF('Prax Reading 5712 5713'!B807="","", IF(I807&lt;20, 20, IF(I807&gt;80, 80, I807)))</f>
        <v/>
      </c>
    </row>
    <row r="808" spans="1:10" x14ac:dyDescent="0.25">
      <c r="A808" s="11">
        <v>807</v>
      </c>
      <c r="B808" s="30"/>
      <c r="C808" s="25" t="str">
        <f>IF('Prax Reading 5712 5713'!B808="","", interceptPCR5712_5713toACTR+ slopePCR5712_5713toACTR*'Prax Reading 5712 5713'!B808)</f>
        <v/>
      </c>
      <c r="D808" s="25" t="str">
        <f>IF('Prax Reading 5712 5713'!B808="","", IF(C808&lt;1, 1, IF(C808&gt;36, 36, C808)))</f>
        <v/>
      </c>
      <c r="E808" s="25" t="str">
        <f t="shared" si="25"/>
        <v/>
      </c>
      <c r="F808" s="11" t="str">
        <f>IF('Prax Reading 5712 5713'!E808="","",IF('Prax Reading 5712 5713'!E808&lt;'ACT E+R to SAT EBRW'!$A$2,'ACT E+R to SAT EBRW'!$B$2,IF('Prax Reading 5712 5713'!E808&gt;'ACT E+R to SAT EBRW'!A$72,'ACT E+R to SAT EBRW'!B$72,VLOOKUP(E808,'ACT E+R to SAT EBRW'!A:B,2,FALSE))))</f>
        <v/>
      </c>
      <c r="G808" s="11" t="str">
        <f t="shared" si="24"/>
        <v/>
      </c>
      <c r="H808" s="11" t="str">
        <f>IF('Prax Reading 5712 5713'!B808="","", IF(G808&lt;100, 100, IF(G808&gt;300, 300, G808)))</f>
        <v/>
      </c>
      <c r="I808" s="11" t="str">
        <f>IF('Prax Reading 5712 5713'!B808="","",'SAT EBRW to CBEST R'!$A$2+'SAT EBRW to CBEST R'!$B$2*F808)</f>
        <v/>
      </c>
      <c r="J808" s="11" t="str">
        <f>IF('Prax Reading 5712 5713'!B808="","", IF(I808&lt;20, 20, IF(I808&gt;80, 80, I808)))</f>
        <v/>
      </c>
    </row>
    <row r="809" spans="1:10" x14ac:dyDescent="0.25">
      <c r="A809" s="11">
        <v>808</v>
      </c>
      <c r="B809" s="30"/>
      <c r="C809" s="25" t="str">
        <f>IF('Prax Reading 5712 5713'!B809="","", interceptPCR5712_5713toACTR+ slopePCR5712_5713toACTR*'Prax Reading 5712 5713'!B809)</f>
        <v/>
      </c>
      <c r="D809" s="25" t="str">
        <f>IF('Prax Reading 5712 5713'!B809="","", IF(C809&lt;1, 1, IF(C809&gt;36, 36, C809)))</f>
        <v/>
      </c>
      <c r="E809" s="25" t="str">
        <f t="shared" si="25"/>
        <v/>
      </c>
      <c r="F809" s="11" t="str">
        <f>IF('Prax Reading 5712 5713'!E809="","",IF('Prax Reading 5712 5713'!E809&lt;'ACT E+R to SAT EBRW'!$A$2,'ACT E+R to SAT EBRW'!$B$2,IF('Prax Reading 5712 5713'!E809&gt;'ACT E+R to SAT EBRW'!A$72,'ACT E+R to SAT EBRW'!B$72,VLOOKUP(E809,'ACT E+R to SAT EBRW'!A:B,2,FALSE))))</f>
        <v/>
      </c>
      <c r="G809" s="11" t="str">
        <f t="shared" si="24"/>
        <v/>
      </c>
      <c r="H809" s="11" t="str">
        <f>IF('Prax Reading 5712 5713'!B809="","", IF(G809&lt;100, 100, IF(G809&gt;300, 300, G809)))</f>
        <v/>
      </c>
      <c r="I809" s="11" t="str">
        <f>IF('Prax Reading 5712 5713'!B809="","",'SAT EBRW to CBEST R'!$A$2+'SAT EBRW to CBEST R'!$B$2*F809)</f>
        <v/>
      </c>
      <c r="J809" s="11" t="str">
        <f>IF('Prax Reading 5712 5713'!B809="","", IF(I809&lt;20, 20, IF(I809&gt;80, 80, I809)))</f>
        <v/>
      </c>
    </row>
    <row r="810" spans="1:10" x14ac:dyDescent="0.25">
      <c r="A810" s="11">
        <v>809</v>
      </c>
      <c r="B810" s="30"/>
      <c r="C810" s="25" t="str">
        <f>IF('Prax Reading 5712 5713'!B810="","", interceptPCR5712_5713toACTR+ slopePCR5712_5713toACTR*'Prax Reading 5712 5713'!B810)</f>
        <v/>
      </c>
      <c r="D810" s="25" t="str">
        <f>IF('Prax Reading 5712 5713'!B810="","", IF(C810&lt;1, 1, IF(C810&gt;36, 36, C810)))</f>
        <v/>
      </c>
      <c r="E810" s="25" t="str">
        <f t="shared" si="25"/>
        <v/>
      </c>
      <c r="F810" s="11" t="str">
        <f>IF('Prax Reading 5712 5713'!E810="","",IF('Prax Reading 5712 5713'!E810&lt;'ACT E+R to SAT EBRW'!$A$2,'ACT E+R to SAT EBRW'!$B$2,IF('Prax Reading 5712 5713'!E810&gt;'ACT E+R to SAT EBRW'!A$72,'ACT E+R to SAT EBRW'!B$72,VLOOKUP(E810,'ACT E+R to SAT EBRW'!A:B,2,FALSE))))</f>
        <v/>
      </c>
      <c r="G810" s="11" t="str">
        <f t="shared" si="24"/>
        <v/>
      </c>
      <c r="H810" s="11" t="str">
        <f>IF('Prax Reading 5712 5713'!B810="","", IF(G810&lt;100, 100, IF(G810&gt;300, 300, G810)))</f>
        <v/>
      </c>
      <c r="I810" s="11" t="str">
        <f>IF('Prax Reading 5712 5713'!B810="","",'SAT EBRW to CBEST R'!$A$2+'SAT EBRW to CBEST R'!$B$2*F810)</f>
        <v/>
      </c>
      <c r="J810" s="11" t="str">
        <f>IF('Prax Reading 5712 5713'!B810="","", IF(I810&lt;20, 20, IF(I810&gt;80, 80, I810)))</f>
        <v/>
      </c>
    </row>
    <row r="811" spans="1:10" x14ac:dyDescent="0.25">
      <c r="A811" s="11">
        <v>810</v>
      </c>
      <c r="B811" s="30"/>
      <c r="C811" s="25" t="str">
        <f>IF('Prax Reading 5712 5713'!B811="","", interceptPCR5712_5713toACTR+ slopePCR5712_5713toACTR*'Prax Reading 5712 5713'!B811)</f>
        <v/>
      </c>
      <c r="D811" s="25" t="str">
        <f>IF('Prax Reading 5712 5713'!B811="","", IF(C811&lt;1, 1, IF(C811&gt;36, 36, C811)))</f>
        <v/>
      </c>
      <c r="E811" s="25" t="str">
        <f t="shared" si="25"/>
        <v/>
      </c>
      <c r="F811" s="11" t="str">
        <f>IF('Prax Reading 5712 5713'!E811="","",IF('Prax Reading 5712 5713'!E811&lt;'ACT E+R to SAT EBRW'!$A$2,'ACT E+R to SAT EBRW'!$B$2,IF('Prax Reading 5712 5713'!E811&gt;'ACT E+R to SAT EBRW'!A$72,'ACT E+R to SAT EBRW'!B$72,VLOOKUP(E811,'ACT E+R to SAT EBRW'!A:B,2,FALSE))))</f>
        <v/>
      </c>
      <c r="G811" s="11" t="str">
        <f t="shared" si="24"/>
        <v/>
      </c>
      <c r="H811" s="11" t="str">
        <f>IF('Prax Reading 5712 5713'!B811="","", IF(G811&lt;100, 100, IF(G811&gt;300, 300, G811)))</f>
        <v/>
      </c>
      <c r="I811" s="11" t="str">
        <f>IF('Prax Reading 5712 5713'!B811="","",'SAT EBRW to CBEST R'!$A$2+'SAT EBRW to CBEST R'!$B$2*F811)</f>
        <v/>
      </c>
      <c r="J811" s="11" t="str">
        <f>IF('Prax Reading 5712 5713'!B811="","", IF(I811&lt;20, 20, IF(I811&gt;80, 80, I811)))</f>
        <v/>
      </c>
    </row>
    <row r="812" spans="1:10" x14ac:dyDescent="0.25">
      <c r="A812" s="11">
        <v>811</v>
      </c>
      <c r="B812" s="30"/>
      <c r="C812" s="25" t="str">
        <f>IF('Prax Reading 5712 5713'!B812="","", interceptPCR5712_5713toACTR+ slopePCR5712_5713toACTR*'Prax Reading 5712 5713'!B812)</f>
        <v/>
      </c>
      <c r="D812" s="25" t="str">
        <f>IF('Prax Reading 5712 5713'!B812="","", IF(C812&lt;1, 1, IF(C812&gt;36, 36, C812)))</f>
        <v/>
      </c>
      <c r="E812" s="25" t="str">
        <f t="shared" si="25"/>
        <v/>
      </c>
      <c r="F812" s="11" t="str">
        <f>IF('Prax Reading 5712 5713'!E812="","",IF('Prax Reading 5712 5713'!E812&lt;'ACT E+R to SAT EBRW'!$A$2,'ACT E+R to SAT EBRW'!$B$2,IF('Prax Reading 5712 5713'!E812&gt;'ACT E+R to SAT EBRW'!A$72,'ACT E+R to SAT EBRW'!B$72,VLOOKUP(E812,'ACT E+R to SAT EBRW'!A:B,2,FALSE))))</f>
        <v/>
      </c>
      <c r="G812" s="11" t="str">
        <f t="shared" si="24"/>
        <v/>
      </c>
      <c r="H812" s="11" t="str">
        <f>IF('Prax Reading 5712 5713'!B812="","", IF(G812&lt;100, 100, IF(G812&gt;300, 300, G812)))</f>
        <v/>
      </c>
      <c r="I812" s="11" t="str">
        <f>IF('Prax Reading 5712 5713'!B812="","",'SAT EBRW to CBEST R'!$A$2+'SAT EBRW to CBEST R'!$B$2*F812)</f>
        <v/>
      </c>
      <c r="J812" s="11" t="str">
        <f>IF('Prax Reading 5712 5713'!B812="","", IF(I812&lt;20, 20, IF(I812&gt;80, 80, I812)))</f>
        <v/>
      </c>
    </row>
    <row r="813" spans="1:10" x14ac:dyDescent="0.25">
      <c r="A813" s="11">
        <v>812</v>
      </c>
      <c r="B813" s="30"/>
      <c r="C813" s="25" t="str">
        <f>IF('Prax Reading 5712 5713'!B813="","", interceptPCR5712_5713toACTR+ slopePCR5712_5713toACTR*'Prax Reading 5712 5713'!B813)</f>
        <v/>
      </c>
      <c r="D813" s="25" t="str">
        <f>IF('Prax Reading 5712 5713'!B813="","", IF(C813&lt;1, 1, IF(C813&gt;36, 36, C813)))</f>
        <v/>
      </c>
      <c r="E813" s="25" t="str">
        <f t="shared" si="25"/>
        <v/>
      </c>
      <c r="F813" s="11" t="str">
        <f>IF('Prax Reading 5712 5713'!E813="","",IF('Prax Reading 5712 5713'!E813&lt;'ACT E+R to SAT EBRW'!$A$2,'ACT E+R to SAT EBRW'!$B$2,IF('Prax Reading 5712 5713'!E813&gt;'ACT E+R to SAT EBRW'!A$72,'ACT E+R to SAT EBRW'!B$72,VLOOKUP(E813,'ACT E+R to SAT EBRW'!A:B,2,FALSE))))</f>
        <v/>
      </c>
      <c r="G813" s="11" t="str">
        <f t="shared" si="24"/>
        <v/>
      </c>
      <c r="H813" s="11" t="str">
        <f>IF('Prax Reading 5712 5713'!B813="","", IF(G813&lt;100, 100, IF(G813&gt;300, 300, G813)))</f>
        <v/>
      </c>
      <c r="I813" s="11" t="str">
        <f>IF('Prax Reading 5712 5713'!B813="","",'SAT EBRW to CBEST R'!$A$2+'SAT EBRW to CBEST R'!$B$2*F813)</f>
        <v/>
      </c>
      <c r="J813" s="11" t="str">
        <f>IF('Prax Reading 5712 5713'!B813="","", IF(I813&lt;20, 20, IF(I813&gt;80, 80, I813)))</f>
        <v/>
      </c>
    </row>
    <row r="814" spans="1:10" x14ac:dyDescent="0.25">
      <c r="A814" s="11">
        <v>813</v>
      </c>
      <c r="B814" s="30"/>
      <c r="C814" s="25" t="str">
        <f>IF('Prax Reading 5712 5713'!B814="","", interceptPCR5712_5713toACTR+ slopePCR5712_5713toACTR*'Prax Reading 5712 5713'!B814)</f>
        <v/>
      </c>
      <c r="D814" s="25" t="str">
        <f>IF('Prax Reading 5712 5713'!B814="","", IF(C814&lt;1, 1, IF(C814&gt;36, 36, C814)))</f>
        <v/>
      </c>
      <c r="E814" s="25" t="str">
        <f t="shared" si="25"/>
        <v/>
      </c>
      <c r="F814" s="11" t="str">
        <f>IF('Prax Reading 5712 5713'!E814="","",IF('Prax Reading 5712 5713'!E814&lt;'ACT E+R to SAT EBRW'!$A$2,'ACT E+R to SAT EBRW'!$B$2,IF('Prax Reading 5712 5713'!E814&gt;'ACT E+R to SAT EBRW'!A$72,'ACT E+R to SAT EBRW'!B$72,VLOOKUP(E814,'ACT E+R to SAT EBRW'!A:B,2,FALSE))))</f>
        <v/>
      </c>
      <c r="G814" s="11" t="str">
        <f t="shared" si="24"/>
        <v/>
      </c>
      <c r="H814" s="11" t="str">
        <f>IF('Prax Reading 5712 5713'!B814="","", IF(G814&lt;100, 100, IF(G814&gt;300, 300, G814)))</f>
        <v/>
      </c>
      <c r="I814" s="11" t="str">
        <f>IF('Prax Reading 5712 5713'!B814="","",'SAT EBRW to CBEST R'!$A$2+'SAT EBRW to CBEST R'!$B$2*F814)</f>
        <v/>
      </c>
      <c r="J814" s="11" t="str">
        <f>IF('Prax Reading 5712 5713'!B814="","", IF(I814&lt;20, 20, IF(I814&gt;80, 80, I814)))</f>
        <v/>
      </c>
    </row>
    <row r="815" spans="1:10" x14ac:dyDescent="0.25">
      <c r="A815" s="11">
        <v>814</v>
      </c>
      <c r="B815" s="30"/>
      <c r="C815" s="25" t="str">
        <f>IF('Prax Reading 5712 5713'!B815="","", interceptPCR5712_5713toACTR+ slopePCR5712_5713toACTR*'Prax Reading 5712 5713'!B815)</f>
        <v/>
      </c>
      <c r="D815" s="25" t="str">
        <f>IF('Prax Reading 5712 5713'!B815="","", IF(C815&lt;1, 1, IF(C815&gt;36, 36, C815)))</f>
        <v/>
      </c>
      <c r="E815" s="25" t="str">
        <f t="shared" si="25"/>
        <v/>
      </c>
      <c r="F815" s="11" t="str">
        <f>IF('Prax Reading 5712 5713'!E815="","",IF('Prax Reading 5712 5713'!E815&lt;'ACT E+R to SAT EBRW'!$A$2,'ACT E+R to SAT EBRW'!$B$2,IF('Prax Reading 5712 5713'!E815&gt;'ACT E+R to SAT EBRW'!A$72,'ACT E+R to SAT EBRW'!B$72,VLOOKUP(E815,'ACT E+R to SAT EBRW'!A:B,2,FALSE))))</f>
        <v/>
      </c>
      <c r="G815" s="11" t="str">
        <f t="shared" si="24"/>
        <v/>
      </c>
      <c r="H815" s="11" t="str">
        <f>IF('Prax Reading 5712 5713'!B815="","", IF(G815&lt;100, 100, IF(G815&gt;300, 300, G815)))</f>
        <v/>
      </c>
      <c r="I815" s="11" t="str">
        <f>IF('Prax Reading 5712 5713'!B815="","",'SAT EBRW to CBEST R'!$A$2+'SAT EBRW to CBEST R'!$B$2*F815)</f>
        <v/>
      </c>
      <c r="J815" s="11" t="str">
        <f>IF('Prax Reading 5712 5713'!B815="","", IF(I815&lt;20, 20, IF(I815&gt;80, 80, I815)))</f>
        <v/>
      </c>
    </row>
    <row r="816" spans="1:10" x14ac:dyDescent="0.25">
      <c r="A816" s="11">
        <v>815</v>
      </c>
      <c r="B816" s="30"/>
      <c r="C816" s="25" t="str">
        <f>IF('Prax Reading 5712 5713'!B816="","", interceptPCR5712_5713toACTR+ slopePCR5712_5713toACTR*'Prax Reading 5712 5713'!B816)</f>
        <v/>
      </c>
      <c r="D816" s="25" t="str">
        <f>IF('Prax Reading 5712 5713'!B816="","", IF(C816&lt;1, 1, IF(C816&gt;36, 36, C816)))</f>
        <v/>
      </c>
      <c r="E816" s="25" t="str">
        <f t="shared" si="25"/>
        <v/>
      </c>
      <c r="F816" s="11" t="str">
        <f>IF('Prax Reading 5712 5713'!E816="","",IF('Prax Reading 5712 5713'!E816&lt;'ACT E+R to SAT EBRW'!$A$2,'ACT E+R to SAT EBRW'!$B$2,IF('Prax Reading 5712 5713'!E816&gt;'ACT E+R to SAT EBRW'!A$72,'ACT E+R to SAT EBRW'!B$72,VLOOKUP(E816,'ACT E+R to SAT EBRW'!A:B,2,FALSE))))</f>
        <v/>
      </c>
      <c r="G816" s="11" t="str">
        <f t="shared" si="24"/>
        <v/>
      </c>
      <c r="H816" s="11" t="str">
        <f>IF('Prax Reading 5712 5713'!B816="","", IF(G816&lt;100, 100, IF(G816&gt;300, 300, G816)))</f>
        <v/>
      </c>
      <c r="I816" s="11" t="str">
        <f>IF('Prax Reading 5712 5713'!B816="","",'SAT EBRW to CBEST R'!$A$2+'SAT EBRW to CBEST R'!$B$2*F816)</f>
        <v/>
      </c>
      <c r="J816" s="11" t="str">
        <f>IF('Prax Reading 5712 5713'!B816="","", IF(I816&lt;20, 20, IF(I816&gt;80, 80, I816)))</f>
        <v/>
      </c>
    </row>
    <row r="817" spans="1:10" x14ac:dyDescent="0.25">
      <c r="A817" s="11">
        <v>816</v>
      </c>
      <c r="B817" s="30"/>
      <c r="C817" s="25" t="str">
        <f>IF('Prax Reading 5712 5713'!B817="","", interceptPCR5712_5713toACTR+ slopePCR5712_5713toACTR*'Prax Reading 5712 5713'!B817)</f>
        <v/>
      </c>
      <c r="D817" s="25" t="str">
        <f>IF('Prax Reading 5712 5713'!B817="","", IF(C817&lt;1, 1, IF(C817&gt;36, 36, C817)))</f>
        <v/>
      </c>
      <c r="E817" s="25" t="str">
        <f t="shared" si="25"/>
        <v/>
      </c>
      <c r="F817" s="11" t="str">
        <f>IF('Prax Reading 5712 5713'!E817="","",IF('Prax Reading 5712 5713'!E817&lt;'ACT E+R to SAT EBRW'!$A$2,'ACT E+R to SAT EBRW'!$B$2,IF('Prax Reading 5712 5713'!E817&gt;'ACT E+R to SAT EBRW'!A$72,'ACT E+R to SAT EBRW'!B$72,VLOOKUP(E817,'ACT E+R to SAT EBRW'!A:B,2,FALSE))))</f>
        <v/>
      </c>
      <c r="G817" s="11" t="str">
        <f t="shared" si="24"/>
        <v/>
      </c>
      <c r="H817" s="11" t="str">
        <f>IF('Prax Reading 5712 5713'!B817="","", IF(G817&lt;100, 100, IF(G817&gt;300, 300, G817)))</f>
        <v/>
      </c>
      <c r="I817" s="11" t="str">
        <f>IF('Prax Reading 5712 5713'!B817="","",'SAT EBRW to CBEST R'!$A$2+'SAT EBRW to CBEST R'!$B$2*F817)</f>
        <v/>
      </c>
      <c r="J817" s="11" t="str">
        <f>IF('Prax Reading 5712 5713'!B817="","", IF(I817&lt;20, 20, IF(I817&gt;80, 80, I817)))</f>
        <v/>
      </c>
    </row>
    <row r="818" spans="1:10" x14ac:dyDescent="0.25">
      <c r="A818" s="11">
        <v>817</v>
      </c>
      <c r="B818" s="30"/>
      <c r="C818" s="25" t="str">
        <f>IF('Prax Reading 5712 5713'!B818="","", interceptPCR5712_5713toACTR+ slopePCR5712_5713toACTR*'Prax Reading 5712 5713'!B818)</f>
        <v/>
      </c>
      <c r="D818" s="25" t="str">
        <f>IF('Prax Reading 5712 5713'!B818="","", IF(C818&lt;1, 1, IF(C818&gt;36, 36, C818)))</f>
        <v/>
      </c>
      <c r="E818" s="25" t="str">
        <f t="shared" si="25"/>
        <v/>
      </c>
      <c r="F818" s="11" t="str">
        <f>IF('Prax Reading 5712 5713'!E818="","",IF('Prax Reading 5712 5713'!E818&lt;'ACT E+R to SAT EBRW'!$A$2,'ACT E+R to SAT EBRW'!$B$2,IF('Prax Reading 5712 5713'!E818&gt;'ACT E+R to SAT EBRW'!A$72,'ACT E+R to SAT EBRW'!B$72,VLOOKUP(E818,'ACT E+R to SAT EBRW'!A:B,2,FALSE))))</f>
        <v/>
      </c>
      <c r="G818" s="11" t="str">
        <f t="shared" si="24"/>
        <v/>
      </c>
      <c r="H818" s="11" t="str">
        <f>IF('Prax Reading 5712 5713'!B818="","", IF(G818&lt;100, 100, IF(G818&gt;300, 300, G818)))</f>
        <v/>
      </c>
      <c r="I818" s="11" t="str">
        <f>IF('Prax Reading 5712 5713'!B818="","",'SAT EBRW to CBEST R'!$A$2+'SAT EBRW to CBEST R'!$B$2*F818)</f>
        <v/>
      </c>
      <c r="J818" s="11" t="str">
        <f>IF('Prax Reading 5712 5713'!B818="","", IF(I818&lt;20, 20, IF(I818&gt;80, 80, I818)))</f>
        <v/>
      </c>
    </row>
    <row r="819" spans="1:10" x14ac:dyDescent="0.25">
      <c r="A819" s="11">
        <v>818</v>
      </c>
      <c r="B819" s="30"/>
      <c r="C819" s="25" t="str">
        <f>IF('Prax Reading 5712 5713'!B819="","", interceptPCR5712_5713toACTR+ slopePCR5712_5713toACTR*'Prax Reading 5712 5713'!B819)</f>
        <v/>
      </c>
      <c r="D819" s="25" t="str">
        <f>IF('Prax Reading 5712 5713'!B819="","", IF(C819&lt;1, 1, IF(C819&gt;36, 36, C819)))</f>
        <v/>
      </c>
      <c r="E819" s="25" t="str">
        <f t="shared" si="25"/>
        <v/>
      </c>
      <c r="F819" s="11" t="str">
        <f>IF('Prax Reading 5712 5713'!E819="","",IF('Prax Reading 5712 5713'!E819&lt;'ACT E+R to SAT EBRW'!$A$2,'ACT E+R to SAT EBRW'!$B$2,IF('Prax Reading 5712 5713'!E819&gt;'ACT E+R to SAT EBRW'!A$72,'ACT E+R to SAT EBRW'!B$72,VLOOKUP(E819,'ACT E+R to SAT EBRW'!A:B,2,FALSE))))</f>
        <v/>
      </c>
      <c r="G819" s="11" t="str">
        <f t="shared" si="24"/>
        <v/>
      </c>
      <c r="H819" s="11" t="str">
        <f>IF('Prax Reading 5712 5713'!B819="","", IF(G819&lt;100, 100, IF(G819&gt;300, 300, G819)))</f>
        <v/>
      </c>
      <c r="I819" s="11" t="str">
        <f>IF('Prax Reading 5712 5713'!B819="","",'SAT EBRW to CBEST R'!$A$2+'SAT EBRW to CBEST R'!$B$2*F819)</f>
        <v/>
      </c>
      <c r="J819" s="11" t="str">
        <f>IF('Prax Reading 5712 5713'!B819="","", IF(I819&lt;20, 20, IF(I819&gt;80, 80, I819)))</f>
        <v/>
      </c>
    </row>
    <row r="820" spans="1:10" x14ac:dyDescent="0.25">
      <c r="A820" s="11">
        <v>819</v>
      </c>
      <c r="B820" s="30"/>
      <c r="C820" s="25" t="str">
        <f>IF('Prax Reading 5712 5713'!B820="","", interceptPCR5712_5713toACTR+ slopePCR5712_5713toACTR*'Prax Reading 5712 5713'!B820)</f>
        <v/>
      </c>
      <c r="D820" s="25" t="str">
        <f>IF('Prax Reading 5712 5713'!B820="","", IF(C820&lt;1, 1, IF(C820&gt;36, 36, C820)))</f>
        <v/>
      </c>
      <c r="E820" s="25" t="str">
        <f t="shared" si="25"/>
        <v/>
      </c>
      <c r="F820" s="11" t="str">
        <f>IF('Prax Reading 5712 5713'!E820="","",IF('Prax Reading 5712 5713'!E820&lt;'ACT E+R to SAT EBRW'!$A$2,'ACT E+R to SAT EBRW'!$B$2,IF('Prax Reading 5712 5713'!E820&gt;'ACT E+R to SAT EBRW'!A$72,'ACT E+R to SAT EBRW'!B$72,VLOOKUP(E820,'ACT E+R to SAT EBRW'!A:B,2,FALSE))))</f>
        <v/>
      </c>
      <c r="G820" s="11" t="str">
        <f t="shared" si="24"/>
        <v/>
      </c>
      <c r="H820" s="11" t="str">
        <f>IF('Prax Reading 5712 5713'!B820="","", IF(G820&lt;100, 100, IF(G820&gt;300, 300, G820)))</f>
        <v/>
      </c>
      <c r="I820" s="11" t="str">
        <f>IF('Prax Reading 5712 5713'!B820="","",'SAT EBRW to CBEST R'!$A$2+'SAT EBRW to CBEST R'!$B$2*F820)</f>
        <v/>
      </c>
      <c r="J820" s="11" t="str">
        <f>IF('Prax Reading 5712 5713'!B820="","", IF(I820&lt;20, 20, IF(I820&gt;80, 80, I820)))</f>
        <v/>
      </c>
    </row>
    <row r="821" spans="1:10" x14ac:dyDescent="0.25">
      <c r="A821" s="11">
        <v>820</v>
      </c>
      <c r="B821" s="30"/>
      <c r="C821" s="25" t="str">
        <f>IF('Prax Reading 5712 5713'!B821="","", interceptPCR5712_5713toACTR+ slopePCR5712_5713toACTR*'Prax Reading 5712 5713'!B821)</f>
        <v/>
      </c>
      <c r="D821" s="25" t="str">
        <f>IF('Prax Reading 5712 5713'!B821="","", IF(C821&lt;1, 1, IF(C821&gt;36, 36, C821)))</f>
        <v/>
      </c>
      <c r="E821" s="25" t="str">
        <f t="shared" si="25"/>
        <v/>
      </c>
      <c r="F821" s="11" t="str">
        <f>IF('Prax Reading 5712 5713'!E821="","",IF('Prax Reading 5712 5713'!E821&lt;'ACT E+R to SAT EBRW'!$A$2,'ACT E+R to SAT EBRW'!$B$2,IF('Prax Reading 5712 5713'!E821&gt;'ACT E+R to SAT EBRW'!A$72,'ACT E+R to SAT EBRW'!B$72,VLOOKUP(E821,'ACT E+R to SAT EBRW'!A:B,2,FALSE))))</f>
        <v/>
      </c>
      <c r="G821" s="11" t="str">
        <f t="shared" si="24"/>
        <v/>
      </c>
      <c r="H821" s="11" t="str">
        <f>IF('Prax Reading 5712 5713'!B821="","", IF(G821&lt;100, 100, IF(G821&gt;300, 300, G821)))</f>
        <v/>
      </c>
      <c r="I821" s="11" t="str">
        <f>IF('Prax Reading 5712 5713'!B821="","",'SAT EBRW to CBEST R'!$A$2+'SAT EBRW to CBEST R'!$B$2*F821)</f>
        <v/>
      </c>
      <c r="J821" s="11" t="str">
        <f>IF('Prax Reading 5712 5713'!B821="","", IF(I821&lt;20, 20, IF(I821&gt;80, 80, I821)))</f>
        <v/>
      </c>
    </row>
    <row r="822" spans="1:10" x14ac:dyDescent="0.25">
      <c r="A822" s="11">
        <v>821</v>
      </c>
      <c r="B822" s="30"/>
      <c r="C822" s="25" t="str">
        <f>IF('Prax Reading 5712 5713'!B822="","", interceptPCR5712_5713toACTR+ slopePCR5712_5713toACTR*'Prax Reading 5712 5713'!B822)</f>
        <v/>
      </c>
      <c r="D822" s="25" t="str">
        <f>IF('Prax Reading 5712 5713'!B822="","", IF(C822&lt;1, 1, IF(C822&gt;36, 36, C822)))</f>
        <v/>
      </c>
      <c r="E822" s="25" t="str">
        <f t="shared" si="25"/>
        <v/>
      </c>
      <c r="F822" s="11" t="str">
        <f>IF('Prax Reading 5712 5713'!E822="","",IF('Prax Reading 5712 5713'!E822&lt;'ACT E+R to SAT EBRW'!$A$2,'ACT E+R to SAT EBRW'!$B$2,IF('Prax Reading 5712 5713'!E822&gt;'ACT E+R to SAT EBRW'!A$72,'ACT E+R to SAT EBRW'!B$72,VLOOKUP(E822,'ACT E+R to SAT EBRW'!A:B,2,FALSE))))</f>
        <v/>
      </c>
      <c r="G822" s="11" t="str">
        <f t="shared" si="24"/>
        <v/>
      </c>
      <c r="H822" s="11" t="str">
        <f>IF('Prax Reading 5712 5713'!B822="","", IF(G822&lt;100, 100, IF(G822&gt;300, 300, G822)))</f>
        <v/>
      </c>
      <c r="I822" s="11" t="str">
        <f>IF('Prax Reading 5712 5713'!B822="","",'SAT EBRW to CBEST R'!$A$2+'SAT EBRW to CBEST R'!$B$2*F822)</f>
        <v/>
      </c>
      <c r="J822" s="11" t="str">
        <f>IF('Prax Reading 5712 5713'!B822="","", IF(I822&lt;20, 20, IF(I822&gt;80, 80, I822)))</f>
        <v/>
      </c>
    </row>
    <row r="823" spans="1:10" x14ac:dyDescent="0.25">
      <c r="A823" s="11">
        <v>822</v>
      </c>
      <c r="B823" s="30"/>
      <c r="C823" s="25" t="str">
        <f>IF('Prax Reading 5712 5713'!B823="","", interceptPCR5712_5713toACTR+ slopePCR5712_5713toACTR*'Prax Reading 5712 5713'!B823)</f>
        <v/>
      </c>
      <c r="D823" s="25" t="str">
        <f>IF('Prax Reading 5712 5713'!B823="","", IF(C823&lt;1, 1, IF(C823&gt;36, 36, C823)))</f>
        <v/>
      </c>
      <c r="E823" s="25" t="str">
        <f t="shared" si="25"/>
        <v/>
      </c>
      <c r="F823" s="11" t="str">
        <f>IF('Prax Reading 5712 5713'!E823="","",IF('Prax Reading 5712 5713'!E823&lt;'ACT E+R to SAT EBRW'!$A$2,'ACT E+R to SAT EBRW'!$B$2,IF('Prax Reading 5712 5713'!E823&gt;'ACT E+R to SAT EBRW'!A$72,'ACT E+R to SAT EBRW'!B$72,VLOOKUP(E823,'ACT E+R to SAT EBRW'!A:B,2,FALSE))))</f>
        <v/>
      </c>
      <c r="G823" s="11" t="str">
        <f t="shared" si="24"/>
        <v/>
      </c>
      <c r="H823" s="11" t="str">
        <f>IF('Prax Reading 5712 5713'!B823="","", IF(G823&lt;100, 100, IF(G823&gt;300, 300, G823)))</f>
        <v/>
      </c>
      <c r="I823" s="11" t="str">
        <f>IF('Prax Reading 5712 5713'!B823="","",'SAT EBRW to CBEST R'!$A$2+'SAT EBRW to CBEST R'!$B$2*F823)</f>
        <v/>
      </c>
      <c r="J823" s="11" t="str">
        <f>IF('Prax Reading 5712 5713'!B823="","", IF(I823&lt;20, 20, IF(I823&gt;80, 80, I823)))</f>
        <v/>
      </c>
    </row>
    <row r="824" spans="1:10" x14ac:dyDescent="0.25">
      <c r="A824" s="11">
        <v>823</v>
      </c>
      <c r="B824" s="30"/>
      <c r="C824" s="25" t="str">
        <f>IF('Prax Reading 5712 5713'!B824="","", interceptPCR5712_5713toACTR+ slopePCR5712_5713toACTR*'Prax Reading 5712 5713'!B824)</f>
        <v/>
      </c>
      <c r="D824" s="25" t="str">
        <f>IF('Prax Reading 5712 5713'!B824="","", IF(C824&lt;1, 1, IF(C824&gt;36, 36, C824)))</f>
        <v/>
      </c>
      <c r="E824" s="25" t="str">
        <f t="shared" si="25"/>
        <v/>
      </c>
      <c r="F824" s="11" t="str">
        <f>IF('Prax Reading 5712 5713'!E824="","",IF('Prax Reading 5712 5713'!E824&lt;'ACT E+R to SAT EBRW'!$A$2,'ACT E+R to SAT EBRW'!$B$2,IF('Prax Reading 5712 5713'!E824&gt;'ACT E+R to SAT EBRW'!A$72,'ACT E+R to SAT EBRW'!B$72,VLOOKUP(E824,'ACT E+R to SAT EBRW'!A:B,2,FALSE))))</f>
        <v/>
      </c>
      <c r="G824" s="11" t="str">
        <f t="shared" si="24"/>
        <v/>
      </c>
      <c r="H824" s="11" t="str">
        <f>IF('Prax Reading 5712 5713'!B824="","", IF(G824&lt;100, 100, IF(G824&gt;300, 300, G824)))</f>
        <v/>
      </c>
      <c r="I824" s="11" t="str">
        <f>IF('Prax Reading 5712 5713'!B824="","",'SAT EBRW to CBEST R'!$A$2+'SAT EBRW to CBEST R'!$B$2*F824)</f>
        <v/>
      </c>
      <c r="J824" s="11" t="str">
        <f>IF('Prax Reading 5712 5713'!B824="","", IF(I824&lt;20, 20, IF(I824&gt;80, 80, I824)))</f>
        <v/>
      </c>
    </row>
    <row r="825" spans="1:10" x14ac:dyDescent="0.25">
      <c r="A825" s="11">
        <v>824</v>
      </c>
      <c r="B825" s="30"/>
      <c r="C825" s="25" t="str">
        <f>IF('Prax Reading 5712 5713'!B825="","", interceptPCR5712_5713toACTR+ slopePCR5712_5713toACTR*'Prax Reading 5712 5713'!B825)</f>
        <v/>
      </c>
      <c r="D825" s="25" t="str">
        <f>IF('Prax Reading 5712 5713'!B825="","", IF(C825&lt;1, 1, IF(C825&gt;36, 36, C825)))</f>
        <v/>
      </c>
      <c r="E825" s="25" t="str">
        <f t="shared" si="25"/>
        <v/>
      </c>
      <c r="F825" s="11" t="str">
        <f>IF('Prax Reading 5712 5713'!E825="","",IF('Prax Reading 5712 5713'!E825&lt;'ACT E+R to SAT EBRW'!$A$2,'ACT E+R to SAT EBRW'!$B$2,IF('Prax Reading 5712 5713'!E825&gt;'ACT E+R to SAT EBRW'!A$72,'ACT E+R to SAT EBRW'!B$72,VLOOKUP(E825,'ACT E+R to SAT EBRW'!A:B,2,FALSE))))</f>
        <v/>
      </c>
      <c r="G825" s="11" t="str">
        <f t="shared" si="24"/>
        <v/>
      </c>
      <c r="H825" s="11" t="str">
        <f>IF('Prax Reading 5712 5713'!B825="","", IF(G825&lt;100, 100, IF(G825&gt;300, 300, G825)))</f>
        <v/>
      </c>
      <c r="I825" s="11" t="str">
        <f>IF('Prax Reading 5712 5713'!B825="","",'SAT EBRW to CBEST R'!$A$2+'SAT EBRW to CBEST R'!$B$2*F825)</f>
        <v/>
      </c>
      <c r="J825" s="11" t="str">
        <f>IF('Prax Reading 5712 5713'!B825="","", IF(I825&lt;20, 20, IF(I825&gt;80, 80, I825)))</f>
        <v/>
      </c>
    </row>
    <row r="826" spans="1:10" x14ac:dyDescent="0.25">
      <c r="A826" s="11">
        <v>825</v>
      </c>
      <c r="B826" s="30"/>
      <c r="C826" s="25" t="str">
        <f>IF('Prax Reading 5712 5713'!B826="","", interceptPCR5712_5713toACTR+ slopePCR5712_5713toACTR*'Prax Reading 5712 5713'!B826)</f>
        <v/>
      </c>
      <c r="D826" s="25" t="str">
        <f>IF('Prax Reading 5712 5713'!B826="","", IF(C826&lt;1, 1, IF(C826&gt;36, 36, C826)))</f>
        <v/>
      </c>
      <c r="E826" s="25" t="str">
        <f t="shared" si="25"/>
        <v/>
      </c>
      <c r="F826" s="11" t="str">
        <f>IF('Prax Reading 5712 5713'!E826="","",IF('Prax Reading 5712 5713'!E826&lt;'ACT E+R to SAT EBRW'!$A$2,'ACT E+R to SAT EBRW'!$B$2,IF('Prax Reading 5712 5713'!E826&gt;'ACT E+R to SAT EBRW'!A$72,'ACT E+R to SAT EBRW'!B$72,VLOOKUP(E826,'ACT E+R to SAT EBRW'!A:B,2,FALSE))))</f>
        <v/>
      </c>
      <c r="G826" s="11" t="str">
        <f t="shared" si="24"/>
        <v/>
      </c>
      <c r="H826" s="11" t="str">
        <f>IF('Prax Reading 5712 5713'!B826="","", IF(G826&lt;100, 100, IF(G826&gt;300, 300, G826)))</f>
        <v/>
      </c>
      <c r="I826" s="11" t="str">
        <f>IF('Prax Reading 5712 5713'!B826="","",'SAT EBRW to CBEST R'!$A$2+'SAT EBRW to CBEST R'!$B$2*F826)</f>
        <v/>
      </c>
      <c r="J826" s="11" t="str">
        <f>IF('Prax Reading 5712 5713'!B826="","", IF(I826&lt;20, 20, IF(I826&gt;80, 80, I826)))</f>
        <v/>
      </c>
    </row>
    <row r="827" spans="1:10" x14ac:dyDescent="0.25">
      <c r="A827" s="11">
        <v>826</v>
      </c>
      <c r="B827" s="30"/>
      <c r="C827" s="25" t="str">
        <f>IF('Prax Reading 5712 5713'!B827="","", interceptPCR5712_5713toACTR+ slopePCR5712_5713toACTR*'Prax Reading 5712 5713'!B827)</f>
        <v/>
      </c>
      <c r="D827" s="25" t="str">
        <f>IF('Prax Reading 5712 5713'!B827="","", IF(C827&lt;1, 1, IF(C827&gt;36, 36, C827)))</f>
        <v/>
      </c>
      <c r="E827" s="25" t="str">
        <f t="shared" si="25"/>
        <v/>
      </c>
      <c r="F827" s="11" t="str">
        <f>IF('Prax Reading 5712 5713'!E827="","",IF('Prax Reading 5712 5713'!E827&lt;'ACT E+R to SAT EBRW'!$A$2,'ACT E+R to SAT EBRW'!$B$2,IF('Prax Reading 5712 5713'!E827&gt;'ACT E+R to SAT EBRW'!A$72,'ACT E+R to SAT EBRW'!B$72,VLOOKUP(E827,'ACT E+R to SAT EBRW'!A:B,2,FALSE))))</f>
        <v/>
      </c>
      <c r="G827" s="11" t="str">
        <f t="shared" si="24"/>
        <v/>
      </c>
      <c r="H827" s="11" t="str">
        <f>IF('Prax Reading 5712 5713'!B827="","", IF(G827&lt;100, 100, IF(G827&gt;300, 300, G827)))</f>
        <v/>
      </c>
      <c r="I827" s="11" t="str">
        <f>IF('Prax Reading 5712 5713'!B827="","",'SAT EBRW to CBEST R'!$A$2+'SAT EBRW to CBEST R'!$B$2*F827)</f>
        <v/>
      </c>
      <c r="J827" s="11" t="str">
        <f>IF('Prax Reading 5712 5713'!B827="","", IF(I827&lt;20, 20, IF(I827&gt;80, 80, I827)))</f>
        <v/>
      </c>
    </row>
    <row r="828" spans="1:10" x14ac:dyDescent="0.25">
      <c r="A828" s="11">
        <v>827</v>
      </c>
      <c r="B828" s="30"/>
      <c r="C828" s="25" t="str">
        <f>IF('Prax Reading 5712 5713'!B828="","", interceptPCR5712_5713toACTR+ slopePCR5712_5713toACTR*'Prax Reading 5712 5713'!B828)</f>
        <v/>
      </c>
      <c r="D828" s="25" t="str">
        <f>IF('Prax Reading 5712 5713'!B828="","", IF(C828&lt;1, 1, IF(C828&gt;36, 36, C828)))</f>
        <v/>
      </c>
      <c r="E828" s="25" t="str">
        <f t="shared" si="25"/>
        <v/>
      </c>
      <c r="F828" s="11" t="str">
        <f>IF('Prax Reading 5712 5713'!E828="","",IF('Prax Reading 5712 5713'!E828&lt;'ACT E+R to SAT EBRW'!$A$2,'ACT E+R to SAT EBRW'!$B$2,IF('Prax Reading 5712 5713'!E828&gt;'ACT E+R to SAT EBRW'!A$72,'ACT E+R to SAT EBRW'!B$72,VLOOKUP(E828,'ACT E+R to SAT EBRW'!A:B,2,FALSE))))</f>
        <v/>
      </c>
      <c r="G828" s="11" t="str">
        <f t="shared" si="24"/>
        <v/>
      </c>
      <c r="H828" s="11" t="str">
        <f>IF('Prax Reading 5712 5713'!B828="","", IF(G828&lt;100, 100, IF(G828&gt;300, 300, G828)))</f>
        <v/>
      </c>
      <c r="I828" s="11" t="str">
        <f>IF('Prax Reading 5712 5713'!B828="","",'SAT EBRW to CBEST R'!$A$2+'SAT EBRW to CBEST R'!$B$2*F828)</f>
        <v/>
      </c>
      <c r="J828" s="11" t="str">
        <f>IF('Prax Reading 5712 5713'!B828="","", IF(I828&lt;20, 20, IF(I828&gt;80, 80, I828)))</f>
        <v/>
      </c>
    </row>
    <row r="829" spans="1:10" x14ac:dyDescent="0.25">
      <c r="A829" s="11">
        <v>828</v>
      </c>
      <c r="B829" s="30"/>
      <c r="C829" s="25" t="str">
        <f>IF('Prax Reading 5712 5713'!B829="","", interceptPCR5712_5713toACTR+ slopePCR5712_5713toACTR*'Prax Reading 5712 5713'!B829)</f>
        <v/>
      </c>
      <c r="D829" s="25" t="str">
        <f>IF('Prax Reading 5712 5713'!B829="","", IF(C829&lt;1, 1, IF(C829&gt;36, 36, C829)))</f>
        <v/>
      </c>
      <c r="E829" s="25" t="str">
        <f t="shared" si="25"/>
        <v/>
      </c>
      <c r="F829" s="11" t="str">
        <f>IF('Prax Reading 5712 5713'!E829="","",IF('Prax Reading 5712 5713'!E829&lt;'ACT E+R to SAT EBRW'!$A$2,'ACT E+R to SAT EBRW'!$B$2,IF('Prax Reading 5712 5713'!E829&gt;'ACT E+R to SAT EBRW'!A$72,'ACT E+R to SAT EBRW'!B$72,VLOOKUP(E829,'ACT E+R to SAT EBRW'!A:B,2,FALSE))))</f>
        <v/>
      </c>
      <c r="G829" s="11" t="str">
        <f t="shared" si="24"/>
        <v/>
      </c>
      <c r="H829" s="11" t="str">
        <f>IF('Prax Reading 5712 5713'!B829="","", IF(G829&lt;100, 100, IF(G829&gt;300, 300, G829)))</f>
        <v/>
      </c>
      <c r="I829" s="11" t="str">
        <f>IF('Prax Reading 5712 5713'!B829="","",'SAT EBRW to CBEST R'!$A$2+'SAT EBRW to CBEST R'!$B$2*F829)</f>
        <v/>
      </c>
      <c r="J829" s="11" t="str">
        <f>IF('Prax Reading 5712 5713'!B829="","", IF(I829&lt;20, 20, IF(I829&gt;80, 80, I829)))</f>
        <v/>
      </c>
    </row>
    <row r="830" spans="1:10" x14ac:dyDescent="0.25">
      <c r="A830" s="11">
        <v>829</v>
      </c>
      <c r="B830" s="30"/>
      <c r="C830" s="25" t="str">
        <f>IF('Prax Reading 5712 5713'!B830="","", interceptPCR5712_5713toACTR+ slopePCR5712_5713toACTR*'Prax Reading 5712 5713'!B830)</f>
        <v/>
      </c>
      <c r="D830" s="25" t="str">
        <f>IF('Prax Reading 5712 5713'!B830="","", IF(C830&lt;1, 1, IF(C830&gt;36, 36, C830)))</f>
        <v/>
      </c>
      <c r="E830" s="25" t="str">
        <f t="shared" si="25"/>
        <v/>
      </c>
      <c r="F830" s="11" t="str">
        <f>IF('Prax Reading 5712 5713'!E830="","",IF('Prax Reading 5712 5713'!E830&lt;'ACT E+R to SAT EBRW'!$A$2,'ACT E+R to SAT EBRW'!$B$2,IF('Prax Reading 5712 5713'!E830&gt;'ACT E+R to SAT EBRW'!A$72,'ACT E+R to SAT EBRW'!B$72,VLOOKUP(E830,'ACT E+R to SAT EBRW'!A:B,2,FALSE))))</f>
        <v/>
      </c>
      <c r="G830" s="11" t="str">
        <f t="shared" si="24"/>
        <v/>
      </c>
      <c r="H830" s="11" t="str">
        <f>IF('Prax Reading 5712 5713'!B830="","", IF(G830&lt;100, 100, IF(G830&gt;300, 300, G830)))</f>
        <v/>
      </c>
      <c r="I830" s="11" t="str">
        <f>IF('Prax Reading 5712 5713'!B830="","",'SAT EBRW to CBEST R'!$A$2+'SAT EBRW to CBEST R'!$B$2*F830)</f>
        <v/>
      </c>
      <c r="J830" s="11" t="str">
        <f>IF('Prax Reading 5712 5713'!B830="","", IF(I830&lt;20, 20, IF(I830&gt;80, 80, I830)))</f>
        <v/>
      </c>
    </row>
    <row r="831" spans="1:10" x14ac:dyDescent="0.25">
      <c r="A831" s="11">
        <v>830</v>
      </c>
      <c r="B831" s="30"/>
      <c r="C831" s="25" t="str">
        <f>IF('Prax Reading 5712 5713'!B831="","", interceptPCR5712_5713toACTR+ slopePCR5712_5713toACTR*'Prax Reading 5712 5713'!B831)</f>
        <v/>
      </c>
      <c r="D831" s="25" t="str">
        <f>IF('Prax Reading 5712 5713'!B831="","", IF(C831&lt;1, 1, IF(C831&gt;36, 36, C831)))</f>
        <v/>
      </c>
      <c r="E831" s="25" t="str">
        <f t="shared" si="25"/>
        <v/>
      </c>
      <c r="F831" s="11" t="str">
        <f>IF('Prax Reading 5712 5713'!E831="","",IF('Prax Reading 5712 5713'!E831&lt;'ACT E+R to SAT EBRW'!$A$2,'ACT E+R to SAT EBRW'!$B$2,IF('Prax Reading 5712 5713'!E831&gt;'ACT E+R to SAT EBRW'!A$72,'ACT E+R to SAT EBRW'!B$72,VLOOKUP(E831,'ACT E+R to SAT EBRW'!A:B,2,FALSE))))</f>
        <v/>
      </c>
      <c r="G831" s="11" t="str">
        <f t="shared" si="24"/>
        <v/>
      </c>
      <c r="H831" s="11" t="str">
        <f>IF('Prax Reading 5712 5713'!B831="","", IF(G831&lt;100, 100, IF(G831&gt;300, 300, G831)))</f>
        <v/>
      </c>
      <c r="I831" s="11" t="str">
        <f>IF('Prax Reading 5712 5713'!B831="","",'SAT EBRW to CBEST R'!$A$2+'SAT EBRW to CBEST R'!$B$2*F831)</f>
        <v/>
      </c>
      <c r="J831" s="11" t="str">
        <f>IF('Prax Reading 5712 5713'!B831="","", IF(I831&lt;20, 20, IF(I831&gt;80, 80, I831)))</f>
        <v/>
      </c>
    </row>
    <row r="832" spans="1:10" x14ac:dyDescent="0.25">
      <c r="A832" s="11">
        <v>831</v>
      </c>
      <c r="B832" s="30"/>
      <c r="C832" s="25" t="str">
        <f>IF('Prax Reading 5712 5713'!B832="","", interceptPCR5712_5713toACTR+ slopePCR5712_5713toACTR*'Prax Reading 5712 5713'!B832)</f>
        <v/>
      </c>
      <c r="D832" s="25" t="str">
        <f>IF('Prax Reading 5712 5713'!B832="","", IF(C832&lt;1, 1, IF(C832&gt;36, 36, C832)))</f>
        <v/>
      </c>
      <c r="E832" s="25" t="str">
        <f t="shared" si="25"/>
        <v/>
      </c>
      <c r="F832" s="11" t="str">
        <f>IF('Prax Reading 5712 5713'!E832="","",IF('Prax Reading 5712 5713'!E832&lt;'ACT E+R to SAT EBRW'!$A$2,'ACT E+R to SAT EBRW'!$B$2,IF('Prax Reading 5712 5713'!E832&gt;'ACT E+R to SAT EBRW'!A$72,'ACT E+R to SAT EBRW'!B$72,VLOOKUP(E832,'ACT E+R to SAT EBRW'!A:B,2,FALSE))))</f>
        <v/>
      </c>
      <c r="G832" s="11" t="str">
        <f t="shared" si="24"/>
        <v/>
      </c>
      <c r="H832" s="11" t="str">
        <f>IF('Prax Reading 5712 5713'!B832="","", IF(G832&lt;100, 100, IF(G832&gt;300, 300, G832)))</f>
        <v/>
      </c>
      <c r="I832" s="11" t="str">
        <f>IF('Prax Reading 5712 5713'!B832="","",'SAT EBRW to CBEST R'!$A$2+'SAT EBRW to CBEST R'!$B$2*F832)</f>
        <v/>
      </c>
      <c r="J832" s="11" t="str">
        <f>IF('Prax Reading 5712 5713'!B832="","", IF(I832&lt;20, 20, IF(I832&gt;80, 80, I832)))</f>
        <v/>
      </c>
    </row>
    <row r="833" spans="1:10" x14ac:dyDescent="0.25">
      <c r="A833" s="11">
        <v>832</v>
      </c>
      <c r="B833" s="30"/>
      <c r="C833" s="25" t="str">
        <f>IF('Prax Reading 5712 5713'!B833="","", interceptPCR5712_5713toACTR+ slopePCR5712_5713toACTR*'Prax Reading 5712 5713'!B833)</f>
        <v/>
      </c>
      <c r="D833" s="25" t="str">
        <f>IF('Prax Reading 5712 5713'!B833="","", IF(C833&lt;1, 1, IF(C833&gt;36, 36, C833)))</f>
        <v/>
      </c>
      <c r="E833" s="25" t="str">
        <f t="shared" si="25"/>
        <v/>
      </c>
      <c r="F833" s="11" t="str">
        <f>IF('Prax Reading 5712 5713'!E833="","",IF('Prax Reading 5712 5713'!E833&lt;'ACT E+R to SAT EBRW'!$A$2,'ACT E+R to SAT EBRW'!$B$2,IF('Prax Reading 5712 5713'!E833&gt;'ACT E+R to SAT EBRW'!A$72,'ACT E+R to SAT EBRW'!B$72,VLOOKUP(E833,'ACT E+R to SAT EBRW'!A:B,2,FALSE))))</f>
        <v/>
      </c>
      <c r="G833" s="11" t="str">
        <f t="shared" si="24"/>
        <v/>
      </c>
      <c r="H833" s="11" t="str">
        <f>IF('Prax Reading 5712 5713'!B833="","", IF(G833&lt;100, 100, IF(G833&gt;300, 300, G833)))</f>
        <v/>
      </c>
      <c r="I833" s="11" t="str">
        <f>IF('Prax Reading 5712 5713'!B833="","",'SAT EBRW to CBEST R'!$A$2+'SAT EBRW to CBEST R'!$B$2*F833)</f>
        <v/>
      </c>
      <c r="J833" s="11" t="str">
        <f>IF('Prax Reading 5712 5713'!B833="","", IF(I833&lt;20, 20, IF(I833&gt;80, 80, I833)))</f>
        <v/>
      </c>
    </row>
    <row r="834" spans="1:10" x14ac:dyDescent="0.25">
      <c r="A834" s="11">
        <v>833</v>
      </c>
      <c r="B834" s="30"/>
      <c r="C834" s="25" t="str">
        <f>IF('Prax Reading 5712 5713'!B834="","", interceptPCR5712_5713toACTR+ slopePCR5712_5713toACTR*'Prax Reading 5712 5713'!B834)</f>
        <v/>
      </c>
      <c r="D834" s="25" t="str">
        <f>IF('Prax Reading 5712 5713'!B834="","", IF(C834&lt;1, 1, IF(C834&gt;36, 36, C834)))</f>
        <v/>
      </c>
      <c r="E834" s="25" t="str">
        <f t="shared" si="25"/>
        <v/>
      </c>
      <c r="F834" s="11" t="str">
        <f>IF('Prax Reading 5712 5713'!E834="","",IF('Prax Reading 5712 5713'!E834&lt;'ACT E+R to SAT EBRW'!$A$2,'ACT E+R to SAT EBRW'!$B$2,IF('Prax Reading 5712 5713'!E834&gt;'ACT E+R to SAT EBRW'!A$72,'ACT E+R to SAT EBRW'!B$72,VLOOKUP(E834,'ACT E+R to SAT EBRW'!A:B,2,FALSE))))</f>
        <v/>
      </c>
      <c r="G834" s="11" t="str">
        <f t="shared" ref="G834:G897" si="26">IF(B834="","",IF(D834&gt;=19, upperinterceptACTRtoPAAR200_210+D834*upperslopeACTRtoPAAR200_210, lowerinterceptACTRtoPAAR200_210+D834*lowerslopeACTRtoPAAR200_210))</f>
        <v/>
      </c>
      <c r="H834" s="11" t="str">
        <f>IF('Prax Reading 5712 5713'!B834="","", IF(G834&lt;100, 100, IF(G834&gt;300, 300, G834)))</f>
        <v/>
      </c>
      <c r="I834" s="11" t="str">
        <f>IF('Prax Reading 5712 5713'!B834="","",'SAT EBRW to CBEST R'!$A$2+'SAT EBRW to CBEST R'!$B$2*F834)</f>
        <v/>
      </c>
      <c r="J834" s="11" t="str">
        <f>IF('Prax Reading 5712 5713'!B834="","", IF(I834&lt;20, 20, IF(I834&gt;80, 80, I834)))</f>
        <v/>
      </c>
    </row>
    <row r="835" spans="1:10" x14ac:dyDescent="0.25">
      <c r="A835" s="11">
        <v>834</v>
      </c>
      <c r="B835" s="30"/>
      <c r="C835" s="25" t="str">
        <f>IF('Prax Reading 5712 5713'!B835="","", interceptPCR5712_5713toACTR+ slopePCR5712_5713toACTR*'Prax Reading 5712 5713'!B835)</f>
        <v/>
      </c>
      <c r="D835" s="25" t="str">
        <f>IF('Prax Reading 5712 5713'!B835="","", IF(C835&lt;1, 1, IF(C835&gt;36, 36, C835)))</f>
        <v/>
      </c>
      <c r="E835" s="25" t="str">
        <f t="shared" ref="E835:E898" si="27">IF(ISBLANK(B835), "", ROUND(2*D835, 0))</f>
        <v/>
      </c>
      <c r="F835" s="11" t="str">
        <f>IF('Prax Reading 5712 5713'!E835="","",IF('Prax Reading 5712 5713'!E835&lt;'ACT E+R to SAT EBRW'!$A$2,'ACT E+R to SAT EBRW'!$B$2,IF('Prax Reading 5712 5713'!E835&gt;'ACT E+R to SAT EBRW'!A$72,'ACT E+R to SAT EBRW'!B$72,VLOOKUP(E835,'ACT E+R to SAT EBRW'!A:B,2,FALSE))))</f>
        <v/>
      </c>
      <c r="G835" s="11" t="str">
        <f t="shared" si="26"/>
        <v/>
      </c>
      <c r="H835" s="11" t="str">
        <f>IF('Prax Reading 5712 5713'!B835="","", IF(G835&lt;100, 100, IF(G835&gt;300, 300, G835)))</f>
        <v/>
      </c>
      <c r="I835" s="11" t="str">
        <f>IF('Prax Reading 5712 5713'!B835="","",'SAT EBRW to CBEST R'!$A$2+'SAT EBRW to CBEST R'!$B$2*F835)</f>
        <v/>
      </c>
      <c r="J835" s="11" t="str">
        <f>IF('Prax Reading 5712 5713'!B835="","", IF(I835&lt;20, 20, IF(I835&gt;80, 80, I835)))</f>
        <v/>
      </c>
    </row>
    <row r="836" spans="1:10" x14ac:dyDescent="0.25">
      <c r="A836" s="11">
        <v>835</v>
      </c>
      <c r="B836" s="30"/>
      <c r="C836" s="25" t="str">
        <f>IF('Prax Reading 5712 5713'!B836="","", interceptPCR5712_5713toACTR+ slopePCR5712_5713toACTR*'Prax Reading 5712 5713'!B836)</f>
        <v/>
      </c>
      <c r="D836" s="25" t="str">
        <f>IF('Prax Reading 5712 5713'!B836="","", IF(C836&lt;1, 1, IF(C836&gt;36, 36, C836)))</f>
        <v/>
      </c>
      <c r="E836" s="25" t="str">
        <f t="shared" si="27"/>
        <v/>
      </c>
      <c r="F836" s="11" t="str">
        <f>IF('Prax Reading 5712 5713'!E836="","",IF('Prax Reading 5712 5713'!E836&lt;'ACT E+R to SAT EBRW'!$A$2,'ACT E+R to SAT EBRW'!$B$2,IF('Prax Reading 5712 5713'!E836&gt;'ACT E+R to SAT EBRW'!A$72,'ACT E+R to SAT EBRW'!B$72,VLOOKUP(E836,'ACT E+R to SAT EBRW'!A:B,2,FALSE))))</f>
        <v/>
      </c>
      <c r="G836" s="11" t="str">
        <f t="shared" si="26"/>
        <v/>
      </c>
      <c r="H836" s="11" t="str">
        <f>IF('Prax Reading 5712 5713'!B836="","", IF(G836&lt;100, 100, IF(G836&gt;300, 300, G836)))</f>
        <v/>
      </c>
      <c r="I836" s="11" t="str">
        <f>IF('Prax Reading 5712 5713'!B836="","",'SAT EBRW to CBEST R'!$A$2+'SAT EBRW to CBEST R'!$B$2*F836)</f>
        <v/>
      </c>
      <c r="J836" s="11" t="str">
        <f>IF('Prax Reading 5712 5713'!B836="","", IF(I836&lt;20, 20, IF(I836&gt;80, 80, I836)))</f>
        <v/>
      </c>
    </row>
    <row r="837" spans="1:10" x14ac:dyDescent="0.25">
      <c r="A837" s="11">
        <v>836</v>
      </c>
      <c r="B837" s="30"/>
      <c r="C837" s="25" t="str">
        <f>IF('Prax Reading 5712 5713'!B837="","", interceptPCR5712_5713toACTR+ slopePCR5712_5713toACTR*'Prax Reading 5712 5713'!B837)</f>
        <v/>
      </c>
      <c r="D837" s="25" t="str">
        <f>IF('Prax Reading 5712 5713'!B837="","", IF(C837&lt;1, 1, IF(C837&gt;36, 36, C837)))</f>
        <v/>
      </c>
      <c r="E837" s="25" t="str">
        <f t="shared" si="27"/>
        <v/>
      </c>
      <c r="F837" s="11" t="str">
        <f>IF('Prax Reading 5712 5713'!E837="","",IF('Prax Reading 5712 5713'!E837&lt;'ACT E+R to SAT EBRW'!$A$2,'ACT E+R to SAT EBRW'!$B$2,IF('Prax Reading 5712 5713'!E837&gt;'ACT E+R to SAT EBRW'!A$72,'ACT E+R to SAT EBRW'!B$72,VLOOKUP(E837,'ACT E+R to SAT EBRW'!A:B,2,FALSE))))</f>
        <v/>
      </c>
      <c r="G837" s="11" t="str">
        <f t="shared" si="26"/>
        <v/>
      </c>
      <c r="H837" s="11" t="str">
        <f>IF('Prax Reading 5712 5713'!B837="","", IF(G837&lt;100, 100, IF(G837&gt;300, 300, G837)))</f>
        <v/>
      </c>
      <c r="I837" s="11" t="str">
        <f>IF('Prax Reading 5712 5713'!B837="","",'SAT EBRW to CBEST R'!$A$2+'SAT EBRW to CBEST R'!$B$2*F837)</f>
        <v/>
      </c>
      <c r="J837" s="11" t="str">
        <f>IF('Prax Reading 5712 5713'!B837="","", IF(I837&lt;20, 20, IF(I837&gt;80, 80, I837)))</f>
        <v/>
      </c>
    </row>
    <row r="838" spans="1:10" x14ac:dyDescent="0.25">
      <c r="A838" s="11">
        <v>837</v>
      </c>
      <c r="B838" s="30"/>
      <c r="C838" s="25" t="str">
        <f>IF('Prax Reading 5712 5713'!B838="","", interceptPCR5712_5713toACTR+ slopePCR5712_5713toACTR*'Prax Reading 5712 5713'!B838)</f>
        <v/>
      </c>
      <c r="D838" s="25" t="str">
        <f>IF('Prax Reading 5712 5713'!B838="","", IF(C838&lt;1, 1, IF(C838&gt;36, 36, C838)))</f>
        <v/>
      </c>
      <c r="E838" s="25" t="str">
        <f t="shared" si="27"/>
        <v/>
      </c>
      <c r="F838" s="11" t="str">
        <f>IF('Prax Reading 5712 5713'!E838="","",IF('Prax Reading 5712 5713'!E838&lt;'ACT E+R to SAT EBRW'!$A$2,'ACT E+R to SAT EBRW'!$B$2,IF('Prax Reading 5712 5713'!E838&gt;'ACT E+R to SAT EBRW'!A$72,'ACT E+R to SAT EBRW'!B$72,VLOOKUP(E838,'ACT E+R to SAT EBRW'!A:B,2,FALSE))))</f>
        <v/>
      </c>
      <c r="G838" s="11" t="str">
        <f t="shared" si="26"/>
        <v/>
      </c>
      <c r="H838" s="11" t="str">
        <f>IF('Prax Reading 5712 5713'!B838="","", IF(G838&lt;100, 100, IF(G838&gt;300, 300, G838)))</f>
        <v/>
      </c>
      <c r="I838" s="11" t="str">
        <f>IF('Prax Reading 5712 5713'!B838="","",'SAT EBRW to CBEST R'!$A$2+'SAT EBRW to CBEST R'!$B$2*F838)</f>
        <v/>
      </c>
      <c r="J838" s="11" t="str">
        <f>IF('Prax Reading 5712 5713'!B838="","", IF(I838&lt;20, 20, IF(I838&gt;80, 80, I838)))</f>
        <v/>
      </c>
    </row>
    <row r="839" spans="1:10" x14ac:dyDescent="0.25">
      <c r="A839" s="11">
        <v>838</v>
      </c>
      <c r="B839" s="30"/>
      <c r="C839" s="25" t="str">
        <f>IF('Prax Reading 5712 5713'!B839="","", interceptPCR5712_5713toACTR+ slopePCR5712_5713toACTR*'Prax Reading 5712 5713'!B839)</f>
        <v/>
      </c>
      <c r="D839" s="25" t="str">
        <f>IF('Prax Reading 5712 5713'!B839="","", IF(C839&lt;1, 1, IF(C839&gt;36, 36, C839)))</f>
        <v/>
      </c>
      <c r="E839" s="25" t="str">
        <f t="shared" si="27"/>
        <v/>
      </c>
      <c r="F839" s="11" t="str">
        <f>IF('Prax Reading 5712 5713'!E839="","",IF('Prax Reading 5712 5713'!E839&lt;'ACT E+R to SAT EBRW'!$A$2,'ACT E+R to SAT EBRW'!$B$2,IF('Prax Reading 5712 5713'!E839&gt;'ACT E+R to SAT EBRW'!A$72,'ACT E+R to SAT EBRW'!B$72,VLOOKUP(E839,'ACT E+R to SAT EBRW'!A:B,2,FALSE))))</f>
        <v/>
      </c>
      <c r="G839" s="11" t="str">
        <f t="shared" si="26"/>
        <v/>
      </c>
      <c r="H839" s="11" t="str">
        <f>IF('Prax Reading 5712 5713'!B839="","", IF(G839&lt;100, 100, IF(G839&gt;300, 300, G839)))</f>
        <v/>
      </c>
      <c r="I839" s="11" t="str">
        <f>IF('Prax Reading 5712 5713'!B839="","",'SAT EBRW to CBEST R'!$A$2+'SAT EBRW to CBEST R'!$B$2*F839)</f>
        <v/>
      </c>
      <c r="J839" s="11" t="str">
        <f>IF('Prax Reading 5712 5713'!B839="","", IF(I839&lt;20, 20, IF(I839&gt;80, 80, I839)))</f>
        <v/>
      </c>
    </row>
    <row r="840" spans="1:10" x14ac:dyDescent="0.25">
      <c r="A840" s="11">
        <v>839</v>
      </c>
      <c r="B840" s="30"/>
      <c r="C840" s="25" t="str">
        <f>IF('Prax Reading 5712 5713'!B840="","", interceptPCR5712_5713toACTR+ slopePCR5712_5713toACTR*'Prax Reading 5712 5713'!B840)</f>
        <v/>
      </c>
      <c r="D840" s="25" t="str">
        <f>IF('Prax Reading 5712 5713'!B840="","", IF(C840&lt;1, 1, IF(C840&gt;36, 36, C840)))</f>
        <v/>
      </c>
      <c r="E840" s="25" t="str">
        <f t="shared" si="27"/>
        <v/>
      </c>
      <c r="F840" s="11" t="str">
        <f>IF('Prax Reading 5712 5713'!E840="","",IF('Prax Reading 5712 5713'!E840&lt;'ACT E+R to SAT EBRW'!$A$2,'ACT E+R to SAT EBRW'!$B$2,IF('Prax Reading 5712 5713'!E840&gt;'ACT E+R to SAT EBRW'!A$72,'ACT E+R to SAT EBRW'!B$72,VLOOKUP(E840,'ACT E+R to SAT EBRW'!A:B,2,FALSE))))</f>
        <v/>
      </c>
      <c r="G840" s="11" t="str">
        <f t="shared" si="26"/>
        <v/>
      </c>
      <c r="H840" s="11" t="str">
        <f>IF('Prax Reading 5712 5713'!B840="","", IF(G840&lt;100, 100, IF(G840&gt;300, 300, G840)))</f>
        <v/>
      </c>
      <c r="I840" s="11" t="str">
        <f>IF('Prax Reading 5712 5713'!B840="","",'SAT EBRW to CBEST R'!$A$2+'SAT EBRW to CBEST R'!$B$2*F840)</f>
        <v/>
      </c>
      <c r="J840" s="11" t="str">
        <f>IF('Prax Reading 5712 5713'!B840="","", IF(I840&lt;20, 20, IF(I840&gt;80, 80, I840)))</f>
        <v/>
      </c>
    </row>
    <row r="841" spans="1:10" x14ac:dyDescent="0.25">
      <c r="A841" s="11">
        <v>840</v>
      </c>
      <c r="B841" s="30"/>
      <c r="C841" s="25" t="str">
        <f>IF('Prax Reading 5712 5713'!B841="","", interceptPCR5712_5713toACTR+ slopePCR5712_5713toACTR*'Prax Reading 5712 5713'!B841)</f>
        <v/>
      </c>
      <c r="D841" s="25" t="str">
        <f>IF('Prax Reading 5712 5713'!B841="","", IF(C841&lt;1, 1, IF(C841&gt;36, 36, C841)))</f>
        <v/>
      </c>
      <c r="E841" s="25" t="str">
        <f t="shared" si="27"/>
        <v/>
      </c>
      <c r="F841" s="11" t="str">
        <f>IF('Prax Reading 5712 5713'!E841="","",IF('Prax Reading 5712 5713'!E841&lt;'ACT E+R to SAT EBRW'!$A$2,'ACT E+R to SAT EBRW'!$B$2,IF('Prax Reading 5712 5713'!E841&gt;'ACT E+R to SAT EBRW'!A$72,'ACT E+R to SAT EBRW'!B$72,VLOOKUP(E841,'ACT E+R to SAT EBRW'!A:B,2,FALSE))))</f>
        <v/>
      </c>
      <c r="G841" s="11" t="str">
        <f t="shared" si="26"/>
        <v/>
      </c>
      <c r="H841" s="11" t="str">
        <f>IF('Prax Reading 5712 5713'!B841="","", IF(G841&lt;100, 100, IF(G841&gt;300, 300, G841)))</f>
        <v/>
      </c>
      <c r="I841" s="11" t="str">
        <f>IF('Prax Reading 5712 5713'!B841="","",'SAT EBRW to CBEST R'!$A$2+'SAT EBRW to CBEST R'!$B$2*F841)</f>
        <v/>
      </c>
      <c r="J841" s="11" t="str">
        <f>IF('Prax Reading 5712 5713'!B841="","", IF(I841&lt;20, 20, IF(I841&gt;80, 80, I841)))</f>
        <v/>
      </c>
    </row>
    <row r="842" spans="1:10" x14ac:dyDescent="0.25">
      <c r="A842" s="11">
        <v>841</v>
      </c>
      <c r="B842" s="30"/>
      <c r="C842" s="25" t="str">
        <f>IF('Prax Reading 5712 5713'!B842="","", interceptPCR5712_5713toACTR+ slopePCR5712_5713toACTR*'Prax Reading 5712 5713'!B842)</f>
        <v/>
      </c>
      <c r="D842" s="25" t="str">
        <f>IF('Prax Reading 5712 5713'!B842="","", IF(C842&lt;1, 1, IF(C842&gt;36, 36, C842)))</f>
        <v/>
      </c>
      <c r="E842" s="25" t="str">
        <f t="shared" si="27"/>
        <v/>
      </c>
      <c r="F842" s="11" t="str">
        <f>IF('Prax Reading 5712 5713'!E842="","",IF('Prax Reading 5712 5713'!E842&lt;'ACT E+R to SAT EBRW'!$A$2,'ACT E+R to SAT EBRW'!$B$2,IF('Prax Reading 5712 5713'!E842&gt;'ACT E+R to SAT EBRW'!A$72,'ACT E+R to SAT EBRW'!B$72,VLOOKUP(E842,'ACT E+R to SAT EBRW'!A:B,2,FALSE))))</f>
        <v/>
      </c>
      <c r="G842" s="11" t="str">
        <f t="shared" si="26"/>
        <v/>
      </c>
      <c r="H842" s="11" t="str">
        <f>IF('Prax Reading 5712 5713'!B842="","", IF(G842&lt;100, 100, IF(G842&gt;300, 300, G842)))</f>
        <v/>
      </c>
      <c r="I842" s="11" t="str">
        <f>IF('Prax Reading 5712 5713'!B842="","",'SAT EBRW to CBEST R'!$A$2+'SAT EBRW to CBEST R'!$B$2*F842)</f>
        <v/>
      </c>
      <c r="J842" s="11" t="str">
        <f>IF('Prax Reading 5712 5713'!B842="","", IF(I842&lt;20, 20, IF(I842&gt;80, 80, I842)))</f>
        <v/>
      </c>
    </row>
    <row r="843" spans="1:10" x14ac:dyDescent="0.25">
      <c r="A843" s="11">
        <v>842</v>
      </c>
      <c r="B843" s="30"/>
      <c r="C843" s="25" t="str">
        <f>IF('Prax Reading 5712 5713'!B843="","", interceptPCR5712_5713toACTR+ slopePCR5712_5713toACTR*'Prax Reading 5712 5713'!B843)</f>
        <v/>
      </c>
      <c r="D843" s="25" t="str">
        <f>IF('Prax Reading 5712 5713'!B843="","", IF(C843&lt;1, 1, IF(C843&gt;36, 36, C843)))</f>
        <v/>
      </c>
      <c r="E843" s="25" t="str">
        <f t="shared" si="27"/>
        <v/>
      </c>
      <c r="F843" s="11" t="str">
        <f>IF('Prax Reading 5712 5713'!E843="","",IF('Prax Reading 5712 5713'!E843&lt;'ACT E+R to SAT EBRW'!$A$2,'ACT E+R to SAT EBRW'!$B$2,IF('Prax Reading 5712 5713'!E843&gt;'ACT E+R to SAT EBRW'!A$72,'ACT E+R to SAT EBRW'!B$72,VLOOKUP(E843,'ACT E+R to SAT EBRW'!A:B,2,FALSE))))</f>
        <v/>
      </c>
      <c r="G843" s="11" t="str">
        <f t="shared" si="26"/>
        <v/>
      </c>
      <c r="H843" s="11" t="str">
        <f>IF('Prax Reading 5712 5713'!B843="","", IF(G843&lt;100, 100, IF(G843&gt;300, 300, G843)))</f>
        <v/>
      </c>
      <c r="I843" s="11" t="str">
        <f>IF('Prax Reading 5712 5713'!B843="","",'SAT EBRW to CBEST R'!$A$2+'SAT EBRW to CBEST R'!$B$2*F843)</f>
        <v/>
      </c>
      <c r="J843" s="11" t="str">
        <f>IF('Prax Reading 5712 5713'!B843="","", IF(I843&lt;20, 20, IF(I843&gt;80, 80, I843)))</f>
        <v/>
      </c>
    </row>
    <row r="844" spans="1:10" x14ac:dyDescent="0.25">
      <c r="A844" s="11">
        <v>843</v>
      </c>
      <c r="B844" s="30"/>
      <c r="C844" s="25" t="str">
        <f>IF('Prax Reading 5712 5713'!B844="","", interceptPCR5712_5713toACTR+ slopePCR5712_5713toACTR*'Prax Reading 5712 5713'!B844)</f>
        <v/>
      </c>
      <c r="D844" s="25" t="str">
        <f>IF('Prax Reading 5712 5713'!B844="","", IF(C844&lt;1, 1, IF(C844&gt;36, 36, C844)))</f>
        <v/>
      </c>
      <c r="E844" s="25" t="str">
        <f t="shared" si="27"/>
        <v/>
      </c>
      <c r="F844" s="11" t="str">
        <f>IF('Prax Reading 5712 5713'!E844="","",IF('Prax Reading 5712 5713'!E844&lt;'ACT E+R to SAT EBRW'!$A$2,'ACT E+R to SAT EBRW'!$B$2,IF('Prax Reading 5712 5713'!E844&gt;'ACT E+R to SAT EBRW'!A$72,'ACT E+R to SAT EBRW'!B$72,VLOOKUP(E844,'ACT E+R to SAT EBRW'!A:B,2,FALSE))))</f>
        <v/>
      </c>
      <c r="G844" s="11" t="str">
        <f t="shared" si="26"/>
        <v/>
      </c>
      <c r="H844" s="11" t="str">
        <f>IF('Prax Reading 5712 5713'!B844="","", IF(G844&lt;100, 100, IF(G844&gt;300, 300, G844)))</f>
        <v/>
      </c>
      <c r="I844" s="11" t="str">
        <f>IF('Prax Reading 5712 5713'!B844="","",'SAT EBRW to CBEST R'!$A$2+'SAT EBRW to CBEST R'!$B$2*F844)</f>
        <v/>
      </c>
      <c r="J844" s="11" t="str">
        <f>IF('Prax Reading 5712 5713'!B844="","", IF(I844&lt;20, 20, IF(I844&gt;80, 80, I844)))</f>
        <v/>
      </c>
    </row>
    <row r="845" spans="1:10" x14ac:dyDescent="0.25">
      <c r="A845" s="11">
        <v>844</v>
      </c>
      <c r="B845" s="30"/>
      <c r="C845" s="25" t="str">
        <f>IF('Prax Reading 5712 5713'!B845="","", interceptPCR5712_5713toACTR+ slopePCR5712_5713toACTR*'Prax Reading 5712 5713'!B845)</f>
        <v/>
      </c>
      <c r="D845" s="25" t="str">
        <f>IF('Prax Reading 5712 5713'!B845="","", IF(C845&lt;1, 1, IF(C845&gt;36, 36, C845)))</f>
        <v/>
      </c>
      <c r="E845" s="25" t="str">
        <f t="shared" si="27"/>
        <v/>
      </c>
      <c r="F845" s="11" t="str">
        <f>IF('Prax Reading 5712 5713'!E845="","",IF('Prax Reading 5712 5713'!E845&lt;'ACT E+R to SAT EBRW'!$A$2,'ACT E+R to SAT EBRW'!$B$2,IF('Prax Reading 5712 5713'!E845&gt;'ACT E+R to SAT EBRW'!A$72,'ACT E+R to SAT EBRW'!B$72,VLOOKUP(E845,'ACT E+R to SAT EBRW'!A:B,2,FALSE))))</f>
        <v/>
      </c>
      <c r="G845" s="11" t="str">
        <f t="shared" si="26"/>
        <v/>
      </c>
      <c r="H845" s="11" t="str">
        <f>IF('Prax Reading 5712 5713'!B845="","", IF(G845&lt;100, 100, IF(G845&gt;300, 300, G845)))</f>
        <v/>
      </c>
      <c r="I845" s="11" t="str">
        <f>IF('Prax Reading 5712 5713'!B845="","",'SAT EBRW to CBEST R'!$A$2+'SAT EBRW to CBEST R'!$B$2*F845)</f>
        <v/>
      </c>
      <c r="J845" s="11" t="str">
        <f>IF('Prax Reading 5712 5713'!B845="","", IF(I845&lt;20, 20, IF(I845&gt;80, 80, I845)))</f>
        <v/>
      </c>
    </row>
    <row r="846" spans="1:10" x14ac:dyDescent="0.25">
      <c r="A846" s="11">
        <v>845</v>
      </c>
      <c r="B846" s="30"/>
      <c r="C846" s="25" t="str">
        <f>IF('Prax Reading 5712 5713'!B846="","", interceptPCR5712_5713toACTR+ slopePCR5712_5713toACTR*'Prax Reading 5712 5713'!B846)</f>
        <v/>
      </c>
      <c r="D846" s="25" t="str">
        <f>IF('Prax Reading 5712 5713'!B846="","", IF(C846&lt;1, 1, IF(C846&gt;36, 36, C846)))</f>
        <v/>
      </c>
      <c r="E846" s="25" t="str">
        <f t="shared" si="27"/>
        <v/>
      </c>
      <c r="F846" s="11" t="str">
        <f>IF('Prax Reading 5712 5713'!E846="","",IF('Prax Reading 5712 5713'!E846&lt;'ACT E+R to SAT EBRW'!$A$2,'ACT E+R to SAT EBRW'!$B$2,IF('Prax Reading 5712 5713'!E846&gt;'ACT E+R to SAT EBRW'!A$72,'ACT E+R to SAT EBRW'!B$72,VLOOKUP(E846,'ACT E+R to SAT EBRW'!A:B,2,FALSE))))</f>
        <v/>
      </c>
      <c r="G846" s="11" t="str">
        <f t="shared" si="26"/>
        <v/>
      </c>
      <c r="H846" s="11" t="str">
        <f>IF('Prax Reading 5712 5713'!B846="","", IF(G846&lt;100, 100, IF(G846&gt;300, 300, G846)))</f>
        <v/>
      </c>
      <c r="I846" s="11" t="str">
        <f>IF('Prax Reading 5712 5713'!B846="","",'SAT EBRW to CBEST R'!$A$2+'SAT EBRW to CBEST R'!$B$2*F846)</f>
        <v/>
      </c>
      <c r="J846" s="11" t="str">
        <f>IF('Prax Reading 5712 5713'!B846="","", IF(I846&lt;20, 20, IF(I846&gt;80, 80, I846)))</f>
        <v/>
      </c>
    </row>
    <row r="847" spans="1:10" x14ac:dyDescent="0.25">
      <c r="A847" s="11">
        <v>846</v>
      </c>
      <c r="B847" s="30"/>
      <c r="C847" s="25" t="str">
        <f>IF('Prax Reading 5712 5713'!B847="","", interceptPCR5712_5713toACTR+ slopePCR5712_5713toACTR*'Prax Reading 5712 5713'!B847)</f>
        <v/>
      </c>
      <c r="D847" s="25" t="str">
        <f>IF('Prax Reading 5712 5713'!B847="","", IF(C847&lt;1, 1, IF(C847&gt;36, 36, C847)))</f>
        <v/>
      </c>
      <c r="E847" s="25" t="str">
        <f t="shared" si="27"/>
        <v/>
      </c>
      <c r="F847" s="11" t="str">
        <f>IF('Prax Reading 5712 5713'!E847="","",IF('Prax Reading 5712 5713'!E847&lt;'ACT E+R to SAT EBRW'!$A$2,'ACT E+R to SAT EBRW'!$B$2,IF('Prax Reading 5712 5713'!E847&gt;'ACT E+R to SAT EBRW'!A$72,'ACT E+R to SAT EBRW'!B$72,VLOOKUP(E847,'ACT E+R to SAT EBRW'!A:B,2,FALSE))))</f>
        <v/>
      </c>
      <c r="G847" s="11" t="str">
        <f t="shared" si="26"/>
        <v/>
      </c>
      <c r="H847" s="11" t="str">
        <f>IF('Prax Reading 5712 5713'!B847="","", IF(G847&lt;100, 100, IF(G847&gt;300, 300, G847)))</f>
        <v/>
      </c>
      <c r="I847" s="11" t="str">
        <f>IF('Prax Reading 5712 5713'!B847="","",'SAT EBRW to CBEST R'!$A$2+'SAT EBRW to CBEST R'!$B$2*F847)</f>
        <v/>
      </c>
      <c r="J847" s="11" t="str">
        <f>IF('Prax Reading 5712 5713'!B847="","", IF(I847&lt;20, 20, IF(I847&gt;80, 80, I847)))</f>
        <v/>
      </c>
    </row>
    <row r="848" spans="1:10" x14ac:dyDescent="0.25">
      <c r="A848" s="11">
        <v>847</v>
      </c>
      <c r="B848" s="30"/>
      <c r="C848" s="25" t="str">
        <f>IF('Prax Reading 5712 5713'!B848="","", interceptPCR5712_5713toACTR+ slopePCR5712_5713toACTR*'Prax Reading 5712 5713'!B848)</f>
        <v/>
      </c>
      <c r="D848" s="25" t="str">
        <f>IF('Prax Reading 5712 5713'!B848="","", IF(C848&lt;1, 1, IF(C848&gt;36, 36, C848)))</f>
        <v/>
      </c>
      <c r="E848" s="25" t="str">
        <f t="shared" si="27"/>
        <v/>
      </c>
      <c r="F848" s="11" t="str">
        <f>IF('Prax Reading 5712 5713'!E848="","",IF('Prax Reading 5712 5713'!E848&lt;'ACT E+R to SAT EBRW'!$A$2,'ACT E+R to SAT EBRW'!$B$2,IF('Prax Reading 5712 5713'!E848&gt;'ACT E+R to SAT EBRW'!A$72,'ACT E+R to SAT EBRW'!B$72,VLOOKUP(E848,'ACT E+R to SAT EBRW'!A:B,2,FALSE))))</f>
        <v/>
      </c>
      <c r="G848" s="11" t="str">
        <f t="shared" si="26"/>
        <v/>
      </c>
      <c r="H848" s="11" t="str">
        <f>IF('Prax Reading 5712 5713'!B848="","", IF(G848&lt;100, 100, IF(G848&gt;300, 300, G848)))</f>
        <v/>
      </c>
      <c r="I848" s="11" t="str">
        <f>IF('Prax Reading 5712 5713'!B848="","",'SAT EBRW to CBEST R'!$A$2+'SAT EBRW to CBEST R'!$B$2*F848)</f>
        <v/>
      </c>
      <c r="J848" s="11" t="str">
        <f>IF('Prax Reading 5712 5713'!B848="","", IF(I848&lt;20, 20, IF(I848&gt;80, 80, I848)))</f>
        <v/>
      </c>
    </row>
    <row r="849" spans="1:10" x14ac:dyDescent="0.25">
      <c r="A849" s="11">
        <v>848</v>
      </c>
      <c r="B849" s="30"/>
      <c r="C849" s="25" t="str">
        <f>IF('Prax Reading 5712 5713'!B849="","", interceptPCR5712_5713toACTR+ slopePCR5712_5713toACTR*'Prax Reading 5712 5713'!B849)</f>
        <v/>
      </c>
      <c r="D849" s="25" t="str">
        <f>IF('Prax Reading 5712 5713'!B849="","", IF(C849&lt;1, 1, IF(C849&gt;36, 36, C849)))</f>
        <v/>
      </c>
      <c r="E849" s="25" t="str">
        <f t="shared" si="27"/>
        <v/>
      </c>
      <c r="F849" s="11" t="str">
        <f>IF('Prax Reading 5712 5713'!E849="","",IF('Prax Reading 5712 5713'!E849&lt;'ACT E+R to SAT EBRW'!$A$2,'ACT E+R to SAT EBRW'!$B$2,IF('Prax Reading 5712 5713'!E849&gt;'ACT E+R to SAT EBRW'!A$72,'ACT E+R to SAT EBRW'!B$72,VLOOKUP(E849,'ACT E+R to SAT EBRW'!A:B,2,FALSE))))</f>
        <v/>
      </c>
      <c r="G849" s="11" t="str">
        <f t="shared" si="26"/>
        <v/>
      </c>
      <c r="H849" s="11" t="str">
        <f>IF('Prax Reading 5712 5713'!B849="","", IF(G849&lt;100, 100, IF(G849&gt;300, 300, G849)))</f>
        <v/>
      </c>
      <c r="I849" s="11" t="str">
        <f>IF('Prax Reading 5712 5713'!B849="","",'SAT EBRW to CBEST R'!$A$2+'SAT EBRW to CBEST R'!$B$2*F849)</f>
        <v/>
      </c>
      <c r="J849" s="11" t="str">
        <f>IF('Prax Reading 5712 5713'!B849="","", IF(I849&lt;20, 20, IF(I849&gt;80, 80, I849)))</f>
        <v/>
      </c>
    </row>
    <row r="850" spans="1:10" x14ac:dyDescent="0.25">
      <c r="A850" s="11">
        <v>849</v>
      </c>
      <c r="B850" s="30"/>
      <c r="C850" s="25" t="str">
        <f>IF('Prax Reading 5712 5713'!B850="","", interceptPCR5712_5713toACTR+ slopePCR5712_5713toACTR*'Prax Reading 5712 5713'!B850)</f>
        <v/>
      </c>
      <c r="D850" s="25" t="str">
        <f>IF('Prax Reading 5712 5713'!B850="","", IF(C850&lt;1, 1, IF(C850&gt;36, 36, C850)))</f>
        <v/>
      </c>
      <c r="E850" s="25" t="str">
        <f t="shared" si="27"/>
        <v/>
      </c>
      <c r="F850" s="11" t="str">
        <f>IF('Prax Reading 5712 5713'!E850="","",IF('Prax Reading 5712 5713'!E850&lt;'ACT E+R to SAT EBRW'!$A$2,'ACT E+R to SAT EBRW'!$B$2,IF('Prax Reading 5712 5713'!E850&gt;'ACT E+R to SAT EBRW'!A$72,'ACT E+R to SAT EBRW'!B$72,VLOOKUP(E850,'ACT E+R to SAT EBRW'!A:B,2,FALSE))))</f>
        <v/>
      </c>
      <c r="G850" s="11" t="str">
        <f t="shared" si="26"/>
        <v/>
      </c>
      <c r="H850" s="11" t="str">
        <f>IF('Prax Reading 5712 5713'!B850="","", IF(G850&lt;100, 100, IF(G850&gt;300, 300, G850)))</f>
        <v/>
      </c>
      <c r="I850" s="11" t="str">
        <f>IF('Prax Reading 5712 5713'!B850="","",'SAT EBRW to CBEST R'!$A$2+'SAT EBRW to CBEST R'!$B$2*F850)</f>
        <v/>
      </c>
      <c r="J850" s="11" t="str">
        <f>IF('Prax Reading 5712 5713'!B850="","", IF(I850&lt;20, 20, IF(I850&gt;80, 80, I850)))</f>
        <v/>
      </c>
    </row>
    <row r="851" spans="1:10" x14ac:dyDescent="0.25">
      <c r="A851" s="11">
        <v>850</v>
      </c>
      <c r="B851" s="30"/>
      <c r="C851" s="25" t="str">
        <f>IF('Prax Reading 5712 5713'!B851="","", interceptPCR5712_5713toACTR+ slopePCR5712_5713toACTR*'Prax Reading 5712 5713'!B851)</f>
        <v/>
      </c>
      <c r="D851" s="25" t="str">
        <f>IF('Prax Reading 5712 5713'!B851="","", IF(C851&lt;1, 1, IF(C851&gt;36, 36, C851)))</f>
        <v/>
      </c>
      <c r="E851" s="25" t="str">
        <f t="shared" si="27"/>
        <v/>
      </c>
      <c r="F851" s="11" t="str">
        <f>IF('Prax Reading 5712 5713'!E851="","",IF('Prax Reading 5712 5713'!E851&lt;'ACT E+R to SAT EBRW'!$A$2,'ACT E+R to SAT EBRW'!$B$2,IF('Prax Reading 5712 5713'!E851&gt;'ACT E+R to SAT EBRW'!A$72,'ACT E+R to SAT EBRW'!B$72,VLOOKUP(E851,'ACT E+R to SAT EBRW'!A:B,2,FALSE))))</f>
        <v/>
      </c>
      <c r="G851" s="11" t="str">
        <f t="shared" si="26"/>
        <v/>
      </c>
      <c r="H851" s="11" t="str">
        <f>IF('Prax Reading 5712 5713'!B851="","", IF(G851&lt;100, 100, IF(G851&gt;300, 300, G851)))</f>
        <v/>
      </c>
      <c r="I851" s="11" t="str">
        <f>IF('Prax Reading 5712 5713'!B851="","",'SAT EBRW to CBEST R'!$A$2+'SAT EBRW to CBEST R'!$B$2*F851)</f>
        <v/>
      </c>
      <c r="J851" s="11" t="str">
        <f>IF('Prax Reading 5712 5713'!B851="","", IF(I851&lt;20, 20, IF(I851&gt;80, 80, I851)))</f>
        <v/>
      </c>
    </row>
    <row r="852" spans="1:10" x14ac:dyDescent="0.25">
      <c r="A852" s="11">
        <v>851</v>
      </c>
      <c r="B852" s="30"/>
      <c r="C852" s="25" t="str">
        <f>IF('Prax Reading 5712 5713'!B852="","", interceptPCR5712_5713toACTR+ slopePCR5712_5713toACTR*'Prax Reading 5712 5713'!B852)</f>
        <v/>
      </c>
      <c r="D852" s="25" t="str">
        <f>IF('Prax Reading 5712 5713'!B852="","", IF(C852&lt;1, 1, IF(C852&gt;36, 36, C852)))</f>
        <v/>
      </c>
      <c r="E852" s="25" t="str">
        <f t="shared" si="27"/>
        <v/>
      </c>
      <c r="F852" s="11" t="str">
        <f>IF('Prax Reading 5712 5713'!E852="","",IF('Prax Reading 5712 5713'!E852&lt;'ACT E+R to SAT EBRW'!$A$2,'ACT E+R to SAT EBRW'!$B$2,IF('Prax Reading 5712 5713'!E852&gt;'ACT E+R to SAT EBRW'!A$72,'ACT E+R to SAT EBRW'!B$72,VLOOKUP(E852,'ACT E+R to SAT EBRW'!A:B,2,FALSE))))</f>
        <v/>
      </c>
      <c r="G852" s="11" t="str">
        <f t="shared" si="26"/>
        <v/>
      </c>
      <c r="H852" s="11" t="str">
        <f>IF('Prax Reading 5712 5713'!B852="","", IF(G852&lt;100, 100, IF(G852&gt;300, 300, G852)))</f>
        <v/>
      </c>
      <c r="I852" s="11" t="str">
        <f>IF('Prax Reading 5712 5713'!B852="","",'SAT EBRW to CBEST R'!$A$2+'SAT EBRW to CBEST R'!$B$2*F852)</f>
        <v/>
      </c>
      <c r="J852" s="11" t="str">
        <f>IF('Prax Reading 5712 5713'!B852="","", IF(I852&lt;20, 20, IF(I852&gt;80, 80, I852)))</f>
        <v/>
      </c>
    </row>
    <row r="853" spans="1:10" x14ac:dyDescent="0.25">
      <c r="A853" s="11">
        <v>852</v>
      </c>
      <c r="B853" s="30"/>
      <c r="C853" s="25" t="str">
        <f>IF('Prax Reading 5712 5713'!B853="","", interceptPCR5712_5713toACTR+ slopePCR5712_5713toACTR*'Prax Reading 5712 5713'!B853)</f>
        <v/>
      </c>
      <c r="D853" s="25" t="str">
        <f>IF('Prax Reading 5712 5713'!B853="","", IF(C853&lt;1, 1, IF(C853&gt;36, 36, C853)))</f>
        <v/>
      </c>
      <c r="E853" s="25" t="str">
        <f t="shared" si="27"/>
        <v/>
      </c>
      <c r="F853" s="11" t="str">
        <f>IF('Prax Reading 5712 5713'!E853="","",IF('Prax Reading 5712 5713'!E853&lt;'ACT E+R to SAT EBRW'!$A$2,'ACT E+R to SAT EBRW'!$B$2,IF('Prax Reading 5712 5713'!E853&gt;'ACT E+R to SAT EBRW'!A$72,'ACT E+R to SAT EBRW'!B$72,VLOOKUP(E853,'ACT E+R to SAT EBRW'!A:B,2,FALSE))))</f>
        <v/>
      </c>
      <c r="G853" s="11" t="str">
        <f t="shared" si="26"/>
        <v/>
      </c>
      <c r="H853" s="11" t="str">
        <f>IF('Prax Reading 5712 5713'!B853="","", IF(G853&lt;100, 100, IF(G853&gt;300, 300, G853)))</f>
        <v/>
      </c>
      <c r="I853" s="11" t="str">
        <f>IF('Prax Reading 5712 5713'!B853="","",'SAT EBRW to CBEST R'!$A$2+'SAT EBRW to CBEST R'!$B$2*F853)</f>
        <v/>
      </c>
      <c r="J853" s="11" t="str">
        <f>IF('Prax Reading 5712 5713'!B853="","", IF(I853&lt;20, 20, IF(I853&gt;80, 80, I853)))</f>
        <v/>
      </c>
    </row>
    <row r="854" spans="1:10" x14ac:dyDescent="0.25">
      <c r="A854" s="11">
        <v>853</v>
      </c>
      <c r="B854" s="30"/>
      <c r="C854" s="25" t="str">
        <f>IF('Prax Reading 5712 5713'!B854="","", interceptPCR5712_5713toACTR+ slopePCR5712_5713toACTR*'Prax Reading 5712 5713'!B854)</f>
        <v/>
      </c>
      <c r="D854" s="25" t="str">
        <f>IF('Prax Reading 5712 5713'!B854="","", IF(C854&lt;1, 1, IF(C854&gt;36, 36, C854)))</f>
        <v/>
      </c>
      <c r="E854" s="25" t="str">
        <f t="shared" si="27"/>
        <v/>
      </c>
      <c r="F854" s="11" t="str">
        <f>IF('Prax Reading 5712 5713'!E854="","",IF('Prax Reading 5712 5713'!E854&lt;'ACT E+R to SAT EBRW'!$A$2,'ACT E+R to SAT EBRW'!$B$2,IF('Prax Reading 5712 5713'!E854&gt;'ACT E+R to SAT EBRW'!A$72,'ACT E+R to SAT EBRW'!B$72,VLOOKUP(E854,'ACT E+R to SAT EBRW'!A:B,2,FALSE))))</f>
        <v/>
      </c>
      <c r="G854" s="11" t="str">
        <f t="shared" si="26"/>
        <v/>
      </c>
      <c r="H854" s="11" t="str">
        <f>IF('Prax Reading 5712 5713'!B854="","", IF(G854&lt;100, 100, IF(G854&gt;300, 300, G854)))</f>
        <v/>
      </c>
      <c r="I854" s="11" t="str">
        <f>IF('Prax Reading 5712 5713'!B854="","",'SAT EBRW to CBEST R'!$A$2+'SAT EBRW to CBEST R'!$B$2*F854)</f>
        <v/>
      </c>
      <c r="J854" s="11" t="str">
        <f>IF('Prax Reading 5712 5713'!B854="","", IF(I854&lt;20, 20, IF(I854&gt;80, 80, I854)))</f>
        <v/>
      </c>
    </row>
    <row r="855" spans="1:10" x14ac:dyDescent="0.25">
      <c r="A855" s="11">
        <v>854</v>
      </c>
      <c r="B855" s="30"/>
      <c r="C855" s="25" t="str">
        <f>IF('Prax Reading 5712 5713'!B855="","", interceptPCR5712_5713toACTR+ slopePCR5712_5713toACTR*'Prax Reading 5712 5713'!B855)</f>
        <v/>
      </c>
      <c r="D855" s="25" t="str">
        <f>IF('Prax Reading 5712 5713'!B855="","", IF(C855&lt;1, 1, IF(C855&gt;36, 36, C855)))</f>
        <v/>
      </c>
      <c r="E855" s="25" t="str">
        <f t="shared" si="27"/>
        <v/>
      </c>
      <c r="F855" s="11" t="str">
        <f>IF('Prax Reading 5712 5713'!E855="","",IF('Prax Reading 5712 5713'!E855&lt;'ACT E+R to SAT EBRW'!$A$2,'ACT E+R to SAT EBRW'!$B$2,IF('Prax Reading 5712 5713'!E855&gt;'ACT E+R to SAT EBRW'!A$72,'ACT E+R to SAT EBRW'!B$72,VLOOKUP(E855,'ACT E+R to SAT EBRW'!A:B,2,FALSE))))</f>
        <v/>
      </c>
      <c r="G855" s="11" t="str">
        <f t="shared" si="26"/>
        <v/>
      </c>
      <c r="H855" s="11" t="str">
        <f>IF('Prax Reading 5712 5713'!B855="","", IF(G855&lt;100, 100, IF(G855&gt;300, 300, G855)))</f>
        <v/>
      </c>
      <c r="I855" s="11" t="str">
        <f>IF('Prax Reading 5712 5713'!B855="","",'SAT EBRW to CBEST R'!$A$2+'SAT EBRW to CBEST R'!$B$2*F855)</f>
        <v/>
      </c>
      <c r="J855" s="11" t="str">
        <f>IF('Prax Reading 5712 5713'!B855="","", IF(I855&lt;20, 20, IF(I855&gt;80, 80, I855)))</f>
        <v/>
      </c>
    </row>
    <row r="856" spans="1:10" x14ac:dyDescent="0.25">
      <c r="A856" s="11">
        <v>855</v>
      </c>
      <c r="B856" s="30"/>
      <c r="C856" s="25" t="str">
        <f>IF('Prax Reading 5712 5713'!B856="","", interceptPCR5712_5713toACTR+ slopePCR5712_5713toACTR*'Prax Reading 5712 5713'!B856)</f>
        <v/>
      </c>
      <c r="D856" s="25" t="str">
        <f>IF('Prax Reading 5712 5713'!B856="","", IF(C856&lt;1, 1, IF(C856&gt;36, 36, C856)))</f>
        <v/>
      </c>
      <c r="E856" s="25" t="str">
        <f t="shared" si="27"/>
        <v/>
      </c>
      <c r="F856" s="11" t="str">
        <f>IF('Prax Reading 5712 5713'!E856="","",IF('Prax Reading 5712 5713'!E856&lt;'ACT E+R to SAT EBRW'!$A$2,'ACT E+R to SAT EBRW'!$B$2,IF('Prax Reading 5712 5713'!E856&gt;'ACT E+R to SAT EBRW'!A$72,'ACT E+R to SAT EBRW'!B$72,VLOOKUP(E856,'ACT E+R to SAT EBRW'!A:B,2,FALSE))))</f>
        <v/>
      </c>
      <c r="G856" s="11" t="str">
        <f t="shared" si="26"/>
        <v/>
      </c>
      <c r="H856" s="11" t="str">
        <f>IF('Prax Reading 5712 5713'!B856="","", IF(G856&lt;100, 100, IF(G856&gt;300, 300, G856)))</f>
        <v/>
      </c>
      <c r="I856" s="11" t="str">
        <f>IF('Prax Reading 5712 5713'!B856="","",'SAT EBRW to CBEST R'!$A$2+'SAT EBRW to CBEST R'!$B$2*F856)</f>
        <v/>
      </c>
      <c r="J856" s="11" t="str">
        <f>IF('Prax Reading 5712 5713'!B856="","", IF(I856&lt;20, 20, IF(I856&gt;80, 80, I856)))</f>
        <v/>
      </c>
    </row>
    <row r="857" spans="1:10" x14ac:dyDescent="0.25">
      <c r="A857" s="11">
        <v>856</v>
      </c>
      <c r="B857" s="30"/>
      <c r="C857" s="25" t="str">
        <f>IF('Prax Reading 5712 5713'!B857="","", interceptPCR5712_5713toACTR+ slopePCR5712_5713toACTR*'Prax Reading 5712 5713'!B857)</f>
        <v/>
      </c>
      <c r="D857" s="25" t="str">
        <f>IF('Prax Reading 5712 5713'!B857="","", IF(C857&lt;1, 1, IF(C857&gt;36, 36, C857)))</f>
        <v/>
      </c>
      <c r="E857" s="25" t="str">
        <f t="shared" si="27"/>
        <v/>
      </c>
      <c r="F857" s="11" t="str">
        <f>IF('Prax Reading 5712 5713'!E857="","",IF('Prax Reading 5712 5713'!E857&lt;'ACT E+R to SAT EBRW'!$A$2,'ACT E+R to SAT EBRW'!$B$2,IF('Prax Reading 5712 5713'!E857&gt;'ACT E+R to SAT EBRW'!A$72,'ACT E+R to SAT EBRW'!B$72,VLOOKUP(E857,'ACT E+R to SAT EBRW'!A:B,2,FALSE))))</f>
        <v/>
      </c>
      <c r="G857" s="11" t="str">
        <f t="shared" si="26"/>
        <v/>
      </c>
      <c r="H857" s="11" t="str">
        <f>IF('Prax Reading 5712 5713'!B857="","", IF(G857&lt;100, 100, IF(G857&gt;300, 300, G857)))</f>
        <v/>
      </c>
      <c r="I857" s="11" t="str">
        <f>IF('Prax Reading 5712 5713'!B857="","",'SAT EBRW to CBEST R'!$A$2+'SAT EBRW to CBEST R'!$B$2*F857)</f>
        <v/>
      </c>
      <c r="J857" s="11" t="str">
        <f>IF('Prax Reading 5712 5713'!B857="","", IF(I857&lt;20, 20, IF(I857&gt;80, 80, I857)))</f>
        <v/>
      </c>
    </row>
    <row r="858" spans="1:10" x14ac:dyDescent="0.25">
      <c r="A858" s="11">
        <v>857</v>
      </c>
      <c r="B858" s="30"/>
      <c r="C858" s="25" t="str">
        <f>IF('Prax Reading 5712 5713'!B858="","", interceptPCR5712_5713toACTR+ slopePCR5712_5713toACTR*'Prax Reading 5712 5713'!B858)</f>
        <v/>
      </c>
      <c r="D858" s="25" t="str">
        <f>IF('Prax Reading 5712 5713'!B858="","", IF(C858&lt;1, 1, IF(C858&gt;36, 36, C858)))</f>
        <v/>
      </c>
      <c r="E858" s="25" t="str">
        <f t="shared" si="27"/>
        <v/>
      </c>
      <c r="F858" s="11" t="str">
        <f>IF('Prax Reading 5712 5713'!E858="","",IF('Prax Reading 5712 5713'!E858&lt;'ACT E+R to SAT EBRW'!$A$2,'ACT E+R to SAT EBRW'!$B$2,IF('Prax Reading 5712 5713'!E858&gt;'ACT E+R to SAT EBRW'!A$72,'ACT E+R to SAT EBRW'!B$72,VLOOKUP(E858,'ACT E+R to SAT EBRW'!A:B,2,FALSE))))</f>
        <v/>
      </c>
      <c r="G858" s="11" t="str">
        <f t="shared" si="26"/>
        <v/>
      </c>
      <c r="H858" s="11" t="str">
        <f>IF('Prax Reading 5712 5713'!B858="","", IF(G858&lt;100, 100, IF(G858&gt;300, 300, G858)))</f>
        <v/>
      </c>
      <c r="I858" s="11" t="str">
        <f>IF('Prax Reading 5712 5713'!B858="","",'SAT EBRW to CBEST R'!$A$2+'SAT EBRW to CBEST R'!$B$2*F858)</f>
        <v/>
      </c>
      <c r="J858" s="11" t="str">
        <f>IF('Prax Reading 5712 5713'!B858="","", IF(I858&lt;20, 20, IF(I858&gt;80, 80, I858)))</f>
        <v/>
      </c>
    </row>
    <row r="859" spans="1:10" x14ac:dyDescent="0.25">
      <c r="A859" s="11">
        <v>858</v>
      </c>
      <c r="B859" s="30"/>
      <c r="C859" s="25" t="str">
        <f>IF('Prax Reading 5712 5713'!B859="","", interceptPCR5712_5713toACTR+ slopePCR5712_5713toACTR*'Prax Reading 5712 5713'!B859)</f>
        <v/>
      </c>
      <c r="D859" s="25" t="str">
        <f>IF('Prax Reading 5712 5713'!B859="","", IF(C859&lt;1, 1, IF(C859&gt;36, 36, C859)))</f>
        <v/>
      </c>
      <c r="E859" s="25" t="str">
        <f t="shared" si="27"/>
        <v/>
      </c>
      <c r="F859" s="11" t="str">
        <f>IF('Prax Reading 5712 5713'!E859="","",IF('Prax Reading 5712 5713'!E859&lt;'ACT E+R to SAT EBRW'!$A$2,'ACT E+R to SAT EBRW'!$B$2,IF('Prax Reading 5712 5713'!E859&gt;'ACT E+R to SAT EBRW'!A$72,'ACT E+R to SAT EBRW'!B$72,VLOOKUP(E859,'ACT E+R to SAT EBRW'!A:B,2,FALSE))))</f>
        <v/>
      </c>
      <c r="G859" s="11" t="str">
        <f t="shared" si="26"/>
        <v/>
      </c>
      <c r="H859" s="11" t="str">
        <f>IF('Prax Reading 5712 5713'!B859="","", IF(G859&lt;100, 100, IF(G859&gt;300, 300, G859)))</f>
        <v/>
      </c>
      <c r="I859" s="11" t="str">
        <f>IF('Prax Reading 5712 5713'!B859="","",'SAT EBRW to CBEST R'!$A$2+'SAT EBRW to CBEST R'!$B$2*F859)</f>
        <v/>
      </c>
      <c r="J859" s="11" t="str">
        <f>IF('Prax Reading 5712 5713'!B859="","", IF(I859&lt;20, 20, IF(I859&gt;80, 80, I859)))</f>
        <v/>
      </c>
    </row>
    <row r="860" spans="1:10" x14ac:dyDescent="0.25">
      <c r="A860" s="11">
        <v>859</v>
      </c>
      <c r="B860" s="30"/>
      <c r="C860" s="25" t="str">
        <f>IF('Prax Reading 5712 5713'!B860="","", interceptPCR5712_5713toACTR+ slopePCR5712_5713toACTR*'Prax Reading 5712 5713'!B860)</f>
        <v/>
      </c>
      <c r="D860" s="25" t="str">
        <f>IF('Prax Reading 5712 5713'!B860="","", IF(C860&lt;1, 1, IF(C860&gt;36, 36, C860)))</f>
        <v/>
      </c>
      <c r="E860" s="25" t="str">
        <f t="shared" si="27"/>
        <v/>
      </c>
      <c r="F860" s="11" t="str">
        <f>IF('Prax Reading 5712 5713'!E860="","",IF('Prax Reading 5712 5713'!E860&lt;'ACT E+R to SAT EBRW'!$A$2,'ACT E+R to SAT EBRW'!$B$2,IF('Prax Reading 5712 5713'!E860&gt;'ACT E+R to SAT EBRW'!A$72,'ACT E+R to SAT EBRW'!B$72,VLOOKUP(E860,'ACT E+R to SAT EBRW'!A:B,2,FALSE))))</f>
        <v/>
      </c>
      <c r="G860" s="11" t="str">
        <f t="shared" si="26"/>
        <v/>
      </c>
      <c r="H860" s="11" t="str">
        <f>IF('Prax Reading 5712 5713'!B860="","", IF(G860&lt;100, 100, IF(G860&gt;300, 300, G860)))</f>
        <v/>
      </c>
      <c r="I860" s="11" t="str">
        <f>IF('Prax Reading 5712 5713'!B860="","",'SAT EBRW to CBEST R'!$A$2+'SAT EBRW to CBEST R'!$B$2*F860)</f>
        <v/>
      </c>
      <c r="J860" s="11" t="str">
        <f>IF('Prax Reading 5712 5713'!B860="","", IF(I860&lt;20, 20, IF(I860&gt;80, 80, I860)))</f>
        <v/>
      </c>
    </row>
    <row r="861" spans="1:10" x14ac:dyDescent="0.25">
      <c r="A861" s="11">
        <v>860</v>
      </c>
      <c r="B861" s="30"/>
      <c r="C861" s="25" t="str">
        <f>IF('Prax Reading 5712 5713'!B861="","", interceptPCR5712_5713toACTR+ slopePCR5712_5713toACTR*'Prax Reading 5712 5713'!B861)</f>
        <v/>
      </c>
      <c r="D861" s="25" t="str">
        <f>IF('Prax Reading 5712 5713'!B861="","", IF(C861&lt;1, 1, IF(C861&gt;36, 36, C861)))</f>
        <v/>
      </c>
      <c r="E861" s="25" t="str">
        <f t="shared" si="27"/>
        <v/>
      </c>
      <c r="F861" s="11" t="str">
        <f>IF('Prax Reading 5712 5713'!E861="","",IF('Prax Reading 5712 5713'!E861&lt;'ACT E+R to SAT EBRW'!$A$2,'ACT E+R to SAT EBRW'!$B$2,IF('Prax Reading 5712 5713'!E861&gt;'ACT E+R to SAT EBRW'!A$72,'ACT E+R to SAT EBRW'!B$72,VLOOKUP(E861,'ACT E+R to SAT EBRW'!A:B,2,FALSE))))</f>
        <v/>
      </c>
      <c r="G861" s="11" t="str">
        <f t="shared" si="26"/>
        <v/>
      </c>
      <c r="H861" s="11" t="str">
        <f>IF('Prax Reading 5712 5713'!B861="","", IF(G861&lt;100, 100, IF(G861&gt;300, 300, G861)))</f>
        <v/>
      </c>
      <c r="I861" s="11" t="str">
        <f>IF('Prax Reading 5712 5713'!B861="","",'SAT EBRW to CBEST R'!$A$2+'SAT EBRW to CBEST R'!$B$2*F861)</f>
        <v/>
      </c>
      <c r="J861" s="11" t="str">
        <f>IF('Prax Reading 5712 5713'!B861="","", IF(I861&lt;20, 20, IF(I861&gt;80, 80, I861)))</f>
        <v/>
      </c>
    </row>
    <row r="862" spans="1:10" x14ac:dyDescent="0.25">
      <c r="A862" s="11">
        <v>861</v>
      </c>
      <c r="B862" s="30"/>
      <c r="C862" s="25" t="str">
        <f>IF('Prax Reading 5712 5713'!B862="","", interceptPCR5712_5713toACTR+ slopePCR5712_5713toACTR*'Prax Reading 5712 5713'!B862)</f>
        <v/>
      </c>
      <c r="D862" s="25" t="str">
        <f>IF('Prax Reading 5712 5713'!B862="","", IF(C862&lt;1, 1, IF(C862&gt;36, 36, C862)))</f>
        <v/>
      </c>
      <c r="E862" s="25" t="str">
        <f t="shared" si="27"/>
        <v/>
      </c>
      <c r="F862" s="11" t="str">
        <f>IF('Prax Reading 5712 5713'!E862="","",IF('Prax Reading 5712 5713'!E862&lt;'ACT E+R to SAT EBRW'!$A$2,'ACT E+R to SAT EBRW'!$B$2,IF('Prax Reading 5712 5713'!E862&gt;'ACT E+R to SAT EBRW'!A$72,'ACT E+R to SAT EBRW'!B$72,VLOOKUP(E862,'ACT E+R to SAT EBRW'!A:B,2,FALSE))))</f>
        <v/>
      </c>
      <c r="G862" s="11" t="str">
        <f t="shared" si="26"/>
        <v/>
      </c>
      <c r="H862" s="11" t="str">
        <f>IF('Prax Reading 5712 5713'!B862="","", IF(G862&lt;100, 100, IF(G862&gt;300, 300, G862)))</f>
        <v/>
      </c>
      <c r="I862" s="11" t="str">
        <f>IF('Prax Reading 5712 5713'!B862="","",'SAT EBRW to CBEST R'!$A$2+'SAT EBRW to CBEST R'!$B$2*F862)</f>
        <v/>
      </c>
      <c r="J862" s="11" t="str">
        <f>IF('Prax Reading 5712 5713'!B862="","", IF(I862&lt;20, 20, IF(I862&gt;80, 80, I862)))</f>
        <v/>
      </c>
    </row>
    <row r="863" spans="1:10" x14ac:dyDescent="0.25">
      <c r="A863" s="11">
        <v>862</v>
      </c>
      <c r="B863" s="30"/>
      <c r="C863" s="25" t="str">
        <f>IF('Prax Reading 5712 5713'!B863="","", interceptPCR5712_5713toACTR+ slopePCR5712_5713toACTR*'Prax Reading 5712 5713'!B863)</f>
        <v/>
      </c>
      <c r="D863" s="25" t="str">
        <f>IF('Prax Reading 5712 5713'!B863="","", IF(C863&lt;1, 1, IF(C863&gt;36, 36, C863)))</f>
        <v/>
      </c>
      <c r="E863" s="25" t="str">
        <f t="shared" si="27"/>
        <v/>
      </c>
      <c r="F863" s="11" t="str">
        <f>IF('Prax Reading 5712 5713'!E863="","",IF('Prax Reading 5712 5713'!E863&lt;'ACT E+R to SAT EBRW'!$A$2,'ACT E+R to SAT EBRW'!$B$2,IF('Prax Reading 5712 5713'!E863&gt;'ACT E+R to SAT EBRW'!A$72,'ACT E+R to SAT EBRW'!B$72,VLOOKUP(E863,'ACT E+R to SAT EBRW'!A:B,2,FALSE))))</f>
        <v/>
      </c>
      <c r="G863" s="11" t="str">
        <f t="shared" si="26"/>
        <v/>
      </c>
      <c r="H863" s="11" t="str">
        <f>IF('Prax Reading 5712 5713'!B863="","", IF(G863&lt;100, 100, IF(G863&gt;300, 300, G863)))</f>
        <v/>
      </c>
      <c r="I863" s="11" t="str">
        <f>IF('Prax Reading 5712 5713'!B863="","",'SAT EBRW to CBEST R'!$A$2+'SAT EBRW to CBEST R'!$B$2*F863)</f>
        <v/>
      </c>
      <c r="J863" s="11" t="str">
        <f>IF('Prax Reading 5712 5713'!B863="","", IF(I863&lt;20, 20, IF(I863&gt;80, 80, I863)))</f>
        <v/>
      </c>
    </row>
    <row r="864" spans="1:10" x14ac:dyDescent="0.25">
      <c r="A864" s="11">
        <v>863</v>
      </c>
      <c r="B864" s="30"/>
      <c r="C864" s="25" t="str">
        <f>IF('Prax Reading 5712 5713'!B864="","", interceptPCR5712_5713toACTR+ slopePCR5712_5713toACTR*'Prax Reading 5712 5713'!B864)</f>
        <v/>
      </c>
      <c r="D864" s="25" t="str">
        <f>IF('Prax Reading 5712 5713'!B864="","", IF(C864&lt;1, 1, IF(C864&gt;36, 36, C864)))</f>
        <v/>
      </c>
      <c r="E864" s="25" t="str">
        <f t="shared" si="27"/>
        <v/>
      </c>
      <c r="F864" s="11" t="str">
        <f>IF('Prax Reading 5712 5713'!E864="","",IF('Prax Reading 5712 5713'!E864&lt;'ACT E+R to SAT EBRW'!$A$2,'ACT E+R to SAT EBRW'!$B$2,IF('Prax Reading 5712 5713'!E864&gt;'ACT E+R to SAT EBRW'!A$72,'ACT E+R to SAT EBRW'!B$72,VLOOKUP(E864,'ACT E+R to SAT EBRW'!A:B,2,FALSE))))</f>
        <v/>
      </c>
      <c r="G864" s="11" t="str">
        <f t="shared" si="26"/>
        <v/>
      </c>
      <c r="H864" s="11" t="str">
        <f>IF('Prax Reading 5712 5713'!B864="","", IF(G864&lt;100, 100, IF(G864&gt;300, 300, G864)))</f>
        <v/>
      </c>
      <c r="I864" s="11" t="str">
        <f>IF('Prax Reading 5712 5713'!B864="","",'SAT EBRW to CBEST R'!$A$2+'SAT EBRW to CBEST R'!$B$2*F864)</f>
        <v/>
      </c>
      <c r="J864" s="11" t="str">
        <f>IF('Prax Reading 5712 5713'!B864="","", IF(I864&lt;20, 20, IF(I864&gt;80, 80, I864)))</f>
        <v/>
      </c>
    </row>
    <row r="865" spans="1:10" x14ac:dyDescent="0.25">
      <c r="A865" s="11">
        <v>864</v>
      </c>
      <c r="B865" s="30"/>
      <c r="C865" s="25" t="str">
        <f>IF('Prax Reading 5712 5713'!B865="","", interceptPCR5712_5713toACTR+ slopePCR5712_5713toACTR*'Prax Reading 5712 5713'!B865)</f>
        <v/>
      </c>
      <c r="D865" s="25" t="str">
        <f>IF('Prax Reading 5712 5713'!B865="","", IF(C865&lt;1, 1, IF(C865&gt;36, 36, C865)))</f>
        <v/>
      </c>
      <c r="E865" s="25" t="str">
        <f t="shared" si="27"/>
        <v/>
      </c>
      <c r="F865" s="11" t="str">
        <f>IF('Prax Reading 5712 5713'!E865="","",IF('Prax Reading 5712 5713'!E865&lt;'ACT E+R to SAT EBRW'!$A$2,'ACT E+R to SAT EBRW'!$B$2,IF('Prax Reading 5712 5713'!E865&gt;'ACT E+R to SAT EBRW'!A$72,'ACT E+R to SAT EBRW'!B$72,VLOOKUP(E865,'ACT E+R to SAT EBRW'!A:B,2,FALSE))))</f>
        <v/>
      </c>
      <c r="G865" s="11" t="str">
        <f t="shared" si="26"/>
        <v/>
      </c>
      <c r="H865" s="11" t="str">
        <f>IF('Prax Reading 5712 5713'!B865="","", IF(G865&lt;100, 100, IF(G865&gt;300, 300, G865)))</f>
        <v/>
      </c>
      <c r="I865" s="11" t="str">
        <f>IF('Prax Reading 5712 5713'!B865="","",'SAT EBRW to CBEST R'!$A$2+'SAT EBRW to CBEST R'!$B$2*F865)</f>
        <v/>
      </c>
      <c r="J865" s="11" t="str">
        <f>IF('Prax Reading 5712 5713'!B865="","", IF(I865&lt;20, 20, IF(I865&gt;80, 80, I865)))</f>
        <v/>
      </c>
    </row>
    <row r="866" spans="1:10" x14ac:dyDescent="0.25">
      <c r="A866" s="11">
        <v>865</v>
      </c>
      <c r="B866" s="30"/>
      <c r="C866" s="25" t="str">
        <f>IF('Prax Reading 5712 5713'!B866="","", interceptPCR5712_5713toACTR+ slopePCR5712_5713toACTR*'Prax Reading 5712 5713'!B866)</f>
        <v/>
      </c>
      <c r="D866" s="25" t="str">
        <f>IF('Prax Reading 5712 5713'!B866="","", IF(C866&lt;1, 1, IF(C866&gt;36, 36, C866)))</f>
        <v/>
      </c>
      <c r="E866" s="25" t="str">
        <f t="shared" si="27"/>
        <v/>
      </c>
      <c r="F866" s="11" t="str">
        <f>IF('Prax Reading 5712 5713'!E866="","",IF('Prax Reading 5712 5713'!E866&lt;'ACT E+R to SAT EBRW'!$A$2,'ACT E+R to SAT EBRW'!$B$2,IF('Prax Reading 5712 5713'!E866&gt;'ACT E+R to SAT EBRW'!A$72,'ACT E+R to SAT EBRW'!B$72,VLOOKUP(E866,'ACT E+R to SAT EBRW'!A:B,2,FALSE))))</f>
        <v/>
      </c>
      <c r="G866" s="11" t="str">
        <f t="shared" si="26"/>
        <v/>
      </c>
      <c r="H866" s="11" t="str">
        <f>IF('Prax Reading 5712 5713'!B866="","", IF(G866&lt;100, 100, IF(G866&gt;300, 300, G866)))</f>
        <v/>
      </c>
      <c r="I866" s="11" t="str">
        <f>IF('Prax Reading 5712 5713'!B866="","",'SAT EBRW to CBEST R'!$A$2+'SAT EBRW to CBEST R'!$B$2*F866)</f>
        <v/>
      </c>
      <c r="J866" s="11" t="str">
        <f>IF('Prax Reading 5712 5713'!B866="","", IF(I866&lt;20, 20, IF(I866&gt;80, 80, I866)))</f>
        <v/>
      </c>
    </row>
    <row r="867" spans="1:10" x14ac:dyDescent="0.25">
      <c r="A867" s="11">
        <v>866</v>
      </c>
      <c r="B867" s="30"/>
      <c r="C867" s="25" t="str">
        <f>IF('Prax Reading 5712 5713'!B867="","", interceptPCR5712_5713toACTR+ slopePCR5712_5713toACTR*'Prax Reading 5712 5713'!B867)</f>
        <v/>
      </c>
      <c r="D867" s="25" t="str">
        <f>IF('Prax Reading 5712 5713'!B867="","", IF(C867&lt;1, 1, IF(C867&gt;36, 36, C867)))</f>
        <v/>
      </c>
      <c r="E867" s="25" t="str">
        <f t="shared" si="27"/>
        <v/>
      </c>
      <c r="F867" s="11" t="str">
        <f>IF('Prax Reading 5712 5713'!E867="","",IF('Prax Reading 5712 5713'!E867&lt;'ACT E+R to SAT EBRW'!$A$2,'ACT E+R to SAT EBRW'!$B$2,IF('Prax Reading 5712 5713'!E867&gt;'ACT E+R to SAT EBRW'!A$72,'ACT E+R to SAT EBRW'!B$72,VLOOKUP(E867,'ACT E+R to SAT EBRW'!A:B,2,FALSE))))</f>
        <v/>
      </c>
      <c r="G867" s="11" t="str">
        <f t="shared" si="26"/>
        <v/>
      </c>
      <c r="H867" s="11" t="str">
        <f>IF('Prax Reading 5712 5713'!B867="","", IF(G867&lt;100, 100, IF(G867&gt;300, 300, G867)))</f>
        <v/>
      </c>
      <c r="I867" s="11" t="str">
        <f>IF('Prax Reading 5712 5713'!B867="","",'SAT EBRW to CBEST R'!$A$2+'SAT EBRW to CBEST R'!$B$2*F867)</f>
        <v/>
      </c>
      <c r="J867" s="11" t="str">
        <f>IF('Prax Reading 5712 5713'!B867="","", IF(I867&lt;20, 20, IF(I867&gt;80, 80, I867)))</f>
        <v/>
      </c>
    </row>
    <row r="868" spans="1:10" x14ac:dyDescent="0.25">
      <c r="A868" s="11">
        <v>867</v>
      </c>
      <c r="B868" s="30"/>
      <c r="C868" s="25" t="str">
        <f>IF('Prax Reading 5712 5713'!B868="","", interceptPCR5712_5713toACTR+ slopePCR5712_5713toACTR*'Prax Reading 5712 5713'!B868)</f>
        <v/>
      </c>
      <c r="D868" s="25" t="str">
        <f>IF('Prax Reading 5712 5713'!B868="","", IF(C868&lt;1, 1, IF(C868&gt;36, 36, C868)))</f>
        <v/>
      </c>
      <c r="E868" s="25" t="str">
        <f t="shared" si="27"/>
        <v/>
      </c>
      <c r="F868" s="11" t="str">
        <f>IF('Prax Reading 5712 5713'!E868="","",IF('Prax Reading 5712 5713'!E868&lt;'ACT E+R to SAT EBRW'!$A$2,'ACT E+R to SAT EBRW'!$B$2,IF('Prax Reading 5712 5713'!E868&gt;'ACT E+R to SAT EBRW'!A$72,'ACT E+R to SAT EBRW'!B$72,VLOOKUP(E868,'ACT E+R to SAT EBRW'!A:B,2,FALSE))))</f>
        <v/>
      </c>
      <c r="G868" s="11" t="str">
        <f t="shared" si="26"/>
        <v/>
      </c>
      <c r="H868" s="11" t="str">
        <f>IF('Prax Reading 5712 5713'!B868="","", IF(G868&lt;100, 100, IF(G868&gt;300, 300, G868)))</f>
        <v/>
      </c>
      <c r="I868" s="11" t="str">
        <f>IF('Prax Reading 5712 5713'!B868="","",'SAT EBRW to CBEST R'!$A$2+'SAT EBRW to CBEST R'!$B$2*F868)</f>
        <v/>
      </c>
      <c r="J868" s="11" t="str">
        <f>IF('Prax Reading 5712 5713'!B868="","", IF(I868&lt;20, 20, IF(I868&gt;80, 80, I868)))</f>
        <v/>
      </c>
    </row>
    <row r="869" spans="1:10" x14ac:dyDescent="0.25">
      <c r="A869" s="11">
        <v>868</v>
      </c>
      <c r="B869" s="30"/>
      <c r="C869" s="25" t="str">
        <f>IF('Prax Reading 5712 5713'!B869="","", interceptPCR5712_5713toACTR+ slopePCR5712_5713toACTR*'Prax Reading 5712 5713'!B869)</f>
        <v/>
      </c>
      <c r="D869" s="25" t="str">
        <f>IF('Prax Reading 5712 5713'!B869="","", IF(C869&lt;1, 1, IF(C869&gt;36, 36, C869)))</f>
        <v/>
      </c>
      <c r="E869" s="25" t="str">
        <f t="shared" si="27"/>
        <v/>
      </c>
      <c r="F869" s="11" t="str">
        <f>IF('Prax Reading 5712 5713'!E869="","",IF('Prax Reading 5712 5713'!E869&lt;'ACT E+R to SAT EBRW'!$A$2,'ACT E+R to SAT EBRW'!$B$2,IF('Prax Reading 5712 5713'!E869&gt;'ACT E+R to SAT EBRW'!A$72,'ACT E+R to SAT EBRW'!B$72,VLOOKUP(E869,'ACT E+R to SAT EBRW'!A:B,2,FALSE))))</f>
        <v/>
      </c>
      <c r="G869" s="11" t="str">
        <f t="shared" si="26"/>
        <v/>
      </c>
      <c r="H869" s="11" t="str">
        <f>IF('Prax Reading 5712 5713'!B869="","", IF(G869&lt;100, 100, IF(G869&gt;300, 300, G869)))</f>
        <v/>
      </c>
      <c r="I869" s="11" t="str">
        <f>IF('Prax Reading 5712 5713'!B869="","",'SAT EBRW to CBEST R'!$A$2+'SAT EBRW to CBEST R'!$B$2*F869)</f>
        <v/>
      </c>
      <c r="J869" s="11" t="str">
        <f>IF('Prax Reading 5712 5713'!B869="","", IF(I869&lt;20, 20, IF(I869&gt;80, 80, I869)))</f>
        <v/>
      </c>
    </row>
    <row r="870" spans="1:10" x14ac:dyDescent="0.25">
      <c r="A870" s="11">
        <v>869</v>
      </c>
      <c r="B870" s="30"/>
      <c r="C870" s="25" t="str">
        <f>IF('Prax Reading 5712 5713'!B870="","", interceptPCR5712_5713toACTR+ slopePCR5712_5713toACTR*'Prax Reading 5712 5713'!B870)</f>
        <v/>
      </c>
      <c r="D870" s="25" t="str">
        <f>IF('Prax Reading 5712 5713'!B870="","", IF(C870&lt;1, 1, IF(C870&gt;36, 36, C870)))</f>
        <v/>
      </c>
      <c r="E870" s="25" t="str">
        <f t="shared" si="27"/>
        <v/>
      </c>
      <c r="F870" s="11" t="str">
        <f>IF('Prax Reading 5712 5713'!E870="","",IF('Prax Reading 5712 5713'!E870&lt;'ACT E+R to SAT EBRW'!$A$2,'ACT E+R to SAT EBRW'!$B$2,IF('Prax Reading 5712 5713'!E870&gt;'ACT E+R to SAT EBRW'!A$72,'ACT E+R to SAT EBRW'!B$72,VLOOKUP(E870,'ACT E+R to SAT EBRW'!A:B,2,FALSE))))</f>
        <v/>
      </c>
      <c r="G870" s="11" t="str">
        <f t="shared" si="26"/>
        <v/>
      </c>
      <c r="H870" s="11" t="str">
        <f>IF('Prax Reading 5712 5713'!B870="","", IF(G870&lt;100, 100, IF(G870&gt;300, 300, G870)))</f>
        <v/>
      </c>
      <c r="I870" s="11" t="str">
        <f>IF('Prax Reading 5712 5713'!B870="","",'SAT EBRW to CBEST R'!$A$2+'SAT EBRW to CBEST R'!$B$2*F870)</f>
        <v/>
      </c>
      <c r="J870" s="11" t="str">
        <f>IF('Prax Reading 5712 5713'!B870="","", IF(I870&lt;20, 20, IF(I870&gt;80, 80, I870)))</f>
        <v/>
      </c>
    </row>
    <row r="871" spans="1:10" x14ac:dyDescent="0.25">
      <c r="A871" s="11">
        <v>870</v>
      </c>
      <c r="B871" s="30"/>
      <c r="C871" s="25" t="str">
        <f>IF('Prax Reading 5712 5713'!B871="","", interceptPCR5712_5713toACTR+ slopePCR5712_5713toACTR*'Prax Reading 5712 5713'!B871)</f>
        <v/>
      </c>
      <c r="D871" s="25" t="str">
        <f>IF('Prax Reading 5712 5713'!B871="","", IF(C871&lt;1, 1, IF(C871&gt;36, 36, C871)))</f>
        <v/>
      </c>
      <c r="E871" s="25" t="str">
        <f t="shared" si="27"/>
        <v/>
      </c>
      <c r="F871" s="11" t="str">
        <f>IF('Prax Reading 5712 5713'!E871="","",IF('Prax Reading 5712 5713'!E871&lt;'ACT E+R to SAT EBRW'!$A$2,'ACT E+R to SAT EBRW'!$B$2,IF('Prax Reading 5712 5713'!E871&gt;'ACT E+R to SAT EBRW'!A$72,'ACT E+R to SAT EBRW'!B$72,VLOOKUP(E871,'ACT E+R to SAT EBRW'!A:B,2,FALSE))))</f>
        <v/>
      </c>
      <c r="G871" s="11" t="str">
        <f t="shared" si="26"/>
        <v/>
      </c>
      <c r="H871" s="11" t="str">
        <f>IF('Prax Reading 5712 5713'!B871="","", IF(G871&lt;100, 100, IF(G871&gt;300, 300, G871)))</f>
        <v/>
      </c>
      <c r="I871" s="11" t="str">
        <f>IF('Prax Reading 5712 5713'!B871="","",'SAT EBRW to CBEST R'!$A$2+'SAT EBRW to CBEST R'!$B$2*F871)</f>
        <v/>
      </c>
      <c r="J871" s="11" t="str">
        <f>IF('Prax Reading 5712 5713'!B871="","", IF(I871&lt;20, 20, IF(I871&gt;80, 80, I871)))</f>
        <v/>
      </c>
    </row>
    <row r="872" spans="1:10" x14ac:dyDescent="0.25">
      <c r="A872" s="11">
        <v>871</v>
      </c>
      <c r="B872" s="30"/>
      <c r="C872" s="25" t="str">
        <f>IF('Prax Reading 5712 5713'!B872="","", interceptPCR5712_5713toACTR+ slopePCR5712_5713toACTR*'Prax Reading 5712 5713'!B872)</f>
        <v/>
      </c>
      <c r="D872" s="25" t="str">
        <f>IF('Prax Reading 5712 5713'!B872="","", IF(C872&lt;1, 1, IF(C872&gt;36, 36, C872)))</f>
        <v/>
      </c>
      <c r="E872" s="25" t="str">
        <f t="shared" si="27"/>
        <v/>
      </c>
      <c r="F872" s="11" t="str">
        <f>IF('Prax Reading 5712 5713'!E872="","",IF('Prax Reading 5712 5713'!E872&lt;'ACT E+R to SAT EBRW'!$A$2,'ACT E+R to SAT EBRW'!$B$2,IF('Prax Reading 5712 5713'!E872&gt;'ACT E+R to SAT EBRW'!A$72,'ACT E+R to SAT EBRW'!B$72,VLOOKUP(E872,'ACT E+R to SAT EBRW'!A:B,2,FALSE))))</f>
        <v/>
      </c>
      <c r="G872" s="11" t="str">
        <f t="shared" si="26"/>
        <v/>
      </c>
      <c r="H872" s="11" t="str">
        <f>IF('Prax Reading 5712 5713'!B872="","", IF(G872&lt;100, 100, IF(G872&gt;300, 300, G872)))</f>
        <v/>
      </c>
      <c r="I872" s="11" t="str">
        <f>IF('Prax Reading 5712 5713'!B872="","",'SAT EBRW to CBEST R'!$A$2+'SAT EBRW to CBEST R'!$B$2*F872)</f>
        <v/>
      </c>
      <c r="J872" s="11" t="str">
        <f>IF('Prax Reading 5712 5713'!B872="","", IF(I872&lt;20, 20, IF(I872&gt;80, 80, I872)))</f>
        <v/>
      </c>
    </row>
    <row r="873" spans="1:10" x14ac:dyDescent="0.25">
      <c r="A873" s="11">
        <v>872</v>
      </c>
      <c r="B873" s="30"/>
      <c r="C873" s="25" t="str">
        <f>IF('Prax Reading 5712 5713'!B873="","", interceptPCR5712_5713toACTR+ slopePCR5712_5713toACTR*'Prax Reading 5712 5713'!B873)</f>
        <v/>
      </c>
      <c r="D873" s="25" t="str">
        <f>IF('Prax Reading 5712 5713'!B873="","", IF(C873&lt;1, 1, IF(C873&gt;36, 36, C873)))</f>
        <v/>
      </c>
      <c r="E873" s="25" t="str">
        <f t="shared" si="27"/>
        <v/>
      </c>
      <c r="F873" s="11" t="str">
        <f>IF('Prax Reading 5712 5713'!E873="","",IF('Prax Reading 5712 5713'!E873&lt;'ACT E+R to SAT EBRW'!$A$2,'ACT E+R to SAT EBRW'!$B$2,IF('Prax Reading 5712 5713'!E873&gt;'ACT E+R to SAT EBRW'!A$72,'ACT E+R to SAT EBRW'!B$72,VLOOKUP(E873,'ACT E+R to SAT EBRW'!A:B,2,FALSE))))</f>
        <v/>
      </c>
      <c r="G873" s="11" t="str">
        <f t="shared" si="26"/>
        <v/>
      </c>
      <c r="H873" s="11" t="str">
        <f>IF('Prax Reading 5712 5713'!B873="","", IF(G873&lt;100, 100, IF(G873&gt;300, 300, G873)))</f>
        <v/>
      </c>
      <c r="I873" s="11" t="str">
        <f>IF('Prax Reading 5712 5713'!B873="","",'SAT EBRW to CBEST R'!$A$2+'SAT EBRW to CBEST R'!$B$2*F873)</f>
        <v/>
      </c>
      <c r="J873" s="11" t="str">
        <f>IF('Prax Reading 5712 5713'!B873="","", IF(I873&lt;20, 20, IF(I873&gt;80, 80, I873)))</f>
        <v/>
      </c>
    </row>
    <row r="874" spans="1:10" x14ac:dyDescent="0.25">
      <c r="A874" s="11">
        <v>873</v>
      </c>
      <c r="B874" s="30"/>
      <c r="C874" s="25" t="str">
        <f>IF('Prax Reading 5712 5713'!B874="","", interceptPCR5712_5713toACTR+ slopePCR5712_5713toACTR*'Prax Reading 5712 5713'!B874)</f>
        <v/>
      </c>
      <c r="D874" s="25" t="str">
        <f>IF('Prax Reading 5712 5713'!B874="","", IF(C874&lt;1, 1, IF(C874&gt;36, 36, C874)))</f>
        <v/>
      </c>
      <c r="E874" s="25" t="str">
        <f t="shared" si="27"/>
        <v/>
      </c>
      <c r="F874" s="11" t="str">
        <f>IF('Prax Reading 5712 5713'!E874="","",IF('Prax Reading 5712 5713'!E874&lt;'ACT E+R to SAT EBRW'!$A$2,'ACT E+R to SAT EBRW'!$B$2,IF('Prax Reading 5712 5713'!E874&gt;'ACT E+R to SAT EBRW'!A$72,'ACT E+R to SAT EBRW'!B$72,VLOOKUP(E874,'ACT E+R to SAT EBRW'!A:B,2,FALSE))))</f>
        <v/>
      </c>
      <c r="G874" s="11" t="str">
        <f t="shared" si="26"/>
        <v/>
      </c>
      <c r="H874" s="11" t="str">
        <f>IF('Prax Reading 5712 5713'!B874="","", IF(G874&lt;100, 100, IF(G874&gt;300, 300, G874)))</f>
        <v/>
      </c>
      <c r="I874" s="11" t="str">
        <f>IF('Prax Reading 5712 5713'!B874="","",'SAT EBRW to CBEST R'!$A$2+'SAT EBRW to CBEST R'!$B$2*F874)</f>
        <v/>
      </c>
      <c r="J874" s="11" t="str">
        <f>IF('Prax Reading 5712 5713'!B874="","", IF(I874&lt;20, 20, IF(I874&gt;80, 80, I874)))</f>
        <v/>
      </c>
    </row>
    <row r="875" spans="1:10" x14ac:dyDescent="0.25">
      <c r="A875" s="11">
        <v>874</v>
      </c>
      <c r="B875" s="30"/>
      <c r="C875" s="25" t="str">
        <f>IF('Prax Reading 5712 5713'!B875="","", interceptPCR5712_5713toACTR+ slopePCR5712_5713toACTR*'Prax Reading 5712 5713'!B875)</f>
        <v/>
      </c>
      <c r="D875" s="25" t="str">
        <f>IF('Prax Reading 5712 5713'!B875="","", IF(C875&lt;1, 1, IF(C875&gt;36, 36, C875)))</f>
        <v/>
      </c>
      <c r="E875" s="25" t="str">
        <f t="shared" si="27"/>
        <v/>
      </c>
      <c r="F875" s="11" t="str">
        <f>IF('Prax Reading 5712 5713'!E875="","",IF('Prax Reading 5712 5713'!E875&lt;'ACT E+R to SAT EBRW'!$A$2,'ACT E+R to SAT EBRW'!$B$2,IF('Prax Reading 5712 5713'!E875&gt;'ACT E+R to SAT EBRW'!A$72,'ACT E+R to SAT EBRW'!B$72,VLOOKUP(E875,'ACT E+R to SAT EBRW'!A:B,2,FALSE))))</f>
        <v/>
      </c>
      <c r="G875" s="11" t="str">
        <f t="shared" si="26"/>
        <v/>
      </c>
      <c r="H875" s="11" t="str">
        <f>IF('Prax Reading 5712 5713'!B875="","", IF(G875&lt;100, 100, IF(G875&gt;300, 300, G875)))</f>
        <v/>
      </c>
      <c r="I875" s="11" t="str">
        <f>IF('Prax Reading 5712 5713'!B875="","",'SAT EBRW to CBEST R'!$A$2+'SAT EBRW to CBEST R'!$B$2*F875)</f>
        <v/>
      </c>
      <c r="J875" s="11" t="str">
        <f>IF('Prax Reading 5712 5713'!B875="","", IF(I875&lt;20, 20, IF(I875&gt;80, 80, I875)))</f>
        <v/>
      </c>
    </row>
    <row r="876" spans="1:10" x14ac:dyDescent="0.25">
      <c r="A876" s="11">
        <v>875</v>
      </c>
      <c r="B876" s="30"/>
      <c r="C876" s="25" t="str">
        <f>IF('Prax Reading 5712 5713'!B876="","", interceptPCR5712_5713toACTR+ slopePCR5712_5713toACTR*'Prax Reading 5712 5713'!B876)</f>
        <v/>
      </c>
      <c r="D876" s="25" t="str">
        <f>IF('Prax Reading 5712 5713'!B876="","", IF(C876&lt;1, 1, IF(C876&gt;36, 36, C876)))</f>
        <v/>
      </c>
      <c r="E876" s="25" t="str">
        <f t="shared" si="27"/>
        <v/>
      </c>
      <c r="F876" s="11" t="str">
        <f>IF('Prax Reading 5712 5713'!E876="","",IF('Prax Reading 5712 5713'!E876&lt;'ACT E+R to SAT EBRW'!$A$2,'ACT E+R to SAT EBRW'!$B$2,IF('Prax Reading 5712 5713'!E876&gt;'ACT E+R to SAT EBRW'!A$72,'ACT E+R to SAT EBRW'!B$72,VLOOKUP(E876,'ACT E+R to SAT EBRW'!A:B,2,FALSE))))</f>
        <v/>
      </c>
      <c r="G876" s="11" t="str">
        <f t="shared" si="26"/>
        <v/>
      </c>
      <c r="H876" s="11" t="str">
        <f>IF('Prax Reading 5712 5713'!B876="","", IF(G876&lt;100, 100, IF(G876&gt;300, 300, G876)))</f>
        <v/>
      </c>
      <c r="I876" s="11" t="str">
        <f>IF('Prax Reading 5712 5713'!B876="","",'SAT EBRW to CBEST R'!$A$2+'SAT EBRW to CBEST R'!$B$2*F876)</f>
        <v/>
      </c>
      <c r="J876" s="11" t="str">
        <f>IF('Prax Reading 5712 5713'!B876="","", IF(I876&lt;20, 20, IF(I876&gt;80, 80, I876)))</f>
        <v/>
      </c>
    </row>
    <row r="877" spans="1:10" x14ac:dyDescent="0.25">
      <c r="A877" s="11">
        <v>876</v>
      </c>
      <c r="B877" s="30"/>
      <c r="C877" s="25" t="str">
        <f>IF('Prax Reading 5712 5713'!B877="","", interceptPCR5712_5713toACTR+ slopePCR5712_5713toACTR*'Prax Reading 5712 5713'!B877)</f>
        <v/>
      </c>
      <c r="D877" s="25" t="str">
        <f>IF('Prax Reading 5712 5713'!B877="","", IF(C877&lt;1, 1, IF(C877&gt;36, 36, C877)))</f>
        <v/>
      </c>
      <c r="E877" s="25" t="str">
        <f t="shared" si="27"/>
        <v/>
      </c>
      <c r="F877" s="11" t="str">
        <f>IF('Prax Reading 5712 5713'!E877="","",IF('Prax Reading 5712 5713'!E877&lt;'ACT E+R to SAT EBRW'!$A$2,'ACT E+R to SAT EBRW'!$B$2,IF('Prax Reading 5712 5713'!E877&gt;'ACT E+R to SAT EBRW'!A$72,'ACT E+R to SAT EBRW'!B$72,VLOOKUP(E877,'ACT E+R to SAT EBRW'!A:B,2,FALSE))))</f>
        <v/>
      </c>
      <c r="G877" s="11" t="str">
        <f t="shared" si="26"/>
        <v/>
      </c>
      <c r="H877" s="11" t="str">
        <f>IF('Prax Reading 5712 5713'!B877="","", IF(G877&lt;100, 100, IF(G877&gt;300, 300, G877)))</f>
        <v/>
      </c>
      <c r="I877" s="11" t="str">
        <f>IF('Prax Reading 5712 5713'!B877="","",'SAT EBRW to CBEST R'!$A$2+'SAT EBRW to CBEST R'!$B$2*F877)</f>
        <v/>
      </c>
      <c r="J877" s="11" t="str">
        <f>IF('Prax Reading 5712 5713'!B877="","", IF(I877&lt;20, 20, IF(I877&gt;80, 80, I877)))</f>
        <v/>
      </c>
    </row>
    <row r="878" spans="1:10" x14ac:dyDescent="0.25">
      <c r="A878" s="11">
        <v>877</v>
      </c>
      <c r="B878" s="30"/>
      <c r="C878" s="25" t="str">
        <f>IF('Prax Reading 5712 5713'!B878="","", interceptPCR5712_5713toACTR+ slopePCR5712_5713toACTR*'Prax Reading 5712 5713'!B878)</f>
        <v/>
      </c>
      <c r="D878" s="25" t="str">
        <f>IF('Prax Reading 5712 5713'!B878="","", IF(C878&lt;1, 1, IF(C878&gt;36, 36, C878)))</f>
        <v/>
      </c>
      <c r="E878" s="25" t="str">
        <f t="shared" si="27"/>
        <v/>
      </c>
      <c r="F878" s="11" t="str">
        <f>IF('Prax Reading 5712 5713'!E878="","",IF('Prax Reading 5712 5713'!E878&lt;'ACT E+R to SAT EBRW'!$A$2,'ACT E+R to SAT EBRW'!$B$2,IF('Prax Reading 5712 5713'!E878&gt;'ACT E+R to SAT EBRW'!A$72,'ACT E+R to SAT EBRW'!B$72,VLOOKUP(E878,'ACT E+R to SAT EBRW'!A:B,2,FALSE))))</f>
        <v/>
      </c>
      <c r="G878" s="11" t="str">
        <f t="shared" si="26"/>
        <v/>
      </c>
      <c r="H878" s="11" t="str">
        <f>IF('Prax Reading 5712 5713'!B878="","", IF(G878&lt;100, 100, IF(G878&gt;300, 300, G878)))</f>
        <v/>
      </c>
      <c r="I878" s="11" t="str">
        <f>IF('Prax Reading 5712 5713'!B878="","",'SAT EBRW to CBEST R'!$A$2+'SAT EBRW to CBEST R'!$B$2*F878)</f>
        <v/>
      </c>
      <c r="J878" s="11" t="str">
        <f>IF('Prax Reading 5712 5713'!B878="","", IF(I878&lt;20, 20, IF(I878&gt;80, 80, I878)))</f>
        <v/>
      </c>
    </row>
    <row r="879" spans="1:10" x14ac:dyDescent="0.25">
      <c r="A879" s="11">
        <v>878</v>
      </c>
      <c r="B879" s="30"/>
      <c r="C879" s="25" t="str">
        <f>IF('Prax Reading 5712 5713'!B879="","", interceptPCR5712_5713toACTR+ slopePCR5712_5713toACTR*'Prax Reading 5712 5713'!B879)</f>
        <v/>
      </c>
      <c r="D879" s="25" t="str">
        <f>IF('Prax Reading 5712 5713'!B879="","", IF(C879&lt;1, 1, IF(C879&gt;36, 36, C879)))</f>
        <v/>
      </c>
      <c r="E879" s="25" t="str">
        <f t="shared" si="27"/>
        <v/>
      </c>
      <c r="F879" s="11" t="str">
        <f>IF('Prax Reading 5712 5713'!E879="","",IF('Prax Reading 5712 5713'!E879&lt;'ACT E+R to SAT EBRW'!$A$2,'ACT E+R to SAT EBRW'!$B$2,IF('Prax Reading 5712 5713'!E879&gt;'ACT E+R to SAT EBRW'!A$72,'ACT E+R to SAT EBRW'!B$72,VLOOKUP(E879,'ACT E+R to SAT EBRW'!A:B,2,FALSE))))</f>
        <v/>
      </c>
      <c r="G879" s="11" t="str">
        <f t="shared" si="26"/>
        <v/>
      </c>
      <c r="H879" s="11" t="str">
        <f>IF('Prax Reading 5712 5713'!B879="","", IF(G879&lt;100, 100, IF(G879&gt;300, 300, G879)))</f>
        <v/>
      </c>
      <c r="I879" s="11" t="str">
        <f>IF('Prax Reading 5712 5713'!B879="","",'SAT EBRW to CBEST R'!$A$2+'SAT EBRW to CBEST R'!$B$2*F879)</f>
        <v/>
      </c>
      <c r="J879" s="11" t="str">
        <f>IF('Prax Reading 5712 5713'!B879="","", IF(I879&lt;20, 20, IF(I879&gt;80, 80, I879)))</f>
        <v/>
      </c>
    </row>
    <row r="880" spans="1:10" x14ac:dyDescent="0.25">
      <c r="A880" s="11">
        <v>879</v>
      </c>
      <c r="B880" s="30"/>
      <c r="C880" s="25" t="str">
        <f>IF('Prax Reading 5712 5713'!B880="","", interceptPCR5712_5713toACTR+ slopePCR5712_5713toACTR*'Prax Reading 5712 5713'!B880)</f>
        <v/>
      </c>
      <c r="D880" s="25" t="str">
        <f>IF('Prax Reading 5712 5713'!B880="","", IF(C880&lt;1, 1, IF(C880&gt;36, 36, C880)))</f>
        <v/>
      </c>
      <c r="E880" s="25" t="str">
        <f t="shared" si="27"/>
        <v/>
      </c>
      <c r="F880" s="11" t="str">
        <f>IF('Prax Reading 5712 5713'!E880="","",IF('Prax Reading 5712 5713'!E880&lt;'ACT E+R to SAT EBRW'!$A$2,'ACT E+R to SAT EBRW'!$B$2,IF('Prax Reading 5712 5713'!E880&gt;'ACT E+R to SAT EBRW'!A$72,'ACT E+R to SAT EBRW'!B$72,VLOOKUP(E880,'ACT E+R to SAT EBRW'!A:B,2,FALSE))))</f>
        <v/>
      </c>
      <c r="G880" s="11" t="str">
        <f t="shared" si="26"/>
        <v/>
      </c>
      <c r="H880" s="11" t="str">
        <f>IF('Prax Reading 5712 5713'!B880="","", IF(G880&lt;100, 100, IF(G880&gt;300, 300, G880)))</f>
        <v/>
      </c>
      <c r="I880" s="11" t="str">
        <f>IF('Prax Reading 5712 5713'!B880="","",'SAT EBRW to CBEST R'!$A$2+'SAT EBRW to CBEST R'!$B$2*F880)</f>
        <v/>
      </c>
      <c r="J880" s="11" t="str">
        <f>IF('Prax Reading 5712 5713'!B880="","", IF(I880&lt;20, 20, IF(I880&gt;80, 80, I880)))</f>
        <v/>
      </c>
    </row>
    <row r="881" spans="1:10" x14ac:dyDescent="0.25">
      <c r="A881" s="11">
        <v>880</v>
      </c>
      <c r="B881" s="30"/>
      <c r="C881" s="25" t="str">
        <f>IF('Prax Reading 5712 5713'!B881="","", interceptPCR5712_5713toACTR+ slopePCR5712_5713toACTR*'Prax Reading 5712 5713'!B881)</f>
        <v/>
      </c>
      <c r="D881" s="25" t="str">
        <f>IF('Prax Reading 5712 5713'!B881="","", IF(C881&lt;1, 1, IF(C881&gt;36, 36, C881)))</f>
        <v/>
      </c>
      <c r="E881" s="25" t="str">
        <f t="shared" si="27"/>
        <v/>
      </c>
      <c r="F881" s="11" t="str">
        <f>IF('Prax Reading 5712 5713'!E881="","",IF('Prax Reading 5712 5713'!E881&lt;'ACT E+R to SAT EBRW'!$A$2,'ACT E+R to SAT EBRW'!$B$2,IF('Prax Reading 5712 5713'!E881&gt;'ACT E+R to SAT EBRW'!A$72,'ACT E+R to SAT EBRW'!B$72,VLOOKUP(E881,'ACT E+R to SAT EBRW'!A:B,2,FALSE))))</f>
        <v/>
      </c>
      <c r="G881" s="11" t="str">
        <f t="shared" si="26"/>
        <v/>
      </c>
      <c r="H881" s="11" t="str">
        <f>IF('Prax Reading 5712 5713'!B881="","", IF(G881&lt;100, 100, IF(G881&gt;300, 300, G881)))</f>
        <v/>
      </c>
      <c r="I881" s="11" t="str">
        <f>IF('Prax Reading 5712 5713'!B881="","",'SAT EBRW to CBEST R'!$A$2+'SAT EBRW to CBEST R'!$B$2*F881)</f>
        <v/>
      </c>
      <c r="J881" s="11" t="str">
        <f>IF('Prax Reading 5712 5713'!B881="","", IF(I881&lt;20, 20, IF(I881&gt;80, 80, I881)))</f>
        <v/>
      </c>
    </row>
    <row r="882" spans="1:10" x14ac:dyDescent="0.25">
      <c r="A882" s="11">
        <v>881</v>
      </c>
      <c r="B882" s="30"/>
      <c r="C882" s="25" t="str">
        <f>IF('Prax Reading 5712 5713'!B882="","", interceptPCR5712_5713toACTR+ slopePCR5712_5713toACTR*'Prax Reading 5712 5713'!B882)</f>
        <v/>
      </c>
      <c r="D882" s="25" t="str">
        <f>IF('Prax Reading 5712 5713'!B882="","", IF(C882&lt;1, 1, IF(C882&gt;36, 36, C882)))</f>
        <v/>
      </c>
      <c r="E882" s="25" t="str">
        <f t="shared" si="27"/>
        <v/>
      </c>
      <c r="F882" s="11" t="str">
        <f>IF('Prax Reading 5712 5713'!E882="","",IF('Prax Reading 5712 5713'!E882&lt;'ACT E+R to SAT EBRW'!$A$2,'ACT E+R to SAT EBRW'!$B$2,IF('Prax Reading 5712 5713'!E882&gt;'ACT E+R to SAT EBRW'!A$72,'ACT E+R to SAT EBRW'!B$72,VLOOKUP(E882,'ACT E+R to SAT EBRW'!A:B,2,FALSE))))</f>
        <v/>
      </c>
      <c r="G882" s="11" t="str">
        <f t="shared" si="26"/>
        <v/>
      </c>
      <c r="H882" s="11" t="str">
        <f>IF('Prax Reading 5712 5713'!B882="","", IF(G882&lt;100, 100, IF(G882&gt;300, 300, G882)))</f>
        <v/>
      </c>
      <c r="I882" s="11" t="str">
        <f>IF('Prax Reading 5712 5713'!B882="","",'SAT EBRW to CBEST R'!$A$2+'SAT EBRW to CBEST R'!$B$2*F882)</f>
        <v/>
      </c>
      <c r="J882" s="11" t="str">
        <f>IF('Prax Reading 5712 5713'!B882="","", IF(I882&lt;20, 20, IF(I882&gt;80, 80, I882)))</f>
        <v/>
      </c>
    </row>
    <row r="883" spans="1:10" x14ac:dyDescent="0.25">
      <c r="A883" s="11">
        <v>882</v>
      </c>
      <c r="B883" s="30"/>
      <c r="C883" s="25" t="str">
        <f>IF('Prax Reading 5712 5713'!B883="","", interceptPCR5712_5713toACTR+ slopePCR5712_5713toACTR*'Prax Reading 5712 5713'!B883)</f>
        <v/>
      </c>
      <c r="D883" s="25" t="str">
        <f>IF('Prax Reading 5712 5713'!B883="","", IF(C883&lt;1, 1, IF(C883&gt;36, 36, C883)))</f>
        <v/>
      </c>
      <c r="E883" s="25" t="str">
        <f t="shared" si="27"/>
        <v/>
      </c>
      <c r="F883" s="11" t="str">
        <f>IF('Prax Reading 5712 5713'!E883="","",IF('Prax Reading 5712 5713'!E883&lt;'ACT E+R to SAT EBRW'!$A$2,'ACT E+R to SAT EBRW'!$B$2,IF('Prax Reading 5712 5713'!E883&gt;'ACT E+R to SAT EBRW'!A$72,'ACT E+R to SAT EBRW'!B$72,VLOOKUP(E883,'ACT E+R to SAT EBRW'!A:B,2,FALSE))))</f>
        <v/>
      </c>
      <c r="G883" s="11" t="str">
        <f t="shared" si="26"/>
        <v/>
      </c>
      <c r="H883" s="11" t="str">
        <f>IF('Prax Reading 5712 5713'!B883="","", IF(G883&lt;100, 100, IF(G883&gt;300, 300, G883)))</f>
        <v/>
      </c>
      <c r="I883" s="11" t="str">
        <f>IF('Prax Reading 5712 5713'!B883="","",'SAT EBRW to CBEST R'!$A$2+'SAT EBRW to CBEST R'!$B$2*F883)</f>
        <v/>
      </c>
      <c r="J883" s="11" t="str">
        <f>IF('Prax Reading 5712 5713'!B883="","", IF(I883&lt;20, 20, IF(I883&gt;80, 80, I883)))</f>
        <v/>
      </c>
    </row>
    <row r="884" spans="1:10" x14ac:dyDescent="0.25">
      <c r="A884" s="11">
        <v>883</v>
      </c>
      <c r="B884" s="30"/>
      <c r="C884" s="25" t="str">
        <f>IF('Prax Reading 5712 5713'!B884="","", interceptPCR5712_5713toACTR+ slopePCR5712_5713toACTR*'Prax Reading 5712 5713'!B884)</f>
        <v/>
      </c>
      <c r="D884" s="25" t="str">
        <f>IF('Prax Reading 5712 5713'!B884="","", IF(C884&lt;1, 1, IF(C884&gt;36, 36, C884)))</f>
        <v/>
      </c>
      <c r="E884" s="25" t="str">
        <f t="shared" si="27"/>
        <v/>
      </c>
      <c r="F884" s="11" t="str">
        <f>IF('Prax Reading 5712 5713'!E884="","",IF('Prax Reading 5712 5713'!E884&lt;'ACT E+R to SAT EBRW'!$A$2,'ACT E+R to SAT EBRW'!$B$2,IF('Prax Reading 5712 5713'!E884&gt;'ACT E+R to SAT EBRW'!A$72,'ACT E+R to SAT EBRW'!B$72,VLOOKUP(E884,'ACT E+R to SAT EBRW'!A:B,2,FALSE))))</f>
        <v/>
      </c>
      <c r="G884" s="11" t="str">
        <f t="shared" si="26"/>
        <v/>
      </c>
      <c r="H884" s="11" t="str">
        <f>IF('Prax Reading 5712 5713'!B884="","", IF(G884&lt;100, 100, IF(G884&gt;300, 300, G884)))</f>
        <v/>
      </c>
      <c r="I884" s="11" t="str">
        <f>IF('Prax Reading 5712 5713'!B884="","",'SAT EBRW to CBEST R'!$A$2+'SAT EBRW to CBEST R'!$B$2*F884)</f>
        <v/>
      </c>
      <c r="J884" s="11" t="str">
        <f>IF('Prax Reading 5712 5713'!B884="","", IF(I884&lt;20, 20, IF(I884&gt;80, 80, I884)))</f>
        <v/>
      </c>
    </row>
    <row r="885" spans="1:10" x14ac:dyDescent="0.25">
      <c r="A885" s="11">
        <v>884</v>
      </c>
      <c r="B885" s="30"/>
      <c r="C885" s="25" t="str">
        <f>IF('Prax Reading 5712 5713'!B885="","", interceptPCR5712_5713toACTR+ slopePCR5712_5713toACTR*'Prax Reading 5712 5713'!B885)</f>
        <v/>
      </c>
      <c r="D885" s="25" t="str">
        <f>IF('Prax Reading 5712 5713'!B885="","", IF(C885&lt;1, 1, IF(C885&gt;36, 36, C885)))</f>
        <v/>
      </c>
      <c r="E885" s="25" t="str">
        <f t="shared" si="27"/>
        <v/>
      </c>
      <c r="F885" s="11" t="str">
        <f>IF('Prax Reading 5712 5713'!E885="","",IF('Prax Reading 5712 5713'!E885&lt;'ACT E+R to SAT EBRW'!$A$2,'ACT E+R to SAT EBRW'!$B$2,IF('Prax Reading 5712 5713'!E885&gt;'ACT E+R to SAT EBRW'!A$72,'ACT E+R to SAT EBRW'!B$72,VLOOKUP(E885,'ACT E+R to SAT EBRW'!A:B,2,FALSE))))</f>
        <v/>
      </c>
      <c r="G885" s="11" t="str">
        <f t="shared" si="26"/>
        <v/>
      </c>
      <c r="H885" s="11" t="str">
        <f>IF('Prax Reading 5712 5713'!B885="","", IF(G885&lt;100, 100, IF(G885&gt;300, 300, G885)))</f>
        <v/>
      </c>
      <c r="I885" s="11" t="str">
        <f>IF('Prax Reading 5712 5713'!B885="","",'SAT EBRW to CBEST R'!$A$2+'SAT EBRW to CBEST R'!$B$2*F885)</f>
        <v/>
      </c>
      <c r="J885" s="11" t="str">
        <f>IF('Prax Reading 5712 5713'!B885="","", IF(I885&lt;20, 20, IF(I885&gt;80, 80, I885)))</f>
        <v/>
      </c>
    </row>
    <row r="886" spans="1:10" x14ac:dyDescent="0.25">
      <c r="A886" s="11">
        <v>885</v>
      </c>
      <c r="B886" s="30"/>
      <c r="C886" s="25" t="str">
        <f>IF('Prax Reading 5712 5713'!B886="","", interceptPCR5712_5713toACTR+ slopePCR5712_5713toACTR*'Prax Reading 5712 5713'!B886)</f>
        <v/>
      </c>
      <c r="D886" s="25" t="str">
        <f>IF('Prax Reading 5712 5713'!B886="","", IF(C886&lt;1, 1, IF(C886&gt;36, 36, C886)))</f>
        <v/>
      </c>
      <c r="E886" s="25" t="str">
        <f t="shared" si="27"/>
        <v/>
      </c>
      <c r="F886" s="11" t="str">
        <f>IF('Prax Reading 5712 5713'!E886="","",IF('Prax Reading 5712 5713'!E886&lt;'ACT E+R to SAT EBRW'!$A$2,'ACT E+R to SAT EBRW'!$B$2,IF('Prax Reading 5712 5713'!E886&gt;'ACT E+R to SAT EBRW'!A$72,'ACT E+R to SAT EBRW'!B$72,VLOOKUP(E886,'ACT E+R to SAT EBRW'!A:B,2,FALSE))))</f>
        <v/>
      </c>
      <c r="G886" s="11" t="str">
        <f t="shared" si="26"/>
        <v/>
      </c>
      <c r="H886" s="11" t="str">
        <f>IF('Prax Reading 5712 5713'!B886="","", IF(G886&lt;100, 100, IF(G886&gt;300, 300, G886)))</f>
        <v/>
      </c>
      <c r="I886" s="11" t="str">
        <f>IF('Prax Reading 5712 5713'!B886="","",'SAT EBRW to CBEST R'!$A$2+'SAT EBRW to CBEST R'!$B$2*F886)</f>
        <v/>
      </c>
      <c r="J886" s="11" t="str">
        <f>IF('Prax Reading 5712 5713'!B886="","", IF(I886&lt;20, 20, IF(I886&gt;80, 80, I886)))</f>
        <v/>
      </c>
    </row>
    <row r="887" spans="1:10" x14ac:dyDescent="0.25">
      <c r="A887" s="11">
        <v>886</v>
      </c>
      <c r="B887" s="30"/>
      <c r="C887" s="25" t="str">
        <f>IF('Prax Reading 5712 5713'!B887="","", interceptPCR5712_5713toACTR+ slopePCR5712_5713toACTR*'Prax Reading 5712 5713'!B887)</f>
        <v/>
      </c>
      <c r="D887" s="25" t="str">
        <f>IF('Prax Reading 5712 5713'!B887="","", IF(C887&lt;1, 1, IF(C887&gt;36, 36, C887)))</f>
        <v/>
      </c>
      <c r="E887" s="25" t="str">
        <f t="shared" si="27"/>
        <v/>
      </c>
      <c r="F887" s="11" t="str">
        <f>IF('Prax Reading 5712 5713'!E887="","",IF('Prax Reading 5712 5713'!E887&lt;'ACT E+R to SAT EBRW'!$A$2,'ACT E+R to SAT EBRW'!$B$2,IF('Prax Reading 5712 5713'!E887&gt;'ACT E+R to SAT EBRW'!A$72,'ACT E+R to SAT EBRW'!B$72,VLOOKUP(E887,'ACT E+R to SAT EBRW'!A:B,2,FALSE))))</f>
        <v/>
      </c>
      <c r="G887" s="11" t="str">
        <f t="shared" si="26"/>
        <v/>
      </c>
      <c r="H887" s="11" t="str">
        <f>IF('Prax Reading 5712 5713'!B887="","", IF(G887&lt;100, 100, IF(G887&gt;300, 300, G887)))</f>
        <v/>
      </c>
      <c r="I887" s="11" t="str">
        <f>IF('Prax Reading 5712 5713'!B887="","",'SAT EBRW to CBEST R'!$A$2+'SAT EBRW to CBEST R'!$B$2*F887)</f>
        <v/>
      </c>
      <c r="J887" s="11" t="str">
        <f>IF('Prax Reading 5712 5713'!B887="","", IF(I887&lt;20, 20, IF(I887&gt;80, 80, I887)))</f>
        <v/>
      </c>
    </row>
    <row r="888" spans="1:10" x14ac:dyDescent="0.25">
      <c r="A888" s="11">
        <v>887</v>
      </c>
      <c r="B888" s="30"/>
      <c r="C888" s="25" t="str">
        <f>IF('Prax Reading 5712 5713'!B888="","", interceptPCR5712_5713toACTR+ slopePCR5712_5713toACTR*'Prax Reading 5712 5713'!B888)</f>
        <v/>
      </c>
      <c r="D888" s="25" t="str">
        <f>IF('Prax Reading 5712 5713'!B888="","", IF(C888&lt;1, 1, IF(C888&gt;36, 36, C888)))</f>
        <v/>
      </c>
      <c r="E888" s="25" t="str">
        <f t="shared" si="27"/>
        <v/>
      </c>
      <c r="F888" s="11" t="str">
        <f>IF('Prax Reading 5712 5713'!E888="","",IF('Prax Reading 5712 5713'!E888&lt;'ACT E+R to SAT EBRW'!$A$2,'ACT E+R to SAT EBRW'!$B$2,IF('Prax Reading 5712 5713'!E888&gt;'ACT E+R to SAT EBRW'!A$72,'ACT E+R to SAT EBRW'!B$72,VLOOKUP(E888,'ACT E+R to SAT EBRW'!A:B,2,FALSE))))</f>
        <v/>
      </c>
      <c r="G888" s="11" t="str">
        <f t="shared" si="26"/>
        <v/>
      </c>
      <c r="H888" s="11" t="str">
        <f>IF('Prax Reading 5712 5713'!B888="","", IF(G888&lt;100, 100, IF(G888&gt;300, 300, G888)))</f>
        <v/>
      </c>
      <c r="I888" s="11" t="str">
        <f>IF('Prax Reading 5712 5713'!B888="","",'SAT EBRW to CBEST R'!$A$2+'SAT EBRW to CBEST R'!$B$2*F888)</f>
        <v/>
      </c>
      <c r="J888" s="11" t="str">
        <f>IF('Prax Reading 5712 5713'!B888="","", IF(I888&lt;20, 20, IF(I888&gt;80, 80, I888)))</f>
        <v/>
      </c>
    </row>
    <row r="889" spans="1:10" x14ac:dyDescent="0.25">
      <c r="A889" s="11">
        <v>888</v>
      </c>
      <c r="B889" s="30"/>
      <c r="C889" s="25" t="str">
        <f>IF('Prax Reading 5712 5713'!B889="","", interceptPCR5712_5713toACTR+ slopePCR5712_5713toACTR*'Prax Reading 5712 5713'!B889)</f>
        <v/>
      </c>
      <c r="D889" s="25" t="str">
        <f>IF('Prax Reading 5712 5713'!B889="","", IF(C889&lt;1, 1, IF(C889&gt;36, 36, C889)))</f>
        <v/>
      </c>
      <c r="E889" s="25" t="str">
        <f t="shared" si="27"/>
        <v/>
      </c>
      <c r="F889" s="11" t="str">
        <f>IF('Prax Reading 5712 5713'!E889="","",IF('Prax Reading 5712 5713'!E889&lt;'ACT E+R to SAT EBRW'!$A$2,'ACT E+R to SAT EBRW'!$B$2,IF('Prax Reading 5712 5713'!E889&gt;'ACT E+R to SAT EBRW'!A$72,'ACT E+R to SAT EBRW'!B$72,VLOOKUP(E889,'ACT E+R to SAT EBRW'!A:B,2,FALSE))))</f>
        <v/>
      </c>
      <c r="G889" s="11" t="str">
        <f t="shared" si="26"/>
        <v/>
      </c>
      <c r="H889" s="11" t="str">
        <f>IF('Prax Reading 5712 5713'!B889="","", IF(G889&lt;100, 100, IF(G889&gt;300, 300, G889)))</f>
        <v/>
      </c>
      <c r="I889" s="11" t="str">
        <f>IF('Prax Reading 5712 5713'!B889="","",'SAT EBRW to CBEST R'!$A$2+'SAT EBRW to CBEST R'!$B$2*F889)</f>
        <v/>
      </c>
      <c r="J889" s="11" t="str">
        <f>IF('Prax Reading 5712 5713'!B889="","", IF(I889&lt;20, 20, IF(I889&gt;80, 80, I889)))</f>
        <v/>
      </c>
    </row>
    <row r="890" spans="1:10" x14ac:dyDescent="0.25">
      <c r="A890" s="11">
        <v>889</v>
      </c>
      <c r="B890" s="30"/>
      <c r="C890" s="25" t="str">
        <f>IF('Prax Reading 5712 5713'!B890="","", interceptPCR5712_5713toACTR+ slopePCR5712_5713toACTR*'Prax Reading 5712 5713'!B890)</f>
        <v/>
      </c>
      <c r="D890" s="25" t="str">
        <f>IF('Prax Reading 5712 5713'!B890="","", IF(C890&lt;1, 1, IF(C890&gt;36, 36, C890)))</f>
        <v/>
      </c>
      <c r="E890" s="25" t="str">
        <f t="shared" si="27"/>
        <v/>
      </c>
      <c r="F890" s="11" t="str">
        <f>IF('Prax Reading 5712 5713'!E890="","",IF('Prax Reading 5712 5713'!E890&lt;'ACT E+R to SAT EBRW'!$A$2,'ACT E+R to SAT EBRW'!$B$2,IF('Prax Reading 5712 5713'!E890&gt;'ACT E+R to SAT EBRW'!A$72,'ACT E+R to SAT EBRW'!B$72,VLOOKUP(E890,'ACT E+R to SAT EBRW'!A:B,2,FALSE))))</f>
        <v/>
      </c>
      <c r="G890" s="11" t="str">
        <f t="shared" si="26"/>
        <v/>
      </c>
      <c r="H890" s="11" t="str">
        <f>IF('Prax Reading 5712 5713'!B890="","", IF(G890&lt;100, 100, IF(G890&gt;300, 300, G890)))</f>
        <v/>
      </c>
      <c r="I890" s="11" t="str">
        <f>IF('Prax Reading 5712 5713'!B890="","",'SAT EBRW to CBEST R'!$A$2+'SAT EBRW to CBEST R'!$B$2*F890)</f>
        <v/>
      </c>
      <c r="J890" s="11" t="str">
        <f>IF('Prax Reading 5712 5713'!B890="","", IF(I890&lt;20, 20, IF(I890&gt;80, 80, I890)))</f>
        <v/>
      </c>
    </row>
    <row r="891" spans="1:10" x14ac:dyDescent="0.25">
      <c r="A891" s="11">
        <v>890</v>
      </c>
      <c r="B891" s="30"/>
      <c r="C891" s="25" t="str">
        <f>IF('Prax Reading 5712 5713'!B891="","", interceptPCR5712_5713toACTR+ slopePCR5712_5713toACTR*'Prax Reading 5712 5713'!B891)</f>
        <v/>
      </c>
      <c r="D891" s="25" t="str">
        <f>IF('Prax Reading 5712 5713'!B891="","", IF(C891&lt;1, 1, IF(C891&gt;36, 36, C891)))</f>
        <v/>
      </c>
      <c r="E891" s="25" t="str">
        <f t="shared" si="27"/>
        <v/>
      </c>
      <c r="F891" s="11" t="str">
        <f>IF('Prax Reading 5712 5713'!E891="","",IF('Prax Reading 5712 5713'!E891&lt;'ACT E+R to SAT EBRW'!$A$2,'ACT E+R to SAT EBRW'!$B$2,IF('Prax Reading 5712 5713'!E891&gt;'ACT E+R to SAT EBRW'!A$72,'ACT E+R to SAT EBRW'!B$72,VLOOKUP(E891,'ACT E+R to SAT EBRW'!A:B,2,FALSE))))</f>
        <v/>
      </c>
      <c r="G891" s="11" t="str">
        <f t="shared" si="26"/>
        <v/>
      </c>
      <c r="H891" s="11" t="str">
        <f>IF('Prax Reading 5712 5713'!B891="","", IF(G891&lt;100, 100, IF(G891&gt;300, 300, G891)))</f>
        <v/>
      </c>
      <c r="I891" s="11" t="str">
        <f>IF('Prax Reading 5712 5713'!B891="","",'SAT EBRW to CBEST R'!$A$2+'SAT EBRW to CBEST R'!$B$2*F891)</f>
        <v/>
      </c>
      <c r="J891" s="11" t="str">
        <f>IF('Prax Reading 5712 5713'!B891="","", IF(I891&lt;20, 20, IF(I891&gt;80, 80, I891)))</f>
        <v/>
      </c>
    </row>
    <row r="892" spans="1:10" x14ac:dyDescent="0.25">
      <c r="A892" s="11">
        <v>891</v>
      </c>
      <c r="B892" s="30"/>
      <c r="C892" s="25" t="str">
        <f>IF('Prax Reading 5712 5713'!B892="","", interceptPCR5712_5713toACTR+ slopePCR5712_5713toACTR*'Prax Reading 5712 5713'!B892)</f>
        <v/>
      </c>
      <c r="D892" s="25" t="str">
        <f>IF('Prax Reading 5712 5713'!B892="","", IF(C892&lt;1, 1, IF(C892&gt;36, 36, C892)))</f>
        <v/>
      </c>
      <c r="E892" s="25" t="str">
        <f t="shared" si="27"/>
        <v/>
      </c>
      <c r="F892" s="11" t="str">
        <f>IF('Prax Reading 5712 5713'!E892="","",IF('Prax Reading 5712 5713'!E892&lt;'ACT E+R to SAT EBRW'!$A$2,'ACT E+R to SAT EBRW'!$B$2,IF('Prax Reading 5712 5713'!E892&gt;'ACT E+R to SAT EBRW'!A$72,'ACT E+R to SAT EBRW'!B$72,VLOOKUP(E892,'ACT E+R to SAT EBRW'!A:B,2,FALSE))))</f>
        <v/>
      </c>
      <c r="G892" s="11" t="str">
        <f t="shared" si="26"/>
        <v/>
      </c>
      <c r="H892" s="11" t="str">
        <f>IF('Prax Reading 5712 5713'!B892="","", IF(G892&lt;100, 100, IF(G892&gt;300, 300, G892)))</f>
        <v/>
      </c>
      <c r="I892" s="11" t="str">
        <f>IF('Prax Reading 5712 5713'!B892="","",'SAT EBRW to CBEST R'!$A$2+'SAT EBRW to CBEST R'!$B$2*F892)</f>
        <v/>
      </c>
      <c r="J892" s="11" t="str">
        <f>IF('Prax Reading 5712 5713'!B892="","", IF(I892&lt;20, 20, IF(I892&gt;80, 80, I892)))</f>
        <v/>
      </c>
    </row>
    <row r="893" spans="1:10" x14ac:dyDescent="0.25">
      <c r="A893" s="11">
        <v>892</v>
      </c>
      <c r="B893" s="30"/>
      <c r="C893" s="25" t="str">
        <f>IF('Prax Reading 5712 5713'!B893="","", interceptPCR5712_5713toACTR+ slopePCR5712_5713toACTR*'Prax Reading 5712 5713'!B893)</f>
        <v/>
      </c>
      <c r="D893" s="25" t="str">
        <f>IF('Prax Reading 5712 5713'!B893="","", IF(C893&lt;1, 1, IF(C893&gt;36, 36, C893)))</f>
        <v/>
      </c>
      <c r="E893" s="25" t="str">
        <f t="shared" si="27"/>
        <v/>
      </c>
      <c r="F893" s="11" t="str">
        <f>IF('Prax Reading 5712 5713'!E893="","",IF('Prax Reading 5712 5713'!E893&lt;'ACT E+R to SAT EBRW'!$A$2,'ACT E+R to SAT EBRW'!$B$2,IF('Prax Reading 5712 5713'!E893&gt;'ACT E+R to SAT EBRW'!A$72,'ACT E+R to SAT EBRW'!B$72,VLOOKUP(E893,'ACT E+R to SAT EBRW'!A:B,2,FALSE))))</f>
        <v/>
      </c>
      <c r="G893" s="11" t="str">
        <f t="shared" si="26"/>
        <v/>
      </c>
      <c r="H893" s="11" t="str">
        <f>IF('Prax Reading 5712 5713'!B893="","", IF(G893&lt;100, 100, IF(G893&gt;300, 300, G893)))</f>
        <v/>
      </c>
      <c r="I893" s="11" t="str">
        <f>IF('Prax Reading 5712 5713'!B893="","",'SAT EBRW to CBEST R'!$A$2+'SAT EBRW to CBEST R'!$B$2*F893)</f>
        <v/>
      </c>
      <c r="J893" s="11" t="str">
        <f>IF('Prax Reading 5712 5713'!B893="","", IF(I893&lt;20, 20, IF(I893&gt;80, 80, I893)))</f>
        <v/>
      </c>
    </row>
    <row r="894" spans="1:10" x14ac:dyDescent="0.25">
      <c r="A894" s="11">
        <v>893</v>
      </c>
      <c r="B894" s="30"/>
      <c r="C894" s="25" t="str">
        <f>IF('Prax Reading 5712 5713'!B894="","", interceptPCR5712_5713toACTR+ slopePCR5712_5713toACTR*'Prax Reading 5712 5713'!B894)</f>
        <v/>
      </c>
      <c r="D894" s="25" t="str">
        <f>IF('Prax Reading 5712 5713'!B894="","", IF(C894&lt;1, 1, IF(C894&gt;36, 36, C894)))</f>
        <v/>
      </c>
      <c r="E894" s="25" t="str">
        <f t="shared" si="27"/>
        <v/>
      </c>
      <c r="F894" s="11" t="str">
        <f>IF('Prax Reading 5712 5713'!E894="","",IF('Prax Reading 5712 5713'!E894&lt;'ACT E+R to SAT EBRW'!$A$2,'ACT E+R to SAT EBRW'!$B$2,IF('Prax Reading 5712 5713'!E894&gt;'ACT E+R to SAT EBRW'!A$72,'ACT E+R to SAT EBRW'!B$72,VLOOKUP(E894,'ACT E+R to SAT EBRW'!A:B,2,FALSE))))</f>
        <v/>
      </c>
      <c r="G894" s="11" t="str">
        <f t="shared" si="26"/>
        <v/>
      </c>
      <c r="H894" s="11" t="str">
        <f>IF('Prax Reading 5712 5713'!B894="","", IF(G894&lt;100, 100, IF(G894&gt;300, 300, G894)))</f>
        <v/>
      </c>
      <c r="I894" s="11" t="str">
        <f>IF('Prax Reading 5712 5713'!B894="","",'SAT EBRW to CBEST R'!$A$2+'SAT EBRW to CBEST R'!$B$2*F894)</f>
        <v/>
      </c>
      <c r="J894" s="11" t="str">
        <f>IF('Prax Reading 5712 5713'!B894="","", IF(I894&lt;20, 20, IF(I894&gt;80, 80, I894)))</f>
        <v/>
      </c>
    </row>
    <row r="895" spans="1:10" x14ac:dyDescent="0.25">
      <c r="A895" s="11">
        <v>894</v>
      </c>
      <c r="B895" s="30"/>
      <c r="C895" s="25" t="str">
        <f>IF('Prax Reading 5712 5713'!B895="","", interceptPCR5712_5713toACTR+ slopePCR5712_5713toACTR*'Prax Reading 5712 5713'!B895)</f>
        <v/>
      </c>
      <c r="D895" s="25" t="str">
        <f>IF('Prax Reading 5712 5713'!B895="","", IF(C895&lt;1, 1, IF(C895&gt;36, 36, C895)))</f>
        <v/>
      </c>
      <c r="E895" s="25" t="str">
        <f t="shared" si="27"/>
        <v/>
      </c>
      <c r="F895" s="11" t="str">
        <f>IF('Prax Reading 5712 5713'!E895="","",IF('Prax Reading 5712 5713'!E895&lt;'ACT E+R to SAT EBRW'!$A$2,'ACT E+R to SAT EBRW'!$B$2,IF('Prax Reading 5712 5713'!E895&gt;'ACT E+R to SAT EBRW'!A$72,'ACT E+R to SAT EBRW'!B$72,VLOOKUP(E895,'ACT E+R to SAT EBRW'!A:B,2,FALSE))))</f>
        <v/>
      </c>
      <c r="G895" s="11" t="str">
        <f t="shared" si="26"/>
        <v/>
      </c>
      <c r="H895" s="11" t="str">
        <f>IF('Prax Reading 5712 5713'!B895="","", IF(G895&lt;100, 100, IF(G895&gt;300, 300, G895)))</f>
        <v/>
      </c>
      <c r="I895" s="11" t="str">
        <f>IF('Prax Reading 5712 5713'!B895="","",'SAT EBRW to CBEST R'!$A$2+'SAT EBRW to CBEST R'!$B$2*F895)</f>
        <v/>
      </c>
      <c r="J895" s="11" t="str">
        <f>IF('Prax Reading 5712 5713'!B895="","", IF(I895&lt;20, 20, IF(I895&gt;80, 80, I895)))</f>
        <v/>
      </c>
    </row>
    <row r="896" spans="1:10" x14ac:dyDescent="0.25">
      <c r="A896" s="11">
        <v>895</v>
      </c>
      <c r="B896" s="30"/>
      <c r="C896" s="25" t="str">
        <f>IF('Prax Reading 5712 5713'!B896="","", interceptPCR5712_5713toACTR+ slopePCR5712_5713toACTR*'Prax Reading 5712 5713'!B896)</f>
        <v/>
      </c>
      <c r="D896" s="25" t="str">
        <f>IF('Prax Reading 5712 5713'!B896="","", IF(C896&lt;1, 1, IF(C896&gt;36, 36, C896)))</f>
        <v/>
      </c>
      <c r="E896" s="25" t="str">
        <f t="shared" si="27"/>
        <v/>
      </c>
      <c r="F896" s="11" t="str">
        <f>IF('Prax Reading 5712 5713'!E896="","",IF('Prax Reading 5712 5713'!E896&lt;'ACT E+R to SAT EBRW'!$A$2,'ACT E+R to SAT EBRW'!$B$2,IF('Prax Reading 5712 5713'!E896&gt;'ACT E+R to SAT EBRW'!A$72,'ACT E+R to SAT EBRW'!B$72,VLOOKUP(E896,'ACT E+R to SAT EBRW'!A:B,2,FALSE))))</f>
        <v/>
      </c>
      <c r="G896" s="11" t="str">
        <f t="shared" si="26"/>
        <v/>
      </c>
      <c r="H896" s="11" t="str">
        <f>IF('Prax Reading 5712 5713'!B896="","", IF(G896&lt;100, 100, IF(G896&gt;300, 300, G896)))</f>
        <v/>
      </c>
      <c r="I896" s="11" t="str">
        <f>IF('Prax Reading 5712 5713'!B896="","",'SAT EBRW to CBEST R'!$A$2+'SAT EBRW to CBEST R'!$B$2*F896)</f>
        <v/>
      </c>
      <c r="J896" s="11" t="str">
        <f>IF('Prax Reading 5712 5713'!B896="","", IF(I896&lt;20, 20, IF(I896&gt;80, 80, I896)))</f>
        <v/>
      </c>
    </row>
    <row r="897" spans="1:10" x14ac:dyDescent="0.25">
      <c r="A897" s="11">
        <v>896</v>
      </c>
      <c r="B897" s="30"/>
      <c r="C897" s="25" t="str">
        <f>IF('Prax Reading 5712 5713'!B897="","", interceptPCR5712_5713toACTR+ slopePCR5712_5713toACTR*'Prax Reading 5712 5713'!B897)</f>
        <v/>
      </c>
      <c r="D897" s="25" t="str">
        <f>IF('Prax Reading 5712 5713'!B897="","", IF(C897&lt;1, 1, IF(C897&gt;36, 36, C897)))</f>
        <v/>
      </c>
      <c r="E897" s="25" t="str">
        <f t="shared" si="27"/>
        <v/>
      </c>
      <c r="F897" s="11" t="str">
        <f>IF('Prax Reading 5712 5713'!E897="","",IF('Prax Reading 5712 5713'!E897&lt;'ACT E+R to SAT EBRW'!$A$2,'ACT E+R to SAT EBRW'!$B$2,IF('Prax Reading 5712 5713'!E897&gt;'ACT E+R to SAT EBRW'!A$72,'ACT E+R to SAT EBRW'!B$72,VLOOKUP(E897,'ACT E+R to SAT EBRW'!A:B,2,FALSE))))</f>
        <v/>
      </c>
      <c r="G897" s="11" t="str">
        <f t="shared" si="26"/>
        <v/>
      </c>
      <c r="H897" s="11" t="str">
        <f>IF('Prax Reading 5712 5713'!B897="","", IF(G897&lt;100, 100, IF(G897&gt;300, 300, G897)))</f>
        <v/>
      </c>
      <c r="I897" s="11" t="str">
        <f>IF('Prax Reading 5712 5713'!B897="","",'SAT EBRW to CBEST R'!$A$2+'SAT EBRW to CBEST R'!$B$2*F897)</f>
        <v/>
      </c>
      <c r="J897" s="11" t="str">
        <f>IF('Prax Reading 5712 5713'!B897="","", IF(I897&lt;20, 20, IF(I897&gt;80, 80, I897)))</f>
        <v/>
      </c>
    </row>
    <row r="898" spans="1:10" x14ac:dyDescent="0.25">
      <c r="A898" s="11">
        <v>897</v>
      </c>
      <c r="B898" s="30"/>
      <c r="C898" s="25" t="str">
        <f>IF('Prax Reading 5712 5713'!B898="","", interceptPCR5712_5713toACTR+ slopePCR5712_5713toACTR*'Prax Reading 5712 5713'!B898)</f>
        <v/>
      </c>
      <c r="D898" s="25" t="str">
        <f>IF('Prax Reading 5712 5713'!B898="","", IF(C898&lt;1, 1, IF(C898&gt;36, 36, C898)))</f>
        <v/>
      </c>
      <c r="E898" s="25" t="str">
        <f t="shared" si="27"/>
        <v/>
      </c>
      <c r="F898" s="11" t="str">
        <f>IF('Prax Reading 5712 5713'!E898="","",IF('Prax Reading 5712 5713'!E898&lt;'ACT E+R to SAT EBRW'!$A$2,'ACT E+R to SAT EBRW'!$B$2,IF('Prax Reading 5712 5713'!E898&gt;'ACT E+R to SAT EBRW'!A$72,'ACT E+R to SAT EBRW'!B$72,VLOOKUP(E898,'ACT E+R to SAT EBRW'!A:B,2,FALSE))))</f>
        <v/>
      </c>
      <c r="G898" s="11" t="str">
        <f t="shared" ref="G898:G961" si="28">IF(B898="","",IF(D898&gt;=19, upperinterceptACTRtoPAAR200_210+D898*upperslopeACTRtoPAAR200_210, lowerinterceptACTRtoPAAR200_210+D898*lowerslopeACTRtoPAAR200_210))</f>
        <v/>
      </c>
      <c r="H898" s="11" t="str">
        <f>IF('Prax Reading 5712 5713'!B898="","", IF(G898&lt;100, 100, IF(G898&gt;300, 300, G898)))</f>
        <v/>
      </c>
      <c r="I898" s="11" t="str">
        <f>IF('Prax Reading 5712 5713'!B898="","",'SAT EBRW to CBEST R'!$A$2+'SAT EBRW to CBEST R'!$B$2*F898)</f>
        <v/>
      </c>
      <c r="J898" s="11" t="str">
        <f>IF('Prax Reading 5712 5713'!B898="","", IF(I898&lt;20, 20, IF(I898&gt;80, 80, I898)))</f>
        <v/>
      </c>
    </row>
    <row r="899" spans="1:10" x14ac:dyDescent="0.25">
      <c r="A899" s="11">
        <v>898</v>
      </c>
      <c r="B899" s="30"/>
      <c r="C899" s="25" t="str">
        <f>IF('Prax Reading 5712 5713'!B899="","", interceptPCR5712_5713toACTR+ slopePCR5712_5713toACTR*'Prax Reading 5712 5713'!B899)</f>
        <v/>
      </c>
      <c r="D899" s="25" t="str">
        <f>IF('Prax Reading 5712 5713'!B899="","", IF(C899&lt;1, 1, IF(C899&gt;36, 36, C899)))</f>
        <v/>
      </c>
      <c r="E899" s="25" t="str">
        <f t="shared" ref="E899:E962" si="29">IF(ISBLANK(B899), "", ROUND(2*D899, 0))</f>
        <v/>
      </c>
      <c r="F899" s="11" t="str">
        <f>IF('Prax Reading 5712 5713'!E899="","",IF('Prax Reading 5712 5713'!E899&lt;'ACT E+R to SAT EBRW'!$A$2,'ACT E+R to SAT EBRW'!$B$2,IF('Prax Reading 5712 5713'!E899&gt;'ACT E+R to SAT EBRW'!A$72,'ACT E+R to SAT EBRW'!B$72,VLOOKUP(E899,'ACT E+R to SAT EBRW'!A:B,2,FALSE))))</f>
        <v/>
      </c>
      <c r="G899" s="11" t="str">
        <f t="shared" si="28"/>
        <v/>
      </c>
      <c r="H899" s="11" t="str">
        <f>IF('Prax Reading 5712 5713'!B899="","", IF(G899&lt;100, 100, IF(G899&gt;300, 300, G899)))</f>
        <v/>
      </c>
      <c r="I899" s="11" t="str">
        <f>IF('Prax Reading 5712 5713'!B899="","",'SAT EBRW to CBEST R'!$A$2+'SAT EBRW to CBEST R'!$B$2*F899)</f>
        <v/>
      </c>
      <c r="J899" s="11" t="str">
        <f>IF('Prax Reading 5712 5713'!B899="","", IF(I899&lt;20, 20, IF(I899&gt;80, 80, I899)))</f>
        <v/>
      </c>
    </row>
    <row r="900" spans="1:10" x14ac:dyDescent="0.25">
      <c r="A900" s="11">
        <v>899</v>
      </c>
      <c r="B900" s="30"/>
      <c r="C900" s="25" t="str">
        <f>IF('Prax Reading 5712 5713'!B900="","", interceptPCR5712_5713toACTR+ slopePCR5712_5713toACTR*'Prax Reading 5712 5713'!B900)</f>
        <v/>
      </c>
      <c r="D900" s="25" t="str">
        <f>IF('Prax Reading 5712 5713'!B900="","", IF(C900&lt;1, 1, IF(C900&gt;36, 36, C900)))</f>
        <v/>
      </c>
      <c r="E900" s="25" t="str">
        <f t="shared" si="29"/>
        <v/>
      </c>
      <c r="F900" s="11" t="str">
        <f>IF('Prax Reading 5712 5713'!E900="","",IF('Prax Reading 5712 5713'!E900&lt;'ACT E+R to SAT EBRW'!$A$2,'ACT E+R to SAT EBRW'!$B$2,IF('Prax Reading 5712 5713'!E900&gt;'ACT E+R to SAT EBRW'!A$72,'ACT E+R to SAT EBRW'!B$72,VLOOKUP(E900,'ACT E+R to SAT EBRW'!A:B,2,FALSE))))</f>
        <v/>
      </c>
      <c r="G900" s="11" t="str">
        <f t="shared" si="28"/>
        <v/>
      </c>
      <c r="H900" s="11" t="str">
        <f>IF('Prax Reading 5712 5713'!B900="","", IF(G900&lt;100, 100, IF(G900&gt;300, 300, G900)))</f>
        <v/>
      </c>
      <c r="I900" s="11" t="str">
        <f>IF('Prax Reading 5712 5713'!B900="","",'SAT EBRW to CBEST R'!$A$2+'SAT EBRW to CBEST R'!$B$2*F900)</f>
        <v/>
      </c>
      <c r="J900" s="11" t="str">
        <f>IF('Prax Reading 5712 5713'!B900="","", IF(I900&lt;20, 20, IF(I900&gt;80, 80, I900)))</f>
        <v/>
      </c>
    </row>
    <row r="901" spans="1:10" x14ac:dyDescent="0.25">
      <c r="A901" s="11">
        <v>900</v>
      </c>
      <c r="B901" s="30"/>
      <c r="C901" s="25" t="str">
        <f>IF('Prax Reading 5712 5713'!B901="","", interceptPCR5712_5713toACTR+ slopePCR5712_5713toACTR*'Prax Reading 5712 5713'!B901)</f>
        <v/>
      </c>
      <c r="D901" s="25" t="str">
        <f>IF('Prax Reading 5712 5713'!B901="","", IF(C901&lt;1, 1, IF(C901&gt;36, 36, C901)))</f>
        <v/>
      </c>
      <c r="E901" s="25" t="str">
        <f t="shared" si="29"/>
        <v/>
      </c>
      <c r="F901" s="11" t="str">
        <f>IF('Prax Reading 5712 5713'!E901="","",IF('Prax Reading 5712 5713'!E901&lt;'ACT E+R to SAT EBRW'!$A$2,'ACT E+R to SAT EBRW'!$B$2,IF('Prax Reading 5712 5713'!E901&gt;'ACT E+R to SAT EBRW'!A$72,'ACT E+R to SAT EBRW'!B$72,VLOOKUP(E901,'ACT E+R to SAT EBRW'!A:B,2,FALSE))))</f>
        <v/>
      </c>
      <c r="G901" s="11" t="str">
        <f t="shared" si="28"/>
        <v/>
      </c>
      <c r="H901" s="11" t="str">
        <f>IF('Prax Reading 5712 5713'!B901="","", IF(G901&lt;100, 100, IF(G901&gt;300, 300, G901)))</f>
        <v/>
      </c>
      <c r="I901" s="11" t="str">
        <f>IF('Prax Reading 5712 5713'!B901="","",'SAT EBRW to CBEST R'!$A$2+'SAT EBRW to CBEST R'!$B$2*F901)</f>
        <v/>
      </c>
      <c r="J901" s="11" t="str">
        <f>IF('Prax Reading 5712 5713'!B901="","", IF(I901&lt;20, 20, IF(I901&gt;80, 80, I901)))</f>
        <v/>
      </c>
    </row>
    <row r="902" spans="1:10" x14ac:dyDescent="0.25">
      <c r="A902" s="11">
        <v>901</v>
      </c>
      <c r="B902" s="30"/>
      <c r="C902" s="25" t="str">
        <f>IF('Prax Reading 5712 5713'!B902="","", interceptPCR5712_5713toACTR+ slopePCR5712_5713toACTR*'Prax Reading 5712 5713'!B902)</f>
        <v/>
      </c>
      <c r="D902" s="25" t="str">
        <f>IF('Prax Reading 5712 5713'!B902="","", IF(C902&lt;1, 1, IF(C902&gt;36, 36, C902)))</f>
        <v/>
      </c>
      <c r="E902" s="25" t="str">
        <f t="shared" si="29"/>
        <v/>
      </c>
      <c r="F902" s="11" t="str">
        <f>IF('Prax Reading 5712 5713'!E902="","",IF('Prax Reading 5712 5713'!E902&lt;'ACT E+R to SAT EBRW'!$A$2,'ACT E+R to SAT EBRW'!$B$2,IF('Prax Reading 5712 5713'!E902&gt;'ACT E+R to SAT EBRW'!A$72,'ACT E+R to SAT EBRW'!B$72,VLOOKUP(E902,'ACT E+R to SAT EBRW'!A:B,2,FALSE))))</f>
        <v/>
      </c>
      <c r="G902" s="11" t="str">
        <f t="shared" si="28"/>
        <v/>
      </c>
      <c r="H902" s="11" t="str">
        <f>IF('Prax Reading 5712 5713'!B902="","", IF(G902&lt;100, 100, IF(G902&gt;300, 300, G902)))</f>
        <v/>
      </c>
      <c r="I902" s="11" t="str">
        <f>IF('Prax Reading 5712 5713'!B902="","",'SAT EBRW to CBEST R'!$A$2+'SAT EBRW to CBEST R'!$B$2*F902)</f>
        <v/>
      </c>
      <c r="J902" s="11" t="str">
        <f>IF('Prax Reading 5712 5713'!B902="","", IF(I902&lt;20, 20, IF(I902&gt;80, 80, I902)))</f>
        <v/>
      </c>
    </row>
    <row r="903" spans="1:10" x14ac:dyDescent="0.25">
      <c r="A903" s="11">
        <v>902</v>
      </c>
      <c r="B903" s="30"/>
      <c r="C903" s="25" t="str">
        <f>IF('Prax Reading 5712 5713'!B903="","", interceptPCR5712_5713toACTR+ slopePCR5712_5713toACTR*'Prax Reading 5712 5713'!B903)</f>
        <v/>
      </c>
      <c r="D903" s="25" t="str">
        <f>IF('Prax Reading 5712 5713'!B903="","", IF(C903&lt;1, 1, IF(C903&gt;36, 36, C903)))</f>
        <v/>
      </c>
      <c r="E903" s="25" t="str">
        <f t="shared" si="29"/>
        <v/>
      </c>
      <c r="F903" s="11" t="str">
        <f>IF('Prax Reading 5712 5713'!E903="","",IF('Prax Reading 5712 5713'!E903&lt;'ACT E+R to SAT EBRW'!$A$2,'ACT E+R to SAT EBRW'!$B$2,IF('Prax Reading 5712 5713'!E903&gt;'ACT E+R to SAT EBRW'!A$72,'ACT E+R to SAT EBRW'!B$72,VLOOKUP(E903,'ACT E+R to SAT EBRW'!A:B,2,FALSE))))</f>
        <v/>
      </c>
      <c r="G903" s="11" t="str">
        <f t="shared" si="28"/>
        <v/>
      </c>
      <c r="H903" s="11" t="str">
        <f>IF('Prax Reading 5712 5713'!B903="","", IF(G903&lt;100, 100, IF(G903&gt;300, 300, G903)))</f>
        <v/>
      </c>
      <c r="I903" s="11" t="str">
        <f>IF('Prax Reading 5712 5713'!B903="","",'SAT EBRW to CBEST R'!$A$2+'SAT EBRW to CBEST R'!$B$2*F903)</f>
        <v/>
      </c>
      <c r="J903" s="11" t="str">
        <f>IF('Prax Reading 5712 5713'!B903="","", IF(I903&lt;20, 20, IF(I903&gt;80, 80, I903)))</f>
        <v/>
      </c>
    </row>
    <row r="904" spans="1:10" x14ac:dyDescent="0.25">
      <c r="A904" s="11">
        <v>903</v>
      </c>
      <c r="B904" s="30"/>
      <c r="C904" s="25" t="str">
        <f>IF('Prax Reading 5712 5713'!B904="","", interceptPCR5712_5713toACTR+ slopePCR5712_5713toACTR*'Prax Reading 5712 5713'!B904)</f>
        <v/>
      </c>
      <c r="D904" s="25" t="str">
        <f>IF('Prax Reading 5712 5713'!B904="","", IF(C904&lt;1, 1, IF(C904&gt;36, 36, C904)))</f>
        <v/>
      </c>
      <c r="E904" s="25" t="str">
        <f t="shared" si="29"/>
        <v/>
      </c>
      <c r="F904" s="11" t="str">
        <f>IF('Prax Reading 5712 5713'!E904="","",IF('Prax Reading 5712 5713'!E904&lt;'ACT E+R to SAT EBRW'!$A$2,'ACT E+R to SAT EBRW'!$B$2,IF('Prax Reading 5712 5713'!E904&gt;'ACT E+R to SAT EBRW'!A$72,'ACT E+R to SAT EBRW'!B$72,VLOOKUP(E904,'ACT E+R to SAT EBRW'!A:B,2,FALSE))))</f>
        <v/>
      </c>
      <c r="G904" s="11" t="str">
        <f t="shared" si="28"/>
        <v/>
      </c>
      <c r="H904" s="11" t="str">
        <f>IF('Prax Reading 5712 5713'!B904="","", IF(G904&lt;100, 100, IF(G904&gt;300, 300, G904)))</f>
        <v/>
      </c>
      <c r="I904" s="11" t="str">
        <f>IF('Prax Reading 5712 5713'!B904="","",'SAT EBRW to CBEST R'!$A$2+'SAT EBRW to CBEST R'!$B$2*F904)</f>
        <v/>
      </c>
      <c r="J904" s="11" t="str">
        <f>IF('Prax Reading 5712 5713'!B904="","", IF(I904&lt;20, 20, IF(I904&gt;80, 80, I904)))</f>
        <v/>
      </c>
    </row>
    <row r="905" spans="1:10" x14ac:dyDescent="0.25">
      <c r="A905" s="11">
        <v>904</v>
      </c>
      <c r="B905" s="30"/>
      <c r="C905" s="25" t="str">
        <f>IF('Prax Reading 5712 5713'!B905="","", interceptPCR5712_5713toACTR+ slopePCR5712_5713toACTR*'Prax Reading 5712 5713'!B905)</f>
        <v/>
      </c>
      <c r="D905" s="25" t="str">
        <f>IF('Prax Reading 5712 5713'!B905="","", IF(C905&lt;1, 1, IF(C905&gt;36, 36, C905)))</f>
        <v/>
      </c>
      <c r="E905" s="25" t="str">
        <f t="shared" si="29"/>
        <v/>
      </c>
      <c r="F905" s="11" t="str">
        <f>IF('Prax Reading 5712 5713'!E905="","",IF('Prax Reading 5712 5713'!E905&lt;'ACT E+R to SAT EBRW'!$A$2,'ACT E+R to SAT EBRW'!$B$2,IF('Prax Reading 5712 5713'!E905&gt;'ACT E+R to SAT EBRW'!A$72,'ACT E+R to SAT EBRW'!B$72,VLOOKUP(E905,'ACT E+R to SAT EBRW'!A:B,2,FALSE))))</f>
        <v/>
      </c>
      <c r="G905" s="11" t="str">
        <f t="shared" si="28"/>
        <v/>
      </c>
      <c r="H905" s="11" t="str">
        <f>IF('Prax Reading 5712 5713'!B905="","", IF(G905&lt;100, 100, IF(G905&gt;300, 300, G905)))</f>
        <v/>
      </c>
      <c r="I905" s="11" t="str">
        <f>IF('Prax Reading 5712 5713'!B905="","",'SAT EBRW to CBEST R'!$A$2+'SAT EBRW to CBEST R'!$B$2*F905)</f>
        <v/>
      </c>
      <c r="J905" s="11" t="str">
        <f>IF('Prax Reading 5712 5713'!B905="","", IF(I905&lt;20, 20, IF(I905&gt;80, 80, I905)))</f>
        <v/>
      </c>
    </row>
    <row r="906" spans="1:10" x14ac:dyDescent="0.25">
      <c r="A906" s="11">
        <v>905</v>
      </c>
      <c r="B906" s="30"/>
      <c r="C906" s="25" t="str">
        <f>IF('Prax Reading 5712 5713'!B906="","", interceptPCR5712_5713toACTR+ slopePCR5712_5713toACTR*'Prax Reading 5712 5713'!B906)</f>
        <v/>
      </c>
      <c r="D906" s="25" t="str">
        <f>IF('Prax Reading 5712 5713'!B906="","", IF(C906&lt;1, 1, IF(C906&gt;36, 36, C906)))</f>
        <v/>
      </c>
      <c r="E906" s="25" t="str">
        <f t="shared" si="29"/>
        <v/>
      </c>
      <c r="F906" s="11" t="str">
        <f>IF('Prax Reading 5712 5713'!E906="","",IF('Prax Reading 5712 5713'!E906&lt;'ACT E+R to SAT EBRW'!$A$2,'ACT E+R to SAT EBRW'!$B$2,IF('Prax Reading 5712 5713'!E906&gt;'ACT E+R to SAT EBRW'!A$72,'ACT E+R to SAT EBRW'!B$72,VLOOKUP(E906,'ACT E+R to SAT EBRW'!A:B,2,FALSE))))</f>
        <v/>
      </c>
      <c r="G906" s="11" t="str">
        <f t="shared" si="28"/>
        <v/>
      </c>
      <c r="H906" s="11" t="str">
        <f>IF('Prax Reading 5712 5713'!B906="","", IF(G906&lt;100, 100, IF(G906&gt;300, 300, G906)))</f>
        <v/>
      </c>
      <c r="I906" s="11" t="str">
        <f>IF('Prax Reading 5712 5713'!B906="","",'SAT EBRW to CBEST R'!$A$2+'SAT EBRW to CBEST R'!$B$2*F906)</f>
        <v/>
      </c>
      <c r="J906" s="11" t="str">
        <f>IF('Prax Reading 5712 5713'!B906="","", IF(I906&lt;20, 20, IF(I906&gt;80, 80, I906)))</f>
        <v/>
      </c>
    </row>
    <row r="907" spans="1:10" x14ac:dyDescent="0.25">
      <c r="A907" s="11">
        <v>906</v>
      </c>
      <c r="B907" s="30"/>
      <c r="C907" s="25" t="str">
        <f>IF('Prax Reading 5712 5713'!B907="","", interceptPCR5712_5713toACTR+ slopePCR5712_5713toACTR*'Prax Reading 5712 5713'!B907)</f>
        <v/>
      </c>
      <c r="D907" s="25" t="str">
        <f>IF('Prax Reading 5712 5713'!B907="","", IF(C907&lt;1, 1, IF(C907&gt;36, 36, C907)))</f>
        <v/>
      </c>
      <c r="E907" s="25" t="str">
        <f t="shared" si="29"/>
        <v/>
      </c>
      <c r="F907" s="11" t="str">
        <f>IF('Prax Reading 5712 5713'!E907="","",IF('Prax Reading 5712 5713'!E907&lt;'ACT E+R to SAT EBRW'!$A$2,'ACT E+R to SAT EBRW'!$B$2,IF('Prax Reading 5712 5713'!E907&gt;'ACT E+R to SAT EBRW'!A$72,'ACT E+R to SAT EBRW'!B$72,VLOOKUP(E907,'ACT E+R to SAT EBRW'!A:B,2,FALSE))))</f>
        <v/>
      </c>
      <c r="G907" s="11" t="str">
        <f t="shared" si="28"/>
        <v/>
      </c>
      <c r="H907" s="11" t="str">
        <f>IF('Prax Reading 5712 5713'!B907="","", IF(G907&lt;100, 100, IF(G907&gt;300, 300, G907)))</f>
        <v/>
      </c>
      <c r="I907" s="11" t="str">
        <f>IF('Prax Reading 5712 5713'!B907="","",'SAT EBRW to CBEST R'!$A$2+'SAT EBRW to CBEST R'!$B$2*F907)</f>
        <v/>
      </c>
      <c r="J907" s="11" t="str">
        <f>IF('Prax Reading 5712 5713'!B907="","", IF(I907&lt;20, 20, IF(I907&gt;80, 80, I907)))</f>
        <v/>
      </c>
    </row>
    <row r="908" spans="1:10" x14ac:dyDescent="0.25">
      <c r="A908" s="11">
        <v>907</v>
      </c>
      <c r="B908" s="30"/>
      <c r="C908" s="25" t="str">
        <f>IF('Prax Reading 5712 5713'!B908="","", interceptPCR5712_5713toACTR+ slopePCR5712_5713toACTR*'Prax Reading 5712 5713'!B908)</f>
        <v/>
      </c>
      <c r="D908" s="25" t="str">
        <f>IF('Prax Reading 5712 5713'!B908="","", IF(C908&lt;1, 1, IF(C908&gt;36, 36, C908)))</f>
        <v/>
      </c>
      <c r="E908" s="25" t="str">
        <f t="shared" si="29"/>
        <v/>
      </c>
      <c r="F908" s="11" t="str">
        <f>IF('Prax Reading 5712 5713'!E908="","",IF('Prax Reading 5712 5713'!E908&lt;'ACT E+R to SAT EBRW'!$A$2,'ACT E+R to SAT EBRW'!$B$2,IF('Prax Reading 5712 5713'!E908&gt;'ACT E+R to SAT EBRW'!A$72,'ACT E+R to SAT EBRW'!B$72,VLOOKUP(E908,'ACT E+R to SAT EBRW'!A:B,2,FALSE))))</f>
        <v/>
      </c>
      <c r="G908" s="11" t="str">
        <f t="shared" si="28"/>
        <v/>
      </c>
      <c r="H908" s="11" t="str">
        <f>IF('Prax Reading 5712 5713'!B908="","", IF(G908&lt;100, 100, IF(G908&gt;300, 300, G908)))</f>
        <v/>
      </c>
      <c r="I908" s="11" t="str">
        <f>IF('Prax Reading 5712 5713'!B908="","",'SAT EBRW to CBEST R'!$A$2+'SAT EBRW to CBEST R'!$B$2*F908)</f>
        <v/>
      </c>
      <c r="J908" s="11" t="str">
        <f>IF('Prax Reading 5712 5713'!B908="","", IF(I908&lt;20, 20, IF(I908&gt;80, 80, I908)))</f>
        <v/>
      </c>
    </row>
    <row r="909" spans="1:10" x14ac:dyDescent="0.25">
      <c r="A909" s="11">
        <v>908</v>
      </c>
      <c r="B909" s="30"/>
      <c r="C909" s="25" t="str">
        <f>IF('Prax Reading 5712 5713'!B909="","", interceptPCR5712_5713toACTR+ slopePCR5712_5713toACTR*'Prax Reading 5712 5713'!B909)</f>
        <v/>
      </c>
      <c r="D909" s="25" t="str">
        <f>IF('Prax Reading 5712 5713'!B909="","", IF(C909&lt;1, 1, IF(C909&gt;36, 36, C909)))</f>
        <v/>
      </c>
      <c r="E909" s="25" t="str">
        <f t="shared" si="29"/>
        <v/>
      </c>
      <c r="F909" s="11" t="str">
        <f>IF('Prax Reading 5712 5713'!E909="","",IF('Prax Reading 5712 5713'!E909&lt;'ACT E+R to SAT EBRW'!$A$2,'ACT E+R to SAT EBRW'!$B$2,IF('Prax Reading 5712 5713'!E909&gt;'ACT E+R to SAT EBRW'!A$72,'ACT E+R to SAT EBRW'!B$72,VLOOKUP(E909,'ACT E+R to SAT EBRW'!A:B,2,FALSE))))</f>
        <v/>
      </c>
      <c r="G909" s="11" t="str">
        <f t="shared" si="28"/>
        <v/>
      </c>
      <c r="H909" s="11" t="str">
        <f>IF('Prax Reading 5712 5713'!B909="","", IF(G909&lt;100, 100, IF(G909&gt;300, 300, G909)))</f>
        <v/>
      </c>
      <c r="I909" s="11" t="str">
        <f>IF('Prax Reading 5712 5713'!B909="","",'SAT EBRW to CBEST R'!$A$2+'SAT EBRW to CBEST R'!$B$2*F909)</f>
        <v/>
      </c>
      <c r="J909" s="11" t="str">
        <f>IF('Prax Reading 5712 5713'!B909="","", IF(I909&lt;20, 20, IF(I909&gt;80, 80, I909)))</f>
        <v/>
      </c>
    </row>
    <row r="910" spans="1:10" x14ac:dyDescent="0.25">
      <c r="A910" s="11">
        <v>909</v>
      </c>
      <c r="B910" s="30"/>
      <c r="C910" s="25" t="str">
        <f>IF('Prax Reading 5712 5713'!B910="","", interceptPCR5712_5713toACTR+ slopePCR5712_5713toACTR*'Prax Reading 5712 5713'!B910)</f>
        <v/>
      </c>
      <c r="D910" s="25" t="str">
        <f>IF('Prax Reading 5712 5713'!B910="","", IF(C910&lt;1, 1, IF(C910&gt;36, 36, C910)))</f>
        <v/>
      </c>
      <c r="E910" s="25" t="str">
        <f t="shared" si="29"/>
        <v/>
      </c>
      <c r="F910" s="11" t="str">
        <f>IF('Prax Reading 5712 5713'!E910="","",IF('Prax Reading 5712 5713'!E910&lt;'ACT E+R to SAT EBRW'!$A$2,'ACT E+R to SAT EBRW'!$B$2,IF('Prax Reading 5712 5713'!E910&gt;'ACT E+R to SAT EBRW'!A$72,'ACT E+R to SAT EBRW'!B$72,VLOOKUP(E910,'ACT E+R to SAT EBRW'!A:B,2,FALSE))))</f>
        <v/>
      </c>
      <c r="G910" s="11" t="str">
        <f t="shared" si="28"/>
        <v/>
      </c>
      <c r="H910" s="11" t="str">
        <f>IF('Prax Reading 5712 5713'!B910="","", IF(G910&lt;100, 100, IF(G910&gt;300, 300, G910)))</f>
        <v/>
      </c>
      <c r="I910" s="11" t="str">
        <f>IF('Prax Reading 5712 5713'!B910="","",'SAT EBRW to CBEST R'!$A$2+'SAT EBRW to CBEST R'!$B$2*F910)</f>
        <v/>
      </c>
      <c r="J910" s="11" t="str">
        <f>IF('Prax Reading 5712 5713'!B910="","", IF(I910&lt;20, 20, IF(I910&gt;80, 80, I910)))</f>
        <v/>
      </c>
    </row>
    <row r="911" spans="1:10" x14ac:dyDescent="0.25">
      <c r="A911" s="11">
        <v>910</v>
      </c>
      <c r="B911" s="30"/>
      <c r="C911" s="25" t="str">
        <f>IF('Prax Reading 5712 5713'!B911="","", interceptPCR5712_5713toACTR+ slopePCR5712_5713toACTR*'Prax Reading 5712 5713'!B911)</f>
        <v/>
      </c>
      <c r="D911" s="25" t="str">
        <f>IF('Prax Reading 5712 5713'!B911="","", IF(C911&lt;1, 1, IF(C911&gt;36, 36, C911)))</f>
        <v/>
      </c>
      <c r="E911" s="25" t="str">
        <f t="shared" si="29"/>
        <v/>
      </c>
      <c r="F911" s="11" t="str">
        <f>IF('Prax Reading 5712 5713'!E911="","",IF('Prax Reading 5712 5713'!E911&lt;'ACT E+R to SAT EBRW'!$A$2,'ACT E+R to SAT EBRW'!$B$2,IF('Prax Reading 5712 5713'!E911&gt;'ACT E+R to SAT EBRW'!A$72,'ACT E+R to SAT EBRW'!B$72,VLOOKUP(E911,'ACT E+R to SAT EBRW'!A:B,2,FALSE))))</f>
        <v/>
      </c>
      <c r="G911" s="11" t="str">
        <f t="shared" si="28"/>
        <v/>
      </c>
      <c r="H911" s="11" t="str">
        <f>IF('Prax Reading 5712 5713'!B911="","", IF(G911&lt;100, 100, IF(G911&gt;300, 300, G911)))</f>
        <v/>
      </c>
      <c r="I911" s="11" t="str">
        <f>IF('Prax Reading 5712 5713'!B911="","",'SAT EBRW to CBEST R'!$A$2+'SAT EBRW to CBEST R'!$B$2*F911)</f>
        <v/>
      </c>
      <c r="J911" s="11" t="str">
        <f>IF('Prax Reading 5712 5713'!B911="","", IF(I911&lt;20, 20, IF(I911&gt;80, 80, I911)))</f>
        <v/>
      </c>
    </row>
    <row r="912" spans="1:10" x14ac:dyDescent="0.25">
      <c r="A912" s="11">
        <v>911</v>
      </c>
      <c r="B912" s="30"/>
      <c r="C912" s="25" t="str">
        <f>IF('Prax Reading 5712 5713'!B912="","", interceptPCR5712_5713toACTR+ slopePCR5712_5713toACTR*'Prax Reading 5712 5713'!B912)</f>
        <v/>
      </c>
      <c r="D912" s="25" t="str">
        <f>IF('Prax Reading 5712 5713'!B912="","", IF(C912&lt;1, 1, IF(C912&gt;36, 36, C912)))</f>
        <v/>
      </c>
      <c r="E912" s="25" t="str">
        <f t="shared" si="29"/>
        <v/>
      </c>
      <c r="F912" s="11" t="str">
        <f>IF('Prax Reading 5712 5713'!E912="","",IF('Prax Reading 5712 5713'!E912&lt;'ACT E+R to SAT EBRW'!$A$2,'ACT E+R to SAT EBRW'!$B$2,IF('Prax Reading 5712 5713'!E912&gt;'ACT E+R to SAT EBRW'!A$72,'ACT E+R to SAT EBRW'!B$72,VLOOKUP(E912,'ACT E+R to SAT EBRW'!A:B,2,FALSE))))</f>
        <v/>
      </c>
      <c r="G912" s="11" t="str">
        <f t="shared" si="28"/>
        <v/>
      </c>
      <c r="H912" s="11" t="str">
        <f>IF('Prax Reading 5712 5713'!B912="","", IF(G912&lt;100, 100, IF(G912&gt;300, 300, G912)))</f>
        <v/>
      </c>
      <c r="I912" s="11" t="str">
        <f>IF('Prax Reading 5712 5713'!B912="","",'SAT EBRW to CBEST R'!$A$2+'SAT EBRW to CBEST R'!$B$2*F912)</f>
        <v/>
      </c>
      <c r="J912" s="11" t="str">
        <f>IF('Prax Reading 5712 5713'!B912="","", IF(I912&lt;20, 20, IF(I912&gt;80, 80, I912)))</f>
        <v/>
      </c>
    </row>
    <row r="913" spans="1:10" x14ac:dyDescent="0.25">
      <c r="A913" s="11">
        <v>912</v>
      </c>
      <c r="B913" s="30"/>
      <c r="C913" s="25" t="str">
        <f>IF('Prax Reading 5712 5713'!B913="","", interceptPCR5712_5713toACTR+ slopePCR5712_5713toACTR*'Prax Reading 5712 5713'!B913)</f>
        <v/>
      </c>
      <c r="D913" s="25" t="str">
        <f>IF('Prax Reading 5712 5713'!B913="","", IF(C913&lt;1, 1, IF(C913&gt;36, 36, C913)))</f>
        <v/>
      </c>
      <c r="E913" s="25" t="str">
        <f t="shared" si="29"/>
        <v/>
      </c>
      <c r="F913" s="11" t="str">
        <f>IF('Prax Reading 5712 5713'!E913="","",IF('Prax Reading 5712 5713'!E913&lt;'ACT E+R to SAT EBRW'!$A$2,'ACT E+R to SAT EBRW'!$B$2,IF('Prax Reading 5712 5713'!E913&gt;'ACT E+R to SAT EBRW'!A$72,'ACT E+R to SAT EBRW'!B$72,VLOOKUP(E913,'ACT E+R to SAT EBRW'!A:B,2,FALSE))))</f>
        <v/>
      </c>
      <c r="G913" s="11" t="str">
        <f t="shared" si="28"/>
        <v/>
      </c>
      <c r="H913" s="11" t="str">
        <f>IF('Prax Reading 5712 5713'!B913="","", IF(G913&lt;100, 100, IF(G913&gt;300, 300, G913)))</f>
        <v/>
      </c>
      <c r="I913" s="11" t="str">
        <f>IF('Prax Reading 5712 5713'!B913="","",'SAT EBRW to CBEST R'!$A$2+'SAT EBRW to CBEST R'!$B$2*F913)</f>
        <v/>
      </c>
      <c r="J913" s="11" t="str">
        <f>IF('Prax Reading 5712 5713'!B913="","", IF(I913&lt;20, 20, IF(I913&gt;80, 80, I913)))</f>
        <v/>
      </c>
    </row>
    <row r="914" spans="1:10" x14ac:dyDescent="0.25">
      <c r="A914" s="11">
        <v>913</v>
      </c>
      <c r="B914" s="30"/>
      <c r="C914" s="25" t="str">
        <f>IF('Prax Reading 5712 5713'!B914="","", interceptPCR5712_5713toACTR+ slopePCR5712_5713toACTR*'Prax Reading 5712 5713'!B914)</f>
        <v/>
      </c>
      <c r="D914" s="25" t="str">
        <f>IF('Prax Reading 5712 5713'!B914="","", IF(C914&lt;1, 1, IF(C914&gt;36, 36, C914)))</f>
        <v/>
      </c>
      <c r="E914" s="25" t="str">
        <f t="shared" si="29"/>
        <v/>
      </c>
      <c r="F914" s="11" t="str">
        <f>IF('Prax Reading 5712 5713'!E914="","",IF('Prax Reading 5712 5713'!E914&lt;'ACT E+R to SAT EBRW'!$A$2,'ACT E+R to SAT EBRW'!$B$2,IF('Prax Reading 5712 5713'!E914&gt;'ACT E+R to SAT EBRW'!A$72,'ACT E+R to SAT EBRW'!B$72,VLOOKUP(E914,'ACT E+R to SAT EBRW'!A:B,2,FALSE))))</f>
        <v/>
      </c>
      <c r="G914" s="11" t="str">
        <f t="shared" si="28"/>
        <v/>
      </c>
      <c r="H914" s="11" t="str">
        <f>IF('Prax Reading 5712 5713'!B914="","", IF(G914&lt;100, 100, IF(G914&gt;300, 300, G914)))</f>
        <v/>
      </c>
      <c r="I914" s="11" t="str">
        <f>IF('Prax Reading 5712 5713'!B914="","",'SAT EBRW to CBEST R'!$A$2+'SAT EBRW to CBEST R'!$B$2*F914)</f>
        <v/>
      </c>
      <c r="J914" s="11" t="str">
        <f>IF('Prax Reading 5712 5713'!B914="","", IF(I914&lt;20, 20, IF(I914&gt;80, 80, I914)))</f>
        <v/>
      </c>
    </row>
    <row r="915" spans="1:10" x14ac:dyDescent="0.25">
      <c r="A915" s="11">
        <v>914</v>
      </c>
      <c r="B915" s="30"/>
      <c r="C915" s="25" t="str">
        <f>IF('Prax Reading 5712 5713'!B915="","", interceptPCR5712_5713toACTR+ slopePCR5712_5713toACTR*'Prax Reading 5712 5713'!B915)</f>
        <v/>
      </c>
      <c r="D915" s="25" t="str">
        <f>IF('Prax Reading 5712 5713'!B915="","", IF(C915&lt;1, 1, IF(C915&gt;36, 36, C915)))</f>
        <v/>
      </c>
      <c r="E915" s="25" t="str">
        <f t="shared" si="29"/>
        <v/>
      </c>
      <c r="F915" s="11" t="str">
        <f>IF('Prax Reading 5712 5713'!E915="","",IF('Prax Reading 5712 5713'!E915&lt;'ACT E+R to SAT EBRW'!$A$2,'ACT E+R to SAT EBRW'!$B$2,IF('Prax Reading 5712 5713'!E915&gt;'ACT E+R to SAT EBRW'!A$72,'ACT E+R to SAT EBRW'!B$72,VLOOKUP(E915,'ACT E+R to SAT EBRW'!A:B,2,FALSE))))</f>
        <v/>
      </c>
      <c r="G915" s="11" t="str">
        <f t="shared" si="28"/>
        <v/>
      </c>
      <c r="H915" s="11" t="str">
        <f>IF('Prax Reading 5712 5713'!B915="","", IF(G915&lt;100, 100, IF(G915&gt;300, 300, G915)))</f>
        <v/>
      </c>
      <c r="I915" s="11" t="str">
        <f>IF('Prax Reading 5712 5713'!B915="","",'SAT EBRW to CBEST R'!$A$2+'SAT EBRW to CBEST R'!$B$2*F915)</f>
        <v/>
      </c>
      <c r="J915" s="11" t="str">
        <f>IF('Prax Reading 5712 5713'!B915="","", IF(I915&lt;20, 20, IF(I915&gt;80, 80, I915)))</f>
        <v/>
      </c>
    </row>
    <row r="916" spans="1:10" x14ac:dyDescent="0.25">
      <c r="A916" s="11">
        <v>915</v>
      </c>
      <c r="B916" s="30"/>
      <c r="C916" s="25" t="str">
        <f>IF('Prax Reading 5712 5713'!B916="","", interceptPCR5712_5713toACTR+ slopePCR5712_5713toACTR*'Prax Reading 5712 5713'!B916)</f>
        <v/>
      </c>
      <c r="D916" s="25" t="str">
        <f>IF('Prax Reading 5712 5713'!B916="","", IF(C916&lt;1, 1, IF(C916&gt;36, 36, C916)))</f>
        <v/>
      </c>
      <c r="E916" s="25" t="str">
        <f t="shared" si="29"/>
        <v/>
      </c>
      <c r="F916" s="11" t="str">
        <f>IF('Prax Reading 5712 5713'!E916="","",IF('Prax Reading 5712 5713'!E916&lt;'ACT E+R to SAT EBRW'!$A$2,'ACT E+R to SAT EBRW'!$B$2,IF('Prax Reading 5712 5713'!E916&gt;'ACT E+R to SAT EBRW'!A$72,'ACT E+R to SAT EBRW'!B$72,VLOOKUP(E916,'ACT E+R to SAT EBRW'!A:B,2,FALSE))))</f>
        <v/>
      </c>
      <c r="G916" s="11" t="str">
        <f t="shared" si="28"/>
        <v/>
      </c>
      <c r="H916" s="11" t="str">
        <f>IF('Prax Reading 5712 5713'!B916="","", IF(G916&lt;100, 100, IF(G916&gt;300, 300, G916)))</f>
        <v/>
      </c>
      <c r="I916" s="11" t="str">
        <f>IF('Prax Reading 5712 5713'!B916="","",'SAT EBRW to CBEST R'!$A$2+'SAT EBRW to CBEST R'!$B$2*F916)</f>
        <v/>
      </c>
      <c r="J916" s="11" t="str">
        <f>IF('Prax Reading 5712 5713'!B916="","", IF(I916&lt;20, 20, IF(I916&gt;80, 80, I916)))</f>
        <v/>
      </c>
    </row>
    <row r="917" spans="1:10" x14ac:dyDescent="0.25">
      <c r="A917" s="11">
        <v>916</v>
      </c>
      <c r="B917" s="30"/>
      <c r="C917" s="25" t="str">
        <f>IF('Prax Reading 5712 5713'!B917="","", interceptPCR5712_5713toACTR+ slopePCR5712_5713toACTR*'Prax Reading 5712 5713'!B917)</f>
        <v/>
      </c>
      <c r="D917" s="25" t="str">
        <f>IF('Prax Reading 5712 5713'!B917="","", IF(C917&lt;1, 1, IF(C917&gt;36, 36, C917)))</f>
        <v/>
      </c>
      <c r="E917" s="25" t="str">
        <f t="shared" si="29"/>
        <v/>
      </c>
      <c r="F917" s="11" t="str">
        <f>IF('Prax Reading 5712 5713'!E917="","",IF('Prax Reading 5712 5713'!E917&lt;'ACT E+R to SAT EBRW'!$A$2,'ACT E+R to SAT EBRW'!$B$2,IF('Prax Reading 5712 5713'!E917&gt;'ACT E+R to SAT EBRW'!A$72,'ACT E+R to SAT EBRW'!B$72,VLOOKUP(E917,'ACT E+R to SAT EBRW'!A:B,2,FALSE))))</f>
        <v/>
      </c>
      <c r="G917" s="11" t="str">
        <f t="shared" si="28"/>
        <v/>
      </c>
      <c r="H917" s="11" t="str">
        <f>IF('Prax Reading 5712 5713'!B917="","", IF(G917&lt;100, 100, IF(G917&gt;300, 300, G917)))</f>
        <v/>
      </c>
      <c r="I917" s="11" t="str">
        <f>IF('Prax Reading 5712 5713'!B917="","",'SAT EBRW to CBEST R'!$A$2+'SAT EBRW to CBEST R'!$B$2*F917)</f>
        <v/>
      </c>
      <c r="J917" s="11" t="str">
        <f>IF('Prax Reading 5712 5713'!B917="","", IF(I917&lt;20, 20, IF(I917&gt;80, 80, I917)))</f>
        <v/>
      </c>
    </row>
    <row r="918" spans="1:10" x14ac:dyDescent="0.25">
      <c r="A918" s="11">
        <v>917</v>
      </c>
      <c r="B918" s="30"/>
      <c r="C918" s="25" t="str">
        <f>IF('Prax Reading 5712 5713'!B918="","", interceptPCR5712_5713toACTR+ slopePCR5712_5713toACTR*'Prax Reading 5712 5713'!B918)</f>
        <v/>
      </c>
      <c r="D918" s="25" t="str">
        <f>IF('Prax Reading 5712 5713'!B918="","", IF(C918&lt;1, 1, IF(C918&gt;36, 36, C918)))</f>
        <v/>
      </c>
      <c r="E918" s="25" t="str">
        <f t="shared" si="29"/>
        <v/>
      </c>
      <c r="F918" s="11" t="str">
        <f>IF('Prax Reading 5712 5713'!E918="","",IF('Prax Reading 5712 5713'!E918&lt;'ACT E+R to SAT EBRW'!$A$2,'ACT E+R to SAT EBRW'!$B$2,IF('Prax Reading 5712 5713'!E918&gt;'ACT E+R to SAT EBRW'!A$72,'ACT E+R to SAT EBRW'!B$72,VLOOKUP(E918,'ACT E+R to SAT EBRW'!A:B,2,FALSE))))</f>
        <v/>
      </c>
      <c r="G918" s="11" t="str">
        <f t="shared" si="28"/>
        <v/>
      </c>
      <c r="H918" s="11" t="str">
        <f>IF('Prax Reading 5712 5713'!B918="","", IF(G918&lt;100, 100, IF(G918&gt;300, 300, G918)))</f>
        <v/>
      </c>
      <c r="I918" s="11" t="str">
        <f>IF('Prax Reading 5712 5713'!B918="","",'SAT EBRW to CBEST R'!$A$2+'SAT EBRW to CBEST R'!$B$2*F918)</f>
        <v/>
      </c>
      <c r="J918" s="11" t="str">
        <f>IF('Prax Reading 5712 5713'!B918="","", IF(I918&lt;20, 20, IF(I918&gt;80, 80, I918)))</f>
        <v/>
      </c>
    </row>
    <row r="919" spans="1:10" x14ac:dyDescent="0.25">
      <c r="A919" s="11">
        <v>918</v>
      </c>
      <c r="B919" s="30"/>
      <c r="C919" s="25" t="str">
        <f>IF('Prax Reading 5712 5713'!B919="","", interceptPCR5712_5713toACTR+ slopePCR5712_5713toACTR*'Prax Reading 5712 5713'!B919)</f>
        <v/>
      </c>
      <c r="D919" s="25" t="str">
        <f>IF('Prax Reading 5712 5713'!B919="","", IF(C919&lt;1, 1, IF(C919&gt;36, 36, C919)))</f>
        <v/>
      </c>
      <c r="E919" s="25" t="str">
        <f t="shared" si="29"/>
        <v/>
      </c>
      <c r="F919" s="11" t="str">
        <f>IF('Prax Reading 5712 5713'!E919="","",IF('Prax Reading 5712 5713'!E919&lt;'ACT E+R to SAT EBRW'!$A$2,'ACT E+R to SAT EBRW'!$B$2,IF('Prax Reading 5712 5713'!E919&gt;'ACT E+R to SAT EBRW'!A$72,'ACT E+R to SAT EBRW'!B$72,VLOOKUP(E919,'ACT E+R to SAT EBRW'!A:B,2,FALSE))))</f>
        <v/>
      </c>
      <c r="G919" s="11" t="str">
        <f t="shared" si="28"/>
        <v/>
      </c>
      <c r="H919" s="11" t="str">
        <f>IF('Prax Reading 5712 5713'!B919="","", IF(G919&lt;100, 100, IF(G919&gt;300, 300, G919)))</f>
        <v/>
      </c>
      <c r="I919" s="11" t="str">
        <f>IF('Prax Reading 5712 5713'!B919="","",'SAT EBRW to CBEST R'!$A$2+'SAT EBRW to CBEST R'!$B$2*F919)</f>
        <v/>
      </c>
      <c r="J919" s="11" t="str">
        <f>IF('Prax Reading 5712 5713'!B919="","", IF(I919&lt;20, 20, IF(I919&gt;80, 80, I919)))</f>
        <v/>
      </c>
    </row>
    <row r="920" spans="1:10" x14ac:dyDescent="0.25">
      <c r="A920" s="11">
        <v>919</v>
      </c>
      <c r="B920" s="30"/>
      <c r="C920" s="25" t="str">
        <f>IF('Prax Reading 5712 5713'!B920="","", interceptPCR5712_5713toACTR+ slopePCR5712_5713toACTR*'Prax Reading 5712 5713'!B920)</f>
        <v/>
      </c>
      <c r="D920" s="25" t="str">
        <f>IF('Prax Reading 5712 5713'!B920="","", IF(C920&lt;1, 1, IF(C920&gt;36, 36, C920)))</f>
        <v/>
      </c>
      <c r="E920" s="25" t="str">
        <f t="shared" si="29"/>
        <v/>
      </c>
      <c r="F920" s="11" t="str">
        <f>IF('Prax Reading 5712 5713'!E920="","",IF('Prax Reading 5712 5713'!E920&lt;'ACT E+R to SAT EBRW'!$A$2,'ACT E+R to SAT EBRW'!$B$2,IF('Prax Reading 5712 5713'!E920&gt;'ACT E+R to SAT EBRW'!A$72,'ACT E+R to SAT EBRW'!B$72,VLOOKUP(E920,'ACT E+R to SAT EBRW'!A:B,2,FALSE))))</f>
        <v/>
      </c>
      <c r="G920" s="11" t="str">
        <f t="shared" si="28"/>
        <v/>
      </c>
      <c r="H920" s="11" t="str">
        <f>IF('Prax Reading 5712 5713'!B920="","", IF(G920&lt;100, 100, IF(G920&gt;300, 300, G920)))</f>
        <v/>
      </c>
      <c r="I920" s="11" t="str">
        <f>IF('Prax Reading 5712 5713'!B920="","",'SAT EBRW to CBEST R'!$A$2+'SAT EBRW to CBEST R'!$B$2*F920)</f>
        <v/>
      </c>
      <c r="J920" s="11" t="str">
        <f>IF('Prax Reading 5712 5713'!B920="","", IF(I920&lt;20, 20, IF(I920&gt;80, 80, I920)))</f>
        <v/>
      </c>
    </row>
    <row r="921" spans="1:10" x14ac:dyDescent="0.25">
      <c r="A921" s="11">
        <v>920</v>
      </c>
      <c r="B921" s="30"/>
      <c r="C921" s="25" t="str">
        <f>IF('Prax Reading 5712 5713'!B921="","", interceptPCR5712_5713toACTR+ slopePCR5712_5713toACTR*'Prax Reading 5712 5713'!B921)</f>
        <v/>
      </c>
      <c r="D921" s="25" t="str">
        <f>IF('Prax Reading 5712 5713'!B921="","", IF(C921&lt;1, 1, IF(C921&gt;36, 36, C921)))</f>
        <v/>
      </c>
      <c r="E921" s="25" t="str">
        <f t="shared" si="29"/>
        <v/>
      </c>
      <c r="F921" s="11" t="str">
        <f>IF('Prax Reading 5712 5713'!E921="","",IF('Prax Reading 5712 5713'!E921&lt;'ACT E+R to SAT EBRW'!$A$2,'ACT E+R to SAT EBRW'!$B$2,IF('Prax Reading 5712 5713'!E921&gt;'ACT E+R to SAT EBRW'!A$72,'ACT E+R to SAT EBRW'!B$72,VLOOKUP(E921,'ACT E+R to SAT EBRW'!A:B,2,FALSE))))</f>
        <v/>
      </c>
      <c r="G921" s="11" t="str">
        <f t="shared" si="28"/>
        <v/>
      </c>
      <c r="H921" s="11" t="str">
        <f>IF('Prax Reading 5712 5713'!B921="","", IF(G921&lt;100, 100, IF(G921&gt;300, 300, G921)))</f>
        <v/>
      </c>
      <c r="I921" s="11" t="str">
        <f>IF('Prax Reading 5712 5713'!B921="","",'SAT EBRW to CBEST R'!$A$2+'SAT EBRW to CBEST R'!$B$2*F921)</f>
        <v/>
      </c>
      <c r="J921" s="11" t="str">
        <f>IF('Prax Reading 5712 5713'!B921="","", IF(I921&lt;20, 20, IF(I921&gt;80, 80, I921)))</f>
        <v/>
      </c>
    </row>
    <row r="922" spans="1:10" x14ac:dyDescent="0.25">
      <c r="A922" s="11">
        <v>921</v>
      </c>
      <c r="B922" s="30"/>
      <c r="C922" s="25" t="str">
        <f>IF('Prax Reading 5712 5713'!B922="","", interceptPCR5712_5713toACTR+ slopePCR5712_5713toACTR*'Prax Reading 5712 5713'!B922)</f>
        <v/>
      </c>
      <c r="D922" s="25" t="str">
        <f>IF('Prax Reading 5712 5713'!B922="","", IF(C922&lt;1, 1, IF(C922&gt;36, 36, C922)))</f>
        <v/>
      </c>
      <c r="E922" s="25" t="str">
        <f t="shared" si="29"/>
        <v/>
      </c>
      <c r="F922" s="11" t="str">
        <f>IF('Prax Reading 5712 5713'!E922="","",IF('Prax Reading 5712 5713'!E922&lt;'ACT E+R to SAT EBRW'!$A$2,'ACT E+R to SAT EBRW'!$B$2,IF('Prax Reading 5712 5713'!E922&gt;'ACT E+R to SAT EBRW'!A$72,'ACT E+R to SAT EBRW'!B$72,VLOOKUP(E922,'ACT E+R to SAT EBRW'!A:B,2,FALSE))))</f>
        <v/>
      </c>
      <c r="G922" s="11" t="str">
        <f t="shared" si="28"/>
        <v/>
      </c>
      <c r="H922" s="11" t="str">
        <f>IF('Prax Reading 5712 5713'!B922="","", IF(G922&lt;100, 100, IF(G922&gt;300, 300, G922)))</f>
        <v/>
      </c>
      <c r="I922" s="11" t="str">
        <f>IF('Prax Reading 5712 5713'!B922="","",'SAT EBRW to CBEST R'!$A$2+'SAT EBRW to CBEST R'!$B$2*F922)</f>
        <v/>
      </c>
      <c r="J922" s="11" t="str">
        <f>IF('Prax Reading 5712 5713'!B922="","", IF(I922&lt;20, 20, IF(I922&gt;80, 80, I922)))</f>
        <v/>
      </c>
    </row>
    <row r="923" spans="1:10" x14ac:dyDescent="0.25">
      <c r="A923" s="11">
        <v>922</v>
      </c>
      <c r="B923" s="30"/>
      <c r="C923" s="25" t="str">
        <f>IF('Prax Reading 5712 5713'!B923="","", interceptPCR5712_5713toACTR+ slopePCR5712_5713toACTR*'Prax Reading 5712 5713'!B923)</f>
        <v/>
      </c>
      <c r="D923" s="25" t="str">
        <f>IF('Prax Reading 5712 5713'!B923="","", IF(C923&lt;1, 1, IF(C923&gt;36, 36, C923)))</f>
        <v/>
      </c>
      <c r="E923" s="25" t="str">
        <f t="shared" si="29"/>
        <v/>
      </c>
      <c r="F923" s="11" t="str">
        <f>IF('Prax Reading 5712 5713'!E923="","",IF('Prax Reading 5712 5713'!E923&lt;'ACT E+R to SAT EBRW'!$A$2,'ACT E+R to SAT EBRW'!$B$2,IF('Prax Reading 5712 5713'!E923&gt;'ACT E+R to SAT EBRW'!A$72,'ACT E+R to SAT EBRW'!B$72,VLOOKUP(E923,'ACT E+R to SAT EBRW'!A:B,2,FALSE))))</f>
        <v/>
      </c>
      <c r="G923" s="11" t="str">
        <f t="shared" si="28"/>
        <v/>
      </c>
      <c r="H923" s="11" t="str">
        <f>IF('Prax Reading 5712 5713'!B923="","", IF(G923&lt;100, 100, IF(G923&gt;300, 300, G923)))</f>
        <v/>
      </c>
      <c r="I923" s="11" t="str">
        <f>IF('Prax Reading 5712 5713'!B923="","",'SAT EBRW to CBEST R'!$A$2+'SAT EBRW to CBEST R'!$B$2*F923)</f>
        <v/>
      </c>
      <c r="J923" s="11" t="str">
        <f>IF('Prax Reading 5712 5713'!B923="","", IF(I923&lt;20, 20, IF(I923&gt;80, 80, I923)))</f>
        <v/>
      </c>
    </row>
    <row r="924" spans="1:10" x14ac:dyDescent="0.25">
      <c r="A924" s="11">
        <v>923</v>
      </c>
      <c r="B924" s="30"/>
      <c r="C924" s="25" t="str">
        <f>IF('Prax Reading 5712 5713'!B924="","", interceptPCR5712_5713toACTR+ slopePCR5712_5713toACTR*'Prax Reading 5712 5713'!B924)</f>
        <v/>
      </c>
      <c r="D924" s="25" t="str">
        <f>IF('Prax Reading 5712 5713'!B924="","", IF(C924&lt;1, 1, IF(C924&gt;36, 36, C924)))</f>
        <v/>
      </c>
      <c r="E924" s="25" t="str">
        <f t="shared" si="29"/>
        <v/>
      </c>
      <c r="F924" s="11" t="str">
        <f>IF('Prax Reading 5712 5713'!E924="","",IF('Prax Reading 5712 5713'!E924&lt;'ACT E+R to SAT EBRW'!$A$2,'ACT E+R to SAT EBRW'!$B$2,IF('Prax Reading 5712 5713'!E924&gt;'ACT E+R to SAT EBRW'!A$72,'ACT E+R to SAT EBRW'!B$72,VLOOKUP(E924,'ACT E+R to SAT EBRW'!A:B,2,FALSE))))</f>
        <v/>
      </c>
      <c r="G924" s="11" t="str">
        <f t="shared" si="28"/>
        <v/>
      </c>
      <c r="H924" s="11" t="str">
        <f>IF('Prax Reading 5712 5713'!B924="","", IF(G924&lt;100, 100, IF(G924&gt;300, 300, G924)))</f>
        <v/>
      </c>
      <c r="I924" s="11" t="str">
        <f>IF('Prax Reading 5712 5713'!B924="","",'SAT EBRW to CBEST R'!$A$2+'SAT EBRW to CBEST R'!$B$2*F924)</f>
        <v/>
      </c>
      <c r="J924" s="11" t="str">
        <f>IF('Prax Reading 5712 5713'!B924="","", IF(I924&lt;20, 20, IF(I924&gt;80, 80, I924)))</f>
        <v/>
      </c>
    </row>
    <row r="925" spans="1:10" x14ac:dyDescent="0.25">
      <c r="A925" s="11">
        <v>924</v>
      </c>
      <c r="B925" s="30"/>
      <c r="C925" s="25" t="str">
        <f>IF('Prax Reading 5712 5713'!B925="","", interceptPCR5712_5713toACTR+ slopePCR5712_5713toACTR*'Prax Reading 5712 5713'!B925)</f>
        <v/>
      </c>
      <c r="D925" s="25" t="str">
        <f>IF('Prax Reading 5712 5713'!B925="","", IF(C925&lt;1, 1, IF(C925&gt;36, 36, C925)))</f>
        <v/>
      </c>
      <c r="E925" s="25" t="str">
        <f t="shared" si="29"/>
        <v/>
      </c>
      <c r="F925" s="11" t="str">
        <f>IF('Prax Reading 5712 5713'!E925="","",IF('Prax Reading 5712 5713'!E925&lt;'ACT E+R to SAT EBRW'!$A$2,'ACT E+R to SAT EBRW'!$B$2,IF('Prax Reading 5712 5713'!E925&gt;'ACT E+R to SAT EBRW'!A$72,'ACT E+R to SAT EBRW'!B$72,VLOOKUP(E925,'ACT E+R to SAT EBRW'!A:B,2,FALSE))))</f>
        <v/>
      </c>
      <c r="G925" s="11" t="str">
        <f t="shared" si="28"/>
        <v/>
      </c>
      <c r="H925" s="11" t="str">
        <f>IF('Prax Reading 5712 5713'!B925="","", IF(G925&lt;100, 100, IF(G925&gt;300, 300, G925)))</f>
        <v/>
      </c>
      <c r="I925" s="11" t="str">
        <f>IF('Prax Reading 5712 5713'!B925="","",'SAT EBRW to CBEST R'!$A$2+'SAT EBRW to CBEST R'!$B$2*F925)</f>
        <v/>
      </c>
      <c r="J925" s="11" t="str">
        <f>IF('Prax Reading 5712 5713'!B925="","", IF(I925&lt;20, 20, IF(I925&gt;80, 80, I925)))</f>
        <v/>
      </c>
    </row>
    <row r="926" spans="1:10" x14ac:dyDescent="0.25">
      <c r="A926" s="11">
        <v>925</v>
      </c>
      <c r="B926" s="30"/>
      <c r="C926" s="25" t="str">
        <f>IF('Prax Reading 5712 5713'!B926="","", interceptPCR5712_5713toACTR+ slopePCR5712_5713toACTR*'Prax Reading 5712 5713'!B926)</f>
        <v/>
      </c>
      <c r="D926" s="25" t="str">
        <f>IF('Prax Reading 5712 5713'!B926="","", IF(C926&lt;1, 1, IF(C926&gt;36, 36, C926)))</f>
        <v/>
      </c>
      <c r="E926" s="25" t="str">
        <f t="shared" si="29"/>
        <v/>
      </c>
      <c r="F926" s="11" t="str">
        <f>IF('Prax Reading 5712 5713'!E926="","",IF('Prax Reading 5712 5713'!E926&lt;'ACT E+R to SAT EBRW'!$A$2,'ACT E+R to SAT EBRW'!$B$2,IF('Prax Reading 5712 5713'!E926&gt;'ACT E+R to SAT EBRW'!A$72,'ACT E+R to SAT EBRW'!B$72,VLOOKUP(E926,'ACT E+R to SAT EBRW'!A:B,2,FALSE))))</f>
        <v/>
      </c>
      <c r="G926" s="11" t="str">
        <f t="shared" si="28"/>
        <v/>
      </c>
      <c r="H926" s="11" t="str">
        <f>IF('Prax Reading 5712 5713'!B926="","", IF(G926&lt;100, 100, IF(G926&gt;300, 300, G926)))</f>
        <v/>
      </c>
      <c r="I926" s="11" t="str">
        <f>IF('Prax Reading 5712 5713'!B926="","",'SAT EBRW to CBEST R'!$A$2+'SAT EBRW to CBEST R'!$B$2*F926)</f>
        <v/>
      </c>
      <c r="J926" s="11" t="str">
        <f>IF('Prax Reading 5712 5713'!B926="","", IF(I926&lt;20, 20, IF(I926&gt;80, 80, I926)))</f>
        <v/>
      </c>
    </row>
    <row r="927" spans="1:10" x14ac:dyDescent="0.25">
      <c r="A927" s="11">
        <v>926</v>
      </c>
      <c r="B927" s="30"/>
      <c r="C927" s="25" t="str">
        <f>IF('Prax Reading 5712 5713'!B927="","", interceptPCR5712_5713toACTR+ slopePCR5712_5713toACTR*'Prax Reading 5712 5713'!B927)</f>
        <v/>
      </c>
      <c r="D927" s="25" t="str">
        <f>IF('Prax Reading 5712 5713'!B927="","", IF(C927&lt;1, 1, IF(C927&gt;36, 36, C927)))</f>
        <v/>
      </c>
      <c r="E927" s="25" t="str">
        <f t="shared" si="29"/>
        <v/>
      </c>
      <c r="F927" s="11" t="str">
        <f>IF('Prax Reading 5712 5713'!E927="","",IF('Prax Reading 5712 5713'!E927&lt;'ACT E+R to SAT EBRW'!$A$2,'ACT E+R to SAT EBRW'!$B$2,IF('Prax Reading 5712 5713'!E927&gt;'ACT E+R to SAT EBRW'!A$72,'ACT E+R to SAT EBRW'!B$72,VLOOKUP(E927,'ACT E+R to SAT EBRW'!A:B,2,FALSE))))</f>
        <v/>
      </c>
      <c r="G927" s="11" t="str">
        <f t="shared" si="28"/>
        <v/>
      </c>
      <c r="H927" s="11" t="str">
        <f>IF('Prax Reading 5712 5713'!B927="","", IF(G927&lt;100, 100, IF(G927&gt;300, 300, G927)))</f>
        <v/>
      </c>
      <c r="I927" s="11" t="str">
        <f>IF('Prax Reading 5712 5713'!B927="","",'SAT EBRW to CBEST R'!$A$2+'SAT EBRW to CBEST R'!$B$2*F927)</f>
        <v/>
      </c>
      <c r="J927" s="11" t="str">
        <f>IF('Prax Reading 5712 5713'!B927="","", IF(I927&lt;20, 20, IF(I927&gt;80, 80, I927)))</f>
        <v/>
      </c>
    </row>
    <row r="928" spans="1:10" x14ac:dyDescent="0.25">
      <c r="A928" s="11">
        <v>927</v>
      </c>
      <c r="B928" s="30"/>
      <c r="C928" s="25" t="str">
        <f>IF('Prax Reading 5712 5713'!B928="","", interceptPCR5712_5713toACTR+ slopePCR5712_5713toACTR*'Prax Reading 5712 5713'!B928)</f>
        <v/>
      </c>
      <c r="D928" s="25" t="str">
        <f>IF('Prax Reading 5712 5713'!B928="","", IF(C928&lt;1, 1, IF(C928&gt;36, 36, C928)))</f>
        <v/>
      </c>
      <c r="E928" s="25" t="str">
        <f t="shared" si="29"/>
        <v/>
      </c>
      <c r="F928" s="11" t="str">
        <f>IF('Prax Reading 5712 5713'!E928="","",IF('Prax Reading 5712 5713'!E928&lt;'ACT E+R to SAT EBRW'!$A$2,'ACT E+R to SAT EBRW'!$B$2,IF('Prax Reading 5712 5713'!E928&gt;'ACT E+R to SAT EBRW'!A$72,'ACT E+R to SAT EBRW'!B$72,VLOOKUP(E928,'ACT E+R to SAT EBRW'!A:B,2,FALSE))))</f>
        <v/>
      </c>
      <c r="G928" s="11" t="str">
        <f t="shared" si="28"/>
        <v/>
      </c>
      <c r="H928" s="11" t="str">
        <f>IF('Prax Reading 5712 5713'!B928="","", IF(G928&lt;100, 100, IF(G928&gt;300, 300, G928)))</f>
        <v/>
      </c>
      <c r="I928" s="11" t="str">
        <f>IF('Prax Reading 5712 5713'!B928="","",'SAT EBRW to CBEST R'!$A$2+'SAT EBRW to CBEST R'!$B$2*F928)</f>
        <v/>
      </c>
      <c r="J928" s="11" t="str">
        <f>IF('Prax Reading 5712 5713'!B928="","", IF(I928&lt;20, 20, IF(I928&gt;80, 80, I928)))</f>
        <v/>
      </c>
    </row>
    <row r="929" spans="1:10" x14ac:dyDescent="0.25">
      <c r="A929" s="11">
        <v>928</v>
      </c>
      <c r="B929" s="30"/>
      <c r="C929" s="25" t="str">
        <f>IF('Prax Reading 5712 5713'!B929="","", interceptPCR5712_5713toACTR+ slopePCR5712_5713toACTR*'Prax Reading 5712 5713'!B929)</f>
        <v/>
      </c>
      <c r="D929" s="25" t="str">
        <f>IF('Prax Reading 5712 5713'!B929="","", IF(C929&lt;1, 1, IF(C929&gt;36, 36, C929)))</f>
        <v/>
      </c>
      <c r="E929" s="25" t="str">
        <f t="shared" si="29"/>
        <v/>
      </c>
      <c r="F929" s="11" t="str">
        <f>IF('Prax Reading 5712 5713'!E929="","",IF('Prax Reading 5712 5713'!E929&lt;'ACT E+R to SAT EBRW'!$A$2,'ACT E+R to SAT EBRW'!$B$2,IF('Prax Reading 5712 5713'!E929&gt;'ACT E+R to SAT EBRW'!A$72,'ACT E+R to SAT EBRW'!B$72,VLOOKUP(E929,'ACT E+R to SAT EBRW'!A:B,2,FALSE))))</f>
        <v/>
      </c>
      <c r="G929" s="11" t="str">
        <f t="shared" si="28"/>
        <v/>
      </c>
      <c r="H929" s="11" t="str">
        <f>IF('Prax Reading 5712 5713'!B929="","", IF(G929&lt;100, 100, IF(G929&gt;300, 300, G929)))</f>
        <v/>
      </c>
      <c r="I929" s="11" t="str">
        <f>IF('Prax Reading 5712 5713'!B929="","",'SAT EBRW to CBEST R'!$A$2+'SAT EBRW to CBEST R'!$B$2*F929)</f>
        <v/>
      </c>
      <c r="J929" s="11" t="str">
        <f>IF('Prax Reading 5712 5713'!B929="","", IF(I929&lt;20, 20, IF(I929&gt;80, 80, I929)))</f>
        <v/>
      </c>
    </row>
    <row r="930" spans="1:10" x14ac:dyDescent="0.25">
      <c r="A930" s="11">
        <v>929</v>
      </c>
      <c r="B930" s="30"/>
      <c r="C930" s="25" t="str">
        <f>IF('Prax Reading 5712 5713'!B930="","", interceptPCR5712_5713toACTR+ slopePCR5712_5713toACTR*'Prax Reading 5712 5713'!B930)</f>
        <v/>
      </c>
      <c r="D930" s="25" t="str">
        <f>IF('Prax Reading 5712 5713'!B930="","", IF(C930&lt;1, 1, IF(C930&gt;36, 36, C930)))</f>
        <v/>
      </c>
      <c r="E930" s="25" t="str">
        <f t="shared" si="29"/>
        <v/>
      </c>
      <c r="F930" s="11" t="str">
        <f>IF('Prax Reading 5712 5713'!E930="","",IF('Prax Reading 5712 5713'!E930&lt;'ACT E+R to SAT EBRW'!$A$2,'ACT E+R to SAT EBRW'!$B$2,IF('Prax Reading 5712 5713'!E930&gt;'ACT E+R to SAT EBRW'!A$72,'ACT E+R to SAT EBRW'!B$72,VLOOKUP(E930,'ACT E+R to SAT EBRW'!A:B,2,FALSE))))</f>
        <v/>
      </c>
      <c r="G930" s="11" t="str">
        <f t="shared" si="28"/>
        <v/>
      </c>
      <c r="H930" s="11" t="str">
        <f>IF('Prax Reading 5712 5713'!B930="","", IF(G930&lt;100, 100, IF(G930&gt;300, 300, G930)))</f>
        <v/>
      </c>
      <c r="I930" s="11" t="str">
        <f>IF('Prax Reading 5712 5713'!B930="","",'SAT EBRW to CBEST R'!$A$2+'SAT EBRW to CBEST R'!$B$2*F930)</f>
        <v/>
      </c>
      <c r="J930" s="11" t="str">
        <f>IF('Prax Reading 5712 5713'!B930="","", IF(I930&lt;20, 20, IF(I930&gt;80, 80, I930)))</f>
        <v/>
      </c>
    </row>
    <row r="931" spans="1:10" x14ac:dyDescent="0.25">
      <c r="A931" s="11">
        <v>930</v>
      </c>
      <c r="B931" s="30"/>
      <c r="C931" s="25" t="str">
        <f>IF('Prax Reading 5712 5713'!B931="","", interceptPCR5712_5713toACTR+ slopePCR5712_5713toACTR*'Prax Reading 5712 5713'!B931)</f>
        <v/>
      </c>
      <c r="D931" s="25" t="str">
        <f>IF('Prax Reading 5712 5713'!B931="","", IF(C931&lt;1, 1, IF(C931&gt;36, 36, C931)))</f>
        <v/>
      </c>
      <c r="E931" s="25" t="str">
        <f t="shared" si="29"/>
        <v/>
      </c>
      <c r="F931" s="11" t="str">
        <f>IF('Prax Reading 5712 5713'!E931="","",IF('Prax Reading 5712 5713'!E931&lt;'ACT E+R to SAT EBRW'!$A$2,'ACT E+R to SAT EBRW'!$B$2,IF('Prax Reading 5712 5713'!E931&gt;'ACT E+R to SAT EBRW'!A$72,'ACT E+R to SAT EBRW'!B$72,VLOOKUP(E931,'ACT E+R to SAT EBRW'!A:B,2,FALSE))))</f>
        <v/>
      </c>
      <c r="G931" s="11" t="str">
        <f t="shared" si="28"/>
        <v/>
      </c>
      <c r="H931" s="11" t="str">
        <f>IF('Prax Reading 5712 5713'!B931="","", IF(G931&lt;100, 100, IF(G931&gt;300, 300, G931)))</f>
        <v/>
      </c>
      <c r="I931" s="11" t="str">
        <f>IF('Prax Reading 5712 5713'!B931="","",'SAT EBRW to CBEST R'!$A$2+'SAT EBRW to CBEST R'!$B$2*F931)</f>
        <v/>
      </c>
      <c r="J931" s="11" t="str">
        <f>IF('Prax Reading 5712 5713'!B931="","", IF(I931&lt;20, 20, IF(I931&gt;80, 80, I931)))</f>
        <v/>
      </c>
    </row>
    <row r="932" spans="1:10" x14ac:dyDescent="0.25">
      <c r="A932" s="11">
        <v>931</v>
      </c>
      <c r="B932" s="30"/>
      <c r="C932" s="25" t="str">
        <f>IF('Prax Reading 5712 5713'!B932="","", interceptPCR5712_5713toACTR+ slopePCR5712_5713toACTR*'Prax Reading 5712 5713'!B932)</f>
        <v/>
      </c>
      <c r="D932" s="25" t="str">
        <f>IF('Prax Reading 5712 5713'!B932="","", IF(C932&lt;1, 1, IF(C932&gt;36, 36, C932)))</f>
        <v/>
      </c>
      <c r="E932" s="25" t="str">
        <f t="shared" si="29"/>
        <v/>
      </c>
      <c r="F932" s="11" t="str">
        <f>IF('Prax Reading 5712 5713'!E932="","",IF('Prax Reading 5712 5713'!E932&lt;'ACT E+R to SAT EBRW'!$A$2,'ACT E+R to SAT EBRW'!$B$2,IF('Prax Reading 5712 5713'!E932&gt;'ACT E+R to SAT EBRW'!A$72,'ACT E+R to SAT EBRW'!B$72,VLOOKUP(E932,'ACT E+R to SAT EBRW'!A:B,2,FALSE))))</f>
        <v/>
      </c>
      <c r="G932" s="11" t="str">
        <f t="shared" si="28"/>
        <v/>
      </c>
      <c r="H932" s="11" t="str">
        <f>IF('Prax Reading 5712 5713'!B932="","", IF(G932&lt;100, 100, IF(G932&gt;300, 300, G932)))</f>
        <v/>
      </c>
      <c r="I932" s="11" t="str">
        <f>IF('Prax Reading 5712 5713'!B932="","",'SAT EBRW to CBEST R'!$A$2+'SAT EBRW to CBEST R'!$B$2*F932)</f>
        <v/>
      </c>
      <c r="J932" s="11" t="str">
        <f>IF('Prax Reading 5712 5713'!B932="","", IF(I932&lt;20, 20, IF(I932&gt;80, 80, I932)))</f>
        <v/>
      </c>
    </row>
    <row r="933" spans="1:10" x14ac:dyDescent="0.25">
      <c r="A933" s="11">
        <v>932</v>
      </c>
      <c r="B933" s="30"/>
      <c r="C933" s="25" t="str">
        <f>IF('Prax Reading 5712 5713'!B933="","", interceptPCR5712_5713toACTR+ slopePCR5712_5713toACTR*'Prax Reading 5712 5713'!B933)</f>
        <v/>
      </c>
      <c r="D933" s="25" t="str">
        <f>IF('Prax Reading 5712 5713'!B933="","", IF(C933&lt;1, 1, IF(C933&gt;36, 36, C933)))</f>
        <v/>
      </c>
      <c r="E933" s="25" t="str">
        <f t="shared" si="29"/>
        <v/>
      </c>
      <c r="F933" s="11" t="str">
        <f>IF('Prax Reading 5712 5713'!E933="","",IF('Prax Reading 5712 5713'!E933&lt;'ACT E+R to SAT EBRW'!$A$2,'ACT E+R to SAT EBRW'!$B$2,IF('Prax Reading 5712 5713'!E933&gt;'ACT E+R to SAT EBRW'!A$72,'ACT E+R to SAT EBRW'!B$72,VLOOKUP(E933,'ACT E+R to SAT EBRW'!A:B,2,FALSE))))</f>
        <v/>
      </c>
      <c r="G933" s="11" t="str">
        <f t="shared" si="28"/>
        <v/>
      </c>
      <c r="H933" s="11" t="str">
        <f>IF('Prax Reading 5712 5713'!B933="","", IF(G933&lt;100, 100, IF(G933&gt;300, 300, G933)))</f>
        <v/>
      </c>
      <c r="I933" s="11" t="str">
        <f>IF('Prax Reading 5712 5713'!B933="","",'SAT EBRW to CBEST R'!$A$2+'SAT EBRW to CBEST R'!$B$2*F933)</f>
        <v/>
      </c>
      <c r="J933" s="11" t="str">
        <f>IF('Prax Reading 5712 5713'!B933="","", IF(I933&lt;20, 20, IF(I933&gt;80, 80, I933)))</f>
        <v/>
      </c>
    </row>
    <row r="934" spans="1:10" x14ac:dyDescent="0.25">
      <c r="A934" s="11">
        <v>933</v>
      </c>
      <c r="B934" s="30"/>
      <c r="C934" s="25" t="str">
        <f>IF('Prax Reading 5712 5713'!B934="","", interceptPCR5712_5713toACTR+ slopePCR5712_5713toACTR*'Prax Reading 5712 5713'!B934)</f>
        <v/>
      </c>
      <c r="D934" s="25" t="str">
        <f>IF('Prax Reading 5712 5713'!B934="","", IF(C934&lt;1, 1, IF(C934&gt;36, 36, C934)))</f>
        <v/>
      </c>
      <c r="E934" s="25" t="str">
        <f t="shared" si="29"/>
        <v/>
      </c>
      <c r="F934" s="11" t="str">
        <f>IF('Prax Reading 5712 5713'!E934="","",IF('Prax Reading 5712 5713'!E934&lt;'ACT E+R to SAT EBRW'!$A$2,'ACT E+R to SAT EBRW'!$B$2,IF('Prax Reading 5712 5713'!E934&gt;'ACT E+R to SAT EBRW'!A$72,'ACT E+R to SAT EBRW'!B$72,VLOOKUP(E934,'ACT E+R to SAT EBRW'!A:B,2,FALSE))))</f>
        <v/>
      </c>
      <c r="G934" s="11" t="str">
        <f t="shared" si="28"/>
        <v/>
      </c>
      <c r="H934" s="11" t="str">
        <f>IF('Prax Reading 5712 5713'!B934="","", IF(G934&lt;100, 100, IF(G934&gt;300, 300, G934)))</f>
        <v/>
      </c>
      <c r="I934" s="11" t="str">
        <f>IF('Prax Reading 5712 5713'!B934="","",'SAT EBRW to CBEST R'!$A$2+'SAT EBRW to CBEST R'!$B$2*F934)</f>
        <v/>
      </c>
      <c r="J934" s="11" t="str">
        <f>IF('Prax Reading 5712 5713'!B934="","", IF(I934&lt;20, 20, IF(I934&gt;80, 80, I934)))</f>
        <v/>
      </c>
    </row>
    <row r="935" spans="1:10" x14ac:dyDescent="0.25">
      <c r="A935" s="11">
        <v>934</v>
      </c>
      <c r="B935" s="30"/>
      <c r="C935" s="25" t="str">
        <f>IF('Prax Reading 5712 5713'!B935="","", interceptPCR5712_5713toACTR+ slopePCR5712_5713toACTR*'Prax Reading 5712 5713'!B935)</f>
        <v/>
      </c>
      <c r="D935" s="25" t="str">
        <f>IF('Prax Reading 5712 5713'!B935="","", IF(C935&lt;1, 1, IF(C935&gt;36, 36, C935)))</f>
        <v/>
      </c>
      <c r="E935" s="25" t="str">
        <f t="shared" si="29"/>
        <v/>
      </c>
      <c r="F935" s="11" t="str">
        <f>IF('Prax Reading 5712 5713'!E935="","",IF('Prax Reading 5712 5713'!E935&lt;'ACT E+R to SAT EBRW'!$A$2,'ACT E+R to SAT EBRW'!$B$2,IF('Prax Reading 5712 5713'!E935&gt;'ACT E+R to SAT EBRW'!A$72,'ACT E+R to SAT EBRW'!B$72,VLOOKUP(E935,'ACT E+R to SAT EBRW'!A:B,2,FALSE))))</f>
        <v/>
      </c>
      <c r="G935" s="11" t="str">
        <f t="shared" si="28"/>
        <v/>
      </c>
      <c r="H935" s="11" t="str">
        <f>IF('Prax Reading 5712 5713'!B935="","", IF(G935&lt;100, 100, IF(G935&gt;300, 300, G935)))</f>
        <v/>
      </c>
      <c r="I935" s="11" t="str">
        <f>IF('Prax Reading 5712 5713'!B935="","",'SAT EBRW to CBEST R'!$A$2+'SAT EBRW to CBEST R'!$B$2*F935)</f>
        <v/>
      </c>
      <c r="J935" s="11" t="str">
        <f>IF('Prax Reading 5712 5713'!B935="","", IF(I935&lt;20, 20, IF(I935&gt;80, 80, I935)))</f>
        <v/>
      </c>
    </row>
    <row r="936" spans="1:10" x14ac:dyDescent="0.25">
      <c r="A936" s="11">
        <v>935</v>
      </c>
      <c r="B936" s="30"/>
      <c r="C936" s="25" t="str">
        <f>IF('Prax Reading 5712 5713'!B936="","", interceptPCR5712_5713toACTR+ slopePCR5712_5713toACTR*'Prax Reading 5712 5713'!B936)</f>
        <v/>
      </c>
      <c r="D936" s="25" t="str">
        <f>IF('Prax Reading 5712 5713'!B936="","", IF(C936&lt;1, 1, IF(C936&gt;36, 36, C936)))</f>
        <v/>
      </c>
      <c r="E936" s="25" t="str">
        <f t="shared" si="29"/>
        <v/>
      </c>
      <c r="F936" s="11" t="str">
        <f>IF('Prax Reading 5712 5713'!E936="","",IF('Prax Reading 5712 5713'!E936&lt;'ACT E+R to SAT EBRW'!$A$2,'ACT E+R to SAT EBRW'!$B$2,IF('Prax Reading 5712 5713'!E936&gt;'ACT E+R to SAT EBRW'!A$72,'ACT E+R to SAT EBRW'!B$72,VLOOKUP(E936,'ACT E+R to SAT EBRW'!A:B,2,FALSE))))</f>
        <v/>
      </c>
      <c r="G936" s="11" t="str">
        <f t="shared" si="28"/>
        <v/>
      </c>
      <c r="H936" s="11" t="str">
        <f>IF('Prax Reading 5712 5713'!B936="","", IF(G936&lt;100, 100, IF(G936&gt;300, 300, G936)))</f>
        <v/>
      </c>
      <c r="I936" s="11" t="str">
        <f>IF('Prax Reading 5712 5713'!B936="","",'SAT EBRW to CBEST R'!$A$2+'SAT EBRW to CBEST R'!$B$2*F936)</f>
        <v/>
      </c>
      <c r="J936" s="11" t="str">
        <f>IF('Prax Reading 5712 5713'!B936="","", IF(I936&lt;20, 20, IF(I936&gt;80, 80, I936)))</f>
        <v/>
      </c>
    </row>
    <row r="937" spans="1:10" x14ac:dyDescent="0.25">
      <c r="A937" s="11">
        <v>936</v>
      </c>
      <c r="B937" s="30"/>
      <c r="C937" s="25" t="str">
        <f>IF('Prax Reading 5712 5713'!B937="","", interceptPCR5712_5713toACTR+ slopePCR5712_5713toACTR*'Prax Reading 5712 5713'!B937)</f>
        <v/>
      </c>
      <c r="D937" s="25" t="str">
        <f>IF('Prax Reading 5712 5713'!B937="","", IF(C937&lt;1, 1, IF(C937&gt;36, 36, C937)))</f>
        <v/>
      </c>
      <c r="E937" s="25" t="str">
        <f t="shared" si="29"/>
        <v/>
      </c>
      <c r="F937" s="11" t="str">
        <f>IF('Prax Reading 5712 5713'!E937="","",IF('Prax Reading 5712 5713'!E937&lt;'ACT E+R to SAT EBRW'!$A$2,'ACT E+R to SAT EBRW'!$B$2,IF('Prax Reading 5712 5713'!E937&gt;'ACT E+R to SAT EBRW'!A$72,'ACT E+R to SAT EBRW'!B$72,VLOOKUP(E937,'ACT E+R to SAT EBRW'!A:B,2,FALSE))))</f>
        <v/>
      </c>
      <c r="G937" s="11" t="str">
        <f t="shared" si="28"/>
        <v/>
      </c>
      <c r="H937" s="11" t="str">
        <f>IF('Prax Reading 5712 5713'!B937="","", IF(G937&lt;100, 100, IF(G937&gt;300, 300, G937)))</f>
        <v/>
      </c>
      <c r="I937" s="11" t="str">
        <f>IF('Prax Reading 5712 5713'!B937="","",'SAT EBRW to CBEST R'!$A$2+'SAT EBRW to CBEST R'!$B$2*F937)</f>
        <v/>
      </c>
      <c r="J937" s="11" t="str">
        <f>IF('Prax Reading 5712 5713'!B937="","", IF(I937&lt;20, 20, IF(I937&gt;80, 80, I937)))</f>
        <v/>
      </c>
    </row>
    <row r="938" spans="1:10" x14ac:dyDescent="0.25">
      <c r="A938" s="11">
        <v>937</v>
      </c>
      <c r="B938" s="30"/>
      <c r="C938" s="25" t="str">
        <f>IF('Prax Reading 5712 5713'!B938="","", interceptPCR5712_5713toACTR+ slopePCR5712_5713toACTR*'Prax Reading 5712 5713'!B938)</f>
        <v/>
      </c>
      <c r="D938" s="25" t="str">
        <f>IF('Prax Reading 5712 5713'!B938="","", IF(C938&lt;1, 1, IF(C938&gt;36, 36, C938)))</f>
        <v/>
      </c>
      <c r="E938" s="25" t="str">
        <f t="shared" si="29"/>
        <v/>
      </c>
      <c r="F938" s="11" t="str">
        <f>IF('Prax Reading 5712 5713'!E938="","",IF('Prax Reading 5712 5713'!E938&lt;'ACT E+R to SAT EBRW'!$A$2,'ACT E+R to SAT EBRW'!$B$2,IF('Prax Reading 5712 5713'!E938&gt;'ACT E+R to SAT EBRW'!A$72,'ACT E+R to SAT EBRW'!B$72,VLOOKUP(E938,'ACT E+R to SAT EBRW'!A:B,2,FALSE))))</f>
        <v/>
      </c>
      <c r="G938" s="11" t="str">
        <f t="shared" si="28"/>
        <v/>
      </c>
      <c r="H938" s="11" t="str">
        <f>IF('Prax Reading 5712 5713'!B938="","", IF(G938&lt;100, 100, IF(G938&gt;300, 300, G938)))</f>
        <v/>
      </c>
      <c r="I938" s="11" t="str">
        <f>IF('Prax Reading 5712 5713'!B938="","",'SAT EBRW to CBEST R'!$A$2+'SAT EBRW to CBEST R'!$B$2*F938)</f>
        <v/>
      </c>
      <c r="J938" s="11" t="str">
        <f>IF('Prax Reading 5712 5713'!B938="","", IF(I938&lt;20, 20, IF(I938&gt;80, 80, I938)))</f>
        <v/>
      </c>
    </row>
    <row r="939" spans="1:10" x14ac:dyDescent="0.25">
      <c r="A939" s="11">
        <v>938</v>
      </c>
      <c r="B939" s="30"/>
      <c r="C939" s="25" t="str">
        <f>IF('Prax Reading 5712 5713'!B939="","", interceptPCR5712_5713toACTR+ slopePCR5712_5713toACTR*'Prax Reading 5712 5713'!B939)</f>
        <v/>
      </c>
      <c r="D939" s="25" t="str">
        <f>IF('Prax Reading 5712 5713'!B939="","", IF(C939&lt;1, 1, IF(C939&gt;36, 36, C939)))</f>
        <v/>
      </c>
      <c r="E939" s="25" t="str">
        <f t="shared" si="29"/>
        <v/>
      </c>
      <c r="F939" s="11" t="str">
        <f>IF('Prax Reading 5712 5713'!E939="","",IF('Prax Reading 5712 5713'!E939&lt;'ACT E+R to SAT EBRW'!$A$2,'ACT E+R to SAT EBRW'!$B$2,IF('Prax Reading 5712 5713'!E939&gt;'ACT E+R to SAT EBRW'!A$72,'ACT E+R to SAT EBRW'!B$72,VLOOKUP(E939,'ACT E+R to SAT EBRW'!A:B,2,FALSE))))</f>
        <v/>
      </c>
      <c r="G939" s="11" t="str">
        <f t="shared" si="28"/>
        <v/>
      </c>
      <c r="H939" s="11" t="str">
        <f>IF('Prax Reading 5712 5713'!B939="","", IF(G939&lt;100, 100, IF(G939&gt;300, 300, G939)))</f>
        <v/>
      </c>
      <c r="I939" s="11" t="str">
        <f>IF('Prax Reading 5712 5713'!B939="","",'SAT EBRW to CBEST R'!$A$2+'SAT EBRW to CBEST R'!$B$2*F939)</f>
        <v/>
      </c>
      <c r="J939" s="11" t="str">
        <f>IF('Prax Reading 5712 5713'!B939="","", IF(I939&lt;20, 20, IF(I939&gt;80, 80, I939)))</f>
        <v/>
      </c>
    </row>
    <row r="940" spans="1:10" x14ac:dyDescent="0.25">
      <c r="A940" s="11">
        <v>939</v>
      </c>
      <c r="B940" s="30"/>
      <c r="C940" s="25" t="str">
        <f>IF('Prax Reading 5712 5713'!B940="","", interceptPCR5712_5713toACTR+ slopePCR5712_5713toACTR*'Prax Reading 5712 5713'!B940)</f>
        <v/>
      </c>
      <c r="D940" s="25" t="str">
        <f>IF('Prax Reading 5712 5713'!B940="","", IF(C940&lt;1, 1, IF(C940&gt;36, 36, C940)))</f>
        <v/>
      </c>
      <c r="E940" s="25" t="str">
        <f t="shared" si="29"/>
        <v/>
      </c>
      <c r="F940" s="11" t="str">
        <f>IF('Prax Reading 5712 5713'!E940="","",IF('Prax Reading 5712 5713'!E940&lt;'ACT E+R to SAT EBRW'!$A$2,'ACT E+R to SAT EBRW'!$B$2,IF('Prax Reading 5712 5713'!E940&gt;'ACT E+R to SAT EBRW'!A$72,'ACT E+R to SAT EBRW'!B$72,VLOOKUP(E940,'ACT E+R to SAT EBRW'!A:B,2,FALSE))))</f>
        <v/>
      </c>
      <c r="G940" s="11" t="str">
        <f t="shared" si="28"/>
        <v/>
      </c>
      <c r="H940" s="11" t="str">
        <f>IF('Prax Reading 5712 5713'!B940="","", IF(G940&lt;100, 100, IF(G940&gt;300, 300, G940)))</f>
        <v/>
      </c>
      <c r="I940" s="11" t="str">
        <f>IF('Prax Reading 5712 5713'!B940="","",'SAT EBRW to CBEST R'!$A$2+'SAT EBRW to CBEST R'!$B$2*F940)</f>
        <v/>
      </c>
      <c r="J940" s="11" t="str">
        <f>IF('Prax Reading 5712 5713'!B940="","", IF(I940&lt;20, 20, IF(I940&gt;80, 80, I940)))</f>
        <v/>
      </c>
    </row>
    <row r="941" spans="1:10" x14ac:dyDescent="0.25">
      <c r="A941" s="11">
        <v>940</v>
      </c>
      <c r="B941" s="30"/>
      <c r="C941" s="25" t="str">
        <f>IF('Prax Reading 5712 5713'!B941="","", interceptPCR5712_5713toACTR+ slopePCR5712_5713toACTR*'Prax Reading 5712 5713'!B941)</f>
        <v/>
      </c>
      <c r="D941" s="25" t="str">
        <f>IF('Prax Reading 5712 5713'!B941="","", IF(C941&lt;1, 1, IF(C941&gt;36, 36, C941)))</f>
        <v/>
      </c>
      <c r="E941" s="25" t="str">
        <f t="shared" si="29"/>
        <v/>
      </c>
      <c r="F941" s="11" t="str">
        <f>IF('Prax Reading 5712 5713'!E941="","",IF('Prax Reading 5712 5713'!E941&lt;'ACT E+R to SAT EBRW'!$A$2,'ACT E+R to SAT EBRW'!$B$2,IF('Prax Reading 5712 5713'!E941&gt;'ACT E+R to SAT EBRW'!A$72,'ACT E+R to SAT EBRW'!B$72,VLOOKUP(E941,'ACT E+R to SAT EBRW'!A:B,2,FALSE))))</f>
        <v/>
      </c>
      <c r="G941" s="11" t="str">
        <f t="shared" si="28"/>
        <v/>
      </c>
      <c r="H941" s="11" t="str">
        <f>IF('Prax Reading 5712 5713'!B941="","", IF(G941&lt;100, 100, IF(G941&gt;300, 300, G941)))</f>
        <v/>
      </c>
      <c r="I941" s="11" t="str">
        <f>IF('Prax Reading 5712 5713'!B941="","",'SAT EBRW to CBEST R'!$A$2+'SAT EBRW to CBEST R'!$B$2*F941)</f>
        <v/>
      </c>
      <c r="J941" s="11" t="str">
        <f>IF('Prax Reading 5712 5713'!B941="","", IF(I941&lt;20, 20, IF(I941&gt;80, 80, I941)))</f>
        <v/>
      </c>
    </row>
    <row r="942" spans="1:10" x14ac:dyDescent="0.25">
      <c r="A942" s="11">
        <v>941</v>
      </c>
      <c r="B942" s="30"/>
      <c r="C942" s="25" t="str">
        <f>IF('Prax Reading 5712 5713'!B942="","", interceptPCR5712_5713toACTR+ slopePCR5712_5713toACTR*'Prax Reading 5712 5713'!B942)</f>
        <v/>
      </c>
      <c r="D942" s="25" t="str">
        <f>IF('Prax Reading 5712 5713'!B942="","", IF(C942&lt;1, 1, IF(C942&gt;36, 36, C942)))</f>
        <v/>
      </c>
      <c r="E942" s="25" t="str">
        <f t="shared" si="29"/>
        <v/>
      </c>
      <c r="F942" s="11" t="str">
        <f>IF('Prax Reading 5712 5713'!E942="","",IF('Prax Reading 5712 5713'!E942&lt;'ACT E+R to SAT EBRW'!$A$2,'ACT E+R to SAT EBRW'!$B$2,IF('Prax Reading 5712 5713'!E942&gt;'ACT E+R to SAT EBRW'!A$72,'ACT E+R to SAT EBRW'!B$72,VLOOKUP(E942,'ACT E+R to SAT EBRW'!A:B,2,FALSE))))</f>
        <v/>
      </c>
      <c r="G942" s="11" t="str">
        <f t="shared" si="28"/>
        <v/>
      </c>
      <c r="H942" s="11" t="str">
        <f>IF('Prax Reading 5712 5713'!B942="","", IF(G942&lt;100, 100, IF(G942&gt;300, 300, G942)))</f>
        <v/>
      </c>
      <c r="I942" s="11" t="str">
        <f>IF('Prax Reading 5712 5713'!B942="","",'SAT EBRW to CBEST R'!$A$2+'SAT EBRW to CBEST R'!$B$2*F942)</f>
        <v/>
      </c>
      <c r="J942" s="11" t="str">
        <f>IF('Prax Reading 5712 5713'!B942="","", IF(I942&lt;20, 20, IF(I942&gt;80, 80, I942)))</f>
        <v/>
      </c>
    </row>
    <row r="943" spans="1:10" x14ac:dyDescent="0.25">
      <c r="A943" s="11">
        <v>942</v>
      </c>
      <c r="B943" s="30"/>
      <c r="C943" s="25" t="str">
        <f>IF('Prax Reading 5712 5713'!B943="","", interceptPCR5712_5713toACTR+ slopePCR5712_5713toACTR*'Prax Reading 5712 5713'!B943)</f>
        <v/>
      </c>
      <c r="D943" s="25" t="str">
        <f>IF('Prax Reading 5712 5713'!B943="","", IF(C943&lt;1, 1, IF(C943&gt;36, 36, C943)))</f>
        <v/>
      </c>
      <c r="E943" s="25" t="str">
        <f t="shared" si="29"/>
        <v/>
      </c>
      <c r="F943" s="11" t="str">
        <f>IF('Prax Reading 5712 5713'!E943="","",IF('Prax Reading 5712 5713'!E943&lt;'ACT E+R to SAT EBRW'!$A$2,'ACT E+R to SAT EBRW'!$B$2,IF('Prax Reading 5712 5713'!E943&gt;'ACT E+R to SAT EBRW'!A$72,'ACT E+R to SAT EBRW'!B$72,VLOOKUP(E943,'ACT E+R to SAT EBRW'!A:B,2,FALSE))))</f>
        <v/>
      </c>
      <c r="G943" s="11" t="str">
        <f t="shared" si="28"/>
        <v/>
      </c>
      <c r="H943" s="11" t="str">
        <f>IF('Prax Reading 5712 5713'!B943="","", IF(G943&lt;100, 100, IF(G943&gt;300, 300, G943)))</f>
        <v/>
      </c>
      <c r="I943" s="11" t="str">
        <f>IF('Prax Reading 5712 5713'!B943="","",'SAT EBRW to CBEST R'!$A$2+'SAT EBRW to CBEST R'!$B$2*F943)</f>
        <v/>
      </c>
      <c r="J943" s="11" t="str">
        <f>IF('Prax Reading 5712 5713'!B943="","", IF(I943&lt;20, 20, IF(I943&gt;80, 80, I943)))</f>
        <v/>
      </c>
    </row>
    <row r="944" spans="1:10" x14ac:dyDescent="0.25">
      <c r="A944" s="11">
        <v>943</v>
      </c>
      <c r="B944" s="30"/>
      <c r="C944" s="25" t="str">
        <f>IF('Prax Reading 5712 5713'!B944="","", interceptPCR5712_5713toACTR+ slopePCR5712_5713toACTR*'Prax Reading 5712 5713'!B944)</f>
        <v/>
      </c>
      <c r="D944" s="25" t="str">
        <f>IF('Prax Reading 5712 5713'!B944="","", IF(C944&lt;1, 1, IF(C944&gt;36, 36, C944)))</f>
        <v/>
      </c>
      <c r="E944" s="25" t="str">
        <f t="shared" si="29"/>
        <v/>
      </c>
      <c r="F944" s="11" t="str">
        <f>IF('Prax Reading 5712 5713'!E944="","",IF('Prax Reading 5712 5713'!E944&lt;'ACT E+R to SAT EBRW'!$A$2,'ACT E+R to SAT EBRW'!$B$2,IF('Prax Reading 5712 5713'!E944&gt;'ACT E+R to SAT EBRW'!A$72,'ACT E+R to SAT EBRW'!B$72,VLOOKUP(E944,'ACT E+R to SAT EBRW'!A:B,2,FALSE))))</f>
        <v/>
      </c>
      <c r="G944" s="11" t="str">
        <f t="shared" si="28"/>
        <v/>
      </c>
      <c r="H944" s="11" t="str">
        <f>IF('Prax Reading 5712 5713'!B944="","", IF(G944&lt;100, 100, IF(G944&gt;300, 300, G944)))</f>
        <v/>
      </c>
      <c r="I944" s="11" t="str">
        <f>IF('Prax Reading 5712 5713'!B944="","",'SAT EBRW to CBEST R'!$A$2+'SAT EBRW to CBEST R'!$B$2*F944)</f>
        <v/>
      </c>
      <c r="J944" s="11" t="str">
        <f>IF('Prax Reading 5712 5713'!B944="","", IF(I944&lt;20, 20, IF(I944&gt;80, 80, I944)))</f>
        <v/>
      </c>
    </row>
    <row r="945" spans="1:10" x14ac:dyDescent="0.25">
      <c r="A945" s="11">
        <v>944</v>
      </c>
      <c r="B945" s="30"/>
      <c r="C945" s="25" t="str">
        <f>IF('Prax Reading 5712 5713'!B945="","", interceptPCR5712_5713toACTR+ slopePCR5712_5713toACTR*'Prax Reading 5712 5713'!B945)</f>
        <v/>
      </c>
      <c r="D945" s="25" t="str">
        <f>IF('Prax Reading 5712 5713'!B945="","", IF(C945&lt;1, 1, IF(C945&gt;36, 36, C945)))</f>
        <v/>
      </c>
      <c r="E945" s="25" t="str">
        <f t="shared" si="29"/>
        <v/>
      </c>
      <c r="F945" s="11" t="str">
        <f>IF('Prax Reading 5712 5713'!E945="","",IF('Prax Reading 5712 5713'!E945&lt;'ACT E+R to SAT EBRW'!$A$2,'ACT E+R to SAT EBRW'!$B$2,IF('Prax Reading 5712 5713'!E945&gt;'ACT E+R to SAT EBRW'!A$72,'ACT E+R to SAT EBRW'!B$72,VLOOKUP(E945,'ACT E+R to SAT EBRW'!A:B,2,FALSE))))</f>
        <v/>
      </c>
      <c r="G945" s="11" t="str">
        <f t="shared" si="28"/>
        <v/>
      </c>
      <c r="H945" s="11" t="str">
        <f>IF('Prax Reading 5712 5713'!B945="","", IF(G945&lt;100, 100, IF(G945&gt;300, 300, G945)))</f>
        <v/>
      </c>
      <c r="I945" s="11" t="str">
        <f>IF('Prax Reading 5712 5713'!B945="","",'SAT EBRW to CBEST R'!$A$2+'SAT EBRW to CBEST R'!$B$2*F945)</f>
        <v/>
      </c>
      <c r="J945" s="11" t="str">
        <f>IF('Prax Reading 5712 5713'!B945="","", IF(I945&lt;20, 20, IF(I945&gt;80, 80, I945)))</f>
        <v/>
      </c>
    </row>
    <row r="946" spans="1:10" x14ac:dyDescent="0.25">
      <c r="A946" s="11">
        <v>945</v>
      </c>
      <c r="B946" s="30"/>
      <c r="C946" s="25" t="str">
        <f>IF('Prax Reading 5712 5713'!B946="","", interceptPCR5712_5713toACTR+ slopePCR5712_5713toACTR*'Prax Reading 5712 5713'!B946)</f>
        <v/>
      </c>
      <c r="D946" s="25" t="str">
        <f>IF('Prax Reading 5712 5713'!B946="","", IF(C946&lt;1, 1, IF(C946&gt;36, 36, C946)))</f>
        <v/>
      </c>
      <c r="E946" s="25" t="str">
        <f t="shared" si="29"/>
        <v/>
      </c>
      <c r="F946" s="11" t="str">
        <f>IF('Prax Reading 5712 5713'!E946="","",IF('Prax Reading 5712 5713'!E946&lt;'ACT E+R to SAT EBRW'!$A$2,'ACT E+R to SAT EBRW'!$B$2,IF('Prax Reading 5712 5713'!E946&gt;'ACT E+R to SAT EBRW'!A$72,'ACT E+R to SAT EBRW'!B$72,VLOOKUP(E946,'ACT E+R to SAT EBRW'!A:B,2,FALSE))))</f>
        <v/>
      </c>
      <c r="G946" s="11" t="str">
        <f t="shared" si="28"/>
        <v/>
      </c>
      <c r="H946" s="11" t="str">
        <f>IF('Prax Reading 5712 5713'!B946="","", IF(G946&lt;100, 100, IF(G946&gt;300, 300, G946)))</f>
        <v/>
      </c>
      <c r="I946" s="11" t="str">
        <f>IF('Prax Reading 5712 5713'!B946="","",'SAT EBRW to CBEST R'!$A$2+'SAT EBRW to CBEST R'!$B$2*F946)</f>
        <v/>
      </c>
      <c r="J946" s="11" t="str">
        <f>IF('Prax Reading 5712 5713'!B946="","", IF(I946&lt;20, 20, IF(I946&gt;80, 80, I946)))</f>
        <v/>
      </c>
    </row>
    <row r="947" spans="1:10" x14ac:dyDescent="0.25">
      <c r="A947" s="11">
        <v>946</v>
      </c>
      <c r="B947" s="30"/>
      <c r="C947" s="25" t="str">
        <f>IF('Prax Reading 5712 5713'!B947="","", interceptPCR5712_5713toACTR+ slopePCR5712_5713toACTR*'Prax Reading 5712 5713'!B947)</f>
        <v/>
      </c>
      <c r="D947" s="25" t="str">
        <f>IF('Prax Reading 5712 5713'!B947="","", IF(C947&lt;1, 1, IF(C947&gt;36, 36, C947)))</f>
        <v/>
      </c>
      <c r="E947" s="25" t="str">
        <f t="shared" si="29"/>
        <v/>
      </c>
      <c r="F947" s="11" t="str">
        <f>IF('Prax Reading 5712 5713'!E947="","",IF('Prax Reading 5712 5713'!E947&lt;'ACT E+R to SAT EBRW'!$A$2,'ACT E+R to SAT EBRW'!$B$2,IF('Prax Reading 5712 5713'!E947&gt;'ACT E+R to SAT EBRW'!A$72,'ACT E+R to SAT EBRW'!B$72,VLOOKUP(E947,'ACT E+R to SAT EBRW'!A:B,2,FALSE))))</f>
        <v/>
      </c>
      <c r="G947" s="11" t="str">
        <f t="shared" si="28"/>
        <v/>
      </c>
      <c r="H947" s="11" t="str">
        <f>IF('Prax Reading 5712 5713'!B947="","", IF(G947&lt;100, 100, IF(G947&gt;300, 300, G947)))</f>
        <v/>
      </c>
      <c r="I947" s="11" t="str">
        <f>IF('Prax Reading 5712 5713'!B947="","",'SAT EBRW to CBEST R'!$A$2+'SAT EBRW to CBEST R'!$B$2*F947)</f>
        <v/>
      </c>
      <c r="J947" s="11" t="str">
        <f>IF('Prax Reading 5712 5713'!B947="","", IF(I947&lt;20, 20, IF(I947&gt;80, 80, I947)))</f>
        <v/>
      </c>
    </row>
    <row r="948" spans="1:10" x14ac:dyDescent="0.25">
      <c r="A948" s="11">
        <v>947</v>
      </c>
      <c r="B948" s="30"/>
      <c r="C948" s="25" t="str">
        <f>IF('Prax Reading 5712 5713'!B948="","", interceptPCR5712_5713toACTR+ slopePCR5712_5713toACTR*'Prax Reading 5712 5713'!B948)</f>
        <v/>
      </c>
      <c r="D948" s="25" t="str">
        <f>IF('Prax Reading 5712 5713'!B948="","", IF(C948&lt;1, 1, IF(C948&gt;36, 36, C948)))</f>
        <v/>
      </c>
      <c r="E948" s="25" t="str">
        <f t="shared" si="29"/>
        <v/>
      </c>
      <c r="F948" s="11" t="str">
        <f>IF('Prax Reading 5712 5713'!E948="","",IF('Prax Reading 5712 5713'!E948&lt;'ACT E+R to SAT EBRW'!$A$2,'ACT E+R to SAT EBRW'!$B$2,IF('Prax Reading 5712 5713'!E948&gt;'ACT E+R to SAT EBRW'!A$72,'ACT E+R to SAT EBRW'!B$72,VLOOKUP(E948,'ACT E+R to SAT EBRW'!A:B,2,FALSE))))</f>
        <v/>
      </c>
      <c r="G948" s="11" t="str">
        <f t="shared" si="28"/>
        <v/>
      </c>
      <c r="H948" s="11" t="str">
        <f>IF('Prax Reading 5712 5713'!B948="","", IF(G948&lt;100, 100, IF(G948&gt;300, 300, G948)))</f>
        <v/>
      </c>
      <c r="I948" s="11" t="str">
        <f>IF('Prax Reading 5712 5713'!B948="","",'SAT EBRW to CBEST R'!$A$2+'SAT EBRW to CBEST R'!$B$2*F948)</f>
        <v/>
      </c>
      <c r="J948" s="11" t="str">
        <f>IF('Prax Reading 5712 5713'!B948="","", IF(I948&lt;20, 20, IF(I948&gt;80, 80, I948)))</f>
        <v/>
      </c>
    </row>
    <row r="949" spans="1:10" x14ac:dyDescent="0.25">
      <c r="A949" s="11">
        <v>948</v>
      </c>
      <c r="B949" s="30"/>
      <c r="C949" s="25" t="str">
        <f>IF('Prax Reading 5712 5713'!B949="","", interceptPCR5712_5713toACTR+ slopePCR5712_5713toACTR*'Prax Reading 5712 5713'!B949)</f>
        <v/>
      </c>
      <c r="D949" s="25" t="str">
        <f>IF('Prax Reading 5712 5713'!B949="","", IF(C949&lt;1, 1, IF(C949&gt;36, 36, C949)))</f>
        <v/>
      </c>
      <c r="E949" s="25" t="str">
        <f t="shared" si="29"/>
        <v/>
      </c>
      <c r="F949" s="11" t="str">
        <f>IF('Prax Reading 5712 5713'!E949="","",IF('Prax Reading 5712 5713'!E949&lt;'ACT E+R to SAT EBRW'!$A$2,'ACT E+R to SAT EBRW'!$B$2,IF('Prax Reading 5712 5713'!E949&gt;'ACT E+R to SAT EBRW'!A$72,'ACT E+R to SAT EBRW'!B$72,VLOOKUP(E949,'ACT E+R to SAT EBRW'!A:B,2,FALSE))))</f>
        <v/>
      </c>
      <c r="G949" s="11" t="str">
        <f t="shared" si="28"/>
        <v/>
      </c>
      <c r="H949" s="11" t="str">
        <f>IF('Prax Reading 5712 5713'!B949="","", IF(G949&lt;100, 100, IF(G949&gt;300, 300, G949)))</f>
        <v/>
      </c>
      <c r="I949" s="11" t="str">
        <f>IF('Prax Reading 5712 5713'!B949="","",'SAT EBRW to CBEST R'!$A$2+'SAT EBRW to CBEST R'!$B$2*F949)</f>
        <v/>
      </c>
      <c r="J949" s="11" t="str">
        <f>IF('Prax Reading 5712 5713'!B949="","", IF(I949&lt;20, 20, IF(I949&gt;80, 80, I949)))</f>
        <v/>
      </c>
    </row>
    <row r="950" spans="1:10" x14ac:dyDescent="0.25">
      <c r="A950" s="11">
        <v>949</v>
      </c>
      <c r="B950" s="30"/>
      <c r="C950" s="25" t="str">
        <f>IF('Prax Reading 5712 5713'!B950="","", interceptPCR5712_5713toACTR+ slopePCR5712_5713toACTR*'Prax Reading 5712 5713'!B950)</f>
        <v/>
      </c>
      <c r="D950" s="25" t="str">
        <f>IF('Prax Reading 5712 5713'!B950="","", IF(C950&lt;1, 1, IF(C950&gt;36, 36, C950)))</f>
        <v/>
      </c>
      <c r="E950" s="25" t="str">
        <f t="shared" si="29"/>
        <v/>
      </c>
      <c r="F950" s="11" t="str">
        <f>IF('Prax Reading 5712 5713'!E950="","",IF('Prax Reading 5712 5713'!E950&lt;'ACT E+R to SAT EBRW'!$A$2,'ACT E+R to SAT EBRW'!$B$2,IF('Prax Reading 5712 5713'!E950&gt;'ACT E+R to SAT EBRW'!A$72,'ACT E+R to SAT EBRW'!B$72,VLOOKUP(E950,'ACT E+R to SAT EBRW'!A:B,2,FALSE))))</f>
        <v/>
      </c>
      <c r="G950" s="11" t="str">
        <f t="shared" si="28"/>
        <v/>
      </c>
      <c r="H950" s="11" t="str">
        <f>IF('Prax Reading 5712 5713'!B950="","", IF(G950&lt;100, 100, IF(G950&gt;300, 300, G950)))</f>
        <v/>
      </c>
      <c r="I950" s="11" t="str">
        <f>IF('Prax Reading 5712 5713'!B950="","",'SAT EBRW to CBEST R'!$A$2+'SAT EBRW to CBEST R'!$B$2*F950)</f>
        <v/>
      </c>
      <c r="J950" s="11" t="str">
        <f>IF('Prax Reading 5712 5713'!B950="","", IF(I950&lt;20, 20, IF(I950&gt;80, 80, I950)))</f>
        <v/>
      </c>
    </row>
    <row r="951" spans="1:10" x14ac:dyDescent="0.25">
      <c r="A951" s="11">
        <v>950</v>
      </c>
      <c r="B951" s="30"/>
      <c r="C951" s="25" t="str">
        <f>IF('Prax Reading 5712 5713'!B951="","", interceptPCR5712_5713toACTR+ slopePCR5712_5713toACTR*'Prax Reading 5712 5713'!B951)</f>
        <v/>
      </c>
      <c r="D951" s="25" t="str">
        <f>IF('Prax Reading 5712 5713'!B951="","", IF(C951&lt;1, 1, IF(C951&gt;36, 36, C951)))</f>
        <v/>
      </c>
      <c r="E951" s="25" t="str">
        <f t="shared" si="29"/>
        <v/>
      </c>
      <c r="F951" s="11" t="str">
        <f>IF('Prax Reading 5712 5713'!E951="","",IF('Prax Reading 5712 5713'!E951&lt;'ACT E+R to SAT EBRW'!$A$2,'ACT E+R to SAT EBRW'!$B$2,IF('Prax Reading 5712 5713'!E951&gt;'ACT E+R to SAT EBRW'!A$72,'ACT E+R to SAT EBRW'!B$72,VLOOKUP(E951,'ACT E+R to SAT EBRW'!A:B,2,FALSE))))</f>
        <v/>
      </c>
      <c r="G951" s="11" t="str">
        <f t="shared" si="28"/>
        <v/>
      </c>
      <c r="H951" s="11" t="str">
        <f>IF('Prax Reading 5712 5713'!B951="","", IF(G951&lt;100, 100, IF(G951&gt;300, 300, G951)))</f>
        <v/>
      </c>
      <c r="I951" s="11" t="str">
        <f>IF('Prax Reading 5712 5713'!B951="","",'SAT EBRW to CBEST R'!$A$2+'SAT EBRW to CBEST R'!$B$2*F951)</f>
        <v/>
      </c>
      <c r="J951" s="11" t="str">
        <f>IF('Prax Reading 5712 5713'!B951="","", IF(I951&lt;20, 20, IF(I951&gt;80, 80, I951)))</f>
        <v/>
      </c>
    </row>
    <row r="952" spans="1:10" x14ac:dyDescent="0.25">
      <c r="A952" s="11">
        <v>951</v>
      </c>
      <c r="B952" s="30"/>
      <c r="C952" s="25" t="str">
        <f>IF('Prax Reading 5712 5713'!B952="","", interceptPCR5712_5713toACTR+ slopePCR5712_5713toACTR*'Prax Reading 5712 5713'!B952)</f>
        <v/>
      </c>
      <c r="D952" s="25" t="str">
        <f>IF('Prax Reading 5712 5713'!B952="","", IF(C952&lt;1, 1, IF(C952&gt;36, 36, C952)))</f>
        <v/>
      </c>
      <c r="E952" s="25" t="str">
        <f t="shared" si="29"/>
        <v/>
      </c>
      <c r="F952" s="11" t="str">
        <f>IF('Prax Reading 5712 5713'!E952="","",IF('Prax Reading 5712 5713'!E952&lt;'ACT E+R to SAT EBRW'!$A$2,'ACT E+R to SAT EBRW'!$B$2,IF('Prax Reading 5712 5713'!E952&gt;'ACT E+R to SAT EBRW'!A$72,'ACT E+R to SAT EBRW'!B$72,VLOOKUP(E952,'ACT E+R to SAT EBRW'!A:B,2,FALSE))))</f>
        <v/>
      </c>
      <c r="G952" s="11" t="str">
        <f t="shared" si="28"/>
        <v/>
      </c>
      <c r="H952" s="11" t="str">
        <f>IF('Prax Reading 5712 5713'!B952="","", IF(G952&lt;100, 100, IF(G952&gt;300, 300, G952)))</f>
        <v/>
      </c>
      <c r="I952" s="11" t="str">
        <f>IF('Prax Reading 5712 5713'!B952="","",'SAT EBRW to CBEST R'!$A$2+'SAT EBRW to CBEST R'!$B$2*F952)</f>
        <v/>
      </c>
      <c r="J952" s="11" t="str">
        <f>IF('Prax Reading 5712 5713'!B952="","", IF(I952&lt;20, 20, IF(I952&gt;80, 80, I952)))</f>
        <v/>
      </c>
    </row>
    <row r="953" spans="1:10" x14ac:dyDescent="0.25">
      <c r="A953" s="11">
        <v>952</v>
      </c>
      <c r="B953" s="30"/>
      <c r="C953" s="25" t="str">
        <f>IF('Prax Reading 5712 5713'!B953="","", interceptPCR5712_5713toACTR+ slopePCR5712_5713toACTR*'Prax Reading 5712 5713'!B953)</f>
        <v/>
      </c>
      <c r="D953" s="25" t="str">
        <f>IF('Prax Reading 5712 5713'!B953="","", IF(C953&lt;1, 1, IF(C953&gt;36, 36, C953)))</f>
        <v/>
      </c>
      <c r="E953" s="25" t="str">
        <f t="shared" si="29"/>
        <v/>
      </c>
      <c r="F953" s="11" t="str">
        <f>IF('Prax Reading 5712 5713'!E953="","",IF('Prax Reading 5712 5713'!E953&lt;'ACT E+R to SAT EBRW'!$A$2,'ACT E+R to SAT EBRW'!$B$2,IF('Prax Reading 5712 5713'!E953&gt;'ACT E+R to SAT EBRW'!A$72,'ACT E+R to SAT EBRW'!B$72,VLOOKUP(E953,'ACT E+R to SAT EBRW'!A:B,2,FALSE))))</f>
        <v/>
      </c>
      <c r="G953" s="11" t="str">
        <f t="shared" si="28"/>
        <v/>
      </c>
      <c r="H953" s="11" t="str">
        <f>IF('Prax Reading 5712 5713'!B953="","", IF(G953&lt;100, 100, IF(G953&gt;300, 300, G953)))</f>
        <v/>
      </c>
      <c r="I953" s="11" t="str">
        <f>IF('Prax Reading 5712 5713'!B953="","",'SAT EBRW to CBEST R'!$A$2+'SAT EBRW to CBEST R'!$B$2*F953)</f>
        <v/>
      </c>
      <c r="J953" s="11" t="str">
        <f>IF('Prax Reading 5712 5713'!B953="","", IF(I953&lt;20, 20, IF(I953&gt;80, 80, I953)))</f>
        <v/>
      </c>
    </row>
    <row r="954" spans="1:10" x14ac:dyDescent="0.25">
      <c r="A954" s="11">
        <v>953</v>
      </c>
      <c r="B954" s="30"/>
      <c r="C954" s="25" t="str">
        <f>IF('Prax Reading 5712 5713'!B954="","", interceptPCR5712_5713toACTR+ slopePCR5712_5713toACTR*'Prax Reading 5712 5713'!B954)</f>
        <v/>
      </c>
      <c r="D954" s="25" t="str">
        <f>IF('Prax Reading 5712 5713'!B954="","", IF(C954&lt;1, 1, IF(C954&gt;36, 36, C954)))</f>
        <v/>
      </c>
      <c r="E954" s="25" t="str">
        <f t="shared" si="29"/>
        <v/>
      </c>
      <c r="F954" s="11" t="str">
        <f>IF('Prax Reading 5712 5713'!E954="","",IF('Prax Reading 5712 5713'!E954&lt;'ACT E+R to SAT EBRW'!$A$2,'ACT E+R to SAT EBRW'!$B$2,IF('Prax Reading 5712 5713'!E954&gt;'ACT E+R to SAT EBRW'!A$72,'ACT E+R to SAT EBRW'!B$72,VLOOKUP(E954,'ACT E+R to SAT EBRW'!A:B,2,FALSE))))</f>
        <v/>
      </c>
      <c r="G954" s="11" t="str">
        <f t="shared" si="28"/>
        <v/>
      </c>
      <c r="H954" s="11" t="str">
        <f>IF('Prax Reading 5712 5713'!B954="","", IF(G954&lt;100, 100, IF(G954&gt;300, 300, G954)))</f>
        <v/>
      </c>
      <c r="I954" s="11" t="str">
        <f>IF('Prax Reading 5712 5713'!B954="","",'SAT EBRW to CBEST R'!$A$2+'SAT EBRW to CBEST R'!$B$2*F954)</f>
        <v/>
      </c>
      <c r="J954" s="11" t="str">
        <f>IF('Prax Reading 5712 5713'!B954="","", IF(I954&lt;20, 20, IF(I954&gt;80, 80, I954)))</f>
        <v/>
      </c>
    </row>
    <row r="955" spans="1:10" x14ac:dyDescent="0.25">
      <c r="A955" s="11">
        <v>954</v>
      </c>
      <c r="B955" s="30"/>
      <c r="C955" s="25" t="str">
        <f>IF('Prax Reading 5712 5713'!B955="","", interceptPCR5712_5713toACTR+ slopePCR5712_5713toACTR*'Prax Reading 5712 5713'!B955)</f>
        <v/>
      </c>
      <c r="D955" s="25" t="str">
        <f>IF('Prax Reading 5712 5713'!B955="","", IF(C955&lt;1, 1, IF(C955&gt;36, 36, C955)))</f>
        <v/>
      </c>
      <c r="E955" s="25" t="str">
        <f t="shared" si="29"/>
        <v/>
      </c>
      <c r="F955" s="11" t="str">
        <f>IF('Prax Reading 5712 5713'!E955="","",IF('Prax Reading 5712 5713'!E955&lt;'ACT E+R to SAT EBRW'!$A$2,'ACT E+R to SAT EBRW'!$B$2,IF('Prax Reading 5712 5713'!E955&gt;'ACT E+R to SAT EBRW'!A$72,'ACT E+R to SAT EBRW'!B$72,VLOOKUP(E955,'ACT E+R to SAT EBRW'!A:B,2,FALSE))))</f>
        <v/>
      </c>
      <c r="G955" s="11" t="str">
        <f t="shared" si="28"/>
        <v/>
      </c>
      <c r="H955" s="11" t="str">
        <f>IF('Prax Reading 5712 5713'!B955="","", IF(G955&lt;100, 100, IF(G955&gt;300, 300, G955)))</f>
        <v/>
      </c>
      <c r="I955" s="11" t="str">
        <f>IF('Prax Reading 5712 5713'!B955="","",'SAT EBRW to CBEST R'!$A$2+'SAT EBRW to CBEST R'!$B$2*F955)</f>
        <v/>
      </c>
      <c r="J955" s="11" t="str">
        <f>IF('Prax Reading 5712 5713'!B955="","", IF(I955&lt;20, 20, IF(I955&gt;80, 80, I955)))</f>
        <v/>
      </c>
    </row>
    <row r="956" spans="1:10" x14ac:dyDescent="0.25">
      <c r="A956" s="11">
        <v>955</v>
      </c>
      <c r="B956" s="30"/>
      <c r="C956" s="25" t="str">
        <f>IF('Prax Reading 5712 5713'!B956="","", interceptPCR5712_5713toACTR+ slopePCR5712_5713toACTR*'Prax Reading 5712 5713'!B956)</f>
        <v/>
      </c>
      <c r="D956" s="25" t="str">
        <f>IF('Prax Reading 5712 5713'!B956="","", IF(C956&lt;1, 1, IF(C956&gt;36, 36, C956)))</f>
        <v/>
      </c>
      <c r="E956" s="25" t="str">
        <f t="shared" si="29"/>
        <v/>
      </c>
      <c r="F956" s="11" t="str">
        <f>IF('Prax Reading 5712 5713'!E956="","",IF('Prax Reading 5712 5713'!E956&lt;'ACT E+R to SAT EBRW'!$A$2,'ACT E+R to SAT EBRW'!$B$2,IF('Prax Reading 5712 5713'!E956&gt;'ACT E+R to SAT EBRW'!A$72,'ACT E+R to SAT EBRW'!B$72,VLOOKUP(E956,'ACT E+R to SAT EBRW'!A:B,2,FALSE))))</f>
        <v/>
      </c>
      <c r="G956" s="11" t="str">
        <f t="shared" si="28"/>
        <v/>
      </c>
      <c r="H956" s="11" t="str">
        <f>IF('Prax Reading 5712 5713'!B956="","", IF(G956&lt;100, 100, IF(G956&gt;300, 300, G956)))</f>
        <v/>
      </c>
      <c r="I956" s="11" t="str">
        <f>IF('Prax Reading 5712 5713'!B956="","",'SAT EBRW to CBEST R'!$A$2+'SAT EBRW to CBEST R'!$B$2*F956)</f>
        <v/>
      </c>
      <c r="J956" s="11" t="str">
        <f>IF('Prax Reading 5712 5713'!B956="","", IF(I956&lt;20, 20, IF(I956&gt;80, 80, I956)))</f>
        <v/>
      </c>
    </row>
    <row r="957" spans="1:10" x14ac:dyDescent="0.25">
      <c r="A957" s="11">
        <v>956</v>
      </c>
      <c r="B957" s="30"/>
      <c r="C957" s="25" t="str">
        <f>IF('Prax Reading 5712 5713'!B957="","", interceptPCR5712_5713toACTR+ slopePCR5712_5713toACTR*'Prax Reading 5712 5713'!B957)</f>
        <v/>
      </c>
      <c r="D957" s="25" t="str">
        <f>IF('Prax Reading 5712 5713'!B957="","", IF(C957&lt;1, 1, IF(C957&gt;36, 36, C957)))</f>
        <v/>
      </c>
      <c r="E957" s="25" t="str">
        <f t="shared" si="29"/>
        <v/>
      </c>
      <c r="F957" s="11" t="str">
        <f>IF('Prax Reading 5712 5713'!E957="","",IF('Prax Reading 5712 5713'!E957&lt;'ACT E+R to SAT EBRW'!$A$2,'ACT E+R to SAT EBRW'!$B$2,IF('Prax Reading 5712 5713'!E957&gt;'ACT E+R to SAT EBRW'!A$72,'ACT E+R to SAT EBRW'!B$72,VLOOKUP(E957,'ACT E+R to SAT EBRW'!A:B,2,FALSE))))</f>
        <v/>
      </c>
      <c r="G957" s="11" t="str">
        <f t="shared" si="28"/>
        <v/>
      </c>
      <c r="H957" s="11" t="str">
        <f>IF('Prax Reading 5712 5713'!B957="","", IF(G957&lt;100, 100, IF(G957&gt;300, 300, G957)))</f>
        <v/>
      </c>
      <c r="I957" s="11" t="str">
        <f>IF('Prax Reading 5712 5713'!B957="","",'SAT EBRW to CBEST R'!$A$2+'SAT EBRW to CBEST R'!$B$2*F957)</f>
        <v/>
      </c>
      <c r="J957" s="11" t="str">
        <f>IF('Prax Reading 5712 5713'!B957="","", IF(I957&lt;20, 20, IF(I957&gt;80, 80, I957)))</f>
        <v/>
      </c>
    </row>
    <row r="958" spans="1:10" x14ac:dyDescent="0.25">
      <c r="A958" s="11">
        <v>957</v>
      </c>
      <c r="B958" s="30"/>
      <c r="C958" s="25" t="str">
        <f>IF('Prax Reading 5712 5713'!B958="","", interceptPCR5712_5713toACTR+ slopePCR5712_5713toACTR*'Prax Reading 5712 5713'!B958)</f>
        <v/>
      </c>
      <c r="D958" s="25" t="str">
        <f>IF('Prax Reading 5712 5713'!B958="","", IF(C958&lt;1, 1, IF(C958&gt;36, 36, C958)))</f>
        <v/>
      </c>
      <c r="E958" s="25" t="str">
        <f t="shared" si="29"/>
        <v/>
      </c>
      <c r="F958" s="11" t="str">
        <f>IF('Prax Reading 5712 5713'!E958="","",IF('Prax Reading 5712 5713'!E958&lt;'ACT E+R to SAT EBRW'!$A$2,'ACT E+R to SAT EBRW'!$B$2,IF('Prax Reading 5712 5713'!E958&gt;'ACT E+R to SAT EBRW'!A$72,'ACT E+R to SAT EBRW'!B$72,VLOOKUP(E958,'ACT E+R to SAT EBRW'!A:B,2,FALSE))))</f>
        <v/>
      </c>
      <c r="G958" s="11" t="str">
        <f t="shared" si="28"/>
        <v/>
      </c>
      <c r="H958" s="11" t="str">
        <f>IF('Prax Reading 5712 5713'!B958="","", IF(G958&lt;100, 100, IF(G958&gt;300, 300, G958)))</f>
        <v/>
      </c>
      <c r="I958" s="11" t="str">
        <f>IF('Prax Reading 5712 5713'!B958="","",'SAT EBRW to CBEST R'!$A$2+'SAT EBRW to CBEST R'!$B$2*F958)</f>
        <v/>
      </c>
      <c r="J958" s="11" t="str">
        <f>IF('Prax Reading 5712 5713'!B958="","", IF(I958&lt;20, 20, IF(I958&gt;80, 80, I958)))</f>
        <v/>
      </c>
    </row>
    <row r="959" spans="1:10" x14ac:dyDescent="0.25">
      <c r="A959" s="11">
        <v>958</v>
      </c>
      <c r="B959" s="30"/>
      <c r="C959" s="25" t="str">
        <f>IF('Prax Reading 5712 5713'!B959="","", interceptPCR5712_5713toACTR+ slopePCR5712_5713toACTR*'Prax Reading 5712 5713'!B959)</f>
        <v/>
      </c>
      <c r="D959" s="25" t="str">
        <f>IF('Prax Reading 5712 5713'!B959="","", IF(C959&lt;1, 1, IF(C959&gt;36, 36, C959)))</f>
        <v/>
      </c>
      <c r="E959" s="25" t="str">
        <f t="shared" si="29"/>
        <v/>
      </c>
      <c r="F959" s="11" t="str">
        <f>IF('Prax Reading 5712 5713'!E959="","",IF('Prax Reading 5712 5713'!E959&lt;'ACT E+R to SAT EBRW'!$A$2,'ACT E+R to SAT EBRW'!$B$2,IF('Prax Reading 5712 5713'!E959&gt;'ACT E+R to SAT EBRW'!A$72,'ACT E+R to SAT EBRW'!B$72,VLOOKUP(E959,'ACT E+R to SAT EBRW'!A:B,2,FALSE))))</f>
        <v/>
      </c>
      <c r="G959" s="11" t="str">
        <f t="shared" si="28"/>
        <v/>
      </c>
      <c r="H959" s="11" t="str">
        <f>IF('Prax Reading 5712 5713'!B959="","", IF(G959&lt;100, 100, IF(G959&gt;300, 300, G959)))</f>
        <v/>
      </c>
      <c r="I959" s="11" t="str">
        <f>IF('Prax Reading 5712 5713'!B959="","",'SAT EBRW to CBEST R'!$A$2+'SAT EBRW to CBEST R'!$B$2*F959)</f>
        <v/>
      </c>
      <c r="J959" s="11" t="str">
        <f>IF('Prax Reading 5712 5713'!B959="","", IF(I959&lt;20, 20, IF(I959&gt;80, 80, I959)))</f>
        <v/>
      </c>
    </row>
    <row r="960" spans="1:10" x14ac:dyDescent="0.25">
      <c r="A960" s="11">
        <v>959</v>
      </c>
      <c r="B960" s="30"/>
      <c r="C960" s="25" t="str">
        <f>IF('Prax Reading 5712 5713'!B960="","", interceptPCR5712_5713toACTR+ slopePCR5712_5713toACTR*'Prax Reading 5712 5713'!B960)</f>
        <v/>
      </c>
      <c r="D960" s="25" t="str">
        <f>IF('Prax Reading 5712 5713'!B960="","", IF(C960&lt;1, 1, IF(C960&gt;36, 36, C960)))</f>
        <v/>
      </c>
      <c r="E960" s="25" t="str">
        <f t="shared" si="29"/>
        <v/>
      </c>
      <c r="F960" s="11" t="str">
        <f>IF('Prax Reading 5712 5713'!E960="","",IF('Prax Reading 5712 5713'!E960&lt;'ACT E+R to SAT EBRW'!$A$2,'ACT E+R to SAT EBRW'!$B$2,IF('Prax Reading 5712 5713'!E960&gt;'ACT E+R to SAT EBRW'!A$72,'ACT E+R to SAT EBRW'!B$72,VLOOKUP(E960,'ACT E+R to SAT EBRW'!A:B,2,FALSE))))</f>
        <v/>
      </c>
      <c r="G960" s="11" t="str">
        <f t="shared" si="28"/>
        <v/>
      </c>
      <c r="H960" s="11" t="str">
        <f>IF('Prax Reading 5712 5713'!B960="","", IF(G960&lt;100, 100, IF(G960&gt;300, 300, G960)))</f>
        <v/>
      </c>
      <c r="I960" s="11" t="str">
        <f>IF('Prax Reading 5712 5713'!B960="","",'SAT EBRW to CBEST R'!$A$2+'SAT EBRW to CBEST R'!$B$2*F960)</f>
        <v/>
      </c>
      <c r="J960" s="11" t="str">
        <f>IF('Prax Reading 5712 5713'!B960="","", IF(I960&lt;20, 20, IF(I960&gt;80, 80, I960)))</f>
        <v/>
      </c>
    </row>
    <row r="961" spans="1:10" x14ac:dyDescent="0.25">
      <c r="A961" s="11">
        <v>960</v>
      </c>
      <c r="B961" s="30"/>
      <c r="C961" s="25" t="str">
        <f>IF('Prax Reading 5712 5713'!B961="","", interceptPCR5712_5713toACTR+ slopePCR5712_5713toACTR*'Prax Reading 5712 5713'!B961)</f>
        <v/>
      </c>
      <c r="D961" s="25" t="str">
        <f>IF('Prax Reading 5712 5713'!B961="","", IF(C961&lt;1, 1, IF(C961&gt;36, 36, C961)))</f>
        <v/>
      </c>
      <c r="E961" s="25" t="str">
        <f t="shared" si="29"/>
        <v/>
      </c>
      <c r="F961" s="11" t="str">
        <f>IF('Prax Reading 5712 5713'!E961="","",IF('Prax Reading 5712 5713'!E961&lt;'ACT E+R to SAT EBRW'!$A$2,'ACT E+R to SAT EBRW'!$B$2,IF('Prax Reading 5712 5713'!E961&gt;'ACT E+R to SAT EBRW'!A$72,'ACT E+R to SAT EBRW'!B$72,VLOOKUP(E961,'ACT E+R to SAT EBRW'!A:B,2,FALSE))))</f>
        <v/>
      </c>
      <c r="G961" s="11" t="str">
        <f t="shared" si="28"/>
        <v/>
      </c>
      <c r="H961" s="11" t="str">
        <f>IF('Prax Reading 5712 5713'!B961="","", IF(G961&lt;100, 100, IF(G961&gt;300, 300, G961)))</f>
        <v/>
      </c>
      <c r="I961" s="11" t="str">
        <f>IF('Prax Reading 5712 5713'!B961="","",'SAT EBRW to CBEST R'!$A$2+'SAT EBRW to CBEST R'!$B$2*F961)</f>
        <v/>
      </c>
      <c r="J961" s="11" t="str">
        <f>IF('Prax Reading 5712 5713'!B961="","", IF(I961&lt;20, 20, IF(I961&gt;80, 80, I961)))</f>
        <v/>
      </c>
    </row>
    <row r="962" spans="1:10" x14ac:dyDescent="0.25">
      <c r="A962" s="11">
        <v>961</v>
      </c>
      <c r="B962" s="30"/>
      <c r="C962" s="25" t="str">
        <f>IF('Prax Reading 5712 5713'!B962="","", interceptPCR5712_5713toACTR+ slopePCR5712_5713toACTR*'Prax Reading 5712 5713'!B962)</f>
        <v/>
      </c>
      <c r="D962" s="25" t="str">
        <f>IF('Prax Reading 5712 5713'!B962="","", IF(C962&lt;1, 1, IF(C962&gt;36, 36, C962)))</f>
        <v/>
      </c>
      <c r="E962" s="25" t="str">
        <f t="shared" si="29"/>
        <v/>
      </c>
      <c r="F962" s="11" t="str">
        <f>IF('Prax Reading 5712 5713'!E962="","",IF('Prax Reading 5712 5713'!E962&lt;'ACT E+R to SAT EBRW'!$A$2,'ACT E+R to SAT EBRW'!$B$2,IF('Prax Reading 5712 5713'!E962&gt;'ACT E+R to SAT EBRW'!A$72,'ACT E+R to SAT EBRW'!B$72,VLOOKUP(E962,'ACT E+R to SAT EBRW'!A:B,2,FALSE))))</f>
        <v/>
      </c>
      <c r="G962" s="11" t="str">
        <f t="shared" ref="G962:G1001" si="30">IF(B962="","",IF(D962&gt;=19, upperinterceptACTRtoPAAR200_210+D962*upperslopeACTRtoPAAR200_210, lowerinterceptACTRtoPAAR200_210+D962*lowerslopeACTRtoPAAR200_210))</f>
        <v/>
      </c>
      <c r="H962" s="11" t="str">
        <f>IF('Prax Reading 5712 5713'!B962="","", IF(G962&lt;100, 100, IF(G962&gt;300, 300, G962)))</f>
        <v/>
      </c>
      <c r="I962" s="11" t="str">
        <f>IF('Prax Reading 5712 5713'!B962="","",'SAT EBRW to CBEST R'!$A$2+'SAT EBRW to CBEST R'!$B$2*F962)</f>
        <v/>
      </c>
      <c r="J962" s="11" t="str">
        <f>IF('Prax Reading 5712 5713'!B962="","", IF(I962&lt;20, 20, IF(I962&gt;80, 80, I962)))</f>
        <v/>
      </c>
    </row>
    <row r="963" spans="1:10" x14ac:dyDescent="0.25">
      <c r="A963" s="11">
        <v>962</v>
      </c>
      <c r="B963" s="30"/>
      <c r="C963" s="25" t="str">
        <f>IF('Prax Reading 5712 5713'!B963="","", interceptPCR5712_5713toACTR+ slopePCR5712_5713toACTR*'Prax Reading 5712 5713'!B963)</f>
        <v/>
      </c>
      <c r="D963" s="25" t="str">
        <f>IF('Prax Reading 5712 5713'!B963="","", IF(C963&lt;1, 1, IF(C963&gt;36, 36, C963)))</f>
        <v/>
      </c>
      <c r="E963" s="25" t="str">
        <f t="shared" ref="E963:E1001" si="31">IF(ISBLANK(B963), "", ROUND(2*D963, 0))</f>
        <v/>
      </c>
      <c r="F963" s="11" t="str">
        <f>IF('Prax Reading 5712 5713'!E963="","",IF('Prax Reading 5712 5713'!E963&lt;'ACT E+R to SAT EBRW'!$A$2,'ACT E+R to SAT EBRW'!$B$2,IF('Prax Reading 5712 5713'!E963&gt;'ACT E+R to SAT EBRW'!A$72,'ACT E+R to SAT EBRW'!B$72,VLOOKUP(E963,'ACT E+R to SAT EBRW'!A:B,2,FALSE))))</f>
        <v/>
      </c>
      <c r="G963" s="11" t="str">
        <f t="shared" si="30"/>
        <v/>
      </c>
      <c r="H963" s="11" t="str">
        <f>IF('Prax Reading 5712 5713'!B963="","", IF(G963&lt;100, 100, IF(G963&gt;300, 300, G963)))</f>
        <v/>
      </c>
      <c r="I963" s="11" t="str">
        <f>IF('Prax Reading 5712 5713'!B963="","",'SAT EBRW to CBEST R'!$A$2+'SAT EBRW to CBEST R'!$B$2*F963)</f>
        <v/>
      </c>
      <c r="J963" s="11" t="str">
        <f>IF('Prax Reading 5712 5713'!B963="","", IF(I963&lt;20, 20, IF(I963&gt;80, 80, I963)))</f>
        <v/>
      </c>
    </row>
    <row r="964" spans="1:10" x14ac:dyDescent="0.25">
      <c r="A964" s="11">
        <v>963</v>
      </c>
      <c r="B964" s="30"/>
      <c r="C964" s="25" t="str">
        <f>IF('Prax Reading 5712 5713'!B964="","", interceptPCR5712_5713toACTR+ slopePCR5712_5713toACTR*'Prax Reading 5712 5713'!B964)</f>
        <v/>
      </c>
      <c r="D964" s="25" t="str">
        <f>IF('Prax Reading 5712 5713'!B964="","", IF(C964&lt;1, 1, IF(C964&gt;36, 36, C964)))</f>
        <v/>
      </c>
      <c r="E964" s="25" t="str">
        <f t="shared" si="31"/>
        <v/>
      </c>
      <c r="F964" s="11" t="str">
        <f>IF('Prax Reading 5712 5713'!E964="","",IF('Prax Reading 5712 5713'!E964&lt;'ACT E+R to SAT EBRW'!$A$2,'ACT E+R to SAT EBRW'!$B$2,IF('Prax Reading 5712 5713'!E964&gt;'ACT E+R to SAT EBRW'!A$72,'ACT E+R to SAT EBRW'!B$72,VLOOKUP(E964,'ACT E+R to SAT EBRW'!A:B,2,FALSE))))</f>
        <v/>
      </c>
      <c r="G964" s="11" t="str">
        <f t="shared" si="30"/>
        <v/>
      </c>
      <c r="H964" s="11" t="str">
        <f>IF('Prax Reading 5712 5713'!B964="","", IF(G964&lt;100, 100, IF(G964&gt;300, 300, G964)))</f>
        <v/>
      </c>
      <c r="I964" s="11" t="str">
        <f>IF('Prax Reading 5712 5713'!B964="","",'SAT EBRW to CBEST R'!$A$2+'SAT EBRW to CBEST R'!$B$2*F964)</f>
        <v/>
      </c>
      <c r="J964" s="11" t="str">
        <f>IF('Prax Reading 5712 5713'!B964="","", IF(I964&lt;20, 20, IF(I964&gt;80, 80, I964)))</f>
        <v/>
      </c>
    </row>
    <row r="965" spans="1:10" x14ac:dyDescent="0.25">
      <c r="A965" s="11">
        <v>964</v>
      </c>
      <c r="B965" s="30"/>
      <c r="C965" s="25" t="str">
        <f>IF('Prax Reading 5712 5713'!B965="","", interceptPCR5712_5713toACTR+ slopePCR5712_5713toACTR*'Prax Reading 5712 5713'!B965)</f>
        <v/>
      </c>
      <c r="D965" s="25" t="str">
        <f>IF('Prax Reading 5712 5713'!B965="","", IF(C965&lt;1, 1, IF(C965&gt;36, 36, C965)))</f>
        <v/>
      </c>
      <c r="E965" s="25" t="str">
        <f t="shared" si="31"/>
        <v/>
      </c>
      <c r="F965" s="11" t="str">
        <f>IF('Prax Reading 5712 5713'!E965="","",IF('Prax Reading 5712 5713'!E965&lt;'ACT E+R to SAT EBRW'!$A$2,'ACT E+R to SAT EBRW'!$B$2,IF('Prax Reading 5712 5713'!E965&gt;'ACT E+R to SAT EBRW'!A$72,'ACT E+R to SAT EBRW'!B$72,VLOOKUP(E965,'ACT E+R to SAT EBRW'!A:B,2,FALSE))))</f>
        <v/>
      </c>
      <c r="G965" s="11" t="str">
        <f t="shared" si="30"/>
        <v/>
      </c>
      <c r="H965" s="11" t="str">
        <f>IF('Prax Reading 5712 5713'!B965="","", IF(G965&lt;100, 100, IF(G965&gt;300, 300, G965)))</f>
        <v/>
      </c>
      <c r="I965" s="11" t="str">
        <f>IF('Prax Reading 5712 5713'!B965="","",'SAT EBRW to CBEST R'!$A$2+'SAT EBRW to CBEST R'!$B$2*F965)</f>
        <v/>
      </c>
      <c r="J965" s="11" t="str">
        <f>IF('Prax Reading 5712 5713'!B965="","", IF(I965&lt;20, 20, IF(I965&gt;80, 80, I965)))</f>
        <v/>
      </c>
    </row>
    <row r="966" spans="1:10" x14ac:dyDescent="0.25">
      <c r="A966" s="11">
        <v>965</v>
      </c>
      <c r="B966" s="30"/>
      <c r="C966" s="25" t="str">
        <f>IF('Prax Reading 5712 5713'!B966="","", interceptPCR5712_5713toACTR+ slopePCR5712_5713toACTR*'Prax Reading 5712 5713'!B966)</f>
        <v/>
      </c>
      <c r="D966" s="25" t="str">
        <f>IF('Prax Reading 5712 5713'!B966="","", IF(C966&lt;1, 1, IF(C966&gt;36, 36, C966)))</f>
        <v/>
      </c>
      <c r="E966" s="25" t="str">
        <f t="shared" si="31"/>
        <v/>
      </c>
      <c r="F966" s="11" t="str">
        <f>IF('Prax Reading 5712 5713'!E966="","",IF('Prax Reading 5712 5713'!E966&lt;'ACT E+R to SAT EBRW'!$A$2,'ACT E+R to SAT EBRW'!$B$2,IF('Prax Reading 5712 5713'!E966&gt;'ACT E+R to SAT EBRW'!A$72,'ACT E+R to SAT EBRW'!B$72,VLOOKUP(E966,'ACT E+R to SAT EBRW'!A:B,2,FALSE))))</f>
        <v/>
      </c>
      <c r="G966" s="11" t="str">
        <f t="shared" si="30"/>
        <v/>
      </c>
      <c r="H966" s="11" t="str">
        <f>IF('Prax Reading 5712 5713'!B966="","", IF(G966&lt;100, 100, IF(G966&gt;300, 300, G966)))</f>
        <v/>
      </c>
      <c r="I966" s="11" t="str">
        <f>IF('Prax Reading 5712 5713'!B966="","",'SAT EBRW to CBEST R'!$A$2+'SAT EBRW to CBEST R'!$B$2*F966)</f>
        <v/>
      </c>
      <c r="J966" s="11" t="str">
        <f>IF('Prax Reading 5712 5713'!B966="","", IF(I966&lt;20, 20, IF(I966&gt;80, 80, I966)))</f>
        <v/>
      </c>
    </row>
    <row r="967" spans="1:10" x14ac:dyDescent="0.25">
      <c r="A967" s="11">
        <v>966</v>
      </c>
      <c r="B967" s="30"/>
      <c r="C967" s="25" t="str">
        <f>IF('Prax Reading 5712 5713'!B967="","", interceptPCR5712_5713toACTR+ slopePCR5712_5713toACTR*'Prax Reading 5712 5713'!B967)</f>
        <v/>
      </c>
      <c r="D967" s="25" t="str">
        <f>IF('Prax Reading 5712 5713'!B967="","", IF(C967&lt;1, 1, IF(C967&gt;36, 36, C967)))</f>
        <v/>
      </c>
      <c r="E967" s="25" t="str">
        <f t="shared" si="31"/>
        <v/>
      </c>
      <c r="F967" s="11" t="str">
        <f>IF('Prax Reading 5712 5713'!E967="","",IF('Prax Reading 5712 5713'!E967&lt;'ACT E+R to SAT EBRW'!$A$2,'ACT E+R to SAT EBRW'!$B$2,IF('Prax Reading 5712 5713'!E967&gt;'ACT E+R to SAT EBRW'!A$72,'ACT E+R to SAT EBRW'!B$72,VLOOKUP(E967,'ACT E+R to SAT EBRW'!A:B,2,FALSE))))</f>
        <v/>
      </c>
      <c r="G967" s="11" t="str">
        <f t="shared" si="30"/>
        <v/>
      </c>
      <c r="H967" s="11" t="str">
        <f>IF('Prax Reading 5712 5713'!B967="","", IF(G967&lt;100, 100, IF(G967&gt;300, 300, G967)))</f>
        <v/>
      </c>
      <c r="I967" s="11" t="str">
        <f>IF('Prax Reading 5712 5713'!B967="","",'SAT EBRW to CBEST R'!$A$2+'SAT EBRW to CBEST R'!$B$2*F967)</f>
        <v/>
      </c>
      <c r="J967" s="11" t="str">
        <f>IF('Prax Reading 5712 5713'!B967="","", IF(I967&lt;20, 20, IF(I967&gt;80, 80, I967)))</f>
        <v/>
      </c>
    </row>
    <row r="968" spans="1:10" x14ac:dyDescent="0.25">
      <c r="A968" s="11">
        <v>967</v>
      </c>
      <c r="B968" s="30"/>
      <c r="C968" s="25" t="str">
        <f>IF('Prax Reading 5712 5713'!B968="","", interceptPCR5712_5713toACTR+ slopePCR5712_5713toACTR*'Prax Reading 5712 5713'!B968)</f>
        <v/>
      </c>
      <c r="D968" s="25" t="str">
        <f>IF('Prax Reading 5712 5713'!B968="","", IF(C968&lt;1, 1, IF(C968&gt;36, 36, C968)))</f>
        <v/>
      </c>
      <c r="E968" s="25" t="str">
        <f t="shared" si="31"/>
        <v/>
      </c>
      <c r="F968" s="11" t="str">
        <f>IF('Prax Reading 5712 5713'!E968="","",IF('Prax Reading 5712 5713'!E968&lt;'ACT E+R to SAT EBRW'!$A$2,'ACT E+R to SAT EBRW'!$B$2,IF('Prax Reading 5712 5713'!E968&gt;'ACT E+R to SAT EBRW'!A$72,'ACT E+R to SAT EBRW'!B$72,VLOOKUP(E968,'ACT E+R to SAT EBRW'!A:B,2,FALSE))))</f>
        <v/>
      </c>
      <c r="G968" s="11" t="str">
        <f t="shared" si="30"/>
        <v/>
      </c>
      <c r="H968" s="11" t="str">
        <f>IF('Prax Reading 5712 5713'!B968="","", IF(G968&lt;100, 100, IF(G968&gt;300, 300, G968)))</f>
        <v/>
      </c>
      <c r="I968" s="11" t="str">
        <f>IF('Prax Reading 5712 5713'!B968="","",'SAT EBRW to CBEST R'!$A$2+'SAT EBRW to CBEST R'!$B$2*F968)</f>
        <v/>
      </c>
      <c r="J968" s="11" t="str">
        <f>IF('Prax Reading 5712 5713'!B968="","", IF(I968&lt;20, 20, IF(I968&gt;80, 80, I968)))</f>
        <v/>
      </c>
    </row>
    <row r="969" spans="1:10" x14ac:dyDescent="0.25">
      <c r="A969" s="11">
        <v>968</v>
      </c>
      <c r="B969" s="30"/>
      <c r="C969" s="25" t="str">
        <f>IF('Prax Reading 5712 5713'!B969="","", interceptPCR5712_5713toACTR+ slopePCR5712_5713toACTR*'Prax Reading 5712 5713'!B969)</f>
        <v/>
      </c>
      <c r="D969" s="25" t="str">
        <f>IF('Prax Reading 5712 5713'!B969="","", IF(C969&lt;1, 1, IF(C969&gt;36, 36, C969)))</f>
        <v/>
      </c>
      <c r="E969" s="25" t="str">
        <f t="shared" si="31"/>
        <v/>
      </c>
      <c r="F969" s="11" t="str">
        <f>IF('Prax Reading 5712 5713'!E969="","",IF('Prax Reading 5712 5713'!E969&lt;'ACT E+R to SAT EBRW'!$A$2,'ACT E+R to SAT EBRW'!$B$2,IF('Prax Reading 5712 5713'!E969&gt;'ACT E+R to SAT EBRW'!A$72,'ACT E+R to SAT EBRW'!B$72,VLOOKUP(E969,'ACT E+R to SAT EBRW'!A:B,2,FALSE))))</f>
        <v/>
      </c>
      <c r="G969" s="11" t="str">
        <f t="shared" si="30"/>
        <v/>
      </c>
      <c r="H969" s="11" t="str">
        <f>IF('Prax Reading 5712 5713'!B969="","", IF(G969&lt;100, 100, IF(G969&gt;300, 300, G969)))</f>
        <v/>
      </c>
      <c r="I969" s="11" t="str">
        <f>IF('Prax Reading 5712 5713'!B969="","",'SAT EBRW to CBEST R'!$A$2+'SAT EBRW to CBEST R'!$B$2*F969)</f>
        <v/>
      </c>
      <c r="J969" s="11" t="str">
        <f>IF('Prax Reading 5712 5713'!B969="","", IF(I969&lt;20, 20, IF(I969&gt;80, 80, I969)))</f>
        <v/>
      </c>
    </row>
    <row r="970" spans="1:10" x14ac:dyDescent="0.25">
      <c r="A970" s="11">
        <v>969</v>
      </c>
      <c r="B970" s="30"/>
      <c r="C970" s="25" t="str">
        <f>IF('Prax Reading 5712 5713'!B970="","", interceptPCR5712_5713toACTR+ slopePCR5712_5713toACTR*'Prax Reading 5712 5713'!B970)</f>
        <v/>
      </c>
      <c r="D970" s="25" t="str">
        <f>IF('Prax Reading 5712 5713'!B970="","", IF(C970&lt;1, 1, IF(C970&gt;36, 36, C970)))</f>
        <v/>
      </c>
      <c r="E970" s="25" t="str">
        <f t="shared" si="31"/>
        <v/>
      </c>
      <c r="F970" s="11" t="str">
        <f>IF('Prax Reading 5712 5713'!E970="","",IF('Prax Reading 5712 5713'!E970&lt;'ACT E+R to SAT EBRW'!$A$2,'ACT E+R to SAT EBRW'!$B$2,IF('Prax Reading 5712 5713'!E970&gt;'ACT E+R to SAT EBRW'!A$72,'ACT E+R to SAT EBRW'!B$72,VLOOKUP(E970,'ACT E+R to SAT EBRW'!A:B,2,FALSE))))</f>
        <v/>
      </c>
      <c r="G970" s="11" t="str">
        <f t="shared" si="30"/>
        <v/>
      </c>
      <c r="H970" s="11" t="str">
        <f>IF('Prax Reading 5712 5713'!B970="","", IF(G970&lt;100, 100, IF(G970&gt;300, 300, G970)))</f>
        <v/>
      </c>
      <c r="I970" s="11" t="str">
        <f>IF('Prax Reading 5712 5713'!B970="","",'SAT EBRW to CBEST R'!$A$2+'SAT EBRW to CBEST R'!$B$2*F970)</f>
        <v/>
      </c>
      <c r="J970" s="11" t="str">
        <f>IF('Prax Reading 5712 5713'!B970="","", IF(I970&lt;20, 20, IF(I970&gt;80, 80, I970)))</f>
        <v/>
      </c>
    </row>
    <row r="971" spans="1:10" x14ac:dyDescent="0.25">
      <c r="A971" s="11">
        <v>970</v>
      </c>
      <c r="B971" s="30"/>
      <c r="C971" s="25" t="str">
        <f>IF('Prax Reading 5712 5713'!B971="","", interceptPCR5712_5713toACTR+ slopePCR5712_5713toACTR*'Prax Reading 5712 5713'!B971)</f>
        <v/>
      </c>
      <c r="D971" s="25" t="str">
        <f>IF('Prax Reading 5712 5713'!B971="","", IF(C971&lt;1, 1, IF(C971&gt;36, 36, C971)))</f>
        <v/>
      </c>
      <c r="E971" s="25" t="str">
        <f t="shared" si="31"/>
        <v/>
      </c>
      <c r="F971" s="11" t="str">
        <f>IF('Prax Reading 5712 5713'!E971="","",IF('Prax Reading 5712 5713'!E971&lt;'ACT E+R to SAT EBRW'!$A$2,'ACT E+R to SAT EBRW'!$B$2,IF('Prax Reading 5712 5713'!E971&gt;'ACT E+R to SAT EBRW'!A$72,'ACT E+R to SAT EBRW'!B$72,VLOOKUP(E971,'ACT E+R to SAT EBRW'!A:B,2,FALSE))))</f>
        <v/>
      </c>
      <c r="G971" s="11" t="str">
        <f t="shared" si="30"/>
        <v/>
      </c>
      <c r="H971" s="11" t="str">
        <f>IF('Prax Reading 5712 5713'!B971="","", IF(G971&lt;100, 100, IF(G971&gt;300, 300, G971)))</f>
        <v/>
      </c>
      <c r="I971" s="11" t="str">
        <f>IF('Prax Reading 5712 5713'!B971="","",'SAT EBRW to CBEST R'!$A$2+'SAT EBRW to CBEST R'!$B$2*F971)</f>
        <v/>
      </c>
      <c r="J971" s="11" t="str">
        <f>IF('Prax Reading 5712 5713'!B971="","", IF(I971&lt;20, 20, IF(I971&gt;80, 80, I971)))</f>
        <v/>
      </c>
    </row>
    <row r="972" spans="1:10" x14ac:dyDescent="0.25">
      <c r="A972" s="11">
        <v>971</v>
      </c>
      <c r="B972" s="30"/>
      <c r="C972" s="25" t="str">
        <f>IF('Prax Reading 5712 5713'!B972="","", interceptPCR5712_5713toACTR+ slopePCR5712_5713toACTR*'Prax Reading 5712 5713'!B972)</f>
        <v/>
      </c>
      <c r="D972" s="25" t="str">
        <f>IF('Prax Reading 5712 5713'!B972="","", IF(C972&lt;1, 1, IF(C972&gt;36, 36, C972)))</f>
        <v/>
      </c>
      <c r="E972" s="25" t="str">
        <f t="shared" si="31"/>
        <v/>
      </c>
      <c r="F972" s="11" t="str">
        <f>IF('Prax Reading 5712 5713'!E972="","",IF('Prax Reading 5712 5713'!E972&lt;'ACT E+R to SAT EBRW'!$A$2,'ACT E+R to SAT EBRW'!$B$2,IF('Prax Reading 5712 5713'!E972&gt;'ACT E+R to SAT EBRW'!A$72,'ACT E+R to SAT EBRW'!B$72,VLOOKUP(E972,'ACT E+R to SAT EBRW'!A:B,2,FALSE))))</f>
        <v/>
      </c>
      <c r="G972" s="11" t="str">
        <f t="shared" si="30"/>
        <v/>
      </c>
      <c r="H972" s="11" t="str">
        <f>IF('Prax Reading 5712 5713'!B972="","", IF(G972&lt;100, 100, IF(G972&gt;300, 300, G972)))</f>
        <v/>
      </c>
      <c r="I972" s="11" t="str">
        <f>IF('Prax Reading 5712 5713'!B972="","",'SAT EBRW to CBEST R'!$A$2+'SAT EBRW to CBEST R'!$B$2*F972)</f>
        <v/>
      </c>
      <c r="J972" s="11" t="str">
        <f>IF('Prax Reading 5712 5713'!B972="","", IF(I972&lt;20, 20, IF(I972&gt;80, 80, I972)))</f>
        <v/>
      </c>
    </row>
    <row r="973" spans="1:10" x14ac:dyDescent="0.25">
      <c r="A973" s="11">
        <v>972</v>
      </c>
      <c r="B973" s="30"/>
      <c r="C973" s="25" t="str">
        <f>IF('Prax Reading 5712 5713'!B973="","", interceptPCR5712_5713toACTR+ slopePCR5712_5713toACTR*'Prax Reading 5712 5713'!B973)</f>
        <v/>
      </c>
      <c r="D973" s="25" t="str">
        <f>IF('Prax Reading 5712 5713'!B973="","", IF(C973&lt;1, 1, IF(C973&gt;36, 36, C973)))</f>
        <v/>
      </c>
      <c r="E973" s="25" t="str">
        <f t="shared" si="31"/>
        <v/>
      </c>
      <c r="F973" s="11" t="str">
        <f>IF('Prax Reading 5712 5713'!E973="","",IF('Prax Reading 5712 5713'!E973&lt;'ACT E+R to SAT EBRW'!$A$2,'ACT E+R to SAT EBRW'!$B$2,IF('Prax Reading 5712 5713'!E973&gt;'ACT E+R to SAT EBRW'!A$72,'ACT E+R to SAT EBRW'!B$72,VLOOKUP(E973,'ACT E+R to SAT EBRW'!A:B,2,FALSE))))</f>
        <v/>
      </c>
      <c r="G973" s="11" t="str">
        <f t="shared" si="30"/>
        <v/>
      </c>
      <c r="H973" s="11" t="str">
        <f>IF('Prax Reading 5712 5713'!B973="","", IF(G973&lt;100, 100, IF(G973&gt;300, 300, G973)))</f>
        <v/>
      </c>
      <c r="I973" s="11" t="str">
        <f>IF('Prax Reading 5712 5713'!B973="","",'SAT EBRW to CBEST R'!$A$2+'SAT EBRW to CBEST R'!$B$2*F973)</f>
        <v/>
      </c>
      <c r="J973" s="11" t="str">
        <f>IF('Prax Reading 5712 5713'!B973="","", IF(I973&lt;20, 20, IF(I973&gt;80, 80, I973)))</f>
        <v/>
      </c>
    </row>
    <row r="974" spans="1:10" x14ac:dyDescent="0.25">
      <c r="A974" s="11">
        <v>973</v>
      </c>
      <c r="B974" s="30"/>
      <c r="C974" s="25" t="str">
        <f>IF('Prax Reading 5712 5713'!B974="","", interceptPCR5712_5713toACTR+ slopePCR5712_5713toACTR*'Prax Reading 5712 5713'!B974)</f>
        <v/>
      </c>
      <c r="D974" s="25" t="str">
        <f>IF('Prax Reading 5712 5713'!B974="","", IF(C974&lt;1, 1, IF(C974&gt;36, 36, C974)))</f>
        <v/>
      </c>
      <c r="E974" s="25" t="str">
        <f t="shared" si="31"/>
        <v/>
      </c>
      <c r="F974" s="11" t="str">
        <f>IF('Prax Reading 5712 5713'!E974="","",IF('Prax Reading 5712 5713'!E974&lt;'ACT E+R to SAT EBRW'!$A$2,'ACT E+R to SAT EBRW'!$B$2,IF('Prax Reading 5712 5713'!E974&gt;'ACT E+R to SAT EBRW'!A$72,'ACT E+R to SAT EBRW'!B$72,VLOOKUP(E974,'ACT E+R to SAT EBRW'!A:B,2,FALSE))))</f>
        <v/>
      </c>
      <c r="G974" s="11" t="str">
        <f t="shared" si="30"/>
        <v/>
      </c>
      <c r="H974" s="11" t="str">
        <f>IF('Prax Reading 5712 5713'!B974="","", IF(G974&lt;100, 100, IF(G974&gt;300, 300, G974)))</f>
        <v/>
      </c>
      <c r="I974" s="11" t="str">
        <f>IF('Prax Reading 5712 5713'!B974="","",'SAT EBRW to CBEST R'!$A$2+'SAT EBRW to CBEST R'!$B$2*F974)</f>
        <v/>
      </c>
      <c r="J974" s="11" t="str">
        <f>IF('Prax Reading 5712 5713'!B974="","", IF(I974&lt;20, 20, IF(I974&gt;80, 80, I974)))</f>
        <v/>
      </c>
    </row>
    <row r="975" spans="1:10" x14ac:dyDescent="0.25">
      <c r="A975" s="11">
        <v>974</v>
      </c>
      <c r="B975" s="30"/>
      <c r="C975" s="25" t="str">
        <f>IF('Prax Reading 5712 5713'!B975="","", interceptPCR5712_5713toACTR+ slopePCR5712_5713toACTR*'Prax Reading 5712 5713'!B975)</f>
        <v/>
      </c>
      <c r="D975" s="25" t="str">
        <f>IF('Prax Reading 5712 5713'!B975="","", IF(C975&lt;1, 1, IF(C975&gt;36, 36, C975)))</f>
        <v/>
      </c>
      <c r="E975" s="25" t="str">
        <f t="shared" si="31"/>
        <v/>
      </c>
      <c r="F975" s="11" t="str">
        <f>IF('Prax Reading 5712 5713'!E975="","",IF('Prax Reading 5712 5713'!E975&lt;'ACT E+R to SAT EBRW'!$A$2,'ACT E+R to SAT EBRW'!$B$2,IF('Prax Reading 5712 5713'!E975&gt;'ACT E+R to SAT EBRW'!A$72,'ACT E+R to SAT EBRW'!B$72,VLOOKUP(E975,'ACT E+R to SAT EBRW'!A:B,2,FALSE))))</f>
        <v/>
      </c>
      <c r="G975" s="11" t="str">
        <f t="shared" si="30"/>
        <v/>
      </c>
      <c r="H975" s="11" t="str">
        <f>IF('Prax Reading 5712 5713'!B975="","", IF(G975&lt;100, 100, IF(G975&gt;300, 300, G975)))</f>
        <v/>
      </c>
      <c r="I975" s="11" t="str">
        <f>IF('Prax Reading 5712 5713'!B975="","",'SAT EBRW to CBEST R'!$A$2+'SAT EBRW to CBEST R'!$B$2*F975)</f>
        <v/>
      </c>
      <c r="J975" s="11" t="str">
        <f>IF('Prax Reading 5712 5713'!B975="","", IF(I975&lt;20, 20, IF(I975&gt;80, 80, I975)))</f>
        <v/>
      </c>
    </row>
    <row r="976" spans="1:10" x14ac:dyDescent="0.25">
      <c r="A976" s="11">
        <v>975</v>
      </c>
      <c r="B976" s="30"/>
      <c r="C976" s="25" t="str">
        <f>IF('Prax Reading 5712 5713'!B976="","", interceptPCR5712_5713toACTR+ slopePCR5712_5713toACTR*'Prax Reading 5712 5713'!B976)</f>
        <v/>
      </c>
      <c r="D976" s="25" t="str">
        <f>IF('Prax Reading 5712 5713'!B976="","", IF(C976&lt;1, 1, IF(C976&gt;36, 36, C976)))</f>
        <v/>
      </c>
      <c r="E976" s="25" t="str">
        <f t="shared" si="31"/>
        <v/>
      </c>
      <c r="F976" s="11" t="str">
        <f>IF('Prax Reading 5712 5713'!E976="","",IF('Prax Reading 5712 5713'!E976&lt;'ACT E+R to SAT EBRW'!$A$2,'ACT E+R to SAT EBRW'!$B$2,IF('Prax Reading 5712 5713'!E976&gt;'ACT E+R to SAT EBRW'!A$72,'ACT E+R to SAT EBRW'!B$72,VLOOKUP(E976,'ACT E+R to SAT EBRW'!A:B,2,FALSE))))</f>
        <v/>
      </c>
      <c r="G976" s="11" t="str">
        <f t="shared" si="30"/>
        <v/>
      </c>
      <c r="H976" s="11" t="str">
        <f>IF('Prax Reading 5712 5713'!B976="","", IF(G976&lt;100, 100, IF(G976&gt;300, 300, G976)))</f>
        <v/>
      </c>
      <c r="I976" s="11" t="str">
        <f>IF('Prax Reading 5712 5713'!B976="","",'SAT EBRW to CBEST R'!$A$2+'SAT EBRW to CBEST R'!$B$2*F976)</f>
        <v/>
      </c>
      <c r="J976" s="11" t="str">
        <f>IF('Prax Reading 5712 5713'!B976="","", IF(I976&lt;20, 20, IF(I976&gt;80, 80, I976)))</f>
        <v/>
      </c>
    </row>
    <row r="977" spans="1:10" x14ac:dyDescent="0.25">
      <c r="A977" s="11">
        <v>976</v>
      </c>
      <c r="B977" s="30"/>
      <c r="C977" s="25" t="str">
        <f>IF('Prax Reading 5712 5713'!B977="","", interceptPCR5712_5713toACTR+ slopePCR5712_5713toACTR*'Prax Reading 5712 5713'!B977)</f>
        <v/>
      </c>
      <c r="D977" s="25" t="str">
        <f>IF('Prax Reading 5712 5713'!B977="","", IF(C977&lt;1, 1, IF(C977&gt;36, 36, C977)))</f>
        <v/>
      </c>
      <c r="E977" s="25" t="str">
        <f t="shared" si="31"/>
        <v/>
      </c>
      <c r="F977" s="11" t="str">
        <f>IF('Prax Reading 5712 5713'!E977="","",IF('Prax Reading 5712 5713'!E977&lt;'ACT E+R to SAT EBRW'!$A$2,'ACT E+R to SAT EBRW'!$B$2,IF('Prax Reading 5712 5713'!E977&gt;'ACT E+R to SAT EBRW'!A$72,'ACT E+R to SAT EBRW'!B$72,VLOOKUP(E977,'ACT E+R to SAT EBRW'!A:B,2,FALSE))))</f>
        <v/>
      </c>
      <c r="G977" s="11" t="str">
        <f t="shared" si="30"/>
        <v/>
      </c>
      <c r="H977" s="11" t="str">
        <f>IF('Prax Reading 5712 5713'!B977="","", IF(G977&lt;100, 100, IF(G977&gt;300, 300, G977)))</f>
        <v/>
      </c>
      <c r="I977" s="11" t="str">
        <f>IF('Prax Reading 5712 5713'!B977="","",'SAT EBRW to CBEST R'!$A$2+'SAT EBRW to CBEST R'!$B$2*F977)</f>
        <v/>
      </c>
      <c r="J977" s="11" t="str">
        <f>IF('Prax Reading 5712 5713'!B977="","", IF(I977&lt;20, 20, IF(I977&gt;80, 80, I977)))</f>
        <v/>
      </c>
    </row>
    <row r="978" spans="1:10" x14ac:dyDescent="0.25">
      <c r="A978" s="11">
        <v>977</v>
      </c>
      <c r="B978" s="30"/>
      <c r="C978" s="25" t="str">
        <f>IF('Prax Reading 5712 5713'!B978="","", interceptPCR5712_5713toACTR+ slopePCR5712_5713toACTR*'Prax Reading 5712 5713'!B978)</f>
        <v/>
      </c>
      <c r="D978" s="25" t="str">
        <f>IF('Prax Reading 5712 5713'!B978="","", IF(C978&lt;1, 1, IF(C978&gt;36, 36, C978)))</f>
        <v/>
      </c>
      <c r="E978" s="25" t="str">
        <f t="shared" si="31"/>
        <v/>
      </c>
      <c r="F978" s="11" t="str">
        <f>IF('Prax Reading 5712 5713'!E978="","",IF('Prax Reading 5712 5713'!E978&lt;'ACT E+R to SAT EBRW'!$A$2,'ACT E+R to SAT EBRW'!$B$2,IF('Prax Reading 5712 5713'!E978&gt;'ACT E+R to SAT EBRW'!A$72,'ACT E+R to SAT EBRW'!B$72,VLOOKUP(E978,'ACT E+R to SAT EBRW'!A:B,2,FALSE))))</f>
        <v/>
      </c>
      <c r="G978" s="11" t="str">
        <f t="shared" si="30"/>
        <v/>
      </c>
      <c r="H978" s="11" t="str">
        <f>IF('Prax Reading 5712 5713'!B978="","", IF(G978&lt;100, 100, IF(G978&gt;300, 300, G978)))</f>
        <v/>
      </c>
      <c r="I978" s="11" t="str">
        <f>IF('Prax Reading 5712 5713'!B978="","",'SAT EBRW to CBEST R'!$A$2+'SAT EBRW to CBEST R'!$B$2*F978)</f>
        <v/>
      </c>
      <c r="J978" s="11" t="str">
        <f>IF('Prax Reading 5712 5713'!B978="","", IF(I978&lt;20, 20, IF(I978&gt;80, 80, I978)))</f>
        <v/>
      </c>
    </row>
    <row r="979" spans="1:10" x14ac:dyDescent="0.25">
      <c r="A979" s="11">
        <v>978</v>
      </c>
      <c r="B979" s="30"/>
      <c r="C979" s="25" t="str">
        <f>IF('Prax Reading 5712 5713'!B979="","", interceptPCR5712_5713toACTR+ slopePCR5712_5713toACTR*'Prax Reading 5712 5713'!B979)</f>
        <v/>
      </c>
      <c r="D979" s="25" t="str">
        <f>IF('Prax Reading 5712 5713'!B979="","", IF(C979&lt;1, 1, IF(C979&gt;36, 36, C979)))</f>
        <v/>
      </c>
      <c r="E979" s="25" t="str">
        <f t="shared" si="31"/>
        <v/>
      </c>
      <c r="F979" s="11" t="str">
        <f>IF('Prax Reading 5712 5713'!E979="","",IF('Prax Reading 5712 5713'!E979&lt;'ACT E+R to SAT EBRW'!$A$2,'ACT E+R to SAT EBRW'!$B$2,IF('Prax Reading 5712 5713'!E979&gt;'ACT E+R to SAT EBRW'!A$72,'ACT E+R to SAT EBRW'!B$72,VLOOKUP(E979,'ACT E+R to SAT EBRW'!A:B,2,FALSE))))</f>
        <v/>
      </c>
      <c r="G979" s="11" t="str">
        <f t="shared" si="30"/>
        <v/>
      </c>
      <c r="H979" s="11" t="str">
        <f>IF('Prax Reading 5712 5713'!B979="","", IF(G979&lt;100, 100, IF(G979&gt;300, 300, G979)))</f>
        <v/>
      </c>
      <c r="I979" s="11" t="str">
        <f>IF('Prax Reading 5712 5713'!B979="","",'SAT EBRW to CBEST R'!$A$2+'SAT EBRW to CBEST R'!$B$2*F979)</f>
        <v/>
      </c>
      <c r="J979" s="11" t="str">
        <f>IF('Prax Reading 5712 5713'!B979="","", IF(I979&lt;20, 20, IF(I979&gt;80, 80, I979)))</f>
        <v/>
      </c>
    </row>
    <row r="980" spans="1:10" x14ac:dyDescent="0.25">
      <c r="A980" s="11">
        <v>979</v>
      </c>
      <c r="B980" s="30"/>
      <c r="C980" s="25" t="str">
        <f>IF('Prax Reading 5712 5713'!B980="","", interceptPCR5712_5713toACTR+ slopePCR5712_5713toACTR*'Prax Reading 5712 5713'!B980)</f>
        <v/>
      </c>
      <c r="D980" s="25" t="str">
        <f>IF('Prax Reading 5712 5713'!B980="","", IF(C980&lt;1, 1, IF(C980&gt;36, 36, C980)))</f>
        <v/>
      </c>
      <c r="E980" s="25" t="str">
        <f t="shared" si="31"/>
        <v/>
      </c>
      <c r="F980" s="11" t="str">
        <f>IF('Prax Reading 5712 5713'!E980="","",IF('Prax Reading 5712 5713'!E980&lt;'ACT E+R to SAT EBRW'!$A$2,'ACT E+R to SAT EBRW'!$B$2,IF('Prax Reading 5712 5713'!E980&gt;'ACT E+R to SAT EBRW'!A$72,'ACT E+R to SAT EBRW'!B$72,VLOOKUP(E980,'ACT E+R to SAT EBRW'!A:B,2,FALSE))))</f>
        <v/>
      </c>
      <c r="G980" s="11" t="str">
        <f t="shared" si="30"/>
        <v/>
      </c>
      <c r="H980" s="11" t="str">
        <f>IF('Prax Reading 5712 5713'!B980="","", IF(G980&lt;100, 100, IF(G980&gt;300, 300, G980)))</f>
        <v/>
      </c>
      <c r="I980" s="11" t="str">
        <f>IF('Prax Reading 5712 5713'!B980="","",'SAT EBRW to CBEST R'!$A$2+'SAT EBRW to CBEST R'!$B$2*F980)</f>
        <v/>
      </c>
      <c r="J980" s="11" t="str">
        <f>IF('Prax Reading 5712 5713'!B980="","", IF(I980&lt;20, 20, IF(I980&gt;80, 80, I980)))</f>
        <v/>
      </c>
    </row>
    <row r="981" spans="1:10" x14ac:dyDescent="0.25">
      <c r="A981" s="11">
        <v>980</v>
      </c>
      <c r="B981" s="30"/>
      <c r="C981" s="25" t="str">
        <f>IF('Prax Reading 5712 5713'!B981="","", interceptPCR5712_5713toACTR+ slopePCR5712_5713toACTR*'Prax Reading 5712 5713'!B981)</f>
        <v/>
      </c>
      <c r="D981" s="25" t="str">
        <f>IF('Prax Reading 5712 5713'!B981="","", IF(C981&lt;1, 1, IF(C981&gt;36, 36, C981)))</f>
        <v/>
      </c>
      <c r="E981" s="25" t="str">
        <f t="shared" si="31"/>
        <v/>
      </c>
      <c r="F981" s="11" t="str">
        <f>IF('Prax Reading 5712 5713'!E981="","",IF('Prax Reading 5712 5713'!E981&lt;'ACT E+R to SAT EBRW'!$A$2,'ACT E+R to SAT EBRW'!$B$2,IF('Prax Reading 5712 5713'!E981&gt;'ACT E+R to SAT EBRW'!A$72,'ACT E+R to SAT EBRW'!B$72,VLOOKUP(E981,'ACT E+R to SAT EBRW'!A:B,2,FALSE))))</f>
        <v/>
      </c>
      <c r="G981" s="11" t="str">
        <f t="shared" si="30"/>
        <v/>
      </c>
      <c r="H981" s="11" t="str">
        <f>IF('Prax Reading 5712 5713'!B981="","", IF(G981&lt;100, 100, IF(G981&gt;300, 300, G981)))</f>
        <v/>
      </c>
      <c r="I981" s="11" t="str">
        <f>IF('Prax Reading 5712 5713'!B981="","",'SAT EBRW to CBEST R'!$A$2+'SAT EBRW to CBEST R'!$B$2*F981)</f>
        <v/>
      </c>
      <c r="J981" s="11" t="str">
        <f>IF('Prax Reading 5712 5713'!B981="","", IF(I981&lt;20, 20, IF(I981&gt;80, 80, I981)))</f>
        <v/>
      </c>
    </row>
    <row r="982" spans="1:10" x14ac:dyDescent="0.25">
      <c r="A982" s="11">
        <v>981</v>
      </c>
      <c r="B982" s="30"/>
      <c r="C982" s="25" t="str">
        <f>IF('Prax Reading 5712 5713'!B982="","", interceptPCR5712_5713toACTR+ slopePCR5712_5713toACTR*'Prax Reading 5712 5713'!B982)</f>
        <v/>
      </c>
      <c r="D982" s="25" t="str">
        <f>IF('Prax Reading 5712 5713'!B982="","", IF(C982&lt;1, 1, IF(C982&gt;36, 36, C982)))</f>
        <v/>
      </c>
      <c r="E982" s="25" t="str">
        <f t="shared" si="31"/>
        <v/>
      </c>
      <c r="F982" s="11" t="str">
        <f>IF('Prax Reading 5712 5713'!E982="","",IF('Prax Reading 5712 5713'!E982&lt;'ACT E+R to SAT EBRW'!$A$2,'ACT E+R to SAT EBRW'!$B$2,IF('Prax Reading 5712 5713'!E982&gt;'ACT E+R to SAT EBRW'!A$72,'ACT E+R to SAT EBRW'!B$72,VLOOKUP(E982,'ACT E+R to SAT EBRW'!A:B,2,FALSE))))</f>
        <v/>
      </c>
      <c r="G982" s="11" t="str">
        <f t="shared" si="30"/>
        <v/>
      </c>
      <c r="H982" s="11" t="str">
        <f>IF('Prax Reading 5712 5713'!B982="","", IF(G982&lt;100, 100, IF(G982&gt;300, 300, G982)))</f>
        <v/>
      </c>
      <c r="I982" s="11" t="str">
        <f>IF('Prax Reading 5712 5713'!B982="","",'SAT EBRW to CBEST R'!$A$2+'SAT EBRW to CBEST R'!$B$2*F982)</f>
        <v/>
      </c>
      <c r="J982" s="11" t="str">
        <f>IF('Prax Reading 5712 5713'!B982="","", IF(I982&lt;20, 20, IF(I982&gt;80, 80, I982)))</f>
        <v/>
      </c>
    </row>
    <row r="983" spans="1:10" x14ac:dyDescent="0.25">
      <c r="A983" s="11">
        <v>982</v>
      </c>
      <c r="B983" s="30"/>
      <c r="C983" s="25" t="str">
        <f>IF('Prax Reading 5712 5713'!B983="","", interceptPCR5712_5713toACTR+ slopePCR5712_5713toACTR*'Prax Reading 5712 5713'!B983)</f>
        <v/>
      </c>
      <c r="D983" s="25" t="str">
        <f>IF('Prax Reading 5712 5713'!B983="","", IF(C983&lt;1, 1, IF(C983&gt;36, 36, C983)))</f>
        <v/>
      </c>
      <c r="E983" s="25" t="str">
        <f t="shared" si="31"/>
        <v/>
      </c>
      <c r="F983" s="11" t="str">
        <f>IF('Prax Reading 5712 5713'!E983="","",IF('Prax Reading 5712 5713'!E983&lt;'ACT E+R to SAT EBRW'!$A$2,'ACT E+R to SAT EBRW'!$B$2,IF('Prax Reading 5712 5713'!E983&gt;'ACT E+R to SAT EBRW'!A$72,'ACT E+R to SAT EBRW'!B$72,VLOOKUP(E983,'ACT E+R to SAT EBRW'!A:B,2,FALSE))))</f>
        <v/>
      </c>
      <c r="G983" s="11" t="str">
        <f t="shared" si="30"/>
        <v/>
      </c>
      <c r="H983" s="11" t="str">
        <f>IF('Prax Reading 5712 5713'!B983="","", IF(G983&lt;100, 100, IF(G983&gt;300, 300, G983)))</f>
        <v/>
      </c>
      <c r="I983" s="11" t="str">
        <f>IF('Prax Reading 5712 5713'!B983="","",'SAT EBRW to CBEST R'!$A$2+'SAT EBRW to CBEST R'!$B$2*F983)</f>
        <v/>
      </c>
      <c r="J983" s="11" t="str">
        <f>IF('Prax Reading 5712 5713'!B983="","", IF(I983&lt;20, 20, IF(I983&gt;80, 80, I983)))</f>
        <v/>
      </c>
    </row>
    <row r="984" spans="1:10" x14ac:dyDescent="0.25">
      <c r="A984" s="11">
        <v>983</v>
      </c>
      <c r="B984" s="30"/>
      <c r="C984" s="25" t="str">
        <f>IF('Prax Reading 5712 5713'!B984="","", interceptPCR5712_5713toACTR+ slopePCR5712_5713toACTR*'Prax Reading 5712 5713'!B984)</f>
        <v/>
      </c>
      <c r="D984" s="25" t="str">
        <f>IF('Prax Reading 5712 5713'!B984="","", IF(C984&lt;1, 1, IF(C984&gt;36, 36, C984)))</f>
        <v/>
      </c>
      <c r="E984" s="25" t="str">
        <f t="shared" si="31"/>
        <v/>
      </c>
      <c r="F984" s="11" t="str">
        <f>IF('Prax Reading 5712 5713'!E984="","",IF('Prax Reading 5712 5713'!E984&lt;'ACT E+R to SAT EBRW'!$A$2,'ACT E+R to SAT EBRW'!$B$2,IF('Prax Reading 5712 5713'!E984&gt;'ACT E+R to SAT EBRW'!A$72,'ACT E+R to SAT EBRW'!B$72,VLOOKUP(E984,'ACT E+R to SAT EBRW'!A:B,2,FALSE))))</f>
        <v/>
      </c>
      <c r="G984" s="11" t="str">
        <f t="shared" si="30"/>
        <v/>
      </c>
      <c r="H984" s="11" t="str">
        <f>IF('Prax Reading 5712 5713'!B984="","", IF(G984&lt;100, 100, IF(G984&gt;300, 300, G984)))</f>
        <v/>
      </c>
      <c r="I984" s="11" t="str">
        <f>IF('Prax Reading 5712 5713'!B984="","",'SAT EBRW to CBEST R'!$A$2+'SAT EBRW to CBEST R'!$B$2*F984)</f>
        <v/>
      </c>
      <c r="J984" s="11" t="str">
        <f>IF('Prax Reading 5712 5713'!B984="","", IF(I984&lt;20, 20, IF(I984&gt;80, 80, I984)))</f>
        <v/>
      </c>
    </row>
    <row r="985" spans="1:10" x14ac:dyDescent="0.25">
      <c r="A985" s="11">
        <v>984</v>
      </c>
      <c r="B985" s="30"/>
      <c r="C985" s="25" t="str">
        <f>IF('Prax Reading 5712 5713'!B985="","", interceptPCR5712_5713toACTR+ slopePCR5712_5713toACTR*'Prax Reading 5712 5713'!B985)</f>
        <v/>
      </c>
      <c r="D985" s="25" t="str">
        <f>IF('Prax Reading 5712 5713'!B985="","", IF(C985&lt;1, 1, IF(C985&gt;36, 36, C985)))</f>
        <v/>
      </c>
      <c r="E985" s="25" t="str">
        <f t="shared" si="31"/>
        <v/>
      </c>
      <c r="F985" s="11" t="str">
        <f>IF('Prax Reading 5712 5713'!E985="","",IF('Prax Reading 5712 5713'!E985&lt;'ACT E+R to SAT EBRW'!$A$2,'ACT E+R to SAT EBRW'!$B$2,IF('Prax Reading 5712 5713'!E985&gt;'ACT E+R to SAT EBRW'!A$72,'ACT E+R to SAT EBRW'!B$72,VLOOKUP(E985,'ACT E+R to SAT EBRW'!A:B,2,FALSE))))</f>
        <v/>
      </c>
      <c r="G985" s="11" t="str">
        <f t="shared" si="30"/>
        <v/>
      </c>
      <c r="H985" s="11" t="str">
        <f>IF('Prax Reading 5712 5713'!B985="","", IF(G985&lt;100, 100, IF(G985&gt;300, 300, G985)))</f>
        <v/>
      </c>
      <c r="I985" s="11" t="str">
        <f>IF('Prax Reading 5712 5713'!B985="","",'SAT EBRW to CBEST R'!$A$2+'SAT EBRW to CBEST R'!$B$2*F985)</f>
        <v/>
      </c>
      <c r="J985" s="11" t="str">
        <f>IF('Prax Reading 5712 5713'!B985="","", IF(I985&lt;20, 20, IF(I985&gt;80, 80, I985)))</f>
        <v/>
      </c>
    </row>
    <row r="986" spans="1:10" x14ac:dyDescent="0.25">
      <c r="A986" s="11">
        <v>985</v>
      </c>
      <c r="B986" s="30"/>
      <c r="C986" s="25" t="str">
        <f>IF('Prax Reading 5712 5713'!B986="","", interceptPCR5712_5713toACTR+ slopePCR5712_5713toACTR*'Prax Reading 5712 5713'!B986)</f>
        <v/>
      </c>
      <c r="D986" s="25" t="str">
        <f>IF('Prax Reading 5712 5713'!B986="","", IF(C986&lt;1, 1, IF(C986&gt;36, 36, C986)))</f>
        <v/>
      </c>
      <c r="E986" s="25" t="str">
        <f t="shared" si="31"/>
        <v/>
      </c>
      <c r="F986" s="11" t="str">
        <f>IF('Prax Reading 5712 5713'!E986="","",IF('Prax Reading 5712 5713'!E986&lt;'ACT E+R to SAT EBRW'!$A$2,'ACT E+R to SAT EBRW'!$B$2,IF('Prax Reading 5712 5713'!E986&gt;'ACT E+R to SAT EBRW'!A$72,'ACT E+R to SAT EBRW'!B$72,VLOOKUP(E986,'ACT E+R to SAT EBRW'!A:B,2,FALSE))))</f>
        <v/>
      </c>
      <c r="G986" s="11" t="str">
        <f t="shared" si="30"/>
        <v/>
      </c>
      <c r="H986" s="11" t="str">
        <f>IF('Prax Reading 5712 5713'!B986="","", IF(G986&lt;100, 100, IF(G986&gt;300, 300, G986)))</f>
        <v/>
      </c>
      <c r="I986" s="11" t="str">
        <f>IF('Prax Reading 5712 5713'!B986="","",'SAT EBRW to CBEST R'!$A$2+'SAT EBRW to CBEST R'!$B$2*F986)</f>
        <v/>
      </c>
      <c r="J986" s="11" t="str">
        <f>IF('Prax Reading 5712 5713'!B986="","", IF(I986&lt;20, 20, IF(I986&gt;80, 80, I986)))</f>
        <v/>
      </c>
    </row>
    <row r="987" spans="1:10" x14ac:dyDescent="0.25">
      <c r="A987" s="11">
        <v>986</v>
      </c>
      <c r="B987" s="30"/>
      <c r="C987" s="25" t="str">
        <f>IF('Prax Reading 5712 5713'!B987="","", interceptPCR5712_5713toACTR+ slopePCR5712_5713toACTR*'Prax Reading 5712 5713'!B987)</f>
        <v/>
      </c>
      <c r="D987" s="25" t="str">
        <f>IF('Prax Reading 5712 5713'!B987="","", IF(C987&lt;1, 1, IF(C987&gt;36, 36, C987)))</f>
        <v/>
      </c>
      <c r="E987" s="25" t="str">
        <f t="shared" si="31"/>
        <v/>
      </c>
      <c r="F987" s="11" t="str">
        <f>IF('Prax Reading 5712 5713'!E987="","",IF('Prax Reading 5712 5713'!E987&lt;'ACT E+R to SAT EBRW'!$A$2,'ACT E+R to SAT EBRW'!$B$2,IF('Prax Reading 5712 5713'!E987&gt;'ACT E+R to SAT EBRW'!A$72,'ACT E+R to SAT EBRW'!B$72,VLOOKUP(E987,'ACT E+R to SAT EBRW'!A:B,2,FALSE))))</f>
        <v/>
      </c>
      <c r="G987" s="11" t="str">
        <f t="shared" si="30"/>
        <v/>
      </c>
      <c r="H987" s="11" t="str">
        <f>IF('Prax Reading 5712 5713'!B987="","", IF(G987&lt;100, 100, IF(G987&gt;300, 300, G987)))</f>
        <v/>
      </c>
      <c r="I987" s="11" t="str">
        <f>IF('Prax Reading 5712 5713'!B987="","",'SAT EBRW to CBEST R'!$A$2+'SAT EBRW to CBEST R'!$B$2*F987)</f>
        <v/>
      </c>
      <c r="J987" s="11" t="str">
        <f>IF('Prax Reading 5712 5713'!B987="","", IF(I987&lt;20, 20, IF(I987&gt;80, 80, I987)))</f>
        <v/>
      </c>
    </row>
    <row r="988" spans="1:10" x14ac:dyDescent="0.25">
      <c r="A988" s="11">
        <v>987</v>
      </c>
      <c r="B988" s="30"/>
      <c r="C988" s="25" t="str">
        <f>IF('Prax Reading 5712 5713'!B988="","", interceptPCR5712_5713toACTR+ slopePCR5712_5713toACTR*'Prax Reading 5712 5713'!B988)</f>
        <v/>
      </c>
      <c r="D988" s="25" t="str">
        <f>IF('Prax Reading 5712 5713'!B988="","", IF(C988&lt;1, 1, IF(C988&gt;36, 36, C988)))</f>
        <v/>
      </c>
      <c r="E988" s="25" t="str">
        <f t="shared" si="31"/>
        <v/>
      </c>
      <c r="F988" s="11" t="str">
        <f>IF('Prax Reading 5712 5713'!E988="","",IF('Prax Reading 5712 5713'!E988&lt;'ACT E+R to SAT EBRW'!$A$2,'ACT E+R to SAT EBRW'!$B$2,IF('Prax Reading 5712 5713'!E988&gt;'ACT E+R to SAT EBRW'!A$72,'ACT E+R to SAT EBRW'!B$72,VLOOKUP(E988,'ACT E+R to SAT EBRW'!A:B,2,FALSE))))</f>
        <v/>
      </c>
      <c r="G988" s="11" t="str">
        <f t="shared" si="30"/>
        <v/>
      </c>
      <c r="H988" s="11" t="str">
        <f>IF('Prax Reading 5712 5713'!B988="","", IF(G988&lt;100, 100, IF(G988&gt;300, 300, G988)))</f>
        <v/>
      </c>
      <c r="I988" s="11" t="str">
        <f>IF('Prax Reading 5712 5713'!B988="","",'SAT EBRW to CBEST R'!$A$2+'SAT EBRW to CBEST R'!$B$2*F988)</f>
        <v/>
      </c>
      <c r="J988" s="11" t="str">
        <f>IF('Prax Reading 5712 5713'!B988="","", IF(I988&lt;20, 20, IF(I988&gt;80, 80, I988)))</f>
        <v/>
      </c>
    </row>
    <row r="989" spans="1:10" x14ac:dyDescent="0.25">
      <c r="A989" s="11">
        <v>988</v>
      </c>
      <c r="B989" s="30"/>
      <c r="C989" s="25" t="str">
        <f>IF('Prax Reading 5712 5713'!B989="","", interceptPCR5712_5713toACTR+ slopePCR5712_5713toACTR*'Prax Reading 5712 5713'!B989)</f>
        <v/>
      </c>
      <c r="D989" s="25" t="str">
        <f>IF('Prax Reading 5712 5713'!B989="","", IF(C989&lt;1, 1, IF(C989&gt;36, 36, C989)))</f>
        <v/>
      </c>
      <c r="E989" s="25" t="str">
        <f t="shared" si="31"/>
        <v/>
      </c>
      <c r="F989" s="11" t="str">
        <f>IF('Prax Reading 5712 5713'!E989="","",IF('Prax Reading 5712 5713'!E989&lt;'ACT E+R to SAT EBRW'!$A$2,'ACT E+R to SAT EBRW'!$B$2,IF('Prax Reading 5712 5713'!E989&gt;'ACT E+R to SAT EBRW'!A$72,'ACT E+R to SAT EBRW'!B$72,VLOOKUP(E989,'ACT E+R to SAT EBRW'!A:B,2,FALSE))))</f>
        <v/>
      </c>
      <c r="G989" s="11" t="str">
        <f t="shared" si="30"/>
        <v/>
      </c>
      <c r="H989" s="11" t="str">
        <f>IF('Prax Reading 5712 5713'!B989="","", IF(G989&lt;100, 100, IF(G989&gt;300, 300, G989)))</f>
        <v/>
      </c>
      <c r="I989" s="11" t="str">
        <f>IF('Prax Reading 5712 5713'!B989="","",'SAT EBRW to CBEST R'!$A$2+'SAT EBRW to CBEST R'!$B$2*F989)</f>
        <v/>
      </c>
      <c r="J989" s="11" t="str">
        <f>IF('Prax Reading 5712 5713'!B989="","", IF(I989&lt;20, 20, IF(I989&gt;80, 80, I989)))</f>
        <v/>
      </c>
    </row>
    <row r="990" spans="1:10" x14ac:dyDescent="0.25">
      <c r="A990" s="11">
        <v>989</v>
      </c>
      <c r="B990" s="30"/>
      <c r="C990" s="25" t="str">
        <f>IF('Prax Reading 5712 5713'!B990="","", interceptPCR5712_5713toACTR+ slopePCR5712_5713toACTR*'Prax Reading 5712 5713'!B990)</f>
        <v/>
      </c>
      <c r="D990" s="25" t="str">
        <f>IF('Prax Reading 5712 5713'!B990="","", IF(C990&lt;1, 1, IF(C990&gt;36, 36, C990)))</f>
        <v/>
      </c>
      <c r="E990" s="25" t="str">
        <f t="shared" si="31"/>
        <v/>
      </c>
      <c r="F990" s="11" t="str">
        <f>IF('Prax Reading 5712 5713'!E990="","",IF('Prax Reading 5712 5713'!E990&lt;'ACT E+R to SAT EBRW'!$A$2,'ACT E+R to SAT EBRW'!$B$2,IF('Prax Reading 5712 5713'!E990&gt;'ACT E+R to SAT EBRW'!A$72,'ACT E+R to SAT EBRW'!B$72,VLOOKUP(E990,'ACT E+R to SAT EBRW'!A:B,2,FALSE))))</f>
        <v/>
      </c>
      <c r="G990" s="11" t="str">
        <f t="shared" si="30"/>
        <v/>
      </c>
      <c r="H990" s="11" t="str">
        <f>IF('Prax Reading 5712 5713'!B990="","", IF(G990&lt;100, 100, IF(G990&gt;300, 300, G990)))</f>
        <v/>
      </c>
      <c r="I990" s="11" t="str">
        <f>IF('Prax Reading 5712 5713'!B990="","",'SAT EBRW to CBEST R'!$A$2+'SAT EBRW to CBEST R'!$B$2*F990)</f>
        <v/>
      </c>
      <c r="J990" s="11" t="str">
        <f>IF('Prax Reading 5712 5713'!B990="","", IF(I990&lt;20, 20, IF(I990&gt;80, 80, I990)))</f>
        <v/>
      </c>
    </row>
    <row r="991" spans="1:10" x14ac:dyDescent="0.25">
      <c r="A991" s="11">
        <v>990</v>
      </c>
      <c r="B991" s="30"/>
      <c r="C991" s="25" t="str">
        <f>IF('Prax Reading 5712 5713'!B991="","", interceptPCR5712_5713toACTR+ slopePCR5712_5713toACTR*'Prax Reading 5712 5713'!B991)</f>
        <v/>
      </c>
      <c r="D991" s="25" t="str">
        <f>IF('Prax Reading 5712 5713'!B991="","", IF(C991&lt;1, 1, IF(C991&gt;36, 36, C991)))</f>
        <v/>
      </c>
      <c r="E991" s="25" t="str">
        <f t="shared" si="31"/>
        <v/>
      </c>
      <c r="F991" s="11" t="str">
        <f>IF('Prax Reading 5712 5713'!E991="","",IF('Prax Reading 5712 5713'!E991&lt;'ACT E+R to SAT EBRW'!$A$2,'ACT E+R to SAT EBRW'!$B$2,IF('Prax Reading 5712 5713'!E991&gt;'ACT E+R to SAT EBRW'!A$72,'ACT E+R to SAT EBRW'!B$72,VLOOKUP(E991,'ACT E+R to SAT EBRW'!A:B,2,FALSE))))</f>
        <v/>
      </c>
      <c r="G991" s="11" t="str">
        <f t="shared" si="30"/>
        <v/>
      </c>
      <c r="H991" s="11" t="str">
        <f>IF('Prax Reading 5712 5713'!B991="","", IF(G991&lt;100, 100, IF(G991&gt;300, 300, G991)))</f>
        <v/>
      </c>
      <c r="I991" s="11" t="str">
        <f>IF('Prax Reading 5712 5713'!B991="","",'SAT EBRW to CBEST R'!$A$2+'SAT EBRW to CBEST R'!$B$2*F991)</f>
        <v/>
      </c>
      <c r="J991" s="11" t="str">
        <f>IF('Prax Reading 5712 5713'!B991="","", IF(I991&lt;20, 20, IF(I991&gt;80, 80, I991)))</f>
        <v/>
      </c>
    </row>
    <row r="992" spans="1:10" x14ac:dyDescent="0.25">
      <c r="A992" s="11">
        <v>991</v>
      </c>
      <c r="B992" s="30"/>
      <c r="C992" s="25" t="str">
        <f>IF('Prax Reading 5712 5713'!B992="","", interceptPCR5712_5713toACTR+ slopePCR5712_5713toACTR*'Prax Reading 5712 5713'!B992)</f>
        <v/>
      </c>
      <c r="D992" s="25" t="str">
        <f>IF('Prax Reading 5712 5713'!B992="","", IF(C992&lt;1, 1, IF(C992&gt;36, 36, C992)))</f>
        <v/>
      </c>
      <c r="E992" s="25" t="str">
        <f t="shared" si="31"/>
        <v/>
      </c>
      <c r="F992" s="11" t="str">
        <f>IF('Prax Reading 5712 5713'!E992="","",IF('Prax Reading 5712 5713'!E992&lt;'ACT E+R to SAT EBRW'!$A$2,'ACT E+R to SAT EBRW'!$B$2,IF('Prax Reading 5712 5713'!E992&gt;'ACT E+R to SAT EBRW'!A$72,'ACT E+R to SAT EBRW'!B$72,VLOOKUP(E992,'ACT E+R to SAT EBRW'!A:B,2,FALSE))))</f>
        <v/>
      </c>
      <c r="G992" s="11" t="str">
        <f t="shared" si="30"/>
        <v/>
      </c>
      <c r="H992" s="11" t="str">
        <f>IF('Prax Reading 5712 5713'!B992="","", IF(G992&lt;100, 100, IF(G992&gt;300, 300, G992)))</f>
        <v/>
      </c>
      <c r="I992" s="11" t="str">
        <f>IF('Prax Reading 5712 5713'!B992="","",'SAT EBRW to CBEST R'!$A$2+'SAT EBRW to CBEST R'!$B$2*F992)</f>
        <v/>
      </c>
      <c r="J992" s="11" t="str">
        <f>IF('Prax Reading 5712 5713'!B992="","", IF(I992&lt;20, 20, IF(I992&gt;80, 80, I992)))</f>
        <v/>
      </c>
    </row>
    <row r="993" spans="1:10" x14ac:dyDescent="0.25">
      <c r="A993" s="11">
        <v>992</v>
      </c>
      <c r="B993" s="30"/>
      <c r="C993" s="25" t="str">
        <f>IF('Prax Reading 5712 5713'!B993="","", interceptPCR5712_5713toACTR+ slopePCR5712_5713toACTR*'Prax Reading 5712 5713'!B993)</f>
        <v/>
      </c>
      <c r="D993" s="25" t="str">
        <f>IF('Prax Reading 5712 5713'!B993="","", IF(C993&lt;1, 1, IF(C993&gt;36, 36, C993)))</f>
        <v/>
      </c>
      <c r="E993" s="25" t="str">
        <f t="shared" si="31"/>
        <v/>
      </c>
      <c r="F993" s="11" t="str">
        <f>IF('Prax Reading 5712 5713'!E993="","",IF('Prax Reading 5712 5713'!E993&lt;'ACT E+R to SAT EBRW'!$A$2,'ACT E+R to SAT EBRW'!$B$2,IF('Prax Reading 5712 5713'!E993&gt;'ACT E+R to SAT EBRW'!A$72,'ACT E+R to SAT EBRW'!B$72,VLOOKUP(E993,'ACT E+R to SAT EBRW'!A:B,2,FALSE))))</f>
        <v/>
      </c>
      <c r="G993" s="11" t="str">
        <f t="shared" si="30"/>
        <v/>
      </c>
      <c r="H993" s="11" t="str">
        <f>IF('Prax Reading 5712 5713'!B993="","", IF(G993&lt;100, 100, IF(G993&gt;300, 300, G993)))</f>
        <v/>
      </c>
      <c r="I993" s="11" t="str">
        <f>IF('Prax Reading 5712 5713'!B993="","",'SAT EBRW to CBEST R'!$A$2+'SAT EBRW to CBEST R'!$B$2*F993)</f>
        <v/>
      </c>
      <c r="J993" s="11" t="str">
        <f>IF('Prax Reading 5712 5713'!B993="","", IF(I993&lt;20, 20, IF(I993&gt;80, 80, I993)))</f>
        <v/>
      </c>
    </row>
    <row r="994" spans="1:10" x14ac:dyDescent="0.25">
      <c r="A994" s="11">
        <v>993</v>
      </c>
      <c r="B994" s="30"/>
      <c r="C994" s="25" t="str">
        <f>IF('Prax Reading 5712 5713'!B994="","", interceptPCR5712_5713toACTR+ slopePCR5712_5713toACTR*'Prax Reading 5712 5713'!B994)</f>
        <v/>
      </c>
      <c r="D994" s="25" t="str">
        <f>IF('Prax Reading 5712 5713'!B994="","", IF(C994&lt;1, 1, IF(C994&gt;36, 36, C994)))</f>
        <v/>
      </c>
      <c r="E994" s="25" t="str">
        <f t="shared" si="31"/>
        <v/>
      </c>
      <c r="F994" s="11" t="str">
        <f>IF('Prax Reading 5712 5713'!E994="","",IF('Prax Reading 5712 5713'!E994&lt;'ACT E+R to SAT EBRW'!$A$2,'ACT E+R to SAT EBRW'!$B$2,IF('Prax Reading 5712 5713'!E994&gt;'ACT E+R to SAT EBRW'!A$72,'ACT E+R to SAT EBRW'!B$72,VLOOKUP(E994,'ACT E+R to SAT EBRW'!A:B,2,FALSE))))</f>
        <v/>
      </c>
      <c r="G994" s="11" t="str">
        <f t="shared" si="30"/>
        <v/>
      </c>
      <c r="H994" s="11" t="str">
        <f>IF('Prax Reading 5712 5713'!B994="","", IF(G994&lt;100, 100, IF(G994&gt;300, 300, G994)))</f>
        <v/>
      </c>
      <c r="I994" s="11" t="str">
        <f>IF('Prax Reading 5712 5713'!B994="","",'SAT EBRW to CBEST R'!$A$2+'SAT EBRW to CBEST R'!$B$2*F994)</f>
        <v/>
      </c>
      <c r="J994" s="11" t="str">
        <f>IF('Prax Reading 5712 5713'!B994="","", IF(I994&lt;20, 20, IF(I994&gt;80, 80, I994)))</f>
        <v/>
      </c>
    </row>
    <row r="995" spans="1:10" x14ac:dyDescent="0.25">
      <c r="A995" s="11">
        <v>994</v>
      </c>
      <c r="B995" s="30"/>
      <c r="C995" s="25" t="str">
        <f>IF('Prax Reading 5712 5713'!B995="","", interceptPCR5712_5713toACTR+ slopePCR5712_5713toACTR*'Prax Reading 5712 5713'!B995)</f>
        <v/>
      </c>
      <c r="D995" s="25" t="str">
        <f>IF('Prax Reading 5712 5713'!B995="","", IF(C995&lt;1, 1, IF(C995&gt;36, 36, C995)))</f>
        <v/>
      </c>
      <c r="E995" s="25" t="str">
        <f t="shared" si="31"/>
        <v/>
      </c>
      <c r="F995" s="11" t="str">
        <f>IF('Prax Reading 5712 5713'!E995="","",IF('Prax Reading 5712 5713'!E995&lt;'ACT E+R to SAT EBRW'!$A$2,'ACT E+R to SAT EBRW'!$B$2,IF('Prax Reading 5712 5713'!E995&gt;'ACT E+R to SAT EBRW'!A$72,'ACT E+R to SAT EBRW'!B$72,VLOOKUP(E995,'ACT E+R to SAT EBRW'!A:B,2,FALSE))))</f>
        <v/>
      </c>
      <c r="G995" s="11" t="str">
        <f t="shared" si="30"/>
        <v/>
      </c>
      <c r="H995" s="11" t="str">
        <f>IF('Prax Reading 5712 5713'!B995="","", IF(G995&lt;100, 100, IF(G995&gt;300, 300, G995)))</f>
        <v/>
      </c>
      <c r="I995" s="11" t="str">
        <f>IF('Prax Reading 5712 5713'!B995="","",'SAT EBRW to CBEST R'!$A$2+'SAT EBRW to CBEST R'!$B$2*F995)</f>
        <v/>
      </c>
      <c r="J995" s="11" t="str">
        <f>IF('Prax Reading 5712 5713'!B995="","", IF(I995&lt;20, 20, IF(I995&gt;80, 80, I995)))</f>
        <v/>
      </c>
    </row>
    <row r="996" spans="1:10" x14ac:dyDescent="0.25">
      <c r="A996" s="11">
        <v>995</v>
      </c>
      <c r="B996" s="30"/>
      <c r="C996" s="25" t="str">
        <f>IF('Prax Reading 5712 5713'!B996="","", interceptPCR5712_5713toACTR+ slopePCR5712_5713toACTR*'Prax Reading 5712 5713'!B996)</f>
        <v/>
      </c>
      <c r="D996" s="25" t="str">
        <f>IF('Prax Reading 5712 5713'!B996="","", IF(C996&lt;1, 1, IF(C996&gt;36, 36, C996)))</f>
        <v/>
      </c>
      <c r="E996" s="25" t="str">
        <f t="shared" si="31"/>
        <v/>
      </c>
      <c r="F996" s="11" t="str">
        <f>IF('Prax Reading 5712 5713'!E996="","",IF('Prax Reading 5712 5713'!E996&lt;'ACT E+R to SAT EBRW'!$A$2,'ACT E+R to SAT EBRW'!$B$2,IF('Prax Reading 5712 5713'!E996&gt;'ACT E+R to SAT EBRW'!A$72,'ACT E+R to SAT EBRW'!B$72,VLOOKUP(E996,'ACT E+R to SAT EBRW'!A:B,2,FALSE))))</f>
        <v/>
      </c>
      <c r="G996" s="11" t="str">
        <f t="shared" si="30"/>
        <v/>
      </c>
      <c r="H996" s="11" t="str">
        <f>IF('Prax Reading 5712 5713'!B996="","", IF(G996&lt;100, 100, IF(G996&gt;300, 300, G996)))</f>
        <v/>
      </c>
      <c r="I996" s="11" t="str">
        <f>IF('Prax Reading 5712 5713'!B996="","",'SAT EBRW to CBEST R'!$A$2+'SAT EBRW to CBEST R'!$B$2*F996)</f>
        <v/>
      </c>
      <c r="J996" s="11" t="str">
        <f>IF('Prax Reading 5712 5713'!B996="","", IF(I996&lt;20, 20, IF(I996&gt;80, 80, I996)))</f>
        <v/>
      </c>
    </row>
    <row r="997" spans="1:10" x14ac:dyDescent="0.25">
      <c r="A997" s="11">
        <v>996</v>
      </c>
      <c r="B997" s="30"/>
      <c r="C997" s="25" t="str">
        <f>IF('Prax Reading 5712 5713'!B997="","", interceptPCR5712_5713toACTR+ slopePCR5712_5713toACTR*'Prax Reading 5712 5713'!B997)</f>
        <v/>
      </c>
      <c r="D997" s="25" t="str">
        <f>IF('Prax Reading 5712 5713'!B997="","", IF(C997&lt;1, 1, IF(C997&gt;36, 36, C997)))</f>
        <v/>
      </c>
      <c r="E997" s="25" t="str">
        <f t="shared" si="31"/>
        <v/>
      </c>
      <c r="F997" s="11" t="str">
        <f>IF('Prax Reading 5712 5713'!E997="","",IF('Prax Reading 5712 5713'!E997&lt;'ACT E+R to SAT EBRW'!$A$2,'ACT E+R to SAT EBRW'!$B$2,IF('Prax Reading 5712 5713'!E997&gt;'ACT E+R to SAT EBRW'!A$72,'ACT E+R to SAT EBRW'!B$72,VLOOKUP(E997,'ACT E+R to SAT EBRW'!A:B,2,FALSE))))</f>
        <v/>
      </c>
      <c r="G997" s="11" t="str">
        <f t="shared" si="30"/>
        <v/>
      </c>
      <c r="H997" s="11" t="str">
        <f>IF('Prax Reading 5712 5713'!B997="","", IF(G997&lt;100, 100, IF(G997&gt;300, 300, G997)))</f>
        <v/>
      </c>
      <c r="I997" s="11" t="str">
        <f>IF('Prax Reading 5712 5713'!B997="","",'SAT EBRW to CBEST R'!$A$2+'SAT EBRW to CBEST R'!$B$2*F997)</f>
        <v/>
      </c>
      <c r="J997" s="11" t="str">
        <f>IF('Prax Reading 5712 5713'!B997="","", IF(I997&lt;20, 20, IF(I997&gt;80, 80, I997)))</f>
        <v/>
      </c>
    </row>
    <row r="998" spans="1:10" x14ac:dyDescent="0.25">
      <c r="A998" s="11">
        <v>997</v>
      </c>
      <c r="B998" s="30"/>
      <c r="C998" s="25" t="str">
        <f>IF('Prax Reading 5712 5713'!B998="","", interceptPCR5712_5713toACTR+ slopePCR5712_5713toACTR*'Prax Reading 5712 5713'!B998)</f>
        <v/>
      </c>
      <c r="D998" s="25" t="str">
        <f>IF('Prax Reading 5712 5713'!B998="","", IF(C998&lt;1, 1, IF(C998&gt;36, 36, C998)))</f>
        <v/>
      </c>
      <c r="E998" s="25" t="str">
        <f t="shared" si="31"/>
        <v/>
      </c>
      <c r="F998" s="11" t="str">
        <f>IF('Prax Reading 5712 5713'!E998="","",IF('Prax Reading 5712 5713'!E998&lt;'ACT E+R to SAT EBRW'!$A$2,'ACT E+R to SAT EBRW'!$B$2,IF('Prax Reading 5712 5713'!E998&gt;'ACT E+R to SAT EBRW'!A$72,'ACT E+R to SAT EBRW'!B$72,VLOOKUP(E998,'ACT E+R to SAT EBRW'!A:B,2,FALSE))))</f>
        <v/>
      </c>
      <c r="G998" s="11" t="str">
        <f t="shared" si="30"/>
        <v/>
      </c>
      <c r="H998" s="11" t="str">
        <f>IF('Prax Reading 5712 5713'!B998="","", IF(G998&lt;100, 100, IF(G998&gt;300, 300, G998)))</f>
        <v/>
      </c>
      <c r="I998" s="11" t="str">
        <f>IF('Prax Reading 5712 5713'!B998="","",'SAT EBRW to CBEST R'!$A$2+'SAT EBRW to CBEST R'!$B$2*F998)</f>
        <v/>
      </c>
      <c r="J998" s="11" t="str">
        <f>IF('Prax Reading 5712 5713'!B998="","", IF(I998&lt;20, 20, IF(I998&gt;80, 80, I998)))</f>
        <v/>
      </c>
    </row>
    <row r="999" spans="1:10" x14ac:dyDescent="0.25">
      <c r="A999" s="11">
        <v>998</v>
      </c>
      <c r="B999" s="30"/>
      <c r="C999" s="25" t="str">
        <f>IF('Prax Reading 5712 5713'!B999="","", interceptPCR5712_5713toACTR+ slopePCR5712_5713toACTR*'Prax Reading 5712 5713'!B999)</f>
        <v/>
      </c>
      <c r="D999" s="25" t="str">
        <f>IF('Prax Reading 5712 5713'!B999="","", IF(C999&lt;1, 1, IF(C999&gt;36, 36, C999)))</f>
        <v/>
      </c>
      <c r="E999" s="25" t="str">
        <f t="shared" si="31"/>
        <v/>
      </c>
      <c r="F999" s="11" t="str">
        <f>IF('Prax Reading 5712 5713'!E999="","",IF('Prax Reading 5712 5713'!E999&lt;'ACT E+R to SAT EBRW'!$A$2,'ACT E+R to SAT EBRW'!$B$2,IF('Prax Reading 5712 5713'!E999&gt;'ACT E+R to SAT EBRW'!A$72,'ACT E+R to SAT EBRW'!B$72,VLOOKUP(E999,'ACT E+R to SAT EBRW'!A:B,2,FALSE))))</f>
        <v/>
      </c>
      <c r="G999" s="11" t="str">
        <f t="shared" si="30"/>
        <v/>
      </c>
      <c r="H999" s="11" t="str">
        <f>IF('Prax Reading 5712 5713'!B999="","", IF(G999&lt;100, 100, IF(G999&gt;300, 300, G999)))</f>
        <v/>
      </c>
      <c r="I999" s="11" t="str">
        <f>IF('Prax Reading 5712 5713'!B999="","",'SAT EBRW to CBEST R'!$A$2+'SAT EBRW to CBEST R'!$B$2*F999)</f>
        <v/>
      </c>
      <c r="J999" s="11" t="str">
        <f>IF('Prax Reading 5712 5713'!B999="","", IF(I999&lt;20, 20, IF(I999&gt;80, 80, I999)))</f>
        <v/>
      </c>
    </row>
    <row r="1000" spans="1:10" x14ac:dyDescent="0.25">
      <c r="A1000" s="11">
        <v>999</v>
      </c>
      <c r="B1000" s="30"/>
      <c r="C1000" s="25" t="str">
        <f>IF('Prax Reading 5712 5713'!B1000="","", interceptPCR5712_5713toACTR+ slopePCR5712_5713toACTR*'Prax Reading 5712 5713'!B1000)</f>
        <v/>
      </c>
      <c r="D1000" s="25" t="str">
        <f>IF('Prax Reading 5712 5713'!B1000="","", IF(C1000&lt;1, 1, IF(C1000&gt;36, 36, C1000)))</f>
        <v/>
      </c>
      <c r="E1000" s="25" t="str">
        <f t="shared" si="31"/>
        <v/>
      </c>
      <c r="F1000" s="11" t="str">
        <f>IF('Prax Reading 5712 5713'!E1000="","",IF('Prax Reading 5712 5713'!E1000&lt;'ACT E+R to SAT EBRW'!$A$2,'ACT E+R to SAT EBRW'!$B$2,IF('Prax Reading 5712 5713'!E1000&gt;'ACT E+R to SAT EBRW'!A$72,'ACT E+R to SAT EBRW'!B$72,VLOOKUP(E1000,'ACT E+R to SAT EBRW'!A:B,2,FALSE))))</f>
        <v/>
      </c>
      <c r="G1000" s="11" t="str">
        <f t="shared" si="30"/>
        <v/>
      </c>
      <c r="H1000" s="11" t="str">
        <f>IF('Prax Reading 5712 5713'!B1000="","", IF(G1000&lt;100, 100, IF(G1000&gt;300, 300, G1000)))</f>
        <v/>
      </c>
      <c r="I1000" s="11" t="str">
        <f>IF('Prax Reading 5712 5713'!B1000="","",'SAT EBRW to CBEST R'!$A$2+'SAT EBRW to CBEST R'!$B$2*F1000)</f>
        <v/>
      </c>
      <c r="J1000" s="11" t="str">
        <f>IF('Prax Reading 5712 5713'!B1000="","", IF(I1000&lt;20, 20, IF(I1000&gt;80, 80, I1000)))</f>
        <v/>
      </c>
    </row>
    <row r="1001" spans="1:10" x14ac:dyDescent="0.25">
      <c r="A1001" s="11">
        <v>1000</v>
      </c>
      <c r="B1001" s="30"/>
      <c r="C1001" s="25" t="str">
        <f>IF('Prax Reading 5712 5713'!B1001="","", interceptPCR5712_5713toACTR+ slopePCR5712_5713toACTR*'Prax Reading 5712 5713'!B1001)</f>
        <v/>
      </c>
      <c r="D1001" s="25" t="str">
        <f>IF('Prax Reading 5712 5713'!B1001="","", IF(C1001&lt;1, 1, IF(C1001&gt;36, 36, C1001)))</f>
        <v/>
      </c>
      <c r="E1001" s="25" t="str">
        <f t="shared" si="31"/>
        <v/>
      </c>
      <c r="F1001" s="11" t="str">
        <f>IF('Prax Reading 5712 5713'!E1001="","",IF('Prax Reading 5712 5713'!E1001&lt;'ACT E+R to SAT EBRW'!$A$2,'ACT E+R to SAT EBRW'!$B$2,IF('Prax Reading 5712 5713'!E1001&gt;'ACT E+R to SAT EBRW'!A$72,'ACT E+R to SAT EBRW'!B$72,VLOOKUP(E1001,'ACT E+R to SAT EBRW'!A:B,2,FALSE))))</f>
        <v/>
      </c>
      <c r="G1001" s="11" t="str">
        <f t="shared" si="30"/>
        <v/>
      </c>
      <c r="H1001" s="11" t="str">
        <f>IF('Prax Reading 5712 5713'!B1001="","", IF(G1001&lt;100, 100, IF(G1001&gt;300, 300, G1001)))</f>
        <v/>
      </c>
      <c r="I1001" s="11" t="str">
        <f>IF('Prax Reading 5712 5713'!B1001="","",'SAT EBRW to CBEST R'!$A$2+'SAT EBRW to CBEST R'!$B$2*F1001)</f>
        <v/>
      </c>
      <c r="J1001" s="11" t="str">
        <f>IF('Prax Reading 5712 5713'!B1001="","", IF(I1001&lt;20, 20, IF(I1001&gt;80, 80, I1001)))</f>
        <v/>
      </c>
    </row>
  </sheetData>
  <sheetProtection algorithmName="SHA-512" hashValue="X0e89fOOU8/4ek9iLUOlJ0Cak+MsDbH/kD5NGXtbPoV42/K+xTFpYyqBbOBi6ZrXu3eOitXjzoUzeSvNYSt6nA==" saltValue="zpk1IM33eFkJvWGsw9fW7w==" spinCount="100000" sheet="1" select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25338-F12F-4393-98A3-F400C81FC78A}">
  <sheetPr codeName="Sheet20">
    <tabColor theme="9" tint="0.79998168889431442"/>
  </sheetPr>
  <dimension ref="A1:Q1001"/>
  <sheetViews>
    <sheetView workbookViewId="0">
      <selection activeCell="B2" sqref="B2"/>
    </sheetView>
  </sheetViews>
  <sheetFormatPr defaultColWidth="8.7109375" defaultRowHeight="15" x14ac:dyDescent="0.25"/>
  <cols>
    <col min="1" max="1" width="10.28515625" style="11" customWidth="1"/>
    <col min="2" max="2" width="10.85546875" style="29" customWidth="1"/>
    <col min="3" max="4" width="10.85546875" style="32" hidden="1" customWidth="1"/>
    <col min="5" max="5" width="10.85546875" style="25" hidden="1" customWidth="1"/>
    <col min="6" max="10" width="13.85546875" style="11" hidden="1" customWidth="1"/>
    <col min="11" max="11" width="8.7109375" style="11" customWidth="1"/>
    <col min="12" max="12" width="10.5703125" style="11" customWidth="1"/>
    <col min="13" max="13" width="9.7109375" style="11" hidden="1" customWidth="1"/>
    <col min="14" max="14" width="11.140625" style="11" hidden="1" customWidth="1"/>
    <col min="15" max="15" width="11.42578125" style="11" hidden="1" customWidth="1"/>
    <col min="16" max="16" width="9.7109375" style="11" customWidth="1"/>
    <col min="17" max="17" width="10.42578125" style="11" hidden="1" customWidth="1"/>
    <col min="18" max="16384" width="8.7109375" style="11"/>
  </cols>
  <sheetData>
    <row r="1" spans="1:17" ht="105" x14ac:dyDescent="0.25">
      <c r="A1" s="11" t="s">
        <v>45</v>
      </c>
      <c r="B1" s="29" t="s">
        <v>202</v>
      </c>
      <c r="C1" s="32" t="s">
        <v>72</v>
      </c>
      <c r="D1" s="32" t="s">
        <v>73</v>
      </c>
      <c r="E1" s="25" t="s">
        <v>50</v>
      </c>
      <c r="F1" s="11" t="s">
        <v>47</v>
      </c>
      <c r="G1" s="11" t="s">
        <v>74</v>
      </c>
      <c r="H1" s="11" t="s">
        <v>75</v>
      </c>
      <c r="I1" s="11" t="s">
        <v>65</v>
      </c>
      <c r="J1" s="11" t="s">
        <v>66</v>
      </c>
      <c r="L1" s="11" t="s">
        <v>28</v>
      </c>
      <c r="M1" s="11" t="s">
        <v>69</v>
      </c>
      <c r="N1" s="11" t="s">
        <v>43</v>
      </c>
      <c r="O1" s="11" t="s">
        <v>78</v>
      </c>
      <c r="P1" s="11" t="s">
        <v>77</v>
      </c>
      <c r="Q1" s="11" t="s">
        <v>67</v>
      </c>
    </row>
    <row r="2" spans="1:17" x14ac:dyDescent="0.25">
      <c r="A2" s="11">
        <v>1</v>
      </c>
      <c r="B2" s="30"/>
      <c r="C2" s="25" t="str">
        <f t="shared" ref="C2:C65" si="0">IF(B2="","",IF(B2&gt;=250, upperinterceptPAAR200_210toACTR+B2*upperslopePAAR200_210toACTR, lowerinterceptPAAR200_210toACTR+B2*lowerslopePAAR200_210toACTR))</f>
        <v/>
      </c>
      <c r="D2" s="25" t="str">
        <f>IF('GACE Reading 200 210'!B2="","", IF(C2&lt;1, 1, IF(C2&gt;36, 36, C2)))</f>
        <v/>
      </c>
      <c r="E2" s="25" t="str">
        <f>IF(ISBLANK(B2), "", ROUND(2*D2, 0))</f>
        <v/>
      </c>
      <c r="F2" s="11" t="str">
        <f>IF('GACE Reading 200 210'!E2="","",IF('GACE Reading 200 210'!E2&lt;'ACT E+R to SAT EBRW'!$A$2,'ACT E+R to SAT EBRW'!$B$2,IF('GACE Reading 200 210'!E2&gt;'ACT E+R to SAT EBRW'!A$72,'ACT E+R to SAT EBRW'!B$72,VLOOKUP(E2,'ACT E+R to SAT EBRW'!A:B,2,FALSE))))</f>
        <v/>
      </c>
      <c r="G2" s="11" t="str">
        <f>IF('GACE Reading 200 210'!B2="","",interceptACTRtoPCR5712_5713+slopeACTRtoPCR5712_5713*D2)</f>
        <v/>
      </c>
      <c r="H2" s="11" t="str">
        <f>IF('GACE Reading 200 210'!B2="","", IF(G2&lt;100, 100, IF(G2&gt;200, 200, G2)))</f>
        <v/>
      </c>
      <c r="I2" s="11" t="str">
        <f>IF('GACE Reading 200 210'!B2="","",'SAT EBRW to CBEST R'!$A$2+'SAT EBRW to CBEST R'!$B$2*F2)</f>
        <v/>
      </c>
      <c r="J2" s="11" t="str">
        <f>IF('GACE Reading 200 210'!B2="","", IF(I2&lt;20, 20, IF(I2&gt;80, 80, I2)))</f>
        <v/>
      </c>
      <c r="L2" s="11">
        <f>IF(COUNT(B:B)=COUNT(C:C), COUNT(B:B), "error")</f>
        <v>0</v>
      </c>
      <c r="M2" s="12" t="str">
        <f>IF(AND(L2&lt;&gt;"error", L2&lt;&gt;0),AVERAGE(D:D),"")</f>
        <v/>
      </c>
      <c r="N2" s="12" t="str">
        <f>IF(AND(L2&lt;&gt;"error", L2&lt;&gt;0),AVERAGE(F:F),"")</f>
        <v/>
      </c>
      <c r="O2" s="11" t="str">
        <f>IF(AND(L2&lt;&gt;"error", L2&lt;&gt;0),AVERAGE(H:H),"")</f>
        <v/>
      </c>
      <c r="P2" s="12" t="str">
        <f>IF(AND(L2&lt;&gt;"error", L2&lt;&gt;0),AVERAGE(B:B),"")</f>
        <v/>
      </c>
      <c r="Q2" s="11" t="str">
        <f>IF(AND(L2&lt;&gt;"error", L2&lt;&gt;0),AVERAGE(J:J),"")</f>
        <v/>
      </c>
    </row>
    <row r="3" spans="1:17" x14ac:dyDescent="0.25">
      <c r="A3" s="11">
        <v>2</v>
      </c>
      <c r="B3" s="30"/>
      <c r="C3" s="25" t="str">
        <f t="shared" si="0"/>
        <v/>
      </c>
      <c r="D3" s="25" t="str">
        <f>IF('GACE Reading 200 210'!B3="","", IF(C3&lt;1, 1, IF(C3&gt;36, 36, C3)))</f>
        <v/>
      </c>
      <c r="E3" s="25" t="str">
        <f t="shared" ref="E3:E66" si="1">IF(ISBLANK(B3), "", ROUND(2*D3, 0))</f>
        <v/>
      </c>
      <c r="F3" s="11" t="str">
        <f>IF('GACE Reading 200 210'!E3="","",IF('GACE Reading 200 210'!E3&lt;'ACT E+R to SAT EBRW'!$A$2,'ACT E+R to SAT EBRW'!$B$2,IF('GACE Reading 200 210'!E3&gt;'ACT E+R to SAT EBRW'!A$72,'ACT E+R to SAT EBRW'!B$72,VLOOKUP(E3,'ACT E+R to SAT EBRW'!A:B,2,FALSE))))</f>
        <v/>
      </c>
      <c r="G3" s="11" t="str">
        <f>IF('GACE Reading 200 210'!B3="","",interceptACTRtoPCR5712_5713+slopeACTRtoPCR5712_5713*D3)</f>
        <v/>
      </c>
      <c r="H3" s="11" t="str">
        <f>IF('GACE Reading 200 210'!B3="","", IF(G3&lt;100, 100, IF(G3&gt;200, 200, G3)))</f>
        <v/>
      </c>
      <c r="I3" s="11" t="str">
        <f>IF('GACE Reading 200 210'!B3="","",'SAT EBRW to CBEST R'!$A$2+'SAT EBRW to CBEST R'!$B$2*F3)</f>
        <v/>
      </c>
      <c r="J3" s="11" t="str">
        <f>IF('GACE Reading 200 210'!B3="","", IF(I3&lt;20, 20, IF(I3&gt;80, 80, I3)))</f>
        <v/>
      </c>
    </row>
    <row r="4" spans="1:17" x14ac:dyDescent="0.25">
      <c r="A4" s="11">
        <v>3</v>
      </c>
      <c r="B4" s="30"/>
      <c r="C4" s="25" t="str">
        <f t="shared" si="0"/>
        <v/>
      </c>
      <c r="D4" s="25" t="str">
        <f>IF('GACE Reading 200 210'!B4="","", IF(C4&lt;1, 1, IF(C4&gt;36, 36, C4)))</f>
        <v/>
      </c>
      <c r="E4" s="25" t="str">
        <f t="shared" si="1"/>
        <v/>
      </c>
      <c r="F4" s="11" t="str">
        <f>IF('GACE Reading 200 210'!E4="","",IF('GACE Reading 200 210'!E4&lt;'ACT E+R to SAT EBRW'!$A$2,'ACT E+R to SAT EBRW'!$B$2,IF('GACE Reading 200 210'!E4&gt;'ACT E+R to SAT EBRW'!A$72,'ACT E+R to SAT EBRW'!B$72,VLOOKUP(E4,'ACT E+R to SAT EBRW'!A:B,2,FALSE))))</f>
        <v/>
      </c>
      <c r="G4" s="11" t="str">
        <f>IF('GACE Reading 200 210'!B4="","",interceptACTRtoPCR5712_5713+slopeACTRtoPCR5712_5713*D4)</f>
        <v/>
      </c>
      <c r="H4" s="11" t="str">
        <f>IF('GACE Reading 200 210'!B4="","", IF(G4&lt;100, 100, IF(G4&gt;200, 200, G4)))</f>
        <v/>
      </c>
      <c r="I4" s="11" t="str">
        <f>IF('GACE Reading 200 210'!B4="","",'SAT EBRW to CBEST R'!$A$2+'SAT EBRW to CBEST R'!$B$2*F4)</f>
        <v/>
      </c>
      <c r="J4" s="11" t="str">
        <f>IF('GACE Reading 200 210'!B4="","", IF(I4&lt;20, 20, IF(I4&gt;80, 80, I4)))</f>
        <v/>
      </c>
    </row>
    <row r="5" spans="1:17" x14ac:dyDescent="0.25">
      <c r="A5" s="11">
        <v>4</v>
      </c>
      <c r="B5" s="30"/>
      <c r="C5" s="25" t="str">
        <f t="shared" si="0"/>
        <v/>
      </c>
      <c r="D5" s="25" t="str">
        <f>IF('GACE Reading 200 210'!B5="","", IF(C5&lt;1, 1, IF(C5&gt;36, 36, C5)))</f>
        <v/>
      </c>
      <c r="E5" s="25" t="str">
        <f t="shared" si="1"/>
        <v/>
      </c>
      <c r="F5" s="11" t="str">
        <f>IF('GACE Reading 200 210'!E5="","",IF('GACE Reading 200 210'!E5&lt;'ACT E+R to SAT EBRW'!$A$2,'ACT E+R to SAT EBRW'!$B$2,IF('GACE Reading 200 210'!E5&gt;'ACT E+R to SAT EBRW'!A$72,'ACT E+R to SAT EBRW'!B$72,VLOOKUP(E5,'ACT E+R to SAT EBRW'!A:B,2,FALSE))))</f>
        <v/>
      </c>
      <c r="G5" s="11" t="str">
        <f>IF('GACE Reading 200 210'!B5="","",interceptACTRtoPCR5712_5713+slopeACTRtoPCR5712_5713*D5)</f>
        <v/>
      </c>
      <c r="H5" s="11" t="str">
        <f>IF('GACE Reading 200 210'!B5="","", IF(G5&lt;100, 100, IF(G5&gt;200, 200, G5)))</f>
        <v/>
      </c>
      <c r="I5" s="11" t="str">
        <f>IF('GACE Reading 200 210'!B5="","",'SAT EBRW to CBEST R'!$A$2+'SAT EBRW to CBEST R'!$B$2*F5)</f>
        <v/>
      </c>
      <c r="J5" s="11" t="str">
        <f>IF('GACE Reading 200 210'!B5="","", IF(I5&lt;20, 20, IF(I5&gt;80, 80, I5)))</f>
        <v/>
      </c>
    </row>
    <row r="6" spans="1:17" x14ac:dyDescent="0.25">
      <c r="A6" s="11">
        <v>5</v>
      </c>
      <c r="B6" s="30"/>
      <c r="C6" s="25" t="str">
        <f t="shared" si="0"/>
        <v/>
      </c>
      <c r="D6" s="25" t="str">
        <f>IF('GACE Reading 200 210'!B6="","", IF(C6&lt;1, 1, IF(C6&gt;36, 36, C6)))</f>
        <v/>
      </c>
      <c r="E6" s="25" t="str">
        <f t="shared" si="1"/>
        <v/>
      </c>
      <c r="F6" s="11" t="str">
        <f>IF('GACE Reading 200 210'!E6="","",IF('GACE Reading 200 210'!E6&lt;'ACT E+R to SAT EBRW'!$A$2,'ACT E+R to SAT EBRW'!$B$2,IF('GACE Reading 200 210'!E6&gt;'ACT E+R to SAT EBRW'!A$72,'ACT E+R to SAT EBRW'!B$72,VLOOKUP(E6,'ACT E+R to SAT EBRW'!A:B,2,FALSE))))</f>
        <v/>
      </c>
      <c r="G6" s="11" t="str">
        <f>IF('GACE Reading 200 210'!B6="","",interceptACTRtoPCR5712_5713+slopeACTRtoPCR5712_5713*D6)</f>
        <v/>
      </c>
      <c r="H6" s="11" t="str">
        <f>IF('GACE Reading 200 210'!B6="","", IF(G6&lt;100, 100, IF(G6&gt;200, 200, G6)))</f>
        <v/>
      </c>
      <c r="I6" s="11" t="str">
        <f>IF('GACE Reading 200 210'!B6="","",'SAT EBRW to CBEST R'!$A$2+'SAT EBRW to CBEST R'!$B$2*F6)</f>
        <v/>
      </c>
      <c r="J6" s="11" t="str">
        <f>IF('GACE Reading 200 210'!B6="","", IF(I6&lt;20, 20, IF(I6&gt;80, 80, I6)))</f>
        <v/>
      </c>
    </row>
    <row r="7" spans="1:17" x14ac:dyDescent="0.25">
      <c r="A7" s="11">
        <v>6</v>
      </c>
      <c r="B7" s="30"/>
      <c r="C7" s="25" t="str">
        <f t="shared" si="0"/>
        <v/>
      </c>
      <c r="D7" s="25" t="str">
        <f>IF('GACE Reading 200 210'!B7="","", IF(C7&lt;1, 1, IF(C7&gt;36, 36, C7)))</f>
        <v/>
      </c>
      <c r="E7" s="25" t="str">
        <f t="shared" si="1"/>
        <v/>
      </c>
      <c r="F7" s="11" t="str">
        <f>IF('GACE Reading 200 210'!E7="","",IF('GACE Reading 200 210'!E7&lt;'ACT E+R to SAT EBRW'!$A$2,'ACT E+R to SAT EBRW'!$B$2,IF('GACE Reading 200 210'!E7&gt;'ACT E+R to SAT EBRW'!A$72,'ACT E+R to SAT EBRW'!B$72,VLOOKUP(E7,'ACT E+R to SAT EBRW'!A:B,2,FALSE))))</f>
        <v/>
      </c>
      <c r="G7" s="11" t="str">
        <f>IF('GACE Reading 200 210'!B7="","",interceptACTRtoPCR5712_5713+slopeACTRtoPCR5712_5713*D7)</f>
        <v/>
      </c>
      <c r="H7" s="11" t="str">
        <f>IF('GACE Reading 200 210'!B7="","", IF(G7&lt;100, 100, IF(G7&gt;200, 200, G7)))</f>
        <v/>
      </c>
      <c r="I7" s="11" t="str">
        <f>IF('GACE Reading 200 210'!B7="","",'SAT EBRW to CBEST R'!$A$2+'SAT EBRW to CBEST R'!$B$2*F7)</f>
        <v/>
      </c>
      <c r="J7" s="11" t="str">
        <f>IF('GACE Reading 200 210'!B7="","", IF(I7&lt;20, 20, IF(I7&gt;80, 80, I7)))</f>
        <v/>
      </c>
    </row>
    <row r="8" spans="1:17" x14ac:dyDescent="0.25">
      <c r="A8" s="11">
        <v>7</v>
      </c>
      <c r="B8" s="30"/>
      <c r="C8" s="25" t="str">
        <f t="shared" si="0"/>
        <v/>
      </c>
      <c r="D8" s="25" t="str">
        <f>IF('GACE Reading 200 210'!B8="","", IF(C8&lt;1, 1, IF(C8&gt;36, 36, C8)))</f>
        <v/>
      </c>
      <c r="E8" s="25" t="str">
        <f t="shared" si="1"/>
        <v/>
      </c>
      <c r="F8" s="11" t="str">
        <f>IF('GACE Reading 200 210'!E8="","",IF('GACE Reading 200 210'!E8&lt;'ACT E+R to SAT EBRW'!$A$2,'ACT E+R to SAT EBRW'!$B$2,IF('GACE Reading 200 210'!E8&gt;'ACT E+R to SAT EBRW'!A$72,'ACT E+R to SAT EBRW'!B$72,VLOOKUP(E8,'ACT E+R to SAT EBRW'!A:B,2,FALSE))))</f>
        <v/>
      </c>
      <c r="G8" s="11" t="str">
        <f>IF('GACE Reading 200 210'!B8="","",interceptACTRtoPCR5712_5713+slopeACTRtoPCR5712_5713*D8)</f>
        <v/>
      </c>
      <c r="H8" s="11" t="str">
        <f>IF('GACE Reading 200 210'!B8="","", IF(G8&lt;100, 100, IF(G8&gt;200, 200, G8)))</f>
        <v/>
      </c>
      <c r="I8" s="11" t="str">
        <f>IF('GACE Reading 200 210'!B8="","",'SAT EBRW to CBEST R'!$A$2+'SAT EBRW to CBEST R'!$B$2*F8)</f>
        <v/>
      </c>
      <c r="J8" s="11" t="str">
        <f>IF('GACE Reading 200 210'!B8="","", IF(I8&lt;20, 20, IF(I8&gt;80, 80, I8)))</f>
        <v/>
      </c>
    </row>
    <row r="9" spans="1:17" x14ac:dyDescent="0.25">
      <c r="A9" s="11">
        <v>8</v>
      </c>
      <c r="B9" s="30"/>
      <c r="C9" s="25" t="str">
        <f t="shared" si="0"/>
        <v/>
      </c>
      <c r="D9" s="25" t="str">
        <f>IF('GACE Reading 200 210'!B9="","", IF(C9&lt;1, 1, IF(C9&gt;36, 36, C9)))</f>
        <v/>
      </c>
      <c r="E9" s="25" t="str">
        <f t="shared" si="1"/>
        <v/>
      </c>
      <c r="F9" s="11" t="str">
        <f>IF('GACE Reading 200 210'!E9="","",IF('GACE Reading 200 210'!E9&lt;'ACT E+R to SAT EBRW'!$A$2,'ACT E+R to SAT EBRW'!$B$2,IF('GACE Reading 200 210'!E9&gt;'ACT E+R to SAT EBRW'!A$72,'ACT E+R to SAT EBRW'!B$72,VLOOKUP(E9,'ACT E+R to SAT EBRW'!A:B,2,FALSE))))</f>
        <v/>
      </c>
      <c r="G9" s="11" t="str">
        <f>IF('GACE Reading 200 210'!B9="","",interceptACTRtoPCR5712_5713+slopeACTRtoPCR5712_5713*D9)</f>
        <v/>
      </c>
      <c r="H9" s="11" t="str">
        <f>IF('GACE Reading 200 210'!B9="","", IF(G9&lt;100, 100, IF(G9&gt;200, 200, G9)))</f>
        <v/>
      </c>
      <c r="I9" s="11" t="str">
        <f>IF('GACE Reading 200 210'!B9="","",'SAT EBRW to CBEST R'!$A$2+'SAT EBRW to CBEST R'!$B$2*F9)</f>
        <v/>
      </c>
      <c r="J9" s="11" t="str">
        <f>IF('GACE Reading 200 210'!B9="","", IF(I9&lt;20, 20, IF(I9&gt;80, 80, I9)))</f>
        <v/>
      </c>
    </row>
    <row r="10" spans="1:17" x14ac:dyDescent="0.25">
      <c r="A10" s="11">
        <v>9</v>
      </c>
      <c r="B10" s="30"/>
      <c r="C10" s="25" t="str">
        <f t="shared" si="0"/>
        <v/>
      </c>
      <c r="D10" s="25" t="str">
        <f>IF('GACE Reading 200 210'!B10="","", IF(C10&lt;1, 1, IF(C10&gt;36, 36, C10)))</f>
        <v/>
      </c>
      <c r="E10" s="25" t="str">
        <f t="shared" si="1"/>
        <v/>
      </c>
      <c r="F10" s="11" t="str">
        <f>IF('GACE Reading 200 210'!E10="","",IF('GACE Reading 200 210'!E10&lt;'ACT E+R to SAT EBRW'!$A$2,'ACT E+R to SAT EBRW'!$B$2,IF('GACE Reading 200 210'!E10&gt;'ACT E+R to SAT EBRW'!A$72,'ACT E+R to SAT EBRW'!B$72,VLOOKUP(E10,'ACT E+R to SAT EBRW'!A:B,2,FALSE))))</f>
        <v/>
      </c>
      <c r="G10" s="11" t="str">
        <f>IF('GACE Reading 200 210'!B10="","",interceptACTRtoPCR5712_5713+slopeACTRtoPCR5712_5713*D10)</f>
        <v/>
      </c>
      <c r="H10" s="11" t="str">
        <f>IF('GACE Reading 200 210'!B10="","", IF(G10&lt;100, 100, IF(G10&gt;200, 200, G10)))</f>
        <v/>
      </c>
      <c r="I10" s="11" t="str">
        <f>IF('GACE Reading 200 210'!B10="","",'SAT EBRW to CBEST R'!$A$2+'SAT EBRW to CBEST R'!$B$2*F10)</f>
        <v/>
      </c>
      <c r="J10" s="11" t="str">
        <f>IF('GACE Reading 200 210'!B10="","", IF(I10&lt;20, 20, IF(I10&gt;80, 80, I10)))</f>
        <v/>
      </c>
    </row>
    <row r="11" spans="1:17" x14ac:dyDescent="0.25">
      <c r="A11" s="11">
        <v>10</v>
      </c>
      <c r="B11" s="30"/>
      <c r="C11" s="25" t="str">
        <f t="shared" si="0"/>
        <v/>
      </c>
      <c r="D11" s="25" t="str">
        <f>IF('GACE Reading 200 210'!B11="","", IF(C11&lt;1, 1, IF(C11&gt;36, 36, C11)))</f>
        <v/>
      </c>
      <c r="E11" s="25" t="str">
        <f t="shared" si="1"/>
        <v/>
      </c>
      <c r="F11" s="11" t="str">
        <f>IF('GACE Reading 200 210'!E11="","",IF('GACE Reading 200 210'!E11&lt;'ACT E+R to SAT EBRW'!$A$2,'ACT E+R to SAT EBRW'!$B$2,IF('GACE Reading 200 210'!E11&gt;'ACT E+R to SAT EBRW'!A$72,'ACT E+R to SAT EBRW'!B$72,VLOOKUP(E11,'ACT E+R to SAT EBRW'!A:B,2,FALSE))))</f>
        <v/>
      </c>
      <c r="G11" s="11" t="str">
        <f>IF('GACE Reading 200 210'!B11="","",interceptACTRtoPCR5712_5713+slopeACTRtoPCR5712_5713*D11)</f>
        <v/>
      </c>
      <c r="H11" s="11" t="str">
        <f>IF('GACE Reading 200 210'!B11="","", IF(G11&lt;100, 100, IF(G11&gt;200, 200, G11)))</f>
        <v/>
      </c>
      <c r="I11" s="11" t="str">
        <f>IF('GACE Reading 200 210'!B11="","",'SAT EBRW to CBEST R'!$A$2+'SAT EBRW to CBEST R'!$B$2*F11)</f>
        <v/>
      </c>
      <c r="J11" s="11" t="str">
        <f>IF('GACE Reading 200 210'!B11="","", IF(I11&lt;20, 20, IF(I11&gt;80, 80, I11)))</f>
        <v/>
      </c>
    </row>
    <row r="12" spans="1:17" x14ac:dyDescent="0.25">
      <c r="A12" s="11">
        <v>11</v>
      </c>
      <c r="B12" s="30"/>
      <c r="C12" s="25" t="str">
        <f t="shared" si="0"/>
        <v/>
      </c>
      <c r="D12" s="25" t="str">
        <f>IF('GACE Reading 200 210'!B12="","", IF(C12&lt;1, 1, IF(C12&gt;36, 36, C12)))</f>
        <v/>
      </c>
      <c r="E12" s="25" t="str">
        <f t="shared" si="1"/>
        <v/>
      </c>
      <c r="F12" s="11" t="str">
        <f>IF('GACE Reading 200 210'!E12="","",IF('GACE Reading 200 210'!E12&lt;'ACT E+R to SAT EBRW'!$A$2,'ACT E+R to SAT EBRW'!$B$2,IF('GACE Reading 200 210'!E12&gt;'ACT E+R to SAT EBRW'!A$72,'ACT E+R to SAT EBRW'!B$72,VLOOKUP(E12,'ACT E+R to SAT EBRW'!A:B,2,FALSE))))</f>
        <v/>
      </c>
      <c r="G12" s="11" t="str">
        <f>IF('GACE Reading 200 210'!B12="","",interceptACTRtoPCR5712_5713+slopeACTRtoPCR5712_5713*D12)</f>
        <v/>
      </c>
      <c r="H12" s="11" t="str">
        <f>IF('GACE Reading 200 210'!B12="","", IF(G12&lt;100, 100, IF(G12&gt;200, 200, G12)))</f>
        <v/>
      </c>
      <c r="I12" s="11" t="str">
        <f>IF('GACE Reading 200 210'!B12="","",'SAT EBRW to CBEST R'!$A$2+'SAT EBRW to CBEST R'!$B$2*F12)</f>
        <v/>
      </c>
      <c r="J12" s="11" t="str">
        <f>IF('GACE Reading 200 210'!B12="","", IF(I12&lt;20, 20, IF(I12&gt;80, 80, I12)))</f>
        <v/>
      </c>
    </row>
    <row r="13" spans="1:17" x14ac:dyDescent="0.25">
      <c r="A13" s="11">
        <v>12</v>
      </c>
      <c r="B13" s="30"/>
      <c r="C13" s="25" t="str">
        <f t="shared" si="0"/>
        <v/>
      </c>
      <c r="D13" s="25" t="str">
        <f>IF('GACE Reading 200 210'!B13="","", IF(C13&lt;1, 1, IF(C13&gt;36, 36, C13)))</f>
        <v/>
      </c>
      <c r="E13" s="25" t="str">
        <f t="shared" si="1"/>
        <v/>
      </c>
      <c r="F13" s="11" t="str">
        <f>IF('GACE Reading 200 210'!E13="","",IF('GACE Reading 200 210'!E13&lt;'ACT E+R to SAT EBRW'!$A$2,'ACT E+R to SAT EBRW'!$B$2,IF('GACE Reading 200 210'!E13&gt;'ACT E+R to SAT EBRW'!A$72,'ACT E+R to SAT EBRW'!B$72,VLOOKUP(E13,'ACT E+R to SAT EBRW'!A:B,2,FALSE))))</f>
        <v/>
      </c>
      <c r="G13" s="11" t="str">
        <f>IF('GACE Reading 200 210'!B13="","",interceptACTRtoPCR5712_5713+slopeACTRtoPCR5712_5713*D13)</f>
        <v/>
      </c>
      <c r="H13" s="11" t="str">
        <f>IF('GACE Reading 200 210'!B13="","", IF(G13&lt;100, 100, IF(G13&gt;200, 200, G13)))</f>
        <v/>
      </c>
      <c r="I13" s="11" t="str">
        <f>IF('GACE Reading 200 210'!B13="","",'SAT EBRW to CBEST R'!$A$2+'SAT EBRW to CBEST R'!$B$2*F13)</f>
        <v/>
      </c>
      <c r="J13" s="11" t="str">
        <f>IF('GACE Reading 200 210'!B13="","", IF(I13&lt;20, 20, IF(I13&gt;80, 80, I13)))</f>
        <v/>
      </c>
    </row>
    <row r="14" spans="1:17" x14ac:dyDescent="0.25">
      <c r="A14" s="11">
        <v>13</v>
      </c>
      <c r="B14" s="30"/>
      <c r="C14" s="25" t="str">
        <f t="shared" si="0"/>
        <v/>
      </c>
      <c r="D14" s="25" t="str">
        <f>IF('GACE Reading 200 210'!B14="","", IF(C14&lt;1, 1, IF(C14&gt;36, 36, C14)))</f>
        <v/>
      </c>
      <c r="E14" s="25" t="str">
        <f t="shared" si="1"/>
        <v/>
      </c>
      <c r="F14" s="11" t="str">
        <f>IF('GACE Reading 200 210'!E14="","",IF('GACE Reading 200 210'!E14&lt;'ACT E+R to SAT EBRW'!$A$2,'ACT E+R to SAT EBRW'!$B$2,IF('GACE Reading 200 210'!E14&gt;'ACT E+R to SAT EBRW'!A$72,'ACT E+R to SAT EBRW'!B$72,VLOOKUP(E14,'ACT E+R to SAT EBRW'!A:B,2,FALSE))))</f>
        <v/>
      </c>
      <c r="G14" s="11" t="str">
        <f>IF('GACE Reading 200 210'!B14="","",interceptACTRtoPCR5712_5713+slopeACTRtoPCR5712_5713*D14)</f>
        <v/>
      </c>
      <c r="H14" s="11" t="str">
        <f>IF('GACE Reading 200 210'!B14="","", IF(G14&lt;100, 100, IF(G14&gt;200, 200, G14)))</f>
        <v/>
      </c>
      <c r="I14" s="11" t="str">
        <f>IF('GACE Reading 200 210'!B14="","",'SAT EBRW to CBEST R'!$A$2+'SAT EBRW to CBEST R'!$B$2*F14)</f>
        <v/>
      </c>
      <c r="J14" s="11" t="str">
        <f>IF('GACE Reading 200 210'!B14="","", IF(I14&lt;20, 20, IF(I14&gt;80, 80, I14)))</f>
        <v/>
      </c>
    </row>
    <row r="15" spans="1:17" x14ac:dyDescent="0.25">
      <c r="A15" s="11">
        <v>14</v>
      </c>
      <c r="B15" s="30"/>
      <c r="C15" s="25" t="str">
        <f t="shared" si="0"/>
        <v/>
      </c>
      <c r="D15" s="25" t="str">
        <f>IF('GACE Reading 200 210'!B15="","", IF(C15&lt;1, 1, IF(C15&gt;36, 36, C15)))</f>
        <v/>
      </c>
      <c r="E15" s="25" t="str">
        <f t="shared" si="1"/>
        <v/>
      </c>
      <c r="F15" s="11" t="str">
        <f>IF('GACE Reading 200 210'!E15="","",IF('GACE Reading 200 210'!E15&lt;'ACT E+R to SAT EBRW'!$A$2,'ACT E+R to SAT EBRW'!$B$2,IF('GACE Reading 200 210'!E15&gt;'ACT E+R to SAT EBRW'!A$72,'ACT E+R to SAT EBRW'!B$72,VLOOKUP(E15,'ACT E+R to SAT EBRW'!A:B,2,FALSE))))</f>
        <v/>
      </c>
      <c r="G15" s="11" t="str">
        <f>IF('GACE Reading 200 210'!B15="","",interceptACTRtoPCR5712_5713+slopeACTRtoPCR5712_5713*D15)</f>
        <v/>
      </c>
      <c r="H15" s="11" t="str">
        <f>IF('GACE Reading 200 210'!B15="","", IF(G15&lt;100, 100, IF(G15&gt;200, 200, G15)))</f>
        <v/>
      </c>
      <c r="I15" s="11" t="str">
        <f>IF('GACE Reading 200 210'!B15="","",'SAT EBRW to CBEST R'!$A$2+'SAT EBRW to CBEST R'!$B$2*F15)</f>
        <v/>
      </c>
      <c r="J15" s="11" t="str">
        <f>IF('GACE Reading 200 210'!B15="","", IF(I15&lt;20, 20, IF(I15&gt;80, 80, I15)))</f>
        <v/>
      </c>
    </row>
    <row r="16" spans="1:17" x14ac:dyDescent="0.25">
      <c r="A16" s="11">
        <v>15</v>
      </c>
      <c r="B16" s="30"/>
      <c r="C16" s="25" t="str">
        <f t="shared" si="0"/>
        <v/>
      </c>
      <c r="D16" s="25" t="str">
        <f>IF('GACE Reading 200 210'!B16="","", IF(C16&lt;1, 1, IF(C16&gt;36, 36, C16)))</f>
        <v/>
      </c>
      <c r="E16" s="25" t="str">
        <f t="shared" si="1"/>
        <v/>
      </c>
      <c r="F16" s="11" t="str">
        <f>IF('GACE Reading 200 210'!E16="","",IF('GACE Reading 200 210'!E16&lt;'ACT E+R to SAT EBRW'!$A$2,'ACT E+R to SAT EBRW'!$B$2,IF('GACE Reading 200 210'!E16&gt;'ACT E+R to SAT EBRW'!A$72,'ACT E+R to SAT EBRW'!B$72,VLOOKUP(E16,'ACT E+R to SAT EBRW'!A:B,2,FALSE))))</f>
        <v/>
      </c>
      <c r="G16" s="11" t="str">
        <f>IF('GACE Reading 200 210'!B16="","",interceptACTRtoPCR5712_5713+slopeACTRtoPCR5712_5713*D16)</f>
        <v/>
      </c>
      <c r="H16" s="11" t="str">
        <f>IF('GACE Reading 200 210'!B16="","", IF(G16&lt;100, 100, IF(G16&gt;200, 200, G16)))</f>
        <v/>
      </c>
      <c r="I16" s="11" t="str">
        <f>IF('GACE Reading 200 210'!B16="","",'SAT EBRW to CBEST R'!$A$2+'SAT EBRW to CBEST R'!$B$2*F16)</f>
        <v/>
      </c>
      <c r="J16" s="11" t="str">
        <f>IF('GACE Reading 200 210'!B16="","", IF(I16&lt;20, 20, IF(I16&gt;80, 80, I16)))</f>
        <v/>
      </c>
    </row>
    <row r="17" spans="1:10" x14ac:dyDescent="0.25">
      <c r="A17" s="11">
        <v>16</v>
      </c>
      <c r="B17" s="30"/>
      <c r="C17" s="25" t="str">
        <f t="shared" si="0"/>
        <v/>
      </c>
      <c r="D17" s="25" t="str">
        <f>IF('GACE Reading 200 210'!B17="","", IF(C17&lt;1, 1, IF(C17&gt;36, 36, C17)))</f>
        <v/>
      </c>
      <c r="E17" s="25" t="str">
        <f t="shared" si="1"/>
        <v/>
      </c>
      <c r="F17" s="11" t="str">
        <f>IF('GACE Reading 200 210'!E17="","",IF('GACE Reading 200 210'!E17&lt;'ACT E+R to SAT EBRW'!$A$2,'ACT E+R to SAT EBRW'!$B$2,IF('GACE Reading 200 210'!E17&gt;'ACT E+R to SAT EBRW'!A$72,'ACT E+R to SAT EBRW'!B$72,VLOOKUP(E17,'ACT E+R to SAT EBRW'!A:B,2,FALSE))))</f>
        <v/>
      </c>
      <c r="G17" s="11" t="str">
        <f>IF('GACE Reading 200 210'!B17="","",interceptACTRtoPCR5712_5713+slopeACTRtoPCR5712_5713*D17)</f>
        <v/>
      </c>
      <c r="H17" s="11" t="str">
        <f>IF('GACE Reading 200 210'!B17="","", IF(G17&lt;100, 100, IF(G17&gt;200, 200, G17)))</f>
        <v/>
      </c>
      <c r="I17" s="11" t="str">
        <f>IF('GACE Reading 200 210'!B17="","",'SAT EBRW to CBEST R'!$A$2+'SAT EBRW to CBEST R'!$B$2*F17)</f>
        <v/>
      </c>
      <c r="J17" s="11" t="str">
        <f>IF('GACE Reading 200 210'!B17="","", IF(I17&lt;20, 20, IF(I17&gt;80, 80, I17)))</f>
        <v/>
      </c>
    </row>
    <row r="18" spans="1:10" x14ac:dyDescent="0.25">
      <c r="A18" s="11">
        <v>17</v>
      </c>
      <c r="B18" s="30"/>
      <c r="C18" s="25" t="str">
        <f t="shared" si="0"/>
        <v/>
      </c>
      <c r="D18" s="25" t="str">
        <f>IF('GACE Reading 200 210'!B18="","", IF(C18&lt;1, 1, IF(C18&gt;36, 36, C18)))</f>
        <v/>
      </c>
      <c r="E18" s="25" t="str">
        <f t="shared" si="1"/>
        <v/>
      </c>
      <c r="F18" s="11" t="str">
        <f>IF('GACE Reading 200 210'!E18="","",IF('GACE Reading 200 210'!E18&lt;'ACT E+R to SAT EBRW'!$A$2,'ACT E+R to SAT EBRW'!$B$2,IF('GACE Reading 200 210'!E18&gt;'ACT E+R to SAT EBRW'!A$72,'ACT E+R to SAT EBRW'!B$72,VLOOKUP(E18,'ACT E+R to SAT EBRW'!A:B,2,FALSE))))</f>
        <v/>
      </c>
      <c r="G18" s="11" t="str">
        <f>IF('GACE Reading 200 210'!B18="","",interceptACTRtoPCR5712_5713+slopeACTRtoPCR5712_5713*D18)</f>
        <v/>
      </c>
      <c r="H18" s="11" t="str">
        <f>IF('GACE Reading 200 210'!B18="","", IF(G18&lt;100, 100, IF(G18&gt;200, 200, G18)))</f>
        <v/>
      </c>
      <c r="I18" s="11" t="str">
        <f>IF('GACE Reading 200 210'!B18="","",'SAT EBRW to CBEST R'!$A$2+'SAT EBRW to CBEST R'!$B$2*F18)</f>
        <v/>
      </c>
      <c r="J18" s="11" t="str">
        <f>IF('GACE Reading 200 210'!B18="","", IF(I18&lt;20, 20, IF(I18&gt;80, 80, I18)))</f>
        <v/>
      </c>
    </row>
    <row r="19" spans="1:10" x14ac:dyDescent="0.25">
      <c r="A19" s="11">
        <v>18</v>
      </c>
      <c r="B19" s="30"/>
      <c r="C19" s="25" t="str">
        <f t="shared" si="0"/>
        <v/>
      </c>
      <c r="D19" s="25" t="str">
        <f>IF('GACE Reading 200 210'!B19="","", IF(C19&lt;1, 1, IF(C19&gt;36, 36, C19)))</f>
        <v/>
      </c>
      <c r="E19" s="25" t="str">
        <f t="shared" si="1"/>
        <v/>
      </c>
      <c r="F19" s="11" t="str">
        <f>IF('GACE Reading 200 210'!E19="","",IF('GACE Reading 200 210'!E19&lt;'ACT E+R to SAT EBRW'!$A$2,'ACT E+R to SAT EBRW'!$B$2,IF('GACE Reading 200 210'!E19&gt;'ACT E+R to SAT EBRW'!A$72,'ACT E+R to SAT EBRW'!B$72,VLOOKUP(E19,'ACT E+R to SAT EBRW'!A:B,2,FALSE))))</f>
        <v/>
      </c>
      <c r="G19" s="11" t="str">
        <f>IF('GACE Reading 200 210'!B19="","",interceptACTRtoPCR5712_5713+slopeACTRtoPCR5712_5713*D19)</f>
        <v/>
      </c>
      <c r="H19" s="11" t="str">
        <f>IF('GACE Reading 200 210'!B19="","", IF(G19&lt;100, 100, IF(G19&gt;200, 200, G19)))</f>
        <v/>
      </c>
      <c r="I19" s="11" t="str">
        <f>IF('GACE Reading 200 210'!B19="","",'SAT EBRW to CBEST R'!$A$2+'SAT EBRW to CBEST R'!$B$2*F19)</f>
        <v/>
      </c>
      <c r="J19" s="11" t="str">
        <f>IF('GACE Reading 200 210'!B19="","", IF(I19&lt;20, 20, IF(I19&gt;80, 80, I19)))</f>
        <v/>
      </c>
    </row>
    <row r="20" spans="1:10" x14ac:dyDescent="0.25">
      <c r="A20" s="11">
        <v>19</v>
      </c>
      <c r="B20" s="30"/>
      <c r="C20" s="25" t="str">
        <f t="shared" si="0"/>
        <v/>
      </c>
      <c r="D20" s="25" t="str">
        <f>IF('GACE Reading 200 210'!B20="","", IF(C20&lt;1, 1, IF(C20&gt;36, 36, C20)))</f>
        <v/>
      </c>
      <c r="E20" s="25" t="str">
        <f t="shared" si="1"/>
        <v/>
      </c>
      <c r="F20" s="11" t="str">
        <f>IF('GACE Reading 200 210'!E20="","",IF('GACE Reading 200 210'!E20&lt;'ACT E+R to SAT EBRW'!$A$2,'ACT E+R to SAT EBRW'!$B$2,IF('GACE Reading 200 210'!E20&gt;'ACT E+R to SAT EBRW'!A$72,'ACT E+R to SAT EBRW'!B$72,VLOOKUP(E20,'ACT E+R to SAT EBRW'!A:B,2,FALSE))))</f>
        <v/>
      </c>
      <c r="G20" s="11" t="str">
        <f>IF('GACE Reading 200 210'!B20="","",interceptACTRtoPCR5712_5713+slopeACTRtoPCR5712_5713*D20)</f>
        <v/>
      </c>
      <c r="H20" s="11" t="str">
        <f>IF('GACE Reading 200 210'!B20="","", IF(G20&lt;100, 100, IF(G20&gt;200, 200, G20)))</f>
        <v/>
      </c>
      <c r="I20" s="11" t="str">
        <f>IF('GACE Reading 200 210'!B20="","",'SAT EBRW to CBEST R'!$A$2+'SAT EBRW to CBEST R'!$B$2*F20)</f>
        <v/>
      </c>
      <c r="J20" s="11" t="str">
        <f>IF('GACE Reading 200 210'!B20="","", IF(I20&lt;20, 20, IF(I20&gt;80, 80, I20)))</f>
        <v/>
      </c>
    </row>
    <row r="21" spans="1:10" x14ac:dyDescent="0.25">
      <c r="A21" s="11">
        <v>20</v>
      </c>
      <c r="B21" s="30"/>
      <c r="C21" s="25" t="str">
        <f t="shared" si="0"/>
        <v/>
      </c>
      <c r="D21" s="25" t="str">
        <f>IF('GACE Reading 200 210'!B21="","", IF(C21&lt;1, 1, IF(C21&gt;36, 36, C21)))</f>
        <v/>
      </c>
      <c r="E21" s="25" t="str">
        <f t="shared" si="1"/>
        <v/>
      </c>
      <c r="F21" s="11" t="str">
        <f>IF('GACE Reading 200 210'!E21="","",IF('GACE Reading 200 210'!E21&lt;'ACT E+R to SAT EBRW'!$A$2,'ACT E+R to SAT EBRW'!$B$2,IF('GACE Reading 200 210'!E21&gt;'ACT E+R to SAT EBRW'!A$72,'ACT E+R to SAT EBRW'!B$72,VLOOKUP(E21,'ACT E+R to SAT EBRW'!A:B,2,FALSE))))</f>
        <v/>
      </c>
      <c r="G21" s="11" t="str">
        <f>IF('GACE Reading 200 210'!B21="","",interceptACTRtoPCR5712_5713+slopeACTRtoPCR5712_5713*D21)</f>
        <v/>
      </c>
      <c r="H21" s="11" t="str">
        <f>IF('GACE Reading 200 210'!B21="","", IF(G21&lt;100, 100, IF(G21&gt;200, 200, G21)))</f>
        <v/>
      </c>
      <c r="I21" s="11" t="str">
        <f>IF('GACE Reading 200 210'!B21="","",'SAT EBRW to CBEST R'!$A$2+'SAT EBRW to CBEST R'!$B$2*F21)</f>
        <v/>
      </c>
      <c r="J21" s="11" t="str">
        <f>IF('GACE Reading 200 210'!B21="","", IF(I21&lt;20, 20, IF(I21&gt;80, 80, I21)))</f>
        <v/>
      </c>
    </row>
    <row r="22" spans="1:10" x14ac:dyDescent="0.25">
      <c r="A22" s="11">
        <v>21</v>
      </c>
      <c r="B22" s="30"/>
      <c r="C22" s="25" t="str">
        <f t="shared" si="0"/>
        <v/>
      </c>
      <c r="D22" s="25" t="str">
        <f>IF('GACE Reading 200 210'!B22="","", IF(C22&lt;1, 1, IF(C22&gt;36, 36, C22)))</f>
        <v/>
      </c>
      <c r="E22" s="25" t="str">
        <f t="shared" si="1"/>
        <v/>
      </c>
      <c r="F22" s="11" t="str">
        <f>IF('GACE Reading 200 210'!E22="","",IF('GACE Reading 200 210'!E22&lt;'ACT E+R to SAT EBRW'!$A$2,'ACT E+R to SAT EBRW'!$B$2,IF('GACE Reading 200 210'!E22&gt;'ACT E+R to SAT EBRW'!A$72,'ACT E+R to SAT EBRW'!B$72,VLOOKUP(E22,'ACT E+R to SAT EBRW'!A:B,2,FALSE))))</f>
        <v/>
      </c>
      <c r="G22" s="11" t="str">
        <f>IF('GACE Reading 200 210'!B22="","",interceptACTRtoPCR5712_5713+slopeACTRtoPCR5712_5713*D22)</f>
        <v/>
      </c>
      <c r="H22" s="11" t="str">
        <f>IF('GACE Reading 200 210'!B22="","", IF(G22&lt;100, 100, IF(G22&gt;200, 200, G22)))</f>
        <v/>
      </c>
      <c r="I22" s="11" t="str">
        <f>IF('GACE Reading 200 210'!B22="","",'SAT EBRW to CBEST R'!$A$2+'SAT EBRW to CBEST R'!$B$2*F22)</f>
        <v/>
      </c>
      <c r="J22" s="11" t="str">
        <f>IF('GACE Reading 200 210'!B22="","", IF(I22&lt;20, 20, IF(I22&gt;80, 80, I22)))</f>
        <v/>
      </c>
    </row>
    <row r="23" spans="1:10" x14ac:dyDescent="0.25">
      <c r="A23" s="11">
        <v>22</v>
      </c>
      <c r="B23" s="30"/>
      <c r="C23" s="25" t="str">
        <f t="shared" si="0"/>
        <v/>
      </c>
      <c r="D23" s="25" t="str">
        <f>IF('GACE Reading 200 210'!B23="","", IF(C23&lt;1, 1, IF(C23&gt;36, 36, C23)))</f>
        <v/>
      </c>
      <c r="E23" s="25" t="str">
        <f t="shared" si="1"/>
        <v/>
      </c>
      <c r="F23" s="11" t="str">
        <f>IF('GACE Reading 200 210'!E23="","",IF('GACE Reading 200 210'!E23&lt;'ACT E+R to SAT EBRW'!$A$2,'ACT E+R to SAT EBRW'!$B$2,IF('GACE Reading 200 210'!E23&gt;'ACT E+R to SAT EBRW'!A$72,'ACT E+R to SAT EBRW'!B$72,VLOOKUP(E23,'ACT E+R to SAT EBRW'!A:B,2,FALSE))))</f>
        <v/>
      </c>
      <c r="G23" s="11" t="str">
        <f>IF('GACE Reading 200 210'!B23="","",interceptACTRtoPCR5712_5713+slopeACTRtoPCR5712_5713*D23)</f>
        <v/>
      </c>
      <c r="H23" s="11" t="str">
        <f>IF('GACE Reading 200 210'!B23="","", IF(G23&lt;100, 100, IF(G23&gt;200, 200, G23)))</f>
        <v/>
      </c>
      <c r="I23" s="11" t="str">
        <f>IF('GACE Reading 200 210'!B23="","",'SAT EBRW to CBEST R'!$A$2+'SAT EBRW to CBEST R'!$B$2*F23)</f>
        <v/>
      </c>
      <c r="J23" s="11" t="str">
        <f>IF('GACE Reading 200 210'!B23="","", IF(I23&lt;20, 20, IF(I23&gt;80, 80, I23)))</f>
        <v/>
      </c>
    </row>
    <row r="24" spans="1:10" x14ac:dyDescent="0.25">
      <c r="A24" s="11">
        <v>23</v>
      </c>
      <c r="B24" s="30"/>
      <c r="C24" s="25" t="str">
        <f t="shared" si="0"/>
        <v/>
      </c>
      <c r="D24" s="25" t="str">
        <f>IF('GACE Reading 200 210'!B24="","", IF(C24&lt;1, 1, IF(C24&gt;36, 36, C24)))</f>
        <v/>
      </c>
      <c r="E24" s="25" t="str">
        <f t="shared" si="1"/>
        <v/>
      </c>
      <c r="F24" s="11" t="str">
        <f>IF('GACE Reading 200 210'!E24="","",IF('GACE Reading 200 210'!E24&lt;'ACT E+R to SAT EBRW'!$A$2,'ACT E+R to SAT EBRW'!$B$2,IF('GACE Reading 200 210'!E24&gt;'ACT E+R to SAT EBRW'!A$72,'ACT E+R to SAT EBRW'!B$72,VLOOKUP(E24,'ACT E+R to SAT EBRW'!A:B,2,FALSE))))</f>
        <v/>
      </c>
      <c r="G24" s="11" t="str">
        <f>IF('GACE Reading 200 210'!B24="","",interceptACTRtoPCR5712_5713+slopeACTRtoPCR5712_5713*D24)</f>
        <v/>
      </c>
      <c r="H24" s="11" t="str">
        <f>IF('GACE Reading 200 210'!B24="","", IF(G24&lt;100, 100, IF(G24&gt;200, 200, G24)))</f>
        <v/>
      </c>
      <c r="I24" s="11" t="str">
        <f>IF('GACE Reading 200 210'!B24="","",'SAT EBRW to CBEST R'!$A$2+'SAT EBRW to CBEST R'!$B$2*F24)</f>
        <v/>
      </c>
      <c r="J24" s="11" t="str">
        <f>IF('GACE Reading 200 210'!B24="","", IF(I24&lt;20, 20, IF(I24&gt;80, 80, I24)))</f>
        <v/>
      </c>
    </row>
    <row r="25" spans="1:10" x14ac:dyDescent="0.25">
      <c r="A25" s="11">
        <v>24</v>
      </c>
      <c r="B25" s="30"/>
      <c r="C25" s="25" t="str">
        <f t="shared" si="0"/>
        <v/>
      </c>
      <c r="D25" s="25" t="str">
        <f>IF('GACE Reading 200 210'!B25="","", IF(C25&lt;1, 1, IF(C25&gt;36, 36, C25)))</f>
        <v/>
      </c>
      <c r="E25" s="25" t="str">
        <f t="shared" si="1"/>
        <v/>
      </c>
      <c r="F25" s="11" t="str">
        <f>IF('GACE Reading 200 210'!E25="","",IF('GACE Reading 200 210'!E25&lt;'ACT E+R to SAT EBRW'!$A$2,'ACT E+R to SAT EBRW'!$B$2,IF('GACE Reading 200 210'!E25&gt;'ACT E+R to SAT EBRW'!A$72,'ACT E+R to SAT EBRW'!B$72,VLOOKUP(E25,'ACT E+R to SAT EBRW'!A:B,2,FALSE))))</f>
        <v/>
      </c>
      <c r="G25" s="11" t="str">
        <f>IF('GACE Reading 200 210'!B25="","",interceptACTRtoPCR5712_5713+slopeACTRtoPCR5712_5713*D25)</f>
        <v/>
      </c>
      <c r="H25" s="11" t="str">
        <f>IF('GACE Reading 200 210'!B25="","", IF(G25&lt;100, 100, IF(G25&gt;200, 200, G25)))</f>
        <v/>
      </c>
      <c r="I25" s="11" t="str">
        <f>IF('GACE Reading 200 210'!B25="","",'SAT EBRW to CBEST R'!$A$2+'SAT EBRW to CBEST R'!$B$2*F25)</f>
        <v/>
      </c>
      <c r="J25" s="11" t="str">
        <f>IF('GACE Reading 200 210'!B25="","", IF(I25&lt;20, 20, IF(I25&gt;80, 80, I25)))</f>
        <v/>
      </c>
    </row>
    <row r="26" spans="1:10" x14ac:dyDescent="0.25">
      <c r="A26" s="11">
        <v>25</v>
      </c>
      <c r="B26" s="30"/>
      <c r="C26" s="25" t="str">
        <f t="shared" si="0"/>
        <v/>
      </c>
      <c r="D26" s="25" t="str">
        <f>IF('GACE Reading 200 210'!B26="","", IF(C26&lt;1, 1, IF(C26&gt;36, 36, C26)))</f>
        <v/>
      </c>
      <c r="E26" s="25" t="str">
        <f t="shared" si="1"/>
        <v/>
      </c>
      <c r="F26" s="11" t="str">
        <f>IF('GACE Reading 200 210'!E26="","",IF('GACE Reading 200 210'!E26&lt;'ACT E+R to SAT EBRW'!$A$2,'ACT E+R to SAT EBRW'!$B$2,IF('GACE Reading 200 210'!E26&gt;'ACT E+R to SAT EBRW'!A$72,'ACT E+R to SAT EBRW'!B$72,VLOOKUP(E26,'ACT E+R to SAT EBRW'!A:B,2,FALSE))))</f>
        <v/>
      </c>
      <c r="G26" s="11" t="str">
        <f>IF('GACE Reading 200 210'!B26="","",interceptACTRtoPCR5712_5713+slopeACTRtoPCR5712_5713*D26)</f>
        <v/>
      </c>
      <c r="H26" s="11" t="str">
        <f>IF('GACE Reading 200 210'!B26="","", IF(G26&lt;100, 100, IF(G26&gt;200, 200, G26)))</f>
        <v/>
      </c>
      <c r="I26" s="11" t="str">
        <f>IF('GACE Reading 200 210'!B26="","",'SAT EBRW to CBEST R'!$A$2+'SAT EBRW to CBEST R'!$B$2*F26)</f>
        <v/>
      </c>
      <c r="J26" s="11" t="str">
        <f>IF('GACE Reading 200 210'!B26="","", IF(I26&lt;20, 20, IF(I26&gt;80, 80, I26)))</f>
        <v/>
      </c>
    </row>
    <row r="27" spans="1:10" x14ac:dyDescent="0.25">
      <c r="A27" s="11">
        <v>26</v>
      </c>
      <c r="B27" s="30"/>
      <c r="C27" s="25" t="str">
        <f t="shared" si="0"/>
        <v/>
      </c>
      <c r="D27" s="25" t="str">
        <f>IF('GACE Reading 200 210'!B27="","", IF(C27&lt;1, 1, IF(C27&gt;36, 36, C27)))</f>
        <v/>
      </c>
      <c r="E27" s="25" t="str">
        <f t="shared" si="1"/>
        <v/>
      </c>
      <c r="F27" s="11" t="str">
        <f>IF('GACE Reading 200 210'!E27="","",IF('GACE Reading 200 210'!E27&lt;'ACT E+R to SAT EBRW'!$A$2,'ACT E+R to SAT EBRW'!$B$2,IF('GACE Reading 200 210'!E27&gt;'ACT E+R to SAT EBRW'!A$72,'ACT E+R to SAT EBRW'!B$72,VLOOKUP(E27,'ACT E+R to SAT EBRW'!A:B,2,FALSE))))</f>
        <v/>
      </c>
      <c r="G27" s="11" t="str">
        <f>IF('GACE Reading 200 210'!B27="","",interceptACTRtoPCR5712_5713+slopeACTRtoPCR5712_5713*D27)</f>
        <v/>
      </c>
      <c r="H27" s="11" t="str">
        <f>IF('GACE Reading 200 210'!B27="","", IF(G27&lt;100, 100, IF(G27&gt;200, 200, G27)))</f>
        <v/>
      </c>
      <c r="I27" s="11" t="str">
        <f>IF('GACE Reading 200 210'!B27="","",'SAT EBRW to CBEST R'!$A$2+'SAT EBRW to CBEST R'!$B$2*F27)</f>
        <v/>
      </c>
      <c r="J27" s="11" t="str">
        <f>IF('GACE Reading 200 210'!B27="","", IF(I27&lt;20, 20, IF(I27&gt;80, 80, I27)))</f>
        <v/>
      </c>
    </row>
    <row r="28" spans="1:10" x14ac:dyDescent="0.25">
      <c r="A28" s="11">
        <v>27</v>
      </c>
      <c r="B28" s="30"/>
      <c r="C28" s="25" t="str">
        <f t="shared" si="0"/>
        <v/>
      </c>
      <c r="D28" s="25" t="str">
        <f>IF('GACE Reading 200 210'!B28="","", IF(C28&lt;1, 1, IF(C28&gt;36, 36, C28)))</f>
        <v/>
      </c>
      <c r="E28" s="25" t="str">
        <f t="shared" si="1"/>
        <v/>
      </c>
      <c r="F28" s="11" t="str">
        <f>IF('GACE Reading 200 210'!E28="","",IF('GACE Reading 200 210'!E28&lt;'ACT E+R to SAT EBRW'!$A$2,'ACT E+R to SAT EBRW'!$B$2,IF('GACE Reading 200 210'!E28&gt;'ACT E+R to SAT EBRW'!A$72,'ACT E+R to SAT EBRW'!B$72,VLOOKUP(E28,'ACT E+R to SAT EBRW'!A:B,2,FALSE))))</f>
        <v/>
      </c>
      <c r="G28" s="11" t="str">
        <f>IF('GACE Reading 200 210'!B28="","",interceptACTRtoPCR5712_5713+slopeACTRtoPCR5712_5713*D28)</f>
        <v/>
      </c>
      <c r="H28" s="11" t="str">
        <f>IF('GACE Reading 200 210'!B28="","", IF(G28&lt;100, 100, IF(G28&gt;200, 200, G28)))</f>
        <v/>
      </c>
      <c r="I28" s="11" t="str">
        <f>IF('GACE Reading 200 210'!B28="","",'SAT EBRW to CBEST R'!$A$2+'SAT EBRW to CBEST R'!$B$2*F28)</f>
        <v/>
      </c>
      <c r="J28" s="11" t="str">
        <f>IF('GACE Reading 200 210'!B28="","", IF(I28&lt;20, 20, IF(I28&gt;80, 80, I28)))</f>
        <v/>
      </c>
    </row>
    <row r="29" spans="1:10" x14ac:dyDescent="0.25">
      <c r="A29" s="11">
        <v>28</v>
      </c>
      <c r="B29" s="30"/>
      <c r="C29" s="25" t="str">
        <f t="shared" si="0"/>
        <v/>
      </c>
      <c r="D29" s="25" t="str">
        <f>IF('GACE Reading 200 210'!B29="","", IF(C29&lt;1, 1, IF(C29&gt;36, 36, C29)))</f>
        <v/>
      </c>
      <c r="E29" s="25" t="str">
        <f t="shared" si="1"/>
        <v/>
      </c>
      <c r="F29" s="11" t="str">
        <f>IF('GACE Reading 200 210'!E29="","",IF('GACE Reading 200 210'!E29&lt;'ACT E+R to SAT EBRW'!$A$2,'ACT E+R to SAT EBRW'!$B$2,IF('GACE Reading 200 210'!E29&gt;'ACT E+R to SAT EBRW'!A$72,'ACT E+R to SAT EBRW'!B$72,VLOOKUP(E29,'ACT E+R to SAT EBRW'!A:B,2,FALSE))))</f>
        <v/>
      </c>
      <c r="G29" s="11" t="str">
        <f>IF('GACE Reading 200 210'!B29="","",interceptACTRtoPCR5712_5713+slopeACTRtoPCR5712_5713*D29)</f>
        <v/>
      </c>
      <c r="H29" s="11" t="str">
        <f>IF('GACE Reading 200 210'!B29="","", IF(G29&lt;100, 100, IF(G29&gt;200, 200, G29)))</f>
        <v/>
      </c>
      <c r="I29" s="11" t="str">
        <f>IF('GACE Reading 200 210'!B29="","",'SAT EBRW to CBEST R'!$A$2+'SAT EBRW to CBEST R'!$B$2*F29)</f>
        <v/>
      </c>
      <c r="J29" s="11" t="str">
        <f>IF('GACE Reading 200 210'!B29="","", IF(I29&lt;20, 20, IF(I29&gt;80, 80, I29)))</f>
        <v/>
      </c>
    </row>
    <row r="30" spans="1:10" x14ac:dyDescent="0.25">
      <c r="A30" s="11">
        <v>29</v>
      </c>
      <c r="B30" s="30"/>
      <c r="C30" s="25" t="str">
        <f t="shared" si="0"/>
        <v/>
      </c>
      <c r="D30" s="25" t="str">
        <f>IF('GACE Reading 200 210'!B30="","", IF(C30&lt;1, 1, IF(C30&gt;36, 36, C30)))</f>
        <v/>
      </c>
      <c r="E30" s="25" t="str">
        <f t="shared" si="1"/>
        <v/>
      </c>
      <c r="F30" s="11" t="str">
        <f>IF('GACE Reading 200 210'!E30="","",IF('GACE Reading 200 210'!E30&lt;'ACT E+R to SAT EBRW'!$A$2,'ACT E+R to SAT EBRW'!$B$2,IF('GACE Reading 200 210'!E30&gt;'ACT E+R to SAT EBRW'!A$72,'ACT E+R to SAT EBRW'!B$72,VLOOKUP(E30,'ACT E+R to SAT EBRW'!A:B,2,FALSE))))</f>
        <v/>
      </c>
      <c r="G30" s="11" t="str">
        <f>IF('GACE Reading 200 210'!B30="","",interceptACTRtoPCR5712_5713+slopeACTRtoPCR5712_5713*D30)</f>
        <v/>
      </c>
      <c r="H30" s="11" t="str">
        <f>IF('GACE Reading 200 210'!B30="","", IF(G30&lt;100, 100, IF(G30&gt;200, 200, G30)))</f>
        <v/>
      </c>
      <c r="I30" s="11" t="str">
        <f>IF('GACE Reading 200 210'!B30="","",'SAT EBRW to CBEST R'!$A$2+'SAT EBRW to CBEST R'!$B$2*F30)</f>
        <v/>
      </c>
      <c r="J30" s="11" t="str">
        <f>IF('GACE Reading 200 210'!B30="","", IF(I30&lt;20, 20, IF(I30&gt;80, 80, I30)))</f>
        <v/>
      </c>
    </row>
    <row r="31" spans="1:10" x14ac:dyDescent="0.25">
      <c r="A31" s="11">
        <v>30</v>
      </c>
      <c r="B31" s="30"/>
      <c r="C31" s="25" t="str">
        <f t="shared" si="0"/>
        <v/>
      </c>
      <c r="D31" s="25" t="str">
        <f>IF('GACE Reading 200 210'!B31="","", IF(C31&lt;1, 1, IF(C31&gt;36, 36, C31)))</f>
        <v/>
      </c>
      <c r="E31" s="25" t="str">
        <f t="shared" si="1"/>
        <v/>
      </c>
      <c r="F31" s="11" t="str">
        <f>IF('GACE Reading 200 210'!E31="","",IF('GACE Reading 200 210'!E31&lt;'ACT E+R to SAT EBRW'!$A$2,'ACT E+R to SAT EBRW'!$B$2,IF('GACE Reading 200 210'!E31&gt;'ACT E+R to SAT EBRW'!A$72,'ACT E+R to SAT EBRW'!B$72,VLOOKUP(E31,'ACT E+R to SAT EBRW'!A:B,2,FALSE))))</f>
        <v/>
      </c>
      <c r="G31" s="11" t="str">
        <f>IF('GACE Reading 200 210'!B31="","",interceptACTRtoPCR5712_5713+slopeACTRtoPCR5712_5713*D31)</f>
        <v/>
      </c>
      <c r="H31" s="11" t="str">
        <f>IF('GACE Reading 200 210'!B31="","", IF(G31&lt;100, 100, IF(G31&gt;200, 200, G31)))</f>
        <v/>
      </c>
      <c r="I31" s="11" t="str">
        <f>IF('GACE Reading 200 210'!B31="","",'SAT EBRW to CBEST R'!$A$2+'SAT EBRW to CBEST R'!$B$2*F31)</f>
        <v/>
      </c>
      <c r="J31" s="11" t="str">
        <f>IF('GACE Reading 200 210'!B31="","", IF(I31&lt;20, 20, IF(I31&gt;80, 80, I31)))</f>
        <v/>
      </c>
    </row>
    <row r="32" spans="1:10" x14ac:dyDescent="0.25">
      <c r="A32" s="11">
        <v>31</v>
      </c>
      <c r="B32" s="30"/>
      <c r="C32" s="25" t="str">
        <f t="shared" si="0"/>
        <v/>
      </c>
      <c r="D32" s="25" t="str">
        <f>IF('GACE Reading 200 210'!B32="","", IF(C32&lt;1, 1, IF(C32&gt;36, 36, C32)))</f>
        <v/>
      </c>
      <c r="E32" s="25" t="str">
        <f t="shared" si="1"/>
        <v/>
      </c>
      <c r="F32" s="11" t="str">
        <f>IF('GACE Reading 200 210'!E32="","",IF('GACE Reading 200 210'!E32&lt;'ACT E+R to SAT EBRW'!$A$2,'ACT E+R to SAT EBRW'!$B$2,IF('GACE Reading 200 210'!E32&gt;'ACT E+R to SAT EBRW'!A$72,'ACT E+R to SAT EBRW'!B$72,VLOOKUP(E32,'ACT E+R to SAT EBRW'!A:B,2,FALSE))))</f>
        <v/>
      </c>
      <c r="G32" s="11" t="str">
        <f>IF('GACE Reading 200 210'!B32="","",interceptACTRtoPCR5712_5713+slopeACTRtoPCR5712_5713*D32)</f>
        <v/>
      </c>
      <c r="H32" s="11" t="str">
        <f>IF('GACE Reading 200 210'!B32="","", IF(G32&lt;100, 100, IF(G32&gt;200, 200, G32)))</f>
        <v/>
      </c>
      <c r="I32" s="11" t="str">
        <f>IF('GACE Reading 200 210'!B32="","",'SAT EBRW to CBEST R'!$A$2+'SAT EBRW to CBEST R'!$B$2*F32)</f>
        <v/>
      </c>
      <c r="J32" s="11" t="str">
        <f>IF('GACE Reading 200 210'!B32="","", IF(I32&lt;20, 20, IF(I32&gt;80, 80, I32)))</f>
        <v/>
      </c>
    </row>
    <row r="33" spans="1:10" x14ac:dyDescent="0.25">
      <c r="A33" s="11">
        <v>32</v>
      </c>
      <c r="B33" s="30"/>
      <c r="C33" s="25" t="str">
        <f t="shared" si="0"/>
        <v/>
      </c>
      <c r="D33" s="25" t="str">
        <f>IF('GACE Reading 200 210'!B33="","", IF(C33&lt;1, 1, IF(C33&gt;36, 36, C33)))</f>
        <v/>
      </c>
      <c r="E33" s="25" t="str">
        <f t="shared" si="1"/>
        <v/>
      </c>
      <c r="F33" s="11" t="str">
        <f>IF('GACE Reading 200 210'!E33="","",IF('GACE Reading 200 210'!E33&lt;'ACT E+R to SAT EBRW'!$A$2,'ACT E+R to SAT EBRW'!$B$2,IF('GACE Reading 200 210'!E33&gt;'ACT E+R to SAT EBRW'!A$72,'ACT E+R to SAT EBRW'!B$72,VLOOKUP(E33,'ACT E+R to SAT EBRW'!A:B,2,FALSE))))</f>
        <v/>
      </c>
      <c r="G33" s="11" t="str">
        <f>IF('GACE Reading 200 210'!B33="","",interceptACTRtoPCR5712_5713+slopeACTRtoPCR5712_5713*D33)</f>
        <v/>
      </c>
      <c r="H33" s="11" t="str">
        <f>IF('GACE Reading 200 210'!B33="","", IF(G33&lt;100, 100, IF(G33&gt;200, 200, G33)))</f>
        <v/>
      </c>
      <c r="I33" s="11" t="str">
        <f>IF('GACE Reading 200 210'!B33="","",'SAT EBRW to CBEST R'!$A$2+'SAT EBRW to CBEST R'!$B$2*F33)</f>
        <v/>
      </c>
      <c r="J33" s="11" t="str">
        <f>IF('GACE Reading 200 210'!B33="","", IF(I33&lt;20, 20, IF(I33&gt;80, 80, I33)))</f>
        <v/>
      </c>
    </row>
    <row r="34" spans="1:10" x14ac:dyDescent="0.25">
      <c r="A34" s="11">
        <v>33</v>
      </c>
      <c r="B34" s="30"/>
      <c r="C34" s="25" t="str">
        <f t="shared" si="0"/>
        <v/>
      </c>
      <c r="D34" s="25" t="str">
        <f>IF('GACE Reading 200 210'!B34="","", IF(C34&lt;1, 1, IF(C34&gt;36, 36, C34)))</f>
        <v/>
      </c>
      <c r="E34" s="25" t="str">
        <f t="shared" si="1"/>
        <v/>
      </c>
      <c r="F34" s="11" t="str">
        <f>IF('GACE Reading 200 210'!E34="","",IF('GACE Reading 200 210'!E34&lt;'ACT E+R to SAT EBRW'!$A$2,'ACT E+R to SAT EBRW'!$B$2,IF('GACE Reading 200 210'!E34&gt;'ACT E+R to SAT EBRW'!A$72,'ACT E+R to SAT EBRW'!B$72,VLOOKUP(E34,'ACT E+R to SAT EBRW'!A:B,2,FALSE))))</f>
        <v/>
      </c>
      <c r="G34" s="11" t="str">
        <f>IF('GACE Reading 200 210'!B34="","",interceptACTRtoPCR5712_5713+slopeACTRtoPCR5712_5713*D34)</f>
        <v/>
      </c>
      <c r="H34" s="11" t="str">
        <f>IF('GACE Reading 200 210'!B34="","", IF(G34&lt;100, 100, IF(G34&gt;200, 200, G34)))</f>
        <v/>
      </c>
      <c r="I34" s="11" t="str">
        <f>IF('GACE Reading 200 210'!B34="","",'SAT EBRW to CBEST R'!$A$2+'SAT EBRW to CBEST R'!$B$2*F34)</f>
        <v/>
      </c>
      <c r="J34" s="11" t="str">
        <f>IF('GACE Reading 200 210'!B34="","", IF(I34&lt;20, 20, IF(I34&gt;80, 80, I34)))</f>
        <v/>
      </c>
    </row>
    <row r="35" spans="1:10" x14ac:dyDescent="0.25">
      <c r="A35" s="11">
        <v>34</v>
      </c>
      <c r="B35" s="30"/>
      <c r="C35" s="25" t="str">
        <f t="shared" si="0"/>
        <v/>
      </c>
      <c r="D35" s="25" t="str">
        <f>IF('GACE Reading 200 210'!B35="","", IF(C35&lt;1, 1, IF(C35&gt;36, 36, C35)))</f>
        <v/>
      </c>
      <c r="E35" s="25" t="str">
        <f t="shared" si="1"/>
        <v/>
      </c>
      <c r="F35" s="11" t="str">
        <f>IF('GACE Reading 200 210'!E35="","",IF('GACE Reading 200 210'!E35&lt;'ACT E+R to SAT EBRW'!$A$2,'ACT E+R to SAT EBRW'!$B$2,IF('GACE Reading 200 210'!E35&gt;'ACT E+R to SAT EBRW'!A$72,'ACT E+R to SAT EBRW'!B$72,VLOOKUP(E35,'ACT E+R to SAT EBRW'!A:B,2,FALSE))))</f>
        <v/>
      </c>
      <c r="G35" s="11" t="str">
        <f>IF('GACE Reading 200 210'!B35="","",interceptACTRtoPCR5712_5713+slopeACTRtoPCR5712_5713*D35)</f>
        <v/>
      </c>
      <c r="H35" s="11" t="str">
        <f>IF('GACE Reading 200 210'!B35="","", IF(G35&lt;100, 100, IF(G35&gt;200, 200, G35)))</f>
        <v/>
      </c>
      <c r="I35" s="11" t="str">
        <f>IF('GACE Reading 200 210'!B35="","",'SAT EBRW to CBEST R'!$A$2+'SAT EBRW to CBEST R'!$B$2*F35)</f>
        <v/>
      </c>
      <c r="J35" s="11" t="str">
        <f>IF('GACE Reading 200 210'!B35="","", IF(I35&lt;20, 20, IF(I35&gt;80, 80, I35)))</f>
        <v/>
      </c>
    </row>
    <row r="36" spans="1:10" x14ac:dyDescent="0.25">
      <c r="A36" s="11">
        <v>35</v>
      </c>
      <c r="B36" s="30"/>
      <c r="C36" s="25" t="str">
        <f t="shared" si="0"/>
        <v/>
      </c>
      <c r="D36" s="25" t="str">
        <f>IF('GACE Reading 200 210'!B36="","", IF(C36&lt;1, 1, IF(C36&gt;36, 36, C36)))</f>
        <v/>
      </c>
      <c r="E36" s="25" t="str">
        <f t="shared" si="1"/>
        <v/>
      </c>
      <c r="F36" s="11" t="str">
        <f>IF('GACE Reading 200 210'!E36="","",IF('GACE Reading 200 210'!E36&lt;'ACT E+R to SAT EBRW'!$A$2,'ACT E+R to SAT EBRW'!$B$2,IF('GACE Reading 200 210'!E36&gt;'ACT E+R to SAT EBRW'!A$72,'ACT E+R to SAT EBRW'!B$72,VLOOKUP(E36,'ACT E+R to SAT EBRW'!A:B,2,FALSE))))</f>
        <v/>
      </c>
      <c r="G36" s="11" t="str">
        <f>IF('GACE Reading 200 210'!B36="","",interceptACTRtoPCR5712_5713+slopeACTRtoPCR5712_5713*D36)</f>
        <v/>
      </c>
      <c r="H36" s="11" t="str">
        <f>IF('GACE Reading 200 210'!B36="","", IF(G36&lt;100, 100, IF(G36&gt;200, 200, G36)))</f>
        <v/>
      </c>
      <c r="I36" s="11" t="str">
        <f>IF('GACE Reading 200 210'!B36="","",'SAT EBRW to CBEST R'!$A$2+'SAT EBRW to CBEST R'!$B$2*F36)</f>
        <v/>
      </c>
      <c r="J36" s="11" t="str">
        <f>IF('GACE Reading 200 210'!B36="","", IF(I36&lt;20, 20, IF(I36&gt;80, 80, I36)))</f>
        <v/>
      </c>
    </row>
    <row r="37" spans="1:10" x14ac:dyDescent="0.25">
      <c r="A37" s="11">
        <v>36</v>
      </c>
      <c r="B37" s="30"/>
      <c r="C37" s="25" t="str">
        <f t="shared" si="0"/>
        <v/>
      </c>
      <c r="D37" s="25" t="str">
        <f>IF('GACE Reading 200 210'!B37="","", IF(C37&lt;1, 1, IF(C37&gt;36, 36, C37)))</f>
        <v/>
      </c>
      <c r="E37" s="25" t="str">
        <f t="shared" si="1"/>
        <v/>
      </c>
      <c r="F37" s="11" t="str">
        <f>IF('GACE Reading 200 210'!E37="","",IF('GACE Reading 200 210'!E37&lt;'ACT E+R to SAT EBRW'!$A$2,'ACT E+R to SAT EBRW'!$B$2,IF('GACE Reading 200 210'!E37&gt;'ACT E+R to SAT EBRW'!A$72,'ACT E+R to SAT EBRW'!B$72,VLOOKUP(E37,'ACT E+R to SAT EBRW'!A:B,2,FALSE))))</f>
        <v/>
      </c>
      <c r="G37" s="11" t="str">
        <f>IF('GACE Reading 200 210'!B37="","",interceptACTRtoPCR5712_5713+slopeACTRtoPCR5712_5713*D37)</f>
        <v/>
      </c>
      <c r="H37" s="11" t="str">
        <f>IF('GACE Reading 200 210'!B37="","", IF(G37&lt;100, 100, IF(G37&gt;200, 200, G37)))</f>
        <v/>
      </c>
      <c r="I37" s="11" t="str">
        <f>IF('GACE Reading 200 210'!B37="","",'SAT EBRW to CBEST R'!$A$2+'SAT EBRW to CBEST R'!$B$2*F37)</f>
        <v/>
      </c>
      <c r="J37" s="11" t="str">
        <f>IF('GACE Reading 200 210'!B37="","", IF(I37&lt;20, 20, IF(I37&gt;80, 80, I37)))</f>
        <v/>
      </c>
    </row>
    <row r="38" spans="1:10" x14ac:dyDescent="0.25">
      <c r="A38" s="11">
        <v>37</v>
      </c>
      <c r="B38" s="30"/>
      <c r="C38" s="25" t="str">
        <f t="shared" si="0"/>
        <v/>
      </c>
      <c r="D38" s="25" t="str">
        <f>IF('GACE Reading 200 210'!B38="","", IF(C38&lt;1, 1, IF(C38&gt;36, 36, C38)))</f>
        <v/>
      </c>
      <c r="E38" s="25" t="str">
        <f t="shared" si="1"/>
        <v/>
      </c>
      <c r="F38" s="11" t="str">
        <f>IF('GACE Reading 200 210'!E38="","",IF('GACE Reading 200 210'!E38&lt;'ACT E+R to SAT EBRW'!$A$2,'ACT E+R to SAT EBRW'!$B$2,IF('GACE Reading 200 210'!E38&gt;'ACT E+R to SAT EBRW'!A$72,'ACT E+R to SAT EBRW'!B$72,VLOOKUP(E38,'ACT E+R to SAT EBRW'!A:B,2,FALSE))))</f>
        <v/>
      </c>
      <c r="G38" s="11" t="str">
        <f>IF('GACE Reading 200 210'!B38="","",interceptACTRtoPCR5712_5713+slopeACTRtoPCR5712_5713*D38)</f>
        <v/>
      </c>
      <c r="H38" s="11" t="str">
        <f>IF('GACE Reading 200 210'!B38="","", IF(G38&lt;100, 100, IF(G38&gt;200, 200, G38)))</f>
        <v/>
      </c>
      <c r="I38" s="11" t="str">
        <f>IF('GACE Reading 200 210'!B38="","",'SAT EBRW to CBEST R'!$A$2+'SAT EBRW to CBEST R'!$B$2*F38)</f>
        <v/>
      </c>
      <c r="J38" s="11" t="str">
        <f>IF('GACE Reading 200 210'!B38="","", IF(I38&lt;20, 20, IF(I38&gt;80, 80, I38)))</f>
        <v/>
      </c>
    </row>
    <row r="39" spans="1:10" x14ac:dyDescent="0.25">
      <c r="A39" s="11">
        <v>38</v>
      </c>
      <c r="B39" s="30"/>
      <c r="C39" s="25" t="str">
        <f t="shared" si="0"/>
        <v/>
      </c>
      <c r="D39" s="25" t="str">
        <f>IF('GACE Reading 200 210'!B39="","", IF(C39&lt;1, 1, IF(C39&gt;36, 36, C39)))</f>
        <v/>
      </c>
      <c r="E39" s="25" t="str">
        <f t="shared" si="1"/>
        <v/>
      </c>
      <c r="F39" s="11" t="str">
        <f>IF('GACE Reading 200 210'!E39="","",IF('GACE Reading 200 210'!E39&lt;'ACT E+R to SAT EBRW'!$A$2,'ACT E+R to SAT EBRW'!$B$2,IF('GACE Reading 200 210'!E39&gt;'ACT E+R to SAT EBRW'!A$72,'ACT E+R to SAT EBRW'!B$72,VLOOKUP(E39,'ACT E+R to SAT EBRW'!A:B,2,FALSE))))</f>
        <v/>
      </c>
      <c r="G39" s="11" t="str">
        <f>IF('GACE Reading 200 210'!B39="","",interceptACTRtoPCR5712_5713+slopeACTRtoPCR5712_5713*D39)</f>
        <v/>
      </c>
      <c r="H39" s="11" t="str">
        <f>IF('GACE Reading 200 210'!B39="","", IF(G39&lt;100, 100, IF(G39&gt;200, 200, G39)))</f>
        <v/>
      </c>
      <c r="I39" s="11" t="str">
        <f>IF('GACE Reading 200 210'!B39="","",'SAT EBRW to CBEST R'!$A$2+'SAT EBRW to CBEST R'!$B$2*F39)</f>
        <v/>
      </c>
      <c r="J39" s="11" t="str">
        <f>IF('GACE Reading 200 210'!B39="","", IF(I39&lt;20, 20, IF(I39&gt;80, 80, I39)))</f>
        <v/>
      </c>
    </row>
    <row r="40" spans="1:10" x14ac:dyDescent="0.25">
      <c r="A40" s="11">
        <v>39</v>
      </c>
      <c r="B40" s="30"/>
      <c r="C40" s="25" t="str">
        <f t="shared" si="0"/>
        <v/>
      </c>
      <c r="D40" s="25" t="str">
        <f>IF('GACE Reading 200 210'!B40="","", IF(C40&lt;1, 1, IF(C40&gt;36, 36, C40)))</f>
        <v/>
      </c>
      <c r="E40" s="25" t="str">
        <f t="shared" si="1"/>
        <v/>
      </c>
      <c r="F40" s="11" t="str">
        <f>IF('GACE Reading 200 210'!E40="","",IF('GACE Reading 200 210'!E40&lt;'ACT E+R to SAT EBRW'!$A$2,'ACT E+R to SAT EBRW'!$B$2,IF('GACE Reading 200 210'!E40&gt;'ACT E+R to SAT EBRW'!A$72,'ACT E+R to SAT EBRW'!B$72,VLOOKUP(E40,'ACT E+R to SAT EBRW'!A:B,2,FALSE))))</f>
        <v/>
      </c>
      <c r="G40" s="11" t="str">
        <f>IF('GACE Reading 200 210'!B40="","",interceptACTRtoPCR5712_5713+slopeACTRtoPCR5712_5713*D40)</f>
        <v/>
      </c>
      <c r="H40" s="11" t="str">
        <f>IF('GACE Reading 200 210'!B40="","", IF(G40&lt;100, 100, IF(G40&gt;200, 200, G40)))</f>
        <v/>
      </c>
      <c r="I40" s="11" t="str">
        <f>IF('GACE Reading 200 210'!B40="","",'SAT EBRW to CBEST R'!$A$2+'SAT EBRW to CBEST R'!$B$2*F40)</f>
        <v/>
      </c>
      <c r="J40" s="11" t="str">
        <f>IF('GACE Reading 200 210'!B40="","", IF(I40&lt;20, 20, IF(I40&gt;80, 80, I40)))</f>
        <v/>
      </c>
    </row>
    <row r="41" spans="1:10" x14ac:dyDescent="0.25">
      <c r="A41" s="11">
        <v>40</v>
      </c>
      <c r="B41" s="30"/>
      <c r="C41" s="25" t="str">
        <f t="shared" si="0"/>
        <v/>
      </c>
      <c r="D41" s="25" t="str">
        <f>IF('GACE Reading 200 210'!B41="","", IF(C41&lt;1, 1, IF(C41&gt;36, 36, C41)))</f>
        <v/>
      </c>
      <c r="E41" s="25" t="str">
        <f t="shared" si="1"/>
        <v/>
      </c>
      <c r="F41" s="11" t="str">
        <f>IF('GACE Reading 200 210'!E41="","",IF('GACE Reading 200 210'!E41&lt;'ACT E+R to SAT EBRW'!$A$2,'ACT E+R to SAT EBRW'!$B$2,IF('GACE Reading 200 210'!E41&gt;'ACT E+R to SAT EBRW'!A$72,'ACT E+R to SAT EBRW'!B$72,VLOOKUP(E41,'ACT E+R to SAT EBRW'!A:B,2,FALSE))))</f>
        <v/>
      </c>
      <c r="G41" s="11" t="str">
        <f>IF('GACE Reading 200 210'!B41="","",interceptACTRtoPCR5712_5713+slopeACTRtoPCR5712_5713*D41)</f>
        <v/>
      </c>
      <c r="H41" s="11" t="str">
        <f>IF('GACE Reading 200 210'!B41="","", IF(G41&lt;100, 100, IF(G41&gt;200, 200, G41)))</f>
        <v/>
      </c>
      <c r="I41" s="11" t="str">
        <f>IF('GACE Reading 200 210'!B41="","",'SAT EBRW to CBEST R'!$A$2+'SAT EBRW to CBEST R'!$B$2*F41)</f>
        <v/>
      </c>
      <c r="J41" s="11" t="str">
        <f>IF('GACE Reading 200 210'!B41="","", IF(I41&lt;20, 20, IF(I41&gt;80, 80, I41)))</f>
        <v/>
      </c>
    </row>
    <row r="42" spans="1:10" x14ac:dyDescent="0.25">
      <c r="A42" s="11">
        <v>41</v>
      </c>
      <c r="B42" s="30"/>
      <c r="C42" s="25" t="str">
        <f t="shared" si="0"/>
        <v/>
      </c>
      <c r="D42" s="25" t="str">
        <f>IF('GACE Reading 200 210'!B42="","", IF(C42&lt;1, 1, IF(C42&gt;36, 36, C42)))</f>
        <v/>
      </c>
      <c r="E42" s="25" t="str">
        <f t="shared" si="1"/>
        <v/>
      </c>
      <c r="F42" s="11" t="str">
        <f>IF('GACE Reading 200 210'!E42="","",IF('GACE Reading 200 210'!E42&lt;'ACT E+R to SAT EBRW'!$A$2,'ACT E+R to SAT EBRW'!$B$2,IF('GACE Reading 200 210'!E42&gt;'ACT E+R to SAT EBRW'!A$72,'ACT E+R to SAT EBRW'!B$72,VLOOKUP(E42,'ACT E+R to SAT EBRW'!A:B,2,FALSE))))</f>
        <v/>
      </c>
      <c r="G42" s="11" t="str">
        <f>IF('GACE Reading 200 210'!B42="","",interceptACTRtoPCR5712_5713+slopeACTRtoPCR5712_5713*D42)</f>
        <v/>
      </c>
      <c r="H42" s="11" t="str">
        <f>IF('GACE Reading 200 210'!B42="","", IF(G42&lt;100, 100, IF(G42&gt;200, 200, G42)))</f>
        <v/>
      </c>
      <c r="I42" s="11" t="str">
        <f>IF('GACE Reading 200 210'!B42="","",'SAT EBRW to CBEST R'!$A$2+'SAT EBRW to CBEST R'!$B$2*F42)</f>
        <v/>
      </c>
      <c r="J42" s="11" t="str">
        <f>IF('GACE Reading 200 210'!B42="","", IF(I42&lt;20, 20, IF(I42&gt;80, 80, I42)))</f>
        <v/>
      </c>
    </row>
    <row r="43" spans="1:10" x14ac:dyDescent="0.25">
      <c r="A43" s="11">
        <v>42</v>
      </c>
      <c r="B43" s="30"/>
      <c r="C43" s="25" t="str">
        <f t="shared" si="0"/>
        <v/>
      </c>
      <c r="D43" s="25" t="str">
        <f>IF('GACE Reading 200 210'!B43="","", IF(C43&lt;1, 1, IF(C43&gt;36, 36, C43)))</f>
        <v/>
      </c>
      <c r="E43" s="25" t="str">
        <f t="shared" si="1"/>
        <v/>
      </c>
      <c r="F43" s="11" t="str">
        <f>IF('GACE Reading 200 210'!E43="","",IF('GACE Reading 200 210'!E43&lt;'ACT E+R to SAT EBRW'!$A$2,'ACT E+R to SAT EBRW'!$B$2,IF('GACE Reading 200 210'!E43&gt;'ACT E+R to SAT EBRW'!A$72,'ACT E+R to SAT EBRW'!B$72,VLOOKUP(E43,'ACT E+R to SAT EBRW'!A:B,2,FALSE))))</f>
        <v/>
      </c>
      <c r="G43" s="11" t="str">
        <f>IF('GACE Reading 200 210'!B43="","",interceptACTRtoPCR5712_5713+slopeACTRtoPCR5712_5713*D43)</f>
        <v/>
      </c>
      <c r="H43" s="11" t="str">
        <f>IF('GACE Reading 200 210'!B43="","", IF(G43&lt;100, 100, IF(G43&gt;200, 200, G43)))</f>
        <v/>
      </c>
      <c r="I43" s="11" t="str">
        <f>IF('GACE Reading 200 210'!B43="","",'SAT EBRW to CBEST R'!$A$2+'SAT EBRW to CBEST R'!$B$2*F43)</f>
        <v/>
      </c>
      <c r="J43" s="11" t="str">
        <f>IF('GACE Reading 200 210'!B43="","", IF(I43&lt;20, 20, IF(I43&gt;80, 80, I43)))</f>
        <v/>
      </c>
    </row>
    <row r="44" spans="1:10" x14ac:dyDescent="0.25">
      <c r="A44" s="11">
        <v>43</v>
      </c>
      <c r="B44" s="30"/>
      <c r="C44" s="25" t="str">
        <f t="shared" si="0"/>
        <v/>
      </c>
      <c r="D44" s="25" t="str">
        <f>IF('GACE Reading 200 210'!B44="","", IF(C44&lt;1, 1, IF(C44&gt;36, 36, C44)))</f>
        <v/>
      </c>
      <c r="E44" s="25" t="str">
        <f t="shared" si="1"/>
        <v/>
      </c>
      <c r="F44" s="11" t="str">
        <f>IF('GACE Reading 200 210'!E44="","",IF('GACE Reading 200 210'!E44&lt;'ACT E+R to SAT EBRW'!$A$2,'ACT E+R to SAT EBRW'!$B$2,IF('GACE Reading 200 210'!E44&gt;'ACT E+R to SAT EBRW'!A$72,'ACT E+R to SAT EBRW'!B$72,VLOOKUP(E44,'ACT E+R to SAT EBRW'!A:B,2,FALSE))))</f>
        <v/>
      </c>
      <c r="G44" s="11" t="str">
        <f>IF('GACE Reading 200 210'!B44="","",interceptACTRtoPCR5712_5713+slopeACTRtoPCR5712_5713*D44)</f>
        <v/>
      </c>
      <c r="H44" s="11" t="str">
        <f>IF('GACE Reading 200 210'!B44="","", IF(G44&lt;100, 100, IF(G44&gt;200, 200, G44)))</f>
        <v/>
      </c>
      <c r="I44" s="11" t="str">
        <f>IF('GACE Reading 200 210'!B44="","",'SAT EBRW to CBEST R'!$A$2+'SAT EBRW to CBEST R'!$B$2*F44)</f>
        <v/>
      </c>
      <c r="J44" s="11" t="str">
        <f>IF('GACE Reading 200 210'!B44="","", IF(I44&lt;20, 20, IF(I44&gt;80, 80, I44)))</f>
        <v/>
      </c>
    </row>
    <row r="45" spans="1:10" x14ac:dyDescent="0.25">
      <c r="A45" s="11">
        <v>44</v>
      </c>
      <c r="B45" s="30"/>
      <c r="C45" s="25" t="str">
        <f t="shared" si="0"/>
        <v/>
      </c>
      <c r="D45" s="25" t="str">
        <f>IF('GACE Reading 200 210'!B45="","", IF(C45&lt;1, 1, IF(C45&gt;36, 36, C45)))</f>
        <v/>
      </c>
      <c r="E45" s="25" t="str">
        <f t="shared" si="1"/>
        <v/>
      </c>
      <c r="F45" s="11" t="str">
        <f>IF('GACE Reading 200 210'!E45="","",IF('GACE Reading 200 210'!E45&lt;'ACT E+R to SAT EBRW'!$A$2,'ACT E+R to SAT EBRW'!$B$2,IF('GACE Reading 200 210'!E45&gt;'ACT E+R to SAT EBRW'!A$72,'ACT E+R to SAT EBRW'!B$72,VLOOKUP(E45,'ACT E+R to SAT EBRW'!A:B,2,FALSE))))</f>
        <v/>
      </c>
      <c r="G45" s="11" t="str">
        <f>IF('GACE Reading 200 210'!B45="","",interceptACTRtoPCR5712_5713+slopeACTRtoPCR5712_5713*D45)</f>
        <v/>
      </c>
      <c r="H45" s="11" t="str">
        <f>IF('GACE Reading 200 210'!B45="","", IF(G45&lt;100, 100, IF(G45&gt;200, 200, G45)))</f>
        <v/>
      </c>
      <c r="I45" s="11" t="str">
        <f>IF('GACE Reading 200 210'!B45="","",'SAT EBRW to CBEST R'!$A$2+'SAT EBRW to CBEST R'!$B$2*F45)</f>
        <v/>
      </c>
      <c r="J45" s="11" t="str">
        <f>IF('GACE Reading 200 210'!B45="","", IF(I45&lt;20, 20, IF(I45&gt;80, 80, I45)))</f>
        <v/>
      </c>
    </row>
    <row r="46" spans="1:10" x14ac:dyDescent="0.25">
      <c r="A46" s="11">
        <v>45</v>
      </c>
      <c r="B46" s="30"/>
      <c r="C46" s="25" t="str">
        <f t="shared" si="0"/>
        <v/>
      </c>
      <c r="D46" s="25" t="str">
        <f>IF('GACE Reading 200 210'!B46="","", IF(C46&lt;1, 1, IF(C46&gt;36, 36, C46)))</f>
        <v/>
      </c>
      <c r="E46" s="25" t="str">
        <f t="shared" si="1"/>
        <v/>
      </c>
      <c r="F46" s="11" t="str">
        <f>IF('GACE Reading 200 210'!E46="","",IF('GACE Reading 200 210'!E46&lt;'ACT E+R to SAT EBRW'!$A$2,'ACT E+R to SAT EBRW'!$B$2,IF('GACE Reading 200 210'!E46&gt;'ACT E+R to SAT EBRW'!A$72,'ACT E+R to SAT EBRW'!B$72,VLOOKUP(E46,'ACT E+R to SAT EBRW'!A:B,2,FALSE))))</f>
        <v/>
      </c>
      <c r="G46" s="11" t="str">
        <f>IF('GACE Reading 200 210'!B46="","",interceptACTRtoPCR5712_5713+slopeACTRtoPCR5712_5713*D46)</f>
        <v/>
      </c>
      <c r="H46" s="11" t="str">
        <f>IF('GACE Reading 200 210'!B46="","", IF(G46&lt;100, 100, IF(G46&gt;200, 200, G46)))</f>
        <v/>
      </c>
      <c r="I46" s="11" t="str">
        <f>IF('GACE Reading 200 210'!B46="","",'SAT EBRW to CBEST R'!$A$2+'SAT EBRW to CBEST R'!$B$2*F46)</f>
        <v/>
      </c>
      <c r="J46" s="11" t="str">
        <f>IF('GACE Reading 200 210'!B46="","", IF(I46&lt;20, 20, IF(I46&gt;80, 80, I46)))</f>
        <v/>
      </c>
    </row>
    <row r="47" spans="1:10" x14ac:dyDescent="0.25">
      <c r="A47" s="11">
        <v>46</v>
      </c>
      <c r="B47" s="30"/>
      <c r="C47" s="25" t="str">
        <f t="shared" si="0"/>
        <v/>
      </c>
      <c r="D47" s="25" t="str">
        <f>IF('GACE Reading 200 210'!B47="","", IF(C47&lt;1, 1, IF(C47&gt;36, 36, C47)))</f>
        <v/>
      </c>
      <c r="E47" s="25" t="str">
        <f t="shared" si="1"/>
        <v/>
      </c>
      <c r="F47" s="11" t="str">
        <f>IF('GACE Reading 200 210'!E47="","",IF('GACE Reading 200 210'!E47&lt;'ACT E+R to SAT EBRW'!$A$2,'ACT E+R to SAT EBRW'!$B$2,IF('GACE Reading 200 210'!E47&gt;'ACT E+R to SAT EBRW'!A$72,'ACT E+R to SAT EBRW'!B$72,VLOOKUP(E47,'ACT E+R to SAT EBRW'!A:B,2,FALSE))))</f>
        <v/>
      </c>
      <c r="G47" s="11" t="str">
        <f>IF('GACE Reading 200 210'!B47="","",interceptACTRtoPCR5712_5713+slopeACTRtoPCR5712_5713*D47)</f>
        <v/>
      </c>
      <c r="H47" s="11" t="str">
        <f>IF('GACE Reading 200 210'!B47="","", IF(G47&lt;100, 100, IF(G47&gt;200, 200, G47)))</f>
        <v/>
      </c>
      <c r="I47" s="11" t="str">
        <f>IF('GACE Reading 200 210'!B47="","",'SAT EBRW to CBEST R'!$A$2+'SAT EBRW to CBEST R'!$B$2*F47)</f>
        <v/>
      </c>
      <c r="J47" s="11" t="str">
        <f>IF('GACE Reading 200 210'!B47="","", IF(I47&lt;20, 20, IF(I47&gt;80, 80, I47)))</f>
        <v/>
      </c>
    </row>
    <row r="48" spans="1:10" x14ac:dyDescent="0.25">
      <c r="A48" s="11">
        <v>47</v>
      </c>
      <c r="B48" s="30"/>
      <c r="C48" s="25" t="str">
        <f t="shared" si="0"/>
        <v/>
      </c>
      <c r="D48" s="25" t="str">
        <f>IF('GACE Reading 200 210'!B48="","", IF(C48&lt;1, 1, IF(C48&gt;36, 36, C48)))</f>
        <v/>
      </c>
      <c r="E48" s="25" t="str">
        <f t="shared" si="1"/>
        <v/>
      </c>
      <c r="F48" s="11" t="str">
        <f>IF('GACE Reading 200 210'!E48="","",IF('GACE Reading 200 210'!E48&lt;'ACT E+R to SAT EBRW'!$A$2,'ACT E+R to SAT EBRW'!$B$2,IF('GACE Reading 200 210'!E48&gt;'ACT E+R to SAT EBRW'!A$72,'ACT E+R to SAT EBRW'!B$72,VLOOKUP(E48,'ACT E+R to SAT EBRW'!A:B,2,FALSE))))</f>
        <v/>
      </c>
      <c r="G48" s="11" t="str">
        <f>IF('GACE Reading 200 210'!B48="","",interceptACTRtoPCR5712_5713+slopeACTRtoPCR5712_5713*D48)</f>
        <v/>
      </c>
      <c r="H48" s="11" t="str">
        <f>IF('GACE Reading 200 210'!B48="","", IF(G48&lt;100, 100, IF(G48&gt;200, 200, G48)))</f>
        <v/>
      </c>
      <c r="I48" s="11" t="str">
        <f>IF('GACE Reading 200 210'!B48="","",'SAT EBRW to CBEST R'!$A$2+'SAT EBRW to CBEST R'!$B$2*F48)</f>
        <v/>
      </c>
      <c r="J48" s="11" t="str">
        <f>IF('GACE Reading 200 210'!B48="","", IF(I48&lt;20, 20, IF(I48&gt;80, 80, I48)))</f>
        <v/>
      </c>
    </row>
    <row r="49" spans="1:10" x14ac:dyDescent="0.25">
      <c r="A49" s="11">
        <v>48</v>
      </c>
      <c r="B49" s="30"/>
      <c r="C49" s="25" t="str">
        <f t="shared" si="0"/>
        <v/>
      </c>
      <c r="D49" s="25" t="str">
        <f>IF('GACE Reading 200 210'!B49="","", IF(C49&lt;1, 1, IF(C49&gt;36, 36, C49)))</f>
        <v/>
      </c>
      <c r="E49" s="25" t="str">
        <f t="shared" si="1"/>
        <v/>
      </c>
      <c r="F49" s="11" t="str">
        <f>IF('GACE Reading 200 210'!E49="","",IF('GACE Reading 200 210'!E49&lt;'ACT E+R to SAT EBRW'!$A$2,'ACT E+R to SAT EBRW'!$B$2,IF('GACE Reading 200 210'!E49&gt;'ACT E+R to SAT EBRW'!A$72,'ACT E+R to SAT EBRW'!B$72,VLOOKUP(E49,'ACT E+R to SAT EBRW'!A:B,2,FALSE))))</f>
        <v/>
      </c>
      <c r="G49" s="11" t="str">
        <f>IF('GACE Reading 200 210'!B49="","",interceptACTRtoPCR5712_5713+slopeACTRtoPCR5712_5713*D49)</f>
        <v/>
      </c>
      <c r="H49" s="11" t="str">
        <f>IF('GACE Reading 200 210'!B49="","", IF(G49&lt;100, 100, IF(G49&gt;200, 200, G49)))</f>
        <v/>
      </c>
      <c r="I49" s="11" t="str">
        <f>IF('GACE Reading 200 210'!B49="","",'SAT EBRW to CBEST R'!$A$2+'SAT EBRW to CBEST R'!$B$2*F49)</f>
        <v/>
      </c>
      <c r="J49" s="11" t="str">
        <f>IF('GACE Reading 200 210'!B49="","", IF(I49&lt;20, 20, IF(I49&gt;80, 80, I49)))</f>
        <v/>
      </c>
    </row>
    <row r="50" spans="1:10" x14ac:dyDescent="0.25">
      <c r="A50" s="11">
        <v>49</v>
      </c>
      <c r="B50" s="30"/>
      <c r="C50" s="25" t="str">
        <f t="shared" si="0"/>
        <v/>
      </c>
      <c r="D50" s="25" t="str">
        <f>IF('GACE Reading 200 210'!B50="","", IF(C50&lt;1, 1, IF(C50&gt;36, 36, C50)))</f>
        <v/>
      </c>
      <c r="E50" s="25" t="str">
        <f t="shared" si="1"/>
        <v/>
      </c>
      <c r="F50" s="11" t="str">
        <f>IF('GACE Reading 200 210'!E50="","",IF('GACE Reading 200 210'!E50&lt;'ACT E+R to SAT EBRW'!$A$2,'ACT E+R to SAT EBRW'!$B$2,IF('GACE Reading 200 210'!E50&gt;'ACT E+R to SAT EBRW'!A$72,'ACT E+R to SAT EBRW'!B$72,VLOOKUP(E50,'ACT E+R to SAT EBRW'!A:B,2,FALSE))))</f>
        <v/>
      </c>
      <c r="G50" s="11" t="str">
        <f>IF('GACE Reading 200 210'!B50="","",interceptACTRtoPCR5712_5713+slopeACTRtoPCR5712_5713*D50)</f>
        <v/>
      </c>
      <c r="H50" s="11" t="str">
        <f>IF('GACE Reading 200 210'!B50="","", IF(G50&lt;100, 100, IF(G50&gt;200, 200, G50)))</f>
        <v/>
      </c>
      <c r="I50" s="11" t="str">
        <f>IF('GACE Reading 200 210'!B50="","",'SAT EBRW to CBEST R'!$A$2+'SAT EBRW to CBEST R'!$B$2*F50)</f>
        <v/>
      </c>
      <c r="J50" s="11" t="str">
        <f>IF('GACE Reading 200 210'!B50="","", IF(I50&lt;20, 20, IF(I50&gt;80, 80, I50)))</f>
        <v/>
      </c>
    </row>
    <row r="51" spans="1:10" x14ac:dyDescent="0.25">
      <c r="A51" s="11">
        <v>50</v>
      </c>
      <c r="B51" s="30"/>
      <c r="C51" s="25" t="str">
        <f t="shared" si="0"/>
        <v/>
      </c>
      <c r="D51" s="25" t="str">
        <f>IF('GACE Reading 200 210'!B51="","", IF(C51&lt;1, 1, IF(C51&gt;36, 36, C51)))</f>
        <v/>
      </c>
      <c r="E51" s="25" t="str">
        <f t="shared" si="1"/>
        <v/>
      </c>
      <c r="F51" s="11" t="str">
        <f>IF('GACE Reading 200 210'!E51="","",IF('GACE Reading 200 210'!E51&lt;'ACT E+R to SAT EBRW'!$A$2,'ACT E+R to SAT EBRW'!$B$2,IF('GACE Reading 200 210'!E51&gt;'ACT E+R to SAT EBRW'!A$72,'ACT E+R to SAT EBRW'!B$72,VLOOKUP(E51,'ACT E+R to SAT EBRW'!A:B,2,FALSE))))</f>
        <v/>
      </c>
      <c r="G51" s="11" t="str">
        <f>IF('GACE Reading 200 210'!B51="","",interceptACTRtoPCR5712_5713+slopeACTRtoPCR5712_5713*D51)</f>
        <v/>
      </c>
      <c r="H51" s="11" t="str">
        <f>IF('GACE Reading 200 210'!B51="","", IF(G51&lt;100, 100, IF(G51&gt;200, 200, G51)))</f>
        <v/>
      </c>
      <c r="I51" s="11" t="str">
        <f>IF('GACE Reading 200 210'!B51="","",'SAT EBRW to CBEST R'!$A$2+'SAT EBRW to CBEST R'!$B$2*F51)</f>
        <v/>
      </c>
      <c r="J51" s="11" t="str">
        <f>IF('GACE Reading 200 210'!B51="","", IF(I51&lt;20, 20, IF(I51&gt;80, 80, I51)))</f>
        <v/>
      </c>
    </row>
    <row r="52" spans="1:10" x14ac:dyDescent="0.25">
      <c r="A52" s="11">
        <v>51</v>
      </c>
      <c r="B52" s="30"/>
      <c r="C52" s="25" t="str">
        <f t="shared" si="0"/>
        <v/>
      </c>
      <c r="D52" s="25" t="str">
        <f>IF('GACE Reading 200 210'!B52="","", IF(C52&lt;1, 1, IF(C52&gt;36, 36, C52)))</f>
        <v/>
      </c>
      <c r="E52" s="25" t="str">
        <f t="shared" si="1"/>
        <v/>
      </c>
      <c r="F52" s="11" t="str">
        <f>IF('GACE Reading 200 210'!E52="","",IF('GACE Reading 200 210'!E52&lt;'ACT E+R to SAT EBRW'!$A$2,'ACT E+R to SAT EBRW'!$B$2,IF('GACE Reading 200 210'!E52&gt;'ACT E+R to SAT EBRW'!A$72,'ACT E+R to SAT EBRW'!B$72,VLOOKUP(E52,'ACT E+R to SAT EBRW'!A:B,2,FALSE))))</f>
        <v/>
      </c>
      <c r="G52" s="11" t="str">
        <f>IF('GACE Reading 200 210'!B52="","",interceptACTRtoPCR5712_5713+slopeACTRtoPCR5712_5713*D52)</f>
        <v/>
      </c>
      <c r="H52" s="11" t="str">
        <f>IF('GACE Reading 200 210'!B52="","", IF(G52&lt;100, 100, IF(G52&gt;200, 200, G52)))</f>
        <v/>
      </c>
      <c r="I52" s="11" t="str">
        <f>IF('GACE Reading 200 210'!B52="","",'SAT EBRW to CBEST R'!$A$2+'SAT EBRW to CBEST R'!$B$2*F52)</f>
        <v/>
      </c>
      <c r="J52" s="11" t="str">
        <f>IF('GACE Reading 200 210'!B52="","", IF(I52&lt;20, 20, IF(I52&gt;80, 80, I52)))</f>
        <v/>
      </c>
    </row>
    <row r="53" spans="1:10" x14ac:dyDescent="0.25">
      <c r="A53" s="11">
        <v>52</v>
      </c>
      <c r="B53" s="30"/>
      <c r="C53" s="25" t="str">
        <f t="shared" si="0"/>
        <v/>
      </c>
      <c r="D53" s="25" t="str">
        <f>IF('GACE Reading 200 210'!B53="","", IF(C53&lt;1, 1, IF(C53&gt;36, 36, C53)))</f>
        <v/>
      </c>
      <c r="E53" s="25" t="str">
        <f t="shared" si="1"/>
        <v/>
      </c>
      <c r="F53" s="11" t="str">
        <f>IF('GACE Reading 200 210'!E53="","",IF('GACE Reading 200 210'!E53&lt;'ACT E+R to SAT EBRW'!$A$2,'ACT E+R to SAT EBRW'!$B$2,IF('GACE Reading 200 210'!E53&gt;'ACT E+R to SAT EBRW'!A$72,'ACT E+R to SAT EBRW'!B$72,VLOOKUP(E53,'ACT E+R to SAT EBRW'!A:B,2,FALSE))))</f>
        <v/>
      </c>
      <c r="G53" s="11" t="str">
        <f>IF('GACE Reading 200 210'!B53="","",interceptACTRtoPCR5712_5713+slopeACTRtoPCR5712_5713*D53)</f>
        <v/>
      </c>
      <c r="H53" s="11" t="str">
        <f>IF('GACE Reading 200 210'!B53="","", IF(G53&lt;100, 100, IF(G53&gt;200, 200, G53)))</f>
        <v/>
      </c>
      <c r="I53" s="11" t="str">
        <f>IF('GACE Reading 200 210'!B53="","",'SAT EBRW to CBEST R'!$A$2+'SAT EBRW to CBEST R'!$B$2*F53)</f>
        <v/>
      </c>
      <c r="J53" s="11" t="str">
        <f>IF('GACE Reading 200 210'!B53="","", IF(I53&lt;20, 20, IF(I53&gt;80, 80, I53)))</f>
        <v/>
      </c>
    </row>
    <row r="54" spans="1:10" x14ac:dyDescent="0.25">
      <c r="A54" s="11">
        <v>53</v>
      </c>
      <c r="B54" s="30"/>
      <c r="C54" s="25" t="str">
        <f t="shared" si="0"/>
        <v/>
      </c>
      <c r="D54" s="25" t="str">
        <f>IF('GACE Reading 200 210'!B54="","", IF(C54&lt;1, 1, IF(C54&gt;36, 36, C54)))</f>
        <v/>
      </c>
      <c r="E54" s="25" t="str">
        <f t="shared" si="1"/>
        <v/>
      </c>
      <c r="F54" s="11" t="str">
        <f>IF('GACE Reading 200 210'!E54="","",IF('GACE Reading 200 210'!E54&lt;'ACT E+R to SAT EBRW'!$A$2,'ACT E+R to SAT EBRW'!$B$2,IF('GACE Reading 200 210'!E54&gt;'ACT E+R to SAT EBRW'!A$72,'ACT E+R to SAT EBRW'!B$72,VLOOKUP(E54,'ACT E+R to SAT EBRW'!A:B,2,FALSE))))</f>
        <v/>
      </c>
      <c r="G54" s="11" t="str">
        <f>IF('GACE Reading 200 210'!B54="","",interceptACTRtoPCR5712_5713+slopeACTRtoPCR5712_5713*D54)</f>
        <v/>
      </c>
      <c r="H54" s="11" t="str">
        <f>IF('GACE Reading 200 210'!B54="","", IF(G54&lt;100, 100, IF(G54&gt;200, 200, G54)))</f>
        <v/>
      </c>
      <c r="I54" s="11" t="str">
        <f>IF('GACE Reading 200 210'!B54="","",'SAT EBRW to CBEST R'!$A$2+'SAT EBRW to CBEST R'!$B$2*F54)</f>
        <v/>
      </c>
      <c r="J54" s="11" t="str">
        <f>IF('GACE Reading 200 210'!B54="","", IF(I54&lt;20, 20, IF(I54&gt;80, 80, I54)))</f>
        <v/>
      </c>
    </row>
    <row r="55" spans="1:10" x14ac:dyDescent="0.25">
      <c r="A55" s="11">
        <v>54</v>
      </c>
      <c r="B55" s="30"/>
      <c r="C55" s="25" t="str">
        <f t="shared" si="0"/>
        <v/>
      </c>
      <c r="D55" s="25" t="str">
        <f>IF('GACE Reading 200 210'!B55="","", IF(C55&lt;1, 1, IF(C55&gt;36, 36, C55)))</f>
        <v/>
      </c>
      <c r="E55" s="25" t="str">
        <f t="shared" si="1"/>
        <v/>
      </c>
      <c r="F55" s="11" t="str">
        <f>IF('GACE Reading 200 210'!E55="","",IF('GACE Reading 200 210'!E55&lt;'ACT E+R to SAT EBRW'!$A$2,'ACT E+R to SAT EBRW'!$B$2,IF('GACE Reading 200 210'!E55&gt;'ACT E+R to SAT EBRW'!A$72,'ACT E+R to SAT EBRW'!B$72,VLOOKUP(E55,'ACT E+R to SAT EBRW'!A:B,2,FALSE))))</f>
        <v/>
      </c>
      <c r="G55" s="11" t="str">
        <f>IF('GACE Reading 200 210'!B55="","",interceptACTRtoPCR5712_5713+slopeACTRtoPCR5712_5713*D55)</f>
        <v/>
      </c>
      <c r="H55" s="11" t="str">
        <f>IF('GACE Reading 200 210'!B55="","", IF(G55&lt;100, 100, IF(G55&gt;200, 200, G55)))</f>
        <v/>
      </c>
      <c r="I55" s="11" t="str">
        <f>IF('GACE Reading 200 210'!B55="","",'SAT EBRW to CBEST R'!$A$2+'SAT EBRW to CBEST R'!$B$2*F55)</f>
        <v/>
      </c>
      <c r="J55" s="11" t="str">
        <f>IF('GACE Reading 200 210'!B55="","", IF(I55&lt;20, 20, IF(I55&gt;80, 80, I55)))</f>
        <v/>
      </c>
    </row>
    <row r="56" spans="1:10" x14ac:dyDescent="0.25">
      <c r="A56" s="11">
        <v>55</v>
      </c>
      <c r="B56" s="30"/>
      <c r="C56" s="25" t="str">
        <f t="shared" si="0"/>
        <v/>
      </c>
      <c r="D56" s="25" t="str">
        <f>IF('GACE Reading 200 210'!B56="","", IF(C56&lt;1, 1, IF(C56&gt;36, 36, C56)))</f>
        <v/>
      </c>
      <c r="E56" s="25" t="str">
        <f t="shared" si="1"/>
        <v/>
      </c>
      <c r="F56" s="11" t="str">
        <f>IF('GACE Reading 200 210'!E56="","",IF('GACE Reading 200 210'!E56&lt;'ACT E+R to SAT EBRW'!$A$2,'ACT E+R to SAT EBRW'!$B$2,IF('GACE Reading 200 210'!E56&gt;'ACT E+R to SAT EBRW'!A$72,'ACT E+R to SAT EBRW'!B$72,VLOOKUP(E56,'ACT E+R to SAT EBRW'!A:B,2,FALSE))))</f>
        <v/>
      </c>
      <c r="G56" s="11" t="str">
        <f>IF('GACE Reading 200 210'!B56="","",interceptACTRtoPCR5712_5713+slopeACTRtoPCR5712_5713*D56)</f>
        <v/>
      </c>
      <c r="H56" s="11" t="str">
        <f>IF('GACE Reading 200 210'!B56="","", IF(G56&lt;100, 100, IF(G56&gt;200, 200, G56)))</f>
        <v/>
      </c>
      <c r="I56" s="11" t="str">
        <f>IF('GACE Reading 200 210'!B56="","",'SAT EBRW to CBEST R'!$A$2+'SAT EBRW to CBEST R'!$B$2*F56)</f>
        <v/>
      </c>
      <c r="J56" s="11" t="str">
        <f>IF('GACE Reading 200 210'!B56="","", IF(I56&lt;20, 20, IF(I56&gt;80, 80, I56)))</f>
        <v/>
      </c>
    </row>
    <row r="57" spans="1:10" x14ac:dyDescent="0.25">
      <c r="A57" s="11">
        <v>56</v>
      </c>
      <c r="B57" s="30"/>
      <c r="C57" s="25" t="str">
        <f t="shared" si="0"/>
        <v/>
      </c>
      <c r="D57" s="25" t="str">
        <f>IF('GACE Reading 200 210'!B57="","", IF(C57&lt;1, 1, IF(C57&gt;36, 36, C57)))</f>
        <v/>
      </c>
      <c r="E57" s="25" t="str">
        <f t="shared" si="1"/>
        <v/>
      </c>
      <c r="F57" s="11" t="str">
        <f>IF('GACE Reading 200 210'!E57="","",IF('GACE Reading 200 210'!E57&lt;'ACT E+R to SAT EBRW'!$A$2,'ACT E+R to SAT EBRW'!$B$2,IF('GACE Reading 200 210'!E57&gt;'ACT E+R to SAT EBRW'!A$72,'ACT E+R to SAT EBRW'!B$72,VLOOKUP(E57,'ACT E+R to SAT EBRW'!A:B,2,FALSE))))</f>
        <v/>
      </c>
      <c r="G57" s="11" t="str">
        <f>IF('GACE Reading 200 210'!B57="","",interceptACTRtoPCR5712_5713+slopeACTRtoPCR5712_5713*D57)</f>
        <v/>
      </c>
      <c r="H57" s="11" t="str">
        <f>IF('GACE Reading 200 210'!B57="","", IF(G57&lt;100, 100, IF(G57&gt;200, 200, G57)))</f>
        <v/>
      </c>
      <c r="I57" s="11" t="str">
        <f>IF('GACE Reading 200 210'!B57="","",'SAT EBRW to CBEST R'!$A$2+'SAT EBRW to CBEST R'!$B$2*F57)</f>
        <v/>
      </c>
      <c r="J57" s="11" t="str">
        <f>IF('GACE Reading 200 210'!B57="","", IF(I57&lt;20, 20, IF(I57&gt;80, 80, I57)))</f>
        <v/>
      </c>
    </row>
    <row r="58" spans="1:10" x14ac:dyDescent="0.25">
      <c r="A58" s="11">
        <v>57</v>
      </c>
      <c r="B58" s="30"/>
      <c r="C58" s="25" t="str">
        <f t="shared" si="0"/>
        <v/>
      </c>
      <c r="D58" s="25" t="str">
        <f>IF('GACE Reading 200 210'!B58="","", IF(C58&lt;1, 1, IF(C58&gt;36, 36, C58)))</f>
        <v/>
      </c>
      <c r="E58" s="25" t="str">
        <f t="shared" si="1"/>
        <v/>
      </c>
      <c r="F58" s="11" t="str">
        <f>IF('GACE Reading 200 210'!E58="","",IF('GACE Reading 200 210'!E58&lt;'ACT E+R to SAT EBRW'!$A$2,'ACT E+R to SAT EBRW'!$B$2,IF('GACE Reading 200 210'!E58&gt;'ACT E+R to SAT EBRW'!A$72,'ACT E+R to SAT EBRW'!B$72,VLOOKUP(E58,'ACT E+R to SAT EBRW'!A:B,2,FALSE))))</f>
        <v/>
      </c>
      <c r="G58" s="11" t="str">
        <f>IF('GACE Reading 200 210'!B58="","",interceptACTRtoPCR5712_5713+slopeACTRtoPCR5712_5713*D58)</f>
        <v/>
      </c>
      <c r="H58" s="11" t="str">
        <f>IF('GACE Reading 200 210'!B58="","", IF(G58&lt;100, 100, IF(G58&gt;200, 200, G58)))</f>
        <v/>
      </c>
      <c r="I58" s="11" t="str">
        <f>IF('GACE Reading 200 210'!B58="","",'SAT EBRW to CBEST R'!$A$2+'SAT EBRW to CBEST R'!$B$2*F58)</f>
        <v/>
      </c>
      <c r="J58" s="11" t="str">
        <f>IF('GACE Reading 200 210'!B58="","", IF(I58&lt;20, 20, IF(I58&gt;80, 80, I58)))</f>
        <v/>
      </c>
    </row>
    <row r="59" spans="1:10" x14ac:dyDescent="0.25">
      <c r="A59" s="11">
        <v>58</v>
      </c>
      <c r="B59" s="30"/>
      <c r="C59" s="25" t="str">
        <f t="shared" si="0"/>
        <v/>
      </c>
      <c r="D59" s="25" t="str">
        <f>IF('GACE Reading 200 210'!B59="","", IF(C59&lt;1, 1, IF(C59&gt;36, 36, C59)))</f>
        <v/>
      </c>
      <c r="E59" s="25" t="str">
        <f t="shared" si="1"/>
        <v/>
      </c>
      <c r="F59" s="11" t="str">
        <f>IF('GACE Reading 200 210'!E59="","",IF('GACE Reading 200 210'!E59&lt;'ACT E+R to SAT EBRW'!$A$2,'ACT E+R to SAT EBRW'!$B$2,IF('GACE Reading 200 210'!E59&gt;'ACT E+R to SAT EBRW'!A$72,'ACT E+R to SAT EBRW'!B$72,VLOOKUP(E59,'ACT E+R to SAT EBRW'!A:B,2,FALSE))))</f>
        <v/>
      </c>
      <c r="G59" s="11" t="str">
        <f>IF('GACE Reading 200 210'!B59="","",interceptACTRtoPCR5712_5713+slopeACTRtoPCR5712_5713*D59)</f>
        <v/>
      </c>
      <c r="H59" s="11" t="str">
        <f>IF('GACE Reading 200 210'!B59="","", IF(G59&lt;100, 100, IF(G59&gt;200, 200, G59)))</f>
        <v/>
      </c>
      <c r="I59" s="11" t="str">
        <f>IF('GACE Reading 200 210'!B59="","",'SAT EBRW to CBEST R'!$A$2+'SAT EBRW to CBEST R'!$B$2*F59)</f>
        <v/>
      </c>
      <c r="J59" s="11" t="str">
        <f>IF('GACE Reading 200 210'!B59="","", IF(I59&lt;20, 20, IF(I59&gt;80, 80, I59)))</f>
        <v/>
      </c>
    </row>
    <row r="60" spans="1:10" x14ac:dyDescent="0.25">
      <c r="A60" s="11">
        <v>59</v>
      </c>
      <c r="B60" s="30"/>
      <c r="C60" s="25" t="str">
        <f t="shared" si="0"/>
        <v/>
      </c>
      <c r="D60" s="25" t="str">
        <f>IF('GACE Reading 200 210'!B60="","", IF(C60&lt;1, 1, IF(C60&gt;36, 36, C60)))</f>
        <v/>
      </c>
      <c r="E60" s="25" t="str">
        <f t="shared" si="1"/>
        <v/>
      </c>
      <c r="F60" s="11" t="str">
        <f>IF('GACE Reading 200 210'!E60="","",IF('GACE Reading 200 210'!E60&lt;'ACT E+R to SAT EBRW'!$A$2,'ACT E+R to SAT EBRW'!$B$2,IF('GACE Reading 200 210'!E60&gt;'ACT E+R to SAT EBRW'!A$72,'ACT E+R to SAT EBRW'!B$72,VLOOKUP(E60,'ACT E+R to SAT EBRW'!A:B,2,FALSE))))</f>
        <v/>
      </c>
      <c r="G60" s="11" t="str">
        <f>IF('GACE Reading 200 210'!B60="","",interceptACTRtoPCR5712_5713+slopeACTRtoPCR5712_5713*D60)</f>
        <v/>
      </c>
      <c r="H60" s="11" t="str">
        <f>IF('GACE Reading 200 210'!B60="","", IF(G60&lt;100, 100, IF(G60&gt;200, 200, G60)))</f>
        <v/>
      </c>
      <c r="I60" s="11" t="str">
        <f>IF('GACE Reading 200 210'!B60="","",'SAT EBRW to CBEST R'!$A$2+'SAT EBRW to CBEST R'!$B$2*F60)</f>
        <v/>
      </c>
      <c r="J60" s="11" t="str">
        <f>IF('GACE Reading 200 210'!B60="","", IF(I60&lt;20, 20, IF(I60&gt;80, 80, I60)))</f>
        <v/>
      </c>
    </row>
    <row r="61" spans="1:10" x14ac:dyDescent="0.25">
      <c r="A61" s="11">
        <v>60</v>
      </c>
      <c r="B61" s="30"/>
      <c r="C61" s="25" t="str">
        <f t="shared" si="0"/>
        <v/>
      </c>
      <c r="D61" s="25" t="str">
        <f>IF('GACE Reading 200 210'!B61="","", IF(C61&lt;1, 1, IF(C61&gt;36, 36, C61)))</f>
        <v/>
      </c>
      <c r="E61" s="25" t="str">
        <f t="shared" si="1"/>
        <v/>
      </c>
      <c r="F61" s="11" t="str">
        <f>IF('GACE Reading 200 210'!E61="","",IF('GACE Reading 200 210'!E61&lt;'ACT E+R to SAT EBRW'!$A$2,'ACT E+R to SAT EBRW'!$B$2,IF('GACE Reading 200 210'!E61&gt;'ACT E+R to SAT EBRW'!A$72,'ACT E+R to SAT EBRW'!B$72,VLOOKUP(E61,'ACT E+R to SAT EBRW'!A:B,2,FALSE))))</f>
        <v/>
      </c>
      <c r="G61" s="11" t="str">
        <f>IF('GACE Reading 200 210'!B61="","",interceptACTRtoPCR5712_5713+slopeACTRtoPCR5712_5713*D61)</f>
        <v/>
      </c>
      <c r="H61" s="11" t="str">
        <f>IF('GACE Reading 200 210'!B61="","", IF(G61&lt;100, 100, IF(G61&gt;200, 200, G61)))</f>
        <v/>
      </c>
      <c r="I61" s="11" t="str">
        <f>IF('GACE Reading 200 210'!B61="","",'SAT EBRW to CBEST R'!$A$2+'SAT EBRW to CBEST R'!$B$2*F61)</f>
        <v/>
      </c>
      <c r="J61" s="11" t="str">
        <f>IF('GACE Reading 200 210'!B61="","", IF(I61&lt;20, 20, IF(I61&gt;80, 80, I61)))</f>
        <v/>
      </c>
    </row>
    <row r="62" spans="1:10" x14ac:dyDescent="0.25">
      <c r="A62" s="11">
        <v>61</v>
      </c>
      <c r="B62" s="30"/>
      <c r="C62" s="25" t="str">
        <f t="shared" si="0"/>
        <v/>
      </c>
      <c r="D62" s="25" t="str">
        <f>IF('GACE Reading 200 210'!B62="","", IF(C62&lt;1, 1, IF(C62&gt;36, 36, C62)))</f>
        <v/>
      </c>
      <c r="E62" s="25" t="str">
        <f t="shared" si="1"/>
        <v/>
      </c>
      <c r="F62" s="11" t="str">
        <f>IF('GACE Reading 200 210'!E62="","",IF('GACE Reading 200 210'!E62&lt;'ACT E+R to SAT EBRW'!$A$2,'ACT E+R to SAT EBRW'!$B$2,IF('GACE Reading 200 210'!E62&gt;'ACT E+R to SAT EBRW'!A$72,'ACT E+R to SAT EBRW'!B$72,VLOOKUP(E62,'ACT E+R to SAT EBRW'!A:B,2,FALSE))))</f>
        <v/>
      </c>
      <c r="G62" s="11" t="str">
        <f>IF('GACE Reading 200 210'!B62="","",interceptACTRtoPCR5712_5713+slopeACTRtoPCR5712_5713*D62)</f>
        <v/>
      </c>
      <c r="H62" s="11" t="str">
        <f>IF('GACE Reading 200 210'!B62="","", IF(G62&lt;100, 100, IF(G62&gt;200, 200, G62)))</f>
        <v/>
      </c>
      <c r="I62" s="11" t="str">
        <f>IF('GACE Reading 200 210'!B62="","",'SAT EBRW to CBEST R'!$A$2+'SAT EBRW to CBEST R'!$B$2*F62)</f>
        <v/>
      </c>
      <c r="J62" s="11" t="str">
        <f>IF('GACE Reading 200 210'!B62="","", IF(I62&lt;20, 20, IF(I62&gt;80, 80, I62)))</f>
        <v/>
      </c>
    </row>
    <row r="63" spans="1:10" x14ac:dyDescent="0.25">
      <c r="A63" s="11">
        <v>62</v>
      </c>
      <c r="B63" s="30"/>
      <c r="C63" s="25" t="str">
        <f t="shared" si="0"/>
        <v/>
      </c>
      <c r="D63" s="25" t="str">
        <f>IF('GACE Reading 200 210'!B63="","", IF(C63&lt;1, 1, IF(C63&gt;36, 36, C63)))</f>
        <v/>
      </c>
      <c r="E63" s="25" t="str">
        <f t="shared" si="1"/>
        <v/>
      </c>
      <c r="F63" s="11" t="str">
        <f>IF('GACE Reading 200 210'!E63="","",IF('GACE Reading 200 210'!E63&lt;'ACT E+R to SAT EBRW'!$A$2,'ACT E+R to SAT EBRW'!$B$2,IF('GACE Reading 200 210'!E63&gt;'ACT E+R to SAT EBRW'!A$72,'ACT E+R to SAT EBRW'!B$72,VLOOKUP(E63,'ACT E+R to SAT EBRW'!A:B,2,FALSE))))</f>
        <v/>
      </c>
      <c r="G63" s="11" t="str">
        <f>IF('GACE Reading 200 210'!B63="","",interceptACTRtoPCR5712_5713+slopeACTRtoPCR5712_5713*D63)</f>
        <v/>
      </c>
      <c r="H63" s="11" t="str">
        <f>IF('GACE Reading 200 210'!B63="","", IF(G63&lt;100, 100, IF(G63&gt;200, 200, G63)))</f>
        <v/>
      </c>
      <c r="I63" s="11" t="str">
        <f>IF('GACE Reading 200 210'!B63="","",'SAT EBRW to CBEST R'!$A$2+'SAT EBRW to CBEST R'!$B$2*F63)</f>
        <v/>
      </c>
      <c r="J63" s="11" t="str">
        <f>IF('GACE Reading 200 210'!B63="","", IF(I63&lt;20, 20, IF(I63&gt;80, 80, I63)))</f>
        <v/>
      </c>
    </row>
    <row r="64" spans="1:10" x14ac:dyDescent="0.25">
      <c r="A64" s="11">
        <v>63</v>
      </c>
      <c r="B64" s="30"/>
      <c r="C64" s="25" t="str">
        <f t="shared" si="0"/>
        <v/>
      </c>
      <c r="D64" s="25" t="str">
        <f>IF('GACE Reading 200 210'!B64="","", IF(C64&lt;1, 1, IF(C64&gt;36, 36, C64)))</f>
        <v/>
      </c>
      <c r="E64" s="25" t="str">
        <f t="shared" si="1"/>
        <v/>
      </c>
      <c r="F64" s="11" t="str">
        <f>IF('GACE Reading 200 210'!E64="","",IF('GACE Reading 200 210'!E64&lt;'ACT E+R to SAT EBRW'!$A$2,'ACT E+R to SAT EBRW'!$B$2,IF('GACE Reading 200 210'!E64&gt;'ACT E+R to SAT EBRW'!A$72,'ACT E+R to SAT EBRW'!B$72,VLOOKUP(E64,'ACT E+R to SAT EBRW'!A:B,2,FALSE))))</f>
        <v/>
      </c>
      <c r="G64" s="11" t="str">
        <f>IF('GACE Reading 200 210'!B64="","",interceptACTRtoPCR5712_5713+slopeACTRtoPCR5712_5713*D64)</f>
        <v/>
      </c>
      <c r="H64" s="11" t="str">
        <f>IF('GACE Reading 200 210'!B64="","", IF(G64&lt;100, 100, IF(G64&gt;200, 200, G64)))</f>
        <v/>
      </c>
      <c r="I64" s="11" t="str">
        <f>IF('GACE Reading 200 210'!B64="","",'SAT EBRW to CBEST R'!$A$2+'SAT EBRW to CBEST R'!$B$2*F64)</f>
        <v/>
      </c>
      <c r="J64" s="11" t="str">
        <f>IF('GACE Reading 200 210'!B64="","", IF(I64&lt;20, 20, IF(I64&gt;80, 80, I64)))</f>
        <v/>
      </c>
    </row>
    <row r="65" spans="1:10" x14ac:dyDescent="0.25">
      <c r="A65" s="11">
        <v>64</v>
      </c>
      <c r="B65" s="30"/>
      <c r="C65" s="25" t="str">
        <f t="shared" si="0"/>
        <v/>
      </c>
      <c r="D65" s="25" t="str">
        <f>IF('GACE Reading 200 210'!B65="","", IF(C65&lt;1, 1, IF(C65&gt;36, 36, C65)))</f>
        <v/>
      </c>
      <c r="E65" s="25" t="str">
        <f t="shared" si="1"/>
        <v/>
      </c>
      <c r="F65" s="11" t="str">
        <f>IF('GACE Reading 200 210'!E65="","",IF('GACE Reading 200 210'!E65&lt;'ACT E+R to SAT EBRW'!$A$2,'ACT E+R to SAT EBRW'!$B$2,IF('GACE Reading 200 210'!E65&gt;'ACT E+R to SAT EBRW'!A$72,'ACT E+R to SAT EBRW'!B$72,VLOOKUP(E65,'ACT E+R to SAT EBRW'!A:B,2,FALSE))))</f>
        <v/>
      </c>
      <c r="G65" s="11" t="str">
        <f>IF('GACE Reading 200 210'!B65="","",interceptACTRtoPCR5712_5713+slopeACTRtoPCR5712_5713*D65)</f>
        <v/>
      </c>
      <c r="H65" s="11" t="str">
        <f>IF('GACE Reading 200 210'!B65="","", IF(G65&lt;100, 100, IF(G65&gt;200, 200, G65)))</f>
        <v/>
      </c>
      <c r="I65" s="11" t="str">
        <f>IF('GACE Reading 200 210'!B65="","",'SAT EBRW to CBEST R'!$A$2+'SAT EBRW to CBEST R'!$B$2*F65)</f>
        <v/>
      </c>
      <c r="J65" s="11" t="str">
        <f>IF('GACE Reading 200 210'!B65="","", IF(I65&lt;20, 20, IF(I65&gt;80, 80, I65)))</f>
        <v/>
      </c>
    </row>
    <row r="66" spans="1:10" x14ac:dyDescent="0.25">
      <c r="A66" s="11">
        <v>65</v>
      </c>
      <c r="B66" s="30"/>
      <c r="C66" s="25" t="str">
        <f t="shared" ref="C66:C129" si="2">IF(B66="","",IF(B66&gt;=250, upperinterceptPAAR200_210toACTR+B66*upperslopePAAR200_210toACTR, lowerinterceptPAAR200_210toACTR+B66*lowerslopePAAR200_210toACTR))</f>
        <v/>
      </c>
      <c r="D66" s="25" t="str">
        <f>IF('GACE Reading 200 210'!B66="","", IF(C66&lt;1, 1, IF(C66&gt;36, 36, C66)))</f>
        <v/>
      </c>
      <c r="E66" s="25" t="str">
        <f t="shared" si="1"/>
        <v/>
      </c>
      <c r="F66" s="11" t="str">
        <f>IF('GACE Reading 200 210'!E66="","",IF('GACE Reading 200 210'!E66&lt;'ACT E+R to SAT EBRW'!$A$2,'ACT E+R to SAT EBRW'!$B$2,IF('GACE Reading 200 210'!E66&gt;'ACT E+R to SAT EBRW'!A$72,'ACT E+R to SAT EBRW'!B$72,VLOOKUP(E66,'ACT E+R to SAT EBRW'!A:B,2,FALSE))))</f>
        <v/>
      </c>
      <c r="G66" s="11" t="str">
        <f>IF('GACE Reading 200 210'!B66="","",interceptACTRtoPCR5712_5713+slopeACTRtoPCR5712_5713*D66)</f>
        <v/>
      </c>
      <c r="H66" s="11" t="str">
        <f>IF('GACE Reading 200 210'!B66="","", IF(G66&lt;100, 100, IF(G66&gt;200, 200, G66)))</f>
        <v/>
      </c>
      <c r="I66" s="11" t="str">
        <f>IF('GACE Reading 200 210'!B66="","",'SAT EBRW to CBEST R'!$A$2+'SAT EBRW to CBEST R'!$B$2*F66)</f>
        <v/>
      </c>
      <c r="J66" s="11" t="str">
        <f>IF('GACE Reading 200 210'!B66="","", IF(I66&lt;20, 20, IF(I66&gt;80, 80, I66)))</f>
        <v/>
      </c>
    </row>
    <row r="67" spans="1:10" x14ac:dyDescent="0.25">
      <c r="A67" s="11">
        <v>66</v>
      </c>
      <c r="B67" s="30"/>
      <c r="C67" s="25" t="str">
        <f t="shared" si="2"/>
        <v/>
      </c>
      <c r="D67" s="25" t="str">
        <f>IF('GACE Reading 200 210'!B67="","", IF(C67&lt;1, 1, IF(C67&gt;36, 36, C67)))</f>
        <v/>
      </c>
      <c r="E67" s="25" t="str">
        <f t="shared" ref="E67:E130" si="3">IF(ISBLANK(B67), "", ROUND(2*D67, 0))</f>
        <v/>
      </c>
      <c r="F67" s="11" t="str">
        <f>IF('GACE Reading 200 210'!E67="","",IF('GACE Reading 200 210'!E67&lt;'ACT E+R to SAT EBRW'!$A$2,'ACT E+R to SAT EBRW'!$B$2,IF('GACE Reading 200 210'!E67&gt;'ACT E+R to SAT EBRW'!A$72,'ACT E+R to SAT EBRW'!B$72,VLOOKUP(E67,'ACT E+R to SAT EBRW'!A:B,2,FALSE))))</f>
        <v/>
      </c>
      <c r="G67" s="11" t="str">
        <f>IF('GACE Reading 200 210'!B67="","",interceptACTRtoPCR5712_5713+slopeACTRtoPCR5712_5713*D67)</f>
        <v/>
      </c>
      <c r="H67" s="11" t="str">
        <f>IF('GACE Reading 200 210'!B67="","", IF(G67&lt;100, 100, IF(G67&gt;200, 200, G67)))</f>
        <v/>
      </c>
      <c r="I67" s="11" t="str">
        <f>IF('GACE Reading 200 210'!B67="","",'SAT EBRW to CBEST R'!$A$2+'SAT EBRW to CBEST R'!$B$2*F67)</f>
        <v/>
      </c>
      <c r="J67" s="11" t="str">
        <f>IF('GACE Reading 200 210'!B67="","", IF(I67&lt;20, 20, IF(I67&gt;80, 80, I67)))</f>
        <v/>
      </c>
    </row>
    <row r="68" spans="1:10" x14ac:dyDescent="0.25">
      <c r="A68" s="11">
        <v>67</v>
      </c>
      <c r="B68" s="30"/>
      <c r="C68" s="25" t="str">
        <f t="shared" si="2"/>
        <v/>
      </c>
      <c r="D68" s="25" t="str">
        <f>IF('GACE Reading 200 210'!B68="","", IF(C68&lt;1, 1, IF(C68&gt;36, 36, C68)))</f>
        <v/>
      </c>
      <c r="E68" s="25" t="str">
        <f t="shared" si="3"/>
        <v/>
      </c>
      <c r="F68" s="11" t="str">
        <f>IF('GACE Reading 200 210'!E68="","",IF('GACE Reading 200 210'!E68&lt;'ACT E+R to SAT EBRW'!$A$2,'ACT E+R to SAT EBRW'!$B$2,IF('GACE Reading 200 210'!E68&gt;'ACT E+R to SAT EBRW'!A$72,'ACT E+R to SAT EBRW'!B$72,VLOOKUP(E68,'ACT E+R to SAT EBRW'!A:B,2,FALSE))))</f>
        <v/>
      </c>
      <c r="G68" s="11" t="str">
        <f>IF('GACE Reading 200 210'!B68="","",interceptACTRtoPCR5712_5713+slopeACTRtoPCR5712_5713*D68)</f>
        <v/>
      </c>
      <c r="H68" s="11" t="str">
        <f>IF('GACE Reading 200 210'!B68="","", IF(G68&lt;100, 100, IF(G68&gt;200, 200, G68)))</f>
        <v/>
      </c>
      <c r="I68" s="11" t="str">
        <f>IF('GACE Reading 200 210'!B68="","",'SAT EBRW to CBEST R'!$A$2+'SAT EBRW to CBEST R'!$B$2*F68)</f>
        <v/>
      </c>
      <c r="J68" s="11" t="str">
        <f>IF('GACE Reading 200 210'!B68="","", IF(I68&lt;20, 20, IF(I68&gt;80, 80, I68)))</f>
        <v/>
      </c>
    </row>
    <row r="69" spans="1:10" x14ac:dyDescent="0.25">
      <c r="A69" s="11">
        <v>68</v>
      </c>
      <c r="B69" s="30"/>
      <c r="C69" s="25" t="str">
        <f t="shared" si="2"/>
        <v/>
      </c>
      <c r="D69" s="25" t="str">
        <f>IF('GACE Reading 200 210'!B69="","", IF(C69&lt;1, 1, IF(C69&gt;36, 36, C69)))</f>
        <v/>
      </c>
      <c r="E69" s="25" t="str">
        <f t="shared" si="3"/>
        <v/>
      </c>
      <c r="F69" s="11" t="str">
        <f>IF('GACE Reading 200 210'!E69="","",IF('GACE Reading 200 210'!E69&lt;'ACT E+R to SAT EBRW'!$A$2,'ACT E+R to SAT EBRW'!$B$2,IF('GACE Reading 200 210'!E69&gt;'ACT E+R to SAT EBRW'!A$72,'ACT E+R to SAT EBRW'!B$72,VLOOKUP(E69,'ACT E+R to SAT EBRW'!A:B,2,FALSE))))</f>
        <v/>
      </c>
      <c r="G69" s="11" t="str">
        <f>IF('GACE Reading 200 210'!B69="","",interceptACTRtoPCR5712_5713+slopeACTRtoPCR5712_5713*D69)</f>
        <v/>
      </c>
      <c r="H69" s="11" t="str">
        <f>IF('GACE Reading 200 210'!B69="","", IF(G69&lt;100, 100, IF(G69&gt;200, 200, G69)))</f>
        <v/>
      </c>
      <c r="I69" s="11" t="str">
        <f>IF('GACE Reading 200 210'!B69="","",'SAT EBRW to CBEST R'!$A$2+'SAT EBRW to CBEST R'!$B$2*F69)</f>
        <v/>
      </c>
      <c r="J69" s="11" t="str">
        <f>IF('GACE Reading 200 210'!B69="","", IF(I69&lt;20, 20, IF(I69&gt;80, 80, I69)))</f>
        <v/>
      </c>
    </row>
    <row r="70" spans="1:10" x14ac:dyDescent="0.25">
      <c r="A70" s="11">
        <v>69</v>
      </c>
      <c r="B70" s="30"/>
      <c r="C70" s="25" t="str">
        <f t="shared" si="2"/>
        <v/>
      </c>
      <c r="D70" s="25" t="str">
        <f>IF('GACE Reading 200 210'!B70="","", IF(C70&lt;1, 1, IF(C70&gt;36, 36, C70)))</f>
        <v/>
      </c>
      <c r="E70" s="25" t="str">
        <f t="shared" si="3"/>
        <v/>
      </c>
      <c r="F70" s="11" t="str">
        <f>IF('GACE Reading 200 210'!E70="","",IF('GACE Reading 200 210'!E70&lt;'ACT E+R to SAT EBRW'!$A$2,'ACT E+R to SAT EBRW'!$B$2,IF('GACE Reading 200 210'!E70&gt;'ACT E+R to SAT EBRW'!A$72,'ACT E+R to SAT EBRW'!B$72,VLOOKUP(E70,'ACT E+R to SAT EBRW'!A:B,2,FALSE))))</f>
        <v/>
      </c>
      <c r="G70" s="11" t="str">
        <f>IF('GACE Reading 200 210'!B70="","",interceptACTRtoPCR5712_5713+slopeACTRtoPCR5712_5713*D70)</f>
        <v/>
      </c>
      <c r="H70" s="11" t="str">
        <f>IF('GACE Reading 200 210'!B70="","", IF(G70&lt;100, 100, IF(G70&gt;200, 200, G70)))</f>
        <v/>
      </c>
      <c r="I70" s="11" t="str">
        <f>IF('GACE Reading 200 210'!B70="","",'SAT EBRW to CBEST R'!$A$2+'SAT EBRW to CBEST R'!$B$2*F70)</f>
        <v/>
      </c>
      <c r="J70" s="11" t="str">
        <f>IF('GACE Reading 200 210'!B70="","", IF(I70&lt;20, 20, IF(I70&gt;80, 80, I70)))</f>
        <v/>
      </c>
    </row>
    <row r="71" spans="1:10" x14ac:dyDescent="0.25">
      <c r="A71" s="11">
        <v>70</v>
      </c>
      <c r="B71" s="30"/>
      <c r="C71" s="25" t="str">
        <f t="shared" si="2"/>
        <v/>
      </c>
      <c r="D71" s="25" t="str">
        <f>IF('GACE Reading 200 210'!B71="","", IF(C71&lt;1, 1, IF(C71&gt;36, 36, C71)))</f>
        <v/>
      </c>
      <c r="E71" s="25" t="str">
        <f t="shared" si="3"/>
        <v/>
      </c>
      <c r="F71" s="11" t="str">
        <f>IF('GACE Reading 200 210'!E71="","",IF('GACE Reading 200 210'!E71&lt;'ACT E+R to SAT EBRW'!$A$2,'ACT E+R to SAT EBRW'!$B$2,IF('GACE Reading 200 210'!E71&gt;'ACT E+R to SAT EBRW'!A$72,'ACT E+R to SAT EBRW'!B$72,VLOOKUP(E71,'ACT E+R to SAT EBRW'!A:B,2,FALSE))))</f>
        <v/>
      </c>
      <c r="G71" s="11" t="str">
        <f>IF('GACE Reading 200 210'!B71="","",interceptACTRtoPCR5712_5713+slopeACTRtoPCR5712_5713*D71)</f>
        <v/>
      </c>
      <c r="H71" s="11" t="str">
        <f>IF('GACE Reading 200 210'!B71="","", IF(G71&lt;100, 100, IF(G71&gt;200, 200, G71)))</f>
        <v/>
      </c>
      <c r="I71" s="11" t="str">
        <f>IF('GACE Reading 200 210'!B71="","",'SAT EBRW to CBEST R'!$A$2+'SAT EBRW to CBEST R'!$B$2*F71)</f>
        <v/>
      </c>
      <c r="J71" s="11" t="str">
        <f>IF('GACE Reading 200 210'!B71="","", IF(I71&lt;20, 20, IF(I71&gt;80, 80, I71)))</f>
        <v/>
      </c>
    </row>
    <row r="72" spans="1:10" x14ac:dyDescent="0.25">
      <c r="A72" s="11">
        <v>71</v>
      </c>
      <c r="B72" s="30"/>
      <c r="C72" s="25" t="str">
        <f t="shared" si="2"/>
        <v/>
      </c>
      <c r="D72" s="25" t="str">
        <f>IF('GACE Reading 200 210'!B72="","", IF(C72&lt;1, 1, IF(C72&gt;36, 36, C72)))</f>
        <v/>
      </c>
      <c r="E72" s="25" t="str">
        <f t="shared" si="3"/>
        <v/>
      </c>
      <c r="F72" s="11" t="str">
        <f>IF('GACE Reading 200 210'!E72="","",IF('GACE Reading 200 210'!E72&lt;'ACT E+R to SAT EBRW'!$A$2,'ACT E+R to SAT EBRW'!$B$2,IF('GACE Reading 200 210'!E72&gt;'ACT E+R to SAT EBRW'!A$72,'ACT E+R to SAT EBRW'!B$72,VLOOKUP(E72,'ACT E+R to SAT EBRW'!A:B,2,FALSE))))</f>
        <v/>
      </c>
      <c r="G72" s="11" t="str">
        <f>IF('GACE Reading 200 210'!B72="","",interceptACTRtoPCR5712_5713+slopeACTRtoPCR5712_5713*D72)</f>
        <v/>
      </c>
      <c r="H72" s="11" t="str">
        <f>IF('GACE Reading 200 210'!B72="","", IF(G72&lt;100, 100, IF(G72&gt;200, 200, G72)))</f>
        <v/>
      </c>
      <c r="I72" s="11" t="str">
        <f>IF('GACE Reading 200 210'!B72="","",'SAT EBRW to CBEST R'!$A$2+'SAT EBRW to CBEST R'!$B$2*F72)</f>
        <v/>
      </c>
      <c r="J72" s="11" t="str">
        <f>IF('GACE Reading 200 210'!B72="","", IF(I72&lt;20, 20, IF(I72&gt;80, 80, I72)))</f>
        <v/>
      </c>
    </row>
    <row r="73" spans="1:10" x14ac:dyDescent="0.25">
      <c r="A73" s="11">
        <v>72</v>
      </c>
      <c r="B73" s="30"/>
      <c r="C73" s="25" t="str">
        <f t="shared" si="2"/>
        <v/>
      </c>
      <c r="D73" s="25" t="str">
        <f>IF('GACE Reading 200 210'!B73="","", IF(C73&lt;1, 1, IF(C73&gt;36, 36, C73)))</f>
        <v/>
      </c>
      <c r="E73" s="25" t="str">
        <f t="shared" si="3"/>
        <v/>
      </c>
      <c r="F73" s="11" t="str">
        <f>IF('GACE Reading 200 210'!E73="","",IF('GACE Reading 200 210'!E73&lt;'ACT E+R to SAT EBRW'!$A$2,'ACT E+R to SAT EBRW'!$B$2,IF('GACE Reading 200 210'!E73&gt;'ACT E+R to SAT EBRW'!A$72,'ACT E+R to SAT EBRW'!B$72,VLOOKUP(E73,'ACT E+R to SAT EBRW'!A:B,2,FALSE))))</f>
        <v/>
      </c>
      <c r="G73" s="11" t="str">
        <f>IF('GACE Reading 200 210'!B73="","",interceptACTRtoPCR5712_5713+slopeACTRtoPCR5712_5713*D73)</f>
        <v/>
      </c>
      <c r="H73" s="11" t="str">
        <f>IF('GACE Reading 200 210'!B73="","", IF(G73&lt;100, 100, IF(G73&gt;200, 200, G73)))</f>
        <v/>
      </c>
      <c r="I73" s="11" t="str">
        <f>IF('GACE Reading 200 210'!B73="","",'SAT EBRW to CBEST R'!$A$2+'SAT EBRW to CBEST R'!$B$2*F73)</f>
        <v/>
      </c>
      <c r="J73" s="11" t="str">
        <f>IF('GACE Reading 200 210'!B73="","", IF(I73&lt;20, 20, IF(I73&gt;80, 80, I73)))</f>
        <v/>
      </c>
    </row>
    <row r="74" spans="1:10" x14ac:dyDescent="0.25">
      <c r="A74" s="11">
        <v>73</v>
      </c>
      <c r="B74" s="30"/>
      <c r="C74" s="25" t="str">
        <f t="shared" si="2"/>
        <v/>
      </c>
      <c r="D74" s="25" t="str">
        <f>IF('GACE Reading 200 210'!B74="","", IF(C74&lt;1, 1, IF(C74&gt;36, 36, C74)))</f>
        <v/>
      </c>
      <c r="E74" s="25" t="str">
        <f t="shared" si="3"/>
        <v/>
      </c>
      <c r="F74" s="11" t="str">
        <f>IF('GACE Reading 200 210'!E74="","",IF('GACE Reading 200 210'!E74&lt;'ACT E+R to SAT EBRW'!$A$2,'ACT E+R to SAT EBRW'!$B$2,IF('GACE Reading 200 210'!E74&gt;'ACT E+R to SAT EBRW'!A$72,'ACT E+R to SAT EBRW'!B$72,VLOOKUP(E74,'ACT E+R to SAT EBRW'!A:B,2,FALSE))))</f>
        <v/>
      </c>
      <c r="G74" s="11" t="str">
        <f>IF('GACE Reading 200 210'!B74="","",interceptACTRtoPCR5712_5713+slopeACTRtoPCR5712_5713*D74)</f>
        <v/>
      </c>
      <c r="H74" s="11" t="str">
        <f>IF('GACE Reading 200 210'!B74="","", IF(G74&lt;100, 100, IF(G74&gt;200, 200, G74)))</f>
        <v/>
      </c>
      <c r="I74" s="11" t="str">
        <f>IF('GACE Reading 200 210'!B74="","",'SAT EBRW to CBEST R'!$A$2+'SAT EBRW to CBEST R'!$B$2*F74)</f>
        <v/>
      </c>
      <c r="J74" s="11" t="str">
        <f>IF('GACE Reading 200 210'!B74="","", IF(I74&lt;20, 20, IF(I74&gt;80, 80, I74)))</f>
        <v/>
      </c>
    </row>
    <row r="75" spans="1:10" x14ac:dyDescent="0.25">
      <c r="A75" s="11">
        <v>74</v>
      </c>
      <c r="B75" s="30"/>
      <c r="C75" s="25" t="str">
        <f t="shared" si="2"/>
        <v/>
      </c>
      <c r="D75" s="25" t="str">
        <f>IF('GACE Reading 200 210'!B75="","", IF(C75&lt;1, 1, IF(C75&gt;36, 36, C75)))</f>
        <v/>
      </c>
      <c r="E75" s="25" t="str">
        <f t="shared" si="3"/>
        <v/>
      </c>
      <c r="F75" s="11" t="str">
        <f>IF('GACE Reading 200 210'!E75="","",IF('GACE Reading 200 210'!E75&lt;'ACT E+R to SAT EBRW'!$A$2,'ACT E+R to SAT EBRW'!$B$2,IF('GACE Reading 200 210'!E75&gt;'ACT E+R to SAT EBRW'!A$72,'ACT E+R to SAT EBRW'!B$72,VLOOKUP(E75,'ACT E+R to SAT EBRW'!A:B,2,FALSE))))</f>
        <v/>
      </c>
      <c r="G75" s="11" t="str">
        <f>IF('GACE Reading 200 210'!B75="","",interceptACTRtoPCR5712_5713+slopeACTRtoPCR5712_5713*D75)</f>
        <v/>
      </c>
      <c r="H75" s="11" t="str">
        <f>IF('GACE Reading 200 210'!B75="","", IF(G75&lt;100, 100, IF(G75&gt;200, 200, G75)))</f>
        <v/>
      </c>
      <c r="I75" s="11" t="str">
        <f>IF('GACE Reading 200 210'!B75="","",'SAT EBRW to CBEST R'!$A$2+'SAT EBRW to CBEST R'!$B$2*F75)</f>
        <v/>
      </c>
      <c r="J75" s="11" t="str">
        <f>IF('GACE Reading 200 210'!B75="","", IF(I75&lt;20, 20, IF(I75&gt;80, 80, I75)))</f>
        <v/>
      </c>
    </row>
    <row r="76" spans="1:10" x14ac:dyDescent="0.25">
      <c r="A76" s="11">
        <v>75</v>
      </c>
      <c r="B76" s="30"/>
      <c r="C76" s="25" t="str">
        <f t="shared" si="2"/>
        <v/>
      </c>
      <c r="D76" s="25" t="str">
        <f>IF('GACE Reading 200 210'!B76="","", IF(C76&lt;1, 1, IF(C76&gt;36, 36, C76)))</f>
        <v/>
      </c>
      <c r="E76" s="25" t="str">
        <f t="shared" si="3"/>
        <v/>
      </c>
      <c r="F76" s="11" t="str">
        <f>IF('GACE Reading 200 210'!E76="","",IF('GACE Reading 200 210'!E76&lt;'ACT E+R to SAT EBRW'!$A$2,'ACT E+R to SAT EBRW'!$B$2,IF('GACE Reading 200 210'!E76&gt;'ACT E+R to SAT EBRW'!A$72,'ACT E+R to SAT EBRW'!B$72,VLOOKUP(E76,'ACT E+R to SAT EBRW'!A:B,2,FALSE))))</f>
        <v/>
      </c>
      <c r="G76" s="11" t="str">
        <f>IF('GACE Reading 200 210'!B76="","",interceptACTRtoPCR5712_5713+slopeACTRtoPCR5712_5713*D76)</f>
        <v/>
      </c>
      <c r="H76" s="11" t="str">
        <f>IF('GACE Reading 200 210'!B76="","", IF(G76&lt;100, 100, IF(G76&gt;200, 200, G76)))</f>
        <v/>
      </c>
      <c r="I76" s="11" t="str">
        <f>IF('GACE Reading 200 210'!B76="","",'SAT EBRW to CBEST R'!$A$2+'SAT EBRW to CBEST R'!$B$2*F76)</f>
        <v/>
      </c>
      <c r="J76" s="11" t="str">
        <f>IF('GACE Reading 200 210'!B76="","", IF(I76&lt;20, 20, IF(I76&gt;80, 80, I76)))</f>
        <v/>
      </c>
    </row>
    <row r="77" spans="1:10" x14ac:dyDescent="0.25">
      <c r="A77" s="11">
        <v>76</v>
      </c>
      <c r="B77" s="30"/>
      <c r="C77" s="25" t="str">
        <f t="shared" si="2"/>
        <v/>
      </c>
      <c r="D77" s="25" t="str">
        <f>IF('GACE Reading 200 210'!B77="","", IF(C77&lt;1, 1, IF(C77&gt;36, 36, C77)))</f>
        <v/>
      </c>
      <c r="E77" s="25" t="str">
        <f t="shared" si="3"/>
        <v/>
      </c>
      <c r="F77" s="11" t="str">
        <f>IF('GACE Reading 200 210'!E77="","",IF('GACE Reading 200 210'!E77&lt;'ACT E+R to SAT EBRW'!$A$2,'ACT E+R to SAT EBRW'!$B$2,IF('GACE Reading 200 210'!E77&gt;'ACT E+R to SAT EBRW'!A$72,'ACT E+R to SAT EBRW'!B$72,VLOOKUP(E77,'ACT E+R to SAT EBRW'!A:B,2,FALSE))))</f>
        <v/>
      </c>
      <c r="G77" s="11" t="str">
        <f>IF('GACE Reading 200 210'!B77="","",interceptACTRtoPCR5712_5713+slopeACTRtoPCR5712_5713*D77)</f>
        <v/>
      </c>
      <c r="H77" s="11" t="str">
        <f>IF('GACE Reading 200 210'!B77="","", IF(G77&lt;100, 100, IF(G77&gt;200, 200, G77)))</f>
        <v/>
      </c>
      <c r="I77" s="11" t="str">
        <f>IF('GACE Reading 200 210'!B77="","",'SAT EBRW to CBEST R'!$A$2+'SAT EBRW to CBEST R'!$B$2*F77)</f>
        <v/>
      </c>
      <c r="J77" s="11" t="str">
        <f>IF('GACE Reading 200 210'!B77="","", IF(I77&lt;20, 20, IF(I77&gt;80, 80, I77)))</f>
        <v/>
      </c>
    </row>
    <row r="78" spans="1:10" x14ac:dyDescent="0.25">
      <c r="A78" s="11">
        <v>77</v>
      </c>
      <c r="B78" s="30"/>
      <c r="C78" s="25" t="str">
        <f t="shared" si="2"/>
        <v/>
      </c>
      <c r="D78" s="25" t="str">
        <f>IF('GACE Reading 200 210'!B78="","", IF(C78&lt;1, 1, IF(C78&gt;36, 36, C78)))</f>
        <v/>
      </c>
      <c r="E78" s="25" t="str">
        <f t="shared" si="3"/>
        <v/>
      </c>
      <c r="F78" s="11" t="str">
        <f>IF('GACE Reading 200 210'!E78="","",IF('GACE Reading 200 210'!E78&lt;'ACT E+R to SAT EBRW'!$A$2,'ACT E+R to SAT EBRW'!$B$2,IF('GACE Reading 200 210'!E78&gt;'ACT E+R to SAT EBRW'!A$72,'ACT E+R to SAT EBRW'!B$72,VLOOKUP(E78,'ACT E+R to SAT EBRW'!A:B,2,FALSE))))</f>
        <v/>
      </c>
      <c r="G78" s="11" t="str">
        <f>IF('GACE Reading 200 210'!B78="","",interceptACTRtoPCR5712_5713+slopeACTRtoPCR5712_5713*D78)</f>
        <v/>
      </c>
      <c r="H78" s="11" t="str">
        <f>IF('GACE Reading 200 210'!B78="","", IF(G78&lt;100, 100, IF(G78&gt;200, 200, G78)))</f>
        <v/>
      </c>
      <c r="I78" s="11" t="str">
        <f>IF('GACE Reading 200 210'!B78="","",'SAT EBRW to CBEST R'!$A$2+'SAT EBRW to CBEST R'!$B$2*F78)</f>
        <v/>
      </c>
      <c r="J78" s="11" t="str">
        <f>IF('GACE Reading 200 210'!B78="","", IF(I78&lt;20, 20, IF(I78&gt;80, 80, I78)))</f>
        <v/>
      </c>
    </row>
    <row r="79" spans="1:10" x14ac:dyDescent="0.25">
      <c r="A79" s="11">
        <v>78</v>
      </c>
      <c r="B79" s="30"/>
      <c r="C79" s="25" t="str">
        <f t="shared" si="2"/>
        <v/>
      </c>
      <c r="D79" s="25" t="str">
        <f>IF('GACE Reading 200 210'!B79="","", IF(C79&lt;1, 1, IF(C79&gt;36, 36, C79)))</f>
        <v/>
      </c>
      <c r="E79" s="25" t="str">
        <f t="shared" si="3"/>
        <v/>
      </c>
      <c r="F79" s="11" t="str">
        <f>IF('GACE Reading 200 210'!E79="","",IF('GACE Reading 200 210'!E79&lt;'ACT E+R to SAT EBRW'!$A$2,'ACT E+R to SAT EBRW'!$B$2,IF('GACE Reading 200 210'!E79&gt;'ACT E+R to SAT EBRW'!A$72,'ACT E+R to SAT EBRW'!B$72,VLOOKUP(E79,'ACT E+R to SAT EBRW'!A:B,2,FALSE))))</f>
        <v/>
      </c>
      <c r="G79" s="11" t="str">
        <f>IF('GACE Reading 200 210'!B79="","",interceptACTRtoPCR5712_5713+slopeACTRtoPCR5712_5713*D79)</f>
        <v/>
      </c>
      <c r="H79" s="11" t="str">
        <f>IF('GACE Reading 200 210'!B79="","", IF(G79&lt;100, 100, IF(G79&gt;200, 200, G79)))</f>
        <v/>
      </c>
      <c r="I79" s="11" t="str">
        <f>IF('GACE Reading 200 210'!B79="","",'SAT EBRW to CBEST R'!$A$2+'SAT EBRW to CBEST R'!$B$2*F79)</f>
        <v/>
      </c>
      <c r="J79" s="11" t="str">
        <f>IF('GACE Reading 200 210'!B79="","", IF(I79&lt;20, 20, IF(I79&gt;80, 80, I79)))</f>
        <v/>
      </c>
    </row>
    <row r="80" spans="1:10" x14ac:dyDescent="0.25">
      <c r="A80" s="11">
        <v>79</v>
      </c>
      <c r="B80" s="30"/>
      <c r="C80" s="25" t="str">
        <f t="shared" si="2"/>
        <v/>
      </c>
      <c r="D80" s="25" t="str">
        <f>IF('GACE Reading 200 210'!B80="","", IF(C80&lt;1, 1, IF(C80&gt;36, 36, C80)))</f>
        <v/>
      </c>
      <c r="E80" s="25" t="str">
        <f t="shared" si="3"/>
        <v/>
      </c>
      <c r="F80" s="11" t="str">
        <f>IF('GACE Reading 200 210'!E80="","",IF('GACE Reading 200 210'!E80&lt;'ACT E+R to SAT EBRW'!$A$2,'ACT E+R to SAT EBRW'!$B$2,IF('GACE Reading 200 210'!E80&gt;'ACT E+R to SAT EBRW'!A$72,'ACT E+R to SAT EBRW'!B$72,VLOOKUP(E80,'ACT E+R to SAT EBRW'!A:B,2,FALSE))))</f>
        <v/>
      </c>
      <c r="G80" s="11" t="str">
        <f>IF('GACE Reading 200 210'!B80="","",interceptACTRtoPCR5712_5713+slopeACTRtoPCR5712_5713*D80)</f>
        <v/>
      </c>
      <c r="H80" s="11" t="str">
        <f>IF('GACE Reading 200 210'!B80="","", IF(G80&lt;100, 100, IF(G80&gt;200, 200, G80)))</f>
        <v/>
      </c>
      <c r="I80" s="11" t="str">
        <f>IF('GACE Reading 200 210'!B80="","",'SAT EBRW to CBEST R'!$A$2+'SAT EBRW to CBEST R'!$B$2*F80)</f>
        <v/>
      </c>
      <c r="J80" s="11" t="str">
        <f>IF('GACE Reading 200 210'!B80="","", IF(I80&lt;20, 20, IF(I80&gt;80, 80, I80)))</f>
        <v/>
      </c>
    </row>
    <row r="81" spans="1:10" x14ac:dyDescent="0.25">
      <c r="A81" s="11">
        <v>80</v>
      </c>
      <c r="B81" s="30"/>
      <c r="C81" s="25" t="str">
        <f t="shared" si="2"/>
        <v/>
      </c>
      <c r="D81" s="25" t="str">
        <f>IF('GACE Reading 200 210'!B81="","", IF(C81&lt;1, 1, IF(C81&gt;36, 36, C81)))</f>
        <v/>
      </c>
      <c r="E81" s="25" t="str">
        <f t="shared" si="3"/>
        <v/>
      </c>
      <c r="F81" s="11" t="str">
        <f>IF('GACE Reading 200 210'!E81="","",IF('GACE Reading 200 210'!E81&lt;'ACT E+R to SAT EBRW'!$A$2,'ACT E+R to SAT EBRW'!$B$2,IF('GACE Reading 200 210'!E81&gt;'ACT E+R to SAT EBRW'!A$72,'ACT E+R to SAT EBRW'!B$72,VLOOKUP(E81,'ACT E+R to SAT EBRW'!A:B,2,FALSE))))</f>
        <v/>
      </c>
      <c r="G81" s="11" t="str">
        <f>IF('GACE Reading 200 210'!B81="","",interceptACTRtoPCR5712_5713+slopeACTRtoPCR5712_5713*D81)</f>
        <v/>
      </c>
      <c r="H81" s="11" t="str">
        <f>IF('GACE Reading 200 210'!B81="","", IF(G81&lt;100, 100, IF(G81&gt;200, 200, G81)))</f>
        <v/>
      </c>
      <c r="I81" s="11" t="str">
        <f>IF('GACE Reading 200 210'!B81="","",'SAT EBRW to CBEST R'!$A$2+'SAT EBRW to CBEST R'!$B$2*F81)</f>
        <v/>
      </c>
      <c r="J81" s="11" t="str">
        <f>IF('GACE Reading 200 210'!B81="","", IF(I81&lt;20, 20, IF(I81&gt;80, 80, I81)))</f>
        <v/>
      </c>
    </row>
    <row r="82" spans="1:10" x14ac:dyDescent="0.25">
      <c r="A82" s="11">
        <v>81</v>
      </c>
      <c r="B82" s="30"/>
      <c r="C82" s="25" t="str">
        <f t="shared" si="2"/>
        <v/>
      </c>
      <c r="D82" s="25" t="str">
        <f>IF('GACE Reading 200 210'!B82="","", IF(C82&lt;1, 1, IF(C82&gt;36, 36, C82)))</f>
        <v/>
      </c>
      <c r="E82" s="25" t="str">
        <f t="shared" si="3"/>
        <v/>
      </c>
      <c r="F82" s="11" t="str">
        <f>IF('GACE Reading 200 210'!E82="","",IF('GACE Reading 200 210'!E82&lt;'ACT E+R to SAT EBRW'!$A$2,'ACT E+R to SAT EBRW'!$B$2,IF('GACE Reading 200 210'!E82&gt;'ACT E+R to SAT EBRW'!A$72,'ACT E+R to SAT EBRW'!B$72,VLOOKUP(E82,'ACT E+R to SAT EBRW'!A:B,2,FALSE))))</f>
        <v/>
      </c>
      <c r="G82" s="11" t="str">
        <f>IF('GACE Reading 200 210'!B82="","",interceptACTRtoPCR5712_5713+slopeACTRtoPCR5712_5713*D82)</f>
        <v/>
      </c>
      <c r="H82" s="11" t="str">
        <f>IF('GACE Reading 200 210'!B82="","", IF(G82&lt;100, 100, IF(G82&gt;200, 200, G82)))</f>
        <v/>
      </c>
      <c r="I82" s="11" t="str">
        <f>IF('GACE Reading 200 210'!B82="","",'SAT EBRW to CBEST R'!$A$2+'SAT EBRW to CBEST R'!$B$2*F82)</f>
        <v/>
      </c>
      <c r="J82" s="11" t="str">
        <f>IF('GACE Reading 200 210'!B82="","", IF(I82&lt;20, 20, IF(I82&gt;80, 80, I82)))</f>
        <v/>
      </c>
    </row>
    <row r="83" spans="1:10" x14ac:dyDescent="0.25">
      <c r="A83" s="11">
        <v>82</v>
      </c>
      <c r="B83" s="30"/>
      <c r="C83" s="25" t="str">
        <f t="shared" si="2"/>
        <v/>
      </c>
      <c r="D83" s="25" t="str">
        <f>IF('GACE Reading 200 210'!B83="","", IF(C83&lt;1, 1, IF(C83&gt;36, 36, C83)))</f>
        <v/>
      </c>
      <c r="E83" s="25" t="str">
        <f t="shared" si="3"/>
        <v/>
      </c>
      <c r="F83" s="11" t="str">
        <f>IF('GACE Reading 200 210'!E83="","",IF('GACE Reading 200 210'!E83&lt;'ACT E+R to SAT EBRW'!$A$2,'ACT E+R to SAT EBRW'!$B$2,IF('GACE Reading 200 210'!E83&gt;'ACT E+R to SAT EBRW'!A$72,'ACT E+R to SAT EBRW'!B$72,VLOOKUP(E83,'ACT E+R to SAT EBRW'!A:B,2,FALSE))))</f>
        <v/>
      </c>
      <c r="G83" s="11" t="str">
        <f>IF('GACE Reading 200 210'!B83="","",interceptACTRtoPCR5712_5713+slopeACTRtoPCR5712_5713*D83)</f>
        <v/>
      </c>
      <c r="H83" s="11" t="str">
        <f>IF('GACE Reading 200 210'!B83="","", IF(G83&lt;100, 100, IF(G83&gt;200, 200, G83)))</f>
        <v/>
      </c>
      <c r="I83" s="11" t="str">
        <f>IF('GACE Reading 200 210'!B83="","",'SAT EBRW to CBEST R'!$A$2+'SAT EBRW to CBEST R'!$B$2*F83)</f>
        <v/>
      </c>
      <c r="J83" s="11" t="str">
        <f>IF('GACE Reading 200 210'!B83="","", IF(I83&lt;20, 20, IF(I83&gt;80, 80, I83)))</f>
        <v/>
      </c>
    </row>
    <row r="84" spans="1:10" x14ac:dyDescent="0.25">
      <c r="A84" s="11">
        <v>83</v>
      </c>
      <c r="B84" s="30"/>
      <c r="C84" s="25" t="str">
        <f t="shared" si="2"/>
        <v/>
      </c>
      <c r="D84" s="25" t="str">
        <f>IF('GACE Reading 200 210'!B84="","", IF(C84&lt;1, 1, IF(C84&gt;36, 36, C84)))</f>
        <v/>
      </c>
      <c r="E84" s="25" t="str">
        <f t="shared" si="3"/>
        <v/>
      </c>
      <c r="F84" s="11" t="str">
        <f>IF('GACE Reading 200 210'!E84="","",IF('GACE Reading 200 210'!E84&lt;'ACT E+R to SAT EBRW'!$A$2,'ACT E+R to SAT EBRW'!$B$2,IF('GACE Reading 200 210'!E84&gt;'ACT E+R to SAT EBRW'!A$72,'ACT E+R to SAT EBRW'!B$72,VLOOKUP(E84,'ACT E+R to SAT EBRW'!A:B,2,FALSE))))</f>
        <v/>
      </c>
      <c r="G84" s="11" t="str">
        <f>IF('GACE Reading 200 210'!B84="","",interceptACTRtoPCR5712_5713+slopeACTRtoPCR5712_5713*D84)</f>
        <v/>
      </c>
      <c r="H84" s="11" t="str">
        <f>IF('GACE Reading 200 210'!B84="","", IF(G84&lt;100, 100, IF(G84&gt;200, 200, G84)))</f>
        <v/>
      </c>
      <c r="I84" s="11" t="str">
        <f>IF('GACE Reading 200 210'!B84="","",'SAT EBRW to CBEST R'!$A$2+'SAT EBRW to CBEST R'!$B$2*F84)</f>
        <v/>
      </c>
      <c r="J84" s="11" t="str">
        <f>IF('GACE Reading 200 210'!B84="","", IF(I84&lt;20, 20, IF(I84&gt;80, 80, I84)))</f>
        <v/>
      </c>
    </row>
    <row r="85" spans="1:10" x14ac:dyDescent="0.25">
      <c r="A85" s="11">
        <v>84</v>
      </c>
      <c r="B85" s="30"/>
      <c r="C85" s="25" t="str">
        <f t="shared" si="2"/>
        <v/>
      </c>
      <c r="D85" s="25" t="str">
        <f>IF('GACE Reading 200 210'!B85="","", IF(C85&lt;1, 1, IF(C85&gt;36, 36, C85)))</f>
        <v/>
      </c>
      <c r="E85" s="25" t="str">
        <f t="shared" si="3"/>
        <v/>
      </c>
      <c r="F85" s="11" t="str">
        <f>IF('GACE Reading 200 210'!E85="","",IF('GACE Reading 200 210'!E85&lt;'ACT E+R to SAT EBRW'!$A$2,'ACT E+R to SAT EBRW'!$B$2,IF('GACE Reading 200 210'!E85&gt;'ACT E+R to SAT EBRW'!A$72,'ACT E+R to SAT EBRW'!B$72,VLOOKUP(E85,'ACT E+R to SAT EBRW'!A:B,2,FALSE))))</f>
        <v/>
      </c>
      <c r="G85" s="11" t="str">
        <f>IF('GACE Reading 200 210'!B85="","",interceptACTRtoPCR5712_5713+slopeACTRtoPCR5712_5713*D85)</f>
        <v/>
      </c>
      <c r="H85" s="11" t="str">
        <f>IF('GACE Reading 200 210'!B85="","", IF(G85&lt;100, 100, IF(G85&gt;200, 200, G85)))</f>
        <v/>
      </c>
      <c r="I85" s="11" t="str">
        <f>IF('GACE Reading 200 210'!B85="","",'SAT EBRW to CBEST R'!$A$2+'SAT EBRW to CBEST R'!$B$2*F85)</f>
        <v/>
      </c>
      <c r="J85" s="11" t="str">
        <f>IF('GACE Reading 200 210'!B85="","", IF(I85&lt;20, 20, IF(I85&gt;80, 80, I85)))</f>
        <v/>
      </c>
    </row>
    <row r="86" spans="1:10" x14ac:dyDescent="0.25">
      <c r="A86" s="11">
        <v>85</v>
      </c>
      <c r="B86" s="30"/>
      <c r="C86" s="25" t="str">
        <f t="shared" si="2"/>
        <v/>
      </c>
      <c r="D86" s="25" t="str">
        <f>IF('GACE Reading 200 210'!B86="","", IF(C86&lt;1, 1, IF(C86&gt;36, 36, C86)))</f>
        <v/>
      </c>
      <c r="E86" s="25" t="str">
        <f t="shared" si="3"/>
        <v/>
      </c>
      <c r="F86" s="11" t="str">
        <f>IF('GACE Reading 200 210'!E86="","",IF('GACE Reading 200 210'!E86&lt;'ACT E+R to SAT EBRW'!$A$2,'ACT E+R to SAT EBRW'!$B$2,IF('GACE Reading 200 210'!E86&gt;'ACT E+R to SAT EBRW'!A$72,'ACT E+R to SAT EBRW'!B$72,VLOOKUP(E86,'ACT E+R to SAT EBRW'!A:B,2,FALSE))))</f>
        <v/>
      </c>
      <c r="G86" s="11" t="str">
        <f>IF('GACE Reading 200 210'!B86="","",interceptACTRtoPCR5712_5713+slopeACTRtoPCR5712_5713*D86)</f>
        <v/>
      </c>
      <c r="H86" s="11" t="str">
        <f>IF('GACE Reading 200 210'!B86="","", IF(G86&lt;100, 100, IF(G86&gt;200, 200, G86)))</f>
        <v/>
      </c>
      <c r="I86" s="11" t="str">
        <f>IF('GACE Reading 200 210'!B86="","",'SAT EBRW to CBEST R'!$A$2+'SAT EBRW to CBEST R'!$B$2*F86)</f>
        <v/>
      </c>
      <c r="J86" s="11" t="str">
        <f>IF('GACE Reading 200 210'!B86="","", IF(I86&lt;20, 20, IF(I86&gt;80, 80, I86)))</f>
        <v/>
      </c>
    </row>
    <row r="87" spans="1:10" x14ac:dyDescent="0.25">
      <c r="A87" s="11">
        <v>86</v>
      </c>
      <c r="B87" s="30"/>
      <c r="C87" s="25" t="str">
        <f t="shared" si="2"/>
        <v/>
      </c>
      <c r="D87" s="25" t="str">
        <f>IF('GACE Reading 200 210'!B87="","", IF(C87&lt;1, 1, IF(C87&gt;36, 36, C87)))</f>
        <v/>
      </c>
      <c r="E87" s="25" t="str">
        <f t="shared" si="3"/>
        <v/>
      </c>
      <c r="F87" s="11" t="str">
        <f>IF('GACE Reading 200 210'!E87="","",IF('GACE Reading 200 210'!E87&lt;'ACT E+R to SAT EBRW'!$A$2,'ACT E+R to SAT EBRW'!$B$2,IF('GACE Reading 200 210'!E87&gt;'ACT E+R to SAT EBRW'!A$72,'ACT E+R to SAT EBRW'!B$72,VLOOKUP(E87,'ACT E+R to SAT EBRW'!A:B,2,FALSE))))</f>
        <v/>
      </c>
      <c r="G87" s="11" t="str">
        <f>IF('GACE Reading 200 210'!B87="","",interceptACTRtoPCR5712_5713+slopeACTRtoPCR5712_5713*D87)</f>
        <v/>
      </c>
      <c r="H87" s="11" t="str">
        <f>IF('GACE Reading 200 210'!B87="","", IF(G87&lt;100, 100, IF(G87&gt;200, 200, G87)))</f>
        <v/>
      </c>
      <c r="I87" s="11" t="str">
        <f>IF('GACE Reading 200 210'!B87="","",'SAT EBRW to CBEST R'!$A$2+'SAT EBRW to CBEST R'!$B$2*F87)</f>
        <v/>
      </c>
      <c r="J87" s="11" t="str">
        <f>IF('GACE Reading 200 210'!B87="","", IF(I87&lt;20, 20, IF(I87&gt;80, 80, I87)))</f>
        <v/>
      </c>
    </row>
    <row r="88" spans="1:10" x14ac:dyDescent="0.25">
      <c r="A88" s="11">
        <v>87</v>
      </c>
      <c r="B88" s="30"/>
      <c r="C88" s="25" t="str">
        <f t="shared" si="2"/>
        <v/>
      </c>
      <c r="D88" s="25" t="str">
        <f>IF('GACE Reading 200 210'!B88="","", IF(C88&lt;1, 1, IF(C88&gt;36, 36, C88)))</f>
        <v/>
      </c>
      <c r="E88" s="25" t="str">
        <f t="shared" si="3"/>
        <v/>
      </c>
      <c r="F88" s="11" t="str">
        <f>IF('GACE Reading 200 210'!E88="","",IF('GACE Reading 200 210'!E88&lt;'ACT E+R to SAT EBRW'!$A$2,'ACT E+R to SAT EBRW'!$B$2,IF('GACE Reading 200 210'!E88&gt;'ACT E+R to SAT EBRW'!A$72,'ACT E+R to SAT EBRW'!B$72,VLOOKUP(E88,'ACT E+R to SAT EBRW'!A:B,2,FALSE))))</f>
        <v/>
      </c>
      <c r="G88" s="11" t="str">
        <f>IF('GACE Reading 200 210'!B88="","",interceptACTRtoPCR5712_5713+slopeACTRtoPCR5712_5713*D88)</f>
        <v/>
      </c>
      <c r="H88" s="11" t="str">
        <f>IF('GACE Reading 200 210'!B88="","", IF(G88&lt;100, 100, IF(G88&gt;200, 200, G88)))</f>
        <v/>
      </c>
      <c r="I88" s="11" t="str">
        <f>IF('GACE Reading 200 210'!B88="","",'SAT EBRW to CBEST R'!$A$2+'SAT EBRW to CBEST R'!$B$2*F88)</f>
        <v/>
      </c>
      <c r="J88" s="11" t="str">
        <f>IF('GACE Reading 200 210'!B88="","", IF(I88&lt;20, 20, IF(I88&gt;80, 80, I88)))</f>
        <v/>
      </c>
    </row>
    <row r="89" spans="1:10" x14ac:dyDescent="0.25">
      <c r="A89" s="11">
        <v>88</v>
      </c>
      <c r="B89" s="30"/>
      <c r="C89" s="25" t="str">
        <f t="shared" si="2"/>
        <v/>
      </c>
      <c r="D89" s="25" t="str">
        <f>IF('GACE Reading 200 210'!B89="","", IF(C89&lt;1, 1, IF(C89&gt;36, 36, C89)))</f>
        <v/>
      </c>
      <c r="E89" s="25" t="str">
        <f t="shared" si="3"/>
        <v/>
      </c>
      <c r="F89" s="11" t="str">
        <f>IF('GACE Reading 200 210'!E89="","",IF('GACE Reading 200 210'!E89&lt;'ACT E+R to SAT EBRW'!$A$2,'ACT E+R to SAT EBRW'!$B$2,IF('GACE Reading 200 210'!E89&gt;'ACT E+R to SAT EBRW'!A$72,'ACT E+R to SAT EBRW'!B$72,VLOOKUP(E89,'ACT E+R to SAT EBRW'!A:B,2,FALSE))))</f>
        <v/>
      </c>
      <c r="G89" s="11" t="str">
        <f>IF('GACE Reading 200 210'!B89="","",interceptACTRtoPCR5712_5713+slopeACTRtoPCR5712_5713*D89)</f>
        <v/>
      </c>
      <c r="H89" s="11" t="str">
        <f>IF('GACE Reading 200 210'!B89="","", IF(G89&lt;100, 100, IF(G89&gt;200, 200, G89)))</f>
        <v/>
      </c>
      <c r="I89" s="11" t="str">
        <f>IF('GACE Reading 200 210'!B89="","",'SAT EBRW to CBEST R'!$A$2+'SAT EBRW to CBEST R'!$B$2*F89)</f>
        <v/>
      </c>
      <c r="J89" s="11" t="str">
        <f>IF('GACE Reading 200 210'!B89="","", IF(I89&lt;20, 20, IF(I89&gt;80, 80, I89)))</f>
        <v/>
      </c>
    </row>
    <row r="90" spans="1:10" x14ac:dyDescent="0.25">
      <c r="A90" s="11">
        <v>89</v>
      </c>
      <c r="B90" s="30"/>
      <c r="C90" s="25" t="str">
        <f t="shared" si="2"/>
        <v/>
      </c>
      <c r="D90" s="25" t="str">
        <f>IF('GACE Reading 200 210'!B90="","", IF(C90&lt;1, 1, IF(C90&gt;36, 36, C90)))</f>
        <v/>
      </c>
      <c r="E90" s="25" t="str">
        <f t="shared" si="3"/>
        <v/>
      </c>
      <c r="F90" s="11" t="str">
        <f>IF('GACE Reading 200 210'!E90="","",IF('GACE Reading 200 210'!E90&lt;'ACT E+R to SAT EBRW'!$A$2,'ACT E+R to SAT EBRW'!$B$2,IF('GACE Reading 200 210'!E90&gt;'ACT E+R to SAT EBRW'!A$72,'ACT E+R to SAT EBRW'!B$72,VLOOKUP(E90,'ACT E+R to SAT EBRW'!A:B,2,FALSE))))</f>
        <v/>
      </c>
      <c r="G90" s="11" t="str">
        <f>IF('GACE Reading 200 210'!B90="","",interceptACTRtoPCR5712_5713+slopeACTRtoPCR5712_5713*D90)</f>
        <v/>
      </c>
      <c r="H90" s="11" t="str">
        <f>IF('GACE Reading 200 210'!B90="","", IF(G90&lt;100, 100, IF(G90&gt;200, 200, G90)))</f>
        <v/>
      </c>
      <c r="I90" s="11" t="str">
        <f>IF('GACE Reading 200 210'!B90="","",'SAT EBRW to CBEST R'!$A$2+'SAT EBRW to CBEST R'!$B$2*F90)</f>
        <v/>
      </c>
      <c r="J90" s="11" t="str">
        <f>IF('GACE Reading 200 210'!B90="","", IF(I90&lt;20, 20, IF(I90&gt;80, 80, I90)))</f>
        <v/>
      </c>
    </row>
    <row r="91" spans="1:10" x14ac:dyDescent="0.25">
      <c r="A91" s="11">
        <v>90</v>
      </c>
      <c r="B91" s="30"/>
      <c r="C91" s="25" t="str">
        <f t="shared" si="2"/>
        <v/>
      </c>
      <c r="D91" s="25" t="str">
        <f>IF('GACE Reading 200 210'!B91="","", IF(C91&lt;1, 1, IF(C91&gt;36, 36, C91)))</f>
        <v/>
      </c>
      <c r="E91" s="25" t="str">
        <f t="shared" si="3"/>
        <v/>
      </c>
      <c r="F91" s="11" t="str">
        <f>IF('GACE Reading 200 210'!E91="","",IF('GACE Reading 200 210'!E91&lt;'ACT E+R to SAT EBRW'!$A$2,'ACT E+R to SAT EBRW'!$B$2,IF('GACE Reading 200 210'!E91&gt;'ACT E+R to SAT EBRW'!A$72,'ACT E+R to SAT EBRW'!B$72,VLOOKUP(E91,'ACT E+R to SAT EBRW'!A:B,2,FALSE))))</f>
        <v/>
      </c>
      <c r="G91" s="11" t="str">
        <f>IF('GACE Reading 200 210'!B91="","",interceptACTRtoPCR5712_5713+slopeACTRtoPCR5712_5713*D91)</f>
        <v/>
      </c>
      <c r="H91" s="11" t="str">
        <f>IF('GACE Reading 200 210'!B91="","", IF(G91&lt;100, 100, IF(G91&gt;200, 200, G91)))</f>
        <v/>
      </c>
      <c r="I91" s="11" t="str">
        <f>IF('GACE Reading 200 210'!B91="","",'SAT EBRW to CBEST R'!$A$2+'SAT EBRW to CBEST R'!$B$2*F91)</f>
        <v/>
      </c>
      <c r="J91" s="11" t="str">
        <f>IF('GACE Reading 200 210'!B91="","", IF(I91&lt;20, 20, IF(I91&gt;80, 80, I91)))</f>
        <v/>
      </c>
    </row>
    <row r="92" spans="1:10" x14ac:dyDescent="0.25">
      <c r="A92" s="11">
        <v>91</v>
      </c>
      <c r="B92" s="30"/>
      <c r="C92" s="25" t="str">
        <f t="shared" si="2"/>
        <v/>
      </c>
      <c r="D92" s="25" t="str">
        <f>IF('GACE Reading 200 210'!B92="","", IF(C92&lt;1, 1, IF(C92&gt;36, 36, C92)))</f>
        <v/>
      </c>
      <c r="E92" s="25" t="str">
        <f t="shared" si="3"/>
        <v/>
      </c>
      <c r="F92" s="11" t="str">
        <f>IF('GACE Reading 200 210'!E92="","",IF('GACE Reading 200 210'!E92&lt;'ACT E+R to SAT EBRW'!$A$2,'ACT E+R to SAT EBRW'!$B$2,IF('GACE Reading 200 210'!E92&gt;'ACT E+R to SAT EBRW'!A$72,'ACT E+R to SAT EBRW'!B$72,VLOOKUP(E92,'ACT E+R to SAT EBRW'!A:B,2,FALSE))))</f>
        <v/>
      </c>
      <c r="G92" s="11" t="str">
        <f>IF('GACE Reading 200 210'!B92="","",interceptACTRtoPCR5712_5713+slopeACTRtoPCR5712_5713*D92)</f>
        <v/>
      </c>
      <c r="H92" s="11" t="str">
        <f>IF('GACE Reading 200 210'!B92="","", IF(G92&lt;100, 100, IF(G92&gt;200, 200, G92)))</f>
        <v/>
      </c>
      <c r="I92" s="11" t="str">
        <f>IF('GACE Reading 200 210'!B92="","",'SAT EBRW to CBEST R'!$A$2+'SAT EBRW to CBEST R'!$B$2*F92)</f>
        <v/>
      </c>
      <c r="J92" s="11" t="str">
        <f>IF('GACE Reading 200 210'!B92="","", IF(I92&lt;20, 20, IF(I92&gt;80, 80, I92)))</f>
        <v/>
      </c>
    </row>
    <row r="93" spans="1:10" x14ac:dyDescent="0.25">
      <c r="A93" s="11">
        <v>92</v>
      </c>
      <c r="B93" s="30"/>
      <c r="C93" s="25" t="str">
        <f t="shared" si="2"/>
        <v/>
      </c>
      <c r="D93" s="25" t="str">
        <f>IF('GACE Reading 200 210'!B93="","", IF(C93&lt;1, 1, IF(C93&gt;36, 36, C93)))</f>
        <v/>
      </c>
      <c r="E93" s="25" t="str">
        <f t="shared" si="3"/>
        <v/>
      </c>
      <c r="F93" s="11" t="str">
        <f>IF('GACE Reading 200 210'!E93="","",IF('GACE Reading 200 210'!E93&lt;'ACT E+R to SAT EBRW'!$A$2,'ACT E+R to SAT EBRW'!$B$2,IF('GACE Reading 200 210'!E93&gt;'ACT E+R to SAT EBRW'!A$72,'ACT E+R to SAT EBRW'!B$72,VLOOKUP(E93,'ACT E+R to SAT EBRW'!A:B,2,FALSE))))</f>
        <v/>
      </c>
      <c r="G93" s="11" t="str">
        <f>IF('GACE Reading 200 210'!B93="","",interceptACTRtoPCR5712_5713+slopeACTRtoPCR5712_5713*D93)</f>
        <v/>
      </c>
      <c r="H93" s="11" t="str">
        <f>IF('GACE Reading 200 210'!B93="","", IF(G93&lt;100, 100, IF(G93&gt;200, 200, G93)))</f>
        <v/>
      </c>
      <c r="I93" s="11" t="str">
        <f>IF('GACE Reading 200 210'!B93="","",'SAT EBRW to CBEST R'!$A$2+'SAT EBRW to CBEST R'!$B$2*F93)</f>
        <v/>
      </c>
      <c r="J93" s="11" t="str">
        <f>IF('GACE Reading 200 210'!B93="","", IF(I93&lt;20, 20, IF(I93&gt;80, 80, I93)))</f>
        <v/>
      </c>
    </row>
    <row r="94" spans="1:10" x14ac:dyDescent="0.25">
      <c r="A94" s="11">
        <v>93</v>
      </c>
      <c r="B94" s="30"/>
      <c r="C94" s="25" t="str">
        <f t="shared" si="2"/>
        <v/>
      </c>
      <c r="D94" s="25" t="str">
        <f>IF('GACE Reading 200 210'!B94="","", IF(C94&lt;1, 1, IF(C94&gt;36, 36, C94)))</f>
        <v/>
      </c>
      <c r="E94" s="25" t="str">
        <f t="shared" si="3"/>
        <v/>
      </c>
      <c r="F94" s="11" t="str">
        <f>IF('GACE Reading 200 210'!E94="","",IF('GACE Reading 200 210'!E94&lt;'ACT E+R to SAT EBRW'!$A$2,'ACT E+R to SAT EBRW'!$B$2,IF('GACE Reading 200 210'!E94&gt;'ACT E+R to SAT EBRW'!A$72,'ACT E+R to SAT EBRW'!B$72,VLOOKUP(E94,'ACT E+R to SAT EBRW'!A:B,2,FALSE))))</f>
        <v/>
      </c>
      <c r="G94" s="11" t="str">
        <f>IF('GACE Reading 200 210'!B94="","",interceptACTRtoPCR5712_5713+slopeACTRtoPCR5712_5713*D94)</f>
        <v/>
      </c>
      <c r="H94" s="11" t="str">
        <f>IF('GACE Reading 200 210'!B94="","", IF(G94&lt;100, 100, IF(G94&gt;200, 200, G94)))</f>
        <v/>
      </c>
      <c r="I94" s="11" t="str">
        <f>IF('GACE Reading 200 210'!B94="","",'SAT EBRW to CBEST R'!$A$2+'SAT EBRW to CBEST R'!$B$2*F94)</f>
        <v/>
      </c>
      <c r="J94" s="11" t="str">
        <f>IF('GACE Reading 200 210'!B94="","", IF(I94&lt;20, 20, IF(I94&gt;80, 80, I94)))</f>
        <v/>
      </c>
    </row>
    <row r="95" spans="1:10" x14ac:dyDescent="0.25">
      <c r="A95" s="11">
        <v>94</v>
      </c>
      <c r="B95" s="30"/>
      <c r="C95" s="25" t="str">
        <f t="shared" si="2"/>
        <v/>
      </c>
      <c r="D95" s="25" t="str">
        <f>IF('GACE Reading 200 210'!B95="","", IF(C95&lt;1, 1, IF(C95&gt;36, 36, C95)))</f>
        <v/>
      </c>
      <c r="E95" s="25" t="str">
        <f t="shared" si="3"/>
        <v/>
      </c>
      <c r="F95" s="11" t="str">
        <f>IF('GACE Reading 200 210'!E95="","",IF('GACE Reading 200 210'!E95&lt;'ACT E+R to SAT EBRW'!$A$2,'ACT E+R to SAT EBRW'!$B$2,IF('GACE Reading 200 210'!E95&gt;'ACT E+R to SAT EBRW'!A$72,'ACT E+R to SAT EBRW'!B$72,VLOOKUP(E95,'ACT E+R to SAT EBRW'!A:B,2,FALSE))))</f>
        <v/>
      </c>
      <c r="G95" s="11" t="str">
        <f>IF('GACE Reading 200 210'!B95="","",interceptACTRtoPCR5712_5713+slopeACTRtoPCR5712_5713*D95)</f>
        <v/>
      </c>
      <c r="H95" s="11" t="str">
        <f>IF('GACE Reading 200 210'!B95="","", IF(G95&lt;100, 100, IF(G95&gt;200, 200, G95)))</f>
        <v/>
      </c>
      <c r="I95" s="11" t="str">
        <f>IF('GACE Reading 200 210'!B95="","",'SAT EBRW to CBEST R'!$A$2+'SAT EBRW to CBEST R'!$B$2*F95)</f>
        <v/>
      </c>
      <c r="J95" s="11" t="str">
        <f>IF('GACE Reading 200 210'!B95="","", IF(I95&lt;20, 20, IF(I95&gt;80, 80, I95)))</f>
        <v/>
      </c>
    </row>
    <row r="96" spans="1:10" x14ac:dyDescent="0.25">
      <c r="A96" s="11">
        <v>95</v>
      </c>
      <c r="B96" s="30"/>
      <c r="C96" s="25" t="str">
        <f t="shared" si="2"/>
        <v/>
      </c>
      <c r="D96" s="25" t="str">
        <f>IF('GACE Reading 200 210'!B96="","", IF(C96&lt;1, 1, IF(C96&gt;36, 36, C96)))</f>
        <v/>
      </c>
      <c r="E96" s="25" t="str">
        <f t="shared" si="3"/>
        <v/>
      </c>
      <c r="F96" s="11" t="str">
        <f>IF('GACE Reading 200 210'!E96="","",IF('GACE Reading 200 210'!E96&lt;'ACT E+R to SAT EBRW'!$A$2,'ACT E+R to SAT EBRW'!$B$2,IF('GACE Reading 200 210'!E96&gt;'ACT E+R to SAT EBRW'!A$72,'ACT E+R to SAT EBRW'!B$72,VLOOKUP(E96,'ACT E+R to SAT EBRW'!A:B,2,FALSE))))</f>
        <v/>
      </c>
      <c r="G96" s="11" t="str">
        <f>IF('GACE Reading 200 210'!B96="","",interceptACTRtoPCR5712_5713+slopeACTRtoPCR5712_5713*D96)</f>
        <v/>
      </c>
      <c r="H96" s="11" t="str">
        <f>IF('GACE Reading 200 210'!B96="","", IF(G96&lt;100, 100, IF(G96&gt;200, 200, G96)))</f>
        <v/>
      </c>
      <c r="I96" s="11" t="str">
        <f>IF('GACE Reading 200 210'!B96="","",'SAT EBRW to CBEST R'!$A$2+'SAT EBRW to CBEST R'!$B$2*F96)</f>
        <v/>
      </c>
      <c r="J96" s="11" t="str">
        <f>IF('GACE Reading 200 210'!B96="","", IF(I96&lt;20, 20, IF(I96&gt;80, 80, I96)))</f>
        <v/>
      </c>
    </row>
    <row r="97" spans="1:10" x14ac:dyDescent="0.25">
      <c r="A97" s="11">
        <v>96</v>
      </c>
      <c r="B97" s="30"/>
      <c r="C97" s="25" t="str">
        <f t="shared" si="2"/>
        <v/>
      </c>
      <c r="D97" s="25" t="str">
        <f>IF('GACE Reading 200 210'!B97="","", IF(C97&lt;1, 1, IF(C97&gt;36, 36, C97)))</f>
        <v/>
      </c>
      <c r="E97" s="25" t="str">
        <f t="shared" si="3"/>
        <v/>
      </c>
      <c r="F97" s="11" t="str">
        <f>IF('GACE Reading 200 210'!E97="","",IF('GACE Reading 200 210'!E97&lt;'ACT E+R to SAT EBRW'!$A$2,'ACT E+R to SAT EBRW'!$B$2,IF('GACE Reading 200 210'!E97&gt;'ACT E+R to SAT EBRW'!A$72,'ACT E+R to SAT EBRW'!B$72,VLOOKUP(E97,'ACT E+R to SAT EBRW'!A:B,2,FALSE))))</f>
        <v/>
      </c>
      <c r="G97" s="11" t="str">
        <f>IF('GACE Reading 200 210'!B97="","",interceptACTRtoPCR5712_5713+slopeACTRtoPCR5712_5713*D97)</f>
        <v/>
      </c>
      <c r="H97" s="11" t="str">
        <f>IF('GACE Reading 200 210'!B97="","", IF(G97&lt;100, 100, IF(G97&gt;200, 200, G97)))</f>
        <v/>
      </c>
      <c r="I97" s="11" t="str">
        <f>IF('GACE Reading 200 210'!B97="","",'SAT EBRW to CBEST R'!$A$2+'SAT EBRW to CBEST R'!$B$2*F97)</f>
        <v/>
      </c>
      <c r="J97" s="11" t="str">
        <f>IF('GACE Reading 200 210'!B97="","", IF(I97&lt;20, 20, IF(I97&gt;80, 80, I97)))</f>
        <v/>
      </c>
    </row>
    <row r="98" spans="1:10" x14ac:dyDescent="0.25">
      <c r="A98" s="11">
        <v>97</v>
      </c>
      <c r="B98" s="30"/>
      <c r="C98" s="25" t="str">
        <f t="shared" si="2"/>
        <v/>
      </c>
      <c r="D98" s="25" t="str">
        <f>IF('GACE Reading 200 210'!B98="","", IF(C98&lt;1, 1, IF(C98&gt;36, 36, C98)))</f>
        <v/>
      </c>
      <c r="E98" s="25" t="str">
        <f t="shared" si="3"/>
        <v/>
      </c>
      <c r="F98" s="11" t="str">
        <f>IF('GACE Reading 200 210'!E98="","",IF('GACE Reading 200 210'!E98&lt;'ACT E+R to SAT EBRW'!$A$2,'ACT E+R to SAT EBRW'!$B$2,IF('GACE Reading 200 210'!E98&gt;'ACT E+R to SAT EBRW'!A$72,'ACT E+R to SAT EBRW'!B$72,VLOOKUP(E98,'ACT E+R to SAT EBRW'!A:B,2,FALSE))))</f>
        <v/>
      </c>
      <c r="G98" s="11" t="str">
        <f>IF('GACE Reading 200 210'!B98="","",interceptACTRtoPCR5712_5713+slopeACTRtoPCR5712_5713*D98)</f>
        <v/>
      </c>
      <c r="H98" s="11" t="str">
        <f>IF('GACE Reading 200 210'!B98="","", IF(G98&lt;100, 100, IF(G98&gt;200, 200, G98)))</f>
        <v/>
      </c>
      <c r="I98" s="11" t="str">
        <f>IF('GACE Reading 200 210'!B98="","",'SAT EBRW to CBEST R'!$A$2+'SAT EBRW to CBEST R'!$B$2*F98)</f>
        <v/>
      </c>
      <c r="J98" s="11" t="str">
        <f>IF('GACE Reading 200 210'!B98="","", IF(I98&lt;20, 20, IF(I98&gt;80, 80, I98)))</f>
        <v/>
      </c>
    </row>
    <row r="99" spans="1:10" x14ac:dyDescent="0.25">
      <c r="A99" s="11">
        <v>98</v>
      </c>
      <c r="B99" s="30"/>
      <c r="C99" s="25" t="str">
        <f t="shared" si="2"/>
        <v/>
      </c>
      <c r="D99" s="25" t="str">
        <f>IF('GACE Reading 200 210'!B99="","", IF(C99&lt;1, 1, IF(C99&gt;36, 36, C99)))</f>
        <v/>
      </c>
      <c r="E99" s="25" t="str">
        <f t="shared" si="3"/>
        <v/>
      </c>
      <c r="F99" s="11" t="str">
        <f>IF('GACE Reading 200 210'!E99="","",IF('GACE Reading 200 210'!E99&lt;'ACT E+R to SAT EBRW'!$A$2,'ACT E+R to SAT EBRW'!$B$2,IF('GACE Reading 200 210'!E99&gt;'ACT E+R to SAT EBRW'!A$72,'ACT E+R to SAT EBRW'!B$72,VLOOKUP(E99,'ACT E+R to SAT EBRW'!A:B,2,FALSE))))</f>
        <v/>
      </c>
      <c r="G99" s="11" t="str">
        <f>IF('GACE Reading 200 210'!B99="","",interceptACTRtoPCR5712_5713+slopeACTRtoPCR5712_5713*D99)</f>
        <v/>
      </c>
      <c r="H99" s="11" t="str">
        <f>IF('GACE Reading 200 210'!B99="","", IF(G99&lt;100, 100, IF(G99&gt;200, 200, G99)))</f>
        <v/>
      </c>
      <c r="I99" s="11" t="str">
        <f>IF('GACE Reading 200 210'!B99="","",'SAT EBRW to CBEST R'!$A$2+'SAT EBRW to CBEST R'!$B$2*F99)</f>
        <v/>
      </c>
      <c r="J99" s="11" t="str">
        <f>IF('GACE Reading 200 210'!B99="","", IF(I99&lt;20, 20, IF(I99&gt;80, 80, I99)))</f>
        <v/>
      </c>
    </row>
    <row r="100" spans="1:10" x14ac:dyDescent="0.25">
      <c r="A100" s="11">
        <v>99</v>
      </c>
      <c r="B100" s="30"/>
      <c r="C100" s="25" t="str">
        <f t="shared" si="2"/>
        <v/>
      </c>
      <c r="D100" s="25" t="str">
        <f>IF('GACE Reading 200 210'!B100="","", IF(C100&lt;1, 1, IF(C100&gt;36, 36, C100)))</f>
        <v/>
      </c>
      <c r="E100" s="25" t="str">
        <f t="shared" si="3"/>
        <v/>
      </c>
      <c r="F100" s="11" t="str">
        <f>IF('GACE Reading 200 210'!E100="","",IF('GACE Reading 200 210'!E100&lt;'ACT E+R to SAT EBRW'!$A$2,'ACT E+R to SAT EBRW'!$B$2,IF('GACE Reading 200 210'!E100&gt;'ACT E+R to SAT EBRW'!A$72,'ACT E+R to SAT EBRW'!B$72,VLOOKUP(E100,'ACT E+R to SAT EBRW'!A:B,2,FALSE))))</f>
        <v/>
      </c>
      <c r="G100" s="11" t="str">
        <f>IF('GACE Reading 200 210'!B100="","",interceptACTRtoPCR5712_5713+slopeACTRtoPCR5712_5713*D100)</f>
        <v/>
      </c>
      <c r="H100" s="11" t="str">
        <f>IF('GACE Reading 200 210'!B100="","", IF(G100&lt;100, 100, IF(G100&gt;200, 200, G100)))</f>
        <v/>
      </c>
      <c r="I100" s="11" t="str">
        <f>IF('GACE Reading 200 210'!B100="","",'SAT EBRW to CBEST R'!$A$2+'SAT EBRW to CBEST R'!$B$2*F100)</f>
        <v/>
      </c>
      <c r="J100" s="11" t="str">
        <f>IF('GACE Reading 200 210'!B100="","", IF(I100&lt;20, 20, IF(I100&gt;80, 80, I100)))</f>
        <v/>
      </c>
    </row>
    <row r="101" spans="1:10" x14ac:dyDescent="0.25">
      <c r="A101" s="11">
        <v>100</v>
      </c>
      <c r="B101" s="30"/>
      <c r="C101" s="25" t="str">
        <f t="shared" si="2"/>
        <v/>
      </c>
      <c r="D101" s="25" t="str">
        <f>IF('GACE Reading 200 210'!B101="","", IF(C101&lt;1, 1, IF(C101&gt;36, 36, C101)))</f>
        <v/>
      </c>
      <c r="E101" s="25" t="str">
        <f t="shared" si="3"/>
        <v/>
      </c>
      <c r="F101" s="11" t="str">
        <f>IF('GACE Reading 200 210'!E101="","",IF('GACE Reading 200 210'!E101&lt;'ACT E+R to SAT EBRW'!$A$2,'ACT E+R to SAT EBRW'!$B$2,IF('GACE Reading 200 210'!E101&gt;'ACT E+R to SAT EBRW'!A$72,'ACT E+R to SAT EBRW'!B$72,VLOOKUP(E101,'ACT E+R to SAT EBRW'!A:B,2,FALSE))))</f>
        <v/>
      </c>
      <c r="G101" s="11" t="str">
        <f>IF('GACE Reading 200 210'!B101="","",interceptACTRtoPCR5712_5713+slopeACTRtoPCR5712_5713*D101)</f>
        <v/>
      </c>
      <c r="H101" s="11" t="str">
        <f>IF('GACE Reading 200 210'!B101="","", IF(G101&lt;100, 100, IF(G101&gt;200, 200, G101)))</f>
        <v/>
      </c>
      <c r="I101" s="11" t="str">
        <f>IF('GACE Reading 200 210'!B101="","",'SAT EBRW to CBEST R'!$A$2+'SAT EBRW to CBEST R'!$B$2*F101)</f>
        <v/>
      </c>
      <c r="J101" s="11" t="str">
        <f>IF('GACE Reading 200 210'!B101="","", IF(I101&lt;20, 20, IF(I101&gt;80, 80, I101)))</f>
        <v/>
      </c>
    </row>
    <row r="102" spans="1:10" x14ac:dyDescent="0.25">
      <c r="A102" s="11">
        <v>101</v>
      </c>
      <c r="B102" s="30"/>
      <c r="C102" s="25" t="str">
        <f t="shared" si="2"/>
        <v/>
      </c>
      <c r="D102" s="25" t="str">
        <f>IF('GACE Reading 200 210'!B102="","", IF(C102&lt;1, 1, IF(C102&gt;36, 36, C102)))</f>
        <v/>
      </c>
      <c r="E102" s="25" t="str">
        <f t="shared" si="3"/>
        <v/>
      </c>
      <c r="F102" s="11" t="str">
        <f>IF('GACE Reading 200 210'!E102="","",IF('GACE Reading 200 210'!E102&lt;'ACT E+R to SAT EBRW'!$A$2,'ACT E+R to SAT EBRW'!$B$2,IF('GACE Reading 200 210'!E102&gt;'ACT E+R to SAT EBRW'!A$72,'ACT E+R to SAT EBRW'!B$72,VLOOKUP(E102,'ACT E+R to SAT EBRW'!A:B,2,FALSE))))</f>
        <v/>
      </c>
      <c r="G102" s="11" t="str">
        <f>IF('GACE Reading 200 210'!B102="","",interceptACTRtoPCR5712_5713+slopeACTRtoPCR5712_5713*D102)</f>
        <v/>
      </c>
      <c r="H102" s="11" t="str">
        <f>IF('GACE Reading 200 210'!B102="","", IF(G102&lt;100, 100, IF(G102&gt;200, 200, G102)))</f>
        <v/>
      </c>
      <c r="I102" s="11" t="str">
        <f>IF('GACE Reading 200 210'!B102="","",'SAT EBRW to CBEST R'!$A$2+'SAT EBRW to CBEST R'!$B$2*F102)</f>
        <v/>
      </c>
      <c r="J102" s="11" t="str">
        <f>IF('GACE Reading 200 210'!B102="","", IF(I102&lt;20, 20, IF(I102&gt;80, 80, I102)))</f>
        <v/>
      </c>
    </row>
    <row r="103" spans="1:10" x14ac:dyDescent="0.25">
      <c r="A103" s="11">
        <v>102</v>
      </c>
      <c r="B103" s="30"/>
      <c r="C103" s="25" t="str">
        <f t="shared" si="2"/>
        <v/>
      </c>
      <c r="D103" s="25" t="str">
        <f>IF('GACE Reading 200 210'!B103="","", IF(C103&lt;1, 1, IF(C103&gt;36, 36, C103)))</f>
        <v/>
      </c>
      <c r="E103" s="25" t="str">
        <f t="shared" si="3"/>
        <v/>
      </c>
      <c r="F103" s="11" t="str">
        <f>IF('GACE Reading 200 210'!E103="","",IF('GACE Reading 200 210'!E103&lt;'ACT E+R to SAT EBRW'!$A$2,'ACT E+R to SAT EBRW'!$B$2,IF('GACE Reading 200 210'!E103&gt;'ACT E+R to SAT EBRW'!A$72,'ACT E+R to SAT EBRW'!B$72,VLOOKUP(E103,'ACT E+R to SAT EBRW'!A:B,2,FALSE))))</f>
        <v/>
      </c>
      <c r="G103" s="11" t="str">
        <f>IF('GACE Reading 200 210'!B103="","",interceptACTRtoPCR5712_5713+slopeACTRtoPCR5712_5713*D103)</f>
        <v/>
      </c>
      <c r="H103" s="11" t="str">
        <f>IF('GACE Reading 200 210'!B103="","", IF(G103&lt;100, 100, IF(G103&gt;200, 200, G103)))</f>
        <v/>
      </c>
      <c r="I103" s="11" t="str">
        <f>IF('GACE Reading 200 210'!B103="","",'SAT EBRW to CBEST R'!$A$2+'SAT EBRW to CBEST R'!$B$2*F103)</f>
        <v/>
      </c>
      <c r="J103" s="11" t="str">
        <f>IF('GACE Reading 200 210'!B103="","", IF(I103&lt;20, 20, IF(I103&gt;80, 80, I103)))</f>
        <v/>
      </c>
    </row>
    <row r="104" spans="1:10" x14ac:dyDescent="0.25">
      <c r="A104" s="11">
        <v>103</v>
      </c>
      <c r="B104" s="30"/>
      <c r="C104" s="25" t="str">
        <f t="shared" si="2"/>
        <v/>
      </c>
      <c r="D104" s="25" t="str">
        <f>IF('GACE Reading 200 210'!B104="","", IF(C104&lt;1, 1, IF(C104&gt;36, 36, C104)))</f>
        <v/>
      </c>
      <c r="E104" s="25" t="str">
        <f t="shared" si="3"/>
        <v/>
      </c>
      <c r="F104" s="11" t="str">
        <f>IF('GACE Reading 200 210'!E104="","",IF('GACE Reading 200 210'!E104&lt;'ACT E+R to SAT EBRW'!$A$2,'ACT E+R to SAT EBRW'!$B$2,IF('GACE Reading 200 210'!E104&gt;'ACT E+R to SAT EBRW'!A$72,'ACT E+R to SAT EBRW'!B$72,VLOOKUP(E104,'ACT E+R to SAT EBRW'!A:B,2,FALSE))))</f>
        <v/>
      </c>
      <c r="G104" s="11" t="str">
        <f>IF('GACE Reading 200 210'!B104="","",interceptACTRtoPCR5712_5713+slopeACTRtoPCR5712_5713*D104)</f>
        <v/>
      </c>
      <c r="H104" s="11" t="str">
        <f>IF('GACE Reading 200 210'!B104="","", IF(G104&lt;100, 100, IF(G104&gt;200, 200, G104)))</f>
        <v/>
      </c>
      <c r="I104" s="11" t="str">
        <f>IF('GACE Reading 200 210'!B104="","",'SAT EBRW to CBEST R'!$A$2+'SAT EBRW to CBEST R'!$B$2*F104)</f>
        <v/>
      </c>
      <c r="J104" s="11" t="str">
        <f>IF('GACE Reading 200 210'!B104="","", IF(I104&lt;20, 20, IF(I104&gt;80, 80, I104)))</f>
        <v/>
      </c>
    </row>
    <row r="105" spans="1:10" x14ac:dyDescent="0.25">
      <c r="A105" s="11">
        <v>104</v>
      </c>
      <c r="B105" s="30"/>
      <c r="C105" s="25" t="str">
        <f t="shared" si="2"/>
        <v/>
      </c>
      <c r="D105" s="25" t="str">
        <f>IF('GACE Reading 200 210'!B105="","", IF(C105&lt;1, 1, IF(C105&gt;36, 36, C105)))</f>
        <v/>
      </c>
      <c r="E105" s="25" t="str">
        <f t="shared" si="3"/>
        <v/>
      </c>
      <c r="F105" s="11" t="str">
        <f>IF('GACE Reading 200 210'!E105="","",IF('GACE Reading 200 210'!E105&lt;'ACT E+R to SAT EBRW'!$A$2,'ACT E+R to SAT EBRW'!$B$2,IF('GACE Reading 200 210'!E105&gt;'ACT E+R to SAT EBRW'!A$72,'ACT E+R to SAT EBRW'!B$72,VLOOKUP(E105,'ACT E+R to SAT EBRW'!A:B,2,FALSE))))</f>
        <v/>
      </c>
      <c r="G105" s="11" t="str">
        <f>IF('GACE Reading 200 210'!B105="","",interceptACTRtoPCR5712_5713+slopeACTRtoPCR5712_5713*D105)</f>
        <v/>
      </c>
      <c r="H105" s="11" t="str">
        <f>IF('GACE Reading 200 210'!B105="","", IF(G105&lt;100, 100, IF(G105&gt;200, 200, G105)))</f>
        <v/>
      </c>
      <c r="I105" s="11" t="str">
        <f>IF('GACE Reading 200 210'!B105="","",'SAT EBRW to CBEST R'!$A$2+'SAT EBRW to CBEST R'!$B$2*F105)</f>
        <v/>
      </c>
      <c r="J105" s="11" t="str">
        <f>IF('GACE Reading 200 210'!B105="","", IF(I105&lt;20, 20, IF(I105&gt;80, 80, I105)))</f>
        <v/>
      </c>
    </row>
    <row r="106" spans="1:10" x14ac:dyDescent="0.25">
      <c r="A106" s="11">
        <v>105</v>
      </c>
      <c r="B106" s="30"/>
      <c r="C106" s="25" t="str">
        <f t="shared" si="2"/>
        <v/>
      </c>
      <c r="D106" s="25" t="str">
        <f>IF('GACE Reading 200 210'!B106="","", IF(C106&lt;1, 1, IF(C106&gt;36, 36, C106)))</f>
        <v/>
      </c>
      <c r="E106" s="25" t="str">
        <f t="shared" si="3"/>
        <v/>
      </c>
      <c r="F106" s="11" t="str">
        <f>IF('GACE Reading 200 210'!E106="","",IF('GACE Reading 200 210'!E106&lt;'ACT E+R to SAT EBRW'!$A$2,'ACT E+R to SAT EBRW'!$B$2,IF('GACE Reading 200 210'!E106&gt;'ACT E+R to SAT EBRW'!A$72,'ACT E+R to SAT EBRW'!B$72,VLOOKUP(E106,'ACT E+R to SAT EBRW'!A:B,2,FALSE))))</f>
        <v/>
      </c>
      <c r="G106" s="11" t="str">
        <f>IF('GACE Reading 200 210'!B106="","",interceptACTRtoPCR5712_5713+slopeACTRtoPCR5712_5713*D106)</f>
        <v/>
      </c>
      <c r="H106" s="11" t="str">
        <f>IF('GACE Reading 200 210'!B106="","", IF(G106&lt;100, 100, IF(G106&gt;200, 200, G106)))</f>
        <v/>
      </c>
      <c r="I106" s="11" t="str">
        <f>IF('GACE Reading 200 210'!B106="","",'SAT EBRW to CBEST R'!$A$2+'SAT EBRW to CBEST R'!$B$2*F106)</f>
        <v/>
      </c>
      <c r="J106" s="11" t="str">
        <f>IF('GACE Reading 200 210'!B106="","", IF(I106&lt;20, 20, IF(I106&gt;80, 80, I106)))</f>
        <v/>
      </c>
    </row>
    <row r="107" spans="1:10" x14ac:dyDescent="0.25">
      <c r="A107" s="11">
        <v>106</v>
      </c>
      <c r="B107" s="30"/>
      <c r="C107" s="25" t="str">
        <f t="shared" si="2"/>
        <v/>
      </c>
      <c r="D107" s="25" t="str">
        <f>IF('GACE Reading 200 210'!B107="","", IF(C107&lt;1, 1, IF(C107&gt;36, 36, C107)))</f>
        <v/>
      </c>
      <c r="E107" s="25" t="str">
        <f t="shared" si="3"/>
        <v/>
      </c>
      <c r="F107" s="11" t="str">
        <f>IF('GACE Reading 200 210'!E107="","",IF('GACE Reading 200 210'!E107&lt;'ACT E+R to SAT EBRW'!$A$2,'ACT E+R to SAT EBRW'!$B$2,IF('GACE Reading 200 210'!E107&gt;'ACT E+R to SAT EBRW'!A$72,'ACT E+R to SAT EBRW'!B$72,VLOOKUP(E107,'ACT E+R to SAT EBRW'!A:B,2,FALSE))))</f>
        <v/>
      </c>
      <c r="G107" s="11" t="str">
        <f>IF('GACE Reading 200 210'!B107="","",interceptACTRtoPCR5712_5713+slopeACTRtoPCR5712_5713*D107)</f>
        <v/>
      </c>
      <c r="H107" s="11" t="str">
        <f>IF('GACE Reading 200 210'!B107="","", IF(G107&lt;100, 100, IF(G107&gt;200, 200, G107)))</f>
        <v/>
      </c>
      <c r="I107" s="11" t="str">
        <f>IF('GACE Reading 200 210'!B107="","",'SAT EBRW to CBEST R'!$A$2+'SAT EBRW to CBEST R'!$B$2*F107)</f>
        <v/>
      </c>
      <c r="J107" s="11" t="str">
        <f>IF('GACE Reading 200 210'!B107="","", IF(I107&lt;20, 20, IF(I107&gt;80, 80, I107)))</f>
        <v/>
      </c>
    </row>
    <row r="108" spans="1:10" x14ac:dyDescent="0.25">
      <c r="A108" s="11">
        <v>107</v>
      </c>
      <c r="B108" s="30"/>
      <c r="C108" s="25" t="str">
        <f t="shared" si="2"/>
        <v/>
      </c>
      <c r="D108" s="25" t="str">
        <f>IF('GACE Reading 200 210'!B108="","", IF(C108&lt;1, 1, IF(C108&gt;36, 36, C108)))</f>
        <v/>
      </c>
      <c r="E108" s="25" t="str">
        <f t="shared" si="3"/>
        <v/>
      </c>
      <c r="F108" s="11" t="str">
        <f>IF('GACE Reading 200 210'!E108="","",IF('GACE Reading 200 210'!E108&lt;'ACT E+R to SAT EBRW'!$A$2,'ACT E+R to SAT EBRW'!$B$2,IF('GACE Reading 200 210'!E108&gt;'ACT E+R to SAT EBRW'!A$72,'ACT E+R to SAT EBRW'!B$72,VLOOKUP(E108,'ACT E+R to SAT EBRW'!A:B,2,FALSE))))</f>
        <v/>
      </c>
      <c r="G108" s="11" t="str">
        <f>IF('GACE Reading 200 210'!B108="","",interceptACTRtoPCR5712_5713+slopeACTRtoPCR5712_5713*D108)</f>
        <v/>
      </c>
      <c r="H108" s="11" t="str">
        <f>IF('GACE Reading 200 210'!B108="","", IF(G108&lt;100, 100, IF(G108&gt;200, 200, G108)))</f>
        <v/>
      </c>
      <c r="I108" s="11" t="str">
        <f>IF('GACE Reading 200 210'!B108="","",'SAT EBRW to CBEST R'!$A$2+'SAT EBRW to CBEST R'!$B$2*F108)</f>
        <v/>
      </c>
      <c r="J108" s="11" t="str">
        <f>IF('GACE Reading 200 210'!B108="","", IF(I108&lt;20, 20, IF(I108&gt;80, 80, I108)))</f>
        <v/>
      </c>
    </row>
    <row r="109" spans="1:10" x14ac:dyDescent="0.25">
      <c r="A109" s="11">
        <v>108</v>
      </c>
      <c r="B109" s="30"/>
      <c r="C109" s="25" t="str">
        <f t="shared" si="2"/>
        <v/>
      </c>
      <c r="D109" s="25" t="str">
        <f>IF('GACE Reading 200 210'!B109="","", IF(C109&lt;1, 1, IF(C109&gt;36, 36, C109)))</f>
        <v/>
      </c>
      <c r="E109" s="25" t="str">
        <f t="shared" si="3"/>
        <v/>
      </c>
      <c r="F109" s="11" t="str">
        <f>IF('GACE Reading 200 210'!E109="","",IF('GACE Reading 200 210'!E109&lt;'ACT E+R to SAT EBRW'!$A$2,'ACT E+R to SAT EBRW'!$B$2,IF('GACE Reading 200 210'!E109&gt;'ACT E+R to SAT EBRW'!A$72,'ACT E+R to SAT EBRW'!B$72,VLOOKUP(E109,'ACT E+R to SAT EBRW'!A:B,2,FALSE))))</f>
        <v/>
      </c>
      <c r="G109" s="11" t="str">
        <f>IF('GACE Reading 200 210'!B109="","",interceptACTRtoPCR5712_5713+slopeACTRtoPCR5712_5713*D109)</f>
        <v/>
      </c>
      <c r="H109" s="11" t="str">
        <f>IF('GACE Reading 200 210'!B109="","", IF(G109&lt;100, 100, IF(G109&gt;200, 200, G109)))</f>
        <v/>
      </c>
      <c r="I109" s="11" t="str">
        <f>IF('GACE Reading 200 210'!B109="","",'SAT EBRW to CBEST R'!$A$2+'SAT EBRW to CBEST R'!$B$2*F109)</f>
        <v/>
      </c>
      <c r="J109" s="11" t="str">
        <f>IF('GACE Reading 200 210'!B109="","", IF(I109&lt;20, 20, IF(I109&gt;80, 80, I109)))</f>
        <v/>
      </c>
    </row>
    <row r="110" spans="1:10" x14ac:dyDescent="0.25">
      <c r="A110" s="11">
        <v>109</v>
      </c>
      <c r="B110" s="30"/>
      <c r="C110" s="25" t="str">
        <f t="shared" si="2"/>
        <v/>
      </c>
      <c r="D110" s="25" t="str">
        <f>IF('GACE Reading 200 210'!B110="","", IF(C110&lt;1, 1, IF(C110&gt;36, 36, C110)))</f>
        <v/>
      </c>
      <c r="E110" s="25" t="str">
        <f t="shared" si="3"/>
        <v/>
      </c>
      <c r="F110" s="11" t="str">
        <f>IF('GACE Reading 200 210'!E110="","",IF('GACE Reading 200 210'!E110&lt;'ACT E+R to SAT EBRW'!$A$2,'ACT E+R to SAT EBRW'!$B$2,IF('GACE Reading 200 210'!E110&gt;'ACT E+R to SAT EBRW'!A$72,'ACT E+R to SAT EBRW'!B$72,VLOOKUP(E110,'ACT E+R to SAT EBRW'!A:B,2,FALSE))))</f>
        <v/>
      </c>
      <c r="G110" s="11" t="str">
        <f>IF('GACE Reading 200 210'!B110="","",interceptACTRtoPCR5712_5713+slopeACTRtoPCR5712_5713*D110)</f>
        <v/>
      </c>
      <c r="H110" s="11" t="str">
        <f>IF('GACE Reading 200 210'!B110="","", IF(G110&lt;100, 100, IF(G110&gt;200, 200, G110)))</f>
        <v/>
      </c>
      <c r="I110" s="11" t="str">
        <f>IF('GACE Reading 200 210'!B110="","",'SAT EBRW to CBEST R'!$A$2+'SAT EBRW to CBEST R'!$B$2*F110)</f>
        <v/>
      </c>
      <c r="J110" s="11" t="str">
        <f>IF('GACE Reading 200 210'!B110="","", IF(I110&lt;20, 20, IF(I110&gt;80, 80, I110)))</f>
        <v/>
      </c>
    </row>
    <row r="111" spans="1:10" x14ac:dyDescent="0.25">
      <c r="A111" s="11">
        <v>110</v>
      </c>
      <c r="B111" s="30"/>
      <c r="C111" s="25" t="str">
        <f t="shared" si="2"/>
        <v/>
      </c>
      <c r="D111" s="25" t="str">
        <f>IF('GACE Reading 200 210'!B111="","", IF(C111&lt;1, 1, IF(C111&gt;36, 36, C111)))</f>
        <v/>
      </c>
      <c r="E111" s="25" t="str">
        <f t="shared" si="3"/>
        <v/>
      </c>
      <c r="F111" s="11" t="str">
        <f>IF('GACE Reading 200 210'!E111="","",IF('GACE Reading 200 210'!E111&lt;'ACT E+R to SAT EBRW'!$A$2,'ACT E+R to SAT EBRW'!$B$2,IF('GACE Reading 200 210'!E111&gt;'ACT E+R to SAT EBRW'!A$72,'ACT E+R to SAT EBRW'!B$72,VLOOKUP(E111,'ACT E+R to SAT EBRW'!A:B,2,FALSE))))</f>
        <v/>
      </c>
      <c r="G111" s="11" t="str">
        <f>IF('GACE Reading 200 210'!B111="","",interceptACTRtoPCR5712_5713+slopeACTRtoPCR5712_5713*D111)</f>
        <v/>
      </c>
      <c r="H111" s="11" t="str">
        <f>IF('GACE Reading 200 210'!B111="","", IF(G111&lt;100, 100, IF(G111&gt;200, 200, G111)))</f>
        <v/>
      </c>
      <c r="I111" s="11" t="str">
        <f>IF('GACE Reading 200 210'!B111="","",'SAT EBRW to CBEST R'!$A$2+'SAT EBRW to CBEST R'!$B$2*F111)</f>
        <v/>
      </c>
      <c r="J111" s="11" t="str">
        <f>IF('GACE Reading 200 210'!B111="","", IF(I111&lt;20, 20, IF(I111&gt;80, 80, I111)))</f>
        <v/>
      </c>
    </row>
    <row r="112" spans="1:10" x14ac:dyDescent="0.25">
      <c r="A112" s="11">
        <v>111</v>
      </c>
      <c r="B112" s="30"/>
      <c r="C112" s="25" t="str">
        <f t="shared" si="2"/>
        <v/>
      </c>
      <c r="D112" s="25" t="str">
        <f>IF('GACE Reading 200 210'!B112="","", IF(C112&lt;1, 1, IF(C112&gt;36, 36, C112)))</f>
        <v/>
      </c>
      <c r="E112" s="25" t="str">
        <f t="shared" si="3"/>
        <v/>
      </c>
      <c r="F112" s="11" t="str">
        <f>IF('GACE Reading 200 210'!E112="","",IF('GACE Reading 200 210'!E112&lt;'ACT E+R to SAT EBRW'!$A$2,'ACT E+R to SAT EBRW'!$B$2,IF('GACE Reading 200 210'!E112&gt;'ACT E+R to SAT EBRW'!A$72,'ACT E+R to SAT EBRW'!B$72,VLOOKUP(E112,'ACT E+R to SAT EBRW'!A:B,2,FALSE))))</f>
        <v/>
      </c>
      <c r="G112" s="11" t="str">
        <f>IF('GACE Reading 200 210'!B112="","",interceptACTRtoPCR5712_5713+slopeACTRtoPCR5712_5713*D112)</f>
        <v/>
      </c>
      <c r="H112" s="11" t="str">
        <f>IF('GACE Reading 200 210'!B112="","", IF(G112&lt;100, 100, IF(G112&gt;200, 200, G112)))</f>
        <v/>
      </c>
      <c r="I112" s="11" t="str">
        <f>IF('GACE Reading 200 210'!B112="","",'SAT EBRW to CBEST R'!$A$2+'SAT EBRW to CBEST R'!$B$2*F112)</f>
        <v/>
      </c>
      <c r="J112" s="11" t="str">
        <f>IF('GACE Reading 200 210'!B112="","", IF(I112&lt;20, 20, IF(I112&gt;80, 80, I112)))</f>
        <v/>
      </c>
    </row>
    <row r="113" spans="1:10" x14ac:dyDescent="0.25">
      <c r="A113" s="11">
        <v>112</v>
      </c>
      <c r="B113" s="30"/>
      <c r="C113" s="25" t="str">
        <f t="shared" si="2"/>
        <v/>
      </c>
      <c r="D113" s="25" t="str">
        <f>IF('GACE Reading 200 210'!B113="","", IF(C113&lt;1, 1, IF(C113&gt;36, 36, C113)))</f>
        <v/>
      </c>
      <c r="E113" s="25" t="str">
        <f t="shared" si="3"/>
        <v/>
      </c>
      <c r="F113" s="11" t="str">
        <f>IF('GACE Reading 200 210'!E113="","",IF('GACE Reading 200 210'!E113&lt;'ACT E+R to SAT EBRW'!$A$2,'ACT E+R to SAT EBRW'!$B$2,IF('GACE Reading 200 210'!E113&gt;'ACT E+R to SAT EBRW'!A$72,'ACT E+R to SAT EBRW'!B$72,VLOOKUP(E113,'ACT E+R to SAT EBRW'!A:B,2,FALSE))))</f>
        <v/>
      </c>
      <c r="G113" s="11" t="str">
        <f>IF('GACE Reading 200 210'!B113="","",interceptACTRtoPCR5712_5713+slopeACTRtoPCR5712_5713*D113)</f>
        <v/>
      </c>
      <c r="H113" s="11" t="str">
        <f>IF('GACE Reading 200 210'!B113="","", IF(G113&lt;100, 100, IF(G113&gt;200, 200, G113)))</f>
        <v/>
      </c>
      <c r="I113" s="11" t="str">
        <f>IF('GACE Reading 200 210'!B113="","",'SAT EBRW to CBEST R'!$A$2+'SAT EBRW to CBEST R'!$B$2*F113)</f>
        <v/>
      </c>
      <c r="J113" s="11" t="str">
        <f>IF('GACE Reading 200 210'!B113="","", IF(I113&lt;20, 20, IF(I113&gt;80, 80, I113)))</f>
        <v/>
      </c>
    </row>
    <row r="114" spans="1:10" x14ac:dyDescent="0.25">
      <c r="A114" s="11">
        <v>113</v>
      </c>
      <c r="B114" s="30"/>
      <c r="C114" s="25" t="str">
        <f t="shared" si="2"/>
        <v/>
      </c>
      <c r="D114" s="25" t="str">
        <f>IF('GACE Reading 200 210'!B114="","", IF(C114&lt;1, 1, IF(C114&gt;36, 36, C114)))</f>
        <v/>
      </c>
      <c r="E114" s="25" t="str">
        <f t="shared" si="3"/>
        <v/>
      </c>
      <c r="F114" s="11" t="str">
        <f>IF('GACE Reading 200 210'!E114="","",IF('GACE Reading 200 210'!E114&lt;'ACT E+R to SAT EBRW'!$A$2,'ACT E+R to SAT EBRW'!$B$2,IF('GACE Reading 200 210'!E114&gt;'ACT E+R to SAT EBRW'!A$72,'ACT E+R to SAT EBRW'!B$72,VLOOKUP(E114,'ACT E+R to SAT EBRW'!A:B,2,FALSE))))</f>
        <v/>
      </c>
      <c r="G114" s="11" t="str">
        <f>IF('GACE Reading 200 210'!B114="","",interceptACTRtoPCR5712_5713+slopeACTRtoPCR5712_5713*D114)</f>
        <v/>
      </c>
      <c r="H114" s="11" t="str">
        <f>IF('GACE Reading 200 210'!B114="","", IF(G114&lt;100, 100, IF(G114&gt;200, 200, G114)))</f>
        <v/>
      </c>
      <c r="I114" s="11" t="str">
        <f>IF('GACE Reading 200 210'!B114="","",'SAT EBRW to CBEST R'!$A$2+'SAT EBRW to CBEST R'!$B$2*F114)</f>
        <v/>
      </c>
      <c r="J114" s="11" t="str">
        <f>IF('GACE Reading 200 210'!B114="","", IF(I114&lt;20, 20, IF(I114&gt;80, 80, I114)))</f>
        <v/>
      </c>
    </row>
    <row r="115" spans="1:10" x14ac:dyDescent="0.25">
      <c r="A115" s="11">
        <v>114</v>
      </c>
      <c r="B115" s="30"/>
      <c r="C115" s="25" t="str">
        <f t="shared" si="2"/>
        <v/>
      </c>
      <c r="D115" s="25" t="str">
        <f>IF('GACE Reading 200 210'!B115="","", IF(C115&lt;1, 1, IF(C115&gt;36, 36, C115)))</f>
        <v/>
      </c>
      <c r="E115" s="25" t="str">
        <f t="shared" si="3"/>
        <v/>
      </c>
      <c r="F115" s="11" t="str">
        <f>IF('GACE Reading 200 210'!E115="","",IF('GACE Reading 200 210'!E115&lt;'ACT E+R to SAT EBRW'!$A$2,'ACT E+R to SAT EBRW'!$B$2,IF('GACE Reading 200 210'!E115&gt;'ACT E+R to SAT EBRW'!A$72,'ACT E+R to SAT EBRW'!B$72,VLOOKUP(E115,'ACT E+R to SAT EBRW'!A:B,2,FALSE))))</f>
        <v/>
      </c>
      <c r="G115" s="11" t="str">
        <f>IF('GACE Reading 200 210'!B115="","",interceptACTRtoPCR5712_5713+slopeACTRtoPCR5712_5713*D115)</f>
        <v/>
      </c>
      <c r="H115" s="11" t="str">
        <f>IF('GACE Reading 200 210'!B115="","", IF(G115&lt;100, 100, IF(G115&gt;200, 200, G115)))</f>
        <v/>
      </c>
      <c r="I115" s="11" t="str">
        <f>IF('GACE Reading 200 210'!B115="","",'SAT EBRW to CBEST R'!$A$2+'SAT EBRW to CBEST R'!$B$2*F115)</f>
        <v/>
      </c>
      <c r="J115" s="11" t="str">
        <f>IF('GACE Reading 200 210'!B115="","", IF(I115&lt;20, 20, IF(I115&gt;80, 80, I115)))</f>
        <v/>
      </c>
    </row>
    <row r="116" spans="1:10" x14ac:dyDescent="0.25">
      <c r="A116" s="11">
        <v>115</v>
      </c>
      <c r="B116" s="30"/>
      <c r="C116" s="25" t="str">
        <f t="shared" si="2"/>
        <v/>
      </c>
      <c r="D116" s="25" t="str">
        <f>IF('GACE Reading 200 210'!B116="","", IF(C116&lt;1, 1, IF(C116&gt;36, 36, C116)))</f>
        <v/>
      </c>
      <c r="E116" s="25" t="str">
        <f t="shared" si="3"/>
        <v/>
      </c>
      <c r="F116" s="11" t="str">
        <f>IF('GACE Reading 200 210'!E116="","",IF('GACE Reading 200 210'!E116&lt;'ACT E+R to SAT EBRW'!$A$2,'ACT E+R to SAT EBRW'!$B$2,IF('GACE Reading 200 210'!E116&gt;'ACT E+R to SAT EBRW'!A$72,'ACT E+R to SAT EBRW'!B$72,VLOOKUP(E116,'ACT E+R to SAT EBRW'!A:B,2,FALSE))))</f>
        <v/>
      </c>
      <c r="G116" s="11" t="str">
        <f>IF('GACE Reading 200 210'!B116="","",interceptACTRtoPCR5712_5713+slopeACTRtoPCR5712_5713*D116)</f>
        <v/>
      </c>
      <c r="H116" s="11" t="str">
        <f>IF('GACE Reading 200 210'!B116="","", IF(G116&lt;100, 100, IF(G116&gt;200, 200, G116)))</f>
        <v/>
      </c>
      <c r="I116" s="11" t="str">
        <f>IF('GACE Reading 200 210'!B116="","",'SAT EBRW to CBEST R'!$A$2+'SAT EBRW to CBEST R'!$B$2*F116)</f>
        <v/>
      </c>
      <c r="J116" s="11" t="str">
        <f>IF('GACE Reading 200 210'!B116="","", IF(I116&lt;20, 20, IF(I116&gt;80, 80, I116)))</f>
        <v/>
      </c>
    </row>
    <row r="117" spans="1:10" x14ac:dyDescent="0.25">
      <c r="A117" s="11">
        <v>116</v>
      </c>
      <c r="B117" s="30"/>
      <c r="C117" s="25" t="str">
        <f t="shared" si="2"/>
        <v/>
      </c>
      <c r="D117" s="25" t="str">
        <f>IF('GACE Reading 200 210'!B117="","", IF(C117&lt;1, 1, IF(C117&gt;36, 36, C117)))</f>
        <v/>
      </c>
      <c r="E117" s="25" t="str">
        <f t="shared" si="3"/>
        <v/>
      </c>
      <c r="F117" s="11" t="str">
        <f>IF('GACE Reading 200 210'!E117="","",IF('GACE Reading 200 210'!E117&lt;'ACT E+R to SAT EBRW'!$A$2,'ACT E+R to SAT EBRW'!$B$2,IF('GACE Reading 200 210'!E117&gt;'ACT E+R to SAT EBRW'!A$72,'ACT E+R to SAT EBRW'!B$72,VLOOKUP(E117,'ACT E+R to SAT EBRW'!A:B,2,FALSE))))</f>
        <v/>
      </c>
      <c r="G117" s="11" t="str">
        <f>IF('GACE Reading 200 210'!B117="","",interceptACTRtoPCR5712_5713+slopeACTRtoPCR5712_5713*D117)</f>
        <v/>
      </c>
      <c r="H117" s="11" t="str">
        <f>IF('GACE Reading 200 210'!B117="","", IF(G117&lt;100, 100, IF(G117&gt;200, 200, G117)))</f>
        <v/>
      </c>
      <c r="I117" s="11" t="str">
        <f>IF('GACE Reading 200 210'!B117="","",'SAT EBRW to CBEST R'!$A$2+'SAT EBRW to CBEST R'!$B$2*F117)</f>
        <v/>
      </c>
      <c r="J117" s="11" t="str">
        <f>IF('GACE Reading 200 210'!B117="","", IF(I117&lt;20, 20, IF(I117&gt;80, 80, I117)))</f>
        <v/>
      </c>
    </row>
    <row r="118" spans="1:10" x14ac:dyDescent="0.25">
      <c r="A118" s="11">
        <v>117</v>
      </c>
      <c r="B118" s="30"/>
      <c r="C118" s="25" t="str">
        <f t="shared" si="2"/>
        <v/>
      </c>
      <c r="D118" s="25" t="str">
        <f>IF('GACE Reading 200 210'!B118="","", IF(C118&lt;1, 1, IF(C118&gt;36, 36, C118)))</f>
        <v/>
      </c>
      <c r="E118" s="25" t="str">
        <f t="shared" si="3"/>
        <v/>
      </c>
      <c r="F118" s="11" t="str">
        <f>IF('GACE Reading 200 210'!E118="","",IF('GACE Reading 200 210'!E118&lt;'ACT E+R to SAT EBRW'!$A$2,'ACT E+R to SAT EBRW'!$B$2,IF('GACE Reading 200 210'!E118&gt;'ACT E+R to SAT EBRW'!A$72,'ACT E+R to SAT EBRW'!B$72,VLOOKUP(E118,'ACT E+R to SAT EBRW'!A:B,2,FALSE))))</f>
        <v/>
      </c>
      <c r="G118" s="11" t="str">
        <f>IF('GACE Reading 200 210'!B118="","",interceptACTRtoPCR5712_5713+slopeACTRtoPCR5712_5713*D118)</f>
        <v/>
      </c>
      <c r="H118" s="11" t="str">
        <f>IF('GACE Reading 200 210'!B118="","", IF(G118&lt;100, 100, IF(G118&gt;200, 200, G118)))</f>
        <v/>
      </c>
      <c r="I118" s="11" t="str">
        <f>IF('GACE Reading 200 210'!B118="","",'SAT EBRW to CBEST R'!$A$2+'SAT EBRW to CBEST R'!$B$2*F118)</f>
        <v/>
      </c>
      <c r="J118" s="11" t="str">
        <f>IF('GACE Reading 200 210'!B118="","", IF(I118&lt;20, 20, IF(I118&gt;80, 80, I118)))</f>
        <v/>
      </c>
    </row>
    <row r="119" spans="1:10" x14ac:dyDescent="0.25">
      <c r="A119" s="11">
        <v>118</v>
      </c>
      <c r="B119" s="30"/>
      <c r="C119" s="25" t="str">
        <f t="shared" si="2"/>
        <v/>
      </c>
      <c r="D119" s="25" t="str">
        <f>IF('GACE Reading 200 210'!B119="","", IF(C119&lt;1, 1, IF(C119&gt;36, 36, C119)))</f>
        <v/>
      </c>
      <c r="E119" s="25" t="str">
        <f t="shared" si="3"/>
        <v/>
      </c>
      <c r="F119" s="11" t="str">
        <f>IF('GACE Reading 200 210'!E119="","",IF('GACE Reading 200 210'!E119&lt;'ACT E+R to SAT EBRW'!$A$2,'ACT E+R to SAT EBRW'!$B$2,IF('GACE Reading 200 210'!E119&gt;'ACT E+R to SAT EBRW'!A$72,'ACT E+R to SAT EBRW'!B$72,VLOOKUP(E119,'ACT E+R to SAT EBRW'!A:B,2,FALSE))))</f>
        <v/>
      </c>
      <c r="G119" s="11" t="str">
        <f>IF('GACE Reading 200 210'!B119="","",interceptACTRtoPCR5712_5713+slopeACTRtoPCR5712_5713*D119)</f>
        <v/>
      </c>
      <c r="H119" s="11" t="str">
        <f>IF('GACE Reading 200 210'!B119="","", IF(G119&lt;100, 100, IF(G119&gt;200, 200, G119)))</f>
        <v/>
      </c>
      <c r="I119" s="11" t="str">
        <f>IF('GACE Reading 200 210'!B119="","",'SAT EBRW to CBEST R'!$A$2+'SAT EBRW to CBEST R'!$B$2*F119)</f>
        <v/>
      </c>
      <c r="J119" s="11" t="str">
        <f>IF('GACE Reading 200 210'!B119="","", IF(I119&lt;20, 20, IF(I119&gt;80, 80, I119)))</f>
        <v/>
      </c>
    </row>
    <row r="120" spans="1:10" x14ac:dyDescent="0.25">
      <c r="A120" s="11">
        <v>119</v>
      </c>
      <c r="B120" s="30"/>
      <c r="C120" s="25" t="str">
        <f t="shared" si="2"/>
        <v/>
      </c>
      <c r="D120" s="25" t="str">
        <f>IF('GACE Reading 200 210'!B120="","", IF(C120&lt;1, 1, IF(C120&gt;36, 36, C120)))</f>
        <v/>
      </c>
      <c r="E120" s="25" t="str">
        <f t="shared" si="3"/>
        <v/>
      </c>
      <c r="F120" s="11" t="str">
        <f>IF('GACE Reading 200 210'!E120="","",IF('GACE Reading 200 210'!E120&lt;'ACT E+R to SAT EBRW'!$A$2,'ACT E+R to SAT EBRW'!$B$2,IF('GACE Reading 200 210'!E120&gt;'ACT E+R to SAT EBRW'!A$72,'ACT E+R to SAT EBRW'!B$72,VLOOKUP(E120,'ACT E+R to SAT EBRW'!A:B,2,FALSE))))</f>
        <v/>
      </c>
      <c r="G120" s="11" t="str">
        <f>IF('GACE Reading 200 210'!B120="","",interceptACTRtoPCR5712_5713+slopeACTRtoPCR5712_5713*D120)</f>
        <v/>
      </c>
      <c r="H120" s="11" t="str">
        <f>IF('GACE Reading 200 210'!B120="","", IF(G120&lt;100, 100, IF(G120&gt;200, 200, G120)))</f>
        <v/>
      </c>
      <c r="I120" s="11" t="str">
        <f>IF('GACE Reading 200 210'!B120="","",'SAT EBRW to CBEST R'!$A$2+'SAT EBRW to CBEST R'!$B$2*F120)</f>
        <v/>
      </c>
      <c r="J120" s="11" t="str">
        <f>IF('GACE Reading 200 210'!B120="","", IF(I120&lt;20, 20, IF(I120&gt;80, 80, I120)))</f>
        <v/>
      </c>
    </row>
    <row r="121" spans="1:10" x14ac:dyDescent="0.25">
      <c r="A121" s="11">
        <v>120</v>
      </c>
      <c r="B121" s="30"/>
      <c r="C121" s="25" t="str">
        <f t="shared" si="2"/>
        <v/>
      </c>
      <c r="D121" s="25" t="str">
        <f>IF('GACE Reading 200 210'!B121="","", IF(C121&lt;1, 1, IF(C121&gt;36, 36, C121)))</f>
        <v/>
      </c>
      <c r="E121" s="25" t="str">
        <f t="shared" si="3"/>
        <v/>
      </c>
      <c r="F121" s="11" t="str">
        <f>IF('GACE Reading 200 210'!E121="","",IF('GACE Reading 200 210'!E121&lt;'ACT E+R to SAT EBRW'!$A$2,'ACT E+R to SAT EBRW'!$B$2,IF('GACE Reading 200 210'!E121&gt;'ACT E+R to SAT EBRW'!A$72,'ACT E+R to SAT EBRW'!B$72,VLOOKUP(E121,'ACT E+R to SAT EBRW'!A:B,2,FALSE))))</f>
        <v/>
      </c>
      <c r="G121" s="11" t="str">
        <f>IF('GACE Reading 200 210'!B121="","",interceptACTRtoPCR5712_5713+slopeACTRtoPCR5712_5713*D121)</f>
        <v/>
      </c>
      <c r="H121" s="11" t="str">
        <f>IF('GACE Reading 200 210'!B121="","", IF(G121&lt;100, 100, IF(G121&gt;200, 200, G121)))</f>
        <v/>
      </c>
      <c r="I121" s="11" t="str">
        <f>IF('GACE Reading 200 210'!B121="","",'SAT EBRW to CBEST R'!$A$2+'SAT EBRW to CBEST R'!$B$2*F121)</f>
        <v/>
      </c>
      <c r="J121" s="11" t="str">
        <f>IF('GACE Reading 200 210'!B121="","", IF(I121&lt;20, 20, IF(I121&gt;80, 80, I121)))</f>
        <v/>
      </c>
    </row>
    <row r="122" spans="1:10" x14ac:dyDescent="0.25">
      <c r="A122" s="11">
        <v>121</v>
      </c>
      <c r="B122" s="30"/>
      <c r="C122" s="25" t="str">
        <f t="shared" si="2"/>
        <v/>
      </c>
      <c r="D122" s="25" t="str">
        <f>IF('GACE Reading 200 210'!B122="","", IF(C122&lt;1, 1, IF(C122&gt;36, 36, C122)))</f>
        <v/>
      </c>
      <c r="E122" s="25" t="str">
        <f t="shared" si="3"/>
        <v/>
      </c>
      <c r="F122" s="11" t="str">
        <f>IF('GACE Reading 200 210'!E122="","",IF('GACE Reading 200 210'!E122&lt;'ACT E+R to SAT EBRW'!$A$2,'ACT E+R to SAT EBRW'!$B$2,IF('GACE Reading 200 210'!E122&gt;'ACT E+R to SAT EBRW'!A$72,'ACT E+R to SAT EBRW'!B$72,VLOOKUP(E122,'ACT E+R to SAT EBRW'!A:B,2,FALSE))))</f>
        <v/>
      </c>
      <c r="G122" s="11" t="str">
        <f>IF('GACE Reading 200 210'!B122="","",interceptACTRtoPCR5712_5713+slopeACTRtoPCR5712_5713*D122)</f>
        <v/>
      </c>
      <c r="H122" s="11" t="str">
        <f>IF('GACE Reading 200 210'!B122="","", IF(G122&lt;100, 100, IF(G122&gt;200, 200, G122)))</f>
        <v/>
      </c>
      <c r="I122" s="11" t="str">
        <f>IF('GACE Reading 200 210'!B122="","",'SAT EBRW to CBEST R'!$A$2+'SAT EBRW to CBEST R'!$B$2*F122)</f>
        <v/>
      </c>
      <c r="J122" s="11" t="str">
        <f>IF('GACE Reading 200 210'!B122="","", IF(I122&lt;20, 20, IF(I122&gt;80, 80, I122)))</f>
        <v/>
      </c>
    </row>
    <row r="123" spans="1:10" x14ac:dyDescent="0.25">
      <c r="A123" s="11">
        <v>122</v>
      </c>
      <c r="B123" s="30"/>
      <c r="C123" s="25" t="str">
        <f t="shared" si="2"/>
        <v/>
      </c>
      <c r="D123" s="25" t="str">
        <f>IF('GACE Reading 200 210'!B123="","", IF(C123&lt;1, 1, IF(C123&gt;36, 36, C123)))</f>
        <v/>
      </c>
      <c r="E123" s="25" t="str">
        <f t="shared" si="3"/>
        <v/>
      </c>
      <c r="F123" s="11" t="str">
        <f>IF('GACE Reading 200 210'!E123="","",IF('GACE Reading 200 210'!E123&lt;'ACT E+R to SAT EBRW'!$A$2,'ACT E+R to SAT EBRW'!$B$2,IF('GACE Reading 200 210'!E123&gt;'ACT E+R to SAT EBRW'!A$72,'ACT E+R to SAT EBRW'!B$72,VLOOKUP(E123,'ACT E+R to SAT EBRW'!A:B,2,FALSE))))</f>
        <v/>
      </c>
      <c r="G123" s="11" t="str">
        <f>IF('GACE Reading 200 210'!B123="","",interceptACTRtoPCR5712_5713+slopeACTRtoPCR5712_5713*D123)</f>
        <v/>
      </c>
      <c r="H123" s="11" t="str">
        <f>IF('GACE Reading 200 210'!B123="","", IF(G123&lt;100, 100, IF(G123&gt;200, 200, G123)))</f>
        <v/>
      </c>
      <c r="I123" s="11" t="str">
        <f>IF('GACE Reading 200 210'!B123="","",'SAT EBRW to CBEST R'!$A$2+'SAT EBRW to CBEST R'!$B$2*F123)</f>
        <v/>
      </c>
      <c r="J123" s="11" t="str">
        <f>IF('GACE Reading 200 210'!B123="","", IF(I123&lt;20, 20, IF(I123&gt;80, 80, I123)))</f>
        <v/>
      </c>
    </row>
    <row r="124" spans="1:10" x14ac:dyDescent="0.25">
      <c r="A124" s="11">
        <v>123</v>
      </c>
      <c r="B124" s="30"/>
      <c r="C124" s="25" t="str">
        <f t="shared" si="2"/>
        <v/>
      </c>
      <c r="D124" s="25" t="str">
        <f>IF('GACE Reading 200 210'!B124="","", IF(C124&lt;1, 1, IF(C124&gt;36, 36, C124)))</f>
        <v/>
      </c>
      <c r="E124" s="25" t="str">
        <f t="shared" si="3"/>
        <v/>
      </c>
      <c r="F124" s="11" t="str">
        <f>IF('GACE Reading 200 210'!E124="","",IF('GACE Reading 200 210'!E124&lt;'ACT E+R to SAT EBRW'!$A$2,'ACT E+R to SAT EBRW'!$B$2,IF('GACE Reading 200 210'!E124&gt;'ACT E+R to SAT EBRW'!A$72,'ACT E+R to SAT EBRW'!B$72,VLOOKUP(E124,'ACT E+R to SAT EBRW'!A:B,2,FALSE))))</f>
        <v/>
      </c>
      <c r="G124" s="11" t="str">
        <f>IF('GACE Reading 200 210'!B124="","",interceptACTRtoPCR5712_5713+slopeACTRtoPCR5712_5713*D124)</f>
        <v/>
      </c>
      <c r="H124" s="11" t="str">
        <f>IF('GACE Reading 200 210'!B124="","", IF(G124&lt;100, 100, IF(G124&gt;200, 200, G124)))</f>
        <v/>
      </c>
      <c r="I124" s="11" t="str">
        <f>IF('GACE Reading 200 210'!B124="","",'SAT EBRW to CBEST R'!$A$2+'SAT EBRW to CBEST R'!$B$2*F124)</f>
        <v/>
      </c>
      <c r="J124" s="11" t="str">
        <f>IF('GACE Reading 200 210'!B124="","", IF(I124&lt;20, 20, IF(I124&gt;80, 80, I124)))</f>
        <v/>
      </c>
    </row>
    <row r="125" spans="1:10" x14ac:dyDescent="0.25">
      <c r="A125" s="11">
        <v>124</v>
      </c>
      <c r="B125" s="30"/>
      <c r="C125" s="25" t="str">
        <f t="shared" si="2"/>
        <v/>
      </c>
      <c r="D125" s="25" t="str">
        <f>IF('GACE Reading 200 210'!B125="","", IF(C125&lt;1, 1, IF(C125&gt;36, 36, C125)))</f>
        <v/>
      </c>
      <c r="E125" s="25" t="str">
        <f t="shared" si="3"/>
        <v/>
      </c>
      <c r="F125" s="11" t="str">
        <f>IF('GACE Reading 200 210'!E125="","",IF('GACE Reading 200 210'!E125&lt;'ACT E+R to SAT EBRW'!$A$2,'ACT E+R to SAT EBRW'!$B$2,IF('GACE Reading 200 210'!E125&gt;'ACT E+R to SAT EBRW'!A$72,'ACT E+R to SAT EBRW'!B$72,VLOOKUP(E125,'ACT E+R to SAT EBRW'!A:B,2,FALSE))))</f>
        <v/>
      </c>
      <c r="G125" s="11" t="str">
        <f>IF('GACE Reading 200 210'!B125="","",interceptACTRtoPCR5712_5713+slopeACTRtoPCR5712_5713*D125)</f>
        <v/>
      </c>
      <c r="H125" s="11" t="str">
        <f>IF('GACE Reading 200 210'!B125="","", IF(G125&lt;100, 100, IF(G125&gt;200, 200, G125)))</f>
        <v/>
      </c>
      <c r="I125" s="11" t="str">
        <f>IF('GACE Reading 200 210'!B125="","",'SAT EBRW to CBEST R'!$A$2+'SAT EBRW to CBEST R'!$B$2*F125)</f>
        <v/>
      </c>
      <c r="J125" s="11" t="str">
        <f>IF('GACE Reading 200 210'!B125="","", IF(I125&lt;20, 20, IF(I125&gt;80, 80, I125)))</f>
        <v/>
      </c>
    </row>
    <row r="126" spans="1:10" x14ac:dyDescent="0.25">
      <c r="A126" s="11">
        <v>125</v>
      </c>
      <c r="B126" s="30"/>
      <c r="C126" s="25" t="str">
        <f t="shared" si="2"/>
        <v/>
      </c>
      <c r="D126" s="25" t="str">
        <f>IF('GACE Reading 200 210'!B126="","", IF(C126&lt;1, 1, IF(C126&gt;36, 36, C126)))</f>
        <v/>
      </c>
      <c r="E126" s="25" t="str">
        <f t="shared" si="3"/>
        <v/>
      </c>
      <c r="F126" s="11" t="str">
        <f>IF('GACE Reading 200 210'!E126="","",IF('GACE Reading 200 210'!E126&lt;'ACT E+R to SAT EBRW'!$A$2,'ACT E+R to SAT EBRW'!$B$2,IF('GACE Reading 200 210'!E126&gt;'ACT E+R to SAT EBRW'!A$72,'ACT E+R to SAT EBRW'!B$72,VLOOKUP(E126,'ACT E+R to SAT EBRW'!A:B,2,FALSE))))</f>
        <v/>
      </c>
      <c r="G126" s="11" t="str">
        <f>IF('GACE Reading 200 210'!B126="","",interceptACTRtoPCR5712_5713+slopeACTRtoPCR5712_5713*D126)</f>
        <v/>
      </c>
      <c r="H126" s="11" t="str">
        <f>IF('GACE Reading 200 210'!B126="","", IF(G126&lt;100, 100, IF(G126&gt;200, 200, G126)))</f>
        <v/>
      </c>
      <c r="I126" s="11" t="str">
        <f>IF('GACE Reading 200 210'!B126="","",'SAT EBRW to CBEST R'!$A$2+'SAT EBRW to CBEST R'!$B$2*F126)</f>
        <v/>
      </c>
      <c r="J126" s="11" t="str">
        <f>IF('GACE Reading 200 210'!B126="","", IF(I126&lt;20, 20, IF(I126&gt;80, 80, I126)))</f>
        <v/>
      </c>
    </row>
    <row r="127" spans="1:10" x14ac:dyDescent="0.25">
      <c r="A127" s="11">
        <v>126</v>
      </c>
      <c r="B127" s="30"/>
      <c r="C127" s="25" t="str">
        <f t="shared" si="2"/>
        <v/>
      </c>
      <c r="D127" s="25" t="str">
        <f>IF('GACE Reading 200 210'!B127="","", IF(C127&lt;1, 1, IF(C127&gt;36, 36, C127)))</f>
        <v/>
      </c>
      <c r="E127" s="25" t="str">
        <f t="shared" si="3"/>
        <v/>
      </c>
      <c r="F127" s="11" t="str">
        <f>IF('GACE Reading 200 210'!E127="","",IF('GACE Reading 200 210'!E127&lt;'ACT E+R to SAT EBRW'!$A$2,'ACT E+R to SAT EBRW'!$B$2,IF('GACE Reading 200 210'!E127&gt;'ACT E+R to SAT EBRW'!A$72,'ACT E+R to SAT EBRW'!B$72,VLOOKUP(E127,'ACT E+R to SAT EBRW'!A:B,2,FALSE))))</f>
        <v/>
      </c>
      <c r="G127" s="11" t="str">
        <f>IF('GACE Reading 200 210'!B127="","",interceptACTRtoPCR5712_5713+slopeACTRtoPCR5712_5713*D127)</f>
        <v/>
      </c>
      <c r="H127" s="11" t="str">
        <f>IF('GACE Reading 200 210'!B127="","", IF(G127&lt;100, 100, IF(G127&gt;200, 200, G127)))</f>
        <v/>
      </c>
      <c r="I127" s="11" t="str">
        <f>IF('GACE Reading 200 210'!B127="","",'SAT EBRW to CBEST R'!$A$2+'SAT EBRW to CBEST R'!$B$2*F127)</f>
        <v/>
      </c>
      <c r="J127" s="11" t="str">
        <f>IF('GACE Reading 200 210'!B127="","", IF(I127&lt;20, 20, IF(I127&gt;80, 80, I127)))</f>
        <v/>
      </c>
    </row>
    <row r="128" spans="1:10" x14ac:dyDescent="0.25">
      <c r="A128" s="11">
        <v>127</v>
      </c>
      <c r="B128" s="30"/>
      <c r="C128" s="25" t="str">
        <f t="shared" si="2"/>
        <v/>
      </c>
      <c r="D128" s="25" t="str">
        <f>IF('GACE Reading 200 210'!B128="","", IF(C128&lt;1, 1, IF(C128&gt;36, 36, C128)))</f>
        <v/>
      </c>
      <c r="E128" s="25" t="str">
        <f t="shared" si="3"/>
        <v/>
      </c>
      <c r="F128" s="11" t="str">
        <f>IF('GACE Reading 200 210'!E128="","",IF('GACE Reading 200 210'!E128&lt;'ACT E+R to SAT EBRW'!$A$2,'ACT E+R to SAT EBRW'!$B$2,IF('GACE Reading 200 210'!E128&gt;'ACT E+R to SAT EBRW'!A$72,'ACT E+R to SAT EBRW'!B$72,VLOOKUP(E128,'ACT E+R to SAT EBRW'!A:B,2,FALSE))))</f>
        <v/>
      </c>
      <c r="G128" s="11" t="str">
        <f>IF('GACE Reading 200 210'!B128="","",interceptACTRtoPCR5712_5713+slopeACTRtoPCR5712_5713*D128)</f>
        <v/>
      </c>
      <c r="H128" s="11" t="str">
        <f>IF('GACE Reading 200 210'!B128="","", IF(G128&lt;100, 100, IF(G128&gt;200, 200, G128)))</f>
        <v/>
      </c>
      <c r="I128" s="11" t="str">
        <f>IF('GACE Reading 200 210'!B128="","",'SAT EBRW to CBEST R'!$A$2+'SAT EBRW to CBEST R'!$B$2*F128)</f>
        <v/>
      </c>
      <c r="J128" s="11" t="str">
        <f>IF('GACE Reading 200 210'!B128="","", IF(I128&lt;20, 20, IF(I128&gt;80, 80, I128)))</f>
        <v/>
      </c>
    </row>
    <row r="129" spans="1:10" x14ac:dyDescent="0.25">
      <c r="A129" s="11">
        <v>128</v>
      </c>
      <c r="B129" s="30"/>
      <c r="C129" s="25" t="str">
        <f t="shared" si="2"/>
        <v/>
      </c>
      <c r="D129" s="25" t="str">
        <f>IF('GACE Reading 200 210'!B129="","", IF(C129&lt;1, 1, IF(C129&gt;36, 36, C129)))</f>
        <v/>
      </c>
      <c r="E129" s="25" t="str">
        <f t="shared" si="3"/>
        <v/>
      </c>
      <c r="F129" s="11" t="str">
        <f>IF('GACE Reading 200 210'!E129="","",IF('GACE Reading 200 210'!E129&lt;'ACT E+R to SAT EBRW'!$A$2,'ACT E+R to SAT EBRW'!$B$2,IF('GACE Reading 200 210'!E129&gt;'ACT E+R to SAT EBRW'!A$72,'ACT E+R to SAT EBRW'!B$72,VLOOKUP(E129,'ACT E+R to SAT EBRW'!A:B,2,FALSE))))</f>
        <v/>
      </c>
      <c r="G129" s="11" t="str">
        <f>IF('GACE Reading 200 210'!B129="","",interceptACTRtoPCR5712_5713+slopeACTRtoPCR5712_5713*D129)</f>
        <v/>
      </c>
      <c r="H129" s="11" t="str">
        <f>IF('GACE Reading 200 210'!B129="","", IF(G129&lt;100, 100, IF(G129&gt;200, 200, G129)))</f>
        <v/>
      </c>
      <c r="I129" s="11" t="str">
        <f>IF('GACE Reading 200 210'!B129="","",'SAT EBRW to CBEST R'!$A$2+'SAT EBRW to CBEST R'!$B$2*F129)</f>
        <v/>
      </c>
      <c r="J129" s="11" t="str">
        <f>IF('GACE Reading 200 210'!B129="","", IF(I129&lt;20, 20, IF(I129&gt;80, 80, I129)))</f>
        <v/>
      </c>
    </row>
    <row r="130" spans="1:10" x14ac:dyDescent="0.25">
      <c r="A130" s="11">
        <v>129</v>
      </c>
      <c r="B130" s="30"/>
      <c r="C130" s="25" t="str">
        <f t="shared" ref="C130:C193" si="4">IF(B130="","",IF(B130&gt;=250, upperinterceptPAAR200_210toACTR+B130*upperslopePAAR200_210toACTR, lowerinterceptPAAR200_210toACTR+B130*lowerslopePAAR200_210toACTR))</f>
        <v/>
      </c>
      <c r="D130" s="25" t="str">
        <f>IF('GACE Reading 200 210'!B130="","", IF(C130&lt;1, 1, IF(C130&gt;36, 36, C130)))</f>
        <v/>
      </c>
      <c r="E130" s="25" t="str">
        <f t="shared" si="3"/>
        <v/>
      </c>
      <c r="F130" s="11" t="str">
        <f>IF('GACE Reading 200 210'!E130="","",IF('GACE Reading 200 210'!E130&lt;'ACT E+R to SAT EBRW'!$A$2,'ACT E+R to SAT EBRW'!$B$2,IF('GACE Reading 200 210'!E130&gt;'ACT E+R to SAT EBRW'!A$72,'ACT E+R to SAT EBRW'!B$72,VLOOKUP(E130,'ACT E+R to SAT EBRW'!A:B,2,FALSE))))</f>
        <v/>
      </c>
      <c r="G130" s="11" t="str">
        <f>IF('GACE Reading 200 210'!B130="","",interceptACTRtoPCR5712_5713+slopeACTRtoPCR5712_5713*D130)</f>
        <v/>
      </c>
      <c r="H130" s="11" t="str">
        <f>IF('GACE Reading 200 210'!B130="","", IF(G130&lt;100, 100, IF(G130&gt;200, 200, G130)))</f>
        <v/>
      </c>
      <c r="I130" s="11" t="str">
        <f>IF('GACE Reading 200 210'!B130="","",'SAT EBRW to CBEST R'!$A$2+'SAT EBRW to CBEST R'!$B$2*F130)</f>
        <v/>
      </c>
      <c r="J130" s="11" t="str">
        <f>IF('GACE Reading 200 210'!B130="","", IF(I130&lt;20, 20, IF(I130&gt;80, 80, I130)))</f>
        <v/>
      </c>
    </row>
    <row r="131" spans="1:10" x14ac:dyDescent="0.25">
      <c r="A131" s="11">
        <v>130</v>
      </c>
      <c r="B131" s="30"/>
      <c r="C131" s="25" t="str">
        <f t="shared" si="4"/>
        <v/>
      </c>
      <c r="D131" s="25" t="str">
        <f>IF('GACE Reading 200 210'!B131="","", IF(C131&lt;1, 1, IF(C131&gt;36, 36, C131)))</f>
        <v/>
      </c>
      <c r="E131" s="25" t="str">
        <f t="shared" ref="E131:E194" si="5">IF(ISBLANK(B131), "", ROUND(2*D131, 0))</f>
        <v/>
      </c>
      <c r="F131" s="11" t="str">
        <f>IF('GACE Reading 200 210'!E131="","",IF('GACE Reading 200 210'!E131&lt;'ACT E+R to SAT EBRW'!$A$2,'ACT E+R to SAT EBRW'!$B$2,IF('GACE Reading 200 210'!E131&gt;'ACT E+R to SAT EBRW'!A$72,'ACT E+R to SAT EBRW'!B$72,VLOOKUP(E131,'ACT E+R to SAT EBRW'!A:B,2,FALSE))))</f>
        <v/>
      </c>
      <c r="G131" s="11" t="str">
        <f>IF('GACE Reading 200 210'!B131="","",interceptACTRtoPCR5712_5713+slopeACTRtoPCR5712_5713*D131)</f>
        <v/>
      </c>
      <c r="H131" s="11" t="str">
        <f>IF('GACE Reading 200 210'!B131="","", IF(G131&lt;100, 100, IF(G131&gt;200, 200, G131)))</f>
        <v/>
      </c>
      <c r="I131" s="11" t="str">
        <f>IF('GACE Reading 200 210'!B131="","",'SAT EBRW to CBEST R'!$A$2+'SAT EBRW to CBEST R'!$B$2*F131)</f>
        <v/>
      </c>
      <c r="J131" s="11" t="str">
        <f>IF('GACE Reading 200 210'!B131="","", IF(I131&lt;20, 20, IF(I131&gt;80, 80, I131)))</f>
        <v/>
      </c>
    </row>
    <row r="132" spans="1:10" x14ac:dyDescent="0.25">
      <c r="A132" s="11">
        <v>131</v>
      </c>
      <c r="B132" s="30"/>
      <c r="C132" s="25" t="str">
        <f t="shared" si="4"/>
        <v/>
      </c>
      <c r="D132" s="25" t="str">
        <f>IF('GACE Reading 200 210'!B132="","", IF(C132&lt;1, 1, IF(C132&gt;36, 36, C132)))</f>
        <v/>
      </c>
      <c r="E132" s="25" t="str">
        <f t="shared" si="5"/>
        <v/>
      </c>
      <c r="F132" s="11" t="str">
        <f>IF('GACE Reading 200 210'!E132="","",IF('GACE Reading 200 210'!E132&lt;'ACT E+R to SAT EBRW'!$A$2,'ACT E+R to SAT EBRW'!$B$2,IF('GACE Reading 200 210'!E132&gt;'ACT E+R to SAT EBRW'!A$72,'ACT E+R to SAT EBRW'!B$72,VLOOKUP(E132,'ACT E+R to SAT EBRW'!A:B,2,FALSE))))</f>
        <v/>
      </c>
      <c r="G132" s="11" t="str">
        <f>IF('GACE Reading 200 210'!B132="","",interceptACTRtoPCR5712_5713+slopeACTRtoPCR5712_5713*D132)</f>
        <v/>
      </c>
      <c r="H132" s="11" t="str">
        <f>IF('GACE Reading 200 210'!B132="","", IF(G132&lt;100, 100, IF(G132&gt;200, 200, G132)))</f>
        <v/>
      </c>
      <c r="I132" s="11" t="str">
        <f>IF('GACE Reading 200 210'!B132="","",'SAT EBRW to CBEST R'!$A$2+'SAT EBRW to CBEST R'!$B$2*F132)</f>
        <v/>
      </c>
      <c r="J132" s="11" t="str">
        <f>IF('GACE Reading 200 210'!B132="","", IF(I132&lt;20, 20, IF(I132&gt;80, 80, I132)))</f>
        <v/>
      </c>
    </row>
    <row r="133" spans="1:10" x14ac:dyDescent="0.25">
      <c r="A133" s="11">
        <v>132</v>
      </c>
      <c r="B133" s="30"/>
      <c r="C133" s="25" t="str">
        <f t="shared" si="4"/>
        <v/>
      </c>
      <c r="D133" s="25" t="str">
        <f>IF('GACE Reading 200 210'!B133="","", IF(C133&lt;1, 1, IF(C133&gt;36, 36, C133)))</f>
        <v/>
      </c>
      <c r="E133" s="25" t="str">
        <f t="shared" si="5"/>
        <v/>
      </c>
      <c r="F133" s="11" t="str">
        <f>IF('GACE Reading 200 210'!E133="","",IF('GACE Reading 200 210'!E133&lt;'ACT E+R to SAT EBRW'!$A$2,'ACT E+R to SAT EBRW'!$B$2,IF('GACE Reading 200 210'!E133&gt;'ACT E+R to SAT EBRW'!A$72,'ACT E+R to SAT EBRW'!B$72,VLOOKUP(E133,'ACT E+R to SAT EBRW'!A:B,2,FALSE))))</f>
        <v/>
      </c>
      <c r="G133" s="11" t="str">
        <f>IF('GACE Reading 200 210'!B133="","",interceptACTRtoPCR5712_5713+slopeACTRtoPCR5712_5713*D133)</f>
        <v/>
      </c>
      <c r="H133" s="11" t="str">
        <f>IF('GACE Reading 200 210'!B133="","", IF(G133&lt;100, 100, IF(G133&gt;200, 200, G133)))</f>
        <v/>
      </c>
      <c r="I133" s="11" t="str">
        <f>IF('GACE Reading 200 210'!B133="","",'SAT EBRW to CBEST R'!$A$2+'SAT EBRW to CBEST R'!$B$2*F133)</f>
        <v/>
      </c>
      <c r="J133" s="11" t="str">
        <f>IF('GACE Reading 200 210'!B133="","", IF(I133&lt;20, 20, IF(I133&gt;80, 80, I133)))</f>
        <v/>
      </c>
    </row>
    <row r="134" spans="1:10" x14ac:dyDescent="0.25">
      <c r="A134" s="11">
        <v>133</v>
      </c>
      <c r="B134" s="30"/>
      <c r="C134" s="25" t="str">
        <f t="shared" si="4"/>
        <v/>
      </c>
      <c r="D134" s="25" t="str">
        <f>IF('GACE Reading 200 210'!B134="","", IF(C134&lt;1, 1, IF(C134&gt;36, 36, C134)))</f>
        <v/>
      </c>
      <c r="E134" s="25" t="str">
        <f t="shared" si="5"/>
        <v/>
      </c>
      <c r="F134" s="11" t="str">
        <f>IF('GACE Reading 200 210'!E134="","",IF('GACE Reading 200 210'!E134&lt;'ACT E+R to SAT EBRW'!$A$2,'ACT E+R to SAT EBRW'!$B$2,IF('GACE Reading 200 210'!E134&gt;'ACT E+R to SAT EBRW'!A$72,'ACT E+R to SAT EBRW'!B$72,VLOOKUP(E134,'ACT E+R to SAT EBRW'!A:B,2,FALSE))))</f>
        <v/>
      </c>
      <c r="G134" s="11" t="str">
        <f>IF('GACE Reading 200 210'!B134="","",interceptACTRtoPCR5712_5713+slopeACTRtoPCR5712_5713*D134)</f>
        <v/>
      </c>
      <c r="H134" s="11" t="str">
        <f>IF('GACE Reading 200 210'!B134="","", IF(G134&lt;100, 100, IF(G134&gt;200, 200, G134)))</f>
        <v/>
      </c>
      <c r="I134" s="11" t="str">
        <f>IF('GACE Reading 200 210'!B134="","",'SAT EBRW to CBEST R'!$A$2+'SAT EBRW to CBEST R'!$B$2*F134)</f>
        <v/>
      </c>
      <c r="J134" s="11" t="str">
        <f>IF('GACE Reading 200 210'!B134="","", IF(I134&lt;20, 20, IF(I134&gt;80, 80, I134)))</f>
        <v/>
      </c>
    </row>
    <row r="135" spans="1:10" x14ac:dyDescent="0.25">
      <c r="A135" s="11">
        <v>134</v>
      </c>
      <c r="B135" s="30"/>
      <c r="C135" s="25" t="str">
        <f t="shared" si="4"/>
        <v/>
      </c>
      <c r="D135" s="25" t="str">
        <f>IF('GACE Reading 200 210'!B135="","", IF(C135&lt;1, 1, IF(C135&gt;36, 36, C135)))</f>
        <v/>
      </c>
      <c r="E135" s="25" t="str">
        <f t="shared" si="5"/>
        <v/>
      </c>
      <c r="F135" s="11" t="str">
        <f>IF('GACE Reading 200 210'!E135="","",IF('GACE Reading 200 210'!E135&lt;'ACT E+R to SAT EBRW'!$A$2,'ACT E+R to SAT EBRW'!$B$2,IF('GACE Reading 200 210'!E135&gt;'ACT E+R to SAT EBRW'!A$72,'ACT E+R to SAT EBRW'!B$72,VLOOKUP(E135,'ACT E+R to SAT EBRW'!A:B,2,FALSE))))</f>
        <v/>
      </c>
      <c r="G135" s="11" t="str">
        <f>IF('GACE Reading 200 210'!B135="","",interceptACTRtoPCR5712_5713+slopeACTRtoPCR5712_5713*D135)</f>
        <v/>
      </c>
      <c r="H135" s="11" t="str">
        <f>IF('GACE Reading 200 210'!B135="","", IF(G135&lt;100, 100, IF(G135&gt;200, 200, G135)))</f>
        <v/>
      </c>
      <c r="I135" s="11" t="str">
        <f>IF('GACE Reading 200 210'!B135="","",'SAT EBRW to CBEST R'!$A$2+'SAT EBRW to CBEST R'!$B$2*F135)</f>
        <v/>
      </c>
      <c r="J135" s="11" t="str">
        <f>IF('GACE Reading 200 210'!B135="","", IF(I135&lt;20, 20, IF(I135&gt;80, 80, I135)))</f>
        <v/>
      </c>
    </row>
    <row r="136" spans="1:10" x14ac:dyDescent="0.25">
      <c r="A136" s="11">
        <v>135</v>
      </c>
      <c r="B136" s="30"/>
      <c r="C136" s="25" t="str">
        <f t="shared" si="4"/>
        <v/>
      </c>
      <c r="D136" s="25" t="str">
        <f>IF('GACE Reading 200 210'!B136="","", IF(C136&lt;1, 1, IF(C136&gt;36, 36, C136)))</f>
        <v/>
      </c>
      <c r="E136" s="25" t="str">
        <f t="shared" si="5"/>
        <v/>
      </c>
      <c r="F136" s="11" t="str">
        <f>IF('GACE Reading 200 210'!E136="","",IF('GACE Reading 200 210'!E136&lt;'ACT E+R to SAT EBRW'!$A$2,'ACT E+R to SAT EBRW'!$B$2,IF('GACE Reading 200 210'!E136&gt;'ACT E+R to SAT EBRW'!A$72,'ACT E+R to SAT EBRW'!B$72,VLOOKUP(E136,'ACT E+R to SAT EBRW'!A:B,2,FALSE))))</f>
        <v/>
      </c>
      <c r="G136" s="11" t="str">
        <f>IF('GACE Reading 200 210'!B136="","",interceptACTRtoPCR5712_5713+slopeACTRtoPCR5712_5713*D136)</f>
        <v/>
      </c>
      <c r="H136" s="11" t="str">
        <f>IF('GACE Reading 200 210'!B136="","", IF(G136&lt;100, 100, IF(G136&gt;200, 200, G136)))</f>
        <v/>
      </c>
      <c r="I136" s="11" t="str">
        <f>IF('GACE Reading 200 210'!B136="","",'SAT EBRW to CBEST R'!$A$2+'SAT EBRW to CBEST R'!$B$2*F136)</f>
        <v/>
      </c>
      <c r="J136" s="11" t="str">
        <f>IF('GACE Reading 200 210'!B136="","", IF(I136&lt;20, 20, IF(I136&gt;80, 80, I136)))</f>
        <v/>
      </c>
    </row>
    <row r="137" spans="1:10" x14ac:dyDescent="0.25">
      <c r="A137" s="11">
        <v>136</v>
      </c>
      <c r="B137" s="30"/>
      <c r="C137" s="25" t="str">
        <f t="shared" si="4"/>
        <v/>
      </c>
      <c r="D137" s="25" t="str">
        <f>IF('GACE Reading 200 210'!B137="","", IF(C137&lt;1, 1, IF(C137&gt;36, 36, C137)))</f>
        <v/>
      </c>
      <c r="E137" s="25" t="str">
        <f t="shared" si="5"/>
        <v/>
      </c>
      <c r="F137" s="11" t="str">
        <f>IF('GACE Reading 200 210'!E137="","",IF('GACE Reading 200 210'!E137&lt;'ACT E+R to SAT EBRW'!$A$2,'ACT E+R to SAT EBRW'!$B$2,IF('GACE Reading 200 210'!E137&gt;'ACT E+R to SAT EBRW'!A$72,'ACT E+R to SAT EBRW'!B$72,VLOOKUP(E137,'ACT E+R to SAT EBRW'!A:B,2,FALSE))))</f>
        <v/>
      </c>
      <c r="G137" s="11" t="str">
        <f>IF('GACE Reading 200 210'!B137="","",interceptACTRtoPCR5712_5713+slopeACTRtoPCR5712_5713*D137)</f>
        <v/>
      </c>
      <c r="H137" s="11" t="str">
        <f>IF('GACE Reading 200 210'!B137="","", IF(G137&lt;100, 100, IF(G137&gt;200, 200, G137)))</f>
        <v/>
      </c>
      <c r="I137" s="11" t="str">
        <f>IF('GACE Reading 200 210'!B137="","",'SAT EBRW to CBEST R'!$A$2+'SAT EBRW to CBEST R'!$B$2*F137)</f>
        <v/>
      </c>
      <c r="J137" s="11" t="str">
        <f>IF('GACE Reading 200 210'!B137="","", IF(I137&lt;20, 20, IF(I137&gt;80, 80, I137)))</f>
        <v/>
      </c>
    </row>
    <row r="138" spans="1:10" x14ac:dyDescent="0.25">
      <c r="A138" s="11">
        <v>137</v>
      </c>
      <c r="B138" s="30"/>
      <c r="C138" s="25" t="str">
        <f t="shared" si="4"/>
        <v/>
      </c>
      <c r="D138" s="25" t="str">
        <f>IF('GACE Reading 200 210'!B138="","", IF(C138&lt;1, 1, IF(C138&gt;36, 36, C138)))</f>
        <v/>
      </c>
      <c r="E138" s="25" t="str">
        <f t="shared" si="5"/>
        <v/>
      </c>
      <c r="F138" s="11" t="str">
        <f>IF('GACE Reading 200 210'!E138="","",IF('GACE Reading 200 210'!E138&lt;'ACT E+R to SAT EBRW'!$A$2,'ACT E+R to SAT EBRW'!$B$2,IF('GACE Reading 200 210'!E138&gt;'ACT E+R to SAT EBRW'!A$72,'ACT E+R to SAT EBRW'!B$72,VLOOKUP(E138,'ACT E+R to SAT EBRW'!A:B,2,FALSE))))</f>
        <v/>
      </c>
      <c r="G138" s="11" t="str">
        <f>IF('GACE Reading 200 210'!B138="","",interceptACTRtoPCR5712_5713+slopeACTRtoPCR5712_5713*D138)</f>
        <v/>
      </c>
      <c r="H138" s="11" t="str">
        <f>IF('GACE Reading 200 210'!B138="","", IF(G138&lt;100, 100, IF(G138&gt;200, 200, G138)))</f>
        <v/>
      </c>
      <c r="I138" s="11" t="str">
        <f>IF('GACE Reading 200 210'!B138="","",'SAT EBRW to CBEST R'!$A$2+'SAT EBRW to CBEST R'!$B$2*F138)</f>
        <v/>
      </c>
      <c r="J138" s="11" t="str">
        <f>IF('GACE Reading 200 210'!B138="","", IF(I138&lt;20, 20, IF(I138&gt;80, 80, I138)))</f>
        <v/>
      </c>
    </row>
    <row r="139" spans="1:10" x14ac:dyDescent="0.25">
      <c r="A139" s="11">
        <v>138</v>
      </c>
      <c r="B139" s="30"/>
      <c r="C139" s="25" t="str">
        <f t="shared" si="4"/>
        <v/>
      </c>
      <c r="D139" s="25" t="str">
        <f>IF('GACE Reading 200 210'!B139="","", IF(C139&lt;1, 1, IF(C139&gt;36, 36, C139)))</f>
        <v/>
      </c>
      <c r="E139" s="25" t="str">
        <f t="shared" si="5"/>
        <v/>
      </c>
      <c r="F139" s="11" t="str">
        <f>IF('GACE Reading 200 210'!E139="","",IF('GACE Reading 200 210'!E139&lt;'ACT E+R to SAT EBRW'!$A$2,'ACT E+R to SAT EBRW'!$B$2,IF('GACE Reading 200 210'!E139&gt;'ACT E+R to SAT EBRW'!A$72,'ACT E+R to SAT EBRW'!B$72,VLOOKUP(E139,'ACT E+R to SAT EBRW'!A:B,2,FALSE))))</f>
        <v/>
      </c>
      <c r="G139" s="11" t="str">
        <f>IF('GACE Reading 200 210'!B139="","",interceptACTRtoPCR5712_5713+slopeACTRtoPCR5712_5713*D139)</f>
        <v/>
      </c>
      <c r="H139" s="11" t="str">
        <f>IF('GACE Reading 200 210'!B139="","", IF(G139&lt;100, 100, IF(G139&gt;200, 200, G139)))</f>
        <v/>
      </c>
      <c r="I139" s="11" t="str">
        <f>IF('GACE Reading 200 210'!B139="","",'SAT EBRW to CBEST R'!$A$2+'SAT EBRW to CBEST R'!$B$2*F139)</f>
        <v/>
      </c>
      <c r="J139" s="11" t="str">
        <f>IF('GACE Reading 200 210'!B139="","", IF(I139&lt;20, 20, IF(I139&gt;80, 80, I139)))</f>
        <v/>
      </c>
    </row>
    <row r="140" spans="1:10" x14ac:dyDescent="0.25">
      <c r="A140" s="11">
        <v>139</v>
      </c>
      <c r="B140" s="30"/>
      <c r="C140" s="25" t="str">
        <f t="shared" si="4"/>
        <v/>
      </c>
      <c r="D140" s="25" t="str">
        <f>IF('GACE Reading 200 210'!B140="","", IF(C140&lt;1, 1, IF(C140&gt;36, 36, C140)))</f>
        <v/>
      </c>
      <c r="E140" s="25" t="str">
        <f t="shared" si="5"/>
        <v/>
      </c>
      <c r="F140" s="11" t="str">
        <f>IF('GACE Reading 200 210'!E140="","",IF('GACE Reading 200 210'!E140&lt;'ACT E+R to SAT EBRW'!$A$2,'ACT E+R to SAT EBRW'!$B$2,IF('GACE Reading 200 210'!E140&gt;'ACT E+R to SAT EBRW'!A$72,'ACT E+R to SAT EBRW'!B$72,VLOOKUP(E140,'ACT E+R to SAT EBRW'!A:B,2,FALSE))))</f>
        <v/>
      </c>
      <c r="G140" s="11" t="str">
        <f>IF('GACE Reading 200 210'!B140="","",interceptACTRtoPCR5712_5713+slopeACTRtoPCR5712_5713*D140)</f>
        <v/>
      </c>
      <c r="H140" s="11" t="str">
        <f>IF('GACE Reading 200 210'!B140="","", IF(G140&lt;100, 100, IF(G140&gt;200, 200, G140)))</f>
        <v/>
      </c>
      <c r="I140" s="11" t="str">
        <f>IF('GACE Reading 200 210'!B140="","",'SAT EBRW to CBEST R'!$A$2+'SAT EBRW to CBEST R'!$B$2*F140)</f>
        <v/>
      </c>
      <c r="J140" s="11" t="str">
        <f>IF('GACE Reading 200 210'!B140="","", IF(I140&lt;20, 20, IF(I140&gt;80, 80, I140)))</f>
        <v/>
      </c>
    </row>
    <row r="141" spans="1:10" x14ac:dyDescent="0.25">
      <c r="A141" s="11">
        <v>140</v>
      </c>
      <c r="B141" s="30"/>
      <c r="C141" s="25" t="str">
        <f t="shared" si="4"/>
        <v/>
      </c>
      <c r="D141" s="25" t="str">
        <f>IF('GACE Reading 200 210'!B141="","", IF(C141&lt;1, 1, IF(C141&gt;36, 36, C141)))</f>
        <v/>
      </c>
      <c r="E141" s="25" t="str">
        <f t="shared" si="5"/>
        <v/>
      </c>
      <c r="F141" s="11" t="str">
        <f>IF('GACE Reading 200 210'!E141="","",IF('GACE Reading 200 210'!E141&lt;'ACT E+R to SAT EBRW'!$A$2,'ACT E+R to SAT EBRW'!$B$2,IF('GACE Reading 200 210'!E141&gt;'ACT E+R to SAT EBRW'!A$72,'ACT E+R to SAT EBRW'!B$72,VLOOKUP(E141,'ACT E+R to SAT EBRW'!A:B,2,FALSE))))</f>
        <v/>
      </c>
      <c r="G141" s="11" t="str">
        <f>IF('GACE Reading 200 210'!B141="","",interceptACTRtoPCR5712_5713+slopeACTRtoPCR5712_5713*D141)</f>
        <v/>
      </c>
      <c r="H141" s="11" t="str">
        <f>IF('GACE Reading 200 210'!B141="","", IF(G141&lt;100, 100, IF(G141&gt;200, 200, G141)))</f>
        <v/>
      </c>
      <c r="I141" s="11" t="str">
        <f>IF('GACE Reading 200 210'!B141="","",'SAT EBRW to CBEST R'!$A$2+'SAT EBRW to CBEST R'!$B$2*F141)</f>
        <v/>
      </c>
      <c r="J141" s="11" t="str">
        <f>IF('GACE Reading 200 210'!B141="","", IF(I141&lt;20, 20, IF(I141&gt;80, 80, I141)))</f>
        <v/>
      </c>
    </row>
    <row r="142" spans="1:10" x14ac:dyDescent="0.25">
      <c r="A142" s="11">
        <v>141</v>
      </c>
      <c r="B142" s="30"/>
      <c r="C142" s="25" t="str">
        <f t="shared" si="4"/>
        <v/>
      </c>
      <c r="D142" s="25" t="str">
        <f>IF('GACE Reading 200 210'!B142="","", IF(C142&lt;1, 1, IF(C142&gt;36, 36, C142)))</f>
        <v/>
      </c>
      <c r="E142" s="25" t="str">
        <f t="shared" si="5"/>
        <v/>
      </c>
      <c r="F142" s="11" t="str">
        <f>IF('GACE Reading 200 210'!E142="","",IF('GACE Reading 200 210'!E142&lt;'ACT E+R to SAT EBRW'!$A$2,'ACT E+R to SAT EBRW'!$B$2,IF('GACE Reading 200 210'!E142&gt;'ACT E+R to SAT EBRW'!A$72,'ACT E+R to SAT EBRW'!B$72,VLOOKUP(E142,'ACT E+R to SAT EBRW'!A:B,2,FALSE))))</f>
        <v/>
      </c>
      <c r="G142" s="11" t="str">
        <f>IF('GACE Reading 200 210'!B142="","",interceptACTRtoPCR5712_5713+slopeACTRtoPCR5712_5713*D142)</f>
        <v/>
      </c>
      <c r="H142" s="11" t="str">
        <f>IF('GACE Reading 200 210'!B142="","", IF(G142&lt;100, 100, IF(G142&gt;200, 200, G142)))</f>
        <v/>
      </c>
      <c r="I142" s="11" t="str">
        <f>IF('GACE Reading 200 210'!B142="","",'SAT EBRW to CBEST R'!$A$2+'SAT EBRW to CBEST R'!$B$2*F142)</f>
        <v/>
      </c>
      <c r="J142" s="11" t="str">
        <f>IF('GACE Reading 200 210'!B142="","", IF(I142&lt;20, 20, IF(I142&gt;80, 80, I142)))</f>
        <v/>
      </c>
    </row>
    <row r="143" spans="1:10" x14ac:dyDescent="0.25">
      <c r="A143" s="11">
        <v>142</v>
      </c>
      <c r="B143" s="30"/>
      <c r="C143" s="25" t="str">
        <f t="shared" si="4"/>
        <v/>
      </c>
      <c r="D143" s="25" t="str">
        <f>IF('GACE Reading 200 210'!B143="","", IF(C143&lt;1, 1, IF(C143&gt;36, 36, C143)))</f>
        <v/>
      </c>
      <c r="E143" s="25" t="str">
        <f t="shared" si="5"/>
        <v/>
      </c>
      <c r="F143" s="11" t="str">
        <f>IF('GACE Reading 200 210'!E143="","",IF('GACE Reading 200 210'!E143&lt;'ACT E+R to SAT EBRW'!$A$2,'ACT E+R to SAT EBRW'!$B$2,IF('GACE Reading 200 210'!E143&gt;'ACT E+R to SAT EBRW'!A$72,'ACT E+R to SAT EBRW'!B$72,VLOOKUP(E143,'ACT E+R to SAT EBRW'!A:B,2,FALSE))))</f>
        <v/>
      </c>
      <c r="G143" s="11" t="str">
        <f>IF('GACE Reading 200 210'!B143="","",interceptACTRtoPCR5712_5713+slopeACTRtoPCR5712_5713*D143)</f>
        <v/>
      </c>
      <c r="H143" s="11" t="str">
        <f>IF('GACE Reading 200 210'!B143="","", IF(G143&lt;100, 100, IF(G143&gt;200, 200, G143)))</f>
        <v/>
      </c>
      <c r="I143" s="11" t="str">
        <f>IF('GACE Reading 200 210'!B143="","",'SAT EBRW to CBEST R'!$A$2+'SAT EBRW to CBEST R'!$B$2*F143)</f>
        <v/>
      </c>
      <c r="J143" s="11" t="str">
        <f>IF('GACE Reading 200 210'!B143="","", IF(I143&lt;20, 20, IF(I143&gt;80, 80, I143)))</f>
        <v/>
      </c>
    </row>
    <row r="144" spans="1:10" x14ac:dyDescent="0.25">
      <c r="A144" s="11">
        <v>143</v>
      </c>
      <c r="B144" s="30"/>
      <c r="C144" s="25" t="str">
        <f t="shared" si="4"/>
        <v/>
      </c>
      <c r="D144" s="25" t="str">
        <f>IF('GACE Reading 200 210'!B144="","", IF(C144&lt;1, 1, IF(C144&gt;36, 36, C144)))</f>
        <v/>
      </c>
      <c r="E144" s="25" t="str">
        <f t="shared" si="5"/>
        <v/>
      </c>
      <c r="F144" s="11" t="str">
        <f>IF('GACE Reading 200 210'!E144="","",IF('GACE Reading 200 210'!E144&lt;'ACT E+R to SAT EBRW'!$A$2,'ACT E+R to SAT EBRW'!$B$2,IF('GACE Reading 200 210'!E144&gt;'ACT E+R to SAT EBRW'!A$72,'ACT E+R to SAT EBRW'!B$72,VLOOKUP(E144,'ACT E+R to SAT EBRW'!A:B,2,FALSE))))</f>
        <v/>
      </c>
      <c r="G144" s="11" t="str">
        <f>IF('GACE Reading 200 210'!B144="","",interceptACTRtoPCR5712_5713+slopeACTRtoPCR5712_5713*D144)</f>
        <v/>
      </c>
      <c r="H144" s="11" t="str">
        <f>IF('GACE Reading 200 210'!B144="","", IF(G144&lt;100, 100, IF(G144&gt;200, 200, G144)))</f>
        <v/>
      </c>
      <c r="I144" s="11" t="str">
        <f>IF('GACE Reading 200 210'!B144="","",'SAT EBRW to CBEST R'!$A$2+'SAT EBRW to CBEST R'!$B$2*F144)</f>
        <v/>
      </c>
      <c r="J144" s="11" t="str">
        <f>IF('GACE Reading 200 210'!B144="","", IF(I144&lt;20, 20, IF(I144&gt;80, 80, I144)))</f>
        <v/>
      </c>
    </row>
    <row r="145" spans="1:10" x14ac:dyDescent="0.25">
      <c r="A145" s="11">
        <v>144</v>
      </c>
      <c r="B145" s="30"/>
      <c r="C145" s="25" t="str">
        <f t="shared" si="4"/>
        <v/>
      </c>
      <c r="D145" s="25" t="str">
        <f>IF('GACE Reading 200 210'!B145="","", IF(C145&lt;1, 1, IF(C145&gt;36, 36, C145)))</f>
        <v/>
      </c>
      <c r="E145" s="25" t="str">
        <f t="shared" si="5"/>
        <v/>
      </c>
      <c r="F145" s="11" t="str">
        <f>IF('GACE Reading 200 210'!E145="","",IF('GACE Reading 200 210'!E145&lt;'ACT E+R to SAT EBRW'!$A$2,'ACT E+R to SAT EBRW'!$B$2,IF('GACE Reading 200 210'!E145&gt;'ACT E+R to SAT EBRW'!A$72,'ACT E+R to SAT EBRW'!B$72,VLOOKUP(E145,'ACT E+R to SAT EBRW'!A:B,2,FALSE))))</f>
        <v/>
      </c>
      <c r="G145" s="11" t="str">
        <f>IF('GACE Reading 200 210'!B145="","",interceptACTRtoPCR5712_5713+slopeACTRtoPCR5712_5713*D145)</f>
        <v/>
      </c>
      <c r="H145" s="11" t="str">
        <f>IF('GACE Reading 200 210'!B145="","", IF(G145&lt;100, 100, IF(G145&gt;200, 200, G145)))</f>
        <v/>
      </c>
      <c r="I145" s="11" t="str">
        <f>IF('GACE Reading 200 210'!B145="","",'SAT EBRW to CBEST R'!$A$2+'SAT EBRW to CBEST R'!$B$2*F145)</f>
        <v/>
      </c>
      <c r="J145" s="11" t="str">
        <f>IF('GACE Reading 200 210'!B145="","", IF(I145&lt;20, 20, IF(I145&gt;80, 80, I145)))</f>
        <v/>
      </c>
    </row>
    <row r="146" spans="1:10" x14ac:dyDescent="0.25">
      <c r="A146" s="11">
        <v>145</v>
      </c>
      <c r="B146" s="30"/>
      <c r="C146" s="25" t="str">
        <f t="shared" si="4"/>
        <v/>
      </c>
      <c r="D146" s="25" t="str">
        <f>IF('GACE Reading 200 210'!B146="","", IF(C146&lt;1, 1, IF(C146&gt;36, 36, C146)))</f>
        <v/>
      </c>
      <c r="E146" s="25" t="str">
        <f t="shared" si="5"/>
        <v/>
      </c>
      <c r="F146" s="11" t="str">
        <f>IF('GACE Reading 200 210'!E146="","",IF('GACE Reading 200 210'!E146&lt;'ACT E+R to SAT EBRW'!$A$2,'ACT E+R to SAT EBRW'!$B$2,IF('GACE Reading 200 210'!E146&gt;'ACT E+R to SAT EBRW'!A$72,'ACT E+R to SAT EBRW'!B$72,VLOOKUP(E146,'ACT E+R to SAT EBRW'!A:B,2,FALSE))))</f>
        <v/>
      </c>
      <c r="G146" s="11" t="str">
        <f>IF('GACE Reading 200 210'!B146="","",interceptACTRtoPCR5712_5713+slopeACTRtoPCR5712_5713*D146)</f>
        <v/>
      </c>
      <c r="H146" s="11" t="str">
        <f>IF('GACE Reading 200 210'!B146="","", IF(G146&lt;100, 100, IF(G146&gt;200, 200, G146)))</f>
        <v/>
      </c>
      <c r="I146" s="11" t="str">
        <f>IF('GACE Reading 200 210'!B146="","",'SAT EBRW to CBEST R'!$A$2+'SAT EBRW to CBEST R'!$B$2*F146)</f>
        <v/>
      </c>
      <c r="J146" s="11" t="str">
        <f>IF('GACE Reading 200 210'!B146="","", IF(I146&lt;20, 20, IF(I146&gt;80, 80, I146)))</f>
        <v/>
      </c>
    </row>
    <row r="147" spans="1:10" x14ac:dyDescent="0.25">
      <c r="A147" s="11">
        <v>146</v>
      </c>
      <c r="B147" s="30"/>
      <c r="C147" s="25" t="str">
        <f t="shared" si="4"/>
        <v/>
      </c>
      <c r="D147" s="25" t="str">
        <f>IF('GACE Reading 200 210'!B147="","", IF(C147&lt;1, 1, IF(C147&gt;36, 36, C147)))</f>
        <v/>
      </c>
      <c r="E147" s="25" t="str">
        <f t="shared" si="5"/>
        <v/>
      </c>
      <c r="F147" s="11" t="str">
        <f>IF('GACE Reading 200 210'!E147="","",IF('GACE Reading 200 210'!E147&lt;'ACT E+R to SAT EBRW'!$A$2,'ACT E+R to SAT EBRW'!$B$2,IF('GACE Reading 200 210'!E147&gt;'ACT E+R to SAT EBRW'!A$72,'ACT E+R to SAT EBRW'!B$72,VLOOKUP(E147,'ACT E+R to SAT EBRW'!A:B,2,FALSE))))</f>
        <v/>
      </c>
      <c r="G147" s="11" t="str">
        <f>IF('GACE Reading 200 210'!B147="","",interceptACTRtoPCR5712_5713+slopeACTRtoPCR5712_5713*D147)</f>
        <v/>
      </c>
      <c r="H147" s="11" t="str">
        <f>IF('GACE Reading 200 210'!B147="","", IF(G147&lt;100, 100, IF(G147&gt;200, 200, G147)))</f>
        <v/>
      </c>
      <c r="I147" s="11" t="str">
        <f>IF('GACE Reading 200 210'!B147="","",'SAT EBRW to CBEST R'!$A$2+'SAT EBRW to CBEST R'!$B$2*F147)</f>
        <v/>
      </c>
      <c r="J147" s="11" t="str">
        <f>IF('GACE Reading 200 210'!B147="","", IF(I147&lt;20, 20, IF(I147&gt;80, 80, I147)))</f>
        <v/>
      </c>
    </row>
    <row r="148" spans="1:10" x14ac:dyDescent="0.25">
      <c r="A148" s="11">
        <v>147</v>
      </c>
      <c r="B148" s="30"/>
      <c r="C148" s="25" t="str">
        <f t="shared" si="4"/>
        <v/>
      </c>
      <c r="D148" s="25" t="str">
        <f>IF('GACE Reading 200 210'!B148="","", IF(C148&lt;1, 1, IF(C148&gt;36, 36, C148)))</f>
        <v/>
      </c>
      <c r="E148" s="25" t="str">
        <f t="shared" si="5"/>
        <v/>
      </c>
      <c r="F148" s="11" t="str">
        <f>IF('GACE Reading 200 210'!E148="","",IF('GACE Reading 200 210'!E148&lt;'ACT E+R to SAT EBRW'!$A$2,'ACT E+R to SAT EBRW'!$B$2,IF('GACE Reading 200 210'!E148&gt;'ACT E+R to SAT EBRW'!A$72,'ACT E+R to SAT EBRW'!B$72,VLOOKUP(E148,'ACT E+R to SAT EBRW'!A:B,2,FALSE))))</f>
        <v/>
      </c>
      <c r="G148" s="11" t="str">
        <f>IF('GACE Reading 200 210'!B148="","",interceptACTRtoPCR5712_5713+slopeACTRtoPCR5712_5713*D148)</f>
        <v/>
      </c>
      <c r="H148" s="11" t="str">
        <f>IF('GACE Reading 200 210'!B148="","", IF(G148&lt;100, 100, IF(G148&gt;200, 200, G148)))</f>
        <v/>
      </c>
      <c r="I148" s="11" t="str">
        <f>IF('GACE Reading 200 210'!B148="","",'SAT EBRW to CBEST R'!$A$2+'SAT EBRW to CBEST R'!$B$2*F148)</f>
        <v/>
      </c>
      <c r="J148" s="11" t="str">
        <f>IF('GACE Reading 200 210'!B148="","", IF(I148&lt;20, 20, IF(I148&gt;80, 80, I148)))</f>
        <v/>
      </c>
    </row>
    <row r="149" spans="1:10" x14ac:dyDescent="0.25">
      <c r="A149" s="11">
        <v>148</v>
      </c>
      <c r="B149" s="30"/>
      <c r="C149" s="25" t="str">
        <f t="shared" si="4"/>
        <v/>
      </c>
      <c r="D149" s="25" t="str">
        <f>IF('GACE Reading 200 210'!B149="","", IF(C149&lt;1, 1, IF(C149&gt;36, 36, C149)))</f>
        <v/>
      </c>
      <c r="E149" s="25" t="str">
        <f t="shared" si="5"/>
        <v/>
      </c>
      <c r="F149" s="11" t="str">
        <f>IF('GACE Reading 200 210'!E149="","",IF('GACE Reading 200 210'!E149&lt;'ACT E+R to SAT EBRW'!$A$2,'ACT E+R to SAT EBRW'!$B$2,IF('GACE Reading 200 210'!E149&gt;'ACT E+R to SAT EBRW'!A$72,'ACT E+R to SAT EBRW'!B$72,VLOOKUP(E149,'ACT E+R to SAT EBRW'!A:B,2,FALSE))))</f>
        <v/>
      </c>
      <c r="G149" s="11" t="str">
        <f>IF('GACE Reading 200 210'!B149="","",interceptACTRtoPCR5712_5713+slopeACTRtoPCR5712_5713*D149)</f>
        <v/>
      </c>
      <c r="H149" s="11" t="str">
        <f>IF('GACE Reading 200 210'!B149="","", IF(G149&lt;100, 100, IF(G149&gt;200, 200, G149)))</f>
        <v/>
      </c>
      <c r="I149" s="11" t="str">
        <f>IF('GACE Reading 200 210'!B149="","",'SAT EBRW to CBEST R'!$A$2+'SAT EBRW to CBEST R'!$B$2*F149)</f>
        <v/>
      </c>
      <c r="J149" s="11" t="str">
        <f>IF('GACE Reading 200 210'!B149="","", IF(I149&lt;20, 20, IF(I149&gt;80, 80, I149)))</f>
        <v/>
      </c>
    </row>
    <row r="150" spans="1:10" x14ac:dyDescent="0.25">
      <c r="A150" s="11">
        <v>149</v>
      </c>
      <c r="B150" s="30"/>
      <c r="C150" s="25" t="str">
        <f t="shared" si="4"/>
        <v/>
      </c>
      <c r="D150" s="25" t="str">
        <f>IF('GACE Reading 200 210'!B150="","", IF(C150&lt;1, 1, IF(C150&gt;36, 36, C150)))</f>
        <v/>
      </c>
      <c r="E150" s="25" t="str">
        <f t="shared" si="5"/>
        <v/>
      </c>
      <c r="F150" s="11" t="str">
        <f>IF('GACE Reading 200 210'!E150="","",IF('GACE Reading 200 210'!E150&lt;'ACT E+R to SAT EBRW'!$A$2,'ACT E+R to SAT EBRW'!$B$2,IF('GACE Reading 200 210'!E150&gt;'ACT E+R to SAT EBRW'!A$72,'ACT E+R to SAT EBRW'!B$72,VLOOKUP(E150,'ACT E+R to SAT EBRW'!A:B,2,FALSE))))</f>
        <v/>
      </c>
      <c r="G150" s="11" t="str">
        <f>IF('GACE Reading 200 210'!B150="","",interceptACTRtoPCR5712_5713+slopeACTRtoPCR5712_5713*D150)</f>
        <v/>
      </c>
      <c r="H150" s="11" t="str">
        <f>IF('GACE Reading 200 210'!B150="","", IF(G150&lt;100, 100, IF(G150&gt;200, 200, G150)))</f>
        <v/>
      </c>
      <c r="I150" s="11" t="str">
        <f>IF('GACE Reading 200 210'!B150="","",'SAT EBRW to CBEST R'!$A$2+'SAT EBRW to CBEST R'!$B$2*F150)</f>
        <v/>
      </c>
      <c r="J150" s="11" t="str">
        <f>IF('GACE Reading 200 210'!B150="","", IF(I150&lt;20, 20, IF(I150&gt;80, 80, I150)))</f>
        <v/>
      </c>
    </row>
    <row r="151" spans="1:10" x14ac:dyDescent="0.25">
      <c r="A151" s="11">
        <v>150</v>
      </c>
      <c r="B151" s="30"/>
      <c r="C151" s="25" t="str">
        <f t="shared" si="4"/>
        <v/>
      </c>
      <c r="D151" s="25" t="str">
        <f>IF('GACE Reading 200 210'!B151="","", IF(C151&lt;1, 1, IF(C151&gt;36, 36, C151)))</f>
        <v/>
      </c>
      <c r="E151" s="25" t="str">
        <f t="shared" si="5"/>
        <v/>
      </c>
      <c r="F151" s="11" t="str">
        <f>IF('GACE Reading 200 210'!E151="","",IF('GACE Reading 200 210'!E151&lt;'ACT E+R to SAT EBRW'!$A$2,'ACT E+R to SAT EBRW'!$B$2,IF('GACE Reading 200 210'!E151&gt;'ACT E+R to SAT EBRW'!A$72,'ACT E+R to SAT EBRW'!B$72,VLOOKUP(E151,'ACT E+R to SAT EBRW'!A:B,2,FALSE))))</f>
        <v/>
      </c>
      <c r="G151" s="11" t="str">
        <f>IF('GACE Reading 200 210'!B151="","",interceptACTRtoPCR5712_5713+slopeACTRtoPCR5712_5713*D151)</f>
        <v/>
      </c>
      <c r="H151" s="11" t="str">
        <f>IF('GACE Reading 200 210'!B151="","", IF(G151&lt;100, 100, IF(G151&gt;200, 200, G151)))</f>
        <v/>
      </c>
      <c r="I151" s="11" t="str">
        <f>IF('GACE Reading 200 210'!B151="","",'SAT EBRW to CBEST R'!$A$2+'SAT EBRW to CBEST R'!$B$2*F151)</f>
        <v/>
      </c>
      <c r="J151" s="11" t="str">
        <f>IF('GACE Reading 200 210'!B151="","", IF(I151&lt;20, 20, IF(I151&gt;80, 80, I151)))</f>
        <v/>
      </c>
    </row>
    <row r="152" spans="1:10" x14ac:dyDescent="0.25">
      <c r="A152" s="11">
        <v>151</v>
      </c>
      <c r="B152" s="30"/>
      <c r="C152" s="25" t="str">
        <f t="shared" si="4"/>
        <v/>
      </c>
      <c r="D152" s="25" t="str">
        <f>IF('GACE Reading 200 210'!B152="","", IF(C152&lt;1, 1, IF(C152&gt;36, 36, C152)))</f>
        <v/>
      </c>
      <c r="E152" s="25" t="str">
        <f t="shared" si="5"/>
        <v/>
      </c>
      <c r="F152" s="11" t="str">
        <f>IF('GACE Reading 200 210'!E152="","",IF('GACE Reading 200 210'!E152&lt;'ACT E+R to SAT EBRW'!$A$2,'ACT E+R to SAT EBRW'!$B$2,IF('GACE Reading 200 210'!E152&gt;'ACT E+R to SAT EBRW'!A$72,'ACT E+R to SAT EBRW'!B$72,VLOOKUP(E152,'ACT E+R to SAT EBRW'!A:B,2,FALSE))))</f>
        <v/>
      </c>
      <c r="G152" s="11" t="str">
        <f>IF('GACE Reading 200 210'!B152="","",interceptACTRtoPCR5712_5713+slopeACTRtoPCR5712_5713*D152)</f>
        <v/>
      </c>
      <c r="H152" s="11" t="str">
        <f>IF('GACE Reading 200 210'!B152="","", IF(G152&lt;100, 100, IF(G152&gt;200, 200, G152)))</f>
        <v/>
      </c>
      <c r="I152" s="11" t="str">
        <f>IF('GACE Reading 200 210'!B152="","",'SAT EBRW to CBEST R'!$A$2+'SAT EBRW to CBEST R'!$B$2*F152)</f>
        <v/>
      </c>
      <c r="J152" s="11" t="str">
        <f>IF('GACE Reading 200 210'!B152="","", IF(I152&lt;20, 20, IF(I152&gt;80, 80, I152)))</f>
        <v/>
      </c>
    </row>
    <row r="153" spans="1:10" x14ac:dyDescent="0.25">
      <c r="A153" s="11">
        <v>152</v>
      </c>
      <c r="B153" s="30"/>
      <c r="C153" s="25" t="str">
        <f t="shared" si="4"/>
        <v/>
      </c>
      <c r="D153" s="25" t="str">
        <f>IF('GACE Reading 200 210'!B153="","", IF(C153&lt;1, 1, IF(C153&gt;36, 36, C153)))</f>
        <v/>
      </c>
      <c r="E153" s="25" t="str">
        <f t="shared" si="5"/>
        <v/>
      </c>
      <c r="F153" s="11" t="str">
        <f>IF('GACE Reading 200 210'!E153="","",IF('GACE Reading 200 210'!E153&lt;'ACT E+R to SAT EBRW'!$A$2,'ACT E+R to SAT EBRW'!$B$2,IF('GACE Reading 200 210'!E153&gt;'ACT E+R to SAT EBRW'!A$72,'ACT E+R to SAT EBRW'!B$72,VLOOKUP(E153,'ACT E+R to SAT EBRW'!A:B,2,FALSE))))</f>
        <v/>
      </c>
      <c r="G153" s="11" t="str">
        <f>IF('GACE Reading 200 210'!B153="","",interceptACTRtoPCR5712_5713+slopeACTRtoPCR5712_5713*D153)</f>
        <v/>
      </c>
      <c r="H153" s="11" t="str">
        <f>IF('GACE Reading 200 210'!B153="","", IF(G153&lt;100, 100, IF(G153&gt;200, 200, G153)))</f>
        <v/>
      </c>
      <c r="I153" s="11" t="str">
        <f>IF('GACE Reading 200 210'!B153="","",'SAT EBRW to CBEST R'!$A$2+'SAT EBRW to CBEST R'!$B$2*F153)</f>
        <v/>
      </c>
      <c r="J153" s="11" t="str">
        <f>IF('GACE Reading 200 210'!B153="","", IF(I153&lt;20, 20, IF(I153&gt;80, 80, I153)))</f>
        <v/>
      </c>
    </row>
    <row r="154" spans="1:10" x14ac:dyDescent="0.25">
      <c r="A154" s="11">
        <v>153</v>
      </c>
      <c r="B154" s="30"/>
      <c r="C154" s="25" t="str">
        <f t="shared" si="4"/>
        <v/>
      </c>
      <c r="D154" s="25" t="str">
        <f>IF('GACE Reading 200 210'!B154="","", IF(C154&lt;1, 1, IF(C154&gt;36, 36, C154)))</f>
        <v/>
      </c>
      <c r="E154" s="25" t="str">
        <f t="shared" si="5"/>
        <v/>
      </c>
      <c r="F154" s="11" t="str">
        <f>IF('GACE Reading 200 210'!E154="","",IF('GACE Reading 200 210'!E154&lt;'ACT E+R to SAT EBRW'!$A$2,'ACT E+R to SAT EBRW'!$B$2,IF('GACE Reading 200 210'!E154&gt;'ACT E+R to SAT EBRW'!A$72,'ACT E+R to SAT EBRW'!B$72,VLOOKUP(E154,'ACT E+R to SAT EBRW'!A:B,2,FALSE))))</f>
        <v/>
      </c>
      <c r="G154" s="11" t="str">
        <f>IF('GACE Reading 200 210'!B154="","",interceptACTRtoPCR5712_5713+slopeACTRtoPCR5712_5713*D154)</f>
        <v/>
      </c>
      <c r="H154" s="11" t="str">
        <f>IF('GACE Reading 200 210'!B154="","", IF(G154&lt;100, 100, IF(G154&gt;200, 200, G154)))</f>
        <v/>
      </c>
      <c r="I154" s="11" t="str">
        <f>IF('GACE Reading 200 210'!B154="","",'SAT EBRW to CBEST R'!$A$2+'SAT EBRW to CBEST R'!$B$2*F154)</f>
        <v/>
      </c>
      <c r="J154" s="11" t="str">
        <f>IF('GACE Reading 200 210'!B154="","", IF(I154&lt;20, 20, IF(I154&gt;80, 80, I154)))</f>
        <v/>
      </c>
    </row>
    <row r="155" spans="1:10" x14ac:dyDescent="0.25">
      <c r="A155" s="11">
        <v>154</v>
      </c>
      <c r="B155" s="30"/>
      <c r="C155" s="25" t="str">
        <f t="shared" si="4"/>
        <v/>
      </c>
      <c r="D155" s="25" t="str">
        <f>IF('GACE Reading 200 210'!B155="","", IF(C155&lt;1, 1, IF(C155&gt;36, 36, C155)))</f>
        <v/>
      </c>
      <c r="E155" s="25" t="str">
        <f t="shared" si="5"/>
        <v/>
      </c>
      <c r="F155" s="11" t="str">
        <f>IF('GACE Reading 200 210'!E155="","",IF('GACE Reading 200 210'!E155&lt;'ACT E+R to SAT EBRW'!$A$2,'ACT E+R to SAT EBRW'!$B$2,IF('GACE Reading 200 210'!E155&gt;'ACT E+R to SAT EBRW'!A$72,'ACT E+R to SAT EBRW'!B$72,VLOOKUP(E155,'ACT E+R to SAT EBRW'!A:B,2,FALSE))))</f>
        <v/>
      </c>
      <c r="G155" s="11" t="str">
        <f>IF('GACE Reading 200 210'!B155="","",interceptACTRtoPCR5712_5713+slopeACTRtoPCR5712_5713*D155)</f>
        <v/>
      </c>
      <c r="H155" s="11" t="str">
        <f>IF('GACE Reading 200 210'!B155="","", IF(G155&lt;100, 100, IF(G155&gt;200, 200, G155)))</f>
        <v/>
      </c>
      <c r="I155" s="11" t="str">
        <f>IF('GACE Reading 200 210'!B155="","",'SAT EBRW to CBEST R'!$A$2+'SAT EBRW to CBEST R'!$B$2*F155)</f>
        <v/>
      </c>
      <c r="J155" s="11" t="str">
        <f>IF('GACE Reading 200 210'!B155="","", IF(I155&lt;20, 20, IF(I155&gt;80, 80, I155)))</f>
        <v/>
      </c>
    </row>
    <row r="156" spans="1:10" x14ac:dyDescent="0.25">
      <c r="A156" s="11">
        <v>155</v>
      </c>
      <c r="B156" s="30"/>
      <c r="C156" s="25" t="str">
        <f t="shared" si="4"/>
        <v/>
      </c>
      <c r="D156" s="25" t="str">
        <f>IF('GACE Reading 200 210'!B156="","", IF(C156&lt;1, 1, IF(C156&gt;36, 36, C156)))</f>
        <v/>
      </c>
      <c r="E156" s="25" t="str">
        <f t="shared" si="5"/>
        <v/>
      </c>
      <c r="F156" s="11" t="str">
        <f>IF('GACE Reading 200 210'!E156="","",IF('GACE Reading 200 210'!E156&lt;'ACT E+R to SAT EBRW'!$A$2,'ACT E+R to SAT EBRW'!$B$2,IF('GACE Reading 200 210'!E156&gt;'ACT E+R to SAT EBRW'!A$72,'ACT E+R to SAT EBRW'!B$72,VLOOKUP(E156,'ACT E+R to SAT EBRW'!A:B,2,FALSE))))</f>
        <v/>
      </c>
      <c r="G156" s="11" t="str">
        <f>IF('GACE Reading 200 210'!B156="","",interceptACTRtoPCR5712_5713+slopeACTRtoPCR5712_5713*D156)</f>
        <v/>
      </c>
      <c r="H156" s="11" t="str">
        <f>IF('GACE Reading 200 210'!B156="","", IF(G156&lt;100, 100, IF(G156&gt;200, 200, G156)))</f>
        <v/>
      </c>
      <c r="I156" s="11" t="str">
        <f>IF('GACE Reading 200 210'!B156="","",'SAT EBRW to CBEST R'!$A$2+'SAT EBRW to CBEST R'!$B$2*F156)</f>
        <v/>
      </c>
      <c r="J156" s="11" t="str">
        <f>IF('GACE Reading 200 210'!B156="","", IF(I156&lt;20, 20, IF(I156&gt;80, 80, I156)))</f>
        <v/>
      </c>
    </row>
    <row r="157" spans="1:10" x14ac:dyDescent="0.25">
      <c r="A157" s="11">
        <v>156</v>
      </c>
      <c r="B157" s="30"/>
      <c r="C157" s="25" t="str">
        <f t="shared" si="4"/>
        <v/>
      </c>
      <c r="D157" s="25" t="str">
        <f>IF('GACE Reading 200 210'!B157="","", IF(C157&lt;1, 1, IF(C157&gt;36, 36, C157)))</f>
        <v/>
      </c>
      <c r="E157" s="25" t="str">
        <f t="shared" si="5"/>
        <v/>
      </c>
      <c r="F157" s="11" t="str">
        <f>IF('GACE Reading 200 210'!E157="","",IF('GACE Reading 200 210'!E157&lt;'ACT E+R to SAT EBRW'!$A$2,'ACT E+R to SAT EBRW'!$B$2,IF('GACE Reading 200 210'!E157&gt;'ACT E+R to SAT EBRW'!A$72,'ACT E+R to SAT EBRW'!B$72,VLOOKUP(E157,'ACT E+R to SAT EBRW'!A:B,2,FALSE))))</f>
        <v/>
      </c>
      <c r="G157" s="11" t="str">
        <f>IF('GACE Reading 200 210'!B157="","",interceptACTRtoPCR5712_5713+slopeACTRtoPCR5712_5713*D157)</f>
        <v/>
      </c>
      <c r="H157" s="11" t="str">
        <f>IF('GACE Reading 200 210'!B157="","", IF(G157&lt;100, 100, IF(G157&gt;200, 200, G157)))</f>
        <v/>
      </c>
      <c r="I157" s="11" t="str">
        <f>IF('GACE Reading 200 210'!B157="","",'SAT EBRW to CBEST R'!$A$2+'SAT EBRW to CBEST R'!$B$2*F157)</f>
        <v/>
      </c>
      <c r="J157" s="11" t="str">
        <f>IF('GACE Reading 200 210'!B157="","", IF(I157&lt;20, 20, IF(I157&gt;80, 80, I157)))</f>
        <v/>
      </c>
    </row>
    <row r="158" spans="1:10" x14ac:dyDescent="0.25">
      <c r="A158" s="11">
        <v>157</v>
      </c>
      <c r="B158" s="30"/>
      <c r="C158" s="25" t="str">
        <f t="shared" si="4"/>
        <v/>
      </c>
      <c r="D158" s="25" t="str">
        <f>IF('GACE Reading 200 210'!B158="","", IF(C158&lt;1, 1, IF(C158&gt;36, 36, C158)))</f>
        <v/>
      </c>
      <c r="E158" s="25" t="str">
        <f t="shared" si="5"/>
        <v/>
      </c>
      <c r="F158" s="11" t="str">
        <f>IF('GACE Reading 200 210'!E158="","",IF('GACE Reading 200 210'!E158&lt;'ACT E+R to SAT EBRW'!$A$2,'ACT E+R to SAT EBRW'!$B$2,IF('GACE Reading 200 210'!E158&gt;'ACT E+R to SAT EBRW'!A$72,'ACT E+R to SAT EBRW'!B$72,VLOOKUP(E158,'ACT E+R to SAT EBRW'!A:B,2,FALSE))))</f>
        <v/>
      </c>
      <c r="G158" s="11" t="str">
        <f>IF('GACE Reading 200 210'!B158="","",interceptACTRtoPCR5712_5713+slopeACTRtoPCR5712_5713*D158)</f>
        <v/>
      </c>
      <c r="H158" s="11" t="str">
        <f>IF('GACE Reading 200 210'!B158="","", IF(G158&lt;100, 100, IF(G158&gt;200, 200, G158)))</f>
        <v/>
      </c>
      <c r="I158" s="11" t="str">
        <f>IF('GACE Reading 200 210'!B158="","",'SAT EBRW to CBEST R'!$A$2+'SAT EBRW to CBEST R'!$B$2*F158)</f>
        <v/>
      </c>
      <c r="J158" s="11" t="str">
        <f>IF('GACE Reading 200 210'!B158="","", IF(I158&lt;20, 20, IF(I158&gt;80, 80, I158)))</f>
        <v/>
      </c>
    </row>
    <row r="159" spans="1:10" x14ac:dyDescent="0.25">
      <c r="A159" s="11">
        <v>158</v>
      </c>
      <c r="B159" s="30"/>
      <c r="C159" s="25" t="str">
        <f t="shared" si="4"/>
        <v/>
      </c>
      <c r="D159" s="25" t="str">
        <f>IF('GACE Reading 200 210'!B159="","", IF(C159&lt;1, 1, IF(C159&gt;36, 36, C159)))</f>
        <v/>
      </c>
      <c r="E159" s="25" t="str">
        <f t="shared" si="5"/>
        <v/>
      </c>
      <c r="F159" s="11" t="str">
        <f>IF('GACE Reading 200 210'!E159="","",IF('GACE Reading 200 210'!E159&lt;'ACT E+R to SAT EBRW'!$A$2,'ACT E+R to SAT EBRW'!$B$2,IF('GACE Reading 200 210'!E159&gt;'ACT E+R to SAT EBRW'!A$72,'ACT E+R to SAT EBRW'!B$72,VLOOKUP(E159,'ACT E+R to SAT EBRW'!A:B,2,FALSE))))</f>
        <v/>
      </c>
      <c r="G159" s="11" t="str">
        <f>IF('GACE Reading 200 210'!B159="","",interceptACTRtoPCR5712_5713+slopeACTRtoPCR5712_5713*D159)</f>
        <v/>
      </c>
      <c r="H159" s="11" t="str">
        <f>IF('GACE Reading 200 210'!B159="","", IF(G159&lt;100, 100, IF(G159&gt;200, 200, G159)))</f>
        <v/>
      </c>
      <c r="I159" s="11" t="str">
        <f>IF('GACE Reading 200 210'!B159="","",'SAT EBRW to CBEST R'!$A$2+'SAT EBRW to CBEST R'!$B$2*F159)</f>
        <v/>
      </c>
      <c r="J159" s="11" t="str">
        <f>IF('GACE Reading 200 210'!B159="","", IF(I159&lt;20, 20, IF(I159&gt;80, 80, I159)))</f>
        <v/>
      </c>
    </row>
    <row r="160" spans="1:10" x14ac:dyDescent="0.25">
      <c r="A160" s="11">
        <v>159</v>
      </c>
      <c r="B160" s="30"/>
      <c r="C160" s="25" t="str">
        <f t="shared" si="4"/>
        <v/>
      </c>
      <c r="D160" s="25" t="str">
        <f>IF('GACE Reading 200 210'!B160="","", IF(C160&lt;1, 1, IF(C160&gt;36, 36, C160)))</f>
        <v/>
      </c>
      <c r="E160" s="25" t="str">
        <f t="shared" si="5"/>
        <v/>
      </c>
      <c r="F160" s="11" t="str">
        <f>IF('GACE Reading 200 210'!E160="","",IF('GACE Reading 200 210'!E160&lt;'ACT E+R to SAT EBRW'!$A$2,'ACT E+R to SAT EBRW'!$B$2,IF('GACE Reading 200 210'!E160&gt;'ACT E+R to SAT EBRW'!A$72,'ACT E+R to SAT EBRW'!B$72,VLOOKUP(E160,'ACT E+R to SAT EBRW'!A:B,2,FALSE))))</f>
        <v/>
      </c>
      <c r="G160" s="11" t="str">
        <f>IF('GACE Reading 200 210'!B160="","",interceptACTRtoPCR5712_5713+slopeACTRtoPCR5712_5713*D160)</f>
        <v/>
      </c>
      <c r="H160" s="11" t="str">
        <f>IF('GACE Reading 200 210'!B160="","", IF(G160&lt;100, 100, IF(G160&gt;200, 200, G160)))</f>
        <v/>
      </c>
      <c r="I160" s="11" t="str">
        <f>IF('GACE Reading 200 210'!B160="","",'SAT EBRW to CBEST R'!$A$2+'SAT EBRW to CBEST R'!$B$2*F160)</f>
        <v/>
      </c>
      <c r="J160" s="11" t="str">
        <f>IF('GACE Reading 200 210'!B160="","", IF(I160&lt;20, 20, IF(I160&gt;80, 80, I160)))</f>
        <v/>
      </c>
    </row>
    <row r="161" spans="1:10" x14ac:dyDescent="0.25">
      <c r="A161" s="11">
        <v>160</v>
      </c>
      <c r="B161" s="30"/>
      <c r="C161" s="25" t="str">
        <f t="shared" si="4"/>
        <v/>
      </c>
      <c r="D161" s="25" t="str">
        <f>IF('GACE Reading 200 210'!B161="","", IF(C161&lt;1, 1, IF(C161&gt;36, 36, C161)))</f>
        <v/>
      </c>
      <c r="E161" s="25" t="str">
        <f t="shared" si="5"/>
        <v/>
      </c>
      <c r="F161" s="11" t="str">
        <f>IF('GACE Reading 200 210'!E161="","",IF('GACE Reading 200 210'!E161&lt;'ACT E+R to SAT EBRW'!$A$2,'ACT E+R to SAT EBRW'!$B$2,IF('GACE Reading 200 210'!E161&gt;'ACT E+R to SAT EBRW'!A$72,'ACT E+R to SAT EBRW'!B$72,VLOOKUP(E161,'ACT E+R to SAT EBRW'!A:B,2,FALSE))))</f>
        <v/>
      </c>
      <c r="G161" s="11" t="str">
        <f>IF('GACE Reading 200 210'!B161="","",interceptACTRtoPCR5712_5713+slopeACTRtoPCR5712_5713*D161)</f>
        <v/>
      </c>
      <c r="H161" s="11" t="str">
        <f>IF('GACE Reading 200 210'!B161="","", IF(G161&lt;100, 100, IF(G161&gt;200, 200, G161)))</f>
        <v/>
      </c>
      <c r="I161" s="11" t="str">
        <f>IF('GACE Reading 200 210'!B161="","",'SAT EBRW to CBEST R'!$A$2+'SAT EBRW to CBEST R'!$B$2*F161)</f>
        <v/>
      </c>
      <c r="J161" s="11" t="str">
        <f>IF('GACE Reading 200 210'!B161="","", IF(I161&lt;20, 20, IF(I161&gt;80, 80, I161)))</f>
        <v/>
      </c>
    </row>
    <row r="162" spans="1:10" x14ac:dyDescent="0.25">
      <c r="A162" s="11">
        <v>161</v>
      </c>
      <c r="B162" s="30"/>
      <c r="C162" s="25" t="str">
        <f t="shared" si="4"/>
        <v/>
      </c>
      <c r="D162" s="25" t="str">
        <f>IF('GACE Reading 200 210'!B162="","", IF(C162&lt;1, 1, IF(C162&gt;36, 36, C162)))</f>
        <v/>
      </c>
      <c r="E162" s="25" t="str">
        <f t="shared" si="5"/>
        <v/>
      </c>
      <c r="F162" s="11" t="str">
        <f>IF('GACE Reading 200 210'!E162="","",IF('GACE Reading 200 210'!E162&lt;'ACT E+R to SAT EBRW'!$A$2,'ACT E+R to SAT EBRW'!$B$2,IF('GACE Reading 200 210'!E162&gt;'ACT E+R to SAT EBRW'!A$72,'ACT E+R to SAT EBRW'!B$72,VLOOKUP(E162,'ACT E+R to SAT EBRW'!A:B,2,FALSE))))</f>
        <v/>
      </c>
      <c r="G162" s="11" t="str">
        <f>IF('GACE Reading 200 210'!B162="","",interceptACTRtoPCR5712_5713+slopeACTRtoPCR5712_5713*D162)</f>
        <v/>
      </c>
      <c r="H162" s="11" t="str">
        <f>IF('GACE Reading 200 210'!B162="","", IF(G162&lt;100, 100, IF(G162&gt;200, 200, G162)))</f>
        <v/>
      </c>
      <c r="I162" s="11" t="str">
        <f>IF('GACE Reading 200 210'!B162="","",'SAT EBRW to CBEST R'!$A$2+'SAT EBRW to CBEST R'!$B$2*F162)</f>
        <v/>
      </c>
      <c r="J162" s="11" t="str">
        <f>IF('GACE Reading 200 210'!B162="","", IF(I162&lt;20, 20, IF(I162&gt;80, 80, I162)))</f>
        <v/>
      </c>
    </row>
    <row r="163" spans="1:10" x14ac:dyDescent="0.25">
      <c r="A163" s="11">
        <v>162</v>
      </c>
      <c r="B163" s="30"/>
      <c r="C163" s="25" t="str">
        <f t="shared" si="4"/>
        <v/>
      </c>
      <c r="D163" s="25" t="str">
        <f>IF('GACE Reading 200 210'!B163="","", IF(C163&lt;1, 1, IF(C163&gt;36, 36, C163)))</f>
        <v/>
      </c>
      <c r="E163" s="25" t="str">
        <f t="shared" si="5"/>
        <v/>
      </c>
      <c r="F163" s="11" t="str">
        <f>IF('GACE Reading 200 210'!E163="","",IF('GACE Reading 200 210'!E163&lt;'ACT E+R to SAT EBRW'!$A$2,'ACT E+R to SAT EBRW'!$B$2,IF('GACE Reading 200 210'!E163&gt;'ACT E+R to SAT EBRW'!A$72,'ACT E+R to SAT EBRW'!B$72,VLOOKUP(E163,'ACT E+R to SAT EBRW'!A:B,2,FALSE))))</f>
        <v/>
      </c>
      <c r="G163" s="11" t="str">
        <f>IF('GACE Reading 200 210'!B163="","",interceptACTRtoPCR5712_5713+slopeACTRtoPCR5712_5713*D163)</f>
        <v/>
      </c>
      <c r="H163" s="11" t="str">
        <f>IF('GACE Reading 200 210'!B163="","", IF(G163&lt;100, 100, IF(G163&gt;200, 200, G163)))</f>
        <v/>
      </c>
      <c r="I163" s="11" t="str">
        <f>IF('GACE Reading 200 210'!B163="","",'SAT EBRW to CBEST R'!$A$2+'SAT EBRW to CBEST R'!$B$2*F163)</f>
        <v/>
      </c>
      <c r="J163" s="11" t="str">
        <f>IF('GACE Reading 200 210'!B163="","", IF(I163&lt;20, 20, IF(I163&gt;80, 80, I163)))</f>
        <v/>
      </c>
    </row>
    <row r="164" spans="1:10" x14ac:dyDescent="0.25">
      <c r="A164" s="11">
        <v>163</v>
      </c>
      <c r="B164" s="30"/>
      <c r="C164" s="25" t="str">
        <f t="shared" si="4"/>
        <v/>
      </c>
      <c r="D164" s="25" t="str">
        <f>IF('GACE Reading 200 210'!B164="","", IF(C164&lt;1, 1, IF(C164&gt;36, 36, C164)))</f>
        <v/>
      </c>
      <c r="E164" s="25" t="str">
        <f t="shared" si="5"/>
        <v/>
      </c>
      <c r="F164" s="11" t="str">
        <f>IF('GACE Reading 200 210'!E164="","",IF('GACE Reading 200 210'!E164&lt;'ACT E+R to SAT EBRW'!$A$2,'ACT E+R to SAT EBRW'!$B$2,IF('GACE Reading 200 210'!E164&gt;'ACT E+R to SAT EBRW'!A$72,'ACT E+R to SAT EBRW'!B$72,VLOOKUP(E164,'ACT E+R to SAT EBRW'!A:B,2,FALSE))))</f>
        <v/>
      </c>
      <c r="G164" s="11" t="str">
        <f>IF('GACE Reading 200 210'!B164="","",interceptACTRtoPCR5712_5713+slopeACTRtoPCR5712_5713*D164)</f>
        <v/>
      </c>
      <c r="H164" s="11" t="str">
        <f>IF('GACE Reading 200 210'!B164="","", IF(G164&lt;100, 100, IF(G164&gt;200, 200, G164)))</f>
        <v/>
      </c>
      <c r="I164" s="11" t="str">
        <f>IF('GACE Reading 200 210'!B164="","",'SAT EBRW to CBEST R'!$A$2+'SAT EBRW to CBEST R'!$B$2*F164)</f>
        <v/>
      </c>
      <c r="J164" s="11" t="str">
        <f>IF('GACE Reading 200 210'!B164="","", IF(I164&lt;20, 20, IF(I164&gt;80, 80, I164)))</f>
        <v/>
      </c>
    </row>
    <row r="165" spans="1:10" x14ac:dyDescent="0.25">
      <c r="A165" s="11">
        <v>164</v>
      </c>
      <c r="B165" s="30"/>
      <c r="C165" s="25" t="str">
        <f t="shared" si="4"/>
        <v/>
      </c>
      <c r="D165" s="25" t="str">
        <f>IF('GACE Reading 200 210'!B165="","", IF(C165&lt;1, 1, IF(C165&gt;36, 36, C165)))</f>
        <v/>
      </c>
      <c r="E165" s="25" t="str">
        <f t="shared" si="5"/>
        <v/>
      </c>
      <c r="F165" s="11" t="str">
        <f>IF('GACE Reading 200 210'!E165="","",IF('GACE Reading 200 210'!E165&lt;'ACT E+R to SAT EBRW'!$A$2,'ACT E+R to SAT EBRW'!$B$2,IF('GACE Reading 200 210'!E165&gt;'ACT E+R to SAT EBRW'!A$72,'ACT E+R to SAT EBRW'!B$72,VLOOKUP(E165,'ACT E+R to SAT EBRW'!A:B,2,FALSE))))</f>
        <v/>
      </c>
      <c r="G165" s="11" t="str">
        <f>IF('GACE Reading 200 210'!B165="","",interceptACTRtoPCR5712_5713+slopeACTRtoPCR5712_5713*D165)</f>
        <v/>
      </c>
      <c r="H165" s="11" t="str">
        <f>IF('GACE Reading 200 210'!B165="","", IF(G165&lt;100, 100, IF(G165&gt;200, 200, G165)))</f>
        <v/>
      </c>
      <c r="I165" s="11" t="str">
        <f>IF('GACE Reading 200 210'!B165="","",'SAT EBRW to CBEST R'!$A$2+'SAT EBRW to CBEST R'!$B$2*F165)</f>
        <v/>
      </c>
      <c r="J165" s="11" t="str">
        <f>IF('GACE Reading 200 210'!B165="","", IF(I165&lt;20, 20, IF(I165&gt;80, 80, I165)))</f>
        <v/>
      </c>
    </row>
    <row r="166" spans="1:10" x14ac:dyDescent="0.25">
      <c r="A166" s="11">
        <v>165</v>
      </c>
      <c r="B166" s="30"/>
      <c r="C166" s="25" t="str">
        <f t="shared" si="4"/>
        <v/>
      </c>
      <c r="D166" s="25" t="str">
        <f>IF('GACE Reading 200 210'!B166="","", IF(C166&lt;1, 1, IF(C166&gt;36, 36, C166)))</f>
        <v/>
      </c>
      <c r="E166" s="25" t="str">
        <f t="shared" si="5"/>
        <v/>
      </c>
      <c r="F166" s="11" t="str">
        <f>IF('GACE Reading 200 210'!E166="","",IF('GACE Reading 200 210'!E166&lt;'ACT E+R to SAT EBRW'!$A$2,'ACT E+R to SAT EBRW'!$B$2,IF('GACE Reading 200 210'!E166&gt;'ACT E+R to SAT EBRW'!A$72,'ACT E+R to SAT EBRW'!B$72,VLOOKUP(E166,'ACT E+R to SAT EBRW'!A:B,2,FALSE))))</f>
        <v/>
      </c>
      <c r="G166" s="11" t="str">
        <f>IF('GACE Reading 200 210'!B166="","",interceptACTRtoPCR5712_5713+slopeACTRtoPCR5712_5713*D166)</f>
        <v/>
      </c>
      <c r="H166" s="11" t="str">
        <f>IF('GACE Reading 200 210'!B166="","", IF(G166&lt;100, 100, IF(G166&gt;200, 200, G166)))</f>
        <v/>
      </c>
      <c r="I166" s="11" t="str">
        <f>IF('GACE Reading 200 210'!B166="","",'SAT EBRW to CBEST R'!$A$2+'SAT EBRW to CBEST R'!$B$2*F166)</f>
        <v/>
      </c>
      <c r="J166" s="11" t="str">
        <f>IF('GACE Reading 200 210'!B166="","", IF(I166&lt;20, 20, IF(I166&gt;80, 80, I166)))</f>
        <v/>
      </c>
    </row>
    <row r="167" spans="1:10" x14ac:dyDescent="0.25">
      <c r="A167" s="11">
        <v>166</v>
      </c>
      <c r="B167" s="30"/>
      <c r="C167" s="25" t="str">
        <f t="shared" si="4"/>
        <v/>
      </c>
      <c r="D167" s="25" t="str">
        <f>IF('GACE Reading 200 210'!B167="","", IF(C167&lt;1, 1, IF(C167&gt;36, 36, C167)))</f>
        <v/>
      </c>
      <c r="E167" s="25" t="str">
        <f t="shared" si="5"/>
        <v/>
      </c>
      <c r="F167" s="11" t="str">
        <f>IF('GACE Reading 200 210'!E167="","",IF('GACE Reading 200 210'!E167&lt;'ACT E+R to SAT EBRW'!$A$2,'ACT E+R to SAT EBRW'!$B$2,IF('GACE Reading 200 210'!E167&gt;'ACT E+R to SAT EBRW'!A$72,'ACT E+R to SAT EBRW'!B$72,VLOOKUP(E167,'ACT E+R to SAT EBRW'!A:B,2,FALSE))))</f>
        <v/>
      </c>
      <c r="G167" s="11" t="str">
        <f>IF('GACE Reading 200 210'!B167="","",interceptACTRtoPCR5712_5713+slopeACTRtoPCR5712_5713*D167)</f>
        <v/>
      </c>
      <c r="H167" s="11" t="str">
        <f>IF('GACE Reading 200 210'!B167="","", IF(G167&lt;100, 100, IF(G167&gt;200, 200, G167)))</f>
        <v/>
      </c>
      <c r="I167" s="11" t="str">
        <f>IF('GACE Reading 200 210'!B167="","",'SAT EBRW to CBEST R'!$A$2+'SAT EBRW to CBEST R'!$B$2*F167)</f>
        <v/>
      </c>
      <c r="J167" s="11" t="str">
        <f>IF('GACE Reading 200 210'!B167="","", IF(I167&lt;20, 20, IF(I167&gt;80, 80, I167)))</f>
        <v/>
      </c>
    </row>
    <row r="168" spans="1:10" x14ac:dyDescent="0.25">
      <c r="A168" s="11">
        <v>167</v>
      </c>
      <c r="B168" s="30"/>
      <c r="C168" s="25" t="str">
        <f t="shared" si="4"/>
        <v/>
      </c>
      <c r="D168" s="25" t="str">
        <f>IF('GACE Reading 200 210'!B168="","", IF(C168&lt;1, 1, IF(C168&gt;36, 36, C168)))</f>
        <v/>
      </c>
      <c r="E168" s="25" t="str">
        <f t="shared" si="5"/>
        <v/>
      </c>
      <c r="F168" s="11" t="str">
        <f>IF('GACE Reading 200 210'!E168="","",IF('GACE Reading 200 210'!E168&lt;'ACT E+R to SAT EBRW'!$A$2,'ACT E+R to SAT EBRW'!$B$2,IF('GACE Reading 200 210'!E168&gt;'ACT E+R to SAT EBRW'!A$72,'ACT E+R to SAT EBRW'!B$72,VLOOKUP(E168,'ACT E+R to SAT EBRW'!A:B,2,FALSE))))</f>
        <v/>
      </c>
      <c r="G168" s="11" t="str">
        <f>IF('GACE Reading 200 210'!B168="","",interceptACTRtoPCR5712_5713+slopeACTRtoPCR5712_5713*D168)</f>
        <v/>
      </c>
      <c r="H168" s="11" t="str">
        <f>IF('GACE Reading 200 210'!B168="","", IF(G168&lt;100, 100, IF(G168&gt;200, 200, G168)))</f>
        <v/>
      </c>
      <c r="I168" s="11" t="str">
        <f>IF('GACE Reading 200 210'!B168="","",'SAT EBRW to CBEST R'!$A$2+'SAT EBRW to CBEST R'!$B$2*F168)</f>
        <v/>
      </c>
      <c r="J168" s="11" t="str">
        <f>IF('GACE Reading 200 210'!B168="","", IF(I168&lt;20, 20, IF(I168&gt;80, 80, I168)))</f>
        <v/>
      </c>
    </row>
    <row r="169" spans="1:10" x14ac:dyDescent="0.25">
      <c r="A169" s="11">
        <v>168</v>
      </c>
      <c r="B169" s="30"/>
      <c r="C169" s="25" t="str">
        <f t="shared" si="4"/>
        <v/>
      </c>
      <c r="D169" s="25" t="str">
        <f>IF('GACE Reading 200 210'!B169="","", IF(C169&lt;1, 1, IF(C169&gt;36, 36, C169)))</f>
        <v/>
      </c>
      <c r="E169" s="25" t="str">
        <f t="shared" si="5"/>
        <v/>
      </c>
      <c r="F169" s="11" t="str">
        <f>IF('GACE Reading 200 210'!E169="","",IF('GACE Reading 200 210'!E169&lt;'ACT E+R to SAT EBRW'!$A$2,'ACT E+R to SAT EBRW'!$B$2,IF('GACE Reading 200 210'!E169&gt;'ACT E+R to SAT EBRW'!A$72,'ACT E+R to SAT EBRW'!B$72,VLOOKUP(E169,'ACT E+R to SAT EBRW'!A:B,2,FALSE))))</f>
        <v/>
      </c>
      <c r="G169" s="11" t="str">
        <f>IF('GACE Reading 200 210'!B169="","",interceptACTRtoPCR5712_5713+slopeACTRtoPCR5712_5713*D169)</f>
        <v/>
      </c>
      <c r="H169" s="11" t="str">
        <f>IF('GACE Reading 200 210'!B169="","", IF(G169&lt;100, 100, IF(G169&gt;200, 200, G169)))</f>
        <v/>
      </c>
      <c r="I169" s="11" t="str">
        <f>IF('GACE Reading 200 210'!B169="","",'SAT EBRW to CBEST R'!$A$2+'SAT EBRW to CBEST R'!$B$2*F169)</f>
        <v/>
      </c>
      <c r="J169" s="11" t="str">
        <f>IF('GACE Reading 200 210'!B169="","", IF(I169&lt;20, 20, IF(I169&gt;80, 80, I169)))</f>
        <v/>
      </c>
    </row>
    <row r="170" spans="1:10" x14ac:dyDescent="0.25">
      <c r="A170" s="11">
        <v>169</v>
      </c>
      <c r="B170" s="30"/>
      <c r="C170" s="25" t="str">
        <f t="shared" si="4"/>
        <v/>
      </c>
      <c r="D170" s="25" t="str">
        <f>IF('GACE Reading 200 210'!B170="","", IF(C170&lt;1, 1, IF(C170&gt;36, 36, C170)))</f>
        <v/>
      </c>
      <c r="E170" s="25" t="str">
        <f t="shared" si="5"/>
        <v/>
      </c>
      <c r="F170" s="11" t="str">
        <f>IF('GACE Reading 200 210'!E170="","",IF('GACE Reading 200 210'!E170&lt;'ACT E+R to SAT EBRW'!$A$2,'ACT E+R to SAT EBRW'!$B$2,IF('GACE Reading 200 210'!E170&gt;'ACT E+R to SAT EBRW'!A$72,'ACT E+R to SAT EBRW'!B$72,VLOOKUP(E170,'ACT E+R to SAT EBRW'!A:B,2,FALSE))))</f>
        <v/>
      </c>
      <c r="G170" s="11" t="str">
        <f>IF('GACE Reading 200 210'!B170="","",interceptACTRtoPCR5712_5713+slopeACTRtoPCR5712_5713*D170)</f>
        <v/>
      </c>
      <c r="H170" s="11" t="str">
        <f>IF('GACE Reading 200 210'!B170="","", IF(G170&lt;100, 100, IF(G170&gt;200, 200, G170)))</f>
        <v/>
      </c>
      <c r="I170" s="11" t="str">
        <f>IF('GACE Reading 200 210'!B170="","",'SAT EBRW to CBEST R'!$A$2+'SAT EBRW to CBEST R'!$B$2*F170)</f>
        <v/>
      </c>
      <c r="J170" s="11" t="str">
        <f>IF('GACE Reading 200 210'!B170="","", IF(I170&lt;20, 20, IF(I170&gt;80, 80, I170)))</f>
        <v/>
      </c>
    </row>
    <row r="171" spans="1:10" x14ac:dyDescent="0.25">
      <c r="A171" s="11">
        <v>170</v>
      </c>
      <c r="B171" s="30"/>
      <c r="C171" s="25" t="str">
        <f t="shared" si="4"/>
        <v/>
      </c>
      <c r="D171" s="25" t="str">
        <f>IF('GACE Reading 200 210'!B171="","", IF(C171&lt;1, 1, IF(C171&gt;36, 36, C171)))</f>
        <v/>
      </c>
      <c r="E171" s="25" t="str">
        <f t="shared" si="5"/>
        <v/>
      </c>
      <c r="F171" s="11" t="str">
        <f>IF('GACE Reading 200 210'!E171="","",IF('GACE Reading 200 210'!E171&lt;'ACT E+R to SAT EBRW'!$A$2,'ACT E+R to SAT EBRW'!$B$2,IF('GACE Reading 200 210'!E171&gt;'ACT E+R to SAT EBRW'!A$72,'ACT E+R to SAT EBRW'!B$72,VLOOKUP(E171,'ACT E+R to SAT EBRW'!A:B,2,FALSE))))</f>
        <v/>
      </c>
      <c r="G171" s="11" t="str">
        <f>IF('GACE Reading 200 210'!B171="","",interceptACTRtoPCR5712_5713+slopeACTRtoPCR5712_5713*D171)</f>
        <v/>
      </c>
      <c r="H171" s="11" t="str">
        <f>IF('GACE Reading 200 210'!B171="","", IF(G171&lt;100, 100, IF(G171&gt;200, 200, G171)))</f>
        <v/>
      </c>
      <c r="I171" s="11" t="str">
        <f>IF('GACE Reading 200 210'!B171="","",'SAT EBRW to CBEST R'!$A$2+'SAT EBRW to CBEST R'!$B$2*F171)</f>
        <v/>
      </c>
      <c r="J171" s="11" t="str">
        <f>IF('GACE Reading 200 210'!B171="","", IF(I171&lt;20, 20, IF(I171&gt;80, 80, I171)))</f>
        <v/>
      </c>
    </row>
    <row r="172" spans="1:10" x14ac:dyDescent="0.25">
      <c r="A172" s="11">
        <v>171</v>
      </c>
      <c r="B172" s="30"/>
      <c r="C172" s="25" t="str">
        <f t="shared" si="4"/>
        <v/>
      </c>
      <c r="D172" s="25" t="str">
        <f>IF('GACE Reading 200 210'!B172="","", IF(C172&lt;1, 1, IF(C172&gt;36, 36, C172)))</f>
        <v/>
      </c>
      <c r="E172" s="25" t="str">
        <f t="shared" si="5"/>
        <v/>
      </c>
      <c r="F172" s="11" t="str">
        <f>IF('GACE Reading 200 210'!E172="","",IF('GACE Reading 200 210'!E172&lt;'ACT E+R to SAT EBRW'!$A$2,'ACT E+R to SAT EBRW'!$B$2,IF('GACE Reading 200 210'!E172&gt;'ACT E+R to SAT EBRW'!A$72,'ACT E+R to SAT EBRW'!B$72,VLOOKUP(E172,'ACT E+R to SAT EBRW'!A:B,2,FALSE))))</f>
        <v/>
      </c>
      <c r="G172" s="11" t="str">
        <f>IF('GACE Reading 200 210'!B172="","",interceptACTRtoPCR5712_5713+slopeACTRtoPCR5712_5713*D172)</f>
        <v/>
      </c>
      <c r="H172" s="11" t="str">
        <f>IF('GACE Reading 200 210'!B172="","", IF(G172&lt;100, 100, IF(G172&gt;200, 200, G172)))</f>
        <v/>
      </c>
      <c r="I172" s="11" t="str">
        <f>IF('GACE Reading 200 210'!B172="","",'SAT EBRW to CBEST R'!$A$2+'SAT EBRW to CBEST R'!$B$2*F172)</f>
        <v/>
      </c>
      <c r="J172" s="11" t="str">
        <f>IF('GACE Reading 200 210'!B172="","", IF(I172&lt;20, 20, IF(I172&gt;80, 80, I172)))</f>
        <v/>
      </c>
    </row>
    <row r="173" spans="1:10" x14ac:dyDescent="0.25">
      <c r="A173" s="11">
        <v>172</v>
      </c>
      <c r="B173" s="30"/>
      <c r="C173" s="25" t="str">
        <f t="shared" si="4"/>
        <v/>
      </c>
      <c r="D173" s="25" t="str">
        <f>IF('GACE Reading 200 210'!B173="","", IF(C173&lt;1, 1, IF(C173&gt;36, 36, C173)))</f>
        <v/>
      </c>
      <c r="E173" s="25" t="str">
        <f t="shared" si="5"/>
        <v/>
      </c>
      <c r="F173" s="11" t="str">
        <f>IF('GACE Reading 200 210'!E173="","",IF('GACE Reading 200 210'!E173&lt;'ACT E+R to SAT EBRW'!$A$2,'ACT E+R to SAT EBRW'!$B$2,IF('GACE Reading 200 210'!E173&gt;'ACT E+R to SAT EBRW'!A$72,'ACT E+R to SAT EBRW'!B$72,VLOOKUP(E173,'ACT E+R to SAT EBRW'!A:B,2,FALSE))))</f>
        <v/>
      </c>
      <c r="G173" s="11" t="str">
        <f>IF('GACE Reading 200 210'!B173="","",interceptACTRtoPCR5712_5713+slopeACTRtoPCR5712_5713*D173)</f>
        <v/>
      </c>
      <c r="H173" s="11" t="str">
        <f>IF('GACE Reading 200 210'!B173="","", IF(G173&lt;100, 100, IF(G173&gt;200, 200, G173)))</f>
        <v/>
      </c>
      <c r="I173" s="11" t="str">
        <f>IF('GACE Reading 200 210'!B173="","",'SAT EBRW to CBEST R'!$A$2+'SAT EBRW to CBEST R'!$B$2*F173)</f>
        <v/>
      </c>
      <c r="J173" s="11" t="str">
        <f>IF('GACE Reading 200 210'!B173="","", IF(I173&lt;20, 20, IF(I173&gt;80, 80, I173)))</f>
        <v/>
      </c>
    </row>
    <row r="174" spans="1:10" x14ac:dyDescent="0.25">
      <c r="A174" s="11">
        <v>173</v>
      </c>
      <c r="B174" s="30"/>
      <c r="C174" s="25" t="str">
        <f t="shared" si="4"/>
        <v/>
      </c>
      <c r="D174" s="25" t="str">
        <f>IF('GACE Reading 200 210'!B174="","", IF(C174&lt;1, 1, IF(C174&gt;36, 36, C174)))</f>
        <v/>
      </c>
      <c r="E174" s="25" t="str">
        <f t="shared" si="5"/>
        <v/>
      </c>
      <c r="F174" s="11" t="str">
        <f>IF('GACE Reading 200 210'!E174="","",IF('GACE Reading 200 210'!E174&lt;'ACT E+R to SAT EBRW'!$A$2,'ACT E+R to SAT EBRW'!$B$2,IF('GACE Reading 200 210'!E174&gt;'ACT E+R to SAT EBRW'!A$72,'ACT E+R to SAT EBRW'!B$72,VLOOKUP(E174,'ACT E+R to SAT EBRW'!A:B,2,FALSE))))</f>
        <v/>
      </c>
      <c r="G174" s="11" t="str">
        <f>IF('GACE Reading 200 210'!B174="","",interceptACTRtoPCR5712_5713+slopeACTRtoPCR5712_5713*D174)</f>
        <v/>
      </c>
      <c r="H174" s="11" t="str">
        <f>IF('GACE Reading 200 210'!B174="","", IF(G174&lt;100, 100, IF(G174&gt;200, 200, G174)))</f>
        <v/>
      </c>
      <c r="I174" s="11" t="str">
        <f>IF('GACE Reading 200 210'!B174="","",'SAT EBRW to CBEST R'!$A$2+'SAT EBRW to CBEST R'!$B$2*F174)</f>
        <v/>
      </c>
      <c r="J174" s="11" t="str">
        <f>IF('GACE Reading 200 210'!B174="","", IF(I174&lt;20, 20, IF(I174&gt;80, 80, I174)))</f>
        <v/>
      </c>
    </row>
    <row r="175" spans="1:10" x14ac:dyDescent="0.25">
      <c r="A175" s="11">
        <v>174</v>
      </c>
      <c r="B175" s="30"/>
      <c r="C175" s="25" t="str">
        <f t="shared" si="4"/>
        <v/>
      </c>
      <c r="D175" s="25" t="str">
        <f>IF('GACE Reading 200 210'!B175="","", IF(C175&lt;1, 1, IF(C175&gt;36, 36, C175)))</f>
        <v/>
      </c>
      <c r="E175" s="25" t="str">
        <f t="shared" si="5"/>
        <v/>
      </c>
      <c r="F175" s="11" t="str">
        <f>IF('GACE Reading 200 210'!E175="","",IF('GACE Reading 200 210'!E175&lt;'ACT E+R to SAT EBRW'!$A$2,'ACT E+R to SAT EBRW'!$B$2,IF('GACE Reading 200 210'!E175&gt;'ACT E+R to SAT EBRW'!A$72,'ACT E+R to SAT EBRW'!B$72,VLOOKUP(E175,'ACT E+R to SAT EBRW'!A:B,2,FALSE))))</f>
        <v/>
      </c>
      <c r="G175" s="11" t="str">
        <f>IF('GACE Reading 200 210'!B175="","",interceptACTRtoPCR5712_5713+slopeACTRtoPCR5712_5713*D175)</f>
        <v/>
      </c>
      <c r="H175" s="11" t="str">
        <f>IF('GACE Reading 200 210'!B175="","", IF(G175&lt;100, 100, IF(G175&gt;200, 200, G175)))</f>
        <v/>
      </c>
      <c r="I175" s="11" t="str">
        <f>IF('GACE Reading 200 210'!B175="","",'SAT EBRW to CBEST R'!$A$2+'SAT EBRW to CBEST R'!$B$2*F175)</f>
        <v/>
      </c>
      <c r="J175" s="11" t="str">
        <f>IF('GACE Reading 200 210'!B175="","", IF(I175&lt;20, 20, IF(I175&gt;80, 80, I175)))</f>
        <v/>
      </c>
    </row>
    <row r="176" spans="1:10" x14ac:dyDescent="0.25">
      <c r="A176" s="11">
        <v>175</v>
      </c>
      <c r="B176" s="30"/>
      <c r="C176" s="25" t="str">
        <f t="shared" si="4"/>
        <v/>
      </c>
      <c r="D176" s="25" t="str">
        <f>IF('GACE Reading 200 210'!B176="","", IF(C176&lt;1, 1, IF(C176&gt;36, 36, C176)))</f>
        <v/>
      </c>
      <c r="E176" s="25" t="str">
        <f t="shared" si="5"/>
        <v/>
      </c>
      <c r="F176" s="11" t="str">
        <f>IF('GACE Reading 200 210'!E176="","",IF('GACE Reading 200 210'!E176&lt;'ACT E+R to SAT EBRW'!$A$2,'ACT E+R to SAT EBRW'!$B$2,IF('GACE Reading 200 210'!E176&gt;'ACT E+R to SAT EBRW'!A$72,'ACT E+R to SAT EBRW'!B$72,VLOOKUP(E176,'ACT E+R to SAT EBRW'!A:B,2,FALSE))))</f>
        <v/>
      </c>
      <c r="G176" s="11" t="str">
        <f>IF('GACE Reading 200 210'!B176="","",interceptACTRtoPCR5712_5713+slopeACTRtoPCR5712_5713*D176)</f>
        <v/>
      </c>
      <c r="H176" s="11" t="str">
        <f>IF('GACE Reading 200 210'!B176="","", IF(G176&lt;100, 100, IF(G176&gt;200, 200, G176)))</f>
        <v/>
      </c>
      <c r="I176" s="11" t="str">
        <f>IF('GACE Reading 200 210'!B176="","",'SAT EBRW to CBEST R'!$A$2+'SAT EBRW to CBEST R'!$B$2*F176)</f>
        <v/>
      </c>
      <c r="J176" s="11" t="str">
        <f>IF('GACE Reading 200 210'!B176="","", IF(I176&lt;20, 20, IF(I176&gt;80, 80, I176)))</f>
        <v/>
      </c>
    </row>
    <row r="177" spans="1:10" x14ac:dyDescent="0.25">
      <c r="A177" s="11">
        <v>176</v>
      </c>
      <c r="B177" s="30"/>
      <c r="C177" s="25" t="str">
        <f t="shared" si="4"/>
        <v/>
      </c>
      <c r="D177" s="25" t="str">
        <f>IF('GACE Reading 200 210'!B177="","", IF(C177&lt;1, 1, IF(C177&gt;36, 36, C177)))</f>
        <v/>
      </c>
      <c r="E177" s="25" t="str">
        <f t="shared" si="5"/>
        <v/>
      </c>
      <c r="F177" s="11" t="str">
        <f>IF('GACE Reading 200 210'!E177="","",IF('GACE Reading 200 210'!E177&lt;'ACT E+R to SAT EBRW'!$A$2,'ACT E+R to SAT EBRW'!$B$2,IF('GACE Reading 200 210'!E177&gt;'ACT E+R to SAT EBRW'!A$72,'ACT E+R to SAT EBRW'!B$72,VLOOKUP(E177,'ACT E+R to SAT EBRW'!A:B,2,FALSE))))</f>
        <v/>
      </c>
      <c r="G177" s="11" t="str">
        <f>IF('GACE Reading 200 210'!B177="","",interceptACTRtoPCR5712_5713+slopeACTRtoPCR5712_5713*D177)</f>
        <v/>
      </c>
      <c r="H177" s="11" t="str">
        <f>IF('GACE Reading 200 210'!B177="","", IF(G177&lt;100, 100, IF(G177&gt;200, 200, G177)))</f>
        <v/>
      </c>
      <c r="I177" s="11" t="str">
        <f>IF('GACE Reading 200 210'!B177="","",'SAT EBRW to CBEST R'!$A$2+'SAT EBRW to CBEST R'!$B$2*F177)</f>
        <v/>
      </c>
      <c r="J177" s="11" t="str">
        <f>IF('GACE Reading 200 210'!B177="","", IF(I177&lt;20, 20, IF(I177&gt;80, 80, I177)))</f>
        <v/>
      </c>
    </row>
    <row r="178" spans="1:10" x14ac:dyDescent="0.25">
      <c r="A178" s="11">
        <v>177</v>
      </c>
      <c r="B178" s="30"/>
      <c r="C178" s="25" t="str">
        <f t="shared" si="4"/>
        <v/>
      </c>
      <c r="D178" s="25" t="str">
        <f>IF('GACE Reading 200 210'!B178="","", IF(C178&lt;1, 1, IF(C178&gt;36, 36, C178)))</f>
        <v/>
      </c>
      <c r="E178" s="25" t="str">
        <f t="shared" si="5"/>
        <v/>
      </c>
      <c r="F178" s="11" t="str">
        <f>IF('GACE Reading 200 210'!E178="","",IF('GACE Reading 200 210'!E178&lt;'ACT E+R to SAT EBRW'!$A$2,'ACT E+R to SAT EBRW'!$B$2,IF('GACE Reading 200 210'!E178&gt;'ACT E+R to SAT EBRW'!A$72,'ACT E+R to SAT EBRW'!B$72,VLOOKUP(E178,'ACT E+R to SAT EBRW'!A:B,2,FALSE))))</f>
        <v/>
      </c>
      <c r="G178" s="11" t="str">
        <f>IF('GACE Reading 200 210'!B178="","",interceptACTRtoPCR5712_5713+slopeACTRtoPCR5712_5713*D178)</f>
        <v/>
      </c>
      <c r="H178" s="11" t="str">
        <f>IF('GACE Reading 200 210'!B178="","", IF(G178&lt;100, 100, IF(G178&gt;200, 200, G178)))</f>
        <v/>
      </c>
      <c r="I178" s="11" t="str">
        <f>IF('GACE Reading 200 210'!B178="","",'SAT EBRW to CBEST R'!$A$2+'SAT EBRW to CBEST R'!$B$2*F178)</f>
        <v/>
      </c>
      <c r="J178" s="11" t="str">
        <f>IF('GACE Reading 200 210'!B178="","", IF(I178&lt;20, 20, IF(I178&gt;80, 80, I178)))</f>
        <v/>
      </c>
    </row>
    <row r="179" spans="1:10" x14ac:dyDescent="0.25">
      <c r="A179" s="11">
        <v>178</v>
      </c>
      <c r="B179" s="30"/>
      <c r="C179" s="25" t="str">
        <f t="shared" si="4"/>
        <v/>
      </c>
      <c r="D179" s="25" t="str">
        <f>IF('GACE Reading 200 210'!B179="","", IF(C179&lt;1, 1, IF(C179&gt;36, 36, C179)))</f>
        <v/>
      </c>
      <c r="E179" s="25" t="str">
        <f t="shared" si="5"/>
        <v/>
      </c>
      <c r="F179" s="11" t="str">
        <f>IF('GACE Reading 200 210'!E179="","",IF('GACE Reading 200 210'!E179&lt;'ACT E+R to SAT EBRW'!$A$2,'ACT E+R to SAT EBRW'!$B$2,IF('GACE Reading 200 210'!E179&gt;'ACT E+R to SAT EBRW'!A$72,'ACT E+R to SAT EBRW'!B$72,VLOOKUP(E179,'ACT E+R to SAT EBRW'!A:B,2,FALSE))))</f>
        <v/>
      </c>
      <c r="G179" s="11" t="str">
        <f>IF('GACE Reading 200 210'!B179="","",interceptACTRtoPCR5712_5713+slopeACTRtoPCR5712_5713*D179)</f>
        <v/>
      </c>
      <c r="H179" s="11" t="str">
        <f>IF('GACE Reading 200 210'!B179="","", IF(G179&lt;100, 100, IF(G179&gt;200, 200, G179)))</f>
        <v/>
      </c>
      <c r="I179" s="11" t="str">
        <f>IF('GACE Reading 200 210'!B179="","",'SAT EBRW to CBEST R'!$A$2+'SAT EBRW to CBEST R'!$B$2*F179)</f>
        <v/>
      </c>
      <c r="J179" s="11" t="str">
        <f>IF('GACE Reading 200 210'!B179="","", IF(I179&lt;20, 20, IF(I179&gt;80, 80, I179)))</f>
        <v/>
      </c>
    </row>
    <row r="180" spans="1:10" x14ac:dyDescent="0.25">
      <c r="A180" s="11">
        <v>179</v>
      </c>
      <c r="B180" s="30"/>
      <c r="C180" s="25" t="str">
        <f t="shared" si="4"/>
        <v/>
      </c>
      <c r="D180" s="25" t="str">
        <f>IF('GACE Reading 200 210'!B180="","", IF(C180&lt;1, 1, IF(C180&gt;36, 36, C180)))</f>
        <v/>
      </c>
      <c r="E180" s="25" t="str">
        <f t="shared" si="5"/>
        <v/>
      </c>
      <c r="F180" s="11" t="str">
        <f>IF('GACE Reading 200 210'!E180="","",IF('GACE Reading 200 210'!E180&lt;'ACT E+R to SAT EBRW'!$A$2,'ACT E+R to SAT EBRW'!$B$2,IF('GACE Reading 200 210'!E180&gt;'ACT E+R to SAT EBRW'!A$72,'ACT E+R to SAT EBRW'!B$72,VLOOKUP(E180,'ACT E+R to SAT EBRW'!A:B,2,FALSE))))</f>
        <v/>
      </c>
      <c r="G180" s="11" t="str">
        <f>IF('GACE Reading 200 210'!B180="","",interceptACTRtoPCR5712_5713+slopeACTRtoPCR5712_5713*D180)</f>
        <v/>
      </c>
      <c r="H180" s="11" t="str">
        <f>IF('GACE Reading 200 210'!B180="","", IF(G180&lt;100, 100, IF(G180&gt;200, 200, G180)))</f>
        <v/>
      </c>
      <c r="I180" s="11" t="str">
        <f>IF('GACE Reading 200 210'!B180="","",'SAT EBRW to CBEST R'!$A$2+'SAT EBRW to CBEST R'!$B$2*F180)</f>
        <v/>
      </c>
      <c r="J180" s="11" t="str">
        <f>IF('GACE Reading 200 210'!B180="","", IF(I180&lt;20, 20, IF(I180&gt;80, 80, I180)))</f>
        <v/>
      </c>
    </row>
    <row r="181" spans="1:10" x14ac:dyDescent="0.25">
      <c r="A181" s="11">
        <v>180</v>
      </c>
      <c r="B181" s="30"/>
      <c r="C181" s="25" t="str">
        <f t="shared" si="4"/>
        <v/>
      </c>
      <c r="D181" s="25" t="str">
        <f>IF('GACE Reading 200 210'!B181="","", IF(C181&lt;1, 1, IF(C181&gt;36, 36, C181)))</f>
        <v/>
      </c>
      <c r="E181" s="25" t="str">
        <f t="shared" si="5"/>
        <v/>
      </c>
      <c r="F181" s="11" t="str">
        <f>IF('GACE Reading 200 210'!E181="","",IF('GACE Reading 200 210'!E181&lt;'ACT E+R to SAT EBRW'!$A$2,'ACT E+R to SAT EBRW'!$B$2,IF('GACE Reading 200 210'!E181&gt;'ACT E+R to SAT EBRW'!A$72,'ACT E+R to SAT EBRW'!B$72,VLOOKUP(E181,'ACT E+R to SAT EBRW'!A:B,2,FALSE))))</f>
        <v/>
      </c>
      <c r="G181" s="11" t="str">
        <f>IF('GACE Reading 200 210'!B181="","",interceptACTRtoPCR5712_5713+slopeACTRtoPCR5712_5713*D181)</f>
        <v/>
      </c>
      <c r="H181" s="11" t="str">
        <f>IF('GACE Reading 200 210'!B181="","", IF(G181&lt;100, 100, IF(G181&gt;200, 200, G181)))</f>
        <v/>
      </c>
      <c r="I181" s="11" t="str">
        <f>IF('GACE Reading 200 210'!B181="","",'SAT EBRW to CBEST R'!$A$2+'SAT EBRW to CBEST R'!$B$2*F181)</f>
        <v/>
      </c>
      <c r="J181" s="11" t="str">
        <f>IF('GACE Reading 200 210'!B181="","", IF(I181&lt;20, 20, IF(I181&gt;80, 80, I181)))</f>
        <v/>
      </c>
    </row>
    <row r="182" spans="1:10" x14ac:dyDescent="0.25">
      <c r="A182" s="11">
        <v>181</v>
      </c>
      <c r="B182" s="30"/>
      <c r="C182" s="25" t="str">
        <f t="shared" si="4"/>
        <v/>
      </c>
      <c r="D182" s="25" t="str">
        <f>IF('GACE Reading 200 210'!B182="","", IF(C182&lt;1, 1, IF(C182&gt;36, 36, C182)))</f>
        <v/>
      </c>
      <c r="E182" s="25" t="str">
        <f t="shared" si="5"/>
        <v/>
      </c>
      <c r="F182" s="11" t="str">
        <f>IF('GACE Reading 200 210'!E182="","",IF('GACE Reading 200 210'!E182&lt;'ACT E+R to SAT EBRW'!$A$2,'ACT E+R to SAT EBRW'!$B$2,IF('GACE Reading 200 210'!E182&gt;'ACT E+R to SAT EBRW'!A$72,'ACT E+R to SAT EBRW'!B$72,VLOOKUP(E182,'ACT E+R to SAT EBRW'!A:B,2,FALSE))))</f>
        <v/>
      </c>
      <c r="G182" s="11" t="str">
        <f>IF('GACE Reading 200 210'!B182="","",interceptACTRtoPCR5712_5713+slopeACTRtoPCR5712_5713*D182)</f>
        <v/>
      </c>
      <c r="H182" s="11" t="str">
        <f>IF('GACE Reading 200 210'!B182="","", IF(G182&lt;100, 100, IF(G182&gt;200, 200, G182)))</f>
        <v/>
      </c>
      <c r="I182" s="11" t="str">
        <f>IF('GACE Reading 200 210'!B182="","",'SAT EBRW to CBEST R'!$A$2+'SAT EBRW to CBEST R'!$B$2*F182)</f>
        <v/>
      </c>
      <c r="J182" s="11" t="str">
        <f>IF('GACE Reading 200 210'!B182="","", IF(I182&lt;20, 20, IF(I182&gt;80, 80, I182)))</f>
        <v/>
      </c>
    </row>
    <row r="183" spans="1:10" x14ac:dyDescent="0.25">
      <c r="A183" s="11">
        <v>182</v>
      </c>
      <c r="B183" s="30"/>
      <c r="C183" s="25" t="str">
        <f t="shared" si="4"/>
        <v/>
      </c>
      <c r="D183" s="25" t="str">
        <f>IF('GACE Reading 200 210'!B183="","", IF(C183&lt;1, 1, IF(C183&gt;36, 36, C183)))</f>
        <v/>
      </c>
      <c r="E183" s="25" t="str">
        <f t="shared" si="5"/>
        <v/>
      </c>
      <c r="F183" s="11" t="str">
        <f>IF('GACE Reading 200 210'!E183="","",IF('GACE Reading 200 210'!E183&lt;'ACT E+R to SAT EBRW'!$A$2,'ACT E+R to SAT EBRW'!$B$2,IF('GACE Reading 200 210'!E183&gt;'ACT E+R to SAT EBRW'!A$72,'ACT E+R to SAT EBRW'!B$72,VLOOKUP(E183,'ACT E+R to SAT EBRW'!A:B,2,FALSE))))</f>
        <v/>
      </c>
      <c r="G183" s="11" t="str">
        <f>IF('GACE Reading 200 210'!B183="","",interceptACTRtoPCR5712_5713+slopeACTRtoPCR5712_5713*D183)</f>
        <v/>
      </c>
      <c r="H183" s="11" t="str">
        <f>IF('GACE Reading 200 210'!B183="","", IF(G183&lt;100, 100, IF(G183&gt;200, 200, G183)))</f>
        <v/>
      </c>
      <c r="I183" s="11" t="str">
        <f>IF('GACE Reading 200 210'!B183="","",'SAT EBRW to CBEST R'!$A$2+'SAT EBRW to CBEST R'!$B$2*F183)</f>
        <v/>
      </c>
      <c r="J183" s="11" t="str">
        <f>IF('GACE Reading 200 210'!B183="","", IF(I183&lt;20, 20, IF(I183&gt;80, 80, I183)))</f>
        <v/>
      </c>
    </row>
    <row r="184" spans="1:10" x14ac:dyDescent="0.25">
      <c r="A184" s="11">
        <v>183</v>
      </c>
      <c r="B184" s="30"/>
      <c r="C184" s="25" t="str">
        <f t="shared" si="4"/>
        <v/>
      </c>
      <c r="D184" s="25" t="str">
        <f>IF('GACE Reading 200 210'!B184="","", IF(C184&lt;1, 1, IF(C184&gt;36, 36, C184)))</f>
        <v/>
      </c>
      <c r="E184" s="25" t="str">
        <f t="shared" si="5"/>
        <v/>
      </c>
      <c r="F184" s="11" t="str">
        <f>IF('GACE Reading 200 210'!E184="","",IF('GACE Reading 200 210'!E184&lt;'ACT E+R to SAT EBRW'!$A$2,'ACT E+R to SAT EBRW'!$B$2,IF('GACE Reading 200 210'!E184&gt;'ACT E+R to SAT EBRW'!A$72,'ACT E+R to SAT EBRW'!B$72,VLOOKUP(E184,'ACT E+R to SAT EBRW'!A:B,2,FALSE))))</f>
        <v/>
      </c>
      <c r="G184" s="11" t="str">
        <f>IF('GACE Reading 200 210'!B184="","",interceptACTRtoPCR5712_5713+slopeACTRtoPCR5712_5713*D184)</f>
        <v/>
      </c>
      <c r="H184" s="11" t="str">
        <f>IF('GACE Reading 200 210'!B184="","", IF(G184&lt;100, 100, IF(G184&gt;200, 200, G184)))</f>
        <v/>
      </c>
      <c r="I184" s="11" t="str">
        <f>IF('GACE Reading 200 210'!B184="","",'SAT EBRW to CBEST R'!$A$2+'SAT EBRW to CBEST R'!$B$2*F184)</f>
        <v/>
      </c>
      <c r="J184" s="11" t="str">
        <f>IF('GACE Reading 200 210'!B184="","", IF(I184&lt;20, 20, IF(I184&gt;80, 80, I184)))</f>
        <v/>
      </c>
    </row>
    <row r="185" spans="1:10" x14ac:dyDescent="0.25">
      <c r="A185" s="11">
        <v>184</v>
      </c>
      <c r="B185" s="30"/>
      <c r="C185" s="25" t="str">
        <f t="shared" si="4"/>
        <v/>
      </c>
      <c r="D185" s="25" t="str">
        <f>IF('GACE Reading 200 210'!B185="","", IF(C185&lt;1, 1, IF(C185&gt;36, 36, C185)))</f>
        <v/>
      </c>
      <c r="E185" s="25" t="str">
        <f t="shared" si="5"/>
        <v/>
      </c>
      <c r="F185" s="11" t="str">
        <f>IF('GACE Reading 200 210'!E185="","",IF('GACE Reading 200 210'!E185&lt;'ACT E+R to SAT EBRW'!$A$2,'ACT E+R to SAT EBRW'!$B$2,IF('GACE Reading 200 210'!E185&gt;'ACT E+R to SAT EBRW'!A$72,'ACT E+R to SAT EBRW'!B$72,VLOOKUP(E185,'ACT E+R to SAT EBRW'!A:B,2,FALSE))))</f>
        <v/>
      </c>
      <c r="G185" s="11" t="str">
        <f>IF('GACE Reading 200 210'!B185="","",interceptACTRtoPCR5712_5713+slopeACTRtoPCR5712_5713*D185)</f>
        <v/>
      </c>
      <c r="H185" s="11" t="str">
        <f>IF('GACE Reading 200 210'!B185="","", IF(G185&lt;100, 100, IF(G185&gt;200, 200, G185)))</f>
        <v/>
      </c>
      <c r="I185" s="11" t="str">
        <f>IF('GACE Reading 200 210'!B185="","",'SAT EBRW to CBEST R'!$A$2+'SAT EBRW to CBEST R'!$B$2*F185)</f>
        <v/>
      </c>
      <c r="J185" s="11" t="str">
        <f>IF('GACE Reading 200 210'!B185="","", IF(I185&lt;20, 20, IF(I185&gt;80, 80, I185)))</f>
        <v/>
      </c>
    </row>
    <row r="186" spans="1:10" x14ac:dyDescent="0.25">
      <c r="A186" s="11">
        <v>185</v>
      </c>
      <c r="B186" s="30"/>
      <c r="C186" s="25" t="str">
        <f t="shared" si="4"/>
        <v/>
      </c>
      <c r="D186" s="25" t="str">
        <f>IF('GACE Reading 200 210'!B186="","", IF(C186&lt;1, 1, IF(C186&gt;36, 36, C186)))</f>
        <v/>
      </c>
      <c r="E186" s="25" t="str">
        <f t="shared" si="5"/>
        <v/>
      </c>
      <c r="F186" s="11" t="str">
        <f>IF('GACE Reading 200 210'!E186="","",IF('GACE Reading 200 210'!E186&lt;'ACT E+R to SAT EBRW'!$A$2,'ACT E+R to SAT EBRW'!$B$2,IF('GACE Reading 200 210'!E186&gt;'ACT E+R to SAT EBRW'!A$72,'ACT E+R to SAT EBRW'!B$72,VLOOKUP(E186,'ACT E+R to SAT EBRW'!A:B,2,FALSE))))</f>
        <v/>
      </c>
      <c r="G186" s="11" t="str">
        <f>IF('GACE Reading 200 210'!B186="","",interceptACTRtoPCR5712_5713+slopeACTRtoPCR5712_5713*D186)</f>
        <v/>
      </c>
      <c r="H186" s="11" t="str">
        <f>IF('GACE Reading 200 210'!B186="","", IF(G186&lt;100, 100, IF(G186&gt;200, 200, G186)))</f>
        <v/>
      </c>
      <c r="I186" s="11" t="str">
        <f>IF('GACE Reading 200 210'!B186="","",'SAT EBRW to CBEST R'!$A$2+'SAT EBRW to CBEST R'!$B$2*F186)</f>
        <v/>
      </c>
      <c r="J186" s="11" t="str">
        <f>IF('GACE Reading 200 210'!B186="","", IF(I186&lt;20, 20, IF(I186&gt;80, 80, I186)))</f>
        <v/>
      </c>
    </row>
    <row r="187" spans="1:10" x14ac:dyDescent="0.25">
      <c r="A187" s="11">
        <v>186</v>
      </c>
      <c r="B187" s="30"/>
      <c r="C187" s="25" t="str">
        <f t="shared" si="4"/>
        <v/>
      </c>
      <c r="D187" s="25" t="str">
        <f>IF('GACE Reading 200 210'!B187="","", IF(C187&lt;1, 1, IF(C187&gt;36, 36, C187)))</f>
        <v/>
      </c>
      <c r="E187" s="25" t="str">
        <f t="shared" si="5"/>
        <v/>
      </c>
      <c r="F187" s="11" t="str">
        <f>IF('GACE Reading 200 210'!E187="","",IF('GACE Reading 200 210'!E187&lt;'ACT E+R to SAT EBRW'!$A$2,'ACT E+R to SAT EBRW'!$B$2,IF('GACE Reading 200 210'!E187&gt;'ACT E+R to SAT EBRW'!A$72,'ACT E+R to SAT EBRW'!B$72,VLOOKUP(E187,'ACT E+R to SAT EBRW'!A:B,2,FALSE))))</f>
        <v/>
      </c>
      <c r="G187" s="11" t="str">
        <f>IF('GACE Reading 200 210'!B187="","",interceptACTRtoPCR5712_5713+slopeACTRtoPCR5712_5713*D187)</f>
        <v/>
      </c>
      <c r="H187" s="11" t="str">
        <f>IF('GACE Reading 200 210'!B187="","", IF(G187&lt;100, 100, IF(G187&gt;200, 200, G187)))</f>
        <v/>
      </c>
      <c r="I187" s="11" t="str">
        <f>IF('GACE Reading 200 210'!B187="","",'SAT EBRW to CBEST R'!$A$2+'SAT EBRW to CBEST R'!$B$2*F187)</f>
        <v/>
      </c>
      <c r="J187" s="11" t="str">
        <f>IF('GACE Reading 200 210'!B187="","", IF(I187&lt;20, 20, IF(I187&gt;80, 80, I187)))</f>
        <v/>
      </c>
    </row>
    <row r="188" spans="1:10" x14ac:dyDescent="0.25">
      <c r="A188" s="11">
        <v>187</v>
      </c>
      <c r="B188" s="30"/>
      <c r="C188" s="25" t="str">
        <f t="shared" si="4"/>
        <v/>
      </c>
      <c r="D188" s="25" t="str">
        <f>IF('GACE Reading 200 210'!B188="","", IF(C188&lt;1, 1, IF(C188&gt;36, 36, C188)))</f>
        <v/>
      </c>
      <c r="E188" s="25" t="str">
        <f t="shared" si="5"/>
        <v/>
      </c>
      <c r="F188" s="11" t="str">
        <f>IF('GACE Reading 200 210'!E188="","",IF('GACE Reading 200 210'!E188&lt;'ACT E+R to SAT EBRW'!$A$2,'ACT E+R to SAT EBRW'!$B$2,IF('GACE Reading 200 210'!E188&gt;'ACT E+R to SAT EBRW'!A$72,'ACT E+R to SAT EBRW'!B$72,VLOOKUP(E188,'ACT E+R to SAT EBRW'!A:B,2,FALSE))))</f>
        <v/>
      </c>
      <c r="G188" s="11" t="str">
        <f>IF('GACE Reading 200 210'!B188="","",interceptACTRtoPCR5712_5713+slopeACTRtoPCR5712_5713*D188)</f>
        <v/>
      </c>
      <c r="H188" s="11" t="str">
        <f>IF('GACE Reading 200 210'!B188="","", IF(G188&lt;100, 100, IF(G188&gt;200, 200, G188)))</f>
        <v/>
      </c>
      <c r="I188" s="11" t="str">
        <f>IF('GACE Reading 200 210'!B188="","",'SAT EBRW to CBEST R'!$A$2+'SAT EBRW to CBEST R'!$B$2*F188)</f>
        <v/>
      </c>
      <c r="J188" s="11" t="str">
        <f>IF('GACE Reading 200 210'!B188="","", IF(I188&lt;20, 20, IF(I188&gt;80, 80, I188)))</f>
        <v/>
      </c>
    </row>
    <row r="189" spans="1:10" x14ac:dyDescent="0.25">
      <c r="A189" s="11">
        <v>188</v>
      </c>
      <c r="B189" s="30"/>
      <c r="C189" s="25" t="str">
        <f t="shared" si="4"/>
        <v/>
      </c>
      <c r="D189" s="25" t="str">
        <f>IF('GACE Reading 200 210'!B189="","", IF(C189&lt;1, 1, IF(C189&gt;36, 36, C189)))</f>
        <v/>
      </c>
      <c r="E189" s="25" t="str">
        <f t="shared" si="5"/>
        <v/>
      </c>
      <c r="F189" s="11" t="str">
        <f>IF('GACE Reading 200 210'!E189="","",IF('GACE Reading 200 210'!E189&lt;'ACT E+R to SAT EBRW'!$A$2,'ACT E+R to SAT EBRW'!$B$2,IF('GACE Reading 200 210'!E189&gt;'ACT E+R to SAT EBRW'!A$72,'ACT E+R to SAT EBRW'!B$72,VLOOKUP(E189,'ACT E+R to SAT EBRW'!A:B,2,FALSE))))</f>
        <v/>
      </c>
      <c r="G189" s="11" t="str">
        <f>IF('GACE Reading 200 210'!B189="","",interceptACTRtoPCR5712_5713+slopeACTRtoPCR5712_5713*D189)</f>
        <v/>
      </c>
      <c r="H189" s="11" t="str">
        <f>IF('GACE Reading 200 210'!B189="","", IF(G189&lt;100, 100, IF(G189&gt;200, 200, G189)))</f>
        <v/>
      </c>
      <c r="I189" s="11" t="str">
        <f>IF('GACE Reading 200 210'!B189="","",'SAT EBRW to CBEST R'!$A$2+'SAT EBRW to CBEST R'!$B$2*F189)</f>
        <v/>
      </c>
      <c r="J189" s="11" t="str">
        <f>IF('GACE Reading 200 210'!B189="","", IF(I189&lt;20, 20, IF(I189&gt;80, 80, I189)))</f>
        <v/>
      </c>
    </row>
    <row r="190" spans="1:10" x14ac:dyDescent="0.25">
      <c r="A190" s="11">
        <v>189</v>
      </c>
      <c r="B190" s="30"/>
      <c r="C190" s="25" t="str">
        <f t="shared" si="4"/>
        <v/>
      </c>
      <c r="D190" s="25" t="str">
        <f>IF('GACE Reading 200 210'!B190="","", IF(C190&lt;1, 1, IF(C190&gt;36, 36, C190)))</f>
        <v/>
      </c>
      <c r="E190" s="25" t="str">
        <f t="shared" si="5"/>
        <v/>
      </c>
      <c r="F190" s="11" t="str">
        <f>IF('GACE Reading 200 210'!E190="","",IF('GACE Reading 200 210'!E190&lt;'ACT E+R to SAT EBRW'!$A$2,'ACT E+R to SAT EBRW'!$B$2,IF('GACE Reading 200 210'!E190&gt;'ACT E+R to SAT EBRW'!A$72,'ACT E+R to SAT EBRW'!B$72,VLOOKUP(E190,'ACT E+R to SAT EBRW'!A:B,2,FALSE))))</f>
        <v/>
      </c>
      <c r="G190" s="11" t="str">
        <f>IF('GACE Reading 200 210'!B190="","",interceptACTRtoPCR5712_5713+slopeACTRtoPCR5712_5713*D190)</f>
        <v/>
      </c>
      <c r="H190" s="11" t="str">
        <f>IF('GACE Reading 200 210'!B190="","", IF(G190&lt;100, 100, IF(G190&gt;200, 200, G190)))</f>
        <v/>
      </c>
      <c r="I190" s="11" t="str">
        <f>IF('GACE Reading 200 210'!B190="","",'SAT EBRW to CBEST R'!$A$2+'SAT EBRW to CBEST R'!$B$2*F190)</f>
        <v/>
      </c>
      <c r="J190" s="11" t="str">
        <f>IF('GACE Reading 200 210'!B190="","", IF(I190&lt;20, 20, IF(I190&gt;80, 80, I190)))</f>
        <v/>
      </c>
    </row>
    <row r="191" spans="1:10" x14ac:dyDescent="0.25">
      <c r="A191" s="11">
        <v>190</v>
      </c>
      <c r="B191" s="30"/>
      <c r="C191" s="25" t="str">
        <f t="shared" si="4"/>
        <v/>
      </c>
      <c r="D191" s="25" t="str">
        <f>IF('GACE Reading 200 210'!B191="","", IF(C191&lt;1, 1, IF(C191&gt;36, 36, C191)))</f>
        <v/>
      </c>
      <c r="E191" s="25" t="str">
        <f t="shared" si="5"/>
        <v/>
      </c>
      <c r="F191" s="11" t="str">
        <f>IF('GACE Reading 200 210'!E191="","",IF('GACE Reading 200 210'!E191&lt;'ACT E+R to SAT EBRW'!$A$2,'ACT E+R to SAT EBRW'!$B$2,IF('GACE Reading 200 210'!E191&gt;'ACT E+R to SAT EBRW'!A$72,'ACT E+R to SAT EBRW'!B$72,VLOOKUP(E191,'ACT E+R to SAT EBRW'!A:B,2,FALSE))))</f>
        <v/>
      </c>
      <c r="G191" s="11" t="str">
        <f>IF('GACE Reading 200 210'!B191="","",interceptACTRtoPCR5712_5713+slopeACTRtoPCR5712_5713*D191)</f>
        <v/>
      </c>
      <c r="H191" s="11" t="str">
        <f>IF('GACE Reading 200 210'!B191="","", IF(G191&lt;100, 100, IF(G191&gt;200, 200, G191)))</f>
        <v/>
      </c>
      <c r="I191" s="11" t="str">
        <f>IF('GACE Reading 200 210'!B191="","",'SAT EBRW to CBEST R'!$A$2+'SAT EBRW to CBEST R'!$B$2*F191)</f>
        <v/>
      </c>
      <c r="J191" s="11" t="str">
        <f>IF('GACE Reading 200 210'!B191="","", IF(I191&lt;20, 20, IF(I191&gt;80, 80, I191)))</f>
        <v/>
      </c>
    </row>
    <row r="192" spans="1:10" x14ac:dyDescent="0.25">
      <c r="A192" s="11">
        <v>191</v>
      </c>
      <c r="B192" s="30"/>
      <c r="C192" s="25" t="str">
        <f t="shared" si="4"/>
        <v/>
      </c>
      <c r="D192" s="25" t="str">
        <f>IF('GACE Reading 200 210'!B192="","", IF(C192&lt;1, 1, IF(C192&gt;36, 36, C192)))</f>
        <v/>
      </c>
      <c r="E192" s="25" t="str">
        <f t="shared" si="5"/>
        <v/>
      </c>
      <c r="F192" s="11" t="str">
        <f>IF('GACE Reading 200 210'!E192="","",IF('GACE Reading 200 210'!E192&lt;'ACT E+R to SAT EBRW'!$A$2,'ACT E+R to SAT EBRW'!$B$2,IF('GACE Reading 200 210'!E192&gt;'ACT E+R to SAT EBRW'!A$72,'ACT E+R to SAT EBRW'!B$72,VLOOKUP(E192,'ACT E+R to SAT EBRW'!A:B,2,FALSE))))</f>
        <v/>
      </c>
      <c r="G192" s="11" t="str">
        <f>IF('GACE Reading 200 210'!B192="","",interceptACTRtoPCR5712_5713+slopeACTRtoPCR5712_5713*D192)</f>
        <v/>
      </c>
      <c r="H192" s="11" t="str">
        <f>IF('GACE Reading 200 210'!B192="","", IF(G192&lt;100, 100, IF(G192&gt;200, 200, G192)))</f>
        <v/>
      </c>
      <c r="I192" s="11" t="str">
        <f>IF('GACE Reading 200 210'!B192="","",'SAT EBRW to CBEST R'!$A$2+'SAT EBRW to CBEST R'!$B$2*F192)</f>
        <v/>
      </c>
      <c r="J192" s="11" t="str">
        <f>IF('GACE Reading 200 210'!B192="","", IF(I192&lt;20, 20, IF(I192&gt;80, 80, I192)))</f>
        <v/>
      </c>
    </row>
    <row r="193" spans="1:10" x14ac:dyDescent="0.25">
      <c r="A193" s="11">
        <v>192</v>
      </c>
      <c r="B193" s="30"/>
      <c r="C193" s="25" t="str">
        <f t="shared" si="4"/>
        <v/>
      </c>
      <c r="D193" s="25" t="str">
        <f>IF('GACE Reading 200 210'!B193="","", IF(C193&lt;1, 1, IF(C193&gt;36, 36, C193)))</f>
        <v/>
      </c>
      <c r="E193" s="25" t="str">
        <f t="shared" si="5"/>
        <v/>
      </c>
      <c r="F193" s="11" t="str">
        <f>IF('GACE Reading 200 210'!E193="","",IF('GACE Reading 200 210'!E193&lt;'ACT E+R to SAT EBRW'!$A$2,'ACT E+R to SAT EBRW'!$B$2,IF('GACE Reading 200 210'!E193&gt;'ACT E+R to SAT EBRW'!A$72,'ACT E+R to SAT EBRW'!B$72,VLOOKUP(E193,'ACT E+R to SAT EBRW'!A:B,2,FALSE))))</f>
        <v/>
      </c>
      <c r="G193" s="11" t="str">
        <f>IF('GACE Reading 200 210'!B193="","",interceptACTRtoPCR5712_5713+slopeACTRtoPCR5712_5713*D193)</f>
        <v/>
      </c>
      <c r="H193" s="11" t="str">
        <f>IF('GACE Reading 200 210'!B193="","", IF(G193&lt;100, 100, IF(G193&gt;200, 200, G193)))</f>
        <v/>
      </c>
      <c r="I193" s="11" t="str">
        <f>IF('GACE Reading 200 210'!B193="","",'SAT EBRW to CBEST R'!$A$2+'SAT EBRW to CBEST R'!$B$2*F193)</f>
        <v/>
      </c>
      <c r="J193" s="11" t="str">
        <f>IF('GACE Reading 200 210'!B193="","", IF(I193&lt;20, 20, IF(I193&gt;80, 80, I193)))</f>
        <v/>
      </c>
    </row>
    <row r="194" spans="1:10" x14ac:dyDescent="0.25">
      <c r="A194" s="11">
        <v>193</v>
      </c>
      <c r="B194" s="30"/>
      <c r="C194" s="25" t="str">
        <f t="shared" ref="C194:C257" si="6">IF(B194="","",IF(B194&gt;=250, upperinterceptPAAR200_210toACTR+B194*upperslopePAAR200_210toACTR, lowerinterceptPAAR200_210toACTR+B194*lowerslopePAAR200_210toACTR))</f>
        <v/>
      </c>
      <c r="D194" s="25" t="str">
        <f>IF('GACE Reading 200 210'!B194="","", IF(C194&lt;1, 1, IF(C194&gt;36, 36, C194)))</f>
        <v/>
      </c>
      <c r="E194" s="25" t="str">
        <f t="shared" si="5"/>
        <v/>
      </c>
      <c r="F194" s="11" t="str">
        <f>IF('GACE Reading 200 210'!E194="","",IF('GACE Reading 200 210'!E194&lt;'ACT E+R to SAT EBRW'!$A$2,'ACT E+R to SAT EBRW'!$B$2,IF('GACE Reading 200 210'!E194&gt;'ACT E+R to SAT EBRW'!A$72,'ACT E+R to SAT EBRW'!B$72,VLOOKUP(E194,'ACT E+R to SAT EBRW'!A:B,2,FALSE))))</f>
        <v/>
      </c>
      <c r="G194" s="11" t="str">
        <f>IF('GACE Reading 200 210'!B194="","",interceptACTRtoPCR5712_5713+slopeACTRtoPCR5712_5713*D194)</f>
        <v/>
      </c>
      <c r="H194" s="11" t="str">
        <f>IF('GACE Reading 200 210'!B194="","", IF(G194&lt;100, 100, IF(G194&gt;200, 200, G194)))</f>
        <v/>
      </c>
      <c r="I194" s="11" t="str">
        <f>IF('GACE Reading 200 210'!B194="","",'SAT EBRW to CBEST R'!$A$2+'SAT EBRW to CBEST R'!$B$2*F194)</f>
        <v/>
      </c>
      <c r="J194" s="11" t="str">
        <f>IF('GACE Reading 200 210'!B194="","", IF(I194&lt;20, 20, IF(I194&gt;80, 80, I194)))</f>
        <v/>
      </c>
    </row>
    <row r="195" spans="1:10" x14ac:dyDescent="0.25">
      <c r="A195" s="11">
        <v>194</v>
      </c>
      <c r="B195" s="30"/>
      <c r="C195" s="25" t="str">
        <f t="shared" si="6"/>
        <v/>
      </c>
      <c r="D195" s="25" t="str">
        <f>IF('GACE Reading 200 210'!B195="","", IF(C195&lt;1, 1, IF(C195&gt;36, 36, C195)))</f>
        <v/>
      </c>
      <c r="E195" s="25" t="str">
        <f t="shared" ref="E195:E258" si="7">IF(ISBLANK(B195), "", ROUND(2*D195, 0))</f>
        <v/>
      </c>
      <c r="F195" s="11" t="str">
        <f>IF('GACE Reading 200 210'!E195="","",IF('GACE Reading 200 210'!E195&lt;'ACT E+R to SAT EBRW'!$A$2,'ACT E+R to SAT EBRW'!$B$2,IF('GACE Reading 200 210'!E195&gt;'ACT E+R to SAT EBRW'!A$72,'ACT E+R to SAT EBRW'!B$72,VLOOKUP(E195,'ACT E+R to SAT EBRW'!A:B,2,FALSE))))</f>
        <v/>
      </c>
      <c r="G195" s="11" t="str">
        <f>IF('GACE Reading 200 210'!B195="","",interceptACTRtoPCR5712_5713+slopeACTRtoPCR5712_5713*D195)</f>
        <v/>
      </c>
      <c r="H195" s="11" t="str">
        <f>IF('GACE Reading 200 210'!B195="","", IF(G195&lt;100, 100, IF(G195&gt;200, 200, G195)))</f>
        <v/>
      </c>
      <c r="I195" s="11" t="str">
        <f>IF('GACE Reading 200 210'!B195="","",'SAT EBRW to CBEST R'!$A$2+'SAT EBRW to CBEST R'!$B$2*F195)</f>
        <v/>
      </c>
      <c r="J195" s="11" t="str">
        <f>IF('GACE Reading 200 210'!B195="","", IF(I195&lt;20, 20, IF(I195&gt;80, 80, I195)))</f>
        <v/>
      </c>
    </row>
    <row r="196" spans="1:10" x14ac:dyDescent="0.25">
      <c r="A196" s="11">
        <v>195</v>
      </c>
      <c r="B196" s="30"/>
      <c r="C196" s="25" t="str">
        <f t="shared" si="6"/>
        <v/>
      </c>
      <c r="D196" s="25" t="str">
        <f>IF('GACE Reading 200 210'!B196="","", IF(C196&lt;1, 1, IF(C196&gt;36, 36, C196)))</f>
        <v/>
      </c>
      <c r="E196" s="25" t="str">
        <f t="shared" si="7"/>
        <v/>
      </c>
      <c r="F196" s="11" t="str">
        <f>IF('GACE Reading 200 210'!E196="","",IF('GACE Reading 200 210'!E196&lt;'ACT E+R to SAT EBRW'!$A$2,'ACT E+R to SAT EBRW'!$B$2,IF('GACE Reading 200 210'!E196&gt;'ACT E+R to SAT EBRW'!A$72,'ACT E+R to SAT EBRW'!B$72,VLOOKUP(E196,'ACT E+R to SAT EBRW'!A:B,2,FALSE))))</f>
        <v/>
      </c>
      <c r="G196" s="11" t="str">
        <f>IF('GACE Reading 200 210'!B196="","",interceptACTRtoPCR5712_5713+slopeACTRtoPCR5712_5713*D196)</f>
        <v/>
      </c>
      <c r="H196" s="11" t="str">
        <f>IF('GACE Reading 200 210'!B196="","", IF(G196&lt;100, 100, IF(G196&gt;200, 200, G196)))</f>
        <v/>
      </c>
      <c r="I196" s="11" t="str">
        <f>IF('GACE Reading 200 210'!B196="","",'SAT EBRW to CBEST R'!$A$2+'SAT EBRW to CBEST R'!$B$2*F196)</f>
        <v/>
      </c>
      <c r="J196" s="11" t="str">
        <f>IF('GACE Reading 200 210'!B196="","", IF(I196&lt;20, 20, IF(I196&gt;80, 80, I196)))</f>
        <v/>
      </c>
    </row>
    <row r="197" spans="1:10" x14ac:dyDescent="0.25">
      <c r="A197" s="11">
        <v>196</v>
      </c>
      <c r="B197" s="30"/>
      <c r="C197" s="25" t="str">
        <f t="shared" si="6"/>
        <v/>
      </c>
      <c r="D197" s="25" t="str">
        <f>IF('GACE Reading 200 210'!B197="","", IF(C197&lt;1, 1, IF(C197&gt;36, 36, C197)))</f>
        <v/>
      </c>
      <c r="E197" s="25" t="str">
        <f t="shared" si="7"/>
        <v/>
      </c>
      <c r="F197" s="11" t="str">
        <f>IF('GACE Reading 200 210'!E197="","",IF('GACE Reading 200 210'!E197&lt;'ACT E+R to SAT EBRW'!$A$2,'ACT E+R to SAT EBRW'!$B$2,IF('GACE Reading 200 210'!E197&gt;'ACT E+R to SAT EBRW'!A$72,'ACT E+R to SAT EBRW'!B$72,VLOOKUP(E197,'ACT E+R to SAT EBRW'!A:B,2,FALSE))))</f>
        <v/>
      </c>
      <c r="G197" s="11" t="str">
        <f>IF('GACE Reading 200 210'!B197="","",interceptACTRtoPCR5712_5713+slopeACTRtoPCR5712_5713*D197)</f>
        <v/>
      </c>
      <c r="H197" s="11" t="str">
        <f>IF('GACE Reading 200 210'!B197="","", IF(G197&lt;100, 100, IF(G197&gt;200, 200, G197)))</f>
        <v/>
      </c>
      <c r="I197" s="11" t="str">
        <f>IF('GACE Reading 200 210'!B197="","",'SAT EBRW to CBEST R'!$A$2+'SAT EBRW to CBEST R'!$B$2*F197)</f>
        <v/>
      </c>
      <c r="J197" s="11" t="str">
        <f>IF('GACE Reading 200 210'!B197="","", IF(I197&lt;20, 20, IF(I197&gt;80, 80, I197)))</f>
        <v/>
      </c>
    </row>
    <row r="198" spans="1:10" x14ac:dyDescent="0.25">
      <c r="A198" s="11">
        <v>197</v>
      </c>
      <c r="B198" s="30"/>
      <c r="C198" s="25" t="str">
        <f t="shared" si="6"/>
        <v/>
      </c>
      <c r="D198" s="25" t="str">
        <f>IF('GACE Reading 200 210'!B198="","", IF(C198&lt;1, 1, IF(C198&gt;36, 36, C198)))</f>
        <v/>
      </c>
      <c r="E198" s="25" t="str">
        <f t="shared" si="7"/>
        <v/>
      </c>
      <c r="F198" s="11" t="str">
        <f>IF('GACE Reading 200 210'!E198="","",IF('GACE Reading 200 210'!E198&lt;'ACT E+R to SAT EBRW'!$A$2,'ACT E+R to SAT EBRW'!$B$2,IF('GACE Reading 200 210'!E198&gt;'ACT E+R to SAT EBRW'!A$72,'ACT E+R to SAT EBRW'!B$72,VLOOKUP(E198,'ACT E+R to SAT EBRW'!A:B,2,FALSE))))</f>
        <v/>
      </c>
      <c r="G198" s="11" t="str">
        <f>IF('GACE Reading 200 210'!B198="","",interceptACTRtoPCR5712_5713+slopeACTRtoPCR5712_5713*D198)</f>
        <v/>
      </c>
      <c r="H198" s="11" t="str">
        <f>IF('GACE Reading 200 210'!B198="","", IF(G198&lt;100, 100, IF(G198&gt;200, 200, G198)))</f>
        <v/>
      </c>
      <c r="I198" s="11" t="str">
        <f>IF('GACE Reading 200 210'!B198="","",'SAT EBRW to CBEST R'!$A$2+'SAT EBRW to CBEST R'!$B$2*F198)</f>
        <v/>
      </c>
      <c r="J198" s="11" t="str">
        <f>IF('GACE Reading 200 210'!B198="","", IF(I198&lt;20, 20, IF(I198&gt;80, 80, I198)))</f>
        <v/>
      </c>
    </row>
    <row r="199" spans="1:10" x14ac:dyDescent="0.25">
      <c r="A199" s="11">
        <v>198</v>
      </c>
      <c r="B199" s="30"/>
      <c r="C199" s="25" t="str">
        <f t="shared" si="6"/>
        <v/>
      </c>
      <c r="D199" s="25" t="str">
        <f>IF('GACE Reading 200 210'!B199="","", IF(C199&lt;1, 1, IF(C199&gt;36, 36, C199)))</f>
        <v/>
      </c>
      <c r="E199" s="25" t="str">
        <f t="shared" si="7"/>
        <v/>
      </c>
      <c r="F199" s="11" t="str">
        <f>IF('GACE Reading 200 210'!E199="","",IF('GACE Reading 200 210'!E199&lt;'ACT E+R to SAT EBRW'!$A$2,'ACT E+R to SAT EBRW'!$B$2,IF('GACE Reading 200 210'!E199&gt;'ACT E+R to SAT EBRW'!A$72,'ACT E+R to SAT EBRW'!B$72,VLOOKUP(E199,'ACT E+R to SAT EBRW'!A:B,2,FALSE))))</f>
        <v/>
      </c>
      <c r="G199" s="11" t="str">
        <f>IF('GACE Reading 200 210'!B199="","",interceptACTRtoPCR5712_5713+slopeACTRtoPCR5712_5713*D199)</f>
        <v/>
      </c>
      <c r="H199" s="11" t="str">
        <f>IF('GACE Reading 200 210'!B199="","", IF(G199&lt;100, 100, IF(G199&gt;200, 200, G199)))</f>
        <v/>
      </c>
      <c r="I199" s="11" t="str">
        <f>IF('GACE Reading 200 210'!B199="","",'SAT EBRW to CBEST R'!$A$2+'SAT EBRW to CBEST R'!$B$2*F199)</f>
        <v/>
      </c>
      <c r="J199" s="11" t="str">
        <f>IF('GACE Reading 200 210'!B199="","", IF(I199&lt;20, 20, IF(I199&gt;80, 80, I199)))</f>
        <v/>
      </c>
    </row>
    <row r="200" spans="1:10" x14ac:dyDescent="0.25">
      <c r="A200" s="11">
        <v>199</v>
      </c>
      <c r="B200" s="30"/>
      <c r="C200" s="25" t="str">
        <f t="shared" si="6"/>
        <v/>
      </c>
      <c r="D200" s="25" t="str">
        <f>IF('GACE Reading 200 210'!B200="","", IF(C200&lt;1, 1, IF(C200&gt;36, 36, C200)))</f>
        <v/>
      </c>
      <c r="E200" s="25" t="str">
        <f t="shared" si="7"/>
        <v/>
      </c>
      <c r="F200" s="11" t="str">
        <f>IF('GACE Reading 200 210'!E200="","",IF('GACE Reading 200 210'!E200&lt;'ACT E+R to SAT EBRW'!$A$2,'ACT E+R to SAT EBRW'!$B$2,IF('GACE Reading 200 210'!E200&gt;'ACT E+R to SAT EBRW'!A$72,'ACT E+R to SAT EBRW'!B$72,VLOOKUP(E200,'ACT E+R to SAT EBRW'!A:B,2,FALSE))))</f>
        <v/>
      </c>
      <c r="G200" s="11" t="str">
        <f>IF('GACE Reading 200 210'!B200="","",interceptACTRtoPCR5712_5713+slopeACTRtoPCR5712_5713*D200)</f>
        <v/>
      </c>
      <c r="H200" s="11" t="str">
        <f>IF('GACE Reading 200 210'!B200="","", IF(G200&lt;100, 100, IF(G200&gt;200, 200, G200)))</f>
        <v/>
      </c>
      <c r="I200" s="11" t="str">
        <f>IF('GACE Reading 200 210'!B200="","",'SAT EBRW to CBEST R'!$A$2+'SAT EBRW to CBEST R'!$B$2*F200)</f>
        <v/>
      </c>
      <c r="J200" s="11" t="str">
        <f>IF('GACE Reading 200 210'!B200="","", IF(I200&lt;20, 20, IF(I200&gt;80, 80, I200)))</f>
        <v/>
      </c>
    </row>
    <row r="201" spans="1:10" x14ac:dyDescent="0.25">
      <c r="A201" s="11">
        <v>200</v>
      </c>
      <c r="B201" s="30"/>
      <c r="C201" s="25" t="str">
        <f t="shared" si="6"/>
        <v/>
      </c>
      <c r="D201" s="25" t="str">
        <f>IF('GACE Reading 200 210'!B201="","", IF(C201&lt;1, 1, IF(C201&gt;36, 36, C201)))</f>
        <v/>
      </c>
      <c r="E201" s="25" t="str">
        <f t="shared" si="7"/>
        <v/>
      </c>
      <c r="F201" s="11" t="str">
        <f>IF('GACE Reading 200 210'!E201="","",IF('GACE Reading 200 210'!E201&lt;'ACT E+R to SAT EBRW'!$A$2,'ACT E+R to SAT EBRW'!$B$2,IF('GACE Reading 200 210'!E201&gt;'ACT E+R to SAT EBRW'!A$72,'ACT E+R to SAT EBRW'!B$72,VLOOKUP(E201,'ACT E+R to SAT EBRW'!A:B,2,FALSE))))</f>
        <v/>
      </c>
      <c r="G201" s="11" t="str">
        <f>IF('GACE Reading 200 210'!B201="","",interceptACTRtoPCR5712_5713+slopeACTRtoPCR5712_5713*D201)</f>
        <v/>
      </c>
      <c r="H201" s="11" t="str">
        <f>IF('GACE Reading 200 210'!B201="","", IF(G201&lt;100, 100, IF(G201&gt;200, 200, G201)))</f>
        <v/>
      </c>
      <c r="I201" s="11" t="str">
        <f>IF('GACE Reading 200 210'!B201="","",'SAT EBRW to CBEST R'!$A$2+'SAT EBRW to CBEST R'!$B$2*F201)</f>
        <v/>
      </c>
      <c r="J201" s="11" t="str">
        <f>IF('GACE Reading 200 210'!B201="","", IF(I201&lt;20, 20, IF(I201&gt;80, 80, I201)))</f>
        <v/>
      </c>
    </row>
    <row r="202" spans="1:10" x14ac:dyDescent="0.25">
      <c r="A202" s="11">
        <v>201</v>
      </c>
      <c r="B202" s="30"/>
      <c r="C202" s="25" t="str">
        <f t="shared" si="6"/>
        <v/>
      </c>
      <c r="D202" s="25" t="str">
        <f>IF('GACE Reading 200 210'!B202="","", IF(C202&lt;1, 1, IF(C202&gt;36, 36, C202)))</f>
        <v/>
      </c>
      <c r="E202" s="25" t="str">
        <f t="shared" si="7"/>
        <v/>
      </c>
      <c r="F202" s="11" t="str">
        <f>IF('GACE Reading 200 210'!E202="","",IF('GACE Reading 200 210'!E202&lt;'ACT E+R to SAT EBRW'!$A$2,'ACT E+R to SAT EBRW'!$B$2,IF('GACE Reading 200 210'!E202&gt;'ACT E+R to SAT EBRW'!A$72,'ACT E+R to SAT EBRW'!B$72,VLOOKUP(E202,'ACT E+R to SAT EBRW'!A:B,2,FALSE))))</f>
        <v/>
      </c>
      <c r="G202" s="11" t="str">
        <f>IF('GACE Reading 200 210'!B202="","",interceptACTRtoPCR5712_5713+slopeACTRtoPCR5712_5713*D202)</f>
        <v/>
      </c>
      <c r="H202" s="11" t="str">
        <f>IF('GACE Reading 200 210'!B202="","", IF(G202&lt;100, 100, IF(G202&gt;200, 200, G202)))</f>
        <v/>
      </c>
      <c r="I202" s="11" t="str">
        <f>IF('GACE Reading 200 210'!B202="","",'SAT EBRW to CBEST R'!$A$2+'SAT EBRW to CBEST R'!$B$2*F202)</f>
        <v/>
      </c>
      <c r="J202" s="11" t="str">
        <f>IF('GACE Reading 200 210'!B202="","", IF(I202&lt;20, 20, IF(I202&gt;80, 80, I202)))</f>
        <v/>
      </c>
    </row>
    <row r="203" spans="1:10" x14ac:dyDescent="0.25">
      <c r="A203" s="11">
        <v>202</v>
      </c>
      <c r="B203" s="30"/>
      <c r="C203" s="25" t="str">
        <f t="shared" si="6"/>
        <v/>
      </c>
      <c r="D203" s="25" t="str">
        <f>IF('GACE Reading 200 210'!B203="","", IF(C203&lt;1, 1, IF(C203&gt;36, 36, C203)))</f>
        <v/>
      </c>
      <c r="E203" s="25" t="str">
        <f t="shared" si="7"/>
        <v/>
      </c>
      <c r="F203" s="11" t="str">
        <f>IF('GACE Reading 200 210'!E203="","",IF('GACE Reading 200 210'!E203&lt;'ACT E+R to SAT EBRW'!$A$2,'ACT E+R to SAT EBRW'!$B$2,IF('GACE Reading 200 210'!E203&gt;'ACT E+R to SAT EBRW'!A$72,'ACT E+R to SAT EBRW'!B$72,VLOOKUP(E203,'ACT E+R to SAT EBRW'!A:B,2,FALSE))))</f>
        <v/>
      </c>
      <c r="G203" s="11" t="str">
        <f>IF('GACE Reading 200 210'!B203="","",interceptACTRtoPCR5712_5713+slopeACTRtoPCR5712_5713*D203)</f>
        <v/>
      </c>
      <c r="H203" s="11" t="str">
        <f>IF('GACE Reading 200 210'!B203="","", IF(G203&lt;100, 100, IF(G203&gt;200, 200, G203)))</f>
        <v/>
      </c>
      <c r="I203" s="11" t="str">
        <f>IF('GACE Reading 200 210'!B203="","",'SAT EBRW to CBEST R'!$A$2+'SAT EBRW to CBEST R'!$B$2*F203)</f>
        <v/>
      </c>
      <c r="J203" s="11" t="str">
        <f>IF('GACE Reading 200 210'!B203="","", IF(I203&lt;20, 20, IF(I203&gt;80, 80, I203)))</f>
        <v/>
      </c>
    </row>
    <row r="204" spans="1:10" x14ac:dyDescent="0.25">
      <c r="A204" s="11">
        <v>203</v>
      </c>
      <c r="B204" s="30"/>
      <c r="C204" s="25" t="str">
        <f t="shared" si="6"/>
        <v/>
      </c>
      <c r="D204" s="25" t="str">
        <f>IF('GACE Reading 200 210'!B204="","", IF(C204&lt;1, 1, IF(C204&gt;36, 36, C204)))</f>
        <v/>
      </c>
      <c r="E204" s="25" t="str">
        <f t="shared" si="7"/>
        <v/>
      </c>
      <c r="F204" s="11" t="str">
        <f>IF('GACE Reading 200 210'!E204="","",IF('GACE Reading 200 210'!E204&lt;'ACT E+R to SAT EBRW'!$A$2,'ACT E+R to SAT EBRW'!$B$2,IF('GACE Reading 200 210'!E204&gt;'ACT E+R to SAT EBRW'!A$72,'ACT E+R to SAT EBRW'!B$72,VLOOKUP(E204,'ACT E+R to SAT EBRW'!A:B,2,FALSE))))</f>
        <v/>
      </c>
      <c r="G204" s="11" t="str">
        <f>IF('GACE Reading 200 210'!B204="","",interceptACTRtoPCR5712_5713+slopeACTRtoPCR5712_5713*D204)</f>
        <v/>
      </c>
      <c r="H204" s="11" t="str">
        <f>IF('GACE Reading 200 210'!B204="","", IF(G204&lt;100, 100, IF(G204&gt;200, 200, G204)))</f>
        <v/>
      </c>
      <c r="I204" s="11" t="str">
        <f>IF('GACE Reading 200 210'!B204="","",'SAT EBRW to CBEST R'!$A$2+'SAT EBRW to CBEST R'!$B$2*F204)</f>
        <v/>
      </c>
      <c r="J204" s="11" t="str">
        <f>IF('GACE Reading 200 210'!B204="","", IF(I204&lt;20, 20, IF(I204&gt;80, 80, I204)))</f>
        <v/>
      </c>
    </row>
    <row r="205" spans="1:10" x14ac:dyDescent="0.25">
      <c r="A205" s="11">
        <v>204</v>
      </c>
      <c r="B205" s="30"/>
      <c r="C205" s="25" t="str">
        <f t="shared" si="6"/>
        <v/>
      </c>
      <c r="D205" s="25" t="str">
        <f>IF('GACE Reading 200 210'!B205="","", IF(C205&lt;1, 1, IF(C205&gt;36, 36, C205)))</f>
        <v/>
      </c>
      <c r="E205" s="25" t="str">
        <f t="shared" si="7"/>
        <v/>
      </c>
      <c r="F205" s="11" t="str">
        <f>IF('GACE Reading 200 210'!E205="","",IF('GACE Reading 200 210'!E205&lt;'ACT E+R to SAT EBRW'!$A$2,'ACT E+R to SAT EBRW'!$B$2,IF('GACE Reading 200 210'!E205&gt;'ACT E+R to SAT EBRW'!A$72,'ACT E+R to SAT EBRW'!B$72,VLOOKUP(E205,'ACT E+R to SAT EBRW'!A:B,2,FALSE))))</f>
        <v/>
      </c>
      <c r="G205" s="11" t="str">
        <f>IF('GACE Reading 200 210'!B205="","",interceptACTRtoPCR5712_5713+slopeACTRtoPCR5712_5713*D205)</f>
        <v/>
      </c>
      <c r="H205" s="11" t="str">
        <f>IF('GACE Reading 200 210'!B205="","", IF(G205&lt;100, 100, IF(G205&gt;200, 200, G205)))</f>
        <v/>
      </c>
      <c r="I205" s="11" t="str">
        <f>IF('GACE Reading 200 210'!B205="","",'SAT EBRW to CBEST R'!$A$2+'SAT EBRW to CBEST R'!$B$2*F205)</f>
        <v/>
      </c>
      <c r="J205" s="11" t="str">
        <f>IF('GACE Reading 200 210'!B205="","", IF(I205&lt;20, 20, IF(I205&gt;80, 80, I205)))</f>
        <v/>
      </c>
    </row>
    <row r="206" spans="1:10" x14ac:dyDescent="0.25">
      <c r="A206" s="11">
        <v>205</v>
      </c>
      <c r="B206" s="30"/>
      <c r="C206" s="25" t="str">
        <f t="shared" si="6"/>
        <v/>
      </c>
      <c r="D206" s="25" t="str">
        <f>IF('GACE Reading 200 210'!B206="","", IF(C206&lt;1, 1, IF(C206&gt;36, 36, C206)))</f>
        <v/>
      </c>
      <c r="E206" s="25" t="str">
        <f t="shared" si="7"/>
        <v/>
      </c>
      <c r="F206" s="11" t="str">
        <f>IF('GACE Reading 200 210'!E206="","",IF('GACE Reading 200 210'!E206&lt;'ACT E+R to SAT EBRW'!$A$2,'ACT E+R to SAT EBRW'!$B$2,IF('GACE Reading 200 210'!E206&gt;'ACT E+R to SAT EBRW'!A$72,'ACT E+R to SAT EBRW'!B$72,VLOOKUP(E206,'ACT E+R to SAT EBRW'!A:B,2,FALSE))))</f>
        <v/>
      </c>
      <c r="G206" s="11" t="str">
        <f>IF('GACE Reading 200 210'!B206="","",interceptACTRtoPCR5712_5713+slopeACTRtoPCR5712_5713*D206)</f>
        <v/>
      </c>
      <c r="H206" s="11" t="str">
        <f>IF('GACE Reading 200 210'!B206="","", IF(G206&lt;100, 100, IF(G206&gt;200, 200, G206)))</f>
        <v/>
      </c>
      <c r="I206" s="11" t="str">
        <f>IF('GACE Reading 200 210'!B206="","",'SAT EBRW to CBEST R'!$A$2+'SAT EBRW to CBEST R'!$B$2*F206)</f>
        <v/>
      </c>
      <c r="J206" s="11" t="str">
        <f>IF('GACE Reading 200 210'!B206="","", IF(I206&lt;20, 20, IF(I206&gt;80, 80, I206)))</f>
        <v/>
      </c>
    </row>
    <row r="207" spans="1:10" x14ac:dyDescent="0.25">
      <c r="A207" s="11">
        <v>206</v>
      </c>
      <c r="B207" s="30"/>
      <c r="C207" s="25" t="str">
        <f t="shared" si="6"/>
        <v/>
      </c>
      <c r="D207" s="25" t="str">
        <f>IF('GACE Reading 200 210'!B207="","", IF(C207&lt;1, 1, IF(C207&gt;36, 36, C207)))</f>
        <v/>
      </c>
      <c r="E207" s="25" t="str">
        <f t="shared" si="7"/>
        <v/>
      </c>
      <c r="F207" s="11" t="str">
        <f>IF('GACE Reading 200 210'!E207="","",IF('GACE Reading 200 210'!E207&lt;'ACT E+R to SAT EBRW'!$A$2,'ACT E+R to SAT EBRW'!$B$2,IF('GACE Reading 200 210'!E207&gt;'ACT E+R to SAT EBRW'!A$72,'ACT E+R to SAT EBRW'!B$72,VLOOKUP(E207,'ACT E+R to SAT EBRW'!A:B,2,FALSE))))</f>
        <v/>
      </c>
      <c r="G207" s="11" t="str">
        <f>IF('GACE Reading 200 210'!B207="","",interceptACTRtoPCR5712_5713+slopeACTRtoPCR5712_5713*D207)</f>
        <v/>
      </c>
      <c r="H207" s="11" t="str">
        <f>IF('GACE Reading 200 210'!B207="","", IF(G207&lt;100, 100, IF(G207&gt;200, 200, G207)))</f>
        <v/>
      </c>
      <c r="I207" s="11" t="str">
        <f>IF('GACE Reading 200 210'!B207="","",'SAT EBRW to CBEST R'!$A$2+'SAT EBRW to CBEST R'!$B$2*F207)</f>
        <v/>
      </c>
      <c r="J207" s="11" t="str">
        <f>IF('GACE Reading 200 210'!B207="","", IF(I207&lt;20, 20, IF(I207&gt;80, 80, I207)))</f>
        <v/>
      </c>
    </row>
    <row r="208" spans="1:10" x14ac:dyDescent="0.25">
      <c r="A208" s="11">
        <v>207</v>
      </c>
      <c r="B208" s="30"/>
      <c r="C208" s="25" t="str">
        <f t="shared" si="6"/>
        <v/>
      </c>
      <c r="D208" s="25" t="str">
        <f>IF('GACE Reading 200 210'!B208="","", IF(C208&lt;1, 1, IF(C208&gt;36, 36, C208)))</f>
        <v/>
      </c>
      <c r="E208" s="25" t="str">
        <f t="shared" si="7"/>
        <v/>
      </c>
      <c r="F208" s="11" t="str">
        <f>IF('GACE Reading 200 210'!E208="","",IF('GACE Reading 200 210'!E208&lt;'ACT E+R to SAT EBRW'!$A$2,'ACT E+R to SAT EBRW'!$B$2,IF('GACE Reading 200 210'!E208&gt;'ACT E+R to SAT EBRW'!A$72,'ACT E+R to SAT EBRW'!B$72,VLOOKUP(E208,'ACT E+R to SAT EBRW'!A:B,2,FALSE))))</f>
        <v/>
      </c>
      <c r="G208" s="11" t="str">
        <f>IF('GACE Reading 200 210'!B208="","",interceptACTRtoPCR5712_5713+slopeACTRtoPCR5712_5713*D208)</f>
        <v/>
      </c>
      <c r="H208" s="11" t="str">
        <f>IF('GACE Reading 200 210'!B208="","", IF(G208&lt;100, 100, IF(G208&gt;200, 200, G208)))</f>
        <v/>
      </c>
      <c r="I208" s="11" t="str">
        <f>IF('GACE Reading 200 210'!B208="","",'SAT EBRW to CBEST R'!$A$2+'SAT EBRW to CBEST R'!$B$2*F208)</f>
        <v/>
      </c>
      <c r="J208" s="11" t="str">
        <f>IF('GACE Reading 200 210'!B208="","", IF(I208&lt;20, 20, IF(I208&gt;80, 80, I208)))</f>
        <v/>
      </c>
    </row>
    <row r="209" spans="1:10" x14ac:dyDescent="0.25">
      <c r="A209" s="11">
        <v>208</v>
      </c>
      <c r="B209" s="30"/>
      <c r="C209" s="25" t="str">
        <f t="shared" si="6"/>
        <v/>
      </c>
      <c r="D209" s="25" t="str">
        <f>IF('GACE Reading 200 210'!B209="","", IF(C209&lt;1, 1, IF(C209&gt;36, 36, C209)))</f>
        <v/>
      </c>
      <c r="E209" s="25" t="str">
        <f t="shared" si="7"/>
        <v/>
      </c>
      <c r="F209" s="11" t="str">
        <f>IF('GACE Reading 200 210'!E209="","",IF('GACE Reading 200 210'!E209&lt;'ACT E+R to SAT EBRW'!$A$2,'ACT E+R to SAT EBRW'!$B$2,IF('GACE Reading 200 210'!E209&gt;'ACT E+R to SAT EBRW'!A$72,'ACT E+R to SAT EBRW'!B$72,VLOOKUP(E209,'ACT E+R to SAT EBRW'!A:B,2,FALSE))))</f>
        <v/>
      </c>
      <c r="G209" s="11" t="str">
        <f>IF('GACE Reading 200 210'!B209="","",interceptACTRtoPCR5712_5713+slopeACTRtoPCR5712_5713*D209)</f>
        <v/>
      </c>
      <c r="H209" s="11" t="str">
        <f>IF('GACE Reading 200 210'!B209="","", IF(G209&lt;100, 100, IF(G209&gt;200, 200, G209)))</f>
        <v/>
      </c>
      <c r="I209" s="11" t="str">
        <f>IF('GACE Reading 200 210'!B209="","",'SAT EBRW to CBEST R'!$A$2+'SAT EBRW to CBEST R'!$B$2*F209)</f>
        <v/>
      </c>
      <c r="J209" s="11" t="str">
        <f>IF('GACE Reading 200 210'!B209="","", IF(I209&lt;20, 20, IF(I209&gt;80, 80, I209)))</f>
        <v/>
      </c>
    </row>
    <row r="210" spans="1:10" x14ac:dyDescent="0.25">
      <c r="A210" s="11">
        <v>209</v>
      </c>
      <c r="B210" s="30"/>
      <c r="C210" s="25" t="str">
        <f t="shared" si="6"/>
        <v/>
      </c>
      <c r="D210" s="25" t="str">
        <f>IF('GACE Reading 200 210'!B210="","", IF(C210&lt;1, 1, IF(C210&gt;36, 36, C210)))</f>
        <v/>
      </c>
      <c r="E210" s="25" t="str">
        <f t="shared" si="7"/>
        <v/>
      </c>
      <c r="F210" s="11" t="str">
        <f>IF('GACE Reading 200 210'!E210="","",IF('GACE Reading 200 210'!E210&lt;'ACT E+R to SAT EBRW'!$A$2,'ACT E+R to SAT EBRW'!$B$2,IF('GACE Reading 200 210'!E210&gt;'ACT E+R to SAT EBRW'!A$72,'ACT E+R to SAT EBRW'!B$72,VLOOKUP(E210,'ACT E+R to SAT EBRW'!A:B,2,FALSE))))</f>
        <v/>
      </c>
      <c r="G210" s="11" t="str">
        <f>IF('GACE Reading 200 210'!B210="","",interceptACTRtoPCR5712_5713+slopeACTRtoPCR5712_5713*D210)</f>
        <v/>
      </c>
      <c r="H210" s="11" t="str">
        <f>IF('GACE Reading 200 210'!B210="","", IF(G210&lt;100, 100, IF(G210&gt;200, 200, G210)))</f>
        <v/>
      </c>
      <c r="I210" s="11" t="str">
        <f>IF('GACE Reading 200 210'!B210="","",'SAT EBRW to CBEST R'!$A$2+'SAT EBRW to CBEST R'!$B$2*F210)</f>
        <v/>
      </c>
      <c r="J210" s="11" t="str">
        <f>IF('GACE Reading 200 210'!B210="","", IF(I210&lt;20, 20, IF(I210&gt;80, 80, I210)))</f>
        <v/>
      </c>
    </row>
    <row r="211" spans="1:10" x14ac:dyDescent="0.25">
      <c r="A211" s="11">
        <v>210</v>
      </c>
      <c r="B211" s="30"/>
      <c r="C211" s="25" t="str">
        <f t="shared" si="6"/>
        <v/>
      </c>
      <c r="D211" s="25" t="str">
        <f>IF('GACE Reading 200 210'!B211="","", IF(C211&lt;1, 1, IF(C211&gt;36, 36, C211)))</f>
        <v/>
      </c>
      <c r="E211" s="25" t="str">
        <f t="shared" si="7"/>
        <v/>
      </c>
      <c r="F211" s="11" t="str">
        <f>IF('GACE Reading 200 210'!E211="","",IF('GACE Reading 200 210'!E211&lt;'ACT E+R to SAT EBRW'!$A$2,'ACT E+R to SAT EBRW'!$B$2,IF('GACE Reading 200 210'!E211&gt;'ACT E+R to SAT EBRW'!A$72,'ACT E+R to SAT EBRW'!B$72,VLOOKUP(E211,'ACT E+R to SAT EBRW'!A:B,2,FALSE))))</f>
        <v/>
      </c>
      <c r="G211" s="11" t="str">
        <f>IF('GACE Reading 200 210'!B211="","",interceptACTRtoPCR5712_5713+slopeACTRtoPCR5712_5713*D211)</f>
        <v/>
      </c>
      <c r="H211" s="11" t="str">
        <f>IF('GACE Reading 200 210'!B211="","", IF(G211&lt;100, 100, IF(G211&gt;200, 200, G211)))</f>
        <v/>
      </c>
      <c r="I211" s="11" t="str">
        <f>IF('GACE Reading 200 210'!B211="","",'SAT EBRW to CBEST R'!$A$2+'SAT EBRW to CBEST R'!$B$2*F211)</f>
        <v/>
      </c>
      <c r="J211" s="11" t="str">
        <f>IF('GACE Reading 200 210'!B211="","", IF(I211&lt;20, 20, IF(I211&gt;80, 80, I211)))</f>
        <v/>
      </c>
    </row>
    <row r="212" spans="1:10" x14ac:dyDescent="0.25">
      <c r="A212" s="11">
        <v>211</v>
      </c>
      <c r="B212" s="30"/>
      <c r="C212" s="25" t="str">
        <f t="shared" si="6"/>
        <v/>
      </c>
      <c r="D212" s="25" t="str">
        <f>IF('GACE Reading 200 210'!B212="","", IF(C212&lt;1, 1, IF(C212&gt;36, 36, C212)))</f>
        <v/>
      </c>
      <c r="E212" s="25" t="str">
        <f t="shared" si="7"/>
        <v/>
      </c>
      <c r="F212" s="11" t="str">
        <f>IF('GACE Reading 200 210'!E212="","",IF('GACE Reading 200 210'!E212&lt;'ACT E+R to SAT EBRW'!$A$2,'ACT E+R to SAT EBRW'!$B$2,IF('GACE Reading 200 210'!E212&gt;'ACT E+R to SAT EBRW'!A$72,'ACT E+R to SAT EBRW'!B$72,VLOOKUP(E212,'ACT E+R to SAT EBRW'!A:B,2,FALSE))))</f>
        <v/>
      </c>
      <c r="G212" s="11" t="str">
        <f>IF('GACE Reading 200 210'!B212="","",interceptACTRtoPCR5712_5713+slopeACTRtoPCR5712_5713*D212)</f>
        <v/>
      </c>
      <c r="H212" s="11" t="str">
        <f>IF('GACE Reading 200 210'!B212="","", IF(G212&lt;100, 100, IF(G212&gt;200, 200, G212)))</f>
        <v/>
      </c>
      <c r="I212" s="11" t="str">
        <f>IF('GACE Reading 200 210'!B212="","",'SAT EBRW to CBEST R'!$A$2+'SAT EBRW to CBEST R'!$B$2*F212)</f>
        <v/>
      </c>
      <c r="J212" s="11" t="str">
        <f>IF('GACE Reading 200 210'!B212="","", IF(I212&lt;20, 20, IF(I212&gt;80, 80, I212)))</f>
        <v/>
      </c>
    </row>
    <row r="213" spans="1:10" x14ac:dyDescent="0.25">
      <c r="A213" s="11">
        <v>212</v>
      </c>
      <c r="B213" s="30"/>
      <c r="C213" s="25" t="str">
        <f t="shared" si="6"/>
        <v/>
      </c>
      <c r="D213" s="25" t="str">
        <f>IF('GACE Reading 200 210'!B213="","", IF(C213&lt;1, 1, IF(C213&gt;36, 36, C213)))</f>
        <v/>
      </c>
      <c r="E213" s="25" t="str">
        <f t="shared" si="7"/>
        <v/>
      </c>
      <c r="F213" s="11" t="str">
        <f>IF('GACE Reading 200 210'!E213="","",IF('GACE Reading 200 210'!E213&lt;'ACT E+R to SAT EBRW'!$A$2,'ACT E+R to SAT EBRW'!$B$2,IF('GACE Reading 200 210'!E213&gt;'ACT E+R to SAT EBRW'!A$72,'ACT E+R to SAT EBRW'!B$72,VLOOKUP(E213,'ACT E+R to SAT EBRW'!A:B,2,FALSE))))</f>
        <v/>
      </c>
      <c r="G213" s="11" t="str">
        <f>IF('GACE Reading 200 210'!B213="","",interceptACTRtoPCR5712_5713+slopeACTRtoPCR5712_5713*D213)</f>
        <v/>
      </c>
      <c r="H213" s="11" t="str">
        <f>IF('GACE Reading 200 210'!B213="","", IF(G213&lt;100, 100, IF(G213&gt;200, 200, G213)))</f>
        <v/>
      </c>
      <c r="I213" s="11" t="str">
        <f>IF('GACE Reading 200 210'!B213="","",'SAT EBRW to CBEST R'!$A$2+'SAT EBRW to CBEST R'!$B$2*F213)</f>
        <v/>
      </c>
      <c r="J213" s="11" t="str">
        <f>IF('GACE Reading 200 210'!B213="","", IF(I213&lt;20, 20, IF(I213&gt;80, 80, I213)))</f>
        <v/>
      </c>
    </row>
    <row r="214" spans="1:10" x14ac:dyDescent="0.25">
      <c r="A214" s="11">
        <v>213</v>
      </c>
      <c r="B214" s="30"/>
      <c r="C214" s="25" t="str">
        <f t="shared" si="6"/>
        <v/>
      </c>
      <c r="D214" s="25" t="str">
        <f>IF('GACE Reading 200 210'!B214="","", IF(C214&lt;1, 1, IF(C214&gt;36, 36, C214)))</f>
        <v/>
      </c>
      <c r="E214" s="25" t="str">
        <f t="shared" si="7"/>
        <v/>
      </c>
      <c r="F214" s="11" t="str">
        <f>IF('GACE Reading 200 210'!E214="","",IF('GACE Reading 200 210'!E214&lt;'ACT E+R to SAT EBRW'!$A$2,'ACT E+R to SAT EBRW'!$B$2,IF('GACE Reading 200 210'!E214&gt;'ACT E+R to SAT EBRW'!A$72,'ACT E+R to SAT EBRW'!B$72,VLOOKUP(E214,'ACT E+R to SAT EBRW'!A:B,2,FALSE))))</f>
        <v/>
      </c>
      <c r="G214" s="11" t="str">
        <f>IF('GACE Reading 200 210'!B214="","",interceptACTRtoPCR5712_5713+slopeACTRtoPCR5712_5713*D214)</f>
        <v/>
      </c>
      <c r="H214" s="11" t="str">
        <f>IF('GACE Reading 200 210'!B214="","", IF(G214&lt;100, 100, IF(G214&gt;200, 200, G214)))</f>
        <v/>
      </c>
      <c r="I214" s="11" t="str">
        <f>IF('GACE Reading 200 210'!B214="","",'SAT EBRW to CBEST R'!$A$2+'SAT EBRW to CBEST R'!$B$2*F214)</f>
        <v/>
      </c>
      <c r="J214" s="11" t="str">
        <f>IF('GACE Reading 200 210'!B214="","", IF(I214&lt;20, 20, IF(I214&gt;80, 80, I214)))</f>
        <v/>
      </c>
    </row>
    <row r="215" spans="1:10" x14ac:dyDescent="0.25">
      <c r="A215" s="11">
        <v>214</v>
      </c>
      <c r="B215" s="30"/>
      <c r="C215" s="25" t="str">
        <f t="shared" si="6"/>
        <v/>
      </c>
      <c r="D215" s="25" t="str">
        <f>IF('GACE Reading 200 210'!B215="","", IF(C215&lt;1, 1, IF(C215&gt;36, 36, C215)))</f>
        <v/>
      </c>
      <c r="E215" s="25" t="str">
        <f t="shared" si="7"/>
        <v/>
      </c>
      <c r="F215" s="11" t="str">
        <f>IF('GACE Reading 200 210'!E215="","",IF('GACE Reading 200 210'!E215&lt;'ACT E+R to SAT EBRW'!$A$2,'ACT E+R to SAT EBRW'!$B$2,IF('GACE Reading 200 210'!E215&gt;'ACT E+R to SAT EBRW'!A$72,'ACT E+R to SAT EBRW'!B$72,VLOOKUP(E215,'ACT E+R to SAT EBRW'!A:B,2,FALSE))))</f>
        <v/>
      </c>
      <c r="G215" s="11" t="str">
        <f>IF('GACE Reading 200 210'!B215="","",interceptACTRtoPCR5712_5713+slopeACTRtoPCR5712_5713*D215)</f>
        <v/>
      </c>
      <c r="H215" s="11" t="str">
        <f>IF('GACE Reading 200 210'!B215="","", IF(G215&lt;100, 100, IF(G215&gt;200, 200, G215)))</f>
        <v/>
      </c>
      <c r="I215" s="11" t="str">
        <f>IF('GACE Reading 200 210'!B215="","",'SAT EBRW to CBEST R'!$A$2+'SAT EBRW to CBEST R'!$B$2*F215)</f>
        <v/>
      </c>
      <c r="J215" s="11" t="str">
        <f>IF('GACE Reading 200 210'!B215="","", IF(I215&lt;20, 20, IF(I215&gt;80, 80, I215)))</f>
        <v/>
      </c>
    </row>
    <row r="216" spans="1:10" x14ac:dyDescent="0.25">
      <c r="A216" s="11">
        <v>215</v>
      </c>
      <c r="B216" s="30"/>
      <c r="C216" s="25" t="str">
        <f t="shared" si="6"/>
        <v/>
      </c>
      <c r="D216" s="25" t="str">
        <f>IF('GACE Reading 200 210'!B216="","", IF(C216&lt;1, 1, IF(C216&gt;36, 36, C216)))</f>
        <v/>
      </c>
      <c r="E216" s="25" t="str">
        <f t="shared" si="7"/>
        <v/>
      </c>
      <c r="F216" s="11" t="str">
        <f>IF('GACE Reading 200 210'!E216="","",IF('GACE Reading 200 210'!E216&lt;'ACT E+R to SAT EBRW'!$A$2,'ACT E+R to SAT EBRW'!$B$2,IF('GACE Reading 200 210'!E216&gt;'ACT E+R to SAT EBRW'!A$72,'ACT E+R to SAT EBRW'!B$72,VLOOKUP(E216,'ACT E+R to SAT EBRW'!A:B,2,FALSE))))</f>
        <v/>
      </c>
      <c r="G216" s="11" t="str">
        <f>IF('GACE Reading 200 210'!B216="","",interceptACTRtoPCR5712_5713+slopeACTRtoPCR5712_5713*D216)</f>
        <v/>
      </c>
      <c r="H216" s="11" t="str">
        <f>IF('GACE Reading 200 210'!B216="","", IF(G216&lt;100, 100, IF(G216&gt;200, 200, G216)))</f>
        <v/>
      </c>
      <c r="I216" s="11" t="str">
        <f>IF('GACE Reading 200 210'!B216="","",'SAT EBRW to CBEST R'!$A$2+'SAT EBRW to CBEST R'!$B$2*F216)</f>
        <v/>
      </c>
      <c r="J216" s="11" t="str">
        <f>IF('GACE Reading 200 210'!B216="","", IF(I216&lt;20, 20, IF(I216&gt;80, 80, I216)))</f>
        <v/>
      </c>
    </row>
    <row r="217" spans="1:10" x14ac:dyDescent="0.25">
      <c r="A217" s="11">
        <v>216</v>
      </c>
      <c r="B217" s="30"/>
      <c r="C217" s="25" t="str">
        <f t="shared" si="6"/>
        <v/>
      </c>
      <c r="D217" s="25" t="str">
        <f>IF('GACE Reading 200 210'!B217="","", IF(C217&lt;1, 1, IF(C217&gt;36, 36, C217)))</f>
        <v/>
      </c>
      <c r="E217" s="25" t="str">
        <f t="shared" si="7"/>
        <v/>
      </c>
      <c r="F217" s="11" t="str">
        <f>IF('GACE Reading 200 210'!E217="","",IF('GACE Reading 200 210'!E217&lt;'ACT E+R to SAT EBRW'!$A$2,'ACT E+R to SAT EBRW'!$B$2,IF('GACE Reading 200 210'!E217&gt;'ACT E+R to SAT EBRW'!A$72,'ACT E+R to SAT EBRW'!B$72,VLOOKUP(E217,'ACT E+R to SAT EBRW'!A:B,2,FALSE))))</f>
        <v/>
      </c>
      <c r="G217" s="11" t="str">
        <f>IF('GACE Reading 200 210'!B217="","",interceptACTRtoPCR5712_5713+slopeACTRtoPCR5712_5713*D217)</f>
        <v/>
      </c>
      <c r="H217" s="11" t="str">
        <f>IF('GACE Reading 200 210'!B217="","", IF(G217&lt;100, 100, IF(G217&gt;200, 200, G217)))</f>
        <v/>
      </c>
      <c r="I217" s="11" t="str">
        <f>IF('GACE Reading 200 210'!B217="","",'SAT EBRW to CBEST R'!$A$2+'SAT EBRW to CBEST R'!$B$2*F217)</f>
        <v/>
      </c>
      <c r="J217" s="11" t="str">
        <f>IF('GACE Reading 200 210'!B217="","", IF(I217&lt;20, 20, IF(I217&gt;80, 80, I217)))</f>
        <v/>
      </c>
    </row>
    <row r="218" spans="1:10" x14ac:dyDescent="0.25">
      <c r="A218" s="11">
        <v>217</v>
      </c>
      <c r="B218" s="30"/>
      <c r="C218" s="25" t="str">
        <f t="shared" si="6"/>
        <v/>
      </c>
      <c r="D218" s="25" t="str">
        <f>IF('GACE Reading 200 210'!B218="","", IF(C218&lt;1, 1, IF(C218&gt;36, 36, C218)))</f>
        <v/>
      </c>
      <c r="E218" s="25" t="str">
        <f t="shared" si="7"/>
        <v/>
      </c>
      <c r="F218" s="11" t="str">
        <f>IF('GACE Reading 200 210'!E218="","",IF('GACE Reading 200 210'!E218&lt;'ACT E+R to SAT EBRW'!$A$2,'ACT E+R to SAT EBRW'!$B$2,IF('GACE Reading 200 210'!E218&gt;'ACT E+R to SAT EBRW'!A$72,'ACT E+R to SAT EBRW'!B$72,VLOOKUP(E218,'ACT E+R to SAT EBRW'!A:B,2,FALSE))))</f>
        <v/>
      </c>
      <c r="G218" s="11" t="str">
        <f>IF('GACE Reading 200 210'!B218="","",interceptACTRtoPCR5712_5713+slopeACTRtoPCR5712_5713*D218)</f>
        <v/>
      </c>
      <c r="H218" s="11" t="str">
        <f>IF('GACE Reading 200 210'!B218="","", IF(G218&lt;100, 100, IF(G218&gt;200, 200, G218)))</f>
        <v/>
      </c>
      <c r="I218" s="11" t="str">
        <f>IF('GACE Reading 200 210'!B218="","",'SAT EBRW to CBEST R'!$A$2+'SAT EBRW to CBEST R'!$B$2*F218)</f>
        <v/>
      </c>
      <c r="J218" s="11" t="str">
        <f>IF('GACE Reading 200 210'!B218="","", IF(I218&lt;20, 20, IF(I218&gt;80, 80, I218)))</f>
        <v/>
      </c>
    </row>
    <row r="219" spans="1:10" x14ac:dyDescent="0.25">
      <c r="A219" s="11">
        <v>218</v>
      </c>
      <c r="B219" s="30"/>
      <c r="C219" s="25" t="str">
        <f t="shared" si="6"/>
        <v/>
      </c>
      <c r="D219" s="25" t="str">
        <f>IF('GACE Reading 200 210'!B219="","", IF(C219&lt;1, 1, IF(C219&gt;36, 36, C219)))</f>
        <v/>
      </c>
      <c r="E219" s="25" t="str">
        <f t="shared" si="7"/>
        <v/>
      </c>
      <c r="F219" s="11" t="str">
        <f>IF('GACE Reading 200 210'!E219="","",IF('GACE Reading 200 210'!E219&lt;'ACT E+R to SAT EBRW'!$A$2,'ACT E+R to SAT EBRW'!$B$2,IF('GACE Reading 200 210'!E219&gt;'ACT E+R to SAT EBRW'!A$72,'ACT E+R to SAT EBRW'!B$72,VLOOKUP(E219,'ACT E+R to SAT EBRW'!A:B,2,FALSE))))</f>
        <v/>
      </c>
      <c r="G219" s="11" t="str">
        <f>IF('GACE Reading 200 210'!B219="","",interceptACTRtoPCR5712_5713+slopeACTRtoPCR5712_5713*D219)</f>
        <v/>
      </c>
      <c r="H219" s="11" t="str">
        <f>IF('GACE Reading 200 210'!B219="","", IF(G219&lt;100, 100, IF(G219&gt;200, 200, G219)))</f>
        <v/>
      </c>
      <c r="I219" s="11" t="str">
        <f>IF('GACE Reading 200 210'!B219="","",'SAT EBRW to CBEST R'!$A$2+'SAT EBRW to CBEST R'!$B$2*F219)</f>
        <v/>
      </c>
      <c r="J219" s="11" t="str">
        <f>IF('GACE Reading 200 210'!B219="","", IF(I219&lt;20, 20, IF(I219&gt;80, 80, I219)))</f>
        <v/>
      </c>
    </row>
    <row r="220" spans="1:10" x14ac:dyDescent="0.25">
      <c r="A220" s="11">
        <v>219</v>
      </c>
      <c r="B220" s="30"/>
      <c r="C220" s="25" t="str">
        <f t="shared" si="6"/>
        <v/>
      </c>
      <c r="D220" s="25" t="str">
        <f>IF('GACE Reading 200 210'!B220="","", IF(C220&lt;1, 1, IF(C220&gt;36, 36, C220)))</f>
        <v/>
      </c>
      <c r="E220" s="25" t="str">
        <f t="shared" si="7"/>
        <v/>
      </c>
      <c r="F220" s="11" t="str">
        <f>IF('GACE Reading 200 210'!E220="","",IF('GACE Reading 200 210'!E220&lt;'ACT E+R to SAT EBRW'!$A$2,'ACT E+R to SAT EBRW'!$B$2,IF('GACE Reading 200 210'!E220&gt;'ACT E+R to SAT EBRW'!A$72,'ACT E+R to SAT EBRW'!B$72,VLOOKUP(E220,'ACT E+R to SAT EBRW'!A:B,2,FALSE))))</f>
        <v/>
      </c>
      <c r="G220" s="11" t="str">
        <f>IF('GACE Reading 200 210'!B220="","",interceptACTRtoPCR5712_5713+slopeACTRtoPCR5712_5713*D220)</f>
        <v/>
      </c>
      <c r="H220" s="11" t="str">
        <f>IF('GACE Reading 200 210'!B220="","", IF(G220&lt;100, 100, IF(G220&gt;200, 200, G220)))</f>
        <v/>
      </c>
      <c r="I220" s="11" t="str">
        <f>IF('GACE Reading 200 210'!B220="","",'SAT EBRW to CBEST R'!$A$2+'SAT EBRW to CBEST R'!$B$2*F220)</f>
        <v/>
      </c>
      <c r="J220" s="11" t="str">
        <f>IF('GACE Reading 200 210'!B220="","", IF(I220&lt;20, 20, IF(I220&gt;80, 80, I220)))</f>
        <v/>
      </c>
    </row>
    <row r="221" spans="1:10" x14ac:dyDescent="0.25">
      <c r="A221" s="11">
        <v>220</v>
      </c>
      <c r="B221" s="30"/>
      <c r="C221" s="25" t="str">
        <f t="shared" si="6"/>
        <v/>
      </c>
      <c r="D221" s="25" t="str">
        <f>IF('GACE Reading 200 210'!B221="","", IF(C221&lt;1, 1, IF(C221&gt;36, 36, C221)))</f>
        <v/>
      </c>
      <c r="E221" s="25" t="str">
        <f t="shared" si="7"/>
        <v/>
      </c>
      <c r="F221" s="11" t="str">
        <f>IF('GACE Reading 200 210'!E221="","",IF('GACE Reading 200 210'!E221&lt;'ACT E+R to SAT EBRW'!$A$2,'ACT E+R to SAT EBRW'!$B$2,IF('GACE Reading 200 210'!E221&gt;'ACT E+R to SAT EBRW'!A$72,'ACT E+R to SAT EBRW'!B$72,VLOOKUP(E221,'ACT E+R to SAT EBRW'!A:B,2,FALSE))))</f>
        <v/>
      </c>
      <c r="G221" s="11" t="str">
        <f>IF('GACE Reading 200 210'!B221="","",interceptACTRtoPCR5712_5713+slopeACTRtoPCR5712_5713*D221)</f>
        <v/>
      </c>
      <c r="H221" s="11" t="str">
        <f>IF('GACE Reading 200 210'!B221="","", IF(G221&lt;100, 100, IF(G221&gt;200, 200, G221)))</f>
        <v/>
      </c>
      <c r="I221" s="11" t="str">
        <f>IF('GACE Reading 200 210'!B221="","",'SAT EBRW to CBEST R'!$A$2+'SAT EBRW to CBEST R'!$B$2*F221)</f>
        <v/>
      </c>
      <c r="J221" s="11" t="str">
        <f>IF('GACE Reading 200 210'!B221="","", IF(I221&lt;20, 20, IF(I221&gt;80, 80, I221)))</f>
        <v/>
      </c>
    </row>
    <row r="222" spans="1:10" x14ac:dyDescent="0.25">
      <c r="A222" s="11">
        <v>221</v>
      </c>
      <c r="B222" s="30"/>
      <c r="C222" s="25" t="str">
        <f t="shared" si="6"/>
        <v/>
      </c>
      <c r="D222" s="25" t="str">
        <f>IF('GACE Reading 200 210'!B222="","", IF(C222&lt;1, 1, IF(C222&gt;36, 36, C222)))</f>
        <v/>
      </c>
      <c r="E222" s="25" t="str">
        <f t="shared" si="7"/>
        <v/>
      </c>
      <c r="F222" s="11" t="str">
        <f>IF('GACE Reading 200 210'!E222="","",IF('GACE Reading 200 210'!E222&lt;'ACT E+R to SAT EBRW'!$A$2,'ACT E+R to SAT EBRW'!$B$2,IF('GACE Reading 200 210'!E222&gt;'ACT E+R to SAT EBRW'!A$72,'ACT E+R to SAT EBRW'!B$72,VLOOKUP(E222,'ACT E+R to SAT EBRW'!A:B,2,FALSE))))</f>
        <v/>
      </c>
      <c r="G222" s="11" t="str">
        <f>IF('GACE Reading 200 210'!B222="","",interceptACTRtoPCR5712_5713+slopeACTRtoPCR5712_5713*D222)</f>
        <v/>
      </c>
      <c r="H222" s="11" t="str">
        <f>IF('GACE Reading 200 210'!B222="","", IF(G222&lt;100, 100, IF(G222&gt;200, 200, G222)))</f>
        <v/>
      </c>
      <c r="I222" s="11" t="str">
        <f>IF('GACE Reading 200 210'!B222="","",'SAT EBRW to CBEST R'!$A$2+'SAT EBRW to CBEST R'!$B$2*F222)</f>
        <v/>
      </c>
      <c r="J222" s="11" t="str">
        <f>IF('GACE Reading 200 210'!B222="","", IF(I222&lt;20, 20, IF(I222&gt;80, 80, I222)))</f>
        <v/>
      </c>
    </row>
    <row r="223" spans="1:10" x14ac:dyDescent="0.25">
      <c r="A223" s="11">
        <v>222</v>
      </c>
      <c r="B223" s="30"/>
      <c r="C223" s="25" t="str">
        <f t="shared" si="6"/>
        <v/>
      </c>
      <c r="D223" s="25" t="str">
        <f>IF('GACE Reading 200 210'!B223="","", IF(C223&lt;1, 1, IF(C223&gt;36, 36, C223)))</f>
        <v/>
      </c>
      <c r="E223" s="25" t="str">
        <f t="shared" si="7"/>
        <v/>
      </c>
      <c r="F223" s="11" t="str">
        <f>IF('GACE Reading 200 210'!E223="","",IF('GACE Reading 200 210'!E223&lt;'ACT E+R to SAT EBRW'!$A$2,'ACT E+R to SAT EBRW'!$B$2,IF('GACE Reading 200 210'!E223&gt;'ACT E+R to SAT EBRW'!A$72,'ACT E+R to SAT EBRW'!B$72,VLOOKUP(E223,'ACT E+R to SAT EBRW'!A:B,2,FALSE))))</f>
        <v/>
      </c>
      <c r="G223" s="11" t="str">
        <f>IF('GACE Reading 200 210'!B223="","",interceptACTRtoPCR5712_5713+slopeACTRtoPCR5712_5713*D223)</f>
        <v/>
      </c>
      <c r="H223" s="11" t="str">
        <f>IF('GACE Reading 200 210'!B223="","", IF(G223&lt;100, 100, IF(G223&gt;200, 200, G223)))</f>
        <v/>
      </c>
      <c r="I223" s="11" t="str">
        <f>IF('GACE Reading 200 210'!B223="","",'SAT EBRW to CBEST R'!$A$2+'SAT EBRW to CBEST R'!$B$2*F223)</f>
        <v/>
      </c>
      <c r="J223" s="11" t="str">
        <f>IF('GACE Reading 200 210'!B223="","", IF(I223&lt;20, 20, IF(I223&gt;80, 80, I223)))</f>
        <v/>
      </c>
    </row>
    <row r="224" spans="1:10" x14ac:dyDescent="0.25">
      <c r="A224" s="11">
        <v>223</v>
      </c>
      <c r="B224" s="30"/>
      <c r="C224" s="25" t="str">
        <f t="shared" si="6"/>
        <v/>
      </c>
      <c r="D224" s="25" t="str">
        <f>IF('GACE Reading 200 210'!B224="","", IF(C224&lt;1, 1, IF(C224&gt;36, 36, C224)))</f>
        <v/>
      </c>
      <c r="E224" s="25" t="str">
        <f t="shared" si="7"/>
        <v/>
      </c>
      <c r="F224" s="11" t="str">
        <f>IF('GACE Reading 200 210'!E224="","",IF('GACE Reading 200 210'!E224&lt;'ACT E+R to SAT EBRW'!$A$2,'ACT E+R to SAT EBRW'!$B$2,IF('GACE Reading 200 210'!E224&gt;'ACT E+R to SAT EBRW'!A$72,'ACT E+R to SAT EBRW'!B$72,VLOOKUP(E224,'ACT E+R to SAT EBRW'!A:B,2,FALSE))))</f>
        <v/>
      </c>
      <c r="G224" s="11" t="str">
        <f>IF('GACE Reading 200 210'!B224="","",interceptACTRtoPCR5712_5713+slopeACTRtoPCR5712_5713*D224)</f>
        <v/>
      </c>
      <c r="H224" s="11" t="str">
        <f>IF('GACE Reading 200 210'!B224="","", IF(G224&lt;100, 100, IF(G224&gt;200, 200, G224)))</f>
        <v/>
      </c>
      <c r="I224" s="11" t="str">
        <f>IF('GACE Reading 200 210'!B224="","",'SAT EBRW to CBEST R'!$A$2+'SAT EBRW to CBEST R'!$B$2*F224)</f>
        <v/>
      </c>
      <c r="J224" s="11" t="str">
        <f>IF('GACE Reading 200 210'!B224="","", IF(I224&lt;20, 20, IF(I224&gt;80, 80, I224)))</f>
        <v/>
      </c>
    </row>
    <row r="225" spans="1:10" x14ac:dyDescent="0.25">
      <c r="A225" s="11">
        <v>224</v>
      </c>
      <c r="B225" s="30"/>
      <c r="C225" s="25" t="str">
        <f t="shared" si="6"/>
        <v/>
      </c>
      <c r="D225" s="25" t="str">
        <f>IF('GACE Reading 200 210'!B225="","", IF(C225&lt;1, 1, IF(C225&gt;36, 36, C225)))</f>
        <v/>
      </c>
      <c r="E225" s="25" t="str">
        <f t="shared" si="7"/>
        <v/>
      </c>
      <c r="F225" s="11" t="str">
        <f>IF('GACE Reading 200 210'!E225="","",IF('GACE Reading 200 210'!E225&lt;'ACT E+R to SAT EBRW'!$A$2,'ACT E+R to SAT EBRW'!$B$2,IF('GACE Reading 200 210'!E225&gt;'ACT E+R to SAT EBRW'!A$72,'ACT E+R to SAT EBRW'!B$72,VLOOKUP(E225,'ACT E+R to SAT EBRW'!A:B,2,FALSE))))</f>
        <v/>
      </c>
      <c r="G225" s="11" t="str">
        <f>IF('GACE Reading 200 210'!B225="","",interceptACTRtoPCR5712_5713+slopeACTRtoPCR5712_5713*D225)</f>
        <v/>
      </c>
      <c r="H225" s="11" t="str">
        <f>IF('GACE Reading 200 210'!B225="","", IF(G225&lt;100, 100, IF(G225&gt;200, 200, G225)))</f>
        <v/>
      </c>
      <c r="I225" s="11" t="str">
        <f>IF('GACE Reading 200 210'!B225="","",'SAT EBRW to CBEST R'!$A$2+'SAT EBRW to CBEST R'!$B$2*F225)</f>
        <v/>
      </c>
      <c r="J225" s="11" t="str">
        <f>IF('GACE Reading 200 210'!B225="","", IF(I225&lt;20, 20, IF(I225&gt;80, 80, I225)))</f>
        <v/>
      </c>
    </row>
    <row r="226" spans="1:10" x14ac:dyDescent="0.25">
      <c r="A226" s="11">
        <v>225</v>
      </c>
      <c r="B226" s="30"/>
      <c r="C226" s="25" t="str">
        <f t="shared" si="6"/>
        <v/>
      </c>
      <c r="D226" s="25" t="str">
        <f>IF('GACE Reading 200 210'!B226="","", IF(C226&lt;1, 1, IF(C226&gt;36, 36, C226)))</f>
        <v/>
      </c>
      <c r="E226" s="25" t="str">
        <f t="shared" si="7"/>
        <v/>
      </c>
      <c r="F226" s="11" t="str">
        <f>IF('GACE Reading 200 210'!E226="","",IF('GACE Reading 200 210'!E226&lt;'ACT E+R to SAT EBRW'!$A$2,'ACT E+R to SAT EBRW'!$B$2,IF('GACE Reading 200 210'!E226&gt;'ACT E+R to SAT EBRW'!A$72,'ACT E+R to SAT EBRW'!B$72,VLOOKUP(E226,'ACT E+R to SAT EBRW'!A:B,2,FALSE))))</f>
        <v/>
      </c>
      <c r="G226" s="11" t="str">
        <f>IF('GACE Reading 200 210'!B226="","",interceptACTRtoPCR5712_5713+slopeACTRtoPCR5712_5713*D226)</f>
        <v/>
      </c>
      <c r="H226" s="11" t="str">
        <f>IF('GACE Reading 200 210'!B226="","", IF(G226&lt;100, 100, IF(G226&gt;200, 200, G226)))</f>
        <v/>
      </c>
      <c r="I226" s="11" t="str">
        <f>IF('GACE Reading 200 210'!B226="","",'SAT EBRW to CBEST R'!$A$2+'SAT EBRW to CBEST R'!$B$2*F226)</f>
        <v/>
      </c>
      <c r="J226" s="11" t="str">
        <f>IF('GACE Reading 200 210'!B226="","", IF(I226&lt;20, 20, IF(I226&gt;80, 80, I226)))</f>
        <v/>
      </c>
    </row>
    <row r="227" spans="1:10" x14ac:dyDescent="0.25">
      <c r="A227" s="11">
        <v>226</v>
      </c>
      <c r="B227" s="30"/>
      <c r="C227" s="25" t="str">
        <f t="shared" si="6"/>
        <v/>
      </c>
      <c r="D227" s="25" t="str">
        <f>IF('GACE Reading 200 210'!B227="","", IF(C227&lt;1, 1, IF(C227&gt;36, 36, C227)))</f>
        <v/>
      </c>
      <c r="E227" s="25" t="str">
        <f t="shared" si="7"/>
        <v/>
      </c>
      <c r="F227" s="11" t="str">
        <f>IF('GACE Reading 200 210'!E227="","",IF('GACE Reading 200 210'!E227&lt;'ACT E+R to SAT EBRW'!$A$2,'ACT E+R to SAT EBRW'!$B$2,IF('GACE Reading 200 210'!E227&gt;'ACT E+R to SAT EBRW'!A$72,'ACT E+R to SAT EBRW'!B$72,VLOOKUP(E227,'ACT E+R to SAT EBRW'!A:B,2,FALSE))))</f>
        <v/>
      </c>
      <c r="G227" s="11" t="str">
        <f>IF('GACE Reading 200 210'!B227="","",interceptACTRtoPCR5712_5713+slopeACTRtoPCR5712_5713*D227)</f>
        <v/>
      </c>
      <c r="H227" s="11" t="str">
        <f>IF('GACE Reading 200 210'!B227="","", IF(G227&lt;100, 100, IF(G227&gt;200, 200, G227)))</f>
        <v/>
      </c>
      <c r="I227" s="11" t="str">
        <f>IF('GACE Reading 200 210'!B227="","",'SAT EBRW to CBEST R'!$A$2+'SAT EBRW to CBEST R'!$B$2*F227)</f>
        <v/>
      </c>
      <c r="J227" s="11" t="str">
        <f>IF('GACE Reading 200 210'!B227="","", IF(I227&lt;20, 20, IF(I227&gt;80, 80, I227)))</f>
        <v/>
      </c>
    </row>
    <row r="228" spans="1:10" x14ac:dyDescent="0.25">
      <c r="A228" s="11">
        <v>227</v>
      </c>
      <c r="B228" s="30"/>
      <c r="C228" s="25" t="str">
        <f t="shared" si="6"/>
        <v/>
      </c>
      <c r="D228" s="25" t="str">
        <f>IF('GACE Reading 200 210'!B228="","", IF(C228&lt;1, 1, IF(C228&gt;36, 36, C228)))</f>
        <v/>
      </c>
      <c r="E228" s="25" t="str">
        <f t="shared" si="7"/>
        <v/>
      </c>
      <c r="F228" s="11" t="str">
        <f>IF('GACE Reading 200 210'!E228="","",IF('GACE Reading 200 210'!E228&lt;'ACT E+R to SAT EBRW'!$A$2,'ACT E+R to SAT EBRW'!$B$2,IF('GACE Reading 200 210'!E228&gt;'ACT E+R to SAT EBRW'!A$72,'ACT E+R to SAT EBRW'!B$72,VLOOKUP(E228,'ACT E+R to SAT EBRW'!A:B,2,FALSE))))</f>
        <v/>
      </c>
      <c r="G228" s="11" t="str">
        <f>IF('GACE Reading 200 210'!B228="","",interceptACTRtoPCR5712_5713+slopeACTRtoPCR5712_5713*D228)</f>
        <v/>
      </c>
      <c r="H228" s="11" t="str">
        <f>IF('GACE Reading 200 210'!B228="","", IF(G228&lt;100, 100, IF(G228&gt;200, 200, G228)))</f>
        <v/>
      </c>
      <c r="I228" s="11" t="str">
        <f>IF('GACE Reading 200 210'!B228="","",'SAT EBRW to CBEST R'!$A$2+'SAT EBRW to CBEST R'!$B$2*F228)</f>
        <v/>
      </c>
      <c r="J228" s="11" t="str">
        <f>IF('GACE Reading 200 210'!B228="","", IF(I228&lt;20, 20, IF(I228&gt;80, 80, I228)))</f>
        <v/>
      </c>
    </row>
    <row r="229" spans="1:10" x14ac:dyDescent="0.25">
      <c r="A229" s="11">
        <v>228</v>
      </c>
      <c r="B229" s="30"/>
      <c r="C229" s="25" t="str">
        <f t="shared" si="6"/>
        <v/>
      </c>
      <c r="D229" s="25" t="str">
        <f>IF('GACE Reading 200 210'!B229="","", IF(C229&lt;1, 1, IF(C229&gt;36, 36, C229)))</f>
        <v/>
      </c>
      <c r="E229" s="25" t="str">
        <f t="shared" si="7"/>
        <v/>
      </c>
      <c r="F229" s="11" t="str">
        <f>IF('GACE Reading 200 210'!E229="","",IF('GACE Reading 200 210'!E229&lt;'ACT E+R to SAT EBRW'!$A$2,'ACT E+R to SAT EBRW'!$B$2,IF('GACE Reading 200 210'!E229&gt;'ACT E+R to SAT EBRW'!A$72,'ACT E+R to SAT EBRW'!B$72,VLOOKUP(E229,'ACT E+R to SAT EBRW'!A:B,2,FALSE))))</f>
        <v/>
      </c>
      <c r="G229" s="11" t="str">
        <f>IF('GACE Reading 200 210'!B229="","",interceptACTRtoPCR5712_5713+slopeACTRtoPCR5712_5713*D229)</f>
        <v/>
      </c>
      <c r="H229" s="11" t="str">
        <f>IF('GACE Reading 200 210'!B229="","", IF(G229&lt;100, 100, IF(G229&gt;200, 200, G229)))</f>
        <v/>
      </c>
      <c r="I229" s="11" t="str">
        <f>IF('GACE Reading 200 210'!B229="","",'SAT EBRW to CBEST R'!$A$2+'SAT EBRW to CBEST R'!$B$2*F229)</f>
        <v/>
      </c>
      <c r="J229" s="11" t="str">
        <f>IF('GACE Reading 200 210'!B229="","", IF(I229&lt;20, 20, IF(I229&gt;80, 80, I229)))</f>
        <v/>
      </c>
    </row>
    <row r="230" spans="1:10" x14ac:dyDescent="0.25">
      <c r="A230" s="11">
        <v>229</v>
      </c>
      <c r="B230" s="30"/>
      <c r="C230" s="25" t="str">
        <f t="shared" si="6"/>
        <v/>
      </c>
      <c r="D230" s="25" t="str">
        <f>IF('GACE Reading 200 210'!B230="","", IF(C230&lt;1, 1, IF(C230&gt;36, 36, C230)))</f>
        <v/>
      </c>
      <c r="E230" s="25" t="str">
        <f t="shared" si="7"/>
        <v/>
      </c>
      <c r="F230" s="11" t="str">
        <f>IF('GACE Reading 200 210'!E230="","",IF('GACE Reading 200 210'!E230&lt;'ACT E+R to SAT EBRW'!$A$2,'ACT E+R to SAT EBRW'!$B$2,IF('GACE Reading 200 210'!E230&gt;'ACT E+R to SAT EBRW'!A$72,'ACT E+R to SAT EBRW'!B$72,VLOOKUP(E230,'ACT E+R to SAT EBRW'!A:B,2,FALSE))))</f>
        <v/>
      </c>
      <c r="G230" s="11" t="str">
        <f>IF('GACE Reading 200 210'!B230="","",interceptACTRtoPCR5712_5713+slopeACTRtoPCR5712_5713*D230)</f>
        <v/>
      </c>
      <c r="H230" s="11" t="str">
        <f>IF('GACE Reading 200 210'!B230="","", IF(G230&lt;100, 100, IF(G230&gt;200, 200, G230)))</f>
        <v/>
      </c>
      <c r="I230" s="11" t="str">
        <f>IF('GACE Reading 200 210'!B230="","",'SAT EBRW to CBEST R'!$A$2+'SAT EBRW to CBEST R'!$B$2*F230)</f>
        <v/>
      </c>
      <c r="J230" s="11" t="str">
        <f>IF('GACE Reading 200 210'!B230="","", IF(I230&lt;20, 20, IF(I230&gt;80, 80, I230)))</f>
        <v/>
      </c>
    </row>
    <row r="231" spans="1:10" x14ac:dyDescent="0.25">
      <c r="A231" s="11">
        <v>230</v>
      </c>
      <c r="B231" s="30"/>
      <c r="C231" s="25" t="str">
        <f t="shared" si="6"/>
        <v/>
      </c>
      <c r="D231" s="25" t="str">
        <f>IF('GACE Reading 200 210'!B231="","", IF(C231&lt;1, 1, IF(C231&gt;36, 36, C231)))</f>
        <v/>
      </c>
      <c r="E231" s="25" t="str">
        <f t="shared" si="7"/>
        <v/>
      </c>
      <c r="F231" s="11" t="str">
        <f>IF('GACE Reading 200 210'!E231="","",IF('GACE Reading 200 210'!E231&lt;'ACT E+R to SAT EBRW'!$A$2,'ACT E+R to SAT EBRW'!$B$2,IF('GACE Reading 200 210'!E231&gt;'ACT E+R to SAT EBRW'!A$72,'ACT E+R to SAT EBRW'!B$72,VLOOKUP(E231,'ACT E+R to SAT EBRW'!A:B,2,FALSE))))</f>
        <v/>
      </c>
      <c r="G231" s="11" t="str">
        <f>IF('GACE Reading 200 210'!B231="","",interceptACTRtoPCR5712_5713+slopeACTRtoPCR5712_5713*D231)</f>
        <v/>
      </c>
      <c r="H231" s="11" t="str">
        <f>IF('GACE Reading 200 210'!B231="","", IF(G231&lt;100, 100, IF(G231&gt;200, 200, G231)))</f>
        <v/>
      </c>
      <c r="I231" s="11" t="str">
        <f>IF('GACE Reading 200 210'!B231="","",'SAT EBRW to CBEST R'!$A$2+'SAT EBRW to CBEST R'!$B$2*F231)</f>
        <v/>
      </c>
      <c r="J231" s="11" t="str">
        <f>IF('GACE Reading 200 210'!B231="","", IF(I231&lt;20, 20, IF(I231&gt;80, 80, I231)))</f>
        <v/>
      </c>
    </row>
    <row r="232" spans="1:10" x14ac:dyDescent="0.25">
      <c r="A232" s="11">
        <v>231</v>
      </c>
      <c r="B232" s="30"/>
      <c r="C232" s="25" t="str">
        <f t="shared" si="6"/>
        <v/>
      </c>
      <c r="D232" s="25" t="str">
        <f>IF('GACE Reading 200 210'!B232="","", IF(C232&lt;1, 1, IF(C232&gt;36, 36, C232)))</f>
        <v/>
      </c>
      <c r="E232" s="25" t="str">
        <f t="shared" si="7"/>
        <v/>
      </c>
      <c r="F232" s="11" t="str">
        <f>IF('GACE Reading 200 210'!E232="","",IF('GACE Reading 200 210'!E232&lt;'ACT E+R to SAT EBRW'!$A$2,'ACT E+R to SAT EBRW'!$B$2,IF('GACE Reading 200 210'!E232&gt;'ACT E+R to SAT EBRW'!A$72,'ACT E+R to SAT EBRW'!B$72,VLOOKUP(E232,'ACT E+R to SAT EBRW'!A:B,2,FALSE))))</f>
        <v/>
      </c>
      <c r="G232" s="11" t="str">
        <f>IF('GACE Reading 200 210'!B232="","",interceptACTRtoPCR5712_5713+slopeACTRtoPCR5712_5713*D232)</f>
        <v/>
      </c>
      <c r="H232" s="11" t="str">
        <f>IF('GACE Reading 200 210'!B232="","", IF(G232&lt;100, 100, IF(G232&gt;200, 200, G232)))</f>
        <v/>
      </c>
      <c r="I232" s="11" t="str">
        <f>IF('GACE Reading 200 210'!B232="","",'SAT EBRW to CBEST R'!$A$2+'SAT EBRW to CBEST R'!$B$2*F232)</f>
        <v/>
      </c>
      <c r="J232" s="11" t="str">
        <f>IF('GACE Reading 200 210'!B232="","", IF(I232&lt;20, 20, IF(I232&gt;80, 80, I232)))</f>
        <v/>
      </c>
    </row>
    <row r="233" spans="1:10" x14ac:dyDescent="0.25">
      <c r="A233" s="11">
        <v>232</v>
      </c>
      <c r="B233" s="30"/>
      <c r="C233" s="25" t="str">
        <f t="shared" si="6"/>
        <v/>
      </c>
      <c r="D233" s="25" t="str">
        <f>IF('GACE Reading 200 210'!B233="","", IF(C233&lt;1, 1, IF(C233&gt;36, 36, C233)))</f>
        <v/>
      </c>
      <c r="E233" s="25" t="str">
        <f t="shared" si="7"/>
        <v/>
      </c>
      <c r="F233" s="11" t="str">
        <f>IF('GACE Reading 200 210'!E233="","",IF('GACE Reading 200 210'!E233&lt;'ACT E+R to SAT EBRW'!$A$2,'ACT E+R to SAT EBRW'!$B$2,IF('GACE Reading 200 210'!E233&gt;'ACT E+R to SAT EBRW'!A$72,'ACT E+R to SAT EBRW'!B$72,VLOOKUP(E233,'ACT E+R to SAT EBRW'!A:B,2,FALSE))))</f>
        <v/>
      </c>
      <c r="G233" s="11" t="str">
        <f>IF('GACE Reading 200 210'!B233="","",interceptACTRtoPCR5712_5713+slopeACTRtoPCR5712_5713*D233)</f>
        <v/>
      </c>
      <c r="H233" s="11" t="str">
        <f>IF('GACE Reading 200 210'!B233="","", IF(G233&lt;100, 100, IF(G233&gt;200, 200, G233)))</f>
        <v/>
      </c>
      <c r="I233" s="11" t="str">
        <f>IF('GACE Reading 200 210'!B233="","",'SAT EBRW to CBEST R'!$A$2+'SAT EBRW to CBEST R'!$B$2*F233)</f>
        <v/>
      </c>
      <c r="J233" s="11" t="str">
        <f>IF('GACE Reading 200 210'!B233="","", IF(I233&lt;20, 20, IF(I233&gt;80, 80, I233)))</f>
        <v/>
      </c>
    </row>
    <row r="234" spans="1:10" x14ac:dyDescent="0.25">
      <c r="A234" s="11">
        <v>233</v>
      </c>
      <c r="B234" s="30"/>
      <c r="C234" s="25" t="str">
        <f t="shared" si="6"/>
        <v/>
      </c>
      <c r="D234" s="25" t="str">
        <f>IF('GACE Reading 200 210'!B234="","", IF(C234&lt;1, 1, IF(C234&gt;36, 36, C234)))</f>
        <v/>
      </c>
      <c r="E234" s="25" t="str">
        <f t="shared" si="7"/>
        <v/>
      </c>
      <c r="F234" s="11" t="str">
        <f>IF('GACE Reading 200 210'!E234="","",IF('GACE Reading 200 210'!E234&lt;'ACT E+R to SAT EBRW'!$A$2,'ACT E+R to SAT EBRW'!$B$2,IF('GACE Reading 200 210'!E234&gt;'ACT E+R to SAT EBRW'!A$72,'ACT E+R to SAT EBRW'!B$72,VLOOKUP(E234,'ACT E+R to SAT EBRW'!A:B,2,FALSE))))</f>
        <v/>
      </c>
      <c r="G234" s="11" t="str">
        <f>IF('GACE Reading 200 210'!B234="","",interceptACTRtoPCR5712_5713+slopeACTRtoPCR5712_5713*D234)</f>
        <v/>
      </c>
      <c r="H234" s="11" t="str">
        <f>IF('GACE Reading 200 210'!B234="","", IF(G234&lt;100, 100, IF(G234&gt;200, 200, G234)))</f>
        <v/>
      </c>
      <c r="I234" s="11" t="str">
        <f>IF('GACE Reading 200 210'!B234="","",'SAT EBRW to CBEST R'!$A$2+'SAT EBRW to CBEST R'!$B$2*F234)</f>
        <v/>
      </c>
      <c r="J234" s="11" t="str">
        <f>IF('GACE Reading 200 210'!B234="","", IF(I234&lt;20, 20, IF(I234&gt;80, 80, I234)))</f>
        <v/>
      </c>
    </row>
    <row r="235" spans="1:10" x14ac:dyDescent="0.25">
      <c r="A235" s="11">
        <v>234</v>
      </c>
      <c r="B235" s="30"/>
      <c r="C235" s="25" t="str">
        <f t="shared" si="6"/>
        <v/>
      </c>
      <c r="D235" s="25" t="str">
        <f>IF('GACE Reading 200 210'!B235="","", IF(C235&lt;1, 1, IF(C235&gt;36, 36, C235)))</f>
        <v/>
      </c>
      <c r="E235" s="25" t="str">
        <f t="shared" si="7"/>
        <v/>
      </c>
      <c r="F235" s="11" t="str">
        <f>IF('GACE Reading 200 210'!E235="","",IF('GACE Reading 200 210'!E235&lt;'ACT E+R to SAT EBRW'!$A$2,'ACT E+R to SAT EBRW'!$B$2,IF('GACE Reading 200 210'!E235&gt;'ACT E+R to SAT EBRW'!A$72,'ACT E+R to SAT EBRW'!B$72,VLOOKUP(E235,'ACT E+R to SAT EBRW'!A:B,2,FALSE))))</f>
        <v/>
      </c>
      <c r="G235" s="11" t="str">
        <f>IF('GACE Reading 200 210'!B235="","",interceptACTRtoPCR5712_5713+slopeACTRtoPCR5712_5713*D235)</f>
        <v/>
      </c>
      <c r="H235" s="11" t="str">
        <f>IF('GACE Reading 200 210'!B235="","", IF(G235&lt;100, 100, IF(G235&gt;200, 200, G235)))</f>
        <v/>
      </c>
      <c r="I235" s="11" t="str">
        <f>IF('GACE Reading 200 210'!B235="","",'SAT EBRW to CBEST R'!$A$2+'SAT EBRW to CBEST R'!$B$2*F235)</f>
        <v/>
      </c>
      <c r="J235" s="11" t="str">
        <f>IF('GACE Reading 200 210'!B235="","", IF(I235&lt;20, 20, IF(I235&gt;80, 80, I235)))</f>
        <v/>
      </c>
    </row>
    <row r="236" spans="1:10" x14ac:dyDescent="0.25">
      <c r="A236" s="11">
        <v>235</v>
      </c>
      <c r="B236" s="30"/>
      <c r="C236" s="25" t="str">
        <f t="shared" si="6"/>
        <v/>
      </c>
      <c r="D236" s="25" t="str">
        <f>IF('GACE Reading 200 210'!B236="","", IF(C236&lt;1, 1, IF(C236&gt;36, 36, C236)))</f>
        <v/>
      </c>
      <c r="E236" s="25" t="str">
        <f t="shared" si="7"/>
        <v/>
      </c>
      <c r="F236" s="11" t="str">
        <f>IF('GACE Reading 200 210'!E236="","",IF('GACE Reading 200 210'!E236&lt;'ACT E+R to SAT EBRW'!$A$2,'ACT E+R to SAT EBRW'!$B$2,IF('GACE Reading 200 210'!E236&gt;'ACT E+R to SAT EBRW'!A$72,'ACT E+R to SAT EBRW'!B$72,VLOOKUP(E236,'ACT E+R to SAT EBRW'!A:B,2,FALSE))))</f>
        <v/>
      </c>
      <c r="G236" s="11" t="str">
        <f>IF('GACE Reading 200 210'!B236="","",interceptACTRtoPCR5712_5713+slopeACTRtoPCR5712_5713*D236)</f>
        <v/>
      </c>
      <c r="H236" s="11" t="str">
        <f>IF('GACE Reading 200 210'!B236="","", IF(G236&lt;100, 100, IF(G236&gt;200, 200, G236)))</f>
        <v/>
      </c>
      <c r="I236" s="11" t="str">
        <f>IF('GACE Reading 200 210'!B236="","",'SAT EBRW to CBEST R'!$A$2+'SAT EBRW to CBEST R'!$B$2*F236)</f>
        <v/>
      </c>
      <c r="J236" s="11" t="str">
        <f>IF('GACE Reading 200 210'!B236="","", IF(I236&lt;20, 20, IF(I236&gt;80, 80, I236)))</f>
        <v/>
      </c>
    </row>
    <row r="237" spans="1:10" x14ac:dyDescent="0.25">
      <c r="A237" s="11">
        <v>236</v>
      </c>
      <c r="B237" s="30"/>
      <c r="C237" s="25" t="str">
        <f t="shared" si="6"/>
        <v/>
      </c>
      <c r="D237" s="25" t="str">
        <f>IF('GACE Reading 200 210'!B237="","", IF(C237&lt;1, 1, IF(C237&gt;36, 36, C237)))</f>
        <v/>
      </c>
      <c r="E237" s="25" t="str">
        <f t="shared" si="7"/>
        <v/>
      </c>
      <c r="F237" s="11" t="str">
        <f>IF('GACE Reading 200 210'!E237="","",IF('GACE Reading 200 210'!E237&lt;'ACT E+R to SAT EBRW'!$A$2,'ACT E+R to SAT EBRW'!$B$2,IF('GACE Reading 200 210'!E237&gt;'ACT E+R to SAT EBRW'!A$72,'ACT E+R to SAT EBRW'!B$72,VLOOKUP(E237,'ACT E+R to SAT EBRW'!A:B,2,FALSE))))</f>
        <v/>
      </c>
      <c r="G237" s="11" t="str">
        <f>IF('GACE Reading 200 210'!B237="","",interceptACTRtoPCR5712_5713+slopeACTRtoPCR5712_5713*D237)</f>
        <v/>
      </c>
      <c r="H237" s="11" t="str">
        <f>IF('GACE Reading 200 210'!B237="","", IF(G237&lt;100, 100, IF(G237&gt;200, 200, G237)))</f>
        <v/>
      </c>
      <c r="I237" s="11" t="str">
        <f>IF('GACE Reading 200 210'!B237="","",'SAT EBRW to CBEST R'!$A$2+'SAT EBRW to CBEST R'!$B$2*F237)</f>
        <v/>
      </c>
      <c r="J237" s="11" t="str">
        <f>IF('GACE Reading 200 210'!B237="","", IF(I237&lt;20, 20, IF(I237&gt;80, 80, I237)))</f>
        <v/>
      </c>
    </row>
    <row r="238" spans="1:10" x14ac:dyDescent="0.25">
      <c r="A238" s="11">
        <v>237</v>
      </c>
      <c r="B238" s="30"/>
      <c r="C238" s="25" t="str">
        <f t="shared" si="6"/>
        <v/>
      </c>
      <c r="D238" s="25" t="str">
        <f>IF('GACE Reading 200 210'!B238="","", IF(C238&lt;1, 1, IF(C238&gt;36, 36, C238)))</f>
        <v/>
      </c>
      <c r="E238" s="25" t="str">
        <f t="shared" si="7"/>
        <v/>
      </c>
      <c r="F238" s="11" t="str">
        <f>IF('GACE Reading 200 210'!E238="","",IF('GACE Reading 200 210'!E238&lt;'ACT E+R to SAT EBRW'!$A$2,'ACT E+R to SAT EBRW'!$B$2,IF('GACE Reading 200 210'!E238&gt;'ACT E+R to SAT EBRW'!A$72,'ACT E+R to SAT EBRW'!B$72,VLOOKUP(E238,'ACT E+R to SAT EBRW'!A:B,2,FALSE))))</f>
        <v/>
      </c>
      <c r="G238" s="11" t="str">
        <f>IF('GACE Reading 200 210'!B238="","",interceptACTRtoPCR5712_5713+slopeACTRtoPCR5712_5713*D238)</f>
        <v/>
      </c>
      <c r="H238" s="11" t="str">
        <f>IF('GACE Reading 200 210'!B238="","", IF(G238&lt;100, 100, IF(G238&gt;200, 200, G238)))</f>
        <v/>
      </c>
      <c r="I238" s="11" t="str">
        <f>IF('GACE Reading 200 210'!B238="","",'SAT EBRW to CBEST R'!$A$2+'SAT EBRW to CBEST R'!$B$2*F238)</f>
        <v/>
      </c>
      <c r="J238" s="11" t="str">
        <f>IF('GACE Reading 200 210'!B238="","", IF(I238&lt;20, 20, IF(I238&gt;80, 80, I238)))</f>
        <v/>
      </c>
    </row>
    <row r="239" spans="1:10" x14ac:dyDescent="0.25">
      <c r="A239" s="11">
        <v>238</v>
      </c>
      <c r="B239" s="30"/>
      <c r="C239" s="25" t="str">
        <f t="shared" si="6"/>
        <v/>
      </c>
      <c r="D239" s="25" t="str">
        <f>IF('GACE Reading 200 210'!B239="","", IF(C239&lt;1, 1, IF(C239&gt;36, 36, C239)))</f>
        <v/>
      </c>
      <c r="E239" s="25" t="str">
        <f t="shared" si="7"/>
        <v/>
      </c>
      <c r="F239" s="11" t="str">
        <f>IF('GACE Reading 200 210'!E239="","",IF('GACE Reading 200 210'!E239&lt;'ACT E+R to SAT EBRW'!$A$2,'ACT E+R to SAT EBRW'!$B$2,IF('GACE Reading 200 210'!E239&gt;'ACT E+R to SAT EBRW'!A$72,'ACT E+R to SAT EBRW'!B$72,VLOOKUP(E239,'ACT E+R to SAT EBRW'!A:B,2,FALSE))))</f>
        <v/>
      </c>
      <c r="G239" s="11" t="str">
        <f>IF('GACE Reading 200 210'!B239="","",interceptACTRtoPCR5712_5713+slopeACTRtoPCR5712_5713*D239)</f>
        <v/>
      </c>
      <c r="H239" s="11" t="str">
        <f>IF('GACE Reading 200 210'!B239="","", IF(G239&lt;100, 100, IF(G239&gt;200, 200, G239)))</f>
        <v/>
      </c>
      <c r="I239" s="11" t="str">
        <f>IF('GACE Reading 200 210'!B239="","",'SAT EBRW to CBEST R'!$A$2+'SAT EBRW to CBEST R'!$B$2*F239)</f>
        <v/>
      </c>
      <c r="J239" s="11" t="str">
        <f>IF('GACE Reading 200 210'!B239="","", IF(I239&lt;20, 20, IF(I239&gt;80, 80, I239)))</f>
        <v/>
      </c>
    </row>
    <row r="240" spans="1:10" x14ac:dyDescent="0.25">
      <c r="A240" s="11">
        <v>239</v>
      </c>
      <c r="B240" s="30"/>
      <c r="C240" s="25" t="str">
        <f t="shared" si="6"/>
        <v/>
      </c>
      <c r="D240" s="25" t="str">
        <f>IF('GACE Reading 200 210'!B240="","", IF(C240&lt;1, 1, IF(C240&gt;36, 36, C240)))</f>
        <v/>
      </c>
      <c r="E240" s="25" t="str">
        <f t="shared" si="7"/>
        <v/>
      </c>
      <c r="F240" s="11" t="str">
        <f>IF('GACE Reading 200 210'!E240="","",IF('GACE Reading 200 210'!E240&lt;'ACT E+R to SAT EBRW'!$A$2,'ACT E+R to SAT EBRW'!$B$2,IF('GACE Reading 200 210'!E240&gt;'ACT E+R to SAT EBRW'!A$72,'ACT E+R to SAT EBRW'!B$72,VLOOKUP(E240,'ACT E+R to SAT EBRW'!A:B,2,FALSE))))</f>
        <v/>
      </c>
      <c r="G240" s="11" t="str">
        <f>IF('GACE Reading 200 210'!B240="","",interceptACTRtoPCR5712_5713+slopeACTRtoPCR5712_5713*D240)</f>
        <v/>
      </c>
      <c r="H240" s="11" t="str">
        <f>IF('GACE Reading 200 210'!B240="","", IF(G240&lt;100, 100, IF(G240&gt;200, 200, G240)))</f>
        <v/>
      </c>
      <c r="I240" s="11" t="str">
        <f>IF('GACE Reading 200 210'!B240="","",'SAT EBRW to CBEST R'!$A$2+'SAT EBRW to CBEST R'!$B$2*F240)</f>
        <v/>
      </c>
      <c r="J240" s="11" t="str">
        <f>IF('GACE Reading 200 210'!B240="","", IF(I240&lt;20, 20, IF(I240&gt;80, 80, I240)))</f>
        <v/>
      </c>
    </row>
    <row r="241" spans="1:10" x14ac:dyDescent="0.25">
      <c r="A241" s="11">
        <v>240</v>
      </c>
      <c r="B241" s="30"/>
      <c r="C241" s="25" t="str">
        <f t="shared" si="6"/>
        <v/>
      </c>
      <c r="D241" s="25" t="str">
        <f>IF('GACE Reading 200 210'!B241="","", IF(C241&lt;1, 1, IF(C241&gt;36, 36, C241)))</f>
        <v/>
      </c>
      <c r="E241" s="25" t="str">
        <f t="shared" si="7"/>
        <v/>
      </c>
      <c r="F241" s="11" t="str">
        <f>IF('GACE Reading 200 210'!E241="","",IF('GACE Reading 200 210'!E241&lt;'ACT E+R to SAT EBRW'!$A$2,'ACT E+R to SAT EBRW'!$B$2,IF('GACE Reading 200 210'!E241&gt;'ACT E+R to SAT EBRW'!A$72,'ACT E+R to SAT EBRW'!B$72,VLOOKUP(E241,'ACT E+R to SAT EBRW'!A:B,2,FALSE))))</f>
        <v/>
      </c>
      <c r="G241" s="11" t="str">
        <f>IF('GACE Reading 200 210'!B241="","",interceptACTRtoPCR5712_5713+slopeACTRtoPCR5712_5713*D241)</f>
        <v/>
      </c>
      <c r="H241" s="11" t="str">
        <f>IF('GACE Reading 200 210'!B241="","", IF(G241&lt;100, 100, IF(G241&gt;200, 200, G241)))</f>
        <v/>
      </c>
      <c r="I241" s="11" t="str">
        <f>IF('GACE Reading 200 210'!B241="","",'SAT EBRW to CBEST R'!$A$2+'SAT EBRW to CBEST R'!$B$2*F241)</f>
        <v/>
      </c>
      <c r="J241" s="11" t="str">
        <f>IF('GACE Reading 200 210'!B241="","", IF(I241&lt;20, 20, IF(I241&gt;80, 80, I241)))</f>
        <v/>
      </c>
    </row>
    <row r="242" spans="1:10" x14ac:dyDescent="0.25">
      <c r="A242" s="11">
        <v>241</v>
      </c>
      <c r="B242" s="30"/>
      <c r="C242" s="25" t="str">
        <f t="shared" si="6"/>
        <v/>
      </c>
      <c r="D242" s="25" t="str">
        <f>IF('GACE Reading 200 210'!B242="","", IF(C242&lt;1, 1, IF(C242&gt;36, 36, C242)))</f>
        <v/>
      </c>
      <c r="E242" s="25" t="str">
        <f t="shared" si="7"/>
        <v/>
      </c>
      <c r="F242" s="11" t="str">
        <f>IF('GACE Reading 200 210'!E242="","",IF('GACE Reading 200 210'!E242&lt;'ACT E+R to SAT EBRW'!$A$2,'ACT E+R to SAT EBRW'!$B$2,IF('GACE Reading 200 210'!E242&gt;'ACT E+R to SAT EBRW'!A$72,'ACT E+R to SAT EBRW'!B$72,VLOOKUP(E242,'ACT E+R to SAT EBRW'!A:B,2,FALSE))))</f>
        <v/>
      </c>
      <c r="G242" s="11" t="str">
        <f>IF('GACE Reading 200 210'!B242="","",interceptACTRtoPCR5712_5713+slopeACTRtoPCR5712_5713*D242)</f>
        <v/>
      </c>
      <c r="H242" s="11" t="str">
        <f>IF('GACE Reading 200 210'!B242="","", IF(G242&lt;100, 100, IF(G242&gt;200, 200, G242)))</f>
        <v/>
      </c>
      <c r="I242" s="11" t="str">
        <f>IF('GACE Reading 200 210'!B242="","",'SAT EBRW to CBEST R'!$A$2+'SAT EBRW to CBEST R'!$B$2*F242)</f>
        <v/>
      </c>
      <c r="J242" s="11" t="str">
        <f>IF('GACE Reading 200 210'!B242="","", IF(I242&lt;20, 20, IF(I242&gt;80, 80, I242)))</f>
        <v/>
      </c>
    </row>
    <row r="243" spans="1:10" x14ac:dyDescent="0.25">
      <c r="A243" s="11">
        <v>242</v>
      </c>
      <c r="B243" s="30"/>
      <c r="C243" s="25" t="str">
        <f t="shared" si="6"/>
        <v/>
      </c>
      <c r="D243" s="25" t="str">
        <f>IF('GACE Reading 200 210'!B243="","", IF(C243&lt;1, 1, IF(C243&gt;36, 36, C243)))</f>
        <v/>
      </c>
      <c r="E243" s="25" t="str">
        <f t="shared" si="7"/>
        <v/>
      </c>
      <c r="F243" s="11" t="str">
        <f>IF('GACE Reading 200 210'!E243="","",IF('GACE Reading 200 210'!E243&lt;'ACT E+R to SAT EBRW'!$A$2,'ACT E+R to SAT EBRW'!$B$2,IF('GACE Reading 200 210'!E243&gt;'ACT E+R to SAT EBRW'!A$72,'ACT E+R to SAT EBRW'!B$72,VLOOKUP(E243,'ACT E+R to SAT EBRW'!A:B,2,FALSE))))</f>
        <v/>
      </c>
      <c r="G243" s="11" t="str">
        <f>IF('GACE Reading 200 210'!B243="","",interceptACTRtoPCR5712_5713+slopeACTRtoPCR5712_5713*D243)</f>
        <v/>
      </c>
      <c r="H243" s="11" t="str">
        <f>IF('GACE Reading 200 210'!B243="","", IF(G243&lt;100, 100, IF(G243&gt;200, 200, G243)))</f>
        <v/>
      </c>
      <c r="I243" s="11" t="str">
        <f>IF('GACE Reading 200 210'!B243="","",'SAT EBRW to CBEST R'!$A$2+'SAT EBRW to CBEST R'!$B$2*F243)</f>
        <v/>
      </c>
      <c r="J243" s="11" t="str">
        <f>IF('GACE Reading 200 210'!B243="","", IF(I243&lt;20, 20, IF(I243&gt;80, 80, I243)))</f>
        <v/>
      </c>
    </row>
    <row r="244" spans="1:10" x14ac:dyDescent="0.25">
      <c r="A244" s="11">
        <v>243</v>
      </c>
      <c r="B244" s="30"/>
      <c r="C244" s="25" t="str">
        <f t="shared" si="6"/>
        <v/>
      </c>
      <c r="D244" s="25" t="str">
        <f>IF('GACE Reading 200 210'!B244="","", IF(C244&lt;1, 1, IF(C244&gt;36, 36, C244)))</f>
        <v/>
      </c>
      <c r="E244" s="25" t="str">
        <f t="shared" si="7"/>
        <v/>
      </c>
      <c r="F244" s="11" t="str">
        <f>IF('GACE Reading 200 210'!E244="","",IF('GACE Reading 200 210'!E244&lt;'ACT E+R to SAT EBRW'!$A$2,'ACT E+R to SAT EBRW'!$B$2,IF('GACE Reading 200 210'!E244&gt;'ACT E+R to SAT EBRW'!A$72,'ACT E+R to SAT EBRW'!B$72,VLOOKUP(E244,'ACT E+R to SAT EBRW'!A:B,2,FALSE))))</f>
        <v/>
      </c>
      <c r="G244" s="11" t="str">
        <f>IF('GACE Reading 200 210'!B244="","",interceptACTRtoPCR5712_5713+slopeACTRtoPCR5712_5713*D244)</f>
        <v/>
      </c>
      <c r="H244" s="11" t="str">
        <f>IF('GACE Reading 200 210'!B244="","", IF(G244&lt;100, 100, IF(G244&gt;200, 200, G244)))</f>
        <v/>
      </c>
      <c r="I244" s="11" t="str">
        <f>IF('GACE Reading 200 210'!B244="","",'SAT EBRW to CBEST R'!$A$2+'SAT EBRW to CBEST R'!$B$2*F244)</f>
        <v/>
      </c>
      <c r="J244" s="11" t="str">
        <f>IF('GACE Reading 200 210'!B244="","", IF(I244&lt;20, 20, IF(I244&gt;80, 80, I244)))</f>
        <v/>
      </c>
    </row>
    <row r="245" spans="1:10" x14ac:dyDescent="0.25">
      <c r="A245" s="11">
        <v>244</v>
      </c>
      <c r="B245" s="30"/>
      <c r="C245" s="25" t="str">
        <f t="shared" si="6"/>
        <v/>
      </c>
      <c r="D245" s="25" t="str">
        <f>IF('GACE Reading 200 210'!B245="","", IF(C245&lt;1, 1, IF(C245&gt;36, 36, C245)))</f>
        <v/>
      </c>
      <c r="E245" s="25" t="str">
        <f t="shared" si="7"/>
        <v/>
      </c>
      <c r="F245" s="11" t="str">
        <f>IF('GACE Reading 200 210'!E245="","",IF('GACE Reading 200 210'!E245&lt;'ACT E+R to SAT EBRW'!$A$2,'ACT E+R to SAT EBRW'!$B$2,IF('GACE Reading 200 210'!E245&gt;'ACT E+R to SAT EBRW'!A$72,'ACT E+R to SAT EBRW'!B$72,VLOOKUP(E245,'ACT E+R to SAT EBRW'!A:B,2,FALSE))))</f>
        <v/>
      </c>
      <c r="G245" s="11" t="str">
        <f>IF('GACE Reading 200 210'!B245="","",interceptACTRtoPCR5712_5713+slopeACTRtoPCR5712_5713*D245)</f>
        <v/>
      </c>
      <c r="H245" s="11" t="str">
        <f>IF('GACE Reading 200 210'!B245="","", IF(G245&lt;100, 100, IF(G245&gt;200, 200, G245)))</f>
        <v/>
      </c>
      <c r="I245" s="11" t="str">
        <f>IF('GACE Reading 200 210'!B245="","",'SAT EBRW to CBEST R'!$A$2+'SAT EBRW to CBEST R'!$B$2*F245)</f>
        <v/>
      </c>
      <c r="J245" s="11" t="str">
        <f>IF('GACE Reading 200 210'!B245="","", IF(I245&lt;20, 20, IF(I245&gt;80, 80, I245)))</f>
        <v/>
      </c>
    </row>
    <row r="246" spans="1:10" x14ac:dyDescent="0.25">
      <c r="A246" s="11">
        <v>245</v>
      </c>
      <c r="B246" s="30"/>
      <c r="C246" s="25" t="str">
        <f t="shared" si="6"/>
        <v/>
      </c>
      <c r="D246" s="25" t="str">
        <f>IF('GACE Reading 200 210'!B246="","", IF(C246&lt;1, 1, IF(C246&gt;36, 36, C246)))</f>
        <v/>
      </c>
      <c r="E246" s="25" t="str">
        <f t="shared" si="7"/>
        <v/>
      </c>
      <c r="F246" s="11" t="str">
        <f>IF('GACE Reading 200 210'!E246="","",IF('GACE Reading 200 210'!E246&lt;'ACT E+R to SAT EBRW'!$A$2,'ACT E+R to SAT EBRW'!$B$2,IF('GACE Reading 200 210'!E246&gt;'ACT E+R to SAT EBRW'!A$72,'ACT E+R to SAT EBRW'!B$72,VLOOKUP(E246,'ACT E+R to SAT EBRW'!A:B,2,FALSE))))</f>
        <v/>
      </c>
      <c r="G246" s="11" t="str">
        <f>IF('GACE Reading 200 210'!B246="","",interceptACTRtoPCR5712_5713+slopeACTRtoPCR5712_5713*D246)</f>
        <v/>
      </c>
      <c r="H246" s="11" t="str">
        <f>IF('GACE Reading 200 210'!B246="","", IF(G246&lt;100, 100, IF(G246&gt;200, 200, G246)))</f>
        <v/>
      </c>
      <c r="I246" s="11" t="str">
        <f>IF('GACE Reading 200 210'!B246="","",'SAT EBRW to CBEST R'!$A$2+'SAT EBRW to CBEST R'!$B$2*F246)</f>
        <v/>
      </c>
      <c r="J246" s="11" t="str">
        <f>IF('GACE Reading 200 210'!B246="","", IF(I246&lt;20, 20, IF(I246&gt;80, 80, I246)))</f>
        <v/>
      </c>
    </row>
    <row r="247" spans="1:10" x14ac:dyDescent="0.25">
      <c r="A247" s="11">
        <v>246</v>
      </c>
      <c r="B247" s="30"/>
      <c r="C247" s="25" t="str">
        <f t="shared" si="6"/>
        <v/>
      </c>
      <c r="D247" s="25" t="str">
        <f>IF('GACE Reading 200 210'!B247="","", IF(C247&lt;1, 1, IF(C247&gt;36, 36, C247)))</f>
        <v/>
      </c>
      <c r="E247" s="25" t="str">
        <f t="shared" si="7"/>
        <v/>
      </c>
      <c r="F247" s="11" t="str">
        <f>IF('GACE Reading 200 210'!E247="","",IF('GACE Reading 200 210'!E247&lt;'ACT E+R to SAT EBRW'!$A$2,'ACT E+R to SAT EBRW'!$B$2,IF('GACE Reading 200 210'!E247&gt;'ACT E+R to SAT EBRW'!A$72,'ACT E+R to SAT EBRW'!B$72,VLOOKUP(E247,'ACT E+R to SAT EBRW'!A:B,2,FALSE))))</f>
        <v/>
      </c>
      <c r="G247" s="11" t="str">
        <f>IF('GACE Reading 200 210'!B247="","",interceptACTRtoPCR5712_5713+slopeACTRtoPCR5712_5713*D247)</f>
        <v/>
      </c>
      <c r="H247" s="11" t="str">
        <f>IF('GACE Reading 200 210'!B247="","", IF(G247&lt;100, 100, IF(G247&gt;200, 200, G247)))</f>
        <v/>
      </c>
      <c r="I247" s="11" t="str">
        <f>IF('GACE Reading 200 210'!B247="","",'SAT EBRW to CBEST R'!$A$2+'SAT EBRW to CBEST R'!$B$2*F247)</f>
        <v/>
      </c>
      <c r="J247" s="11" t="str">
        <f>IF('GACE Reading 200 210'!B247="","", IF(I247&lt;20, 20, IF(I247&gt;80, 80, I247)))</f>
        <v/>
      </c>
    </row>
    <row r="248" spans="1:10" x14ac:dyDescent="0.25">
      <c r="A248" s="11">
        <v>247</v>
      </c>
      <c r="B248" s="30"/>
      <c r="C248" s="25" t="str">
        <f t="shared" si="6"/>
        <v/>
      </c>
      <c r="D248" s="25" t="str">
        <f>IF('GACE Reading 200 210'!B248="","", IF(C248&lt;1, 1, IF(C248&gt;36, 36, C248)))</f>
        <v/>
      </c>
      <c r="E248" s="25" t="str">
        <f t="shared" si="7"/>
        <v/>
      </c>
      <c r="F248" s="11" t="str">
        <f>IF('GACE Reading 200 210'!E248="","",IF('GACE Reading 200 210'!E248&lt;'ACT E+R to SAT EBRW'!$A$2,'ACT E+R to SAT EBRW'!$B$2,IF('GACE Reading 200 210'!E248&gt;'ACT E+R to SAT EBRW'!A$72,'ACT E+R to SAT EBRW'!B$72,VLOOKUP(E248,'ACT E+R to SAT EBRW'!A:B,2,FALSE))))</f>
        <v/>
      </c>
      <c r="G248" s="11" t="str">
        <f>IF('GACE Reading 200 210'!B248="","",interceptACTRtoPCR5712_5713+slopeACTRtoPCR5712_5713*D248)</f>
        <v/>
      </c>
      <c r="H248" s="11" t="str">
        <f>IF('GACE Reading 200 210'!B248="","", IF(G248&lt;100, 100, IF(G248&gt;200, 200, G248)))</f>
        <v/>
      </c>
      <c r="I248" s="11" t="str">
        <f>IF('GACE Reading 200 210'!B248="","",'SAT EBRW to CBEST R'!$A$2+'SAT EBRW to CBEST R'!$B$2*F248)</f>
        <v/>
      </c>
      <c r="J248" s="11" t="str">
        <f>IF('GACE Reading 200 210'!B248="","", IF(I248&lt;20, 20, IF(I248&gt;80, 80, I248)))</f>
        <v/>
      </c>
    </row>
    <row r="249" spans="1:10" x14ac:dyDescent="0.25">
      <c r="A249" s="11">
        <v>248</v>
      </c>
      <c r="B249" s="30"/>
      <c r="C249" s="25" t="str">
        <f t="shared" si="6"/>
        <v/>
      </c>
      <c r="D249" s="25" t="str">
        <f>IF('GACE Reading 200 210'!B249="","", IF(C249&lt;1, 1, IF(C249&gt;36, 36, C249)))</f>
        <v/>
      </c>
      <c r="E249" s="25" t="str">
        <f t="shared" si="7"/>
        <v/>
      </c>
      <c r="F249" s="11" t="str">
        <f>IF('GACE Reading 200 210'!E249="","",IF('GACE Reading 200 210'!E249&lt;'ACT E+R to SAT EBRW'!$A$2,'ACT E+R to SAT EBRW'!$B$2,IF('GACE Reading 200 210'!E249&gt;'ACT E+R to SAT EBRW'!A$72,'ACT E+R to SAT EBRW'!B$72,VLOOKUP(E249,'ACT E+R to SAT EBRW'!A:B,2,FALSE))))</f>
        <v/>
      </c>
      <c r="G249" s="11" t="str">
        <f>IF('GACE Reading 200 210'!B249="","",interceptACTRtoPCR5712_5713+slopeACTRtoPCR5712_5713*D249)</f>
        <v/>
      </c>
      <c r="H249" s="11" t="str">
        <f>IF('GACE Reading 200 210'!B249="","", IF(G249&lt;100, 100, IF(G249&gt;200, 200, G249)))</f>
        <v/>
      </c>
      <c r="I249" s="11" t="str">
        <f>IF('GACE Reading 200 210'!B249="","",'SAT EBRW to CBEST R'!$A$2+'SAT EBRW to CBEST R'!$B$2*F249)</f>
        <v/>
      </c>
      <c r="J249" s="11" t="str">
        <f>IF('GACE Reading 200 210'!B249="","", IF(I249&lt;20, 20, IF(I249&gt;80, 80, I249)))</f>
        <v/>
      </c>
    </row>
    <row r="250" spans="1:10" x14ac:dyDescent="0.25">
      <c r="A250" s="11">
        <v>249</v>
      </c>
      <c r="B250" s="30"/>
      <c r="C250" s="25" t="str">
        <f t="shared" si="6"/>
        <v/>
      </c>
      <c r="D250" s="25" t="str">
        <f>IF('GACE Reading 200 210'!B250="","", IF(C250&lt;1, 1, IF(C250&gt;36, 36, C250)))</f>
        <v/>
      </c>
      <c r="E250" s="25" t="str">
        <f t="shared" si="7"/>
        <v/>
      </c>
      <c r="F250" s="11" t="str">
        <f>IF('GACE Reading 200 210'!E250="","",IF('GACE Reading 200 210'!E250&lt;'ACT E+R to SAT EBRW'!$A$2,'ACT E+R to SAT EBRW'!$B$2,IF('GACE Reading 200 210'!E250&gt;'ACT E+R to SAT EBRW'!A$72,'ACT E+R to SAT EBRW'!B$72,VLOOKUP(E250,'ACT E+R to SAT EBRW'!A:B,2,FALSE))))</f>
        <v/>
      </c>
      <c r="G250" s="11" t="str">
        <f>IF('GACE Reading 200 210'!B250="","",interceptACTRtoPCR5712_5713+slopeACTRtoPCR5712_5713*D250)</f>
        <v/>
      </c>
      <c r="H250" s="11" t="str">
        <f>IF('GACE Reading 200 210'!B250="","", IF(G250&lt;100, 100, IF(G250&gt;200, 200, G250)))</f>
        <v/>
      </c>
      <c r="I250" s="11" t="str">
        <f>IF('GACE Reading 200 210'!B250="","",'SAT EBRW to CBEST R'!$A$2+'SAT EBRW to CBEST R'!$B$2*F250)</f>
        <v/>
      </c>
      <c r="J250" s="11" t="str">
        <f>IF('GACE Reading 200 210'!B250="","", IF(I250&lt;20, 20, IF(I250&gt;80, 80, I250)))</f>
        <v/>
      </c>
    </row>
    <row r="251" spans="1:10" x14ac:dyDescent="0.25">
      <c r="A251" s="11">
        <v>250</v>
      </c>
      <c r="B251" s="30"/>
      <c r="C251" s="25" t="str">
        <f t="shared" si="6"/>
        <v/>
      </c>
      <c r="D251" s="25" t="str">
        <f>IF('GACE Reading 200 210'!B251="","", IF(C251&lt;1, 1, IF(C251&gt;36, 36, C251)))</f>
        <v/>
      </c>
      <c r="E251" s="25" t="str">
        <f t="shared" si="7"/>
        <v/>
      </c>
      <c r="F251" s="11" t="str">
        <f>IF('GACE Reading 200 210'!E251="","",IF('GACE Reading 200 210'!E251&lt;'ACT E+R to SAT EBRW'!$A$2,'ACT E+R to SAT EBRW'!$B$2,IF('GACE Reading 200 210'!E251&gt;'ACT E+R to SAT EBRW'!A$72,'ACT E+R to SAT EBRW'!B$72,VLOOKUP(E251,'ACT E+R to SAT EBRW'!A:B,2,FALSE))))</f>
        <v/>
      </c>
      <c r="G251" s="11" t="str">
        <f>IF('GACE Reading 200 210'!B251="","",interceptACTRtoPCR5712_5713+slopeACTRtoPCR5712_5713*D251)</f>
        <v/>
      </c>
      <c r="H251" s="11" t="str">
        <f>IF('GACE Reading 200 210'!B251="","", IF(G251&lt;100, 100, IF(G251&gt;200, 200, G251)))</f>
        <v/>
      </c>
      <c r="I251" s="11" t="str">
        <f>IF('GACE Reading 200 210'!B251="","",'SAT EBRW to CBEST R'!$A$2+'SAT EBRW to CBEST R'!$B$2*F251)</f>
        <v/>
      </c>
      <c r="J251" s="11" t="str">
        <f>IF('GACE Reading 200 210'!B251="","", IF(I251&lt;20, 20, IF(I251&gt;80, 80, I251)))</f>
        <v/>
      </c>
    </row>
    <row r="252" spans="1:10" x14ac:dyDescent="0.25">
      <c r="A252" s="11">
        <v>251</v>
      </c>
      <c r="B252" s="30"/>
      <c r="C252" s="25" t="str">
        <f t="shared" si="6"/>
        <v/>
      </c>
      <c r="D252" s="25" t="str">
        <f>IF('GACE Reading 200 210'!B252="","", IF(C252&lt;1, 1, IF(C252&gt;36, 36, C252)))</f>
        <v/>
      </c>
      <c r="E252" s="25" t="str">
        <f t="shared" si="7"/>
        <v/>
      </c>
      <c r="F252" s="11" t="str">
        <f>IF('GACE Reading 200 210'!E252="","",IF('GACE Reading 200 210'!E252&lt;'ACT E+R to SAT EBRW'!$A$2,'ACT E+R to SAT EBRW'!$B$2,IF('GACE Reading 200 210'!E252&gt;'ACT E+R to SAT EBRW'!A$72,'ACT E+R to SAT EBRW'!B$72,VLOOKUP(E252,'ACT E+R to SAT EBRW'!A:B,2,FALSE))))</f>
        <v/>
      </c>
      <c r="G252" s="11" t="str">
        <f>IF('GACE Reading 200 210'!B252="","",interceptACTRtoPCR5712_5713+slopeACTRtoPCR5712_5713*D252)</f>
        <v/>
      </c>
      <c r="H252" s="11" t="str">
        <f>IF('GACE Reading 200 210'!B252="","", IF(G252&lt;100, 100, IF(G252&gt;200, 200, G252)))</f>
        <v/>
      </c>
      <c r="I252" s="11" t="str">
        <f>IF('GACE Reading 200 210'!B252="","",'SAT EBRW to CBEST R'!$A$2+'SAT EBRW to CBEST R'!$B$2*F252)</f>
        <v/>
      </c>
      <c r="J252" s="11" t="str">
        <f>IF('GACE Reading 200 210'!B252="","", IF(I252&lt;20, 20, IF(I252&gt;80, 80, I252)))</f>
        <v/>
      </c>
    </row>
    <row r="253" spans="1:10" x14ac:dyDescent="0.25">
      <c r="A253" s="11">
        <v>252</v>
      </c>
      <c r="B253" s="30"/>
      <c r="C253" s="25" t="str">
        <f t="shared" si="6"/>
        <v/>
      </c>
      <c r="D253" s="25" t="str">
        <f>IF('GACE Reading 200 210'!B253="","", IF(C253&lt;1, 1, IF(C253&gt;36, 36, C253)))</f>
        <v/>
      </c>
      <c r="E253" s="25" t="str">
        <f t="shared" si="7"/>
        <v/>
      </c>
      <c r="F253" s="11" t="str">
        <f>IF('GACE Reading 200 210'!E253="","",IF('GACE Reading 200 210'!E253&lt;'ACT E+R to SAT EBRW'!$A$2,'ACT E+R to SAT EBRW'!$B$2,IF('GACE Reading 200 210'!E253&gt;'ACT E+R to SAT EBRW'!A$72,'ACT E+R to SAT EBRW'!B$72,VLOOKUP(E253,'ACT E+R to SAT EBRW'!A:B,2,FALSE))))</f>
        <v/>
      </c>
      <c r="G253" s="11" t="str">
        <f>IF('GACE Reading 200 210'!B253="","",interceptACTRtoPCR5712_5713+slopeACTRtoPCR5712_5713*D253)</f>
        <v/>
      </c>
      <c r="H253" s="11" t="str">
        <f>IF('GACE Reading 200 210'!B253="","", IF(G253&lt;100, 100, IF(G253&gt;200, 200, G253)))</f>
        <v/>
      </c>
      <c r="I253" s="11" t="str">
        <f>IF('GACE Reading 200 210'!B253="","",'SAT EBRW to CBEST R'!$A$2+'SAT EBRW to CBEST R'!$B$2*F253)</f>
        <v/>
      </c>
      <c r="J253" s="11" t="str">
        <f>IF('GACE Reading 200 210'!B253="","", IF(I253&lt;20, 20, IF(I253&gt;80, 80, I253)))</f>
        <v/>
      </c>
    </row>
    <row r="254" spans="1:10" x14ac:dyDescent="0.25">
      <c r="A254" s="11">
        <v>253</v>
      </c>
      <c r="B254" s="30"/>
      <c r="C254" s="25" t="str">
        <f t="shared" si="6"/>
        <v/>
      </c>
      <c r="D254" s="25" t="str">
        <f>IF('GACE Reading 200 210'!B254="","", IF(C254&lt;1, 1, IF(C254&gt;36, 36, C254)))</f>
        <v/>
      </c>
      <c r="E254" s="25" t="str">
        <f t="shared" si="7"/>
        <v/>
      </c>
      <c r="F254" s="11" t="str">
        <f>IF('GACE Reading 200 210'!E254="","",IF('GACE Reading 200 210'!E254&lt;'ACT E+R to SAT EBRW'!$A$2,'ACT E+R to SAT EBRW'!$B$2,IF('GACE Reading 200 210'!E254&gt;'ACT E+R to SAT EBRW'!A$72,'ACT E+R to SAT EBRW'!B$72,VLOOKUP(E254,'ACT E+R to SAT EBRW'!A:B,2,FALSE))))</f>
        <v/>
      </c>
      <c r="G254" s="11" t="str">
        <f>IF('GACE Reading 200 210'!B254="","",interceptACTRtoPCR5712_5713+slopeACTRtoPCR5712_5713*D254)</f>
        <v/>
      </c>
      <c r="H254" s="11" t="str">
        <f>IF('GACE Reading 200 210'!B254="","", IF(G254&lt;100, 100, IF(G254&gt;200, 200, G254)))</f>
        <v/>
      </c>
      <c r="I254" s="11" t="str">
        <f>IF('GACE Reading 200 210'!B254="","",'SAT EBRW to CBEST R'!$A$2+'SAT EBRW to CBEST R'!$B$2*F254)</f>
        <v/>
      </c>
      <c r="J254" s="11" t="str">
        <f>IF('GACE Reading 200 210'!B254="","", IF(I254&lt;20, 20, IF(I254&gt;80, 80, I254)))</f>
        <v/>
      </c>
    </row>
    <row r="255" spans="1:10" x14ac:dyDescent="0.25">
      <c r="A255" s="11">
        <v>254</v>
      </c>
      <c r="B255" s="30"/>
      <c r="C255" s="25" t="str">
        <f t="shared" si="6"/>
        <v/>
      </c>
      <c r="D255" s="25" t="str">
        <f>IF('GACE Reading 200 210'!B255="","", IF(C255&lt;1, 1, IF(C255&gt;36, 36, C255)))</f>
        <v/>
      </c>
      <c r="E255" s="25" t="str">
        <f t="shared" si="7"/>
        <v/>
      </c>
      <c r="F255" s="11" t="str">
        <f>IF('GACE Reading 200 210'!E255="","",IF('GACE Reading 200 210'!E255&lt;'ACT E+R to SAT EBRW'!$A$2,'ACT E+R to SAT EBRW'!$B$2,IF('GACE Reading 200 210'!E255&gt;'ACT E+R to SAT EBRW'!A$72,'ACT E+R to SAT EBRW'!B$72,VLOOKUP(E255,'ACT E+R to SAT EBRW'!A:B,2,FALSE))))</f>
        <v/>
      </c>
      <c r="G255" s="11" t="str">
        <f>IF('GACE Reading 200 210'!B255="","",interceptACTRtoPCR5712_5713+slopeACTRtoPCR5712_5713*D255)</f>
        <v/>
      </c>
      <c r="H255" s="11" t="str">
        <f>IF('GACE Reading 200 210'!B255="","", IF(G255&lt;100, 100, IF(G255&gt;200, 200, G255)))</f>
        <v/>
      </c>
      <c r="I255" s="11" t="str">
        <f>IF('GACE Reading 200 210'!B255="","",'SAT EBRW to CBEST R'!$A$2+'SAT EBRW to CBEST R'!$B$2*F255)</f>
        <v/>
      </c>
      <c r="J255" s="11" t="str">
        <f>IF('GACE Reading 200 210'!B255="","", IF(I255&lt;20, 20, IF(I255&gt;80, 80, I255)))</f>
        <v/>
      </c>
    </row>
    <row r="256" spans="1:10" x14ac:dyDescent="0.25">
      <c r="A256" s="11">
        <v>255</v>
      </c>
      <c r="B256" s="30"/>
      <c r="C256" s="25" t="str">
        <f t="shared" si="6"/>
        <v/>
      </c>
      <c r="D256" s="25" t="str">
        <f>IF('GACE Reading 200 210'!B256="","", IF(C256&lt;1, 1, IF(C256&gt;36, 36, C256)))</f>
        <v/>
      </c>
      <c r="E256" s="25" t="str">
        <f t="shared" si="7"/>
        <v/>
      </c>
      <c r="F256" s="11" t="str">
        <f>IF('GACE Reading 200 210'!E256="","",IF('GACE Reading 200 210'!E256&lt;'ACT E+R to SAT EBRW'!$A$2,'ACT E+R to SAT EBRW'!$B$2,IF('GACE Reading 200 210'!E256&gt;'ACT E+R to SAT EBRW'!A$72,'ACT E+R to SAT EBRW'!B$72,VLOOKUP(E256,'ACT E+R to SAT EBRW'!A:B,2,FALSE))))</f>
        <v/>
      </c>
      <c r="G256" s="11" t="str">
        <f>IF('GACE Reading 200 210'!B256="","",interceptACTRtoPCR5712_5713+slopeACTRtoPCR5712_5713*D256)</f>
        <v/>
      </c>
      <c r="H256" s="11" t="str">
        <f>IF('GACE Reading 200 210'!B256="","", IF(G256&lt;100, 100, IF(G256&gt;200, 200, G256)))</f>
        <v/>
      </c>
      <c r="I256" s="11" t="str">
        <f>IF('GACE Reading 200 210'!B256="","",'SAT EBRW to CBEST R'!$A$2+'SAT EBRW to CBEST R'!$B$2*F256)</f>
        <v/>
      </c>
      <c r="J256" s="11" t="str">
        <f>IF('GACE Reading 200 210'!B256="","", IF(I256&lt;20, 20, IF(I256&gt;80, 80, I256)))</f>
        <v/>
      </c>
    </row>
    <row r="257" spans="1:10" x14ac:dyDescent="0.25">
      <c r="A257" s="11">
        <v>256</v>
      </c>
      <c r="B257" s="30"/>
      <c r="C257" s="25" t="str">
        <f t="shared" si="6"/>
        <v/>
      </c>
      <c r="D257" s="25" t="str">
        <f>IF('GACE Reading 200 210'!B257="","", IF(C257&lt;1, 1, IF(C257&gt;36, 36, C257)))</f>
        <v/>
      </c>
      <c r="E257" s="25" t="str">
        <f t="shared" si="7"/>
        <v/>
      </c>
      <c r="F257" s="11" t="str">
        <f>IF('GACE Reading 200 210'!E257="","",IF('GACE Reading 200 210'!E257&lt;'ACT E+R to SAT EBRW'!$A$2,'ACT E+R to SAT EBRW'!$B$2,IF('GACE Reading 200 210'!E257&gt;'ACT E+R to SAT EBRW'!A$72,'ACT E+R to SAT EBRW'!B$72,VLOOKUP(E257,'ACT E+R to SAT EBRW'!A:B,2,FALSE))))</f>
        <v/>
      </c>
      <c r="G257" s="11" t="str">
        <f>IF('GACE Reading 200 210'!B257="","",interceptACTRtoPCR5712_5713+slopeACTRtoPCR5712_5713*D257)</f>
        <v/>
      </c>
      <c r="H257" s="11" t="str">
        <f>IF('GACE Reading 200 210'!B257="","", IF(G257&lt;100, 100, IF(G257&gt;200, 200, G257)))</f>
        <v/>
      </c>
      <c r="I257" s="11" t="str">
        <f>IF('GACE Reading 200 210'!B257="","",'SAT EBRW to CBEST R'!$A$2+'SAT EBRW to CBEST R'!$B$2*F257)</f>
        <v/>
      </c>
      <c r="J257" s="11" t="str">
        <f>IF('GACE Reading 200 210'!B257="","", IF(I257&lt;20, 20, IF(I257&gt;80, 80, I257)))</f>
        <v/>
      </c>
    </row>
    <row r="258" spans="1:10" x14ac:dyDescent="0.25">
      <c r="A258" s="11">
        <v>257</v>
      </c>
      <c r="B258" s="30"/>
      <c r="C258" s="25" t="str">
        <f t="shared" ref="C258:C321" si="8">IF(B258="","",IF(B258&gt;=250, upperinterceptPAAR200_210toACTR+B258*upperslopePAAR200_210toACTR, lowerinterceptPAAR200_210toACTR+B258*lowerslopePAAR200_210toACTR))</f>
        <v/>
      </c>
      <c r="D258" s="25" t="str">
        <f>IF('GACE Reading 200 210'!B258="","", IF(C258&lt;1, 1, IF(C258&gt;36, 36, C258)))</f>
        <v/>
      </c>
      <c r="E258" s="25" t="str">
        <f t="shared" si="7"/>
        <v/>
      </c>
      <c r="F258" s="11" t="str">
        <f>IF('GACE Reading 200 210'!E258="","",IF('GACE Reading 200 210'!E258&lt;'ACT E+R to SAT EBRW'!$A$2,'ACT E+R to SAT EBRW'!$B$2,IF('GACE Reading 200 210'!E258&gt;'ACT E+R to SAT EBRW'!A$72,'ACT E+R to SAT EBRW'!B$72,VLOOKUP(E258,'ACT E+R to SAT EBRW'!A:B,2,FALSE))))</f>
        <v/>
      </c>
      <c r="G258" s="11" t="str">
        <f>IF('GACE Reading 200 210'!B258="","",interceptACTRtoPCR5712_5713+slopeACTRtoPCR5712_5713*D258)</f>
        <v/>
      </c>
      <c r="H258" s="11" t="str">
        <f>IF('GACE Reading 200 210'!B258="","", IF(G258&lt;100, 100, IF(G258&gt;200, 200, G258)))</f>
        <v/>
      </c>
      <c r="I258" s="11" t="str">
        <f>IF('GACE Reading 200 210'!B258="","",'SAT EBRW to CBEST R'!$A$2+'SAT EBRW to CBEST R'!$B$2*F258)</f>
        <v/>
      </c>
      <c r="J258" s="11" t="str">
        <f>IF('GACE Reading 200 210'!B258="","", IF(I258&lt;20, 20, IF(I258&gt;80, 80, I258)))</f>
        <v/>
      </c>
    </row>
    <row r="259" spans="1:10" x14ac:dyDescent="0.25">
      <c r="A259" s="11">
        <v>258</v>
      </c>
      <c r="B259" s="30"/>
      <c r="C259" s="25" t="str">
        <f t="shared" si="8"/>
        <v/>
      </c>
      <c r="D259" s="25" t="str">
        <f>IF('GACE Reading 200 210'!B259="","", IF(C259&lt;1, 1, IF(C259&gt;36, 36, C259)))</f>
        <v/>
      </c>
      <c r="E259" s="25" t="str">
        <f t="shared" ref="E259:E322" si="9">IF(ISBLANK(B259), "", ROUND(2*D259, 0))</f>
        <v/>
      </c>
      <c r="F259" s="11" t="str">
        <f>IF('GACE Reading 200 210'!E259="","",IF('GACE Reading 200 210'!E259&lt;'ACT E+R to SAT EBRW'!$A$2,'ACT E+R to SAT EBRW'!$B$2,IF('GACE Reading 200 210'!E259&gt;'ACT E+R to SAT EBRW'!A$72,'ACT E+R to SAT EBRW'!B$72,VLOOKUP(E259,'ACT E+R to SAT EBRW'!A:B,2,FALSE))))</f>
        <v/>
      </c>
      <c r="G259" s="11" t="str">
        <f>IF('GACE Reading 200 210'!B259="","",interceptACTRtoPCR5712_5713+slopeACTRtoPCR5712_5713*D259)</f>
        <v/>
      </c>
      <c r="H259" s="11" t="str">
        <f>IF('GACE Reading 200 210'!B259="","", IF(G259&lt;100, 100, IF(G259&gt;200, 200, G259)))</f>
        <v/>
      </c>
      <c r="I259" s="11" t="str">
        <f>IF('GACE Reading 200 210'!B259="","",'SAT EBRW to CBEST R'!$A$2+'SAT EBRW to CBEST R'!$B$2*F259)</f>
        <v/>
      </c>
      <c r="J259" s="11" t="str">
        <f>IF('GACE Reading 200 210'!B259="","", IF(I259&lt;20, 20, IF(I259&gt;80, 80, I259)))</f>
        <v/>
      </c>
    </row>
    <row r="260" spans="1:10" x14ac:dyDescent="0.25">
      <c r="A260" s="11">
        <v>259</v>
      </c>
      <c r="B260" s="30"/>
      <c r="C260" s="25" t="str">
        <f t="shared" si="8"/>
        <v/>
      </c>
      <c r="D260" s="25" t="str">
        <f>IF('GACE Reading 200 210'!B260="","", IF(C260&lt;1, 1, IF(C260&gt;36, 36, C260)))</f>
        <v/>
      </c>
      <c r="E260" s="25" t="str">
        <f t="shared" si="9"/>
        <v/>
      </c>
      <c r="F260" s="11" t="str">
        <f>IF('GACE Reading 200 210'!E260="","",IF('GACE Reading 200 210'!E260&lt;'ACT E+R to SAT EBRW'!$A$2,'ACT E+R to SAT EBRW'!$B$2,IF('GACE Reading 200 210'!E260&gt;'ACT E+R to SAT EBRW'!A$72,'ACT E+R to SAT EBRW'!B$72,VLOOKUP(E260,'ACT E+R to SAT EBRW'!A:B,2,FALSE))))</f>
        <v/>
      </c>
      <c r="G260" s="11" t="str">
        <f>IF('GACE Reading 200 210'!B260="","",interceptACTRtoPCR5712_5713+slopeACTRtoPCR5712_5713*D260)</f>
        <v/>
      </c>
      <c r="H260" s="11" t="str">
        <f>IF('GACE Reading 200 210'!B260="","", IF(G260&lt;100, 100, IF(G260&gt;200, 200, G260)))</f>
        <v/>
      </c>
      <c r="I260" s="11" t="str">
        <f>IF('GACE Reading 200 210'!B260="","",'SAT EBRW to CBEST R'!$A$2+'SAT EBRW to CBEST R'!$B$2*F260)</f>
        <v/>
      </c>
      <c r="J260" s="11" t="str">
        <f>IF('GACE Reading 200 210'!B260="","", IF(I260&lt;20, 20, IF(I260&gt;80, 80, I260)))</f>
        <v/>
      </c>
    </row>
    <row r="261" spans="1:10" x14ac:dyDescent="0.25">
      <c r="A261" s="11">
        <v>260</v>
      </c>
      <c r="B261" s="30"/>
      <c r="C261" s="25" t="str">
        <f t="shared" si="8"/>
        <v/>
      </c>
      <c r="D261" s="25" t="str">
        <f>IF('GACE Reading 200 210'!B261="","", IF(C261&lt;1, 1, IF(C261&gt;36, 36, C261)))</f>
        <v/>
      </c>
      <c r="E261" s="25" t="str">
        <f t="shared" si="9"/>
        <v/>
      </c>
      <c r="F261" s="11" t="str">
        <f>IF('GACE Reading 200 210'!E261="","",IF('GACE Reading 200 210'!E261&lt;'ACT E+R to SAT EBRW'!$A$2,'ACT E+R to SAT EBRW'!$B$2,IF('GACE Reading 200 210'!E261&gt;'ACT E+R to SAT EBRW'!A$72,'ACT E+R to SAT EBRW'!B$72,VLOOKUP(E261,'ACT E+R to SAT EBRW'!A:B,2,FALSE))))</f>
        <v/>
      </c>
      <c r="G261" s="11" t="str">
        <f>IF('GACE Reading 200 210'!B261="","",interceptACTRtoPCR5712_5713+slopeACTRtoPCR5712_5713*D261)</f>
        <v/>
      </c>
      <c r="H261" s="11" t="str">
        <f>IF('GACE Reading 200 210'!B261="","", IF(G261&lt;100, 100, IF(G261&gt;200, 200, G261)))</f>
        <v/>
      </c>
      <c r="I261" s="11" t="str">
        <f>IF('GACE Reading 200 210'!B261="","",'SAT EBRW to CBEST R'!$A$2+'SAT EBRW to CBEST R'!$B$2*F261)</f>
        <v/>
      </c>
      <c r="J261" s="11" t="str">
        <f>IF('GACE Reading 200 210'!B261="","", IF(I261&lt;20, 20, IF(I261&gt;80, 80, I261)))</f>
        <v/>
      </c>
    </row>
    <row r="262" spans="1:10" x14ac:dyDescent="0.25">
      <c r="A262" s="11">
        <v>261</v>
      </c>
      <c r="B262" s="30"/>
      <c r="C262" s="25" t="str">
        <f t="shared" si="8"/>
        <v/>
      </c>
      <c r="D262" s="25" t="str">
        <f>IF('GACE Reading 200 210'!B262="","", IF(C262&lt;1, 1, IF(C262&gt;36, 36, C262)))</f>
        <v/>
      </c>
      <c r="E262" s="25" t="str">
        <f t="shared" si="9"/>
        <v/>
      </c>
      <c r="F262" s="11" t="str">
        <f>IF('GACE Reading 200 210'!E262="","",IF('GACE Reading 200 210'!E262&lt;'ACT E+R to SAT EBRW'!$A$2,'ACT E+R to SAT EBRW'!$B$2,IF('GACE Reading 200 210'!E262&gt;'ACT E+R to SAT EBRW'!A$72,'ACT E+R to SAT EBRW'!B$72,VLOOKUP(E262,'ACT E+R to SAT EBRW'!A:B,2,FALSE))))</f>
        <v/>
      </c>
      <c r="G262" s="11" t="str">
        <f>IF('GACE Reading 200 210'!B262="","",interceptACTRtoPCR5712_5713+slopeACTRtoPCR5712_5713*D262)</f>
        <v/>
      </c>
      <c r="H262" s="11" t="str">
        <f>IF('GACE Reading 200 210'!B262="","", IF(G262&lt;100, 100, IF(G262&gt;200, 200, G262)))</f>
        <v/>
      </c>
      <c r="I262" s="11" t="str">
        <f>IF('GACE Reading 200 210'!B262="","",'SAT EBRW to CBEST R'!$A$2+'SAT EBRW to CBEST R'!$B$2*F262)</f>
        <v/>
      </c>
      <c r="J262" s="11" t="str">
        <f>IF('GACE Reading 200 210'!B262="","", IF(I262&lt;20, 20, IF(I262&gt;80, 80, I262)))</f>
        <v/>
      </c>
    </row>
    <row r="263" spans="1:10" x14ac:dyDescent="0.25">
      <c r="A263" s="11">
        <v>262</v>
      </c>
      <c r="B263" s="30"/>
      <c r="C263" s="25" t="str">
        <f t="shared" si="8"/>
        <v/>
      </c>
      <c r="D263" s="25" t="str">
        <f>IF('GACE Reading 200 210'!B263="","", IF(C263&lt;1, 1, IF(C263&gt;36, 36, C263)))</f>
        <v/>
      </c>
      <c r="E263" s="25" t="str">
        <f t="shared" si="9"/>
        <v/>
      </c>
      <c r="F263" s="11" t="str">
        <f>IF('GACE Reading 200 210'!E263="","",IF('GACE Reading 200 210'!E263&lt;'ACT E+R to SAT EBRW'!$A$2,'ACT E+R to SAT EBRW'!$B$2,IF('GACE Reading 200 210'!E263&gt;'ACT E+R to SAT EBRW'!A$72,'ACT E+R to SAT EBRW'!B$72,VLOOKUP(E263,'ACT E+R to SAT EBRW'!A:B,2,FALSE))))</f>
        <v/>
      </c>
      <c r="G263" s="11" t="str">
        <f>IF('GACE Reading 200 210'!B263="","",interceptACTRtoPCR5712_5713+slopeACTRtoPCR5712_5713*D263)</f>
        <v/>
      </c>
      <c r="H263" s="11" t="str">
        <f>IF('GACE Reading 200 210'!B263="","", IF(G263&lt;100, 100, IF(G263&gt;200, 200, G263)))</f>
        <v/>
      </c>
      <c r="I263" s="11" t="str">
        <f>IF('GACE Reading 200 210'!B263="","",'SAT EBRW to CBEST R'!$A$2+'SAT EBRW to CBEST R'!$B$2*F263)</f>
        <v/>
      </c>
      <c r="J263" s="11" t="str">
        <f>IF('GACE Reading 200 210'!B263="","", IF(I263&lt;20, 20, IF(I263&gt;80, 80, I263)))</f>
        <v/>
      </c>
    </row>
    <row r="264" spans="1:10" x14ac:dyDescent="0.25">
      <c r="A264" s="11">
        <v>263</v>
      </c>
      <c r="B264" s="30"/>
      <c r="C264" s="25" t="str">
        <f t="shared" si="8"/>
        <v/>
      </c>
      <c r="D264" s="25" t="str">
        <f>IF('GACE Reading 200 210'!B264="","", IF(C264&lt;1, 1, IF(C264&gt;36, 36, C264)))</f>
        <v/>
      </c>
      <c r="E264" s="25" t="str">
        <f t="shared" si="9"/>
        <v/>
      </c>
      <c r="F264" s="11" t="str">
        <f>IF('GACE Reading 200 210'!E264="","",IF('GACE Reading 200 210'!E264&lt;'ACT E+R to SAT EBRW'!$A$2,'ACT E+R to SAT EBRW'!$B$2,IF('GACE Reading 200 210'!E264&gt;'ACT E+R to SAT EBRW'!A$72,'ACT E+R to SAT EBRW'!B$72,VLOOKUP(E264,'ACT E+R to SAT EBRW'!A:B,2,FALSE))))</f>
        <v/>
      </c>
      <c r="G264" s="11" t="str">
        <f>IF('GACE Reading 200 210'!B264="","",interceptACTRtoPCR5712_5713+slopeACTRtoPCR5712_5713*D264)</f>
        <v/>
      </c>
      <c r="H264" s="11" t="str">
        <f>IF('GACE Reading 200 210'!B264="","", IF(G264&lt;100, 100, IF(G264&gt;200, 200, G264)))</f>
        <v/>
      </c>
      <c r="I264" s="11" t="str">
        <f>IF('GACE Reading 200 210'!B264="","",'SAT EBRW to CBEST R'!$A$2+'SAT EBRW to CBEST R'!$B$2*F264)</f>
        <v/>
      </c>
      <c r="J264" s="11" t="str">
        <f>IF('GACE Reading 200 210'!B264="","", IF(I264&lt;20, 20, IF(I264&gt;80, 80, I264)))</f>
        <v/>
      </c>
    </row>
    <row r="265" spans="1:10" x14ac:dyDescent="0.25">
      <c r="A265" s="11">
        <v>264</v>
      </c>
      <c r="B265" s="30"/>
      <c r="C265" s="25" t="str">
        <f t="shared" si="8"/>
        <v/>
      </c>
      <c r="D265" s="25" t="str">
        <f>IF('GACE Reading 200 210'!B265="","", IF(C265&lt;1, 1, IF(C265&gt;36, 36, C265)))</f>
        <v/>
      </c>
      <c r="E265" s="25" t="str">
        <f t="shared" si="9"/>
        <v/>
      </c>
      <c r="F265" s="11" t="str">
        <f>IF('GACE Reading 200 210'!E265="","",IF('GACE Reading 200 210'!E265&lt;'ACT E+R to SAT EBRW'!$A$2,'ACT E+R to SAT EBRW'!$B$2,IF('GACE Reading 200 210'!E265&gt;'ACT E+R to SAT EBRW'!A$72,'ACT E+R to SAT EBRW'!B$72,VLOOKUP(E265,'ACT E+R to SAT EBRW'!A:B,2,FALSE))))</f>
        <v/>
      </c>
      <c r="G265" s="11" t="str">
        <f>IF('GACE Reading 200 210'!B265="","",interceptACTRtoPCR5712_5713+slopeACTRtoPCR5712_5713*D265)</f>
        <v/>
      </c>
      <c r="H265" s="11" t="str">
        <f>IF('GACE Reading 200 210'!B265="","", IF(G265&lt;100, 100, IF(G265&gt;200, 200, G265)))</f>
        <v/>
      </c>
      <c r="I265" s="11" t="str">
        <f>IF('GACE Reading 200 210'!B265="","",'SAT EBRW to CBEST R'!$A$2+'SAT EBRW to CBEST R'!$B$2*F265)</f>
        <v/>
      </c>
      <c r="J265" s="11" t="str">
        <f>IF('GACE Reading 200 210'!B265="","", IF(I265&lt;20, 20, IF(I265&gt;80, 80, I265)))</f>
        <v/>
      </c>
    </row>
    <row r="266" spans="1:10" x14ac:dyDescent="0.25">
      <c r="A266" s="11">
        <v>265</v>
      </c>
      <c r="B266" s="30"/>
      <c r="C266" s="25" t="str">
        <f t="shared" si="8"/>
        <v/>
      </c>
      <c r="D266" s="25" t="str">
        <f>IF('GACE Reading 200 210'!B266="","", IF(C266&lt;1, 1, IF(C266&gt;36, 36, C266)))</f>
        <v/>
      </c>
      <c r="E266" s="25" t="str">
        <f t="shared" si="9"/>
        <v/>
      </c>
      <c r="F266" s="11" t="str">
        <f>IF('GACE Reading 200 210'!E266="","",IF('GACE Reading 200 210'!E266&lt;'ACT E+R to SAT EBRW'!$A$2,'ACT E+R to SAT EBRW'!$B$2,IF('GACE Reading 200 210'!E266&gt;'ACT E+R to SAT EBRW'!A$72,'ACT E+R to SAT EBRW'!B$72,VLOOKUP(E266,'ACT E+R to SAT EBRW'!A:B,2,FALSE))))</f>
        <v/>
      </c>
      <c r="G266" s="11" t="str">
        <f>IF('GACE Reading 200 210'!B266="","",interceptACTRtoPCR5712_5713+slopeACTRtoPCR5712_5713*D266)</f>
        <v/>
      </c>
      <c r="H266" s="11" t="str">
        <f>IF('GACE Reading 200 210'!B266="","", IF(G266&lt;100, 100, IF(G266&gt;200, 200, G266)))</f>
        <v/>
      </c>
      <c r="I266" s="11" t="str">
        <f>IF('GACE Reading 200 210'!B266="","",'SAT EBRW to CBEST R'!$A$2+'SAT EBRW to CBEST R'!$B$2*F266)</f>
        <v/>
      </c>
      <c r="J266" s="11" t="str">
        <f>IF('GACE Reading 200 210'!B266="","", IF(I266&lt;20, 20, IF(I266&gt;80, 80, I266)))</f>
        <v/>
      </c>
    </row>
    <row r="267" spans="1:10" x14ac:dyDescent="0.25">
      <c r="A267" s="11">
        <v>266</v>
      </c>
      <c r="B267" s="30"/>
      <c r="C267" s="25" t="str">
        <f t="shared" si="8"/>
        <v/>
      </c>
      <c r="D267" s="25" t="str">
        <f>IF('GACE Reading 200 210'!B267="","", IF(C267&lt;1, 1, IF(C267&gt;36, 36, C267)))</f>
        <v/>
      </c>
      <c r="E267" s="25" t="str">
        <f t="shared" si="9"/>
        <v/>
      </c>
      <c r="F267" s="11" t="str">
        <f>IF('GACE Reading 200 210'!E267="","",IF('GACE Reading 200 210'!E267&lt;'ACT E+R to SAT EBRW'!$A$2,'ACT E+R to SAT EBRW'!$B$2,IF('GACE Reading 200 210'!E267&gt;'ACT E+R to SAT EBRW'!A$72,'ACT E+R to SAT EBRW'!B$72,VLOOKUP(E267,'ACT E+R to SAT EBRW'!A:B,2,FALSE))))</f>
        <v/>
      </c>
      <c r="G267" s="11" t="str">
        <f>IF('GACE Reading 200 210'!B267="","",interceptACTRtoPCR5712_5713+slopeACTRtoPCR5712_5713*D267)</f>
        <v/>
      </c>
      <c r="H267" s="11" t="str">
        <f>IF('GACE Reading 200 210'!B267="","", IF(G267&lt;100, 100, IF(G267&gt;200, 200, G267)))</f>
        <v/>
      </c>
      <c r="I267" s="11" t="str">
        <f>IF('GACE Reading 200 210'!B267="","",'SAT EBRW to CBEST R'!$A$2+'SAT EBRW to CBEST R'!$B$2*F267)</f>
        <v/>
      </c>
      <c r="J267" s="11" t="str">
        <f>IF('GACE Reading 200 210'!B267="","", IF(I267&lt;20, 20, IF(I267&gt;80, 80, I267)))</f>
        <v/>
      </c>
    </row>
    <row r="268" spans="1:10" x14ac:dyDescent="0.25">
      <c r="A268" s="11">
        <v>267</v>
      </c>
      <c r="B268" s="30"/>
      <c r="C268" s="25" t="str">
        <f t="shared" si="8"/>
        <v/>
      </c>
      <c r="D268" s="25" t="str">
        <f>IF('GACE Reading 200 210'!B268="","", IF(C268&lt;1, 1, IF(C268&gt;36, 36, C268)))</f>
        <v/>
      </c>
      <c r="E268" s="25" t="str">
        <f t="shared" si="9"/>
        <v/>
      </c>
      <c r="F268" s="11" t="str">
        <f>IF('GACE Reading 200 210'!E268="","",IF('GACE Reading 200 210'!E268&lt;'ACT E+R to SAT EBRW'!$A$2,'ACT E+R to SAT EBRW'!$B$2,IF('GACE Reading 200 210'!E268&gt;'ACT E+R to SAT EBRW'!A$72,'ACT E+R to SAT EBRW'!B$72,VLOOKUP(E268,'ACT E+R to SAT EBRW'!A:B,2,FALSE))))</f>
        <v/>
      </c>
      <c r="G268" s="11" t="str">
        <f>IF('GACE Reading 200 210'!B268="","",interceptACTRtoPCR5712_5713+slopeACTRtoPCR5712_5713*D268)</f>
        <v/>
      </c>
      <c r="H268" s="11" t="str">
        <f>IF('GACE Reading 200 210'!B268="","", IF(G268&lt;100, 100, IF(G268&gt;200, 200, G268)))</f>
        <v/>
      </c>
      <c r="I268" s="11" t="str">
        <f>IF('GACE Reading 200 210'!B268="","",'SAT EBRW to CBEST R'!$A$2+'SAT EBRW to CBEST R'!$B$2*F268)</f>
        <v/>
      </c>
      <c r="J268" s="11" t="str">
        <f>IF('GACE Reading 200 210'!B268="","", IF(I268&lt;20, 20, IF(I268&gt;80, 80, I268)))</f>
        <v/>
      </c>
    </row>
    <row r="269" spans="1:10" x14ac:dyDescent="0.25">
      <c r="A269" s="11">
        <v>268</v>
      </c>
      <c r="B269" s="30"/>
      <c r="C269" s="25" t="str">
        <f t="shared" si="8"/>
        <v/>
      </c>
      <c r="D269" s="25" t="str">
        <f>IF('GACE Reading 200 210'!B269="","", IF(C269&lt;1, 1, IF(C269&gt;36, 36, C269)))</f>
        <v/>
      </c>
      <c r="E269" s="25" t="str">
        <f t="shared" si="9"/>
        <v/>
      </c>
      <c r="F269" s="11" t="str">
        <f>IF('GACE Reading 200 210'!E269="","",IF('GACE Reading 200 210'!E269&lt;'ACT E+R to SAT EBRW'!$A$2,'ACT E+R to SAT EBRW'!$B$2,IF('GACE Reading 200 210'!E269&gt;'ACT E+R to SAT EBRW'!A$72,'ACT E+R to SAT EBRW'!B$72,VLOOKUP(E269,'ACT E+R to SAT EBRW'!A:B,2,FALSE))))</f>
        <v/>
      </c>
      <c r="G269" s="11" t="str">
        <f>IF('GACE Reading 200 210'!B269="","",interceptACTRtoPCR5712_5713+slopeACTRtoPCR5712_5713*D269)</f>
        <v/>
      </c>
      <c r="H269" s="11" t="str">
        <f>IF('GACE Reading 200 210'!B269="","", IF(G269&lt;100, 100, IF(G269&gt;200, 200, G269)))</f>
        <v/>
      </c>
      <c r="I269" s="11" t="str">
        <f>IF('GACE Reading 200 210'!B269="","",'SAT EBRW to CBEST R'!$A$2+'SAT EBRW to CBEST R'!$B$2*F269)</f>
        <v/>
      </c>
      <c r="J269" s="11" t="str">
        <f>IF('GACE Reading 200 210'!B269="","", IF(I269&lt;20, 20, IF(I269&gt;80, 80, I269)))</f>
        <v/>
      </c>
    </row>
    <row r="270" spans="1:10" x14ac:dyDescent="0.25">
      <c r="A270" s="11">
        <v>269</v>
      </c>
      <c r="B270" s="30"/>
      <c r="C270" s="25" t="str">
        <f t="shared" si="8"/>
        <v/>
      </c>
      <c r="D270" s="25" t="str">
        <f>IF('GACE Reading 200 210'!B270="","", IF(C270&lt;1, 1, IF(C270&gt;36, 36, C270)))</f>
        <v/>
      </c>
      <c r="E270" s="25" t="str">
        <f t="shared" si="9"/>
        <v/>
      </c>
      <c r="F270" s="11" t="str">
        <f>IF('GACE Reading 200 210'!E270="","",IF('GACE Reading 200 210'!E270&lt;'ACT E+R to SAT EBRW'!$A$2,'ACT E+R to SAT EBRW'!$B$2,IF('GACE Reading 200 210'!E270&gt;'ACT E+R to SAT EBRW'!A$72,'ACT E+R to SAT EBRW'!B$72,VLOOKUP(E270,'ACT E+R to SAT EBRW'!A:B,2,FALSE))))</f>
        <v/>
      </c>
      <c r="G270" s="11" t="str">
        <f>IF('GACE Reading 200 210'!B270="","",interceptACTRtoPCR5712_5713+slopeACTRtoPCR5712_5713*D270)</f>
        <v/>
      </c>
      <c r="H270" s="11" t="str">
        <f>IF('GACE Reading 200 210'!B270="","", IF(G270&lt;100, 100, IF(G270&gt;200, 200, G270)))</f>
        <v/>
      </c>
      <c r="I270" s="11" t="str">
        <f>IF('GACE Reading 200 210'!B270="","",'SAT EBRW to CBEST R'!$A$2+'SAT EBRW to CBEST R'!$B$2*F270)</f>
        <v/>
      </c>
      <c r="J270" s="11" t="str">
        <f>IF('GACE Reading 200 210'!B270="","", IF(I270&lt;20, 20, IF(I270&gt;80, 80, I270)))</f>
        <v/>
      </c>
    </row>
    <row r="271" spans="1:10" x14ac:dyDescent="0.25">
      <c r="A271" s="11">
        <v>270</v>
      </c>
      <c r="B271" s="30"/>
      <c r="C271" s="25" t="str">
        <f t="shared" si="8"/>
        <v/>
      </c>
      <c r="D271" s="25" t="str">
        <f>IF('GACE Reading 200 210'!B271="","", IF(C271&lt;1, 1, IF(C271&gt;36, 36, C271)))</f>
        <v/>
      </c>
      <c r="E271" s="25" t="str">
        <f t="shared" si="9"/>
        <v/>
      </c>
      <c r="F271" s="11" t="str">
        <f>IF('GACE Reading 200 210'!E271="","",IF('GACE Reading 200 210'!E271&lt;'ACT E+R to SAT EBRW'!$A$2,'ACT E+R to SAT EBRW'!$B$2,IF('GACE Reading 200 210'!E271&gt;'ACT E+R to SAT EBRW'!A$72,'ACT E+R to SAT EBRW'!B$72,VLOOKUP(E271,'ACT E+R to SAT EBRW'!A:B,2,FALSE))))</f>
        <v/>
      </c>
      <c r="G271" s="11" t="str">
        <f>IF('GACE Reading 200 210'!B271="","",interceptACTRtoPCR5712_5713+slopeACTRtoPCR5712_5713*D271)</f>
        <v/>
      </c>
      <c r="H271" s="11" t="str">
        <f>IF('GACE Reading 200 210'!B271="","", IF(G271&lt;100, 100, IF(G271&gt;200, 200, G271)))</f>
        <v/>
      </c>
      <c r="I271" s="11" t="str">
        <f>IF('GACE Reading 200 210'!B271="","",'SAT EBRW to CBEST R'!$A$2+'SAT EBRW to CBEST R'!$B$2*F271)</f>
        <v/>
      </c>
      <c r="J271" s="11" t="str">
        <f>IF('GACE Reading 200 210'!B271="","", IF(I271&lt;20, 20, IF(I271&gt;80, 80, I271)))</f>
        <v/>
      </c>
    </row>
    <row r="272" spans="1:10" x14ac:dyDescent="0.25">
      <c r="A272" s="11">
        <v>271</v>
      </c>
      <c r="B272" s="30"/>
      <c r="C272" s="25" t="str">
        <f t="shared" si="8"/>
        <v/>
      </c>
      <c r="D272" s="25" t="str">
        <f>IF('GACE Reading 200 210'!B272="","", IF(C272&lt;1, 1, IF(C272&gt;36, 36, C272)))</f>
        <v/>
      </c>
      <c r="E272" s="25" t="str">
        <f t="shared" si="9"/>
        <v/>
      </c>
      <c r="F272" s="11" t="str">
        <f>IF('GACE Reading 200 210'!E272="","",IF('GACE Reading 200 210'!E272&lt;'ACT E+R to SAT EBRW'!$A$2,'ACT E+R to SAT EBRW'!$B$2,IF('GACE Reading 200 210'!E272&gt;'ACT E+R to SAT EBRW'!A$72,'ACT E+R to SAT EBRW'!B$72,VLOOKUP(E272,'ACT E+R to SAT EBRW'!A:B,2,FALSE))))</f>
        <v/>
      </c>
      <c r="G272" s="11" t="str">
        <f>IF('GACE Reading 200 210'!B272="","",interceptACTRtoPCR5712_5713+slopeACTRtoPCR5712_5713*D272)</f>
        <v/>
      </c>
      <c r="H272" s="11" t="str">
        <f>IF('GACE Reading 200 210'!B272="","", IF(G272&lt;100, 100, IF(G272&gt;200, 200, G272)))</f>
        <v/>
      </c>
      <c r="I272" s="11" t="str">
        <f>IF('GACE Reading 200 210'!B272="","",'SAT EBRW to CBEST R'!$A$2+'SAT EBRW to CBEST R'!$B$2*F272)</f>
        <v/>
      </c>
      <c r="J272" s="11" t="str">
        <f>IF('GACE Reading 200 210'!B272="","", IF(I272&lt;20, 20, IF(I272&gt;80, 80, I272)))</f>
        <v/>
      </c>
    </row>
    <row r="273" spans="1:10" x14ac:dyDescent="0.25">
      <c r="A273" s="11">
        <v>272</v>
      </c>
      <c r="B273" s="30"/>
      <c r="C273" s="25" t="str">
        <f t="shared" si="8"/>
        <v/>
      </c>
      <c r="D273" s="25" t="str">
        <f>IF('GACE Reading 200 210'!B273="","", IF(C273&lt;1, 1, IF(C273&gt;36, 36, C273)))</f>
        <v/>
      </c>
      <c r="E273" s="25" t="str">
        <f t="shared" si="9"/>
        <v/>
      </c>
      <c r="F273" s="11" t="str">
        <f>IF('GACE Reading 200 210'!E273="","",IF('GACE Reading 200 210'!E273&lt;'ACT E+R to SAT EBRW'!$A$2,'ACT E+R to SAT EBRW'!$B$2,IF('GACE Reading 200 210'!E273&gt;'ACT E+R to SAT EBRW'!A$72,'ACT E+R to SAT EBRW'!B$72,VLOOKUP(E273,'ACT E+R to SAT EBRW'!A:B,2,FALSE))))</f>
        <v/>
      </c>
      <c r="G273" s="11" t="str">
        <f>IF('GACE Reading 200 210'!B273="","",interceptACTRtoPCR5712_5713+slopeACTRtoPCR5712_5713*D273)</f>
        <v/>
      </c>
      <c r="H273" s="11" t="str">
        <f>IF('GACE Reading 200 210'!B273="","", IF(G273&lt;100, 100, IF(G273&gt;200, 200, G273)))</f>
        <v/>
      </c>
      <c r="I273" s="11" t="str">
        <f>IF('GACE Reading 200 210'!B273="","",'SAT EBRW to CBEST R'!$A$2+'SAT EBRW to CBEST R'!$B$2*F273)</f>
        <v/>
      </c>
      <c r="J273" s="11" t="str">
        <f>IF('GACE Reading 200 210'!B273="","", IF(I273&lt;20, 20, IF(I273&gt;80, 80, I273)))</f>
        <v/>
      </c>
    </row>
    <row r="274" spans="1:10" x14ac:dyDescent="0.25">
      <c r="A274" s="11">
        <v>273</v>
      </c>
      <c r="B274" s="30"/>
      <c r="C274" s="25" t="str">
        <f t="shared" si="8"/>
        <v/>
      </c>
      <c r="D274" s="25" t="str">
        <f>IF('GACE Reading 200 210'!B274="","", IF(C274&lt;1, 1, IF(C274&gt;36, 36, C274)))</f>
        <v/>
      </c>
      <c r="E274" s="25" t="str">
        <f t="shared" si="9"/>
        <v/>
      </c>
      <c r="F274" s="11" t="str">
        <f>IF('GACE Reading 200 210'!E274="","",IF('GACE Reading 200 210'!E274&lt;'ACT E+R to SAT EBRW'!$A$2,'ACT E+R to SAT EBRW'!$B$2,IF('GACE Reading 200 210'!E274&gt;'ACT E+R to SAT EBRW'!A$72,'ACT E+R to SAT EBRW'!B$72,VLOOKUP(E274,'ACT E+R to SAT EBRW'!A:B,2,FALSE))))</f>
        <v/>
      </c>
      <c r="G274" s="11" t="str">
        <f>IF('GACE Reading 200 210'!B274="","",interceptACTRtoPCR5712_5713+slopeACTRtoPCR5712_5713*D274)</f>
        <v/>
      </c>
      <c r="H274" s="11" t="str">
        <f>IF('GACE Reading 200 210'!B274="","", IF(G274&lt;100, 100, IF(G274&gt;200, 200, G274)))</f>
        <v/>
      </c>
      <c r="I274" s="11" t="str">
        <f>IF('GACE Reading 200 210'!B274="","",'SAT EBRW to CBEST R'!$A$2+'SAT EBRW to CBEST R'!$B$2*F274)</f>
        <v/>
      </c>
      <c r="J274" s="11" t="str">
        <f>IF('GACE Reading 200 210'!B274="","", IF(I274&lt;20, 20, IF(I274&gt;80, 80, I274)))</f>
        <v/>
      </c>
    </row>
    <row r="275" spans="1:10" x14ac:dyDescent="0.25">
      <c r="A275" s="11">
        <v>274</v>
      </c>
      <c r="B275" s="30"/>
      <c r="C275" s="25" t="str">
        <f t="shared" si="8"/>
        <v/>
      </c>
      <c r="D275" s="25" t="str">
        <f>IF('GACE Reading 200 210'!B275="","", IF(C275&lt;1, 1, IF(C275&gt;36, 36, C275)))</f>
        <v/>
      </c>
      <c r="E275" s="25" t="str">
        <f t="shared" si="9"/>
        <v/>
      </c>
      <c r="F275" s="11" t="str">
        <f>IF('GACE Reading 200 210'!E275="","",IF('GACE Reading 200 210'!E275&lt;'ACT E+R to SAT EBRW'!$A$2,'ACT E+R to SAT EBRW'!$B$2,IF('GACE Reading 200 210'!E275&gt;'ACT E+R to SAT EBRW'!A$72,'ACT E+R to SAT EBRW'!B$72,VLOOKUP(E275,'ACT E+R to SAT EBRW'!A:B,2,FALSE))))</f>
        <v/>
      </c>
      <c r="G275" s="11" t="str">
        <f>IF('GACE Reading 200 210'!B275="","",interceptACTRtoPCR5712_5713+slopeACTRtoPCR5712_5713*D275)</f>
        <v/>
      </c>
      <c r="H275" s="11" t="str">
        <f>IF('GACE Reading 200 210'!B275="","", IF(G275&lt;100, 100, IF(G275&gt;200, 200, G275)))</f>
        <v/>
      </c>
      <c r="I275" s="11" t="str">
        <f>IF('GACE Reading 200 210'!B275="","",'SAT EBRW to CBEST R'!$A$2+'SAT EBRW to CBEST R'!$B$2*F275)</f>
        <v/>
      </c>
      <c r="J275" s="11" t="str">
        <f>IF('GACE Reading 200 210'!B275="","", IF(I275&lt;20, 20, IF(I275&gt;80, 80, I275)))</f>
        <v/>
      </c>
    </row>
    <row r="276" spans="1:10" x14ac:dyDescent="0.25">
      <c r="A276" s="11">
        <v>275</v>
      </c>
      <c r="B276" s="30"/>
      <c r="C276" s="25" t="str">
        <f t="shared" si="8"/>
        <v/>
      </c>
      <c r="D276" s="25" t="str">
        <f>IF('GACE Reading 200 210'!B276="","", IF(C276&lt;1, 1, IF(C276&gt;36, 36, C276)))</f>
        <v/>
      </c>
      <c r="E276" s="25" t="str">
        <f t="shared" si="9"/>
        <v/>
      </c>
      <c r="F276" s="11" t="str">
        <f>IF('GACE Reading 200 210'!E276="","",IF('GACE Reading 200 210'!E276&lt;'ACT E+R to SAT EBRW'!$A$2,'ACT E+R to SAT EBRW'!$B$2,IF('GACE Reading 200 210'!E276&gt;'ACT E+R to SAT EBRW'!A$72,'ACT E+R to SAT EBRW'!B$72,VLOOKUP(E276,'ACT E+R to SAT EBRW'!A:B,2,FALSE))))</f>
        <v/>
      </c>
      <c r="G276" s="11" t="str">
        <f>IF('GACE Reading 200 210'!B276="","",interceptACTRtoPCR5712_5713+slopeACTRtoPCR5712_5713*D276)</f>
        <v/>
      </c>
      <c r="H276" s="11" t="str">
        <f>IF('GACE Reading 200 210'!B276="","", IF(G276&lt;100, 100, IF(G276&gt;200, 200, G276)))</f>
        <v/>
      </c>
      <c r="I276" s="11" t="str">
        <f>IF('GACE Reading 200 210'!B276="","",'SAT EBRW to CBEST R'!$A$2+'SAT EBRW to CBEST R'!$B$2*F276)</f>
        <v/>
      </c>
      <c r="J276" s="11" t="str">
        <f>IF('GACE Reading 200 210'!B276="","", IF(I276&lt;20, 20, IF(I276&gt;80, 80, I276)))</f>
        <v/>
      </c>
    </row>
    <row r="277" spans="1:10" x14ac:dyDescent="0.25">
      <c r="A277" s="11">
        <v>276</v>
      </c>
      <c r="B277" s="30"/>
      <c r="C277" s="25" t="str">
        <f t="shared" si="8"/>
        <v/>
      </c>
      <c r="D277" s="25" t="str">
        <f>IF('GACE Reading 200 210'!B277="","", IF(C277&lt;1, 1, IF(C277&gt;36, 36, C277)))</f>
        <v/>
      </c>
      <c r="E277" s="25" t="str">
        <f t="shared" si="9"/>
        <v/>
      </c>
      <c r="F277" s="11" t="str">
        <f>IF('GACE Reading 200 210'!E277="","",IF('GACE Reading 200 210'!E277&lt;'ACT E+R to SAT EBRW'!$A$2,'ACT E+R to SAT EBRW'!$B$2,IF('GACE Reading 200 210'!E277&gt;'ACT E+R to SAT EBRW'!A$72,'ACT E+R to SAT EBRW'!B$72,VLOOKUP(E277,'ACT E+R to SAT EBRW'!A:B,2,FALSE))))</f>
        <v/>
      </c>
      <c r="G277" s="11" t="str">
        <f>IF('GACE Reading 200 210'!B277="","",interceptACTRtoPCR5712_5713+slopeACTRtoPCR5712_5713*D277)</f>
        <v/>
      </c>
      <c r="H277" s="11" t="str">
        <f>IF('GACE Reading 200 210'!B277="","", IF(G277&lt;100, 100, IF(G277&gt;200, 200, G277)))</f>
        <v/>
      </c>
      <c r="I277" s="11" t="str">
        <f>IF('GACE Reading 200 210'!B277="","",'SAT EBRW to CBEST R'!$A$2+'SAT EBRW to CBEST R'!$B$2*F277)</f>
        <v/>
      </c>
      <c r="J277" s="11" t="str">
        <f>IF('GACE Reading 200 210'!B277="","", IF(I277&lt;20, 20, IF(I277&gt;80, 80, I277)))</f>
        <v/>
      </c>
    </row>
    <row r="278" spans="1:10" x14ac:dyDescent="0.25">
      <c r="A278" s="11">
        <v>277</v>
      </c>
      <c r="B278" s="30"/>
      <c r="C278" s="25" t="str">
        <f t="shared" si="8"/>
        <v/>
      </c>
      <c r="D278" s="25" t="str">
        <f>IF('GACE Reading 200 210'!B278="","", IF(C278&lt;1, 1, IF(C278&gt;36, 36, C278)))</f>
        <v/>
      </c>
      <c r="E278" s="25" t="str">
        <f t="shared" si="9"/>
        <v/>
      </c>
      <c r="F278" s="11" t="str">
        <f>IF('GACE Reading 200 210'!E278="","",IF('GACE Reading 200 210'!E278&lt;'ACT E+R to SAT EBRW'!$A$2,'ACT E+R to SAT EBRW'!$B$2,IF('GACE Reading 200 210'!E278&gt;'ACT E+R to SAT EBRW'!A$72,'ACT E+R to SAT EBRW'!B$72,VLOOKUP(E278,'ACT E+R to SAT EBRW'!A:B,2,FALSE))))</f>
        <v/>
      </c>
      <c r="G278" s="11" t="str">
        <f>IF('GACE Reading 200 210'!B278="","",interceptACTRtoPCR5712_5713+slopeACTRtoPCR5712_5713*D278)</f>
        <v/>
      </c>
      <c r="H278" s="11" t="str">
        <f>IF('GACE Reading 200 210'!B278="","", IF(G278&lt;100, 100, IF(G278&gt;200, 200, G278)))</f>
        <v/>
      </c>
      <c r="I278" s="11" t="str">
        <f>IF('GACE Reading 200 210'!B278="","",'SAT EBRW to CBEST R'!$A$2+'SAT EBRW to CBEST R'!$B$2*F278)</f>
        <v/>
      </c>
      <c r="J278" s="11" t="str">
        <f>IF('GACE Reading 200 210'!B278="","", IF(I278&lt;20, 20, IF(I278&gt;80, 80, I278)))</f>
        <v/>
      </c>
    </row>
    <row r="279" spans="1:10" x14ac:dyDescent="0.25">
      <c r="A279" s="11">
        <v>278</v>
      </c>
      <c r="B279" s="30"/>
      <c r="C279" s="25" t="str">
        <f t="shared" si="8"/>
        <v/>
      </c>
      <c r="D279" s="25" t="str">
        <f>IF('GACE Reading 200 210'!B279="","", IF(C279&lt;1, 1, IF(C279&gt;36, 36, C279)))</f>
        <v/>
      </c>
      <c r="E279" s="25" t="str">
        <f t="shared" si="9"/>
        <v/>
      </c>
      <c r="F279" s="11" t="str">
        <f>IF('GACE Reading 200 210'!E279="","",IF('GACE Reading 200 210'!E279&lt;'ACT E+R to SAT EBRW'!$A$2,'ACT E+R to SAT EBRW'!$B$2,IF('GACE Reading 200 210'!E279&gt;'ACT E+R to SAT EBRW'!A$72,'ACT E+R to SAT EBRW'!B$72,VLOOKUP(E279,'ACT E+R to SAT EBRW'!A:B,2,FALSE))))</f>
        <v/>
      </c>
      <c r="G279" s="11" t="str">
        <f>IF('GACE Reading 200 210'!B279="","",interceptACTRtoPCR5712_5713+slopeACTRtoPCR5712_5713*D279)</f>
        <v/>
      </c>
      <c r="H279" s="11" t="str">
        <f>IF('GACE Reading 200 210'!B279="","", IF(G279&lt;100, 100, IF(G279&gt;200, 200, G279)))</f>
        <v/>
      </c>
      <c r="I279" s="11" t="str">
        <f>IF('GACE Reading 200 210'!B279="","",'SAT EBRW to CBEST R'!$A$2+'SAT EBRW to CBEST R'!$B$2*F279)</f>
        <v/>
      </c>
      <c r="J279" s="11" t="str">
        <f>IF('GACE Reading 200 210'!B279="","", IF(I279&lt;20, 20, IF(I279&gt;80, 80, I279)))</f>
        <v/>
      </c>
    </row>
    <row r="280" spans="1:10" x14ac:dyDescent="0.25">
      <c r="A280" s="11">
        <v>279</v>
      </c>
      <c r="B280" s="30"/>
      <c r="C280" s="25" t="str">
        <f t="shared" si="8"/>
        <v/>
      </c>
      <c r="D280" s="25" t="str">
        <f>IF('GACE Reading 200 210'!B280="","", IF(C280&lt;1, 1, IF(C280&gt;36, 36, C280)))</f>
        <v/>
      </c>
      <c r="E280" s="25" t="str">
        <f t="shared" si="9"/>
        <v/>
      </c>
      <c r="F280" s="11" t="str">
        <f>IF('GACE Reading 200 210'!E280="","",IF('GACE Reading 200 210'!E280&lt;'ACT E+R to SAT EBRW'!$A$2,'ACT E+R to SAT EBRW'!$B$2,IF('GACE Reading 200 210'!E280&gt;'ACT E+R to SAT EBRW'!A$72,'ACT E+R to SAT EBRW'!B$72,VLOOKUP(E280,'ACT E+R to SAT EBRW'!A:B,2,FALSE))))</f>
        <v/>
      </c>
      <c r="G280" s="11" t="str">
        <f>IF('GACE Reading 200 210'!B280="","",interceptACTRtoPCR5712_5713+slopeACTRtoPCR5712_5713*D280)</f>
        <v/>
      </c>
      <c r="H280" s="11" t="str">
        <f>IF('GACE Reading 200 210'!B280="","", IF(G280&lt;100, 100, IF(G280&gt;200, 200, G280)))</f>
        <v/>
      </c>
      <c r="I280" s="11" t="str">
        <f>IF('GACE Reading 200 210'!B280="","",'SAT EBRW to CBEST R'!$A$2+'SAT EBRW to CBEST R'!$B$2*F280)</f>
        <v/>
      </c>
      <c r="J280" s="11" t="str">
        <f>IF('GACE Reading 200 210'!B280="","", IF(I280&lt;20, 20, IF(I280&gt;80, 80, I280)))</f>
        <v/>
      </c>
    </row>
    <row r="281" spans="1:10" x14ac:dyDescent="0.25">
      <c r="A281" s="11">
        <v>280</v>
      </c>
      <c r="B281" s="30"/>
      <c r="C281" s="25" t="str">
        <f t="shared" si="8"/>
        <v/>
      </c>
      <c r="D281" s="25" t="str">
        <f>IF('GACE Reading 200 210'!B281="","", IF(C281&lt;1, 1, IF(C281&gt;36, 36, C281)))</f>
        <v/>
      </c>
      <c r="E281" s="25" t="str">
        <f t="shared" si="9"/>
        <v/>
      </c>
      <c r="F281" s="11" t="str">
        <f>IF('GACE Reading 200 210'!E281="","",IF('GACE Reading 200 210'!E281&lt;'ACT E+R to SAT EBRW'!$A$2,'ACT E+R to SAT EBRW'!$B$2,IF('GACE Reading 200 210'!E281&gt;'ACT E+R to SAT EBRW'!A$72,'ACT E+R to SAT EBRW'!B$72,VLOOKUP(E281,'ACT E+R to SAT EBRW'!A:B,2,FALSE))))</f>
        <v/>
      </c>
      <c r="G281" s="11" t="str">
        <f>IF('GACE Reading 200 210'!B281="","",interceptACTRtoPCR5712_5713+slopeACTRtoPCR5712_5713*D281)</f>
        <v/>
      </c>
      <c r="H281" s="11" t="str">
        <f>IF('GACE Reading 200 210'!B281="","", IF(G281&lt;100, 100, IF(G281&gt;200, 200, G281)))</f>
        <v/>
      </c>
      <c r="I281" s="11" t="str">
        <f>IF('GACE Reading 200 210'!B281="","",'SAT EBRW to CBEST R'!$A$2+'SAT EBRW to CBEST R'!$B$2*F281)</f>
        <v/>
      </c>
      <c r="J281" s="11" t="str">
        <f>IF('GACE Reading 200 210'!B281="","", IF(I281&lt;20, 20, IF(I281&gt;80, 80, I281)))</f>
        <v/>
      </c>
    </row>
    <row r="282" spans="1:10" x14ac:dyDescent="0.25">
      <c r="A282" s="11">
        <v>281</v>
      </c>
      <c r="B282" s="30"/>
      <c r="C282" s="25" t="str">
        <f t="shared" si="8"/>
        <v/>
      </c>
      <c r="D282" s="25" t="str">
        <f>IF('GACE Reading 200 210'!B282="","", IF(C282&lt;1, 1, IF(C282&gt;36, 36, C282)))</f>
        <v/>
      </c>
      <c r="E282" s="25" t="str">
        <f t="shared" si="9"/>
        <v/>
      </c>
      <c r="F282" s="11" t="str">
        <f>IF('GACE Reading 200 210'!E282="","",IF('GACE Reading 200 210'!E282&lt;'ACT E+R to SAT EBRW'!$A$2,'ACT E+R to SAT EBRW'!$B$2,IF('GACE Reading 200 210'!E282&gt;'ACT E+R to SAT EBRW'!A$72,'ACT E+R to SAT EBRW'!B$72,VLOOKUP(E282,'ACT E+R to SAT EBRW'!A:B,2,FALSE))))</f>
        <v/>
      </c>
      <c r="G282" s="11" t="str">
        <f>IF('GACE Reading 200 210'!B282="","",interceptACTRtoPCR5712_5713+slopeACTRtoPCR5712_5713*D282)</f>
        <v/>
      </c>
      <c r="H282" s="11" t="str">
        <f>IF('GACE Reading 200 210'!B282="","", IF(G282&lt;100, 100, IF(G282&gt;200, 200, G282)))</f>
        <v/>
      </c>
      <c r="I282" s="11" t="str">
        <f>IF('GACE Reading 200 210'!B282="","",'SAT EBRW to CBEST R'!$A$2+'SAT EBRW to CBEST R'!$B$2*F282)</f>
        <v/>
      </c>
      <c r="J282" s="11" t="str">
        <f>IF('GACE Reading 200 210'!B282="","", IF(I282&lt;20, 20, IF(I282&gt;80, 80, I282)))</f>
        <v/>
      </c>
    </row>
    <row r="283" spans="1:10" x14ac:dyDescent="0.25">
      <c r="A283" s="11">
        <v>282</v>
      </c>
      <c r="B283" s="30"/>
      <c r="C283" s="25" t="str">
        <f t="shared" si="8"/>
        <v/>
      </c>
      <c r="D283" s="25" t="str">
        <f>IF('GACE Reading 200 210'!B283="","", IF(C283&lt;1, 1, IF(C283&gt;36, 36, C283)))</f>
        <v/>
      </c>
      <c r="E283" s="25" t="str">
        <f t="shared" si="9"/>
        <v/>
      </c>
      <c r="F283" s="11" t="str">
        <f>IF('GACE Reading 200 210'!E283="","",IF('GACE Reading 200 210'!E283&lt;'ACT E+R to SAT EBRW'!$A$2,'ACT E+R to SAT EBRW'!$B$2,IF('GACE Reading 200 210'!E283&gt;'ACT E+R to SAT EBRW'!A$72,'ACT E+R to SAT EBRW'!B$72,VLOOKUP(E283,'ACT E+R to SAT EBRW'!A:B,2,FALSE))))</f>
        <v/>
      </c>
      <c r="G283" s="11" t="str">
        <f>IF('GACE Reading 200 210'!B283="","",interceptACTRtoPCR5712_5713+slopeACTRtoPCR5712_5713*D283)</f>
        <v/>
      </c>
      <c r="H283" s="11" t="str">
        <f>IF('GACE Reading 200 210'!B283="","", IF(G283&lt;100, 100, IF(G283&gt;200, 200, G283)))</f>
        <v/>
      </c>
      <c r="I283" s="11" t="str">
        <f>IF('GACE Reading 200 210'!B283="","",'SAT EBRW to CBEST R'!$A$2+'SAT EBRW to CBEST R'!$B$2*F283)</f>
        <v/>
      </c>
      <c r="J283" s="11" t="str">
        <f>IF('GACE Reading 200 210'!B283="","", IF(I283&lt;20, 20, IF(I283&gt;80, 80, I283)))</f>
        <v/>
      </c>
    </row>
    <row r="284" spans="1:10" x14ac:dyDescent="0.25">
      <c r="A284" s="11">
        <v>283</v>
      </c>
      <c r="B284" s="30"/>
      <c r="C284" s="25" t="str">
        <f t="shared" si="8"/>
        <v/>
      </c>
      <c r="D284" s="25" t="str">
        <f>IF('GACE Reading 200 210'!B284="","", IF(C284&lt;1, 1, IF(C284&gt;36, 36, C284)))</f>
        <v/>
      </c>
      <c r="E284" s="25" t="str">
        <f t="shared" si="9"/>
        <v/>
      </c>
      <c r="F284" s="11" t="str">
        <f>IF('GACE Reading 200 210'!E284="","",IF('GACE Reading 200 210'!E284&lt;'ACT E+R to SAT EBRW'!$A$2,'ACT E+R to SAT EBRW'!$B$2,IF('GACE Reading 200 210'!E284&gt;'ACT E+R to SAT EBRW'!A$72,'ACT E+R to SAT EBRW'!B$72,VLOOKUP(E284,'ACT E+R to SAT EBRW'!A:B,2,FALSE))))</f>
        <v/>
      </c>
      <c r="G284" s="11" t="str">
        <f>IF('GACE Reading 200 210'!B284="","",interceptACTRtoPCR5712_5713+slopeACTRtoPCR5712_5713*D284)</f>
        <v/>
      </c>
      <c r="H284" s="11" t="str">
        <f>IF('GACE Reading 200 210'!B284="","", IF(G284&lt;100, 100, IF(G284&gt;200, 200, G284)))</f>
        <v/>
      </c>
      <c r="I284" s="11" t="str">
        <f>IF('GACE Reading 200 210'!B284="","",'SAT EBRW to CBEST R'!$A$2+'SAT EBRW to CBEST R'!$B$2*F284)</f>
        <v/>
      </c>
      <c r="J284" s="11" t="str">
        <f>IF('GACE Reading 200 210'!B284="","", IF(I284&lt;20, 20, IF(I284&gt;80, 80, I284)))</f>
        <v/>
      </c>
    </row>
    <row r="285" spans="1:10" x14ac:dyDescent="0.25">
      <c r="A285" s="11">
        <v>284</v>
      </c>
      <c r="B285" s="30"/>
      <c r="C285" s="25" t="str">
        <f t="shared" si="8"/>
        <v/>
      </c>
      <c r="D285" s="25" t="str">
        <f>IF('GACE Reading 200 210'!B285="","", IF(C285&lt;1, 1, IF(C285&gt;36, 36, C285)))</f>
        <v/>
      </c>
      <c r="E285" s="25" t="str">
        <f t="shared" si="9"/>
        <v/>
      </c>
      <c r="F285" s="11" t="str">
        <f>IF('GACE Reading 200 210'!E285="","",IF('GACE Reading 200 210'!E285&lt;'ACT E+R to SAT EBRW'!$A$2,'ACT E+R to SAT EBRW'!$B$2,IF('GACE Reading 200 210'!E285&gt;'ACT E+R to SAT EBRW'!A$72,'ACT E+R to SAT EBRW'!B$72,VLOOKUP(E285,'ACT E+R to SAT EBRW'!A:B,2,FALSE))))</f>
        <v/>
      </c>
      <c r="G285" s="11" t="str">
        <f>IF('GACE Reading 200 210'!B285="","",interceptACTRtoPCR5712_5713+slopeACTRtoPCR5712_5713*D285)</f>
        <v/>
      </c>
      <c r="H285" s="11" t="str">
        <f>IF('GACE Reading 200 210'!B285="","", IF(G285&lt;100, 100, IF(G285&gt;200, 200, G285)))</f>
        <v/>
      </c>
      <c r="I285" s="11" t="str">
        <f>IF('GACE Reading 200 210'!B285="","",'SAT EBRW to CBEST R'!$A$2+'SAT EBRW to CBEST R'!$B$2*F285)</f>
        <v/>
      </c>
      <c r="J285" s="11" t="str">
        <f>IF('GACE Reading 200 210'!B285="","", IF(I285&lt;20, 20, IF(I285&gt;80, 80, I285)))</f>
        <v/>
      </c>
    </row>
    <row r="286" spans="1:10" x14ac:dyDescent="0.25">
      <c r="A286" s="11">
        <v>285</v>
      </c>
      <c r="B286" s="30"/>
      <c r="C286" s="25" t="str">
        <f t="shared" si="8"/>
        <v/>
      </c>
      <c r="D286" s="25" t="str">
        <f>IF('GACE Reading 200 210'!B286="","", IF(C286&lt;1, 1, IF(C286&gt;36, 36, C286)))</f>
        <v/>
      </c>
      <c r="E286" s="25" t="str">
        <f t="shared" si="9"/>
        <v/>
      </c>
      <c r="F286" s="11" t="str">
        <f>IF('GACE Reading 200 210'!E286="","",IF('GACE Reading 200 210'!E286&lt;'ACT E+R to SAT EBRW'!$A$2,'ACT E+R to SAT EBRW'!$B$2,IF('GACE Reading 200 210'!E286&gt;'ACT E+R to SAT EBRW'!A$72,'ACT E+R to SAT EBRW'!B$72,VLOOKUP(E286,'ACT E+R to SAT EBRW'!A:B,2,FALSE))))</f>
        <v/>
      </c>
      <c r="G286" s="11" t="str">
        <f>IF('GACE Reading 200 210'!B286="","",interceptACTRtoPCR5712_5713+slopeACTRtoPCR5712_5713*D286)</f>
        <v/>
      </c>
      <c r="H286" s="11" t="str">
        <f>IF('GACE Reading 200 210'!B286="","", IF(G286&lt;100, 100, IF(G286&gt;200, 200, G286)))</f>
        <v/>
      </c>
      <c r="I286" s="11" t="str">
        <f>IF('GACE Reading 200 210'!B286="","",'SAT EBRW to CBEST R'!$A$2+'SAT EBRW to CBEST R'!$B$2*F286)</f>
        <v/>
      </c>
      <c r="J286" s="11" t="str">
        <f>IF('GACE Reading 200 210'!B286="","", IF(I286&lt;20, 20, IF(I286&gt;80, 80, I286)))</f>
        <v/>
      </c>
    </row>
    <row r="287" spans="1:10" x14ac:dyDescent="0.25">
      <c r="A287" s="11">
        <v>286</v>
      </c>
      <c r="B287" s="30"/>
      <c r="C287" s="25" t="str">
        <f t="shared" si="8"/>
        <v/>
      </c>
      <c r="D287" s="25" t="str">
        <f>IF('GACE Reading 200 210'!B287="","", IF(C287&lt;1, 1, IF(C287&gt;36, 36, C287)))</f>
        <v/>
      </c>
      <c r="E287" s="25" t="str">
        <f t="shared" si="9"/>
        <v/>
      </c>
      <c r="F287" s="11" t="str">
        <f>IF('GACE Reading 200 210'!E287="","",IF('GACE Reading 200 210'!E287&lt;'ACT E+R to SAT EBRW'!$A$2,'ACT E+R to SAT EBRW'!$B$2,IF('GACE Reading 200 210'!E287&gt;'ACT E+R to SAT EBRW'!A$72,'ACT E+R to SAT EBRW'!B$72,VLOOKUP(E287,'ACT E+R to SAT EBRW'!A:B,2,FALSE))))</f>
        <v/>
      </c>
      <c r="G287" s="11" t="str">
        <f>IF('GACE Reading 200 210'!B287="","",interceptACTRtoPCR5712_5713+slopeACTRtoPCR5712_5713*D287)</f>
        <v/>
      </c>
      <c r="H287" s="11" t="str">
        <f>IF('GACE Reading 200 210'!B287="","", IF(G287&lt;100, 100, IF(G287&gt;200, 200, G287)))</f>
        <v/>
      </c>
      <c r="I287" s="11" t="str">
        <f>IF('GACE Reading 200 210'!B287="","",'SAT EBRW to CBEST R'!$A$2+'SAT EBRW to CBEST R'!$B$2*F287)</f>
        <v/>
      </c>
      <c r="J287" s="11" t="str">
        <f>IF('GACE Reading 200 210'!B287="","", IF(I287&lt;20, 20, IF(I287&gt;80, 80, I287)))</f>
        <v/>
      </c>
    </row>
    <row r="288" spans="1:10" x14ac:dyDescent="0.25">
      <c r="A288" s="11">
        <v>287</v>
      </c>
      <c r="B288" s="30"/>
      <c r="C288" s="25" t="str">
        <f t="shared" si="8"/>
        <v/>
      </c>
      <c r="D288" s="25" t="str">
        <f>IF('GACE Reading 200 210'!B288="","", IF(C288&lt;1, 1, IF(C288&gt;36, 36, C288)))</f>
        <v/>
      </c>
      <c r="E288" s="25" t="str">
        <f t="shared" si="9"/>
        <v/>
      </c>
      <c r="F288" s="11" t="str">
        <f>IF('GACE Reading 200 210'!E288="","",IF('GACE Reading 200 210'!E288&lt;'ACT E+R to SAT EBRW'!$A$2,'ACT E+R to SAT EBRW'!$B$2,IF('GACE Reading 200 210'!E288&gt;'ACT E+R to SAT EBRW'!A$72,'ACT E+R to SAT EBRW'!B$72,VLOOKUP(E288,'ACT E+R to SAT EBRW'!A:B,2,FALSE))))</f>
        <v/>
      </c>
      <c r="G288" s="11" t="str">
        <f>IF('GACE Reading 200 210'!B288="","",interceptACTRtoPCR5712_5713+slopeACTRtoPCR5712_5713*D288)</f>
        <v/>
      </c>
      <c r="H288" s="11" t="str">
        <f>IF('GACE Reading 200 210'!B288="","", IF(G288&lt;100, 100, IF(G288&gt;200, 200, G288)))</f>
        <v/>
      </c>
      <c r="I288" s="11" t="str">
        <f>IF('GACE Reading 200 210'!B288="","",'SAT EBRW to CBEST R'!$A$2+'SAT EBRW to CBEST R'!$B$2*F288)</f>
        <v/>
      </c>
      <c r="J288" s="11" t="str">
        <f>IF('GACE Reading 200 210'!B288="","", IF(I288&lt;20, 20, IF(I288&gt;80, 80, I288)))</f>
        <v/>
      </c>
    </row>
    <row r="289" spans="1:10" x14ac:dyDescent="0.25">
      <c r="A289" s="11">
        <v>288</v>
      </c>
      <c r="B289" s="30"/>
      <c r="C289" s="25" t="str">
        <f t="shared" si="8"/>
        <v/>
      </c>
      <c r="D289" s="25" t="str">
        <f>IF('GACE Reading 200 210'!B289="","", IF(C289&lt;1, 1, IF(C289&gt;36, 36, C289)))</f>
        <v/>
      </c>
      <c r="E289" s="25" t="str">
        <f t="shared" si="9"/>
        <v/>
      </c>
      <c r="F289" s="11" t="str">
        <f>IF('GACE Reading 200 210'!E289="","",IF('GACE Reading 200 210'!E289&lt;'ACT E+R to SAT EBRW'!$A$2,'ACT E+R to SAT EBRW'!$B$2,IF('GACE Reading 200 210'!E289&gt;'ACT E+R to SAT EBRW'!A$72,'ACT E+R to SAT EBRW'!B$72,VLOOKUP(E289,'ACT E+R to SAT EBRW'!A:B,2,FALSE))))</f>
        <v/>
      </c>
      <c r="G289" s="11" t="str">
        <f>IF('GACE Reading 200 210'!B289="","",interceptACTRtoPCR5712_5713+slopeACTRtoPCR5712_5713*D289)</f>
        <v/>
      </c>
      <c r="H289" s="11" t="str">
        <f>IF('GACE Reading 200 210'!B289="","", IF(G289&lt;100, 100, IF(G289&gt;200, 200, G289)))</f>
        <v/>
      </c>
      <c r="I289" s="11" t="str">
        <f>IF('GACE Reading 200 210'!B289="","",'SAT EBRW to CBEST R'!$A$2+'SAT EBRW to CBEST R'!$B$2*F289)</f>
        <v/>
      </c>
      <c r="J289" s="11" t="str">
        <f>IF('GACE Reading 200 210'!B289="","", IF(I289&lt;20, 20, IF(I289&gt;80, 80, I289)))</f>
        <v/>
      </c>
    </row>
    <row r="290" spans="1:10" x14ac:dyDescent="0.25">
      <c r="A290" s="11">
        <v>289</v>
      </c>
      <c r="B290" s="30"/>
      <c r="C290" s="25" t="str">
        <f t="shared" si="8"/>
        <v/>
      </c>
      <c r="D290" s="25" t="str">
        <f>IF('GACE Reading 200 210'!B290="","", IF(C290&lt;1, 1, IF(C290&gt;36, 36, C290)))</f>
        <v/>
      </c>
      <c r="E290" s="25" t="str">
        <f t="shared" si="9"/>
        <v/>
      </c>
      <c r="F290" s="11" t="str">
        <f>IF('GACE Reading 200 210'!E290="","",IF('GACE Reading 200 210'!E290&lt;'ACT E+R to SAT EBRW'!$A$2,'ACT E+R to SAT EBRW'!$B$2,IF('GACE Reading 200 210'!E290&gt;'ACT E+R to SAT EBRW'!A$72,'ACT E+R to SAT EBRW'!B$72,VLOOKUP(E290,'ACT E+R to SAT EBRW'!A:B,2,FALSE))))</f>
        <v/>
      </c>
      <c r="G290" s="11" t="str">
        <f>IF('GACE Reading 200 210'!B290="","",interceptACTRtoPCR5712_5713+slopeACTRtoPCR5712_5713*D290)</f>
        <v/>
      </c>
      <c r="H290" s="11" t="str">
        <f>IF('GACE Reading 200 210'!B290="","", IF(G290&lt;100, 100, IF(G290&gt;200, 200, G290)))</f>
        <v/>
      </c>
      <c r="I290" s="11" t="str">
        <f>IF('GACE Reading 200 210'!B290="","",'SAT EBRW to CBEST R'!$A$2+'SAT EBRW to CBEST R'!$B$2*F290)</f>
        <v/>
      </c>
      <c r="J290" s="11" t="str">
        <f>IF('GACE Reading 200 210'!B290="","", IF(I290&lt;20, 20, IF(I290&gt;80, 80, I290)))</f>
        <v/>
      </c>
    </row>
    <row r="291" spans="1:10" x14ac:dyDescent="0.25">
      <c r="A291" s="11">
        <v>290</v>
      </c>
      <c r="B291" s="30"/>
      <c r="C291" s="25" t="str">
        <f t="shared" si="8"/>
        <v/>
      </c>
      <c r="D291" s="25" t="str">
        <f>IF('GACE Reading 200 210'!B291="","", IF(C291&lt;1, 1, IF(C291&gt;36, 36, C291)))</f>
        <v/>
      </c>
      <c r="E291" s="25" t="str">
        <f t="shared" si="9"/>
        <v/>
      </c>
      <c r="F291" s="11" t="str">
        <f>IF('GACE Reading 200 210'!E291="","",IF('GACE Reading 200 210'!E291&lt;'ACT E+R to SAT EBRW'!$A$2,'ACT E+R to SAT EBRW'!$B$2,IF('GACE Reading 200 210'!E291&gt;'ACT E+R to SAT EBRW'!A$72,'ACT E+R to SAT EBRW'!B$72,VLOOKUP(E291,'ACT E+R to SAT EBRW'!A:B,2,FALSE))))</f>
        <v/>
      </c>
      <c r="G291" s="11" t="str">
        <f>IF('GACE Reading 200 210'!B291="","",interceptACTRtoPCR5712_5713+slopeACTRtoPCR5712_5713*D291)</f>
        <v/>
      </c>
      <c r="H291" s="11" t="str">
        <f>IF('GACE Reading 200 210'!B291="","", IF(G291&lt;100, 100, IF(G291&gt;200, 200, G291)))</f>
        <v/>
      </c>
      <c r="I291" s="11" t="str">
        <f>IF('GACE Reading 200 210'!B291="","",'SAT EBRW to CBEST R'!$A$2+'SAT EBRW to CBEST R'!$B$2*F291)</f>
        <v/>
      </c>
      <c r="J291" s="11" t="str">
        <f>IF('GACE Reading 200 210'!B291="","", IF(I291&lt;20, 20, IF(I291&gt;80, 80, I291)))</f>
        <v/>
      </c>
    </row>
    <row r="292" spans="1:10" x14ac:dyDescent="0.25">
      <c r="A292" s="11">
        <v>291</v>
      </c>
      <c r="B292" s="30"/>
      <c r="C292" s="25" t="str">
        <f t="shared" si="8"/>
        <v/>
      </c>
      <c r="D292" s="25" t="str">
        <f>IF('GACE Reading 200 210'!B292="","", IF(C292&lt;1, 1, IF(C292&gt;36, 36, C292)))</f>
        <v/>
      </c>
      <c r="E292" s="25" t="str">
        <f t="shared" si="9"/>
        <v/>
      </c>
      <c r="F292" s="11" t="str">
        <f>IF('GACE Reading 200 210'!E292="","",IF('GACE Reading 200 210'!E292&lt;'ACT E+R to SAT EBRW'!$A$2,'ACT E+R to SAT EBRW'!$B$2,IF('GACE Reading 200 210'!E292&gt;'ACT E+R to SAT EBRW'!A$72,'ACT E+R to SAT EBRW'!B$72,VLOOKUP(E292,'ACT E+R to SAT EBRW'!A:B,2,FALSE))))</f>
        <v/>
      </c>
      <c r="G292" s="11" t="str">
        <f>IF('GACE Reading 200 210'!B292="","",interceptACTRtoPCR5712_5713+slopeACTRtoPCR5712_5713*D292)</f>
        <v/>
      </c>
      <c r="H292" s="11" t="str">
        <f>IF('GACE Reading 200 210'!B292="","", IF(G292&lt;100, 100, IF(G292&gt;200, 200, G292)))</f>
        <v/>
      </c>
      <c r="I292" s="11" t="str">
        <f>IF('GACE Reading 200 210'!B292="","",'SAT EBRW to CBEST R'!$A$2+'SAT EBRW to CBEST R'!$B$2*F292)</f>
        <v/>
      </c>
      <c r="J292" s="11" t="str">
        <f>IF('GACE Reading 200 210'!B292="","", IF(I292&lt;20, 20, IF(I292&gt;80, 80, I292)))</f>
        <v/>
      </c>
    </row>
    <row r="293" spans="1:10" x14ac:dyDescent="0.25">
      <c r="A293" s="11">
        <v>292</v>
      </c>
      <c r="B293" s="30"/>
      <c r="C293" s="25" t="str">
        <f t="shared" si="8"/>
        <v/>
      </c>
      <c r="D293" s="25" t="str">
        <f>IF('GACE Reading 200 210'!B293="","", IF(C293&lt;1, 1, IF(C293&gt;36, 36, C293)))</f>
        <v/>
      </c>
      <c r="E293" s="25" t="str">
        <f t="shared" si="9"/>
        <v/>
      </c>
      <c r="F293" s="11" t="str">
        <f>IF('GACE Reading 200 210'!E293="","",IF('GACE Reading 200 210'!E293&lt;'ACT E+R to SAT EBRW'!$A$2,'ACT E+R to SAT EBRW'!$B$2,IF('GACE Reading 200 210'!E293&gt;'ACT E+R to SAT EBRW'!A$72,'ACT E+R to SAT EBRW'!B$72,VLOOKUP(E293,'ACT E+R to SAT EBRW'!A:B,2,FALSE))))</f>
        <v/>
      </c>
      <c r="G293" s="11" t="str">
        <f>IF('GACE Reading 200 210'!B293="","",interceptACTRtoPCR5712_5713+slopeACTRtoPCR5712_5713*D293)</f>
        <v/>
      </c>
      <c r="H293" s="11" t="str">
        <f>IF('GACE Reading 200 210'!B293="","", IF(G293&lt;100, 100, IF(G293&gt;200, 200, G293)))</f>
        <v/>
      </c>
      <c r="I293" s="11" t="str">
        <f>IF('GACE Reading 200 210'!B293="","",'SAT EBRW to CBEST R'!$A$2+'SAT EBRW to CBEST R'!$B$2*F293)</f>
        <v/>
      </c>
      <c r="J293" s="11" t="str">
        <f>IF('GACE Reading 200 210'!B293="","", IF(I293&lt;20, 20, IF(I293&gt;80, 80, I293)))</f>
        <v/>
      </c>
    </row>
    <row r="294" spans="1:10" x14ac:dyDescent="0.25">
      <c r="A294" s="11">
        <v>293</v>
      </c>
      <c r="B294" s="30"/>
      <c r="C294" s="25" t="str">
        <f t="shared" si="8"/>
        <v/>
      </c>
      <c r="D294" s="25" t="str">
        <f>IF('GACE Reading 200 210'!B294="","", IF(C294&lt;1, 1, IF(C294&gt;36, 36, C294)))</f>
        <v/>
      </c>
      <c r="E294" s="25" t="str">
        <f t="shared" si="9"/>
        <v/>
      </c>
      <c r="F294" s="11" t="str">
        <f>IF('GACE Reading 200 210'!E294="","",IF('GACE Reading 200 210'!E294&lt;'ACT E+R to SAT EBRW'!$A$2,'ACT E+R to SAT EBRW'!$B$2,IF('GACE Reading 200 210'!E294&gt;'ACT E+R to SAT EBRW'!A$72,'ACT E+R to SAT EBRW'!B$72,VLOOKUP(E294,'ACT E+R to SAT EBRW'!A:B,2,FALSE))))</f>
        <v/>
      </c>
      <c r="G294" s="11" t="str">
        <f>IF('GACE Reading 200 210'!B294="","",interceptACTRtoPCR5712_5713+slopeACTRtoPCR5712_5713*D294)</f>
        <v/>
      </c>
      <c r="H294" s="11" t="str">
        <f>IF('GACE Reading 200 210'!B294="","", IF(G294&lt;100, 100, IF(G294&gt;200, 200, G294)))</f>
        <v/>
      </c>
      <c r="I294" s="11" t="str">
        <f>IF('GACE Reading 200 210'!B294="","",'SAT EBRW to CBEST R'!$A$2+'SAT EBRW to CBEST R'!$B$2*F294)</f>
        <v/>
      </c>
      <c r="J294" s="11" t="str">
        <f>IF('GACE Reading 200 210'!B294="","", IF(I294&lt;20, 20, IF(I294&gt;80, 80, I294)))</f>
        <v/>
      </c>
    </row>
    <row r="295" spans="1:10" x14ac:dyDescent="0.25">
      <c r="A295" s="11">
        <v>294</v>
      </c>
      <c r="B295" s="30"/>
      <c r="C295" s="25" t="str">
        <f t="shared" si="8"/>
        <v/>
      </c>
      <c r="D295" s="25" t="str">
        <f>IF('GACE Reading 200 210'!B295="","", IF(C295&lt;1, 1, IF(C295&gt;36, 36, C295)))</f>
        <v/>
      </c>
      <c r="E295" s="25" t="str">
        <f t="shared" si="9"/>
        <v/>
      </c>
      <c r="F295" s="11" t="str">
        <f>IF('GACE Reading 200 210'!E295="","",IF('GACE Reading 200 210'!E295&lt;'ACT E+R to SAT EBRW'!$A$2,'ACT E+R to SAT EBRW'!$B$2,IF('GACE Reading 200 210'!E295&gt;'ACT E+R to SAT EBRW'!A$72,'ACT E+R to SAT EBRW'!B$72,VLOOKUP(E295,'ACT E+R to SAT EBRW'!A:B,2,FALSE))))</f>
        <v/>
      </c>
      <c r="G295" s="11" t="str">
        <f>IF('GACE Reading 200 210'!B295="","",interceptACTRtoPCR5712_5713+slopeACTRtoPCR5712_5713*D295)</f>
        <v/>
      </c>
      <c r="H295" s="11" t="str">
        <f>IF('GACE Reading 200 210'!B295="","", IF(G295&lt;100, 100, IF(G295&gt;200, 200, G295)))</f>
        <v/>
      </c>
      <c r="I295" s="11" t="str">
        <f>IF('GACE Reading 200 210'!B295="","",'SAT EBRW to CBEST R'!$A$2+'SAT EBRW to CBEST R'!$B$2*F295)</f>
        <v/>
      </c>
      <c r="J295" s="11" t="str">
        <f>IF('GACE Reading 200 210'!B295="","", IF(I295&lt;20, 20, IF(I295&gt;80, 80, I295)))</f>
        <v/>
      </c>
    </row>
    <row r="296" spans="1:10" x14ac:dyDescent="0.25">
      <c r="A296" s="11">
        <v>295</v>
      </c>
      <c r="B296" s="30"/>
      <c r="C296" s="25" t="str">
        <f t="shared" si="8"/>
        <v/>
      </c>
      <c r="D296" s="25" t="str">
        <f>IF('GACE Reading 200 210'!B296="","", IF(C296&lt;1, 1, IF(C296&gt;36, 36, C296)))</f>
        <v/>
      </c>
      <c r="E296" s="25" t="str">
        <f t="shared" si="9"/>
        <v/>
      </c>
      <c r="F296" s="11" t="str">
        <f>IF('GACE Reading 200 210'!E296="","",IF('GACE Reading 200 210'!E296&lt;'ACT E+R to SAT EBRW'!$A$2,'ACT E+R to SAT EBRW'!$B$2,IF('GACE Reading 200 210'!E296&gt;'ACT E+R to SAT EBRW'!A$72,'ACT E+R to SAT EBRW'!B$72,VLOOKUP(E296,'ACT E+R to SAT EBRW'!A:B,2,FALSE))))</f>
        <v/>
      </c>
      <c r="G296" s="11" t="str">
        <f>IF('GACE Reading 200 210'!B296="","",interceptACTRtoPCR5712_5713+slopeACTRtoPCR5712_5713*D296)</f>
        <v/>
      </c>
      <c r="H296" s="11" t="str">
        <f>IF('GACE Reading 200 210'!B296="","", IF(G296&lt;100, 100, IF(G296&gt;200, 200, G296)))</f>
        <v/>
      </c>
      <c r="I296" s="11" t="str">
        <f>IF('GACE Reading 200 210'!B296="","",'SAT EBRW to CBEST R'!$A$2+'SAT EBRW to CBEST R'!$B$2*F296)</f>
        <v/>
      </c>
      <c r="J296" s="11" t="str">
        <f>IF('GACE Reading 200 210'!B296="","", IF(I296&lt;20, 20, IF(I296&gt;80, 80, I296)))</f>
        <v/>
      </c>
    </row>
    <row r="297" spans="1:10" x14ac:dyDescent="0.25">
      <c r="A297" s="11">
        <v>296</v>
      </c>
      <c r="B297" s="30"/>
      <c r="C297" s="25" t="str">
        <f t="shared" si="8"/>
        <v/>
      </c>
      <c r="D297" s="25" t="str">
        <f>IF('GACE Reading 200 210'!B297="","", IF(C297&lt;1, 1, IF(C297&gt;36, 36, C297)))</f>
        <v/>
      </c>
      <c r="E297" s="25" t="str">
        <f t="shared" si="9"/>
        <v/>
      </c>
      <c r="F297" s="11" t="str">
        <f>IF('GACE Reading 200 210'!E297="","",IF('GACE Reading 200 210'!E297&lt;'ACT E+R to SAT EBRW'!$A$2,'ACT E+R to SAT EBRW'!$B$2,IF('GACE Reading 200 210'!E297&gt;'ACT E+R to SAT EBRW'!A$72,'ACT E+R to SAT EBRW'!B$72,VLOOKUP(E297,'ACT E+R to SAT EBRW'!A:B,2,FALSE))))</f>
        <v/>
      </c>
      <c r="G297" s="11" t="str">
        <f>IF('GACE Reading 200 210'!B297="","",interceptACTRtoPCR5712_5713+slopeACTRtoPCR5712_5713*D297)</f>
        <v/>
      </c>
      <c r="H297" s="11" t="str">
        <f>IF('GACE Reading 200 210'!B297="","", IF(G297&lt;100, 100, IF(G297&gt;200, 200, G297)))</f>
        <v/>
      </c>
      <c r="I297" s="11" t="str">
        <f>IF('GACE Reading 200 210'!B297="","",'SAT EBRW to CBEST R'!$A$2+'SAT EBRW to CBEST R'!$B$2*F297)</f>
        <v/>
      </c>
      <c r="J297" s="11" t="str">
        <f>IF('GACE Reading 200 210'!B297="","", IF(I297&lt;20, 20, IF(I297&gt;80, 80, I297)))</f>
        <v/>
      </c>
    </row>
    <row r="298" spans="1:10" x14ac:dyDescent="0.25">
      <c r="A298" s="11">
        <v>297</v>
      </c>
      <c r="B298" s="30"/>
      <c r="C298" s="25" t="str">
        <f t="shared" si="8"/>
        <v/>
      </c>
      <c r="D298" s="25" t="str">
        <f>IF('GACE Reading 200 210'!B298="","", IF(C298&lt;1, 1, IF(C298&gt;36, 36, C298)))</f>
        <v/>
      </c>
      <c r="E298" s="25" t="str">
        <f t="shared" si="9"/>
        <v/>
      </c>
      <c r="F298" s="11" t="str">
        <f>IF('GACE Reading 200 210'!E298="","",IF('GACE Reading 200 210'!E298&lt;'ACT E+R to SAT EBRW'!$A$2,'ACT E+R to SAT EBRW'!$B$2,IF('GACE Reading 200 210'!E298&gt;'ACT E+R to SAT EBRW'!A$72,'ACT E+R to SAT EBRW'!B$72,VLOOKUP(E298,'ACT E+R to SAT EBRW'!A:B,2,FALSE))))</f>
        <v/>
      </c>
      <c r="G298" s="11" t="str">
        <f>IF('GACE Reading 200 210'!B298="","",interceptACTRtoPCR5712_5713+slopeACTRtoPCR5712_5713*D298)</f>
        <v/>
      </c>
      <c r="H298" s="11" t="str">
        <f>IF('GACE Reading 200 210'!B298="","", IF(G298&lt;100, 100, IF(G298&gt;200, 200, G298)))</f>
        <v/>
      </c>
      <c r="I298" s="11" t="str">
        <f>IF('GACE Reading 200 210'!B298="","",'SAT EBRW to CBEST R'!$A$2+'SAT EBRW to CBEST R'!$B$2*F298)</f>
        <v/>
      </c>
      <c r="J298" s="11" t="str">
        <f>IF('GACE Reading 200 210'!B298="","", IF(I298&lt;20, 20, IF(I298&gt;80, 80, I298)))</f>
        <v/>
      </c>
    </row>
    <row r="299" spans="1:10" x14ac:dyDescent="0.25">
      <c r="A299" s="11">
        <v>298</v>
      </c>
      <c r="B299" s="30"/>
      <c r="C299" s="25" t="str">
        <f t="shared" si="8"/>
        <v/>
      </c>
      <c r="D299" s="25" t="str">
        <f>IF('GACE Reading 200 210'!B299="","", IF(C299&lt;1, 1, IF(C299&gt;36, 36, C299)))</f>
        <v/>
      </c>
      <c r="E299" s="25" t="str">
        <f t="shared" si="9"/>
        <v/>
      </c>
      <c r="F299" s="11" t="str">
        <f>IF('GACE Reading 200 210'!E299="","",IF('GACE Reading 200 210'!E299&lt;'ACT E+R to SAT EBRW'!$A$2,'ACT E+R to SAT EBRW'!$B$2,IF('GACE Reading 200 210'!E299&gt;'ACT E+R to SAT EBRW'!A$72,'ACT E+R to SAT EBRW'!B$72,VLOOKUP(E299,'ACT E+R to SAT EBRW'!A:B,2,FALSE))))</f>
        <v/>
      </c>
      <c r="G299" s="11" t="str">
        <f>IF('GACE Reading 200 210'!B299="","",interceptACTRtoPCR5712_5713+slopeACTRtoPCR5712_5713*D299)</f>
        <v/>
      </c>
      <c r="H299" s="11" t="str">
        <f>IF('GACE Reading 200 210'!B299="","", IF(G299&lt;100, 100, IF(G299&gt;200, 200, G299)))</f>
        <v/>
      </c>
      <c r="I299" s="11" t="str">
        <f>IF('GACE Reading 200 210'!B299="","",'SAT EBRW to CBEST R'!$A$2+'SAT EBRW to CBEST R'!$B$2*F299)</f>
        <v/>
      </c>
      <c r="J299" s="11" t="str">
        <f>IF('GACE Reading 200 210'!B299="","", IF(I299&lt;20, 20, IF(I299&gt;80, 80, I299)))</f>
        <v/>
      </c>
    </row>
    <row r="300" spans="1:10" x14ac:dyDescent="0.25">
      <c r="A300" s="11">
        <v>299</v>
      </c>
      <c r="B300" s="30"/>
      <c r="C300" s="25" t="str">
        <f t="shared" si="8"/>
        <v/>
      </c>
      <c r="D300" s="25" t="str">
        <f>IF('GACE Reading 200 210'!B300="","", IF(C300&lt;1, 1, IF(C300&gt;36, 36, C300)))</f>
        <v/>
      </c>
      <c r="E300" s="25" t="str">
        <f t="shared" si="9"/>
        <v/>
      </c>
      <c r="F300" s="11" t="str">
        <f>IF('GACE Reading 200 210'!E300="","",IF('GACE Reading 200 210'!E300&lt;'ACT E+R to SAT EBRW'!$A$2,'ACT E+R to SAT EBRW'!$B$2,IF('GACE Reading 200 210'!E300&gt;'ACT E+R to SAT EBRW'!A$72,'ACT E+R to SAT EBRW'!B$72,VLOOKUP(E300,'ACT E+R to SAT EBRW'!A:B,2,FALSE))))</f>
        <v/>
      </c>
      <c r="G300" s="11" t="str">
        <f>IF('GACE Reading 200 210'!B300="","",interceptACTRtoPCR5712_5713+slopeACTRtoPCR5712_5713*D300)</f>
        <v/>
      </c>
      <c r="H300" s="11" t="str">
        <f>IF('GACE Reading 200 210'!B300="","", IF(G300&lt;100, 100, IF(G300&gt;200, 200, G300)))</f>
        <v/>
      </c>
      <c r="I300" s="11" t="str">
        <f>IF('GACE Reading 200 210'!B300="","",'SAT EBRW to CBEST R'!$A$2+'SAT EBRW to CBEST R'!$B$2*F300)</f>
        <v/>
      </c>
      <c r="J300" s="11" t="str">
        <f>IF('GACE Reading 200 210'!B300="","", IF(I300&lt;20, 20, IF(I300&gt;80, 80, I300)))</f>
        <v/>
      </c>
    </row>
    <row r="301" spans="1:10" x14ac:dyDescent="0.25">
      <c r="A301" s="11">
        <v>300</v>
      </c>
      <c r="B301" s="30"/>
      <c r="C301" s="25" t="str">
        <f t="shared" si="8"/>
        <v/>
      </c>
      <c r="D301" s="25" t="str">
        <f>IF('GACE Reading 200 210'!B301="","", IF(C301&lt;1, 1, IF(C301&gt;36, 36, C301)))</f>
        <v/>
      </c>
      <c r="E301" s="25" t="str">
        <f t="shared" si="9"/>
        <v/>
      </c>
      <c r="F301" s="11" t="str">
        <f>IF('GACE Reading 200 210'!E301="","",IF('GACE Reading 200 210'!E301&lt;'ACT E+R to SAT EBRW'!$A$2,'ACT E+R to SAT EBRW'!$B$2,IF('GACE Reading 200 210'!E301&gt;'ACT E+R to SAT EBRW'!A$72,'ACT E+R to SAT EBRW'!B$72,VLOOKUP(E301,'ACT E+R to SAT EBRW'!A:B,2,FALSE))))</f>
        <v/>
      </c>
      <c r="G301" s="11" t="str">
        <f>IF('GACE Reading 200 210'!B301="","",interceptACTRtoPCR5712_5713+slopeACTRtoPCR5712_5713*D301)</f>
        <v/>
      </c>
      <c r="H301" s="11" t="str">
        <f>IF('GACE Reading 200 210'!B301="","", IF(G301&lt;100, 100, IF(G301&gt;200, 200, G301)))</f>
        <v/>
      </c>
      <c r="I301" s="11" t="str">
        <f>IF('GACE Reading 200 210'!B301="","",'SAT EBRW to CBEST R'!$A$2+'SAT EBRW to CBEST R'!$B$2*F301)</f>
        <v/>
      </c>
      <c r="J301" s="11" t="str">
        <f>IF('GACE Reading 200 210'!B301="","", IF(I301&lt;20, 20, IF(I301&gt;80, 80, I301)))</f>
        <v/>
      </c>
    </row>
    <row r="302" spans="1:10" x14ac:dyDescent="0.25">
      <c r="A302" s="11">
        <v>301</v>
      </c>
      <c r="B302" s="30"/>
      <c r="C302" s="25" t="str">
        <f t="shared" si="8"/>
        <v/>
      </c>
      <c r="D302" s="25" t="str">
        <f>IF('GACE Reading 200 210'!B302="","", IF(C302&lt;1, 1, IF(C302&gt;36, 36, C302)))</f>
        <v/>
      </c>
      <c r="E302" s="25" t="str">
        <f t="shared" si="9"/>
        <v/>
      </c>
      <c r="F302" s="11" t="str">
        <f>IF('GACE Reading 200 210'!E302="","",IF('GACE Reading 200 210'!E302&lt;'ACT E+R to SAT EBRW'!$A$2,'ACT E+R to SAT EBRW'!$B$2,IF('GACE Reading 200 210'!E302&gt;'ACT E+R to SAT EBRW'!A$72,'ACT E+R to SAT EBRW'!B$72,VLOOKUP(E302,'ACT E+R to SAT EBRW'!A:B,2,FALSE))))</f>
        <v/>
      </c>
      <c r="G302" s="11" t="str">
        <f>IF('GACE Reading 200 210'!B302="","",interceptACTRtoPCR5712_5713+slopeACTRtoPCR5712_5713*D302)</f>
        <v/>
      </c>
      <c r="H302" s="11" t="str">
        <f>IF('GACE Reading 200 210'!B302="","", IF(G302&lt;100, 100, IF(G302&gt;200, 200, G302)))</f>
        <v/>
      </c>
      <c r="I302" s="11" t="str">
        <f>IF('GACE Reading 200 210'!B302="","",'SAT EBRW to CBEST R'!$A$2+'SAT EBRW to CBEST R'!$B$2*F302)</f>
        <v/>
      </c>
      <c r="J302" s="11" t="str">
        <f>IF('GACE Reading 200 210'!B302="","", IF(I302&lt;20, 20, IF(I302&gt;80, 80, I302)))</f>
        <v/>
      </c>
    </row>
    <row r="303" spans="1:10" x14ac:dyDescent="0.25">
      <c r="A303" s="11">
        <v>302</v>
      </c>
      <c r="B303" s="30"/>
      <c r="C303" s="25" t="str">
        <f t="shared" si="8"/>
        <v/>
      </c>
      <c r="D303" s="25" t="str">
        <f>IF('GACE Reading 200 210'!B303="","", IF(C303&lt;1, 1, IF(C303&gt;36, 36, C303)))</f>
        <v/>
      </c>
      <c r="E303" s="25" t="str">
        <f t="shared" si="9"/>
        <v/>
      </c>
      <c r="F303" s="11" t="str">
        <f>IF('GACE Reading 200 210'!E303="","",IF('GACE Reading 200 210'!E303&lt;'ACT E+R to SAT EBRW'!$A$2,'ACT E+R to SAT EBRW'!$B$2,IF('GACE Reading 200 210'!E303&gt;'ACT E+R to SAT EBRW'!A$72,'ACT E+R to SAT EBRW'!B$72,VLOOKUP(E303,'ACT E+R to SAT EBRW'!A:B,2,FALSE))))</f>
        <v/>
      </c>
      <c r="G303" s="11" t="str">
        <f>IF('GACE Reading 200 210'!B303="","",interceptACTRtoPCR5712_5713+slopeACTRtoPCR5712_5713*D303)</f>
        <v/>
      </c>
      <c r="H303" s="11" t="str">
        <f>IF('GACE Reading 200 210'!B303="","", IF(G303&lt;100, 100, IF(G303&gt;200, 200, G303)))</f>
        <v/>
      </c>
      <c r="I303" s="11" t="str">
        <f>IF('GACE Reading 200 210'!B303="","",'SAT EBRW to CBEST R'!$A$2+'SAT EBRW to CBEST R'!$B$2*F303)</f>
        <v/>
      </c>
      <c r="J303" s="11" t="str">
        <f>IF('GACE Reading 200 210'!B303="","", IF(I303&lt;20, 20, IF(I303&gt;80, 80, I303)))</f>
        <v/>
      </c>
    </row>
    <row r="304" spans="1:10" x14ac:dyDescent="0.25">
      <c r="A304" s="11">
        <v>303</v>
      </c>
      <c r="B304" s="30"/>
      <c r="C304" s="25" t="str">
        <f t="shared" si="8"/>
        <v/>
      </c>
      <c r="D304" s="25" t="str">
        <f>IF('GACE Reading 200 210'!B304="","", IF(C304&lt;1, 1, IF(C304&gt;36, 36, C304)))</f>
        <v/>
      </c>
      <c r="E304" s="25" t="str">
        <f t="shared" si="9"/>
        <v/>
      </c>
      <c r="F304" s="11" t="str">
        <f>IF('GACE Reading 200 210'!E304="","",IF('GACE Reading 200 210'!E304&lt;'ACT E+R to SAT EBRW'!$A$2,'ACT E+R to SAT EBRW'!$B$2,IF('GACE Reading 200 210'!E304&gt;'ACT E+R to SAT EBRW'!A$72,'ACT E+R to SAT EBRW'!B$72,VLOOKUP(E304,'ACT E+R to SAT EBRW'!A:B,2,FALSE))))</f>
        <v/>
      </c>
      <c r="G304" s="11" t="str">
        <f>IF('GACE Reading 200 210'!B304="","",interceptACTRtoPCR5712_5713+slopeACTRtoPCR5712_5713*D304)</f>
        <v/>
      </c>
      <c r="H304" s="11" t="str">
        <f>IF('GACE Reading 200 210'!B304="","", IF(G304&lt;100, 100, IF(G304&gt;200, 200, G304)))</f>
        <v/>
      </c>
      <c r="I304" s="11" t="str">
        <f>IF('GACE Reading 200 210'!B304="","",'SAT EBRW to CBEST R'!$A$2+'SAT EBRW to CBEST R'!$B$2*F304)</f>
        <v/>
      </c>
      <c r="J304" s="11" t="str">
        <f>IF('GACE Reading 200 210'!B304="","", IF(I304&lt;20, 20, IF(I304&gt;80, 80, I304)))</f>
        <v/>
      </c>
    </row>
    <row r="305" spans="1:10" x14ac:dyDescent="0.25">
      <c r="A305" s="11">
        <v>304</v>
      </c>
      <c r="B305" s="30"/>
      <c r="C305" s="25" t="str">
        <f t="shared" si="8"/>
        <v/>
      </c>
      <c r="D305" s="25" t="str">
        <f>IF('GACE Reading 200 210'!B305="","", IF(C305&lt;1, 1, IF(C305&gt;36, 36, C305)))</f>
        <v/>
      </c>
      <c r="E305" s="25" t="str">
        <f t="shared" si="9"/>
        <v/>
      </c>
      <c r="F305" s="11" t="str">
        <f>IF('GACE Reading 200 210'!E305="","",IF('GACE Reading 200 210'!E305&lt;'ACT E+R to SAT EBRW'!$A$2,'ACT E+R to SAT EBRW'!$B$2,IF('GACE Reading 200 210'!E305&gt;'ACT E+R to SAT EBRW'!A$72,'ACT E+R to SAT EBRW'!B$72,VLOOKUP(E305,'ACT E+R to SAT EBRW'!A:B,2,FALSE))))</f>
        <v/>
      </c>
      <c r="G305" s="11" t="str">
        <f>IF('GACE Reading 200 210'!B305="","",interceptACTRtoPCR5712_5713+slopeACTRtoPCR5712_5713*D305)</f>
        <v/>
      </c>
      <c r="H305" s="11" t="str">
        <f>IF('GACE Reading 200 210'!B305="","", IF(G305&lt;100, 100, IF(G305&gt;200, 200, G305)))</f>
        <v/>
      </c>
      <c r="I305" s="11" t="str">
        <f>IF('GACE Reading 200 210'!B305="","",'SAT EBRW to CBEST R'!$A$2+'SAT EBRW to CBEST R'!$B$2*F305)</f>
        <v/>
      </c>
      <c r="J305" s="11" t="str">
        <f>IF('GACE Reading 200 210'!B305="","", IF(I305&lt;20, 20, IF(I305&gt;80, 80, I305)))</f>
        <v/>
      </c>
    </row>
    <row r="306" spans="1:10" x14ac:dyDescent="0.25">
      <c r="A306" s="11">
        <v>305</v>
      </c>
      <c r="B306" s="30"/>
      <c r="C306" s="25" t="str">
        <f t="shared" si="8"/>
        <v/>
      </c>
      <c r="D306" s="25" t="str">
        <f>IF('GACE Reading 200 210'!B306="","", IF(C306&lt;1, 1, IF(C306&gt;36, 36, C306)))</f>
        <v/>
      </c>
      <c r="E306" s="25" t="str">
        <f t="shared" si="9"/>
        <v/>
      </c>
      <c r="F306" s="11" t="str">
        <f>IF('GACE Reading 200 210'!E306="","",IF('GACE Reading 200 210'!E306&lt;'ACT E+R to SAT EBRW'!$A$2,'ACT E+R to SAT EBRW'!$B$2,IF('GACE Reading 200 210'!E306&gt;'ACT E+R to SAT EBRW'!A$72,'ACT E+R to SAT EBRW'!B$72,VLOOKUP(E306,'ACT E+R to SAT EBRW'!A:B,2,FALSE))))</f>
        <v/>
      </c>
      <c r="G306" s="11" t="str">
        <f>IF('GACE Reading 200 210'!B306="","",interceptACTRtoPCR5712_5713+slopeACTRtoPCR5712_5713*D306)</f>
        <v/>
      </c>
      <c r="H306" s="11" t="str">
        <f>IF('GACE Reading 200 210'!B306="","", IF(G306&lt;100, 100, IF(G306&gt;200, 200, G306)))</f>
        <v/>
      </c>
      <c r="I306" s="11" t="str">
        <f>IF('GACE Reading 200 210'!B306="","",'SAT EBRW to CBEST R'!$A$2+'SAT EBRW to CBEST R'!$B$2*F306)</f>
        <v/>
      </c>
      <c r="J306" s="11" t="str">
        <f>IF('GACE Reading 200 210'!B306="","", IF(I306&lt;20, 20, IF(I306&gt;80, 80, I306)))</f>
        <v/>
      </c>
    </row>
    <row r="307" spans="1:10" x14ac:dyDescent="0.25">
      <c r="A307" s="11">
        <v>306</v>
      </c>
      <c r="B307" s="30"/>
      <c r="C307" s="25" t="str">
        <f t="shared" si="8"/>
        <v/>
      </c>
      <c r="D307" s="25" t="str">
        <f>IF('GACE Reading 200 210'!B307="","", IF(C307&lt;1, 1, IF(C307&gt;36, 36, C307)))</f>
        <v/>
      </c>
      <c r="E307" s="25" t="str">
        <f t="shared" si="9"/>
        <v/>
      </c>
      <c r="F307" s="11" t="str">
        <f>IF('GACE Reading 200 210'!E307="","",IF('GACE Reading 200 210'!E307&lt;'ACT E+R to SAT EBRW'!$A$2,'ACT E+R to SAT EBRW'!$B$2,IF('GACE Reading 200 210'!E307&gt;'ACT E+R to SAT EBRW'!A$72,'ACT E+R to SAT EBRW'!B$72,VLOOKUP(E307,'ACT E+R to SAT EBRW'!A:B,2,FALSE))))</f>
        <v/>
      </c>
      <c r="G307" s="11" t="str">
        <f>IF('GACE Reading 200 210'!B307="","",interceptACTRtoPCR5712_5713+slopeACTRtoPCR5712_5713*D307)</f>
        <v/>
      </c>
      <c r="H307" s="11" t="str">
        <f>IF('GACE Reading 200 210'!B307="","", IF(G307&lt;100, 100, IF(G307&gt;200, 200, G307)))</f>
        <v/>
      </c>
      <c r="I307" s="11" t="str">
        <f>IF('GACE Reading 200 210'!B307="","",'SAT EBRW to CBEST R'!$A$2+'SAT EBRW to CBEST R'!$B$2*F307)</f>
        <v/>
      </c>
      <c r="J307" s="11" t="str">
        <f>IF('GACE Reading 200 210'!B307="","", IF(I307&lt;20, 20, IF(I307&gt;80, 80, I307)))</f>
        <v/>
      </c>
    </row>
    <row r="308" spans="1:10" x14ac:dyDescent="0.25">
      <c r="A308" s="11">
        <v>307</v>
      </c>
      <c r="B308" s="30"/>
      <c r="C308" s="25" t="str">
        <f t="shared" si="8"/>
        <v/>
      </c>
      <c r="D308" s="25" t="str">
        <f>IF('GACE Reading 200 210'!B308="","", IF(C308&lt;1, 1, IF(C308&gt;36, 36, C308)))</f>
        <v/>
      </c>
      <c r="E308" s="25" t="str">
        <f t="shared" si="9"/>
        <v/>
      </c>
      <c r="F308" s="11" t="str">
        <f>IF('GACE Reading 200 210'!E308="","",IF('GACE Reading 200 210'!E308&lt;'ACT E+R to SAT EBRW'!$A$2,'ACT E+R to SAT EBRW'!$B$2,IF('GACE Reading 200 210'!E308&gt;'ACT E+R to SAT EBRW'!A$72,'ACT E+R to SAT EBRW'!B$72,VLOOKUP(E308,'ACT E+R to SAT EBRW'!A:B,2,FALSE))))</f>
        <v/>
      </c>
      <c r="G308" s="11" t="str">
        <f>IF('GACE Reading 200 210'!B308="","",interceptACTRtoPCR5712_5713+slopeACTRtoPCR5712_5713*D308)</f>
        <v/>
      </c>
      <c r="H308" s="11" t="str">
        <f>IF('GACE Reading 200 210'!B308="","", IF(G308&lt;100, 100, IF(G308&gt;200, 200, G308)))</f>
        <v/>
      </c>
      <c r="I308" s="11" t="str">
        <f>IF('GACE Reading 200 210'!B308="","",'SAT EBRW to CBEST R'!$A$2+'SAT EBRW to CBEST R'!$B$2*F308)</f>
        <v/>
      </c>
      <c r="J308" s="11" t="str">
        <f>IF('GACE Reading 200 210'!B308="","", IF(I308&lt;20, 20, IF(I308&gt;80, 80, I308)))</f>
        <v/>
      </c>
    </row>
    <row r="309" spans="1:10" x14ac:dyDescent="0.25">
      <c r="A309" s="11">
        <v>308</v>
      </c>
      <c r="B309" s="30"/>
      <c r="C309" s="25" t="str">
        <f t="shared" si="8"/>
        <v/>
      </c>
      <c r="D309" s="25" t="str">
        <f>IF('GACE Reading 200 210'!B309="","", IF(C309&lt;1, 1, IF(C309&gt;36, 36, C309)))</f>
        <v/>
      </c>
      <c r="E309" s="25" t="str">
        <f t="shared" si="9"/>
        <v/>
      </c>
      <c r="F309" s="11" t="str">
        <f>IF('GACE Reading 200 210'!E309="","",IF('GACE Reading 200 210'!E309&lt;'ACT E+R to SAT EBRW'!$A$2,'ACT E+R to SAT EBRW'!$B$2,IF('GACE Reading 200 210'!E309&gt;'ACT E+R to SAT EBRW'!A$72,'ACT E+R to SAT EBRW'!B$72,VLOOKUP(E309,'ACT E+R to SAT EBRW'!A:B,2,FALSE))))</f>
        <v/>
      </c>
      <c r="G309" s="11" t="str">
        <f>IF('GACE Reading 200 210'!B309="","",interceptACTRtoPCR5712_5713+slopeACTRtoPCR5712_5713*D309)</f>
        <v/>
      </c>
      <c r="H309" s="11" t="str">
        <f>IF('GACE Reading 200 210'!B309="","", IF(G309&lt;100, 100, IF(G309&gt;200, 200, G309)))</f>
        <v/>
      </c>
      <c r="I309" s="11" t="str">
        <f>IF('GACE Reading 200 210'!B309="","",'SAT EBRW to CBEST R'!$A$2+'SAT EBRW to CBEST R'!$B$2*F309)</f>
        <v/>
      </c>
      <c r="J309" s="11" t="str">
        <f>IF('GACE Reading 200 210'!B309="","", IF(I309&lt;20, 20, IF(I309&gt;80, 80, I309)))</f>
        <v/>
      </c>
    </row>
    <row r="310" spans="1:10" x14ac:dyDescent="0.25">
      <c r="A310" s="11">
        <v>309</v>
      </c>
      <c r="B310" s="30"/>
      <c r="C310" s="25" t="str">
        <f t="shared" si="8"/>
        <v/>
      </c>
      <c r="D310" s="25" t="str">
        <f>IF('GACE Reading 200 210'!B310="","", IF(C310&lt;1, 1, IF(C310&gt;36, 36, C310)))</f>
        <v/>
      </c>
      <c r="E310" s="25" t="str">
        <f t="shared" si="9"/>
        <v/>
      </c>
      <c r="F310" s="11" t="str">
        <f>IF('GACE Reading 200 210'!E310="","",IF('GACE Reading 200 210'!E310&lt;'ACT E+R to SAT EBRW'!$A$2,'ACT E+R to SAT EBRW'!$B$2,IF('GACE Reading 200 210'!E310&gt;'ACT E+R to SAT EBRW'!A$72,'ACT E+R to SAT EBRW'!B$72,VLOOKUP(E310,'ACT E+R to SAT EBRW'!A:B,2,FALSE))))</f>
        <v/>
      </c>
      <c r="G310" s="11" t="str">
        <f>IF('GACE Reading 200 210'!B310="","",interceptACTRtoPCR5712_5713+slopeACTRtoPCR5712_5713*D310)</f>
        <v/>
      </c>
      <c r="H310" s="11" t="str">
        <f>IF('GACE Reading 200 210'!B310="","", IF(G310&lt;100, 100, IF(G310&gt;200, 200, G310)))</f>
        <v/>
      </c>
      <c r="I310" s="11" t="str">
        <f>IF('GACE Reading 200 210'!B310="","",'SAT EBRW to CBEST R'!$A$2+'SAT EBRW to CBEST R'!$B$2*F310)</f>
        <v/>
      </c>
      <c r="J310" s="11" t="str">
        <f>IF('GACE Reading 200 210'!B310="","", IF(I310&lt;20, 20, IF(I310&gt;80, 80, I310)))</f>
        <v/>
      </c>
    </row>
    <row r="311" spans="1:10" x14ac:dyDescent="0.25">
      <c r="A311" s="11">
        <v>310</v>
      </c>
      <c r="B311" s="30"/>
      <c r="C311" s="25" t="str">
        <f t="shared" si="8"/>
        <v/>
      </c>
      <c r="D311" s="25" t="str">
        <f>IF('GACE Reading 200 210'!B311="","", IF(C311&lt;1, 1, IF(C311&gt;36, 36, C311)))</f>
        <v/>
      </c>
      <c r="E311" s="25" t="str">
        <f t="shared" si="9"/>
        <v/>
      </c>
      <c r="F311" s="11" t="str">
        <f>IF('GACE Reading 200 210'!E311="","",IF('GACE Reading 200 210'!E311&lt;'ACT E+R to SAT EBRW'!$A$2,'ACT E+R to SAT EBRW'!$B$2,IF('GACE Reading 200 210'!E311&gt;'ACT E+R to SAT EBRW'!A$72,'ACT E+R to SAT EBRW'!B$72,VLOOKUP(E311,'ACT E+R to SAT EBRW'!A:B,2,FALSE))))</f>
        <v/>
      </c>
      <c r="G311" s="11" t="str">
        <f>IF('GACE Reading 200 210'!B311="","",interceptACTRtoPCR5712_5713+slopeACTRtoPCR5712_5713*D311)</f>
        <v/>
      </c>
      <c r="H311" s="11" t="str">
        <f>IF('GACE Reading 200 210'!B311="","", IF(G311&lt;100, 100, IF(G311&gt;200, 200, G311)))</f>
        <v/>
      </c>
      <c r="I311" s="11" t="str">
        <f>IF('GACE Reading 200 210'!B311="","",'SAT EBRW to CBEST R'!$A$2+'SAT EBRW to CBEST R'!$B$2*F311)</f>
        <v/>
      </c>
      <c r="J311" s="11" t="str">
        <f>IF('GACE Reading 200 210'!B311="","", IF(I311&lt;20, 20, IF(I311&gt;80, 80, I311)))</f>
        <v/>
      </c>
    </row>
    <row r="312" spans="1:10" x14ac:dyDescent="0.25">
      <c r="A312" s="11">
        <v>311</v>
      </c>
      <c r="B312" s="30"/>
      <c r="C312" s="25" t="str">
        <f t="shared" si="8"/>
        <v/>
      </c>
      <c r="D312" s="25" t="str">
        <f>IF('GACE Reading 200 210'!B312="","", IF(C312&lt;1, 1, IF(C312&gt;36, 36, C312)))</f>
        <v/>
      </c>
      <c r="E312" s="25" t="str">
        <f t="shared" si="9"/>
        <v/>
      </c>
      <c r="F312" s="11" t="str">
        <f>IF('GACE Reading 200 210'!E312="","",IF('GACE Reading 200 210'!E312&lt;'ACT E+R to SAT EBRW'!$A$2,'ACT E+R to SAT EBRW'!$B$2,IF('GACE Reading 200 210'!E312&gt;'ACT E+R to SAT EBRW'!A$72,'ACT E+R to SAT EBRW'!B$72,VLOOKUP(E312,'ACT E+R to SAT EBRW'!A:B,2,FALSE))))</f>
        <v/>
      </c>
      <c r="G312" s="11" t="str">
        <f>IF('GACE Reading 200 210'!B312="","",interceptACTRtoPCR5712_5713+slopeACTRtoPCR5712_5713*D312)</f>
        <v/>
      </c>
      <c r="H312" s="11" t="str">
        <f>IF('GACE Reading 200 210'!B312="","", IF(G312&lt;100, 100, IF(G312&gt;200, 200, G312)))</f>
        <v/>
      </c>
      <c r="I312" s="11" t="str">
        <f>IF('GACE Reading 200 210'!B312="","",'SAT EBRW to CBEST R'!$A$2+'SAT EBRW to CBEST R'!$B$2*F312)</f>
        <v/>
      </c>
      <c r="J312" s="11" t="str">
        <f>IF('GACE Reading 200 210'!B312="","", IF(I312&lt;20, 20, IF(I312&gt;80, 80, I312)))</f>
        <v/>
      </c>
    </row>
    <row r="313" spans="1:10" x14ac:dyDescent="0.25">
      <c r="A313" s="11">
        <v>312</v>
      </c>
      <c r="B313" s="30"/>
      <c r="C313" s="25" t="str">
        <f t="shared" si="8"/>
        <v/>
      </c>
      <c r="D313" s="25" t="str">
        <f>IF('GACE Reading 200 210'!B313="","", IF(C313&lt;1, 1, IF(C313&gt;36, 36, C313)))</f>
        <v/>
      </c>
      <c r="E313" s="25" t="str">
        <f t="shared" si="9"/>
        <v/>
      </c>
      <c r="F313" s="11" t="str">
        <f>IF('GACE Reading 200 210'!E313="","",IF('GACE Reading 200 210'!E313&lt;'ACT E+R to SAT EBRW'!$A$2,'ACT E+R to SAT EBRW'!$B$2,IF('GACE Reading 200 210'!E313&gt;'ACT E+R to SAT EBRW'!A$72,'ACT E+R to SAT EBRW'!B$72,VLOOKUP(E313,'ACT E+R to SAT EBRW'!A:B,2,FALSE))))</f>
        <v/>
      </c>
      <c r="G313" s="11" t="str">
        <f>IF('GACE Reading 200 210'!B313="","",interceptACTRtoPCR5712_5713+slopeACTRtoPCR5712_5713*D313)</f>
        <v/>
      </c>
      <c r="H313" s="11" t="str">
        <f>IF('GACE Reading 200 210'!B313="","", IF(G313&lt;100, 100, IF(G313&gt;200, 200, G313)))</f>
        <v/>
      </c>
      <c r="I313" s="11" t="str">
        <f>IF('GACE Reading 200 210'!B313="","",'SAT EBRW to CBEST R'!$A$2+'SAT EBRW to CBEST R'!$B$2*F313)</f>
        <v/>
      </c>
      <c r="J313" s="11" t="str">
        <f>IF('GACE Reading 200 210'!B313="","", IF(I313&lt;20, 20, IF(I313&gt;80, 80, I313)))</f>
        <v/>
      </c>
    </row>
    <row r="314" spans="1:10" x14ac:dyDescent="0.25">
      <c r="A314" s="11">
        <v>313</v>
      </c>
      <c r="B314" s="30"/>
      <c r="C314" s="25" t="str">
        <f t="shared" si="8"/>
        <v/>
      </c>
      <c r="D314" s="25" t="str">
        <f>IF('GACE Reading 200 210'!B314="","", IF(C314&lt;1, 1, IF(C314&gt;36, 36, C314)))</f>
        <v/>
      </c>
      <c r="E314" s="25" t="str">
        <f t="shared" si="9"/>
        <v/>
      </c>
      <c r="F314" s="11" t="str">
        <f>IF('GACE Reading 200 210'!E314="","",IF('GACE Reading 200 210'!E314&lt;'ACT E+R to SAT EBRW'!$A$2,'ACT E+R to SAT EBRW'!$B$2,IF('GACE Reading 200 210'!E314&gt;'ACT E+R to SAT EBRW'!A$72,'ACT E+R to SAT EBRW'!B$72,VLOOKUP(E314,'ACT E+R to SAT EBRW'!A:B,2,FALSE))))</f>
        <v/>
      </c>
      <c r="G314" s="11" t="str">
        <f>IF('GACE Reading 200 210'!B314="","",interceptACTRtoPCR5712_5713+slopeACTRtoPCR5712_5713*D314)</f>
        <v/>
      </c>
      <c r="H314" s="11" t="str">
        <f>IF('GACE Reading 200 210'!B314="","", IF(G314&lt;100, 100, IF(G314&gt;200, 200, G314)))</f>
        <v/>
      </c>
      <c r="I314" s="11" t="str">
        <f>IF('GACE Reading 200 210'!B314="","",'SAT EBRW to CBEST R'!$A$2+'SAT EBRW to CBEST R'!$B$2*F314)</f>
        <v/>
      </c>
      <c r="J314" s="11" t="str">
        <f>IF('GACE Reading 200 210'!B314="","", IF(I314&lt;20, 20, IF(I314&gt;80, 80, I314)))</f>
        <v/>
      </c>
    </row>
    <row r="315" spans="1:10" x14ac:dyDescent="0.25">
      <c r="A315" s="11">
        <v>314</v>
      </c>
      <c r="B315" s="30"/>
      <c r="C315" s="25" t="str">
        <f t="shared" si="8"/>
        <v/>
      </c>
      <c r="D315" s="25" t="str">
        <f>IF('GACE Reading 200 210'!B315="","", IF(C315&lt;1, 1, IF(C315&gt;36, 36, C315)))</f>
        <v/>
      </c>
      <c r="E315" s="25" t="str">
        <f t="shared" si="9"/>
        <v/>
      </c>
      <c r="F315" s="11" t="str">
        <f>IF('GACE Reading 200 210'!E315="","",IF('GACE Reading 200 210'!E315&lt;'ACT E+R to SAT EBRW'!$A$2,'ACT E+R to SAT EBRW'!$B$2,IF('GACE Reading 200 210'!E315&gt;'ACT E+R to SAT EBRW'!A$72,'ACT E+R to SAT EBRW'!B$72,VLOOKUP(E315,'ACT E+R to SAT EBRW'!A:B,2,FALSE))))</f>
        <v/>
      </c>
      <c r="G315" s="11" t="str">
        <f>IF('GACE Reading 200 210'!B315="","",interceptACTRtoPCR5712_5713+slopeACTRtoPCR5712_5713*D315)</f>
        <v/>
      </c>
      <c r="H315" s="11" t="str">
        <f>IF('GACE Reading 200 210'!B315="","", IF(G315&lt;100, 100, IF(G315&gt;200, 200, G315)))</f>
        <v/>
      </c>
      <c r="I315" s="11" t="str">
        <f>IF('GACE Reading 200 210'!B315="","",'SAT EBRW to CBEST R'!$A$2+'SAT EBRW to CBEST R'!$B$2*F315)</f>
        <v/>
      </c>
      <c r="J315" s="11" t="str">
        <f>IF('GACE Reading 200 210'!B315="","", IF(I315&lt;20, 20, IF(I315&gt;80, 80, I315)))</f>
        <v/>
      </c>
    </row>
    <row r="316" spans="1:10" x14ac:dyDescent="0.25">
      <c r="A316" s="11">
        <v>315</v>
      </c>
      <c r="B316" s="30"/>
      <c r="C316" s="25" t="str">
        <f t="shared" si="8"/>
        <v/>
      </c>
      <c r="D316" s="25" t="str">
        <f>IF('GACE Reading 200 210'!B316="","", IF(C316&lt;1, 1, IF(C316&gt;36, 36, C316)))</f>
        <v/>
      </c>
      <c r="E316" s="25" t="str">
        <f t="shared" si="9"/>
        <v/>
      </c>
      <c r="F316" s="11" t="str">
        <f>IF('GACE Reading 200 210'!E316="","",IF('GACE Reading 200 210'!E316&lt;'ACT E+R to SAT EBRW'!$A$2,'ACT E+R to SAT EBRW'!$B$2,IF('GACE Reading 200 210'!E316&gt;'ACT E+R to SAT EBRW'!A$72,'ACT E+R to SAT EBRW'!B$72,VLOOKUP(E316,'ACT E+R to SAT EBRW'!A:B,2,FALSE))))</f>
        <v/>
      </c>
      <c r="G316" s="11" t="str">
        <f>IF('GACE Reading 200 210'!B316="","",interceptACTRtoPCR5712_5713+slopeACTRtoPCR5712_5713*D316)</f>
        <v/>
      </c>
      <c r="H316" s="11" t="str">
        <f>IF('GACE Reading 200 210'!B316="","", IF(G316&lt;100, 100, IF(G316&gt;200, 200, G316)))</f>
        <v/>
      </c>
      <c r="I316" s="11" t="str">
        <f>IF('GACE Reading 200 210'!B316="","",'SAT EBRW to CBEST R'!$A$2+'SAT EBRW to CBEST R'!$B$2*F316)</f>
        <v/>
      </c>
      <c r="J316" s="11" t="str">
        <f>IF('GACE Reading 200 210'!B316="","", IF(I316&lt;20, 20, IF(I316&gt;80, 80, I316)))</f>
        <v/>
      </c>
    </row>
    <row r="317" spans="1:10" x14ac:dyDescent="0.25">
      <c r="A317" s="11">
        <v>316</v>
      </c>
      <c r="B317" s="30"/>
      <c r="C317" s="25" t="str">
        <f t="shared" si="8"/>
        <v/>
      </c>
      <c r="D317" s="25" t="str">
        <f>IF('GACE Reading 200 210'!B317="","", IF(C317&lt;1, 1, IF(C317&gt;36, 36, C317)))</f>
        <v/>
      </c>
      <c r="E317" s="25" t="str">
        <f t="shared" si="9"/>
        <v/>
      </c>
      <c r="F317" s="11" t="str">
        <f>IF('GACE Reading 200 210'!E317="","",IF('GACE Reading 200 210'!E317&lt;'ACT E+R to SAT EBRW'!$A$2,'ACT E+R to SAT EBRW'!$B$2,IF('GACE Reading 200 210'!E317&gt;'ACT E+R to SAT EBRW'!A$72,'ACT E+R to SAT EBRW'!B$72,VLOOKUP(E317,'ACT E+R to SAT EBRW'!A:B,2,FALSE))))</f>
        <v/>
      </c>
      <c r="G317" s="11" t="str">
        <f>IF('GACE Reading 200 210'!B317="","",interceptACTRtoPCR5712_5713+slopeACTRtoPCR5712_5713*D317)</f>
        <v/>
      </c>
      <c r="H317" s="11" t="str">
        <f>IF('GACE Reading 200 210'!B317="","", IF(G317&lt;100, 100, IF(G317&gt;200, 200, G317)))</f>
        <v/>
      </c>
      <c r="I317" s="11" t="str">
        <f>IF('GACE Reading 200 210'!B317="","",'SAT EBRW to CBEST R'!$A$2+'SAT EBRW to CBEST R'!$B$2*F317)</f>
        <v/>
      </c>
      <c r="J317" s="11" t="str">
        <f>IF('GACE Reading 200 210'!B317="","", IF(I317&lt;20, 20, IF(I317&gt;80, 80, I317)))</f>
        <v/>
      </c>
    </row>
    <row r="318" spans="1:10" x14ac:dyDescent="0.25">
      <c r="A318" s="11">
        <v>317</v>
      </c>
      <c r="B318" s="30"/>
      <c r="C318" s="25" t="str">
        <f t="shared" si="8"/>
        <v/>
      </c>
      <c r="D318" s="25" t="str">
        <f>IF('GACE Reading 200 210'!B318="","", IF(C318&lt;1, 1, IF(C318&gt;36, 36, C318)))</f>
        <v/>
      </c>
      <c r="E318" s="25" t="str">
        <f t="shared" si="9"/>
        <v/>
      </c>
      <c r="F318" s="11" t="str">
        <f>IF('GACE Reading 200 210'!E318="","",IF('GACE Reading 200 210'!E318&lt;'ACT E+R to SAT EBRW'!$A$2,'ACT E+R to SAT EBRW'!$B$2,IF('GACE Reading 200 210'!E318&gt;'ACT E+R to SAT EBRW'!A$72,'ACT E+R to SAT EBRW'!B$72,VLOOKUP(E318,'ACT E+R to SAT EBRW'!A:B,2,FALSE))))</f>
        <v/>
      </c>
      <c r="G318" s="11" t="str">
        <f>IF('GACE Reading 200 210'!B318="","",interceptACTRtoPCR5712_5713+slopeACTRtoPCR5712_5713*D318)</f>
        <v/>
      </c>
      <c r="H318" s="11" t="str">
        <f>IF('GACE Reading 200 210'!B318="","", IF(G318&lt;100, 100, IF(G318&gt;200, 200, G318)))</f>
        <v/>
      </c>
      <c r="I318" s="11" t="str">
        <f>IF('GACE Reading 200 210'!B318="","",'SAT EBRW to CBEST R'!$A$2+'SAT EBRW to CBEST R'!$B$2*F318)</f>
        <v/>
      </c>
      <c r="J318" s="11" t="str">
        <f>IF('GACE Reading 200 210'!B318="","", IF(I318&lt;20, 20, IF(I318&gt;80, 80, I318)))</f>
        <v/>
      </c>
    </row>
    <row r="319" spans="1:10" x14ac:dyDescent="0.25">
      <c r="A319" s="11">
        <v>318</v>
      </c>
      <c r="B319" s="30"/>
      <c r="C319" s="25" t="str">
        <f t="shared" si="8"/>
        <v/>
      </c>
      <c r="D319" s="25" t="str">
        <f>IF('GACE Reading 200 210'!B319="","", IF(C319&lt;1, 1, IF(C319&gt;36, 36, C319)))</f>
        <v/>
      </c>
      <c r="E319" s="25" t="str">
        <f t="shared" si="9"/>
        <v/>
      </c>
      <c r="F319" s="11" t="str">
        <f>IF('GACE Reading 200 210'!E319="","",IF('GACE Reading 200 210'!E319&lt;'ACT E+R to SAT EBRW'!$A$2,'ACT E+R to SAT EBRW'!$B$2,IF('GACE Reading 200 210'!E319&gt;'ACT E+R to SAT EBRW'!A$72,'ACT E+R to SAT EBRW'!B$72,VLOOKUP(E319,'ACT E+R to SAT EBRW'!A:B,2,FALSE))))</f>
        <v/>
      </c>
      <c r="G319" s="11" t="str">
        <f>IF('GACE Reading 200 210'!B319="","",interceptACTRtoPCR5712_5713+slopeACTRtoPCR5712_5713*D319)</f>
        <v/>
      </c>
      <c r="H319" s="11" t="str">
        <f>IF('GACE Reading 200 210'!B319="","", IF(G319&lt;100, 100, IF(G319&gt;200, 200, G319)))</f>
        <v/>
      </c>
      <c r="I319" s="11" t="str">
        <f>IF('GACE Reading 200 210'!B319="","",'SAT EBRW to CBEST R'!$A$2+'SAT EBRW to CBEST R'!$B$2*F319)</f>
        <v/>
      </c>
      <c r="J319" s="11" t="str">
        <f>IF('GACE Reading 200 210'!B319="","", IF(I319&lt;20, 20, IF(I319&gt;80, 80, I319)))</f>
        <v/>
      </c>
    </row>
    <row r="320" spans="1:10" x14ac:dyDescent="0.25">
      <c r="A320" s="11">
        <v>319</v>
      </c>
      <c r="B320" s="30"/>
      <c r="C320" s="25" t="str">
        <f t="shared" si="8"/>
        <v/>
      </c>
      <c r="D320" s="25" t="str">
        <f>IF('GACE Reading 200 210'!B320="","", IF(C320&lt;1, 1, IF(C320&gt;36, 36, C320)))</f>
        <v/>
      </c>
      <c r="E320" s="25" t="str">
        <f t="shared" si="9"/>
        <v/>
      </c>
      <c r="F320" s="11" t="str">
        <f>IF('GACE Reading 200 210'!E320="","",IF('GACE Reading 200 210'!E320&lt;'ACT E+R to SAT EBRW'!$A$2,'ACT E+R to SAT EBRW'!$B$2,IF('GACE Reading 200 210'!E320&gt;'ACT E+R to SAT EBRW'!A$72,'ACT E+R to SAT EBRW'!B$72,VLOOKUP(E320,'ACT E+R to SAT EBRW'!A:B,2,FALSE))))</f>
        <v/>
      </c>
      <c r="G320" s="11" t="str">
        <f>IF('GACE Reading 200 210'!B320="","",interceptACTRtoPCR5712_5713+slopeACTRtoPCR5712_5713*D320)</f>
        <v/>
      </c>
      <c r="H320" s="11" t="str">
        <f>IF('GACE Reading 200 210'!B320="","", IF(G320&lt;100, 100, IF(G320&gt;200, 200, G320)))</f>
        <v/>
      </c>
      <c r="I320" s="11" t="str">
        <f>IF('GACE Reading 200 210'!B320="","",'SAT EBRW to CBEST R'!$A$2+'SAT EBRW to CBEST R'!$B$2*F320)</f>
        <v/>
      </c>
      <c r="J320" s="11" t="str">
        <f>IF('GACE Reading 200 210'!B320="","", IF(I320&lt;20, 20, IF(I320&gt;80, 80, I320)))</f>
        <v/>
      </c>
    </row>
    <row r="321" spans="1:10" x14ac:dyDescent="0.25">
      <c r="A321" s="11">
        <v>320</v>
      </c>
      <c r="B321" s="30"/>
      <c r="C321" s="25" t="str">
        <f t="shared" si="8"/>
        <v/>
      </c>
      <c r="D321" s="25" t="str">
        <f>IF('GACE Reading 200 210'!B321="","", IF(C321&lt;1, 1, IF(C321&gt;36, 36, C321)))</f>
        <v/>
      </c>
      <c r="E321" s="25" t="str">
        <f t="shared" si="9"/>
        <v/>
      </c>
      <c r="F321" s="11" t="str">
        <f>IF('GACE Reading 200 210'!E321="","",IF('GACE Reading 200 210'!E321&lt;'ACT E+R to SAT EBRW'!$A$2,'ACT E+R to SAT EBRW'!$B$2,IF('GACE Reading 200 210'!E321&gt;'ACT E+R to SAT EBRW'!A$72,'ACT E+R to SAT EBRW'!B$72,VLOOKUP(E321,'ACT E+R to SAT EBRW'!A:B,2,FALSE))))</f>
        <v/>
      </c>
      <c r="G321" s="11" t="str">
        <f>IF('GACE Reading 200 210'!B321="","",interceptACTRtoPCR5712_5713+slopeACTRtoPCR5712_5713*D321)</f>
        <v/>
      </c>
      <c r="H321" s="11" t="str">
        <f>IF('GACE Reading 200 210'!B321="","", IF(G321&lt;100, 100, IF(G321&gt;200, 200, G321)))</f>
        <v/>
      </c>
      <c r="I321" s="11" t="str">
        <f>IF('GACE Reading 200 210'!B321="","",'SAT EBRW to CBEST R'!$A$2+'SAT EBRW to CBEST R'!$B$2*F321)</f>
        <v/>
      </c>
      <c r="J321" s="11" t="str">
        <f>IF('GACE Reading 200 210'!B321="","", IF(I321&lt;20, 20, IF(I321&gt;80, 80, I321)))</f>
        <v/>
      </c>
    </row>
    <row r="322" spans="1:10" x14ac:dyDescent="0.25">
      <c r="A322" s="11">
        <v>321</v>
      </c>
      <c r="B322" s="30"/>
      <c r="C322" s="25" t="str">
        <f t="shared" ref="C322:C385" si="10">IF(B322="","",IF(B322&gt;=250, upperinterceptPAAR200_210toACTR+B322*upperslopePAAR200_210toACTR, lowerinterceptPAAR200_210toACTR+B322*lowerslopePAAR200_210toACTR))</f>
        <v/>
      </c>
      <c r="D322" s="25" t="str">
        <f>IF('GACE Reading 200 210'!B322="","", IF(C322&lt;1, 1, IF(C322&gt;36, 36, C322)))</f>
        <v/>
      </c>
      <c r="E322" s="25" t="str">
        <f t="shared" si="9"/>
        <v/>
      </c>
      <c r="F322" s="11" t="str">
        <f>IF('GACE Reading 200 210'!E322="","",IF('GACE Reading 200 210'!E322&lt;'ACT E+R to SAT EBRW'!$A$2,'ACT E+R to SAT EBRW'!$B$2,IF('GACE Reading 200 210'!E322&gt;'ACT E+R to SAT EBRW'!A$72,'ACT E+R to SAT EBRW'!B$72,VLOOKUP(E322,'ACT E+R to SAT EBRW'!A:B,2,FALSE))))</f>
        <v/>
      </c>
      <c r="G322" s="11" t="str">
        <f>IF('GACE Reading 200 210'!B322="","",interceptACTRtoPCR5712_5713+slopeACTRtoPCR5712_5713*D322)</f>
        <v/>
      </c>
      <c r="H322" s="11" t="str">
        <f>IF('GACE Reading 200 210'!B322="","", IF(G322&lt;100, 100, IF(G322&gt;200, 200, G322)))</f>
        <v/>
      </c>
      <c r="I322" s="11" t="str">
        <f>IF('GACE Reading 200 210'!B322="","",'SAT EBRW to CBEST R'!$A$2+'SAT EBRW to CBEST R'!$B$2*F322)</f>
        <v/>
      </c>
      <c r="J322" s="11" t="str">
        <f>IF('GACE Reading 200 210'!B322="","", IF(I322&lt;20, 20, IF(I322&gt;80, 80, I322)))</f>
        <v/>
      </c>
    </row>
    <row r="323" spans="1:10" x14ac:dyDescent="0.25">
      <c r="A323" s="11">
        <v>322</v>
      </c>
      <c r="B323" s="30"/>
      <c r="C323" s="25" t="str">
        <f t="shared" si="10"/>
        <v/>
      </c>
      <c r="D323" s="25" t="str">
        <f>IF('GACE Reading 200 210'!B323="","", IF(C323&lt;1, 1, IF(C323&gt;36, 36, C323)))</f>
        <v/>
      </c>
      <c r="E323" s="25" t="str">
        <f t="shared" ref="E323:E386" si="11">IF(ISBLANK(B323), "", ROUND(2*D323, 0))</f>
        <v/>
      </c>
      <c r="F323" s="11" t="str">
        <f>IF('GACE Reading 200 210'!E323="","",IF('GACE Reading 200 210'!E323&lt;'ACT E+R to SAT EBRW'!$A$2,'ACT E+R to SAT EBRW'!$B$2,IF('GACE Reading 200 210'!E323&gt;'ACT E+R to SAT EBRW'!A$72,'ACT E+R to SAT EBRW'!B$72,VLOOKUP(E323,'ACT E+R to SAT EBRW'!A:B,2,FALSE))))</f>
        <v/>
      </c>
      <c r="G323" s="11" t="str">
        <f>IF('GACE Reading 200 210'!B323="","",interceptACTRtoPCR5712_5713+slopeACTRtoPCR5712_5713*D323)</f>
        <v/>
      </c>
      <c r="H323" s="11" t="str">
        <f>IF('GACE Reading 200 210'!B323="","", IF(G323&lt;100, 100, IF(G323&gt;200, 200, G323)))</f>
        <v/>
      </c>
      <c r="I323" s="11" t="str">
        <f>IF('GACE Reading 200 210'!B323="","",'SAT EBRW to CBEST R'!$A$2+'SAT EBRW to CBEST R'!$B$2*F323)</f>
        <v/>
      </c>
      <c r="J323" s="11" t="str">
        <f>IF('GACE Reading 200 210'!B323="","", IF(I323&lt;20, 20, IF(I323&gt;80, 80, I323)))</f>
        <v/>
      </c>
    </row>
    <row r="324" spans="1:10" x14ac:dyDescent="0.25">
      <c r="A324" s="11">
        <v>323</v>
      </c>
      <c r="B324" s="30"/>
      <c r="C324" s="25" t="str">
        <f t="shared" si="10"/>
        <v/>
      </c>
      <c r="D324" s="25" t="str">
        <f>IF('GACE Reading 200 210'!B324="","", IF(C324&lt;1, 1, IF(C324&gt;36, 36, C324)))</f>
        <v/>
      </c>
      <c r="E324" s="25" t="str">
        <f t="shared" si="11"/>
        <v/>
      </c>
      <c r="F324" s="11" t="str">
        <f>IF('GACE Reading 200 210'!E324="","",IF('GACE Reading 200 210'!E324&lt;'ACT E+R to SAT EBRW'!$A$2,'ACT E+R to SAT EBRW'!$B$2,IF('GACE Reading 200 210'!E324&gt;'ACT E+R to SAT EBRW'!A$72,'ACT E+R to SAT EBRW'!B$72,VLOOKUP(E324,'ACT E+R to SAT EBRW'!A:B,2,FALSE))))</f>
        <v/>
      </c>
      <c r="G324" s="11" t="str">
        <f>IF('GACE Reading 200 210'!B324="","",interceptACTRtoPCR5712_5713+slopeACTRtoPCR5712_5713*D324)</f>
        <v/>
      </c>
      <c r="H324" s="11" t="str">
        <f>IF('GACE Reading 200 210'!B324="","", IF(G324&lt;100, 100, IF(G324&gt;200, 200, G324)))</f>
        <v/>
      </c>
      <c r="I324" s="11" t="str">
        <f>IF('GACE Reading 200 210'!B324="","",'SAT EBRW to CBEST R'!$A$2+'SAT EBRW to CBEST R'!$B$2*F324)</f>
        <v/>
      </c>
      <c r="J324" s="11" t="str">
        <f>IF('GACE Reading 200 210'!B324="","", IF(I324&lt;20, 20, IF(I324&gt;80, 80, I324)))</f>
        <v/>
      </c>
    </row>
    <row r="325" spans="1:10" x14ac:dyDescent="0.25">
      <c r="A325" s="11">
        <v>324</v>
      </c>
      <c r="B325" s="30"/>
      <c r="C325" s="25" t="str">
        <f t="shared" si="10"/>
        <v/>
      </c>
      <c r="D325" s="25" t="str">
        <f>IF('GACE Reading 200 210'!B325="","", IF(C325&lt;1, 1, IF(C325&gt;36, 36, C325)))</f>
        <v/>
      </c>
      <c r="E325" s="25" t="str">
        <f t="shared" si="11"/>
        <v/>
      </c>
      <c r="F325" s="11" t="str">
        <f>IF('GACE Reading 200 210'!E325="","",IF('GACE Reading 200 210'!E325&lt;'ACT E+R to SAT EBRW'!$A$2,'ACT E+R to SAT EBRW'!$B$2,IF('GACE Reading 200 210'!E325&gt;'ACT E+R to SAT EBRW'!A$72,'ACT E+R to SAT EBRW'!B$72,VLOOKUP(E325,'ACT E+R to SAT EBRW'!A:B,2,FALSE))))</f>
        <v/>
      </c>
      <c r="G325" s="11" t="str">
        <f>IF('GACE Reading 200 210'!B325="","",interceptACTRtoPCR5712_5713+slopeACTRtoPCR5712_5713*D325)</f>
        <v/>
      </c>
      <c r="H325" s="11" t="str">
        <f>IF('GACE Reading 200 210'!B325="","", IF(G325&lt;100, 100, IF(G325&gt;200, 200, G325)))</f>
        <v/>
      </c>
      <c r="I325" s="11" t="str">
        <f>IF('GACE Reading 200 210'!B325="","",'SAT EBRW to CBEST R'!$A$2+'SAT EBRW to CBEST R'!$B$2*F325)</f>
        <v/>
      </c>
      <c r="J325" s="11" t="str">
        <f>IF('GACE Reading 200 210'!B325="","", IF(I325&lt;20, 20, IF(I325&gt;80, 80, I325)))</f>
        <v/>
      </c>
    </row>
    <row r="326" spans="1:10" x14ac:dyDescent="0.25">
      <c r="A326" s="11">
        <v>325</v>
      </c>
      <c r="B326" s="30"/>
      <c r="C326" s="25" t="str">
        <f t="shared" si="10"/>
        <v/>
      </c>
      <c r="D326" s="25" t="str">
        <f>IF('GACE Reading 200 210'!B326="","", IF(C326&lt;1, 1, IF(C326&gt;36, 36, C326)))</f>
        <v/>
      </c>
      <c r="E326" s="25" t="str">
        <f t="shared" si="11"/>
        <v/>
      </c>
      <c r="F326" s="11" t="str">
        <f>IF('GACE Reading 200 210'!E326="","",IF('GACE Reading 200 210'!E326&lt;'ACT E+R to SAT EBRW'!$A$2,'ACT E+R to SAT EBRW'!$B$2,IF('GACE Reading 200 210'!E326&gt;'ACT E+R to SAT EBRW'!A$72,'ACT E+R to SAT EBRW'!B$72,VLOOKUP(E326,'ACT E+R to SAT EBRW'!A:B,2,FALSE))))</f>
        <v/>
      </c>
      <c r="G326" s="11" t="str">
        <f>IF('GACE Reading 200 210'!B326="","",interceptACTRtoPCR5712_5713+slopeACTRtoPCR5712_5713*D326)</f>
        <v/>
      </c>
      <c r="H326" s="11" t="str">
        <f>IF('GACE Reading 200 210'!B326="","", IF(G326&lt;100, 100, IF(G326&gt;200, 200, G326)))</f>
        <v/>
      </c>
      <c r="I326" s="11" t="str">
        <f>IF('GACE Reading 200 210'!B326="","",'SAT EBRW to CBEST R'!$A$2+'SAT EBRW to CBEST R'!$B$2*F326)</f>
        <v/>
      </c>
      <c r="J326" s="11" t="str">
        <f>IF('GACE Reading 200 210'!B326="","", IF(I326&lt;20, 20, IF(I326&gt;80, 80, I326)))</f>
        <v/>
      </c>
    </row>
    <row r="327" spans="1:10" x14ac:dyDescent="0.25">
      <c r="A327" s="11">
        <v>326</v>
      </c>
      <c r="B327" s="30"/>
      <c r="C327" s="25" t="str">
        <f t="shared" si="10"/>
        <v/>
      </c>
      <c r="D327" s="25" t="str">
        <f>IF('GACE Reading 200 210'!B327="","", IF(C327&lt;1, 1, IF(C327&gt;36, 36, C327)))</f>
        <v/>
      </c>
      <c r="E327" s="25" t="str">
        <f t="shared" si="11"/>
        <v/>
      </c>
      <c r="F327" s="11" t="str">
        <f>IF('GACE Reading 200 210'!E327="","",IF('GACE Reading 200 210'!E327&lt;'ACT E+R to SAT EBRW'!$A$2,'ACT E+R to SAT EBRW'!$B$2,IF('GACE Reading 200 210'!E327&gt;'ACT E+R to SAT EBRW'!A$72,'ACT E+R to SAT EBRW'!B$72,VLOOKUP(E327,'ACT E+R to SAT EBRW'!A:B,2,FALSE))))</f>
        <v/>
      </c>
      <c r="G327" s="11" t="str">
        <f>IF('GACE Reading 200 210'!B327="","",interceptACTRtoPCR5712_5713+slopeACTRtoPCR5712_5713*D327)</f>
        <v/>
      </c>
      <c r="H327" s="11" t="str">
        <f>IF('GACE Reading 200 210'!B327="","", IF(G327&lt;100, 100, IF(G327&gt;200, 200, G327)))</f>
        <v/>
      </c>
      <c r="I327" s="11" t="str">
        <f>IF('GACE Reading 200 210'!B327="","",'SAT EBRW to CBEST R'!$A$2+'SAT EBRW to CBEST R'!$B$2*F327)</f>
        <v/>
      </c>
      <c r="J327" s="11" t="str">
        <f>IF('GACE Reading 200 210'!B327="","", IF(I327&lt;20, 20, IF(I327&gt;80, 80, I327)))</f>
        <v/>
      </c>
    </row>
    <row r="328" spans="1:10" x14ac:dyDescent="0.25">
      <c r="A328" s="11">
        <v>327</v>
      </c>
      <c r="B328" s="30"/>
      <c r="C328" s="25" t="str">
        <f t="shared" si="10"/>
        <v/>
      </c>
      <c r="D328" s="25" t="str">
        <f>IF('GACE Reading 200 210'!B328="","", IF(C328&lt;1, 1, IF(C328&gt;36, 36, C328)))</f>
        <v/>
      </c>
      <c r="E328" s="25" t="str">
        <f t="shared" si="11"/>
        <v/>
      </c>
      <c r="F328" s="11" t="str">
        <f>IF('GACE Reading 200 210'!E328="","",IF('GACE Reading 200 210'!E328&lt;'ACT E+R to SAT EBRW'!$A$2,'ACT E+R to SAT EBRW'!$B$2,IF('GACE Reading 200 210'!E328&gt;'ACT E+R to SAT EBRW'!A$72,'ACT E+R to SAT EBRW'!B$72,VLOOKUP(E328,'ACT E+R to SAT EBRW'!A:B,2,FALSE))))</f>
        <v/>
      </c>
      <c r="G328" s="11" t="str">
        <f>IF('GACE Reading 200 210'!B328="","",interceptACTRtoPCR5712_5713+slopeACTRtoPCR5712_5713*D328)</f>
        <v/>
      </c>
      <c r="H328" s="11" t="str">
        <f>IF('GACE Reading 200 210'!B328="","", IF(G328&lt;100, 100, IF(G328&gt;200, 200, G328)))</f>
        <v/>
      </c>
      <c r="I328" s="11" t="str">
        <f>IF('GACE Reading 200 210'!B328="","",'SAT EBRW to CBEST R'!$A$2+'SAT EBRW to CBEST R'!$B$2*F328)</f>
        <v/>
      </c>
      <c r="J328" s="11" t="str">
        <f>IF('GACE Reading 200 210'!B328="","", IF(I328&lt;20, 20, IF(I328&gt;80, 80, I328)))</f>
        <v/>
      </c>
    </row>
    <row r="329" spans="1:10" x14ac:dyDescent="0.25">
      <c r="A329" s="11">
        <v>328</v>
      </c>
      <c r="B329" s="30"/>
      <c r="C329" s="25" t="str">
        <f t="shared" si="10"/>
        <v/>
      </c>
      <c r="D329" s="25" t="str">
        <f>IF('GACE Reading 200 210'!B329="","", IF(C329&lt;1, 1, IF(C329&gt;36, 36, C329)))</f>
        <v/>
      </c>
      <c r="E329" s="25" t="str">
        <f t="shared" si="11"/>
        <v/>
      </c>
      <c r="F329" s="11" t="str">
        <f>IF('GACE Reading 200 210'!E329="","",IF('GACE Reading 200 210'!E329&lt;'ACT E+R to SAT EBRW'!$A$2,'ACT E+R to SAT EBRW'!$B$2,IF('GACE Reading 200 210'!E329&gt;'ACT E+R to SAT EBRW'!A$72,'ACT E+R to SAT EBRW'!B$72,VLOOKUP(E329,'ACT E+R to SAT EBRW'!A:B,2,FALSE))))</f>
        <v/>
      </c>
      <c r="G329" s="11" t="str">
        <f>IF('GACE Reading 200 210'!B329="","",interceptACTRtoPCR5712_5713+slopeACTRtoPCR5712_5713*D329)</f>
        <v/>
      </c>
      <c r="H329" s="11" t="str">
        <f>IF('GACE Reading 200 210'!B329="","", IF(G329&lt;100, 100, IF(G329&gt;200, 200, G329)))</f>
        <v/>
      </c>
      <c r="I329" s="11" t="str">
        <f>IF('GACE Reading 200 210'!B329="","",'SAT EBRW to CBEST R'!$A$2+'SAT EBRW to CBEST R'!$B$2*F329)</f>
        <v/>
      </c>
      <c r="J329" s="11" t="str">
        <f>IF('GACE Reading 200 210'!B329="","", IF(I329&lt;20, 20, IF(I329&gt;80, 80, I329)))</f>
        <v/>
      </c>
    </row>
    <row r="330" spans="1:10" x14ac:dyDescent="0.25">
      <c r="A330" s="11">
        <v>329</v>
      </c>
      <c r="B330" s="30"/>
      <c r="C330" s="25" t="str">
        <f t="shared" si="10"/>
        <v/>
      </c>
      <c r="D330" s="25" t="str">
        <f>IF('GACE Reading 200 210'!B330="","", IF(C330&lt;1, 1, IF(C330&gt;36, 36, C330)))</f>
        <v/>
      </c>
      <c r="E330" s="25" t="str">
        <f t="shared" si="11"/>
        <v/>
      </c>
      <c r="F330" s="11" t="str">
        <f>IF('GACE Reading 200 210'!E330="","",IF('GACE Reading 200 210'!E330&lt;'ACT E+R to SAT EBRW'!$A$2,'ACT E+R to SAT EBRW'!$B$2,IF('GACE Reading 200 210'!E330&gt;'ACT E+R to SAT EBRW'!A$72,'ACT E+R to SAT EBRW'!B$72,VLOOKUP(E330,'ACT E+R to SAT EBRW'!A:B,2,FALSE))))</f>
        <v/>
      </c>
      <c r="G330" s="11" t="str">
        <f>IF('GACE Reading 200 210'!B330="","",interceptACTRtoPCR5712_5713+slopeACTRtoPCR5712_5713*D330)</f>
        <v/>
      </c>
      <c r="H330" s="11" t="str">
        <f>IF('GACE Reading 200 210'!B330="","", IF(G330&lt;100, 100, IF(G330&gt;200, 200, G330)))</f>
        <v/>
      </c>
      <c r="I330" s="11" t="str">
        <f>IF('GACE Reading 200 210'!B330="","",'SAT EBRW to CBEST R'!$A$2+'SAT EBRW to CBEST R'!$B$2*F330)</f>
        <v/>
      </c>
      <c r="J330" s="11" t="str">
        <f>IF('GACE Reading 200 210'!B330="","", IF(I330&lt;20, 20, IF(I330&gt;80, 80, I330)))</f>
        <v/>
      </c>
    </row>
    <row r="331" spans="1:10" x14ac:dyDescent="0.25">
      <c r="A331" s="11">
        <v>330</v>
      </c>
      <c r="B331" s="30"/>
      <c r="C331" s="25" t="str">
        <f t="shared" si="10"/>
        <v/>
      </c>
      <c r="D331" s="25" t="str">
        <f>IF('GACE Reading 200 210'!B331="","", IF(C331&lt;1, 1, IF(C331&gt;36, 36, C331)))</f>
        <v/>
      </c>
      <c r="E331" s="25" t="str">
        <f t="shared" si="11"/>
        <v/>
      </c>
      <c r="F331" s="11" t="str">
        <f>IF('GACE Reading 200 210'!E331="","",IF('GACE Reading 200 210'!E331&lt;'ACT E+R to SAT EBRW'!$A$2,'ACT E+R to SAT EBRW'!$B$2,IF('GACE Reading 200 210'!E331&gt;'ACT E+R to SAT EBRW'!A$72,'ACT E+R to SAT EBRW'!B$72,VLOOKUP(E331,'ACT E+R to SAT EBRW'!A:B,2,FALSE))))</f>
        <v/>
      </c>
      <c r="G331" s="11" t="str">
        <f>IF('GACE Reading 200 210'!B331="","",interceptACTRtoPCR5712_5713+slopeACTRtoPCR5712_5713*D331)</f>
        <v/>
      </c>
      <c r="H331" s="11" t="str">
        <f>IF('GACE Reading 200 210'!B331="","", IF(G331&lt;100, 100, IF(G331&gt;200, 200, G331)))</f>
        <v/>
      </c>
      <c r="I331" s="11" t="str">
        <f>IF('GACE Reading 200 210'!B331="","",'SAT EBRW to CBEST R'!$A$2+'SAT EBRW to CBEST R'!$B$2*F331)</f>
        <v/>
      </c>
      <c r="J331" s="11" t="str">
        <f>IF('GACE Reading 200 210'!B331="","", IF(I331&lt;20, 20, IF(I331&gt;80, 80, I331)))</f>
        <v/>
      </c>
    </row>
    <row r="332" spans="1:10" x14ac:dyDescent="0.25">
      <c r="A332" s="11">
        <v>331</v>
      </c>
      <c r="B332" s="30"/>
      <c r="C332" s="25" t="str">
        <f t="shared" si="10"/>
        <v/>
      </c>
      <c r="D332" s="25" t="str">
        <f>IF('GACE Reading 200 210'!B332="","", IF(C332&lt;1, 1, IF(C332&gt;36, 36, C332)))</f>
        <v/>
      </c>
      <c r="E332" s="25" t="str">
        <f t="shared" si="11"/>
        <v/>
      </c>
      <c r="F332" s="11" t="str">
        <f>IF('GACE Reading 200 210'!E332="","",IF('GACE Reading 200 210'!E332&lt;'ACT E+R to SAT EBRW'!$A$2,'ACT E+R to SAT EBRW'!$B$2,IF('GACE Reading 200 210'!E332&gt;'ACT E+R to SAT EBRW'!A$72,'ACT E+R to SAT EBRW'!B$72,VLOOKUP(E332,'ACT E+R to SAT EBRW'!A:B,2,FALSE))))</f>
        <v/>
      </c>
      <c r="G332" s="11" t="str">
        <f>IF('GACE Reading 200 210'!B332="","",interceptACTRtoPCR5712_5713+slopeACTRtoPCR5712_5713*D332)</f>
        <v/>
      </c>
      <c r="H332" s="11" t="str">
        <f>IF('GACE Reading 200 210'!B332="","", IF(G332&lt;100, 100, IF(G332&gt;200, 200, G332)))</f>
        <v/>
      </c>
      <c r="I332" s="11" t="str">
        <f>IF('GACE Reading 200 210'!B332="","",'SAT EBRW to CBEST R'!$A$2+'SAT EBRW to CBEST R'!$B$2*F332)</f>
        <v/>
      </c>
      <c r="J332" s="11" t="str">
        <f>IF('GACE Reading 200 210'!B332="","", IF(I332&lt;20, 20, IF(I332&gt;80, 80, I332)))</f>
        <v/>
      </c>
    </row>
    <row r="333" spans="1:10" x14ac:dyDescent="0.25">
      <c r="A333" s="11">
        <v>332</v>
      </c>
      <c r="B333" s="30"/>
      <c r="C333" s="25" t="str">
        <f t="shared" si="10"/>
        <v/>
      </c>
      <c r="D333" s="25" t="str">
        <f>IF('GACE Reading 200 210'!B333="","", IF(C333&lt;1, 1, IF(C333&gt;36, 36, C333)))</f>
        <v/>
      </c>
      <c r="E333" s="25" t="str">
        <f t="shared" si="11"/>
        <v/>
      </c>
      <c r="F333" s="11" t="str">
        <f>IF('GACE Reading 200 210'!E333="","",IF('GACE Reading 200 210'!E333&lt;'ACT E+R to SAT EBRW'!$A$2,'ACT E+R to SAT EBRW'!$B$2,IF('GACE Reading 200 210'!E333&gt;'ACT E+R to SAT EBRW'!A$72,'ACT E+R to SAT EBRW'!B$72,VLOOKUP(E333,'ACT E+R to SAT EBRW'!A:B,2,FALSE))))</f>
        <v/>
      </c>
      <c r="G333" s="11" t="str">
        <f>IF('GACE Reading 200 210'!B333="","",interceptACTRtoPCR5712_5713+slopeACTRtoPCR5712_5713*D333)</f>
        <v/>
      </c>
      <c r="H333" s="11" t="str">
        <f>IF('GACE Reading 200 210'!B333="","", IF(G333&lt;100, 100, IF(G333&gt;200, 200, G333)))</f>
        <v/>
      </c>
      <c r="I333" s="11" t="str">
        <f>IF('GACE Reading 200 210'!B333="","",'SAT EBRW to CBEST R'!$A$2+'SAT EBRW to CBEST R'!$B$2*F333)</f>
        <v/>
      </c>
      <c r="J333" s="11" t="str">
        <f>IF('GACE Reading 200 210'!B333="","", IF(I333&lt;20, 20, IF(I333&gt;80, 80, I333)))</f>
        <v/>
      </c>
    </row>
    <row r="334" spans="1:10" x14ac:dyDescent="0.25">
      <c r="A334" s="11">
        <v>333</v>
      </c>
      <c r="B334" s="30"/>
      <c r="C334" s="25" t="str">
        <f t="shared" si="10"/>
        <v/>
      </c>
      <c r="D334" s="25" t="str">
        <f>IF('GACE Reading 200 210'!B334="","", IF(C334&lt;1, 1, IF(C334&gt;36, 36, C334)))</f>
        <v/>
      </c>
      <c r="E334" s="25" t="str">
        <f t="shared" si="11"/>
        <v/>
      </c>
      <c r="F334" s="11" t="str">
        <f>IF('GACE Reading 200 210'!E334="","",IF('GACE Reading 200 210'!E334&lt;'ACT E+R to SAT EBRW'!$A$2,'ACT E+R to SAT EBRW'!$B$2,IF('GACE Reading 200 210'!E334&gt;'ACT E+R to SAT EBRW'!A$72,'ACT E+R to SAT EBRW'!B$72,VLOOKUP(E334,'ACT E+R to SAT EBRW'!A:B,2,FALSE))))</f>
        <v/>
      </c>
      <c r="G334" s="11" t="str">
        <f>IF('GACE Reading 200 210'!B334="","",interceptACTRtoPCR5712_5713+slopeACTRtoPCR5712_5713*D334)</f>
        <v/>
      </c>
      <c r="H334" s="11" t="str">
        <f>IF('GACE Reading 200 210'!B334="","", IF(G334&lt;100, 100, IF(G334&gt;200, 200, G334)))</f>
        <v/>
      </c>
      <c r="I334" s="11" t="str">
        <f>IF('GACE Reading 200 210'!B334="","",'SAT EBRW to CBEST R'!$A$2+'SAT EBRW to CBEST R'!$B$2*F334)</f>
        <v/>
      </c>
      <c r="J334" s="11" t="str">
        <f>IF('GACE Reading 200 210'!B334="","", IF(I334&lt;20, 20, IF(I334&gt;80, 80, I334)))</f>
        <v/>
      </c>
    </row>
    <row r="335" spans="1:10" x14ac:dyDescent="0.25">
      <c r="A335" s="11">
        <v>334</v>
      </c>
      <c r="B335" s="30"/>
      <c r="C335" s="25" t="str">
        <f t="shared" si="10"/>
        <v/>
      </c>
      <c r="D335" s="25" t="str">
        <f>IF('GACE Reading 200 210'!B335="","", IF(C335&lt;1, 1, IF(C335&gt;36, 36, C335)))</f>
        <v/>
      </c>
      <c r="E335" s="25" t="str">
        <f t="shared" si="11"/>
        <v/>
      </c>
      <c r="F335" s="11" t="str">
        <f>IF('GACE Reading 200 210'!E335="","",IF('GACE Reading 200 210'!E335&lt;'ACT E+R to SAT EBRW'!$A$2,'ACT E+R to SAT EBRW'!$B$2,IF('GACE Reading 200 210'!E335&gt;'ACT E+R to SAT EBRW'!A$72,'ACT E+R to SAT EBRW'!B$72,VLOOKUP(E335,'ACT E+R to SAT EBRW'!A:B,2,FALSE))))</f>
        <v/>
      </c>
      <c r="G335" s="11" t="str">
        <f>IF('GACE Reading 200 210'!B335="","",interceptACTRtoPCR5712_5713+slopeACTRtoPCR5712_5713*D335)</f>
        <v/>
      </c>
      <c r="H335" s="11" t="str">
        <f>IF('GACE Reading 200 210'!B335="","", IF(G335&lt;100, 100, IF(G335&gt;200, 200, G335)))</f>
        <v/>
      </c>
      <c r="I335" s="11" t="str">
        <f>IF('GACE Reading 200 210'!B335="","",'SAT EBRW to CBEST R'!$A$2+'SAT EBRW to CBEST R'!$B$2*F335)</f>
        <v/>
      </c>
      <c r="J335" s="11" t="str">
        <f>IF('GACE Reading 200 210'!B335="","", IF(I335&lt;20, 20, IF(I335&gt;80, 80, I335)))</f>
        <v/>
      </c>
    </row>
    <row r="336" spans="1:10" x14ac:dyDescent="0.25">
      <c r="A336" s="11">
        <v>335</v>
      </c>
      <c r="B336" s="30"/>
      <c r="C336" s="25" t="str">
        <f t="shared" si="10"/>
        <v/>
      </c>
      <c r="D336" s="25" t="str">
        <f>IF('GACE Reading 200 210'!B336="","", IF(C336&lt;1, 1, IF(C336&gt;36, 36, C336)))</f>
        <v/>
      </c>
      <c r="E336" s="25" t="str">
        <f t="shared" si="11"/>
        <v/>
      </c>
      <c r="F336" s="11" t="str">
        <f>IF('GACE Reading 200 210'!E336="","",IF('GACE Reading 200 210'!E336&lt;'ACT E+R to SAT EBRW'!$A$2,'ACT E+R to SAT EBRW'!$B$2,IF('GACE Reading 200 210'!E336&gt;'ACT E+R to SAT EBRW'!A$72,'ACT E+R to SAT EBRW'!B$72,VLOOKUP(E336,'ACT E+R to SAT EBRW'!A:B,2,FALSE))))</f>
        <v/>
      </c>
      <c r="G336" s="11" t="str">
        <f>IF('GACE Reading 200 210'!B336="","",interceptACTRtoPCR5712_5713+slopeACTRtoPCR5712_5713*D336)</f>
        <v/>
      </c>
      <c r="H336" s="11" t="str">
        <f>IF('GACE Reading 200 210'!B336="","", IF(G336&lt;100, 100, IF(G336&gt;200, 200, G336)))</f>
        <v/>
      </c>
      <c r="I336" s="11" t="str">
        <f>IF('GACE Reading 200 210'!B336="","",'SAT EBRW to CBEST R'!$A$2+'SAT EBRW to CBEST R'!$B$2*F336)</f>
        <v/>
      </c>
      <c r="J336" s="11" t="str">
        <f>IF('GACE Reading 200 210'!B336="","", IF(I336&lt;20, 20, IF(I336&gt;80, 80, I336)))</f>
        <v/>
      </c>
    </row>
    <row r="337" spans="1:10" x14ac:dyDescent="0.25">
      <c r="A337" s="11">
        <v>336</v>
      </c>
      <c r="B337" s="30"/>
      <c r="C337" s="25" t="str">
        <f t="shared" si="10"/>
        <v/>
      </c>
      <c r="D337" s="25" t="str">
        <f>IF('GACE Reading 200 210'!B337="","", IF(C337&lt;1, 1, IF(C337&gt;36, 36, C337)))</f>
        <v/>
      </c>
      <c r="E337" s="25" t="str">
        <f t="shared" si="11"/>
        <v/>
      </c>
      <c r="F337" s="11" t="str">
        <f>IF('GACE Reading 200 210'!E337="","",IF('GACE Reading 200 210'!E337&lt;'ACT E+R to SAT EBRW'!$A$2,'ACT E+R to SAT EBRW'!$B$2,IF('GACE Reading 200 210'!E337&gt;'ACT E+R to SAT EBRW'!A$72,'ACT E+R to SAT EBRW'!B$72,VLOOKUP(E337,'ACT E+R to SAT EBRW'!A:B,2,FALSE))))</f>
        <v/>
      </c>
      <c r="G337" s="11" t="str">
        <f>IF('GACE Reading 200 210'!B337="","",interceptACTRtoPCR5712_5713+slopeACTRtoPCR5712_5713*D337)</f>
        <v/>
      </c>
      <c r="H337" s="11" t="str">
        <f>IF('GACE Reading 200 210'!B337="","", IF(G337&lt;100, 100, IF(G337&gt;200, 200, G337)))</f>
        <v/>
      </c>
      <c r="I337" s="11" t="str">
        <f>IF('GACE Reading 200 210'!B337="","",'SAT EBRW to CBEST R'!$A$2+'SAT EBRW to CBEST R'!$B$2*F337)</f>
        <v/>
      </c>
      <c r="J337" s="11" t="str">
        <f>IF('GACE Reading 200 210'!B337="","", IF(I337&lt;20, 20, IF(I337&gt;80, 80, I337)))</f>
        <v/>
      </c>
    </row>
    <row r="338" spans="1:10" x14ac:dyDescent="0.25">
      <c r="A338" s="11">
        <v>337</v>
      </c>
      <c r="B338" s="30"/>
      <c r="C338" s="25" t="str">
        <f t="shared" si="10"/>
        <v/>
      </c>
      <c r="D338" s="25" t="str">
        <f>IF('GACE Reading 200 210'!B338="","", IF(C338&lt;1, 1, IF(C338&gt;36, 36, C338)))</f>
        <v/>
      </c>
      <c r="E338" s="25" t="str">
        <f t="shared" si="11"/>
        <v/>
      </c>
      <c r="F338" s="11" t="str">
        <f>IF('GACE Reading 200 210'!E338="","",IF('GACE Reading 200 210'!E338&lt;'ACT E+R to SAT EBRW'!$A$2,'ACT E+R to SAT EBRW'!$B$2,IF('GACE Reading 200 210'!E338&gt;'ACT E+R to SAT EBRW'!A$72,'ACT E+R to SAT EBRW'!B$72,VLOOKUP(E338,'ACT E+R to SAT EBRW'!A:B,2,FALSE))))</f>
        <v/>
      </c>
      <c r="G338" s="11" t="str">
        <f>IF('GACE Reading 200 210'!B338="","",interceptACTRtoPCR5712_5713+slopeACTRtoPCR5712_5713*D338)</f>
        <v/>
      </c>
      <c r="H338" s="11" t="str">
        <f>IF('GACE Reading 200 210'!B338="","", IF(G338&lt;100, 100, IF(G338&gt;200, 200, G338)))</f>
        <v/>
      </c>
      <c r="I338" s="11" t="str">
        <f>IF('GACE Reading 200 210'!B338="","",'SAT EBRW to CBEST R'!$A$2+'SAT EBRW to CBEST R'!$B$2*F338)</f>
        <v/>
      </c>
      <c r="J338" s="11" t="str">
        <f>IF('GACE Reading 200 210'!B338="","", IF(I338&lt;20, 20, IF(I338&gt;80, 80, I338)))</f>
        <v/>
      </c>
    </row>
    <row r="339" spans="1:10" x14ac:dyDescent="0.25">
      <c r="A339" s="11">
        <v>338</v>
      </c>
      <c r="B339" s="30"/>
      <c r="C339" s="25" t="str">
        <f t="shared" si="10"/>
        <v/>
      </c>
      <c r="D339" s="25" t="str">
        <f>IF('GACE Reading 200 210'!B339="","", IF(C339&lt;1, 1, IF(C339&gt;36, 36, C339)))</f>
        <v/>
      </c>
      <c r="E339" s="25" t="str">
        <f t="shared" si="11"/>
        <v/>
      </c>
      <c r="F339" s="11" t="str">
        <f>IF('GACE Reading 200 210'!E339="","",IF('GACE Reading 200 210'!E339&lt;'ACT E+R to SAT EBRW'!$A$2,'ACT E+R to SAT EBRW'!$B$2,IF('GACE Reading 200 210'!E339&gt;'ACT E+R to SAT EBRW'!A$72,'ACT E+R to SAT EBRW'!B$72,VLOOKUP(E339,'ACT E+R to SAT EBRW'!A:B,2,FALSE))))</f>
        <v/>
      </c>
      <c r="G339" s="11" t="str">
        <f>IF('GACE Reading 200 210'!B339="","",interceptACTRtoPCR5712_5713+slopeACTRtoPCR5712_5713*D339)</f>
        <v/>
      </c>
      <c r="H339" s="11" t="str">
        <f>IF('GACE Reading 200 210'!B339="","", IF(G339&lt;100, 100, IF(G339&gt;200, 200, G339)))</f>
        <v/>
      </c>
      <c r="I339" s="11" t="str">
        <f>IF('GACE Reading 200 210'!B339="","",'SAT EBRW to CBEST R'!$A$2+'SAT EBRW to CBEST R'!$B$2*F339)</f>
        <v/>
      </c>
      <c r="J339" s="11" t="str">
        <f>IF('GACE Reading 200 210'!B339="","", IF(I339&lt;20, 20, IF(I339&gt;80, 80, I339)))</f>
        <v/>
      </c>
    </row>
    <row r="340" spans="1:10" x14ac:dyDescent="0.25">
      <c r="A340" s="11">
        <v>339</v>
      </c>
      <c r="B340" s="30"/>
      <c r="C340" s="25" t="str">
        <f t="shared" si="10"/>
        <v/>
      </c>
      <c r="D340" s="25" t="str">
        <f>IF('GACE Reading 200 210'!B340="","", IF(C340&lt;1, 1, IF(C340&gt;36, 36, C340)))</f>
        <v/>
      </c>
      <c r="E340" s="25" t="str">
        <f t="shared" si="11"/>
        <v/>
      </c>
      <c r="F340" s="11" t="str">
        <f>IF('GACE Reading 200 210'!E340="","",IF('GACE Reading 200 210'!E340&lt;'ACT E+R to SAT EBRW'!$A$2,'ACT E+R to SAT EBRW'!$B$2,IF('GACE Reading 200 210'!E340&gt;'ACT E+R to SAT EBRW'!A$72,'ACT E+R to SAT EBRW'!B$72,VLOOKUP(E340,'ACT E+R to SAT EBRW'!A:B,2,FALSE))))</f>
        <v/>
      </c>
      <c r="G340" s="11" t="str">
        <f>IF('GACE Reading 200 210'!B340="","",interceptACTRtoPCR5712_5713+slopeACTRtoPCR5712_5713*D340)</f>
        <v/>
      </c>
      <c r="H340" s="11" t="str">
        <f>IF('GACE Reading 200 210'!B340="","", IF(G340&lt;100, 100, IF(G340&gt;200, 200, G340)))</f>
        <v/>
      </c>
      <c r="I340" s="11" t="str">
        <f>IF('GACE Reading 200 210'!B340="","",'SAT EBRW to CBEST R'!$A$2+'SAT EBRW to CBEST R'!$B$2*F340)</f>
        <v/>
      </c>
      <c r="J340" s="11" t="str">
        <f>IF('GACE Reading 200 210'!B340="","", IF(I340&lt;20, 20, IF(I340&gt;80, 80, I340)))</f>
        <v/>
      </c>
    </row>
    <row r="341" spans="1:10" x14ac:dyDescent="0.25">
      <c r="A341" s="11">
        <v>340</v>
      </c>
      <c r="B341" s="30"/>
      <c r="C341" s="25" t="str">
        <f t="shared" si="10"/>
        <v/>
      </c>
      <c r="D341" s="25" t="str">
        <f>IF('GACE Reading 200 210'!B341="","", IF(C341&lt;1, 1, IF(C341&gt;36, 36, C341)))</f>
        <v/>
      </c>
      <c r="E341" s="25" t="str">
        <f t="shared" si="11"/>
        <v/>
      </c>
      <c r="F341" s="11" t="str">
        <f>IF('GACE Reading 200 210'!E341="","",IF('GACE Reading 200 210'!E341&lt;'ACT E+R to SAT EBRW'!$A$2,'ACT E+R to SAT EBRW'!$B$2,IF('GACE Reading 200 210'!E341&gt;'ACT E+R to SAT EBRW'!A$72,'ACT E+R to SAT EBRW'!B$72,VLOOKUP(E341,'ACT E+R to SAT EBRW'!A:B,2,FALSE))))</f>
        <v/>
      </c>
      <c r="G341" s="11" t="str">
        <f>IF('GACE Reading 200 210'!B341="","",interceptACTRtoPCR5712_5713+slopeACTRtoPCR5712_5713*D341)</f>
        <v/>
      </c>
      <c r="H341" s="11" t="str">
        <f>IF('GACE Reading 200 210'!B341="","", IF(G341&lt;100, 100, IF(G341&gt;200, 200, G341)))</f>
        <v/>
      </c>
      <c r="I341" s="11" t="str">
        <f>IF('GACE Reading 200 210'!B341="","",'SAT EBRW to CBEST R'!$A$2+'SAT EBRW to CBEST R'!$B$2*F341)</f>
        <v/>
      </c>
      <c r="J341" s="11" t="str">
        <f>IF('GACE Reading 200 210'!B341="","", IF(I341&lt;20, 20, IF(I341&gt;80, 80, I341)))</f>
        <v/>
      </c>
    </row>
    <row r="342" spans="1:10" x14ac:dyDescent="0.25">
      <c r="A342" s="11">
        <v>341</v>
      </c>
      <c r="B342" s="30"/>
      <c r="C342" s="25" t="str">
        <f t="shared" si="10"/>
        <v/>
      </c>
      <c r="D342" s="25" t="str">
        <f>IF('GACE Reading 200 210'!B342="","", IF(C342&lt;1, 1, IF(C342&gt;36, 36, C342)))</f>
        <v/>
      </c>
      <c r="E342" s="25" t="str">
        <f t="shared" si="11"/>
        <v/>
      </c>
      <c r="F342" s="11" t="str">
        <f>IF('GACE Reading 200 210'!E342="","",IF('GACE Reading 200 210'!E342&lt;'ACT E+R to SAT EBRW'!$A$2,'ACT E+R to SAT EBRW'!$B$2,IF('GACE Reading 200 210'!E342&gt;'ACT E+R to SAT EBRW'!A$72,'ACT E+R to SAT EBRW'!B$72,VLOOKUP(E342,'ACT E+R to SAT EBRW'!A:B,2,FALSE))))</f>
        <v/>
      </c>
      <c r="G342" s="11" t="str">
        <f>IF('GACE Reading 200 210'!B342="","",interceptACTRtoPCR5712_5713+slopeACTRtoPCR5712_5713*D342)</f>
        <v/>
      </c>
      <c r="H342" s="11" t="str">
        <f>IF('GACE Reading 200 210'!B342="","", IF(G342&lt;100, 100, IF(G342&gt;200, 200, G342)))</f>
        <v/>
      </c>
      <c r="I342" s="11" t="str">
        <f>IF('GACE Reading 200 210'!B342="","",'SAT EBRW to CBEST R'!$A$2+'SAT EBRW to CBEST R'!$B$2*F342)</f>
        <v/>
      </c>
      <c r="J342" s="11" t="str">
        <f>IF('GACE Reading 200 210'!B342="","", IF(I342&lt;20, 20, IF(I342&gt;80, 80, I342)))</f>
        <v/>
      </c>
    </row>
    <row r="343" spans="1:10" x14ac:dyDescent="0.25">
      <c r="A343" s="11">
        <v>342</v>
      </c>
      <c r="B343" s="30"/>
      <c r="C343" s="25" t="str">
        <f t="shared" si="10"/>
        <v/>
      </c>
      <c r="D343" s="25" t="str">
        <f>IF('GACE Reading 200 210'!B343="","", IF(C343&lt;1, 1, IF(C343&gt;36, 36, C343)))</f>
        <v/>
      </c>
      <c r="E343" s="25" t="str">
        <f t="shared" si="11"/>
        <v/>
      </c>
      <c r="F343" s="11" t="str">
        <f>IF('GACE Reading 200 210'!E343="","",IF('GACE Reading 200 210'!E343&lt;'ACT E+R to SAT EBRW'!$A$2,'ACT E+R to SAT EBRW'!$B$2,IF('GACE Reading 200 210'!E343&gt;'ACT E+R to SAT EBRW'!A$72,'ACT E+R to SAT EBRW'!B$72,VLOOKUP(E343,'ACT E+R to SAT EBRW'!A:B,2,FALSE))))</f>
        <v/>
      </c>
      <c r="G343" s="11" t="str">
        <f>IF('GACE Reading 200 210'!B343="","",interceptACTRtoPCR5712_5713+slopeACTRtoPCR5712_5713*D343)</f>
        <v/>
      </c>
      <c r="H343" s="11" t="str">
        <f>IF('GACE Reading 200 210'!B343="","", IF(G343&lt;100, 100, IF(G343&gt;200, 200, G343)))</f>
        <v/>
      </c>
      <c r="I343" s="11" t="str">
        <f>IF('GACE Reading 200 210'!B343="","",'SAT EBRW to CBEST R'!$A$2+'SAT EBRW to CBEST R'!$B$2*F343)</f>
        <v/>
      </c>
      <c r="J343" s="11" t="str">
        <f>IF('GACE Reading 200 210'!B343="","", IF(I343&lt;20, 20, IF(I343&gt;80, 80, I343)))</f>
        <v/>
      </c>
    </row>
    <row r="344" spans="1:10" x14ac:dyDescent="0.25">
      <c r="A344" s="11">
        <v>343</v>
      </c>
      <c r="B344" s="30"/>
      <c r="C344" s="25" t="str">
        <f t="shared" si="10"/>
        <v/>
      </c>
      <c r="D344" s="25" t="str">
        <f>IF('GACE Reading 200 210'!B344="","", IF(C344&lt;1, 1, IF(C344&gt;36, 36, C344)))</f>
        <v/>
      </c>
      <c r="E344" s="25" t="str">
        <f t="shared" si="11"/>
        <v/>
      </c>
      <c r="F344" s="11" t="str">
        <f>IF('GACE Reading 200 210'!E344="","",IF('GACE Reading 200 210'!E344&lt;'ACT E+R to SAT EBRW'!$A$2,'ACT E+R to SAT EBRW'!$B$2,IF('GACE Reading 200 210'!E344&gt;'ACT E+R to SAT EBRW'!A$72,'ACT E+R to SAT EBRW'!B$72,VLOOKUP(E344,'ACT E+R to SAT EBRW'!A:B,2,FALSE))))</f>
        <v/>
      </c>
      <c r="G344" s="11" t="str">
        <f>IF('GACE Reading 200 210'!B344="","",interceptACTRtoPCR5712_5713+slopeACTRtoPCR5712_5713*D344)</f>
        <v/>
      </c>
      <c r="H344" s="11" t="str">
        <f>IF('GACE Reading 200 210'!B344="","", IF(G344&lt;100, 100, IF(G344&gt;200, 200, G344)))</f>
        <v/>
      </c>
      <c r="I344" s="11" t="str">
        <f>IF('GACE Reading 200 210'!B344="","",'SAT EBRW to CBEST R'!$A$2+'SAT EBRW to CBEST R'!$B$2*F344)</f>
        <v/>
      </c>
      <c r="J344" s="11" t="str">
        <f>IF('GACE Reading 200 210'!B344="","", IF(I344&lt;20, 20, IF(I344&gt;80, 80, I344)))</f>
        <v/>
      </c>
    </row>
    <row r="345" spans="1:10" x14ac:dyDescent="0.25">
      <c r="A345" s="11">
        <v>344</v>
      </c>
      <c r="B345" s="30"/>
      <c r="C345" s="25" t="str">
        <f t="shared" si="10"/>
        <v/>
      </c>
      <c r="D345" s="25" t="str">
        <f>IF('GACE Reading 200 210'!B345="","", IF(C345&lt;1, 1, IF(C345&gt;36, 36, C345)))</f>
        <v/>
      </c>
      <c r="E345" s="25" t="str">
        <f t="shared" si="11"/>
        <v/>
      </c>
      <c r="F345" s="11" t="str">
        <f>IF('GACE Reading 200 210'!E345="","",IF('GACE Reading 200 210'!E345&lt;'ACT E+R to SAT EBRW'!$A$2,'ACT E+R to SAT EBRW'!$B$2,IF('GACE Reading 200 210'!E345&gt;'ACT E+R to SAT EBRW'!A$72,'ACT E+R to SAT EBRW'!B$72,VLOOKUP(E345,'ACT E+R to SAT EBRW'!A:B,2,FALSE))))</f>
        <v/>
      </c>
      <c r="G345" s="11" t="str">
        <f>IF('GACE Reading 200 210'!B345="","",interceptACTRtoPCR5712_5713+slopeACTRtoPCR5712_5713*D345)</f>
        <v/>
      </c>
      <c r="H345" s="11" t="str">
        <f>IF('GACE Reading 200 210'!B345="","", IF(G345&lt;100, 100, IF(G345&gt;200, 200, G345)))</f>
        <v/>
      </c>
      <c r="I345" s="11" t="str">
        <f>IF('GACE Reading 200 210'!B345="","",'SAT EBRW to CBEST R'!$A$2+'SAT EBRW to CBEST R'!$B$2*F345)</f>
        <v/>
      </c>
      <c r="J345" s="11" t="str">
        <f>IF('GACE Reading 200 210'!B345="","", IF(I345&lt;20, 20, IF(I345&gt;80, 80, I345)))</f>
        <v/>
      </c>
    </row>
    <row r="346" spans="1:10" x14ac:dyDescent="0.25">
      <c r="A346" s="11">
        <v>345</v>
      </c>
      <c r="B346" s="30"/>
      <c r="C346" s="25" t="str">
        <f t="shared" si="10"/>
        <v/>
      </c>
      <c r="D346" s="25" t="str">
        <f>IF('GACE Reading 200 210'!B346="","", IF(C346&lt;1, 1, IF(C346&gt;36, 36, C346)))</f>
        <v/>
      </c>
      <c r="E346" s="25" t="str">
        <f t="shared" si="11"/>
        <v/>
      </c>
      <c r="F346" s="11" t="str">
        <f>IF('GACE Reading 200 210'!E346="","",IF('GACE Reading 200 210'!E346&lt;'ACT E+R to SAT EBRW'!$A$2,'ACT E+R to SAT EBRW'!$B$2,IF('GACE Reading 200 210'!E346&gt;'ACT E+R to SAT EBRW'!A$72,'ACT E+R to SAT EBRW'!B$72,VLOOKUP(E346,'ACT E+R to SAT EBRW'!A:B,2,FALSE))))</f>
        <v/>
      </c>
      <c r="G346" s="11" t="str">
        <f>IF('GACE Reading 200 210'!B346="","",interceptACTRtoPCR5712_5713+slopeACTRtoPCR5712_5713*D346)</f>
        <v/>
      </c>
      <c r="H346" s="11" t="str">
        <f>IF('GACE Reading 200 210'!B346="","", IF(G346&lt;100, 100, IF(G346&gt;200, 200, G346)))</f>
        <v/>
      </c>
      <c r="I346" s="11" t="str">
        <f>IF('GACE Reading 200 210'!B346="","",'SAT EBRW to CBEST R'!$A$2+'SAT EBRW to CBEST R'!$B$2*F346)</f>
        <v/>
      </c>
      <c r="J346" s="11" t="str">
        <f>IF('GACE Reading 200 210'!B346="","", IF(I346&lt;20, 20, IF(I346&gt;80, 80, I346)))</f>
        <v/>
      </c>
    </row>
    <row r="347" spans="1:10" x14ac:dyDescent="0.25">
      <c r="A347" s="11">
        <v>346</v>
      </c>
      <c r="B347" s="30"/>
      <c r="C347" s="25" t="str">
        <f t="shared" si="10"/>
        <v/>
      </c>
      <c r="D347" s="25" t="str">
        <f>IF('GACE Reading 200 210'!B347="","", IF(C347&lt;1, 1, IF(C347&gt;36, 36, C347)))</f>
        <v/>
      </c>
      <c r="E347" s="25" t="str">
        <f t="shared" si="11"/>
        <v/>
      </c>
      <c r="F347" s="11" t="str">
        <f>IF('GACE Reading 200 210'!E347="","",IF('GACE Reading 200 210'!E347&lt;'ACT E+R to SAT EBRW'!$A$2,'ACT E+R to SAT EBRW'!$B$2,IF('GACE Reading 200 210'!E347&gt;'ACT E+R to SAT EBRW'!A$72,'ACT E+R to SAT EBRW'!B$72,VLOOKUP(E347,'ACT E+R to SAT EBRW'!A:B,2,FALSE))))</f>
        <v/>
      </c>
      <c r="G347" s="11" t="str">
        <f>IF('GACE Reading 200 210'!B347="","",interceptACTRtoPCR5712_5713+slopeACTRtoPCR5712_5713*D347)</f>
        <v/>
      </c>
      <c r="H347" s="11" t="str">
        <f>IF('GACE Reading 200 210'!B347="","", IF(G347&lt;100, 100, IF(G347&gt;200, 200, G347)))</f>
        <v/>
      </c>
      <c r="I347" s="11" t="str">
        <f>IF('GACE Reading 200 210'!B347="","",'SAT EBRW to CBEST R'!$A$2+'SAT EBRW to CBEST R'!$B$2*F347)</f>
        <v/>
      </c>
      <c r="J347" s="11" t="str">
        <f>IF('GACE Reading 200 210'!B347="","", IF(I347&lt;20, 20, IF(I347&gt;80, 80, I347)))</f>
        <v/>
      </c>
    </row>
    <row r="348" spans="1:10" x14ac:dyDescent="0.25">
      <c r="A348" s="11">
        <v>347</v>
      </c>
      <c r="B348" s="30"/>
      <c r="C348" s="25" t="str">
        <f t="shared" si="10"/>
        <v/>
      </c>
      <c r="D348" s="25" t="str">
        <f>IF('GACE Reading 200 210'!B348="","", IF(C348&lt;1, 1, IF(C348&gt;36, 36, C348)))</f>
        <v/>
      </c>
      <c r="E348" s="25" t="str">
        <f t="shared" si="11"/>
        <v/>
      </c>
      <c r="F348" s="11" t="str">
        <f>IF('GACE Reading 200 210'!E348="","",IF('GACE Reading 200 210'!E348&lt;'ACT E+R to SAT EBRW'!$A$2,'ACT E+R to SAT EBRW'!$B$2,IF('GACE Reading 200 210'!E348&gt;'ACT E+R to SAT EBRW'!A$72,'ACT E+R to SAT EBRW'!B$72,VLOOKUP(E348,'ACT E+R to SAT EBRW'!A:B,2,FALSE))))</f>
        <v/>
      </c>
      <c r="G348" s="11" t="str">
        <f>IF('GACE Reading 200 210'!B348="","",interceptACTRtoPCR5712_5713+slopeACTRtoPCR5712_5713*D348)</f>
        <v/>
      </c>
      <c r="H348" s="11" t="str">
        <f>IF('GACE Reading 200 210'!B348="","", IF(G348&lt;100, 100, IF(G348&gt;200, 200, G348)))</f>
        <v/>
      </c>
      <c r="I348" s="11" t="str">
        <f>IF('GACE Reading 200 210'!B348="","",'SAT EBRW to CBEST R'!$A$2+'SAT EBRW to CBEST R'!$B$2*F348)</f>
        <v/>
      </c>
      <c r="J348" s="11" t="str">
        <f>IF('GACE Reading 200 210'!B348="","", IF(I348&lt;20, 20, IF(I348&gt;80, 80, I348)))</f>
        <v/>
      </c>
    </row>
    <row r="349" spans="1:10" x14ac:dyDescent="0.25">
      <c r="A349" s="11">
        <v>348</v>
      </c>
      <c r="B349" s="30"/>
      <c r="C349" s="25" t="str">
        <f t="shared" si="10"/>
        <v/>
      </c>
      <c r="D349" s="25" t="str">
        <f>IF('GACE Reading 200 210'!B349="","", IF(C349&lt;1, 1, IF(C349&gt;36, 36, C349)))</f>
        <v/>
      </c>
      <c r="E349" s="25" t="str">
        <f t="shared" si="11"/>
        <v/>
      </c>
      <c r="F349" s="11" t="str">
        <f>IF('GACE Reading 200 210'!E349="","",IF('GACE Reading 200 210'!E349&lt;'ACT E+R to SAT EBRW'!$A$2,'ACT E+R to SAT EBRW'!$B$2,IF('GACE Reading 200 210'!E349&gt;'ACT E+R to SAT EBRW'!A$72,'ACT E+R to SAT EBRW'!B$72,VLOOKUP(E349,'ACT E+R to SAT EBRW'!A:B,2,FALSE))))</f>
        <v/>
      </c>
      <c r="G349" s="11" t="str">
        <f>IF('GACE Reading 200 210'!B349="","",interceptACTRtoPCR5712_5713+slopeACTRtoPCR5712_5713*D349)</f>
        <v/>
      </c>
      <c r="H349" s="11" t="str">
        <f>IF('GACE Reading 200 210'!B349="","", IF(G349&lt;100, 100, IF(G349&gt;200, 200, G349)))</f>
        <v/>
      </c>
      <c r="I349" s="11" t="str">
        <f>IF('GACE Reading 200 210'!B349="","",'SAT EBRW to CBEST R'!$A$2+'SAT EBRW to CBEST R'!$B$2*F349)</f>
        <v/>
      </c>
      <c r="J349" s="11" t="str">
        <f>IF('GACE Reading 200 210'!B349="","", IF(I349&lt;20, 20, IF(I349&gt;80, 80, I349)))</f>
        <v/>
      </c>
    </row>
    <row r="350" spans="1:10" x14ac:dyDescent="0.25">
      <c r="A350" s="11">
        <v>349</v>
      </c>
      <c r="B350" s="30"/>
      <c r="C350" s="25" t="str">
        <f t="shared" si="10"/>
        <v/>
      </c>
      <c r="D350" s="25" t="str">
        <f>IF('GACE Reading 200 210'!B350="","", IF(C350&lt;1, 1, IF(C350&gt;36, 36, C350)))</f>
        <v/>
      </c>
      <c r="E350" s="25" t="str">
        <f t="shared" si="11"/>
        <v/>
      </c>
      <c r="F350" s="11" t="str">
        <f>IF('GACE Reading 200 210'!E350="","",IF('GACE Reading 200 210'!E350&lt;'ACT E+R to SAT EBRW'!$A$2,'ACT E+R to SAT EBRW'!$B$2,IF('GACE Reading 200 210'!E350&gt;'ACT E+R to SAT EBRW'!A$72,'ACT E+R to SAT EBRW'!B$72,VLOOKUP(E350,'ACT E+R to SAT EBRW'!A:B,2,FALSE))))</f>
        <v/>
      </c>
      <c r="G350" s="11" t="str">
        <f>IF('GACE Reading 200 210'!B350="","",interceptACTRtoPCR5712_5713+slopeACTRtoPCR5712_5713*D350)</f>
        <v/>
      </c>
      <c r="H350" s="11" t="str">
        <f>IF('GACE Reading 200 210'!B350="","", IF(G350&lt;100, 100, IF(G350&gt;200, 200, G350)))</f>
        <v/>
      </c>
      <c r="I350" s="11" t="str">
        <f>IF('GACE Reading 200 210'!B350="","",'SAT EBRW to CBEST R'!$A$2+'SAT EBRW to CBEST R'!$B$2*F350)</f>
        <v/>
      </c>
      <c r="J350" s="11" t="str">
        <f>IF('GACE Reading 200 210'!B350="","", IF(I350&lt;20, 20, IF(I350&gt;80, 80, I350)))</f>
        <v/>
      </c>
    </row>
    <row r="351" spans="1:10" x14ac:dyDescent="0.25">
      <c r="A351" s="11">
        <v>350</v>
      </c>
      <c r="B351" s="30"/>
      <c r="C351" s="25" t="str">
        <f t="shared" si="10"/>
        <v/>
      </c>
      <c r="D351" s="25" t="str">
        <f>IF('GACE Reading 200 210'!B351="","", IF(C351&lt;1, 1, IF(C351&gt;36, 36, C351)))</f>
        <v/>
      </c>
      <c r="E351" s="25" t="str">
        <f t="shared" si="11"/>
        <v/>
      </c>
      <c r="F351" s="11" t="str">
        <f>IF('GACE Reading 200 210'!E351="","",IF('GACE Reading 200 210'!E351&lt;'ACT E+R to SAT EBRW'!$A$2,'ACT E+R to SAT EBRW'!$B$2,IF('GACE Reading 200 210'!E351&gt;'ACT E+R to SAT EBRW'!A$72,'ACT E+R to SAT EBRW'!B$72,VLOOKUP(E351,'ACT E+R to SAT EBRW'!A:B,2,FALSE))))</f>
        <v/>
      </c>
      <c r="G351" s="11" t="str">
        <f>IF('GACE Reading 200 210'!B351="","",interceptACTRtoPCR5712_5713+slopeACTRtoPCR5712_5713*D351)</f>
        <v/>
      </c>
      <c r="H351" s="11" t="str">
        <f>IF('GACE Reading 200 210'!B351="","", IF(G351&lt;100, 100, IF(G351&gt;200, 200, G351)))</f>
        <v/>
      </c>
      <c r="I351" s="11" t="str">
        <f>IF('GACE Reading 200 210'!B351="","",'SAT EBRW to CBEST R'!$A$2+'SAT EBRW to CBEST R'!$B$2*F351)</f>
        <v/>
      </c>
      <c r="J351" s="11" t="str">
        <f>IF('GACE Reading 200 210'!B351="","", IF(I351&lt;20, 20, IF(I351&gt;80, 80, I351)))</f>
        <v/>
      </c>
    </row>
    <row r="352" spans="1:10" x14ac:dyDescent="0.25">
      <c r="A352" s="11">
        <v>351</v>
      </c>
      <c r="B352" s="30"/>
      <c r="C352" s="25" t="str">
        <f t="shared" si="10"/>
        <v/>
      </c>
      <c r="D352" s="25" t="str">
        <f>IF('GACE Reading 200 210'!B352="","", IF(C352&lt;1, 1, IF(C352&gt;36, 36, C352)))</f>
        <v/>
      </c>
      <c r="E352" s="25" t="str">
        <f t="shared" si="11"/>
        <v/>
      </c>
      <c r="F352" s="11" t="str">
        <f>IF('GACE Reading 200 210'!E352="","",IF('GACE Reading 200 210'!E352&lt;'ACT E+R to SAT EBRW'!$A$2,'ACT E+R to SAT EBRW'!$B$2,IF('GACE Reading 200 210'!E352&gt;'ACT E+R to SAT EBRW'!A$72,'ACT E+R to SAT EBRW'!B$72,VLOOKUP(E352,'ACT E+R to SAT EBRW'!A:B,2,FALSE))))</f>
        <v/>
      </c>
      <c r="G352" s="11" t="str">
        <f>IF('GACE Reading 200 210'!B352="","",interceptACTRtoPCR5712_5713+slopeACTRtoPCR5712_5713*D352)</f>
        <v/>
      </c>
      <c r="H352" s="11" t="str">
        <f>IF('GACE Reading 200 210'!B352="","", IF(G352&lt;100, 100, IF(G352&gt;200, 200, G352)))</f>
        <v/>
      </c>
      <c r="I352" s="11" t="str">
        <f>IF('GACE Reading 200 210'!B352="","",'SAT EBRW to CBEST R'!$A$2+'SAT EBRW to CBEST R'!$B$2*F352)</f>
        <v/>
      </c>
      <c r="J352" s="11" t="str">
        <f>IF('GACE Reading 200 210'!B352="","", IF(I352&lt;20, 20, IF(I352&gt;80, 80, I352)))</f>
        <v/>
      </c>
    </row>
    <row r="353" spans="1:10" x14ac:dyDescent="0.25">
      <c r="A353" s="11">
        <v>352</v>
      </c>
      <c r="B353" s="30"/>
      <c r="C353" s="25" t="str">
        <f t="shared" si="10"/>
        <v/>
      </c>
      <c r="D353" s="25" t="str">
        <f>IF('GACE Reading 200 210'!B353="","", IF(C353&lt;1, 1, IF(C353&gt;36, 36, C353)))</f>
        <v/>
      </c>
      <c r="E353" s="25" t="str">
        <f t="shared" si="11"/>
        <v/>
      </c>
      <c r="F353" s="11" t="str">
        <f>IF('GACE Reading 200 210'!E353="","",IF('GACE Reading 200 210'!E353&lt;'ACT E+R to SAT EBRW'!$A$2,'ACT E+R to SAT EBRW'!$B$2,IF('GACE Reading 200 210'!E353&gt;'ACT E+R to SAT EBRW'!A$72,'ACT E+R to SAT EBRW'!B$72,VLOOKUP(E353,'ACT E+R to SAT EBRW'!A:B,2,FALSE))))</f>
        <v/>
      </c>
      <c r="G353" s="11" t="str">
        <f>IF('GACE Reading 200 210'!B353="","",interceptACTRtoPCR5712_5713+slopeACTRtoPCR5712_5713*D353)</f>
        <v/>
      </c>
      <c r="H353" s="11" t="str">
        <f>IF('GACE Reading 200 210'!B353="","", IF(G353&lt;100, 100, IF(G353&gt;200, 200, G353)))</f>
        <v/>
      </c>
      <c r="I353" s="11" t="str">
        <f>IF('GACE Reading 200 210'!B353="","",'SAT EBRW to CBEST R'!$A$2+'SAT EBRW to CBEST R'!$B$2*F353)</f>
        <v/>
      </c>
      <c r="J353" s="11" t="str">
        <f>IF('GACE Reading 200 210'!B353="","", IF(I353&lt;20, 20, IF(I353&gt;80, 80, I353)))</f>
        <v/>
      </c>
    </row>
    <row r="354" spans="1:10" x14ac:dyDescent="0.25">
      <c r="A354" s="11">
        <v>353</v>
      </c>
      <c r="B354" s="30"/>
      <c r="C354" s="25" t="str">
        <f t="shared" si="10"/>
        <v/>
      </c>
      <c r="D354" s="25" t="str">
        <f>IF('GACE Reading 200 210'!B354="","", IF(C354&lt;1, 1, IF(C354&gt;36, 36, C354)))</f>
        <v/>
      </c>
      <c r="E354" s="25" t="str">
        <f t="shared" si="11"/>
        <v/>
      </c>
      <c r="F354" s="11" t="str">
        <f>IF('GACE Reading 200 210'!E354="","",IF('GACE Reading 200 210'!E354&lt;'ACT E+R to SAT EBRW'!$A$2,'ACT E+R to SAT EBRW'!$B$2,IF('GACE Reading 200 210'!E354&gt;'ACT E+R to SAT EBRW'!A$72,'ACT E+R to SAT EBRW'!B$72,VLOOKUP(E354,'ACT E+R to SAT EBRW'!A:B,2,FALSE))))</f>
        <v/>
      </c>
      <c r="G354" s="11" t="str">
        <f>IF('GACE Reading 200 210'!B354="","",interceptACTRtoPCR5712_5713+slopeACTRtoPCR5712_5713*D354)</f>
        <v/>
      </c>
      <c r="H354" s="11" t="str">
        <f>IF('GACE Reading 200 210'!B354="","", IF(G354&lt;100, 100, IF(G354&gt;200, 200, G354)))</f>
        <v/>
      </c>
      <c r="I354" s="11" t="str">
        <f>IF('GACE Reading 200 210'!B354="","",'SAT EBRW to CBEST R'!$A$2+'SAT EBRW to CBEST R'!$B$2*F354)</f>
        <v/>
      </c>
      <c r="J354" s="11" t="str">
        <f>IF('GACE Reading 200 210'!B354="","", IF(I354&lt;20, 20, IF(I354&gt;80, 80, I354)))</f>
        <v/>
      </c>
    </row>
    <row r="355" spans="1:10" x14ac:dyDescent="0.25">
      <c r="A355" s="11">
        <v>354</v>
      </c>
      <c r="B355" s="30"/>
      <c r="C355" s="25" t="str">
        <f t="shared" si="10"/>
        <v/>
      </c>
      <c r="D355" s="25" t="str">
        <f>IF('GACE Reading 200 210'!B355="","", IF(C355&lt;1, 1, IF(C355&gt;36, 36, C355)))</f>
        <v/>
      </c>
      <c r="E355" s="25" t="str">
        <f t="shared" si="11"/>
        <v/>
      </c>
      <c r="F355" s="11" t="str">
        <f>IF('GACE Reading 200 210'!E355="","",IF('GACE Reading 200 210'!E355&lt;'ACT E+R to SAT EBRW'!$A$2,'ACT E+R to SAT EBRW'!$B$2,IF('GACE Reading 200 210'!E355&gt;'ACT E+R to SAT EBRW'!A$72,'ACT E+R to SAT EBRW'!B$72,VLOOKUP(E355,'ACT E+R to SAT EBRW'!A:B,2,FALSE))))</f>
        <v/>
      </c>
      <c r="G355" s="11" t="str">
        <f>IF('GACE Reading 200 210'!B355="","",interceptACTRtoPCR5712_5713+slopeACTRtoPCR5712_5713*D355)</f>
        <v/>
      </c>
      <c r="H355" s="11" t="str">
        <f>IF('GACE Reading 200 210'!B355="","", IF(G355&lt;100, 100, IF(G355&gt;200, 200, G355)))</f>
        <v/>
      </c>
      <c r="I355" s="11" t="str">
        <f>IF('GACE Reading 200 210'!B355="","",'SAT EBRW to CBEST R'!$A$2+'SAT EBRW to CBEST R'!$B$2*F355)</f>
        <v/>
      </c>
      <c r="J355" s="11" t="str">
        <f>IF('GACE Reading 200 210'!B355="","", IF(I355&lt;20, 20, IF(I355&gt;80, 80, I355)))</f>
        <v/>
      </c>
    </row>
    <row r="356" spans="1:10" x14ac:dyDescent="0.25">
      <c r="A356" s="11">
        <v>355</v>
      </c>
      <c r="B356" s="30"/>
      <c r="C356" s="25" t="str">
        <f t="shared" si="10"/>
        <v/>
      </c>
      <c r="D356" s="25" t="str">
        <f>IF('GACE Reading 200 210'!B356="","", IF(C356&lt;1, 1, IF(C356&gt;36, 36, C356)))</f>
        <v/>
      </c>
      <c r="E356" s="25" t="str">
        <f t="shared" si="11"/>
        <v/>
      </c>
      <c r="F356" s="11" t="str">
        <f>IF('GACE Reading 200 210'!E356="","",IF('GACE Reading 200 210'!E356&lt;'ACT E+R to SAT EBRW'!$A$2,'ACT E+R to SAT EBRW'!$B$2,IF('GACE Reading 200 210'!E356&gt;'ACT E+R to SAT EBRW'!A$72,'ACT E+R to SAT EBRW'!B$72,VLOOKUP(E356,'ACT E+R to SAT EBRW'!A:B,2,FALSE))))</f>
        <v/>
      </c>
      <c r="G356" s="11" t="str">
        <f>IF('GACE Reading 200 210'!B356="","",interceptACTRtoPCR5712_5713+slopeACTRtoPCR5712_5713*D356)</f>
        <v/>
      </c>
      <c r="H356" s="11" t="str">
        <f>IF('GACE Reading 200 210'!B356="","", IF(G356&lt;100, 100, IF(G356&gt;200, 200, G356)))</f>
        <v/>
      </c>
      <c r="I356" s="11" t="str">
        <f>IF('GACE Reading 200 210'!B356="","",'SAT EBRW to CBEST R'!$A$2+'SAT EBRW to CBEST R'!$B$2*F356)</f>
        <v/>
      </c>
      <c r="J356" s="11" t="str">
        <f>IF('GACE Reading 200 210'!B356="","", IF(I356&lt;20, 20, IF(I356&gt;80, 80, I356)))</f>
        <v/>
      </c>
    </row>
    <row r="357" spans="1:10" x14ac:dyDescent="0.25">
      <c r="A357" s="11">
        <v>356</v>
      </c>
      <c r="B357" s="30"/>
      <c r="C357" s="25" t="str">
        <f t="shared" si="10"/>
        <v/>
      </c>
      <c r="D357" s="25" t="str">
        <f>IF('GACE Reading 200 210'!B357="","", IF(C357&lt;1, 1, IF(C357&gt;36, 36, C357)))</f>
        <v/>
      </c>
      <c r="E357" s="25" t="str">
        <f t="shared" si="11"/>
        <v/>
      </c>
      <c r="F357" s="11" t="str">
        <f>IF('GACE Reading 200 210'!E357="","",IF('GACE Reading 200 210'!E357&lt;'ACT E+R to SAT EBRW'!$A$2,'ACT E+R to SAT EBRW'!$B$2,IF('GACE Reading 200 210'!E357&gt;'ACT E+R to SAT EBRW'!A$72,'ACT E+R to SAT EBRW'!B$72,VLOOKUP(E357,'ACT E+R to SAT EBRW'!A:B,2,FALSE))))</f>
        <v/>
      </c>
      <c r="G357" s="11" t="str">
        <f>IF('GACE Reading 200 210'!B357="","",interceptACTRtoPCR5712_5713+slopeACTRtoPCR5712_5713*D357)</f>
        <v/>
      </c>
      <c r="H357" s="11" t="str">
        <f>IF('GACE Reading 200 210'!B357="","", IF(G357&lt;100, 100, IF(G357&gt;200, 200, G357)))</f>
        <v/>
      </c>
      <c r="I357" s="11" t="str">
        <f>IF('GACE Reading 200 210'!B357="","",'SAT EBRW to CBEST R'!$A$2+'SAT EBRW to CBEST R'!$B$2*F357)</f>
        <v/>
      </c>
      <c r="J357" s="11" t="str">
        <f>IF('GACE Reading 200 210'!B357="","", IF(I357&lt;20, 20, IF(I357&gt;80, 80, I357)))</f>
        <v/>
      </c>
    </row>
    <row r="358" spans="1:10" x14ac:dyDescent="0.25">
      <c r="A358" s="11">
        <v>357</v>
      </c>
      <c r="B358" s="30"/>
      <c r="C358" s="25" t="str">
        <f t="shared" si="10"/>
        <v/>
      </c>
      <c r="D358" s="25" t="str">
        <f>IF('GACE Reading 200 210'!B358="","", IF(C358&lt;1, 1, IF(C358&gt;36, 36, C358)))</f>
        <v/>
      </c>
      <c r="E358" s="25" t="str">
        <f t="shared" si="11"/>
        <v/>
      </c>
      <c r="F358" s="11" t="str">
        <f>IF('GACE Reading 200 210'!E358="","",IF('GACE Reading 200 210'!E358&lt;'ACT E+R to SAT EBRW'!$A$2,'ACT E+R to SAT EBRW'!$B$2,IF('GACE Reading 200 210'!E358&gt;'ACT E+R to SAT EBRW'!A$72,'ACT E+R to SAT EBRW'!B$72,VLOOKUP(E358,'ACT E+R to SAT EBRW'!A:B,2,FALSE))))</f>
        <v/>
      </c>
      <c r="G358" s="11" t="str">
        <f>IF('GACE Reading 200 210'!B358="","",interceptACTRtoPCR5712_5713+slopeACTRtoPCR5712_5713*D358)</f>
        <v/>
      </c>
      <c r="H358" s="11" t="str">
        <f>IF('GACE Reading 200 210'!B358="","", IF(G358&lt;100, 100, IF(G358&gt;200, 200, G358)))</f>
        <v/>
      </c>
      <c r="I358" s="11" t="str">
        <f>IF('GACE Reading 200 210'!B358="","",'SAT EBRW to CBEST R'!$A$2+'SAT EBRW to CBEST R'!$B$2*F358)</f>
        <v/>
      </c>
      <c r="J358" s="11" t="str">
        <f>IF('GACE Reading 200 210'!B358="","", IF(I358&lt;20, 20, IF(I358&gt;80, 80, I358)))</f>
        <v/>
      </c>
    </row>
    <row r="359" spans="1:10" x14ac:dyDescent="0.25">
      <c r="A359" s="11">
        <v>358</v>
      </c>
      <c r="B359" s="30"/>
      <c r="C359" s="25" t="str">
        <f t="shared" si="10"/>
        <v/>
      </c>
      <c r="D359" s="25" t="str">
        <f>IF('GACE Reading 200 210'!B359="","", IF(C359&lt;1, 1, IF(C359&gt;36, 36, C359)))</f>
        <v/>
      </c>
      <c r="E359" s="25" t="str">
        <f t="shared" si="11"/>
        <v/>
      </c>
      <c r="F359" s="11" t="str">
        <f>IF('GACE Reading 200 210'!E359="","",IF('GACE Reading 200 210'!E359&lt;'ACT E+R to SAT EBRW'!$A$2,'ACT E+R to SAT EBRW'!$B$2,IF('GACE Reading 200 210'!E359&gt;'ACT E+R to SAT EBRW'!A$72,'ACT E+R to SAT EBRW'!B$72,VLOOKUP(E359,'ACT E+R to SAT EBRW'!A:B,2,FALSE))))</f>
        <v/>
      </c>
      <c r="G359" s="11" t="str">
        <f>IF('GACE Reading 200 210'!B359="","",interceptACTRtoPCR5712_5713+slopeACTRtoPCR5712_5713*D359)</f>
        <v/>
      </c>
      <c r="H359" s="11" t="str">
        <f>IF('GACE Reading 200 210'!B359="","", IF(G359&lt;100, 100, IF(G359&gt;200, 200, G359)))</f>
        <v/>
      </c>
      <c r="I359" s="11" t="str">
        <f>IF('GACE Reading 200 210'!B359="","",'SAT EBRW to CBEST R'!$A$2+'SAT EBRW to CBEST R'!$B$2*F359)</f>
        <v/>
      </c>
      <c r="J359" s="11" t="str">
        <f>IF('GACE Reading 200 210'!B359="","", IF(I359&lt;20, 20, IF(I359&gt;80, 80, I359)))</f>
        <v/>
      </c>
    </row>
    <row r="360" spans="1:10" x14ac:dyDescent="0.25">
      <c r="A360" s="11">
        <v>359</v>
      </c>
      <c r="B360" s="30"/>
      <c r="C360" s="25" t="str">
        <f t="shared" si="10"/>
        <v/>
      </c>
      <c r="D360" s="25" t="str">
        <f>IF('GACE Reading 200 210'!B360="","", IF(C360&lt;1, 1, IF(C360&gt;36, 36, C360)))</f>
        <v/>
      </c>
      <c r="E360" s="25" t="str">
        <f t="shared" si="11"/>
        <v/>
      </c>
      <c r="F360" s="11" t="str">
        <f>IF('GACE Reading 200 210'!E360="","",IF('GACE Reading 200 210'!E360&lt;'ACT E+R to SAT EBRW'!$A$2,'ACT E+R to SAT EBRW'!$B$2,IF('GACE Reading 200 210'!E360&gt;'ACT E+R to SAT EBRW'!A$72,'ACT E+R to SAT EBRW'!B$72,VLOOKUP(E360,'ACT E+R to SAT EBRW'!A:B,2,FALSE))))</f>
        <v/>
      </c>
      <c r="G360" s="11" t="str">
        <f>IF('GACE Reading 200 210'!B360="","",interceptACTRtoPCR5712_5713+slopeACTRtoPCR5712_5713*D360)</f>
        <v/>
      </c>
      <c r="H360" s="11" t="str">
        <f>IF('GACE Reading 200 210'!B360="","", IF(G360&lt;100, 100, IF(G360&gt;200, 200, G360)))</f>
        <v/>
      </c>
      <c r="I360" s="11" t="str">
        <f>IF('GACE Reading 200 210'!B360="","",'SAT EBRW to CBEST R'!$A$2+'SAT EBRW to CBEST R'!$B$2*F360)</f>
        <v/>
      </c>
      <c r="J360" s="11" t="str">
        <f>IF('GACE Reading 200 210'!B360="","", IF(I360&lt;20, 20, IF(I360&gt;80, 80, I360)))</f>
        <v/>
      </c>
    </row>
    <row r="361" spans="1:10" x14ac:dyDescent="0.25">
      <c r="A361" s="11">
        <v>360</v>
      </c>
      <c r="B361" s="30"/>
      <c r="C361" s="25" t="str">
        <f t="shared" si="10"/>
        <v/>
      </c>
      <c r="D361" s="25" t="str">
        <f>IF('GACE Reading 200 210'!B361="","", IF(C361&lt;1, 1, IF(C361&gt;36, 36, C361)))</f>
        <v/>
      </c>
      <c r="E361" s="25" t="str">
        <f t="shared" si="11"/>
        <v/>
      </c>
      <c r="F361" s="11" t="str">
        <f>IF('GACE Reading 200 210'!E361="","",IF('GACE Reading 200 210'!E361&lt;'ACT E+R to SAT EBRW'!$A$2,'ACT E+R to SAT EBRW'!$B$2,IF('GACE Reading 200 210'!E361&gt;'ACT E+R to SAT EBRW'!A$72,'ACT E+R to SAT EBRW'!B$72,VLOOKUP(E361,'ACT E+R to SAT EBRW'!A:B,2,FALSE))))</f>
        <v/>
      </c>
      <c r="G361" s="11" t="str">
        <f>IF('GACE Reading 200 210'!B361="","",interceptACTRtoPCR5712_5713+slopeACTRtoPCR5712_5713*D361)</f>
        <v/>
      </c>
      <c r="H361" s="11" t="str">
        <f>IF('GACE Reading 200 210'!B361="","", IF(G361&lt;100, 100, IF(G361&gt;200, 200, G361)))</f>
        <v/>
      </c>
      <c r="I361" s="11" t="str">
        <f>IF('GACE Reading 200 210'!B361="","",'SAT EBRW to CBEST R'!$A$2+'SAT EBRW to CBEST R'!$B$2*F361)</f>
        <v/>
      </c>
      <c r="J361" s="11" t="str">
        <f>IF('GACE Reading 200 210'!B361="","", IF(I361&lt;20, 20, IF(I361&gt;80, 80, I361)))</f>
        <v/>
      </c>
    </row>
    <row r="362" spans="1:10" x14ac:dyDescent="0.25">
      <c r="A362" s="11">
        <v>361</v>
      </c>
      <c r="B362" s="30"/>
      <c r="C362" s="25" t="str">
        <f t="shared" si="10"/>
        <v/>
      </c>
      <c r="D362" s="25" t="str">
        <f>IF('GACE Reading 200 210'!B362="","", IF(C362&lt;1, 1, IF(C362&gt;36, 36, C362)))</f>
        <v/>
      </c>
      <c r="E362" s="25" t="str">
        <f t="shared" si="11"/>
        <v/>
      </c>
      <c r="F362" s="11" t="str">
        <f>IF('GACE Reading 200 210'!E362="","",IF('GACE Reading 200 210'!E362&lt;'ACT E+R to SAT EBRW'!$A$2,'ACT E+R to SAT EBRW'!$B$2,IF('GACE Reading 200 210'!E362&gt;'ACT E+R to SAT EBRW'!A$72,'ACT E+R to SAT EBRW'!B$72,VLOOKUP(E362,'ACT E+R to SAT EBRW'!A:B,2,FALSE))))</f>
        <v/>
      </c>
      <c r="G362" s="11" t="str">
        <f>IF('GACE Reading 200 210'!B362="","",interceptACTRtoPCR5712_5713+slopeACTRtoPCR5712_5713*D362)</f>
        <v/>
      </c>
      <c r="H362" s="11" t="str">
        <f>IF('GACE Reading 200 210'!B362="","", IF(G362&lt;100, 100, IF(G362&gt;200, 200, G362)))</f>
        <v/>
      </c>
      <c r="I362" s="11" t="str">
        <f>IF('GACE Reading 200 210'!B362="","",'SAT EBRW to CBEST R'!$A$2+'SAT EBRW to CBEST R'!$B$2*F362)</f>
        <v/>
      </c>
      <c r="J362" s="11" t="str">
        <f>IF('GACE Reading 200 210'!B362="","", IF(I362&lt;20, 20, IF(I362&gt;80, 80, I362)))</f>
        <v/>
      </c>
    </row>
    <row r="363" spans="1:10" x14ac:dyDescent="0.25">
      <c r="A363" s="11">
        <v>362</v>
      </c>
      <c r="B363" s="30"/>
      <c r="C363" s="25" t="str">
        <f t="shared" si="10"/>
        <v/>
      </c>
      <c r="D363" s="25" t="str">
        <f>IF('GACE Reading 200 210'!B363="","", IF(C363&lt;1, 1, IF(C363&gt;36, 36, C363)))</f>
        <v/>
      </c>
      <c r="E363" s="25" t="str">
        <f t="shared" si="11"/>
        <v/>
      </c>
      <c r="F363" s="11" t="str">
        <f>IF('GACE Reading 200 210'!E363="","",IF('GACE Reading 200 210'!E363&lt;'ACT E+R to SAT EBRW'!$A$2,'ACT E+R to SAT EBRW'!$B$2,IF('GACE Reading 200 210'!E363&gt;'ACT E+R to SAT EBRW'!A$72,'ACT E+R to SAT EBRW'!B$72,VLOOKUP(E363,'ACT E+R to SAT EBRW'!A:B,2,FALSE))))</f>
        <v/>
      </c>
      <c r="G363" s="11" t="str">
        <f>IF('GACE Reading 200 210'!B363="","",interceptACTRtoPCR5712_5713+slopeACTRtoPCR5712_5713*D363)</f>
        <v/>
      </c>
      <c r="H363" s="11" t="str">
        <f>IF('GACE Reading 200 210'!B363="","", IF(G363&lt;100, 100, IF(G363&gt;200, 200, G363)))</f>
        <v/>
      </c>
      <c r="I363" s="11" t="str">
        <f>IF('GACE Reading 200 210'!B363="","",'SAT EBRW to CBEST R'!$A$2+'SAT EBRW to CBEST R'!$B$2*F363)</f>
        <v/>
      </c>
      <c r="J363" s="11" t="str">
        <f>IF('GACE Reading 200 210'!B363="","", IF(I363&lt;20, 20, IF(I363&gt;80, 80, I363)))</f>
        <v/>
      </c>
    </row>
    <row r="364" spans="1:10" x14ac:dyDescent="0.25">
      <c r="A364" s="11">
        <v>363</v>
      </c>
      <c r="B364" s="30"/>
      <c r="C364" s="25" t="str">
        <f t="shared" si="10"/>
        <v/>
      </c>
      <c r="D364" s="25" t="str">
        <f>IF('GACE Reading 200 210'!B364="","", IF(C364&lt;1, 1, IF(C364&gt;36, 36, C364)))</f>
        <v/>
      </c>
      <c r="E364" s="25" t="str">
        <f t="shared" si="11"/>
        <v/>
      </c>
      <c r="F364" s="11" t="str">
        <f>IF('GACE Reading 200 210'!E364="","",IF('GACE Reading 200 210'!E364&lt;'ACT E+R to SAT EBRW'!$A$2,'ACT E+R to SAT EBRW'!$B$2,IF('GACE Reading 200 210'!E364&gt;'ACT E+R to SAT EBRW'!A$72,'ACT E+R to SAT EBRW'!B$72,VLOOKUP(E364,'ACT E+R to SAT EBRW'!A:B,2,FALSE))))</f>
        <v/>
      </c>
      <c r="G364" s="11" t="str">
        <f>IF('GACE Reading 200 210'!B364="","",interceptACTRtoPCR5712_5713+slopeACTRtoPCR5712_5713*D364)</f>
        <v/>
      </c>
      <c r="H364" s="11" t="str">
        <f>IF('GACE Reading 200 210'!B364="","", IF(G364&lt;100, 100, IF(G364&gt;200, 200, G364)))</f>
        <v/>
      </c>
      <c r="I364" s="11" t="str">
        <f>IF('GACE Reading 200 210'!B364="","",'SAT EBRW to CBEST R'!$A$2+'SAT EBRW to CBEST R'!$B$2*F364)</f>
        <v/>
      </c>
      <c r="J364" s="11" t="str">
        <f>IF('GACE Reading 200 210'!B364="","", IF(I364&lt;20, 20, IF(I364&gt;80, 80, I364)))</f>
        <v/>
      </c>
    </row>
    <row r="365" spans="1:10" x14ac:dyDescent="0.25">
      <c r="A365" s="11">
        <v>364</v>
      </c>
      <c r="B365" s="30"/>
      <c r="C365" s="25" t="str">
        <f t="shared" si="10"/>
        <v/>
      </c>
      <c r="D365" s="25" t="str">
        <f>IF('GACE Reading 200 210'!B365="","", IF(C365&lt;1, 1, IF(C365&gt;36, 36, C365)))</f>
        <v/>
      </c>
      <c r="E365" s="25" t="str">
        <f t="shared" si="11"/>
        <v/>
      </c>
      <c r="F365" s="11" t="str">
        <f>IF('GACE Reading 200 210'!E365="","",IF('GACE Reading 200 210'!E365&lt;'ACT E+R to SAT EBRW'!$A$2,'ACT E+R to SAT EBRW'!$B$2,IF('GACE Reading 200 210'!E365&gt;'ACT E+R to SAT EBRW'!A$72,'ACT E+R to SAT EBRW'!B$72,VLOOKUP(E365,'ACT E+R to SAT EBRW'!A:B,2,FALSE))))</f>
        <v/>
      </c>
      <c r="G365" s="11" t="str">
        <f>IF('GACE Reading 200 210'!B365="","",interceptACTRtoPCR5712_5713+slopeACTRtoPCR5712_5713*D365)</f>
        <v/>
      </c>
      <c r="H365" s="11" t="str">
        <f>IF('GACE Reading 200 210'!B365="","", IF(G365&lt;100, 100, IF(G365&gt;200, 200, G365)))</f>
        <v/>
      </c>
      <c r="I365" s="11" t="str">
        <f>IF('GACE Reading 200 210'!B365="","",'SAT EBRW to CBEST R'!$A$2+'SAT EBRW to CBEST R'!$B$2*F365)</f>
        <v/>
      </c>
      <c r="J365" s="11" t="str">
        <f>IF('GACE Reading 200 210'!B365="","", IF(I365&lt;20, 20, IF(I365&gt;80, 80, I365)))</f>
        <v/>
      </c>
    </row>
    <row r="366" spans="1:10" x14ac:dyDescent="0.25">
      <c r="A366" s="11">
        <v>365</v>
      </c>
      <c r="B366" s="30"/>
      <c r="C366" s="25" t="str">
        <f t="shared" si="10"/>
        <v/>
      </c>
      <c r="D366" s="25" t="str">
        <f>IF('GACE Reading 200 210'!B366="","", IF(C366&lt;1, 1, IF(C366&gt;36, 36, C366)))</f>
        <v/>
      </c>
      <c r="E366" s="25" t="str">
        <f t="shared" si="11"/>
        <v/>
      </c>
      <c r="F366" s="11" t="str">
        <f>IF('GACE Reading 200 210'!E366="","",IF('GACE Reading 200 210'!E366&lt;'ACT E+R to SAT EBRW'!$A$2,'ACT E+R to SAT EBRW'!$B$2,IF('GACE Reading 200 210'!E366&gt;'ACT E+R to SAT EBRW'!A$72,'ACT E+R to SAT EBRW'!B$72,VLOOKUP(E366,'ACT E+R to SAT EBRW'!A:B,2,FALSE))))</f>
        <v/>
      </c>
      <c r="G366" s="11" t="str">
        <f>IF('GACE Reading 200 210'!B366="","",interceptACTRtoPCR5712_5713+slopeACTRtoPCR5712_5713*D366)</f>
        <v/>
      </c>
      <c r="H366" s="11" t="str">
        <f>IF('GACE Reading 200 210'!B366="","", IF(G366&lt;100, 100, IF(G366&gt;200, 200, G366)))</f>
        <v/>
      </c>
      <c r="I366" s="11" t="str">
        <f>IF('GACE Reading 200 210'!B366="","",'SAT EBRW to CBEST R'!$A$2+'SAT EBRW to CBEST R'!$B$2*F366)</f>
        <v/>
      </c>
      <c r="J366" s="11" t="str">
        <f>IF('GACE Reading 200 210'!B366="","", IF(I366&lt;20, 20, IF(I366&gt;80, 80, I366)))</f>
        <v/>
      </c>
    </row>
    <row r="367" spans="1:10" x14ac:dyDescent="0.25">
      <c r="A367" s="11">
        <v>366</v>
      </c>
      <c r="B367" s="30"/>
      <c r="C367" s="25" t="str">
        <f t="shared" si="10"/>
        <v/>
      </c>
      <c r="D367" s="25" t="str">
        <f>IF('GACE Reading 200 210'!B367="","", IF(C367&lt;1, 1, IF(C367&gt;36, 36, C367)))</f>
        <v/>
      </c>
      <c r="E367" s="25" t="str">
        <f t="shared" si="11"/>
        <v/>
      </c>
      <c r="F367" s="11" t="str">
        <f>IF('GACE Reading 200 210'!E367="","",IF('GACE Reading 200 210'!E367&lt;'ACT E+R to SAT EBRW'!$A$2,'ACT E+R to SAT EBRW'!$B$2,IF('GACE Reading 200 210'!E367&gt;'ACT E+R to SAT EBRW'!A$72,'ACT E+R to SAT EBRW'!B$72,VLOOKUP(E367,'ACT E+R to SAT EBRW'!A:B,2,FALSE))))</f>
        <v/>
      </c>
      <c r="G367" s="11" t="str">
        <f>IF('GACE Reading 200 210'!B367="","",interceptACTRtoPCR5712_5713+slopeACTRtoPCR5712_5713*D367)</f>
        <v/>
      </c>
      <c r="H367" s="11" t="str">
        <f>IF('GACE Reading 200 210'!B367="","", IF(G367&lt;100, 100, IF(G367&gt;200, 200, G367)))</f>
        <v/>
      </c>
      <c r="I367" s="11" t="str">
        <f>IF('GACE Reading 200 210'!B367="","",'SAT EBRW to CBEST R'!$A$2+'SAT EBRW to CBEST R'!$B$2*F367)</f>
        <v/>
      </c>
      <c r="J367" s="11" t="str">
        <f>IF('GACE Reading 200 210'!B367="","", IF(I367&lt;20, 20, IF(I367&gt;80, 80, I367)))</f>
        <v/>
      </c>
    </row>
    <row r="368" spans="1:10" x14ac:dyDescent="0.25">
      <c r="A368" s="11">
        <v>367</v>
      </c>
      <c r="B368" s="30"/>
      <c r="C368" s="25" t="str">
        <f t="shared" si="10"/>
        <v/>
      </c>
      <c r="D368" s="25" t="str">
        <f>IF('GACE Reading 200 210'!B368="","", IF(C368&lt;1, 1, IF(C368&gt;36, 36, C368)))</f>
        <v/>
      </c>
      <c r="E368" s="25" t="str">
        <f t="shared" si="11"/>
        <v/>
      </c>
      <c r="F368" s="11" t="str">
        <f>IF('GACE Reading 200 210'!E368="","",IF('GACE Reading 200 210'!E368&lt;'ACT E+R to SAT EBRW'!$A$2,'ACT E+R to SAT EBRW'!$B$2,IF('GACE Reading 200 210'!E368&gt;'ACT E+R to SAT EBRW'!A$72,'ACT E+R to SAT EBRW'!B$72,VLOOKUP(E368,'ACT E+R to SAT EBRW'!A:B,2,FALSE))))</f>
        <v/>
      </c>
      <c r="G368" s="11" t="str">
        <f>IF('GACE Reading 200 210'!B368="","",interceptACTRtoPCR5712_5713+slopeACTRtoPCR5712_5713*D368)</f>
        <v/>
      </c>
      <c r="H368" s="11" t="str">
        <f>IF('GACE Reading 200 210'!B368="","", IF(G368&lt;100, 100, IF(G368&gt;200, 200, G368)))</f>
        <v/>
      </c>
      <c r="I368" s="11" t="str">
        <f>IF('GACE Reading 200 210'!B368="","",'SAT EBRW to CBEST R'!$A$2+'SAT EBRW to CBEST R'!$B$2*F368)</f>
        <v/>
      </c>
      <c r="J368" s="11" t="str">
        <f>IF('GACE Reading 200 210'!B368="","", IF(I368&lt;20, 20, IF(I368&gt;80, 80, I368)))</f>
        <v/>
      </c>
    </row>
    <row r="369" spans="1:10" x14ac:dyDescent="0.25">
      <c r="A369" s="11">
        <v>368</v>
      </c>
      <c r="B369" s="30"/>
      <c r="C369" s="25" t="str">
        <f t="shared" si="10"/>
        <v/>
      </c>
      <c r="D369" s="25" t="str">
        <f>IF('GACE Reading 200 210'!B369="","", IF(C369&lt;1, 1, IF(C369&gt;36, 36, C369)))</f>
        <v/>
      </c>
      <c r="E369" s="25" t="str">
        <f t="shared" si="11"/>
        <v/>
      </c>
      <c r="F369" s="11" t="str">
        <f>IF('GACE Reading 200 210'!E369="","",IF('GACE Reading 200 210'!E369&lt;'ACT E+R to SAT EBRW'!$A$2,'ACT E+R to SAT EBRW'!$B$2,IF('GACE Reading 200 210'!E369&gt;'ACT E+R to SAT EBRW'!A$72,'ACT E+R to SAT EBRW'!B$72,VLOOKUP(E369,'ACT E+R to SAT EBRW'!A:B,2,FALSE))))</f>
        <v/>
      </c>
      <c r="G369" s="11" t="str">
        <f>IF('GACE Reading 200 210'!B369="","",interceptACTRtoPCR5712_5713+slopeACTRtoPCR5712_5713*D369)</f>
        <v/>
      </c>
      <c r="H369" s="11" t="str">
        <f>IF('GACE Reading 200 210'!B369="","", IF(G369&lt;100, 100, IF(G369&gt;200, 200, G369)))</f>
        <v/>
      </c>
      <c r="I369" s="11" t="str">
        <f>IF('GACE Reading 200 210'!B369="","",'SAT EBRW to CBEST R'!$A$2+'SAT EBRW to CBEST R'!$B$2*F369)</f>
        <v/>
      </c>
      <c r="J369" s="11" t="str">
        <f>IF('GACE Reading 200 210'!B369="","", IF(I369&lt;20, 20, IF(I369&gt;80, 80, I369)))</f>
        <v/>
      </c>
    </row>
    <row r="370" spans="1:10" x14ac:dyDescent="0.25">
      <c r="A370" s="11">
        <v>369</v>
      </c>
      <c r="B370" s="30"/>
      <c r="C370" s="25" t="str">
        <f t="shared" si="10"/>
        <v/>
      </c>
      <c r="D370" s="25" t="str">
        <f>IF('GACE Reading 200 210'!B370="","", IF(C370&lt;1, 1, IF(C370&gt;36, 36, C370)))</f>
        <v/>
      </c>
      <c r="E370" s="25" t="str">
        <f t="shared" si="11"/>
        <v/>
      </c>
      <c r="F370" s="11" t="str">
        <f>IF('GACE Reading 200 210'!E370="","",IF('GACE Reading 200 210'!E370&lt;'ACT E+R to SAT EBRW'!$A$2,'ACT E+R to SAT EBRW'!$B$2,IF('GACE Reading 200 210'!E370&gt;'ACT E+R to SAT EBRW'!A$72,'ACT E+R to SAT EBRW'!B$72,VLOOKUP(E370,'ACT E+R to SAT EBRW'!A:B,2,FALSE))))</f>
        <v/>
      </c>
      <c r="G370" s="11" t="str">
        <f>IF('GACE Reading 200 210'!B370="","",interceptACTRtoPCR5712_5713+slopeACTRtoPCR5712_5713*D370)</f>
        <v/>
      </c>
      <c r="H370" s="11" t="str">
        <f>IF('GACE Reading 200 210'!B370="","", IF(G370&lt;100, 100, IF(G370&gt;200, 200, G370)))</f>
        <v/>
      </c>
      <c r="I370" s="11" t="str">
        <f>IF('GACE Reading 200 210'!B370="","",'SAT EBRW to CBEST R'!$A$2+'SAT EBRW to CBEST R'!$B$2*F370)</f>
        <v/>
      </c>
      <c r="J370" s="11" t="str">
        <f>IF('GACE Reading 200 210'!B370="","", IF(I370&lt;20, 20, IF(I370&gt;80, 80, I370)))</f>
        <v/>
      </c>
    </row>
    <row r="371" spans="1:10" x14ac:dyDescent="0.25">
      <c r="A371" s="11">
        <v>370</v>
      </c>
      <c r="B371" s="30"/>
      <c r="C371" s="25" t="str">
        <f t="shared" si="10"/>
        <v/>
      </c>
      <c r="D371" s="25" t="str">
        <f>IF('GACE Reading 200 210'!B371="","", IF(C371&lt;1, 1, IF(C371&gt;36, 36, C371)))</f>
        <v/>
      </c>
      <c r="E371" s="25" t="str">
        <f t="shared" si="11"/>
        <v/>
      </c>
      <c r="F371" s="11" t="str">
        <f>IF('GACE Reading 200 210'!E371="","",IF('GACE Reading 200 210'!E371&lt;'ACT E+R to SAT EBRW'!$A$2,'ACT E+R to SAT EBRW'!$B$2,IF('GACE Reading 200 210'!E371&gt;'ACT E+R to SAT EBRW'!A$72,'ACT E+R to SAT EBRW'!B$72,VLOOKUP(E371,'ACT E+R to SAT EBRW'!A:B,2,FALSE))))</f>
        <v/>
      </c>
      <c r="G371" s="11" t="str">
        <f>IF('GACE Reading 200 210'!B371="","",interceptACTRtoPCR5712_5713+slopeACTRtoPCR5712_5713*D371)</f>
        <v/>
      </c>
      <c r="H371" s="11" t="str">
        <f>IF('GACE Reading 200 210'!B371="","", IF(G371&lt;100, 100, IF(G371&gt;200, 200, G371)))</f>
        <v/>
      </c>
      <c r="I371" s="11" t="str">
        <f>IF('GACE Reading 200 210'!B371="","",'SAT EBRW to CBEST R'!$A$2+'SAT EBRW to CBEST R'!$B$2*F371)</f>
        <v/>
      </c>
      <c r="J371" s="11" t="str">
        <f>IF('GACE Reading 200 210'!B371="","", IF(I371&lt;20, 20, IF(I371&gt;80, 80, I371)))</f>
        <v/>
      </c>
    </row>
    <row r="372" spans="1:10" x14ac:dyDescent="0.25">
      <c r="A372" s="11">
        <v>371</v>
      </c>
      <c r="B372" s="30"/>
      <c r="C372" s="25" t="str">
        <f t="shared" si="10"/>
        <v/>
      </c>
      <c r="D372" s="25" t="str">
        <f>IF('GACE Reading 200 210'!B372="","", IF(C372&lt;1, 1, IF(C372&gt;36, 36, C372)))</f>
        <v/>
      </c>
      <c r="E372" s="25" t="str">
        <f t="shared" si="11"/>
        <v/>
      </c>
      <c r="F372" s="11" t="str">
        <f>IF('GACE Reading 200 210'!E372="","",IF('GACE Reading 200 210'!E372&lt;'ACT E+R to SAT EBRW'!$A$2,'ACT E+R to SAT EBRW'!$B$2,IF('GACE Reading 200 210'!E372&gt;'ACT E+R to SAT EBRW'!A$72,'ACT E+R to SAT EBRW'!B$72,VLOOKUP(E372,'ACT E+R to SAT EBRW'!A:B,2,FALSE))))</f>
        <v/>
      </c>
      <c r="G372" s="11" t="str">
        <f>IF('GACE Reading 200 210'!B372="","",interceptACTRtoPCR5712_5713+slopeACTRtoPCR5712_5713*D372)</f>
        <v/>
      </c>
      <c r="H372" s="11" t="str">
        <f>IF('GACE Reading 200 210'!B372="","", IF(G372&lt;100, 100, IF(G372&gt;200, 200, G372)))</f>
        <v/>
      </c>
      <c r="I372" s="11" t="str">
        <f>IF('GACE Reading 200 210'!B372="","",'SAT EBRW to CBEST R'!$A$2+'SAT EBRW to CBEST R'!$B$2*F372)</f>
        <v/>
      </c>
      <c r="J372" s="11" t="str">
        <f>IF('GACE Reading 200 210'!B372="","", IF(I372&lt;20, 20, IF(I372&gt;80, 80, I372)))</f>
        <v/>
      </c>
    </row>
    <row r="373" spans="1:10" x14ac:dyDescent="0.25">
      <c r="A373" s="11">
        <v>372</v>
      </c>
      <c r="B373" s="30"/>
      <c r="C373" s="25" t="str">
        <f t="shared" si="10"/>
        <v/>
      </c>
      <c r="D373" s="25" t="str">
        <f>IF('GACE Reading 200 210'!B373="","", IF(C373&lt;1, 1, IF(C373&gt;36, 36, C373)))</f>
        <v/>
      </c>
      <c r="E373" s="25" t="str">
        <f t="shared" si="11"/>
        <v/>
      </c>
      <c r="F373" s="11" t="str">
        <f>IF('GACE Reading 200 210'!E373="","",IF('GACE Reading 200 210'!E373&lt;'ACT E+R to SAT EBRW'!$A$2,'ACT E+R to SAT EBRW'!$B$2,IF('GACE Reading 200 210'!E373&gt;'ACT E+R to SAT EBRW'!A$72,'ACT E+R to SAT EBRW'!B$72,VLOOKUP(E373,'ACT E+R to SAT EBRW'!A:B,2,FALSE))))</f>
        <v/>
      </c>
      <c r="G373" s="11" t="str">
        <f>IF('GACE Reading 200 210'!B373="","",interceptACTRtoPCR5712_5713+slopeACTRtoPCR5712_5713*D373)</f>
        <v/>
      </c>
      <c r="H373" s="11" t="str">
        <f>IF('GACE Reading 200 210'!B373="","", IF(G373&lt;100, 100, IF(G373&gt;200, 200, G373)))</f>
        <v/>
      </c>
      <c r="I373" s="11" t="str">
        <f>IF('GACE Reading 200 210'!B373="","",'SAT EBRW to CBEST R'!$A$2+'SAT EBRW to CBEST R'!$B$2*F373)</f>
        <v/>
      </c>
      <c r="J373" s="11" t="str">
        <f>IF('GACE Reading 200 210'!B373="","", IF(I373&lt;20, 20, IF(I373&gt;80, 80, I373)))</f>
        <v/>
      </c>
    </row>
    <row r="374" spans="1:10" x14ac:dyDescent="0.25">
      <c r="A374" s="11">
        <v>373</v>
      </c>
      <c r="B374" s="30"/>
      <c r="C374" s="25" t="str">
        <f t="shared" si="10"/>
        <v/>
      </c>
      <c r="D374" s="25" t="str">
        <f>IF('GACE Reading 200 210'!B374="","", IF(C374&lt;1, 1, IF(C374&gt;36, 36, C374)))</f>
        <v/>
      </c>
      <c r="E374" s="25" t="str">
        <f t="shared" si="11"/>
        <v/>
      </c>
      <c r="F374" s="11" t="str">
        <f>IF('GACE Reading 200 210'!E374="","",IF('GACE Reading 200 210'!E374&lt;'ACT E+R to SAT EBRW'!$A$2,'ACT E+R to SAT EBRW'!$B$2,IF('GACE Reading 200 210'!E374&gt;'ACT E+R to SAT EBRW'!A$72,'ACT E+R to SAT EBRW'!B$72,VLOOKUP(E374,'ACT E+R to SAT EBRW'!A:B,2,FALSE))))</f>
        <v/>
      </c>
      <c r="G374" s="11" t="str">
        <f>IF('GACE Reading 200 210'!B374="","",interceptACTRtoPCR5712_5713+slopeACTRtoPCR5712_5713*D374)</f>
        <v/>
      </c>
      <c r="H374" s="11" t="str">
        <f>IF('GACE Reading 200 210'!B374="","", IF(G374&lt;100, 100, IF(G374&gt;200, 200, G374)))</f>
        <v/>
      </c>
      <c r="I374" s="11" t="str">
        <f>IF('GACE Reading 200 210'!B374="","",'SAT EBRW to CBEST R'!$A$2+'SAT EBRW to CBEST R'!$B$2*F374)</f>
        <v/>
      </c>
      <c r="J374" s="11" t="str">
        <f>IF('GACE Reading 200 210'!B374="","", IF(I374&lt;20, 20, IF(I374&gt;80, 80, I374)))</f>
        <v/>
      </c>
    </row>
    <row r="375" spans="1:10" x14ac:dyDescent="0.25">
      <c r="A375" s="11">
        <v>374</v>
      </c>
      <c r="B375" s="30"/>
      <c r="C375" s="25" t="str">
        <f t="shared" si="10"/>
        <v/>
      </c>
      <c r="D375" s="25" t="str">
        <f>IF('GACE Reading 200 210'!B375="","", IF(C375&lt;1, 1, IF(C375&gt;36, 36, C375)))</f>
        <v/>
      </c>
      <c r="E375" s="25" t="str">
        <f t="shared" si="11"/>
        <v/>
      </c>
      <c r="F375" s="11" t="str">
        <f>IF('GACE Reading 200 210'!E375="","",IF('GACE Reading 200 210'!E375&lt;'ACT E+R to SAT EBRW'!$A$2,'ACT E+R to SAT EBRW'!$B$2,IF('GACE Reading 200 210'!E375&gt;'ACT E+R to SAT EBRW'!A$72,'ACT E+R to SAT EBRW'!B$72,VLOOKUP(E375,'ACT E+R to SAT EBRW'!A:B,2,FALSE))))</f>
        <v/>
      </c>
      <c r="G375" s="11" t="str">
        <f>IF('GACE Reading 200 210'!B375="","",interceptACTRtoPCR5712_5713+slopeACTRtoPCR5712_5713*D375)</f>
        <v/>
      </c>
      <c r="H375" s="11" t="str">
        <f>IF('GACE Reading 200 210'!B375="","", IF(G375&lt;100, 100, IF(G375&gt;200, 200, G375)))</f>
        <v/>
      </c>
      <c r="I375" s="11" t="str">
        <f>IF('GACE Reading 200 210'!B375="","",'SAT EBRW to CBEST R'!$A$2+'SAT EBRW to CBEST R'!$B$2*F375)</f>
        <v/>
      </c>
      <c r="J375" s="11" t="str">
        <f>IF('GACE Reading 200 210'!B375="","", IF(I375&lt;20, 20, IF(I375&gt;80, 80, I375)))</f>
        <v/>
      </c>
    </row>
    <row r="376" spans="1:10" x14ac:dyDescent="0.25">
      <c r="A376" s="11">
        <v>375</v>
      </c>
      <c r="B376" s="30"/>
      <c r="C376" s="25" t="str">
        <f t="shared" si="10"/>
        <v/>
      </c>
      <c r="D376" s="25" t="str">
        <f>IF('GACE Reading 200 210'!B376="","", IF(C376&lt;1, 1, IF(C376&gt;36, 36, C376)))</f>
        <v/>
      </c>
      <c r="E376" s="25" t="str">
        <f t="shared" si="11"/>
        <v/>
      </c>
      <c r="F376" s="11" t="str">
        <f>IF('GACE Reading 200 210'!E376="","",IF('GACE Reading 200 210'!E376&lt;'ACT E+R to SAT EBRW'!$A$2,'ACT E+R to SAT EBRW'!$B$2,IF('GACE Reading 200 210'!E376&gt;'ACT E+R to SAT EBRW'!A$72,'ACT E+R to SAT EBRW'!B$72,VLOOKUP(E376,'ACT E+R to SAT EBRW'!A:B,2,FALSE))))</f>
        <v/>
      </c>
      <c r="G376" s="11" t="str">
        <f>IF('GACE Reading 200 210'!B376="","",interceptACTRtoPCR5712_5713+slopeACTRtoPCR5712_5713*D376)</f>
        <v/>
      </c>
      <c r="H376" s="11" t="str">
        <f>IF('GACE Reading 200 210'!B376="","", IF(G376&lt;100, 100, IF(G376&gt;200, 200, G376)))</f>
        <v/>
      </c>
      <c r="I376" s="11" t="str">
        <f>IF('GACE Reading 200 210'!B376="","",'SAT EBRW to CBEST R'!$A$2+'SAT EBRW to CBEST R'!$B$2*F376)</f>
        <v/>
      </c>
      <c r="J376" s="11" t="str">
        <f>IF('GACE Reading 200 210'!B376="","", IF(I376&lt;20, 20, IF(I376&gt;80, 80, I376)))</f>
        <v/>
      </c>
    </row>
    <row r="377" spans="1:10" x14ac:dyDescent="0.25">
      <c r="A377" s="11">
        <v>376</v>
      </c>
      <c r="B377" s="30"/>
      <c r="C377" s="25" t="str">
        <f t="shared" si="10"/>
        <v/>
      </c>
      <c r="D377" s="25" t="str">
        <f>IF('GACE Reading 200 210'!B377="","", IF(C377&lt;1, 1, IF(C377&gt;36, 36, C377)))</f>
        <v/>
      </c>
      <c r="E377" s="25" t="str">
        <f t="shared" si="11"/>
        <v/>
      </c>
      <c r="F377" s="11" t="str">
        <f>IF('GACE Reading 200 210'!E377="","",IF('GACE Reading 200 210'!E377&lt;'ACT E+R to SAT EBRW'!$A$2,'ACT E+R to SAT EBRW'!$B$2,IF('GACE Reading 200 210'!E377&gt;'ACT E+R to SAT EBRW'!A$72,'ACT E+R to SAT EBRW'!B$72,VLOOKUP(E377,'ACT E+R to SAT EBRW'!A:B,2,FALSE))))</f>
        <v/>
      </c>
      <c r="G377" s="11" t="str">
        <f>IF('GACE Reading 200 210'!B377="","",interceptACTRtoPCR5712_5713+slopeACTRtoPCR5712_5713*D377)</f>
        <v/>
      </c>
      <c r="H377" s="11" t="str">
        <f>IF('GACE Reading 200 210'!B377="","", IF(G377&lt;100, 100, IF(G377&gt;200, 200, G377)))</f>
        <v/>
      </c>
      <c r="I377" s="11" t="str">
        <f>IF('GACE Reading 200 210'!B377="","",'SAT EBRW to CBEST R'!$A$2+'SAT EBRW to CBEST R'!$B$2*F377)</f>
        <v/>
      </c>
      <c r="J377" s="11" t="str">
        <f>IF('GACE Reading 200 210'!B377="","", IF(I377&lt;20, 20, IF(I377&gt;80, 80, I377)))</f>
        <v/>
      </c>
    </row>
    <row r="378" spans="1:10" x14ac:dyDescent="0.25">
      <c r="A378" s="11">
        <v>377</v>
      </c>
      <c r="B378" s="30"/>
      <c r="C378" s="25" t="str">
        <f t="shared" si="10"/>
        <v/>
      </c>
      <c r="D378" s="25" t="str">
        <f>IF('GACE Reading 200 210'!B378="","", IF(C378&lt;1, 1, IF(C378&gt;36, 36, C378)))</f>
        <v/>
      </c>
      <c r="E378" s="25" t="str">
        <f t="shared" si="11"/>
        <v/>
      </c>
      <c r="F378" s="11" t="str">
        <f>IF('GACE Reading 200 210'!E378="","",IF('GACE Reading 200 210'!E378&lt;'ACT E+R to SAT EBRW'!$A$2,'ACT E+R to SAT EBRW'!$B$2,IF('GACE Reading 200 210'!E378&gt;'ACT E+R to SAT EBRW'!A$72,'ACT E+R to SAT EBRW'!B$72,VLOOKUP(E378,'ACT E+R to SAT EBRW'!A:B,2,FALSE))))</f>
        <v/>
      </c>
      <c r="G378" s="11" t="str">
        <f>IF('GACE Reading 200 210'!B378="","",interceptACTRtoPCR5712_5713+slopeACTRtoPCR5712_5713*D378)</f>
        <v/>
      </c>
      <c r="H378" s="11" t="str">
        <f>IF('GACE Reading 200 210'!B378="","", IF(G378&lt;100, 100, IF(G378&gt;200, 200, G378)))</f>
        <v/>
      </c>
      <c r="I378" s="11" t="str">
        <f>IF('GACE Reading 200 210'!B378="","",'SAT EBRW to CBEST R'!$A$2+'SAT EBRW to CBEST R'!$B$2*F378)</f>
        <v/>
      </c>
      <c r="J378" s="11" t="str">
        <f>IF('GACE Reading 200 210'!B378="","", IF(I378&lt;20, 20, IF(I378&gt;80, 80, I378)))</f>
        <v/>
      </c>
    </row>
    <row r="379" spans="1:10" x14ac:dyDescent="0.25">
      <c r="A379" s="11">
        <v>378</v>
      </c>
      <c r="B379" s="30"/>
      <c r="C379" s="25" t="str">
        <f t="shared" si="10"/>
        <v/>
      </c>
      <c r="D379" s="25" t="str">
        <f>IF('GACE Reading 200 210'!B379="","", IF(C379&lt;1, 1, IF(C379&gt;36, 36, C379)))</f>
        <v/>
      </c>
      <c r="E379" s="25" t="str">
        <f t="shared" si="11"/>
        <v/>
      </c>
      <c r="F379" s="11" t="str">
        <f>IF('GACE Reading 200 210'!E379="","",IF('GACE Reading 200 210'!E379&lt;'ACT E+R to SAT EBRW'!$A$2,'ACT E+R to SAT EBRW'!$B$2,IF('GACE Reading 200 210'!E379&gt;'ACT E+R to SAT EBRW'!A$72,'ACT E+R to SAT EBRW'!B$72,VLOOKUP(E379,'ACT E+R to SAT EBRW'!A:B,2,FALSE))))</f>
        <v/>
      </c>
      <c r="G379" s="11" t="str">
        <f>IF('GACE Reading 200 210'!B379="","",interceptACTRtoPCR5712_5713+slopeACTRtoPCR5712_5713*D379)</f>
        <v/>
      </c>
      <c r="H379" s="11" t="str">
        <f>IF('GACE Reading 200 210'!B379="","", IF(G379&lt;100, 100, IF(G379&gt;200, 200, G379)))</f>
        <v/>
      </c>
      <c r="I379" s="11" t="str">
        <f>IF('GACE Reading 200 210'!B379="","",'SAT EBRW to CBEST R'!$A$2+'SAT EBRW to CBEST R'!$B$2*F379)</f>
        <v/>
      </c>
      <c r="J379" s="11" t="str">
        <f>IF('GACE Reading 200 210'!B379="","", IF(I379&lt;20, 20, IF(I379&gt;80, 80, I379)))</f>
        <v/>
      </c>
    </row>
    <row r="380" spans="1:10" x14ac:dyDescent="0.25">
      <c r="A380" s="11">
        <v>379</v>
      </c>
      <c r="B380" s="30"/>
      <c r="C380" s="25" t="str">
        <f t="shared" si="10"/>
        <v/>
      </c>
      <c r="D380" s="25" t="str">
        <f>IF('GACE Reading 200 210'!B380="","", IF(C380&lt;1, 1, IF(C380&gt;36, 36, C380)))</f>
        <v/>
      </c>
      <c r="E380" s="25" t="str">
        <f t="shared" si="11"/>
        <v/>
      </c>
      <c r="F380" s="11" t="str">
        <f>IF('GACE Reading 200 210'!E380="","",IF('GACE Reading 200 210'!E380&lt;'ACT E+R to SAT EBRW'!$A$2,'ACT E+R to SAT EBRW'!$B$2,IF('GACE Reading 200 210'!E380&gt;'ACT E+R to SAT EBRW'!A$72,'ACT E+R to SAT EBRW'!B$72,VLOOKUP(E380,'ACT E+R to SAT EBRW'!A:B,2,FALSE))))</f>
        <v/>
      </c>
      <c r="G380" s="11" t="str">
        <f>IF('GACE Reading 200 210'!B380="","",interceptACTRtoPCR5712_5713+slopeACTRtoPCR5712_5713*D380)</f>
        <v/>
      </c>
      <c r="H380" s="11" t="str">
        <f>IF('GACE Reading 200 210'!B380="","", IF(G380&lt;100, 100, IF(G380&gt;200, 200, G380)))</f>
        <v/>
      </c>
      <c r="I380" s="11" t="str">
        <f>IF('GACE Reading 200 210'!B380="","",'SAT EBRW to CBEST R'!$A$2+'SAT EBRW to CBEST R'!$B$2*F380)</f>
        <v/>
      </c>
      <c r="J380" s="11" t="str">
        <f>IF('GACE Reading 200 210'!B380="","", IF(I380&lt;20, 20, IF(I380&gt;80, 80, I380)))</f>
        <v/>
      </c>
    </row>
    <row r="381" spans="1:10" x14ac:dyDescent="0.25">
      <c r="A381" s="11">
        <v>380</v>
      </c>
      <c r="B381" s="30"/>
      <c r="C381" s="25" t="str">
        <f t="shared" si="10"/>
        <v/>
      </c>
      <c r="D381" s="25" t="str">
        <f>IF('GACE Reading 200 210'!B381="","", IF(C381&lt;1, 1, IF(C381&gt;36, 36, C381)))</f>
        <v/>
      </c>
      <c r="E381" s="25" t="str">
        <f t="shared" si="11"/>
        <v/>
      </c>
      <c r="F381" s="11" t="str">
        <f>IF('GACE Reading 200 210'!E381="","",IF('GACE Reading 200 210'!E381&lt;'ACT E+R to SAT EBRW'!$A$2,'ACT E+R to SAT EBRW'!$B$2,IF('GACE Reading 200 210'!E381&gt;'ACT E+R to SAT EBRW'!A$72,'ACT E+R to SAT EBRW'!B$72,VLOOKUP(E381,'ACT E+R to SAT EBRW'!A:B,2,FALSE))))</f>
        <v/>
      </c>
      <c r="G381" s="11" t="str">
        <f>IF('GACE Reading 200 210'!B381="","",interceptACTRtoPCR5712_5713+slopeACTRtoPCR5712_5713*D381)</f>
        <v/>
      </c>
      <c r="H381" s="11" t="str">
        <f>IF('GACE Reading 200 210'!B381="","", IF(G381&lt;100, 100, IF(G381&gt;200, 200, G381)))</f>
        <v/>
      </c>
      <c r="I381" s="11" t="str">
        <f>IF('GACE Reading 200 210'!B381="","",'SAT EBRW to CBEST R'!$A$2+'SAT EBRW to CBEST R'!$B$2*F381)</f>
        <v/>
      </c>
      <c r="J381" s="11" t="str">
        <f>IF('GACE Reading 200 210'!B381="","", IF(I381&lt;20, 20, IF(I381&gt;80, 80, I381)))</f>
        <v/>
      </c>
    </row>
    <row r="382" spans="1:10" x14ac:dyDescent="0.25">
      <c r="A382" s="11">
        <v>381</v>
      </c>
      <c r="B382" s="30"/>
      <c r="C382" s="25" t="str">
        <f t="shared" si="10"/>
        <v/>
      </c>
      <c r="D382" s="25" t="str">
        <f>IF('GACE Reading 200 210'!B382="","", IF(C382&lt;1, 1, IF(C382&gt;36, 36, C382)))</f>
        <v/>
      </c>
      <c r="E382" s="25" t="str">
        <f t="shared" si="11"/>
        <v/>
      </c>
      <c r="F382" s="11" t="str">
        <f>IF('GACE Reading 200 210'!E382="","",IF('GACE Reading 200 210'!E382&lt;'ACT E+R to SAT EBRW'!$A$2,'ACT E+R to SAT EBRW'!$B$2,IF('GACE Reading 200 210'!E382&gt;'ACT E+R to SAT EBRW'!A$72,'ACT E+R to SAT EBRW'!B$72,VLOOKUP(E382,'ACT E+R to SAT EBRW'!A:B,2,FALSE))))</f>
        <v/>
      </c>
      <c r="G382" s="11" t="str">
        <f>IF('GACE Reading 200 210'!B382="","",interceptACTRtoPCR5712_5713+slopeACTRtoPCR5712_5713*D382)</f>
        <v/>
      </c>
      <c r="H382" s="11" t="str">
        <f>IF('GACE Reading 200 210'!B382="","", IF(G382&lt;100, 100, IF(G382&gt;200, 200, G382)))</f>
        <v/>
      </c>
      <c r="I382" s="11" t="str">
        <f>IF('GACE Reading 200 210'!B382="","",'SAT EBRW to CBEST R'!$A$2+'SAT EBRW to CBEST R'!$B$2*F382)</f>
        <v/>
      </c>
      <c r="J382" s="11" t="str">
        <f>IF('GACE Reading 200 210'!B382="","", IF(I382&lt;20, 20, IF(I382&gt;80, 80, I382)))</f>
        <v/>
      </c>
    </row>
    <row r="383" spans="1:10" x14ac:dyDescent="0.25">
      <c r="A383" s="11">
        <v>382</v>
      </c>
      <c r="B383" s="30"/>
      <c r="C383" s="25" t="str">
        <f t="shared" si="10"/>
        <v/>
      </c>
      <c r="D383" s="25" t="str">
        <f>IF('GACE Reading 200 210'!B383="","", IF(C383&lt;1, 1, IF(C383&gt;36, 36, C383)))</f>
        <v/>
      </c>
      <c r="E383" s="25" t="str">
        <f t="shared" si="11"/>
        <v/>
      </c>
      <c r="F383" s="11" t="str">
        <f>IF('GACE Reading 200 210'!E383="","",IF('GACE Reading 200 210'!E383&lt;'ACT E+R to SAT EBRW'!$A$2,'ACT E+R to SAT EBRW'!$B$2,IF('GACE Reading 200 210'!E383&gt;'ACT E+R to SAT EBRW'!A$72,'ACT E+R to SAT EBRW'!B$72,VLOOKUP(E383,'ACT E+R to SAT EBRW'!A:B,2,FALSE))))</f>
        <v/>
      </c>
      <c r="G383" s="11" t="str">
        <f>IF('GACE Reading 200 210'!B383="","",interceptACTRtoPCR5712_5713+slopeACTRtoPCR5712_5713*D383)</f>
        <v/>
      </c>
      <c r="H383" s="11" t="str">
        <f>IF('GACE Reading 200 210'!B383="","", IF(G383&lt;100, 100, IF(G383&gt;200, 200, G383)))</f>
        <v/>
      </c>
      <c r="I383" s="11" t="str">
        <f>IF('GACE Reading 200 210'!B383="","",'SAT EBRW to CBEST R'!$A$2+'SAT EBRW to CBEST R'!$B$2*F383)</f>
        <v/>
      </c>
      <c r="J383" s="11" t="str">
        <f>IF('GACE Reading 200 210'!B383="","", IF(I383&lt;20, 20, IF(I383&gt;80, 80, I383)))</f>
        <v/>
      </c>
    </row>
    <row r="384" spans="1:10" x14ac:dyDescent="0.25">
      <c r="A384" s="11">
        <v>383</v>
      </c>
      <c r="B384" s="30"/>
      <c r="C384" s="25" t="str">
        <f t="shared" si="10"/>
        <v/>
      </c>
      <c r="D384" s="25" t="str">
        <f>IF('GACE Reading 200 210'!B384="","", IF(C384&lt;1, 1, IF(C384&gt;36, 36, C384)))</f>
        <v/>
      </c>
      <c r="E384" s="25" t="str">
        <f t="shared" si="11"/>
        <v/>
      </c>
      <c r="F384" s="11" t="str">
        <f>IF('GACE Reading 200 210'!E384="","",IF('GACE Reading 200 210'!E384&lt;'ACT E+R to SAT EBRW'!$A$2,'ACT E+R to SAT EBRW'!$B$2,IF('GACE Reading 200 210'!E384&gt;'ACT E+R to SAT EBRW'!A$72,'ACT E+R to SAT EBRW'!B$72,VLOOKUP(E384,'ACT E+R to SAT EBRW'!A:B,2,FALSE))))</f>
        <v/>
      </c>
      <c r="G384" s="11" t="str">
        <f>IF('GACE Reading 200 210'!B384="","",interceptACTRtoPCR5712_5713+slopeACTRtoPCR5712_5713*D384)</f>
        <v/>
      </c>
      <c r="H384" s="11" t="str">
        <f>IF('GACE Reading 200 210'!B384="","", IF(G384&lt;100, 100, IF(G384&gt;200, 200, G384)))</f>
        <v/>
      </c>
      <c r="I384" s="11" t="str">
        <f>IF('GACE Reading 200 210'!B384="","",'SAT EBRW to CBEST R'!$A$2+'SAT EBRW to CBEST R'!$B$2*F384)</f>
        <v/>
      </c>
      <c r="J384" s="11" t="str">
        <f>IF('GACE Reading 200 210'!B384="","", IF(I384&lt;20, 20, IF(I384&gt;80, 80, I384)))</f>
        <v/>
      </c>
    </row>
    <row r="385" spans="1:10" x14ac:dyDescent="0.25">
      <c r="A385" s="11">
        <v>384</v>
      </c>
      <c r="B385" s="30"/>
      <c r="C385" s="25" t="str">
        <f t="shared" si="10"/>
        <v/>
      </c>
      <c r="D385" s="25" t="str">
        <f>IF('GACE Reading 200 210'!B385="","", IF(C385&lt;1, 1, IF(C385&gt;36, 36, C385)))</f>
        <v/>
      </c>
      <c r="E385" s="25" t="str">
        <f t="shared" si="11"/>
        <v/>
      </c>
      <c r="F385" s="11" t="str">
        <f>IF('GACE Reading 200 210'!E385="","",IF('GACE Reading 200 210'!E385&lt;'ACT E+R to SAT EBRW'!$A$2,'ACT E+R to SAT EBRW'!$B$2,IF('GACE Reading 200 210'!E385&gt;'ACT E+R to SAT EBRW'!A$72,'ACT E+R to SAT EBRW'!B$72,VLOOKUP(E385,'ACT E+R to SAT EBRW'!A:B,2,FALSE))))</f>
        <v/>
      </c>
      <c r="G385" s="11" t="str">
        <f>IF('GACE Reading 200 210'!B385="","",interceptACTRtoPCR5712_5713+slopeACTRtoPCR5712_5713*D385)</f>
        <v/>
      </c>
      <c r="H385" s="11" t="str">
        <f>IF('GACE Reading 200 210'!B385="","", IF(G385&lt;100, 100, IF(G385&gt;200, 200, G385)))</f>
        <v/>
      </c>
      <c r="I385" s="11" t="str">
        <f>IF('GACE Reading 200 210'!B385="","",'SAT EBRW to CBEST R'!$A$2+'SAT EBRW to CBEST R'!$B$2*F385)</f>
        <v/>
      </c>
      <c r="J385" s="11" t="str">
        <f>IF('GACE Reading 200 210'!B385="","", IF(I385&lt;20, 20, IF(I385&gt;80, 80, I385)))</f>
        <v/>
      </c>
    </row>
    <row r="386" spans="1:10" x14ac:dyDescent="0.25">
      <c r="A386" s="11">
        <v>385</v>
      </c>
      <c r="B386" s="30"/>
      <c r="C386" s="25" t="str">
        <f t="shared" ref="C386:C449" si="12">IF(B386="","",IF(B386&gt;=250, upperinterceptPAAR200_210toACTR+B386*upperslopePAAR200_210toACTR, lowerinterceptPAAR200_210toACTR+B386*lowerslopePAAR200_210toACTR))</f>
        <v/>
      </c>
      <c r="D386" s="25" t="str">
        <f>IF('GACE Reading 200 210'!B386="","", IF(C386&lt;1, 1, IF(C386&gt;36, 36, C386)))</f>
        <v/>
      </c>
      <c r="E386" s="25" t="str">
        <f t="shared" si="11"/>
        <v/>
      </c>
      <c r="F386" s="11" t="str">
        <f>IF('GACE Reading 200 210'!E386="","",IF('GACE Reading 200 210'!E386&lt;'ACT E+R to SAT EBRW'!$A$2,'ACT E+R to SAT EBRW'!$B$2,IF('GACE Reading 200 210'!E386&gt;'ACT E+R to SAT EBRW'!A$72,'ACT E+R to SAT EBRW'!B$72,VLOOKUP(E386,'ACT E+R to SAT EBRW'!A:B,2,FALSE))))</f>
        <v/>
      </c>
      <c r="G386" s="11" t="str">
        <f>IF('GACE Reading 200 210'!B386="","",interceptACTRtoPCR5712_5713+slopeACTRtoPCR5712_5713*D386)</f>
        <v/>
      </c>
      <c r="H386" s="11" t="str">
        <f>IF('GACE Reading 200 210'!B386="","", IF(G386&lt;100, 100, IF(G386&gt;200, 200, G386)))</f>
        <v/>
      </c>
      <c r="I386" s="11" t="str">
        <f>IF('GACE Reading 200 210'!B386="","",'SAT EBRW to CBEST R'!$A$2+'SAT EBRW to CBEST R'!$B$2*F386)</f>
        <v/>
      </c>
      <c r="J386" s="11" t="str">
        <f>IF('GACE Reading 200 210'!B386="","", IF(I386&lt;20, 20, IF(I386&gt;80, 80, I386)))</f>
        <v/>
      </c>
    </row>
    <row r="387" spans="1:10" x14ac:dyDescent="0.25">
      <c r="A387" s="11">
        <v>386</v>
      </c>
      <c r="B387" s="30"/>
      <c r="C387" s="25" t="str">
        <f t="shared" si="12"/>
        <v/>
      </c>
      <c r="D387" s="25" t="str">
        <f>IF('GACE Reading 200 210'!B387="","", IF(C387&lt;1, 1, IF(C387&gt;36, 36, C387)))</f>
        <v/>
      </c>
      <c r="E387" s="25" t="str">
        <f t="shared" ref="E387:E450" si="13">IF(ISBLANK(B387), "", ROUND(2*D387, 0))</f>
        <v/>
      </c>
      <c r="F387" s="11" t="str">
        <f>IF('GACE Reading 200 210'!E387="","",IF('GACE Reading 200 210'!E387&lt;'ACT E+R to SAT EBRW'!$A$2,'ACT E+R to SAT EBRW'!$B$2,IF('GACE Reading 200 210'!E387&gt;'ACT E+R to SAT EBRW'!A$72,'ACT E+R to SAT EBRW'!B$72,VLOOKUP(E387,'ACT E+R to SAT EBRW'!A:B,2,FALSE))))</f>
        <v/>
      </c>
      <c r="G387" s="11" t="str">
        <f>IF('GACE Reading 200 210'!B387="","",interceptACTRtoPCR5712_5713+slopeACTRtoPCR5712_5713*D387)</f>
        <v/>
      </c>
      <c r="H387" s="11" t="str">
        <f>IF('GACE Reading 200 210'!B387="","", IF(G387&lt;100, 100, IF(G387&gt;200, 200, G387)))</f>
        <v/>
      </c>
      <c r="I387" s="11" t="str">
        <f>IF('GACE Reading 200 210'!B387="","",'SAT EBRW to CBEST R'!$A$2+'SAT EBRW to CBEST R'!$B$2*F387)</f>
        <v/>
      </c>
      <c r="J387" s="11" t="str">
        <f>IF('GACE Reading 200 210'!B387="","", IF(I387&lt;20, 20, IF(I387&gt;80, 80, I387)))</f>
        <v/>
      </c>
    </row>
    <row r="388" spans="1:10" x14ac:dyDescent="0.25">
      <c r="A388" s="11">
        <v>387</v>
      </c>
      <c r="B388" s="30"/>
      <c r="C388" s="25" t="str">
        <f t="shared" si="12"/>
        <v/>
      </c>
      <c r="D388" s="25" t="str">
        <f>IF('GACE Reading 200 210'!B388="","", IF(C388&lt;1, 1, IF(C388&gt;36, 36, C388)))</f>
        <v/>
      </c>
      <c r="E388" s="25" t="str">
        <f t="shared" si="13"/>
        <v/>
      </c>
      <c r="F388" s="11" t="str">
        <f>IF('GACE Reading 200 210'!E388="","",IF('GACE Reading 200 210'!E388&lt;'ACT E+R to SAT EBRW'!$A$2,'ACT E+R to SAT EBRW'!$B$2,IF('GACE Reading 200 210'!E388&gt;'ACT E+R to SAT EBRW'!A$72,'ACT E+R to SAT EBRW'!B$72,VLOOKUP(E388,'ACT E+R to SAT EBRW'!A:B,2,FALSE))))</f>
        <v/>
      </c>
      <c r="G388" s="11" t="str">
        <f>IF('GACE Reading 200 210'!B388="","",interceptACTRtoPCR5712_5713+slopeACTRtoPCR5712_5713*D388)</f>
        <v/>
      </c>
      <c r="H388" s="11" t="str">
        <f>IF('GACE Reading 200 210'!B388="","", IF(G388&lt;100, 100, IF(G388&gt;200, 200, G388)))</f>
        <v/>
      </c>
      <c r="I388" s="11" t="str">
        <f>IF('GACE Reading 200 210'!B388="","",'SAT EBRW to CBEST R'!$A$2+'SAT EBRW to CBEST R'!$B$2*F388)</f>
        <v/>
      </c>
      <c r="J388" s="11" t="str">
        <f>IF('GACE Reading 200 210'!B388="","", IF(I388&lt;20, 20, IF(I388&gt;80, 80, I388)))</f>
        <v/>
      </c>
    </row>
    <row r="389" spans="1:10" x14ac:dyDescent="0.25">
      <c r="A389" s="11">
        <v>388</v>
      </c>
      <c r="B389" s="30"/>
      <c r="C389" s="25" t="str">
        <f t="shared" si="12"/>
        <v/>
      </c>
      <c r="D389" s="25" t="str">
        <f>IF('GACE Reading 200 210'!B389="","", IF(C389&lt;1, 1, IF(C389&gt;36, 36, C389)))</f>
        <v/>
      </c>
      <c r="E389" s="25" t="str">
        <f t="shared" si="13"/>
        <v/>
      </c>
      <c r="F389" s="11" t="str">
        <f>IF('GACE Reading 200 210'!E389="","",IF('GACE Reading 200 210'!E389&lt;'ACT E+R to SAT EBRW'!$A$2,'ACT E+R to SAT EBRW'!$B$2,IF('GACE Reading 200 210'!E389&gt;'ACT E+R to SAT EBRW'!A$72,'ACT E+R to SAT EBRW'!B$72,VLOOKUP(E389,'ACT E+R to SAT EBRW'!A:B,2,FALSE))))</f>
        <v/>
      </c>
      <c r="G389" s="11" t="str">
        <f>IF('GACE Reading 200 210'!B389="","",interceptACTRtoPCR5712_5713+slopeACTRtoPCR5712_5713*D389)</f>
        <v/>
      </c>
      <c r="H389" s="11" t="str">
        <f>IF('GACE Reading 200 210'!B389="","", IF(G389&lt;100, 100, IF(G389&gt;200, 200, G389)))</f>
        <v/>
      </c>
      <c r="I389" s="11" t="str">
        <f>IF('GACE Reading 200 210'!B389="","",'SAT EBRW to CBEST R'!$A$2+'SAT EBRW to CBEST R'!$B$2*F389)</f>
        <v/>
      </c>
      <c r="J389" s="11" t="str">
        <f>IF('GACE Reading 200 210'!B389="","", IF(I389&lt;20, 20, IF(I389&gt;80, 80, I389)))</f>
        <v/>
      </c>
    </row>
    <row r="390" spans="1:10" x14ac:dyDescent="0.25">
      <c r="A390" s="11">
        <v>389</v>
      </c>
      <c r="B390" s="30"/>
      <c r="C390" s="25" t="str">
        <f t="shared" si="12"/>
        <v/>
      </c>
      <c r="D390" s="25" t="str">
        <f>IF('GACE Reading 200 210'!B390="","", IF(C390&lt;1, 1, IF(C390&gt;36, 36, C390)))</f>
        <v/>
      </c>
      <c r="E390" s="25" t="str">
        <f t="shared" si="13"/>
        <v/>
      </c>
      <c r="F390" s="11" t="str">
        <f>IF('GACE Reading 200 210'!E390="","",IF('GACE Reading 200 210'!E390&lt;'ACT E+R to SAT EBRW'!$A$2,'ACT E+R to SAT EBRW'!$B$2,IF('GACE Reading 200 210'!E390&gt;'ACT E+R to SAT EBRW'!A$72,'ACT E+R to SAT EBRW'!B$72,VLOOKUP(E390,'ACT E+R to SAT EBRW'!A:B,2,FALSE))))</f>
        <v/>
      </c>
      <c r="G390" s="11" t="str">
        <f>IF('GACE Reading 200 210'!B390="","",interceptACTRtoPCR5712_5713+slopeACTRtoPCR5712_5713*D390)</f>
        <v/>
      </c>
      <c r="H390" s="11" t="str">
        <f>IF('GACE Reading 200 210'!B390="","", IF(G390&lt;100, 100, IF(G390&gt;200, 200, G390)))</f>
        <v/>
      </c>
      <c r="I390" s="11" t="str">
        <f>IF('GACE Reading 200 210'!B390="","",'SAT EBRW to CBEST R'!$A$2+'SAT EBRW to CBEST R'!$B$2*F390)</f>
        <v/>
      </c>
      <c r="J390" s="11" t="str">
        <f>IF('GACE Reading 200 210'!B390="","", IF(I390&lt;20, 20, IF(I390&gt;80, 80, I390)))</f>
        <v/>
      </c>
    </row>
    <row r="391" spans="1:10" x14ac:dyDescent="0.25">
      <c r="A391" s="11">
        <v>390</v>
      </c>
      <c r="B391" s="30"/>
      <c r="C391" s="25" t="str">
        <f t="shared" si="12"/>
        <v/>
      </c>
      <c r="D391" s="25" t="str">
        <f>IF('GACE Reading 200 210'!B391="","", IF(C391&lt;1, 1, IF(C391&gt;36, 36, C391)))</f>
        <v/>
      </c>
      <c r="E391" s="25" t="str">
        <f t="shared" si="13"/>
        <v/>
      </c>
      <c r="F391" s="11" t="str">
        <f>IF('GACE Reading 200 210'!E391="","",IF('GACE Reading 200 210'!E391&lt;'ACT E+R to SAT EBRW'!$A$2,'ACT E+R to SAT EBRW'!$B$2,IF('GACE Reading 200 210'!E391&gt;'ACT E+R to SAT EBRW'!A$72,'ACT E+R to SAT EBRW'!B$72,VLOOKUP(E391,'ACT E+R to SAT EBRW'!A:B,2,FALSE))))</f>
        <v/>
      </c>
      <c r="G391" s="11" t="str">
        <f>IF('GACE Reading 200 210'!B391="","",interceptACTRtoPCR5712_5713+slopeACTRtoPCR5712_5713*D391)</f>
        <v/>
      </c>
      <c r="H391" s="11" t="str">
        <f>IF('GACE Reading 200 210'!B391="","", IF(G391&lt;100, 100, IF(G391&gt;200, 200, G391)))</f>
        <v/>
      </c>
      <c r="I391" s="11" t="str">
        <f>IF('GACE Reading 200 210'!B391="","",'SAT EBRW to CBEST R'!$A$2+'SAT EBRW to CBEST R'!$B$2*F391)</f>
        <v/>
      </c>
      <c r="J391" s="11" t="str">
        <f>IF('GACE Reading 200 210'!B391="","", IF(I391&lt;20, 20, IF(I391&gt;80, 80, I391)))</f>
        <v/>
      </c>
    </row>
    <row r="392" spans="1:10" x14ac:dyDescent="0.25">
      <c r="A392" s="11">
        <v>391</v>
      </c>
      <c r="B392" s="30"/>
      <c r="C392" s="25" t="str">
        <f t="shared" si="12"/>
        <v/>
      </c>
      <c r="D392" s="25" t="str">
        <f>IF('GACE Reading 200 210'!B392="","", IF(C392&lt;1, 1, IF(C392&gt;36, 36, C392)))</f>
        <v/>
      </c>
      <c r="E392" s="25" t="str">
        <f t="shared" si="13"/>
        <v/>
      </c>
      <c r="F392" s="11" t="str">
        <f>IF('GACE Reading 200 210'!E392="","",IF('GACE Reading 200 210'!E392&lt;'ACT E+R to SAT EBRW'!$A$2,'ACT E+R to SAT EBRW'!$B$2,IF('GACE Reading 200 210'!E392&gt;'ACT E+R to SAT EBRW'!A$72,'ACT E+R to SAT EBRW'!B$72,VLOOKUP(E392,'ACT E+R to SAT EBRW'!A:B,2,FALSE))))</f>
        <v/>
      </c>
      <c r="G392" s="11" t="str">
        <f>IF('GACE Reading 200 210'!B392="","",interceptACTRtoPCR5712_5713+slopeACTRtoPCR5712_5713*D392)</f>
        <v/>
      </c>
      <c r="H392" s="11" t="str">
        <f>IF('GACE Reading 200 210'!B392="","", IF(G392&lt;100, 100, IF(G392&gt;200, 200, G392)))</f>
        <v/>
      </c>
      <c r="I392" s="11" t="str">
        <f>IF('GACE Reading 200 210'!B392="","",'SAT EBRW to CBEST R'!$A$2+'SAT EBRW to CBEST R'!$B$2*F392)</f>
        <v/>
      </c>
      <c r="J392" s="11" t="str">
        <f>IF('GACE Reading 200 210'!B392="","", IF(I392&lt;20, 20, IF(I392&gt;80, 80, I392)))</f>
        <v/>
      </c>
    </row>
    <row r="393" spans="1:10" x14ac:dyDescent="0.25">
      <c r="A393" s="11">
        <v>392</v>
      </c>
      <c r="B393" s="30"/>
      <c r="C393" s="25" t="str">
        <f t="shared" si="12"/>
        <v/>
      </c>
      <c r="D393" s="25" t="str">
        <f>IF('GACE Reading 200 210'!B393="","", IF(C393&lt;1, 1, IF(C393&gt;36, 36, C393)))</f>
        <v/>
      </c>
      <c r="E393" s="25" t="str">
        <f t="shared" si="13"/>
        <v/>
      </c>
      <c r="F393" s="11" t="str">
        <f>IF('GACE Reading 200 210'!E393="","",IF('GACE Reading 200 210'!E393&lt;'ACT E+R to SAT EBRW'!$A$2,'ACT E+R to SAT EBRW'!$B$2,IF('GACE Reading 200 210'!E393&gt;'ACT E+R to SAT EBRW'!A$72,'ACT E+R to SAT EBRW'!B$72,VLOOKUP(E393,'ACT E+R to SAT EBRW'!A:B,2,FALSE))))</f>
        <v/>
      </c>
      <c r="G393" s="11" t="str">
        <f>IF('GACE Reading 200 210'!B393="","",interceptACTRtoPCR5712_5713+slopeACTRtoPCR5712_5713*D393)</f>
        <v/>
      </c>
      <c r="H393" s="11" t="str">
        <f>IF('GACE Reading 200 210'!B393="","", IF(G393&lt;100, 100, IF(G393&gt;200, 200, G393)))</f>
        <v/>
      </c>
      <c r="I393" s="11" t="str">
        <f>IF('GACE Reading 200 210'!B393="","",'SAT EBRW to CBEST R'!$A$2+'SAT EBRW to CBEST R'!$B$2*F393)</f>
        <v/>
      </c>
      <c r="J393" s="11" t="str">
        <f>IF('GACE Reading 200 210'!B393="","", IF(I393&lt;20, 20, IF(I393&gt;80, 80, I393)))</f>
        <v/>
      </c>
    </row>
    <row r="394" spans="1:10" x14ac:dyDescent="0.25">
      <c r="A394" s="11">
        <v>393</v>
      </c>
      <c r="B394" s="30"/>
      <c r="C394" s="25" t="str">
        <f t="shared" si="12"/>
        <v/>
      </c>
      <c r="D394" s="25" t="str">
        <f>IF('GACE Reading 200 210'!B394="","", IF(C394&lt;1, 1, IF(C394&gt;36, 36, C394)))</f>
        <v/>
      </c>
      <c r="E394" s="25" t="str">
        <f t="shared" si="13"/>
        <v/>
      </c>
      <c r="F394" s="11" t="str">
        <f>IF('GACE Reading 200 210'!E394="","",IF('GACE Reading 200 210'!E394&lt;'ACT E+R to SAT EBRW'!$A$2,'ACT E+R to SAT EBRW'!$B$2,IF('GACE Reading 200 210'!E394&gt;'ACT E+R to SAT EBRW'!A$72,'ACT E+R to SAT EBRW'!B$72,VLOOKUP(E394,'ACT E+R to SAT EBRW'!A:B,2,FALSE))))</f>
        <v/>
      </c>
      <c r="G394" s="11" t="str">
        <f>IF('GACE Reading 200 210'!B394="","",interceptACTRtoPCR5712_5713+slopeACTRtoPCR5712_5713*D394)</f>
        <v/>
      </c>
      <c r="H394" s="11" t="str">
        <f>IF('GACE Reading 200 210'!B394="","", IF(G394&lt;100, 100, IF(G394&gt;200, 200, G394)))</f>
        <v/>
      </c>
      <c r="I394" s="11" t="str">
        <f>IF('GACE Reading 200 210'!B394="","",'SAT EBRW to CBEST R'!$A$2+'SAT EBRW to CBEST R'!$B$2*F394)</f>
        <v/>
      </c>
      <c r="J394" s="11" t="str">
        <f>IF('GACE Reading 200 210'!B394="","", IF(I394&lt;20, 20, IF(I394&gt;80, 80, I394)))</f>
        <v/>
      </c>
    </row>
    <row r="395" spans="1:10" x14ac:dyDescent="0.25">
      <c r="A395" s="11">
        <v>394</v>
      </c>
      <c r="B395" s="30"/>
      <c r="C395" s="25" t="str">
        <f t="shared" si="12"/>
        <v/>
      </c>
      <c r="D395" s="25" t="str">
        <f>IF('GACE Reading 200 210'!B395="","", IF(C395&lt;1, 1, IF(C395&gt;36, 36, C395)))</f>
        <v/>
      </c>
      <c r="E395" s="25" t="str">
        <f t="shared" si="13"/>
        <v/>
      </c>
      <c r="F395" s="11" t="str">
        <f>IF('GACE Reading 200 210'!E395="","",IF('GACE Reading 200 210'!E395&lt;'ACT E+R to SAT EBRW'!$A$2,'ACT E+R to SAT EBRW'!$B$2,IF('GACE Reading 200 210'!E395&gt;'ACT E+R to SAT EBRW'!A$72,'ACT E+R to SAT EBRW'!B$72,VLOOKUP(E395,'ACT E+R to SAT EBRW'!A:B,2,FALSE))))</f>
        <v/>
      </c>
      <c r="G395" s="11" t="str">
        <f>IF('GACE Reading 200 210'!B395="","",interceptACTRtoPCR5712_5713+slopeACTRtoPCR5712_5713*D395)</f>
        <v/>
      </c>
      <c r="H395" s="11" t="str">
        <f>IF('GACE Reading 200 210'!B395="","", IF(G395&lt;100, 100, IF(G395&gt;200, 200, G395)))</f>
        <v/>
      </c>
      <c r="I395" s="11" t="str">
        <f>IF('GACE Reading 200 210'!B395="","",'SAT EBRW to CBEST R'!$A$2+'SAT EBRW to CBEST R'!$B$2*F395)</f>
        <v/>
      </c>
      <c r="J395" s="11" t="str">
        <f>IF('GACE Reading 200 210'!B395="","", IF(I395&lt;20, 20, IF(I395&gt;80, 80, I395)))</f>
        <v/>
      </c>
    </row>
    <row r="396" spans="1:10" x14ac:dyDescent="0.25">
      <c r="A396" s="11">
        <v>395</v>
      </c>
      <c r="B396" s="30"/>
      <c r="C396" s="25" t="str">
        <f t="shared" si="12"/>
        <v/>
      </c>
      <c r="D396" s="25" t="str">
        <f>IF('GACE Reading 200 210'!B396="","", IF(C396&lt;1, 1, IF(C396&gt;36, 36, C396)))</f>
        <v/>
      </c>
      <c r="E396" s="25" t="str">
        <f t="shared" si="13"/>
        <v/>
      </c>
      <c r="F396" s="11" t="str">
        <f>IF('GACE Reading 200 210'!E396="","",IF('GACE Reading 200 210'!E396&lt;'ACT E+R to SAT EBRW'!$A$2,'ACT E+R to SAT EBRW'!$B$2,IF('GACE Reading 200 210'!E396&gt;'ACT E+R to SAT EBRW'!A$72,'ACT E+R to SAT EBRW'!B$72,VLOOKUP(E396,'ACT E+R to SAT EBRW'!A:B,2,FALSE))))</f>
        <v/>
      </c>
      <c r="G396" s="11" t="str">
        <f>IF('GACE Reading 200 210'!B396="","",interceptACTRtoPCR5712_5713+slopeACTRtoPCR5712_5713*D396)</f>
        <v/>
      </c>
      <c r="H396" s="11" t="str">
        <f>IF('GACE Reading 200 210'!B396="","", IF(G396&lt;100, 100, IF(G396&gt;200, 200, G396)))</f>
        <v/>
      </c>
      <c r="I396" s="11" t="str">
        <f>IF('GACE Reading 200 210'!B396="","",'SAT EBRW to CBEST R'!$A$2+'SAT EBRW to CBEST R'!$B$2*F396)</f>
        <v/>
      </c>
      <c r="J396" s="11" t="str">
        <f>IF('GACE Reading 200 210'!B396="","", IF(I396&lt;20, 20, IF(I396&gt;80, 80, I396)))</f>
        <v/>
      </c>
    </row>
    <row r="397" spans="1:10" x14ac:dyDescent="0.25">
      <c r="A397" s="11">
        <v>396</v>
      </c>
      <c r="B397" s="30"/>
      <c r="C397" s="25" t="str">
        <f t="shared" si="12"/>
        <v/>
      </c>
      <c r="D397" s="25" t="str">
        <f>IF('GACE Reading 200 210'!B397="","", IF(C397&lt;1, 1, IF(C397&gt;36, 36, C397)))</f>
        <v/>
      </c>
      <c r="E397" s="25" t="str">
        <f t="shared" si="13"/>
        <v/>
      </c>
      <c r="F397" s="11" t="str">
        <f>IF('GACE Reading 200 210'!E397="","",IF('GACE Reading 200 210'!E397&lt;'ACT E+R to SAT EBRW'!$A$2,'ACT E+R to SAT EBRW'!$B$2,IF('GACE Reading 200 210'!E397&gt;'ACT E+R to SAT EBRW'!A$72,'ACT E+R to SAT EBRW'!B$72,VLOOKUP(E397,'ACT E+R to SAT EBRW'!A:B,2,FALSE))))</f>
        <v/>
      </c>
      <c r="G397" s="11" t="str">
        <f>IF('GACE Reading 200 210'!B397="","",interceptACTRtoPCR5712_5713+slopeACTRtoPCR5712_5713*D397)</f>
        <v/>
      </c>
      <c r="H397" s="11" t="str">
        <f>IF('GACE Reading 200 210'!B397="","", IF(G397&lt;100, 100, IF(G397&gt;200, 200, G397)))</f>
        <v/>
      </c>
      <c r="I397" s="11" t="str">
        <f>IF('GACE Reading 200 210'!B397="","",'SAT EBRW to CBEST R'!$A$2+'SAT EBRW to CBEST R'!$B$2*F397)</f>
        <v/>
      </c>
      <c r="J397" s="11" t="str">
        <f>IF('GACE Reading 200 210'!B397="","", IF(I397&lt;20, 20, IF(I397&gt;80, 80, I397)))</f>
        <v/>
      </c>
    </row>
    <row r="398" spans="1:10" x14ac:dyDescent="0.25">
      <c r="A398" s="11">
        <v>397</v>
      </c>
      <c r="B398" s="30"/>
      <c r="C398" s="25" t="str">
        <f t="shared" si="12"/>
        <v/>
      </c>
      <c r="D398" s="25" t="str">
        <f>IF('GACE Reading 200 210'!B398="","", IF(C398&lt;1, 1, IF(C398&gt;36, 36, C398)))</f>
        <v/>
      </c>
      <c r="E398" s="25" t="str">
        <f t="shared" si="13"/>
        <v/>
      </c>
      <c r="F398" s="11" t="str">
        <f>IF('GACE Reading 200 210'!E398="","",IF('GACE Reading 200 210'!E398&lt;'ACT E+R to SAT EBRW'!$A$2,'ACT E+R to SAT EBRW'!$B$2,IF('GACE Reading 200 210'!E398&gt;'ACT E+R to SAT EBRW'!A$72,'ACT E+R to SAT EBRW'!B$72,VLOOKUP(E398,'ACT E+R to SAT EBRW'!A:B,2,FALSE))))</f>
        <v/>
      </c>
      <c r="G398" s="11" t="str">
        <f>IF('GACE Reading 200 210'!B398="","",interceptACTRtoPCR5712_5713+slopeACTRtoPCR5712_5713*D398)</f>
        <v/>
      </c>
      <c r="H398" s="11" t="str">
        <f>IF('GACE Reading 200 210'!B398="","", IF(G398&lt;100, 100, IF(G398&gt;200, 200, G398)))</f>
        <v/>
      </c>
      <c r="I398" s="11" t="str">
        <f>IF('GACE Reading 200 210'!B398="","",'SAT EBRW to CBEST R'!$A$2+'SAT EBRW to CBEST R'!$B$2*F398)</f>
        <v/>
      </c>
      <c r="J398" s="11" t="str">
        <f>IF('GACE Reading 200 210'!B398="","", IF(I398&lt;20, 20, IF(I398&gt;80, 80, I398)))</f>
        <v/>
      </c>
    </row>
    <row r="399" spans="1:10" x14ac:dyDescent="0.25">
      <c r="A399" s="11">
        <v>398</v>
      </c>
      <c r="B399" s="30"/>
      <c r="C399" s="25" t="str">
        <f t="shared" si="12"/>
        <v/>
      </c>
      <c r="D399" s="25" t="str">
        <f>IF('GACE Reading 200 210'!B399="","", IF(C399&lt;1, 1, IF(C399&gt;36, 36, C399)))</f>
        <v/>
      </c>
      <c r="E399" s="25" t="str">
        <f t="shared" si="13"/>
        <v/>
      </c>
      <c r="F399" s="11" t="str">
        <f>IF('GACE Reading 200 210'!E399="","",IF('GACE Reading 200 210'!E399&lt;'ACT E+R to SAT EBRW'!$A$2,'ACT E+R to SAT EBRW'!$B$2,IF('GACE Reading 200 210'!E399&gt;'ACT E+R to SAT EBRW'!A$72,'ACT E+R to SAT EBRW'!B$72,VLOOKUP(E399,'ACT E+R to SAT EBRW'!A:B,2,FALSE))))</f>
        <v/>
      </c>
      <c r="G399" s="11" t="str">
        <f>IF('GACE Reading 200 210'!B399="","",interceptACTRtoPCR5712_5713+slopeACTRtoPCR5712_5713*D399)</f>
        <v/>
      </c>
      <c r="H399" s="11" t="str">
        <f>IF('GACE Reading 200 210'!B399="","", IF(G399&lt;100, 100, IF(G399&gt;200, 200, G399)))</f>
        <v/>
      </c>
      <c r="I399" s="11" t="str">
        <f>IF('GACE Reading 200 210'!B399="","",'SAT EBRW to CBEST R'!$A$2+'SAT EBRW to CBEST R'!$B$2*F399)</f>
        <v/>
      </c>
      <c r="J399" s="11" t="str">
        <f>IF('GACE Reading 200 210'!B399="","", IF(I399&lt;20, 20, IF(I399&gt;80, 80, I399)))</f>
        <v/>
      </c>
    </row>
    <row r="400" spans="1:10" x14ac:dyDescent="0.25">
      <c r="A400" s="11">
        <v>399</v>
      </c>
      <c r="B400" s="30"/>
      <c r="C400" s="25" t="str">
        <f t="shared" si="12"/>
        <v/>
      </c>
      <c r="D400" s="25" t="str">
        <f>IF('GACE Reading 200 210'!B400="","", IF(C400&lt;1, 1, IF(C400&gt;36, 36, C400)))</f>
        <v/>
      </c>
      <c r="E400" s="25" t="str">
        <f t="shared" si="13"/>
        <v/>
      </c>
      <c r="F400" s="11" t="str">
        <f>IF('GACE Reading 200 210'!E400="","",IF('GACE Reading 200 210'!E400&lt;'ACT E+R to SAT EBRW'!$A$2,'ACT E+R to SAT EBRW'!$B$2,IF('GACE Reading 200 210'!E400&gt;'ACT E+R to SAT EBRW'!A$72,'ACT E+R to SAT EBRW'!B$72,VLOOKUP(E400,'ACT E+R to SAT EBRW'!A:B,2,FALSE))))</f>
        <v/>
      </c>
      <c r="G400" s="11" t="str">
        <f>IF('GACE Reading 200 210'!B400="","",interceptACTRtoPCR5712_5713+slopeACTRtoPCR5712_5713*D400)</f>
        <v/>
      </c>
      <c r="H400" s="11" t="str">
        <f>IF('GACE Reading 200 210'!B400="","", IF(G400&lt;100, 100, IF(G400&gt;200, 200, G400)))</f>
        <v/>
      </c>
      <c r="I400" s="11" t="str">
        <f>IF('GACE Reading 200 210'!B400="","",'SAT EBRW to CBEST R'!$A$2+'SAT EBRW to CBEST R'!$B$2*F400)</f>
        <v/>
      </c>
      <c r="J400" s="11" t="str">
        <f>IF('GACE Reading 200 210'!B400="","", IF(I400&lt;20, 20, IF(I400&gt;80, 80, I400)))</f>
        <v/>
      </c>
    </row>
    <row r="401" spans="1:10" x14ac:dyDescent="0.25">
      <c r="A401" s="11">
        <v>400</v>
      </c>
      <c r="B401" s="30"/>
      <c r="C401" s="25" t="str">
        <f t="shared" si="12"/>
        <v/>
      </c>
      <c r="D401" s="25" t="str">
        <f>IF('GACE Reading 200 210'!B401="","", IF(C401&lt;1, 1, IF(C401&gt;36, 36, C401)))</f>
        <v/>
      </c>
      <c r="E401" s="25" t="str">
        <f t="shared" si="13"/>
        <v/>
      </c>
      <c r="F401" s="11" t="str">
        <f>IF('GACE Reading 200 210'!E401="","",IF('GACE Reading 200 210'!E401&lt;'ACT E+R to SAT EBRW'!$A$2,'ACT E+R to SAT EBRW'!$B$2,IF('GACE Reading 200 210'!E401&gt;'ACT E+R to SAT EBRW'!A$72,'ACT E+R to SAT EBRW'!B$72,VLOOKUP(E401,'ACT E+R to SAT EBRW'!A:B,2,FALSE))))</f>
        <v/>
      </c>
      <c r="G401" s="11" t="str">
        <f>IF('GACE Reading 200 210'!B401="","",interceptACTRtoPCR5712_5713+slopeACTRtoPCR5712_5713*D401)</f>
        <v/>
      </c>
      <c r="H401" s="11" t="str">
        <f>IF('GACE Reading 200 210'!B401="","", IF(G401&lt;100, 100, IF(G401&gt;200, 200, G401)))</f>
        <v/>
      </c>
      <c r="I401" s="11" t="str">
        <f>IF('GACE Reading 200 210'!B401="","",'SAT EBRW to CBEST R'!$A$2+'SAT EBRW to CBEST R'!$B$2*F401)</f>
        <v/>
      </c>
      <c r="J401" s="11" t="str">
        <f>IF('GACE Reading 200 210'!B401="","", IF(I401&lt;20, 20, IF(I401&gt;80, 80, I401)))</f>
        <v/>
      </c>
    </row>
    <row r="402" spans="1:10" x14ac:dyDescent="0.25">
      <c r="A402" s="11">
        <v>401</v>
      </c>
      <c r="B402" s="30"/>
      <c r="C402" s="25" t="str">
        <f t="shared" si="12"/>
        <v/>
      </c>
      <c r="D402" s="25" t="str">
        <f>IF('GACE Reading 200 210'!B402="","", IF(C402&lt;1, 1, IF(C402&gt;36, 36, C402)))</f>
        <v/>
      </c>
      <c r="E402" s="25" t="str">
        <f t="shared" si="13"/>
        <v/>
      </c>
      <c r="F402" s="11" t="str">
        <f>IF('GACE Reading 200 210'!E402="","",IF('GACE Reading 200 210'!E402&lt;'ACT E+R to SAT EBRW'!$A$2,'ACT E+R to SAT EBRW'!$B$2,IF('GACE Reading 200 210'!E402&gt;'ACT E+R to SAT EBRW'!A$72,'ACT E+R to SAT EBRW'!B$72,VLOOKUP(E402,'ACT E+R to SAT EBRW'!A:B,2,FALSE))))</f>
        <v/>
      </c>
      <c r="G402" s="11" t="str">
        <f>IF('GACE Reading 200 210'!B402="","",interceptACTRtoPCR5712_5713+slopeACTRtoPCR5712_5713*D402)</f>
        <v/>
      </c>
      <c r="H402" s="11" t="str">
        <f>IF('GACE Reading 200 210'!B402="","", IF(G402&lt;100, 100, IF(G402&gt;200, 200, G402)))</f>
        <v/>
      </c>
      <c r="I402" s="11" t="str">
        <f>IF('GACE Reading 200 210'!B402="","",'SAT EBRW to CBEST R'!$A$2+'SAT EBRW to CBEST R'!$B$2*F402)</f>
        <v/>
      </c>
      <c r="J402" s="11" t="str">
        <f>IF('GACE Reading 200 210'!B402="","", IF(I402&lt;20, 20, IF(I402&gt;80, 80, I402)))</f>
        <v/>
      </c>
    </row>
    <row r="403" spans="1:10" x14ac:dyDescent="0.25">
      <c r="A403" s="11">
        <v>402</v>
      </c>
      <c r="B403" s="30"/>
      <c r="C403" s="25" t="str">
        <f t="shared" si="12"/>
        <v/>
      </c>
      <c r="D403" s="25" t="str">
        <f>IF('GACE Reading 200 210'!B403="","", IF(C403&lt;1, 1, IF(C403&gt;36, 36, C403)))</f>
        <v/>
      </c>
      <c r="E403" s="25" t="str">
        <f t="shared" si="13"/>
        <v/>
      </c>
      <c r="F403" s="11" t="str">
        <f>IF('GACE Reading 200 210'!E403="","",IF('GACE Reading 200 210'!E403&lt;'ACT E+R to SAT EBRW'!$A$2,'ACT E+R to SAT EBRW'!$B$2,IF('GACE Reading 200 210'!E403&gt;'ACT E+R to SAT EBRW'!A$72,'ACT E+R to SAT EBRW'!B$72,VLOOKUP(E403,'ACT E+R to SAT EBRW'!A:B,2,FALSE))))</f>
        <v/>
      </c>
      <c r="G403" s="11" t="str">
        <f>IF('GACE Reading 200 210'!B403="","",interceptACTRtoPCR5712_5713+slopeACTRtoPCR5712_5713*D403)</f>
        <v/>
      </c>
      <c r="H403" s="11" t="str">
        <f>IF('GACE Reading 200 210'!B403="","", IF(G403&lt;100, 100, IF(G403&gt;200, 200, G403)))</f>
        <v/>
      </c>
      <c r="I403" s="11" t="str">
        <f>IF('GACE Reading 200 210'!B403="","",'SAT EBRW to CBEST R'!$A$2+'SAT EBRW to CBEST R'!$B$2*F403)</f>
        <v/>
      </c>
      <c r="J403" s="11" t="str">
        <f>IF('GACE Reading 200 210'!B403="","", IF(I403&lt;20, 20, IF(I403&gt;80, 80, I403)))</f>
        <v/>
      </c>
    </row>
    <row r="404" spans="1:10" x14ac:dyDescent="0.25">
      <c r="A404" s="11">
        <v>403</v>
      </c>
      <c r="B404" s="30"/>
      <c r="C404" s="25" t="str">
        <f t="shared" si="12"/>
        <v/>
      </c>
      <c r="D404" s="25" t="str">
        <f>IF('GACE Reading 200 210'!B404="","", IF(C404&lt;1, 1, IF(C404&gt;36, 36, C404)))</f>
        <v/>
      </c>
      <c r="E404" s="25" t="str">
        <f t="shared" si="13"/>
        <v/>
      </c>
      <c r="F404" s="11" t="str">
        <f>IF('GACE Reading 200 210'!E404="","",IF('GACE Reading 200 210'!E404&lt;'ACT E+R to SAT EBRW'!$A$2,'ACT E+R to SAT EBRW'!$B$2,IF('GACE Reading 200 210'!E404&gt;'ACT E+R to SAT EBRW'!A$72,'ACT E+R to SAT EBRW'!B$72,VLOOKUP(E404,'ACT E+R to SAT EBRW'!A:B,2,FALSE))))</f>
        <v/>
      </c>
      <c r="G404" s="11" t="str">
        <f>IF('GACE Reading 200 210'!B404="","",interceptACTRtoPCR5712_5713+slopeACTRtoPCR5712_5713*D404)</f>
        <v/>
      </c>
      <c r="H404" s="11" t="str">
        <f>IF('GACE Reading 200 210'!B404="","", IF(G404&lt;100, 100, IF(G404&gt;200, 200, G404)))</f>
        <v/>
      </c>
      <c r="I404" s="11" t="str">
        <f>IF('GACE Reading 200 210'!B404="","",'SAT EBRW to CBEST R'!$A$2+'SAT EBRW to CBEST R'!$B$2*F404)</f>
        <v/>
      </c>
      <c r="J404" s="11" t="str">
        <f>IF('GACE Reading 200 210'!B404="","", IF(I404&lt;20, 20, IF(I404&gt;80, 80, I404)))</f>
        <v/>
      </c>
    </row>
    <row r="405" spans="1:10" x14ac:dyDescent="0.25">
      <c r="A405" s="11">
        <v>404</v>
      </c>
      <c r="B405" s="30"/>
      <c r="C405" s="25" t="str">
        <f t="shared" si="12"/>
        <v/>
      </c>
      <c r="D405" s="25" t="str">
        <f>IF('GACE Reading 200 210'!B405="","", IF(C405&lt;1, 1, IF(C405&gt;36, 36, C405)))</f>
        <v/>
      </c>
      <c r="E405" s="25" t="str">
        <f t="shared" si="13"/>
        <v/>
      </c>
      <c r="F405" s="11" t="str">
        <f>IF('GACE Reading 200 210'!E405="","",IF('GACE Reading 200 210'!E405&lt;'ACT E+R to SAT EBRW'!$A$2,'ACT E+R to SAT EBRW'!$B$2,IF('GACE Reading 200 210'!E405&gt;'ACT E+R to SAT EBRW'!A$72,'ACT E+R to SAT EBRW'!B$72,VLOOKUP(E405,'ACT E+R to SAT EBRW'!A:B,2,FALSE))))</f>
        <v/>
      </c>
      <c r="G405" s="11" t="str">
        <f>IF('GACE Reading 200 210'!B405="","",interceptACTRtoPCR5712_5713+slopeACTRtoPCR5712_5713*D405)</f>
        <v/>
      </c>
      <c r="H405" s="11" t="str">
        <f>IF('GACE Reading 200 210'!B405="","", IF(G405&lt;100, 100, IF(G405&gt;200, 200, G405)))</f>
        <v/>
      </c>
      <c r="I405" s="11" t="str">
        <f>IF('GACE Reading 200 210'!B405="","",'SAT EBRW to CBEST R'!$A$2+'SAT EBRW to CBEST R'!$B$2*F405)</f>
        <v/>
      </c>
      <c r="J405" s="11" t="str">
        <f>IF('GACE Reading 200 210'!B405="","", IF(I405&lt;20, 20, IF(I405&gt;80, 80, I405)))</f>
        <v/>
      </c>
    </row>
    <row r="406" spans="1:10" x14ac:dyDescent="0.25">
      <c r="A406" s="11">
        <v>405</v>
      </c>
      <c r="B406" s="30"/>
      <c r="C406" s="25" t="str">
        <f t="shared" si="12"/>
        <v/>
      </c>
      <c r="D406" s="25" t="str">
        <f>IF('GACE Reading 200 210'!B406="","", IF(C406&lt;1, 1, IF(C406&gt;36, 36, C406)))</f>
        <v/>
      </c>
      <c r="E406" s="25" t="str">
        <f t="shared" si="13"/>
        <v/>
      </c>
      <c r="F406" s="11" t="str">
        <f>IF('GACE Reading 200 210'!E406="","",IF('GACE Reading 200 210'!E406&lt;'ACT E+R to SAT EBRW'!$A$2,'ACT E+R to SAT EBRW'!$B$2,IF('GACE Reading 200 210'!E406&gt;'ACT E+R to SAT EBRW'!A$72,'ACT E+R to SAT EBRW'!B$72,VLOOKUP(E406,'ACT E+R to SAT EBRW'!A:B,2,FALSE))))</f>
        <v/>
      </c>
      <c r="G406" s="11" t="str">
        <f>IF('GACE Reading 200 210'!B406="","",interceptACTRtoPCR5712_5713+slopeACTRtoPCR5712_5713*D406)</f>
        <v/>
      </c>
      <c r="H406" s="11" t="str">
        <f>IF('GACE Reading 200 210'!B406="","", IF(G406&lt;100, 100, IF(G406&gt;200, 200, G406)))</f>
        <v/>
      </c>
      <c r="I406" s="11" t="str">
        <f>IF('GACE Reading 200 210'!B406="","",'SAT EBRW to CBEST R'!$A$2+'SAT EBRW to CBEST R'!$B$2*F406)</f>
        <v/>
      </c>
      <c r="J406" s="11" t="str">
        <f>IF('GACE Reading 200 210'!B406="","", IF(I406&lt;20, 20, IF(I406&gt;80, 80, I406)))</f>
        <v/>
      </c>
    </row>
    <row r="407" spans="1:10" x14ac:dyDescent="0.25">
      <c r="A407" s="11">
        <v>406</v>
      </c>
      <c r="B407" s="30"/>
      <c r="C407" s="25" t="str">
        <f t="shared" si="12"/>
        <v/>
      </c>
      <c r="D407" s="25" t="str">
        <f>IF('GACE Reading 200 210'!B407="","", IF(C407&lt;1, 1, IF(C407&gt;36, 36, C407)))</f>
        <v/>
      </c>
      <c r="E407" s="25" t="str">
        <f t="shared" si="13"/>
        <v/>
      </c>
      <c r="F407" s="11" t="str">
        <f>IF('GACE Reading 200 210'!E407="","",IF('GACE Reading 200 210'!E407&lt;'ACT E+R to SAT EBRW'!$A$2,'ACT E+R to SAT EBRW'!$B$2,IF('GACE Reading 200 210'!E407&gt;'ACT E+R to SAT EBRW'!A$72,'ACT E+R to SAT EBRW'!B$72,VLOOKUP(E407,'ACT E+R to SAT EBRW'!A:B,2,FALSE))))</f>
        <v/>
      </c>
      <c r="G407" s="11" t="str">
        <f>IF('GACE Reading 200 210'!B407="","",interceptACTRtoPCR5712_5713+slopeACTRtoPCR5712_5713*D407)</f>
        <v/>
      </c>
      <c r="H407" s="11" t="str">
        <f>IF('GACE Reading 200 210'!B407="","", IF(G407&lt;100, 100, IF(G407&gt;200, 200, G407)))</f>
        <v/>
      </c>
      <c r="I407" s="11" t="str">
        <f>IF('GACE Reading 200 210'!B407="","",'SAT EBRW to CBEST R'!$A$2+'SAT EBRW to CBEST R'!$B$2*F407)</f>
        <v/>
      </c>
      <c r="J407" s="11" t="str">
        <f>IF('GACE Reading 200 210'!B407="","", IF(I407&lt;20, 20, IF(I407&gt;80, 80, I407)))</f>
        <v/>
      </c>
    </row>
    <row r="408" spans="1:10" x14ac:dyDescent="0.25">
      <c r="A408" s="11">
        <v>407</v>
      </c>
      <c r="B408" s="30"/>
      <c r="C408" s="25" t="str">
        <f t="shared" si="12"/>
        <v/>
      </c>
      <c r="D408" s="25" t="str">
        <f>IF('GACE Reading 200 210'!B408="","", IF(C408&lt;1, 1, IF(C408&gt;36, 36, C408)))</f>
        <v/>
      </c>
      <c r="E408" s="25" t="str">
        <f t="shared" si="13"/>
        <v/>
      </c>
      <c r="F408" s="11" t="str">
        <f>IF('GACE Reading 200 210'!E408="","",IF('GACE Reading 200 210'!E408&lt;'ACT E+R to SAT EBRW'!$A$2,'ACT E+R to SAT EBRW'!$B$2,IF('GACE Reading 200 210'!E408&gt;'ACT E+R to SAT EBRW'!A$72,'ACT E+R to SAT EBRW'!B$72,VLOOKUP(E408,'ACT E+R to SAT EBRW'!A:B,2,FALSE))))</f>
        <v/>
      </c>
      <c r="G408" s="11" t="str">
        <f>IF('GACE Reading 200 210'!B408="","",interceptACTRtoPCR5712_5713+slopeACTRtoPCR5712_5713*D408)</f>
        <v/>
      </c>
      <c r="H408" s="11" t="str">
        <f>IF('GACE Reading 200 210'!B408="","", IF(G408&lt;100, 100, IF(G408&gt;200, 200, G408)))</f>
        <v/>
      </c>
      <c r="I408" s="11" t="str">
        <f>IF('GACE Reading 200 210'!B408="","",'SAT EBRW to CBEST R'!$A$2+'SAT EBRW to CBEST R'!$B$2*F408)</f>
        <v/>
      </c>
      <c r="J408" s="11" t="str">
        <f>IF('GACE Reading 200 210'!B408="","", IF(I408&lt;20, 20, IF(I408&gt;80, 80, I408)))</f>
        <v/>
      </c>
    </row>
    <row r="409" spans="1:10" x14ac:dyDescent="0.25">
      <c r="A409" s="11">
        <v>408</v>
      </c>
      <c r="B409" s="30"/>
      <c r="C409" s="25" t="str">
        <f t="shared" si="12"/>
        <v/>
      </c>
      <c r="D409" s="25" t="str">
        <f>IF('GACE Reading 200 210'!B409="","", IF(C409&lt;1, 1, IF(C409&gt;36, 36, C409)))</f>
        <v/>
      </c>
      <c r="E409" s="25" t="str">
        <f t="shared" si="13"/>
        <v/>
      </c>
      <c r="F409" s="11" t="str">
        <f>IF('GACE Reading 200 210'!E409="","",IF('GACE Reading 200 210'!E409&lt;'ACT E+R to SAT EBRW'!$A$2,'ACT E+R to SAT EBRW'!$B$2,IF('GACE Reading 200 210'!E409&gt;'ACT E+R to SAT EBRW'!A$72,'ACT E+R to SAT EBRW'!B$72,VLOOKUP(E409,'ACT E+R to SAT EBRW'!A:B,2,FALSE))))</f>
        <v/>
      </c>
      <c r="G409" s="11" t="str">
        <f>IF('GACE Reading 200 210'!B409="","",interceptACTRtoPCR5712_5713+slopeACTRtoPCR5712_5713*D409)</f>
        <v/>
      </c>
      <c r="H409" s="11" t="str">
        <f>IF('GACE Reading 200 210'!B409="","", IF(G409&lt;100, 100, IF(G409&gt;200, 200, G409)))</f>
        <v/>
      </c>
      <c r="I409" s="11" t="str">
        <f>IF('GACE Reading 200 210'!B409="","",'SAT EBRW to CBEST R'!$A$2+'SAT EBRW to CBEST R'!$B$2*F409)</f>
        <v/>
      </c>
      <c r="J409" s="11" t="str">
        <f>IF('GACE Reading 200 210'!B409="","", IF(I409&lt;20, 20, IF(I409&gt;80, 80, I409)))</f>
        <v/>
      </c>
    </row>
    <row r="410" spans="1:10" x14ac:dyDescent="0.25">
      <c r="A410" s="11">
        <v>409</v>
      </c>
      <c r="B410" s="30"/>
      <c r="C410" s="25" t="str">
        <f t="shared" si="12"/>
        <v/>
      </c>
      <c r="D410" s="25" t="str">
        <f>IF('GACE Reading 200 210'!B410="","", IF(C410&lt;1, 1, IF(C410&gt;36, 36, C410)))</f>
        <v/>
      </c>
      <c r="E410" s="25" t="str">
        <f t="shared" si="13"/>
        <v/>
      </c>
      <c r="F410" s="11" t="str">
        <f>IF('GACE Reading 200 210'!E410="","",IF('GACE Reading 200 210'!E410&lt;'ACT E+R to SAT EBRW'!$A$2,'ACT E+R to SAT EBRW'!$B$2,IF('GACE Reading 200 210'!E410&gt;'ACT E+R to SAT EBRW'!A$72,'ACT E+R to SAT EBRW'!B$72,VLOOKUP(E410,'ACT E+R to SAT EBRW'!A:B,2,FALSE))))</f>
        <v/>
      </c>
      <c r="G410" s="11" t="str">
        <f>IF('GACE Reading 200 210'!B410="","",interceptACTRtoPCR5712_5713+slopeACTRtoPCR5712_5713*D410)</f>
        <v/>
      </c>
      <c r="H410" s="11" t="str">
        <f>IF('GACE Reading 200 210'!B410="","", IF(G410&lt;100, 100, IF(G410&gt;200, 200, G410)))</f>
        <v/>
      </c>
      <c r="I410" s="11" t="str">
        <f>IF('GACE Reading 200 210'!B410="","",'SAT EBRW to CBEST R'!$A$2+'SAT EBRW to CBEST R'!$B$2*F410)</f>
        <v/>
      </c>
      <c r="J410" s="11" t="str">
        <f>IF('GACE Reading 200 210'!B410="","", IF(I410&lt;20, 20, IF(I410&gt;80, 80, I410)))</f>
        <v/>
      </c>
    </row>
    <row r="411" spans="1:10" x14ac:dyDescent="0.25">
      <c r="A411" s="11">
        <v>410</v>
      </c>
      <c r="B411" s="30"/>
      <c r="C411" s="25" t="str">
        <f t="shared" si="12"/>
        <v/>
      </c>
      <c r="D411" s="25" t="str">
        <f>IF('GACE Reading 200 210'!B411="","", IF(C411&lt;1, 1, IF(C411&gt;36, 36, C411)))</f>
        <v/>
      </c>
      <c r="E411" s="25" t="str">
        <f t="shared" si="13"/>
        <v/>
      </c>
      <c r="F411" s="11" t="str">
        <f>IF('GACE Reading 200 210'!E411="","",IF('GACE Reading 200 210'!E411&lt;'ACT E+R to SAT EBRW'!$A$2,'ACT E+R to SAT EBRW'!$B$2,IF('GACE Reading 200 210'!E411&gt;'ACT E+R to SAT EBRW'!A$72,'ACT E+R to SAT EBRW'!B$72,VLOOKUP(E411,'ACT E+R to SAT EBRW'!A:B,2,FALSE))))</f>
        <v/>
      </c>
      <c r="G411" s="11" t="str">
        <f>IF('GACE Reading 200 210'!B411="","",interceptACTRtoPCR5712_5713+slopeACTRtoPCR5712_5713*D411)</f>
        <v/>
      </c>
      <c r="H411" s="11" t="str">
        <f>IF('GACE Reading 200 210'!B411="","", IF(G411&lt;100, 100, IF(G411&gt;200, 200, G411)))</f>
        <v/>
      </c>
      <c r="I411" s="11" t="str">
        <f>IF('GACE Reading 200 210'!B411="","",'SAT EBRW to CBEST R'!$A$2+'SAT EBRW to CBEST R'!$B$2*F411)</f>
        <v/>
      </c>
      <c r="J411" s="11" t="str">
        <f>IF('GACE Reading 200 210'!B411="","", IF(I411&lt;20, 20, IF(I411&gt;80, 80, I411)))</f>
        <v/>
      </c>
    </row>
    <row r="412" spans="1:10" x14ac:dyDescent="0.25">
      <c r="A412" s="11">
        <v>411</v>
      </c>
      <c r="B412" s="30"/>
      <c r="C412" s="25" t="str">
        <f t="shared" si="12"/>
        <v/>
      </c>
      <c r="D412" s="25" t="str">
        <f>IF('GACE Reading 200 210'!B412="","", IF(C412&lt;1, 1, IF(C412&gt;36, 36, C412)))</f>
        <v/>
      </c>
      <c r="E412" s="25" t="str">
        <f t="shared" si="13"/>
        <v/>
      </c>
      <c r="F412" s="11" t="str">
        <f>IF('GACE Reading 200 210'!E412="","",IF('GACE Reading 200 210'!E412&lt;'ACT E+R to SAT EBRW'!$A$2,'ACT E+R to SAT EBRW'!$B$2,IF('GACE Reading 200 210'!E412&gt;'ACT E+R to SAT EBRW'!A$72,'ACT E+R to SAT EBRW'!B$72,VLOOKUP(E412,'ACT E+R to SAT EBRW'!A:B,2,FALSE))))</f>
        <v/>
      </c>
      <c r="G412" s="11" t="str">
        <f>IF('GACE Reading 200 210'!B412="","",interceptACTRtoPCR5712_5713+slopeACTRtoPCR5712_5713*D412)</f>
        <v/>
      </c>
      <c r="H412" s="11" t="str">
        <f>IF('GACE Reading 200 210'!B412="","", IF(G412&lt;100, 100, IF(G412&gt;200, 200, G412)))</f>
        <v/>
      </c>
      <c r="I412" s="11" t="str">
        <f>IF('GACE Reading 200 210'!B412="","",'SAT EBRW to CBEST R'!$A$2+'SAT EBRW to CBEST R'!$B$2*F412)</f>
        <v/>
      </c>
      <c r="J412" s="11" t="str">
        <f>IF('GACE Reading 200 210'!B412="","", IF(I412&lt;20, 20, IF(I412&gt;80, 80, I412)))</f>
        <v/>
      </c>
    </row>
    <row r="413" spans="1:10" x14ac:dyDescent="0.25">
      <c r="A413" s="11">
        <v>412</v>
      </c>
      <c r="B413" s="30"/>
      <c r="C413" s="25" t="str">
        <f t="shared" si="12"/>
        <v/>
      </c>
      <c r="D413" s="25" t="str">
        <f>IF('GACE Reading 200 210'!B413="","", IF(C413&lt;1, 1, IF(C413&gt;36, 36, C413)))</f>
        <v/>
      </c>
      <c r="E413" s="25" t="str">
        <f t="shared" si="13"/>
        <v/>
      </c>
      <c r="F413" s="11" t="str">
        <f>IF('GACE Reading 200 210'!E413="","",IF('GACE Reading 200 210'!E413&lt;'ACT E+R to SAT EBRW'!$A$2,'ACT E+R to SAT EBRW'!$B$2,IF('GACE Reading 200 210'!E413&gt;'ACT E+R to SAT EBRW'!A$72,'ACT E+R to SAT EBRW'!B$72,VLOOKUP(E413,'ACT E+R to SAT EBRW'!A:B,2,FALSE))))</f>
        <v/>
      </c>
      <c r="G413" s="11" t="str">
        <f>IF('GACE Reading 200 210'!B413="","",interceptACTRtoPCR5712_5713+slopeACTRtoPCR5712_5713*D413)</f>
        <v/>
      </c>
      <c r="H413" s="11" t="str">
        <f>IF('GACE Reading 200 210'!B413="","", IF(G413&lt;100, 100, IF(G413&gt;200, 200, G413)))</f>
        <v/>
      </c>
      <c r="I413" s="11" t="str">
        <f>IF('GACE Reading 200 210'!B413="","",'SAT EBRW to CBEST R'!$A$2+'SAT EBRW to CBEST R'!$B$2*F413)</f>
        <v/>
      </c>
      <c r="J413" s="11" t="str">
        <f>IF('GACE Reading 200 210'!B413="","", IF(I413&lt;20, 20, IF(I413&gt;80, 80, I413)))</f>
        <v/>
      </c>
    </row>
    <row r="414" spans="1:10" x14ac:dyDescent="0.25">
      <c r="A414" s="11">
        <v>413</v>
      </c>
      <c r="B414" s="30"/>
      <c r="C414" s="25" t="str">
        <f t="shared" si="12"/>
        <v/>
      </c>
      <c r="D414" s="25" t="str">
        <f>IF('GACE Reading 200 210'!B414="","", IF(C414&lt;1, 1, IF(C414&gt;36, 36, C414)))</f>
        <v/>
      </c>
      <c r="E414" s="25" t="str">
        <f t="shared" si="13"/>
        <v/>
      </c>
      <c r="F414" s="11" t="str">
        <f>IF('GACE Reading 200 210'!E414="","",IF('GACE Reading 200 210'!E414&lt;'ACT E+R to SAT EBRW'!$A$2,'ACT E+R to SAT EBRW'!$B$2,IF('GACE Reading 200 210'!E414&gt;'ACT E+R to SAT EBRW'!A$72,'ACT E+R to SAT EBRW'!B$72,VLOOKUP(E414,'ACT E+R to SAT EBRW'!A:B,2,FALSE))))</f>
        <v/>
      </c>
      <c r="G414" s="11" t="str">
        <f>IF('GACE Reading 200 210'!B414="","",interceptACTRtoPCR5712_5713+slopeACTRtoPCR5712_5713*D414)</f>
        <v/>
      </c>
      <c r="H414" s="11" t="str">
        <f>IF('GACE Reading 200 210'!B414="","", IF(G414&lt;100, 100, IF(G414&gt;200, 200, G414)))</f>
        <v/>
      </c>
      <c r="I414" s="11" t="str">
        <f>IF('GACE Reading 200 210'!B414="","",'SAT EBRW to CBEST R'!$A$2+'SAT EBRW to CBEST R'!$B$2*F414)</f>
        <v/>
      </c>
      <c r="J414" s="11" t="str">
        <f>IF('GACE Reading 200 210'!B414="","", IF(I414&lt;20, 20, IF(I414&gt;80, 80, I414)))</f>
        <v/>
      </c>
    </row>
    <row r="415" spans="1:10" x14ac:dyDescent="0.25">
      <c r="A415" s="11">
        <v>414</v>
      </c>
      <c r="B415" s="30"/>
      <c r="C415" s="25" t="str">
        <f t="shared" si="12"/>
        <v/>
      </c>
      <c r="D415" s="25" t="str">
        <f>IF('GACE Reading 200 210'!B415="","", IF(C415&lt;1, 1, IF(C415&gt;36, 36, C415)))</f>
        <v/>
      </c>
      <c r="E415" s="25" t="str">
        <f t="shared" si="13"/>
        <v/>
      </c>
      <c r="F415" s="11" t="str">
        <f>IF('GACE Reading 200 210'!E415="","",IF('GACE Reading 200 210'!E415&lt;'ACT E+R to SAT EBRW'!$A$2,'ACT E+R to SAT EBRW'!$B$2,IF('GACE Reading 200 210'!E415&gt;'ACT E+R to SAT EBRW'!A$72,'ACT E+R to SAT EBRW'!B$72,VLOOKUP(E415,'ACT E+R to SAT EBRW'!A:B,2,FALSE))))</f>
        <v/>
      </c>
      <c r="G415" s="11" t="str">
        <f>IF('GACE Reading 200 210'!B415="","",interceptACTRtoPCR5712_5713+slopeACTRtoPCR5712_5713*D415)</f>
        <v/>
      </c>
      <c r="H415" s="11" t="str">
        <f>IF('GACE Reading 200 210'!B415="","", IF(G415&lt;100, 100, IF(G415&gt;200, 200, G415)))</f>
        <v/>
      </c>
      <c r="I415" s="11" t="str">
        <f>IF('GACE Reading 200 210'!B415="","",'SAT EBRW to CBEST R'!$A$2+'SAT EBRW to CBEST R'!$B$2*F415)</f>
        <v/>
      </c>
      <c r="J415" s="11" t="str">
        <f>IF('GACE Reading 200 210'!B415="","", IF(I415&lt;20, 20, IF(I415&gt;80, 80, I415)))</f>
        <v/>
      </c>
    </row>
    <row r="416" spans="1:10" x14ac:dyDescent="0.25">
      <c r="A416" s="11">
        <v>415</v>
      </c>
      <c r="B416" s="30"/>
      <c r="C416" s="25" t="str">
        <f t="shared" si="12"/>
        <v/>
      </c>
      <c r="D416" s="25" t="str">
        <f>IF('GACE Reading 200 210'!B416="","", IF(C416&lt;1, 1, IF(C416&gt;36, 36, C416)))</f>
        <v/>
      </c>
      <c r="E416" s="25" t="str">
        <f t="shared" si="13"/>
        <v/>
      </c>
      <c r="F416" s="11" t="str">
        <f>IF('GACE Reading 200 210'!E416="","",IF('GACE Reading 200 210'!E416&lt;'ACT E+R to SAT EBRW'!$A$2,'ACT E+R to SAT EBRW'!$B$2,IF('GACE Reading 200 210'!E416&gt;'ACT E+R to SAT EBRW'!A$72,'ACT E+R to SAT EBRW'!B$72,VLOOKUP(E416,'ACT E+R to SAT EBRW'!A:B,2,FALSE))))</f>
        <v/>
      </c>
      <c r="G416" s="11" t="str">
        <f>IF('GACE Reading 200 210'!B416="","",interceptACTRtoPCR5712_5713+slopeACTRtoPCR5712_5713*D416)</f>
        <v/>
      </c>
      <c r="H416" s="11" t="str">
        <f>IF('GACE Reading 200 210'!B416="","", IF(G416&lt;100, 100, IF(G416&gt;200, 200, G416)))</f>
        <v/>
      </c>
      <c r="I416" s="11" t="str">
        <f>IF('GACE Reading 200 210'!B416="","",'SAT EBRW to CBEST R'!$A$2+'SAT EBRW to CBEST R'!$B$2*F416)</f>
        <v/>
      </c>
      <c r="J416" s="11" t="str">
        <f>IF('GACE Reading 200 210'!B416="","", IF(I416&lt;20, 20, IF(I416&gt;80, 80, I416)))</f>
        <v/>
      </c>
    </row>
    <row r="417" spans="1:10" x14ac:dyDescent="0.25">
      <c r="A417" s="11">
        <v>416</v>
      </c>
      <c r="B417" s="30"/>
      <c r="C417" s="25" t="str">
        <f t="shared" si="12"/>
        <v/>
      </c>
      <c r="D417" s="25" t="str">
        <f>IF('GACE Reading 200 210'!B417="","", IF(C417&lt;1, 1, IF(C417&gt;36, 36, C417)))</f>
        <v/>
      </c>
      <c r="E417" s="25" t="str">
        <f t="shared" si="13"/>
        <v/>
      </c>
      <c r="F417" s="11" t="str">
        <f>IF('GACE Reading 200 210'!E417="","",IF('GACE Reading 200 210'!E417&lt;'ACT E+R to SAT EBRW'!$A$2,'ACT E+R to SAT EBRW'!$B$2,IF('GACE Reading 200 210'!E417&gt;'ACT E+R to SAT EBRW'!A$72,'ACT E+R to SAT EBRW'!B$72,VLOOKUP(E417,'ACT E+R to SAT EBRW'!A:B,2,FALSE))))</f>
        <v/>
      </c>
      <c r="G417" s="11" t="str">
        <f>IF('GACE Reading 200 210'!B417="","",interceptACTRtoPCR5712_5713+slopeACTRtoPCR5712_5713*D417)</f>
        <v/>
      </c>
      <c r="H417" s="11" t="str">
        <f>IF('GACE Reading 200 210'!B417="","", IF(G417&lt;100, 100, IF(G417&gt;200, 200, G417)))</f>
        <v/>
      </c>
      <c r="I417" s="11" t="str">
        <f>IF('GACE Reading 200 210'!B417="","",'SAT EBRW to CBEST R'!$A$2+'SAT EBRW to CBEST R'!$B$2*F417)</f>
        <v/>
      </c>
      <c r="J417" s="11" t="str">
        <f>IF('GACE Reading 200 210'!B417="","", IF(I417&lt;20, 20, IF(I417&gt;80, 80, I417)))</f>
        <v/>
      </c>
    </row>
    <row r="418" spans="1:10" x14ac:dyDescent="0.25">
      <c r="A418" s="11">
        <v>417</v>
      </c>
      <c r="B418" s="30"/>
      <c r="C418" s="25" t="str">
        <f t="shared" si="12"/>
        <v/>
      </c>
      <c r="D418" s="25" t="str">
        <f>IF('GACE Reading 200 210'!B418="","", IF(C418&lt;1, 1, IF(C418&gt;36, 36, C418)))</f>
        <v/>
      </c>
      <c r="E418" s="25" t="str">
        <f t="shared" si="13"/>
        <v/>
      </c>
      <c r="F418" s="11" t="str">
        <f>IF('GACE Reading 200 210'!E418="","",IF('GACE Reading 200 210'!E418&lt;'ACT E+R to SAT EBRW'!$A$2,'ACT E+R to SAT EBRW'!$B$2,IF('GACE Reading 200 210'!E418&gt;'ACT E+R to SAT EBRW'!A$72,'ACT E+R to SAT EBRW'!B$72,VLOOKUP(E418,'ACT E+R to SAT EBRW'!A:B,2,FALSE))))</f>
        <v/>
      </c>
      <c r="G418" s="11" t="str">
        <f>IF('GACE Reading 200 210'!B418="","",interceptACTRtoPCR5712_5713+slopeACTRtoPCR5712_5713*D418)</f>
        <v/>
      </c>
      <c r="H418" s="11" t="str">
        <f>IF('GACE Reading 200 210'!B418="","", IF(G418&lt;100, 100, IF(G418&gt;200, 200, G418)))</f>
        <v/>
      </c>
      <c r="I418" s="11" t="str">
        <f>IF('GACE Reading 200 210'!B418="","",'SAT EBRW to CBEST R'!$A$2+'SAT EBRW to CBEST R'!$B$2*F418)</f>
        <v/>
      </c>
      <c r="J418" s="11" t="str">
        <f>IF('GACE Reading 200 210'!B418="","", IF(I418&lt;20, 20, IF(I418&gt;80, 80, I418)))</f>
        <v/>
      </c>
    </row>
    <row r="419" spans="1:10" x14ac:dyDescent="0.25">
      <c r="A419" s="11">
        <v>418</v>
      </c>
      <c r="B419" s="30"/>
      <c r="C419" s="25" t="str">
        <f t="shared" si="12"/>
        <v/>
      </c>
      <c r="D419" s="25" t="str">
        <f>IF('GACE Reading 200 210'!B419="","", IF(C419&lt;1, 1, IF(C419&gt;36, 36, C419)))</f>
        <v/>
      </c>
      <c r="E419" s="25" t="str">
        <f t="shared" si="13"/>
        <v/>
      </c>
      <c r="F419" s="11" t="str">
        <f>IF('GACE Reading 200 210'!E419="","",IF('GACE Reading 200 210'!E419&lt;'ACT E+R to SAT EBRW'!$A$2,'ACT E+R to SAT EBRW'!$B$2,IF('GACE Reading 200 210'!E419&gt;'ACT E+R to SAT EBRW'!A$72,'ACT E+R to SAT EBRW'!B$72,VLOOKUP(E419,'ACT E+R to SAT EBRW'!A:B,2,FALSE))))</f>
        <v/>
      </c>
      <c r="G419" s="11" t="str">
        <f>IF('GACE Reading 200 210'!B419="","",interceptACTRtoPCR5712_5713+slopeACTRtoPCR5712_5713*D419)</f>
        <v/>
      </c>
      <c r="H419" s="11" t="str">
        <f>IF('GACE Reading 200 210'!B419="","", IF(G419&lt;100, 100, IF(G419&gt;200, 200, G419)))</f>
        <v/>
      </c>
      <c r="I419" s="11" t="str">
        <f>IF('GACE Reading 200 210'!B419="","",'SAT EBRW to CBEST R'!$A$2+'SAT EBRW to CBEST R'!$B$2*F419)</f>
        <v/>
      </c>
      <c r="J419" s="11" t="str">
        <f>IF('GACE Reading 200 210'!B419="","", IF(I419&lt;20, 20, IF(I419&gt;80, 80, I419)))</f>
        <v/>
      </c>
    </row>
    <row r="420" spans="1:10" x14ac:dyDescent="0.25">
      <c r="A420" s="11">
        <v>419</v>
      </c>
      <c r="B420" s="30"/>
      <c r="C420" s="25" t="str">
        <f t="shared" si="12"/>
        <v/>
      </c>
      <c r="D420" s="25" t="str">
        <f>IF('GACE Reading 200 210'!B420="","", IF(C420&lt;1, 1, IF(C420&gt;36, 36, C420)))</f>
        <v/>
      </c>
      <c r="E420" s="25" t="str">
        <f t="shared" si="13"/>
        <v/>
      </c>
      <c r="F420" s="11" t="str">
        <f>IF('GACE Reading 200 210'!E420="","",IF('GACE Reading 200 210'!E420&lt;'ACT E+R to SAT EBRW'!$A$2,'ACT E+R to SAT EBRW'!$B$2,IF('GACE Reading 200 210'!E420&gt;'ACT E+R to SAT EBRW'!A$72,'ACT E+R to SAT EBRW'!B$72,VLOOKUP(E420,'ACT E+R to SAT EBRW'!A:B,2,FALSE))))</f>
        <v/>
      </c>
      <c r="G420" s="11" t="str">
        <f>IF('GACE Reading 200 210'!B420="","",interceptACTRtoPCR5712_5713+slopeACTRtoPCR5712_5713*D420)</f>
        <v/>
      </c>
      <c r="H420" s="11" t="str">
        <f>IF('GACE Reading 200 210'!B420="","", IF(G420&lt;100, 100, IF(G420&gt;200, 200, G420)))</f>
        <v/>
      </c>
      <c r="I420" s="11" t="str">
        <f>IF('GACE Reading 200 210'!B420="","",'SAT EBRW to CBEST R'!$A$2+'SAT EBRW to CBEST R'!$B$2*F420)</f>
        <v/>
      </c>
      <c r="J420" s="11" t="str">
        <f>IF('GACE Reading 200 210'!B420="","", IF(I420&lt;20, 20, IF(I420&gt;80, 80, I420)))</f>
        <v/>
      </c>
    </row>
    <row r="421" spans="1:10" x14ac:dyDescent="0.25">
      <c r="A421" s="11">
        <v>420</v>
      </c>
      <c r="B421" s="30"/>
      <c r="C421" s="25" t="str">
        <f t="shared" si="12"/>
        <v/>
      </c>
      <c r="D421" s="25" t="str">
        <f>IF('GACE Reading 200 210'!B421="","", IF(C421&lt;1, 1, IF(C421&gt;36, 36, C421)))</f>
        <v/>
      </c>
      <c r="E421" s="25" t="str">
        <f t="shared" si="13"/>
        <v/>
      </c>
      <c r="F421" s="11" t="str">
        <f>IF('GACE Reading 200 210'!E421="","",IF('GACE Reading 200 210'!E421&lt;'ACT E+R to SAT EBRW'!$A$2,'ACT E+R to SAT EBRW'!$B$2,IF('GACE Reading 200 210'!E421&gt;'ACT E+R to SAT EBRW'!A$72,'ACT E+R to SAT EBRW'!B$72,VLOOKUP(E421,'ACT E+R to SAT EBRW'!A:B,2,FALSE))))</f>
        <v/>
      </c>
      <c r="G421" s="11" t="str">
        <f>IF('GACE Reading 200 210'!B421="","",interceptACTRtoPCR5712_5713+slopeACTRtoPCR5712_5713*D421)</f>
        <v/>
      </c>
      <c r="H421" s="11" t="str">
        <f>IF('GACE Reading 200 210'!B421="","", IF(G421&lt;100, 100, IF(G421&gt;200, 200, G421)))</f>
        <v/>
      </c>
      <c r="I421" s="11" t="str">
        <f>IF('GACE Reading 200 210'!B421="","",'SAT EBRW to CBEST R'!$A$2+'SAT EBRW to CBEST R'!$B$2*F421)</f>
        <v/>
      </c>
      <c r="J421" s="11" t="str">
        <f>IF('GACE Reading 200 210'!B421="","", IF(I421&lt;20, 20, IF(I421&gt;80, 80, I421)))</f>
        <v/>
      </c>
    </row>
    <row r="422" spans="1:10" x14ac:dyDescent="0.25">
      <c r="A422" s="11">
        <v>421</v>
      </c>
      <c r="B422" s="30"/>
      <c r="C422" s="25" t="str">
        <f t="shared" si="12"/>
        <v/>
      </c>
      <c r="D422" s="25" t="str">
        <f>IF('GACE Reading 200 210'!B422="","", IF(C422&lt;1, 1, IF(C422&gt;36, 36, C422)))</f>
        <v/>
      </c>
      <c r="E422" s="25" t="str">
        <f t="shared" si="13"/>
        <v/>
      </c>
      <c r="F422" s="11" t="str">
        <f>IF('GACE Reading 200 210'!E422="","",IF('GACE Reading 200 210'!E422&lt;'ACT E+R to SAT EBRW'!$A$2,'ACT E+R to SAT EBRW'!$B$2,IF('GACE Reading 200 210'!E422&gt;'ACT E+R to SAT EBRW'!A$72,'ACT E+R to SAT EBRW'!B$72,VLOOKUP(E422,'ACT E+R to SAT EBRW'!A:B,2,FALSE))))</f>
        <v/>
      </c>
      <c r="G422" s="11" t="str">
        <f>IF('GACE Reading 200 210'!B422="","",interceptACTRtoPCR5712_5713+slopeACTRtoPCR5712_5713*D422)</f>
        <v/>
      </c>
      <c r="H422" s="11" t="str">
        <f>IF('GACE Reading 200 210'!B422="","", IF(G422&lt;100, 100, IF(G422&gt;200, 200, G422)))</f>
        <v/>
      </c>
      <c r="I422" s="11" t="str">
        <f>IF('GACE Reading 200 210'!B422="","",'SAT EBRW to CBEST R'!$A$2+'SAT EBRW to CBEST R'!$B$2*F422)</f>
        <v/>
      </c>
      <c r="J422" s="11" t="str">
        <f>IF('GACE Reading 200 210'!B422="","", IF(I422&lt;20, 20, IF(I422&gt;80, 80, I422)))</f>
        <v/>
      </c>
    </row>
    <row r="423" spans="1:10" x14ac:dyDescent="0.25">
      <c r="A423" s="11">
        <v>422</v>
      </c>
      <c r="B423" s="30"/>
      <c r="C423" s="25" t="str">
        <f t="shared" si="12"/>
        <v/>
      </c>
      <c r="D423" s="25" t="str">
        <f>IF('GACE Reading 200 210'!B423="","", IF(C423&lt;1, 1, IF(C423&gt;36, 36, C423)))</f>
        <v/>
      </c>
      <c r="E423" s="25" t="str">
        <f t="shared" si="13"/>
        <v/>
      </c>
      <c r="F423" s="11" t="str">
        <f>IF('GACE Reading 200 210'!E423="","",IF('GACE Reading 200 210'!E423&lt;'ACT E+R to SAT EBRW'!$A$2,'ACT E+R to SAT EBRW'!$B$2,IF('GACE Reading 200 210'!E423&gt;'ACT E+R to SAT EBRW'!A$72,'ACT E+R to SAT EBRW'!B$72,VLOOKUP(E423,'ACT E+R to SAT EBRW'!A:B,2,FALSE))))</f>
        <v/>
      </c>
      <c r="G423" s="11" t="str">
        <f>IF('GACE Reading 200 210'!B423="","",interceptACTRtoPCR5712_5713+slopeACTRtoPCR5712_5713*D423)</f>
        <v/>
      </c>
      <c r="H423" s="11" t="str">
        <f>IF('GACE Reading 200 210'!B423="","", IF(G423&lt;100, 100, IF(G423&gt;200, 200, G423)))</f>
        <v/>
      </c>
      <c r="I423" s="11" t="str">
        <f>IF('GACE Reading 200 210'!B423="","",'SAT EBRW to CBEST R'!$A$2+'SAT EBRW to CBEST R'!$B$2*F423)</f>
        <v/>
      </c>
      <c r="J423" s="11" t="str">
        <f>IF('GACE Reading 200 210'!B423="","", IF(I423&lt;20, 20, IF(I423&gt;80, 80, I423)))</f>
        <v/>
      </c>
    </row>
    <row r="424" spans="1:10" x14ac:dyDescent="0.25">
      <c r="A424" s="11">
        <v>423</v>
      </c>
      <c r="B424" s="30"/>
      <c r="C424" s="25" t="str">
        <f t="shared" si="12"/>
        <v/>
      </c>
      <c r="D424" s="25" t="str">
        <f>IF('GACE Reading 200 210'!B424="","", IF(C424&lt;1, 1, IF(C424&gt;36, 36, C424)))</f>
        <v/>
      </c>
      <c r="E424" s="25" t="str">
        <f t="shared" si="13"/>
        <v/>
      </c>
      <c r="F424" s="11" t="str">
        <f>IF('GACE Reading 200 210'!E424="","",IF('GACE Reading 200 210'!E424&lt;'ACT E+R to SAT EBRW'!$A$2,'ACT E+R to SAT EBRW'!$B$2,IF('GACE Reading 200 210'!E424&gt;'ACT E+R to SAT EBRW'!A$72,'ACT E+R to SAT EBRW'!B$72,VLOOKUP(E424,'ACT E+R to SAT EBRW'!A:B,2,FALSE))))</f>
        <v/>
      </c>
      <c r="G424" s="11" t="str">
        <f>IF('GACE Reading 200 210'!B424="","",interceptACTRtoPCR5712_5713+slopeACTRtoPCR5712_5713*D424)</f>
        <v/>
      </c>
      <c r="H424" s="11" t="str">
        <f>IF('GACE Reading 200 210'!B424="","", IF(G424&lt;100, 100, IF(G424&gt;200, 200, G424)))</f>
        <v/>
      </c>
      <c r="I424" s="11" t="str">
        <f>IF('GACE Reading 200 210'!B424="","",'SAT EBRW to CBEST R'!$A$2+'SAT EBRW to CBEST R'!$B$2*F424)</f>
        <v/>
      </c>
      <c r="J424" s="11" t="str">
        <f>IF('GACE Reading 200 210'!B424="","", IF(I424&lt;20, 20, IF(I424&gt;80, 80, I424)))</f>
        <v/>
      </c>
    </row>
    <row r="425" spans="1:10" x14ac:dyDescent="0.25">
      <c r="A425" s="11">
        <v>424</v>
      </c>
      <c r="B425" s="30"/>
      <c r="C425" s="25" t="str">
        <f t="shared" si="12"/>
        <v/>
      </c>
      <c r="D425" s="25" t="str">
        <f>IF('GACE Reading 200 210'!B425="","", IF(C425&lt;1, 1, IF(C425&gt;36, 36, C425)))</f>
        <v/>
      </c>
      <c r="E425" s="25" t="str">
        <f t="shared" si="13"/>
        <v/>
      </c>
      <c r="F425" s="11" t="str">
        <f>IF('GACE Reading 200 210'!E425="","",IF('GACE Reading 200 210'!E425&lt;'ACT E+R to SAT EBRW'!$A$2,'ACT E+R to SAT EBRW'!$B$2,IF('GACE Reading 200 210'!E425&gt;'ACT E+R to SAT EBRW'!A$72,'ACT E+R to SAT EBRW'!B$72,VLOOKUP(E425,'ACT E+R to SAT EBRW'!A:B,2,FALSE))))</f>
        <v/>
      </c>
      <c r="G425" s="11" t="str">
        <f>IF('GACE Reading 200 210'!B425="","",interceptACTRtoPCR5712_5713+slopeACTRtoPCR5712_5713*D425)</f>
        <v/>
      </c>
      <c r="H425" s="11" t="str">
        <f>IF('GACE Reading 200 210'!B425="","", IF(G425&lt;100, 100, IF(G425&gt;200, 200, G425)))</f>
        <v/>
      </c>
      <c r="I425" s="11" t="str">
        <f>IF('GACE Reading 200 210'!B425="","",'SAT EBRW to CBEST R'!$A$2+'SAT EBRW to CBEST R'!$B$2*F425)</f>
        <v/>
      </c>
      <c r="J425" s="11" t="str">
        <f>IF('GACE Reading 200 210'!B425="","", IF(I425&lt;20, 20, IF(I425&gt;80, 80, I425)))</f>
        <v/>
      </c>
    </row>
    <row r="426" spans="1:10" x14ac:dyDescent="0.25">
      <c r="A426" s="11">
        <v>425</v>
      </c>
      <c r="B426" s="30"/>
      <c r="C426" s="25" t="str">
        <f t="shared" si="12"/>
        <v/>
      </c>
      <c r="D426" s="25" t="str">
        <f>IF('GACE Reading 200 210'!B426="","", IF(C426&lt;1, 1, IF(C426&gt;36, 36, C426)))</f>
        <v/>
      </c>
      <c r="E426" s="25" t="str">
        <f t="shared" si="13"/>
        <v/>
      </c>
      <c r="F426" s="11" t="str">
        <f>IF('GACE Reading 200 210'!E426="","",IF('GACE Reading 200 210'!E426&lt;'ACT E+R to SAT EBRW'!$A$2,'ACT E+R to SAT EBRW'!$B$2,IF('GACE Reading 200 210'!E426&gt;'ACT E+R to SAT EBRW'!A$72,'ACT E+R to SAT EBRW'!B$72,VLOOKUP(E426,'ACT E+R to SAT EBRW'!A:B,2,FALSE))))</f>
        <v/>
      </c>
      <c r="G426" s="11" t="str">
        <f>IF('GACE Reading 200 210'!B426="","",interceptACTRtoPCR5712_5713+slopeACTRtoPCR5712_5713*D426)</f>
        <v/>
      </c>
      <c r="H426" s="11" t="str">
        <f>IF('GACE Reading 200 210'!B426="","", IF(G426&lt;100, 100, IF(G426&gt;200, 200, G426)))</f>
        <v/>
      </c>
      <c r="I426" s="11" t="str">
        <f>IF('GACE Reading 200 210'!B426="","",'SAT EBRW to CBEST R'!$A$2+'SAT EBRW to CBEST R'!$B$2*F426)</f>
        <v/>
      </c>
      <c r="J426" s="11" t="str">
        <f>IF('GACE Reading 200 210'!B426="","", IF(I426&lt;20, 20, IF(I426&gt;80, 80, I426)))</f>
        <v/>
      </c>
    </row>
    <row r="427" spans="1:10" x14ac:dyDescent="0.25">
      <c r="A427" s="11">
        <v>426</v>
      </c>
      <c r="B427" s="30"/>
      <c r="C427" s="25" t="str">
        <f t="shared" si="12"/>
        <v/>
      </c>
      <c r="D427" s="25" t="str">
        <f>IF('GACE Reading 200 210'!B427="","", IF(C427&lt;1, 1, IF(C427&gt;36, 36, C427)))</f>
        <v/>
      </c>
      <c r="E427" s="25" t="str">
        <f t="shared" si="13"/>
        <v/>
      </c>
      <c r="F427" s="11" t="str">
        <f>IF('GACE Reading 200 210'!E427="","",IF('GACE Reading 200 210'!E427&lt;'ACT E+R to SAT EBRW'!$A$2,'ACT E+R to SAT EBRW'!$B$2,IF('GACE Reading 200 210'!E427&gt;'ACT E+R to SAT EBRW'!A$72,'ACT E+R to SAT EBRW'!B$72,VLOOKUP(E427,'ACT E+R to SAT EBRW'!A:B,2,FALSE))))</f>
        <v/>
      </c>
      <c r="G427" s="11" t="str">
        <f>IF('GACE Reading 200 210'!B427="","",interceptACTRtoPCR5712_5713+slopeACTRtoPCR5712_5713*D427)</f>
        <v/>
      </c>
      <c r="H427" s="11" t="str">
        <f>IF('GACE Reading 200 210'!B427="","", IF(G427&lt;100, 100, IF(G427&gt;200, 200, G427)))</f>
        <v/>
      </c>
      <c r="I427" s="11" t="str">
        <f>IF('GACE Reading 200 210'!B427="","",'SAT EBRW to CBEST R'!$A$2+'SAT EBRW to CBEST R'!$B$2*F427)</f>
        <v/>
      </c>
      <c r="J427" s="11" t="str">
        <f>IF('GACE Reading 200 210'!B427="","", IF(I427&lt;20, 20, IF(I427&gt;80, 80, I427)))</f>
        <v/>
      </c>
    </row>
    <row r="428" spans="1:10" x14ac:dyDescent="0.25">
      <c r="A428" s="11">
        <v>427</v>
      </c>
      <c r="B428" s="30"/>
      <c r="C428" s="25" t="str">
        <f t="shared" si="12"/>
        <v/>
      </c>
      <c r="D428" s="25" t="str">
        <f>IF('GACE Reading 200 210'!B428="","", IF(C428&lt;1, 1, IF(C428&gt;36, 36, C428)))</f>
        <v/>
      </c>
      <c r="E428" s="25" t="str">
        <f t="shared" si="13"/>
        <v/>
      </c>
      <c r="F428" s="11" t="str">
        <f>IF('GACE Reading 200 210'!E428="","",IF('GACE Reading 200 210'!E428&lt;'ACT E+R to SAT EBRW'!$A$2,'ACT E+R to SAT EBRW'!$B$2,IF('GACE Reading 200 210'!E428&gt;'ACT E+R to SAT EBRW'!A$72,'ACT E+R to SAT EBRW'!B$72,VLOOKUP(E428,'ACT E+R to SAT EBRW'!A:B,2,FALSE))))</f>
        <v/>
      </c>
      <c r="G428" s="11" t="str">
        <f>IF('GACE Reading 200 210'!B428="","",interceptACTRtoPCR5712_5713+slopeACTRtoPCR5712_5713*D428)</f>
        <v/>
      </c>
      <c r="H428" s="11" t="str">
        <f>IF('GACE Reading 200 210'!B428="","", IF(G428&lt;100, 100, IF(G428&gt;200, 200, G428)))</f>
        <v/>
      </c>
      <c r="I428" s="11" t="str">
        <f>IF('GACE Reading 200 210'!B428="","",'SAT EBRW to CBEST R'!$A$2+'SAT EBRW to CBEST R'!$B$2*F428)</f>
        <v/>
      </c>
      <c r="J428" s="11" t="str">
        <f>IF('GACE Reading 200 210'!B428="","", IF(I428&lt;20, 20, IF(I428&gt;80, 80, I428)))</f>
        <v/>
      </c>
    </row>
    <row r="429" spans="1:10" x14ac:dyDescent="0.25">
      <c r="A429" s="11">
        <v>428</v>
      </c>
      <c r="B429" s="30"/>
      <c r="C429" s="25" t="str">
        <f t="shared" si="12"/>
        <v/>
      </c>
      <c r="D429" s="25" t="str">
        <f>IF('GACE Reading 200 210'!B429="","", IF(C429&lt;1, 1, IF(C429&gt;36, 36, C429)))</f>
        <v/>
      </c>
      <c r="E429" s="25" t="str">
        <f t="shared" si="13"/>
        <v/>
      </c>
      <c r="F429" s="11" t="str">
        <f>IF('GACE Reading 200 210'!E429="","",IF('GACE Reading 200 210'!E429&lt;'ACT E+R to SAT EBRW'!$A$2,'ACT E+R to SAT EBRW'!$B$2,IF('GACE Reading 200 210'!E429&gt;'ACT E+R to SAT EBRW'!A$72,'ACT E+R to SAT EBRW'!B$72,VLOOKUP(E429,'ACT E+R to SAT EBRW'!A:B,2,FALSE))))</f>
        <v/>
      </c>
      <c r="G429" s="11" t="str">
        <f>IF('GACE Reading 200 210'!B429="","",interceptACTRtoPCR5712_5713+slopeACTRtoPCR5712_5713*D429)</f>
        <v/>
      </c>
      <c r="H429" s="11" t="str">
        <f>IF('GACE Reading 200 210'!B429="","", IF(G429&lt;100, 100, IF(G429&gt;200, 200, G429)))</f>
        <v/>
      </c>
      <c r="I429" s="11" t="str">
        <f>IF('GACE Reading 200 210'!B429="","",'SAT EBRW to CBEST R'!$A$2+'SAT EBRW to CBEST R'!$B$2*F429)</f>
        <v/>
      </c>
      <c r="J429" s="11" t="str">
        <f>IF('GACE Reading 200 210'!B429="","", IF(I429&lt;20, 20, IF(I429&gt;80, 80, I429)))</f>
        <v/>
      </c>
    </row>
    <row r="430" spans="1:10" x14ac:dyDescent="0.25">
      <c r="A430" s="11">
        <v>429</v>
      </c>
      <c r="B430" s="30"/>
      <c r="C430" s="25" t="str">
        <f t="shared" si="12"/>
        <v/>
      </c>
      <c r="D430" s="25" t="str">
        <f>IF('GACE Reading 200 210'!B430="","", IF(C430&lt;1, 1, IF(C430&gt;36, 36, C430)))</f>
        <v/>
      </c>
      <c r="E430" s="25" t="str">
        <f t="shared" si="13"/>
        <v/>
      </c>
      <c r="F430" s="11" t="str">
        <f>IF('GACE Reading 200 210'!E430="","",IF('GACE Reading 200 210'!E430&lt;'ACT E+R to SAT EBRW'!$A$2,'ACT E+R to SAT EBRW'!$B$2,IF('GACE Reading 200 210'!E430&gt;'ACT E+R to SAT EBRW'!A$72,'ACT E+R to SAT EBRW'!B$72,VLOOKUP(E430,'ACT E+R to SAT EBRW'!A:B,2,FALSE))))</f>
        <v/>
      </c>
      <c r="G430" s="11" t="str">
        <f>IF('GACE Reading 200 210'!B430="","",interceptACTRtoPCR5712_5713+slopeACTRtoPCR5712_5713*D430)</f>
        <v/>
      </c>
      <c r="H430" s="11" t="str">
        <f>IF('GACE Reading 200 210'!B430="","", IF(G430&lt;100, 100, IF(G430&gt;200, 200, G430)))</f>
        <v/>
      </c>
      <c r="I430" s="11" t="str">
        <f>IF('GACE Reading 200 210'!B430="","",'SAT EBRW to CBEST R'!$A$2+'SAT EBRW to CBEST R'!$B$2*F430)</f>
        <v/>
      </c>
      <c r="J430" s="11" t="str">
        <f>IF('GACE Reading 200 210'!B430="","", IF(I430&lt;20, 20, IF(I430&gt;80, 80, I430)))</f>
        <v/>
      </c>
    </row>
    <row r="431" spans="1:10" x14ac:dyDescent="0.25">
      <c r="A431" s="11">
        <v>430</v>
      </c>
      <c r="B431" s="30"/>
      <c r="C431" s="25" t="str">
        <f t="shared" si="12"/>
        <v/>
      </c>
      <c r="D431" s="25" t="str">
        <f>IF('GACE Reading 200 210'!B431="","", IF(C431&lt;1, 1, IF(C431&gt;36, 36, C431)))</f>
        <v/>
      </c>
      <c r="E431" s="25" t="str">
        <f t="shared" si="13"/>
        <v/>
      </c>
      <c r="F431" s="11" t="str">
        <f>IF('GACE Reading 200 210'!E431="","",IF('GACE Reading 200 210'!E431&lt;'ACT E+R to SAT EBRW'!$A$2,'ACT E+R to SAT EBRW'!$B$2,IF('GACE Reading 200 210'!E431&gt;'ACT E+R to SAT EBRW'!A$72,'ACT E+R to SAT EBRW'!B$72,VLOOKUP(E431,'ACT E+R to SAT EBRW'!A:B,2,FALSE))))</f>
        <v/>
      </c>
      <c r="G431" s="11" t="str">
        <f>IF('GACE Reading 200 210'!B431="","",interceptACTRtoPCR5712_5713+slopeACTRtoPCR5712_5713*D431)</f>
        <v/>
      </c>
      <c r="H431" s="11" t="str">
        <f>IF('GACE Reading 200 210'!B431="","", IF(G431&lt;100, 100, IF(G431&gt;200, 200, G431)))</f>
        <v/>
      </c>
      <c r="I431" s="11" t="str">
        <f>IF('GACE Reading 200 210'!B431="","",'SAT EBRW to CBEST R'!$A$2+'SAT EBRW to CBEST R'!$B$2*F431)</f>
        <v/>
      </c>
      <c r="J431" s="11" t="str">
        <f>IF('GACE Reading 200 210'!B431="","", IF(I431&lt;20, 20, IF(I431&gt;80, 80, I431)))</f>
        <v/>
      </c>
    </row>
    <row r="432" spans="1:10" x14ac:dyDescent="0.25">
      <c r="A432" s="11">
        <v>431</v>
      </c>
      <c r="B432" s="30"/>
      <c r="C432" s="25" t="str">
        <f t="shared" si="12"/>
        <v/>
      </c>
      <c r="D432" s="25" t="str">
        <f>IF('GACE Reading 200 210'!B432="","", IF(C432&lt;1, 1, IF(C432&gt;36, 36, C432)))</f>
        <v/>
      </c>
      <c r="E432" s="25" t="str">
        <f t="shared" si="13"/>
        <v/>
      </c>
      <c r="F432" s="11" t="str">
        <f>IF('GACE Reading 200 210'!E432="","",IF('GACE Reading 200 210'!E432&lt;'ACT E+R to SAT EBRW'!$A$2,'ACT E+R to SAT EBRW'!$B$2,IF('GACE Reading 200 210'!E432&gt;'ACT E+R to SAT EBRW'!A$72,'ACT E+R to SAT EBRW'!B$72,VLOOKUP(E432,'ACT E+R to SAT EBRW'!A:B,2,FALSE))))</f>
        <v/>
      </c>
      <c r="G432" s="11" t="str">
        <f>IF('GACE Reading 200 210'!B432="","",interceptACTRtoPCR5712_5713+slopeACTRtoPCR5712_5713*D432)</f>
        <v/>
      </c>
      <c r="H432" s="11" t="str">
        <f>IF('GACE Reading 200 210'!B432="","", IF(G432&lt;100, 100, IF(G432&gt;200, 200, G432)))</f>
        <v/>
      </c>
      <c r="I432" s="11" t="str">
        <f>IF('GACE Reading 200 210'!B432="","",'SAT EBRW to CBEST R'!$A$2+'SAT EBRW to CBEST R'!$B$2*F432)</f>
        <v/>
      </c>
      <c r="J432" s="11" t="str">
        <f>IF('GACE Reading 200 210'!B432="","", IF(I432&lt;20, 20, IF(I432&gt;80, 80, I432)))</f>
        <v/>
      </c>
    </row>
    <row r="433" spans="1:10" x14ac:dyDescent="0.25">
      <c r="A433" s="11">
        <v>432</v>
      </c>
      <c r="B433" s="30"/>
      <c r="C433" s="25" t="str">
        <f t="shared" si="12"/>
        <v/>
      </c>
      <c r="D433" s="25" t="str">
        <f>IF('GACE Reading 200 210'!B433="","", IF(C433&lt;1, 1, IF(C433&gt;36, 36, C433)))</f>
        <v/>
      </c>
      <c r="E433" s="25" t="str">
        <f t="shared" si="13"/>
        <v/>
      </c>
      <c r="F433" s="11" t="str">
        <f>IF('GACE Reading 200 210'!E433="","",IF('GACE Reading 200 210'!E433&lt;'ACT E+R to SAT EBRW'!$A$2,'ACT E+R to SAT EBRW'!$B$2,IF('GACE Reading 200 210'!E433&gt;'ACT E+R to SAT EBRW'!A$72,'ACT E+R to SAT EBRW'!B$72,VLOOKUP(E433,'ACT E+R to SAT EBRW'!A:B,2,FALSE))))</f>
        <v/>
      </c>
      <c r="G433" s="11" t="str">
        <f>IF('GACE Reading 200 210'!B433="","",interceptACTRtoPCR5712_5713+slopeACTRtoPCR5712_5713*D433)</f>
        <v/>
      </c>
      <c r="H433" s="11" t="str">
        <f>IF('GACE Reading 200 210'!B433="","", IF(G433&lt;100, 100, IF(G433&gt;200, 200, G433)))</f>
        <v/>
      </c>
      <c r="I433" s="11" t="str">
        <f>IF('GACE Reading 200 210'!B433="","",'SAT EBRW to CBEST R'!$A$2+'SAT EBRW to CBEST R'!$B$2*F433)</f>
        <v/>
      </c>
      <c r="J433" s="11" t="str">
        <f>IF('GACE Reading 200 210'!B433="","", IF(I433&lt;20, 20, IF(I433&gt;80, 80, I433)))</f>
        <v/>
      </c>
    </row>
    <row r="434" spans="1:10" x14ac:dyDescent="0.25">
      <c r="A434" s="11">
        <v>433</v>
      </c>
      <c r="B434" s="30"/>
      <c r="C434" s="25" t="str">
        <f t="shared" si="12"/>
        <v/>
      </c>
      <c r="D434" s="25" t="str">
        <f>IF('GACE Reading 200 210'!B434="","", IF(C434&lt;1, 1, IF(C434&gt;36, 36, C434)))</f>
        <v/>
      </c>
      <c r="E434" s="25" t="str">
        <f t="shared" si="13"/>
        <v/>
      </c>
      <c r="F434" s="11" t="str">
        <f>IF('GACE Reading 200 210'!E434="","",IF('GACE Reading 200 210'!E434&lt;'ACT E+R to SAT EBRW'!$A$2,'ACT E+R to SAT EBRW'!$B$2,IF('GACE Reading 200 210'!E434&gt;'ACT E+R to SAT EBRW'!A$72,'ACT E+R to SAT EBRW'!B$72,VLOOKUP(E434,'ACT E+R to SAT EBRW'!A:B,2,FALSE))))</f>
        <v/>
      </c>
      <c r="G434" s="11" t="str">
        <f>IF('GACE Reading 200 210'!B434="","",interceptACTRtoPCR5712_5713+slopeACTRtoPCR5712_5713*D434)</f>
        <v/>
      </c>
      <c r="H434" s="11" t="str">
        <f>IF('GACE Reading 200 210'!B434="","", IF(G434&lt;100, 100, IF(G434&gt;200, 200, G434)))</f>
        <v/>
      </c>
      <c r="I434" s="11" t="str">
        <f>IF('GACE Reading 200 210'!B434="","",'SAT EBRW to CBEST R'!$A$2+'SAT EBRW to CBEST R'!$B$2*F434)</f>
        <v/>
      </c>
      <c r="J434" s="11" t="str">
        <f>IF('GACE Reading 200 210'!B434="","", IF(I434&lt;20, 20, IF(I434&gt;80, 80, I434)))</f>
        <v/>
      </c>
    </row>
    <row r="435" spans="1:10" x14ac:dyDescent="0.25">
      <c r="A435" s="11">
        <v>434</v>
      </c>
      <c r="B435" s="30"/>
      <c r="C435" s="25" t="str">
        <f t="shared" si="12"/>
        <v/>
      </c>
      <c r="D435" s="25" t="str">
        <f>IF('GACE Reading 200 210'!B435="","", IF(C435&lt;1, 1, IF(C435&gt;36, 36, C435)))</f>
        <v/>
      </c>
      <c r="E435" s="25" t="str">
        <f t="shared" si="13"/>
        <v/>
      </c>
      <c r="F435" s="11" t="str">
        <f>IF('GACE Reading 200 210'!E435="","",IF('GACE Reading 200 210'!E435&lt;'ACT E+R to SAT EBRW'!$A$2,'ACT E+R to SAT EBRW'!$B$2,IF('GACE Reading 200 210'!E435&gt;'ACT E+R to SAT EBRW'!A$72,'ACT E+R to SAT EBRW'!B$72,VLOOKUP(E435,'ACT E+R to SAT EBRW'!A:B,2,FALSE))))</f>
        <v/>
      </c>
      <c r="G435" s="11" t="str">
        <f>IF('GACE Reading 200 210'!B435="","",interceptACTRtoPCR5712_5713+slopeACTRtoPCR5712_5713*D435)</f>
        <v/>
      </c>
      <c r="H435" s="11" t="str">
        <f>IF('GACE Reading 200 210'!B435="","", IF(G435&lt;100, 100, IF(G435&gt;200, 200, G435)))</f>
        <v/>
      </c>
      <c r="I435" s="11" t="str">
        <f>IF('GACE Reading 200 210'!B435="","",'SAT EBRW to CBEST R'!$A$2+'SAT EBRW to CBEST R'!$B$2*F435)</f>
        <v/>
      </c>
      <c r="J435" s="11" t="str">
        <f>IF('GACE Reading 200 210'!B435="","", IF(I435&lt;20, 20, IF(I435&gt;80, 80, I435)))</f>
        <v/>
      </c>
    </row>
    <row r="436" spans="1:10" x14ac:dyDescent="0.25">
      <c r="A436" s="11">
        <v>435</v>
      </c>
      <c r="B436" s="30"/>
      <c r="C436" s="25" t="str">
        <f t="shared" si="12"/>
        <v/>
      </c>
      <c r="D436" s="25" t="str">
        <f>IF('GACE Reading 200 210'!B436="","", IF(C436&lt;1, 1, IF(C436&gt;36, 36, C436)))</f>
        <v/>
      </c>
      <c r="E436" s="25" t="str">
        <f t="shared" si="13"/>
        <v/>
      </c>
      <c r="F436" s="11" t="str">
        <f>IF('GACE Reading 200 210'!E436="","",IF('GACE Reading 200 210'!E436&lt;'ACT E+R to SAT EBRW'!$A$2,'ACT E+R to SAT EBRW'!$B$2,IF('GACE Reading 200 210'!E436&gt;'ACT E+R to SAT EBRW'!A$72,'ACT E+R to SAT EBRW'!B$72,VLOOKUP(E436,'ACT E+R to SAT EBRW'!A:B,2,FALSE))))</f>
        <v/>
      </c>
      <c r="G436" s="11" t="str">
        <f>IF('GACE Reading 200 210'!B436="","",interceptACTRtoPCR5712_5713+slopeACTRtoPCR5712_5713*D436)</f>
        <v/>
      </c>
      <c r="H436" s="11" t="str">
        <f>IF('GACE Reading 200 210'!B436="","", IF(G436&lt;100, 100, IF(G436&gt;200, 200, G436)))</f>
        <v/>
      </c>
      <c r="I436" s="11" t="str">
        <f>IF('GACE Reading 200 210'!B436="","",'SAT EBRW to CBEST R'!$A$2+'SAT EBRW to CBEST R'!$B$2*F436)</f>
        <v/>
      </c>
      <c r="J436" s="11" t="str">
        <f>IF('GACE Reading 200 210'!B436="","", IF(I436&lt;20, 20, IF(I436&gt;80, 80, I436)))</f>
        <v/>
      </c>
    </row>
    <row r="437" spans="1:10" x14ac:dyDescent="0.25">
      <c r="A437" s="11">
        <v>436</v>
      </c>
      <c r="B437" s="30"/>
      <c r="C437" s="25" t="str">
        <f t="shared" si="12"/>
        <v/>
      </c>
      <c r="D437" s="25" t="str">
        <f>IF('GACE Reading 200 210'!B437="","", IF(C437&lt;1, 1, IF(C437&gt;36, 36, C437)))</f>
        <v/>
      </c>
      <c r="E437" s="25" t="str">
        <f t="shared" si="13"/>
        <v/>
      </c>
      <c r="F437" s="11" t="str">
        <f>IF('GACE Reading 200 210'!E437="","",IF('GACE Reading 200 210'!E437&lt;'ACT E+R to SAT EBRW'!$A$2,'ACT E+R to SAT EBRW'!$B$2,IF('GACE Reading 200 210'!E437&gt;'ACT E+R to SAT EBRW'!A$72,'ACT E+R to SAT EBRW'!B$72,VLOOKUP(E437,'ACT E+R to SAT EBRW'!A:B,2,FALSE))))</f>
        <v/>
      </c>
      <c r="G437" s="11" t="str">
        <f>IF('GACE Reading 200 210'!B437="","",interceptACTRtoPCR5712_5713+slopeACTRtoPCR5712_5713*D437)</f>
        <v/>
      </c>
      <c r="H437" s="11" t="str">
        <f>IF('GACE Reading 200 210'!B437="","", IF(G437&lt;100, 100, IF(G437&gt;200, 200, G437)))</f>
        <v/>
      </c>
      <c r="I437" s="11" t="str">
        <f>IF('GACE Reading 200 210'!B437="","",'SAT EBRW to CBEST R'!$A$2+'SAT EBRW to CBEST R'!$B$2*F437)</f>
        <v/>
      </c>
      <c r="J437" s="11" t="str">
        <f>IF('GACE Reading 200 210'!B437="","", IF(I437&lt;20, 20, IF(I437&gt;80, 80, I437)))</f>
        <v/>
      </c>
    </row>
    <row r="438" spans="1:10" x14ac:dyDescent="0.25">
      <c r="A438" s="11">
        <v>437</v>
      </c>
      <c r="B438" s="30"/>
      <c r="C438" s="25" t="str">
        <f t="shared" si="12"/>
        <v/>
      </c>
      <c r="D438" s="25" t="str">
        <f>IF('GACE Reading 200 210'!B438="","", IF(C438&lt;1, 1, IF(C438&gt;36, 36, C438)))</f>
        <v/>
      </c>
      <c r="E438" s="25" t="str">
        <f t="shared" si="13"/>
        <v/>
      </c>
      <c r="F438" s="11" t="str">
        <f>IF('GACE Reading 200 210'!E438="","",IF('GACE Reading 200 210'!E438&lt;'ACT E+R to SAT EBRW'!$A$2,'ACT E+R to SAT EBRW'!$B$2,IF('GACE Reading 200 210'!E438&gt;'ACT E+R to SAT EBRW'!A$72,'ACT E+R to SAT EBRW'!B$72,VLOOKUP(E438,'ACT E+R to SAT EBRW'!A:B,2,FALSE))))</f>
        <v/>
      </c>
      <c r="G438" s="11" t="str">
        <f>IF('GACE Reading 200 210'!B438="","",interceptACTRtoPCR5712_5713+slopeACTRtoPCR5712_5713*D438)</f>
        <v/>
      </c>
      <c r="H438" s="11" t="str">
        <f>IF('GACE Reading 200 210'!B438="","", IF(G438&lt;100, 100, IF(G438&gt;200, 200, G438)))</f>
        <v/>
      </c>
      <c r="I438" s="11" t="str">
        <f>IF('GACE Reading 200 210'!B438="","",'SAT EBRW to CBEST R'!$A$2+'SAT EBRW to CBEST R'!$B$2*F438)</f>
        <v/>
      </c>
      <c r="J438" s="11" t="str">
        <f>IF('GACE Reading 200 210'!B438="","", IF(I438&lt;20, 20, IF(I438&gt;80, 80, I438)))</f>
        <v/>
      </c>
    </row>
    <row r="439" spans="1:10" x14ac:dyDescent="0.25">
      <c r="A439" s="11">
        <v>438</v>
      </c>
      <c r="B439" s="30"/>
      <c r="C439" s="25" t="str">
        <f t="shared" si="12"/>
        <v/>
      </c>
      <c r="D439" s="25" t="str">
        <f>IF('GACE Reading 200 210'!B439="","", IF(C439&lt;1, 1, IF(C439&gt;36, 36, C439)))</f>
        <v/>
      </c>
      <c r="E439" s="25" t="str">
        <f t="shared" si="13"/>
        <v/>
      </c>
      <c r="F439" s="11" t="str">
        <f>IF('GACE Reading 200 210'!E439="","",IF('GACE Reading 200 210'!E439&lt;'ACT E+R to SAT EBRW'!$A$2,'ACT E+R to SAT EBRW'!$B$2,IF('GACE Reading 200 210'!E439&gt;'ACT E+R to SAT EBRW'!A$72,'ACT E+R to SAT EBRW'!B$72,VLOOKUP(E439,'ACT E+R to SAT EBRW'!A:B,2,FALSE))))</f>
        <v/>
      </c>
      <c r="G439" s="11" t="str">
        <f>IF('GACE Reading 200 210'!B439="","",interceptACTRtoPCR5712_5713+slopeACTRtoPCR5712_5713*D439)</f>
        <v/>
      </c>
      <c r="H439" s="11" t="str">
        <f>IF('GACE Reading 200 210'!B439="","", IF(G439&lt;100, 100, IF(G439&gt;200, 200, G439)))</f>
        <v/>
      </c>
      <c r="I439" s="11" t="str">
        <f>IF('GACE Reading 200 210'!B439="","",'SAT EBRW to CBEST R'!$A$2+'SAT EBRW to CBEST R'!$B$2*F439)</f>
        <v/>
      </c>
      <c r="J439" s="11" t="str">
        <f>IF('GACE Reading 200 210'!B439="","", IF(I439&lt;20, 20, IF(I439&gt;80, 80, I439)))</f>
        <v/>
      </c>
    </row>
    <row r="440" spans="1:10" x14ac:dyDescent="0.25">
      <c r="A440" s="11">
        <v>439</v>
      </c>
      <c r="B440" s="30"/>
      <c r="C440" s="25" t="str">
        <f t="shared" si="12"/>
        <v/>
      </c>
      <c r="D440" s="25" t="str">
        <f>IF('GACE Reading 200 210'!B440="","", IF(C440&lt;1, 1, IF(C440&gt;36, 36, C440)))</f>
        <v/>
      </c>
      <c r="E440" s="25" t="str">
        <f t="shared" si="13"/>
        <v/>
      </c>
      <c r="F440" s="11" t="str">
        <f>IF('GACE Reading 200 210'!E440="","",IF('GACE Reading 200 210'!E440&lt;'ACT E+R to SAT EBRW'!$A$2,'ACT E+R to SAT EBRW'!$B$2,IF('GACE Reading 200 210'!E440&gt;'ACT E+R to SAT EBRW'!A$72,'ACT E+R to SAT EBRW'!B$72,VLOOKUP(E440,'ACT E+R to SAT EBRW'!A:B,2,FALSE))))</f>
        <v/>
      </c>
      <c r="G440" s="11" t="str">
        <f>IF('GACE Reading 200 210'!B440="","",interceptACTRtoPCR5712_5713+slopeACTRtoPCR5712_5713*D440)</f>
        <v/>
      </c>
      <c r="H440" s="11" t="str">
        <f>IF('GACE Reading 200 210'!B440="","", IF(G440&lt;100, 100, IF(G440&gt;200, 200, G440)))</f>
        <v/>
      </c>
      <c r="I440" s="11" t="str">
        <f>IF('GACE Reading 200 210'!B440="","",'SAT EBRW to CBEST R'!$A$2+'SAT EBRW to CBEST R'!$B$2*F440)</f>
        <v/>
      </c>
      <c r="J440" s="11" t="str">
        <f>IF('GACE Reading 200 210'!B440="","", IF(I440&lt;20, 20, IF(I440&gt;80, 80, I440)))</f>
        <v/>
      </c>
    </row>
    <row r="441" spans="1:10" x14ac:dyDescent="0.25">
      <c r="A441" s="11">
        <v>440</v>
      </c>
      <c r="B441" s="30"/>
      <c r="C441" s="25" t="str">
        <f t="shared" si="12"/>
        <v/>
      </c>
      <c r="D441" s="25" t="str">
        <f>IF('GACE Reading 200 210'!B441="","", IF(C441&lt;1, 1, IF(C441&gt;36, 36, C441)))</f>
        <v/>
      </c>
      <c r="E441" s="25" t="str">
        <f t="shared" si="13"/>
        <v/>
      </c>
      <c r="F441" s="11" t="str">
        <f>IF('GACE Reading 200 210'!E441="","",IF('GACE Reading 200 210'!E441&lt;'ACT E+R to SAT EBRW'!$A$2,'ACT E+R to SAT EBRW'!$B$2,IF('GACE Reading 200 210'!E441&gt;'ACT E+R to SAT EBRW'!A$72,'ACT E+R to SAT EBRW'!B$72,VLOOKUP(E441,'ACT E+R to SAT EBRW'!A:B,2,FALSE))))</f>
        <v/>
      </c>
      <c r="G441" s="11" t="str">
        <f>IF('GACE Reading 200 210'!B441="","",interceptACTRtoPCR5712_5713+slopeACTRtoPCR5712_5713*D441)</f>
        <v/>
      </c>
      <c r="H441" s="11" t="str">
        <f>IF('GACE Reading 200 210'!B441="","", IF(G441&lt;100, 100, IF(G441&gt;200, 200, G441)))</f>
        <v/>
      </c>
      <c r="I441" s="11" t="str">
        <f>IF('GACE Reading 200 210'!B441="","",'SAT EBRW to CBEST R'!$A$2+'SAT EBRW to CBEST R'!$B$2*F441)</f>
        <v/>
      </c>
      <c r="J441" s="11" t="str">
        <f>IF('GACE Reading 200 210'!B441="","", IF(I441&lt;20, 20, IF(I441&gt;80, 80, I441)))</f>
        <v/>
      </c>
    </row>
    <row r="442" spans="1:10" x14ac:dyDescent="0.25">
      <c r="A442" s="11">
        <v>441</v>
      </c>
      <c r="B442" s="30"/>
      <c r="C442" s="25" t="str">
        <f t="shared" si="12"/>
        <v/>
      </c>
      <c r="D442" s="25" t="str">
        <f>IF('GACE Reading 200 210'!B442="","", IF(C442&lt;1, 1, IF(C442&gt;36, 36, C442)))</f>
        <v/>
      </c>
      <c r="E442" s="25" t="str">
        <f t="shared" si="13"/>
        <v/>
      </c>
      <c r="F442" s="11" t="str">
        <f>IF('GACE Reading 200 210'!E442="","",IF('GACE Reading 200 210'!E442&lt;'ACT E+R to SAT EBRW'!$A$2,'ACT E+R to SAT EBRW'!$B$2,IF('GACE Reading 200 210'!E442&gt;'ACT E+R to SAT EBRW'!A$72,'ACT E+R to SAT EBRW'!B$72,VLOOKUP(E442,'ACT E+R to SAT EBRW'!A:B,2,FALSE))))</f>
        <v/>
      </c>
      <c r="G442" s="11" t="str">
        <f>IF('GACE Reading 200 210'!B442="","",interceptACTRtoPCR5712_5713+slopeACTRtoPCR5712_5713*D442)</f>
        <v/>
      </c>
      <c r="H442" s="11" t="str">
        <f>IF('GACE Reading 200 210'!B442="","", IF(G442&lt;100, 100, IF(G442&gt;200, 200, G442)))</f>
        <v/>
      </c>
      <c r="I442" s="11" t="str">
        <f>IF('GACE Reading 200 210'!B442="","",'SAT EBRW to CBEST R'!$A$2+'SAT EBRW to CBEST R'!$B$2*F442)</f>
        <v/>
      </c>
      <c r="J442" s="11" t="str">
        <f>IF('GACE Reading 200 210'!B442="","", IF(I442&lt;20, 20, IF(I442&gt;80, 80, I442)))</f>
        <v/>
      </c>
    </row>
    <row r="443" spans="1:10" x14ac:dyDescent="0.25">
      <c r="A443" s="11">
        <v>442</v>
      </c>
      <c r="B443" s="30"/>
      <c r="C443" s="25" t="str">
        <f t="shared" si="12"/>
        <v/>
      </c>
      <c r="D443" s="25" t="str">
        <f>IF('GACE Reading 200 210'!B443="","", IF(C443&lt;1, 1, IF(C443&gt;36, 36, C443)))</f>
        <v/>
      </c>
      <c r="E443" s="25" t="str">
        <f t="shared" si="13"/>
        <v/>
      </c>
      <c r="F443" s="11" t="str">
        <f>IF('GACE Reading 200 210'!E443="","",IF('GACE Reading 200 210'!E443&lt;'ACT E+R to SAT EBRW'!$A$2,'ACT E+R to SAT EBRW'!$B$2,IF('GACE Reading 200 210'!E443&gt;'ACT E+R to SAT EBRW'!A$72,'ACT E+R to SAT EBRW'!B$72,VLOOKUP(E443,'ACT E+R to SAT EBRW'!A:B,2,FALSE))))</f>
        <v/>
      </c>
      <c r="G443" s="11" t="str">
        <f>IF('GACE Reading 200 210'!B443="","",interceptACTRtoPCR5712_5713+slopeACTRtoPCR5712_5713*D443)</f>
        <v/>
      </c>
      <c r="H443" s="11" t="str">
        <f>IF('GACE Reading 200 210'!B443="","", IF(G443&lt;100, 100, IF(G443&gt;200, 200, G443)))</f>
        <v/>
      </c>
      <c r="I443" s="11" t="str">
        <f>IF('GACE Reading 200 210'!B443="","",'SAT EBRW to CBEST R'!$A$2+'SAT EBRW to CBEST R'!$B$2*F443)</f>
        <v/>
      </c>
      <c r="J443" s="11" t="str">
        <f>IF('GACE Reading 200 210'!B443="","", IF(I443&lt;20, 20, IF(I443&gt;80, 80, I443)))</f>
        <v/>
      </c>
    </row>
    <row r="444" spans="1:10" x14ac:dyDescent="0.25">
      <c r="A444" s="11">
        <v>443</v>
      </c>
      <c r="B444" s="30"/>
      <c r="C444" s="25" t="str">
        <f t="shared" si="12"/>
        <v/>
      </c>
      <c r="D444" s="25" t="str">
        <f>IF('GACE Reading 200 210'!B444="","", IF(C444&lt;1, 1, IF(C444&gt;36, 36, C444)))</f>
        <v/>
      </c>
      <c r="E444" s="25" t="str">
        <f t="shared" si="13"/>
        <v/>
      </c>
      <c r="F444" s="11" t="str">
        <f>IF('GACE Reading 200 210'!E444="","",IF('GACE Reading 200 210'!E444&lt;'ACT E+R to SAT EBRW'!$A$2,'ACT E+R to SAT EBRW'!$B$2,IF('GACE Reading 200 210'!E444&gt;'ACT E+R to SAT EBRW'!A$72,'ACT E+R to SAT EBRW'!B$72,VLOOKUP(E444,'ACT E+R to SAT EBRW'!A:B,2,FALSE))))</f>
        <v/>
      </c>
      <c r="G444" s="11" t="str">
        <f>IF('GACE Reading 200 210'!B444="","",interceptACTRtoPCR5712_5713+slopeACTRtoPCR5712_5713*D444)</f>
        <v/>
      </c>
      <c r="H444" s="11" t="str">
        <f>IF('GACE Reading 200 210'!B444="","", IF(G444&lt;100, 100, IF(G444&gt;200, 200, G444)))</f>
        <v/>
      </c>
      <c r="I444" s="11" t="str">
        <f>IF('GACE Reading 200 210'!B444="","",'SAT EBRW to CBEST R'!$A$2+'SAT EBRW to CBEST R'!$B$2*F444)</f>
        <v/>
      </c>
      <c r="J444" s="11" t="str">
        <f>IF('GACE Reading 200 210'!B444="","", IF(I444&lt;20, 20, IF(I444&gt;80, 80, I444)))</f>
        <v/>
      </c>
    </row>
    <row r="445" spans="1:10" x14ac:dyDescent="0.25">
      <c r="A445" s="11">
        <v>444</v>
      </c>
      <c r="B445" s="30"/>
      <c r="C445" s="25" t="str">
        <f t="shared" si="12"/>
        <v/>
      </c>
      <c r="D445" s="25" t="str">
        <f>IF('GACE Reading 200 210'!B445="","", IF(C445&lt;1, 1, IF(C445&gt;36, 36, C445)))</f>
        <v/>
      </c>
      <c r="E445" s="25" t="str">
        <f t="shared" si="13"/>
        <v/>
      </c>
      <c r="F445" s="11" t="str">
        <f>IF('GACE Reading 200 210'!E445="","",IF('GACE Reading 200 210'!E445&lt;'ACT E+R to SAT EBRW'!$A$2,'ACT E+R to SAT EBRW'!$B$2,IF('GACE Reading 200 210'!E445&gt;'ACT E+R to SAT EBRW'!A$72,'ACT E+R to SAT EBRW'!B$72,VLOOKUP(E445,'ACT E+R to SAT EBRW'!A:B,2,FALSE))))</f>
        <v/>
      </c>
      <c r="G445" s="11" t="str">
        <f>IF('GACE Reading 200 210'!B445="","",interceptACTRtoPCR5712_5713+slopeACTRtoPCR5712_5713*D445)</f>
        <v/>
      </c>
      <c r="H445" s="11" t="str">
        <f>IF('GACE Reading 200 210'!B445="","", IF(G445&lt;100, 100, IF(G445&gt;200, 200, G445)))</f>
        <v/>
      </c>
      <c r="I445" s="11" t="str">
        <f>IF('GACE Reading 200 210'!B445="","",'SAT EBRW to CBEST R'!$A$2+'SAT EBRW to CBEST R'!$B$2*F445)</f>
        <v/>
      </c>
      <c r="J445" s="11" t="str">
        <f>IF('GACE Reading 200 210'!B445="","", IF(I445&lt;20, 20, IF(I445&gt;80, 80, I445)))</f>
        <v/>
      </c>
    </row>
    <row r="446" spans="1:10" x14ac:dyDescent="0.25">
      <c r="A446" s="11">
        <v>445</v>
      </c>
      <c r="B446" s="30"/>
      <c r="C446" s="25" t="str">
        <f t="shared" si="12"/>
        <v/>
      </c>
      <c r="D446" s="25" t="str">
        <f>IF('GACE Reading 200 210'!B446="","", IF(C446&lt;1, 1, IF(C446&gt;36, 36, C446)))</f>
        <v/>
      </c>
      <c r="E446" s="25" t="str">
        <f t="shared" si="13"/>
        <v/>
      </c>
      <c r="F446" s="11" t="str">
        <f>IF('GACE Reading 200 210'!E446="","",IF('GACE Reading 200 210'!E446&lt;'ACT E+R to SAT EBRW'!$A$2,'ACT E+R to SAT EBRW'!$B$2,IF('GACE Reading 200 210'!E446&gt;'ACT E+R to SAT EBRW'!A$72,'ACT E+R to SAT EBRW'!B$72,VLOOKUP(E446,'ACT E+R to SAT EBRW'!A:B,2,FALSE))))</f>
        <v/>
      </c>
      <c r="G446" s="11" t="str">
        <f>IF('GACE Reading 200 210'!B446="","",interceptACTRtoPCR5712_5713+slopeACTRtoPCR5712_5713*D446)</f>
        <v/>
      </c>
      <c r="H446" s="11" t="str">
        <f>IF('GACE Reading 200 210'!B446="","", IF(G446&lt;100, 100, IF(G446&gt;200, 200, G446)))</f>
        <v/>
      </c>
      <c r="I446" s="11" t="str">
        <f>IF('GACE Reading 200 210'!B446="","",'SAT EBRW to CBEST R'!$A$2+'SAT EBRW to CBEST R'!$B$2*F446)</f>
        <v/>
      </c>
      <c r="J446" s="11" t="str">
        <f>IF('GACE Reading 200 210'!B446="","", IF(I446&lt;20, 20, IF(I446&gt;80, 80, I446)))</f>
        <v/>
      </c>
    </row>
    <row r="447" spans="1:10" x14ac:dyDescent="0.25">
      <c r="A447" s="11">
        <v>446</v>
      </c>
      <c r="B447" s="30"/>
      <c r="C447" s="25" t="str">
        <f t="shared" si="12"/>
        <v/>
      </c>
      <c r="D447" s="25" t="str">
        <f>IF('GACE Reading 200 210'!B447="","", IF(C447&lt;1, 1, IF(C447&gt;36, 36, C447)))</f>
        <v/>
      </c>
      <c r="E447" s="25" t="str">
        <f t="shared" si="13"/>
        <v/>
      </c>
      <c r="F447" s="11" t="str">
        <f>IF('GACE Reading 200 210'!E447="","",IF('GACE Reading 200 210'!E447&lt;'ACT E+R to SAT EBRW'!$A$2,'ACT E+R to SAT EBRW'!$B$2,IF('GACE Reading 200 210'!E447&gt;'ACT E+R to SAT EBRW'!A$72,'ACT E+R to SAT EBRW'!B$72,VLOOKUP(E447,'ACT E+R to SAT EBRW'!A:B,2,FALSE))))</f>
        <v/>
      </c>
      <c r="G447" s="11" t="str">
        <f>IF('GACE Reading 200 210'!B447="","",interceptACTRtoPCR5712_5713+slopeACTRtoPCR5712_5713*D447)</f>
        <v/>
      </c>
      <c r="H447" s="11" t="str">
        <f>IF('GACE Reading 200 210'!B447="","", IF(G447&lt;100, 100, IF(G447&gt;200, 200, G447)))</f>
        <v/>
      </c>
      <c r="I447" s="11" t="str">
        <f>IF('GACE Reading 200 210'!B447="","",'SAT EBRW to CBEST R'!$A$2+'SAT EBRW to CBEST R'!$B$2*F447)</f>
        <v/>
      </c>
      <c r="J447" s="11" t="str">
        <f>IF('GACE Reading 200 210'!B447="","", IF(I447&lt;20, 20, IF(I447&gt;80, 80, I447)))</f>
        <v/>
      </c>
    </row>
    <row r="448" spans="1:10" x14ac:dyDescent="0.25">
      <c r="A448" s="11">
        <v>447</v>
      </c>
      <c r="B448" s="30"/>
      <c r="C448" s="25" t="str">
        <f t="shared" si="12"/>
        <v/>
      </c>
      <c r="D448" s="25" t="str">
        <f>IF('GACE Reading 200 210'!B448="","", IF(C448&lt;1, 1, IF(C448&gt;36, 36, C448)))</f>
        <v/>
      </c>
      <c r="E448" s="25" t="str">
        <f t="shared" si="13"/>
        <v/>
      </c>
      <c r="F448" s="11" t="str">
        <f>IF('GACE Reading 200 210'!E448="","",IF('GACE Reading 200 210'!E448&lt;'ACT E+R to SAT EBRW'!$A$2,'ACT E+R to SAT EBRW'!$B$2,IF('GACE Reading 200 210'!E448&gt;'ACT E+R to SAT EBRW'!A$72,'ACT E+R to SAT EBRW'!B$72,VLOOKUP(E448,'ACT E+R to SAT EBRW'!A:B,2,FALSE))))</f>
        <v/>
      </c>
      <c r="G448" s="11" t="str">
        <f>IF('GACE Reading 200 210'!B448="","",interceptACTRtoPCR5712_5713+slopeACTRtoPCR5712_5713*D448)</f>
        <v/>
      </c>
      <c r="H448" s="11" t="str">
        <f>IF('GACE Reading 200 210'!B448="","", IF(G448&lt;100, 100, IF(G448&gt;200, 200, G448)))</f>
        <v/>
      </c>
      <c r="I448" s="11" t="str">
        <f>IF('GACE Reading 200 210'!B448="","",'SAT EBRW to CBEST R'!$A$2+'SAT EBRW to CBEST R'!$B$2*F448)</f>
        <v/>
      </c>
      <c r="J448" s="11" t="str">
        <f>IF('GACE Reading 200 210'!B448="","", IF(I448&lt;20, 20, IF(I448&gt;80, 80, I448)))</f>
        <v/>
      </c>
    </row>
    <row r="449" spans="1:10" x14ac:dyDescent="0.25">
      <c r="A449" s="11">
        <v>448</v>
      </c>
      <c r="B449" s="30"/>
      <c r="C449" s="25" t="str">
        <f t="shared" si="12"/>
        <v/>
      </c>
      <c r="D449" s="25" t="str">
        <f>IF('GACE Reading 200 210'!B449="","", IF(C449&lt;1, 1, IF(C449&gt;36, 36, C449)))</f>
        <v/>
      </c>
      <c r="E449" s="25" t="str">
        <f t="shared" si="13"/>
        <v/>
      </c>
      <c r="F449" s="11" t="str">
        <f>IF('GACE Reading 200 210'!E449="","",IF('GACE Reading 200 210'!E449&lt;'ACT E+R to SAT EBRW'!$A$2,'ACT E+R to SAT EBRW'!$B$2,IF('GACE Reading 200 210'!E449&gt;'ACT E+R to SAT EBRW'!A$72,'ACT E+R to SAT EBRW'!B$72,VLOOKUP(E449,'ACT E+R to SAT EBRW'!A:B,2,FALSE))))</f>
        <v/>
      </c>
      <c r="G449" s="11" t="str">
        <f>IF('GACE Reading 200 210'!B449="","",interceptACTRtoPCR5712_5713+slopeACTRtoPCR5712_5713*D449)</f>
        <v/>
      </c>
      <c r="H449" s="11" t="str">
        <f>IF('GACE Reading 200 210'!B449="","", IF(G449&lt;100, 100, IF(G449&gt;200, 200, G449)))</f>
        <v/>
      </c>
      <c r="I449" s="11" t="str">
        <f>IF('GACE Reading 200 210'!B449="","",'SAT EBRW to CBEST R'!$A$2+'SAT EBRW to CBEST R'!$B$2*F449)</f>
        <v/>
      </c>
      <c r="J449" s="11" t="str">
        <f>IF('GACE Reading 200 210'!B449="","", IF(I449&lt;20, 20, IF(I449&gt;80, 80, I449)))</f>
        <v/>
      </c>
    </row>
    <row r="450" spans="1:10" x14ac:dyDescent="0.25">
      <c r="A450" s="11">
        <v>449</v>
      </c>
      <c r="B450" s="30"/>
      <c r="C450" s="25" t="str">
        <f t="shared" ref="C450:C513" si="14">IF(B450="","",IF(B450&gt;=250, upperinterceptPAAR200_210toACTR+B450*upperslopePAAR200_210toACTR, lowerinterceptPAAR200_210toACTR+B450*lowerslopePAAR200_210toACTR))</f>
        <v/>
      </c>
      <c r="D450" s="25" t="str">
        <f>IF('GACE Reading 200 210'!B450="","", IF(C450&lt;1, 1, IF(C450&gt;36, 36, C450)))</f>
        <v/>
      </c>
      <c r="E450" s="25" t="str">
        <f t="shared" si="13"/>
        <v/>
      </c>
      <c r="F450" s="11" t="str">
        <f>IF('GACE Reading 200 210'!E450="","",IF('GACE Reading 200 210'!E450&lt;'ACT E+R to SAT EBRW'!$A$2,'ACT E+R to SAT EBRW'!$B$2,IF('GACE Reading 200 210'!E450&gt;'ACT E+R to SAT EBRW'!A$72,'ACT E+R to SAT EBRW'!B$72,VLOOKUP(E450,'ACT E+R to SAT EBRW'!A:B,2,FALSE))))</f>
        <v/>
      </c>
      <c r="G450" s="11" t="str">
        <f>IF('GACE Reading 200 210'!B450="","",interceptACTRtoPCR5712_5713+slopeACTRtoPCR5712_5713*D450)</f>
        <v/>
      </c>
      <c r="H450" s="11" t="str">
        <f>IF('GACE Reading 200 210'!B450="","", IF(G450&lt;100, 100, IF(G450&gt;200, 200, G450)))</f>
        <v/>
      </c>
      <c r="I450" s="11" t="str">
        <f>IF('GACE Reading 200 210'!B450="","",'SAT EBRW to CBEST R'!$A$2+'SAT EBRW to CBEST R'!$B$2*F450)</f>
        <v/>
      </c>
      <c r="J450" s="11" t="str">
        <f>IF('GACE Reading 200 210'!B450="","", IF(I450&lt;20, 20, IF(I450&gt;80, 80, I450)))</f>
        <v/>
      </c>
    </row>
    <row r="451" spans="1:10" x14ac:dyDescent="0.25">
      <c r="A451" s="11">
        <v>450</v>
      </c>
      <c r="B451" s="30"/>
      <c r="C451" s="25" t="str">
        <f t="shared" si="14"/>
        <v/>
      </c>
      <c r="D451" s="25" t="str">
        <f>IF('GACE Reading 200 210'!B451="","", IF(C451&lt;1, 1, IF(C451&gt;36, 36, C451)))</f>
        <v/>
      </c>
      <c r="E451" s="25" t="str">
        <f t="shared" ref="E451:E514" si="15">IF(ISBLANK(B451), "", ROUND(2*D451, 0))</f>
        <v/>
      </c>
      <c r="F451" s="11" t="str">
        <f>IF('GACE Reading 200 210'!E451="","",IF('GACE Reading 200 210'!E451&lt;'ACT E+R to SAT EBRW'!$A$2,'ACT E+R to SAT EBRW'!$B$2,IF('GACE Reading 200 210'!E451&gt;'ACT E+R to SAT EBRW'!A$72,'ACT E+R to SAT EBRW'!B$72,VLOOKUP(E451,'ACT E+R to SAT EBRW'!A:B,2,FALSE))))</f>
        <v/>
      </c>
      <c r="G451" s="11" t="str">
        <f>IF('GACE Reading 200 210'!B451="","",interceptACTRtoPCR5712_5713+slopeACTRtoPCR5712_5713*D451)</f>
        <v/>
      </c>
      <c r="H451" s="11" t="str">
        <f>IF('GACE Reading 200 210'!B451="","", IF(G451&lt;100, 100, IF(G451&gt;200, 200, G451)))</f>
        <v/>
      </c>
      <c r="I451" s="11" t="str">
        <f>IF('GACE Reading 200 210'!B451="","",'SAT EBRW to CBEST R'!$A$2+'SAT EBRW to CBEST R'!$B$2*F451)</f>
        <v/>
      </c>
      <c r="J451" s="11" t="str">
        <f>IF('GACE Reading 200 210'!B451="","", IF(I451&lt;20, 20, IF(I451&gt;80, 80, I451)))</f>
        <v/>
      </c>
    </row>
    <row r="452" spans="1:10" x14ac:dyDescent="0.25">
      <c r="A452" s="11">
        <v>451</v>
      </c>
      <c r="B452" s="30"/>
      <c r="C452" s="25" t="str">
        <f t="shared" si="14"/>
        <v/>
      </c>
      <c r="D452" s="25" t="str">
        <f>IF('GACE Reading 200 210'!B452="","", IF(C452&lt;1, 1, IF(C452&gt;36, 36, C452)))</f>
        <v/>
      </c>
      <c r="E452" s="25" t="str">
        <f t="shared" si="15"/>
        <v/>
      </c>
      <c r="F452" s="11" t="str">
        <f>IF('GACE Reading 200 210'!E452="","",IF('GACE Reading 200 210'!E452&lt;'ACT E+R to SAT EBRW'!$A$2,'ACT E+R to SAT EBRW'!$B$2,IF('GACE Reading 200 210'!E452&gt;'ACT E+R to SAT EBRW'!A$72,'ACT E+R to SAT EBRW'!B$72,VLOOKUP(E452,'ACT E+R to SAT EBRW'!A:B,2,FALSE))))</f>
        <v/>
      </c>
      <c r="G452" s="11" t="str">
        <f>IF('GACE Reading 200 210'!B452="","",interceptACTRtoPCR5712_5713+slopeACTRtoPCR5712_5713*D452)</f>
        <v/>
      </c>
      <c r="H452" s="11" t="str">
        <f>IF('GACE Reading 200 210'!B452="","", IF(G452&lt;100, 100, IF(G452&gt;200, 200, G452)))</f>
        <v/>
      </c>
      <c r="I452" s="11" t="str">
        <f>IF('GACE Reading 200 210'!B452="","",'SAT EBRW to CBEST R'!$A$2+'SAT EBRW to CBEST R'!$B$2*F452)</f>
        <v/>
      </c>
      <c r="J452" s="11" t="str">
        <f>IF('GACE Reading 200 210'!B452="","", IF(I452&lt;20, 20, IF(I452&gt;80, 80, I452)))</f>
        <v/>
      </c>
    </row>
    <row r="453" spans="1:10" x14ac:dyDescent="0.25">
      <c r="A453" s="11">
        <v>452</v>
      </c>
      <c r="B453" s="30"/>
      <c r="C453" s="25" t="str">
        <f t="shared" si="14"/>
        <v/>
      </c>
      <c r="D453" s="25" t="str">
        <f>IF('GACE Reading 200 210'!B453="","", IF(C453&lt;1, 1, IF(C453&gt;36, 36, C453)))</f>
        <v/>
      </c>
      <c r="E453" s="25" t="str">
        <f t="shared" si="15"/>
        <v/>
      </c>
      <c r="F453" s="11" t="str">
        <f>IF('GACE Reading 200 210'!E453="","",IF('GACE Reading 200 210'!E453&lt;'ACT E+R to SAT EBRW'!$A$2,'ACT E+R to SAT EBRW'!$B$2,IF('GACE Reading 200 210'!E453&gt;'ACT E+R to SAT EBRW'!A$72,'ACT E+R to SAT EBRW'!B$72,VLOOKUP(E453,'ACT E+R to SAT EBRW'!A:B,2,FALSE))))</f>
        <v/>
      </c>
      <c r="G453" s="11" t="str">
        <f>IF('GACE Reading 200 210'!B453="","",interceptACTRtoPCR5712_5713+slopeACTRtoPCR5712_5713*D453)</f>
        <v/>
      </c>
      <c r="H453" s="11" t="str">
        <f>IF('GACE Reading 200 210'!B453="","", IF(G453&lt;100, 100, IF(G453&gt;200, 200, G453)))</f>
        <v/>
      </c>
      <c r="I453" s="11" t="str">
        <f>IF('GACE Reading 200 210'!B453="","",'SAT EBRW to CBEST R'!$A$2+'SAT EBRW to CBEST R'!$B$2*F453)</f>
        <v/>
      </c>
      <c r="J453" s="11" t="str">
        <f>IF('GACE Reading 200 210'!B453="","", IF(I453&lt;20, 20, IF(I453&gt;80, 80, I453)))</f>
        <v/>
      </c>
    </row>
    <row r="454" spans="1:10" x14ac:dyDescent="0.25">
      <c r="A454" s="11">
        <v>453</v>
      </c>
      <c r="B454" s="30"/>
      <c r="C454" s="25" t="str">
        <f t="shared" si="14"/>
        <v/>
      </c>
      <c r="D454" s="25" t="str">
        <f>IF('GACE Reading 200 210'!B454="","", IF(C454&lt;1, 1, IF(C454&gt;36, 36, C454)))</f>
        <v/>
      </c>
      <c r="E454" s="25" t="str">
        <f t="shared" si="15"/>
        <v/>
      </c>
      <c r="F454" s="11" t="str">
        <f>IF('GACE Reading 200 210'!E454="","",IF('GACE Reading 200 210'!E454&lt;'ACT E+R to SAT EBRW'!$A$2,'ACT E+R to SAT EBRW'!$B$2,IF('GACE Reading 200 210'!E454&gt;'ACT E+R to SAT EBRW'!A$72,'ACT E+R to SAT EBRW'!B$72,VLOOKUP(E454,'ACT E+R to SAT EBRW'!A:B,2,FALSE))))</f>
        <v/>
      </c>
      <c r="G454" s="11" t="str">
        <f>IF('GACE Reading 200 210'!B454="","",interceptACTRtoPCR5712_5713+slopeACTRtoPCR5712_5713*D454)</f>
        <v/>
      </c>
      <c r="H454" s="11" t="str">
        <f>IF('GACE Reading 200 210'!B454="","", IF(G454&lt;100, 100, IF(G454&gt;200, 200, G454)))</f>
        <v/>
      </c>
      <c r="I454" s="11" t="str">
        <f>IF('GACE Reading 200 210'!B454="","",'SAT EBRW to CBEST R'!$A$2+'SAT EBRW to CBEST R'!$B$2*F454)</f>
        <v/>
      </c>
      <c r="J454" s="11" t="str">
        <f>IF('GACE Reading 200 210'!B454="","", IF(I454&lt;20, 20, IF(I454&gt;80, 80, I454)))</f>
        <v/>
      </c>
    </row>
    <row r="455" spans="1:10" x14ac:dyDescent="0.25">
      <c r="A455" s="11">
        <v>454</v>
      </c>
      <c r="B455" s="30"/>
      <c r="C455" s="25" t="str">
        <f t="shared" si="14"/>
        <v/>
      </c>
      <c r="D455" s="25" t="str">
        <f>IF('GACE Reading 200 210'!B455="","", IF(C455&lt;1, 1, IF(C455&gt;36, 36, C455)))</f>
        <v/>
      </c>
      <c r="E455" s="25" t="str">
        <f t="shared" si="15"/>
        <v/>
      </c>
      <c r="F455" s="11" t="str">
        <f>IF('GACE Reading 200 210'!E455="","",IF('GACE Reading 200 210'!E455&lt;'ACT E+R to SAT EBRW'!$A$2,'ACT E+R to SAT EBRW'!$B$2,IF('GACE Reading 200 210'!E455&gt;'ACT E+R to SAT EBRW'!A$72,'ACT E+R to SAT EBRW'!B$72,VLOOKUP(E455,'ACT E+R to SAT EBRW'!A:B,2,FALSE))))</f>
        <v/>
      </c>
      <c r="G455" s="11" t="str">
        <f>IF('GACE Reading 200 210'!B455="","",interceptACTRtoPCR5712_5713+slopeACTRtoPCR5712_5713*D455)</f>
        <v/>
      </c>
      <c r="H455" s="11" t="str">
        <f>IF('GACE Reading 200 210'!B455="","", IF(G455&lt;100, 100, IF(G455&gt;200, 200, G455)))</f>
        <v/>
      </c>
      <c r="I455" s="11" t="str">
        <f>IF('GACE Reading 200 210'!B455="","",'SAT EBRW to CBEST R'!$A$2+'SAT EBRW to CBEST R'!$B$2*F455)</f>
        <v/>
      </c>
      <c r="J455" s="11" t="str">
        <f>IF('GACE Reading 200 210'!B455="","", IF(I455&lt;20, 20, IF(I455&gt;80, 80, I455)))</f>
        <v/>
      </c>
    </row>
    <row r="456" spans="1:10" x14ac:dyDescent="0.25">
      <c r="A456" s="11">
        <v>455</v>
      </c>
      <c r="B456" s="30"/>
      <c r="C456" s="25" t="str">
        <f t="shared" si="14"/>
        <v/>
      </c>
      <c r="D456" s="25" t="str">
        <f>IF('GACE Reading 200 210'!B456="","", IF(C456&lt;1, 1, IF(C456&gt;36, 36, C456)))</f>
        <v/>
      </c>
      <c r="E456" s="25" t="str">
        <f t="shared" si="15"/>
        <v/>
      </c>
      <c r="F456" s="11" t="str">
        <f>IF('GACE Reading 200 210'!E456="","",IF('GACE Reading 200 210'!E456&lt;'ACT E+R to SAT EBRW'!$A$2,'ACT E+R to SAT EBRW'!$B$2,IF('GACE Reading 200 210'!E456&gt;'ACT E+R to SAT EBRW'!A$72,'ACT E+R to SAT EBRW'!B$72,VLOOKUP(E456,'ACT E+R to SAT EBRW'!A:B,2,FALSE))))</f>
        <v/>
      </c>
      <c r="G456" s="11" t="str">
        <f>IF('GACE Reading 200 210'!B456="","",interceptACTRtoPCR5712_5713+slopeACTRtoPCR5712_5713*D456)</f>
        <v/>
      </c>
      <c r="H456" s="11" t="str">
        <f>IF('GACE Reading 200 210'!B456="","", IF(G456&lt;100, 100, IF(G456&gt;200, 200, G456)))</f>
        <v/>
      </c>
      <c r="I456" s="11" t="str">
        <f>IF('GACE Reading 200 210'!B456="","",'SAT EBRW to CBEST R'!$A$2+'SAT EBRW to CBEST R'!$B$2*F456)</f>
        <v/>
      </c>
      <c r="J456" s="11" t="str">
        <f>IF('GACE Reading 200 210'!B456="","", IF(I456&lt;20, 20, IF(I456&gt;80, 80, I456)))</f>
        <v/>
      </c>
    </row>
    <row r="457" spans="1:10" x14ac:dyDescent="0.25">
      <c r="A457" s="11">
        <v>456</v>
      </c>
      <c r="B457" s="30"/>
      <c r="C457" s="25" t="str">
        <f t="shared" si="14"/>
        <v/>
      </c>
      <c r="D457" s="25" t="str">
        <f>IF('GACE Reading 200 210'!B457="","", IF(C457&lt;1, 1, IF(C457&gt;36, 36, C457)))</f>
        <v/>
      </c>
      <c r="E457" s="25" t="str">
        <f t="shared" si="15"/>
        <v/>
      </c>
      <c r="F457" s="11" t="str">
        <f>IF('GACE Reading 200 210'!E457="","",IF('GACE Reading 200 210'!E457&lt;'ACT E+R to SAT EBRW'!$A$2,'ACT E+R to SAT EBRW'!$B$2,IF('GACE Reading 200 210'!E457&gt;'ACT E+R to SAT EBRW'!A$72,'ACT E+R to SAT EBRW'!B$72,VLOOKUP(E457,'ACT E+R to SAT EBRW'!A:B,2,FALSE))))</f>
        <v/>
      </c>
      <c r="G457" s="11" t="str">
        <f>IF('GACE Reading 200 210'!B457="","",interceptACTRtoPCR5712_5713+slopeACTRtoPCR5712_5713*D457)</f>
        <v/>
      </c>
      <c r="H457" s="11" t="str">
        <f>IF('GACE Reading 200 210'!B457="","", IF(G457&lt;100, 100, IF(G457&gt;200, 200, G457)))</f>
        <v/>
      </c>
      <c r="I457" s="11" t="str">
        <f>IF('GACE Reading 200 210'!B457="","",'SAT EBRW to CBEST R'!$A$2+'SAT EBRW to CBEST R'!$B$2*F457)</f>
        <v/>
      </c>
      <c r="J457" s="11" t="str">
        <f>IF('GACE Reading 200 210'!B457="","", IF(I457&lt;20, 20, IF(I457&gt;80, 80, I457)))</f>
        <v/>
      </c>
    </row>
    <row r="458" spans="1:10" x14ac:dyDescent="0.25">
      <c r="A458" s="11">
        <v>457</v>
      </c>
      <c r="B458" s="30"/>
      <c r="C458" s="25" t="str">
        <f t="shared" si="14"/>
        <v/>
      </c>
      <c r="D458" s="25" t="str">
        <f>IF('GACE Reading 200 210'!B458="","", IF(C458&lt;1, 1, IF(C458&gt;36, 36, C458)))</f>
        <v/>
      </c>
      <c r="E458" s="25" t="str">
        <f t="shared" si="15"/>
        <v/>
      </c>
      <c r="F458" s="11" t="str">
        <f>IF('GACE Reading 200 210'!E458="","",IF('GACE Reading 200 210'!E458&lt;'ACT E+R to SAT EBRW'!$A$2,'ACT E+R to SAT EBRW'!$B$2,IF('GACE Reading 200 210'!E458&gt;'ACT E+R to SAT EBRW'!A$72,'ACT E+R to SAT EBRW'!B$72,VLOOKUP(E458,'ACT E+R to SAT EBRW'!A:B,2,FALSE))))</f>
        <v/>
      </c>
      <c r="G458" s="11" t="str">
        <f>IF('GACE Reading 200 210'!B458="","",interceptACTRtoPCR5712_5713+slopeACTRtoPCR5712_5713*D458)</f>
        <v/>
      </c>
      <c r="H458" s="11" t="str">
        <f>IF('GACE Reading 200 210'!B458="","", IF(G458&lt;100, 100, IF(G458&gt;200, 200, G458)))</f>
        <v/>
      </c>
      <c r="I458" s="11" t="str">
        <f>IF('GACE Reading 200 210'!B458="","",'SAT EBRW to CBEST R'!$A$2+'SAT EBRW to CBEST R'!$B$2*F458)</f>
        <v/>
      </c>
      <c r="J458" s="11" t="str">
        <f>IF('GACE Reading 200 210'!B458="","", IF(I458&lt;20, 20, IF(I458&gt;80, 80, I458)))</f>
        <v/>
      </c>
    </row>
    <row r="459" spans="1:10" x14ac:dyDescent="0.25">
      <c r="A459" s="11">
        <v>458</v>
      </c>
      <c r="B459" s="30"/>
      <c r="C459" s="25" t="str">
        <f t="shared" si="14"/>
        <v/>
      </c>
      <c r="D459" s="25" t="str">
        <f>IF('GACE Reading 200 210'!B459="","", IF(C459&lt;1, 1, IF(C459&gt;36, 36, C459)))</f>
        <v/>
      </c>
      <c r="E459" s="25" t="str">
        <f t="shared" si="15"/>
        <v/>
      </c>
      <c r="F459" s="11" t="str">
        <f>IF('GACE Reading 200 210'!E459="","",IF('GACE Reading 200 210'!E459&lt;'ACT E+R to SAT EBRW'!$A$2,'ACT E+R to SAT EBRW'!$B$2,IF('GACE Reading 200 210'!E459&gt;'ACT E+R to SAT EBRW'!A$72,'ACT E+R to SAT EBRW'!B$72,VLOOKUP(E459,'ACT E+R to SAT EBRW'!A:B,2,FALSE))))</f>
        <v/>
      </c>
      <c r="G459" s="11" t="str">
        <f>IF('GACE Reading 200 210'!B459="","",interceptACTRtoPCR5712_5713+slopeACTRtoPCR5712_5713*D459)</f>
        <v/>
      </c>
      <c r="H459" s="11" t="str">
        <f>IF('GACE Reading 200 210'!B459="","", IF(G459&lt;100, 100, IF(G459&gt;200, 200, G459)))</f>
        <v/>
      </c>
      <c r="I459" s="11" t="str">
        <f>IF('GACE Reading 200 210'!B459="","",'SAT EBRW to CBEST R'!$A$2+'SAT EBRW to CBEST R'!$B$2*F459)</f>
        <v/>
      </c>
      <c r="J459" s="11" t="str">
        <f>IF('GACE Reading 200 210'!B459="","", IF(I459&lt;20, 20, IF(I459&gt;80, 80, I459)))</f>
        <v/>
      </c>
    </row>
    <row r="460" spans="1:10" x14ac:dyDescent="0.25">
      <c r="A460" s="11">
        <v>459</v>
      </c>
      <c r="B460" s="30"/>
      <c r="C460" s="25" t="str">
        <f t="shared" si="14"/>
        <v/>
      </c>
      <c r="D460" s="25" t="str">
        <f>IF('GACE Reading 200 210'!B460="","", IF(C460&lt;1, 1, IF(C460&gt;36, 36, C460)))</f>
        <v/>
      </c>
      <c r="E460" s="25" t="str">
        <f t="shared" si="15"/>
        <v/>
      </c>
      <c r="F460" s="11" t="str">
        <f>IF('GACE Reading 200 210'!E460="","",IF('GACE Reading 200 210'!E460&lt;'ACT E+R to SAT EBRW'!$A$2,'ACT E+R to SAT EBRW'!$B$2,IF('GACE Reading 200 210'!E460&gt;'ACT E+R to SAT EBRW'!A$72,'ACT E+R to SAT EBRW'!B$72,VLOOKUP(E460,'ACT E+R to SAT EBRW'!A:B,2,FALSE))))</f>
        <v/>
      </c>
      <c r="G460" s="11" t="str">
        <f>IF('GACE Reading 200 210'!B460="","",interceptACTRtoPCR5712_5713+slopeACTRtoPCR5712_5713*D460)</f>
        <v/>
      </c>
      <c r="H460" s="11" t="str">
        <f>IF('GACE Reading 200 210'!B460="","", IF(G460&lt;100, 100, IF(G460&gt;200, 200, G460)))</f>
        <v/>
      </c>
      <c r="I460" s="11" t="str">
        <f>IF('GACE Reading 200 210'!B460="","",'SAT EBRW to CBEST R'!$A$2+'SAT EBRW to CBEST R'!$B$2*F460)</f>
        <v/>
      </c>
      <c r="J460" s="11" t="str">
        <f>IF('GACE Reading 200 210'!B460="","", IF(I460&lt;20, 20, IF(I460&gt;80, 80, I460)))</f>
        <v/>
      </c>
    </row>
    <row r="461" spans="1:10" x14ac:dyDescent="0.25">
      <c r="A461" s="11">
        <v>460</v>
      </c>
      <c r="B461" s="30"/>
      <c r="C461" s="25" t="str">
        <f t="shared" si="14"/>
        <v/>
      </c>
      <c r="D461" s="25" t="str">
        <f>IF('GACE Reading 200 210'!B461="","", IF(C461&lt;1, 1, IF(C461&gt;36, 36, C461)))</f>
        <v/>
      </c>
      <c r="E461" s="25" t="str">
        <f t="shared" si="15"/>
        <v/>
      </c>
      <c r="F461" s="11" t="str">
        <f>IF('GACE Reading 200 210'!E461="","",IF('GACE Reading 200 210'!E461&lt;'ACT E+R to SAT EBRW'!$A$2,'ACT E+R to SAT EBRW'!$B$2,IF('GACE Reading 200 210'!E461&gt;'ACT E+R to SAT EBRW'!A$72,'ACT E+R to SAT EBRW'!B$72,VLOOKUP(E461,'ACT E+R to SAT EBRW'!A:B,2,FALSE))))</f>
        <v/>
      </c>
      <c r="G461" s="11" t="str">
        <f>IF('GACE Reading 200 210'!B461="","",interceptACTRtoPCR5712_5713+slopeACTRtoPCR5712_5713*D461)</f>
        <v/>
      </c>
      <c r="H461" s="11" t="str">
        <f>IF('GACE Reading 200 210'!B461="","", IF(G461&lt;100, 100, IF(G461&gt;200, 200, G461)))</f>
        <v/>
      </c>
      <c r="I461" s="11" t="str">
        <f>IF('GACE Reading 200 210'!B461="","",'SAT EBRW to CBEST R'!$A$2+'SAT EBRW to CBEST R'!$B$2*F461)</f>
        <v/>
      </c>
      <c r="J461" s="11" t="str">
        <f>IF('GACE Reading 200 210'!B461="","", IF(I461&lt;20, 20, IF(I461&gt;80, 80, I461)))</f>
        <v/>
      </c>
    </row>
    <row r="462" spans="1:10" x14ac:dyDescent="0.25">
      <c r="A462" s="11">
        <v>461</v>
      </c>
      <c r="B462" s="30"/>
      <c r="C462" s="25" t="str">
        <f t="shared" si="14"/>
        <v/>
      </c>
      <c r="D462" s="25" t="str">
        <f>IF('GACE Reading 200 210'!B462="","", IF(C462&lt;1, 1, IF(C462&gt;36, 36, C462)))</f>
        <v/>
      </c>
      <c r="E462" s="25" t="str">
        <f t="shared" si="15"/>
        <v/>
      </c>
      <c r="F462" s="11" t="str">
        <f>IF('GACE Reading 200 210'!E462="","",IF('GACE Reading 200 210'!E462&lt;'ACT E+R to SAT EBRW'!$A$2,'ACT E+R to SAT EBRW'!$B$2,IF('GACE Reading 200 210'!E462&gt;'ACT E+R to SAT EBRW'!A$72,'ACT E+R to SAT EBRW'!B$72,VLOOKUP(E462,'ACT E+R to SAT EBRW'!A:B,2,FALSE))))</f>
        <v/>
      </c>
      <c r="G462" s="11" t="str">
        <f>IF('GACE Reading 200 210'!B462="","",interceptACTRtoPCR5712_5713+slopeACTRtoPCR5712_5713*D462)</f>
        <v/>
      </c>
      <c r="H462" s="11" t="str">
        <f>IF('GACE Reading 200 210'!B462="","", IF(G462&lt;100, 100, IF(G462&gt;200, 200, G462)))</f>
        <v/>
      </c>
      <c r="I462" s="11" t="str">
        <f>IF('GACE Reading 200 210'!B462="","",'SAT EBRW to CBEST R'!$A$2+'SAT EBRW to CBEST R'!$B$2*F462)</f>
        <v/>
      </c>
      <c r="J462" s="11" t="str">
        <f>IF('GACE Reading 200 210'!B462="","", IF(I462&lt;20, 20, IF(I462&gt;80, 80, I462)))</f>
        <v/>
      </c>
    </row>
    <row r="463" spans="1:10" x14ac:dyDescent="0.25">
      <c r="A463" s="11">
        <v>462</v>
      </c>
      <c r="B463" s="30"/>
      <c r="C463" s="25" t="str">
        <f t="shared" si="14"/>
        <v/>
      </c>
      <c r="D463" s="25" t="str">
        <f>IF('GACE Reading 200 210'!B463="","", IF(C463&lt;1, 1, IF(C463&gt;36, 36, C463)))</f>
        <v/>
      </c>
      <c r="E463" s="25" t="str">
        <f t="shared" si="15"/>
        <v/>
      </c>
      <c r="F463" s="11" t="str">
        <f>IF('GACE Reading 200 210'!E463="","",IF('GACE Reading 200 210'!E463&lt;'ACT E+R to SAT EBRW'!$A$2,'ACT E+R to SAT EBRW'!$B$2,IF('GACE Reading 200 210'!E463&gt;'ACT E+R to SAT EBRW'!A$72,'ACT E+R to SAT EBRW'!B$72,VLOOKUP(E463,'ACT E+R to SAT EBRW'!A:B,2,FALSE))))</f>
        <v/>
      </c>
      <c r="G463" s="11" t="str">
        <f>IF('GACE Reading 200 210'!B463="","",interceptACTRtoPCR5712_5713+slopeACTRtoPCR5712_5713*D463)</f>
        <v/>
      </c>
      <c r="H463" s="11" t="str">
        <f>IF('GACE Reading 200 210'!B463="","", IF(G463&lt;100, 100, IF(G463&gt;200, 200, G463)))</f>
        <v/>
      </c>
      <c r="I463" s="11" t="str">
        <f>IF('GACE Reading 200 210'!B463="","",'SAT EBRW to CBEST R'!$A$2+'SAT EBRW to CBEST R'!$B$2*F463)</f>
        <v/>
      </c>
      <c r="J463" s="11" t="str">
        <f>IF('GACE Reading 200 210'!B463="","", IF(I463&lt;20, 20, IF(I463&gt;80, 80, I463)))</f>
        <v/>
      </c>
    </row>
    <row r="464" spans="1:10" x14ac:dyDescent="0.25">
      <c r="A464" s="11">
        <v>463</v>
      </c>
      <c r="B464" s="30"/>
      <c r="C464" s="25" t="str">
        <f t="shared" si="14"/>
        <v/>
      </c>
      <c r="D464" s="25" t="str">
        <f>IF('GACE Reading 200 210'!B464="","", IF(C464&lt;1, 1, IF(C464&gt;36, 36, C464)))</f>
        <v/>
      </c>
      <c r="E464" s="25" t="str">
        <f t="shared" si="15"/>
        <v/>
      </c>
      <c r="F464" s="11" t="str">
        <f>IF('GACE Reading 200 210'!E464="","",IF('GACE Reading 200 210'!E464&lt;'ACT E+R to SAT EBRW'!$A$2,'ACT E+R to SAT EBRW'!$B$2,IF('GACE Reading 200 210'!E464&gt;'ACT E+R to SAT EBRW'!A$72,'ACT E+R to SAT EBRW'!B$72,VLOOKUP(E464,'ACT E+R to SAT EBRW'!A:B,2,FALSE))))</f>
        <v/>
      </c>
      <c r="G464" s="11" t="str">
        <f>IF('GACE Reading 200 210'!B464="","",interceptACTRtoPCR5712_5713+slopeACTRtoPCR5712_5713*D464)</f>
        <v/>
      </c>
      <c r="H464" s="11" t="str">
        <f>IF('GACE Reading 200 210'!B464="","", IF(G464&lt;100, 100, IF(G464&gt;200, 200, G464)))</f>
        <v/>
      </c>
      <c r="I464" s="11" t="str">
        <f>IF('GACE Reading 200 210'!B464="","",'SAT EBRW to CBEST R'!$A$2+'SAT EBRW to CBEST R'!$B$2*F464)</f>
        <v/>
      </c>
      <c r="J464" s="11" t="str">
        <f>IF('GACE Reading 200 210'!B464="","", IF(I464&lt;20, 20, IF(I464&gt;80, 80, I464)))</f>
        <v/>
      </c>
    </row>
    <row r="465" spans="1:10" x14ac:dyDescent="0.25">
      <c r="A465" s="11">
        <v>464</v>
      </c>
      <c r="B465" s="30"/>
      <c r="C465" s="25" t="str">
        <f t="shared" si="14"/>
        <v/>
      </c>
      <c r="D465" s="25" t="str">
        <f>IF('GACE Reading 200 210'!B465="","", IF(C465&lt;1, 1, IF(C465&gt;36, 36, C465)))</f>
        <v/>
      </c>
      <c r="E465" s="25" t="str">
        <f t="shared" si="15"/>
        <v/>
      </c>
      <c r="F465" s="11" t="str">
        <f>IF('GACE Reading 200 210'!E465="","",IF('GACE Reading 200 210'!E465&lt;'ACT E+R to SAT EBRW'!$A$2,'ACT E+R to SAT EBRW'!$B$2,IF('GACE Reading 200 210'!E465&gt;'ACT E+R to SAT EBRW'!A$72,'ACT E+R to SAT EBRW'!B$72,VLOOKUP(E465,'ACT E+R to SAT EBRW'!A:B,2,FALSE))))</f>
        <v/>
      </c>
      <c r="G465" s="11" t="str">
        <f>IF('GACE Reading 200 210'!B465="","",interceptACTRtoPCR5712_5713+slopeACTRtoPCR5712_5713*D465)</f>
        <v/>
      </c>
      <c r="H465" s="11" t="str">
        <f>IF('GACE Reading 200 210'!B465="","", IF(G465&lt;100, 100, IF(G465&gt;200, 200, G465)))</f>
        <v/>
      </c>
      <c r="I465" s="11" t="str">
        <f>IF('GACE Reading 200 210'!B465="","",'SAT EBRW to CBEST R'!$A$2+'SAT EBRW to CBEST R'!$B$2*F465)</f>
        <v/>
      </c>
      <c r="J465" s="11" t="str">
        <f>IF('GACE Reading 200 210'!B465="","", IF(I465&lt;20, 20, IF(I465&gt;80, 80, I465)))</f>
        <v/>
      </c>
    </row>
    <row r="466" spans="1:10" x14ac:dyDescent="0.25">
      <c r="A466" s="11">
        <v>465</v>
      </c>
      <c r="B466" s="30"/>
      <c r="C466" s="25" t="str">
        <f t="shared" si="14"/>
        <v/>
      </c>
      <c r="D466" s="25" t="str">
        <f>IF('GACE Reading 200 210'!B466="","", IF(C466&lt;1, 1, IF(C466&gt;36, 36, C466)))</f>
        <v/>
      </c>
      <c r="E466" s="25" t="str">
        <f t="shared" si="15"/>
        <v/>
      </c>
      <c r="F466" s="11" t="str">
        <f>IF('GACE Reading 200 210'!E466="","",IF('GACE Reading 200 210'!E466&lt;'ACT E+R to SAT EBRW'!$A$2,'ACT E+R to SAT EBRW'!$B$2,IF('GACE Reading 200 210'!E466&gt;'ACT E+R to SAT EBRW'!A$72,'ACT E+R to SAT EBRW'!B$72,VLOOKUP(E466,'ACT E+R to SAT EBRW'!A:B,2,FALSE))))</f>
        <v/>
      </c>
      <c r="G466" s="11" t="str">
        <f>IF('GACE Reading 200 210'!B466="","",interceptACTRtoPCR5712_5713+slopeACTRtoPCR5712_5713*D466)</f>
        <v/>
      </c>
      <c r="H466" s="11" t="str">
        <f>IF('GACE Reading 200 210'!B466="","", IF(G466&lt;100, 100, IF(G466&gt;200, 200, G466)))</f>
        <v/>
      </c>
      <c r="I466" s="11" t="str">
        <f>IF('GACE Reading 200 210'!B466="","",'SAT EBRW to CBEST R'!$A$2+'SAT EBRW to CBEST R'!$B$2*F466)</f>
        <v/>
      </c>
      <c r="J466" s="11" t="str">
        <f>IF('GACE Reading 200 210'!B466="","", IF(I466&lt;20, 20, IF(I466&gt;80, 80, I466)))</f>
        <v/>
      </c>
    </row>
    <row r="467" spans="1:10" x14ac:dyDescent="0.25">
      <c r="A467" s="11">
        <v>466</v>
      </c>
      <c r="B467" s="30"/>
      <c r="C467" s="25" t="str">
        <f t="shared" si="14"/>
        <v/>
      </c>
      <c r="D467" s="25" t="str">
        <f>IF('GACE Reading 200 210'!B467="","", IF(C467&lt;1, 1, IF(C467&gt;36, 36, C467)))</f>
        <v/>
      </c>
      <c r="E467" s="25" t="str">
        <f t="shared" si="15"/>
        <v/>
      </c>
      <c r="F467" s="11" t="str">
        <f>IF('GACE Reading 200 210'!E467="","",IF('GACE Reading 200 210'!E467&lt;'ACT E+R to SAT EBRW'!$A$2,'ACT E+R to SAT EBRW'!$B$2,IF('GACE Reading 200 210'!E467&gt;'ACT E+R to SAT EBRW'!A$72,'ACT E+R to SAT EBRW'!B$72,VLOOKUP(E467,'ACT E+R to SAT EBRW'!A:B,2,FALSE))))</f>
        <v/>
      </c>
      <c r="G467" s="11" t="str">
        <f>IF('GACE Reading 200 210'!B467="","",interceptACTRtoPCR5712_5713+slopeACTRtoPCR5712_5713*D467)</f>
        <v/>
      </c>
      <c r="H467" s="11" t="str">
        <f>IF('GACE Reading 200 210'!B467="","", IF(G467&lt;100, 100, IF(G467&gt;200, 200, G467)))</f>
        <v/>
      </c>
      <c r="I467" s="11" t="str">
        <f>IF('GACE Reading 200 210'!B467="","",'SAT EBRW to CBEST R'!$A$2+'SAT EBRW to CBEST R'!$B$2*F467)</f>
        <v/>
      </c>
      <c r="J467" s="11" t="str">
        <f>IF('GACE Reading 200 210'!B467="","", IF(I467&lt;20, 20, IF(I467&gt;80, 80, I467)))</f>
        <v/>
      </c>
    </row>
    <row r="468" spans="1:10" x14ac:dyDescent="0.25">
      <c r="A468" s="11">
        <v>467</v>
      </c>
      <c r="B468" s="30"/>
      <c r="C468" s="25" t="str">
        <f t="shared" si="14"/>
        <v/>
      </c>
      <c r="D468" s="25" t="str">
        <f>IF('GACE Reading 200 210'!B468="","", IF(C468&lt;1, 1, IF(C468&gt;36, 36, C468)))</f>
        <v/>
      </c>
      <c r="E468" s="25" t="str">
        <f t="shared" si="15"/>
        <v/>
      </c>
      <c r="F468" s="11" t="str">
        <f>IF('GACE Reading 200 210'!E468="","",IF('GACE Reading 200 210'!E468&lt;'ACT E+R to SAT EBRW'!$A$2,'ACT E+R to SAT EBRW'!$B$2,IF('GACE Reading 200 210'!E468&gt;'ACT E+R to SAT EBRW'!A$72,'ACT E+R to SAT EBRW'!B$72,VLOOKUP(E468,'ACT E+R to SAT EBRW'!A:B,2,FALSE))))</f>
        <v/>
      </c>
      <c r="G468" s="11" t="str">
        <f>IF('GACE Reading 200 210'!B468="","",interceptACTRtoPCR5712_5713+slopeACTRtoPCR5712_5713*D468)</f>
        <v/>
      </c>
      <c r="H468" s="11" t="str">
        <f>IF('GACE Reading 200 210'!B468="","", IF(G468&lt;100, 100, IF(G468&gt;200, 200, G468)))</f>
        <v/>
      </c>
      <c r="I468" s="11" t="str">
        <f>IF('GACE Reading 200 210'!B468="","",'SAT EBRW to CBEST R'!$A$2+'SAT EBRW to CBEST R'!$B$2*F468)</f>
        <v/>
      </c>
      <c r="J468" s="11" t="str">
        <f>IF('GACE Reading 200 210'!B468="","", IF(I468&lt;20, 20, IF(I468&gt;80, 80, I468)))</f>
        <v/>
      </c>
    </row>
    <row r="469" spans="1:10" x14ac:dyDescent="0.25">
      <c r="A469" s="11">
        <v>468</v>
      </c>
      <c r="B469" s="30"/>
      <c r="C469" s="25" t="str">
        <f t="shared" si="14"/>
        <v/>
      </c>
      <c r="D469" s="25" t="str">
        <f>IF('GACE Reading 200 210'!B469="","", IF(C469&lt;1, 1, IF(C469&gt;36, 36, C469)))</f>
        <v/>
      </c>
      <c r="E469" s="25" t="str">
        <f t="shared" si="15"/>
        <v/>
      </c>
      <c r="F469" s="11" t="str">
        <f>IF('GACE Reading 200 210'!E469="","",IF('GACE Reading 200 210'!E469&lt;'ACT E+R to SAT EBRW'!$A$2,'ACT E+R to SAT EBRW'!$B$2,IF('GACE Reading 200 210'!E469&gt;'ACT E+R to SAT EBRW'!A$72,'ACT E+R to SAT EBRW'!B$72,VLOOKUP(E469,'ACT E+R to SAT EBRW'!A:B,2,FALSE))))</f>
        <v/>
      </c>
      <c r="G469" s="11" t="str">
        <f>IF('GACE Reading 200 210'!B469="","",interceptACTRtoPCR5712_5713+slopeACTRtoPCR5712_5713*D469)</f>
        <v/>
      </c>
      <c r="H469" s="11" t="str">
        <f>IF('GACE Reading 200 210'!B469="","", IF(G469&lt;100, 100, IF(G469&gt;200, 200, G469)))</f>
        <v/>
      </c>
      <c r="I469" s="11" t="str">
        <f>IF('GACE Reading 200 210'!B469="","",'SAT EBRW to CBEST R'!$A$2+'SAT EBRW to CBEST R'!$B$2*F469)</f>
        <v/>
      </c>
      <c r="J469" s="11" t="str">
        <f>IF('GACE Reading 200 210'!B469="","", IF(I469&lt;20, 20, IF(I469&gt;80, 80, I469)))</f>
        <v/>
      </c>
    </row>
    <row r="470" spans="1:10" x14ac:dyDescent="0.25">
      <c r="A470" s="11">
        <v>469</v>
      </c>
      <c r="B470" s="30"/>
      <c r="C470" s="25" t="str">
        <f t="shared" si="14"/>
        <v/>
      </c>
      <c r="D470" s="25" t="str">
        <f>IF('GACE Reading 200 210'!B470="","", IF(C470&lt;1, 1, IF(C470&gt;36, 36, C470)))</f>
        <v/>
      </c>
      <c r="E470" s="25" t="str">
        <f t="shared" si="15"/>
        <v/>
      </c>
      <c r="F470" s="11" t="str">
        <f>IF('GACE Reading 200 210'!E470="","",IF('GACE Reading 200 210'!E470&lt;'ACT E+R to SAT EBRW'!$A$2,'ACT E+R to SAT EBRW'!$B$2,IF('GACE Reading 200 210'!E470&gt;'ACT E+R to SAT EBRW'!A$72,'ACT E+R to SAT EBRW'!B$72,VLOOKUP(E470,'ACT E+R to SAT EBRW'!A:B,2,FALSE))))</f>
        <v/>
      </c>
      <c r="G470" s="11" t="str">
        <f>IF('GACE Reading 200 210'!B470="","",interceptACTRtoPCR5712_5713+slopeACTRtoPCR5712_5713*D470)</f>
        <v/>
      </c>
      <c r="H470" s="11" t="str">
        <f>IF('GACE Reading 200 210'!B470="","", IF(G470&lt;100, 100, IF(G470&gt;200, 200, G470)))</f>
        <v/>
      </c>
      <c r="I470" s="11" t="str">
        <f>IF('GACE Reading 200 210'!B470="","",'SAT EBRW to CBEST R'!$A$2+'SAT EBRW to CBEST R'!$B$2*F470)</f>
        <v/>
      </c>
      <c r="J470" s="11" t="str">
        <f>IF('GACE Reading 200 210'!B470="","", IF(I470&lt;20, 20, IF(I470&gt;80, 80, I470)))</f>
        <v/>
      </c>
    </row>
    <row r="471" spans="1:10" x14ac:dyDescent="0.25">
      <c r="A471" s="11">
        <v>470</v>
      </c>
      <c r="B471" s="30"/>
      <c r="C471" s="25" t="str">
        <f t="shared" si="14"/>
        <v/>
      </c>
      <c r="D471" s="25" t="str">
        <f>IF('GACE Reading 200 210'!B471="","", IF(C471&lt;1, 1, IF(C471&gt;36, 36, C471)))</f>
        <v/>
      </c>
      <c r="E471" s="25" t="str">
        <f t="shared" si="15"/>
        <v/>
      </c>
      <c r="F471" s="11" t="str">
        <f>IF('GACE Reading 200 210'!E471="","",IF('GACE Reading 200 210'!E471&lt;'ACT E+R to SAT EBRW'!$A$2,'ACT E+R to SAT EBRW'!$B$2,IF('GACE Reading 200 210'!E471&gt;'ACT E+R to SAT EBRW'!A$72,'ACT E+R to SAT EBRW'!B$72,VLOOKUP(E471,'ACT E+R to SAT EBRW'!A:B,2,FALSE))))</f>
        <v/>
      </c>
      <c r="G471" s="11" t="str">
        <f>IF('GACE Reading 200 210'!B471="","",interceptACTRtoPCR5712_5713+slopeACTRtoPCR5712_5713*D471)</f>
        <v/>
      </c>
      <c r="H471" s="11" t="str">
        <f>IF('GACE Reading 200 210'!B471="","", IF(G471&lt;100, 100, IF(G471&gt;200, 200, G471)))</f>
        <v/>
      </c>
      <c r="I471" s="11" t="str">
        <f>IF('GACE Reading 200 210'!B471="","",'SAT EBRW to CBEST R'!$A$2+'SAT EBRW to CBEST R'!$B$2*F471)</f>
        <v/>
      </c>
      <c r="J471" s="11" t="str">
        <f>IF('GACE Reading 200 210'!B471="","", IF(I471&lt;20, 20, IF(I471&gt;80, 80, I471)))</f>
        <v/>
      </c>
    </row>
    <row r="472" spans="1:10" x14ac:dyDescent="0.25">
      <c r="A472" s="11">
        <v>471</v>
      </c>
      <c r="B472" s="30"/>
      <c r="C472" s="25" t="str">
        <f t="shared" si="14"/>
        <v/>
      </c>
      <c r="D472" s="25" t="str">
        <f>IF('GACE Reading 200 210'!B472="","", IF(C472&lt;1, 1, IF(C472&gt;36, 36, C472)))</f>
        <v/>
      </c>
      <c r="E472" s="25" t="str">
        <f t="shared" si="15"/>
        <v/>
      </c>
      <c r="F472" s="11" t="str">
        <f>IF('GACE Reading 200 210'!E472="","",IF('GACE Reading 200 210'!E472&lt;'ACT E+R to SAT EBRW'!$A$2,'ACT E+R to SAT EBRW'!$B$2,IF('GACE Reading 200 210'!E472&gt;'ACT E+R to SAT EBRW'!A$72,'ACT E+R to SAT EBRW'!B$72,VLOOKUP(E472,'ACT E+R to SAT EBRW'!A:B,2,FALSE))))</f>
        <v/>
      </c>
      <c r="G472" s="11" t="str">
        <f>IF('GACE Reading 200 210'!B472="","",interceptACTRtoPCR5712_5713+slopeACTRtoPCR5712_5713*D472)</f>
        <v/>
      </c>
      <c r="H472" s="11" t="str">
        <f>IF('GACE Reading 200 210'!B472="","", IF(G472&lt;100, 100, IF(G472&gt;200, 200, G472)))</f>
        <v/>
      </c>
      <c r="I472" s="11" t="str">
        <f>IF('GACE Reading 200 210'!B472="","",'SAT EBRW to CBEST R'!$A$2+'SAT EBRW to CBEST R'!$B$2*F472)</f>
        <v/>
      </c>
      <c r="J472" s="11" t="str">
        <f>IF('GACE Reading 200 210'!B472="","", IF(I472&lt;20, 20, IF(I472&gt;80, 80, I472)))</f>
        <v/>
      </c>
    </row>
    <row r="473" spans="1:10" x14ac:dyDescent="0.25">
      <c r="A473" s="11">
        <v>472</v>
      </c>
      <c r="B473" s="30"/>
      <c r="C473" s="25" t="str">
        <f t="shared" si="14"/>
        <v/>
      </c>
      <c r="D473" s="25" t="str">
        <f>IF('GACE Reading 200 210'!B473="","", IF(C473&lt;1, 1, IF(C473&gt;36, 36, C473)))</f>
        <v/>
      </c>
      <c r="E473" s="25" t="str">
        <f t="shared" si="15"/>
        <v/>
      </c>
      <c r="F473" s="11" t="str">
        <f>IF('GACE Reading 200 210'!E473="","",IF('GACE Reading 200 210'!E473&lt;'ACT E+R to SAT EBRW'!$A$2,'ACT E+R to SAT EBRW'!$B$2,IF('GACE Reading 200 210'!E473&gt;'ACT E+R to SAT EBRW'!A$72,'ACT E+R to SAT EBRW'!B$72,VLOOKUP(E473,'ACT E+R to SAT EBRW'!A:B,2,FALSE))))</f>
        <v/>
      </c>
      <c r="G473" s="11" t="str">
        <f>IF('GACE Reading 200 210'!B473="","",interceptACTRtoPCR5712_5713+slopeACTRtoPCR5712_5713*D473)</f>
        <v/>
      </c>
      <c r="H473" s="11" t="str">
        <f>IF('GACE Reading 200 210'!B473="","", IF(G473&lt;100, 100, IF(G473&gt;200, 200, G473)))</f>
        <v/>
      </c>
      <c r="I473" s="11" t="str">
        <f>IF('GACE Reading 200 210'!B473="","",'SAT EBRW to CBEST R'!$A$2+'SAT EBRW to CBEST R'!$B$2*F473)</f>
        <v/>
      </c>
      <c r="J473" s="11" t="str">
        <f>IF('GACE Reading 200 210'!B473="","", IF(I473&lt;20, 20, IF(I473&gt;80, 80, I473)))</f>
        <v/>
      </c>
    </row>
    <row r="474" spans="1:10" x14ac:dyDescent="0.25">
      <c r="A474" s="11">
        <v>473</v>
      </c>
      <c r="B474" s="30"/>
      <c r="C474" s="25" t="str">
        <f t="shared" si="14"/>
        <v/>
      </c>
      <c r="D474" s="25" t="str">
        <f>IF('GACE Reading 200 210'!B474="","", IF(C474&lt;1, 1, IF(C474&gt;36, 36, C474)))</f>
        <v/>
      </c>
      <c r="E474" s="25" t="str">
        <f t="shared" si="15"/>
        <v/>
      </c>
      <c r="F474" s="11" t="str">
        <f>IF('GACE Reading 200 210'!E474="","",IF('GACE Reading 200 210'!E474&lt;'ACT E+R to SAT EBRW'!$A$2,'ACT E+R to SAT EBRW'!$B$2,IF('GACE Reading 200 210'!E474&gt;'ACT E+R to SAT EBRW'!A$72,'ACT E+R to SAT EBRW'!B$72,VLOOKUP(E474,'ACT E+R to SAT EBRW'!A:B,2,FALSE))))</f>
        <v/>
      </c>
      <c r="G474" s="11" t="str">
        <f>IF('GACE Reading 200 210'!B474="","",interceptACTRtoPCR5712_5713+slopeACTRtoPCR5712_5713*D474)</f>
        <v/>
      </c>
      <c r="H474" s="11" t="str">
        <f>IF('GACE Reading 200 210'!B474="","", IF(G474&lt;100, 100, IF(G474&gt;200, 200, G474)))</f>
        <v/>
      </c>
      <c r="I474" s="11" t="str">
        <f>IF('GACE Reading 200 210'!B474="","",'SAT EBRW to CBEST R'!$A$2+'SAT EBRW to CBEST R'!$B$2*F474)</f>
        <v/>
      </c>
      <c r="J474" s="11" t="str">
        <f>IF('GACE Reading 200 210'!B474="","", IF(I474&lt;20, 20, IF(I474&gt;80, 80, I474)))</f>
        <v/>
      </c>
    </row>
    <row r="475" spans="1:10" x14ac:dyDescent="0.25">
      <c r="A475" s="11">
        <v>474</v>
      </c>
      <c r="B475" s="30"/>
      <c r="C475" s="25" t="str">
        <f t="shared" si="14"/>
        <v/>
      </c>
      <c r="D475" s="25" t="str">
        <f>IF('GACE Reading 200 210'!B475="","", IF(C475&lt;1, 1, IF(C475&gt;36, 36, C475)))</f>
        <v/>
      </c>
      <c r="E475" s="25" t="str">
        <f t="shared" si="15"/>
        <v/>
      </c>
      <c r="F475" s="11" t="str">
        <f>IF('GACE Reading 200 210'!E475="","",IF('GACE Reading 200 210'!E475&lt;'ACT E+R to SAT EBRW'!$A$2,'ACT E+R to SAT EBRW'!$B$2,IF('GACE Reading 200 210'!E475&gt;'ACT E+R to SAT EBRW'!A$72,'ACT E+R to SAT EBRW'!B$72,VLOOKUP(E475,'ACT E+R to SAT EBRW'!A:B,2,FALSE))))</f>
        <v/>
      </c>
      <c r="G475" s="11" t="str">
        <f>IF('GACE Reading 200 210'!B475="","",interceptACTRtoPCR5712_5713+slopeACTRtoPCR5712_5713*D475)</f>
        <v/>
      </c>
      <c r="H475" s="11" t="str">
        <f>IF('GACE Reading 200 210'!B475="","", IF(G475&lt;100, 100, IF(G475&gt;200, 200, G475)))</f>
        <v/>
      </c>
      <c r="I475" s="11" t="str">
        <f>IF('GACE Reading 200 210'!B475="","",'SAT EBRW to CBEST R'!$A$2+'SAT EBRW to CBEST R'!$B$2*F475)</f>
        <v/>
      </c>
      <c r="J475" s="11" t="str">
        <f>IF('GACE Reading 200 210'!B475="","", IF(I475&lt;20, 20, IF(I475&gt;80, 80, I475)))</f>
        <v/>
      </c>
    </row>
    <row r="476" spans="1:10" x14ac:dyDescent="0.25">
      <c r="A476" s="11">
        <v>475</v>
      </c>
      <c r="B476" s="30"/>
      <c r="C476" s="25" t="str">
        <f t="shared" si="14"/>
        <v/>
      </c>
      <c r="D476" s="25" t="str">
        <f>IF('GACE Reading 200 210'!B476="","", IF(C476&lt;1, 1, IF(C476&gt;36, 36, C476)))</f>
        <v/>
      </c>
      <c r="E476" s="25" t="str">
        <f t="shared" si="15"/>
        <v/>
      </c>
      <c r="F476" s="11" t="str">
        <f>IF('GACE Reading 200 210'!E476="","",IF('GACE Reading 200 210'!E476&lt;'ACT E+R to SAT EBRW'!$A$2,'ACT E+R to SAT EBRW'!$B$2,IF('GACE Reading 200 210'!E476&gt;'ACT E+R to SAT EBRW'!A$72,'ACT E+R to SAT EBRW'!B$72,VLOOKUP(E476,'ACT E+R to SAT EBRW'!A:B,2,FALSE))))</f>
        <v/>
      </c>
      <c r="G476" s="11" t="str">
        <f>IF('GACE Reading 200 210'!B476="","",interceptACTRtoPCR5712_5713+slopeACTRtoPCR5712_5713*D476)</f>
        <v/>
      </c>
      <c r="H476" s="11" t="str">
        <f>IF('GACE Reading 200 210'!B476="","", IF(G476&lt;100, 100, IF(G476&gt;200, 200, G476)))</f>
        <v/>
      </c>
      <c r="I476" s="11" t="str">
        <f>IF('GACE Reading 200 210'!B476="","",'SAT EBRW to CBEST R'!$A$2+'SAT EBRW to CBEST R'!$B$2*F476)</f>
        <v/>
      </c>
      <c r="J476" s="11" t="str">
        <f>IF('GACE Reading 200 210'!B476="","", IF(I476&lt;20, 20, IF(I476&gt;80, 80, I476)))</f>
        <v/>
      </c>
    </row>
    <row r="477" spans="1:10" x14ac:dyDescent="0.25">
      <c r="A477" s="11">
        <v>476</v>
      </c>
      <c r="B477" s="30"/>
      <c r="C477" s="25" t="str">
        <f t="shared" si="14"/>
        <v/>
      </c>
      <c r="D477" s="25" t="str">
        <f>IF('GACE Reading 200 210'!B477="","", IF(C477&lt;1, 1, IF(C477&gt;36, 36, C477)))</f>
        <v/>
      </c>
      <c r="E477" s="25" t="str">
        <f t="shared" si="15"/>
        <v/>
      </c>
      <c r="F477" s="11" t="str">
        <f>IF('GACE Reading 200 210'!E477="","",IF('GACE Reading 200 210'!E477&lt;'ACT E+R to SAT EBRW'!$A$2,'ACT E+R to SAT EBRW'!$B$2,IF('GACE Reading 200 210'!E477&gt;'ACT E+R to SAT EBRW'!A$72,'ACT E+R to SAT EBRW'!B$72,VLOOKUP(E477,'ACT E+R to SAT EBRW'!A:B,2,FALSE))))</f>
        <v/>
      </c>
      <c r="G477" s="11" t="str">
        <f>IF('GACE Reading 200 210'!B477="","",interceptACTRtoPCR5712_5713+slopeACTRtoPCR5712_5713*D477)</f>
        <v/>
      </c>
      <c r="H477" s="11" t="str">
        <f>IF('GACE Reading 200 210'!B477="","", IF(G477&lt;100, 100, IF(G477&gt;200, 200, G477)))</f>
        <v/>
      </c>
      <c r="I477" s="11" t="str">
        <f>IF('GACE Reading 200 210'!B477="","",'SAT EBRW to CBEST R'!$A$2+'SAT EBRW to CBEST R'!$B$2*F477)</f>
        <v/>
      </c>
      <c r="J477" s="11" t="str">
        <f>IF('GACE Reading 200 210'!B477="","", IF(I477&lt;20, 20, IF(I477&gt;80, 80, I477)))</f>
        <v/>
      </c>
    </row>
    <row r="478" spans="1:10" x14ac:dyDescent="0.25">
      <c r="A478" s="11">
        <v>477</v>
      </c>
      <c r="B478" s="30"/>
      <c r="C478" s="25" t="str">
        <f t="shared" si="14"/>
        <v/>
      </c>
      <c r="D478" s="25" t="str">
        <f>IF('GACE Reading 200 210'!B478="","", IF(C478&lt;1, 1, IF(C478&gt;36, 36, C478)))</f>
        <v/>
      </c>
      <c r="E478" s="25" t="str">
        <f t="shared" si="15"/>
        <v/>
      </c>
      <c r="F478" s="11" t="str">
        <f>IF('GACE Reading 200 210'!E478="","",IF('GACE Reading 200 210'!E478&lt;'ACT E+R to SAT EBRW'!$A$2,'ACT E+R to SAT EBRW'!$B$2,IF('GACE Reading 200 210'!E478&gt;'ACT E+R to SAT EBRW'!A$72,'ACT E+R to SAT EBRW'!B$72,VLOOKUP(E478,'ACT E+R to SAT EBRW'!A:B,2,FALSE))))</f>
        <v/>
      </c>
      <c r="G478" s="11" t="str">
        <f>IF('GACE Reading 200 210'!B478="","",interceptACTRtoPCR5712_5713+slopeACTRtoPCR5712_5713*D478)</f>
        <v/>
      </c>
      <c r="H478" s="11" t="str">
        <f>IF('GACE Reading 200 210'!B478="","", IF(G478&lt;100, 100, IF(G478&gt;200, 200, G478)))</f>
        <v/>
      </c>
      <c r="I478" s="11" t="str">
        <f>IF('GACE Reading 200 210'!B478="","",'SAT EBRW to CBEST R'!$A$2+'SAT EBRW to CBEST R'!$B$2*F478)</f>
        <v/>
      </c>
      <c r="J478" s="11" t="str">
        <f>IF('GACE Reading 200 210'!B478="","", IF(I478&lt;20, 20, IF(I478&gt;80, 80, I478)))</f>
        <v/>
      </c>
    </row>
    <row r="479" spans="1:10" x14ac:dyDescent="0.25">
      <c r="A479" s="11">
        <v>478</v>
      </c>
      <c r="B479" s="30"/>
      <c r="C479" s="25" t="str">
        <f t="shared" si="14"/>
        <v/>
      </c>
      <c r="D479" s="25" t="str">
        <f>IF('GACE Reading 200 210'!B479="","", IF(C479&lt;1, 1, IF(C479&gt;36, 36, C479)))</f>
        <v/>
      </c>
      <c r="E479" s="25" t="str">
        <f t="shared" si="15"/>
        <v/>
      </c>
      <c r="F479" s="11" t="str">
        <f>IF('GACE Reading 200 210'!E479="","",IF('GACE Reading 200 210'!E479&lt;'ACT E+R to SAT EBRW'!$A$2,'ACT E+R to SAT EBRW'!$B$2,IF('GACE Reading 200 210'!E479&gt;'ACT E+R to SAT EBRW'!A$72,'ACT E+R to SAT EBRW'!B$72,VLOOKUP(E479,'ACT E+R to SAT EBRW'!A:B,2,FALSE))))</f>
        <v/>
      </c>
      <c r="G479" s="11" t="str">
        <f>IF('GACE Reading 200 210'!B479="","",interceptACTRtoPCR5712_5713+slopeACTRtoPCR5712_5713*D479)</f>
        <v/>
      </c>
      <c r="H479" s="11" t="str">
        <f>IF('GACE Reading 200 210'!B479="","", IF(G479&lt;100, 100, IF(G479&gt;200, 200, G479)))</f>
        <v/>
      </c>
      <c r="I479" s="11" t="str">
        <f>IF('GACE Reading 200 210'!B479="","",'SAT EBRW to CBEST R'!$A$2+'SAT EBRW to CBEST R'!$B$2*F479)</f>
        <v/>
      </c>
      <c r="J479" s="11" t="str">
        <f>IF('GACE Reading 200 210'!B479="","", IF(I479&lt;20, 20, IF(I479&gt;80, 80, I479)))</f>
        <v/>
      </c>
    </row>
    <row r="480" spans="1:10" x14ac:dyDescent="0.25">
      <c r="A480" s="11">
        <v>479</v>
      </c>
      <c r="B480" s="30"/>
      <c r="C480" s="25" t="str">
        <f t="shared" si="14"/>
        <v/>
      </c>
      <c r="D480" s="25" t="str">
        <f>IF('GACE Reading 200 210'!B480="","", IF(C480&lt;1, 1, IF(C480&gt;36, 36, C480)))</f>
        <v/>
      </c>
      <c r="E480" s="25" t="str">
        <f t="shared" si="15"/>
        <v/>
      </c>
      <c r="F480" s="11" t="str">
        <f>IF('GACE Reading 200 210'!E480="","",IF('GACE Reading 200 210'!E480&lt;'ACT E+R to SAT EBRW'!$A$2,'ACT E+R to SAT EBRW'!$B$2,IF('GACE Reading 200 210'!E480&gt;'ACT E+R to SAT EBRW'!A$72,'ACT E+R to SAT EBRW'!B$72,VLOOKUP(E480,'ACT E+R to SAT EBRW'!A:B,2,FALSE))))</f>
        <v/>
      </c>
      <c r="G480" s="11" t="str">
        <f>IF('GACE Reading 200 210'!B480="","",interceptACTRtoPCR5712_5713+slopeACTRtoPCR5712_5713*D480)</f>
        <v/>
      </c>
      <c r="H480" s="11" t="str">
        <f>IF('GACE Reading 200 210'!B480="","", IF(G480&lt;100, 100, IF(G480&gt;200, 200, G480)))</f>
        <v/>
      </c>
      <c r="I480" s="11" t="str">
        <f>IF('GACE Reading 200 210'!B480="","",'SAT EBRW to CBEST R'!$A$2+'SAT EBRW to CBEST R'!$B$2*F480)</f>
        <v/>
      </c>
      <c r="J480" s="11" t="str">
        <f>IF('GACE Reading 200 210'!B480="","", IF(I480&lt;20, 20, IF(I480&gt;80, 80, I480)))</f>
        <v/>
      </c>
    </row>
    <row r="481" spans="1:10" x14ac:dyDescent="0.25">
      <c r="A481" s="11">
        <v>480</v>
      </c>
      <c r="B481" s="30"/>
      <c r="C481" s="25" t="str">
        <f t="shared" si="14"/>
        <v/>
      </c>
      <c r="D481" s="25" t="str">
        <f>IF('GACE Reading 200 210'!B481="","", IF(C481&lt;1, 1, IF(C481&gt;36, 36, C481)))</f>
        <v/>
      </c>
      <c r="E481" s="25" t="str">
        <f t="shared" si="15"/>
        <v/>
      </c>
      <c r="F481" s="11" t="str">
        <f>IF('GACE Reading 200 210'!E481="","",IF('GACE Reading 200 210'!E481&lt;'ACT E+R to SAT EBRW'!$A$2,'ACT E+R to SAT EBRW'!$B$2,IF('GACE Reading 200 210'!E481&gt;'ACT E+R to SAT EBRW'!A$72,'ACT E+R to SAT EBRW'!B$72,VLOOKUP(E481,'ACT E+R to SAT EBRW'!A:B,2,FALSE))))</f>
        <v/>
      </c>
      <c r="G481" s="11" t="str">
        <f>IF('GACE Reading 200 210'!B481="","",interceptACTRtoPCR5712_5713+slopeACTRtoPCR5712_5713*D481)</f>
        <v/>
      </c>
      <c r="H481" s="11" t="str">
        <f>IF('GACE Reading 200 210'!B481="","", IF(G481&lt;100, 100, IF(G481&gt;200, 200, G481)))</f>
        <v/>
      </c>
      <c r="I481" s="11" t="str">
        <f>IF('GACE Reading 200 210'!B481="","",'SAT EBRW to CBEST R'!$A$2+'SAT EBRW to CBEST R'!$B$2*F481)</f>
        <v/>
      </c>
      <c r="J481" s="11" t="str">
        <f>IF('GACE Reading 200 210'!B481="","", IF(I481&lt;20, 20, IF(I481&gt;80, 80, I481)))</f>
        <v/>
      </c>
    </row>
    <row r="482" spans="1:10" x14ac:dyDescent="0.25">
      <c r="A482" s="11">
        <v>481</v>
      </c>
      <c r="B482" s="30"/>
      <c r="C482" s="25" t="str">
        <f t="shared" si="14"/>
        <v/>
      </c>
      <c r="D482" s="25" t="str">
        <f>IF('GACE Reading 200 210'!B482="","", IF(C482&lt;1, 1, IF(C482&gt;36, 36, C482)))</f>
        <v/>
      </c>
      <c r="E482" s="25" t="str">
        <f t="shared" si="15"/>
        <v/>
      </c>
      <c r="F482" s="11" t="str">
        <f>IF('GACE Reading 200 210'!E482="","",IF('GACE Reading 200 210'!E482&lt;'ACT E+R to SAT EBRW'!$A$2,'ACT E+R to SAT EBRW'!$B$2,IF('GACE Reading 200 210'!E482&gt;'ACT E+R to SAT EBRW'!A$72,'ACT E+R to SAT EBRW'!B$72,VLOOKUP(E482,'ACT E+R to SAT EBRW'!A:B,2,FALSE))))</f>
        <v/>
      </c>
      <c r="G482" s="11" t="str">
        <f>IF('GACE Reading 200 210'!B482="","",interceptACTRtoPCR5712_5713+slopeACTRtoPCR5712_5713*D482)</f>
        <v/>
      </c>
      <c r="H482" s="11" t="str">
        <f>IF('GACE Reading 200 210'!B482="","", IF(G482&lt;100, 100, IF(G482&gt;200, 200, G482)))</f>
        <v/>
      </c>
      <c r="I482" s="11" t="str">
        <f>IF('GACE Reading 200 210'!B482="","",'SAT EBRW to CBEST R'!$A$2+'SAT EBRW to CBEST R'!$B$2*F482)</f>
        <v/>
      </c>
      <c r="J482" s="11" t="str">
        <f>IF('GACE Reading 200 210'!B482="","", IF(I482&lt;20, 20, IF(I482&gt;80, 80, I482)))</f>
        <v/>
      </c>
    </row>
    <row r="483" spans="1:10" x14ac:dyDescent="0.25">
      <c r="A483" s="11">
        <v>482</v>
      </c>
      <c r="B483" s="30"/>
      <c r="C483" s="25" t="str">
        <f t="shared" si="14"/>
        <v/>
      </c>
      <c r="D483" s="25" t="str">
        <f>IF('GACE Reading 200 210'!B483="","", IF(C483&lt;1, 1, IF(C483&gt;36, 36, C483)))</f>
        <v/>
      </c>
      <c r="E483" s="25" t="str">
        <f t="shared" si="15"/>
        <v/>
      </c>
      <c r="F483" s="11" t="str">
        <f>IF('GACE Reading 200 210'!E483="","",IF('GACE Reading 200 210'!E483&lt;'ACT E+R to SAT EBRW'!$A$2,'ACT E+R to SAT EBRW'!$B$2,IF('GACE Reading 200 210'!E483&gt;'ACT E+R to SAT EBRW'!A$72,'ACT E+R to SAT EBRW'!B$72,VLOOKUP(E483,'ACT E+R to SAT EBRW'!A:B,2,FALSE))))</f>
        <v/>
      </c>
      <c r="G483" s="11" t="str">
        <f>IF('GACE Reading 200 210'!B483="","",interceptACTRtoPCR5712_5713+slopeACTRtoPCR5712_5713*D483)</f>
        <v/>
      </c>
      <c r="H483" s="11" t="str">
        <f>IF('GACE Reading 200 210'!B483="","", IF(G483&lt;100, 100, IF(G483&gt;200, 200, G483)))</f>
        <v/>
      </c>
      <c r="I483" s="11" t="str">
        <f>IF('GACE Reading 200 210'!B483="","",'SAT EBRW to CBEST R'!$A$2+'SAT EBRW to CBEST R'!$B$2*F483)</f>
        <v/>
      </c>
      <c r="J483" s="11" t="str">
        <f>IF('GACE Reading 200 210'!B483="","", IF(I483&lt;20, 20, IF(I483&gt;80, 80, I483)))</f>
        <v/>
      </c>
    </row>
    <row r="484" spans="1:10" x14ac:dyDescent="0.25">
      <c r="A484" s="11">
        <v>483</v>
      </c>
      <c r="B484" s="30"/>
      <c r="C484" s="25" t="str">
        <f t="shared" si="14"/>
        <v/>
      </c>
      <c r="D484" s="25" t="str">
        <f>IF('GACE Reading 200 210'!B484="","", IF(C484&lt;1, 1, IF(C484&gt;36, 36, C484)))</f>
        <v/>
      </c>
      <c r="E484" s="25" t="str">
        <f t="shared" si="15"/>
        <v/>
      </c>
      <c r="F484" s="11" t="str">
        <f>IF('GACE Reading 200 210'!E484="","",IF('GACE Reading 200 210'!E484&lt;'ACT E+R to SAT EBRW'!$A$2,'ACT E+R to SAT EBRW'!$B$2,IF('GACE Reading 200 210'!E484&gt;'ACT E+R to SAT EBRW'!A$72,'ACT E+R to SAT EBRW'!B$72,VLOOKUP(E484,'ACT E+R to SAT EBRW'!A:B,2,FALSE))))</f>
        <v/>
      </c>
      <c r="G484" s="11" t="str">
        <f>IF('GACE Reading 200 210'!B484="","",interceptACTRtoPCR5712_5713+slopeACTRtoPCR5712_5713*D484)</f>
        <v/>
      </c>
      <c r="H484" s="11" t="str">
        <f>IF('GACE Reading 200 210'!B484="","", IF(G484&lt;100, 100, IF(G484&gt;200, 200, G484)))</f>
        <v/>
      </c>
      <c r="I484" s="11" t="str">
        <f>IF('GACE Reading 200 210'!B484="","",'SAT EBRW to CBEST R'!$A$2+'SAT EBRW to CBEST R'!$B$2*F484)</f>
        <v/>
      </c>
      <c r="J484" s="11" t="str">
        <f>IF('GACE Reading 200 210'!B484="","", IF(I484&lt;20, 20, IF(I484&gt;80, 80, I484)))</f>
        <v/>
      </c>
    </row>
    <row r="485" spans="1:10" x14ac:dyDescent="0.25">
      <c r="A485" s="11">
        <v>484</v>
      </c>
      <c r="B485" s="30"/>
      <c r="C485" s="25" t="str">
        <f t="shared" si="14"/>
        <v/>
      </c>
      <c r="D485" s="25" t="str">
        <f>IF('GACE Reading 200 210'!B485="","", IF(C485&lt;1, 1, IF(C485&gt;36, 36, C485)))</f>
        <v/>
      </c>
      <c r="E485" s="25" t="str">
        <f t="shared" si="15"/>
        <v/>
      </c>
      <c r="F485" s="11" t="str">
        <f>IF('GACE Reading 200 210'!E485="","",IF('GACE Reading 200 210'!E485&lt;'ACT E+R to SAT EBRW'!$A$2,'ACT E+R to SAT EBRW'!$B$2,IF('GACE Reading 200 210'!E485&gt;'ACT E+R to SAT EBRW'!A$72,'ACT E+R to SAT EBRW'!B$72,VLOOKUP(E485,'ACT E+R to SAT EBRW'!A:B,2,FALSE))))</f>
        <v/>
      </c>
      <c r="G485" s="11" t="str">
        <f>IF('GACE Reading 200 210'!B485="","",interceptACTRtoPCR5712_5713+slopeACTRtoPCR5712_5713*D485)</f>
        <v/>
      </c>
      <c r="H485" s="11" t="str">
        <f>IF('GACE Reading 200 210'!B485="","", IF(G485&lt;100, 100, IF(G485&gt;200, 200, G485)))</f>
        <v/>
      </c>
      <c r="I485" s="11" t="str">
        <f>IF('GACE Reading 200 210'!B485="","",'SAT EBRW to CBEST R'!$A$2+'SAT EBRW to CBEST R'!$B$2*F485)</f>
        <v/>
      </c>
      <c r="J485" s="11" t="str">
        <f>IF('GACE Reading 200 210'!B485="","", IF(I485&lt;20, 20, IF(I485&gt;80, 80, I485)))</f>
        <v/>
      </c>
    </row>
    <row r="486" spans="1:10" x14ac:dyDescent="0.25">
      <c r="A486" s="11">
        <v>485</v>
      </c>
      <c r="B486" s="30"/>
      <c r="C486" s="25" t="str">
        <f t="shared" si="14"/>
        <v/>
      </c>
      <c r="D486" s="25" t="str">
        <f>IF('GACE Reading 200 210'!B486="","", IF(C486&lt;1, 1, IF(C486&gt;36, 36, C486)))</f>
        <v/>
      </c>
      <c r="E486" s="25" t="str">
        <f t="shared" si="15"/>
        <v/>
      </c>
      <c r="F486" s="11" t="str">
        <f>IF('GACE Reading 200 210'!E486="","",IF('GACE Reading 200 210'!E486&lt;'ACT E+R to SAT EBRW'!$A$2,'ACT E+R to SAT EBRW'!$B$2,IF('GACE Reading 200 210'!E486&gt;'ACT E+R to SAT EBRW'!A$72,'ACT E+R to SAT EBRW'!B$72,VLOOKUP(E486,'ACT E+R to SAT EBRW'!A:B,2,FALSE))))</f>
        <v/>
      </c>
      <c r="G486" s="11" t="str">
        <f>IF('GACE Reading 200 210'!B486="","",interceptACTRtoPCR5712_5713+slopeACTRtoPCR5712_5713*D486)</f>
        <v/>
      </c>
      <c r="H486" s="11" t="str">
        <f>IF('GACE Reading 200 210'!B486="","", IF(G486&lt;100, 100, IF(G486&gt;200, 200, G486)))</f>
        <v/>
      </c>
      <c r="I486" s="11" t="str">
        <f>IF('GACE Reading 200 210'!B486="","",'SAT EBRW to CBEST R'!$A$2+'SAT EBRW to CBEST R'!$B$2*F486)</f>
        <v/>
      </c>
      <c r="J486" s="11" t="str">
        <f>IF('GACE Reading 200 210'!B486="","", IF(I486&lt;20, 20, IF(I486&gt;80, 80, I486)))</f>
        <v/>
      </c>
    </row>
    <row r="487" spans="1:10" x14ac:dyDescent="0.25">
      <c r="A487" s="11">
        <v>486</v>
      </c>
      <c r="B487" s="30"/>
      <c r="C487" s="25" t="str">
        <f t="shared" si="14"/>
        <v/>
      </c>
      <c r="D487" s="25" t="str">
        <f>IF('GACE Reading 200 210'!B487="","", IF(C487&lt;1, 1, IF(C487&gt;36, 36, C487)))</f>
        <v/>
      </c>
      <c r="E487" s="25" t="str">
        <f t="shared" si="15"/>
        <v/>
      </c>
      <c r="F487" s="11" t="str">
        <f>IF('GACE Reading 200 210'!E487="","",IF('GACE Reading 200 210'!E487&lt;'ACT E+R to SAT EBRW'!$A$2,'ACT E+R to SAT EBRW'!$B$2,IF('GACE Reading 200 210'!E487&gt;'ACT E+R to SAT EBRW'!A$72,'ACT E+R to SAT EBRW'!B$72,VLOOKUP(E487,'ACT E+R to SAT EBRW'!A:B,2,FALSE))))</f>
        <v/>
      </c>
      <c r="G487" s="11" t="str">
        <f>IF('GACE Reading 200 210'!B487="","",interceptACTRtoPCR5712_5713+slopeACTRtoPCR5712_5713*D487)</f>
        <v/>
      </c>
      <c r="H487" s="11" t="str">
        <f>IF('GACE Reading 200 210'!B487="","", IF(G487&lt;100, 100, IF(G487&gt;200, 200, G487)))</f>
        <v/>
      </c>
      <c r="I487" s="11" t="str">
        <f>IF('GACE Reading 200 210'!B487="","",'SAT EBRW to CBEST R'!$A$2+'SAT EBRW to CBEST R'!$B$2*F487)</f>
        <v/>
      </c>
      <c r="J487" s="11" t="str">
        <f>IF('GACE Reading 200 210'!B487="","", IF(I487&lt;20, 20, IF(I487&gt;80, 80, I487)))</f>
        <v/>
      </c>
    </row>
    <row r="488" spans="1:10" x14ac:dyDescent="0.25">
      <c r="A488" s="11">
        <v>487</v>
      </c>
      <c r="B488" s="30"/>
      <c r="C488" s="25" t="str">
        <f t="shared" si="14"/>
        <v/>
      </c>
      <c r="D488" s="25" t="str">
        <f>IF('GACE Reading 200 210'!B488="","", IF(C488&lt;1, 1, IF(C488&gt;36, 36, C488)))</f>
        <v/>
      </c>
      <c r="E488" s="25" t="str">
        <f t="shared" si="15"/>
        <v/>
      </c>
      <c r="F488" s="11" t="str">
        <f>IF('GACE Reading 200 210'!E488="","",IF('GACE Reading 200 210'!E488&lt;'ACT E+R to SAT EBRW'!$A$2,'ACT E+R to SAT EBRW'!$B$2,IF('GACE Reading 200 210'!E488&gt;'ACT E+R to SAT EBRW'!A$72,'ACT E+R to SAT EBRW'!B$72,VLOOKUP(E488,'ACT E+R to SAT EBRW'!A:B,2,FALSE))))</f>
        <v/>
      </c>
      <c r="G488" s="11" t="str">
        <f>IF('GACE Reading 200 210'!B488="","",interceptACTRtoPCR5712_5713+slopeACTRtoPCR5712_5713*D488)</f>
        <v/>
      </c>
      <c r="H488" s="11" t="str">
        <f>IF('GACE Reading 200 210'!B488="","", IF(G488&lt;100, 100, IF(G488&gt;200, 200, G488)))</f>
        <v/>
      </c>
      <c r="I488" s="11" t="str">
        <f>IF('GACE Reading 200 210'!B488="","",'SAT EBRW to CBEST R'!$A$2+'SAT EBRW to CBEST R'!$B$2*F488)</f>
        <v/>
      </c>
      <c r="J488" s="11" t="str">
        <f>IF('GACE Reading 200 210'!B488="","", IF(I488&lt;20, 20, IF(I488&gt;80, 80, I488)))</f>
        <v/>
      </c>
    </row>
    <row r="489" spans="1:10" x14ac:dyDescent="0.25">
      <c r="A489" s="11">
        <v>488</v>
      </c>
      <c r="B489" s="30"/>
      <c r="C489" s="25" t="str">
        <f t="shared" si="14"/>
        <v/>
      </c>
      <c r="D489" s="25" t="str">
        <f>IF('GACE Reading 200 210'!B489="","", IF(C489&lt;1, 1, IF(C489&gt;36, 36, C489)))</f>
        <v/>
      </c>
      <c r="E489" s="25" t="str">
        <f t="shared" si="15"/>
        <v/>
      </c>
      <c r="F489" s="11" t="str">
        <f>IF('GACE Reading 200 210'!E489="","",IF('GACE Reading 200 210'!E489&lt;'ACT E+R to SAT EBRW'!$A$2,'ACT E+R to SAT EBRW'!$B$2,IF('GACE Reading 200 210'!E489&gt;'ACT E+R to SAT EBRW'!A$72,'ACT E+R to SAT EBRW'!B$72,VLOOKUP(E489,'ACT E+R to SAT EBRW'!A:B,2,FALSE))))</f>
        <v/>
      </c>
      <c r="G489" s="11" t="str">
        <f>IF('GACE Reading 200 210'!B489="","",interceptACTRtoPCR5712_5713+slopeACTRtoPCR5712_5713*D489)</f>
        <v/>
      </c>
      <c r="H489" s="11" t="str">
        <f>IF('GACE Reading 200 210'!B489="","", IF(G489&lt;100, 100, IF(G489&gt;200, 200, G489)))</f>
        <v/>
      </c>
      <c r="I489" s="11" t="str">
        <f>IF('GACE Reading 200 210'!B489="","",'SAT EBRW to CBEST R'!$A$2+'SAT EBRW to CBEST R'!$B$2*F489)</f>
        <v/>
      </c>
      <c r="J489" s="11" t="str">
        <f>IF('GACE Reading 200 210'!B489="","", IF(I489&lt;20, 20, IF(I489&gt;80, 80, I489)))</f>
        <v/>
      </c>
    </row>
    <row r="490" spans="1:10" x14ac:dyDescent="0.25">
      <c r="A490" s="11">
        <v>489</v>
      </c>
      <c r="B490" s="30"/>
      <c r="C490" s="25" t="str">
        <f t="shared" si="14"/>
        <v/>
      </c>
      <c r="D490" s="25" t="str">
        <f>IF('GACE Reading 200 210'!B490="","", IF(C490&lt;1, 1, IF(C490&gt;36, 36, C490)))</f>
        <v/>
      </c>
      <c r="E490" s="25" t="str">
        <f t="shared" si="15"/>
        <v/>
      </c>
      <c r="F490" s="11" t="str">
        <f>IF('GACE Reading 200 210'!E490="","",IF('GACE Reading 200 210'!E490&lt;'ACT E+R to SAT EBRW'!$A$2,'ACT E+R to SAT EBRW'!$B$2,IF('GACE Reading 200 210'!E490&gt;'ACT E+R to SAT EBRW'!A$72,'ACT E+R to SAT EBRW'!B$72,VLOOKUP(E490,'ACT E+R to SAT EBRW'!A:B,2,FALSE))))</f>
        <v/>
      </c>
      <c r="G490" s="11" t="str">
        <f>IF('GACE Reading 200 210'!B490="","",interceptACTRtoPCR5712_5713+slopeACTRtoPCR5712_5713*D490)</f>
        <v/>
      </c>
      <c r="H490" s="11" t="str">
        <f>IF('GACE Reading 200 210'!B490="","", IF(G490&lt;100, 100, IF(G490&gt;200, 200, G490)))</f>
        <v/>
      </c>
      <c r="I490" s="11" t="str">
        <f>IF('GACE Reading 200 210'!B490="","",'SAT EBRW to CBEST R'!$A$2+'SAT EBRW to CBEST R'!$B$2*F490)</f>
        <v/>
      </c>
      <c r="J490" s="11" t="str">
        <f>IF('GACE Reading 200 210'!B490="","", IF(I490&lt;20, 20, IF(I490&gt;80, 80, I490)))</f>
        <v/>
      </c>
    </row>
    <row r="491" spans="1:10" x14ac:dyDescent="0.25">
      <c r="A491" s="11">
        <v>490</v>
      </c>
      <c r="B491" s="30"/>
      <c r="C491" s="25" t="str">
        <f t="shared" si="14"/>
        <v/>
      </c>
      <c r="D491" s="25" t="str">
        <f>IF('GACE Reading 200 210'!B491="","", IF(C491&lt;1, 1, IF(C491&gt;36, 36, C491)))</f>
        <v/>
      </c>
      <c r="E491" s="25" t="str">
        <f t="shared" si="15"/>
        <v/>
      </c>
      <c r="F491" s="11" t="str">
        <f>IF('GACE Reading 200 210'!E491="","",IF('GACE Reading 200 210'!E491&lt;'ACT E+R to SAT EBRW'!$A$2,'ACT E+R to SAT EBRW'!$B$2,IF('GACE Reading 200 210'!E491&gt;'ACT E+R to SAT EBRW'!A$72,'ACT E+R to SAT EBRW'!B$72,VLOOKUP(E491,'ACT E+R to SAT EBRW'!A:B,2,FALSE))))</f>
        <v/>
      </c>
      <c r="G491" s="11" t="str">
        <f>IF('GACE Reading 200 210'!B491="","",interceptACTRtoPCR5712_5713+slopeACTRtoPCR5712_5713*D491)</f>
        <v/>
      </c>
      <c r="H491" s="11" t="str">
        <f>IF('GACE Reading 200 210'!B491="","", IF(G491&lt;100, 100, IF(G491&gt;200, 200, G491)))</f>
        <v/>
      </c>
      <c r="I491" s="11" t="str">
        <f>IF('GACE Reading 200 210'!B491="","",'SAT EBRW to CBEST R'!$A$2+'SAT EBRW to CBEST R'!$B$2*F491)</f>
        <v/>
      </c>
      <c r="J491" s="11" t="str">
        <f>IF('GACE Reading 200 210'!B491="","", IF(I491&lt;20, 20, IF(I491&gt;80, 80, I491)))</f>
        <v/>
      </c>
    </row>
    <row r="492" spans="1:10" x14ac:dyDescent="0.25">
      <c r="A492" s="11">
        <v>491</v>
      </c>
      <c r="B492" s="30"/>
      <c r="C492" s="25" t="str">
        <f t="shared" si="14"/>
        <v/>
      </c>
      <c r="D492" s="25" t="str">
        <f>IF('GACE Reading 200 210'!B492="","", IF(C492&lt;1, 1, IF(C492&gt;36, 36, C492)))</f>
        <v/>
      </c>
      <c r="E492" s="25" t="str">
        <f t="shared" si="15"/>
        <v/>
      </c>
      <c r="F492" s="11" t="str">
        <f>IF('GACE Reading 200 210'!E492="","",IF('GACE Reading 200 210'!E492&lt;'ACT E+R to SAT EBRW'!$A$2,'ACT E+R to SAT EBRW'!$B$2,IF('GACE Reading 200 210'!E492&gt;'ACT E+R to SAT EBRW'!A$72,'ACT E+R to SAT EBRW'!B$72,VLOOKUP(E492,'ACT E+R to SAT EBRW'!A:B,2,FALSE))))</f>
        <v/>
      </c>
      <c r="G492" s="11" t="str">
        <f>IF('GACE Reading 200 210'!B492="","",interceptACTRtoPCR5712_5713+slopeACTRtoPCR5712_5713*D492)</f>
        <v/>
      </c>
      <c r="H492" s="11" t="str">
        <f>IF('GACE Reading 200 210'!B492="","", IF(G492&lt;100, 100, IF(G492&gt;200, 200, G492)))</f>
        <v/>
      </c>
      <c r="I492" s="11" t="str">
        <f>IF('GACE Reading 200 210'!B492="","",'SAT EBRW to CBEST R'!$A$2+'SAT EBRW to CBEST R'!$B$2*F492)</f>
        <v/>
      </c>
      <c r="J492" s="11" t="str">
        <f>IF('GACE Reading 200 210'!B492="","", IF(I492&lt;20, 20, IF(I492&gt;80, 80, I492)))</f>
        <v/>
      </c>
    </row>
    <row r="493" spans="1:10" x14ac:dyDescent="0.25">
      <c r="A493" s="11">
        <v>492</v>
      </c>
      <c r="B493" s="30"/>
      <c r="C493" s="25" t="str">
        <f t="shared" si="14"/>
        <v/>
      </c>
      <c r="D493" s="25" t="str">
        <f>IF('GACE Reading 200 210'!B493="","", IF(C493&lt;1, 1, IF(C493&gt;36, 36, C493)))</f>
        <v/>
      </c>
      <c r="E493" s="25" t="str">
        <f t="shared" si="15"/>
        <v/>
      </c>
      <c r="F493" s="11" t="str">
        <f>IF('GACE Reading 200 210'!E493="","",IF('GACE Reading 200 210'!E493&lt;'ACT E+R to SAT EBRW'!$A$2,'ACT E+R to SAT EBRW'!$B$2,IF('GACE Reading 200 210'!E493&gt;'ACT E+R to SAT EBRW'!A$72,'ACT E+R to SAT EBRW'!B$72,VLOOKUP(E493,'ACT E+R to SAT EBRW'!A:B,2,FALSE))))</f>
        <v/>
      </c>
      <c r="G493" s="11" t="str">
        <f>IF('GACE Reading 200 210'!B493="","",interceptACTRtoPCR5712_5713+slopeACTRtoPCR5712_5713*D493)</f>
        <v/>
      </c>
      <c r="H493" s="11" t="str">
        <f>IF('GACE Reading 200 210'!B493="","", IF(G493&lt;100, 100, IF(G493&gt;200, 200, G493)))</f>
        <v/>
      </c>
      <c r="I493" s="11" t="str">
        <f>IF('GACE Reading 200 210'!B493="","",'SAT EBRW to CBEST R'!$A$2+'SAT EBRW to CBEST R'!$B$2*F493)</f>
        <v/>
      </c>
      <c r="J493" s="11" t="str">
        <f>IF('GACE Reading 200 210'!B493="","", IF(I493&lt;20, 20, IF(I493&gt;80, 80, I493)))</f>
        <v/>
      </c>
    </row>
    <row r="494" spans="1:10" x14ac:dyDescent="0.25">
      <c r="A494" s="11">
        <v>493</v>
      </c>
      <c r="B494" s="30"/>
      <c r="C494" s="25" t="str">
        <f t="shared" si="14"/>
        <v/>
      </c>
      <c r="D494" s="25" t="str">
        <f>IF('GACE Reading 200 210'!B494="","", IF(C494&lt;1, 1, IF(C494&gt;36, 36, C494)))</f>
        <v/>
      </c>
      <c r="E494" s="25" t="str">
        <f t="shared" si="15"/>
        <v/>
      </c>
      <c r="F494" s="11" t="str">
        <f>IF('GACE Reading 200 210'!E494="","",IF('GACE Reading 200 210'!E494&lt;'ACT E+R to SAT EBRW'!$A$2,'ACT E+R to SAT EBRW'!$B$2,IF('GACE Reading 200 210'!E494&gt;'ACT E+R to SAT EBRW'!A$72,'ACT E+R to SAT EBRW'!B$72,VLOOKUP(E494,'ACT E+R to SAT EBRW'!A:B,2,FALSE))))</f>
        <v/>
      </c>
      <c r="G494" s="11" t="str">
        <f>IF('GACE Reading 200 210'!B494="","",interceptACTRtoPCR5712_5713+slopeACTRtoPCR5712_5713*D494)</f>
        <v/>
      </c>
      <c r="H494" s="11" t="str">
        <f>IF('GACE Reading 200 210'!B494="","", IF(G494&lt;100, 100, IF(G494&gt;200, 200, G494)))</f>
        <v/>
      </c>
      <c r="I494" s="11" t="str">
        <f>IF('GACE Reading 200 210'!B494="","",'SAT EBRW to CBEST R'!$A$2+'SAT EBRW to CBEST R'!$B$2*F494)</f>
        <v/>
      </c>
      <c r="J494" s="11" t="str">
        <f>IF('GACE Reading 200 210'!B494="","", IF(I494&lt;20, 20, IF(I494&gt;80, 80, I494)))</f>
        <v/>
      </c>
    </row>
    <row r="495" spans="1:10" x14ac:dyDescent="0.25">
      <c r="A495" s="11">
        <v>494</v>
      </c>
      <c r="B495" s="30"/>
      <c r="C495" s="25" t="str">
        <f t="shared" si="14"/>
        <v/>
      </c>
      <c r="D495" s="25" t="str">
        <f>IF('GACE Reading 200 210'!B495="","", IF(C495&lt;1, 1, IF(C495&gt;36, 36, C495)))</f>
        <v/>
      </c>
      <c r="E495" s="25" t="str">
        <f t="shared" si="15"/>
        <v/>
      </c>
      <c r="F495" s="11" t="str">
        <f>IF('GACE Reading 200 210'!E495="","",IF('GACE Reading 200 210'!E495&lt;'ACT E+R to SAT EBRW'!$A$2,'ACT E+R to SAT EBRW'!$B$2,IF('GACE Reading 200 210'!E495&gt;'ACT E+R to SAT EBRW'!A$72,'ACT E+R to SAT EBRW'!B$72,VLOOKUP(E495,'ACT E+R to SAT EBRW'!A:B,2,FALSE))))</f>
        <v/>
      </c>
      <c r="G495" s="11" t="str">
        <f>IF('GACE Reading 200 210'!B495="","",interceptACTRtoPCR5712_5713+slopeACTRtoPCR5712_5713*D495)</f>
        <v/>
      </c>
      <c r="H495" s="11" t="str">
        <f>IF('GACE Reading 200 210'!B495="","", IF(G495&lt;100, 100, IF(G495&gt;200, 200, G495)))</f>
        <v/>
      </c>
      <c r="I495" s="11" t="str">
        <f>IF('GACE Reading 200 210'!B495="","",'SAT EBRW to CBEST R'!$A$2+'SAT EBRW to CBEST R'!$B$2*F495)</f>
        <v/>
      </c>
      <c r="J495" s="11" t="str">
        <f>IF('GACE Reading 200 210'!B495="","", IF(I495&lt;20, 20, IF(I495&gt;80, 80, I495)))</f>
        <v/>
      </c>
    </row>
    <row r="496" spans="1:10" x14ac:dyDescent="0.25">
      <c r="A496" s="11">
        <v>495</v>
      </c>
      <c r="B496" s="30"/>
      <c r="C496" s="25" t="str">
        <f t="shared" si="14"/>
        <v/>
      </c>
      <c r="D496" s="25" t="str">
        <f>IF('GACE Reading 200 210'!B496="","", IF(C496&lt;1, 1, IF(C496&gt;36, 36, C496)))</f>
        <v/>
      </c>
      <c r="E496" s="25" t="str">
        <f t="shared" si="15"/>
        <v/>
      </c>
      <c r="F496" s="11" t="str">
        <f>IF('GACE Reading 200 210'!E496="","",IF('GACE Reading 200 210'!E496&lt;'ACT E+R to SAT EBRW'!$A$2,'ACT E+R to SAT EBRW'!$B$2,IF('GACE Reading 200 210'!E496&gt;'ACT E+R to SAT EBRW'!A$72,'ACT E+R to SAT EBRW'!B$72,VLOOKUP(E496,'ACT E+R to SAT EBRW'!A:B,2,FALSE))))</f>
        <v/>
      </c>
      <c r="G496" s="11" t="str">
        <f>IF('GACE Reading 200 210'!B496="","",interceptACTRtoPCR5712_5713+slopeACTRtoPCR5712_5713*D496)</f>
        <v/>
      </c>
      <c r="H496" s="11" t="str">
        <f>IF('GACE Reading 200 210'!B496="","", IF(G496&lt;100, 100, IF(G496&gt;200, 200, G496)))</f>
        <v/>
      </c>
      <c r="I496" s="11" t="str">
        <f>IF('GACE Reading 200 210'!B496="","",'SAT EBRW to CBEST R'!$A$2+'SAT EBRW to CBEST R'!$B$2*F496)</f>
        <v/>
      </c>
      <c r="J496" s="11" t="str">
        <f>IF('GACE Reading 200 210'!B496="","", IF(I496&lt;20, 20, IF(I496&gt;80, 80, I496)))</f>
        <v/>
      </c>
    </row>
    <row r="497" spans="1:10" x14ac:dyDescent="0.25">
      <c r="A497" s="11">
        <v>496</v>
      </c>
      <c r="B497" s="30"/>
      <c r="C497" s="25" t="str">
        <f t="shared" si="14"/>
        <v/>
      </c>
      <c r="D497" s="25" t="str">
        <f>IF('GACE Reading 200 210'!B497="","", IF(C497&lt;1, 1, IF(C497&gt;36, 36, C497)))</f>
        <v/>
      </c>
      <c r="E497" s="25" t="str">
        <f t="shared" si="15"/>
        <v/>
      </c>
      <c r="F497" s="11" t="str">
        <f>IF('GACE Reading 200 210'!E497="","",IF('GACE Reading 200 210'!E497&lt;'ACT E+R to SAT EBRW'!$A$2,'ACT E+R to SAT EBRW'!$B$2,IF('GACE Reading 200 210'!E497&gt;'ACT E+R to SAT EBRW'!A$72,'ACT E+R to SAT EBRW'!B$72,VLOOKUP(E497,'ACT E+R to SAT EBRW'!A:B,2,FALSE))))</f>
        <v/>
      </c>
      <c r="G497" s="11" t="str">
        <f>IF('GACE Reading 200 210'!B497="","",interceptACTRtoPCR5712_5713+slopeACTRtoPCR5712_5713*D497)</f>
        <v/>
      </c>
      <c r="H497" s="11" t="str">
        <f>IF('GACE Reading 200 210'!B497="","", IF(G497&lt;100, 100, IF(G497&gt;200, 200, G497)))</f>
        <v/>
      </c>
      <c r="I497" s="11" t="str">
        <f>IF('GACE Reading 200 210'!B497="","",'SAT EBRW to CBEST R'!$A$2+'SAT EBRW to CBEST R'!$B$2*F497)</f>
        <v/>
      </c>
      <c r="J497" s="11" t="str">
        <f>IF('GACE Reading 200 210'!B497="","", IF(I497&lt;20, 20, IF(I497&gt;80, 80, I497)))</f>
        <v/>
      </c>
    </row>
    <row r="498" spans="1:10" x14ac:dyDescent="0.25">
      <c r="A498" s="11">
        <v>497</v>
      </c>
      <c r="B498" s="30"/>
      <c r="C498" s="25" t="str">
        <f t="shared" si="14"/>
        <v/>
      </c>
      <c r="D498" s="25" t="str">
        <f>IF('GACE Reading 200 210'!B498="","", IF(C498&lt;1, 1, IF(C498&gt;36, 36, C498)))</f>
        <v/>
      </c>
      <c r="E498" s="25" t="str">
        <f t="shared" si="15"/>
        <v/>
      </c>
      <c r="F498" s="11" t="str">
        <f>IF('GACE Reading 200 210'!E498="","",IF('GACE Reading 200 210'!E498&lt;'ACT E+R to SAT EBRW'!$A$2,'ACT E+R to SAT EBRW'!$B$2,IF('GACE Reading 200 210'!E498&gt;'ACT E+R to SAT EBRW'!A$72,'ACT E+R to SAT EBRW'!B$72,VLOOKUP(E498,'ACT E+R to SAT EBRW'!A:B,2,FALSE))))</f>
        <v/>
      </c>
      <c r="G498" s="11" t="str">
        <f>IF('GACE Reading 200 210'!B498="","",interceptACTRtoPCR5712_5713+slopeACTRtoPCR5712_5713*D498)</f>
        <v/>
      </c>
      <c r="H498" s="11" t="str">
        <f>IF('GACE Reading 200 210'!B498="","", IF(G498&lt;100, 100, IF(G498&gt;200, 200, G498)))</f>
        <v/>
      </c>
      <c r="I498" s="11" t="str">
        <f>IF('GACE Reading 200 210'!B498="","",'SAT EBRW to CBEST R'!$A$2+'SAT EBRW to CBEST R'!$B$2*F498)</f>
        <v/>
      </c>
      <c r="J498" s="11" t="str">
        <f>IF('GACE Reading 200 210'!B498="","", IF(I498&lt;20, 20, IF(I498&gt;80, 80, I498)))</f>
        <v/>
      </c>
    </row>
    <row r="499" spans="1:10" x14ac:dyDescent="0.25">
      <c r="A499" s="11">
        <v>498</v>
      </c>
      <c r="B499" s="30"/>
      <c r="C499" s="25" t="str">
        <f t="shared" si="14"/>
        <v/>
      </c>
      <c r="D499" s="25" t="str">
        <f>IF('GACE Reading 200 210'!B499="","", IF(C499&lt;1, 1, IF(C499&gt;36, 36, C499)))</f>
        <v/>
      </c>
      <c r="E499" s="25" t="str">
        <f t="shared" si="15"/>
        <v/>
      </c>
      <c r="F499" s="11" t="str">
        <f>IF('GACE Reading 200 210'!E499="","",IF('GACE Reading 200 210'!E499&lt;'ACT E+R to SAT EBRW'!$A$2,'ACT E+R to SAT EBRW'!$B$2,IF('GACE Reading 200 210'!E499&gt;'ACT E+R to SAT EBRW'!A$72,'ACT E+R to SAT EBRW'!B$72,VLOOKUP(E499,'ACT E+R to SAT EBRW'!A:B,2,FALSE))))</f>
        <v/>
      </c>
      <c r="G499" s="11" t="str">
        <f>IF('GACE Reading 200 210'!B499="","",interceptACTRtoPCR5712_5713+slopeACTRtoPCR5712_5713*D499)</f>
        <v/>
      </c>
      <c r="H499" s="11" t="str">
        <f>IF('GACE Reading 200 210'!B499="","", IF(G499&lt;100, 100, IF(G499&gt;200, 200, G499)))</f>
        <v/>
      </c>
      <c r="I499" s="11" t="str">
        <f>IF('GACE Reading 200 210'!B499="","",'SAT EBRW to CBEST R'!$A$2+'SAT EBRW to CBEST R'!$B$2*F499)</f>
        <v/>
      </c>
      <c r="J499" s="11" t="str">
        <f>IF('GACE Reading 200 210'!B499="","", IF(I499&lt;20, 20, IF(I499&gt;80, 80, I499)))</f>
        <v/>
      </c>
    </row>
    <row r="500" spans="1:10" x14ac:dyDescent="0.25">
      <c r="A500" s="11">
        <v>499</v>
      </c>
      <c r="B500" s="30"/>
      <c r="C500" s="25" t="str">
        <f t="shared" si="14"/>
        <v/>
      </c>
      <c r="D500" s="25" t="str">
        <f>IF('GACE Reading 200 210'!B500="","", IF(C500&lt;1, 1, IF(C500&gt;36, 36, C500)))</f>
        <v/>
      </c>
      <c r="E500" s="25" t="str">
        <f t="shared" si="15"/>
        <v/>
      </c>
      <c r="F500" s="11" t="str">
        <f>IF('GACE Reading 200 210'!E500="","",IF('GACE Reading 200 210'!E500&lt;'ACT E+R to SAT EBRW'!$A$2,'ACT E+R to SAT EBRW'!$B$2,IF('GACE Reading 200 210'!E500&gt;'ACT E+R to SAT EBRW'!A$72,'ACT E+R to SAT EBRW'!B$72,VLOOKUP(E500,'ACT E+R to SAT EBRW'!A:B,2,FALSE))))</f>
        <v/>
      </c>
      <c r="G500" s="11" t="str">
        <f>IF('GACE Reading 200 210'!B500="","",interceptACTRtoPCR5712_5713+slopeACTRtoPCR5712_5713*D500)</f>
        <v/>
      </c>
      <c r="H500" s="11" t="str">
        <f>IF('GACE Reading 200 210'!B500="","", IF(G500&lt;100, 100, IF(G500&gt;200, 200, G500)))</f>
        <v/>
      </c>
      <c r="I500" s="11" t="str">
        <f>IF('GACE Reading 200 210'!B500="","",'SAT EBRW to CBEST R'!$A$2+'SAT EBRW to CBEST R'!$B$2*F500)</f>
        <v/>
      </c>
      <c r="J500" s="11" t="str">
        <f>IF('GACE Reading 200 210'!B500="","", IF(I500&lt;20, 20, IF(I500&gt;80, 80, I500)))</f>
        <v/>
      </c>
    </row>
    <row r="501" spans="1:10" x14ac:dyDescent="0.25">
      <c r="A501" s="11">
        <v>500</v>
      </c>
      <c r="B501" s="30"/>
      <c r="C501" s="25" t="str">
        <f t="shared" si="14"/>
        <v/>
      </c>
      <c r="D501" s="25" t="str">
        <f>IF('GACE Reading 200 210'!B501="","", IF(C501&lt;1, 1, IF(C501&gt;36, 36, C501)))</f>
        <v/>
      </c>
      <c r="E501" s="25" t="str">
        <f t="shared" si="15"/>
        <v/>
      </c>
      <c r="F501" s="11" t="str">
        <f>IF('GACE Reading 200 210'!E501="","",IF('GACE Reading 200 210'!E501&lt;'ACT E+R to SAT EBRW'!$A$2,'ACT E+R to SAT EBRW'!$B$2,IF('GACE Reading 200 210'!E501&gt;'ACT E+R to SAT EBRW'!A$72,'ACT E+R to SAT EBRW'!B$72,VLOOKUP(E501,'ACT E+R to SAT EBRW'!A:B,2,FALSE))))</f>
        <v/>
      </c>
      <c r="G501" s="11" t="str">
        <f>IF('GACE Reading 200 210'!B501="","",interceptACTRtoPCR5712_5713+slopeACTRtoPCR5712_5713*D501)</f>
        <v/>
      </c>
      <c r="H501" s="11" t="str">
        <f>IF('GACE Reading 200 210'!B501="","", IF(G501&lt;100, 100, IF(G501&gt;200, 200, G501)))</f>
        <v/>
      </c>
      <c r="I501" s="11" t="str">
        <f>IF('GACE Reading 200 210'!B501="","",'SAT EBRW to CBEST R'!$A$2+'SAT EBRW to CBEST R'!$B$2*F501)</f>
        <v/>
      </c>
      <c r="J501" s="11" t="str">
        <f>IF('GACE Reading 200 210'!B501="","", IF(I501&lt;20, 20, IF(I501&gt;80, 80, I501)))</f>
        <v/>
      </c>
    </row>
    <row r="502" spans="1:10" x14ac:dyDescent="0.25">
      <c r="A502" s="11">
        <v>501</v>
      </c>
      <c r="B502" s="30"/>
      <c r="C502" s="25" t="str">
        <f t="shared" si="14"/>
        <v/>
      </c>
      <c r="D502" s="25" t="str">
        <f>IF('GACE Reading 200 210'!B502="","", IF(C502&lt;1, 1, IF(C502&gt;36, 36, C502)))</f>
        <v/>
      </c>
      <c r="E502" s="25" t="str">
        <f t="shared" si="15"/>
        <v/>
      </c>
      <c r="F502" s="11" t="str">
        <f>IF('GACE Reading 200 210'!E502="","",IF('GACE Reading 200 210'!E502&lt;'ACT E+R to SAT EBRW'!$A$2,'ACT E+R to SAT EBRW'!$B$2,IF('GACE Reading 200 210'!E502&gt;'ACT E+R to SAT EBRW'!A$72,'ACT E+R to SAT EBRW'!B$72,VLOOKUP(E502,'ACT E+R to SAT EBRW'!A:B,2,FALSE))))</f>
        <v/>
      </c>
      <c r="G502" s="11" t="str">
        <f>IF('GACE Reading 200 210'!B502="","",interceptACTRtoPCR5712_5713+slopeACTRtoPCR5712_5713*D502)</f>
        <v/>
      </c>
      <c r="H502" s="11" t="str">
        <f>IF('GACE Reading 200 210'!B502="","", IF(G502&lt;100, 100, IF(G502&gt;200, 200, G502)))</f>
        <v/>
      </c>
      <c r="I502" s="11" t="str">
        <f>IF('GACE Reading 200 210'!B502="","",'SAT EBRW to CBEST R'!$A$2+'SAT EBRW to CBEST R'!$B$2*F502)</f>
        <v/>
      </c>
      <c r="J502" s="11" t="str">
        <f>IF('GACE Reading 200 210'!B502="","", IF(I502&lt;20, 20, IF(I502&gt;80, 80, I502)))</f>
        <v/>
      </c>
    </row>
    <row r="503" spans="1:10" x14ac:dyDescent="0.25">
      <c r="A503" s="11">
        <v>502</v>
      </c>
      <c r="B503" s="30"/>
      <c r="C503" s="25" t="str">
        <f t="shared" si="14"/>
        <v/>
      </c>
      <c r="D503" s="25" t="str">
        <f>IF('GACE Reading 200 210'!B503="","", IF(C503&lt;1, 1, IF(C503&gt;36, 36, C503)))</f>
        <v/>
      </c>
      <c r="E503" s="25" t="str">
        <f t="shared" si="15"/>
        <v/>
      </c>
      <c r="F503" s="11" t="str">
        <f>IF('GACE Reading 200 210'!E503="","",IF('GACE Reading 200 210'!E503&lt;'ACT E+R to SAT EBRW'!$A$2,'ACT E+R to SAT EBRW'!$B$2,IF('GACE Reading 200 210'!E503&gt;'ACT E+R to SAT EBRW'!A$72,'ACT E+R to SAT EBRW'!B$72,VLOOKUP(E503,'ACT E+R to SAT EBRW'!A:B,2,FALSE))))</f>
        <v/>
      </c>
      <c r="G503" s="11" t="str">
        <f>IF('GACE Reading 200 210'!B503="","",interceptACTRtoPCR5712_5713+slopeACTRtoPCR5712_5713*D503)</f>
        <v/>
      </c>
      <c r="H503" s="11" t="str">
        <f>IF('GACE Reading 200 210'!B503="","", IF(G503&lt;100, 100, IF(G503&gt;200, 200, G503)))</f>
        <v/>
      </c>
      <c r="I503" s="11" t="str">
        <f>IF('GACE Reading 200 210'!B503="","",'SAT EBRW to CBEST R'!$A$2+'SAT EBRW to CBEST R'!$B$2*F503)</f>
        <v/>
      </c>
      <c r="J503" s="11" t="str">
        <f>IF('GACE Reading 200 210'!B503="","", IF(I503&lt;20, 20, IF(I503&gt;80, 80, I503)))</f>
        <v/>
      </c>
    </row>
    <row r="504" spans="1:10" x14ac:dyDescent="0.25">
      <c r="A504" s="11">
        <v>503</v>
      </c>
      <c r="B504" s="30"/>
      <c r="C504" s="25" t="str">
        <f t="shared" si="14"/>
        <v/>
      </c>
      <c r="D504" s="25" t="str">
        <f>IF('GACE Reading 200 210'!B504="","", IF(C504&lt;1, 1, IF(C504&gt;36, 36, C504)))</f>
        <v/>
      </c>
      <c r="E504" s="25" t="str">
        <f t="shared" si="15"/>
        <v/>
      </c>
      <c r="F504" s="11" t="str">
        <f>IF('GACE Reading 200 210'!E504="","",IF('GACE Reading 200 210'!E504&lt;'ACT E+R to SAT EBRW'!$A$2,'ACT E+R to SAT EBRW'!$B$2,IF('GACE Reading 200 210'!E504&gt;'ACT E+R to SAT EBRW'!A$72,'ACT E+R to SAT EBRW'!B$72,VLOOKUP(E504,'ACT E+R to SAT EBRW'!A:B,2,FALSE))))</f>
        <v/>
      </c>
      <c r="G504" s="11" t="str">
        <f>IF('GACE Reading 200 210'!B504="","",interceptACTRtoPCR5712_5713+slopeACTRtoPCR5712_5713*D504)</f>
        <v/>
      </c>
      <c r="H504" s="11" t="str">
        <f>IF('GACE Reading 200 210'!B504="","", IF(G504&lt;100, 100, IF(G504&gt;200, 200, G504)))</f>
        <v/>
      </c>
      <c r="I504" s="11" t="str">
        <f>IF('GACE Reading 200 210'!B504="","",'SAT EBRW to CBEST R'!$A$2+'SAT EBRW to CBEST R'!$B$2*F504)</f>
        <v/>
      </c>
      <c r="J504" s="11" t="str">
        <f>IF('GACE Reading 200 210'!B504="","", IF(I504&lt;20, 20, IF(I504&gt;80, 80, I504)))</f>
        <v/>
      </c>
    </row>
    <row r="505" spans="1:10" x14ac:dyDescent="0.25">
      <c r="A505" s="11">
        <v>504</v>
      </c>
      <c r="B505" s="30"/>
      <c r="C505" s="25" t="str">
        <f t="shared" si="14"/>
        <v/>
      </c>
      <c r="D505" s="25" t="str">
        <f>IF('GACE Reading 200 210'!B505="","", IF(C505&lt;1, 1, IF(C505&gt;36, 36, C505)))</f>
        <v/>
      </c>
      <c r="E505" s="25" t="str">
        <f t="shared" si="15"/>
        <v/>
      </c>
      <c r="F505" s="11" t="str">
        <f>IF('GACE Reading 200 210'!E505="","",IF('GACE Reading 200 210'!E505&lt;'ACT E+R to SAT EBRW'!$A$2,'ACT E+R to SAT EBRW'!$B$2,IF('GACE Reading 200 210'!E505&gt;'ACT E+R to SAT EBRW'!A$72,'ACT E+R to SAT EBRW'!B$72,VLOOKUP(E505,'ACT E+R to SAT EBRW'!A:B,2,FALSE))))</f>
        <v/>
      </c>
      <c r="G505" s="11" t="str">
        <f>IF('GACE Reading 200 210'!B505="","",interceptACTRtoPCR5712_5713+slopeACTRtoPCR5712_5713*D505)</f>
        <v/>
      </c>
      <c r="H505" s="11" t="str">
        <f>IF('GACE Reading 200 210'!B505="","", IF(G505&lt;100, 100, IF(G505&gt;200, 200, G505)))</f>
        <v/>
      </c>
      <c r="I505" s="11" t="str">
        <f>IF('GACE Reading 200 210'!B505="","",'SAT EBRW to CBEST R'!$A$2+'SAT EBRW to CBEST R'!$B$2*F505)</f>
        <v/>
      </c>
      <c r="J505" s="11" t="str">
        <f>IF('GACE Reading 200 210'!B505="","", IF(I505&lt;20, 20, IF(I505&gt;80, 80, I505)))</f>
        <v/>
      </c>
    </row>
    <row r="506" spans="1:10" x14ac:dyDescent="0.25">
      <c r="A506" s="11">
        <v>505</v>
      </c>
      <c r="B506" s="30"/>
      <c r="C506" s="25" t="str">
        <f t="shared" si="14"/>
        <v/>
      </c>
      <c r="D506" s="25" t="str">
        <f>IF('GACE Reading 200 210'!B506="","", IF(C506&lt;1, 1, IF(C506&gt;36, 36, C506)))</f>
        <v/>
      </c>
      <c r="E506" s="25" t="str">
        <f t="shared" si="15"/>
        <v/>
      </c>
      <c r="F506" s="11" t="str">
        <f>IF('GACE Reading 200 210'!E506="","",IF('GACE Reading 200 210'!E506&lt;'ACT E+R to SAT EBRW'!$A$2,'ACT E+R to SAT EBRW'!$B$2,IF('GACE Reading 200 210'!E506&gt;'ACT E+R to SAT EBRW'!A$72,'ACT E+R to SAT EBRW'!B$72,VLOOKUP(E506,'ACT E+R to SAT EBRW'!A:B,2,FALSE))))</f>
        <v/>
      </c>
      <c r="G506" s="11" t="str">
        <f>IF('GACE Reading 200 210'!B506="","",interceptACTRtoPCR5712_5713+slopeACTRtoPCR5712_5713*D506)</f>
        <v/>
      </c>
      <c r="H506" s="11" t="str">
        <f>IF('GACE Reading 200 210'!B506="","", IF(G506&lt;100, 100, IF(G506&gt;200, 200, G506)))</f>
        <v/>
      </c>
      <c r="I506" s="11" t="str">
        <f>IF('GACE Reading 200 210'!B506="","",'SAT EBRW to CBEST R'!$A$2+'SAT EBRW to CBEST R'!$B$2*F506)</f>
        <v/>
      </c>
      <c r="J506" s="11" t="str">
        <f>IF('GACE Reading 200 210'!B506="","", IF(I506&lt;20, 20, IF(I506&gt;80, 80, I506)))</f>
        <v/>
      </c>
    </row>
    <row r="507" spans="1:10" x14ac:dyDescent="0.25">
      <c r="A507" s="11">
        <v>506</v>
      </c>
      <c r="B507" s="30"/>
      <c r="C507" s="25" t="str">
        <f t="shared" si="14"/>
        <v/>
      </c>
      <c r="D507" s="25" t="str">
        <f>IF('GACE Reading 200 210'!B507="","", IF(C507&lt;1, 1, IF(C507&gt;36, 36, C507)))</f>
        <v/>
      </c>
      <c r="E507" s="25" t="str">
        <f t="shared" si="15"/>
        <v/>
      </c>
      <c r="F507" s="11" t="str">
        <f>IF('GACE Reading 200 210'!E507="","",IF('GACE Reading 200 210'!E507&lt;'ACT E+R to SAT EBRW'!$A$2,'ACT E+R to SAT EBRW'!$B$2,IF('GACE Reading 200 210'!E507&gt;'ACT E+R to SAT EBRW'!A$72,'ACT E+R to SAT EBRW'!B$72,VLOOKUP(E507,'ACT E+R to SAT EBRW'!A:B,2,FALSE))))</f>
        <v/>
      </c>
      <c r="G507" s="11" t="str">
        <f>IF('GACE Reading 200 210'!B507="","",interceptACTRtoPCR5712_5713+slopeACTRtoPCR5712_5713*D507)</f>
        <v/>
      </c>
      <c r="H507" s="11" t="str">
        <f>IF('GACE Reading 200 210'!B507="","", IF(G507&lt;100, 100, IF(G507&gt;200, 200, G507)))</f>
        <v/>
      </c>
      <c r="I507" s="11" t="str">
        <f>IF('GACE Reading 200 210'!B507="","",'SAT EBRW to CBEST R'!$A$2+'SAT EBRW to CBEST R'!$B$2*F507)</f>
        <v/>
      </c>
      <c r="J507" s="11" t="str">
        <f>IF('GACE Reading 200 210'!B507="","", IF(I507&lt;20, 20, IF(I507&gt;80, 80, I507)))</f>
        <v/>
      </c>
    </row>
    <row r="508" spans="1:10" x14ac:dyDescent="0.25">
      <c r="A508" s="11">
        <v>507</v>
      </c>
      <c r="B508" s="30"/>
      <c r="C508" s="25" t="str">
        <f t="shared" si="14"/>
        <v/>
      </c>
      <c r="D508" s="25" t="str">
        <f>IF('GACE Reading 200 210'!B508="","", IF(C508&lt;1, 1, IF(C508&gt;36, 36, C508)))</f>
        <v/>
      </c>
      <c r="E508" s="25" t="str">
        <f t="shared" si="15"/>
        <v/>
      </c>
      <c r="F508" s="11" t="str">
        <f>IF('GACE Reading 200 210'!E508="","",IF('GACE Reading 200 210'!E508&lt;'ACT E+R to SAT EBRW'!$A$2,'ACT E+R to SAT EBRW'!$B$2,IF('GACE Reading 200 210'!E508&gt;'ACT E+R to SAT EBRW'!A$72,'ACT E+R to SAT EBRW'!B$72,VLOOKUP(E508,'ACT E+R to SAT EBRW'!A:B,2,FALSE))))</f>
        <v/>
      </c>
      <c r="G508" s="11" t="str">
        <f>IF('GACE Reading 200 210'!B508="","",interceptACTRtoPCR5712_5713+slopeACTRtoPCR5712_5713*D508)</f>
        <v/>
      </c>
      <c r="H508" s="11" t="str">
        <f>IF('GACE Reading 200 210'!B508="","", IF(G508&lt;100, 100, IF(G508&gt;200, 200, G508)))</f>
        <v/>
      </c>
      <c r="I508" s="11" t="str">
        <f>IF('GACE Reading 200 210'!B508="","",'SAT EBRW to CBEST R'!$A$2+'SAT EBRW to CBEST R'!$B$2*F508)</f>
        <v/>
      </c>
      <c r="J508" s="11" t="str">
        <f>IF('GACE Reading 200 210'!B508="","", IF(I508&lt;20, 20, IF(I508&gt;80, 80, I508)))</f>
        <v/>
      </c>
    </row>
    <row r="509" spans="1:10" x14ac:dyDescent="0.25">
      <c r="A509" s="11">
        <v>508</v>
      </c>
      <c r="B509" s="30"/>
      <c r="C509" s="25" t="str">
        <f t="shared" si="14"/>
        <v/>
      </c>
      <c r="D509" s="25" t="str">
        <f>IF('GACE Reading 200 210'!B509="","", IF(C509&lt;1, 1, IF(C509&gt;36, 36, C509)))</f>
        <v/>
      </c>
      <c r="E509" s="25" t="str">
        <f t="shared" si="15"/>
        <v/>
      </c>
      <c r="F509" s="11" t="str">
        <f>IF('GACE Reading 200 210'!E509="","",IF('GACE Reading 200 210'!E509&lt;'ACT E+R to SAT EBRW'!$A$2,'ACT E+R to SAT EBRW'!$B$2,IF('GACE Reading 200 210'!E509&gt;'ACT E+R to SAT EBRW'!A$72,'ACT E+R to SAT EBRW'!B$72,VLOOKUP(E509,'ACT E+R to SAT EBRW'!A:B,2,FALSE))))</f>
        <v/>
      </c>
      <c r="G509" s="11" t="str">
        <f>IF('GACE Reading 200 210'!B509="","",interceptACTRtoPCR5712_5713+slopeACTRtoPCR5712_5713*D509)</f>
        <v/>
      </c>
      <c r="H509" s="11" t="str">
        <f>IF('GACE Reading 200 210'!B509="","", IF(G509&lt;100, 100, IF(G509&gt;200, 200, G509)))</f>
        <v/>
      </c>
      <c r="I509" s="11" t="str">
        <f>IF('GACE Reading 200 210'!B509="","",'SAT EBRW to CBEST R'!$A$2+'SAT EBRW to CBEST R'!$B$2*F509)</f>
        <v/>
      </c>
      <c r="J509" s="11" t="str">
        <f>IF('GACE Reading 200 210'!B509="","", IF(I509&lt;20, 20, IF(I509&gt;80, 80, I509)))</f>
        <v/>
      </c>
    </row>
    <row r="510" spans="1:10" x14ac:dyDescent="0.25">
      <c r="A510" s="11">
        <v>509</v>
      </c>
      <c r="B510" s="30"/>
      <c r="C510" s="25" t="str">
        <f t="shared" si="14"/>
        <v/>
      </c>
      <c r="D510" s="25" t="str">
        <f>IF('GACE Reading 200 210'!B510="","", IF(C510&lt;1, 1, IF(C510&gt;36, 36, C510)))</f>
        <v/>
      </c>
      <c r="E510" s="25" t="str">
        <f t="shared" si="15"/>
        <v/>
      </c>
      <c r="F510" s="11" t="str">
        <f>IF('GACE Reading 200 210'!E510="","",IF('GACE Reading 200 210'!E510&lt;'ACT E+R to SAT EBRW'!$A$2,'ACT E+R to SAT EBRW'!$B$2,IF('GACE Reading 200 210'!E510&gt;'ACT E+R to SAT EBRW'!A$72,'ACT E+R to SAT EBRW'!B$72,VLOOKUP(E510,'ACT E+R to SAT EBRW'!A:B,2,FALSE))))</f>
        <v/>
      </c>
      <c r="G510" s="11" t="str">
        <f>IF('GACE Reading 200 210'!B510="","",interceptACTRtoPCR5712_5713+slopeACTRtoPCR5712_5713*D510)</f>
        <v/>
      </c>
      <c r="H510" s="11" t="str">
        <f>IF('GACE Reading 200 210'!B510="","", IF(G510&lt;100, 100, IF(G510&gt;200, 200, G510)))</f>
        <v/>
      </c>
      <c r="I510" s="11" t="str">
        <f>IF('GACE Reading 200 210'!B510="","",'SAT EBRW to CBEST R'!$A$2+'SAT EBRW to CBEST R'!$B$2*F510)</f>
        <v/>
      </c>
      <c r="J510" s="11" t="str">
        <f>IF('GACE Reading 200 210'!B510="","", IF(I510&lt;20, 20, IF(I510&gt;80, 80, I510)))</f>
        <v/>
      </c>
    </row>
    <row r="511" spans="1:10" x14ac:dyDescent="0.25">
      <c r="A511" s="11">
        <v>510</v>
      </c>
      <c r="B511" s="30"/>
      <c r="C511" s="25" t="str">
        <f t="shared" si="14"/>
        <v/>
      </c>
      <c r="D511" s="25" t="str">
        <f>IF('GACE Reading 200 210'!B511="","", IF(C511&lt;1, 1, IF(C511&gt;36, 36, C511)))</f>
        <v/>
      </c>
      <c r="E511" s="25" t="str">
        <f t="shared" si="15"/>
        <v/>
      </c>
      <c r="F511" s="11" t="str">
        <f>IF('GACE Reading 200 210'!E511="","",IF('GACE Reading 200 210'!E511&lt;'ACT E+R to SAT EBRW'!$A$2,'ACT E+R to SAT EBRW'!$B$2,IF('GACE Reading 200 210'!E511&gt;'ACT E+R to SAT EBRW'!A$72,'ACT E+R to SAT EBRW'!B$72,VLOOKUP(E511,'ACT E+R to SAT EBRW'!A:B,2,FALSE))))</f>
        <v/>
      </c>
      <c r="G511" s="11" t="str">
        <f>IF('GACE Reading 200 210'!B511="","",interceptACTRtoPCR5712_5713+slopeACTRtoPCR5712_5713*D511)</f>
        <v/>
      </c>
      <c r="H511" s="11" t="str">
        <f>IF('GACE Reading 200 210'!B511="","", IF(G511&lt;100, 100, IF(G511&gt;200, 200, G511)))</f>
        <v/>
      </c>
      <c r="I511" s="11" t="str">
        <f>IF('GACE Reading 200 210'!B511="","",'SAT EBRW to CBEST R'!$A$2+'SAT EBRW to CBEST R'!$B$2*F511)</f>
        <v/>
      </c>
      <c r="J511" s="11" t="str">
        <f>IF('GACE Reading 200 210'!B511="","", IF(I511&lt;20, 20, IF(I511&gt;80, 80, I511)))</f>
        <v/>
      </c>
    </row>
    <row r="512" spans="1:10" x14ac:dyDescent="0.25">
      <c r="A512" s="11">
        <v>511</v>
      </c>
      <c r="B512" s="30"/>
      <c r="C512" s="25" t="str">
        <f t="shared" si="14"/>
        <v/>
      </c>
      <c r="D512" s="25" t="str">
        <f>IF('GACE Reading 200 210'!B512="","", IF(C512&lt;1, 1, IF(C512&gt;36, 36, C512)))</f>
        <v/>
      </c>
      <c r="E512" s="25" t="str">
        <f t="shared" si="15"/>
        <v/>
      </c>
      <c r="F512" s="11" t="str">
        <f>IF('GACE Reading 200 210'!E512="","",IF('GACE Reading 200 210'!E512&lt;'ACT E+R to SAT EBRW'!$A$2,'ACT E+R to SAT EBRW'!$B$2,IF('GACE Reading 200 210'!E512&gt;'ACT E+R to SAT EBRW'!A$72,'ACT E+R to SAT EBRW'!B$72,VLOOKUP(E512,'ACT E+R to SAT EBRW'!A:B,2,FALSE))))</f>
        <v/>
      </c>
      <c r="G512" s="11" t="str">
        <f>IF('GACE Reading 200 210'!B512="","",interceptACTRtoPCR5712_5713+slopeACTRtoPCR5712_5713*D512)</f>
        <v/>
      </c>
      <c r="H512" s="11" t="str">
        <f>IF('GACE Reading 200 210'!B512="","", IF(G512&lt;100, 100, IF(G512&gt;200, 200, G512)))</f>
        <v/>
      </c>
      <c r="I512" s="11" t="str">
        <f>IF('GACE Reading 200 210'!B512="","",'SAT EBRW to CBEST R'!$A$2+'SAT EBRW to CBEST R'!$B$2*F512)</f>
        <v/>
      </c>
      <c r="J512" s="11" t="str">
        <f>IF('GACE Reading 200 210'!B512="","", IF(I512&lt;20, 20, IF(I512&gt;80, 80, I512)))</f>
        <v/>
      </c>
    </row>
    <row r="513" spans="1:10" x14ac:dyDescent="0.25">
      <c r="A513" s="11">
        <v>512</v>
      </c>
      <c r="B513" s="30"/>
      <c r="C513" s="25" t="str">
        <f t="shared" si="14"/>
        <v/>
      </c>
      <c r="D513" s="25" t="str">
        <f>IF('GACE Reading 200 210'!B513="","", IF(C513&lt;1, 1, IF(C513&gt;36, 36, C513)))</f>
        <v/>
      </c>
      <c r="E513" s="25" t="str">
        <f t="shared" si="15"/>
        <v/>
      </c>
      <c r="F513" s="11" t="str">
        <f>IF('GACE Reading 200 210'!E513="","",IF('GACE Reading 200 210'!E513&lt;'ACT E+R to SAT EBRW'!$A$2,'ACT E+R to SAT EBRW'!$B$2,IF('GACE Reading 200 210'!E513&gt;'ACT E+R to SAT EBRW'!A$72,'ACT E+R to SAT EBRW'!B$72,VLOOKUP(E513,'ACT E+R to SAT EBRW'!A:B,2,FALSE))))</f>
        <v/>
      </c>
      <c r="G513" s="11" t="str">
        <f>IF('GACE Reading 200 210'!B513="","",interceptACTRtoPCR5712_5713+slopeACTRtoPCR5712_5713*D513)</f>
        <v/>
      </c>
      <c r="H513" s="11" t="str">
        <f>IF('GACE Reading 200 210'!B513="","", IF(G513&lt;100, 100, IF(G513&gt;200, 200, G513)))</f>
        <v/>
      </c>
      <c r="I513" s="11" t="str">
        <f>IF('GACE Reading 200 210'!B513="","",'SAT EBRW to CBEST R'!$A$2+'SAT EBRW to CBEST R'!$B$2*F513)</f>
        <v/>
      </c>
      <c r="J513" s="11" t="str">
        <f>IF('GACE Reading 200 210'!B513="","", IF(I513&lt;20, 20, IF(I513&gt;80, 80, I513)))</f>
        <v/>
      </c>
    </row>
    <row r="514" spans="1:10" x14ac:dyDescent="0.25">
      <c r="A514" s="11">
        <v>513</v>
      </c>
      <c r="B514" s="30"/>
      <c r="C514" s="25" t="str">
        <f t="shared" ref="C514:C577" si="16">IF(B514="","",IF(B514&gt;=250, upperinterceptPAAR200_210toACTR+B514*upperslopePAAR200_210toACTR, lowerinterceptPAAR200_210toACTR+B514*lowerslopePAAR200_210toACTR))</f>
        <v/>
      </c>
      <c r="D514" s="25" t="str">
        <f>IF('GACE Reading 200 210'!B514="","", IF(C514&lt;1, 1, IF(C514&gt;36, 36, C514)))</f>
        <v/>
      </c>
      <c r="E514" s="25" t="str">
        <f t="shared" si="15"/>
        <v/>
      </c>
      <c r="F514" s="11" t="str">
        <f>IF('GACE Reading 200 210'!E514="","",IF('GACE Reading 200 210'!E514&lt;'ACT E+R to SAT EBRW'!$A$2,'ACT E+R to SAT EBRW'!$B$2,IF('GACE Reading 200 210'!E514&gt;'ACT E+R to SAT EBRW'!A$72,'ACT E+R to SAT EBRW'!B$72,VLOOKUP(E514,'ACT E+R to SAT EBRW'!A:B,2,FALSE))))</f>
        <v/>
      </c>
      <c r="G514" s="11" t="str">
        <f>IF('GACE Reading 200 210'!B514="","",interceptACTRtoPCR5712_5713+slopeACTRtoPCR5712_5713*D514)</f>
        <v/>
      </c>
      <c r="H514" s="11" t="str">
        <f>IF('GACE Reading 200 210'!B514="","", IF(G514&lt;100, 100, IF(G514&gt;200, 200, G514)))</f>
        <v/>
      </c>
      <c r="I514" s="11" t="str">
        <f>IF('GACE Reading 200 210'!B514="","",'SAT EBRW to CBEST R'!$A$2+'SAT EBRW to CBEST R'!$B$2*F514)</f>
        <v/>
      </c>
      <c r="J514" s="11" t="str">
        <f>IF('GACE Reading 200 210'!B514="","", IF(I514&lt;20, 20, IF(I514&gt;80, 80, I514)))</f>
        <v/>
      </c>
    </row>
    <row r="515" spans="1:10" x14ac:dyDescent="0.25">
      <c r="A515" s="11">
        <v>514</v>
      </c>
      <c r="B515" s="30"/>
      <c r="C515" s="25" t="str">
        <f t="shared" si="16"/>
        <v/>
      </c>
      <c r="D515" s="25" t="str">
        <f>IF('GACE Reading 200 210'!B515="","", IF(C515&lt;1, 1, IF(C515&gt;36, 36, C515)))</f>
        <v/>
      </c>
      <c r="E515" s="25" t="str">
        <f t="shared" ref="E515:E578" si="17">IF(ISBLANK(B515), "", ROUND(2*D515, 0))</f>
        <v/>
      </c>
      <c r="F515" s="11" t="str">
        <f>IF('GACE Reading 200 210'!E515="","",IF('GACE Reading 200 210'!E515&lt;'ACT E+R to SAT EBRW'!$A$2,'ACT E+R to SAT EBRW'!$B$2,IF('GACE Reading 200 210'!E515&gt;'ACT E+R to SAT EBRW'!A$72,'ACT E+R to SAT EBRW'!B$72,VLOOKUP(E515,'ACT E+R to SAT EBRW'!A:B,2,FALSE))))</f>
        <v/>
      </c>
      <c r="G515" s="11" t="str">
        <f>IF('GACE Reading 200 210'!B515="","",interceptACTRtoPCR5712_5713+slopeACTRtoPCR5712_5713*D515)</f>
        <v/>
      </c>
      <c r="H515" s="11" t="str">
        <f>IF('GACE Reading 200 210'!B515="","", IF(G515&lt;100, 100, IF(G515&gt;200, 200, G515)))</f>
        <v/>
      </c>
      <c r="I515" s="11" t="str">
        <f>IF('GACE Reading 200 210'!B515="","",'SAT EBRW to CBEST R'!$A$2+'SAT EBRW to CBEST R'!$B$2*F515)</f>
        <v/>
      </c>
      <c r="J515" s="11" t="str">
        <f>IF('GACE Reading 200 210'!B515="","", IF(I515&lt;20, 20, IF(I515&gt;80, 80, I515)))</f>
        <v/>
      </c>
    </row>
    <row r="516" spans="1:10" x14ac:dyDescent="0.25">
      <c r="A516" s="11">
        <v>515</v>
      </c>
      <c r="B516" s="30"/>
      <c r="C516" s="25" t="str">
        <f t="shared" si="16"/>
        <v/>
      </c>
      <c r="D516" s="25" t="str">
        <f>IF('GACE Reading 200 210'!B516="","", IF(C516&lt;1, 1, IF(C516&gt;36, 36, C516)))</f>
        <v/>
      </c>
      <c r="E516" s="25" t="str">
        <f t="shared" si="17"/>
        <v/>
      </c>
      <c r="F516" s="11" t="str">
        <f>IF('GACE Reading 200 210'!E516="","",IF('GACE Reading 200 210'!E516&lt;'ACT E+R to SAT EBRW'!$A$2,'ACT E+R to SAT EBRW'!$B$2,IF('GACE Reading 200 210'!E516&gt;'ACT E+R to SAT EBRW'!A$72,'ACT E+R to SAT EBRW'!B$72,VLOOKUP(E516,'ACT E+R to SAT EBRW'!A:B,2,FALSE))))</f>
        <v/>
      </c>
      <c r="G516" s="11" t="str">
        <f>IF('GACE Reading 200 210'!B516="","",interceptACTRtoPCR5712_5713+slopeACTRtoPCR5712_5713*D516)</f>
        <v/>
      </c>
      <c r="H516" s="11" t="str">
        <f>IF('GACE Reading 200 210'!B516="","", IF(G516&lt;100, 100, IF(G516&gt;200, 200, G516)))</f>
        <v/>
      </c>
      <c r="I516" s="11" t="str">
        <f>IF('GACE Reading 200 210'!B516="","",'SAT EBRW to CBEST R'!$A$2+'SAT EBRW to CBEST R'!$B$2*F516)</f>
        <v/>
      </c>
      <c r="J516" s="11" t="str">
        <f>IF('GACE Reading 200 210'!B516="","", IF(I516&lt;20, 20, IF(I516&gt;80, 80, I516)))</f>
        <v/>
      </c>
    </row>
    <row r="517" spans="1:10" x14ac:dyDescent="0.25">
      <c r="A517" s="11">
        <v>516</v>
      </c>
      <c r="B517" s="30"/>
      <c r="C517" s="25" t="str">
        <f t="shared" si="16"/>
        <v/>
      </c>
      <c r="D517" s="25" t="str">
        <f>IF('GACE Reading 200 210'!B517="","", IF(C517&lt;1, 1, IF(C517&gt;36, 36, C517)))</f>
        <v/>
      </c>
      <c r="E517" s="25" t="str">
        <f t="shared" si="17"/>
        <v/>
      </c>
      <c r="F517" s="11" t="str">
        <f>IF('GACE Reading 200 210'!E517="","",IF('GACE Reading 200 210'!E517&lt;'ACT E+R to SAT EBRW'!$A$2,'ACT E+R to SAT EBRW'!$B$2,IF('GACE Reading 200 210'!E517&gt;'ACT E+R to SAT EBRW'!A$72,'ACT E+R to SAT EBRW'!B$72,VLOOKUP(E517,'ACT E+R to SAT EBRW'!A:B,2,FALSE))))</f>
        <v/>
      </c>
      <c r="G517" s="11" t="str">
        <f>IF('GACE Reading 200 210'!B517="","",interceptACTRtoPCR5712_5713+slopeACTRtoPCR5712_5713*D517)</f>
        <v/>
      </c>
      <c r="H517" s="11" t="str">
        <f>IF('GACE Reading 200 210'!B517="","", IF(G517&lt;100, 100, IF(G517&gt;200, 200, G517)))</f>
        <v/>
      </c>
      <c r="I517" s="11" t="str">
        <f>IF('GACE Reading 200 210'!B517="","",'SAT EBRW to CBEST R'!$A$2+'SAT EBRW to CBEST R'!$B$2*F517)</f>
        <v/>
      </c>
      <c r="J517" s="11" t="str">
        <f>IF('GACE Reading 200 210'!B517="","", IF(I517&lt;20, 20, IF(I517&gt;80, 80, I517)))</f>
        <v/>
      </c>
    </row>
    <row r="518" spans="1:10" x14ac:dyDescent="0.25">
      <c r="A518" s="11">
        <v>517</v>
      </c>
      <c r="B518" s="30"/>
      <c r="C518" s="25" t="str">
        <f t="shared" si="16"/>
        <v/>
      </c>
      <c r="D518" s="25" t="str">
        <f>IF('GACE Reading 200 210'!B518="","", IF(C518&lt;1, 1, IF(C518&gt;36, 36, C518)))</f>
        <v/>
      </c>
      <c r="E518" s="25" t="str">
        <f t="shared" si="17"/>
        <v/>
      </c>
      <c r="F518" s="11" t="str">
        <f>IF('GACE Reading 200 210'!E518="","",IF('GACE Reading 200 210'!E518&lt;'ACT E+R to SAT EBRW'!$A$2,'ACT E+R to SAT EBRW'!$B$2,IF('GACE Reading 200 210'!E518&gt;'ACT E+R to SAT EBRW'!A$72,'ACT E+R to SAT EBRW'!B$72,VLOOKUP(E518,'ACT E+R to SAT EBRW'!A:B,2,FALSE))))</f>
        <v/>
      </c>
      <c r="G518" s="11" t="str">
        <f>IF('GACE Reading 200 210'!B518="","",interceptACTRtoPCR5712_5713+slopeACTRtoPCR5712_5713*D518)</f>
        <v/>
      </c>
      <c r="H518" s="11" t="str">
        <f>IF('GACE Reading 200 210'!B518="","", IF(G518&lt;100, 100, IF(G518&gt;200, 200, G518)))</f>
        <v/>
      </c>
      <c r="I518" s="11" t="str">
        <f>IF('GACE Reading 200 210'!B518="","",'SAT EBRW to CBEST R'!$A$2+'SAT EBRW to CBEST R'!$B$2*F518)</f>
        <v/>
      </c>
      <c r="J518" s="11" t="str">
        <f>IF('GACE Reading 200 210'!B518="","", IF(I518&lt;20, 20, IF(I518&gt;80, 80, I518)))</f>
        <v/>
      </c>
    </row>
    <row r="519" spans="1:10" x14ac:dyDescent="0.25">
      <c r="A519" s="11">
        <v>518</v>
      </c>
      <c r="B519" s="30"/>
      <c r="C519" s="25" t="str">
        <f t="shared" si="16"/>
        <v/>
      </c>
      <c r="D519" s="25" t="str">
        <f>IF('GACE Reading 200 210'!B519="","", IF(C519&lt;1, 1, IF(C519&gt;36, 36, C519)))</f>
        <v/>
      </c>
      <c r="E519" s="25" t="str">
        <f t="shared" si="17"/>
        <v/>
      </c>
      <c r="F519" s="11" t="str">
        <f>IF('GACE Reading 200 210'!E519="","",IF('GACE Reading 200 210'!E519&lt;'ACT E+R to SAT EBRW'!$A$2,'ACT E+R to SAT EBRW'!$B$2,IF('GACE Reading 200 210'!E519&gt;'ACT E+R to SAT EBRW'!A$72,'ACT E+R to SAT EBRW'!B$72,VLOOKUP(E519,'ACT E+R to SAT EBRW'!A:B,2,FALSE))))</f>
        <v/>
      </c>
      <c r="G519" s="11" t="str">
        <f>IF('GACE Reading 200 210'!B519="","",interceptACTRtoPCR5712_5713+slopeACTRtoPCR5712_5713*D519)</f>
        <v/>
      </c>
      <c r="H519" s="11" t="str">
        <f>IF('GACE Reading 200 210'!B519="","", IF(G519&lt;100, 100, IF(G519&gt;200, 200, G519)))</f>
        <v/>
      </c>
      <c r="I519" s="11" t="str">
        <f>IF('GACE Reading 200 210'!B519="","",'SAT EBRW to CBEST R'!$A$2+'SAT EBRW to CBEST R'!$B$2*F519)</f>
        <v/>
      </c>
      <c r="J519" s="11" t="str">
        <f>IF('GACE Reading 200 210'!B519="","", IF(I519&lt;20, 20, IF(I519&gt;80, 80, I519)))</f>
        <v/>
      </c>
    </row>
    <row r="520" spans="1:10" x14ac:dyDescent="0.25">
      <c r="A520" s="11">
        <v>519</v>
      </c>
      <c r="B520" s="30"/>
      <c r="C520" s="25" t="str">
        <f t="shared" si="16"/>
        <v/>
      </c>
      <c r="D520" s="25" t="str">
        <f>IF('GACE Reading 200 210'!B520="","", IF(C520&lt;1, 1, IF(C520&gt;36, 36, C520)))</f>
        <v/>
      </c>
      <c r="E520" s="25" t="str">
        <f t="shared" si="17"/>
        <v/>
      </c>
      <c r="F520" s="11" t="str">
        <f>IF('GACE Reading 200 210'!E520="","",IF('GACE Reading 200 210'!E520&lt;'ACT E+R to SAT EBRW'!$A$2,'ACT E+R to SAT EBRW'!$B$2,IF('GACE Reading 200 210'!E520&gt;'ACT E+R to SAT EBRW'!A$72,'ACT E+R to SAT EBRW'!B$72,VLOOKUP(E520,'ACT E+R to SAT EBRW'!A:B,2,FALSE))))</f>
        <v/>
      </c>
      <c r="G520" s="11" t="str">
        <f>IF('GACE Reading 200 210'!B520="","",interceptACTRtoPCR5712_5713+slopeACTRtoPCR5712_5713*D520)</f>
        <v/>
      </c>
      <c r="H520" s="11" t="str">
        <f>IF('GACE Reading 200 210'!B520="","", IF(G520&lt;100, 100, IF(G520&gt;200, 200, G520)))</f>
        <v/>
      </c>
      <c r="I520" s="11" t="str">
        <f>IF('GACE Reading 200 210'!B520="","",'SAT EBRW to CBEST R'!$A$2+'SAT EBRW to CBEST R'!$B$2*F520)</f>
        <v/>
      </c>
      <c r="J520" s="11" t="str">
        <f>IF('GACE Reading 200 210'!B520="","", IF(I520&lt;20, 20, IF(I520&gt;80, 80, I520)))</f>
        <v/>
      </c>
    </row>
    <row r="521" spans="1:10" x14ac:dyDescent="0.25">
      <c r="A521" s="11">
        <v>520</v>
      </c>
      <c r="B521" s="30"/>
      <c r="C521" s="25" t="str">
        <f t="shared" si="16"/>
        <v/>
      </c>
      <c r="D521" s="25" t="str">
        <f>IF('GACE Reading 200 210'!B521="","", IF(C521&lt;1, 1, IF(C521&gt;36, 36, C521)))</f>
        <v/>
      </c>
      <c r="E521" s="25" t="str">
        <f t="shared" si="17"/>
        <v/>
      </c>
      <c r="F521" s="11" t="str">
        <f>IF('GACE Reading 200 210'!E521="","",IF('GACE Reading 200 210'!E521&lt;'ACT E+R to SAT EBRW'!$A$2,'ACT E+R to SAT EBRW'!$B$2,IF('GACE Reading 200 210'!E521&gt;'ACT E+R to SAT EBRW'!A$72,'ACT E+R to SAT EBRW'!B$72,VLOOKUP(E521,'ACT E+R to SAT EBRW'!A:B,2,FALSE))))</f>
        <v/>
      </c>
      <c r="G521" s="11" t="str">
        <f>IF('GACE Reading 200 210'!B521="","",interceptACTRtoPCR5712_5713+slopeACTRtoPCR5712_5713*D521)</f>
        <v/>
      </c>
      <c r="H521" s="11" t="str">
        <f>IF('GACE Reading 200 210'!B521="","", IF(G521&lt;100, 100, IF(G521&gt;200, 200, G521)))</f>
        <v/>
      </c>
      <c r="I521" s="11" t="str">
        <f>IF('GACE Reading 200 210'!B521="","",'SAT EBRW to CBEST R'!$A$2+'SAT EBRW to CBEST R'!$B$2*F521)</f>
        <v/>
      </c>
      <c r="J521" s="11" t="str">
        <f>IF('GACE Reading 200 210'!B521="","", IF(I521&lt;20, 20, IF(I521&gt;80, 80, I521)))</f>
        <v/>
      </c>
    </row>
    <row r="522" spans="1:10" x14ac:dyDescent="0.25">
      <c r="A522" s="11">
        <v>521</v>
      </c>
      <c r="B522" s="30"/>
      <c r="C522" s="25" t="str">
        <f t="shared" si="16"/>
        <v/>
      </c>
      <c r="D522" s="25" t="str">
        <f>IF('GACE Reading 200 210'!B522="","", IF(C522&lt;1, 1, IF(C522&gt;36, 36, C522)))</f>
        <v/>
      </c>
      <c r="E522" s="25" t="str">
        <f t="shared" si="17"/>
        <v/>
      </c>
      <c r="F522" s="11" t="str">
        <f>IF('GACE Reading 200 210'!E522="","",IF('GACE Reading 200 210'!E522&lt;'ACT E+R to SAT EBRW'!$A$2,'ACT E+R to SAT EBRW'!$B$2,IF('GACE Reading 200 210'!E522&gt;'ACT E+R to SAT EBRW'!A$72,'ACT E+R to SAT EBRW'!B$72,VLOOKUP(E522,'ACT E+R to SAT EBRW'!A:B,2,FALSE))))</f>
        <v/>
      </c>
      <c r="G522" s="11" t="str">
        <f>IF('GACE Reading 200 210'!B522="","",interceptACTRtoPCR5712_5713+slopeACTRtoPCR5712_5713*D522)</f>
        <v/>
      </c>
      <c r="H522" s="11" t="str">
        <f>IF('GACE Reading 200 210'!B522="","", IF(G522&lt;100, 100, IF(G522&gt;200, 200, G522)))</f>
        <v/>
      </c>
      <c r="I522" s="11" t="str">
        <f>IF('GACE Reading 200 210'!B522="","",'SAT EBRW to CBEST R'!$A$2+'SAT EBRW to CBEST R'!$B$2*F522)</f>
        <v/>
      </c>
      <c r="J522" s="11" t="str">
        <f>IF('GACE Reading 200 210'!B522="","", IF(I522&lt;20, 20, IF(I522&gt;80, 80, I522)))</f>
        <v/>
      </c>
    </row>
    <row r="523" spans="1:10" x14ac:dyDescent="0.25">
      <c r="A523" s="11">
        <v>522</v>
      </c>
      <c r="B523" s="30"/>
      <c r="C523" s="25" t="str">
        <f t="shared" si="16"/>
        <v/>
      </c>
      <c r="D523" s="25" t="str">
        <f>IF('GACE Reading 200 210'!B523="","", IF(C523&lt;1, 1, IF(C523&gt;36, 36, C523)))</f>
        <v/>
      </c>
      <c r="E523" s="25" t="str">
        <f t="shared" si="17"/>
        <v/>
      </c>
      <c r="F523" s="11" t="str">
        <f>IF('GACE Reading 200 210'!E523="","",IF('GACE Reading 200 210'!E523&lt;'ACT E+R to SAT EBRW'!$A$2,'ACT E+R to SAT EBRW'!$B$2,IF('GACE Reading 200 210'!E523&gt;'ACT E+R to SAT EBRW'!A$72,'ACT E+R to SAT EBRW'!B$72,VLOOKUP(E523,'ACT E+R to SAT EBRW'!A:B,2,FALSE))))</f>
        <v/>
      </c>
      <c r="G523" s="11" t="str">
        <f>IF('GACE Reading 200 210'!B523="","",interceptACTRtoPCR5712_5713+slopeACTRtoPCR5712_5713*D523)</f>
        <v/>
      </c>
      <c r="H523" s="11" t="str">
        <f>IF('GACE Reading 200 210'!B523="","", IF(G523&lt;100, 100, IF(G523&gt;200, 200, G523)))</f>
        <v/>
      </c>
      <c r="I523" s="11" t="str">
        <f>IF('GACE Reading 200 210'!B523="","",'SAT EBRW to CBEST R'!$A$2+'SAT EBRW to CBEST R'!$B$2*F523)</f>
        <v/>
      </c>
      <c r="J523" s="11" t="str">
        <f>IF('GACE Reading 200 210'!B523="","", IF(I523&lt;20, 20, IF(I523&gt;80, 80, I523)))</f>
        <v/>
      </c>
    </row>
    <row r="524" spans="1:10" x14ac:dyDescent="0.25">
      <c r="A524" s="11">
        <v>523</v>
      </c>
      <c r="B524" s="30"/>
      <c r="C524" s="25" t="str">
        <f t="shared" si="16"/>
        <v/>
      </c>
      <c r="D524" s="25" t="str">
        <f>IF('GACE Reading 200 210'!B524="","", IF(C524&lt;1, 1, IF(C524&gt;36, 36, C524)))</f>
        <v/>
      </c>
      <c r="E524" s="25" t="str">
        <f t="shared" si="17"/>
        <v/>
      </c>
      <c r="F524" s="11" t="str">
        <f>IF('GACE Reading 200 210'!E524="","",IF('GACE Reading 200 210'!E524&lt;'ACT E+R to SAT EBRW'!$A$2,'ACT E+R to SAT EBRW'!$B$2,IF('GACE Reading 200 210'!E524&gt;'ACT E+R to SAT EBRW'!A$72,'ACT E+R to SAT EBRW'!B$72,VLOOKUP(E524,'ACT E+R to SAT EBRW'!A:B,2,FALSE))))</f>
        <v/>
      </c>
      <c r="G524" s="11" t="str">
        <f>IF('GACE Reading 200 210'!B524="","",interceptACTRtoPCR5712_5713+slopeACTRtoPCR5712_5713*D524)</f>
        <v/>
      </c>
      <c r="H524" s="11" t="str">
        <f>IF('GACE Reading 200 210'!B524="","", IF(G524&lt;100, 100, IF(G524&gt;200, 200, G524)))</f>
        <v/>
      </c>
      <c r="I524" s="11" t="str">
        <f>IF('GACE Reading 200 210'!B524="","",'SAT EBRW to CBEST R'!$A$2+'SAT EBRW to CBEST R'!$B$2*F524)</f>
        <v/>
      </c>
      <c r="J524" s="11" t="str">
        <f>IF('GACE Reading 200 210'!B524="","", IF(I524&lt;20, 20, IF(I524&gt;80, 80, I524)))</f>
        <v/>
      </c>
    </row>
    <row r="525" spans="1:10" x14ac:dyDescent="0.25">
      <c r="A525" s="11">
        <v>524</v>
      </c>
      <c r="B525" s="30"/>
      <c r="C525" s="25" t="str">
        <f t="shared" si="16"/>
        <v/>
      </c>
      <c r="D525" s="25" t="str">
        <f>IF('GACE Reading 200 210'!B525="","", IF(C525&lt;1, 1, IF(C525&gt;36, 36, C525)))</f>
        <v/>
      </c>
      <c r="E525" s="25" t="str">
        <f t="shared" si="17"/>
        <v/>
      </c>
      <c r="F525" s="11" t="str">
        <f>IF('GACE Reading 200 210'!E525="","",IF('GACE Reading 200 210'!E525&lt;'ACT E+R to SAT EBRW'!$A$2,'ACT E+R to SAT EBRW'!$B$2,IF('GACE Reading 200 210'!E525&gt;'ACT E+R to SAT EBRW'!A$72,'ACT E+R to SAT EBRW'!B$72,VLOOKUP(E525,'ACT E+R to SAT EBRW'!A:B,2,FALSE))))</f>
        <v/>
      </c>
      <c r="G525" s="11" t="str">
        <f>IF('GACE Reading 200 210'!B525="","",interceptACTRtoPCR5712_5713+slopeACTRtoPCR5712_5713*D525)</f>
        <v/>
      </c>
      <c r="H525" s="11" t="str">
        <f>IF('GACE Reading 200 210'!B525="","", IF(G525&lt;100, 100, IF(G525&gt;200, 200, G525)))</f>
        <v/>
      </c>
      <c r="I525" s="11" t="str">
        <f>IF('GACE Reading 200 210'!B525="","",'SAT EBRW to CBEST R'!$A$2+'SAT EBRW to CBEST R'!$B$2*F525)</f>
        <v/>
      </c>
      <c r="J525" s="11" t="str">
        <f>IF('GACE Reading 200 210'!B525="","", IF(I525&lt;20, 20, IF(I525&gt;80, 80, I525)))</f>
        <v/>
      </c>
    </row>
    <row r="526" spans="1:10" x14ac:dyDescent="0.25">
      <c r="A526" s="11">
        <v>525</v>
      </c>
      <c r="B526" s="30"/>
      <c r="C526" s="25" t="str">
        <f t="shared" si="16"/>
        <v/>
      </c>
      <c r="D526" s="25" t="str">
        <f>IF('GACE Reading 200 210'!B526="","", IF(C526&lt;1, 1, IF(C526&gt;36, 36, C526)))</f>
        <v/>
      </c>
      <c r="E526" s="25" t="str">
        <f t="shared" si="17"/>
        <v/>
      </c>
      <c r="F526" s="11" t="str">
        <f>IF('GACE Reading 200 210'!E526="","",IF('GACE Reading 200 210'!E526&lt;'ACT E+R to SAT EBRW'!$A$2,'ACT E+R to SAT EBRW'!$B$2,IF('GACE Reading 200 210'!E526&gt;'ACT E+R to SAT EBRW'!A$72,'ACT E+R to SAT EBRW'!B$72,VLOOKUP(E526,'ACT E+R to SAT EBRW'!A:B,2,FALSE))))</f>
        <v/>
      </c>
      <c r="G526" s="11" t="str">
        <f>IF('GACE Reading 200 210'!B526="","",interceptACTRtoPCR5712_5713+slopeACTRtoPCR5712_5713*D526)</f>
        <v/>
      </c>
      <c r="H526" s="11" t="str">
        <f>IF('GACE Reading 200 210'!B526="","", IF(G526&lt;100, 100, IF(G526&gt;200, 200, G526)))</f>
        <v/>
      </c>
      <c r="I526" s="11" t="str">
        <f>IF('GACE Reading 200 210'!B526="","",'SAT EBRW to CBEST R'!$A$2+'SAT EBRW to CBEST R'!$B$2*F526)</f>
        <v/>
      </c>
      <c r="J526" s="11" t="str">
        <f>IF('GACE Reading 200 210'!B526="","", IF(I526&lt;20, 20, IF(I526&gt;80, 80, I526)))</f>
        <v/>
      </c>
    </row>
    <row r="527" spans="1:10" x14ac:dyDescent="0.25">
      <c r="A527" s="11">
        <v>526</v>
      </c>
      <c r="B527" s="30"/>
      <c r="C527" s="25" t="str">
        <f t="shared" si="16"/>
        <v/>
      </c>
      <c r="D527" s="25" t="str">
        <f>IF('GACE Reading 200 210'!B527="","", IF(C527&lt;1, 1, IF(C527&gt;36, 36, C527)))</f>
        <v/>
      </c>
      <c r="E527" s="25" t="str">
        <f t="shared" si="17"/>
        <v/>
      </c>
      <c r="F527" s="11" t="str">
        <f>IF('GACE Reading 200 210'!E527="","",IF('GACE Reading 200 210'!E527&lt;'ACT E+R to SAT EBRW'!$A$2,'ACT E+R to SAT EBRW'!$B$2,IF('GACE Reading 200 210'!E527&gt;'ACT E+R to SAT EBRW'!A$72,'ACT E+R to SAT EBRW'!B$72,VLOOKUP(E527,'ACT E+R to SAT EBRW'!A:B,2,FALSE))))</f>
        <v/>
      </c>
      <c r="G527" s="11" t="str">
        <f>IF('GACE Reading 200 210'!B527="","",interceptACTRtoPCR5712_5713+slopeACTRtoPCR5712_5713*D527)</f>
        <v/>
      </c>
      <c r="H527" s="11" t="str">
        <f>IF('GACE Reading 200 210'!B527="","", IF(G527&lt;100, 100, IF(G527&gt;200, 200, G527)))</f>
        <v/>
      </c>
      <c r="I527" s="11" t="str">
        <f>IF('GACE Reading 200 210'!B527="","",'SAT EBRW to CBEST R'!$A$2+'SAT EBRW to CBEST R'!$B$2*F527)</f>
        <v/>
      </c>
      <c r="J527" s="11" t="str">
        <f>IF('GACE Reading 200 210'!B527="","", IF(I527&lt;20, 20, IF(I527&gt;80, 80, I527)))</f>
        <v/>
      </c>
    </row>
    <row r="528" spans="1:10" x14ac:dyDescent="0.25">
      <c r="A528" s="11">
        <v>527</v>
      </c>
      <c r="B528" s="30"/>
      <c r="C528" s="25" t="str">
        <f t="shared" si="16"/>
        <v/>
      </c>
      <c r="D528" s="25" t="str">
        <f>IF('GACE Reading 200 210'!B528="","", IF(C528&lt;1, 1, IF(C528&gt;36, 36, C528)))</f>
        <v/>
      </c>
      <c r="E528" s="25" t="str">
        <f t="shared" si="17"/>
        <v/>
      </c>
      <c r="F528" s="11" t="str">
        <f>IF('GACE Reading 200 210'!E528="","",IF('GACE Reading 200 210'!E528&lt;'ACT E+R to SAT EBRW'!$A$2,'ACT E+R to SAT EBRW'!$B$2,IF('GACE Reading 200 210'!E528&gt;'ACT E+R to SAT EBRW'!A$72,'ACT E+R to SAT EBRW'!B$72,VLOOKUP(E528,'ACT E+R to SAT EBRW'!A:B,2,FALSE))))</f>
        <v/>
      </c>
      <c r="G528" s="11" t="str">
        <f>IF('GACE Reading 200 210'!B528="","",interceptACTRtoPCR5712_5713+slopeACTRtoPCR5712_5713*D528)</f>
        <v/>
      </c>
      <c r="H528" s="11" t="str">
        <f>IF('GACE Reading 200 210'!B528="","", IF(G528&lt;100, 100, IF(G528&gt;200, 200, G528)))</f>
        <v/>
      </c>
      <c r="I528" s="11" t="str">
        <f>IF('GACE Reading 200 210'!B528="","",'SAT EBRW to CBEST R'!$A$2+'SAT EBRW to CBEST R'!$B$2*F528)</f>
        <v/>
      </c>
      <c r="J528" s="11" t="str">
        <f>IF('GACE Reading 200 210'!B528="","", IF(I528&lt;20, 20, IF(I528&gt;80, 80, I528)))</f>
        <v/>
      </c>
    </row>
    <row r="529" spans="1:10" x14ac:dyDescent="0.25">
      <c r="A529" s="11">
        <v>528</v>
      </c>
      <c r="B529" s="30"/>
      <c r="C529" s="25" t="str">
        <f t="shared" si="16"/>
        <v/>
      </c>
      <c r="D529" s="25" t="str">
        <f>IF('GACE Reading 200 210'!B529="","", IF(C529&lt;1, 1, IF(C529&gt;36, 36, C529)))</f>
        <v/>
      </c>
      <c r="E529" s="25" t="str">
        <f t="shared" si="17"/>
        <v/>
      </c>
      <c r="F529" s="11" t="str">
        <f>IF('GACE Reading 200 210'!E529="","",IF('GACE Reading 200 210'!E529&lt;'ACT E+R to SAT EBRW'!$A$2,'ACT E+R to SAT EBRW'!$B$2,IF('GACE Reading 200 210'!E529&gt;'ACT E+R to SAT EBRW'!A$72,'ACT E+R to SAT EBRW'!B$72,VLOOKUP(E529,'ACT E+R to SAT EBRW'!A:B,2,FALSE))))</f>
        <v/>
      </c>
      <c r="G529" s="11" t="str">
        <f>IF('GACE Reading 200 210'!B529="","",interceptACTRtoPCR5712_5713+slopeACTRtoPCR5712_5713*D529)</f>
        <v/>
      </c>
      <c r="H529" s="11" t="str">
        <f>IF('GACE Reading 200 210'!B529="","", IF(G529&lt;100, 100, IF(G529&gt;200, 200, G529)))</f>
        <v/>
      </c>
      <c r="I529" s="11" t="str">
        <f>IF('GACE Reading 200 210'!B529="","",'SAT EBRW to CBEST R'!$A$2+'SAT EBRW to CBEST R'!$B$2*F529)</f>
        <v/>
      </c>
      <c r="J529" s="11" t="str">
        <f>IF('GACE Reading 200 210'!B529="","", IF(I529&lt;20, 20, IF(I529&gt;80, 80, I529)))</f>
        <v/>
      </c>
    </row>
    <row r="530" spans="1:10" x14ac:dyDescent="0.25">
      <c r="A530" s="11">
        <v>529</v>
      </c>
      <c r="B530" s="30"/>
      <c r="C530" s="25" t="str">
        <f t="shared" si="16"/>
        <v/>
      </c>
      <c r="D530" s="25" t="str">
        <f>IF('GACE Reading 200 210'!B530="","", IF(C530&lt;1, 1, IF(C530&gt;36, 36, C530)))</f>
        <v/>
      </c>
      <c r="E530" s="25" t="str">
        <f t="shared" si="17"/>
        <v/>
      </c>
      <c r="F530" s="11" t="str">
        <f>IF('GACE Reading 200 210'!E530="","",IF('GACE Reading 200 210'!E530&lt;'ACT E+R to SAT EBRW'!$A$2,'ACT E+R to SAT EBRW'!$B$2,IF('GACE Reading 200 210'!E530&gt;'ACT E+R to SAT EBRW'!A$72,'ACT E+R to SAT EBRW'!B$72,VLOOKUP(E530,'ACT E+R to SAT EBRW'!A:B,2,FALSE))))</f>
        <v/>
      </c>
      <c r="G530" s="11" t="str">
        <f>IF('GACE Reading 200 210'!B530="","",interceptACTRtoPCR5712_5713+slopeACTRtoPCR5712_5713*D530)</f>
        <v/>
      </c>
      <c r="H530" s="11" t="str">
        <f>IF('GACE Reading 200 210'!B530="","", IF(G530&lt;100, 100, IF(G530&gt;200, 200, G530)))</f>
        <v/>
      </c>
      <c r="I530" s="11" t="str">
        <f>IF('GACE Reading 200 210'!B530="","",'SAT EBRW to CBEST R'!$A$2+'SAT EBRW to CBEST R'!$B$2*F530)</f>
        <v/>
      </c>
      <c r="J530" s="11" t="str">
        <f>IF('GACE Reading 200 210'!B530="","", IF(I530&lt;20, 20, IF(I530&gt;80, 80, I530)))</f>
        <v/>
      </c>
    </row>
    <row r="531" spans="1:10" x14ac:dyDescent="0.25">
      <c r="A531" s="11">
        <v>530</v>
      </c>
      <c r="B531" s="30"/>
      <c r="C531" s="25" t="str">
        <f t="shared" si="16"/>
        <v/>
      </c>
      <c r="D531" s="25" t="str">
        <f>IF('GACE Reading 200 210'!B531="","", IF(C531&lt;1, 1, IF(C531&gt;36, 36, C531)))</f>
        <v/>
      </c>
      <c r="E531" s="25" t="str">
        <f t="shared" si="17"/>
        <v/>
      </c>
      <c r="F531" s="11" t="str">
        <f>IF('GACE Reading 200 210'!E531="","",IF('GACE Reading 200 210'!E531&lt;'ACT E+R to SAT EBRW'!$A$2,'ACT E+R to SAT EBRW'!$B$2,IF('GACE Reading 200 210'!E531&gt;'ACT E+R to SAT EBRW'!A$72,'ACT E+R to SAT EBRW'!B$72,VLOOKUP(E531,'ACT E+R to SAT EBRW'!A:B,2,FALSE))))</f>
        <v/>
      </c>
      <c r="G531" s="11" t="str">
        <f>IF('GACE Reading 200 210'!B531="","",interceptACTRtoPCR5712_5713+slopeACTRtoPCR5712_5713*D531)</f>
        <v/>
      </c>
      <c r="H531" s="11" t="str">
        <f>IF('GACE Reading 200 210'!B531="","", IF(G531&lt;100, 100, IF(G531&gt;200, 200, G531)))</f>
        <v/>
      </c>
      <c r="I531" s="11" t="str">
        <f>IF('GACE Reading 200 210'!B531="","",'SAT EBRW to CBEST R'!$A$2+'SAT EBRW to CBEST R'!$B$2*F531)</f>
        <v/>
      </c>
      <c r="J531" s="11" t="str">
        <f>IF('GACE Reading 200 210'!B531="","", IF(I531&lt;20, 20, IF(I531&gt;80, 80, I531)))</f>
        <v/>
      </c>
    </row>
    <row r="532" spans="1:10" x14ac:dyDescent="0.25">
      <c r="A532" s="11">
        <v>531</v>
      </c>
      <c r="B532" s="30"/>
      <c r="C532" s="25" t="str">
        <f t="shared" si="16"/>
        <v/>
      </c>
      <c r="D532" s="25" t="str">
        <f>IF('GACE Reading 200 210'!B532="","", IF(C532&lt;1, 1, IF(C532&gt;36, 36, C532)))</f>
        <v/>
      </c>
      <c r="E532" s="25" t="str">
        <f t="shared" si="17"/>
        <v/>
      </c>
      <c r="F532" s="11" t="str">
        <f>IF('GACE Reading 200 210'!E532="","",IF('GACE Reading 200 210'!E532&lt;'ACT E+R to SAT EBRW'!$A$2,'ACT E+R to SAT EBRW'!$B$2,IF('GACE Reading 200 210'!E532&gt;'ACT E+R to SAT EBRW'!A$72,'ACT E+R to SAT EBRW'!B$72,VLOOKUP(E532,'ACT E+R to SAT EBRW'!A:B,2,FALSE))))</f>
        <v/>
      </c>
      <c r="G532" s="11" t="str">
        <f>IF('GACE Reading 200 210'!B532="","",interceptACTRtoPCR5712_5713+slopeACTRtoPCR5712_5713*D532)</f>
        <v/>
      </c>
      <c r="H532" s="11" t="str">
        <f>IF('GACE Reading 200 210'!B532="","", IF(G532&lt;100, 100, IF(G532&gt;200, 200, G532)))</f>
        <v/>
      </c>
      <c r="I532" s="11" t="str">
        <f>IF('GACE Reading 200 210'!B532="","",'SAT EBRW to CBEST R'!$A$2+'SAT EBRW to CBEST R'!$B$2*F532)</f>
        <v/>
      </c>
      <c r="J532" s="11" t="str">
        <f>IF('GACE Reading 200 210'!B532="","", IF(I532&lt;20, 20, IF(I532&gt;80, 80, I532)))</f>
        <v/>
      </c>
    </row>
    <row r="533" spans="1:10" x14ac:dyDescent="0.25">
      <c r="A533" s="11">
        <v>532</v>
      </c>
      <c r="B533" s="30"/>
      <c r="C533" s="25" t="str">
        <f t="shared" si="16"/>
        <v/>
      </c>
      <c r="D533" s="25" t="str">
        <f>IF('GACE Reading 200 210'!B533="","", IF(C533&lt;1, 1, IF(C533&gt;36, 36, C533)))</f>
        <v/>
      </c>
      <c r="E533" s="25" t="str">
        <f t="shared" si="17"/>
        <v/>
      </c>
      <c r="F533" s="11" t="str">
        <f>IF('GACE Reading 200 210'!E533="","",IF('GACE Reading 200 210'!E533&lt;'ACT E+R to SAT EBRW'!$A$2,'ACT E+R to SAT EBRW'!$B$2,IF('GACE Reading 200 210'!E533&gt;'ACT E+R to SAT EBRW'!A$72,'ACT E+R to SAT EBRW'!B$72,VLOOKUP(E533,'ACT E+R to SAT EBRW'!A:B,2,FALSE))))</f>
        <v/>
      </c>
      <c r="G533" s="11" t="str">
        <f>IF('GACE Reading 200 210'!B533="","",interceptACTRtoPCR5712_5713+slopeACTRtoPCR5712_5713*D533)</f>
        <v/>
      </c>
      <c r="H533" s="11" t="str">
        <f>IF('GACE Reading 200 210'!B533="","", IF(G533&lt;100, 100, IF(G533&gt;200, 200, G533)))</f>
        <v/>
      </c>
      <c r="I533" s="11" t="str">
        <f>IF('GACE Reading 200 210'!B533="","",'SAT EBRW to CBEST R'!$A$2+'SAT EBRW to CBEST R'!$B$2*F533)</f>
        <v/>
      </c>
      <c r="J533" s="11" t="str">
        <f>IF('GACE Reading 200 210'!B533="","", IF(I533&lt;20, 20, IF(I533&gt;80, 80, I533)))</f>
        <v/>
      </c>
    </row>
    <row r="534" spans="1:10" x14ac:dyDescent="0.25">
      <c r="A534" s="11">
        <v>533</v>
      </c>
      <c r="B534" s="30"/>
      <c r="C534" s="25" t="str">
        <f t="shared" si="16"/>
        <v/>
      </c>
      <c r="D534" s="25" t="str">
        <f>IF('GACE Reading 200 210'!B534="","", IF(C534&lt;1, 1, IF(C534&gt;36, 36, C534)))</f>
        <v/>
      </c>
      <c r="E534" s="25" t="str">
        <f t="shared" si="17"/>
        <v/>
      </c>
      <c r="F534" s="11" t="str">
        <f>IF('GACE Reading 200 210'!E534="","",IF('GACE Reading 200 210'!E534&lt;'ACT E+R to SAT EBRW'!$A$2,'ACT E+R to SAT EBRW'!$B$2,IF('GACE Reading 200 210'!E534&gt;'ACT E+R to SAT EBRW'!A$72,'ACT E+R to SAT EBRW'!B$72,VLOOKUP(E534,'ACT E+R to SAT EBRW'!A:B,2,FALSE))))</f>
        <v/>
      </c>
      <c r="G534" s="11" t="str">
        <f>IF('GACE Reading 200 210'!B534="","",interceptACTRtoPCR5712_5713+slopeACTRtoPCR5712_5713*D534)</f>
        <v/>
      </c>
      <c r="H534" s="11" t="str">
        <f>IF('GACE Reading 200 210'!B534="","", IF(G534&lt;100, 100, IF(G534&gt;200, 200, G534)))</f>
        <v/>
      </c>
      <c r="I534" s="11" t="str">
        <f>IF('GACE Reading 200 210'!B534="","",'SAT EBRW to CBEST R'!$A$2+'SAT EBRW to CBEST R'!$B$2*F534)</f>
        <v/>
      </c>
      <c r="J534" s="11" t="str">
        <f>IF('GACE Reading 200 210'!B534="","", IF(I534&lt;20, 20, IF(I534&gt;80, 80, I534)))</f>
        <v/>
      </c>
    </row>
    <row r="535" spans="1:10" x14ac:dyDescent="0.25">
      <c r="A535" s="11">
        <v>534</v>
      </c>
      <c r="B535" s="30"/>
      <c r="C535" s="25" t="str">
        <f t="shared" si="16"/>
        <v/>
      </c>
      <c r="D535" s="25" t="str">
        <f>IF('GACE Reading 200 210'!B535="","", IF(C535&lt;1, 1, IF(C535&gt;36, 36, C535)))</f>
        <v/>
      </c>
      <c r="E535" s="25" t="str">
        <f t="shared" si="17"/>
        <v/>
      </c>
      <c r="F535" s="11" t="str">
        <f>IF('GACE Reading 200 210'!E535="","",IF('GACE Reading 200 210'!E535&lt;'ACT E+R to SAT EBRW'!$A$2,'ACT E+R to SAT EBRW'!$B$2,IF('GACE Reading 200 210'!E535&gt;'ACT E+R to SAT EBRW'!A$72,'ACT E+R to SAT EBRW'!B$72,VLOOKUP(E535,'ACT E+R to SAT EBRW'!A:B,2,FALSE))))</f>
        <v/>
      </c>
      <c r="G535" s="11" t="str">
        <f>IF('GACE Reading 200 210'!B535="","",interceptACTRtoPCR5712_5713+slopeACTRtoPCR5712_5713*D535)</f>
        <v/>
      </c>
      <c r="H535" s="11" t="str">
        <f>IF('GACE Reading 200 210'!B535="","", IF(G535&lt;100, 100, IF(G535&gt;200, 200, G535)))</f>
        <v/>
      </c>
      <c r="I535" s="11" t="str">
        <f>IF('GACE Reading 200 210'!B535="","",'SAT EBRW to CBEST R'!$A$2+'SAT EBRW to CBEST R'!$B$2*F535)</f>
        <v/>
      </c>
      <c r="J535" s="11" t="str">
        <f>IF('GACE Reading 200 210'!B535="","", IF(I535&lt;20, 20, IF(I535&gt;80, 80, I535)))</f>
        <v/>
      </c>
    </row>
    <row r="536" spans="1:10" x14ac:dyDescent="0.25">
      <c r="A536" s="11">
        <v>535</v>
      </c>
      <c r="B536" s="30"/>
      <c r="C536" s="25" t="str">
        <f t="shared" si="16"/>
        <v/>
      </c>
      <c r="D536" s="25" t="str">
        <f>IF('GACE Reading 200 210'!B536="","", IF(C536&lt;1, 1, IF(C536&gt;36, 36, C536)))</f>
        <v/>
      </c>
      <c r="E536" s="25" t="str">
        <f t="shared" si="17"/>
        <v/>
      </c>
      <c r="F536" s="11" t="str">
        <f>IF('GACE Reading 200 210'!E536="","",IF('GACE Reading 200 210'!E536&lt;'ACT E+R to SAT EBRW'!$A$2,'ACT E+R to SAT EBRW'!$B$2,IF('GACE Reading 200 210'!E536&gt;'ACT E+R to SAT EBRW'!A$72,'ACT E+R to SAT EBRW'!B$72,VLOOKUP(E536,'ACT E+R to SAT EBRW'!A:B,2,FALSE))))</f>
        <v/>
      </c>
      <c r="G536" s="11" t="str">
        <f>IF('GACE Reading 200 210'!B536="","",interceptACTRtoPCR5712_5713+slopeACTRtoPCR5712_5713*D536)</f>
        <v/>
      </c>
      <c r="H536" s="11" t="str">
        <f>IF('GACE Reading 200 210'!B536="","", IF(G536&lt;100, 100, IF(G536&gt;200, 200, G536)))</f>
        <v/>
      </c>
      <c r="I536" s="11" t="str">
        <f>IF('GACE Reading 200 210'!B536="","",'SAT EBRW to CBEST R'!$A$2+'SAT EBRW to CBEST R'!$B$2*F536)</f>
        <v/>
      </c>
      <c r="J536" s="11" t="str">
        <f>IF('GACE Reading 200 210'!B536="","", IF(I536&lt;20, 20, IF(I536&gt;80, 80, I536)))</f>
        <v/>
      </c>
    </row>
    <row r="537" spans="1:10" x14ac:dyDescent="0.25">
      <c r="A537" s="11">
        <v>536</v>
      </c>
      <c r="B537" s="30"/>
      <c r="C537" s="25" t="str">
        <f t="shared" si="16"/>
        <v/>
      </c>
      <c r="D537" s="25" t="str">
        <f>IF('GACE Reading 200 210'!B537="","", IF(C537&lt;1, 1, IF(C537&gt;36, 36, C537)))</f>
        <v/>
      </c>
      <c r="E537" s="25" t="str">
        <f t="shared" si="17"/>
        <v/>
      </c>
      <c r="F537" s="11" t="str">
        <f>IF('GACE Reading 200 210'!E537="","",IF('GACE Reading 200 210'!E537&lt;'ACT E+R to SAT EBRW'!$A$2,'ACT E+R to SAT EBRW'!$B$2,IF('GACE Reading 200 210'!E537&gt;'ACT E+R to SAT EBRW'!A$72,'ACT E+R to SAT EBRW'!B$72,VLOOKUP(E537,'ACT E+R to SAT EBRW'!A:B,2,FALSE))))</f>
        <v/>
      </c>
      <c r="G537" s="11" t="str">
        <f>IF('GACE Reading 200 210'!B537="","",interceptACTRtoPCR5712_5713+slopeACTRtoPCR5712_5713*D537)</f>
        <v/>
      </c>
      <c r="H537" s="11" t="str">
        <f>IF('GACE Reading 200 210'!B537="","", IF(G537&lt;100, 100, IF(G537&gt;200, 200, G537)))</f>
        <v/>
      </c>
      <c r="I537" s="11" t="str">
        <f>IF('GACE Reading 200 210'!B537="","",'SAT EBRW to CBEST R'!$A$2+'SAT EBRW to CBEST R'!$B$2*F537)</f>
        <v/>
      </c>
      <c r="J537" s="11" t="str">
        <f>IF('GACE Reading 200 210'!B537="","", IF(I537&lt;20, 20, IF(I537&gt;80, 80, I537)))</f>
        <v/>
      </c>
    </row>
    <row r="538" spans="1:10" x14ac:dyDescent="0.25">
      <c r="A538" s="11">
        <v>537</v>
      </c>
      <c r="B538" s="30"/>
      <c r="C538" s="25" t="str">
        <f t="shared" si="16"/>
        <v/>
      </c>
      <c r="D538" s="25" t="str">
        <f>IF('GACE Reading 200 210'!B538="","", IF(C538&lt;1, 1, IF(C538&gt;36, 36, C538)))</f>
        <v/>
      </c>
      <c r="E538" s="25" t="str">
        <f t="shared" si="17"/>
        <v/>
      </c>
      <c r="F538" s="11" t="str">
        <f>IF('GACE Reading 200 210'!E538="","",IF('GACE Reading 200 210'!E538&lt;'ACT E+R to SAT EBRW'!$A$2,'ACT E+R to SAT EBRW'!$B$2,IF('GACE Reading 200 210'!E538&gt;'ACT E+R to SAT EBRW'!A$72,'ACT E+R to SAT EBRW'!B$72,VLOOKUP(E538,'ACT E+R to SAT EBRW'!A:B,2,FALSE))))</f>
        <v/>
      </c>
      <c r="G538" s="11" t="str">
        <f>IF('GACE Reading 200 210'!B538="","",interceptACTRtoPCR5712_5713+slopeACTRtoPCR5712_5713*D538)</f>
        <v/>
      </c>
      <c r="H538" s="11" t="str">
        <f>IF('GACE Reading 200 210'!B538="","", IF(G538&lt;100, 100, IF(G538&gt;200, 200, G538)))</f>
        <v/>
      </c>
      <c r="I538" s="11" t="str">
        <f>IF('GACE Reading 200 210'!B538="","",'SAT EBRW to CBEST R'!$A$2+'SAT EBRW to CBEST R'!$B$2*F538)</f>
        <v/>
      </c>
      <c r="J538" s="11" t="str">
        <f>IF('GACE Reading 200 210'!B538="","", IF(I538&lt;20, 20, IF(I538&gt;80, 80, I538)))</f>
        <v/>
      </c>
    </row>
    <row r="539" spans="1:10" x14ac:dyDescent="0.25">
      <c r="A539" s="11">
        <v>538</v>
      </c>
      <c r="B539" s="30"/>
      <c r="C539" s="25" t="str">
        <f t="shared" si="16"/>
        <v/>
      </c>
      <c r="D539" s="25" t="str">
        <f>IF('GACE Reading 200 210'!B539="","", IF(C539&lt;1, 1, IF(C539&gt;36, 36, C539)))</f>
        <v/>
      </c>
      <c r="E539" s="25" t="str">
        <f t="shared" si="17"/>
        <v/>
      </c>
      <c r="F539" s="11" t="str">
        <f>IF('GACE Reading 200 210'!E539="","",IF('GACE Reading 200 210'!E539&lt;'ACT E+R to SAT EBRW'!$A$2,'ACT E+R to SAT EBRW'!$B$2,IF('GACE Reading 200 210'!E539&gt;'ACT E+R to SAT EBRW'!A$72,'ACT E+R to SAT EBRW'!B$72,VLOOKUP(E539,'ACT E+R to SAT EBRW'!A:B,2,FALSE))))</f>
        <v/>
      </c>
      <c r="G539" s="11" t="str">
        <f>IF('GACE Reading 200 210'!B539="","",interceptACTRtoPCR5712_5713+slopeACTRtoPCR5712_5713*D539)</f>
        <v/>
      </c>
      <c r="H539" s="11" t="str">
        <f>IF('GACE Reading 200 210'!B539="","", IF(G539&lt;100, 100, IF(G539&gt;200, 200, G539)))</f>
        <v/>
      </c>
      <c r="I539" s="11" t="str">
        <f>IF('GACE Reading 200 210'!B539="","",'SAT EBRW to CBEST R'!$A$2+'SAT EBRW to CBEST R'!$B$2*F539)</f>
        <v/>
      </c>
      <c r="J539" s="11" t="str">
        <f>IF('GACE Reading 200 210'!B539="","", IF(I539&lt;20, 20, IF(I539&gt;80, 80, I539)))</f>
        <v/>
      </c>
    </row>
    <row r="540" spans="1:10" x14ac:dyDescent="0.25">
      <c r="A540" s="11">
        <v>539</v>
      </c>
      <c r="B540" s="30"/>
      <c r="C540" s="25" t="str">
        <f t="shared" si="16"/>
        <v/>
      </c>
      <c r="D540" s="25" t="str">
        <f>IF('GACE Reading 200 210'!B540="","", IF(C540&lt;1, 1, IF(C540&gt;36, 36, C540)))</f>
        <v/>
      </c>
      <c r="E540" s="25" t="str">
        <f t="shared" si="17"/>
        <v/>
      </c>
      <c r="F540" s="11" t="str">
        <f>IF('GACE Reading 200 210'!E540="","",IF('GACE Reading 200 210'!E540&lt;'ACT E+R to SAT EBRW'!$A$2,'ACT E+R to SAT EBRW'!$B$2,IF('GACE Reading 200 210'!E540&gt;'ACT E+R to SAT EBRW'!A$72,'ACT E+R to SAT EBRW'!B$72,VLOOKUP(E540,'ACT E+R to SAT EBRW'!A:B,2,FALSE))))</f>
        <v/>
      </c>
      <c r="G540" s="11" t="str">
        <f>IF('GACE Reading 200 210'!B540="","",interceptACTRtoPCR5712_5713+slopeACTRtoPCR5712_5713*D540)</f>
        <v/>
      </c>
      <c r="H540" s="11" t="str">
        <f>IF('GACE Reading 200 210'!B540="","", IF(G540&lt;100, 100, IF(G540&gt;200, 200, G540)))</f>
        <v/>
      </c>
      <c r="I540" s="11" t="str">
        <f>IF('GACE Reading 200 210'!B540="","",'SAT EBRW to CBEST R'!$A$2+'SAT EBRW to CBEST R'!$B$2*F540)</f>
        <v/>
      </c>
      <c r="J540" s="11" t="str">
        <f>IF('GACE Reading 200 210'!B540="","", IF(I540&lt;20, 20, IF(I540&gt;80, 80, I540)))</f>
        <v/>
      </c>
    </row>
    <row r="541" spans="1:10" x14ac:dyDescent="0.25">
      <c r="A541" s="11">
        <v>540</v>
      </c>
      <c r="B541" s="30"/>
      <c r="C541" s="25" t="str">
        <f t="shared" si="16"/>
        <v/>
      </c>
      <c r="D541" s="25" t="str">
        <f>IF('GACE Reading 200 210'!B541="","", IF(C541&lt;1, 1, IF(C541&gt;36, 36, C541)))</f>
        <v/>
      </c>
      <c r="E541" s="25" t="str">
        <f t="shared" si="17"/>
        <v/>
      </c>
      <c r="F541" s="11" t="str">
        <f>IF('GACE Reading 200 210'!E541="","",IF('GACE Reading 200 210'!E541&lt;'ACT E+R to SAT EBRW'!$A$2,'ACT E+R to SAT EBRW'!$B$2,IF('GACE Reading 200 210'!E541&gt;'ACT E+R to SAT EBRW'!A$72,'ACT E+R to SAT EBRW'!B$72,VLOOKUP(E541,'ACT E+R to SAT EBRW'!A:B,2,FALSE))))</f>
        <v/>
      </c>
      <c r="G541" s="11" t="str">
        <f>IF('GACE Reading 200 210'!B541="","",interceptACTRtoPCR5712_5713+slopeACTRtoPCR5712_5713*D541)</f>
        <v/>
      </c>
      <c r="H541" s="11" t="str">
        <f>IF('GACE Reading 200 210'!B541="","", IF(G541&lt;100, 100, IF(G541&gt;200, 200, G541)))</f>
        <v/>
      </c>
      <c r="I541" s="11" t="str">
        <f>IF('GACE Reading 200 210'!B541="","",'SAT EBRW to CBEST R'!$A$2+'SAT EBRW to CBEST R'!$B$2*F541)</f>
        <v/>
      </c>
      <c r="J541" s="11" t="str">
        <f>IF('GACE Reading 200 210'!B541="","", IF(I541&lt;20, 20, IF(I541&gt;80, 80, I541)))</f>
        <v/>
      </c>
    </row>
    <row r="542" spans="1:10" x14ac:dyDescent="0.25">
      <c r="A542" s="11">
        <v>541</v>
      </c>
      <c r="B542" s="30"/>
      <c r="C542" s="25" t="str">
        <f t="shared" si="16"/>
        <v/>
      </c>
      <c r="D542" s="25" t="str">
        <f>IF('GACE Reading 200 210'!B542="","", IF(C542&lt;1, 1, IF(C542&gt;36, 36, C542)))</f>
        <v/>
      </c>
      <c r="E542" s="25" t="str">
        <f t="shared" si="17"/>
        <v/>
      </c>
      <c r="F542" s="11" t="str">
        <f>IF('GACE Reading 200 210'!E542="","",IF('GACE Reading 200 210'!E542&lt;'ACT E+R to SAT EBRW'!$A$2,'ACT E+R to SAT EBRW'!$B$2,IF('GACE Reading 200 210'!E542&gt;'ACT E+R to SAT EBRW'!A$72,'ACT E+R to SAT EBRW'!B$72,VLOOKUP(E542,'ACT E+R to SAT EBRW'!A:B,2,FALSE))))</f>
        <v/>
      </c>
      <c r="G542" s="11" t="str">
        <f>IF('GACE Reading 200 210'!B542="","",interceptACTRtoPCR5712_5713+slopeACTRtoPCR5712_5713*D542)</f>
        <v/>
      </c>
      <c r="H542" s="11" t="str">
        <f>IF('GACE Reading 200 210'!B542="","", IF(G542&lt;100, 100, IF(G542&gt;200, 200, G542)))</f>
        <v/>
      </c>
      <c r="I542" s="11" t="str">
        <f>IF('GACE Reading 200 210'!B542="","",'SAT EBRW to CBEST R'!$A$2+'SAT EBRW to CBEST R'!$B$2*F542)</f>
        <v/>
      </c>
      <c r="J542" s="11" t="str">
        <f>IF('GACE Reading 200 210'!B542="","", IF(I542&lt;20, 20, IF(I542&gt;80, 80, I542)))</f>
        <v/>
      </c>
    </row>
    <row r="543" spans="1:10" x14ac:dyDescent="0.25">
      <c r="A543" s="11">
        <v>542</v>
      </c>
      <c r="B543" s="30"/>
      <c r="C543" s="25" t="str">
        <f t="shared" si="16"/>
        <v/>
      </c>
      <c r="D543" s="25" t="str">
        <f>IF('GACE Reading 200 210'!B543="","", IF(C543&lt;1, 1, IF(C543&gt;36, 36, C543)))</f>
        <v/>
      </c>
      <c r="E543" s="25" t="str">
        <f t="shared" si="17"/>
        <v/>
      </c>
      <c r="F543" s="11" t="str">
        <f>IF('GACE Reading 200 210'!E543="","",IF('GACE Reading 200 210'!E543&lt;'ACT E+R to SAT EBRW'!$A$2,'ACT E+R to SAT EBRW'!$B$2,IF('GACE Reading 200 210'!E543&gt;'ACT E+R to SAT EBRW'!A$72,'ACT E+R to SAT EBRW'!B$72,VLOOKUP(E543,'ACT E+R to SAT EBRW'!A:B,2,FALSE))))</f>
        <v/>
      </c>
      <c r="G543" s="11" t="str">
        <f>IF('GACE Reading 200 210'!B543="","",interceptACTRtoPCR5712_5713+slopeACTRtoPCR5712_5713*D543)</f>
        <v/>
      </c>
      <c r="H543" s="11" t="str">
        <f>IF('GACE Reading 200 210'!B543="","", IF(G543&lt;100, 100, IF(G543&gt;200, 200, G543)))</f>
        <v/>
      </c>
      <c r="I543" s="11" t="str">
        <f>IF('GACE Reading 200 210'!B543="","",'SAT EBRW to CBEST R'!$A$2+'SAT EBRW to CBEST R'!$B$2*F543)</f>
        <v/>
      </c>
      <c r="J543" s="11" t="str">
        <f>IF('GACE Reading 200 210'!B543="","", IF(I543&lt;20, 20, IF(I543&gt;80, 80, I543)))</f>
        <v/>
      </c>
    </row>
    <row r="544" spans="1:10" x14ac:dyDescent="0.25">
      <c r="A544" s="11">
        <v>543</v>
      </c>
      <c r="B544" s="30"/>
      <c r="C544" s="25" t="str">
        <f t="shared" si="16"/>
        <v/>
      </c>
      <c r="D544" s="25" t="str">
        <f>IF('GACE Reading 200 210'!B544="","", IF(C544&lt;1, 1, IF(C544&gt;36, 36, C544)))</f>
        <v/>
      </c>
      <c r="E544" s="25" t="str">
        <f t="shared" si="17"/>
        <v/>
      </c>
      <c r="F544" s="11" t="str">
        <f>IF('GACE Reading 200 210'!E544="","",IF('GACE Reading 200 210'!E544&lt;'ACT E+R to SAT EBRW'!$A$2,'ACT E+R to SAT EBRW'!$B$2,IF('GACE Reading 200 210'!E544&gt;'ACT E+R to SAT EBRW'!A$72,'ACT E+R to SAT EBRW'!B$72,VLOOKUP(E544,'ACT E+R to SAT EBRW'!A:B,2,FALSE))))</f>
        <v/>
      </c>
      <c r="G544" s="11" t="str">
        <f>IF('GACE Reading 200 210'!B544="","",interceptACTRtoPCR5712_5713+slopeACTRtoPCR5712_5713*D544)</f>
        <v/>
      </c>
      <c r="H544" s="11" t="str">
        <f>IF('GACE Reading 200 210'!B544="","", IF(G544&lt;100, 100, IF(G544&gt;200, 200, G544)))</f>
        <v/>
      </c>
      <c r="I544" s="11" t="str">
        <f>IF('GACE Reading 200 210'!B544="","",'SAT EBRW to CBEST R'!$A$2+'SAT EBRW to CBEST R'!$B$2*F544)</f>
        <v/>
      </c>
      <c r="J544" s="11" t="str">
        <f>IF('GACE Reading 200 210'!B544="","", IF(I544&lt;20, 20, IF(I544&gt;80, 80, I544)))</f>
        <v/>
      </c>
    </row>
    <row r="545" spans="1:10" x14ac:dyDescent="0.25">
      <c r="A545" s="11">
        <v>544</v>
      </c>
      <c r="B545" s="30"/>
      <c r="C545" s="25" t="str">
        <f t="shared" si="16"/>
        <v/>
      </c>
      <c r="D545" s="25" t="str">
        <f>IF('GACE Reading 200 210'!B545="","", IF(C545&lt;1, 1, IF(C545&gt;36, 36, C545)))</f>
        <v/>
      </c>
      <c r="E545" s="25" t="str">
        <f t="shared" si="17"/>
        <v/>
      </c>
      <c r="F545" s="11" t="str">
        <f>IF('GACE Reading 200 210'!E545="","",IF('GACE Reading 200 210'!E545&lt;'ACT E+R to SAT EBRW'!$A$2,'ACT E+R to SAT EBRW'!$B$2,IF('GACE Reading 200 210'!E545&gt;'ACT E+R to SAT EBRW'!A$72,'ACT E+R to SAT EBRW'!B$72,VLOOKUP(E545,'ACT E+R to SAT EBRW'!A:B,2,FALSE))))</f>
        <v/>
      </c>
      <c r="G545" s="11" t="str">
        <f>IF('GACE Reading 200 210'!B545="","",interceptACTRtoPCR5712_5713+slopeACTRtoPCR5712_5713*D545)</f>
        <v/>
      </c>
      <c r="H545" s="11" t="str">
        <f>IF('GACE Reading 200 210'!B545="","", IF(G545&lt;100, 100, IF(G545&gt;200, 200, G545)))</f>
        <v/>
      </c>
      <c r="I545" s="11" t="str">
        <f>IF('GACE Reading 200 210'!B545="","",'SAT EBRW to CBEST R'!$A$2+'SAT EBRW to CBEST R'!$B$2*F545)</f>
        <v/>
      </c>
      <c r="J545" s="11" t="str">
        <f>IF('GACE Reading 200 210'!B545="","", IF(I545&lt;20, 20, IF(I545&gt;80, 80, I545)))</f>
        <v/>
      </c>
    </row>
    <row r="546" spans="1:10" x14ac:dyDescent="0.25">
      <c r="A546" s="11">
        <v>545</v>
      </c>
      <c r="B546" s="30"/>
      <c r="C546" s="25" t="str">
        <f t="shared" si="16"/>
        <v/>
      </c>
      <c r="D546" s="25" t="str">
        <f>IF('GACE Reading 200 210'!B546="","", IF(C546&lt;1, 1, IF(C546&gt;36, 36, C546)))</f>
        <v/>
      </c>
      <c r="E546" s="25" t="str">
        <f t="shared" si="17"/>
        <v/>
      </c>
      <c r="F546" s="11" t="str">
        <f>IF('GACE Reading 200 210'!E546="","",IF('GACE Reading 200 210'!E546&lt;'ACT E+R to SAT EBRW'!$A$2,'ACT E+R to SAT EBRW'!$B$2,IF('GACE Reading 200 210'!E546&gt;'ACT E+R to SAT EBRW'!A$72,'ACT E+R to SAT EBRW'!B$72,VLOOKUP(E546,'ACT E+R to SAT EBRW'!A:B,2,FALSE))))</f>
        <v/>
      </c>
      <c r="G546" s="11" t="str">
        <f>IF('GACE Reading 200 210'!B546="","",interceptACTRtoPCR5712_5713+slopeACTRtoPCR5712_5713*D546)</f>
        <v/>
      </c>
      <c r="H546" s="11" t="str">
        <f>IF('GACE Reading 200 210'!B546="","", IF(G546&lt;100, 100, IF(G546&gt;200, 200, G546)))</f>
        <v/>
      </c>
      <c r="I546" s="11" t="str">
        <f>IF('GACE Reading 200 210'!B546="","",'SAT EBRW to CBEST R'!$A$2+'SAT EBRW to CBEST R'!$B$2*F546)</f>
        <v/>
      </c>
      <c r="J546" s="11" t="str">
        <f>IF('GACE Reading 200 210'!B546="","", IF(I546&lt;20, 20, IF(I546&gt;80, 80, I546)))</f>
        <v/>
      </c>
    </row>
    <row r="547" spans="1:10" x14ac:dyDescent="0.25">
      <c r="A547" s="11">
        <v>546</v>
      </c>
      <c r="B547" s="30"/>
      <c r="C547" s="25" t="str">
        <f t="shared" si="16"/>
        <v/>
      </c>
      <c r="D547" s="25" t="str">
        <f>IF('GACE Reading 200 210'!B547="","", IF(C547&lt;1, 1, IF(C547&gt;36, 36, C547)))</f>
        <v/>
      </c>
      <c r="E547" s="25" t="str">
        <f t="shared" si="17"/>
        <v/>
      </c>
      <c r="F547" s="11" t="str">
        <f>IF('GACE Reading 200 210'!E547="","",IF('GACE Reading 200 210'!E547&lt;'ACT E+R to SAT EBRW'!$A$2,'ACT E+R to SAT EBRW'!$B$2,IF('GACE Reading 200 210'!E547&gt;'ACT E+R to SAT EBRW'!A$72,'ACT E+R to SAT EBRW'!B$72,VLOOKUP(E547,'ACT E+R to SAT EBRW'!A:B,2,FALSE))))</f>
        <v/>
      </c>
      <c r="G547" s="11" t="str">
        <f>IF('GACE Reading 200 210'!B547="","",interceptACTRtoPCR5712_5713+slopeACTRtoPCR5712_5713*D547)</f>
        <v/>
      </c>
      <c r="H547" s="11" t="str">
        <f>IF('GACE Reading 200 210'!B547="","", IF(G547&lt;100, 100, IF(G547&gt;200, 200, G547)))</f>
        <v/>
      </c>
      <c r="I547" s="11" t="str">
        <f>IF('GACE Reading 200 210'!B547="","",'SAT EBRW to CBEST R'!$A$2+'SAT EBRW to CBEST R'!$B$2*F547)</f>
        <v/>
      </c>
      <c r="J547" s="11" t="str">
        <f>IF('GACE Reading 200 210'!B547="","", IF(I547&lt;20, 20, IF(I547&gt;80, 80, I547)))</f>
        <v/>
      </c>
    </row>
    <row r="548" spans="1:10" x14ac:dyDescent="0.25">
      <c r="A548" s="11">
        <v>547</v>
      </c>
      <c r="B548" s="30"/>
      <c r="C548" s="25" t="str">
        <f t="shared" si="16"/>
        <v/>
      </c>
      <c r="D548" s="25" t="str">
        <f>IF('GACE Reading 200 210'!B548="","", IF(C548&lt;1, 1, IF(C548&gt;36, 36, C548)))</f>
        <v/>
      </c>
      <c r="E548" s="25" t="str">
        <f t="shared" si="17"/>
        <v/>
      </c>
      <c r="F548" s="11" t="str">
        <f>IF('GACE Reading 200 210'!E548="","",IF('GACE Reading 200 210'!E548&lt;'ACT E+R to SAT EBRW'!$A$2,'ACT E+R to SAT EBRW'!$B$2,IF('GACE Reading 200 210'!E548&gt;'ACT E+R to SAT EBRW'!A$72,'ACT E+R to SAT EBRW'!B$72,VLOOKUP(E548,'ACT E+R to SAT EBRW'!A:B,2,FALSE))))</f>
        <v/>
      </c>
      <c r="G548" s="11" t="str">
        <f>IF('GACE Reading 200 210'!B548="","",interceptACTRtoPCR5712_5713+slopeACTRtoPCR5712_5713*D548)</f>
        <v/>
      </c>
      <c r="H548" s="11" t="str">
        <f>IF('GACE Reading 200 210'!B548="","", IF(G548&lt;100, 100, IF(G548&gt;200, 200, G548)))</f>
        <v/>
      </c>
      <c r="I548" s="11" t="str">
        <f>IF('GACE Reading 200 210'!B548="","",'SAT EBRW to CBEST R'!$A$2+'SAT EBRW to CBEST R'!$B$2*F548)</f>
        <v/>
      </c>
      <c r="J548" s="11" t="str">
        <f>IF('GACE Reading 200 210'!B548="","", IF(I548&lt;20, 20, IF(I548&gt;80, 80, I548)))</f>
        <v/>
      </c>
    </row>
    <row r="549" spans="1:10" x14ac:dyDescent="0.25">
      <c r="A549" s="11">
        <v>548</v>
      </c>
      <c r="B549" s="30"/>
      <c r="C549" s="25" t="str">
        <f t="shared" si="16"/>
        <v/>
      </c>
      <c r="D549" s="25" t="str">
        <f>IF('GACE Reading 200 210'!B549="","", IF(C549&lt;1, 1, IF(C549&gt;36, 36, C549)))</f>
        <v/>
      </c>
      <c r="E549" s="25" t="str">
        <f t="shared" si="17"/>
        <v/>
      </c>
      <c r="F549" s="11" t="str">
        <f>IF('GACE Reading 200 210'!E549="","",IF('GACE Reading 200 210'!E549&lt;'ACT E+R to SAT EBRW'!$A$2,'ACT E+R to SAT EBRW'!$B$2,IF('GACE Reading 200 210'!E549&gt;'ACT E+R to SAT EBRW'!A$72,'ACT E+R to SAT EBRW'!B$72,VLOOKUP(E549,'ACT E+R to SAT EBRW'!A:B,2,FALSE))))</f>
        <v/>
      </c>
      <c r="G549" s="11" t="str">
        <f>IF('GACE Reading 200 210'!B549="","",interceptACTRtoPCR5712_5713+slopeACTRtoPCR5712_5713*D549)</f>
        <v/>
      </c>
      <c r="H549" s="11" t="str">
        <f>IF('GACE Reading 200 210'!B549="","", IF(G549&lt;100, 100, IF(G549&gt;200, 200, G549)))</f>
        <v/>
      </c>
      <c r="I549" s="11" t="str">
        <f>IF('GACE Reading 200 210'!B549="","",'SAT EBRW to CBEST R'!$A$2+'SAT EBRW to CBEST R'!$B$2*F549)</f>
        <v/>
      </c>
      <c r="J549" s="11" t="str">
        <f>IF('GACE Reading 200 210'!B549="","", IF(I549&lt;20, 20, IF(I549&gt;80, 80, I549)))</f>
        <v/>
      </c>
    </row>
    <row r="550" spans="1:10" x14ac:dyDescent="0.25">
      <c r="A550" s="11">
        <v>549</v>
      </c>
      <c r="B550" s="30"/>
      <c r="C550" s="25" t="str">
        <f t="shared" si="16"/>
        <v/>
      </c>
      <c r="D550" s="25" t="str">
        <f>IF('GACE Reading 200 210'!B550="","", IF(C550&lt;1, 1, IF(C550&gt;36, 36, C550)))</f>
        <v/>
      </c>
      <c r="E550" s="25" t="str">
        <f t="shared" si="17"/>
        <v/>
      </c>
      <c r="F550" s="11" t="str">
        <f>IF('GACE Reading 200 210'!E550="","",IF('GACE Reading 200 210'!E550&lt;'ACT E+R to SAT EBRW'!$A$2,'ACT E+R to SAT EBRW'!$B$2,IF('GACE Reading 200 210'!E550&gt;'ACT E+R to SAT EBRW'!A$72,'ACT E+R to SAT EBRW'!B$72,VLOOKUP(E550,'ACT E+R to SAT EBRW'!A:B,2,FALSE))))</f>
        <v/>
      </c>
      <c r="G550" s="11" t="str">
        <f>IF('GACE Reading 200 210'!B550="","",interceptACTRtoPCR5712_5713+slopeACTRtoPCR5712_5713*D550)</f>
        <v/>
      </c>
      <c r="H550" s="11" t="str">
        <f>IF('GACE Reading 200 210'!B550="","", IF(G550&lt;100, 100, IF(G550&gt;200, 200, G550)))</f>
        <v/>
      </c>
      <c r="I550" s="11" t="str">
        <f>IF('GACE Reading 200 210'!B550="","",'SAT EBRW to CBEST R'!$A$2+'SAT EBRW to CBEST R'!$B$2*F550)</f>
        <v/>
      </c>
      <c r="J550" s="11" t="str">
        <f>IF('GACE Reading 200 210'!B550="","", IF(I550&lt;20, 20, IF(I550&gt;80, 80, I550)))</f>
        <v/>
      </c>
    </row>
    <row r="551" spans="1:10" x14ac:dyDescent="0.25">
      <c r="A551" s="11">
        <v>550</v>
      </c>
      <c r="B551" s="30"/>
      <c r="C551" s="25" t="str">
        <f t="shared" si="16"/>
        <v/>
      </c>
      <c r="D551" s="25" t="str">
        <f>IF('GACE Reading 200 210'!B551="","", IF(C551&lt;1, 1, IF(C551&gt;36, 36, C551)))</f>
        <v/>
      </c>
      <c r="E551" s="25" t="str">
        <f t="shared" si="17"/>
        <v/>
      </c>
      <c r="F551" s="11" t="str">
        <f>IF('GACE Reading 200 210'!E551="","",IF('GACE Reading 200 210'!E551&lt;'ACT E+R to SAT EBRW'!$A$2,'ACT E+R to SAT EBRW'!$B$2,IF('GACE Reading 200 210'!E551&gt;'ACT E+R to SAT EBRW'!A$72,'ACT E+R to SAT EBRW'!B$72,VLOOKUP(E551,'ACT E+R to SAT EBRW'!A:B,2,FALSE))))</f>
        <v/>
      </c>
      <c r="G551" s="11" t="str">
        <f>IF('GACE Reading 200 210'!B551="","",interceptACTRtoPCR5712_5713+slopeACTRtoPCR5712_5713*D551)</f>
        <v/>
      </c>
      <c r="H551" s="11" t="str">
        <f>IF('GACE Reading 200 210'!B551="","", IF(G551&lt;100, 100, IF(G551&gt;200, 200, G551)))</f>
        <v/>
      </c>
      <c r="I551" s="11" t="str">
        <f>IF('GACE Reading 200 210'!B551="","",'SAT EBRW to CBEST R'!$A$2+'SAT EBRW to CBEST R'!$B$2*F551)</f>
        <v/>
      </c>
      <c r="J551" s="11" t="str">
        <f>IF('GACE Reading 200 210'!B551="","", IF(I551&lt;20, 20, IF(I551&gt;80, 80, I551)))</f>
        <v/>
      </c>
    </row>
    <row r="552" spans="1:10" x14ac:dyDescent="0.25">
      <c r="A552" s="11">
        <v>551</v>
      </c>
      <c r="B552" s="30"/>
      <c r="C552" s="25" t="str">
        <f t="shared" si="16"/>
        <v/>
      </c>
      <c r="D552" s="25" t="str">
        <f>IF('GACE Reading 200 210'!B552="","", IF(C552&lt;1, 1, IF(C552&gt;36, 36, C552)))</f>
        <v/>
      </c>
      <c r="E552" s="25" t="str">
        <f t="shared" si="17"/>
        <v/>
      </c>
      <c r="F552" s="11" t="str">
        <f>IF('GACE Reading 200 210'!E552="","",IF('GACE Reading 200 210'!E552&lt;'ACT E+R to SAT EBRW'!$A$2,'ACT E+R to SAT EBRW'!$B$2,IF('GACE Reading 200 210'!E552&gt;'ACT E+R to SAT EBRW'!A$72,'ACT E+R to SAT EBRW'!B$72,VLOOKUP(E552,'ACT E+R to SAT EBRW'!A:B,2,FALSE))))</f>
        <v/>
      </c>
      <c r="G552" s="11" t="str">
        <f>IF('GACE Reading 200 210'!B552="","",interceptACTRtoPCR5712_5713+slopeACTRtoPCR5712_5713*D552)</f>
        <v/>
      </c>
      <c r="H552" s="11" t="str">
        <f>IF('GACE Reading 200 210'!B552="","", IF(G552&lt;100, 100, IF(G552&gt;200, 200, G552)))</f>
        <v/>
      </c>
      <c r="I552" s="11" t="str">
        <f>IF('GACE Reading 200 210'!B552="","",'SAT EBRW to CBEST R'!$A$2+'SAT EBRW to CBEST R'!$B$2*F552)</f>
        <v/>
      </c>
      <c r="J552" s="11" t="str">
        <f>IF('GACE Reading 200 210'!B552="","", IF(I552&lt;20, 20, IF(I552&gt;80, 80, I552)))</f>
        <v/>
      </c>
    </row>
    <row r="553" spans="1:10" x14ac:dyDescent="0.25">
      <c r="A553" s="11">
        <v>552</v>
      </c>
      <c r="B553" s="30"/>
      <c r="C553" s="25" t="str">
        <f t="shared" si="16"/>
        <v/>
      </c>
      <c r="D553" s="25" t="str">
        <f>IF('GACE Reading 200 210'!B553="","", IF(C553&lt;1, 1, IF(C553&gt;36, 36, C553)))</f>
        <v/>
      </c>
      <c r="E553" s="25" t="str">
        <f t="shared" si="17"/>
        <v/>
      </c>
      <c r="F553" s="11" t="str">
        <f>IF('GACE Reading 200 210'!E553="","",IF('GACE Reading 200 210'!E553&lt;'ACT E+R to SAT EBRW'!$A$2,'ACT E+R to SAT EBRW'!$B$2,IF('GACE Reading 200 210'!E553&gt;'ACT E+R to SAT EBRW'!A$72,'ACT E+R to SAT EBRW'!B$72,VLOOKUP(E553,'ACT E+R to SAT EBRW'!A:B,2,FALSE))))</f>
        <v/>
      </c>
      <c r="G553" s="11" t="str">
        <f>IF('GACE Reading 200 210'!B553="","",interceptACTRtoPCR5712_5713+slopeACTRtoPCR5712_5713*D553)</f>
        <v/>
      </c>
      <c r="H553" s="11" t="str">
        <f>IF('GACE Reading 200 210'!B553="","", IF(G553&lt;100, 100, IF(G553&gt;200, 200, G553)))</f>
        <v/>
      </c>
      <c r="I553" s="11" t="str">
        <f>IF('GACE Reading 200 210'!B553="","",'SAT EBRW to CBEST R'!$A$2+'SAT EBRW to CBEST R'!$B$2*F553)</f>
        <v/>
      </c>
      <c r="J553" s="11" t="str">
        <f>IF('GACE Reading 200 210'!B553="","", IF(I553&lt;20, 20, IF(I553&gt;80, 80, I553)))</f>
        <v/>
      </c>
    </row>
    <row r="554" spans="1:10" x14ac:dyDescent="0.25">
      <c r="A554" s="11">
        <v>553</v>
      </c>
      <c r="B554" s="30"/>
      <c r="C554" s="25" t="str">
        <f t="shared" si="16"/>
        <v/>
      </c>
      <c r="D554" s="25" t="str">
        <f>IF('GACE Reading 200 210'!B554="","", IF(C554&lt;1, 1, IF(C554&gt;36, 36, C554)))</f>
        <v/>
      </c>
      <c r="E554" s="25" t="str">
        <f t="shared" si="17"/>
        <v/>
      </c>
      <c r="F554" s="11" t="str">
        <f>IF('GACE Reading 200 210'!E554="","",IF('GACE Reading 200 210'!E554&lt;'ACT E+R to SAT EBRW'!$A$2,'ACT E+R to SAT EBRW'!$B$2,IF('GACE Reading 200 210'!E554&gt;'ACT E+R to SAT EBRW'!A$72,'ACT E+R to SAT EBRW'!B$72,VLOOKUP(E554,'ACT E+R to SAT EBRW'!A:B,2,FALSE))))</f>
        <v/>
      </c>
      <c r="G554" s="11" t="str">
        <f>IF('GACE Reading 200 210'!B554="","",interceptACTRtoPCR5712_5713+slopeACTRtoPCR5712_5713*D554)</f>
        <v/>
      </c>
      <c r="H554" s="11" t="str">
        <f>IF('GACE Reading 200 210'!B554="","", IF(G554&lt;100, 100, IF(G554&gt;200, 200, G554)))</f>
        <v/>
      </c>
      <c r="I554" s="11" t="str">
        <f>IF('GACE Reading 200 210'!B554="","",'SAT EBRW to CBEST R'!$A$2+'SAT EBRW to CBEST R'!$B$2*F554)</f>
        <v/>
      </c>
      <c r="J554" s="11" t="str">
        <f>IF('GACE Reading 200 210'!B554="","", IF(I554&lt;20, 20, IF(I554&gt;80, 80, I554)))</f>
        <v/>
      </c>
    </row>
    <row r="555" spans="1:10" x14ac:dyDescent="0.25">
      <c r="A555" s="11">
        <v>554</v>
      </c>
      <c r="B555" s="30"/>
      <c r="C555" s="25" t="str">
        <f t="shared" si="16"/>
        <v/>
      </c>
      <c r="D555" s="25" t="str">
        <f>IF('GACE Reading 200 210'!B555="","", IF(C555&lt;1, 1, IF(C555&gt;36, 36, C555)))</f>
        <v/>
      </c>
      <c r="E555" s="25" t="str">
        <f t="shared" si="17"/>
        <v/>
      </c>
      <c r="F555" s="11" t="str">
        <f>IF('GACE Reading 200 210'!E555="","",IF('GACE Reading 200 210'!E555&lt;'ACT E+R to SAT EBRW'!$A$2,'ACT E+R to SAT EBRW'!$B$2,IF('GACE Reading 200 210'!E555&gt;'ACT E+R to SAT EBRW'!A$72,'ACT E+R to SAT EBRW'!B$72,VLOOKUP(E555,'ACT E+R to SAT EBRW'!A:B,2,FALSE))))</f>
        <v/>
      </c>
      <c r="G555" s="11" t="str">
        <f>IF('GACE Reading 200 210'!B555="","",interceptACTRtoPCR5712_5713+slopeACTRtoPCR5712_5713*D555)</f>
        <v/>
      </c>
      <c r="H555" s="11" t="str">
        <f>IF('GACE Reading 200 210'!B555="","", IF(G555&lt;100, 100, IF(G555&gt;200, 200, G555)))</f>
        <v/>
      </c>
      <c r="I555" s="11" t="str">
        <f>IF('GACE Reading 200 210'!B555="","",'SAT EBRW to CBEST R'!$A$2+'SAT EBRW to CBEST R'!$B$2*F555)</f>
        <v/>
      </c>
      <c r="J555" s="11" t="str">
        <f>IF('GACE Reading 200 210'!B555="","", IF(I555&lt;20, 20, IF(I555&gt;80, 80, I555)))</f>
        <v/>
      </c>
    </row>
    <row r="556" spans="1:10" x14ac:dyDescent="0.25">
      <c r="A556" s="11">
        <v>555</v>
      </c>
      <c r="B556" s="30"/>
      <c r="C556" s="25" t="str">
        <f t="shared" si="16"/>
        <v/>
      </c>
      <c r="D556" s="25" t="str">
        <f>IF('GACE Reading 200 210'!B556="","", IF(C556&lt;1, 1, IF(C556&gt;36, 36, C556)))</f>
        <v/>
      </c>
      <c r="E556" s="25" t="str">
        <f t="shared" si="17"/>
        <v/>
      </c>
      <c r="F556" s="11" t="str">
        <f>IF('GACE Reading 200 210'!E556="","",IF('GACE Reading 200 210'!E556&lt;'ACT E+R to SAT EBRW'!$A$2,'ACT E+R to SAT EBRW'!$B$2,IF('GACE Reading 200 210'!E556&gt;'ACT E+R to SAT EBRW'!A$72,'ACT E+R to SAT EBRW'!B$72,VLOOKUP(E556,'ACT E+R to SAT EBRW'!A:B,2,FALSE))))</f>
        <v/>
      </c>
      <c r="G556" s="11" t="str">
        <f>IF('GACE Reading 200 210'!B556="","",interceptACTRtoPCR5712_5713+slopeACTRtoPCR5712_5713*D556)</f>
        <v/>
      </c>
      <c r="H556" s="11" t="str">
        <f>IF('GACE Reading 200 210'!B556="","", IF(G556&lt;100, 100, IF(G556&gt;200, 200, G556)))</f>
        <v/>
      </c>
      <c r="I556" s="11" t="str">
        <f>IF('GACE Reading 200 210'!B556="","",'SAT EBRW to CBEST R'!$A$2+'SAT EBRW to CBEST R'!$B$2*F556)</f>
        <v/>
      </c>
      <c r="J556" s="11" t="str">
        <f>IF('GACE Reading 200 210'!B556="","", IF(I556&lt;20, 20, IF(I556&gt;80, 80, I556)))</f>
        <v/>
      </c>
    </row>
    <row r="557" spans="1:10" x14ac:dyDescent="0.25">
      <c r="A557" s="11">
        <v>556</v>
      </c>
      <c r="B557" s="30"/>
      <c r="C557" s="25" t="str">
        <f t="shared" si="16"/>
        <v/>
      </c>
      <c r="D557" s="25" t="str">
        <f>IF('GACE Reading 200 210'!B557="","", IF(C557&lt;1, 1, IF(C557&gt;36, 36, C557)))</f>
        <v/>
      </c>
      <c r="E557" s="25" t="str">
        <f t="shared" si="17"/>
        <v/>
      </c>
      <c r="F557" s="11" t="str">
        <f>IF('GACE Reading 200 210'!E557="","",IF('GACE Reading 200 210'!E557&lt;'ACT E+R to SAT EBRW'!$A$2,'ACT E+R to SAT EBRW'!$B$2,IF('GACE Reading 200 210'!E557&gt;'ACT E+R to SAT EBRW'!A$72,'ACT E+R to SAT EBRW'!B$72,VLOOKUP(E557,'ACT E+R to SAT EBRW'!A:B,2,FALSE))))</f>
        <v/>
      </c>
      <c r="G557" s="11" t="str">
        <f>IF('GACE Reading 200 210'!B557="","",interceptACTRtoPCR5712_5713+slopeACTRtoPCR5712_5713*D557)</f>
        <v/>
      </c>
      <c r="H557" s="11" t="str">
        <f>IF('GACE Reading 200 210'!B557="","", IF(G557&lt;100, 100, IF(G557&gt;200, 200, G557)))</f>
        <v/>
      </c>
      <c r="I557" s="11" t="str">
        <f>IF('GACE Reading 200 210'!B557="","",'SAT EBRW to CBEST R'!$A$2+'SAT EBRW to CBEST R'!$B$2*F557)</f>
        <v/>
      </c>
      <c r="J557" s="11" t="str">
        <f>IF('GACE Reading 200 210'!B557="","", IF(I557&lt;20, 20, IF(I557&gt;80, 80, I557)))</f>
        <v/>
      </c>
    </row>
    <row r="558" spans="1:10" x14ac:dyDescent="0.25">
      <c r="A558" s="11">
        <v>557</v>
      </c>
      <c r="B558" s="30"/>
      <c r="C558" s="25" t="str">
        <f t="shared" si="16"/>
        <v/>
      </c>
      <c r="D558" s="25" t="str">
        <f>IF('GACE Reading 200 210'!B558="","", IF(C558&lt;1, 1, IF(C558&gt;36, 36, C558)))</f>
        <v/>
      </c>
      <c r="E558" s="25" t="str">
        <f t="shared" si="17"/>
        <v/>
      </c>
      <c r="F558" s="11" t="str">
        <f>IF('GACE Reading 200 210'!E558="","",IF('GACE Reading 200 210'!E558&lt;'ACT E+R to SAT EBRW'!$A$2,'ACT E+R to SAT EBRW'!$B$2,IF('GACE Reading 200 210'!E558&gt;'ACT E+R to SAT EBRW'!A$72,'ACT E+R to SAT EBRW'!B$72,VLOOKUP(E558,'ACT E+R to SAT EBRW'!A:B,2,FALSE))))</f>
        <v/>
      </c>
      <c r="G558" s="11" t="str">
        <f>IF('GACE Reading 200 210'!B558="","",interceptACTRtoPCR5712_5713+slopeACTRtoPCR5712_5713*D558)</f>
        <v/>
      </c>
      <c r="H558" s="11" t="str">
        <f>IF('GACE Reading 200 210'!B558="","", IF(G558&lt;100, 100, IF(G558&gt;200, 200, G558)))</f>
        <v/>
      </c>
      <c r="I558" s="11" t="str">
        <f>IF('GACE Reading 200 210'!B558="","",'SAT EBRW to CBEST R'!$A$2+'SAT EBRW to CBEST R'!$B$2*F558)</f>
        <v/>
      </c>
      <c r="J558" s="11" t="str">
        <f>IF('GACE Reading 200 210'!B558="","", IF(I558&lt;20, 20, IF(I558&gt;80, 80, I558)))</f>
        <v/>
      </c>
    </row>
    <row r="559" spans="1:10" x14ac:dyDescent="0.25">
      <c r="A559" s="11">
        <v>558</v>
      </c>
      <c r="B559" s="30"/>
      <c r="C559" s="25" t="str">
        <f t="shared" si="16"/>
        <v/>
      </c>
      <c r="D559" s="25" t="str">
        <f>IF('GACE Reading 200 210'!B559="","", IF(C559&lt;1, 1, IF(C559&gt;36, 36, C559)))</f>
        <v/>
      </c>
      <c r="E559" s="25" t="str">
        <f t="shared" si="17"/>
        <v/>
      </c>
      <c r="F559" s="11" t="str">
        <f>IF('GACE Reading 200 210'!E559="","",IF('GACE Reading 200 210'!E559&lt;'ACT E+R to SAT EBRW'!$A$2,'ACT E+R to SAT EBRW'!$B$2,IF('GACE Reading 200 210'!E559&gt;'ACT E+R to SAT EBRW'!A$72,'ACT E+R to SAT EBRW'!B$72,VLOOKUP(E559,'ACT E+R to SAT EBRW'!A:B,2,FALSE))))</f>
        <v/>
      </c>
      <c r="G559" s="11" t="str">
        <f>IF('GACE Reading 200 210'!B559="","",interceptACTRtoPCR5712_5713+slopeACTRtoPCR5712_5713*D559)</f>
        <v/>
      </c>
      <c r="H559" s="11" t="str">
        <f>IF('GACE Reading 200 210'!B559="","", IF(G559&lt;100, 100, IF(G559&gt;200, 200, G559)))</f>
        <v/>
      </c>
      <c r="I559" s="11" t="str">
        <f>IF('GACE Reading 200 210'!B559="","",'SAT EBRW to CBEST R'!$A$2+'SAT EBRW to CBEST R'!$B$2*F559)</f>
        <v/>
      </c>
      <c r="J559" s="11" t="str">
        <f>IF('GACE Reading 200 210'!B559="","", IF(I559&lt;20, 20, IF(I559&gt;80, 80, I559)))</f>
        <v/>
      </c>
    </row>
    <row r="560" spans="1:10" x14ac:dyDescent="0.25">
      <c r="A560" s="11">
        <v>559</v>
      </c>
      <c r="B560" s="30"/>
      <c r="C560" s="25" t="str">
        <f t="shared" si="16"/>
        <v/>
      </c>
      <c r="D560" s="25" t="str">
        <f>IF('GACE Reading 200 210'!B560="","", IF(C560&lt;1, 1, IF(C560&gt;36, 36, C560)))</f>
        <v/>
      </c>
      <c r="E560" s="25" t="str">
        <f t="shared" si="17"/>
        <v/>
      </c>
      <c r="F560" s="11" t="str">
        <f>IF('GACE Reading 200 210'!E560="","",IF('GACE Reading 200 210'!E560&lt;'ACT E+R to SAT EBRW'!$A$2,'ACT E+R to SAT EBRW'!$B$2,IF('GACE Reading 200 210'!E560&gt;'ACT E+R to SAT EBRW'!A$72,'ACT E+R to SAT EBRW'!B$72,VLOOKUP(E560,'ACT E+R to SAT EBRW'!A:B,2,FALSE))))</f>
        <v/>
      </c>
      <c r="G560" s="11" t="str">
        <f>IF('GACE Reading 200 210'!B560="","",interceptACTRtoPCR5712_5713+slopeACTRtoPCR5712_5713*D560)</f>
        <v/>
      </c>
      <c r="H560" s="11" t="str">
        <f>IF('GACE Reading 200 210'!B560="","", IF(G560&lt;100, 100, IF(G560&gt;200, 200, G560)))</f>
        <v/>
      </c>
      <c r="I560" s="11" t="str">
        <f>IF('GACE Reading 200 210'!B560="","",'SAT EBRW to CBEST R'!$A$2+'SAT EBRW to CBEST R'!$B$2*F560)</f>
        <v/>
      </c>
      <c r="J560" s="11" t="str">
        <f>IF('GACE Reading 200 210'!B560="","", IF(I560&lt;20, 20, IF(I560&gt;80, 80, I560)))</f>
        <v/>
      </c>
    </row>
    <row r="561" spans="1:10" x14ac:dyDescent="0.25">
      <c r="A561" s="11">
        <v>560</v>
      </c>
      <c r="B561" s="30"/>
      <c r="C561" s="25" t="str">
        <f t="shared" si="16"/>
        <v/>
      </c>
      <c r="D561" s="25" t="str">
        <f>IF('GACE Reading 200 210'!B561="","", IF(C561&lt;1, 1, IF(C561&gt;36, 36, C561)))</f>
        <v/>
      </c>
      <c r="E561" s="25" t="str">
        <f t="shared" si="17"/>
        <v/>
      </c>
      <c r="F561" s="11" t="str">
        <f>IF('GACE Reading 200 210'!E561="","",IF('GACE Reading 200 210'!E561&lt;'ACT E+R to SAT EBRW'!$A$2,'ACT E+R to SAT EBRW'!$B$2,IF('GACE Reading 200 210'!E561&gt;'ACT E+R to SAT EBRW'!A$72,'ACT E+R to SAT EBRW'!B$72,VLOOKUP(E561,'ACT E+R to SAT EBRW'!A:B,2,FALSE))))</f>
        <v/>
      </c>
      <c r="G561" s="11" t="str">
        <f>IF('GACE Reading 200 210'!B561="","",interceptACTRtoPCR5712_5713+slopeACTRtoPCR5712_5713*D561)</f>
        <v/>
      </c>
      <c r="H561" s="11" t="str">
        <f>IF('GACE Reading 200 210'!B561="","", IF(G561&lt;100, 100, IF(G561&gt;200, 200, G561)))</f>
        <v/>
      </c>
      <c r="I561" s="11" t="str">
        <f>IF('GACE Reading 200 210'!B561="","",'SAT EBRW to CBEST R'!$A$2+'SAT EBRW to CBEST R'!$B$2*F561)</f>
        <v/>
      </c>
      <c r="J561" s="11" t="str">
        <f>IF('GACE Reading 200 210'!B561="","", IF(I561&lt;20, 20, IF(I561&gt;80, 80, I561)))</f>
        <v/>
      </c>
    </row>
    <row r="562" spans="1:10" x14ac:dyDescent="0.25">
      <c r="A562" s="11">
        <v>561</v>
      </c>
      <c r="B562" s="30"/>
      <c r="C562" s="25" t="str">
        <f t="shared" si="16"/>
        <v/>
      </c>
      <c r="D562" s="25" t="str">
        <f>IF('GACE Reading 200 210'!B562="","", IF(C562&lt;1, 1, IF(C562&gt;36, 36, C562)))</f>
        <v/>
      </c>
      <c r="E562" s="25" t="str">
        <f t="shared" si="17"/>
        <v/>
      </c>
      <c r="F562" s="11" t="str">
        <f>IF('GACE Reading 200 210'!E562="","",IF('GACE Reading 200 210'!E562&lt;'ACT E+R to SAT EBRW'!$A$2,'ACT E+R to SAT EBRW'!$B$2,IF('GACE Reading 200 210'!E562&gt;'ACT E+R to SAT EBRW'!A$72,'ACT E+R to SAT EBRW'!B$72,VLOOKUP(E562,'ACT E+R to SAT EBRW'!A:B,2,FALSE))))</f>
        <v/>
      </c>
      <c r="G562" s="11" t="str">
        <f>IF('GACE Reading 200 210'!B562="","",interceptACTRtoPCR5712_5713+slopeACTRtoPCR5712_5713*D562)</f>
        <v/>
      </c>
      <c r="H562" s="11" t="str">
        <f>IF('GACE Reading 200 210'!B562="","", IF(G562&lt;100, 100, IF(G562&gt;200, 200, G562)))</f>
        <v/>
      </c>
      <c r="I562" s="11" t="str">
        <f>IF('GACE Reading 200 210'!B562="","",'SAT EBRW to CBEST R'!$A$2+'SAT EBRW to CBEST R'!$B$2*F562)</f>
        <v/>
      </c>
      <c r="J562" s="11" t="str">
        <f>IF('GACE Reading 200 210'!B562="","", IF(I562&lt;20, 20, IF(I562&gt;80, 80, I562)))</f>
        <v/>
      </c>
    </row>
    <row r="563" spans="1:10" x14ac:dyDescent="0.25">
      <c r="A563" s="11">
        <v>562</v>
      </c>
      <c r="B563" s="30"/>
      <c r="C563" s="25" t="str">
        <f t="shared" si="16"/>
        <v/>
      </c>
      <c r="D563" s="25" t="str">
        <f>IF('GACE Reading 200 210'!B563="","", IF(C563&lt;1, 1, IF(C563&gt;36, 36, C563)))</f>
        <v/>
      </c>
      <c r="E563" s="25" t="str">
        <f t="shared" si="17"/>
        <v/>
      </c>
      <c r="F563" s="11" t="str">
        <f>IF('GACE Reading 200 210'!E563="","",IF('GACE Reading 200 210'!E563&lt;'ACT E+R to SAT EBRW'!$A$2,'ACT E+R to SAT EBRW'!$B$2,IF('GACE Reading 200 210'!E563&gt;'ACT E+R to SAT EBRW'!A$72,'ACT E+R to SAT EBRW'!B$72,VLOOKUP(E563,'ACT E+R to SAT EBRW'!A:B,2,FALSE))))</f>
        <v/>
      </c>
      <c r="G563" s="11" t="str">
        <f>IF('GACE Reading 200 210'!B563="","",interceptACTRtoPCR5712_5713+slopeACTRtoPCR5712_5713*D563)</f>
        <v/>
      </c>
      <c r="H563" s="11" t="str">
        <f>IF('GACE Reading 200 210'!B563="","", IF(G563&lt;100, 100, IF(G563&gt;200, 200, G563)))</f>
        <v/>
      </c>
      <c r="I563" s="11" t="str">
        <f>IF('GACE Reading 200 210'!B563="","",'SAT EBRW to CBEST R'!$A$2+'SAT EBRW to CBEST R'!$B$2*F563)</f>
        <v/>
      </c>
      <c r="J563" s="11" t="str">
        <f>IF('GACE Reading 200 210'!B563="","", IF(I563&lt;20, 20, IF(I563&gt;80, 80, I563)))</f>
        <v/>
      </c>
    </row>
    <row r="564" spans="1:10" x14ac:dyDescent="0.25">
      <c r="A564" s="11">
        <v>563</v>
      </c>
      <c r="B564" s="30"/>
      <c r="C564" s="25" t="str">
        <f t="shared" si="16"/>
        <v/>
      </c>
      <c r="D564" s="25" t="str">
        <f>IF('GACE Reading 200 210'!B564="","", IF(C564&lt;1, 1, IF(C564&gt;36, 36, C564)))</f>
        <v/>
      </c>
      <c r="E564" s="25" t="str">
        <f t="shared" si="17"/>
        <v/>
      </c>
      <c r="F564" s="11" t="str">
        <f>IF('GACE Reading 200 210'!E564="","",IF('GACE Reading 200 210'!E564&lt;'ACT E+R to SAT EBRW'!$A$2,'ACT E+R to SAT EBRW'!$B$2,IF('GACE Reading 200 210'!E564&gt;'ACT E+R to SAT EBRW'!A$72,'ACT E+R to SAT EBRW'!B$72,VLOOKUP(E564,'ACT E+R to SAT EBRW'!A:B,2,FALSE))))</f>
        <v/>
      </c>
      <c r="G564" s="11" t="str">
        <f>IF('GACE Reading 200 210'!B564="","",interceptACTRtoPCR5712_5713+slopeACTRtoPCR5712_5713*D564)</f>
        <v/>
      </c>
      <c r="H564" s="11" t="str">
        <f>IF('GACE Reading 200 210'!B564="","", IF(G564&lt;100, 100, IF(G564&gt;200, 200, G564)))</f>
        <v/>
      </c>
      <c r="I564" s="11" t="str">
        <f>IF('GACE Reading 200 210'!B564="","",'SAT EBRW to CBEST R'!$A$2+'SAT EBRW to CBEST R'!$B$2*F564)</f>
        <v/>
      </c>
      <c r="J564" s="11" t="str">
        <f>IF('GACE Reading 200 210'!B564="","", IF(I564&lt;20, 20, IF(I564&gt;80, 80, I564)))</f>
        <v/>
      </c>
    </row>
    <row r="565" spans="1:10" x14ac:dyDescent="0.25">
      <c r="A565" s="11">
        <v>564</v>
      </c>
      <c r="B565" s="30"/>
      <c r="C565" s="25" t="str">
        <f t="shared" si="16"/>
        <v/>
      </c>
      <c r="D565" s="25" t="str">
        <f>IF('GACE Reading 200 210'!B565="","", IF(C565&lt;1, 1, IF(C565&gt;36, 36, C565)))</f>
        <v/>
      </c>
      <c r="E565" s="25" t="str">
        <f t="shared" si="17"/>
        <v/>
      </c>
      <c r="F565" s="11" t="str">
        <f>IF('GACE Reading 200 210'!E565="","",IF('GACE Reading 200 210'!E565&lt;'ACT E+R to SAT EBRW'!$A$2,'ACT E+R to SAT EBRW'!$B$2,IF('GACE Reading 200 210'!E565&gt;'ACT E+R to SAT EBRW'!A$72,'ACT E+R to SAT EBRW'!B$72,VLOOKUP(E565,'ACT E+R to SAT EBRW'!A:B,2,FALSE))))</f>
        <v/>
      </c>
      <c r="G565" s="11" t="str">
        <f>IF('GACE Reading 200 210'!B565="","",interceptACTRtoPCR5712_5713+slopeACTRtoPCR5712_5713*D565)</f>
        <v/>
      </c>
      <c r="H565" s="11" t="str">
        <f>IF('GACE Reading 200 210'!B565="","", IF(G565&lt;100, 100, IF(G565&gt;200, 200, G565)))</f>
        <v/>
      </c>
      <c r="I565" s="11" t="str">
        <f>IF('GACE Reading 200 210'!B565="","",'SAT EBRW to CBEST R'!$A$2+'SAT EBRW to CBEST R'!$B$2*F565)</f>
        <v/>
      </c>
      <c r="J565" s="11" t="str">
        <f>IF('GACE Reading 200 210'!B565="","", IF(I565&lt;20, 20, IF(I565&gt;80, 80, I565)))</f>
        <v/>
      </c>
    </row>
    <row r="566" spans="1:10" x14ac:dyDescent="0.25">
      <c r="A566" s="11">
        <v>565</v>
      </c>
      <c r="B566" s="30"/>
      <c r="C566" s="25" t="str">
        <f t="shared" si="16"/>
        <v/>
      </c>
      <c r="D566" s="25" t="str">
        <f>IF('GACE Reading 200 210'!B566="","", IF(C566&lt;1, 1, IF(C566&gt;36, 36, C566)))</f>
        <v/>
      </c>
      <c r="E566" s="25" t="str">
        <f t="shared" si="17"/>
        <v/>
      </c>
      <c r="F566" s="11" t="str">
        <f>IF('GACE Reading 200 210'!E566="","",IF('GACE Reading 200 210'!E566&lt;'ACT E+R to SAT EBRW'!$A$2,'ACT E+R to SAT EBRW'!$B$2,IF('GACE Reading 200 210'!E566&gt;'ACT E+R to SAT EBRW'!A$72,'ACT E+R to SAT EBRW'!B$72,VLOOKUP(E566,'ACT E+R to SAT EBRW'!A:B,2,FALSE))))</f>
        <v/>
      </c>
      <c r="G566" s="11" t="str">
        <f>IF('GACE Reading 200 210'!B566="","",interceptACTRtoPCR5712_5713+slopeACTRtoPCR5712_5713*D566)</f>
        <v/>
      </c>
      <c r="H566" s="11" t="str">
        <f>IF('GACE Reading 200 210'!B566="","", IF(G566&lt;100, 100, IF(G566&gt;200, 200, G566)))</f>
        <v/>
      </c>
      <c r="I566" s="11" t="str">
        <f>IF('GACE Reading 200 210'!B566="","",'SAT EBRW to CBEST R'!$A$2+'SAT EBRW to CBEST R'!$B$2*F566)</f>
        <v/>
      </c>
      <c r="J566" s="11" t="str">
        <f>IF('GACE Reading 200 210'!B566="","", IF(I566&lt;20, 20, IF(I566&gt;80, 80, I566)))</f>
        <v/>
      </c>
    </row>
    <row r="567" spans="1:10" x14ac:dyDescent="0.25">
      <c r="A567" s="11">
        <v>566</v>
      </c>
      <c r="B567" s="30"/>
      <c r="C567" s="25" t="str">
        <f t="shared" si="16"/>
        <v/>
      </c>
      <c r="D567" s="25" t="str">
        <f>IF('GACE Reading 200 210'!B567="","", IF(C567&lt;1, 1, IF(C567&gt;36, 36, C567)))</f>
        <v/>
      </c>
      <c r="E567" s="25" t="str">
        <f t="shared" si="17"/>
        <v/>
      </c>
      <c r="F567" s="11" t="str">
        <f>IF('GACE Reading 200 210'!E567="","",IF('GACE Reading 200 210'!E567&lt;'ACT E+R to SAT EBRW'!$A$2,'ACT E+R to SAT EBRW'!$B$2,IF('GACE Reading 200 210'!E567&gt;'ACT E+R to SAT EBRW'!A$72,'ACT E+R to SAT EBRW'!B$72,VLOOKUP(E567,'ACT E+R to SAT EBRW'!A:B,2,FALSE))))</f>
        <v/>
      </c>
      <c r="G567" s="11" t="str">
        <f>IF('GACE Reading 200 210'!B567="","",interceptACTRtoPCR5712_5713+slopeACTRtoPCR5712_5713*D567)</f>
        <v/>
      </c>
      <c r="H567" s="11" t="str">
        <f>IF('GACE Reading 200 210'!B567="","", IF(G567&lt;100, 100, IF(G567&gt;200, 200, G567)))</f>
        <v/>
      </c>
      <c r="I567" s="11" t="str">
        <f>IF('GACE Reading 200 210'!B567="","",'SAT EBRW to CBEST R'!$A$2+'SAT EBRW to CBEST R'!$B$2*F567)</f>
        <v/>
      </c>
      <c r="J567" s="11" t="str">
        <f>IF('GACE Reading 200 210'!B567="","", IF(I567&lt;20, 20, IF(I567&gt;80, 80, I567)))</f>
        <v/>
      </c>
    </row>
    <row r="568" spans="1:10" x14ac:dyDescent="0.25">
      <c r="A568" s="11">
        <v>567</v>
      </c>
      <c r="B568" s="30"/>
      <c r="C568" s="25" t="str">
        <f t="shared" si="16"/>
        <v/>
      </c>
      <c r="D568" s="25" t="str">
        <f>IF('GACE Reading 200 210'!B568="","", IF(C568&lt;1, 1, IF(C568&gt;36, 36, C568)))</f>
        <v/>
      </c>
      <c r="E568" s="25" t="str">
        <f t="shared" si="17"/>
        <v/>
      </c>
      <c r="F568" s="11" t="str">
        <f>IF('GACE Reading 200 210'!E568="","",IF('GACE Reading 200 210'!E568&lt;'ACT E+R to SAT EBRW'!$A$2,'ACT E+R to SAT EBRW'!$B$2,IF('GACE Reading 200 210'!E568&gt;'ACT E+R to SAT EBRW'!A$72,'ACT E+R to SAT EBRW'!B$72,VLOOKUP(E568,'ACT E+R to SAT EBRW'!A:B,2,FALSE))))</f>
        <v/>
      </c>
      <c r="G568" s="11" t="str">
        <f>IF('GACE Reading 200 210'!B568="","",interceptACTRtoPCR5712_5713+slopeACTRtoPCR5712_5713*D568)</f>
        <v/>
      </c>
      <c r="H568" s="11" t="str">
        <f>IF('GACE Reading 200 210'!B568="","", IF(G568&lt;100, 100, IF(G568&gt;200, 200, G568)))</f>
        <v/>
      </c>
      <c r="I568" s="11" t="str">
        <f>IF('GACE Reading 200 210'!B568="","",'SAT EBRW to CBEST R'!$A$2+'SAT EBRW to CBEST R'!$B$2*F568)</f>
        <v/>
      </c>
      <c r="J568" s="11" t="str">
        <f>IF('GACE Reading 200 210'!B568="","", IF(I568&lt;20, 20, IF(I568&gt;80, 80, I568)))</f>
        <v/>
      </c>
    </row>
    <row r="569" spans="1:10" x14ac:dyDescent="0.25">
      <c r="A569" s="11">
        <v>568</v>
      </c>
      <c r="B569" s="30"/>
      <c r="C569" s="25" t="str">
        <f t="shared" si="16"/>
        <v/>
      </c>
      <c r="D569" s="25" t="str">
        <f>IF('GACE Reading 200 210'!B569="","", IF(C569&lt;1, 1, IF(C569&gt;36, 36, C569)))</f>
        <v/>
      </c>
      <c r="E569" s="25" t="str">
        <f t="shared" si="17"/>
        <v/>
      </c>
      <c r="F569" s="11" t="str">
        <f>IF('GACE Reading 200 210'!E569="","",IF('GACE Reading 200 210'!E569&lt;'ACT E+R to SAT EBRW'!$A$2,'ACT E+R to SAT EBRW'!$B$2,IF('GACE Reading 200 210'!E569&gt;'ACT E+R to SAT EBRW'!A$72,'ACT E+R to SAT EBRW'!B$72,VLOOKUP(E569,'ACT E+R to SAT EBRW'!A:B,2,FALSE))))</f>
        <v/>
      </c>
      <c r="G569" s="11" t="str">
        <f>IF('GACE Reading 200 210'!B569="","",interceptACTRtoPCR5712_5713+slopeACTRtoPCR5712_5713*D569)</f>
        <v/>
      </c>
      <c r="H569" s="11" t="str">
        <f>IF('GACE Reading 200 210'!B569="","", IF(G569&lt;100, 100, IF(G569&gt;200, 200, G569)))</f>
        <v/>
      </c>
      <c r="I569" s="11" t="str">
        <f>IF('GACE Reading 200 210'!B569="","",'SAT EBRW to CBEST R'!$A$2+'SAT EBRW to CBEST R'!$B$2*F569)</f>
        <v/>
      </c>
      <c r="J569" s="11" t="str">
        <f>IF('GACE Reading 200 210'!B569="","", IF(I569&lt;20, 20, IF(I569&gt;80, 80, I569)))</f>
        <v/>
      </c>
    </row>
    <row r="570" spans="1:10" x14ac:dyDescent="0.25">
      <c r="A570" s="11">
        <v>569</v>
      </c>
      <c r="B570" s="30"/>
      <c r="C570" s="25" t="str">
        <f t="shared" si="16"/>
        <v/>
      </c>
      <c r="D570" s="25" t="str">
        <f>IF('GACE Reading 200 210'!B570="","", IF(C570&lt;1, 1, IF(C570&gt;36, 36, C570)))</f>
        <v/>
      </c>
      <c r="E570" s="25" t="str">
        <f t="shared" si="17"/>
        <v/>
      </c>
      <c r="F570" s="11" t="str">
        <f>IF('GACE Reading 200 210'!E570="","",IF('GACE Reading 200 210'!E570&lt;'ACT E+R to SAT EBRW'!$A$2,'ACT E+R to SAT EBRW'!$B$2,IF('GACE Reading 200 210'!E570&gt;'ACT E+R to SAT EBRW'!A$72,'ACT E+R to SAT EBRW'!B$72,VLOOKUP(E570,'ACT E+R to SAT EBRW'!A:B,2,FALSE))))</f>
        <v/>
      </c>
      <c r="G570" s="11" t="str">
        <f>IF('GACE Reading 200 210'!B570="","",interceptACTRtoPCR5712_5713+slopeACTRtoPCR5712_5713*D570)</f>
        <v/>
      </c>
      <c r="H570" s="11" t="str">
        <f>IF('GACE Reading 200 210'!B570="","", IF(G570&lt;100, 100, IF(G570&gt;200, 200, G570)))</f>
        <v/>
      </c>
      <c r="I570" s="11" t="str">
        <f>IF('GACE Reading 200 210'!B570="","",'SAT EBRW to CBEST R'!$A$2+'SAT EBRW to CBEST R'!$B$2*F570)</f>
        <v/>
      </c>
      <c r="J570" s="11" t="str">
        <f>IF('GACE Reading 200 210'!B570="","", IF(I570&lt;20, 20, IF(I570&gt;80, 80, I570)))</f>
        <v/>
      </c>
    </row>
    <row r="571" spans="1:10" x14ac:dyDescent="0.25">
      <c r="A571" s="11">
        <v>570</v>
      </c>
      <c r="B571" s="30"/>
      <c r="C571" s="25" t="str">
        <f t="shared" si="16"/>
        <v/>
      </c>
      <c r="D571" s="25" t="str">
        <f>IF('GACE Reading 200 210'!B571="","", IF(C571&lt;1, 1, IF(C571&gt;36, 36, C571)))</f>
        <v/>
      </c>
      <c r="E571" s="25" t="str">
        <f t="shared" si="17"/>
        <v/>
      </c>
      <c r="F571" s="11" t="str">
        <f>IF('GACE Reading 200 210'!E571="","",IF('GACE Reading 200 210'!E571&lt;'ACT E+R to SAT EBRW'!$A$2,'ACT E+R to SAT EBRW'!$B$2,IF('GACE Reading 200 210'!E571&gt;'ACT E+R to SAT EBRW'!A$72,'ACT E+R to SAT EBRW'!B$72,VLOOKUP(E571,'ACT E+R to SAT EBRW'!A:B,2,FALSE))))</f>
        <v/>
      </c>
      <c r="G571" s="11" t="str">
        <f>IF('GACE Reading 200 210'!B571="","",interceptACTRtoPCR5712_5713+slopeACTRtoPCR5712_5713*D571)</f>
        <v/>
      </c>
      <c r="H571" s="11" t="str">
        <f>IF('GACE Reading 200 210'!B571="","", IF(G571&lt;100, 100, IF(G571&gt;200, 200, G571)))</f>
        <v/>
      </c>
      <c r="I571" s="11" t="str">
        <f>IF('GACE Reading 200 210'!B571="","",'SAT EBRW to CBEST R'!$A$2+'SAT EBRW to CBEST R'!$B$2*F571)</f>
        <v/>
      </c>
      <c r="J571" s="11" t="str">
        <f>IF('GACE Reading 200 210'!B571="","", IF(I571&lt;20, 20, IF(I571&gt;80, 80, I571)))</f>
        <v/>
      </c>
    </row>
    <row r="572" spans="1:10" x14ac:dyDescent="0.25">
      <c r="A572" s="11">
        <v>571</v>
      </c>
      <c r="B572" s="30"/>
      <c r="C572" s="25" t="str">
        <f t="shared" si="16"/>
        <v/>
      </c>
      <c r="D572" s="25" t="str">
        <f>IF('GACE Reading 200 210'!B572="","", IF(C572&lt;1, 1, IF(C572&gt;36, 36, C572)))</f>
        <v/>
      </c>
      <c r="E572" s="25" t="str">
        <f t="shared" si="17"/>
        <v/>
      </c>
      <c r="F572" s="11" t="str">
        <f>IF('GACE Reading 200 210'!E572="","",IF('GACE Reading 200 210'!E572&lt;'ACT E+R to SAT EBRW'!$A$2,'ACT E+R to SAT EBRW'!$B$2,IF('GACE Reading 200 210'!E572&gt;'ACT E+R to SAT EBRW'!A$72,'ACT E+R to SAT EBRW'!B$72,VLOOKUP(E572,'ACT E+R to SAT EBRW'!A:B,2,FALSE))))</f>
        <v/>
      </c>
      <c r="G572" s="11" t="str">
        <f>IF('GACE Reading 200 210'!B572="","",interceptACTRtoPCR5712_5713+slopeACTRtoPCR5712_5713*D572)</f>
        <v/>
      </c>
      <c r="H572" s="11" t="str">
        <f>IF('GACE Reading 200 210'!B572="","", IF(G572&lt;100, 100, IF(G572&gt;200, 200, G572)))</f>
        <v/>
      </c>
      <c r="I572" s="11" t="str">
        <f>IF('GACE Reading 200 210'!B572="","",'SAT EBRW to CBEST R'!$A$2+'SAT EBRW to CBEST R'!$B$2*F572)</f>
        <v/>
      </c>
      <c r="J572" s="11" t="str">
        <f>IF('GACE Reading 200 210'!B572="","", IF(I572&lt;20, 20, IF(I572&gt;80, 80, I572)))</f>
        <v/>
      </c>
    </row>
    <row r="573" spans="1:10" x14ac:dyDescent="0.25">
      <c r="A573" s="11">
        <v>572</v>
      </c>
      <c r="B573" s="30"/>
      <c r="C573" s="25" t="str">
        <f t="shared" si="16"/>
        <v/>
      </c>
      <c r="D573" s="25" t="str">
        <f>IF('GACE Reading 200 210'!B573="","", IF(C573&lt;1, 1, IF(C573&gt;36, 36, C573)))</f>
        <v/>
      </c>
      <c r="E573" s="25" t="str">
        <f t="shared" si="17"/>
        <v/>
      </c>
      <c r="F573" s="11" t="str">
        <f>IF('GACE Reading 200 210'!E573="","",IF('GACE Reading 200 210'!E573&lt;'ACT E+R to SAT EBRW'!$A$2,'ACT E+R to SAT EBRW'!$B$2,IF('GACE Reading 200 210'!E573&gt;'ACT E+R to SAT EBRW'!A$72,'ACT E+R to SAT EBRW'!B$72,VLOOKUP(E573,'ACT E+R to SAT EBRW'!A:B,2,FALSE))))</f>
        <v/>
      </c>
      <c r="G573" s="11" t="str">
        <f>IF('GACE Reading 200 210'!B573="","",interceptACTRtoPCR5712_5713+slopeACTRtoPCR5712_5713*D573)</f>
        <v/>
      </c>
      <c r="H573" s="11" t="str">
        <f>IF('GACE Reading 200 210'!B573="","", IF(G573&lt;100, 100, IF(G573&gt;200, 200, G573)))</f>
        <v/>
      </c>
      <c r="I573" s="11" t="str">
        <f>IF('GACE Reading 200 210'!B573="","",'SAT EBRW to CBEST R'!$A$2+'SAT EBRW to CBEST R'!$B$2*F573)</f>
        <v/>
      </c>
      <c r="J573" s="11" t="str">
        <f>IF('GACE Reading 200 210'!B573="","", IF(I573&lt;20, 20, IF(I573&gt;80, 80, I573)))</f>
        <v/>
      </c>
    </row>
    <row r="574" spans="1:10" x14ac:dyDescent="0.25">
      <c r="A574" s="11">
        <v>573</v>
      </c>
      <c r="B574" s="30"/>
      <c r="C574" s="25" t="str">
        <f t="shared" si="16"/>
        <v/>
      </c>
      <c r="D574" s="25" t="str">
        <f>IF('GACE Reading 200 210'!B574="","", IF(C574&lt;1, 1, IF(C574&gt;36, 36, C574)))</f>
        <v/>
      </c>
      <c r="E574" s="25" t="str">
        <f t="shared" si="17"/>
        <v/>
      </c>
      <c r="F574" s="11" t="str">
        <f>IF('GACE Reading 200 210'!E574="","",IF('GACE Reading 200 210'!E574&lt;'ACT E+R to SAT EBRW'!$A$2,'ACT E+R to SAT EBRW'!$B$2,IF('GACE Reading 200 210'!E574&gt;'ACT E+R to SAT EBRW'!A$72,'ACT E+R to SAT EBRW'!B$72,VLOOKUP(E574,'ACT E+R to SAT EBRW'!A:B,2,FALSE))))</f>
        <v/>
      </c>
      <c r="G574" s="11" t="str">
        <f>IF('GACE Reading 200 210'!B574="","",interceptACTRtoPCR5712_5713+slopeACTRtoPCR5712_5713*D574)</f>
        <v/>
      </c>
      <c r="H574" s="11" t="str">
        <f>IF('GACE Reading 200 210'!B574="","", IF(G574&lt;100, 100, IF(G574&gt;200, 200, G574)))</f>
        <v/>
      </c>
      <c r="I574" s="11" t="str">
        <f>IF('GACE Reading 200 210'!B574="","",'SAT EBRW to CBEST R'!$A$2+'SAT EBRW to CBEST R'!$B$2*F574)</f>
        <v/>
      </c>
      <c r="J574" s="11" t="str">
        <f>IF('GACE Reading 200 210'!B574="","", IF(I574&lt;20, 20, IF(I574&gt;80, 80, I574)))</f>
        <v/>
      </c>
    </row>
    <row r="575" spans="1:10" x14ac:dyDescent="0.25">
      <c r="A575" s="11">
        <v>574</v>
      </c>
      <c r="B575" s="30"/>
      <c r="C575" s="25" t="str">
        <f t="shared" si="16"/>
        <v/>
      </c>
      <c r="D575" s="25" t="str">
        <f>IF('GACE Reading 200 210'!B575="","", IF(C575&lt;1, 1, IF(C575&gt;36, 36, C575)))</f>
        <v/>
      </c>
      <c r="E575" s="25" t="str">
        <f t="shared" si="17"/>
        <v/>
      </c>
      <c r="F575" s="11" t="str">
        <f>IF('GACE Reading 200 210'!E575="","",IF('GACE Reading 200 210'!E575&lt;'ACT E+R to SAT EBRW'!$A$2,'ACT E+R to SAT EBRW'!$B$2,IF('GACE Reading 200 210'!E575&gt;'ACT E+R to SAT EBRW'!A$72,'ACT E+R to SAT EBRW'!B$72,VLOOKUP(E575,'ACT E+R to SAT EBRW'!A:B,2,FALSE))))</f>
        <v/>
      </c>
      <c r="G575" s="11" t="str">
        <f>IF('GACE Reading 200 210'!B575="","",interceptACTRtoPCR5712_5713+slopeACTRtoPCR5712_5713*D575)</f>
        <v/>
      </c>
      <c r="H575" s="11" t="str">
        <f>IF('GACE Reading 200 210'!B575="","", IF(G575&lt;100, 100, IF(G575&gt;200, 200, G575)))</f>
        <v/>
      </c>
      <c r="I575" s="11" t="str">
        <f>IF('GACE Reading 200 210'!B575="","",'SAT EBRW to CBEST R'!$A$2+'SAT EBRW to CBEST R'!$B$2*F575)</f>
        <v/>
      </c>
      <c r="J575" s="11" t="str">
        <f>IF('GACE Reading 200 210'!B575="","", IF(I575&lt;20, 20, IF(I575&gt;80, 80, I575)))</f>
        <v/>
      </c>
    </row>
    <row r="576" spans="1:10" x14ac:dyDescent="0.25">
      <c r="A576" s="11">
        <v>575</v>
      </c>
      <c r="B576" s="30"/>
      <c r="C576" s="25" t="str">
        <f t="shared" si="16"/>
        <v/>
      </c>
      <c r="D576" s="25" t="str">
        <f>IF('GACE Reading 200 210'!B576="","", IF(C576&lt;1, 1, IF(C576&gt;36, 36, C576)))</f>
        <v/>
      </c>
      <c r="E576" s="25" t="str">
        <f t="shared" si="17"/>
        <v/>
      </c>
      <c r="F576" s="11" t="str">
        <f>IF('GACE Reading 200 210'!E576="","",IF('GACE Reading 200 210'!E576&lt;'ACT E+R to SAT EBRW'!$A$2,'ACT E+R to SAT EBRW'!$B$2,IF('GACE Reading 200 210'!E576&gt;'ACT E+R to SAT EBRW'!A$72,'ACT E+R to SAT EBRW'!B$72,VLOOKUP(E576,'ACT E+R to SAT EBRW'!A:B,2,FALSE))))</f>
        <v/>
      </c>
      <c r="G576" s="11" t="str">
        <f>IF('GACE Reading 200 210'!B576="","",interceptACTRtoPCR5712_5713+slopeACTRtoPCR5712_5713*D576)</f>
        <v/>
      </c>
      <c r="H576" s="11" t="str">
        <f>IF('GACE Reading 200 210'!B576="","", IF(G576&lt;100, 100, IF(G576&gt;200, 200, G576)))</f>
        <v/>
      </c>
      <c r="I576" s="11" t="str">
        <f>IF('GACE Reading 200 210'!B576="","",'SAT EBRW to CBEST R'!$A$2+'SAT EBRW to CBEST R'!$B$2*F576)</f>
        <v/>
      </c>
      <c r="J576" s="11" t="str">
        <f>IF('GACE Reading 200 210'!B576="","", IF(I576&lt;20, 20, IF(I576&gt;80, 80, I576)))</f>
        <v/>
      </c>
    </row>
    <row r="577" spans="1:10" x14ac:dyDescent="0.25">
      <c r="A577" s="11">
        <v>576</v>
      </c>
      <c r="B577" s="30"/>
      <c r="C577" s="25" t="str">
        <f t="shared" si="16"/>
        <v/>
      </c>
      <c r="D577" s="25" t="str">
        <f>IF('GACE Reading 200 210'!B577="","", IF(C577&lt;1, 1, IF(C577&gt;36, 36, C577)))</f>
        <v/>
      </c>
      <c r="E577" s="25" t="str">
        <f t="shared" si="17"/>
        <v/>
      </c>
      <c r="F577" s="11" t="str">
        <f>IF('GACE Reading 200 210'!E577="","",IF('GACE Reading 200 210'!E577&lt;'ACT E+R to SAT EBRW'!$A$2,'ACT E+R to SAT EBRW'!$B$2,IF('GACE Reading 200 210'!E577&gt;'ACT E+R to SAT EBRW'!A$72,'ACT E+R to SAT EBRW'!B$72,VLOOKUP(E577,'ACT E+R to SAT EBRW'!A:B,2,FALSE))))</f>
        <v/>
      </c>
      <c r="G577" s="11" t="str">
        <f>IF('GACE Reading 200 210'!B577="","",interceptACTRtoPCR5712_5713+slopeACTRtoPCR5712_5713*D577)</f>
        <v/>
      </c>
      <c r="H577" s="11" t="str">
        <f>IF('GACE Reading 200 210'!B577="","", IF(G577&lt;100, 100, IF(G577&gt;200, 200, G577)))</f>
        <v/>
      </c>
      <c r="I577" s="11" t="str">
        <f>IF('GACE Reading 200 210'!B577="","",'SAT EBRW to CBEST R'!$A$2+'SAT EBRW to CBEST R'!$B$2*F577)</f>
        <v/>
      </c>
      <c r="J577" s="11" t="str">
        <f>IF('GACE Reading 200 210'!B577="","", IF(I577&lt;20, 20, IF(I577&gt;80, 80, I577)))</f>
        <v/>
      </c>
    </row>
    <row r="578" spans="1:10" x14ac:dyDescent="0.25">
      <c r="A578" s="11">
        <v>577</v>
      </c>
      <c r="B578" s="30"/>
      <c r="C578" s="25" t="str">
        <f t="shared" ref="C578:C641" si="18">IF(B578="","",IF(B578&gt;=250, upperinterceptPAAR200_210toACTR+B578*upperslopePAAR200_210toACTR, lowerinterceptPAAR200_210toACTR+B578*lowerslopePAAR200_210toACTR))</f>
        <v/>
      </c>
      <c r="D578" s="25" t="str">
        <f>IF('GACE Reading 200 210'!B578="","", IF(C578&lt;1, 1, IF(C578&gt;36, 36, C578)))</f>
        <v/>
      </c>
      <c r="E578" s="25" t="str">
        <f t="shared" si="17"/>
        <v/>
      </c>
      <c r="F578" s="11" t="str">
        <f>IF('GACE Reading 200 210'!E578="","",IF('GACE Reading 200 210'!E578&lt;'ACT E+R to SAT EBRW'!$A$2,'ACT E+R to SAT EBRW'!$B$2,IF('GACE Reading 200 210'!E578&gt;'ACT E+R to SAT EBRW'!A$72,'ACT E+R to SAT EBRW'!B$72,VLOOKUP(E578,'ACT E+R to SAT EBRW'!A:B,2,FALSE))))</f>
        <v/>
      </c>
      <c r="G578" s="11" t="str">
        <f>IF('GACE Reading 200 210'!B578="","",interceptACTRtoPCR5712_5713+slopeACTRtoPCR5712_5713*D578)</f>
        <v/>
      </c>
      <c r="H578" s="11" t="str">
        <f>IF('GACE Reading 200 210'!B578="","", IF(G578&lt;100, 100, IF(G578&gt;200, 200, G578)))</f>
        <v/>
      </c>
      <c r="I578" s="11" t="str">
        <f>IF('GACE Reading 200 210'!B578="","",'SAT EBRW to CBEST R'!$A$2+'SAT EBRW to CBEST R'!$B$2*F578)</f>
        <v/>
      </c>
      <c r="J578" s="11" t="str">
        <f>IF('GACE Reading 200 210'!B578="","", IF(I578&lt;20, 20, IF(I578&gt;80, 80, I578)))</f>
        <v/>
      </c>
    </row>
    <row r="579" spans="1:10" x14ac:dyDescent="0.25">
      <c r="A579" s="11">
        <v>578</v>
      </c>
      <c r="B579" s="30"/>
      <c r="C579" s="25" t="str">
        <f t="shared" si="18"/>
        <v/>
      </c>
      <c r="D579" s="25" t="str">
        <f>IF('GACE Reading 200 210'!B579="","", IF(C579&lt;1, 1, IF(C579&gt;36, 36, C579)))</f>
        <v/>
      </c>
      <c r="E579" s="25" t="str">
        <f t="shared" ref="E579:E642" si="19">IF(ISBLANK(B579), "", ROUND(2*D579, 0))</f>
        <v/>
      </c>
      <c r="F579" s="11" t="str">
        <f>IF('GACE Reading 200 210'!E579="","",IF('GACE Reading 200 210'!E579&lt;'ACT E+R to SAT EBRW'!$A$2,'ACT E+R to SAT EBRW'!$B$2,IF('GACE Reading 200 210'!E579&gt;'ACT E+R to SAT EBRW'!A$72,'ACT E+R to SAT EBRW'!B$72,VLOOKUP(E579,'ACT E+R to SAT EBRW'!A:B,2,FALSE))))</f>
        <v/>
      </c>
      <c r="G579" s="11" t="str">
        <f>IF('GACE Reading 200 210'!B579="","",interceptACTRtoPCR5712_5713+slopeACTRtoPCR5712_5713*D579)</f>
        <v/>
      </c>
      <c r="H579" s="11" t="str">
        <f>IF('GACE Reading 200 210'!B579="","", IF(G579&lt;100, 100, IF(G579&gt;200, 200, G579)))</f>
        <v/>
      </c>
      <c r="I579" s="11" t="str">
        <f>IF('GACE Reading 200 210'!B579="","",'SAT EBRW to CBEST R'!$A$2+'SAT EBRW to CBEST R'!$B$2*F579)</f>
        <v/>
      </c>
      <c r="J579" s="11" t="str">
        <f>IF('GACE Reading 200 210'!B579="","", IF(I579&lt;20, 20, IF(I579&gt;80, 80, I579)))</f>
        <v/>
      </c>
    </row>
    <row r="580" spans="1:10" x14ac:dyDescent="0.25">
      <c r="A580" s="11">
        <v>579</v>
      </c>
      <c r="B580" s="30"/>
      <c r="C580" s="25" t="str">
        <f t="shared" si="18"/>
        <v/>
      </c>
      <c r="D580" s="25" t="str">
        <f>IF('GACE Reading 200 210'!B580="","", IF(C580&lt;1, 1, IF(C580&gt;36, 36, C580)))</f>
        <v/>
      </c>
      <c r="E580" s="25" t="str">
        <f t="shared" si="19"/>
        <v/>
      </c>
      <c r="F580" s="11" t="str">
        <f>IF('GACE Reading 200 210'!E580="","",IF('GACE Reading 200 210'!E580&lt;'ACT E+R to SAT EBRW'!$A$2,'ACT E+R to SAT EBRW'!$B$2,IF('GACE Reading 200 210'!E580&gt;'ACT E+R to SAT EBRW'!A$72,'ACT E+R to SAT EBRW'!B$72,VLOOKUP(E580,'ACT E+R to SAT EBRW'!A:B,2,FALSE))))</f>
        <v/>
      </c>
      <c r="G580" s="11" t="str">
        <f>IF('GACE Reading 200 210'!B580="","",interceptACTRtoPCR5712_5713+slopeACTRtoPCR5712_5713*D580)</f>
        <v/>
      </c>
      <c r="H580" s="11" t="str">
        <f>IF('GACE Reading 200 210'!B580="","", IF(G580&lt;100, 100, IF(G580&gt;200, 200, G580)))</f>
        <v/>
      </c>
      <c r="I580" s="11" t="str">
        <f>IF('GACE Reading 200 210'!B580="","",'SAT EBRW to CBEST R'!$A$2+'SAT EBRW to CBEST R'!$B$2*F580)</f>
        <v/>
      </c>
      <c r="J580" s="11" t="str">
        <f>IF('GACE Reading 200 210'!B580="","", IF(I580&lt;20, 20, IF(I580&gt;80, 80, I580)))</f>
        <v/>
      </c>
    </row>
    <row r="581" spans="1:10" x14ac:dyDescent="0.25">
      <c r="A581" s="11">
        <v>580</v>
      </c>
      <c r="B581" s="30"/>
      <c r="C581" s="25" t="str">
        <f t="shared" si="18"/>
        <v/>
      </c>
      <c r="D581" s="25" t="str">
        <f>IF('GACE Reading 200 210'!B581="","", IF(C581&lt;1, 1, IF(C581&gt;36, 36, C581)))</f>
        <v/>
      </c>
      <c r="E581" s="25" t="str">
        <f t="shared" si="19"/>
        <v/>
      </c>
      <c r="F581" s="11" t="str">
        <f>IF('GACE Reading 200 210'!E581="","",IF('GACE Reading 200 210'!E581&lt;'ACT E+R to SAT EBRW'!$A$2,'ACT E+R to SAT EBRW'!$B$2,IF('GACE Reading 200 210'!E581&gt;'ACT E+R to SAT EBRW'!A$72,'ACT E+R to SAT EBRW'!B$72,VLOOKUP(E581,'ACT E+R to SAT EBRW'!A:B,2,FALSE))))</f>
        <v/>
      </c>
      <c r="G581" s="11" t="str">
        <f>IF('GACE Reading 200 210'!B581="","",interceptACTRtoPCR5712_5713+slopeACTRtoPCR5712_5713*D581)</f>
        <v/>
      </c>
      <c r="H581" s="11" t="str">
        <f>IF('GACE Reading 200 210'!B581="","", IF(G581&lt;100, 100, IF(G581&gt;200, 200, G581)))</f>
        <v/>
      </c>
      <c r="I581" s="11" t="str">
        <f>IF('GACE Reading 200 210'!B581="","",'SAT EBRW to CBEST R'!$A$2+'SAT EBRW to CBEST R'!$B$2*F581)</f>
        <v/>
      </c>
      <c r="J581" s="11" t="str">
        <f>IF('GACE Reading 200 210'!B581="","", IF(I581&lt;20, 20, IF(I581&gt;80, 80, I581)))</f>
        <v/>
      </c>
    </row>
    <row r="582" spans="1:10" x14ac:dyDescent="0.25">
      <c r="A582" s="11">
        <v>581</v>
      </c>
      <c r="B582" s="30"/>
      <c r="C582" s="25" t="str">
        <f t="shared" si="18"/>
        <v/>
      </c>
      <c r="D582" s="25" t="str">
        <f>IF('GACE Reading 200 210'!B582="","", IF(C582&lt;1, 1, IF(C582&gt;36, 36, C582)))</f>
        <v/>
      </c>
      <c r="E582" s="25" t="str">
        <f t="shared" si="19"/>
        <v/>
      </c>
      <c r="F582" s="11" t="str">
        <f>IF('GACE Reading 200 210'!E582="","",IF('GACE Reading 200 210'!E582&lt;'ACT E+R to SAT EBRW'!$A$2,'ACT E+R to SAT EBRW'!$B$2,IF('GACE Reading 200 210'!E582&gt;'ACT E+R to SAT EBRW'!A$72,'ACT E+R to SAT EBRW'!B$72,VLOOKUP(E582,'ACT E+R to SAT EBRW'!A:B,2,FALSE))))</f>
        <v/>
      </c>
      <c r="G582" s="11" t="str">
        <f>IF('GACE Reading 200 210'!B582="","",interceptACTRtoPCR5712_5713+slopeACTRtoPCR5712_5713*D582)</f>
        <v/>
      </c>
      <c r="H582" s="11" t="str">
        <f>IF('GACE Reading 200 210'!B582="","", IF(G582&lt;100, 100, IF(G582&gt;200, 200, G582)))</f>
        <v/>
      </c>
      <c r="I582" s="11" t="str">
        <f>IF('GACE Reading 200 210'!B582="","",'SAT EBRW to CBEST R'!$A$2+'SAT EBRW to CBEST R'!$B$2*F582)</f>
        <v/>
      </c>
      <c r="J582" s="11" t="str">
        <f>IF('GACE Reading 200 210'!B582="","", IF(I582&lt;20, 20, IF(I582&gt;80, 80, I582)))</f>
        <v/>
      </c>
    </row>
    <row r="583" spans="1:10" x14ac:dyDescent="0.25">
      <c r="A583" s="11">
        <v>582</v>
      </c>
      <c r="B583" s="30"/>
      <c r="C583" s="25" t="str">
        <f t="shared" si="18"/>
        <v/>
      </c>
      <c r="D583" s="25" t="str">
        <f>IF('GACE Reading 200 210'!B583="","", IF(C583&lt;1, 1, IF(C583&gt;36, 36, C583)))</f>
        <v/>
      </c>
      <c r="E583" s="25" t="str">
        <f t="shared" si="19"/>
        <v/>
      </c>
      <c r="F583" s="11" t="str">
        <f>IF('GACE Reading 200 210'!E583="","",IF('GACE Reading 200 210'!E583&lt;'ACT E+R to SAT EBRW'!$A$2,'ACT E+R to SAT EBRW'!$B$2,IF('GACE Reading 200 210'!E583&gt;'ACT E+R to SAT EBRW'!A$72,'ACT E+R to SAT EBRW'!B$72,VLOOKUP(E583,'ACT E+R to SAT EBRW'!A:B,2,FALSE))))</f>
        <v/>
      </c>
      <c r="G583" s="11" t="str">
        <f>IF('GACE Reading 200 210'!B583="","",interceptACTRtoPCR5712_5713+slopeACTRtoPCR5712_5713*D583)</f>
        <v/>
      </c>
      <c r="H583" s="11" t="str">
        <f>IF('GACE Reading 200 210'!B583="","", IF(G583&lt;100, 100, IF(G583&gt;200, 200, G583)))</f>
        <v/>
      </c>
      <c r="I583" s="11" t="str">
        <f>IF('GACE Reading 200 210'!B583="","",'SAT EBRW to CBEST R'!$A$2+'SAT EBRW to CBEST R'!$B$2*F583)</f>
        <v/>
      </c>
      <c r="J583" s="11" t="str">
        <f>IF('GACE Reading 200 210'!B583="","", IF(I583&lt;20, 20, IF(I583&gt;80, 80, I583)))</f>
        <v/>
      </c>
    </row>
    <row r="584" spans="1:10" x14ac:dyDescent="0.25">
      <c r="A584" s="11">
        <v>583</v>
      </c>
      <c r="B584" s="30"/>
      <c r="C584" s="25" t="str">
        <f t="shared" si="18"/>
        <v/>
      </c>
      <c r="D584" s="25" t="str">
        <f>IF('GACE Reading 200 210'!B584="","", IF(C584&lt;1, 1, IF(C584&gt;36, 36, C584)))</f>
        <v/>
      </c>
      <c r="E584" s="25" t="str">
        <f t="shared" si="19"/>
        <v/>
      </c>
      <c r="F584" s="11" t="str">
        <f>IF('GACE Reading 200 210'!E584="","",IF('GACE Reading 200 210'!E584&lt;'ACT E+R to SAT EBRW'!$A$2,'ACT E+R to SAT EBRW'!$B$2,IF('GACE Reading 200 210'!E584&gt;'ACT E+R to SAT EBRW'!A$72,'ACT E+R to SAT EBRW'!B$72,VLOOKUP(E584,'ACT E+R to SAT EBRW'!A:B,2,FALSE))))</f>
        <v/>
      </c>
      <c r="G584" s="11" t="str">
        <f>IF('GACE Reading 200 210'!B584="","",interceptACTRtoPCR5712_5713+slopeACTRtoPCR5712_5713*D584)</f>
        <v/>
      </c>
      <c r="H584" s="11" t="str">
        <f>IF('GACE Reading 200 210'!B584="","", IF(G584&lt;100, 100, IF(G584&gt;200, 200, G584)))</f>
        <v/>
      </c>
      <c r="I584" s="11" t="str">
        <f>IF('GACE Reading 200 210'!B584="","",'SAT EBRW to CBEST R'!$A$2+'SAT EBRW to CBEST R'!$B$2*F584)</f>
        <v/>
      </c>
      <c r="J584" s="11" t="str">
        <f>IF('GACE Reading 200 210'!B584="","", IF(I584&lt;20, 20, IF(I584&gt;80, 80, I584)))</f>
        <v/>
      </c>
    </row>
    <row r="585" spans="1:10" x14ac:dyDescent="0.25">
      <c r="A585" s="11">
        <v>584</v>
      </c>
      <c r="B585" s="30"/>
      <c r="C585" s="25" t="str">
        <f t="shared" si="18"/>
        <v/>
      </c>
      <c r="D585" s="25" t="str">
        <f>IF('GACE Reading 200 210'!B585="","", IF(C585&lt;1, 1, IF(C585&gt;36, 36, C585)))</f>
        <v/>
      </c>
      <c r="E585" s="25" t="str">
        <f t="shared" si="19"/>
        <v/>
      </c>
      <c r="F585" s="11" t="str">
        <f>IF('GACE Reading 200 210'!E585="","",IF('GACE Reading 200 210'!E585&lt;'ACT E+R to SAT EBRW'!$A$2,'ACT E+R to SAT EBRW'!$B$2,IF('GACE Reading 200 210'!E585&gt;'ACT E+R to SAT EBRW'!A$72,'ACT E+R to SAT EBRW'!B$72,VLOOKUP(E585,'ACT E+R to SAT EBRW'!A:B,2,FALSE))))</f>
        <v/>
      </c>
      <c r="G585" s="11" t="str">
        <f>IF('GACE Reading 200 210'!B585="","",interceptACTRtoPCR5712_5713+slopeACTRtoPCR5712_5713*D585)</f>
        <v/>
      </c>
      <c r="H585" s="11" t="str">
        <f>IF('GACE Reading 200 210'!B585="","", IF(G585&lt;100, 100, IF(G585&gt;200, 200, G585)))</f>
        <v/>
      </c>
      <c r="I585" s="11" t="str">
        <f>IF('GACE Reading 200 210'!B585="","",'SAT EBRW to CBEST R'!$A$2+'SAT EBRW to CBEST R'!$B$2*F585)</f>
        <v/>
      </c>
      <c r="J585" s="11" t="str">
        <f>IF('GACE Reading 200 210'!B585="","", IF(I585&lt;20, 20, IF(I585&gt;80, 80, I585)))</f>
        <v/>
      </c>
    </row>
    <row r="586" spans="1:10" x14ac:dyDescent="0.25">
      <c r="A586" s="11">
        <v>585</v>
      </c>
      <c r="B586" s="30"/>
      <c r="C586" s="25" t="str">
        <f t="shared" si="18"/>
        <v/>
      </c>
      <c r="D586" s="25" t="str">
        <f>IF('GACE Reading 200 210'!B586="","", IF(C586&lt;1, 1, IF(C586&gt;36, 36, C586)))</f>
        <v/>
      </c>
      <c r="E586" s="25" t="str">
        <f t="shared" si="19"/>
        <v/>
      </c>
      <c r="F586" s="11" t="str">
        <f>IF('GACE Reading 200 210'!E586="","",IF('GACE Reading 200 210'!E586&lt;'ACT E+R to SAT EBRW'!$A$2,'ACT E+R to SAT EBRW'!$B$2,IF('GACE Reading 200 210'!E586&gt;'ACT E+R to SAT EBRW'!A$72,'ACT E+R to SAT EBRW'!B$72,VLOOKUP(E586,'ACT E+R to SAT EBRW'!A:B,2,FALSE))))</f>
        <v/>
      </c>
      <c r="G586" s="11" t="str">
        <f>IF('GACE Reading 200 210'!B586="","",interceptACTRtoPCR5712_5713+slopeACTRtoPCR5712_5713*D586)</f>
        <v/>
      </c>
      <c r="H586" s="11" t="str">
        <f>IF('GACE Reading 200 210'!B586="","", IF(G586&lt;100, 100, IF(G586&gt;200, 200, G586)))</f>
        <v/>
      </c>
      <c r="I586" s="11" t="str">
        <f>IF('GACE Reading 200 210'!B586="","",'SAT EBRW to CBEST R'!$A$2+'SAT EBRW to CBEST R'!$B$2*F586)</f>
        <v/>
      </c>
      <c r="J586" s="11" t="str">
        <f>IF('GACE Reading 200 210'!B586="","", IF(I586&lt;20, 20, IF(I586&gt;80, 80, I586)))</f>
        <v/>
      </c>
    </row>
    <row r="587" spans="1:10" x14ac:dyDescent="0.25">
      <c r="A587" s="11">
        <v>586</v>
      </c>
      <c r="B587" s="30"/>
      <c r="C587" s="25" t="str">
        <f t="shared" si="18"/>
        <v/>
      </c>
      <c r="D587" s="25" t="str">
        <f>IF('GACE Reading 200 210'!B587="","", IF(C587&lt;1, 1, IF(C587&gt;36, 36, C587)))</f>
        <v/>
      </c>
      <c r="E587" s="25" t="str">
        <f t="shared" si="19"/>
        <v/>
      </c>
      <c r="F587" s="11" t="str">
        <f>IF('GACE Reading 200 210'!E587="","",IF('GACE Reading 200 210'!E587&lt;'ACT E+R to SAT EBRW'!$A$2,'ACT E+R to SAT EBRW'!$B$2,IF('GACE Reading 200 210'!E587&gt;'ACT E+R to SAT EBRW'!A$72,'ACT E+R to SAT EBRW'!B$72,VLOOKUP(E587,'ACT E+R to SAT EBRW'!A:B,2,FALSE))))</f>
        <v/>
      </c>
      <c r="G587" s="11" t="str">
        <f>IF('GACE Reading 200 210'!B587="","",interceptACTRtoPCR5712_5713+slopeACTRtoPCR5712_5713*D587)</f>
        <v/>
      </c>
      <c r="H587" s="11" t="str">
        <f>IF('GACE Reading 200 210'!B587="","", IF(G587&lt;100, 100, IF(G587&gt;200, 200, G587)))</f>
        <v/>
      </c>
      <c r="I587" s="11" t="str">
        <f>IF('GACE Reading 200 210'!B587="","",'SAT EBRW to CBEST R'!$A$2+'SAT EBRW to CBEST R'!$B$2*F587)</f>
        <v/>
      </c>
      <c r="J587" s="11" t="str">
        <f>IF('GACE Reading 200 210'!B587="","", IF(I587&lt;20, 20, IF(I587&gt;80, 80, I587)))</f>
        <v/>
      </c>
    </row>
    <row r="588" spans="1:10" x14ac:dyDescent="0.25">
      <c r="A588" s="11">
        <v>587</v>
      </c>
      <c r="B588" s="30"/>
      <c r="C588" s="25" t="str">
        <f t="shared" si="18"/>
        <v/>
      </c>
      <c r="D588" s="25" t="str">
        <f>IF('GACE Reading 200 210'!B588="","", IF(C588&lt;1, 1, IF(C588&gt;36, 36, C588)))</f>
        <v/>
      </c>
      <c r="E588" s="25" t="str">
        <f t="shared" si="19"/>
        <v/>
      </c>
      <c r="F588" s="11" t="str">
        <f>IF('GACE Reading 200 210'!E588="","",IF('GACE Reading 200 210'!E588&lt;'ACT E+R to SAT EBRW'!$A$2,'ACT E+R to SAT EBRW'!$B$2,IF('GACE Reading 200 210'!E588&gt;'ACT E+R to SAT EBRW'!A$72,'ACT E+R to SAT EBRW'!B$72,VLOOKUP(E588,'ACT E+R to SAT EBRW'!A:B,2,FALSE))))</f>
        <v/>
      </c>
      <c r="G588" s="11" t="str">
        <f>IF('GACE Reading 200 210'!B588="","",interceptACTRtoPCR5712_5713+slopeACTRtoPCR5712_5713*D588)</f>
        <v/>
      </c>
      <c r="H588" s="11" t="str">
        <f>IF('GACE Reading 200 210'!B588="","", IF(G588&lt;100, 100, IF(G588&gt;200, 200, G588)))</f>
        <v/>
      </c>
      <c r="I588" s="11" t="str">
        <f>IF('GACE Reading 200 210'!B588="","",'SAT EBRW to CBEST R'!$A$2+'SAT EBRW to CBEST R'!$B$2*F588)</f>
        <v/>
      </c>
      <c r="J588" s="11" t="str">
        <f>IF('GACE Reading 200 210'!B588="","", IF(I588&lt;20, 20, IF(I588&gt;80, 80, I588)))</f>
        <v/>
      </c>
    </row>
    <row r="589" spans="1:10" x14ac:dyDescent="0.25">
      <c r="A589" s="11">
        <v>588</v>
      </c>
      <c r="B589" s="30"/>
      <c r="C589" s="25" t="str">
        <f t="shared" si="18"/>
        <v/>
      </c>
      <c r="D589" s="25" t="str">
        <f>IF('GACE Reading 200 210'!B589="","", IF(C589&lt;1, 1, IF(C589&gt;36, 36, C589)))</f>
        <v/>
      </c>
      <c r="E589" s="25" t="str">
        <f t="shared" si="19"/>
        <v/>
      </c>
      <c r="F589" s="11" t="str">
        <f>IF('GACE Reading 200 210'!E589="","",IF('GACE Reading 200 210'!E589&lt;'ACT E+R to SAT EBRW'!$A$2,'ACT E+R to SAT EBRW'!$B$2,IF('GACE Reading 200 210'!E589&gt;'ACT E+R to SAT EBRW'!A$72,'ACT E+R to SAT EBRW'!B$72,VLOOKUP(E589,'ACT E+R to SAT EBRW'!A:B,2,FALSE))))</f>
        <v/>
      </c>
      <c r="G589" s="11" t="str">
        <f>IF('GACE Reading 200 210'!B589="","",interceptACTRtoPCR5712_5713+slopeACTRtoPCR5712_5713*D589)</f>
        <v/>
      </c>
      <c r="H589" s="11" t="str">
        <f>IF('GACE Reading 200 210'!B589="","", IF(G589&lt;100, 100, IF(G589&gt;200, 200, G589)))</f>
        <v/>
      </c>
      <c r="I589" s="11" t="str">
        <f>IF('GACE Reading 200 210'!B589="","",'SAT EBRW to CBEST R'!$A$2+'SAT EBRW to CBEST R'!$B$2*F589)</f>
        <v/>
      </c>
      <c r="J589" s="11" t="str">
        <f>IF('GACE Reading 200 210'!B589="","", IF(I589&lt;20, 20, IF(I589&gt;80, 80, I589)))</f>
        <v/>
      </c>
    </row>
    <row r="590" spans="1:10" x14ac:dyDescent="0.25">
      <c r="A590" s="11">
        <v>589</v>
      </c>
      <c r="B590" s="30"/>
      <c r="C590" s="25" t="str">
        <f t="shared" si="18"/>
        <v/>
      </c>
      <c r="D590" s="25" t="str">
        <f>IF('GACE Reading 200 210'!B590="","", IF(C590&lt;1, 1, IF(C590&gt;36, 36, C590)))</f>
        <v/>
      </c>
      <c r="E590" s="25" t="str">
        <f t="shared" si="19"/>
        <v/>
      </c>
      <c r="F590" s="11" t="str">
        <f>IF('GACE Reading 200 210'!E590="","",IF('GACE Reading 200 210'!E590&lt;'ACT E+R to SAT EBRW'!$A$2,'ACT E+R to SAT EBRW'!$B$2,IF('GACE Reading 200 210'!E590&gt;'ACT E+R to SAT EBRW'!A$72,'ACT E+R to SAT EBRW'!B$72,VLOOKUP(E590,'ACT E+R to SAT EBRW'!A:B,2,FALSE))))</f>
        <v/>
      </c>
      <c r="G590" s="11" t="str">
        <f>IF('GACE Reading 200 210'!B590="","",interceptACTRtoPCR5712_5713+slopeACTRtoPCR5712_5713*D590)</f>
        <v/>
      </c>
      <c r="H590" s="11" t="str">
        <f>IF('GACE Reading 200 210'!B590="","", IF(G590&lt;100, 100, IF(G590&gt;200, 200, G590)))</f>
        <v/>
      </c>
      <c r="I590" s="11" t="str">
        <f>IF('GACE Reading 200 210'!B590="","",'SAT EBRW to CBEST R'!$A$2+'SAT EBRW to CBEST R'!$B$2*F590)</f>
        <v/>
      </c>
      <c r="J590" s="11" t="str">
        <f>IF('GACE Reading 200 210'!B590="","", IF(I590&lt;20, 20, IF(I590&gt;80, 80, I590)))</f>
        <v/>
      </c>
    </row>
    <row r="591" spans="1:10" x14ac:dyDescent="0.25">
      <c r="A591" s="11">
        <v>590</v>
      </c>
      <c r="B591" s="30"/>
      <c r="C591" s="25" t="str">
        <f t="shared" si="18"/>
        <v/>
      </c>
      <c r="D591" s="25" t="str">
        <f>IF('GACE Reading 200 210'!B591="","", IF(C591&lt;1, 1, IF(C591&gt;36, 36, C591)))</f>
        <v/>
      </c>
      <c r="E591" s="25" t="str">
        <f t="shared" si="19"/>
        <v/>
      </c>
      <c r="F591" s="11" t="str">
        <f>IF('GACE Reading 200 210'!E591="","",IF('GACE Reading 200 210'!E591&lt;'ACT E+R to SAT EBRW'!$A$2,'ACT E+R to SAT EBRW'!$B$2,IF('GACE Reading 200 210'!E591&gt;'ACT E+R to SAT EBRW'!A$72,'ACT E+R to SAT EBRW'!B$72,VLOOKUP(E591,'ACT E+R to SAT EBRW'!A:B,2,FALSE))))</f>
        <v/>
      </c>
      <c r="G591" s="11" t="str">
        <f>IF('GACE Reading 200 210'!B591="","",interceptACTRtoPCR5712_5713+slopeACTRtoPCR5712_5713*D591)</f>
        <v/>
      </c>
      <c r="H591" s="11" t="str">
        <f>IF('GACE Reading 200 210'!B591="","", IF(G591&lt;100, 100, IF(G591&gt;200, 200, G591)))</f>
        <v/>
      </c>
      <c r="I591" s="11" t="str">
        <f>IF('GACE Reading 200 210'!B591="","",'SAT EBRW to CBEST R'!$A$2+'SAT EBRW to CBEST R'!$B$2*F591)</f>
        <v/>
      </c>
      <c r="J591" s="11" t="str">
        <f>IF('GACE Reading 200 210'!B591="","", IF(I591&lt;20, 20, IF(I591&gt;80, 80, I591)))</f>
        <v/>
      </c>
    </row>
    <row r="592" spans="1:10" x14ac:dyDescent="0.25">
      <c r="A592" s="11">
        <v>591</v>
      </c>
      <c r="B592" s="30"/>
      <c r="C592" s="25" t="str">
        <f t="shared" si="18"/>
        <v/>
      </c>
      <c r="D592" s="25" t="str">
        <f>IF('GACE Reading 200 210'!B592="","", IF(C592&lt;1, 1, IF(C592&gt;36, 36, C592)))</f>
        <v/>
      </c>
      <c r="E592" s="25" t="str">
        <f t="shared" si="19"/>
        <v/>
      </c>
      <c r="F592" s="11" t="str">
        <f>IF('GACE Reading 200 210'!E592="","",IF('GACE Reading 200 210'!E592&lt;'ACT E+R to SAT EBRW'!$A$2,'ACT E+R to SAT EBRW'!$B$2,IF('GACE Reading 200 210'!E592&gt;'ACT E+R to SAT EBRW'!A$72,'ACT E+R to SAT EBRW'!B$72,VLOOKUP(E592,'ACT E+R to SAT EBRW'!A:B,2,FALSE))))</f>
        <v/>
      </c>
      <c r="G592" s="11" t="str">
        <f>IF('GACE Reading 200 210'!B592="","",interceptACTRtoPCR5712_5713+slopeACTRtoPCR5712_5713*D592)</f>
        <v/>
      </c>
      <c r="H592" s="11" t="str">
        <f>IF('GACE Reading 200 210'!B592="","", IF(G592&lt;100, 100, IF(G592&gt;200, 200, G592)))</f>
        <v/>
      </c>
      <c r="I592" s="11" t="str">
        <f>IF('GACE Reading 200 210'!B592="","",'SAT EBRW to CBEST R'!$A$2+'SAT EBRW to CBEST R'!$B$2*F592)</f>
        <v/>
      </c>
      <c r="J592" s="11" t="str">
        <f>IF('GACE Reading 200 210'!B592="","", IF(I592&lt;20, 20, IF(I592&gt;80, 80, I592)))</f>
        <v/>
      </c>
    </row>
    <row r="593" spans="1:10" x14ac:dyDescent="0.25">
      <c r="A593" s="11">
        <v>592</v>
      </c>
      <c r="B593" s="30"/>
      <c r="C593" s="25" t="str">
        <f t="shared" si="18"/>
        <v/>
      </c>
      <c r="D593" s="25" t="str">
        <f>IF('GACE Reading 200 210'!B593="","", IF(C593&lt;1, 1, IF(C593&gt;36, 36, C593)))</f>
        <v/>
      </c>
      <c r="E593" s="25" t="str">
        <f t="shared" si="19"/>
        <v/>
      </c>
      <c r="F593" s="11" t="str">
        <f>IF('GACE Reading 200 210'!E593="","",IF('GACE Reading 200 210'!E593&lt;'ACT E+R to SAT EBRW'!$A$2,'ACT E+R to SAT EBRW'!$B$2,IF('GACE Reading 200 210'!E593&gt;'ACT E+R to SAT EBRW'!A$72,'ACT E+R to SAT EBRW'!B$72,VLOOKUP(E593,'ACT E+R to SAT EBRW'!A:B,2,FALSE))))</f>
        <v/>
      </c>
      <c r="G593" s="11" t="str">
        <f>IF('GACE Reading 200 210'!B593="","",interceptACTRtoPCR5712_5713+slopeACTRtoPCR5712_5713*D593)</f>
        <v/>
      </c>
      <c r="H593" s="11" t="str">
        <f>IF('GACE Reading 200 210'!B593="","", IF(G593&lt;100, 100, IF(G593&gt;200, 200, G593)))</f>
        <v/>
      </c>
      <c r="I593" s="11" t="str">
        <f>IF('GACE Reading 200 210'!B593="","",'SAT EBRW to CBEST R'!$A$2+'SAT EBRW to CBEST R'!$B$2*F593)</f>
        <v/>
      </c>
      <c r="J593" s="11" t="str">
        <f>IF('GACE Reading 200 210'!B593="","", IF(I593&lt;20, 20, IF(I593&gt;80, 80, I593)))</f>
        <v/>
      </c>
    </row>
    <row r="594" spans="1:10" x14ac:dyDescent="0.25">
      <c r="A594" s="11">
        <v>593</v>
      </c>
      <c r="B594" s="30"/>
      <c r="C594" s="25" t="str">
        <f t="shared" si="18"/>
        <v/>
      </c>
      <c r="D594" s="25" t="str">
        <f>IF('GACE Reading 200 210'!B594="","", IF(C594&lt;1, 1, IF(C594&gt;36, 36, C594)))</f>
        <v/>
      </c>
      <c r="E594" s="25" t="str">
        <f t="shared" si="19"/>
        <v/>
      </c>
      <c r="F594" s="11" t="str">
        <f>IF('GACE Reading 200 210'!E594="","",IF('GACE Reading 200 210'!E594&lt;'ACT E+R to SAT EBRW'!$A$2,'ACT E+R to SAT EBRW'!$B$2,IF('GACE Reading 200 210'!E594&gt;'ACT E+R to SAT EBRW'!A$72,'ACT E+R to SAT EBRW'!B$72,VLOOKUP(E594,'ACT E+R to SAT EBRW'!A:B,2,FALSE))))</f>
        <v/>
      </c>
      <c r="G594" s="11" t="str">
        <f>IF('GACE Reading 200 210'!B594="","",interceptACTRtoPCR5712_5713+slopeACTRtoPCR5712_5713*D594)</f>
        <v/>
      </c>
      <c r="H594" s="11" t="str">
        <f>IF('GACE Reading 200 210'!B594="","", IF(G594&lt;100, 100, IF(G594&gt;200, 200, G594)))</f>
        <v/>
      </c>
      <c r="I594" s="11" t="str">
        <f>IF('GACE Reading 200 210'!B594="","",'SAT EBRW to CBEST R'!$A$2+'SAT EBRW to CBEST R'!$B$2*F594)</f>
        <v/>
      </c>
      <c r="J594" s="11" t="str">
        <f>IF('GACE Reading 200 210'!B594="","", IF(I594&lt;20, 20, IF(I594&gt;80, 80, I594)))</f>
        <v/>
      </c>
    </row>
    <row r="595" spans="1:10" x14ac:dyDescent="0.25">
      <c r="A595" s="11">
        <v>594</v>
      </c>
      <c r="B595" s="30"/>
      <c r="C595" s="25" t="str">
        <f t="shared" si="18"/>
        <v/>
      </c>
      <c r="D595" s="25" t="str">
        <f>IF('GACE Reading 200 210'!B595="","", IF(C595&lt;1, 1, IF(C595&gt;36, 36, C595)))</f>
        <v/>
      </c>
      <c r="E595" s="25" t="str">
        <f t="shared" si="19"/>
        <v/>
      </c>
      <c r="F595" s="11" t="str">
        <f>IF('GACE Reading 200 210'!E595="","",IF('GACE Reading 200 210'!E595&lt;'ACT E+R to SAT EBRW'!$A$2,'ACT E+R to SAT EBRW'!$B$2,IF('GACE Reading 200 210'!E595&gt;'ACT E+R to SAT EBRW'!A$72,'ACT E+R to SAT EBRW'!B$72,VLOOKUP(E595,'ACT E+R to SAT EBRW'!A:B,2,FALSE))))</f>
        <v/>
      </c>
      <c r="G595" s="11" t="str">
        <f>IF('GACE Reading 200 210'!B595="","",interceptACTRtoPCR5712_5713+slopeACTRtoPCR5712_5713*D595)</f>
        <v/>
      </c>
      <c r="H595" s="11" t="str">
        <f>IF('GACE Reading 200 210'!B595="","", IF(G595&lt;100, 100, IF(G595&gt;200, 200, G595)))</f>
        <v/>
      </c>
      <c r="I595" s="11" t="str">
        <f>IF('GACE Reading 200 210'!B595="","",'SAT EBRW to CBEST R'!$A$2+'SAT EBRW to CBEST R'!$B$2*F595)</f>
        <v/>
      </c>
      <c r="J595" s="11" t="str">
        <f>IF('GACE Reading 200 210'!B595="","", IF(I595&lt;20, 20, IF(I595&gt;80, 80, I595)))</f>
        <v/>
      </c>
    </row>
    <row r="596" spans="1:10" x14ac:dyDescent="0.25">
      <c r="A596" s="11">
        <v>595</v>
      </c>
      <c r="B596" s="30"/>
      <c r="C596" s="25" t="str">
        <f t="shared" si="18"/>
        <v/>
      </c>
      <c r="D596" s="25" t="str">
        <f>IF('GACE Reading 200 210'!B596="","", IF(C596&lt;1, 1, IF(C596&gt;36, 36, C596)))</f>
        <v/>
      </c>
      <c r="E596" s="25" t="str">
        <f t="shared" si="19"/>
        <v/>
      </c>
      <c r="F596" s="11" t="str">
        <f>IF('GACE Reading 200 210'!E596="","",IF('GACE Reading 200 210'!E596&lt;'ACT E+R to SAT EBRW'!$A$2,'ACT E+R to SAT EBRW'!$B$2,IF('GACE Reading 200 210'!E596&gt;'ACT E+R to SAT EBRW'!A$72,'ACT E+R to SAT EBRW'!B$72,VLOOKUP(E596,'ACT E+R to SAT EBRW'!A:B,2,FALSE))))</f>
        <v/>
      </c>
      <c r="G596" s="11" t="str">
        <f>IF('GACE Reading 200 210'!B596="","",interceptACTRtoPCR5712_5713+slopeACTRtoPCR5712_5713*D596)</f>
        <v/>
      </c>
      <c r="H596" s="11" t="str">
        <f>IF('GACE Reading 200 210'!B596="","", IF(G596&lt;100, 100, IF(G596&gt;200, 200, G596)))</f>
        <v/>
      </c>
      <c r="I596" s="11" t="str">
        <f>IF('GACE Reading 200 210'!B596="","",'SAT EBRW to CBEST R'!$A$2+'SAT EBRW to CBEST R'!$B$2*F596)</f>
        <v/>
      </c>
      <c r="J596" s="11" t="str">
        <f>IF('GACE Reading 200 210'!B596="","", IF(I596&lt;20, 20, IF(I596&gt;80, 80, I596)))</f>
        <v/>
      </c>
    </row>
    <row r="597" spans="1:10" x14ac:dyDescent="0.25">
      <c r="A597" s="11">
        <v>596</v>
      </c>
      <c r="B597" s="30"/>
      <c r="C597" s="25" t="str">
        <f t="shared" si="18"/>
        <v/>
      </c>
      <c r="D597" s="25" t="str">
        <f>IF('GACE Reading 200 210'!B597="","", IF(C597&lt;1, 1, IF(C597&gt;36, 36, C597)))</f>
        <v/>
      </c>
      <c r="E597" s="25" t="str">
        <f t="shared" si="19"/>
        <v/>
      </c>
      <c r="F597" s="11" t="str">
        <f>IF('GACE Reading 200 210'!E597="","",IF('GACE Reading 200 210'!E597&lt;'ACT E+R to SAT EBRW'!$A$2,'ACT E+R to SAT EBRW'!$B$2,IF('GACE Reading 200 210'!E597&gt;'ACT E+R to SAT EBRW'!A$72,'ACT E+R to SAT EBRW'!B$72,VLOOKUP(E597,'ACT E+R to SAT EBRW'!A:B,2,FALSE))))</f>
        <v/>
      </c>
      <c r="G597" s="11" t="str">
        <f>IF('GACE Reading 200 210'!B597="","",interceptACTRtoPCR5712_5713+slopeACTRtoPCR5712_5713*D597)</f>
        <v/>
      </c>
      <c r="H597" s="11" t="str">
        <f>IF('GACE Reading 200 210'!B597="","", IF(G597&lt;100, 100, IF(G597&gt;200, 200, G597)))</f>
        <v/>
      </c>
      <c r="I597" s="11" t="str">
        <f>IF('GACE Reading 200 210'!B597="","",'SAT EBRW to CBEST R'!$A$2+'SAT EBRW to CBEST R'!$B$2*F597)</f>
        <v/>
      </c>
      <c r="J597" s="11" t="str">
        <f>IF('GACE Reading 200 210'!B597="","", IF(I597&lt;20, 20, IF(I597&gt;80, 80, I597)))</f>
        <v/>
      </c>
    </row>
    <row r="598" spans="1:10" x14ac:dyDescent="0.25">
      <c r="A598" s="11">
        <v>597</v>
      </c>
      <c r="B598" s="30"/>
      <c r="C598" s="25" t="str">
        <f t="shared" si="18"/>
        <v/>
      </c>
      <c r="D598" s="25" t="str">
        <f>IF('GACE Reading 200 210'!B598="","", IF(C598&lt;1, 1, IF(C598&gt;36, 36, C598)))</f>
        <v/>
      </c>
      <c r="E598" s="25" t="str">
        <f t="shared" si="19"/>
        <v/>
      </c>
      <c r="F598" s="11" t="str">
        <f>IF('GACE Reading 200 210'!E598="","",IF('GACE Reading 200 210'!E598&lt;'ACT E+R to SAT EBRW'!$A$2,'ACT E+R to SAT EBRW'!$B$2,IF('GACE Reading 200 210'!E598&gt;'ACT E+R to SAT EBRW'!A$72,'ACT E+R to SAT EBRW'!B$72,VLOOKUP(E598,'ACT E+R to SAT EBRW'!A:B,2,FALSE))))</f>
        <v/>
      </c>
      <c r="G598" s="11" t="str">
        <f>IF('GACE Reading 200 210'!B598="","",interceptACTRtoPCR5712_5713+slopeACTRtoPCR5712_5713*D598)</f>
        <v/>
      </c>
      <c r="H598" s="11" t="str">
        <f>IF('GACE Reading 200 210'!B598="","", IF(G598&lt;100, 100, IF(G598&gt;200, 200, G598)))</f>
        <v/>
      </c>
      <c r="I598" s="11" t="str">
        <f>IF('GACE Reading 200 210'!B598="","",'SAT EBRW to CBEST R'!$A$2+'SAT EBRW to CBEST R'!$B$2*F598)</f>
        <v/>
      </c>
      <c r="J598" s="11" t="str">
        <f>IF('GACE Reading 200 210'!B598="","", IF(I598&lt;20, 20, IF(I598&gt;80, 80, I598)))</f>
        <v/>
      </c>
    </row>
    <row r="599" spans="1:10" x14ac:dyDescent="0.25">
      <c r="A599" s="11">
        <v>598</v>
      </c>
      <c r="B599" s="30"/>
      <c r="C599" s="25" t="str">
        <f t="shared" si="18"/>
        <v/>
      </c>
      <c r="D599" s="25" t="str">
        <f>IF('GACE Reading 200 210'!B599="","", IF(C599&lt;1, 1, IF(C599&gt;36, 36, C599)))</f>
        <v/>
      </c>
      <c r="E599" s="25" t="str">
        <f t="shared" si="19"/>
        <v/>
      </c>
      <c r="F599" s="11" t="str">
        <f>IF('GACE Reading 200 210'!E599="","",IF('GACE Reading 200 210'!E599&lt;'ACT E+R to SAT EBRW'!$A$2,'ACT E+R to SAT EBRW'!$B$2,IF('GACE Reading 200 210'!E599&gt;'ACT E+R to SAT EBRW'!A$72,'ACT E+R to SAT EBRW'!B$72,VLOOKUP(E599,'ACT E+R to SAT EBRW'!A:B,2,FALSE))))</f>
        <v/>
      </c>
      <c r="G599" s="11" t="str">
        <f>IF('GACE Reading 200 210'!B599="","",interceptACTRtoPCR5712_5713+slopeACTRtoPCR5712_5713*D599)</f>
        <v/>
      </c>
      <c r="H599" s="11" t="str">
        <f>IF('GACE Reading 200 210'!B599="","", IF(G599&lt;100, 100, IF(G599&gt;200, 200, G599)))</f>
        <v/>
      </c>
      <c r="I599" s="11" t="str">
        <f>IF('GACE Reading 200 210'!B599="","",'SAT EBRW to CBEST R'!$A$2+'SAT EBRW to CBEST R'!$B$2*F599)</f>
        <v/>
      </c>
      <c r="J599" s="11" t="str">
        <f>IF('GACE Reading 200 210'!B599="","", IF(I599&lt;20, 20, IF(I599&gt;80, 80, I599)))</f>
        <v/>
      </c>
    </row>
    <row r="600" spans="1:10" x14ac:dyDescent="0.25">
      <c r="A600" s="11">
        <v>599</v>
      </c>
      <c r="B600" s="30"/>
      <c r="C600" s="25" t="str">
        <f t="shared" si="18"/>
        <v/>
      </c>
      <c r="D600" s="25" t="str">
        <f>IF('GACE Reading 200 210'!B600="","", IF(C600&lt;1, 1, IF(C600&gt;36, 36, C600)))</f>
        <v/>
      </c>
      <c r="E600" s="25" t="str">
        <f t="shared" si="19"/>
        <v/>
      </c>
      <c r="F600" s="11" t="str">
        <f>IF('GACE Reading 200 210'!E600="","",IF('GACE Reading 200 210'!E600&lt;'ACT E+R to SAT EBRW'!$A$2,'ACT E+R to SAT EBRW'!$B$2,IF('GACE Reading 200 210'!E600&gt;'ACT E+R to SAT EBRW'!A$72,'ACT E+R to SAT EBRW'!B$72,VLOOKUP(E600,'ACT E+R to SAT EBRW'!A:B,2,FALSE))))</f>
        <v/>
      </c>
      <c r="G600" s="11" t="str">
        <f>IF('GACE Reading 200 210'!B600="","",interceptACTRtoPCR5712_5713+slopeACTRtoPCR5712_5713*D600)</f>
        <v/>
      </c>
      <c r="H600" s="11" t="str">
        <f>IF('GACE Reading 200 210'!B600="","", IF(G600&lt;100, 100, IF(G600&gt;200, 200, G600)))</f>
        <v/>
      </c>
      <c r="I600" s="11" t="str">
        <f>IF('GACE Reading 200 210'!B600="","",'SAT EBRW to CBEST R'!$A$2+'SAT EBRW to CBEST R'!$B$2*F600)</f>
        <v/>
      </c>
      <c r="J600" s="11" t="str">
        <f>IF('GACE Reading 200 210'!B600="","", IF(I600&lt;20, 20, IF(I600&gt;80, 80, I600)))</f>
        <v/>
      </c>
    </row>
    <row r="601" spans="1:10" x14ac:dyDescent="0.25">
      <c r="A601" s="11">
        <v>600</v>
      </c>
      <c r="B601" s="30"/>
      <c r="C601" s="25" t="str">
        <f t="shared" si="18"/>
        <v/>
      </c>
      <c r="D601" s="25" t="str">
        <f>IF('GACE Reading 200 210'!B601="","", IF(C601&lt;1, 1, IF(C601&gt;36, 36, C601)))</f>
        <v/>
      </c>
      <c r="E601" s="25" t="str">
        <f t="shared" si="19"/>
        <v/>
      </c>
      <c r="F601" s="11" t="str">
        <f>IF('GACE Reading 200 210'!E601="","",IF('GACE Reading 200 210'!E601&lt;'ACT E+R to SAT EBRW'!$A$2,'ACT E+R to SAT EBRW'!$B$2,IF('GACE Reading 200 210'!E601&gt;'ACT E+R to SAT EBRW'!A$72,'ACT E+R to SAT EBRW'!B$72,VLOOKUP(E601,'ACT E+R to SAT EBRW'!A:B,2,FALSE))))</f>
        <v/>
      </c>
      <c r="G601" s="11" t="str">
        <f>IF('GACE Reading 200 210'!B601="","",interceptACTRtoPCR5712_5713+slopeACTRtoPCR5712_5713*D601)</f>
        <v/>
      </c>
      <c r="H601" s="11" t="str">
        <f>IF('GACE Reading 200 210'!B601="","", IF(G601&lt;100, 100, IF(G601&gt;200, 200, G601)))</f>
        <v/>
      </c>
      <c r="I601" s="11" t="str">
        <f>IF('GACE Reading 200 210'!B601="","",'SAT EBRW to CBEST R'!$A$2+'SAT EBRW to CBEST R'!$B$2*F601)</f>
        <v/>
      </c>
      <c r="J601" s="11" t="str">
        <f>IF('GACE Reading 200 210'!B601="","", IF(I601&lt;20, 20, IF(I601&gt;80, 80, I601)))</f>
        <v/>
      </c>
    </row>
    <row r="602" spans="1:10" x14ac:dyDescent="0.25">
      <c r="A602" s="11">
        <v>601</v>
      </c>
      <c r="B602" s="30"/>
      <c r="C602" s="25" t="str">
        <f t="shared" si="18"/>
        <v/>
      </c>
      <c r="D602" s="25" t="str">
        <f>IF('GACE Reading 200 210'!B602="","", IF(C602&lt;1, 1, IF(C602&gt;36, 36, C602)))</f>
        <v/>
      </c>
      <c r="E602" s="25" t="str">
        <f t="shared" si="19"/>
        <v/>
      </c>
      <c r="F602" s="11" t="str">
        <f>IF('GACE Reading 200 210'!E602="","",IF('GACE Reading 200 210'!E602&lt;'ACT E+R to SAT EBRW'!$A$2,'ACT E+R to SAT EBRW'!$B$2,IF('GACE Reading 200 210'!E602&gt;'ACT E+R to SAT EBRW'!A$72,'ACT E+R to SAT EBRW'!B$72,VLOOKUP(E602,'ACT E+R to SAT EBRW'!A:B,2,FALSE))))</f>
        <v/>
      </c>
      <c r="G602" s="11" t="str">
        <f>IF('GACE Reading 200 210'!B602="","",interceptACTRtoPCR5712_5713+slopeACTRtoPCR5712_5713*D602)</f>
        <v/>
      </c>
      <c r="H602" s="11" t="str">
        <f>IF('GACE Reading 200 210'!B602="","", IF(G602&lt;100, 100, IF(G602&gt;200, 200, G602)))</f>
        <v/>
      </c>
      <c r="I602" s="11" t="str">
        <f>IF('GACE Reading 200 210'!B602="","",'SAT EBRW to CBEST R'!$A$2+'SAT EBRW to CBEST R'!$B$2*F602)</f>
        <v/>
      </c>
      <c r="J602" s="11" t="str">
        <f>IF('GACE Reading 200 210'!B602="","", IF(I602&lt;20, 20, IF(I602&gt;80, 80, I602)))</f>
        <v/>
      </c>
    </row>
    <row r="603" spans="1:10" x14ac:dyDescent="0.25">
      <c r="A603" s="11">
        <v>602</v>
      </c>
      <c r="B603" s="30"/>
      <c r="C603" s="25" t="str">
        <f t="shared" si="18"/>
        <v/>
      </c>
      <c r="D603" s="25" t="str">
        <f>IF('GACE Reading 200 210'!B603="","", IF(C603&lt;1, 1, IF(C603&gt;36, 36, C603)))</f>
        <v/>
      </c>
      <c r="E603" s="25" t="str">
        <f t="shared" si="19"/>
        <v/>
      </c>
      <c r="F603" s="11" t="str">
        <f>IF('GACE Reading 200 210'!E603="","",IF('GACE Reading 200 210'!E603&lt;'ACT E+R to SAT EBRW'!$A$2,'ACT E+R to SAT EBRW'!$B$2,IF('GACE Reading 200 210'!E603&gt;'ACT E+R to SAT EBRW'!A$72,'ACT E+R to SAT EBRW'!B$72,VLOOKUP(E603,'ACT E+R to SAT EBRW'!A:B,2,FALSE))))</f>
        <v/>
      </c>
      <c r="G603" s="11" t="str">
        <f>IF('GACE Reading 200 210'!B603="","",interceptACTRtoPCR5712_5713+slopeACTRtoPCR5712_5713*D603)</f>
        <v/>
      </c>
      <c r="H603" s="11" t="str">
        <f>IF('GACE Reading 200 210'!B603="","", IF(G603&lt;100, 100, IF(G603&gt;200, 200, G603)))</f>
        <v/>
      </c>
      <c r="I603" s="11" t="str">
        <f>IF('GACE Reading 200 210'!B603="","",'SAT EBRW to CBEST R'!$A$2+'SAT EBRW to CBEST R'!$B$2*F603)</f>
        <v/>
      </c>
      <c r="J603" s="11" t="str">
        <f>IF('GACE Reading 200 210'!B603="","", IF(I603&lt;20, 20, IF(I603&gt;80, 80, I603)))</f>
        <v/>
      </c>
    </row>
    <row r="604" spans="1:10" x14ac:dyDescent="0.25">
      <c r="A604" s="11">
        <v>603</v>
      </c>
      <c r="B604" s="30"/>
      <c r="C604" s="25" t="str">
        <f t="shared" si="18"/>
        <v/>
      </c>
      <c r="D604" s="25" t="str">
        <f>IF('GACE Reading 200 210'!B604="","", IF(C604&lt;1, 1, IF(C604&gt;36, 36, C604)))</f>
        <v/>
      </c>
      <c r="E604" s="25" t="str">
        <f t="shared" si="19"/>
        <v/>
      </c>
      <c r="F604" s="11" t="str">
        <f>IF('GACE Reading 200 210'!E604="","",IF('GACE Reading 200 210'!E604&lt;'ACT E+R to SAT EBRW'!$A$2,'ACT E+R to SAT EBRW'!$B$2,IF('GACE Reading 200 210'!E604&gt;'ACT E+R to SAT EBRW'!A$72,'ACT E+R to SAT EBRW'!B$72,VLOOKUP(E604,'ACT E+R to SAT EBRW'!A:B,2,FALSE))))</f>
        <v/>
      </c>
      <c r="G604" s="11" t="str">
        <f>IF('GACE Reading 200 210'!B604="","",interceptACTRtoPCR5712_5713+slopeACTRtoPCR5712_5713*D604)</f>
        <v/>
      </c>
      <c r="H604" s="11" t="str">
        <f>IF('GACE Reading 200 210'!B604="","", IF(G604&lt;100, 100, IF(G604&gt;200, 200, G604)))</f>
        <v/>
      </c>
      <c r="I604" s="11" t="str">
        <f>IF('GACE Reading 200 210'!B604="","",'SAT EBRW to CBEST R'!$A$2+'SAT EBRW to CBEST R'!$B$2*F604)</f>
        <v/>
      </c>
      <c r="J604" s="11" t="str">
        <f>IF('GACE Reading 200 210'!B604="","", IF(I604&lt;20, 20, IF(I604&gt;80, 80, I604)))</f>
        <v/>
      </c>
    </row>
    <row r="605" spans="1:10" x14ac:dyDescent="0.25">
      <c r="A605" s="11">
        <v>604</v>
      </c>
      <c r="B605" s="30"/>
      <c r="C605" s="25" t="str">
        <f t="shared" si="18"/>
        <v/>
      </c>
      <c r="D605" s="25" t="str">
        <f>IF('GACE Reading 200 210'!B605="","", IF(C605&lt;1, 1, IF(C605&gt;36, 36, C605)))</f>
        <v/>
      </c>
      <c r="E605" s="25" t="str">
        <f t="shared" si="19"/>
        <v/>
      </c>
      <c r="F605" s="11" t="str">
        <f>IF('GACE Reading 200 210'!E605="","",IF('GACE Reading 200 210'!E605&lt;'ACT E+R to SAT EBRW'!$A$2,'ACT E+R to SAT EBRW'!$B$2,IF('GACE Reading 200 210'!E605&gt;'ACT E+R to SAT EBRW'!A$72,'ACT E+R to SAT EBRW'!B$72,VLOOKUP(E605,'ACT E+R to SAT EBRW'!A:B,2,FALSE))))</f>
        <v/>
      </c>
      <c r="G605" s="11" t="str">
        <f>IF('GACE Reading 200 210'!B605="","",interceptACTRtoPCR5712_5713+slopeACTRtoPCR5712_5713*D605)</f>
        <v/>
      </c>
      <c r="H605" s="11" t="str">
        <f>IF('GACE Reading 200 210'!B605="","", IF(G605&lt;100, 100, IF(G605&gt;200, 200, G605)))</f>
        <v/>
      </c>
      <c r="I605" s="11" t="str">
        <f>IF('GACE Reading 200 210'!B605="","",'SAT EBRW to CBEST R'!$A$2+'SAT EBRW to CBEST R'!$B$2*F605)</f>
        <v/>
      </c>
      <c r="J605" s="11" t="str">
        <f>IF('GACE Reading 200 210'!B605="","", IF(I605&lt;20, 20, IF(I605&gt;80, 80, I605)))</f>
        <v/>
      </c>
    </row>
    <row r="606" spans="1:10" x14ac:dyDescent="0.25">
      <c r="A606" s="11">
        <v>605</v>
      </c>
      <c r="B606" s="30"/>
      <c r="C606" s="25" t="str">
        <f t="shared" si="18"/>
        <v/>
      </c>
      <c r="D606" s="25" t="str">
        <f>IF('GACE Reading 200 210'!B606="","", IF(C606&lt;1, 1, IF(C606&gt;36, 36, C606)))</f>
        <v/>
      </c>
      <c r="E606" s="25" t="str">
        <f t="shared" si="19"/>
        <v/>
      </c>
      <c r="F606" s="11" t="str">
        <f>IF('GACE Reading 200 210'!E606="","",IF('GACE Reading 200 210'!E606&lt;'ACT E+R to SAT EBRW'!$A$2,'ACT E+R to SAT EBRW'!$B$2,IF('GACE Reading 200 210'!E606&gt;'ACT E+R to SAT EBRW'!A$72,'ACT E+R to SAT EBRW'!B$72,VLOOKUP(E606,'ACT E+R to SAT EBRW'!A:B,2,FALSE))))</f>
        <v/>
      </c>
      <c r="G606" s="11" t="str">
        <f>IF('GACE Reading 200 210'!B606="","",interceptACTRtoPCR5712_5713+slopeACTRtoPCR5712_5713*D606)</f>
        <v/>
      </c>
      <c r="H606" s="11" t="str">
        <f>IF('GACE Reading 200 210'!B606="","", IF(G606&lt;100, 100, IF(G606&gt;200, 200, G606)))</f>
        <v/>
      </c>
      <c r="I606" s="11" t="str">
        <f>IF('GACE Reading 200 210'!B606="","",'SAT EBRW to CBEST R'!$A$2+'SAT EBRW to CBEST R'!$B$2*F606)</f>
        <v/>
      </c>
      <c r="J606" s="11" t="str">
        <f>IF('GACE Reading 200 210'!B606="","", IF(I606&lt;20, 20, IF(I606&gt;80, 80, I606)))</f>
        <v/>
      </c>
    </row>
    <row r="607" spans="1:10" x14ac:dyDescent="0.25">
      <c r="A607" s="11">
        <v>606</v>
      </c>
      <c r="B607" s="30"/>
      <c r="C607" s="25" t="str">
        <f t="shared" si="18"/>
        <v/>
      </c>
      <c r="D607" s="25" t="str">
        <f>IF('GACE Reading 200 210'!B607="","", IF(C607&lt;1, 1, IF(C607&gt;36, 36, C607)))</f>
        <v/>
      </c>
      <c r="E607" s="25" t="str">
        <f t="shared" si="19"/>
        <v/>
      </c>
      <c r="F607" s="11" t="str">
        <f>IF('GACE Reading 200 210'!E607="","",IF('GACE Reading 200 210'!E607&lt;'ACT E+R to SAT EBRW'!$A$2,'ACT E+R to SAT EBRW'!$B$2,IF('GACE Reading 200 210'!E607&gt;'ACT E+R to SAT EBRW'!A$72,'ACT E+R to SAT EBRW'!B$72,VLOOKUP(E607,'ACT E+R to SAT EBRW'!A:B,2,FALSE))))</f>
        <v/>
      </c>
      <c r="G607" s="11" t="str">
        <f>IF('GACE Reading 200 210'!B607="","",interceptACTRtoPCR5712_5713+slopeACTRtoPCR5712_5713*D607)</f>
        <v/>
      </c>
      <c r="H607" s="11" t="str">
        <f>IF('GACE Reading 200 210'!B607="","", IF(G607&lt;100, 100, IF(G607&gt;200, 200, G607)))</f>
        <v/>
      </c>
      <c r="I607" s="11" t="str">
        <f>IF('GACE Reading 200 210'!B607="","",'SAT EBRW to CBEST R'!$A$2+'SAT EBRW to CBEST R'!$B$2*F607)</f>
        <v/>
      </c>
      <c r="J607" s="11" t="str">
        <f>IF('GACE Reading 200 210'!B607="","", IF(I607&lt;20, 20, IF(I607&gt;80, 80, I607)))</f>
        <v/>
      </c>
    </row>
    <row r="608" spans="1:10" x14ac:dyDescent="0.25">
      <c r="A608" s="11">
        <v>607</v>
      </c>
      <c r="B608" s="30"/>
      <c r="C608" s="25" t="str">
        <f t="shared" si="18"/>
        <v/>
      </c>
      <c r="D608" s="25" t="str">
        <f>IF('GACE Reading 200 210'!B608="","", IF(C608&lt;1, 1, IF(C608&gt;36, 36, C608)))</f>
        <v/>
      </c>
      <c r="E608" s="25" t="str">
        <f t="shared" si="19"/>
        <v/>
      </c>
      <c r="F608" s="11" t="str">
        <f>IF('GACE Reading 200 210'!E608="","",IF('GACE Reading 200 210'!E608&lt;'ACT E+R to SAT EBRW'!$A$2,'ACT E+R to SAT EBRW'!$B$2,IF('GACE Reading 200 210'!E608&gt;'ACT E+R to SAT EBRW'!A$72,'ACT E+R to SAT EBRW'!B$72,VLOOKUP(E608,'ACT E+R to SAT EBRW'!A:B,2,FALSE))))</f>
        <v/>
      </c>
      <c r="G608" s="11" t="str">
        <f>IF('GACE Reading 200 210'!B608="","",interceptACTRtoPCR5712_5713+slopeACTRtoPCR5712_5713*D608)</f>
        <v/>
      </c>
      <c r="H608" s="11" t="str">
        <f>IF('GACE Reading 200 210'!B608="","", IF(G608&lt;100, 100, IF(G608&gt;200, 200, G608)))</f>
        <v/>
      </c>
      <c r="I608" s="11" t="str">
        <f>IF('GACE Reading 200 210'!B608="","",'SAT EBRW to CBEST R'!$A$2+'SAT EBRW to CBEST R'!$B$2*F608)</f>
        <v/>
      </c>
      <c r="J608" s="11" t="str">
        <f>IF('GACE Reading 200 210'!B608="","", IF(I608&lt;20, 20, IF(I608&gt;80, 80, I608)))</f>
        <v/>
      </c>
    </row>
    <row r="609" spans="1:10" x14ac:dyDescent="0.25">
      <c r="A609" s="11">
        <v>608</v>
      </c>
      <c r="B609" s="30"/>
      <c r="C609" s="25" t="str">
        <f t="shared" si="18"/>
        <v/>
      </c>
      <c r="D609" s="25" t="str">
        <f>IF('GACE Reading 200 210'!B609="","", IF(C609&lt;1, 1, IF(C609&gt;36, 36, C609)))</f>
        <v/>
      </c>
      <c r="E609" s="25" t="str">
        <f t="shared" si="19"/>
        <v/>
      </c>
      <c r="F609" s="11" t="str">
        <f>IF('GACE Reading 200 210'!E609="","",IF('GACE Reading 200 210'!E609&lt;'ACT E+R to SAT EBRW'!$A$2,'ACT E+R to SAT EBRW'!$B$2,IF('GACE Reading 200 210'!E609&gt;'ACT E+R to SAT EBRW'!A$72,'ACT E+R to SAT EBRW'!B$72,VLOOKUP(E609,'ACT E+R to SAT EBRW'!A:B,2,FALSE))))</f>
        <v/>
      </c>
      <c r="G609" s="11" t="str">
        <f>IF('GACE Reading 200 210'!B609="","",interceptACTRtoPCR5712_5713+slopeACTRtoPCR5712_5713*D609)</f>
        <v/>
      </c>
      <c r="H609" s="11" t="str">
        <f>IF('GACE Reading 200 210'!B609="","", IF(G609&lt;100, 100, IF(G609&gt;200, 200, G609)))</f>
        <v/>
      </c>
      <c r="I609" s="11" t="str">
        <f>IF('GACE Reading 200 210'!B609="","",'SAT EBRW to CBEST R'!$A$2+'SAT EBRW to CBEST R'!$B$2*F609)</f>
        <v/>
      </c>
      <c r="J609" s="11" t="str">
        <f>IF('GACE Reading 200 210'!B609="","", IF(I609&lt;20, 20, IF(I609&gt;80, 80, I609)))</f>
        <v/>
      </c>
    </row>
    <row r="610" spans="1:10" x14ac:dyDescent="0.25">
      <c r="A610" s="11">
        <v>609</v>
      </c>
      <c r="B610" s="30"/>
      <c r="C610" s="25" t="str">
        <f t="shared" si="18"/>
        <v/>
      </c>
      <c r="D610" s="25" t="str">
        <f>IF('GACE Reading 200 210'!B610="","", IF(C610&lt;1, 1, IF(C610&gt;36, 36, C610)))</f>
        <v/>
      </c>
      <c r="E610" s="25" t="str">
        <f t="shared" si="19"/>
        <v/>
      </c>
      <c r="F610" s="11" t="str">
        <f>IF('GACE Reading 200 210'!E610="","",IF('GACE Reading 200 210'!E610&lt;'ACT E+R to SAT EBRW'!$A$2,'ACT E+R to SAT EBRW'!$B$2,IF('GACE Reading 200 210'!E610&gt;'ACT E+R to SAT EBRW'!A$72,'ACT E+R to SAT EBRW'!B$72,VLOOKUP(E610,'ACT E+R to SAT EBRW'!A:B,2,FALSE))))</f>
        <v/>
      </c>
      <c r="G610" s="11" t="str">
        <f>IF('GACE Reading 200 210'!B610="","",interceptACTRtoPCR5712_5713+slopeACTRtoPCR5712_5713*D610)</f>
        <v/>
      </c>
      <c r="H610" s="11" t="str">
        <f>IF('GACE Reading 200 210'!B610="","", IF(G610&lt;100, 100, IF(G610&gt;200, 200, G610)))</f>
        <v/>
      </c>
      <c r="I610" s="11" t="str">
        <f>IF('GACE Reading 200 210'!B610="","",'SAT EBRW to CBEST R'!$A$2+'SAT EBRW to CBEST R'!$B$2*F610)</f>
        <v/>
      </c>
      <c r="J610" s="11" t="str">
        <f>IF('GACE Reading 200 210'!B610="","", IF(I610&lt;20, 20, IF(I610&gt;80, 80, I610)))</f>
        <v/>
      </c>
    </row>
    <row r="611" spans="1:10" x14ac:dyDescent="0.25">
      <c r="A611" s="11">
        <v>610</v>
      </c>
      <c r="B611" s="30"/>
      <c r="C611" s="25" t="str">
        <f t="shared" si="18"/>
        <v/>
      </c>
      <c r="D611" s="25" t="str">
        <f>IF('GACE Reading 200 210'!B611="","", IF(C611&lt;1, 1, IF(C611&gt;36, 36, C611)))</f>
        <v/>
      </c>
      <c r="E611" s="25" t="str">
        <f t="shared" si="19"/>
        <v/>
      </c>
      <c r="F611" s="11" t="str">
        <f>IF('GACE Reading 200 210'!E611="","",IF('GACE Reading 200 210'!E611&lt;'ACT E+R to SAT EBRW'!$A$2,'ACT E+R to SAT EBRW'!$B$2,IF('GACE Reading 200 210'!E611&gt;'ACT E+R to SAT EBRW'!A$72,'ACT E+R to SAT EBRW'!B$72,VLOOKUP(E611,'ACT E+R to SAT EBRW'!A:B,2,FALSE))))</f>
        <v/>
      </c>
      <c r="G611" s="11" t="str">
        <f>IF('GACE Reading 200 210'!B611="","",interceptACTRtoPCR5712_5713+slopeACTRtoPCR5712_5713*D611)</f>
        <v/>
      </c>
      <c r="H611" s="11" t="str">
        <f>IF('GACE Reading 200 210'!B611="","", IF(G611&lt;100, 100, IF(G611&gt;200, 200, G611)))</f>
        <v/>
      </c>
      <c r="I611" s="11" t="str">
        <f>IF('GACE Reading 200 210'!B611="","",'SAT EBRW to CBEST R'!$A$2+'SAT EBRW to CBEST R'!$B$2*F611)</f>
        <v/>
      </c>
      <c r="J611" s="11" t="str">
        <f>IF('GACE Reading 200 210'!B611="","", IF(I611&lt;20, 20, IF(I611&gt;80, 80, I611)))</f>
        <v/>
      </c>
    </row>
    <row r="612" spans="1:10" x14ac:dyDescent="0.25">
      <c r="A612" s="11">
        <v>611</v>
      </c>
      <c r="B612" s="30"/>
      <c r="C612" s="25" t="str">
        <f t="shared" si="18"/>
        <v/>
      </c>
      <c r="D612" s="25" t="str">
        <f>IF('GACE Reading 200 210'!B612="","", IF(C612&lt;1, 1, IF(C612&gt;36, 36, C612)))</f>
        <v/>
      </c>
      <c r="E612" s="25" t="str">
        <f t="shared" si="19"/>
        <v/>
      </c>
      <c r="F612" s="11" t="str">
        <f>IF('GACE Reading 200 210'!E612="","",IF('GACE Reading 200 210'!E612&lt;'ACT E+R to SAT EBRW'!$A$2,'ACT E+R to SAT EBRW'!$B$2,IF('GACE Reading 200 210'!E612&gt;'ACT E+R to SAT EBRW'!A$72,'ACT E+R to SAT EBRW'!B$72,VLOOKUP(E612,'ACT E+R to SAT EBRW'!A:B,2,FALSE))))</f>
        <v/>
      </c>
      <c r="G612" s="11" t="str">
        <f>IF('GACE Reading 200 210'!B612="","",interceptACTRtoPCR5712_5713+slopeACTRtoPCR5712_5713*D612)</f>
        <v/>
      </c>
      <c r="H612" s="11" t="str">
        <f>IF('GACE Reading 200 210'!B612="","", IF(G612&lt;100, 100, IF(G612&gt;200, 200, G612)))</f>
        <v/>
      </c>
      <c r="I612" s="11" t="str">
        <f>IF('GACE Reading 200 210'!B612="","",'SAT EBRW to CBEST R'!$A$2+'SAT EBRW to CBEST R'!$B$2*F612)</f>
        <v/>
      </c>
      <c r="J612" s="11" t="str">
        <f>IF('GACE Reading 200 210'!B612="","", IF(I612&lt;20, 20, IF(I612&gt;80, 80, I612)))</f>
        <v/>
      </c>
    </row>
    <row r="613" spans="1:10" x14ac:dyDescent="0.25">
      <c r="A613" s="11">
        <v>612</v>
      </c>
      <c r="B613" s="30"/>
      <c r="C613" s="25" t="str">
        <f t="shared" si="18"/>
        <v/>
      </c>
      <c r="D613" s="25" t="str">
        <f>IF('GACE Reading 200 210'!B613="","", IF(C613&lt;1, 1, IF(C613&gt;36, 36, C613)))</f>
        <v/>
      </c>
      <c r="E613" s="25" t="str">
        <f t="shared" si="19"/>
        <v/>
      </c>
      <c r="F613" s="11" t="str">
        <f>IF('GACE Reading 200 210'!E613="","",IF('GACE Reading 200 210'!E613&lt;'ACT E+R to SAT EBRW'!$A$2,'ACT E+R to SAT EBRW'!$B$2,IF('GACE Reading 200 210'!E613&gt;'ACT E+R to SAT EBRW'!A$72,'ACT E+R to SAT EBRW'!B$72,VLOOKUP(E613,'ACT E+R to SAT EBRW'!A:B,2,FALSE))))</f>
        <v/>
      </c>
      <c r="G613" s="11" t="str">
        <f>IF('GACE Reading 200 210'!B613="","",interceptACTRtoPCR5712_5713+slopeACTRtoPCR5712_5713*D613)</f>
        <v/>
      </c>
      <c r="H613" s="11" t="str">
        <f>IF('GACE Reading 200 210'!B613="","", IF(G613&lt;100, 100, IF(G613&gt;200, 200, G613)))</f>
        <v/>
      </c>
      <c r="I613" s="11" t="str">
        <f>IF('GACE Reading 200 210'!B613="","",'SAT EBRW to CBEST R'!$A$2+'SAT EBRW to CBEST R'!$B$2*F613)</f>
        <v/>
      </c>
      <c r="J613" s="11" t="str">
        <f>IF('GACE Reading 200 210'!B613="","", IF(I613&lt;20, 20, IF(I613&gt;80, 80, I613)))</f>
        <v/>
      </c>
    </row>
    <row r="614" spans="1:10" x14ac:dyDescent="0.25">
      <c r="A614" s="11">
        <v>613</v>
      </c>
      <c r="B614" s="30"/>
      <c r="C614" s="25" t="str">
        <f t="shared" si="18"/>
        <v/>
      </c>
      <c r="D614" s="25" t="str">
        <f>IF('GACE Reading 200 210'!B614="","", IF(C614&lt;1, 1, IF(C614&gt;36, 36, C614)))</f>
        <v/>
      </c>
      <c r="E614" s="25" t="str">
        <f t="shared" si="19"/>
        <v/>
      </c>
      <c r="F614" s="11" t="str">
        <f>IF('GACE Reading 200 210'!E614="","",IF('GACE Reading 200 210'!E614&lt;'ACT E+R to SAT EBRW'!$A$2,'ACT E+R to SAT EBRW'!$B$2,IF('GACE Reading 200 210'!E614&gt;'ACT E+R to SAT EBRW'!A$72,'ACT E+R to SAT EBRW'!B$72,VLOOKUP(E614,'ACT E+R to SAT EBRW'!A:B,2,FALSE))))</f>
        <v/>
      </c>
      <c r="G614" s="11" t="str">
        <f>IF('GACE Reading 200 210'!B614="","",interceptACTRtoPCR5712_5713+slopeACTRtoPCR5712_5713*D614)</f>
        <v/>
      </c>
      <c r="H614" s="11" t="str">
        <f>IF('GACE Reading 200 210'!B614="","", IF(G614&lt;100, 100, IF(G614&gt;200, 200, G614)))</f>
        <v/>
      </c>
      <c r="I614" s="11" t="str">
        <f>IF('GACE Reading 200 210'!B614="","",'SAT EBRW to CBEST R'!$A$2+'SAT EBRW to CBEST R'!$B$2*F614)</f>
        <v/>
      </c>
      <c r="J614" s="11" t="str">
        <f>IF('GACE Reading 200 210'!B614="","", IF(I614&lt;20, 20, IF(I614&gt;80, 80, I614)))</f>
        <v/>
      </c>
    </row>
    <row r="615" spans="1:10" x14ac:dyDescent="0.25">
      <c r="A615" s="11">
        <v>614</v>
      </c>
      <c r="B615" s="30"/>
      <c r="C615" s="25" t="str">
        <f t="shared" si="18"/>
        <v/>
      </c>
      <c r="D615" s="25" t="str">
        <f>IF('GACE Reading 200 210'!B615="","", IF(C615&lt;1, 1, IF(C615&gt;36, 36, C615)))</f>
        <v/>
      </c>
      <c r="E615" s="25" t="str">
        <f t="shared" si="19"/>
        <v/>
      </c>
      <c r="F615" s="11" t="str">
        <f>IF('GACE Reading 200 210'!E615="","",IF('GACE Reading 200 210'!E615&lt;'ACT E+R to SAT EBRW'!$A$2,'ACT E+R to SAT EBRW'!$B$2,IF('GACE Reading 200 210'!E615&gt;'ACT E+R to SAT EBRW'!A$72,'ACT E+R to SAT EBRW'!B$72,VLOOKUP(E615,'ACT E+R to SAT EBRW'!A:B,2,FALSE))))</f>
        <v/>
      </c>
      <c r="G615" s="11" t="str">
        <f>IF('GACE Reading 200 210'!B615="","",interceptACTRtoPCR5712_5713+slopeACTRtoPCR5712_5713*D615)</f>
        <v/>
      </c>
      <c r="H615" s="11" t="str">
        <f>IF('GACE Reading 200 210'!B615="","", IF(G615&lt;100, 100, IF(G615&gt;200, 200, G615)))</f>
        <v/>
      </c>
      <c r="I615" s="11" t="str">
        <f>IF('GACE Reading 200 210'!B615="","",'SAT EBRW to CBEST R'!$A$2+'SAT EBRW to CBEST R'!$B$2*F615)</f>
        <v/>
      </c>
      <c r="J615" s="11" t="str">
        <f>IF('GACE Reading 200 210'!B615="","", IF(I615&lt;20, 20, IF(I615&gt;80, 80, I615)))</f>
        <v/>
      </c>
    </row>
    <row r="616" spans="1:10" x14ac:dyDescent="0.25">
      <c r="A616" s="11">
        <v>615</v>
      </c>
      <c r="B616" s="30"/>
      <c r="C616" s="25" t="str">
        <f t="shared" si="18"/>
        <v/>
      </c>
      <c r="D616" s="25" t="str">
        <f>IF('GACE Reading 200 210'!B616="","", IF(C616&lt;1, 1, IF(C616&gt;36, 36, C616)))</f>
        <v/>
      </c>
      <c r="E616" s="25" t="str">
        <f t="shared" si="19"/>
        <v/>
      </c>
      <c r="F616" s="11" t="str">
        <f>IF('GACE Reading 200 210'!E616="","",IF('GACE Reading 200 210'!E616&lt;'ACT E+R to SAT EBRW'!$A$2,'ACT E+R to SAT EBRW'!$B$2,IF('GACE Reading 200 210'!E616&gt;'ACT E+R to SAT EBRW'!A$72,'ACT E+R to SAT EBRW'!B$72,VLOOKUP(E616,'ACT E+R to SAT EBRW'!A:B,2,FALSE))))</f>
        <v/>
      </c>
      <c r="G616" s="11" t="str">
        <f>IF('GACE Reading 200 210'!B616="","",interceptACTRtoPCR5712_5713+slopeACTRtoPCR5712_5713*D616)</f>
        <v/>
      </c>
      <c r="H616" s="11" t="str">
        <f>IF('GACE Reading 200 210'!B616="","", IF(G616&lt;100, 100, IF(G616&gt;200, 200, G616)))</f>
        <v/>
      </c>
      <c r="I616" s="11" t="str">
        <f>IF('GACE Reading 200 210'!B616="","",'SAT EBRW to CBEST R'!$A$2+'SAT EBRW to CBEST R'!$B$2*F616)</f>
        <v/>
      </c>
      <c r="J616" s="11" t="str">
        <f>IF('GACE Reading 200 210'!B616="","", IF(I616&lt;20, 20, IF(I616&gt;80, 80, I616)))</f>
        <v/>
      </c>
    </row>
    <row r="617" spans="1:10" x14ac:dyDescent="0.25">
      <c r="A617" s="11">
        <v>616</v>
      </c>
      <c r="B617" s="30"/>
      <c r="C617" s="25" t="str">
        <f t="shared" si="18"/>
        <v/>
      </c>
      <c r="D617" s="25" t="str">
        <f>IF('GACE Reading 200 210'!B617="","", IF(C617&lt;1, 1, IF(C617&gt;36, 36, C617)))</f>
        <v/>
      </c>
      <c r="E617" s="25" t="str">
        <f t="shared" si="19"/>
        <v/>
      </c>
      <c r="F617" s="11" t="str">
        <f>IF('GACE Reading 200 210'!E617="","",IF('GACE Reading 200 210'!E617&lt;'ACT E+R to SAT EBRW'!$A$2,'ACT E+R to SAT EBRW'!$B$2,IF('GACE Reading 200 210'!E617&gt;'ACT E+R to SAT EBRW'!A$72,'ACT E+R to SAT EBRW'!B$72,VLOOKUP(E617,'ACT E+R to SAT EBRW'!A:B,2,FALSE))))</f>
        <v/>
      </c>
      <c r="G617" s="11" t="str">
        <f>IF('GACE Reading 200 210'!B617="","",interceptACTRtoPCR5712_5713+slopeACTRtoPCR5712_5713*D617)</f>
        <v/>
      </c>
      <c r="H617" s="11" t="str">
        <f>IF('GACE Reading 200 210'!B617="","", IF(G617&lt;100, 100, IF(G617&gt;200, 200, G617)))</f>
        <v/>
      </c>
      <c r="I617" s="11" t="str">
        <f>IF('GACE Reading 200 210'!B617="","",'SAT EBRW to CBEST R'!$A$2+'SAT EBRW to CBEST R'!$B$2*F617)</f>
        <v/>
      </c>
      <c r="J617" s="11" t="str">
        <f>IF('GACE Reading 200 210'!B617="","", IF(I617&lt;20, 20, IF(I617&gt;80, 80, I617)))</f>
        <v/>
      </c>
    </row>
    <row r="618" spans="1:10" x14ac:dyDescent="0.25">
      <c r="A618" s="11">
        <v>617</v>
      </c>
      <c r="B618" s="30"/>
      <c r="C618" s="25" t="str">
        <f t="shared" si="18"/>
        <v/>
      </c>
      <c r="D618" s="25" t="str">
        <f>IF('GACE Reading 200 210'!B618="","", IF(C618&lt;1, 1, IF(C618&gt;36, 36, C618)))</f>
        <v/>
      </c>
      <c r="E618" s="25" t="str">
        <f t="shared" si="19"/>
        <v/>
      </c>
      <c r="F618" s="11" t="str">
        <f>IF('GACE Reading 200 210'!E618="","",IF('GACE Reading 200 210'!E618&lt;'ACT E+R to SAT EBRW'!$A$2,'ACT E+R to SAT EBRW'!$B$2,IF('GACE Reading 200 210'!E618&gt;'ACT E+R to SAT EBRW'!A$72,'ACT E+R to SAT EBRW'!B$72,VLOOKUP(E618,'ACT E+R to SAT EBRW'!A:B,2,FALSE))))</f>
        <v/>
      </c>
      <c r="G618" s="11" t="str">
        <f>IF('GACE Reading 200 210'!B618="","",interceptACTRtoPCR5712_5713+slopeACTRtoPCR5712_5713*D618)</f>
        <v/>
      </c>
      <c r="H618" s="11" t="str">
        <f>IF('GACE Reading 200 210'!B618="","", IF(G618&lt;100, 100, IF(G618&gt;200, 200, G618)))</f>
        <v/>
      </c>
      <c r="I618" s="11" t="str">
        <f>IF('GACE Reading 200 210'!B618="","",'SAT EBRW to CBEST R'!$A$2+'SAT EBRW to CBEST R'!$B$2*F618)</f>
        <v/>
      </c>
      <c r="J618" s="11" t="str">
        <f>IF('GACE Reading 200 210'!B618="","", IF(I618&lt;20, 20, IF(I618&gt;80, 80, I618)))</f>
        <v/>
      </c>
    </row>
    <row r="619" spans="1:10" x14ac:dyDescent="0.25">
      <c r="A619" s="11">
        <v>618</v>
      </c>
      <c r="B619" s="30"/>
      <c r="C619" s="25" t="str">
        <f t="shared" si="18"/>
        <v/>
      </c>
      <c r="D619" s="25" t="str">
        <f>IF('GACE Reading 200 210'!B619="","", IF(C619&lt;1, 1, IF(C619&gt;36, 36, C619)))</f>
        <v/>
      </c>
      <c r="E619" s="25" t="str">
        <f t="shared" si="19"/>
        <v/>
      </c>
      <c r="F619" s="11" t="str">
        <f>IF('GACE Reading 200 210'!E619="","",IF('GACE Reading 200 210'!E619&lt;'ACT E+R to SAT EBRW'!$A$2,'ACT E+R to SAT EBRW'!$B$2,IF('GACE Reading 200 210'!E619&gt;'ACT E+R to SAT EBRW'!A$72,'ACT E+R to SAT EBRW'!B$72,VLOOKUP(E619,'ACT E+R to SAT EBRW'!A:B,2,FALSE))))</f>
        <v/>
      </c>
      <c r="G619" s="11" t="str">
        <f>IF('GACE Reading 200 210'!B619="","",interceptACTRtoPCR5712_5713+slopeACTRtoPCR5712_5713*D619)</f>
        <v/>
      </c>
      <c r="H619" s="11" t="str">
        <f>IF('GACE Reading 200 210'!B619="","", IF(G619&lt;100, 100, IF(G619&gt;200, 200, G619)))</f>
        <v/>
      </c>
      <c r="I619" s="11" t="str">
        <f>IF('GACE Reading 200 210'!B619="","",'SAT EBRW to CBEST R'!$A$2+'SAT EBRW to CBEST R'!$B$2*F619)</f>
        <v/>
      </c>
      <c r="J619" s="11" t="str">
        <f>IF('GACE Reading 200 210'!B619="","", IF(I619&lt;20, 20, IF(I619&gt;80, 80, I619)))</f>
        <v/>
      </c>
    </row>
    <row r="620" spans="1:10" x14ac:dyDescent="0.25">
      <c r="A620" s="11">
        <v>619</v>
      </c>
      <c r="B620" s="30"/>
      <c r="C620" s="25" t="str">
        <f t="shared" si="18"/>
        <v/>
      </c>
      <c r="D620" s="25" t="str">
        <f>IF('GACE Reading 200 210'!B620="","", IF(C620&lt;1, 1, IF(C620&gt;36, 36, C620)))</f>
        <v/>
      </c>
      <c r="E620" s="25" t="str">
        <f t="shared" si="19"/>
        <v/>
      </c>
      <c r="F620" s="11" t="str">
        <f>IF('GACE Reading 200 210'!E620="","",IF('GACE Reading 200 210'!E620&lt;'ACT E+R to SAT EBRW'!$A$2,'ACT E+R to SAT EBRW'!$B$2,IF('GACE Reading 200 210'!E620&gt;'ACT E+R to SAT EBRW'!A$72,'ACT E+R to SAT EBRW'!B$72,VLOOKUP(E620,'ACT E+R to SAT EBRW'!A:B,2,FALSE))))</f>
        <v/>
      </c>
      <c r="G620" s="11" t="str">
        <f>IF('GACE Reading 200 210'!B620="","",interceptACTRtoPCR5712_5713+slopeACTRtoPCR5712_5713*D620)</f>
        <v/>
      </c>
      <c r="H620" s="11" t="str">
        <f>IF('GACE Reading 200 210'!B620="","", IF(G620&lt;100, 100, IF(G620&gt;200, 200, G620)))</f>
        <v/>
      </c>
      <c r="I620" s="11" t="str">
        <f>IF('GACE Reading 200 210'!B620="","",'SAT EBRW to CBEST R'!$A$2+'SAT EBRW to CBEST R'!$B$2*F620)</f>
        <v/>
      </c>
      <c r="J620" s="11" t="str">
        <f>IF('GACE Reading 200 210'!B620="","", IF(I620&lt;20, 20, IF(I620&gt;80, 80, I620)))</f>
        <v/>
      </c>
    </row>
    <row r="621" spans="1:10" x14ac:dyDescent="0.25">
      <c r="A621" s="11">
        <v>620</v>
      </c>
      <c r="B621" s="30"/>
      <c r="C621" s="25" t="str">
        <f t="shared" si="18"/>
        <v/>
      </c>
      <c r="D621" s="25" t="str">
        <f>IF('GACE Reading 200 210'!B621="","", IF(C621&lt;1, 1, IF(C621&gt;36, 36, C621)))</f>
        <v/>
      </c>
      <c r="E621" s="25" t="str">
        <f t="shared" si="19"/>
        <v/>
      </c>
      <c r="F621" s="11" t="str">
        <f>IF('GACE Reading 200 210'!E621="","",IF('GACE Reading 200 210'!E621&lt;'ACT E+R to SAT EBRW'!$A$2,'ACT E+R to SAT EBRW'!$B$2,IF('GACE Reading 200 210'!E621&gt;'ACT E+R to SAT EBRW'!A$72,'ACT E+R to SAT EBRW'!B$72,VLOOKUP(E621,'ACT E+R to SAT EBRW'!A:B,2,FALSE))))</f>
        <v/>
      </c>
      <c r="G621" s="11" t="str">
        <f>IF('GACE Reading 200 210'!B621="","",interceptACTRtoPCR5712_5713+slopeACTRtoPCR5712_5713*D621)</f>
        <v/>
      </c>
      <c r="H621" s="11" t="str">
        <f>IF('GACE Reading 200 210'!B621="","", IF(G621&lt;100, 100, IF(G621&gt;200, 200, G621)))</f>
        <v/>
      </c>
      <c r="I621" s="11" t="str">
        <f>IF('GACE Reading 200 210'!B621="","",'SAT EBRW to CBEST R'!$A$2+'SAT EBRW to CBEST R'!$B$2*F621)</f>
        <v/>
      </c>
      <c r="J621" s="11" t="str">
        <f>IF('GACE Reading 200 210'!B621="","", IF(I621&lt;20, 20, IF(I621&gt;80, 80, I621)))</f>
        <v/>
      </c>
    </row>
    <row r="622" spans="1:10" x14ac:dyDescent="0.25">
      <c r="A622" s="11">
        <v>621</v>
      </c>
      <c r="B622" s="30"/>
      <c r="C622" s="25" t="str">
        <f t="shared" si="18"/>
        <v/>
      </c>
      <c r="D622" s="25" t="str">
        <f>IF('GACE Reading 200 210'!B622="","", IF(C622&lt;1, 1, IF(C622&gt;36, 36, C622)))</f>
        <v/>
      </c>
      <c r="E622" s="25" t="str">
        <f t="shared" si="19"/>
        <v/>
      </c>
      <c r="F622" s="11" t="str">
        <f>IF('GACE Reading 200 210'!E622="","",IF('GACE Reading 200 210'!E622&lt;'ACT E+R to SAT EBRW'!$A$2,'ACT E+R to SAT EBRW'!$B$2,IF('GACE Reading 200 210'!E622&gt;'ACT E+R to SAT EBRW'!A$72,'ACT E+R to SAT EBRW'!B$72,VLOOKUP(E622,'ACT E+R to SAT EBRW'!A:B,2,FALSE))))</f>
        <v/>
      </c>
      <c r="G622" s="11" t="str">
        <f>IF('GACE Reading 200 210'!B622="","",interceptACTRtoPCR5712_5713+slopeACTRtoPCR5712_5713*D622)</f>
        <v/>
      </c>
      <c r="H622" s="11" t="str">
        <f>IF('GACE Reading 200 210'!B622="","", IF(G622&lt;100, 100, IF(G622&gt;200, 200, G622)))</f>
        <v/>
      </c>
      <c r="I622" s="11" t="str">
        <f>IF('GACE Reading 200 210'!B622="","",'SAT EBRW to CBEST R'!$A$2+'SAT EBRW to CBEST R'!$B$2*F622)</f>
        <v/>
      </c>
      <c r="J622" s="11" t="str">
        <f>IF('GACE Reading 200 210'!B622="","", IF(I622&lt;20, 20, IF(I622&gt;80, 80, I622)))</f>
        <v/>
      </c>
    </row>
    <row r="623" spans="1:10" x14ac:dyDescent="0.25">
      <c r="A623" s="11">
        <v>622</v>
      </c>
      <c r="B623" s="30"/>
      <c r="C623" s="25" t="str">
        <f t="shared" si="18"/>
        <v/>
      </c>
      <c r="D623" s="25" t="str">
        <f>IF('GACE Reading 200 210'!B623="","", IF(C623&lt;1, 1, IF(C623&gt;36, 36, C623)))</f>
        <v/>
      </c>
      <c r="E623" s="25" t="str">
        <f t="shared" si="19"/>
        <v/>
      </c>
      <c r="F623" s="11" t="str">
        <f>IF('GACE Reading 200 210'!E623="","",IF('GACE Reading 200 210'!E623&lt;'ACT E+R to SAT EBRW'!$A$2,'ACT E+R to SAT EBRW'!$B$2,IF('GACE Reading 200 210'!E623&gt;'ACT E+R to SAT EBRW'!A$72,'ACT E+R to SAT EBRW'!B$72,VLOOKUP(E623,'ACT E+R to SAT EBRW'!A:B,2,FALSE))))</f>
        <v/>
      </c>
      <c r="G623" s="11" t="str">
        <f>IF('GACE Reading 200 210'!B623="","",interceptACTRtoPCR5712_5713+slopeACTRtoPCR5712_5713*D623)</f>
        <v/>
      </c>
      <c r="H623" s="11" t="str">
        <f>IF('GACE Reading 200 210'!B623="","", IF(G623&lt;100, 100, IF(G623&gt;200, 200, G623)))</f>
        <v/>
      </c>
      <c r="I623" s="11" t="str">
        <f>IF('GACE Reading 200 210'!B623="","",'SAT EBRW to CBEST R'!$A$2+'SAT EBRW to CBEST R'!$B$2*F623)</f>
        <v/>
      </c>
      <c r="J623" s="11" t="str">
        <f>IF('GACE Reading 200 210'!B623="","", IF(I623&lt;20, 20, IF(I623&gt;80, 80, I623)))</f>
        <v/>
      </c>
    </row>
    <row r="624" spans="1:10" x14ac:dyDescent="0.25">
      <c r="A624" s="11">
        <v>623</v>
      </c>
      <c r="B624" s="30"/>
      <c r="C624" s="25" t="str">
        <f t="shared" si="18"/>
        <v/>
      </c>
      <c r="D624" s="25" t="str">
        <f>IF('GACE Reading 200 210'!B624="","", IF(C624&lt;1, 1, IF(C624&gt;36, 36, C624)))</f>
        <v/>
      </c>
      <c r="E624" s="25" t="str">
        <f t="shared" si="19"/>
        <v/>
      </c>
      <c r="F624" s="11" t="str">
        <f>IF('GACE Reading 200 210'!E624="","",IF('GACE Reading 200 210'!E624&lt;'ACT E+R to SAT EBRW'!$A$2,'ACT E+R to SAT EBRW'!$B$2,IF('GACE Reading 200 210'!E624&gt;'ACT E+R to SAT EBRW'!A$72,'ACT E+R to SAT EBRW'!B$72,VLOOKUP(E624,'ACT E+R to SAT EBRW'!A:B,2,FALSE))))</f>
        <v/>
      </c>
      <c r="G624" s="11" t="str">
        <f>IF('GACE Reading 200 210'!B624="","",interceptACTRtoPCR5712_5713+slopeACTRtoPCR5712_5713*D624)</f>
        <v/>
      </c>
      <c r="H624" s="11" t="str">
        <f>IF('GACE Reading 200 210'!B624="","", IF(G624&lt;100, 100, IF(G624&gt;200, 200, G624)))</f>
        <v/>
      </c>
      <c r="I624" s="11" t="str">
        <f>IF('GACE Reading 200 210'!B624="","",'SAT EBRW to CBEST R'!$A$2+'SAT EBRW to CBEST R'!$B$2*F624)</f>
        <v/>
      </c>
      <c r="J624" s="11" t="str">
        <f>IF('GACE Reading 200 210'!B624="","", IF(I624&lt;20, 20, IF(I624&gt;80, 80, I624)))</f>
        <v/>
      </c>
    </row>
    <row r="625" spans="1:10" x14ac:dyDescent="0.25">
      <c r="A625" s="11">
        <v>624</v>
      </c>
      <c r="B625" s="30"/>
      <c r="C625" s="25" t="str">
        <f t="shared" si="18"/>
        <v/>
      </c>
      <c r="D625" s="25" t="str">
        <f>IF('GACE Reading 200 210'!B625="","", IF(C625&lt;1, 1, IF(C625&gt;36, 36, C625)))</f>
        <v/>
      </c>
      <c r="E625" s="25" t="str">
        <f t="shared" si="19"/>
        <v/>
      </c>
      <c r="F625" s="11" t="str">
        <f>IF('GACE Reading 200 210'!E625="","",IF('GACE Reading 200 210'!E625&lt;'ACT E+R to SAT EBRW'!$A$2,'ACT E+R to SAT EBRW'!$B$2,IF('GACE Reading 200 210'!E625&gt;'ACT E+R to SAT EBRW'!A$72,'ACT E+R to SAT EBRW'!B$72,VLOOKUP(E625,'ACT E+R to SAT EBRW'!A:B,2,FALSE))))</f>
        <v/>
      </c>
      <c r="G625" s="11" t="str">
        <f>IF('GACE Reading 200 210'!B625="","",interceptACTRtoPCR5712_5713+slopeACTRtoPCR5712_5713*D625)</f>
        <v/>
      </c>
      <c r="H625" s="11" t="str">
        <f>IF('GACE Reading 200 210'!B625="","", IF(G625&lt;100, 100, IF(G625&gt;200, 200, G625)))</f>
        <v/>
      </c>
      <c r="I625" s="11" t="str">
        <f>IF('GACE Reading 200 210'!B625="","",'SAT EBRW to CBEST R'!$A$2+'SAT EBRW to CBEST R'!$B$2*F625)</f>
        <v/>
      </c>
      <c r="J625" s="11" t="str">
        <f>IF('GACE Reading 200 210'!B625="","", IF(I625&lt;20, 20, IF(I625&gt;80, 80, I625)))</f>
        <v/>
      </c>
    </row>
    <row r="626" spans="1:10" x14ac:dyDescent="0.25">
      <c r="A626" s="11">
        <v>625</v>
      </c>
      <c r="B626" s="30"/>
      <c r="C626" s="25" t="str">
        <f t="shared" si="18"/>
        <v/>
      </c>
      <c r="D626" s="25" t="str">
        <f>IF('GACE Reading 200 210'!B626="","", IF(C626&lt;1, 1, IF(C626&gt;36, 36, C626)))</f>
        <v/>
      </c>
      <c r="E626" s="25" t="str">
        <f t="shared" si="19"/>
        <v/>
      </c>
      <c r="F626" s="11" t="str">
        <f>IF('GACE Reading 200 210'!E626="","",IF('GACE Reading 200 210'!E626&lt;'ACT E+R to SAT EBRW'!$A$2,'ACT E+R to SAT EBRW'!$B$2,IF('GACE Reading 200 210'!E626&gt;'ACT E+R to SAT EBRW'!A$72,'ACT E+R to SAT EBRW'!B$72,VLOOKUP(E626,'ACT E+R to SAT EBRW'!A:B,2,FALSE))))</f>
        <v/>
      </c>
      <c r="G626" s="11" t="str">
        <f>IF('GACE Reading 200 210'!B626="","",interceptACTRtoPCR5712_5713+slopeACTRtoPCR5712_5713*D626)</f>
        <v/>
      </c>
      <c r="H626" s="11" t="str">
        <f>IF('GACE Reading 200 210'!B626="","", IF(G626&lt;100, 100, IF(G626&gt;200, 200, G626)))</f>
        <v/>
      </c>
      <c r="I626" s="11" t="str">
        <f>IF('GACE Reading 200 210'!B626="","",'SAT EBRW to CBEST R'!$A$2+'SAT EBRW to CBEST R'!$B$2*F626)</f>
        <v/>
      </c>
      <c r="J626" s="11" t="str">
        <f>IF('GACE Reading 200 210'!B626="","", IF(I626&lt;20, 20, IF(I626&gt;80, 80, I626)))</f>
        <v/>
      </c>
    </row>
    <row r="627" spans="1:10" x14ac:dyDescent="0.25">
      <c r="A627" s="11">
        <v>626</v>
      </c>
      <c r="B627" s="30"/>
      <c r="C627" s="25" t="str">
        <f t="shared" si="18"/>
        <v/>
      </c>
      <c r="D627" s="25" t="str">
        <f>IF('GACE Reading 200 210'!B627="","", IF(C627&lt;1, 1, IF(C627&gt;36, 36, C627)))</f>
        <v/>
      </c>
      <c r="E627" s="25" t="str">
        <f t="shared" si="19"/>
        <v/>
      </c>
      <c r="F627" s="11" t="str">
        <f>IF('GACE Reading 200 210'!E627="","",IF('GACE Reading 200 210'!E627&lt;'ACT E+R to SAT EBRW'!$A$2,'ACT E+R to SAT EBRW'!$B$2,IF('GACE Reading 200 210'!E627&gt;'ACT E+R to SAT EBRW'!A$72,'ACT E+R to SAT EBRW'!B$72,VLOOKUP(E627,'ACT E+R to SAT EBRW'!A:B,2,FALSE))))</f>
        <v/>
      </c>
      <c r="G627" s="11" t="str">
        <f>IF('GACE Reading 200 210'!B627="","",interceptACTRtoPCR5712_5713+slopeACTRtoPCR5712_5713*D627)</f>
        <v/>
      </c>
      <c r="H627" s="11" t="str">
        <f>IF('GACE Reading 200 210'!B627="","", IF(G627&lt;100, 100, IF(G627&gt;200, 200, G627)))</f>
        <v/>
      </c>
      <c r="I627" s="11" t="str">
        <f>IF('GACE Reading 200 210'!B627="","",'SAT EBRW to CBEST R'!$A$2+'SAT EBRW to CBEST R'!$B$2*F627)</f>
        <v/>
      </c>
      <c r="J627" s="11" t="str">
        <f>IF('GACE Reading 200 210'!B627="","", IF(I627&lt;20, 20, IF(I627&gt;80, 80, I627)))</f>
        <v/>
      </c>
    </row>
    <row r="628" spans="1:10" x14ac:dyDescent="0.25">
      <c r="A628" s="11">
        <v>627</v>
      </c>
      <c r="B628" s="30"/>
      <c r="C628" s="25" t="str">
        <f t="shared" si="18"/>
        <v/>
      </c>
      <c r="D628" s="25" t="str">
        <f>IF('GACE Reading 200 210'!B628="","", IF(C628&lt;1, 1, IF(C628&gt;36, 36, C628)))</f>
        <v/>
      </c>
      <c r="E628" s="25" t="str">
        <f t="shared" si="19"/>
        <v/>
      </c>
      <c r="F628" s="11" t="str">
        <f>IF('GACE Reading 200 210'!E628="","",IF('GACE Reading 200 210'!E628&lt;'ACT E+R to SAT EBRW'!$A$2,'ACT E+R to SAT EBRW'!$B$2,IF('GACE Reading 200 210'!E628&gt;'ACT E+R to SAT EBRW'!A$72,'ACT E+R to SAT EBRW'!B$72,VLOOKUP(E628,'ACT E+R to SAT EBRW'!A:B,2,FALSE))))</f>
        <v/>
      </c>
      <c r="G628" s="11" t="str">
        <f>IF('GACE Reading 200 210'!B628="","",interceptACTRtoPCR5712_5713+slopeACTRtoPCR5712_5713*D628)</f>
        <v/>
      </c>
      <c r="H628" s="11" t="str">
        <f>IF('GACE Reading 200 210'!B628="","", IF(G628&lt;100, 100, IF(G628&gt;200, 200, G628)))</f>
        <v/>
      </c>
      <c r="I628" s="11" t="str">
        <f>IF('GACE Reading 200 210'!B628="","",'SAT EBRW to CBEST R'!$A$2+'SAT EBRW to CBEST R'!$B$2*F628)</f>
        <v/>
      </c>
      <c r="J628" s="11" t="str">
        <f>IF('GACE Reading 200 210'!B628="","", IF(I628&lt;20, 20, IF(I628&gt;80, 80, I628)))</f>
        <v/>
      </c>
    </row>
    <row r="629" spans="1:10" x14ac:dyDescent="0.25">
      <c r="A629" s="11">
        <v>628</v>
      </c>
      <c r="B629" s="30"/>
      <c r="C629" s="25" t="str">
        <f t="shared" si="18"/>
        <v/>
      </c>
      <c r="D629" s="25" t="str">
        <f>IF('GACE Reading 200 210'!B629="","", IF(C629&lt;1, 1, IF(C629&gt;36, 36, C629)))</f>
        <v/>
      </c>
      <c r="E629" s="25" t="str">
        <f t="shared" si="19"/>
        <v/>
      </c>
      <c r="F629" s="11" t="str">
        <f>IF('GACE Reading 200 210'!E629="","",IF('GACE Reading 200 210'!E629&lt;'ACT E+R to SAT EBRW'!$A$2,'ACT E+R to SAT EBRW'!$B$2,IF('GACE Reading 200 210'!E629&gt;'ACT E+R to SAT EBRW'!A$72,'ACT E+R to SAT EBRW'!B$72,VLOOKUP(E629,'ACT E+R to SAT EBRW'!A:B,2,FALSE))))</f>
        <v/>
      </c>
      <c r="G629" s="11" t="str">
        <f>IF('GACE Reading 200 210'!B629="","",interceptACTRtoPCR5712_5713+slopeACTRtoPCR5712_5713*D629)</f>
        <v/>
      </c>
      <c r="H629" s="11" t="str">
        <f>IF('GACE Reading 200 210'!B629="","", IF(G629&lt;100, 100, IF(G629&gt;200, 200, G629)))</f>
        <v/>
      </c>
      <c r="I629" s="11" t="str">
        <f>IF('GACE Reading 200 210'!B629="","",'SAT EBRW to CBEST R'!$A$2+'SAT EBRW to CBEST R'!$B$2*F629)</f>
        <v/>
      </c>
      <c r="J629" s="11" t="str">
        <f>IF('GACE Reading 200 210'!B629="","", IF(I629&lt;20, 20, IF(I629&gt;80, 80, I629)))</f>
        <v/>
      </c>
    </row>
    <row r="630" spans="1:10" x14ac:dyDescent="0.25">
      <c r="A630" s="11">
        <v>629</v>
      </c>
      <c r="B630" s="30"/>
      <c r="C630" s="25" t="str">
        <f t="shared" si="18"/>
        <v/>
      </c>
      <c r="D630" s="25" t="str">
        <f>IF('GACE Reading 200 210'!B630="","", IF(C630&lt;1, 1, IF(C630&gt;36, 36, C630)))</f>
        <v/>
      </c>
      <c r="E630" s="25" t="str">
        <f t="shared" si="19"/>
        <v/>
      </c>
      <c r="F630" s="11" t="str">
        <f>IF('GACE Reading 200 210'!E630="","",IF('GACE Reading 200 210'!E630&lt;'ACT E+R to SAT EBRW'!$A$2,'ACT E+R to SAT EBRW'!$B$2,IF('GACE Reading 200 210'!E630&gt;'ACT E+R to SAT EBRW'!A$72,'ACT E+R to SAT EBRW'!B$72,VLOOKUP(E630,'ACT E+R to SAT EBRW'!A:B,2,FALSE))))</f>
        <v/>
      </c>
      <c r="G630" s="11" t="str">
        <f>IF('GACE Reading 200 210'!B630="","",interceptACTRtoPCR5712_5713+slopeACTRtoPCR5712_5713*D630)</f>
        <v/>
      </c>
      <c r="H630" s="11" t="str">
        <f>IF('GACE Reading 200 210'!B630="","", IF(G630&lt;100, 100, IF(G630&gt;200, 200, G630)))</f>
        <v/>
      </c>
      <c r="I630" s="11" t="str">
        <f>IF('GACE Reading 200 210'!B630="","",'SAT EBRW to CBEST R'!$A$2+'SAT EBRW to CBEST R'!$B$2*F630)</f>
        <v/>
      </c>
      <c r="J630" s="11" t="str">
        <f>IF('GACE Reading 200 210'!B630="","", IF(I630&lt;20, 20, IF(I630&gt;80, 80, I630)))</f>
        <v/>
      </c>
    </row>
    <row r="631" spans="1:10" x14ac:dyDescent="0.25">
      <c r="A631" s="11">
        <v>630</v>
      </c>
      <c r="B631" s="30"/>
      <c r="C631" s="25" t="str">
        <f t="shared" si="18"/>
        <v/>
      </c>
      <c r="D631" s="25" t="str">
        <f>IF('GACE Reading 200 210'!B631="","", IF(C631&lt;1, 1, IF(C631&gt;36, 36, C631)))</f>
        <v/>
      </c>
      <c r="E631" s="25" t="str">
        <f t="shared" si="19"/>
        <v/>
      </c>
      <c r="F631" s="11" t="str">
        <f>IF('GACE Reading 200 210'!E631="","",IF('GACE Reading 200 210'!E631&lt;'ACT E+R to SAT EBRW'!$A$2,'ACT E+R to SAT EBRW'!$B$2,IF('GACE Reading 200 210'!E631&gt;'ACT E+R to SAT EBRW'!A$72,'ACT E+R to SAT EBRW'!B$72,VLOOKUP(E631,'ACT E+R to SAT EBRW'!A:B,2,FALSE))))</f>
        <v/>
      </c>
      <c r="G631" s="11" t="str">
        <f>IF('GACE Reading 200 210'!B631="","",interceptACTRtoPCR5712_5713+slopeACTRtoPCR5712_5713*D631)</f>
        <v/>
      </c>
      <c r="H631" s="11" t="str">
        <f>IF('GACE Reading 200 210'!B631="","", IF(G631&lt;100, 100, IF(G631&gt;200, 200, G631)))</f>
        <v/>
      </c>
      <c r="I631" s="11" t="str">
        <f>IF('GACE Reading 200 210'!B631="","",'SAT EBRW to CBEST R'!$A$2+'SAT EBRW to CBEST R'!$B$2*F631)</f>
        <v/>
      </c>
      <c r="J631" s="11" t="str">
        <f>IF('GACE Reading 200 210'!B631="","", IF(I631&lt;20, 20, IF(I631&gt;80, 80, I631)))</f>
        <v/>
      </c>
    </row>
    <row r="632" spans="1:10" x14ac:dyDescent="0.25">
      <c r="A632" s="11">
        <v>631</v>
      </c>
      <c r="B632" s="30"/>
      <c r="C632" s="25" t="str">
        <f t="shared" si="18"/>
        <v/>
      </c>
      <c r="D632" s="25" t="str">
        <f>IF('GACE Reading 200 210'!B632="","", IF(C632&lt;1, 1, IF(C632&gt;36, 36, C632)))</f>
        <v/>
      </c>
      <c r="E632" s="25" t="str">
        <f t="shared" si="19"/>
        <v/>
      </c>
      <c r="F632" s="11" t="str">
        <f>IF('GACE Reading 200 210'!E632="","",IF('GACE Reading 200 210'!E632&lt;'ACT E+R to SAT EBRW'!$A$2,'ACT E+R to SAT EBRW'!$B$2,IF('GACE Reading 200 210'!E632&gt;'ACT E+R to SAT EBRW'!A$72,'ACT E+R to SAT EBRW'!B$72,VLOOKUP(E632,'ACT E+R to SAT EBRW'!A:B,2,FALSE))))</f>
        <v/>
      </c>
      <c r="G632" s="11" t="str">
        <f>IF('GACE Reading 200 210'!B632="","",interceptACTRtoPCR5712_5713+slopeACTRtoPCR5712_5713*D632)</f>
        <v/>
      </c>
      <c r="H632" s="11" t="str">
        <f>IF('GACE Reading 200 210'!B632="","", IF(G632&lt;100, 100, IF(G632&gt;200, 200, G632)))</f>
        <v/>
      </c>
      <c r="I632" s="11" t="str">
        <f>IF('GACE Reading 200 210'!B632="","",'SAT EBRW to CBEST R'!$A$2+'SAT EBRW to CBEST R'!$B$2*F632)</f>
        <v/>
      </c>
      <c r="J632" s="11" t="str">
        <f>IF('GACE Reading 200 210'!B632="","", IF(I632&lt;20, 20, IF(I632&gt;80, 80, I632)))</f>
        <v/>
      </c>
    </row>
    <row r="633" spans="1:10" x14ac:dyDescent="0.25">
      <c r="A633" s="11">
        <v>632</v>
      </c>
      <c r="B633" s="30"/>
      <c r="C633" s="25" t="str">
        <f t="shared" si="18"/>
        <v/>
      </c>
      <c r="D633" s="25" t="str">
        <f>IF('GACE Reading 200 210'!B633="","", IF(C633&lt;1, 1, IF(C633&gt;36, 36, C633)))</f>
        <v/>
      </c>
      <c r="E633" s="25" t="str">
        <f t="shared" si="19"/>
        <v/>
      </c>
      <c r="F633" s="11" t="str">
        <f>IF('GACE Reading 200 210'!E633="","",IF('GACE Reading 200 210'!E633&lt;'ACT E+R to SAT EBRW'!$A$2,'ACT E+R to SAT EBRW'!$B$2,IF('GACE Reading 200 210'!E633&gt;'ACT E+R to SAT EBRW'!A$72,'ACT E+R to SAT EBRW'!B$72,VLOOKUP(E633,'ACT E+R to SAT EBRW'!A:B,2,FALSE))))</f>
        <v/>
      </c>
      <c r="G633" s="11" t="str">
        <f>IF('GACE Reading 200 210'!B633="","",interceptACTRtoPCR5712_5713+slopeACTRtoPCR5712_5713*D633)</f>
        <v/>
      </c>
      <c r="H633" s="11" t="str">
        <f>IF('GACE Reading 200 210'!B633="","", IF(G633&lt;100, 100, IF(G633&gt;200, 200, G633)))</f>
        <v/>
      </c>
      <c r="I633" s="11" t="str">
        <f>IF('GACE Reading 200 210'!B633="","",'SAT EBRW to CBEST R'!$A$2+'SAT EBRW to CBEST R'!$B$2*F633)</f>
        <v/>
      </c>
      <c r="J633" s="11" t="str">
        <f>IF('GACE Reading 200 210'!B633="","", IF(I633&lt;20, 20, IF(I633&gt;80, 80, I633)))</f>
        <v/>
      </c>
    </row>
    <row r="634" spans="1:10" x14ac:dyDescent="0.25">
      <c r="A634" s="11">
        <v>633</v>
      </c>
      <c r="B634" s="30"/>
      <c r="C634" s="25" t="str">
        <f t="shared" si="18"/>
        <v/>
      </c>
      <c r="D634" s="25" t="str">
        <f>IF('GACE Reading 200 210'!B634="","", IF(C634&lt;1, 1, IF(C634&gt;36, 36, C634)))</f>
        <v/>
      </c>
      <c r="E634" s="25" t="str">
        <f t="shared" si="19"/>
        <v/>
      </c>
      <c r="F634" s="11" t="str">
        <f>IF('GACE Reading 200 210'!E634="","",IF('GACE Reading 200 210'!E634&lt;'ACT E+R to SAT EBRW'!$A$2,'ACT E+R to SAT EBRW'!$B$2,IF('GACE Reading 200 210'!E634&gt;'ACT E+R to SAT EBRW'!A$72,'ACT E+R to SAT EBRW'!B$72,VLOOKUP(E634,'ACT E+R to SAT EBRW'!A:B,2,FALSE))))</f>
        <v/>
      </c>
      <c r="G634" s="11" t="str">
        <f>IF('GACE Reading 200 210'!B634="","",interceptACTRtoPCR5712_5713+slopeACTRtoPCR5712_5713*D634)</f>
        <v/>
      </c>
      <c r="H634" s="11" t="str">
        <f>IF('GACE Reading 200 210'!B634="","", IF(G634&lt;100, 100, IF(G634&gt;200, 200, G634)))</f>
        <v/>
      </c>
      <c r="I634" s="11" t="str">
        <f>IF('GACE Reading 200 210'!B634="","",'SAT EBRW to CBEST R'!$A$2+'SAT EBRW to CBEST R'!$B$2*F634)</f>
        <v/>
      </c>
      <c r="J634" s="11" t="str">
        <f>IF('GACE Reading 200 210'!B634="","", IF(I634&lt;20, 20, IF(I634&gt;80, 80, I634)))</f>
        <v/>
      </c>
    </row>
    <row r="635" spans="1:10" x14ac:dyDescent="0.25">
      <c r="A635" s="11">
        <v>634</v>
      </c>
      <c r="B635" s="30"/>
      <c r="C635" s="25" t="str">
        <f t="shared" si="18"/>
        <v/>
      </c>
      <c r="D635" s="25" t="str">
        <f>IF('GACE Reading 200 210'!B635="","", IF(C635&lt;1, 1, IF(C635&gt;36, 36, C635)))</f>
        <v/>
      </c>
      <c r="E635" s="25" t="str">
        <f t="shared" si="19"/>
        <v/>
      </c>
      <c r="F635" s="11" t="str">
        <f>IF('GACE Reading 200 210'!E635="","",IF('GACE Reading 200 210'!E635&lt;'ACT E+R to SAT EBRW'!$A$2,'ACT E+R to SAT EBRW'!$B$2,IF('GACE Reading 200 210'!E635&gt;'ACT E+R to SAT EBRW'!A$72,'ACT E+R to SAT EBRW'!B$72,VLOOKUP(E635,'ACT E+R to SAT EBRW'!A:B,2,FALSE))))</f>
        <v/>
      </c>
      <c r="G635" s="11" t="str">
        <f>IF('GACE Reading 200 210'!B635="","",interceptACTRtoPCR5712_5713+slopeACTRtoPCR5712_5713*D635)</f>
        <v/>
      </c>
      <c r="H635" s="11" t="str">
        <f>IF('GACE Reading 200 210'!B635="","", IF(G635&lt;100, 100, IF(G635&gt;200, 200, G635)))</f>
        <v/>
      </c>
      <c r="I635" s="11" t="str">
        <f>IF('GACE Reading 200 210'!B635="","",'SAT EBRW to CBEST R'!$A$2+'SAT EBRW to CBEST R'!$B$2*F635)</f>
        <v/>
      </c>
      <c r="J635" s="11" t="str">
        <f>IF('GACE Reading 200 210'!B635="","", IF(I635&lt;20, 20, IF(I635&gt;80, 80, I635)))</f>
        <v/>
      </c>
    </row>
    <row r="636" spans="1:10" x14ac:dyDescent="0.25">
      <c r="A636" s="11">
        <v>635</v>
      </c>
      <c r="B636" s="30"/>
      <c r="C636" s="25" t="str">
        <f t="shared" si="18"/>
        <v/>
      </c>
      <c r="D636" s="25" t="str">
        <f>IF('GACE Reading 200 210'!B636="","", IF(C636&lt;1, 1, IF(C636&gt;36, 36, C636)))</f>
        <v/>
      </c>
      <c r="E636" s="25" t="str">
        <f t="shared" si="19"/>
        <v/>
      </c>
      <c r="F636" s="11" t="str">
        <f>IF('GACE Reading 200 210'!E636="","",IF('GACE Reading 200 210'!E636&lt;'ACT E+R to SAT EBRW'!$A$2,'ACT E+R to SAT EBRW'!$B$2,IF('GACE Reading 200 210'!E636&gt;'ACT E+R to SAT EBRW'!A$72,'ACT E+R to SAT EBRW'!B$72,VLOOKUP(E636,'ACT E+R to SAT EBRW'!A:B,2,FALSE))))</f>
        <v/>
      </c>
      <c r="G636" s="11" t="str">
        <f>IF('GACE Reading 200 210'!B636="","",interceptACTRtoPCR5712_5713+slopeACTRtoPCR5712_5713*D636)</f>
        <v/>
      </c>
      <c r="H636" s="11" t="str">
        <f>IF('GACE Reading 200 210'!B636="","", IF(G636&lt;100, 100, IF(G636&gt;200, 200, G636)))</f>
        <v/>
      </c>
      <c r="I636" s="11" t="str">
        <f>IF('GACE Reading 200 210'!B636="","",'SAT EBRW to CBEST R'!$A$2+'SAT EBRW to CBEST R'!$B$2*F636)</f>
        <v/>
      </c>
      <c r="J636" s="11" t="str">
        <f>IF('GACE Reading 200 210'!B636="","", IF(I636&lt;20, 20, IF(I636&gt;80, 80, I636)))</f>
        <v/>
      </c>
    </row>
    <row r="637" spans="1:10" x14ac:dyDescent="0.25">
      <c r="A637" s="11">
        <v>636</v>
      </c>
      <c r="B637" s="30"/>
      <c r="C637" s="25" t="str">
        <f t="shared" si="18"/>
        <v/>
      </c>
      <c r="D637" s="25" t="str">
        <f>IF('GACE Reading 200 210'!B637="","", IF(C637&lt;1, 1, IF(C637&gt;36, 36, C637)))</f>
        <v/>
      </c>
      <c r="E637" s="25" t="str">
        <f t="shared" si="19"/>
        <v/>
      </c>
      <c r="F637" s="11" t="str">
        <f>IF('GACE Reading 200 210'!E637="","",IF('GACE Reading 200 210'!E637&lt;'ACT E+R to SAT EBRW'!$A$2,'ACT E+R to SAT EBRW'!$B$2,IF('GACE Reading 200 210'!E637&gt;'ACT E+R to SAT EBRW'!A$72,'ACT E+R to SAT EBRW'!B$72,VLOOKUP(E637,'ACT E+R to SAT EBRW'!A:B,2,FALSE))))</f>
        <v/>
      </c>
      <c r="G637" s="11" t="str">
        <f>IF('GACE Reading 200 210'!B637="","",interceptACTRtoPCR5712_5713+slopeACTRtoPCR5712_5713*D637)</f>
        <v/>
      </c>
      <c r="H637" s="11" t="str">
        <f>IF('GACE Reading 200 210'!B637="","", IF(G637&lt;100, 100, IF(G637&gt;200, 200, G637)))</f>
        <v/>
      </c>
      <c r="I637" s="11" t="str">
        <f>IF('GACE Reading 200 210'!B637="","",'SAT EBRW to CBEST R'!$A$2+'SAT EBRW to CBEST R'!$B$2*F637)</f>
        <v/>
      </c>
      <c r="J637" s="11" t="str">
        <f>IF('GACE Reading 200 210'!B637="","", IF(I637&lt;20, 20, IF(I637&gt;80, 80, I637)))</f>
        <v/>
      </c>
    </row>
    <row r="638" spans="1:10" x14ac:dyDescent="0.25">
      <c r="A638" s="11">
        <v>637</v>
      </c>
      <c r="B638" s="30"/>
      <c r="C638" s="25" t="str">
        <f t="shared" si="18"/>
        <v/>
      </c>
      <c r="D638" s="25" t="str">
        <f>IF('GACE Reading 200 210'!B638="","", IF(C638&lt;1, 1, IF(C638&gt;36, 36, C638)))</f>
        <v/>
      </c>
      <c r="E638" s="25" t="str">
        <f t="shared" si="19"/>
        <v/>
      </c>
      <c r="F638" s="11" t="str">
        <f>IF('GACE Reading 200 210'!E638="","",IF('GACE Reading 200 210'!E638&lt;'ACT E+R to SAT EBRW'!$A$2,'ACT E+R to SAT EBRW'!$B$2,IF('GACE Reading 200 210'!E638&gt;'ACT E+R to SAT EBRW'!A$72,'ACT E+R to SAT EBRW'!B$72,VLOOKUP(E638,'ACT E+R to SAT EBRW'!A:B,2,FALSE))))</f>
        <v/>
      </c>
      <c r="G638" s="11" t="str">
        <f>IF('GACE Reading 200 210'!B638="","",interceptACTRtoPCR5712_5713+slopeACTRtoPCR5712_5713*D638)</f>
        <v/>
      </c>
      <c r="H638" s="11" t="str">
        <f>IF('GACE Reading 200 210'!B638="","", IF(G638&lt;100, 100, IF(G638&gt;200, 200, G638)))</f>
        <v/>
      </c>
      <c r="I638" s="11" t="str">
        <f>IF('GACE Reading 200 210'!B638="","",'SAT EBRW to CBEST R'!$A$2+'SAT EBRW to CBEST R'!$B$2*F638)</f>
        <v/>
      </c>
      <c r="J638" s="11" t="str">
        <f>IF('GACE Reading 200 210'!B638="","", IF(I638&lt;20, 20, IF(I638&gt;80, 80, I638)))</f>
        <v/>
      </c>
    </row>
    <row r="639" spans="1:10" x14ac:dyDescent="0.25">
      <c r="A639" s="11">
        <v>638</v>
      </c>
      <c r="B639" s="30"/>
      <c r="C639" s="25" t="str">
        <f t="shared" si="18"/>
        <v/>
      </c>
      <c r="D639" s="25" t="str">
        <f>IF('GACE Reading 200 210'!B639="","", IF(C639&lt;1, 1, IF(C639&gt;36, 36, C639)))</f>
        <v/>
      </c>
      <c r="E639" s="25" t="str">
        <f t="shared" si="19"/>
        <v/>
      </c>
      <c r="F639" s="11" t="str">
        <f>IF('GACE Reading 200 210'!E639="","",IF('GACE Reading 200 210'!E639&lt;'ACT E+R to SAT EBRW'!$A$2,'ACT E+R to SAT EBRW'!$B$2,IF('GACE Reading 200 210'!E639&gt;'ACT E+R to SAT EBRW'!A$72,'ACT E+R to SAT EBRW'!B$72,VLOOKUP(E639,'ACT E+R to SAT EBRW'!A:B,2,FALSE))))</f>
        <v/>
      </c>
      <c r="G639" s="11" t="str">
        <f>IF('GACE Reading 200 210'!B639="","",interceptACTRtoPCR5712_5713+slopeACTRtoPCR5712_5713*D639)</f>
        <v/>
      </c>
      <c r="H639" s="11" t="str">
        <f>IF('GACE Reading 200 210'!B639="","", IF(G639&lt;100, 100, IF(G639&gt;200, 200, G639)))</f>
        <v/>
      </c>
      <c r="I639" s="11" t="str">
        <f>IF('GACE Reading 200 210'!B639="","",'SAT EBRW to CBEST R'!$A$2+'SAT EBRW to CBEST R'!$B$2*F639)</f>
        <v/>
      </c>
      <c r="J639" s="11" t="str">
        <f>IF('GACE Reading 200 210'!B639="","", IF(I639&lt;20, 20, IF(I639&gt;80, 80, I639)))</f>
        <v/>
      </c>
    </row>
    <row r="640" spans="1:10" x14ac:dyDescent="0.25">
      <c r="A640" s="11">
        <v>639</v>
      </c>
      <c r="B640" s="30"/>
      <c r="C640" s="25" t="str">
        <f t="shared" si="18"/>
        <v/>
      </c>
      <c r="D640" s="25" t="str">
        <f>IF('GACE Reading 200 210'!B640="","", IF(C640&lt;1, 1, IF(C640&gt;36, 36, C640)))</f>
        <v/>
      </c>
      <c r="E640" s="25" t="str">
        <f t="shared" si="19"/>
        <v/>
      </c>
      <c r="F640" s="11" t="str">
        <f>IF('GACE Reading 200 210'!E640="","",IF('GACE Reading 200 210'!E640&lt;'ACT E+R to SAT EBRW'!$A$2,'ACT E+R to SAT EBRW'!$B$2,IF('GACE Reading 200 210'!E640&gt;'ACT E+R to SAT EBRW'!A$72,'ACT E+R to SAT EBRW'!B$72,VLOOKUP(E640,'ACT E+R to SAT EBRW'!A:B,2,FALSE))))</f>
        <v/>
      </c>
      <c r="G640" s="11" t="str">
        <f>IF('GACE Reading 200 210'!B640="","",interceptACTRtoPCR5712_5713+slopeACTRtoPCR5712_5713*D640)</f>
        <v/>
      </c>
      <c r="H640" s="11" t="str">
        <f>IF('GACE Reading 200 210'!B640="","", IF(G640&lt;100, 100, IF(G640&gt;200, 200, G640)))</f>
        <v/>
      </c>
      <c r="I640" s="11" t="str">
        <f>IF('GACE Reading 200 210'!B640="","",'SAT EBRW to CBEST R'!$A$2+'SAT EBRW to CBEST R'!$B$2*F640)</f>
        <v/>
      </c>
      <c r="J640" s="11" t="str">
        <f>IF('GACE Reading 200 210'!B640="","", IF(I640&lt;20, 20, IF(I640&gt;80, 80, I640)))</f>
        <v/>
      </c>
    </row>
    <row r="641" spans="1:10" x14ac:dyDescent="0.25">
      <c r="A641" s="11">
        <v>640</v>
      </c>
      <c r="B641" s="30"/>
      <c r="C641" s="25" t="str">
        <f t="shared" si="18"/>
        <v/>
      </c>
      <c r="D641" s="25" t="str">
        <f>IF('GACE Reading 200 210'!B641="","", IF(C641&lt;1, 1, IF(C641&gt;36, 36, C641)))</f>
        <v/>
      </c>
      <c r="E641" s="25" t="str">
        <f t="shared" si="19"/>
        <v/>
      </c>
      <c r="F641" s="11" t="str">
        <f>IF('GACE Reading 200 210'!E641="","",IF('GACE Reading 200 210'!E641&lt;'ACT E+R to SAT EBRW'!$A$2,'ACT E+R to SAT EBRW'!$B$2,IF('GACE Reading 200 210'!E641&gt;'ACT E+R to SAT EBRW'!A$72,'ACT E+R to SAT EBRW'!B$72,VLOOKUP(E641,'ACT E+R to SAT EBRW'!A:B,2,FALSE))))</f>
        <v/>
      </c>
      <c r="G641" s="11" t="str">
        <f>IF('GACE Reading 200 210'!B641="","",interceptACTRtoPCR5712_5713+slopeACTRtoPCR5712_5713*D641)</f>
        <v/>
      </c>
      <c r="H641" s="11" t="str">
        <f>IF('GACE Reading 200 210'!B641="","", IF(G641&lt;100, 100, IF(G641&gt;200, 200, G641)))</f>
        <v/>
      </c>
      <c r="I641" s="11" t="str">
        <f>IF('GACE Reading 200 210'!B641="","",'SAT EBRW to CBEST R'!$A$2+'SAT EBRW to CBEST R'!$B$2*F641)</f>
        <v/>
      </c>
      <c r="J641" s="11" t="str">
        <f>IF('GACE Reading 200 210'!B641="","", IF(I641&lt;20, 20, IF(I641&gt;80, 80, I641)))</f>
        <v/>
      </c>
    </row>
    <row r="642" spans="1:10" x14ac:dyDescent="0.25">
      <c r="A642" s="11">
        <v>641</v>
      </c>
      <c r="B642" s="30"/>
      <c r="C642" s="25" t="str">
        <f t="shared" ref="C642:C705" si="20">IF(B642="","",IF(B642&gt;=250, upperinterceptPAAR200_210toACTR+B642*upperslopePAAR200_210toACTR, lowerinterceptPAAR200_210toACTR+B642*lowerslopePAAR200_210toACTR))</f>
        <v/>
      </c>
      <c r="D642" s="25" t="str">
        <f>IF('GACE Reading 200 210'!B642="","", IF(C642&lt;1, 1, IF(C642&gt;36, 36, C642)))</f>
        <v/>
      </c>
      <c r="E642" s="25" t="str">
        <f t="shared" si="19"/>
        <v/>
      </c>
      <c r="F642" s="11" t="str">
        <f>IF('GACE Reading 200 210'!E642="","",IF('GACE Reading 200 210'!E642&lt;'ACT E+R to SAT EBRW'!$A$2,'ACT E+R to SAT EBRW'!$B$2,IF('GACE Reading 200 210'!E642&gt;'ACT E+R to SAT EBRW'!A$72,'ACT E+R to SAT EBRW'!B$72,VLOOKUP(E642,'ACT E+R to SAT EBRW'!A:B,2,FALSE))))</f>
        <v/>
      </c>
      <c r="G642" s="11" t="str">
        <f>IF('GACE Reading 200 210'!B642="","",interceptACTRtoPCR5712_5713+slopeACTRtoPCR5712_5713*D642)</f>
        <v/>
      </c>
      <c r="H642" s="11" t="str">
        <f>IF('GACE Reading 200 210'!B642="","", IF(G642&lt;100, 100, IF(G642&gt;200, 200, G642)))</f>
        <v/>
      </c>
      <c r="I642" s="11" t="str">
        <f>IF('GACE Reading 200 210'!B642="","",'SAT EBRW to CBEST R'!$A$2+'SAT EBRW to CBEST R'!$B$2*F642)</f>
        <v/>
      </c>
      <c r="J642" s="11" t="str">
        <f>IF('GACE Reading 200 210'!B642="","", IF(I642&lt;20, 20, IF(I642&gt;80, 80, I642)))</f>
        <v/>
      </c>
    </row>
    <row r="643" spans="1:10" x14ac:dyDescent="0.25">
      <c r="A643" s="11">
        <v>642</v>
      </c>
      <c r="B643" s="30"/>
      <c r="C643" s="25" t="str">
        <f t="shared" si="20"/>
        <v/>
      </c>
      <c r="D643" s="25" t="str">
        <f>IF('GACE Reading 200 210'!B643="","", IF(C643&lt;1, 1, IF(C643&gt;36, 36, C643)))</f>
        <v/>
      </c>
      <c r="E643" s="25" t="str">
        <f t="shared" ref="E643:E706" si="21">IF(ISBLANK(B643), "", ROUND(2*D643, 0))</f>
        <v/>
      </c>
      <c r="F643" s="11" t="str">
        <f>IF('GACE Reading 200 210'!E643="","",IF('GACE Reading 200 210'!E643&lt;'ACT E+R to SAT EBRW'!$A$2,'ACT E+R to SAT EBRW'!$B$2,IF('GACE Reading 200 210'!E643&gt;'ACT E+R to SAT EBRW'!A$72,'ACT E+R to SAT EBRW'!B$72,VLOOKUP(E643,'ACT E+R to SAT EBRW'!A:B,2,FALSE))))</f>
        <v/>
      </c>
      <c r="G643" s="11" t="str">
        <f>IF('GACE Reading 200 210'!B643="","",interceptACTRtoPCR5712_5713+slopeACTRtoPCR5712_5713*D643)</f>
        <v/>
      </c>
      <c r="H643" s="11" t="str">
        <f>IF('GACE Reading 200 210'!B643="","", IF(G643&lt;100, 100, IF(G643&gt;200, 200, G643)))</f>
        <v/>
      </c>
      <c r="I643" s="11" t="str">
        <f>IF('GACE Reading 200 210'!B643="","",'SAT EBRW to CBEST R'!$A$2+'SAT EBRW to CBEST R'!$B$2*F643)</f>
        <v/>
      </c>
      <c r="J643" s="11" t="str">
        <f>IF('GACE Reading 200 210'!B643="","", IF(I643&lt;20, 20, IF(I643&gt;80, 80, I643)))</f>
        <v/>
      </c>
    </row>
    <row r="644" spans="1:10" x14ac:dyDescent="0.25">
      <c r="A644" s="11">
        <v>643</v>
      </c>
      <c r="B644" s="30"/>
      <c r="C644" s="25" t="str">
        <f t="shared" si="20"/>
        <v/>
      </c>
      <c r="D644" s="25" t="str">
        <f>IF('GACE Reading 200 210'!B644="","", IF(C644&lt;1, 1, IF(C644&gt;36, 36, C644)))</f>
        <v/>
      </c>
      <c r="E644" s="25" t="str">
        <f t="shared" si="21"/>
        <v/>
      </c>
      <c r="F644" s="11" t="str">
        <f>IF('GACE Reading 200 210'!E644="","",IF('GACE Reading 200 210'!E644&lt;'ACT E+R to SAT EBRW'!$A$2,'ACT E+R to SAT EBRW'!$B$2,IF('GACE Reading 200 210'!E644&gt;'ACT E+R to SAT EBRW'!A$72,'ACT E+R to SAT EBRW'!B$72,VLOOKUP(E644,'ACT E+R to SAT EBRW'!A:B,2,FALSE))))</f>
        <v/>
      </c>
      <c r="G644" s="11" t="str">
        <f>IF('GACE Reading 200 210'!B644="","",interceptACTRtoPCR5712_5713+slopeACTRtoPCR5712_5713*D644)</f>
        <v/>
      </c>
      <c r="H644" s="11" t="str">
        <f>IF('GACE Reading 200 210'!B644="","", IF(G644&lt;100, 100, IF(G644&gt;200, 200, G644)))</f>
        <v/>
      </c>
      <c r="I644" s="11" t="str">
        <f>IF('GACE Reading 200 210'!B644="","",'SAT EBRW to CBEST R'!$A$2+'SAT EBRW to CBEST R'!$B$2*F644)</f>
        <v/>
      </c>
      <c r="J644" s="11" t="str">
        <f>IF('GACE Reading 200 210'!B644="","", IF(I644&lt;20, 20, IF(I644&gt;80, 80, I644)))</f>
        <v/>
      </c>
    </row>
    <row r="645" spans="1:10" x14ac:dyDescent="0.25">
      <c r="A645" s="11">
        <v>644</v>
      </c>
      <c r="B645" s="30"/>
      <c r="C645" s="25" t="str">
        <f t="shared" si="20"/>
        <v/>
      </c>
      <c r="D645" s="25" t="str">
        <f>IF('GACE Reading 200 210'!B645="","", IF(C645&lt;1, 1, IF(C645&gt;36, 36, C645)))</f>
        <v/>
      </c>
      <c r="E645" s="25" t="str">
        <f t="shared" si="21"/>
        <v/>
      </c>
      <c r="F645" s="11" t="str">
        <f>IF('GACE Reading 200 210'!E645="","",IF('GACE Reading 200 210'!E645&lt;'ACT E+R to SAT EBRW'!$A$2,'ACT E+R to SAT EBRW'!$B$2,IF('GACE Reading 200 210'!E645&gt;'ACT E+R to SAT EBRW'!A$72,'ACT E+R to SAT EBRW'!B$72,VLOOKUP(E645,'ACT E+R to SAT EBRW'!A:B,2,FALSE))))</f>
        <v/>
      </c>
      <c r="G645" s="11" t="str">
        <f>IF('GACE Reading 200 210'!B645="","",interceptACTRtoPCR5712_5713+slopeACTRtoPCR5712_5713*D645)</f>
        <v/>
      </c>
      <c r="H645" s="11" t="str">
        <f>IF('GACE Reading 200 210'!B645="","", IF(G645&lt;100, 100, IF(G645&gt;200, 200, G645)))</f>
        <v/>
      </c>
      <c r="I645" s="11" t="str">
        <f>IF('GACE Reading 200 210'!B645="","",'SAT EBRW to CBEST R'!$A$2+'SAT EBRW to CBEST R'!$B$2*F645)</f>
        <v/>
      </c>
      <c r="J645" s="11" t="str">
        <f>IF('GACE Reading 200 210'!B645="","", IF(I645&lt;20, 20, IF(I645&gt;80, 80, I645)))</f>
        <v/>
      </c>
    </row>
    <row r="646" spans="1:10" x14ac:dyDescent="0.25">
      <c r="A646" s="11">
        <v>645</v>
      </c>
      <c r="B646" s="30"/>
      <c r="C646" s="25" t="str">
        <f t="shared" si="20"/>
        <v/>
      </c>
      <c r="D646" s="25" t="str">
        <f>IF('GACE Reading 200 210'!B646="","", IF(C646&lt;1, 1, IF(C646&gt;36, 36, C646)))</f>
        <v/>
      </c>
      <c r="E646" s="25" t="str">
        <f t="shared" si="21"/>
        <v/>
      </c>
      <c r="F646" s="11" t="str">
        <f>IF('GACE Reading 200 210'!E646="","",IF('GACE Reading 200 210'!E646&lt;'ACT E+R to SAT EBRW'!$A$2,'ACT E+R to SAT EBRW'!$B$2,IF('GACE Reading 200 210'!E646&gt;'ACT E+R to SAT EBRW'!A$72,'ACT E+R to SAT EBRW'!B$72,VLOOKUP(E646,'ACT E+R to SAT EBRW'!A:B,2,FALSE))))</f>
        <v/>
      </c>
      <c r="G646" s="11" t="str">
        <f>IF('GACE Reading 200 210'!B646="","",interceptACTRtoPCR5712_5713+slopeACTRtoPCR5712_5713*D646)</f>
        <v/>
      </c>
      <c r="H646" s="11" t="str">
        <f>IF('GACE Reading 200 210'!B646="","", IF(G646&lt;100, 100, IF(G646&gt;200, 200, G646)))</f>
        <v/>
      </c>
      <c r="I646" s="11" t="str">
        <f>IF('GACE Reading 200 210'!B646="","",'SAT EBRW to CBEST R'!$A$2+'SAT EBRW to CBEST R'!$B$2*F646)</f>
        <v/>
      </c>
      <c r="J646" s="11" t="str">
        <f>IF('GACE Reading 200 210'!B646="","", IF(I646&lt;20, 20, IF(I646&gt;80, 80, I646)))</f>
        <v/>
      </c>
    </row>
    <row r="647" spans="1:10" x14ac:dyDescent="0.25">
      <c r="A647" s="11">
        <v>646</v>
      </c>
      <c r="B647" s="30"/>
      <c r="C647" s="25" t="str">
        <f t="shared" si="20"/>
        <v/>
      </c>
      <c r="D647" s="25" t="str">
        <f>IF('GACE Reading 200 210'!B647="","", IF(C647&lt;1, 1, IF(C647&gt;36, 36, C647)))</f>
        <v/>
      </c>
      <c r="E647" s="25" t="str">
        <f t="shared" si="21"/>
        <v/>
      </c>
      <c r="F647" s="11" t="str">
        <f>IF('GACE Reading 200 210'!E647="","",IF('GACE Reading 200 210'!E647&lt;'ACT E+R to SAT EBRW'!$A$2,'ACT E+R to SAT EBRW'!$B$2,IF('GACE Reading 200 210'!E647&gt;'ACT E+R to SAT EBRW'!A$72,'ACT E+R to SAT EBRW'!B$72,VLOOKUP(E647,'ACT E+R to SAT EBRW'!A:B,2,FALSE))))</f>
        <v/>
      </c>
      <c r="G647" s="11" t="str">
        <f>IF('GACE Reading 200 210'!B647="","",interceptACTRtoPCR5712_5713+slopeACTRtoPCR5712_5713*D647)</f>
        <v/>
      </c>
      <c r="H647" s="11" t="str">
        <f>IF('GACE Reading 200 210'!B647="","", IF(G647&lt;100, 100, IF(G647&gt;200, 200, G647)))</f>
        <v/>
      </c>
      <c r="I647" s="11" t="str">
        <f>IF('GACE Reading 200 210'!B647="","",'SAT EBRW to CBEST R'!$A$2+'SAT EBRW to CBEST R'!$B$2*F647)</f>
        <v/>
      </c>
      <c r="J647" s="11" t="str">
        <f>IF('GACE Reading 200 210'!B647="","", IF(I647&lt;20, 20, IF(I647&gt;80, 80, I647)))</f>
        <v/>
      </c>
    </row>
    <row r="648" spans="1:10" x14ac:dyDescent="0.25">
      <c r="A648" s="11">
        <v>647</v>
      </c>
      <c r="B648" s="30"/>
      <c r="C648" s="25" t="str">
        <f t="shared" si="20"/>
        <v/>
      </c>
      <c r="D648" s="25" t="str">
        <f>IF('GACE Reading 200 210'!B648="","", IF(C648&lt;1, 1, IF(C648&gt;36, 36, C648)))</f>
        <v/>
      </c>
      <c r="E648" s="25" t="str">
        <f t="shared" si="21"/>
        <v/>
      </c>
      <c r="F648" s="11" t="str">
        <f>IF('GACE Reading 200 210'!E648="","",IF('GACE Reading 200 210'!E648&lt;'ACT E+R to SAT EBRW'!$A$2,'ACT E+R to SAT EBRW'!$B$2,IF('GACE Reading 200 210'!E648&gt;'ACT E+R to SAT EBRW'!A$72,'ACT E+R to SAT EBRW'!B$72,VLOOKUP(E648,'ACT E+R to SAT EBRW'!A:B,2,FALSE))))</f>
        <v/>
      </c>
      <c r="G648" s="11" t="str">
        <f>IF('GACE Reading 200 210'!B648="","",interceptACTRtoPCR5712_5713+slopeACTRtoPCR5712_5713*D648)</f>
        <v/>
      </c>
      <c r="H648" s="11" t="str">
        <f>IF('GACE Reading 200 210'!B648="","", IF(G648&lt;100, 100, IF(G648&gt;200, 200, G648)))</f>
        <v/>
      </c>
      <c r="I648" s="11" t="str">
        <f>IF('GACE Reading 200 210'!B648="","",'SAT EBRW to CBEST R'!$A$2+'SAT EBRW to CBEST R'!$B$2*F648)</f>
        <v/>
      </c>
      <c r="J648" s="11" t="str">
        <f>IF('GACE Reading 200 210'!B648="","", IF(I648&lt;20, 20, IF(I648&gt;80, 80, I648)))</f>
        <v/>
      </c>
    </row>
    <row r="649" spans="1:10" x14ac:dyDescent="0.25">
      <c r="A649" s="11">
        <v>648</v>
      </c>
      <c r="B649" s="30"/>
      <c r="C649" s="25" t="str">
        <f t="shared" si="20"/>
        <v/>
      </c>
      <c r="D649" s="25" t="str">
        <f>IF('GACE Reading 200 210'!B649="","", IF(C649&lt;1, 1, IF(C649&gt;36, 36, C649)))</f>
        <v/>
      </c>
      <c r="E649" s="25" t="str">
        <f t="shared" si="21"/>
        <v/>
      </c>
      <c r="F649" s="11" t="str">
        <f>IF('GACE Reading 200 210'!E649="","",IF('GACE Reading 200 210'!E649&lt;'ACT E+R to SAT EBRW'!$A$2,'ACT E+R to SAT EBRW'!$B$2,IF('GACE Reading 200 210'!E649&gt;'ACT E+R to SAT EBRW'!A$72,'ACT E+R to SAT EBRW'!B$72,VLOOKUP(E649,'ACT E+R to SAT EBRW'!A:B,2,FALSE))))</f>
        <v/>
      </c>
      <c r="G649" s="11" t="str">
        <f>IF('GACE Reading 200 210'!B649="","",interceptACTRtoPCR5712_5713+slopeACTRtoPCR5712_5713*D649)</f>
        <v/>
      </c>
      <c r="H649" s="11" t="str">
        <f>IF('GACE Reading 200 210'!B649="","", IF(G649&lt;100, 100, IF(G649&gt;200, 200, G649)))</f>
        <v/>
      </c>
      <c r="I649" s="11" t="str">
        <f>IF('GACE Reading 200 210'!B649="","",'SAT EBRW to CBEST R'!$A$2+'SAT EBRW to CBEST R'!$B$2*F649)</f>
        <v/>
      </c>
      <c r="J649" s="11" t="str">
        <f>IF('GACE Reading 200 210'!B649="","", IF(I649&lt;20, 20, IF(I649&gt;80, 80, I649)))</f>
        <v/>
      </c>
    </row>
    <row r="650" spans="1:10" x14ac:dyDescent="0.25">
      <c r="A650" s="11">
        <v>649</v>
      </c>
      <c r="B650" s="30"/>
      <c r="C650" s="25" t="str">
        <f t="shared" si="20"/>
        <v/>
      </c>
      <c r="D650" s="25" t="str">
        <f>IF('GACE Reading 200 210'!B650="","", IF(C650&lt;1, 1, IF(C650&gt;36, 36, C650)))</f>
        <v/>
      </c>
      <c r="E650" s="25" t="str">
        <f t="shared" si="21"/>
        <v/>
      </c>
      <c r="F650" s="11" t="str">
        <f>IF('GACE Reading 200 210'!E650="","",IF('GACE Reading 200 210'!E650&lt;'ACT E+R to SAT EBRW'!$A$2,'ACT E+R to SAT EBRW'!$B$2,IF('GACE Reading 200 210'!E650&gt;'ACT E+R to SAT EBRW'!A$72,'ACT E+R to SAT EBRW'!B$72,VLOOKUP(E650,'ACT E+R to SAT EBRW'!A:B,2,FALSE))))</f>
        <v/>
      </c>
      <c r="G650" s="11" t="str">
        <f>IF('GACE Reading 200 210'!B650="","",interceptACTRtoPCR5712_5713+slopeACTRtoPCR5712_5713*D650)</f>
        <v/>
      </c>
      <c r="H650" s="11" t="str">
        <f>IF('GACE Reading 200 210'!B650="","", IF(G650&lt;100, 100, IF(G650&gt;200, 200, G650)))</f>
        <v/>
      </c>
      <c r="I650" s="11" t="str">
        <f>IF('GACE Reading 200 210'!B650="","",'SAT EBRW to CBEST R'!$A$2+'SAT EBRW to CBEST R'!$B$2*F650)</f>
        <v/>
      </c>
      <c r="J650" s="11" t="str">
        <f>IF('GACE Reading 200 210'!B650="","", IF(I650&lt;20, 20, IF(I650&gt;80, 80, I650)))</f>
        <v/>
      </c>
    </row>
    <row r="651" spans="1:10" x14ac:dyDescent="0.25">
      <c r="A651" s="11">
        <v>650</v>
      </c>
      <c r="B651" s="30"/>
      <c r="C651" s="25" t="str">
        <f t="shared" si="20"/>
        <v/>
      </c>
      <c r="D651" s="25" t="str">
        <f>IF('GACE Reading 200 210'!B651="","", IF(C651&lt;1, 1, IF(C651&gt;36, 36, C651)))</f>
        <v/>
      </c>
      <c r="E651" s="25" t="str">
        <f t="shared" si="21"/>
        <v/>
      </c>
      <c r="F651" s="11" t="str">
        <f>IF('GACE Reading 200 210'!E651="","",IF('GACE Reading 200 210'!E651&lt;'ACT E+R to SAT EBRW'!$A$2,'ACT E+R to SAT EBRW'!$B$2,IF('GACE Reading 200 210'!E651&gt;'ACT E+R to SAT EBRW'!A$72,'ACT E+R to SAT EBRW'!B$72,VLOOKUP(E651,'ACT E+R to SAT EBRW'!A:B,2,FALSE))))</f>
        <v/>
      </c>
      <c r="G651" s="11" t="str">
        <f>IF('GACE Reading 200 210'!B651="","",interceptACTRtoPCR5712_5713+slopeACTRtoPCR5712_5713*D651)</f>
        <v/>
      </c>
      <c r="H651" s="11" t="str">
        <f>IF('GACE Reading 200 210'!B651="","", IF(G651&lt;100, 100, IF(G651&gt;200, 200, G651)))</f>
        <v/>
      </c>
      <c r="I651" s="11" t="str">
        <f>IF('GACE Reading 200 210'!B651="","",'SAT EBRW to CBEST R'!$A$2+'SAT EBRW to CBEST R'!$B$2*F651)</f>
        <v/>
      </c>
      <c r="J651" s="11" t="str">
        <f>IF('GACE Reading 200 210'!B651="","", IF(I651&lt;20, 20, IF(I651&gt;80, 80, I651)))</f>
        <v/>
      </c>
    </row>
    <row r="652" spans="1:10" x14ac:dyDescent="0.25">
      <c r="A652" s="11">
        <v>651</v>
      </c>
      <c r="B652" s="30"/>
      <c r="C652" s="25" t="str">
        <f t="shared" si="20"/>
        <v/>
      </c>
      <c r="D652" s="25" t="str">
        <f>IF('GACE Reading 200 210'!B652="","", IF(C652&lt;1, 1, IF(C652&gt;36, 36, C652)))</f>
        <v/>
      </c>
      <c r="E652" s="25" t="str">
        <f t="shared" si="21"/>
        <v/>
      </c>
      <c r="F652" s="11" t="str">
        <f>IF('GACE Reading 200 210'!E652="","",IF('GACE Reading 200 210'!E652&lt;'ACT E+R to SAT EBRW'!$A$2,'ACT E+R to SAT EBRW'!$B$2,IF('GACE Reading 200 210'!E652&gt;'ACT E+R to SAT EBRW'!A$72,'ACT E+R to SAT EBRW'!B$72,VLOOKUP(E652,'ACT E+R to SAT EBRW'!A:B,2,FALSE))))</f>
        <v/>
      </c>
      <c r="G652" s="11" t="str">
        <f>IF('GACE Reading 200 210'!B652="","",interceptACTRtoPCR5712_5713+slopeACTRtoPCR5712_5713*D652)</f>
        <v/>
      </c>
      <c r="H652" s="11" t="str">
        <f>IF('GACE Reading 200 210'!B652="","", IF(G652&lt;100, 100, IF(G652&gt;200, 200, G652)))</f>
        <v/>
      </c>
      <c r="I652" s="11" t="str">
        <f>IF('GACE Reading 200 210'!B652="","",'SAT EBRW to CBEST R'!$A$2+'SAT EBRW to CBEST R'!$B$2*F652)</f>
        <v/>
      </c>
      <c r="J652" s="11" t="str">
        <f>IF('GACE Reading 200 210'!B652="","", IF(I652&lt;20, 20, IF(I652&gt;80, 80, I652)))</f>
        <v/>
      </c>
    </row>
    <row r="653" spans="1:10" x14ac:dyDescent="0.25">
      <c r="A653" s="11">
        <v>652</v>
      </c>
      <c r="B653" s="30"/>
      <c r="C653" s="25" t="str">
        <f t="shared" si="20"/>
        <v/>
      </c>
      <c r="D653" s="25" t="str">
        <f>IF('GACE Reading 200 210'!B653="","", IF(C653&lt;1, 1, IF(C653&gt;36, 36, C653)))</f>
        <v/>
      </c>
      <c r="E653" s="25" t="str">
        <f t="shared" si="21"/>
        <v/>
      </c>
      <c r="F653" s="11" t="str">
        <f>IF('GACE Reading 200 210'!E653="","",IF('GACE Reading 200 210'!E653&lt;'ACT E+R to SAT EBRW'!$A$2,'ACT E+R to SAT EBRW'!$B$2,IF('GACE Reading 200 210'!E653&gt;'ACT E+R to SAT EBRW'!A$72,'ACT E+R to SAT EBRW'!B$72,VLOOKUP(E653,'ACT E+R to SAT EBRW'!A:B,2,FALSE))))</f>
        <v/>
      </c>
      <c r="G653" s="11" t="str">
        <f>IF('GACE Reading 200 210'!B653="","",interceptACTRtoPCR5712_5713+slopeACTRtoPCR5712_5713*D653)</f>
        <v/>
      </c>
      <c r="H653" s="11" t="str">
        <f>IF('GACE Reading 200 210'!B653="","", IF(G653&lt;100, 100, IF(G653&gt;200, 200, G653)))</f>
        <v/>
      </c>
      <c r="I653" s="11" t="str">
        <f>IF('GACE Reading 200 210'!B653="","",'SAT EBRW to CBEST R'!$A$2+'SAT EBRW to CBEST R'!$B$2*F653)</f>
        <v/>
      </c>
      <c r="J653" s="11" t="str">
        <f>IF('GACE Reading 200 210'!B653="","", IF(I653&lt;20, 20, IF(I653&gt;80, 80, I653)))</f>
        <v/>
      </c>
    </row>
    <row r="654" spans="1:10" x14ac:dyDescent="0.25">
      <c r="A654" s="11">
        <v>653</v>
      </c>
      <c r="B654" s="30"/>
      <c r="C654" s="25" t="str">
        <f t="shared" si="20"/>
        <v/>
      </c>
      <c r="D654" s="25" t="str">
        <f>IF('GACE Reading 200 210'!B654="","", IF(C654&lt;1, 1, IF(C654&gt;36, 36, C654)))</f>
        <v/>
      </c>
      <c r="E654" s="25" t="str">
        <f t="shared" si="21"/>
        <v/>
      </c>
      <c r="F654" s="11" t="str">
        <f>IF('GACE Reading 200 210'!E654="","",IF('GACE Reading 200 210'!E654&lt;'ACT E+R to SAT EBRW'!$A$2,'ACT E+R to SAT EBRW'!$B$2,IF('GACE Reading 200 210'!E654&gt;'ACT E+R to SAT EBRW'!A$72,'ACT E+R to SAT EBRW'!B$72,VLOOKUP(E654,'ACT E+R to SAT EBRW'!A:B,2,FALSE))))</f>
        <v/>
      </c>
      <c r="G654" s="11" t="str">
        <f>IF('GACE Reading 200 210'!B654="","",interceptACTRtoPCR5712_5713+slopeACTRtoPCR5712_5713*D654)</f>
        <v/>
      </c>
      <c r="H654" s="11" t="str">
        <f>IF('GACE Reading 200 210'!B654="","", IF(G654&lt;100, 100, IF(G654&gt;200, 200, G654)))</f>
        <v/>
      </c>
      <c r="I654" s="11" t="str">
        <f>IF('GACE Reading 200 210'!B654="","",'SAT EBRW to CBEST R'!$A$2+'SAT EBRW to CBEST R'!$B$2*F654)</f>
        <v/>
      </c>
      <c r="J654" s="11" t="str">
        <f>IF('GACE Reading 200 210'!B654="","", IF(I654&lt;20, 20, IF(I654&gt;80, 80, I654)))</f>
        <v/>
      </c>
    </row>
    <row r="655" spans="1:10" x14ac:dyDescent="0.25">
      <c r="A655" s="11">
        <v>654</v>
      </c>
      <c r="B655" s="30"/>
      <c r="C655" s="25" t="str">
        <f t="shared" si="20"/>
        <v/>
      </c>
      <c r="D655" s="25" t="str">
        <f>IF('GACE Reading 200 210'!B655="","", IF(C655&lt;1, 1, IF(C655&gt;36, 36, C655)))</f>
        <v/>
      </c>
      <c r="E655" s="25" t="str">
        <f t="shared" si="21"/>
        <v/>
      </c>
      <c r="F655" s="11" t="str">
        <f>IF('GACE Reading 200 210'!E655="","",IF('GACE Reading 200 210'!E655&lt;'ACT E+R to SAT EBRW'!$A$2,'ACT E+R to SAT EBRW'!$B$2,IF('GACE Reading 200 210'!E655&gt;'ACT E+R to SAT EBRW'!A$72,'ACT E+R to SAT EBRW'!B$72,VLOOKUP(E655,'ACT E+R to SAT EBRW'!A:B,2,FALSE))))</f>
        <v/>
      </c>
      <c r="G655" s="11" t="str">
        <f>IF('GACE Reading 200 210'!B655="","",interceptACTRtoPCR5712_5713+slopeACTRtoPCR5712_5713*D655)</f>
        <v/>
      </c>
      <c r="H655" s="11" t="str">
        <f>IF('GACE Reading 200 210'!B655="","", IF(G655&lt;100, 100, IF(G655&gt;200, 200, G655)))</f>
        <v/>
      </c>
      <c r="I655" s="11" t="str">
        <f>IF('GACE Reading 200 210'!B655="","",'SAT EBRW to CBEST R'!$A$2+'SAT EBRW to CBEST R'!$B$2*F655)</f>
        <v/>
      </c>
      <c r="J655" s="11" t="str">
        <f>IF('GACE Reading 200 210'!B655="","", IF(I655&lt;20, 20, IF(I655&gt;80, 80, I655)))</f>
        <v/>
      </c>
    </row>
    <row r="656" spans="1:10" x14ac:dyDescent="0.25">
      <c r="A656" s="11">
        <v>655</v>
      </c>
      <c r="B656" s="30"/>
      <c r="C656" s="25" t="str">
        <f t="shared" si="20"/>
        <v/>
      </c>
      <c r="D656" s="25" t="str">
        <f>IF('GACE Reading 200 210'!B656="","", IF(C656&lt;1, 1, IF(C656&gt;36, 36, C656)))</f>
        <v/>
      </c>
      <c r="E656" s="25" t="str">
        <f t="shared" si="21"/>
        <v/>
      </c>
      <c r="F656" s="11" t="str">
        <f>IF('GACE Reading 200 210'!E656="","",IF('GACE Reading 200 210'!E656&lt;'ACT E+R to SAT EBRW'!$A$2,'ACT E+R to SAT EBRW'!$B$2,IF('GACE Reading 200 210'!E656&gt;'ACT E+R to SAT EBRW'!A$72,'ACT E+R to SAT EBRW'!B$72,VLOOKUP(E656,'ACT E+R to SAT EBRW'!A:B,2,FALSE))))</f>
        <v/>
      </c>
      <c r="G656" s="11" t="str">
        <f>IF('GACE Reading 200 210'!B656="","",interceptACTRtoPCR5712_5713+slopeACTRtoPCR5712_5713*D656)</f>
        <v/>
      </c>
      <c r="H656" s="11" t="str">
        <f>IF('GACE Reading 200 210'!B656="","", IF(G656&lt;100, 100, IF(G656&gt;200, 200, G656)))</f>
        <v/>
      </c>
      <c r="I656" s="11" t="str">
        <f>IF('GACE Reading 200 210'!B656="","",'SAT EBRW to CBEST R'!$A$2+'SAT EBRW to CBEST R'!$B$2*F656)</f>
        <v/>
      </c>
      <c r="J656" s="11" t="str">
        <f>IF('GACE Reading 200 210'!B656="","", IF(I656&lt;20, 20, IF(I656&gt;80, 80, I656)))</f>
        <v/>
      </c>
    </row>
    <row r="657" spans="1:10" x14ac:dyDescent="0.25">
      <c r="A657" s="11">
        <v>656</v>
      </c>
      <c r="B657" s="30"/>
      <c r="C657" s="25" t="str">
        <f t="shared" si="20"/>
        <v/>
      </c>
      <c r="D657" s="25" t="str">
        <f>IF('GACE Reading 200 210'!B657="","", IF(C657&lt;1, 1, IF(C657&gt;36, 36, C657)))</f>
        <v/>
      </c>
      <c r="E657" s="25" t="str">
        <f t="shared" si="21"/>
        <v/>
      </c>
      <c r="F657" s="11" t="str">
        <f>IF('GACE Reading 200 210'!E657="","",IF('GACE Reading 200 210'!E657&lt;'ACT E+R to SAT EBRW'!$A$2,'ACT E+R to SAT EBRW'!$B$2,IF('GACE Reading 200 210'!E657&gt;'ACT E+R to SAT EBRW'!A$72,'ACT E+R to SAT EBRW'!B$72,VLOOKUP(E657,'ACT E+R to SAT EBRW'!A:B,2,FALSE))))</f>
        <v/>
      </c>
      <c r="G657" s="11" t="str">
        <f>IF('GACE Reading 200 210'!B657="","",interceptACTRtoPCR5712_5713+slopeACTRtoPCR5712_5713*D657)</f>
        <v/>
      </c>
      <c r="H657" s="11" t="str">
        <f>IF('GACE Reading 200 210'!B657="","", IF(G657&lt;100, 100, IF(G657&gt;200, 200, G657)))</f>
        <v/>
      </c>
      <c r="I657" s="11" t="str">
        <f>IF('GACE Reading 200 210'!B657="","",'SAT EBRW to CBEST R'!$A$2+'SAT EBRW to CBEST R'!$B$2*F657)</f>
        <v/>
      </c>
      <c r="J657" s="11" t="str">
        <f>IF('GACE Reading 200 210'!B657="","", IF(I657&lt;20, 20, IF(I657&gt;80, 80, I657)))</f>
        <v/>
      </c>
    </row>
    <row r="658" spans="1:10" x14ac:dyDescent="0.25">
      <c r="A658" s="11">
        <v>657</v>
      </c>
      <c r="B658" s="30"/>
      <c r="C658" s="25" t="str">
        <f t="shared" si="20"/>
        <v/>
      </c>
      <c r="D658" s="25" t="str">
        <f>IF('GACE Reading 200 210'!B658="","", IF(C658&lt;1, 1, IF(C658&gt;36, 36, C658)))</f>
        <v/>
      </c>
      <c r="E658" s="25" t="str">
        <f t="shared" si="21"/>
        <v/>
      </c>
      <c r="F658" s="11" t="str">
        <f>IF('GACE Reading 200 210'!E658="","",IF('GACE Reading 200 210'!E658&lt;'ACT E+R to SAT EBRW'!$A$2,'ACT E+R to SAT EBRW'!$B$2,IF('GACE Reading 200 210'!E658&gt;'ACT E+R to SAT EBRW'!A$72,'ACT E+R to SAT EBRW'!B$72,VLOOKUP(E658,'ACT E+R to SAT EBRW'!A:B,2,FALSE))))</f>
        <v/>
      </c>
      <c r="G658" s="11" t="str">
        <f>IF('GACE Reading 200 210'!B658="","",interceptACTRtoPCR5712_5713+slopeACTRtoPCR5712_5713*D658)</f>
        <v/>
      </c>
      <c r="H658" s="11" t="str">
        <f>IF('GACE Reading 200 210'!B658="","", IF(G658&lt;100, 100, IF(G658&gt;200, 200, G658)))</f>
        <v/>
      </c>
      <c r="I658" s="11" t="str">
        <f>IF('GACE Reading 200 210'!B658="","",'SAT EBRW to CBEST R'!$A$2+'SAT EBRW to CBEST R'!$B$2*F658)</f>
        <v/>
      </c>
      <c r="J658" s="11" t="str">
        <f>IF('GACE Reading 200 210'!B658="","", IF(I658&lt;20, 20, IF(I658&gt;80, 80, I658)))</f>
        <v/>
      </c>
    </row>
    <row r="659" spans="1:10" x14ac:dyDescent="0.25">
      <c r="A659" s="11">
        <v>658</v>
      </c>
      <c r="B659" s="30"/>
      <c r="C659" s="25" t="str">
        <f t="shared" si="20"/>
        <v/>
      </c>
      <c r="D659" s="25" t="str">
        <f>IF('GACE Reading 200 210'!B659="","", IF(C659&lt;1, 1, IF(C659&gt;36, 36, C659)))</f>
        <v/>
      </c>
      <c r="E659" s="25" t="str">
        <f t="shared" si="21"/>
        <v/>
      </c>
      <c r="F659" s="11" t="str">
        <f>IF('GACE Reading 200 210'!E659="","",IF('GACE Reading 200 210'!E659&lt;'ACT E+R to SAT EBRW'!$A$2,'ACT E+R to SAT EBRW'!$B$2,IF('GACE Reading 200 210'!E659&gt;'ACT E+R to SAT EBRW'!A$72,'ACT E+R to SAT EBRW'!B$72,VLOOKUP(E659,'ACT E+R to SAT EBRW'!A:B,2,FALSE))))</f>
        <v/>
      </c>
      <c r="G659" s="11" t="str">
        <f>IF('GACE Reading 200 210'!B659="","",interceptACTRtoPCR5712_5713+slopeACTRtoPCR5712_5713*D659)</f>
        <v/>
      </c>
      <c r="H659" s="11" t="str">
        <f>IF('GACE Reading 200 210'!B659="","", IF(G659&lt;100, 100, IF(G659&gt;200, 200, G659)))</f>
        <v/>
      </c>
      <c r="I659" s="11" t="str">
        <f>IF('GACE Reading 200 210'!B659="","",'SAT EBRW to CBEST R'!$A$2+'SAT EBRW to CBEST R'!$B$2*F659)</f>
        <v/>
      </c>
      <c r="J659" s="11" t="str">
        <f>IF('GACE Reading 200 210'!B659="","", IF(I659&lt;20, 20, IF(I659&gt;80, 80, I659)))</f>
        <v/>
      </c>
    </row>
    <row r="660" spans="1:10" x14ac:dyDescent="0.25">
      <c r="A660" s="11">
        <v>659</v>
      </c>
      <c r="B660" s="30"/>
      <c r="C660" s="25" t="str">
        <f t="shared" si="20"/>
        <v/>
      </c>
      <c r="D660" s="25" t="str">
        <f>IF('GACE Reading 200 210'!B660="","", IF(C660&lt;1, 1, IF(C660&gt;36, 36, C660)))</f>
        <v/>
      </c>
      <c r="E660" s="25" t="str">
        <f t="shared" si="21"/>
        <v/>
      </c>
      <c r="F660" s="11" t="str">
        <f>IF('GACE Reading 200 210'!E660="","",IF('GACE Reading 200 210'!E660&lt;'ACT E+R to SAT EBRW'!$A$2,'ACT E+R to SAT EBRW'!$B$2,IF('GACE Reading 200 210'!E660&gt;'ACT E+R to SAT EBRW'!A$72,'ACT E+R to SAT EBRW'!B$72,VLOOKUP(E660,'ACT E+R to SAT EBRW'!A:B,2,FALSE))))</f>
        <v/>
      </c>
      <c r="G660" s="11" t="str">
        <f>IF('GACE Reading 200 210'!B660="","",interceptACTRtoPCR5712_5713+slopeACTRtoPCR5712_5713*D660)</f>
        <v/>
      </c>
      <c r="H660" s="11" t="str">
        <f>IF('GACE Reading 200 210'!B660="","", IF(G660&lt;100, 100, IF(G660&gt;200, 200, G660)))</f>
        <v/>
      </c>
      <c r="I660" s="11" t="str">
        <f>IF('GACE Reading 200 210'!B660="","",'SAT EBRW to CBEST R'!$A$2+'SAT EBRW to CBEST R'!$B$2*F660)</f>
        <v/>
      </c>
      <c r="J660" s="11" t="str">
        <f>IF('GACE Reading 200 210'!B660="","", IF(I660&lt;20, 20, IF(I660&gt;80, 80, I660)))</f>
        <v/>
      </c>
    </row>
    <row r="661" spans="1:10" x14ac:dyDescent="0.25">
      <c r="A661" s="11">
        <v>660</v>
      </c>
      <c r="B661" s="30"/>
      <c r="C661" s="25" t="str">
        <f t="shared" si="20"/>
        <v/>
      </c>
      <c r="D661" s="25" t="str">
        <f>IF('GACE Reading 200 210'!B661="","", IF(C661&lt;1, 1, IF(C661&gt;36, 36, C661)))</f>
        <v/>
      </c>
      <c r="E661" s="25" t="str">
        <f t="shared" si="21"/>
        <v/>
      </c>
      <c r="F661" s="11" t="str">
        <f>IF('GACE Reading 200 210'!E661="","",IF('GACE Reading 200 210'!E661&lt;'ACT E+R to SAT EBRW'!$A$2,'ACT E+R to SAT EBRW'!$B$2,IF('GACE Reading 200 210'!E661&gt;'ACT E+R to SAT EBRW'!A$72,'ACT E+R to SAT EBRW'!B$72,VLOOKUP(E661,'ACT E+R to SAT EBRW'!A:B,2,FALSE))))</f>
        <v/>
      </c>
      <c r="G661" s="11" t="str">
        <f>IF('GACE Reading 200 210'!B661="","",interceptACTRtoPCR5712_5713+slopeACTRtoPCR5712_5713*D661)</f>
        <v/>
      </c>
      <c r="H661" s="11" t="str">
        <f>IF('GACE Reading 200 210'!B661="","", IF(G661&lt;100, 100, IF(G661&gt;200, 200, G661)))</f>
        <v/>
      </c>
      <c r="I661" s="11" t="str">
        <f>IF('GACE Reading 200 210'!B661="","",'SAT EBRW to CBEST R'!$A$2+'SAT EBRW to CBEST R'!$B$2*F661)</f>
        <v/>
      </c>
      <c r="J661" s="11" t="str">
        <f>IF('GACE Reading 200 210'!B661="","", IF(I661&lt;20, 20, IF(I661&gt;80, 80, I661)))</f>
        <v/>
      </c>
    </row>
    <row r="662" spans="1:10" x14ac:dyDescent="0.25">
      <c r="A662" s="11">
        <v>661</v>
      </c>
      <c r="B662" s="30"/>
      <c r="C662" s="25" t="str">
        <f t="shared" si="20"/>
        <v/>
      </c>
      <c r="D662" s="25" t="str">
        <f>IF('GACE Reading 200 210'!B662="","", IF(C662&lt;1, 1, IF(C662&gt;36, 36, C662)))</f>
        <v/>
      </c>
      <c r="E662" s="25" t="str">
        <f t="shared" si="21"/>
        <v/>
      </c>
      <c r="F662" s="11" t="str">
        <f>IF('GACE Reading 200 210'!E662="","",IF('GACE Reading 200 210'!E662&lt;'ACT E+R to SAT EBRW'!$A$2,'ACT E+R to SAT EBRW'!$B$2,IF('GACE Reading 200 210'!E662&gt;'ACT E+R to SAT EBRW'!A$72,'ACT E+R to SAT EBRW'!B$72,VLOOKUP(E662,'ACT E+R to SAT EBRW'!A:B,2,FALSE))))</f>
        <v/>
      </c>
      <c r="G662" s="11" t="str">
        <f>IF('GACE Reading 200 210'!B662="","",interceptACTRtoPCR5712_5713+slopeACTRtoPCR5712_5713*D662)</f>
        <v/>
      </c>
      <c r="H662" s="11" t="str">
        <f>IF('GACE Reading 200 210'!B662="","", IF(G662&lt;100, 100, IF(G662&gt;200, 200, G662)))</f>
        <v/>
      </c>
      <c r="I662" s="11" t="str">
        <f>IF('GACE Reading 200 210'!B662="","",'SAT EBRW to CBEST R'!$A$2+'SAT EBRW to CBEST R'!$B$2*F662)</f>
        <v/>
      </c>
      <c r="J662" s="11" t="str">
        <f>IF('GACE Reading 200 210'!B662="","", IF(I662&lt;20, 20, IF(I662&gt;80, 80, I662)))</f>
        <v/>
      </c>
    </row>
    <row r="663" spans="1:10" x14ac:dyDescent="0.25">
      <c r="A663" s="11">
        <v>662</v>
      </c>
      <c r="B663" s="30"/>
      <c r="C663" s="25" t="str">
        <f t="shared" si="20"/>
        <v/>
      </c>
      <c r="D663" s="25" t="str">
        <f>IF('GACE Reading 200 210'!B663="","", IF(C663&lt;1, 1, IF(C663&gt;36, 36, C663)))</f>
        <v/>
      </c>
      <c r="E663" s="25" t="str">
        <f t="shared" si="21"/>
        <v/>
      </c>
      <c r="F663" s="11" t="str">
        <f>IF('GACE Reading 200 210'!E663="","",IF('GACE Reading 200 210'!E663&lt;'ACT E+R to SAT EBRW'!$A$2,'ACT E+R to SAT EBRW'!$B$2,IF('GACE Reading 200 210'!E663&gt;'ACT E+R to SAT EBRW'!A$72,'ACT E+R to SAT EBRW'!B$72,VLOOKUP(E663,'ACT E+R to SAT EBRW'!A:B,2,FALSE))))</f>
        <v/>
      </c>
      <c r="G663" s="11" t="str">
        <f>IF('GACE Reading 200 210'!B663="","",interceptACTRtoPCR5712_5713+slopeACTRtoPCR5712_5713*D663)</f>
        <v/>
      </c>
      <c r="H663" s="11" t="str">
        <f>IF('GACE Reading 200 210'!B663="","", IF(G663&lt;100, 100, IF(G663&gt;200, 200, G663)))</f>
        <v/>
      </c>
      <c r="I663" s="11" t="str">
        <f>IF('GACE Reading 200 210'!B663="","",'SAT EBRW to CBEST R'!$A$2+'SAT EBRW to CBEST R'!$B$2*F663)</f>
        <v/>
      </c>
      <c r="J663" s="11" t="str">
        <f>IF('GACE Reading 200 210'!B663="","", IF(I663&lt;20, 20, IF(I663&gt;80, 80, I663)))</f>
        <v/>
      </c>
    </row>
    <row r="664" spans="1:10" x14ac:dyDescent="0.25">
      <c r="A664" s="11">
        <v>663</v>
      </c>
      <c r="B664" s="30"/>
      <c r="C664" s="25" t="str">
        <f t="shared" si="20"/>
        <v/>
      </c>
      <c r="D664" s="25" t="str">
        <f>IF('GACE Reading 200 210'!B664="","", IF(C664&lt;1, 1, IF(C664&gt;36, 36, C664)))</f>
        <v/>
      </c>
      <c r="E664" s="25" t="str">
        <f t="shared" si="21"/>
        <v/>
      </c>
      <c r="F664" s="11" t="str">
        <f>IF('GACE Reading 200 210'!E664="","",IF('GACE Reading 200 210'!E664&lt;'ACT E+R to SAT EBRW'!$A$2,'ACT E+R to SAT EBRW'!$B$2,IF('GACE Reading 200 210'!E664&gt;'ACT E+R to SAT EBRW'!A$72,'ACT E+R to SAT EBRW'!B$72,VLOOKUP(E664,'ACT E+R to SAT EBRW'!A:B,2,FALSE))))</f>
        <v/>
      </c>
      <c r="G664" s="11" t="str">
        <f>IF('GACE Reading 200 210'!B664="","",interceptACTRtoPCR5712_5713+slopeACTRtoPCR5712_5713*D664)</f>
        <v/>
      </c>
      <c r="H664" s="11" t="str">
        <f>IF('GACE Reading 200 210'!B664="","", IF(G664&lt;100, 100, IF(G664&gt;200, 200, G664)))</f>
        <v/>
      </c>
      <c r="I664" s="11" t="str">
        <f>IF('GACE Reading 200 210'!B664="","",'SAT EBRW to CBEST R'!$A$2+'SAT EBRW to CBEST R'!$B$2*F664)</f>
        <v/>
      </c>
      <c r="J664" s="11" t="str">
        <f>IF('GACE Reading 200 210'!B664="","", IF(I664&lt;20, 20, IF(I664&gt;80, 80, I664)))</f>
        <v/>
      </c>
    </row>
    <row r="665" spans="1:10" x14ac:dyDescent="0.25">
      <c r="A665" s="11">
        <v>664</v>
      </c>
      <c r="B665" s="30"/>
      <c r="C665" s="25" t="str">
        <f t="shared" si="20"/>
        <v/>
      </c>
      <c r="D665" s="25" t="str">
        <f>IF('GACE Reading 200 210'!B665="","", IF(C665&lt;1, 1, IF(C665&gt;36, 36, C665)))</f>
        <v/>
      </c>
      <c r="E665" s="25" t="str">
        <f t="shared" si="21"/>
        <v/>
      </c>
      <c r="F665" s="11" t="str">
        <f>IF('GACE Reading 200 210'!E665="","",IF('GACE Reading 200 210'!E665&lt;'ACT E+R to SAT EBRW'!$A$2,'ACT E+R to SAT EBRW'!$B$2,IF('GACE Reading 200 210'!E665&gt;'ACT E+R to SAT EBRW'!A$72,'ACT E+R to SAT EBRW'!B$72,VLOOKUP(E665,'ACT E+R to SAT EBRW'!A:B,2,FALSE))))</f>
        <v/>
      </c>
      <c r="G665" s="11" t="str">
        <f>IF('GACE Reading 200 210'!B665="","",interceptACTRtoPCR5712_5713+slopeACTRtoPCR5712_5713*D665)</f>
        <v/>
      </c>
      <c r="H665" s="11" t="str">
        <f>IF('GACE Reading 200 210'!B665="","", IF(G665&lt;100, 100, IF(G665&gt;200, 200, G665)))</f>
        <v/>
      </c>
      <c r="I665" s="11" t="str">
        <f>IF('GACE Reading 200 210'!B665="","",'SAT EBRW to CBEST R'!$A$2+'SAT EBRW to CBEST R'!$B$2*F665)</f>
        <v/>
      </c>
      <c r="J665" s="11" t="str">
        <f>IF('GACE Reading 200 210'!B665="","", IF(I665&lt;20, 20, IF(I665&gt;80, 80, I665)))</f>
        <v/>
      </c>
    </row>
    <row r="666" spans="1:10" x14ac:dyDescent="0.25">
      <c r="A666" s="11">
        <v>665</v>
      </c>
      <c r="B666" s="30"/>
      <c r="C666" s="25" t="str">
        <f t="shared" si="20"/>
        <v/>
      </c>
      <c r="D666" s="25" t="str">
        <f>IF('GACE Reading 200 210'!B666="","", IF(C666&lt;1, 1, IF(C666&gt;36, 36, C666)))</f>
        <v/>
      </c>
      <c r="E666" s="25" t="str">
        <f t="shared" si="21"/>
        <v/>
      </c>
      <c r="F666" s="11" t="str">
        <f>IF('GACE Reading 200 210'!E666="","",IF('GACE Reading 200 210'!E666&lt;'ACT E+R to SAT EBRW'!$A$2,'ACT E+R to SAT EBRW'!$B$2,IF('GACE Reading 200 210'!E666&gt;'ACT E+R to SAT EBRW'!A$72,'ACT E+R to SAT EBRW'!B$72,VLOOKUP(E666,'ACT E+R to SAT EBRW'!A:B,2,FALSE))))</f>
        <v/>
      </c>
      <c r="G666" s="11" t="str">
        <f>IF('GACE Reading 200 210'!B666="","",interceptACTRtoPCR5712_5713+slopeACTRtoPCR5712_5713*D666)</f>
        <v/>
      </c>
      <c r="H666" s="11" t="str">
        <f>IF('GACE Reading 200 210'!B666="","", IF(G666&lt;100, 100, IF(G666&gt;200, 200, G666)))</f>
        <v/>
      </c>
      <c r="I666" s="11" t="str">
        <f>IF('GACE Reading 200 210'!B666="","",'SAT EBRW to CBEST R'!$A$2+'SAT EBRW to CBEST R'!$B$2*F666)</f>
        <v/>
      </c>
      <c r="J666" s="11" t="str">
        <f>IF('GACE Reading 200 210'!B666="","", IF(I666&lt;20, 20, IF(I666&gt;80, 80, I666)))</f>
        <v/>
      </c>
    </row>
    <row r="667" spans="1:10" x14ac:dyDescent="0.25">
      <c r="A667" s="11">
        <v>666</v>
      </c>
      <c r="B667" s="30"/>
      <c r="C667" s="25" t="str">
        <f t="shared" si="20"/>
        <v/>
      </c>
      <c r="D667" s="25" t="str">
        <f>IF('GACE Reading 200 210'!B667="","", IF(C667&lt;1, 1, IF(C667&gt;36, 36, C667)))</f>
        <v/>
      </c>
      <c r="E667" s="25" t="str">
        <f t="shared" si="21"/>
        <v/>
      </c>
      <c r="F667" s="11" t="str">
        <f>IF('GACE Reading 200 210'!E667="","",IF('GACE Reading 200 210'!E667&lt;'ACT E+R to SAT EBRW'!$A$2,'ACT E+R to SAT EBRW'!$B$2,IF('GACE Reading 200 210'!E667&gt;'ACT E+R to SAT EBRW'!A$72,'ACT E+R to SAT EBRW'!B$72,VLOOKUP(E667,'ACT E+R to SAT EBRW'!A:B,2,FALSE))))</f>
        <v/>
      </c>
      <c r="G667" s="11" t="str">
        <f>IF('GACE Reading 200 210'!B667="","",interceptACTRtoPCR5712_5713+slopeACTRtoPCR5712_5713*D667)</f>
        <v/>
      </c>
      <c r="H667" s="11" t="str">
        <f>IF('GACE Reading 200 210'!B667="","", IF(G667&lt;100, 100, IF(G667&gt;200, 200, G667)))</f>
        <v/>
      </c>
      <c r="I667" s="11" t="str">
        <f>IF('GACE Reading 200 210'!B667="","",'SAT EBRW to CBEST R'!$A$2+'SAT EBRW to CBEST R'!$B$2*F667)</f>
        <v/>
      </c>
      <c r="J667" s="11" t="str">
        <f>IF('GACE Reading 200 210'!B667="","", IF(I667&lt;20, 20, IF(I667&gt;80, 80, I667)))</f>
        <v/>
      </c>
    </row>
    <row r="668" spans="1:10" x14ac:dyDescent="0.25">
      <c r="A668" s="11">
        <v>667</v>
      </c>
      <c r="B668" s="30"/>
      <c r="C668" s="25" t="str">
        <f t="shared" si="20"/>
        <v/>
      </c>
      <c r="D668" s="25" t="str">
        <f>IF('GACE Reading 200 210'!B668="","", IF(C668&lt;1, 1, IF(C668&gt;36, 36, C668)))</f>
        <v/>
      </c>
      <c r="E668" s="25" t="str">
        <f t="shared" si="21"/>
        <v/>
      </c>
      <c r="F668" s="11" t="str">
        <f>IF('GACE Reading 200 210'!E668="","",IF('GACE Reading 200 210'!E668&lt;'ACT E+R to SAT EBRW'!$A$2,'ACT E+R to SAT EBRW'!$B$2,IF('GACE Reading 200 210'!E668&gt;'ACT E+R to SAT EBRW'!A$72,'ACT E+R to SAT EBRW'!B$72,VLOOKUP(E668,'ACT E+R to SAT EBRW'!A:B,2,FALSE))))</f>
        <v/>
      </c>
      <c r="G668" s="11" t="str">
        <f>IF('GACE Reading 200 210'!B668="","",interceptACTRtoPCR5712_5713+slopeACTRtoPCR5712_5713*D668)</f>
        <v/>
      </c>
      <c r="H668" s="11" t="str">
        <f>IF('GACE Reading 200 210'!B668="","", IF(G668&lt;100, 100, IF(G668&gt;200, 200, G668)))</f>
        <v/>
      </c>
      <c r="I668" s="11" t="str">
        <f>IF('GACE Reading 200 210'!B668="","",'SAT EBRW to CBEST R'!$A$2+'SAT EBRW to CBEST R'!$B$2*F668)</f>
        <v/>
      </c>
      <c r="J668" s="11" t="str">
        <f>IF('GACE Reading 200 210'!B668="","", IF(I668&lt;20, 20, IF(I668&gt;80, 80, I668)))</f>
        <v/>
      </c>
    </row>
    <row r="669" spans="1:10" x14ac:dyDescent="0.25">
      <c r="A669" s="11">
        <v>668</v>
      </c>
      <c r="B669" s="30"/>
      <c r="C669" s="25" t="str">
        <f t="shared" si="20"/>
        <v/>
      </c>
      <c r="D669" s="25" t="str">
        <f>IF('GACE Reading 200 210'!B669="","", IF(C669&lt;1, 1, IF(C669&gt;36, 36, C669)))</f>
        <v/>
      </c>
      <c r="E669" s="25" t="str">
        <f t="shared" si="21"/>
        <v/>
      </c>
      <c r="F669" s="11" t="str">
        <f>IF('GACE Reading 200 210'!E669="","",IF('GACE Reading 200 210'!E669&lt;'ACT E+R to SAT EBRW'!$A$2,'ACT E+R to SAT EBRW'!$B$2,IF('GACE Reading 200 210'!E669&gt;'ACT E+R to SAT EBRW'!A$72,'ACT E+R to SAT EBRW'!B$72,VLOOKUP(E669,'ACT E+R to SAT EBRW'!A:B,2,FALSE))))</f>
        <v/>
      </c>
      <c r="G669" s="11" t="str">
        <f>IF('GACE Reading 200 210'!B669="","",interceptACTRtoPCR5712_5713+slopeACTRtoPCR5712_5713*D669)</f>
        <v/>
      </c>
      <c r="H669" s="11" t="str">
        <f>IF('GACE Reading 200 210'!B669="","", IF(G669&lt;100, 100, IF(G669&gt;200, 200, G669)))</f>
        <v/>
      </c>
      <c r="I669" s="11" t="str">
        <f>IF('GACE Reading 200 210'!B669="","",'SAT EBRW to CBEST R'!$A$2+'SAT EBRW to CBEST R'!$B$2*F669)</f>
        <v/>
      </c>
      <c r="J669" s="11" t="str">
        <f>IF('GACE Reading 200 210'!B669="","", IF(I669&lt;20, 20, IF(I669&gt;80, 80, I669)))</f>
        <v/>
      </c>
    </row>
    <row r="670" spans="1:10" x14ac:dyDescent="0.25">
      <c r="A670" s="11">
        <v>669</v>
      </c>
      <c r="B670" s="30"/>
      <c r="C670" s="25" t="str">
        <f t="shared" si="20"/>
        <v/>
      </c>
      <c r="D670" s="25" t="str">
        <f>IF('GACE Reading 200 210'!B670="","", IF(C670&lt;1, 1, IF(C670&gt;36, 36, C670)))</f>
        <v/>
      </c>
      <c r="E670" s="25" t="str">
        <f t="shared" si="21"/>
        <v/>
      </c>
      <c r="F670" s="11" t="str">
        <f>IF('GACE Reading 200 210'!E670="","",IF('GACE Reading 200 210'!E670&lt;'ACT E+R to SAT EBRW'!$A$2,'ACT E+R to SAT EBRW'!$B$2,IF('GACE Reading 200 210'!E670&gt;'ACT E+R to SAT EBRW'!A$72,'ACT E+R to SAT EBRW'!B$72,VLOOKUP(E670,'ACT E+R to SAT EBRW'!A:B,2,FALSE))))</f>
        <v/>
      </c>
      <c r="G670" s="11" t="str">
        <f>IF('GACE Reading 200 210'!B670="","",interceptACTRtoPCR5712_5713+slopeACTRtoPCR5712_5713*D670)</f>
        <v/>
      </c>
      <c r="H670" s="11" t="str">
        <f>IF('GACE Reading 200 210'!B670="","", IF(G670&lt;100, 100, IF(G670&gt;200, 200, G670)))</f>
        <v/>
      </c>
      <c r="I670" s="11" t="str">
        <f>IF('GACE Reading 200 210'!B670="","",'SAT EBRW to CBEST R'!$A$2+'SAT EBRW to CBEST R'!$B$2*F670)</f>
        <v/>
      </c>
      <c r="J670" s="11" t="str">
        <f>IF('GACE Reading 200 210'!B670="","", IF(I670&lt;20, 20, IF(I670&gt;80, 80, I670)))</f>
        <v/>
      </c>
    </row>
    <row r="671" spans="1:10" x14ac:dyDescent="0.25">
      <c r="A671" s="11">
        <v>670</v>
      </c>
      <c r="B671" s="30"/>
      <c r="C671" s="25" t="str">
        <f t="shared" si="20"/>
        <v/>
      </c>
      <c r="D671" s="25" t="str">
        <f>IF('GACE Reading 200 210'!B671="","", IF(C671&lt;1, 1, IF(C671&gt;36, 36, C671)))</f>
        <v/>
      </c>
      <c r="E671" s="25" t="str">
        <f t="shared" si="21"/>
        <v/>
      </c>
      <c r="F671" s="11" t="str">
        <f>IF('GACE Reading 200 210'!E671="","",IF('GACE Reading 200 210'!E671&lt;'ACT E+R to SAT EBRW'!$A$2,'ACT E+R to SAT EBRW'!$B$2,IF('GACE Reading 200 210'!E671&gt;'ACT E+R to SAT EBRW'!A$72,'ACT E+R to SAT EBRW'!B$72,VLOOKUP(E671,'ACT E+R to SAT EBRW'!A:B,2,FALSE))))</f>
        <v/>
      </c>
      <c r="G671" s="11" t="str">
        <f>IF('GACE Reading 200 210'!B671="","",interceptACTRtoPCR5712_5713+slopeACTRtoPCR5712_5713*D671)</f>
        <v/>
      </c>
      <c r="H671" s="11" t="str">
        <f>IF('GACE Reading 200 210'!B671="","", IF(G671&lt;100, 100, IF(G671&gt;200, 200, G671)))</f>
        <v/>
      </c>
      <c r="I671" s="11" t="str">
        <f>IF('GACE Reading 200 210'!B671="","",'SAT EBRW to CBEST R'!$A$2+'SAT EBRW to CBEST R'!$B$2*F671)</f>
        <v/>
      </c>
      <c r="J671" s="11" t="str">
        <f>IF('GACE Reading 200 210'!B671="","", IF(I671&lt;20, 20, IF(I671&gt;80, 80, I671)))</f>
        <v/>
      </c>
    </row>
    <row r="672" spans="1:10" x14ac:dyDescent="0.25">
      <c r="A672" s="11">
        <v>671</v>
      </c>
      <c r="B672" s="30"/>
      <c r="C672" s="25" t="str">
        <f t="shared" si="20"/>
        <v/>
      </c>
      <c r="D672" s="25" t="str">
        <f>IF('GACE Reading 200 210'!B672="","", IF(C672&lt;1, 1, IF(C672&gt;36, 36, C672)))</f>
        <v/>
      </c>
      <c r="E672" s="25" t="str">
        <f t="shared" si="21"/>
        <v/>
      </c>
      <c r="F672" s="11" t="str">
        <f>IF('GACE Reading 200 210'!E672="","",IF('GACE Reading 200 210'!E672&lt;'ACT E+R to SAT EBRW'!$A$2,'ACT E+R to SAT EBRW'!$B$2,IF('GACE Reading 200 210'!E672&gt;'ACT E+R to SAT EBRW'!A$72,'ACT E+R to SAT EBRW'!B$72,VLOOKUP(E672,'ACT E+R to SAT EBRW'!A:B,2,FALSE))))</f>
        <v/>
      </c>
      <c r="G672" s="11" t="str">
        <f>IF('GACE Reading 200 210'!B672="","",interceptACTRtoPCR5712_5713+slopeACTRtoPCR5712_5713*D672)</f>
        <v/>
      </c>
      <c r="H672" s="11" t="str">
        <f>IF('GACE Reading 200 210'!B672="","", IF(G672&lt;100, 100, IF(G672&gt;200, 200, G672)))</f>
        <v/>
      </c>
      <c r="I672" s="11" t="str">
        <f>IF('GACE Reading 200 210'!B672="","",'SAT EBRW to CBEST R'!$A$2+'SAT EBRW to CBEST R'!$B$2*F672)</f>
        <v/>
      </c>
      <c r="J672" s="11" t="str">
        <f>IF('GACE Reading 200 210'!B672="","", IF(I672&lt;20, 20, IF(I672&gt;80, 80, I672)))</f>
        <v/>
      </c>
    </row>
    <row r="673" spans="1:10" x14ac:dyDescent="0.25">
      <c r="A673" s="11">
        <v>672</v>
      </c>
      <c r="B673" s="30"/>
      <c r="C673" s="25" t="str">
        <f t="shared" si="20"/>
        <v/>
      </c>
      <c r="D673" s="25" t="str">
        <f>IF('GACE Reading 200 210'!B673="","", IF(C673&lt;1, 1, IF(C673&gt;36, 36, C673)))</f>
        <v/>
      </c>
      <c r="E673" s="25" t="str">
        <f t="shared" si="21"/>
        <v/>
      </c>
      <c r="F673" s="11" t="str">
        <f>IF('GACE Reading 200 210'!E673="","",IF('GACE Reading 200 210'!E673&lt;'ACT E+R to SAT EBRW'!$A$2,'ACT E+R to SAT EBRW'!$B$2,IF('GACE Reading 200 210'!E673&gt;'ACT E+R to SAT EBRW'!A$72,'ACT E+R to SAT EBRW'!B$72,VLOOKUP(E673,'ACT E+R to SAT EBRW'!A:B,2,FALSE))))</f>
        <v/>
      </c>
      <c r="G673" s="11" t="str">
        <f>IF('GACE Reading 200 210'!B673="","",interceptACTRtoPCR5712_5713+slopeACTRtoPCR5712_5713*D673)</f>
        <v/>
      </c>
      <c r="H673" s="11" t="str">
        <f>IF('GACE Reading 200 210'!B673="","", IF(G673&lt;100, 100, IF(G673&gt;200, 200, G673)))</f>
        <v/>
      </c>
      <c r="I673" s="11" t="str">
        <f>IF('GACE Reading 200 210'!B673="","",'SAT EBRW to CBEST R'!$A$2+'SAT EBRW to CBEST R'!$B$2*F673)</f>
        <v/>
      </c>
      <c r="J673" s="11" t="str">
        <f>IF('GACE Reading 200 210'!B673="","", IF(I673&lt;20, 20, IF(I673&gt;80, 80, I673)))</f>
        <v/>
      </c>
    </row>
    <row r="674" spans="1:10" x14ac:dyDescent="0.25">
      <c r="A674" s="11">
        <v>673</v>
      </c>
      <c r="B674" s="30"/>
      <c r="C674" s="25" t="str">
        <f t="shared" si="20"/>
        <v/>
      </c>
      <c r="D674" s="25" t="str">
        <f>IF('GACE Reading 200 210'!B674="","", IF(C674&lt;1, 1, IF(C674&gt;36, 36, C674)))</f>
        <v/>
      </c>
      <c r="E674" s="25" t="str">
        <f t="shared" si="21"/>
        <v/>
      </c>
      <c r="F674" s="11" t="str">
        <f>IF('GACE Reading 200 210'!E674="","",IF('GACE Reading 200 210'!E674&lt;'ACT E+R to SAT EBRW'!$A$2,'ACT E+R to SAT EBRW'!$B$2,IF('GACE Reading 200 210'!E674&gt;'ACT E+R to SAT EBRW'!A$72,'ACT E+R to SAT EBRW'!B$72,VLOOKUP(E674,'ACT E+R to SAT EBRW'!A:B,2,FALSE))))</f>
        <v/>
      </c>
      <c r="G674" s="11" t="str">
        <f>IF('GACE Reading 200 210'!B674="","",interceptACTRtoPCR5712_5713+slopeACTRtoPCR5712_5713*D674)</f>
        <v/>
      </c>
      <c r="H674" s="11" t="str">
        <f>IF('GACE Reading 200 210'!B674="","", IF(G674&lt;100, 100, IF(G674&gt;200, 200, G674)))</f>
        <v/>
      </c>
      <c r="I674" s="11" t="str">
        <f>IF('GACE Reading 200 210'!B674="","",'SAT EBRW to CBEST R'!$A$2+'SAT EBRW to CBEST R'!$B$2*F674)</f>
        <v/>
      </c>
      <c r="J674" s="11" t="str">
        <f>IF('GACE Reading 200 210'!B674="","", IF(I674&lt;20, 20, IF(I674&gt;80, 80, I674)))</f>
        <v/>
      </c>
    </row>
    <row r="675" spans="1:10" x14ac:dyDescent="0.25">
      <c r="A675" s="11">
        <v>674</v>
      </c>
      <c r="B675" s="30"/>
      <c r="C675" s="25" t="str">
        <f t="shared" si="20"/>
        <v/>
      </c>
      <c r="D675" s="25" t="str">
        <f>IF('GACE Reading 200 210'!B675="","", IF(C675&lt;1, 1, IF(C675&gt;36, 36, C675)))</f>
        <v/>
      </c>
      <c r="E675" s="25" t="str">
        <f t="shared" si="21"/>
        <v/>
      </c>
      <c r="F675" s="11" t="str">
        <f>IF('GACE Reading 200 210'!E675="","",IF('GACE Reading 200 210'!E675&lt;'ACT E+R to SAT EBRW'!$A$2,'ACT E+R to SAT EBRW'!$B$2,IF('GACE Reading 200 210'!E675&gt;'ACT E+R to SAT EBRW'!A$72,'ACT E+R to SAT EBRW'!B$72,VLOOKUP(E675,'ACT E+R to SAT EBRW'!A:B,2,FALSE))))</f>
        <v/>
      </c>
      <c r="G675" s="11" t="str">
        <f>IF('GACE Reading 200 210'!B675="","",interceptACTRtoPCR5712_5713+slopeACTRtoPCR5712_5713*D675)</f>
        <v/>
      </c>
      <c r="H675" s="11" t="str">
        <f>IF('GACE Reading 200 210'!B675="","", IF(G675&lt;100, 100, IF(G675&gt;200, 200, G675)))</f>
        <v/>
      </c>
      <c r="I675" s="11" t="str">
        <f>IF('GACE Reading 200 210'!B675="","",'SAT EBRW to CBEST R'!$A$2+'SAT EBRW to CBEST R'!$B$2*F675)</f>
        <v/>
      </c>
      <c r="J675" s="11" t="str">
        <f>IF('GACE Reading 200 210'!B675="","", IF(I675&lt;20, 20, IF(I675&gt;80, 80, I675)))</f>
        <v/>
      </c>
    </row>
    <row r="676" spans="1:10" x14ac:dyDescent="0.25">
      <c r="A676" s="11">
        <v>675</v>
      </c>
      <c r="B676" s="30"/>
      <c r="C676" s="25" t="str">
        <f t="shared" si="20"/>
        <v/>
      </c>
      <c r="D676" s="25" t="str">
        <f>IF('GACE Reading 200 210'!B676="","", IF(C676&lt;1, 1, IF(C676&gt;36, 36, C676)))</f>
        <v/>
      </c>
      <c r="E676" s="25" t="str">
        <f t="shared" si="21"/>
        <v/>
      </c>
      <c r="F676" s="11" t="str">
        <f>IF('GACE Reading 200 210'!E676="","",IF('GACE Reading 200 210'!E676&lt;'ACT E+R to SAT EBRW'!$A$2,'ACT E+R to SAT EBRW'!$B$2,IF('GACE Reading 200 210'!E676&gt;'ACT E+R to SAT EBRW'!A$72,'ACT E+R to SAT EBRW'!B$72,VLOOKUP(E676,'ACT E+R to SAT EBRW'!A:B,2,FALSE))))</f>
        <v/>
      </c>
      <c r="G676" s="11" t="str">
        <f>IF('GACE Reading 200 210'!B676="","",interceptACTRtoPCR5712_5713+slopeACTRtoPCR5712_5713*D676)</f>
        <v/>
      </c>
      <c r="H676" s="11" t="str">
        <f>IF('GACE Reading 200 210'!B676="","", IF(G676&lt;100, 100, IF(G676&gt;200, 200, G676)))</f>
        <v/>
      </c>
      <c r="I676" s="11" t="str">
        <f>IF('GACE Reading 200 210'!B676="","",'SAT EBRW to CBEST R'!$A$2+'SAT EBRW to CBEST R'!$B$2*F676)</f>
        <v/>
      </c>
      <c r="J676" s="11" t="str">
        <f>IF('GACE Reading 200 210'!B676="","", IF(I676&lt;20, 20, IF(I676&gt;80, 80, I676)))</f>
        <v/>
      </c>
    </row>
    <row r="677" spans="1:10" x14ac:dyDescent="0.25">
      <c r="A677" s="11">
        <v>676</v>
      </c>
      <c r="B677" s="30"/>
      <c r="C677" s="25" t="str">
        <f t="shared" si="20"/>
        <v/>
      </c>
      <c r="D677" s="25" t="str">
        <f>IF('GACE Reading 200 210'!B677="","", IF(C677&lt;1, 1, IF(C677&gt;36, 36, C677)))</f>
        <v/>
      </c>
      <c r="E677" s="25" t="str">
        <f t="shared" si="21"/>
        <v/>
      </c>
      <c r="F677" s="11" t="str">
        <f>IF('GACE Reading 200 210'!E677="","",IF('GACE Reading 200 210'!E677&lt;'ACT E+R to SAT EBRW'!$A$2,'ACT E+R to SAT EBRW'!$B$2,IF('GACE Reading 200 210'!E677&gt;'ACT E+R to SAT EBRW'!A$72,'ACT E+R to SAT EBRW'!B$72,VLOOKUP(E677,'ACT E+R to SAT EBRW'!A:B,2,FALSE))))</f>
        <v/>
      </c>
      <c r="G677" s="11" t="str">
        <f>IF('GACE Reading 200 210'!B677="","",interceptACTRtoPCR5712_5713+slopeACTRtoPCR5712_5713*D677)</f>
        <v/>
      </c>
      <c r="H677" s="11" t="str">
        <f>IF('GACE Reading 200 210'!B677="","", IF(G677&lt;100, 100, IF(G677&gt;200, 200, G677)))</f>
        <v/>
      </c>
      <c r="I677" s="11" t="str">
        <f>IF('GACE Reading 200 210'!B677="","",'SAT EBRW to CBEST R'!$A$2+'SAT EBRW to CBEST R'!$B$2*F677)</f>
        <v/>
      </c>
      <c r="J677" s="11" t="str">
        <f>IF('GACE Reading 200 210'!B677="","", IF(I677&lt;20, 20, IF(I677&gt;80, 80, I677)))</f>
        <v/>
      </c>
    </row>
    <row r="678" spans="1:10" x14ac:dyDescent="0.25">
      <c r="A678" s="11">
        <v>677</v>
      </c>
      <c r="B678" s="30"/>
      <c r="C678" s="25" t="str">
        <f t="shared" si="20"/>
        <v/>
      </c>
      <c r="D678" s="25" t="str">
        <f>IF('GACE Reading 200 210'!B678="","", IF(C678&lt;1, 1, IF(C678&gt;36, 36, C678)))</f>
        <v/>
      </c>
      <c r="E678" s="25" t="str">
        <f t="shared" si="21"/>
        <v/>
      </c>
      <c r="F678" s="11" t="str">
        <f>IF('GACE Reading 200 210'!E678="","",IF('GACE Reading 200 210'!E678&lt;'ACT E+R to SAT EBRW'!$A$2,'ACT E+R to SAT EBRW'!$B$2,IF('GACE Reading 200 210'!E678&gt;'ACT E+R to SAT EBRW'!A$72,'ACT E+R to SAT EBRW'!B$72,VLOOKUP(E678,'ACT E+R to SAT EBRW'!A:B,2,FALSE))))</f>
        <v/>
      </c>
      <c r="G678" s="11" t="str">
        <f>IF('GACE Reading 200 210'!B678="","",interceptACTRtoPCR5712_5713+slopeACTRtoPCR5712_5713*D678)</f>
        <v/>
      </c>
      <c r="H678" s="11" t="str">
        <f>IF('GACE Reading 200 210'!B678="","", IF(G678&lt;100, 100, IF(G678&gt;200, 200, G678)))</f>
        <v/>
      </c>
      <c r="I678" s="11" t="str">
        <f>IF('GACE Reading 200 210'!B678="","",'SAT EBRW to CBEST R'!$A$2+'SAT EBRW to CBEST R'!$B$2*F678)</f>
        <v/>
      </c>
      <c r="J678" s="11" t="str">
        <f>IF('GACE Reading 200 210'!B678="","", IF(I678&lt;20, 20, IF(I678&gt;80, 80, I678)))</f>
        <v/>
      </c>
    </row>
    <row r="679" spans="1:10" x14ac:dyDescent="0.25">
      <c r="A679" s="11">
        <v>678</v>
      </c>
      <c r="B679" s="30"/>
      <c r="C679" s="25" t="str">
        <f t="shared" si="20"/>
        <v/>
      </c>
      <c r="D679" s="25" t="str">
        <f>IF('GACE Reading 200 210'!B679="","", IF(C679&lt;1, 1, IF(C679&gt;36, 36, C679)))</f>
        <v/>
      </c>
      <c r="E679" s="25" t="str">
        <f t="shared" si="21"/>
        <v/>
      </c>
      <c r="F679" s="11" t="str">
        <f>IF('GACE Reading 200 210'!E679="","",IF('GACE Reading 200 210'!E679&lt;'ACT E+R to SAT EBRW'!$A$2,'ACT E+R to SAT EBRW'!$B$2,IF('GACE Reading 200 210'!E679&gt;'ACT E+R to SAT EBRW'!A$72,'ACT E+R to SAT EBRW'!B$72,VLOOKUP(E679,'ACT E+R to SAT EBRW'!A:B,2,FALSE))))</f>
        <v/>
      </c>
      <c r="G679" s="11" t="str">
        <f>IF('GACE Reading 200 210'!B679="","",interceptACTRtoPCR5712_5713+slopeACTRtoPCR5712_5713*D679)</f>
        <v/>
      </c>
      <c r="H679" s="11" t="str">
        <f>IF('GACE Reading 200 210'!B679="","", IF(G679&lt;100, 100, IF(G679&gt;200, 200, G679)))</f>
        <v/>
      </c>
      <c r="I679" s="11" t="str">
        <f>IF('GACE Reading 200 210'!B679="","",'SAT EBRW to CBEST R'!$A$2+'SAT EBRW to CBEST R'!$B$2*F679)</f>
        <v/>
      </c>
      <c r="J679" s="11" t="str">
        <f>IF('GACE Reading 200 210'!B679="","", IF(I679&lt;20, 20, IF(I679&gt;80, 80, I679)))</f>
        <v/>
      </c>
    </row>
    <row r="680" spans="1:10" x14ac:dyDescent="0.25">
      <c r="A680" s="11">
        <v>679</v>
      </c>
      <c r="B680" s="30"/>
      <c r="C680" s="25" t="str">
        <f t="shared" si="20"/>
        <v/>
      </c>
      <c r="D680" s="25" t="str">
        <f>IF('GACE Reading 200 210'!B680="","", IF(C680&lt;1, 1, IF(C680&gt;36, 36, C680)))</f>
        <v/>
      </c>
      <c r="E680" s="25" t="str">
        <f t="shared" si="21"/>
        <v/>
      </c>
      <c r="F680" s="11" t="str">
        <f>IF('GACE Reading 200 210'!E680="","",IF('GACE Reading 200 210'!E680&lt;'ACT E+R to SAT EBRW'!$A$2,'ACT E+R to SAT EBRW'!$B$2,IF('GACE Reading 200 210'!E680&gt;'ACT E+R to SAT EBRW'!A$72,'ACT E+R to SAT EBRW'!B$72,VLOOKUP(E680,'ACT E+R to SAT EBRW'!A:B,2,FALSE))))</f>
        <v/>
      </c>
      <c r="G680" s="11" t="str">
        <f>IF('GACE Reading 200 210'!B680="","",interceptACTRtoPCR5712_5713+slopeACTRtoPCR5712_5713*D680)</f>
        <v/>
      </c>
      <c r="H680" s="11" t="str">
        <f>IF('GACE Reading 200 210'!B680="","", IF(G680&lt;100, 100, IF(G680&gt;200, 200, G680)))</f>
        <v/>
      </c>
      <c r="I680" s="11" t="str">
        <f>IF('GACE Reading 200 210'!B680="","",'SAT EBRW to CBEST R'!$A$2+'SAT EBRW to CBEST R'!$B$2*F680)</f>
        <v/>
      </c>
      <c r="J680" s="11" t="str">
        <f>IF('GACE Reading 200 210'!B680="","", IF(I680&lt;20, 20, IF(I680&gt;80, 80, I680)))</f>
        <v/>
      </c>
    </row>
    <row r="681" spans="1:10" x14ac:dyDescent="0.25">
      <c r="A681" s="11">
        <v>680</v>
      </c>
      <c r="B681" s="30"/>
      <c r="C681" s="25" t="str">
        <f t="shared" si="20"/>
        <v/>
      </c>
      <c r="D681" s="25" t="str">
        <f>IF('GACE Reading 200 210'!B681="","", IF(C681&lt;1, 1, IF(C681&gt;36, 36, C681)))</f>
        <v/>
      </c>
      <c r="E681" s="25" t="str">
        <f t="shared" si="21"/>
        <v/>
      </c>
      <c r="F681" s="11" t="str">
        <f>IF('GACE Reading 200 210'!E681="","",IF('GACE Reading 200 210'!E681&lt;'ACT E+R to SAT EBRW'!$A$2,'ACT E+R to SAT EBRW'!$B$2,IF('GACE Reading 200 210'!E681&gt;'ACT E+R to SAT EBRW'!A$72,'ACT E+R to SAT EBRW'!B$72,VLOOKUP(E681,'ACT E+R to SAT EBRW'!A:B,2,FALSE))))</f>
        <v/>
      </c>
      <c r="G681" s="11" t="str">
        <f>IF('GACE Reading 200 210'!B681="","",interceptACTRtoPCR5712_5713+slopeACTRtoPCR5712_5713*D681)</f>
        <v/>
      </c>
      <c r="H681" s="11" t="str">
        <f>IF('GACE Reading 200 210'!B681="","", IF(G681&lt;100, 100, IF(G681&gt;200, 200, G681)))</f>
        <v/>
      </c>
      <c r="I681" s="11" t="str">
        <f>IF('GACE Reading 200 210'!B681="","",'SAT EBRW to CBEST R'!$A$2+'SAT EBRW to CBEST R'!$B$2*F681)</f>
        <v/>
      </c>
      <c r="J681" s="11" t="str">
        <f>IF('GACE Reading 200 210'!B681="","", IF(I681&lt;20, 20, IF(I681&gt;80, 80, I681)))</f>
        <v/>
      </c>
    </row>
    <row r="682" spans="1:10" x14ac:dyDescent="0.25">
      <c r="A682" s="11">
        <v>681</v>
      </c>
      <c r="B682" s="30"/>
      <c r="C682" s="25" t="str">
        <f t="shared" si="20"/>
        <v/>
      </c>
      <c r="D682" s="25" t="str">
        <f>IF('GACE Reading 200 210'!B682="","", IF(C682&lt;1, 1, IF(C682&gt;36, 36, C682)))</f>
        <v/>
      </c>
      <c r="E682" s="25" t="str">
        <f t="shared" si="21"/>
        <v/>
      </c>
      <c r="F682" s="11" t="str">
        <f>IF('GACE Reading 200 210'!E682="","",IF('GACE Reading 200 210'!E682&lt;'ACT E+R to SAT EBRW'!$A$2,'ACT E+R to SAT EBRW'!$B$2,IF('GACE Reading 200 210'!E682&gt;'ACT E+R to SAT EBRW'!A$72,'ACT E+R to SAT EBRW'!B$72,VLOOKUP(E682,'ACT E+R to SAT EBRW'!A:B,2,FALSE))))</f>
        <v/>
      </c>
      <c r="G682" s="11" t="str">
        <f>IF('GACE Reading 200 210'!B682="","",interceptACTRtoPCR5712_5713+slopeACTRtoPCR5712_5713*D682)</f>
        <v/>
      </c>
      <c r="H682" s="11" t="str">
        <f>IF('GACE Reading 200 210'!B682="","", IF(G682&lt;100, 100, IF(G682&gt;200, 200, G682)))</f>
        <v/>
      </c>
      <c r="I682" s="11" t="str">
        <f>IF('GACE Reading 200 210'!B682="","",'SAT EBRW to CBEST R'!$A$2+'SAT EBRW to CBEST R'!$B$2*F682)</f>
        <v/>
      </c>
      <c r="J682" s="11" t="str">
        <f>IF('GACE Reading 200 210'!B682="","", IF(I682&lt;20, 20, IF(I682&gt;80, 80, I682)))</f>
        <v/>
      </c>
    </row>
    <row r="683" spans="1:10" x14ac:dyDescent="0.25">
      <c r="A683" s="11">
        <v>682</v>
      </c>
      <c r="B683" s="30"/>
      <c r="C683" s="25" t="str">
        <f t="shared" si="20"/>
        <v/>
      </c>
      <c r="D683" s="25" t="str">
        <f>IF('GACE Reading 200 210'!B683="","", IF(C683&lt;1, 1, IF(C683&gt;36, 36, C683)))</f>
        <v/>
      </c>
      <c r="E683" s="25" t="str">
        <f t="shared" si="21"/>
        <v/>
      </c>
      <c r="F683" s="11" t="str">
        <f>IF('GACE Reading 200 210'!E683="","",IF('GACE Reading 200 210'!E683&lt;'ACT E+R to SAT EBRW'!$A$2,'ACT E+R to SAT EBRW'!$B$2,IF('GACE Reading 200 210'!E683&gt;'ACT E+R to SAT EBRW'!A$72,'ACT E+R to SAT EBRW'!B$72,VLOOKUP(E683,'ACT E+R to SAT EBRW'!A:B,2,FALSE))))</f>
        <v/>
      </c>
      <c r="G683" s="11" t="str">
        <f>IF('GACE Reading 200 210'!B683="","",interceptACTRtoPCR5712_5713+slopeACTRtoPCR5712_5713*D683)</f>
        <v/>
      </c>
      <c r="H683" s="11" t="str">
        <f>IF('GACE Reading 200 210'!B683="","", IF(G683&lt;100, 100, IF(G683&gt;200, 200, G683)))</f>
        <v/>
      </c>
      <c r="I683" s="11" t="str">
        <f>IF('GACE Reading 200 210'!B683="","",'SAT EBRW to CBEST R'!$A$2+'SAT EBRW to CBEST R'!$B$2*F683)</f>
        <v/>
      </c>
      <c r="J683" s="11" t="str">
        <f>IF('GACE Reading 200 210'!B683="","", IF(I683&lt;20, 20, IF(I683&gt;80, 80, I683)))</f>
        <v/>
      </c>
    </row>
    <row r="684" spans="1:10" x14ac:dyDescent="0.25">
      <c r="A684" s="11">
        <v>683</v>
      </c>
      <c r="B684" s="30"/>
      <c r="C684" s="25" t="str">
        <f t="shared" si="20"/>
        <v/>
      </c>
      <c r="D684" s="25" t="str">
        <f>IF('GACE Reading 200 210'!B684="","", IF(C684&lt;1, 1, IF(C684&gt;36, 36, C684)))</f>
        <v/>
      </c>
      <c r="E684" s="25" t="str">
        <f t="shared" si="21"/>
        <v/>
      </c>
      <c r="F684" s="11" t="str">
        <f>IF('GACE Reading 200 210'!E684="","",IF('GACE Reading 200 210'!E684&lt;'ACT E+R to SAT EBRW'!$A$2,'ACT E+R to SAT EBRW'!$B$2,IF('GACE Reading 200 210'!E684&gt;'ACT E+R to SAT EBRW'!A$72,'ACT E+R to SAT EBRW'!B$72,VLOOKUP(E684,'ACT E+R to SAT EBRW'!A:B,2,FALSE))))</f>
        <v/>
      </c>
      <c r="G684" s="11" t="str">
        <f>IF('GACE Reading 200 210'!B684="","",interceptACTRtoPCR5712_5713+slopeACTRtoPCR5712_5713*D684)</f>
        <v/>
      </c>
      <c r="H684" s="11" t="str">
        <f>IF('GACE Reading 200 210'!B684="","", IF(G684&lt;100, 100, IF(G684&gt;200, 200, G684)))</f>
        <v/>
      </c>
      <c r="I684" s="11" t="str">
        <f>IF('GACE Reading 200 210'!B684="","",'SAT EBRW to CBEST R'!$A$2+'SAT EBRW to CBEST R'!$B$2*F684)</f>
        <v/>
      </c>
      <c r="J684" s="11" t="str">
        <f>IF('GACE Reading 200 210'!B684="","", IF(I684&lt;20, 20, IF(I684&gt;80, 80, I684)))</f>
        <v/>
      </c>
    </row>
    <row r="685" spans="1:10" x14ac:dyDescent="0.25">
      <c r="A685" s="11">
        <v>684</v>
      </c>
      <c r="B685" s="30"/>
      <c r="C685" s="25" t="str">
        <f t="shared" si="20"/>
        <v/>
      </c>
      <c r="D685" s="25" t="str">
        <f>IF('GACE Reading 200 210'!B685="","", IF(C685&lt;1, 1, IF(C685&gt;36, 36, C685)))</f>
        <v/>
      </c>
      <c r="E685" s="25" t="str">
        <f t="shared" si="21"/>
        <v/>
      </c>
      <c r="F685" s="11" t="str">
        <f>IF('GACE Reading 200 210'!E685="","",IF('GACE Reading 200 210'!E685&lt;'ACT E+R to SAT EBRW'!$A$2,'ACT E+R to SAT EBRW'!$B$2,IF('GACE Reading 200 210'!E685&gt;'ACT E+R to SAT EBRW'!A$72,'ACT E+R to SAT EBRW'!B$72,VLOOKUP(E685,'ACT E+R to SAT EBRW'!A:B,2,FALSE))))</f>
        <v/>
      </c>
      <c r="G685" s="11" t="str">
        <f>IF('GACE Reading 200 210'!B685="","",interceptACTRtoPCR5712_5713+slopeACTRtoPCR5712_5713*D685)</f>
        <v/>
      </c>
      <c r="H685" s="11" t="str">
        <f>IF('GACE Reading 200 210'!B685="","", IF(G685&lt;100, 100, IF(G685&gt;200, 200, G685)))</f>
        <v/>
      </c>
      <c r="I685" s="11" t="str">
        <f>IF('GACE Reading 200 210'!B685="","",'SAT EBRW to CBEST R'!$A$2+'SAT EBRW to CBEST R'!$B$2*F685)</f>
        <v/>
      </c>
      <c r="J685" s="11" t="str">
        <f>IF('GACE Reading 200 210'!B685="","", IF(I685&lt;20, 20, IF(I685&gt;80, 80, I685)))</f>
        <v/>
      </c>
    </row>
    <row r="686" spans="1:10" x14ac:dyDescent="0.25">
      <c r="A686" s="11">
        <v>685</v>
      </c>
      <c r="B686" s="30"/>
      <c r="C686" s="25" t="str">
        <f t="shared" si="20"/>
        <v/>
      </c>
      <c r="D686" s="25" t="str">
        <f>IF('GACE Reading 200 210'!B686="","", IF(C686&lt;1, 1, IF(C686&gt;36, 36, C686)))</f>
        <v/>
      </c>
      <c r="E686" s="25" t="str">
        <f t="shared" si="21"/>
        <v/>
      </c>
      <c r="F686" s="11" t="str">
        <f>IF('GACE Reading 200 210'!E686="","",IF('GACE Reading 200 210'!E686&lt;'ACT E+R to SAT EBRW'!$A$2,'ACT E+R to SAT EBRW'!$B$2,IF('GACE Reading 200 210'!E686&gt;'ACT E+R to SAT EBRW'!A$72,'ACT E+R to SAT EBRW'!B$72,VLOOKUP(E686,'ACT E+R to SAT EBRW'!A:B,2,FALSE))))</f>
        <v/>
      </c>
      <c r="G686" s="11" t="str">
        <f>IF('GACE Reading 200 210'!B686="","",interceptACTRtoPCR5712_5713+slopeACTRtoPCR5712_5713*D686)</f>
        <v/>
      </c>
      <c r="H686" s="11" t="str">
        <f>IF('GACE Reading 200 210'!B686="","", IF(G686&lt;100, 100, IF(G686&gt;200, 200, G686)))</f>
        <v/>
      </c>
      <c r="I686" s="11" t="str">
        <f>IF('GACE Reading 200 210'!B686="","",'SAT EBRW to CBEST R'!$A$2+'SAT EBRW to CBEST R'!$B$2*F686)</f>
        <v/>
      </c>
      <c r="J686" s="11" t="str">
        <f>IF('GACE Reading 200 210'!B686="","", IF(I686&lt;20, 20, IF(I686&gt;80, 80, I686)))</f>
        <v/>
      </c>
    </row>
    <row r="687" spans="1:10" x14ac:dyDescent="0.25">
      <c r="A687" s="11">
        <v>686</v>
      </c>
      <c r="B687" s="30"/>
      <c r="C687" s="25" t="str">
        <f t="shared" si="20"/>
        <v/>
      </c>
      <c r="D687" s="25" t="str">
        <f>IF('GACE Reading 200 210'!B687="","", IF(C687&lt;1, 1, IF(C687&gt;36, 36, C687)))</f>
        <v/>
      </c>
      <c r="E687" s="25" t="str">
        <f t="shared" si="21"/>
        <v/>
      </c>
      <c r="F687" s="11" t="str">
        <f>IF('GACE Reading 200 210'!E687="","",IF('GACE Reading 200 210'!E687&lt;'ACT E+R to SAT EBRW'!$A$2,'ACT E+R to SAT EBRW'!$B$2,IF('GACE Reading 200 210'!E687&gt;'ACT E+R to SAT EBRW'!A$72,'ACT E+R to SAT EBRW'!B$72,VLOOKUP(E687,'ACT E+R to SAT EBRW'!A:B,2,FALSE))))</f>
        <v/>
      </c>
      <c r="G687" s="11" t="str">
        <f>IF('GACE Reading 200 210'!B687="","",interceptACTRtoPCR5712_5713+slopeACTRtoPCR5712_5713*D687)</f>
        <v/>
      </c>
      <c r="H687" s="11" t="str">
        <f>IF('GACE Reading 200 210'!B687="","", IF(G687&lt;100, 100, IF(G687&gt;200, 200, G687)))</f>
        <v/>
      </c>
      <c r="I687" s="11" t="str">
        <f>IF('GACE Reading 200 210'!B687="","",'SAT EBRW to CBEST R'!$A$2+'SAT EBRW to CBEST R'!$B$2*F687)</f>
        <v/>
      </c>
      <c r="J687" s="11" t="str">
        <f>IF('GACE Reading 200 210'!B687="","", IF(I687&lt;20, 20, IF(I687&gt;80, 80, I687)))</f>
        <v/>
      </c>
    </row>
    <row r="688" spans="1:10" x14ac:dyDescent="0.25">
      <c r="A688" s="11">
        <v>687</v>
      </c>
      <c r="B688" s="30"/>
      <c r="C688" s="25" t="str">
        <f t="shared" si="20"/>
        <v/>
      </c>
      <c r="D688" s="25" t="str">
        <f>IF('GACE Reading 200 210'!B688="","", IF(C688&lt;1, 1, IF(C688&gt;36, 36, C688)))</f>
        <v/>
      </c>
      <c r="E688" s="25" t="str">
        <f t="shared" si="21"/>
        <v/>
      </c>
      <c r="F688" s="11" t="str">
        <f>IF('GACE Reading 200 210'!E688="","",IF('GACE Reading 200 210'!E688&lt;'ACT E+R to SAT EBRW'!$A$2,'ACT E+R to SAT EBRW'!$B$2,IF('GACE Reading 200 210'!E688&gt;'ACT E+R to SAT EBRW'!A$72,'ACT E+R to SAT EBRW'!B$72,VLOOKUP(E688,'ACT E+R to SAT EBRW'!A:B,2,FALSE))))</f>
        <v/>
      </c>
      <c r="G688" s="11" t="str">
        <f>IF('GACE Reading 200 210'!B688="","",interceptACTRtoPCR5712_5713+slopeACTRtoPCR5712_5713*D688)</f>
        <v/>
      </c>
      <c r="H688" s="11" t="str">
        <f>IF('GACE Reading 200 210'!B688="","", IF(G688&lt;100, 100, IF(G688&gt;200, 200, G688)))</f>
        <v/>
      </c>
      <c r="I688" s="11" t="str">
        <f>IF('GACE Reading 200 210'!B688="","",'SAT EBRW to CBEST R'!$A$2+'SAT EBRW to CBEST R'!$B$2*F688)</f>
        <v/>
      </c>
      <c r="J688" s="11" t="str">
        <f>IF('GACE Reading 200 210'!B688="","", IF(I688&lt;20, 20, IF(I688&gt;80, 80, I688)))</f>
        <v/>
      </c>
    </row>
    <row r="689" spans="1:10" x14ac:dyDescent="0.25">
      <c r="A689" s="11">
        <v>688</v>
      </c>
      <c r="B689" s="30"/>
      <c r="C689" s="25" t="str">
        <f t="shared" si="20"/>
        <v/>
      </c>
      <c r="D689" s="25" t="str">
        <f>IF('GACE Reading 200 210'!B689="","", IF(C689&lt;1, 1, IF(C689&gt;36, 36, C689)))</f>
        <v/>
      </c>
      <c r="E689" s="25" t="str">
        <f t="shared" si="21"/>
        <v/>
      </c>
      <c r="F689" s="11" t="str">
        <f>IF('GACE Reading 200 210'!E689="","",IF('GACE Reading 200 210'!E689&lt;'ACT E+R to SAT EBRW'!$A$2,'ACT E+R to SAT EBRW'!$B$2,IF('GACE Reading 200 210'!E689&gt;'ACT E+R to SAT EBRW'!A$72,'ACT E+R to SAT EBRW'!B$72,VLOOKUP(E689,'ACT E+R to SAT EBRW'!A:B,2,FALSE))))</f>
        <v/>
      </c>
      <c r="G689" s="11" t="str">
        <f>IF('GACE Reading 200 210'!B689="","",interceptACTRtoPCR5712_5713+slopeACTRtoPCR5712_5713*D689)</f>
        <v/>
      </c>
      <c r="H689" s="11" t="str">
        <f>IF('GACE Reading 200 210'!B689="","", IF(G689&lt;100, 100, IF(G689&gt;200, 200, G689)))</f>
        <v/>
      </c>
      <c r="I689" s="11" t="str">
        <f>IF('GACE Reading 200 210'!B689="","",'SAT EBRW to CBEST R'!$A$2+'SAT EBRW to CBEST R'!$B$2*F689)</f>
        <v/>
      </c>
      <c r="J689" s="11" t="str">
        <f>IF('GACE Reading 200 210'!B689="","", IF(I689&lt;20, 20, IF(I689&gt;80, 80, I689)))</f>
        <v/>
      </c>
    </row>
    <row r="690" spans="1:10" x14ac:dyDescent="0.25">
      <c r="A690" s="11">
        <v>689</v>
      </c>
      <c r="B690" s="30"/>
      <c r="C690" s="25" t="str">
        <f t="shared" si="20"/>
        <v/>
      </c>
      <c r="D690" s="25" t="str">
        <f>IF('GACE Reading 200 210'!B690="","", IF(C690&lt;1, 1, IF(C690&gt;36, 36, C690)))</f>
        <v/>
      </c>
      <c r="E690" s="25" t="str">
        <f t="shared" si="21"/>
        <v/>
      </c>
      <c r="F690" s="11" t="str">
        <f>IF('GACE Reading 200 210'!E690="","",IF('GACE Reading 200 210'!E690&lt;'ACT E+R to SAT EBRW'!$A$2,'ACT E+R to SAT EBRW'!$B$2,IF('GACE Reading 200 210'!E690&gt;'ACT E+R to SAT EBRW'!A$72,'ACT E+R to SAT EBRW'!B$72,VLOOKUP(E690,'ACT E+R to SAT EBRW'!A:B,2,FALSE))))</f>
        <v/>
      </c>
      <c r="G690" s="11" t="str">
        <f>IF('GACE Reading 200 210'!B690="","",interceptACTRtoPCR5712_5713+slopeACTRtoPCR5712_5713*D690)</f>
        <v/>
      </c>
      <c r="H690" s="11" t="str">
        <f>IF('GACE Reading 200 210'!B690="","", IF(G690&lt;100, 100, IF(G690&gt;200, 200, G690)))</f>
        <v/>
      </c>
      <c r="I690" s="11" t="str">
        <f>IF('GACE Reading 200 210'!B690="","",'SAT EBRW to CBEST R'!$A$2+'SAT EBRW to CBEST R'!$B$2*F690)</f>
        <v/>
      </c>
      <c r="J690" s="11" t="str">
        <f>IF('GACE Reading 200 210'!B690="","", IF(I690&lt;20, 20, IF(I690&gt;80, 80, I690)))</f>
        <v/>
      </c>
    </row>
    <row r="691" spans="1:10" x14ac:dyDescent="0.25">
      <c r="A691" s="11">
        <v>690</v>
      </c>
      <c r="B691" s="30"/>
      <c r="C691" s="25" t="str">
        <f t="shared" si="20"/>
        <v/>
      </c>
      <c r="D691" s="25" t="str">
        <f>IF('GACE Reading 200 210'!B691="","", IF(C691&lt;1, 1, IF(C691&gt;36, 36, C691)))</f>
        <v/>
      </c>
      <c r="E691" s="25" t="str">
        <f t="shared" si="21"/>
        <v/>
      </c>
      <c r="F691" s="11" t="str">
        <f>IF('GACE Reading 200 210'!E691="","",IF('GACE Reading 200 210'!E691&lt;'ACT E+R to SAT EBRW'!$A$2,'ACT E+R to SAT EBRW'!$B$2,IF('GACE Reading 200 210'!E691&gt;'ACT E+R to SAT EBRW'!A$72,'ACT E+R to SAT EBRW'!B$72,VLOOKUP(E691,'ACT E+R to SAT EBRW'!A:B,2,FALSE))))</f>
        <v/>
      </c>
      <c r="G691" s="11" t="str">
        <f>IF('GACE Reading 200 210'!B691="","",interceptACTRtoPCR5712_5713+slopeACTRtoPCR5712_5713*D691)</f>
        <v/>
      </c>
      <c r="H691" s="11" t="str">
        <f>IF('GACE Reading 200 210'!B691="","", IF(G691&lt;100, 100, IF(G691&gt;200, 200, G691)))</f>
        <v/>
      </c>
      <c r="I691" s="11" t="str">
        <f>IF('GACE Reading 200 210'!B691="","",'SAT EBRW to CBEST R'!$A$2+'SAT EBRW to CBEST R'!$B$2*F691)</f>
        <v/>
      </c>
      <c r="J691" s="11" t="str">
        <f>IF('GACE Reading 200 210'!B691="","", IF(I691&lt;20, 20, IF(I691&gt;80, 80, I691)))</f>
        <v/>
      </c>
    </row>
    <row r="692" spans="1:10" x14ac:dyDescent="0.25">
      <c r="A692" s="11">
        <v>691</v>
      </c>
      <c r="B692" s="30"/>
      <c r="C692" s="25" t="str">
        <f t="shared" si="20"/>
        <v/>
      </c>
      <c r="D692" s="25" t="str">
        <f>IF('GACE Reading 200 210'!B692="","", IF(C692&lt;1, 1, IF(C692&gt;36, 36, C692)))</f>
        <v/>
      </c>
      <c r="E692" s="25" t="str">
        <f t="shared" si="21"/>
        <v/>
      </c>
      <c r="F692" s="11" t="str">
        <f>IF('GACE Reading 200 210'!E692="","",IF('GACE Reading 200 210'!E692&lt;'ACT E+R to SAT EBRW'!$A$2,'ACT E+R to SAT EBRW'!$B$2,IF('GACE Reading 200 210'!E692&gt;'ACT E+R to SAT EBRW'!A$72,'ACT E+R to SAT EBRW'!B$72,VLOOKUP(E692,'ACT E+R to SAT EBRW'!A:B,2,FALSE))))</f>
        <v/>
      </c>
      <c r="G692" s="11" t="str">
        <f>IF('GACE Reading 200 210'!B692="","",interceptACTRtoPCR5712_5713+slopeACTRtoPCR5712_5713*D692)</f>
        <v/>
      </c>
      <c r="H692" s="11" t="str">
        <f>IF('GACE Reading 200 210'!B692="","", IF(G692&lt;100, 100, IF(G692&gt;200, 200, G692)))</f>
        <v/>
      </c>
      <c r="I692" s="11" t="str">
        <f>IF('GACE Reading 200 210'!B692="","",'SAT EBRW to CBEST R'!$A$2+'SAT EBRW to CBEST R'!$B$2*F692)</f>
        <v/>
      </c>
      <c r="J692" s="11" t="str">
        <f>IF('GACE Reading 200 210'!B692="","", IF(I692&lt;20, 20, IF(I692&gt;80, 80, I692)))</f>
        <v/>
      </c>
    </row>
    <row r="693" spans="1:10" x14ac:dyDescent="0.25">
      <c r="A693" s="11">
        <v>692</v>
      </c>
      <c r="B693" s="30"/>
      <c r="C693" s="25" t="str">
        <f t="shared" si="20"/>
        <v/>
      </c>
      <c r="D693" s="25" t="str">
        <f>IF('GACE Reading 200 210'!B693="","", IF(C693&lt;1, 1, IF(C693&gt;36, 36, C693)))</f>
        <v/>
      </c>
      <c r="E693" s="25" t="str">
        <f t="shared" si="21"/>
        <v/>
      </c>
      <c r="F693" s="11" t="str">
        <f>IF('GACE Reading 200 210'!E693="","",IF('GACE Reading 200 210'!E693&lt;'ACT E+R to SAT EBRW'!$A$2,'ACT E+R to SAT EBRW'!$B$2,IF('GACE Reading 200 210'!E693&gt;'ACT E+R to SAT EBRW'!A$72,'ACT E+R to SAT EBRW'!B$72,VLOOKUP(E693,'ACT E+R to SAT EBRW'!A:B,2,FALSE))))</f>
        <v/>
      </c>
      <c r="G693" s="11" t="str">
        <f>IF('GACE Reading 200 210'!B693="","",interceptACTRtoPCR5712_5713+slopeACTRtoPCR5712_5713*D693)</f>
        <v/>
      </c>
      <c r="H693" s="11" t="str">
        <f>IF('GACE Reading 200 210'!B693="","", IF(G693&lt;100, 100, IF(G693&gt;200, 200, G693)))</f>
        <v/>
      </c>
      <c r="I693" s="11" t="str">
        <f>IF('GACE Reading 200 210'!B693="","",'SAT EBRW to CBEST R'!$A$2+'SAT EBRW to CBEST R'!$B$2*F693)</f>
        <v/>
      </c>
      <c r="J693" s="11" t="str">
        <f>IF('GACE Reading 200 210'!B693="","", IF(I693&lt;20, 20, IF(I693&gt;80, 80, I693)))</f>
        <v/>
      </c>
    </row>
    <row r="694" spans="1:10" x14ac:dyDescent="0.25">
      <c r="A694" s="11">
        <v>693</v>
      </c>
      <c r="B694" s="30"/>
      <c r="C694" s="25" t="str">
        <f t="shared" si="20"/>
        <v/>
      </c>
      <c r="D694" s="25" t="str">
        <f>IF('GACE Reading 200 210'!B694="","", IF(C694&lt;1, 1, IF(C694&gt;36, 36, C694)))</f>
        <v/>
      </c>
      <c r="E694" s="25" t="str">
        <f t="shared" si="21"/>
        <v/>
      </c>
      <c r="F694" s="11" t="str">
        <f>IF('GACE Reading 200 210'!E694="","",IF('GACE Reading 200 210'!E694&lt;'ACT E+R to SAT EBRW'!$A$2,'ACT E+R to SAT EBRW'!$B$2,IF('GACE Reading 200 210'!E694&gt;'ACT E+R to SAT EBRW'!A$72,'ACT E+R to SAT EBRW'!B$72,VLOOKUP(E694,'ACT E+R to SAT EBRW'!A:B,2,FALSE))))</f>
        <v/>
      </c>
      <c r="G694" s="11" t="str">
        <f>IF('GACE Reading 200 210'!B694="","",interceptACTRtoPCR5712_5713+slopeACTRtoPCR5712_5713*D694)</f>
        <v/>
      </c>
      <c r="H694" s="11" t="str">
        <f>IF('GACE Reading 200 210'!B694="","", IF(G694&lt;100, 100, IF(G694&gt;200, 200, G694)))</f>
        <v/>
      </c>
      <c r="I694" s="11" t="str">
        <f>IF('GACE Reading 200 210'!B694="","",'SAT EBRW to CBEST R'!$A$2+'SAT EBRW to CBEST R'!$B$2*F694)</f>
        <v/>
      </c>
      <c r="J694" s="11" t="str">
        <f>IF('GACE Reading 200 210'!B694="","", IF(I694&lt;20, 20, IF(I694&gt;80, 80, I694)))</f>
        <v/>
      </c>
    </row>
    <row r="695" spans="1:10" x14ac:dyDescent="0.25">
      <c r="A695" s="11">
        <v>694</v>
      </c>
      <c r="B695" s="30"/>
      <c r="C695" s="25" t="str">
        <f t="shared" si="20"/>
        <v/>
      </c>
      <c r="D695" s="25" t="str">
        <f>IF('GACE Reading 200 210'!B695="","", IF(C695&lt;1, 1, IF(C695&gt;36, 36, C695)))</f>
        <v/>
      </c>
      <c r="E695" s="25" t="str">
        <f t="shared" si="21"/>
        <v/>
      </c>
      <c r="F695" s="11" t="str">
        <f>IF('GACE Reading 200 210'!E695="","",IF('GACE Reading 200 210'!E695&lt;'ACT E+R to SAT EBRW'!$A$2,'ACT E+R to SAT EBRW'!$B$2,IF('GACE Reading 200 210'!E695&gt;'ACT E+R to SAT EBRW'!A$72,'ACT E+R to SAT EBRW'!B$72,VLOOKUP(E695,'ACT E+R to SAT EBRW'!A:B,2,FALSE))))</f>
        <v/>
      </c>
      <c r="G695" s="11" t="str">
        <f>IF('GACE Reading 200 210'!B695="","",interceptACTRtoPCR5712_5713+slopeACTRtoPCR5712_5713*D695)</f>
        <v/>
      </c>
      <c r="H695" s="11" t="str">
        <f>IF('GACE Reading 200 210'!B695="","", IF(G695&lt;100, 100, IF(G695&gt;200, 200, G695)))</f>
        <v/>
      </c>
      <c r="I695" s="11" t="str">
        <f>IF('GACE Reading 200 210'!B695="","",'SAT EBRW to CBEST R'!$A$2+'SAT EBRW to CBEST R'!$B$2*F695)</f>
        <v/>
      </c>
      <c r="J695" s="11" t="str">
        <f>IF('GACE Reading 200 210'!B695="","", IF(I695&lt;20, 20, IF(I695&gt;80, 80, I695)))</f>
        <v/>
      </c>
    </row>
    <row r="696" spans="1:10" x14ac:dyDescent="0.25">
      <c r="A696" s="11">
        <v>695</v>
      </c>
      <c r="B696" s="30"/>
      <c r="C696" s="25" t="str">
        <f t="shared" si="20"/>
        <v/>
      </c>
      <c r="D696" s="25" t="str">
        <f>IF('GACE Reading 200 210'!B696="","", IF(C696&lt;1, 1, IF(C696&gt;36, 36, C696)))</f>
        <v/>
      </c>
      <c r="E696" s="25" t="str">
        <f t="shared" si="21"/>
        <v/>
      </c>
      <c r="F696" s="11" t="str">
        <f>IF('GACE Reading 200 210'!E696="","",IF('GACE Reading 200 210'!E696&lt;'ACT E+R to SAT EBRW'!$A$2,'ACT E+R to SAT EBRW'!$B$2,IF('GACE Reading 200 210'!E696&gt;'ACT E+R to SAT EBRW'!A$72,'ACT E+R to SAT EBRW'!B$72,VLOOKUP(E696,'ACT E+R to SAT EBRW'!A:B,2,FALSE))))</f>
        <v/>
      </c>
      <c r="G696" s="11" t="str">
        <f>IF('GACE Reading 200 210'!B696="","",interceptACTRtoPCR5712_5713+slopeACTRtoPCR5712_5713*D696)</f>
        <v/>
      </c>
      <c r="H696" s="11" t="str">
        <f>IF('GACE Reading 200 210'!B696="","", IF(G696&lt;100, 100, IF(G696&gt;200, 200, G696)))</f>
        <v/>
      </c>
      <c r="I696" s="11" t="str">
        <f>IF('GACE Reading 200 210'!B696="","",'SAT EBRW to CBEST R'!$A$2+'SAT EBRW to CBEST R'!$B$2*F696)</f>
        <v/>
      </c>
      <c r="J696" s="11" t="str">
        <f>IF('GACE Reading 200 210'!B696="","", IF(I696&lt;20, 20, IF(I696&gt;80, 80, I696)))</f>
        <v/>
      </c>
    </row>
    <row r="697" spans="1:10" x14ac:dyDescent="0.25">
      <c r="A697" s="11">
        <v>696</v>
      </c>
      <c r="B697" s="30"/>
      <c r="C697" s="25" t="str">
        <f t="shared" si="20"/>
        <v/>
      </c>
      <c r="D697" s="25" t="str">
        <f>IF('GACE Reading 200 210'!B697="","", IF(C697&lt;1, 1, IF(C697&gt;36, 36, C697)))</f>
        <v/>
      </c>
      <c r="E697" s="25" t="str">
        <f t="shared" si="21"/>
        <v/>
      </c>
      <c r="F697" s="11" t="str">
        <f>IF('GACE Reading 200 210'!E697="","",IF('GACE Reading 200 210'!E697&lt;'ACT E+R to SAT EBRW'!$A$2,'ACT E+R to SAT EBRW'!$B$2,IF('GACE Reading 200 210'!E697&gt;'ACT E+R to SAT EBRW'!A$72,'ACT E+R to SAT EBRW'!B$72,VLOOKUP(E697,'ACT E+R to SAT EBRW'!A:B,2,FALSE))))</f>
        <v/>
      </c>
      <c r="G697" s="11" t="str">
        <f>IF('GACE Reading 200 210'!B697="","",interceptACTRtoPCR5712_5713+slopeACTRtoPCR5712_5713*D697)</f>
        <v/>
      </c>
      <c r="H697" s="11" t="str">
        <f>IF('GACE Reading 200 210'!B697="","", IF(G697&lt;100, 100, IF(G697&gt;200, 200, G697)))</f>
        <v/>
      </c>
      <c r="I697" s="11" t="str">
        <f>IF('GACE Reading 200 210'!B697="","",'SAT EBRW to CBEST R'!$A$2+'SAT EBRW to CBEST R'!$B$2*F697)</f>
        <v/>
      </c>
      <c r="J697" s="11" t="str">
        <f>IF('GACE Reading 200 210'!B697="","", IF(I697&lt;20, 20, IF(I697&gt;80, 80, I697)))</f>
        <v/>
      </c>
    </row>
    <row r="698" spans="1:10" x14ac:dyDescent="0.25">
      <c r="A698" s="11">
        <v>697</v>
      </c>
      <c r="B698" s="30"/>
      <c r="C698" s="25" t="str">
        <f t="shared" si="20"/>
        <v/>
      </c>
      <c r="D698" s="25" t="str">
        <f>IF('GACE Reading 200 210'!B698="","", IF(C698&lt;1, 1, IF(C698&gt;36, 36, C698)))</f>
        <v/>
      </c>
      <c r="E698" s="25" t="str">
        <f t="shared" si="21"/>
        <v/>
      </c>
      <c r="F698" s="11" t="str">
        <f>IF('GACE Reading 200 210'!E698="","",IF('GACE Reading 200 210'!E698&lt;'ACT E+R to SAT EBRW'!$A$2,'ACT E+R to SAT EBRW'!$B$2,IF('GACE Reading 200 210'!E698&gt;'ACT E+R to SAT EBRW'!A$72,'ACT E+R to SAT EBRW'!B$72,VLOOKUP(E698,'ACT E+R to SAT EBRW'!A:B,2,FALSE))))</f>
        <v/>
      </c>
      <c r="G698" s="11" t="str">
        <f>IF('GACE Reading 200 210'!B698="","",interceptACTRtoPCR5712_5713+slopeACTRtoPCR5712_5713*D698)</f>
        <v/>
      </c>
      <c r="H698" s="11" t="str">
        <f>IF('GACE Reading 200 210'!B698="","", IF(G698&lt;100, 100, IF(G698&gt;200, 200, G698)))</f>
        <v/>
      </c>
      <c r="I698" s="11" t="str">
        <f>IF('GACE Reading 200 210'!B698="","",'SAT EBRW to CBEST R'!$A$2+'SAT EBRW to CBEST R'!$B$2*F698)</f>
        <v/>
      </c>
      <c r="J698" s="11" t="str">
        <f>IF('GACE Reading 200 210'!B698="","", IF(I698&lt;20, 20, IF(I698&gt;80, 80, I698)))</f>
        <v/>
      </c>
    </row>
    <row r="699" spans="1:10" x14ac:dyDescent="0.25">
      <c r="A699" s="11">
        <v>698</v>
      </c>
      <c r="B699" s="30"/>
      <c r="C699" s="25" t="str">
        <f t="shared" si="20"/>
        <v/>
      </c>
      <c r="D699" s="25" t="str">
        <f>IF('GACE Reading 200 210'!B699="","", IF(C699&lt;1, 1, IF(C699&gt;36, 36, C699)))</f>
        <v/>
      </c>
      <c r="E699" s="25" t="str">
        <f t="shared" si="21"/>
        <v/>
      </c>
      <c r="F699" s="11" t="str">
        <f>IF('GACE Reading 200 210'!E699="","",IF('GACE Reading 200 210'!E699&lt;'ACT E+R to SAT EBRW'!$A$2,'ACT E+R to SAT EBRW'!$B$2,IF('GACE Reading 200 210'!E699&gt;'ACT E+R to SAT EBRW'!A$72,'ACT E+R to SAT EBRW'!B$72,VLOOKUP(E699,'ACT E+R to SAT EBRW'!A:B,2,FALSE))))</f>
        <v/>
      </c>
      <c r="G699" s="11" t="str">
        <f>IF('GACE Reading 200 210'!B699="","",interceptACTRtoPCR5712_5713+slopeACTRtoPCR5712_5713*D699)</f>
        <v/>
      </c>
      <c r="H699" s="11" t="str">
        <f>IF('GACE Reading 200 210'!B699="","", IF(G699&lt;100, 100, IF(G699&gt;200, 200, G699)))</f>
        <v/>
      </c>
      <c r="I699" s="11" t="str">
        <f>IF('GACE Reading 200 210'!B699="","",'SAT EBRW to CBEST R'!$A$2+'SAT EBRW to CBEST R'!$B$2*F699)</f>
        <v/>
      </c>
      <c r="J699" s="11" t="str">
        <f>IF('GACE Reading 200 210'!B699="","", IF(I699&lt;20, 20, IF(I699&gt;80, 80, I699)))</f>
        <v/>
      </c>
    </row>
    <row r="700" spans="1:10" x14ac:dyDescent="0.25">
      <c r="A700" s="11">
        <v>699</v>
      </c>
      <c r="B700" s="30"/>
      <c r="C700" s="25" t="str">
        <f t="shared" si="20"/>
        <v/>
      </c>
      <c r="D700" s="25" t="str">
        <f>IF('GACE Reading 200 210'!B700="","", IF(C700&lt;1, 1, IF(C700&gt;36, 36, C700)))</f>
        <v/>
      </c>
      <c r="E700" s="25" t="str">
        <f t="shared" si="21"/>
        <v/>
      </c>
      <c r="F700" s="11" t="str">
        <f>IF('GACE Reading 200 210'!E700="","",IF('GACE Reading 200 210'!E700&lt;'ACT E+R to SAT EBRW'!$A$2,'ACT E+R to SAT EBRW'!$B$2,IF('GACE Reading 200 210'!E700&gt;'ACT E+R to SAT EBRW'!A$72,'ACT E+R to SAT EBRW'!B$72,VLOOKUP(E700,'ACT E+R to SAT EBRW'!A:B,2,FALSE))))</f>
        <v/>
      </c>
      <c r="G700" s="11" t="str">
        <f>IF('GACE Reading 200 210'!B700="","",interceptACTRtoPCR5712_5713+slopeACTRtoPCR5712_5713*D700)</f>
        <v/>
      </c>
      <c r="H700" s="11" t="str">
        <f>IF('GACE Reading 200 210'!B700="","", IF(G700&lt;100, 100, IF(G700&gt;200, 200, G700)))</f>
        <v/>
      </c>
      <c r="I700" s="11" t="str">
        <f>IF('GACE Reading 200 210'!B700="","",'SAT EBRW to CBEST R'!$A$2+'SAT EBRW to CBEST R'!$B$2*F700)</f>
        <v/>
      </c>
      <c r="J700" s="11" t="str">
        <f>IF('GACE Reading 200 210'!B700="","", IF(I700&lt;20, 20, IF(I700&gt;80, 80, I700)))</f>
        <v/>
      </c>
    </row>
    <row r="701" spans="1:10" x14ac:dyDescent="0.25">
      <c r="A701" s="11">
        <v>700</v>
      </c>
      <c r="B701" s="30"/>
      <c r="C701" s="25" t="str">
        <f t="shared" si="20"/>
        <v/>
      </c>
      <c r="D701" s="25" t="str">
        <f>IF('GACE Reading 200 210'!B701="","", IF(C701&lt;1, 1, IF(C701&gt;36, 36, C701)))</f>
        <v/>
      </c>
      <c r="E701" s="25" t="str">
        <f t="shared" si="21"/>
        <v/>
      </c>
      <c r="F701" s="11" t="str">
        <f>IF('GACE Reading 200 210'!E701="","",IF('GACE Reading 200 210'!E701&lt;'ACT E+R to SAT EBRW'!$A$2,'ACT E+R to SAT EBRW'!$B$2,IF('GACE Reading 200 210'!E701&gt;'ACT E+R to SAT EBRW'!A$72,'ACT E+R to SAT EBRW'!B$72,VLOOKUP(E701,'ACT E+R to SAT EBRW'!A:B,2,FALSE))))</f>
        <v/>
      </c>
      <c r="G701" s="11" t="str">
        <f>IF('GACE Reading 200 210'!B701="","",interceptACTRtoPCR5712_5713+slopeACTRtoPCR5712_5713*D701)</f>
        <v/>
      </c>
      <c r="H701" s="11" t="str">
        <f>IF('GACE Reading 200 210'!B701="","", IF(G701&lt;100, 100, IF(G701&gt;200, 200, G701)))</f>
        <v/>
      </c>
      <c r="I701" s="11" t="str">
        <f>IF('GACE Reading 200 210'!B701="","",'SAT EBRW to CBEST R'!$A$2+'SAT EBRW to CBEST R'!$B$2*F701)</f>
        <v/>
      </c>
      <c r="J701" s="11" t="str">
        <f>IF('GACE Reading 200 210'!B701="","", IF(I701&lt;20, 20, IF(I701&gt;80, 80, I701)))</f>
        <v/>
      </c>
    </row>
    <row r="702" spans="1:10" x14ac:dyDescent="0.25">
      <c r="A702" s="11">
        <v>701</v>
      </c>
      <c r="B702" s="30"/>
      <c r="C702" s="25" t="str">
        <f t="shared" si="20"/>
        <v/>
      </c>
      <c r="D702" s="25" t="str">
        <f>IF('GACE Reading 200 210'!B702="","", IF(C702&lt;1, 1, IF(C702&gt;36, 36, C702)))</f>
        <v/>
      </c>
      <c r="E702" s="25" t="str">
        <f t="shared" si="21"/>
        <v/>
      </c>
      <c r="F702" s="11" t="str">
        <f>IF('GACE Reading 200 210'!E702="","",IF('GACE Reading 200 210'!E702&lt;'ACT E+R to SAT EBRW'!$A$2,'ACT E+R to SAT EBRW'!$B$2,IF('GACE Reading 200 210'!E702&gt;'ACT E+R to SAT EBRW'!A$72,'ACT E+R to SAT EBRW'!B$72,VLOOKUP(E702,'ACT E+R to SAT EBRW'!A:B,2,FALSE))))</f>
        <v/>
      </c>
      <c r="G702" s="11" t="str">
        <f>IF('GACE Reading 200 210'!B702="","",interceptACTRtoPCR5712_5713+slopeACTRtoPCR5712_5713*D702)</f>
        <v/>
      </c>
      <c r="H702" s="11" t="str">
        <f>IF('GACE Reading 200 210'!B702="","", IF(G702&lt;100, 100, IF(G702&gt;200, 200, G702)))</f>
        <v/>
      </c>
      <c r="I702" s="11" t="str">
        <f>IF('GACE Reading 200 210'!B702="","",'SAT EBRW to CBEST R'!$A$2+'SAT EBRW to CBEST R'!$B$2*F702)</f>
        <v/>
      </c>
      <c r="J702" s="11" t="str">
        <f>IF('GACE Reading 200 210'!B702="","", IF(I702&lt;20, 20, IF(I702&gt;80, 80, I702)))</f>
        <v/>
      </c>
    </row>
    <row r="703" spans="1:10" x14ac:dyDescent="0.25">
      <c r="A703" s="11">
        <v>702</v>
      </c>
      <c r="B703" s="30"/>
      <c r="C703" s="25" t="str">
        <f t="shared" si="20"/>
        <v/>
      </c>
      <c r="D703" s="25" t="str">
        <f>IF('GACE Reading 200 210'!B703="","", IF(C703&lt;1, 1, IF(C703&gt;36, 36, C703)))</f>
        <v/>
      </c>
      <c r="E703" s="25" t="str">
        <f t="shared" si="21"/>
        <v/>
      </c>
      <c r="F703" s="11" t="str">
        <f>IF('GACE Reading 200 210'!E703="","",IF('GACE Reading 200 210'!E703&lt;'ACT E+R to SAT EBRW'!$A$2,'ACT E+R to SAT EBRW'!$B$2,IF('GACE Reading 200 210'!E703&gt;'ACT E+R to SAT EBRW'!A$72,'ACT E+R to SAT EBRW'!B$72,VLOOKUP(E703,'ACT E+R to SAT EBRW'!A:B,2,FALSE))))</f>
        <v/>
      </c>
      <c r="G703" s="11" t="str">
        <f>IF('GACE Reading 200 210'!B703="","",interceptACTRtoPCR5712_5713+slopeACTRtoPCR5712_5713*D703)</f>
        <v/>
      </c>
      <c r="H703" s="11" t="str">
        <f>IF('GACE Reading 200 210'!B703="","", IF(G703&lt;100, 100, IF(G703&gt;200, 200, G703)))</f>
        <v/>
      </c>
      <c r="I703" s="11" t="str">
        <f>IF('GACE Reading 200 210'!B703="","",'SAT EBRW to CBEST R'!$A$2+'SAT EBRW to CBEST R'!$B$2*F703)</f>
        <v/>
      </c>
      <c r="J703" s="11" t="str">
        <f>IF('GACE Reading 200 210'!B703="","", IF(I703&lt;20, 20, IF(I703&gt;80, 80, I703)))</f>
        <v/>
      </c>
    </row>
    <row r="704" spans="1:10" x14ac:dyDescent="0.25">
      <c r="A704" s="11">
        <v>703</v>
      </c>
      <c r="B704" s="30"/>
      <c r="C704" s="25" t="str">
        <f t="shared" si="20"/>
        <v/>
      </c>
      <c r="D704" s="25" t="str">
        <f>IF('GACE Reading 200 210'!B704="","", IF(C704&lt;1, 1, IF(C704&gt;36, 36, C704)))</f>
        <v/>
      </c>
      <c r="E704" s="25" t="str">
        <f t="shared" si="21"/>
        <v/>
      </c>
      <c r="F704" s="11" t="str">
        <f>IF('GACE Reading 200 210'!E704="","",IF('GACE Reading 200 210'!E704&lt;'ACT E+R to SAT EBRW'!$A$2,'ACT E+R to SAT EBRW'!$B$2,IF('GACE Reading 200 210'!E704&gt;'ACT E+R to SAT EBRW'!A$72,'ACT E+R to SAT EBRW'!B$72,VLOOKUP(E704,'ACT E+R to SAT EBRW'!A:B,2,FALSE))))</f>
        <v/>
      </c>
      <c r="G704" s="11" t="str">
        <f>IF('GACE Reading 200 210'!B704="","",interceptACTRtoPCR5712_5713+slopeACTRtoPCR5712_5713*D704)</f>
        <v/>
      </c>
      <c r="H704" s="11" t="str">
        <f>IF('GACE Reading 200 210'!B704="","", IF(G704&lt;100, 100, IF(G704&gt;200, 200, G704)))</f>
        <v/>
      </c>
      <c r="I704" s="11" t="str">
        <f>IF('GACE Reading 200 210'!B704="","",'SAT EBRW to CBEST R'!$A$2+'SAT EBRW to CBEST R'!$B$2*F704)</f>
        <v/>
      </c>
      <c r="J704" s="11" t="str">
        <f>IF('GACE Reading 200 210'!B704="","", IF(I704&lt;20, 20, IF(I704&gt;80, 80, I704)))</f>
        <v/>
      </c>
    </row>
    <row r="705" spans="1:10" x14ac:dyDescent="0.25">
      <c r="A705" s="11">
        <v>704</v>
      </c>
      <c r="B705" s="30"/>
      <c r="C705" s="25" t="str">
        <f t="shared" si="20"/>
        <v/>
      </c>
      <c r="D705" s="25" t="str">
        <f>IF('GACE Reading 200 210'!B705="","", IF(C705&lt;1, 1, IF(C705&gt;36, 36, C705)))</f>
        <v/>
      </c>
      <c r="E705" s="25" t="str">
        <f t="shared" si="21"/>
        <v/>
      </c>
      <c r="F705" s="11" t="str">
        <f>IF('GACE Reading 200 210'!E705="","",IF('GACE Reading 200 210'!E705&lt;'ACT E+R to SAT EBRW'!$A$2,'ACT E+R to SAT EBRW'!$B$2,IF('GACE Reading 200 210'!E705&gt;'ACT E+R to SAT EBRW'!A$72,'ACT E+R to SAT EBRW'!B$72,VLOOKUP(E705,'ACT E+R to SAT EBRW'!A:B,2,FALSE))))</f>
        <v/>
      </c>
      <c r="G705" s="11" t="str">
        <f>IF('GACE Reading 200 210'!B705="","",interceptACTRtoPCR5712_5713+slopeACTRtoPCR5712_5713*D705)</f>
        <v/>
      </c>
      <c r="H705" s="11" t="str">
        <f>IF('GACE Reading 200 210'!B705="","", IF(G705&lt;100, 100, IF(G705&gt;200, 200, G705)))</f>
        <v/>
      </c>
      <c r="I705" s="11" t="str">
        <f>IF('GACE Reading 200 210'!B705="","",'SAT EBRW to CBEST R'!$A$2+'SAT EBRW to CBEST R'!$B$2*F705)</f>
        <v/>
      </c>
      <c r="J705" s="11" t="str">
        <f>IF('GACE Reading 200 210'!B705="","", IF(I705&lt;20, 20, IF(I705&gt;80, 80, I705)))</f>
        <v/>
      </c>
    </row>
    <row r="706" spans="1:10" x14ac:dyDescent="0.25">
      <c r="A706" s="11">
        <v>705</v>
      </c>
      <c r="B706" s="30"/>
      <c r="C706" s="25" t="str">
        <f t="shared" ref="C706:C769" si="22">IF(B706="","",IF(B706&gt;=250, upperinterceptPAAR200_210toACTR+B706*upperslopePAAR200_210toACTR, lowerinterceptPAAR200_210toACTR+B706*lowerslopePAAR200_210toACTR))</f>
        <v/>
      </c>
      <c r="D706" s="25" t="str">
        <f>IF('GACE Reading 200 210'!B706="","", IF(C706&lt;1, 1, IF(C706&gt;36, 36, C706)))</f>
        <v/>
      </c>
      <c r="E706" s="25" t="str">
        <f t="shared" si="21"/>
        <v/>
      </c>
      <c r="F706" s="11" t="str">
        <f>IF('GACE Reading 200 210'!E706="","",IF('GACE Reading 200 210'!E706&lt;'ACT E+R to SAT EBRW'!$A$2,'ACT E+R to SAT EBRW'!$B$2,IF('GACE Reading 200 210'!E706&gt;'ACT E+R to SAT EBRW'!A$72,'ACT E+R to SAT EBRW'!B$72,VLOOKUP(E706,'ACT E+R to SAT EBRW'!A:B,2,FALSE))))</f>
        <v/>
      </c>
      <c r="G706" s="11" t="str">
        <f>IF('GACE Reading 200 210'!B706="","",interceptACTRtoPCR5712_5713+slopeACTRtoPCR5712_5713*D706)</f>
        <v/>
      </c>
      <c r="H706" s="11" t="str">
        <f>IF('GACE Reading 200 210'!B706="","", IF(G706&lt;100, 100, IF(G706&gt;200, 200, G706)))</f>
        <v/>
      </c>
      <c r="I706" s="11" t="str">
        <f>IF('GACE Reading 200 210'!B706="","",'SAT EBRW to CBEST R'!$A$2+'SAT EBRW to CBEST R'!$B$2*F706)</f>
        <v/>
      </c>
      <c r="J706" s="11" t="str">
        <f>IF('GACE Reading 200 210'!B706="","", IF(I706&lt;20, 20, IF(I706&gt;80, 80, I706)))</f>
        <v/>
      </c>
    </row>
    <row r="707" spans="1:10" x14ac:dyDescent="0.25">
      <c r="A707" s="11">
        <v>706</v>
      </c>
      <c r="B707" s="30"/>
      <c r="C707" s="25" t="str">
        <f t="shared" si="22"/>
        <v/>
      </c>
      <c r="D707" s="25" t="str">
        <f>IF('GACE Reading 200 210'!B707="","", IF(C707&lt;1, 1, IF(C707&gt;36, 36, C707)))</f>
        <v/>
      </c>
      <c r="E707" s="25" t="str">
        <f t="shared" ref="E707:E770" si="23">IF(ISBLANK(B707), "", ROUND(2*D707, 0))</f>
        <v/>
      </c>
      <c r="F707" s="11" t="str">
        <f>IF('GACE Reading 200 210'!E707="","",IF('GACE Reading 200 210'!E707&lt;'ACT E+R to SAT EBRW'!$A$2,'ACT E+R to SAT EBRW'!$B$2,IF('GACE Reading 200 210'!E707&gt;'ACT E+R to SAT EBRW'!A$72,'ACT E+R to SAT EBRW'!B$72,VLOOKUP(E707,'ACT E+R to SAT EBRW'!A:B,2,FALSE))))</f>
        <v/>
      </c>
      <c r="G707" s="11" t="str">
        <f>IF('GACE Reading 200 210'!B707="","",interceptACTRtoPCR5712_5713+slopeACTRtoPCR5712_5713*D707)</f>
        <v/>
      </c>
      <c r="H707" s="11" t="str">
        <f>IF('GACE Reading 200 210'!B707="","", IF(G707&lt;100, 100, IF(G707&gt;200, 200, G707)))</f>
        <v/>
      </c>
      <c r="I707" s="11" t="str">
        <f>IF('GACE Reading 200 210'!B707="","",'SAT EBRW to CBEST R'!$A$2+'SAT EBRW to CBEST R'!$B$2*F707)</f>
        <v/>
      </c>
      <c r="J707" s="11" t="str">
        <f>IF('GACE Reading 200 210'!B707="","", IF(I707&lt;20, 20, IF(I707&gt;80, 80, I707)))</f>
        <v/>
      </c>
    </row>
    <row r="708" spans="1:10" x14ac:dyDescent="0.25">
      <c r="A708" s="11">
        <v>707</v>
      </c>
      <c r="B708" s="30"/>
      <c r="C708" s="25" t="str">
        <f t="shared" si="22"/>
        <v/>
      </c>
      <c r="D708" s="25" t="str">
        <f>IF('GACE Reading 200 210'!B708="","", IF(C708&lt;1, 1, IF(C708&gt;36, 36, C708)))</f>
        <v/>
      </c>
      <c r="E708" s="25" t="str">
        <f t="shared" si="23"/>
        <v/>
      </c>
      <c r="F708" s="11" t="str">
        <f>IF('GACE Reading 200 210'!E708="","",IF('GACE Reading 200 210'!E708&lt;'ACT E+R to SAT EBRW'!$A$2,'ACT E+R to SAT EBRW'!$B$2,IF('GACE Reading 200 210'!E708&gt;'ACT E+R to SAT EBRW'!A$72,'ACT E+R to SAT EBRW'!B$72,VLOOKUP(E708,'ACT E+R to SAT EBRW'!A:B,2,FALSE))))</f>
        <v/>
      </c>
      <c r="G708" s="11" t="str">
        <f>IF('GACE Reading 200 210'!B708="","",interceptACTRtoPCR5712_5713+slopeACTRtoPCR5712_5713*D708)</f>
        <v/>
      </c>
      <c r="H708" s="11" t="str">
        <f>IF('GACE Reading 200 210'!B708="","", IF(G708&lt;100, 100, IF(G708&gt;200, 200, G708)))</f>
        <v/>
      </c>
      <c r="I708" s="11" t="str">
        <f>IF('GACE Reading 200 210'!B708="","",'SAT EBRW to CBEST R'!$A$2+'SAT EBRW to CBEST R'!$B$2*F708)</f>
        <v/>
      </c>
      <c r="J708" s="11" t="str">
        <f>IF('GACE Reading 200 210'!B708="","", IF(I708&lt;20, 20, IF(I708&gt;80, 80, I708)))</f>
        <v/>
      </c>
    </row>
    <row r="709" spans="1:10" x14ac:dyDescent="0.25">
      <c r="A709" s="11">
        <v>708</v>
      </c>
      <c r="B709" s="30"/>
      <c r="C709" s="25" t="str">
        <f t="shared" si="22"/>
        <v/>
      </c>
      <c r="D709" s="25" t="str">
        <f>IF('GACE Reading 200 210'!B709="","", IF(C709&lt;1, 1, IF(C709&gt;36, 36, C709)))</f>
        <v/>
      </c>
      <c r="E709" s="25" t="str">
        <f t="shared" si="23"/>
        <v/>
      </c>
      <c r="F709" s="11" t="str">
        <f>IF('GACE Reading 200 210'!E709="","",IF('GACE Reading 200 210'!E709&lt;'ACT E+R to SAT EBRW'!$A$2,'ACT E+R to SAT EBRW'!$B$2,IF('GACE Reading 200 210'!E709&gt;'ACT E+R to SAT EBRW'!A$72,'ACT E+R to SAT EBRW'!B$72,VLOOKUP(E709,'ACT E+R to SAT EBRW'!A:B,2,FALSE))))</f>
        <v/>
      </c>
      <c r="G709" s="11" t="str">
        <f>IF('GACE Reading 200 210'!B709="","",interceptACTRtoPCR5712_5713+slopeACTRtoPCR5712_5713*D709)</f>
        <v/>
      </c>
      <c r="H709" s="11" t="str">
        <f>IF('GACE Reading 200 210'!B709="","", IF(G709&lt;100, 100, IF(G709&gt;200, 200, G709)))</f>
        <v/>
      </c>
      <c r="I709" s="11" t="str">
        <f>IF('GACE Reading 200 210'!B709="","",'SAT EBRW to CBEST R'!$A$2+'SAT EBRW to CBEST R'!$B$2*F709)</f>
        <v/>
      </c>
      <c r="J709" s="11" t="str">
        <f>IF('GACE Reading 200 210'!B709="","", IF(I709&lt;20, 20, IF(I709&gt;80, 80, I709)))</f>
        <v/>
      </c>
    </row>
    <row r="710" spans="1:10" x14ac:dyDescent="0.25">
      <c r="A710" s="11">
        <v>709</v>
      </c>
      <c r="B710" s="30"/>
      <c r="C710" s="25" t="str">
        <f t="shared" si="22"/>
        <v/>
      </c>
      <c r="D710" s="25" t="str">
        <f>IF('GACE Reading 200 210'!B710="","", IF(C710&lt;1, 1, IF(C710&gt;36, 36, C710)))</f>
        <v/>
      </c>
      <c r="E710" s="25" t="str">
        <f t="shared" si="23"/>
        <v/>
      </c>
      <c r="F710" s="11" t="str">
        <f>IF('GACE Reading 200 210'!E710="","",IF('GACE Reading 200 210'!E710&lt;'ACT E+R to SAT EBRW'!$A$2,'ACT E+R to SAT EBRW'!$B$2,IF('GACE Reading 200 210'!E710&gt;'ACT E+R to SAT EBRW'!A$72,'ACT E+R to SAT EBRW'!B$72,VLOOKUP(E710,'ACT E+R to SAT EBRW'!A:B,2,FALSE))))</f>
        <v/>
      </c>
      <c r="G710" s="11" t="str">
        <f>IF('GACE Reading 200 210'!B710="","",interceptACTRtoPCR5712_5713+slopeACTRtoPCR5712_5713*D710)</f>
        <v/>
      </c>
      <c r="H710" s="11" t="str">
        <f>IF('GACE Reading 200 210'!B710="","", IF(G710&lt;100, 100, IF(G710&gt;200, 200, G710)))</f>
        <v/>
      </c>
      <c r="I710" s="11" t="str">
        <f>IF('GACE Reading 200 210'!B710="","",'SAT EBRW to CBEST R'!$A$2+'SAT EBRW to CBEST R'!$B$2*F710)</f>
        <v/>
      </c>
      <c r="J710" s="11" t="str">
        <f>IF('GACE Reading 200 210'!B710="","", IF(I710&lt;20, 20, IF(I710&gt;80, 80, I710)))</f>
        <v/>
      </c>
    </row>
    <row r="711" spans="1:10" x14ac:dyDescent="0.25">
      <c r="A711" s="11">
        <v>710</v>
      </c>
      <c r="B711" s="30"/>
      <c r="C711" s="25" t="str">
        <f t="shared" si="22"/>
        <v/>
      </c>
      <c r="D711" s="25" t="str">
        <f>IF('GACE Reading 200 210'!B711="","", IF(C711&lt;1, 1, IF(C711&gt;36, 36, C711)))</f>
        <v/>
      </c>
      <c r="E711" s="25" t="str">
        <f t="shared" si="23"/>
        <v/>
      </c>
      <c r="F711" s="11" t="str">
        <f>IF('GACE Reading 200 210'!E711="","",IF('GACE Reading 200 210'!E711&lt;'ACT E+R to SAT EBRW'!$A$2,'ACT E+R to SAT EBRW'!$B$2,IF('GACE Reading 200 210'!E711&gt;'ACT E+R to SAT EBRW'!A$72,'ACT E+R to SAT EBRW'!B$72,VLOOKUP(E711,'ACT E+R to SAT EBRW'!A:B,2,FALSE))))</f>
        <v/>
      </c>
      <c r="G711" s="11" t="str">
        <f>IF('GACE Reading 200 210'!B711="","",interceptACTRtoPCR5712_5713+slopeACTRtoPCR5712_5713*D711)</f>
        <v/>
      </c>
      <c r="H711" s="11" t="str">
        <f>IF('GACE Reading 200 210'!B711="","", IF(G711&lt;100, 100, IF(G711&gt;200, 200, G711)))</f>
        <v/>
      </c>
      <c r="I711" s="11" t="str">
        <f>IF('GACE Reading 200 210'!B711="","",'SAT EBRW to CBEST R'!$A$2+'SAT EBRW to CBEST R'!$B$2*F711)</f>
        <v/>
      </c>
      <c r="J711" s="11" t="str">
        <f>IF('GACE Reading 200 210'!B711="","", IF(I711&lt;20, 20, IF(I711&gt;80, 80, I711)))</f>
        <v/>
      </c>
    </row>
    <row r="712" spans="1:10" x14ac:dyDescent="0.25">
      <c r="A712" s="11">
        <v>711</v>
      </c>
      <c r="B712" s="30"/>
      <c r="C712" s="25" t="str">
        <f t="shared" si="22"/>
        <v/>
      </c>
      <c r="D712" s="25" t="str">
        <f>IF('GACE Reading 200 210'!B712="","", IF(C712&lt;1, 1, IF(C712&gt;36, 36, C712)))</f>
        <v/>
      </c>
      <c r="E712" s="25" t="str">
        <f t="shared" si="23"/>
        <v/>
      </c>
      <c r="F712" s="11" t="str">
        <f>IF('GACE Reading 200 210'!E712="","",IF('GACE Reading 200 210'!E712&lt;'ACT E+R to SAT EBRW'!$A$2,'ACT E+R to SAT EBRW'!$B$2,IF('GACE Reading 200 210'!E712&gt;'ACT E+R to SAT EBRW'!A$72,'ACT E+R to SAT EBRW'!B$72,VLOOKUP(E712,'ACT E+R to SAT EBRW'!A:B,2,FALSE))))</f>
        <v/>
      </c>
      <c r="G712" s="11" t="str">
        <f>IF('GACE Reading 200 210'!B712="","",interceptACTRtoPCR5712_5713+slopeACTRtoPCR5712_5713*D712)</f>
        <v/>
      </c>
      <c r="H712" s="11" t="str">
        <f>IF('GACE Reading 200 210'!B712="","", IF(G712&lt;100, 100, IF(G712&gt;200, 200, G712)))</f>
        <v/>
      </c>
      <c r="I712" s="11" t="str">
        <f>IF('GACE Reading 200 210'!B712="","",'SAT EBRW to CBEST R'!$A$2+'SAT EBRW to CBEST R'!$B$2*F712)</f>
        <v/>
      </c>
      <c r="J712" s="11" t="str">
        <f>IF('GACE Reading 200 210'!B712="","", IF(I712&lt;20, 20, IF(I712&gt;80, 80, I712)))</f>
        <v/>
      </c>
    </row>
    <row r="713" spans="1:10" x14ac:dyDescent="0.25">
      <c r="A713" s="11">
        <v>712</v>
      </c>
      <c r="B713" s="30"/>
      <c r="C713" s="25" t="str">
        <f t="shared" si="22"/>
        <v/>
      </c>
      <c r="D713" s="25" t="str">
        <f>IF('GACE Reading 200 210'!B713="","", IF(C713&lt;1, 1, IF(C713&gt;36, 36, C713)))</f>
        <v/>
      </c>
      <c r="E713" s="25" t="str">
        <f t="shared" si="23"/>
        <v/>
      </c>
      <c r="F713" s="11" t="str">
        <f>IF('GACE Reading 200 210'!E713="","",IF('GACE Reading 200 210'!E713&lt;'ACT E+R to SAT EBRW'!$A$2,'ACT E+R to SAT EBRW'!$B$2,IF('GACE Reading 200 210'!E713&gt;'ACT E+R to SAT EBRW'!A$72,'ACT E+R to SAT EBRW'!B$72,VLOOKUP(E713,'ACT E+R to SAT EBRW'!A:B,2,FALSE))))</f>
        <v/>
      </c>
      <c r="G713" s="11" t="str">
        <f>IF('GACE Reading 200 210'!B713="","",interceptACTRtoPCR5712_5713+slopeACTRtoPCR5712_5713*D713)</f>
        <v/>
      </c>
      <c r="H713" s="11" t="str">
        <f>IF('GACE Reading 200 210'!B713="","", IF(G713&lt;100, 100, IF(G713&gt;200, 200, G713)))</f>
        <v/>
      </c>
      <c r="I713" s="11" t="str">
        <f>IF('GACE Reading 200 210'!B713="","",'SAT EBRW to CBEST R'!$A$2+'SAT EBRW to CBEST R'!$B$2*F713)</f>
        <v/>
      </c>
      <c r="J713" s="11" t="str">
        <f>IF('GACE Reading 200 210'!B713="","", IF(I713&lt;20, 20, IF(I713&gt;80, 80, I713)))</f>
        <v/>
      </c>
    </row>
    <row r="714" spans="1:10" x14ac:dyDescent="0.25">
      <c r="A714" s="11">
        <v>713</v>
      </c>
      <c r="B714" s="30"/>
      <c r="C714" s="25" t="str">
        <f t="shared" si="22"/>
        <v/>
      </c>
      <c r="D714" s="25" t="str">
        <f>IF('GACE Reading 200 210'!B714="","", IF(C714&lt;1, 1, IF(C714&gt;36, 36, C714)))</f>
        <v/>
      </c>
      <c r="E714" s="25" t="str">
        <f t="shared" si="23"/>
        <v/>
      </c>
      <c r="F714" s="11" t="str">
        <f>IF('GACE Reading 200 210'!E714="","",IF('GACE Reading 200 210'!E714&lt;'ACT E+R to SAT EBRW'!$A$2,'ACT E+R to SAT EBRW'!$B$2,IF('GACE Reading 200 210'!E714&gt;'ACT E+R to SAT EBRW'!A$72,'ACT E+R to SAT EBRW'!B$72,VLOOKUP(E714,'ACT E+R to SAT EBRW'!A:B,2,FALSE))))</f>
        <v/>
      </c>
      <c r="G714" s="11" t="str">
        <f>IF('GACE Reading 200 210'!B714="","",interceptACTRtoPCR5712_5713+slopeACTRtoPCR5712_5713*D714)</f>
        <v/>
      </c>
      <c r="H714" s="11" t="str">
        <f>IF('GACE Reading 200 210'!B714="","", IF(G714&lt;100, 100, IF(G714&gt;200, 200, G714)))</f>
        <v/>
      </c>
      <c r="I714" s="11" t="str">
        <f>IF('GACE Reading 200 210'!B714="","",'SAT EBRW to CBEST R'!$A$2+'SAT EBRW to CBEST R'!$B$2*F714)</f>
        <v/>
      </c>
      <c r="J714" s="11" t="str">
        <f>IF('GACE Reading 200 210'!B714="","", IF(I714&lt;20, 20, IF(I714&gt;80, 80, I714)))</f>
        <v/>
      </c>
    </row>
    <row r="715" spans="1:10" x14ac:dyDescent="0.25">
      <c r="A715" s="11">
        <v>714</v>
      </c>
      <c r="B715" s="30"/>
      <c r="C715" s="25" t="str">
        <f t="shared" si="22"/>
        <v/>
      </c>
      <c r="D715" s="25" t="str">
        <f>IF('GACE Reading 200 210'!B715="","", IF(C715&lt;1, 1, IF(C715&gt;36, 36, C715)))</f>
        <v/>
      </c>
      <c r="E715" s="25" t="str">
        <f t="shared" si="23"/>
        <v/>
      </c>
      <c r="F715" s="11" t="str">
        <f>IF('GACE Reading 200 210'!E715="","",IF('GACE Reading 200 210'!E715&lt;'ACT E+R to SAT EBRW'!$A$2,'ACT E+R to SAT EBRW'!$B$2,IF('GACE Reading 200 210'!E715&gt;'ACT E+R to SAT EBRW'!A$72,'ACT E+R to SAT EBRW'!B$72,VLOOKUP(E715,'ACT E+R to SAT EBRW'!A:B,2,FALSE))))</f>
        <v/>
      </c>
      <c r="G715" s="11" t="str">
        <f>IF('GACE Reading 200 210'!B715="","",interceptACTRtoPCR5712_5713+slopeACTRtoPCR5712_5713*D715)</f>
        <v/>
      </c>
      <c r="H715" s="11" t="str">
        <f>IF('GACE Reading 200 210'!B715="","", IF(G715&lt;100, 100, IF(G715&gt;200, 200, G715)))</f>
        <v/>
      </c>
      <c r="I715" s="11" t="str">
        <f>IF('GACE Reading 200 210'!B715="","",'SAT EBRW to CBEST R'!$A$2+'SAT EBRW to CBEST R'!$B$2*F715)</f>
        <v/>
      </c>
      <c r="J715" s="11" t="str">
        <f>IF('GACE Reading 200 210'!B715="","", IF(I715&lt;20, 20, IF(I715&gt;80, 80, I715)))</f>
        <v/>
      </c>
    </row>
    <row r="716" spans="1:10" x14ac:dyDescent="0.25">
      <c r="A716" s="11">
        <v>715</v>
      </c>
      <c r="B716" s="30"/>
      <c r="C716" s="25" t="str">
        <f t="shared" si="22"/>
        <v/>
      </c>
      <c r="D716" s="25" t="str">
        <f>IF('GACE Reading 200 210'!B716="","", IF(C716&lt;1, 1, IF(C716&gt;36, 36, C716)))</f>
        <v/>
      </c>
      <c r="E716" s="25" t="str">
        <f t="shared" si="23"/>
        <v/>
      </c>
      <c r="F716" s="11" t="str">
        <f>IF('GACE Reading 200 210'!E716="","",IF('GACE Reading 200 210'!E716&lt;'ACT E+R to SAT EBRW'!$A$2,'ACT E+R to SAT EBRW'!$B$2,IF('GACE Reading 200 210'!E716&gt;'ACT E+R to SAT EBRW'!A$72,'ACT E+R to SAT EBRW'!B$72,VLOOKUP(E716,'ACT E+R to SAT EBRW'!A:B,2,FALSE))))</f>
        <v/>
      </c>
      <c r="G716" s="11" t="str">
        <f>IF('GACE Reading 200 210'!B716="","",interceptACTRtoPCR5712_5713+slopeACTRtoPCR5712_5713*D716)</f>
        <v/>
      </c>
      <c r="H716" s="11" t="str">
        <f>IF('GACE Reading 200 210'!B716="","", IF(G716&lt;100, 100, IF(G716&gt;200, 200, G716)))</f>
        <v/>
      </c>
      <c r="I716" s="11" t="str">
        <f>IF('GACE Reading 200 210'!B716="","",'SAT EBRW to CBEST R'!$A$2+'SAT EBRW to CBEST R'!$B$2*F716)</f>
        <v/>
      </c>
      <c r="J716" s="11" t="str">
        <f>IF('GACE Reading 200 210'!B716="","", IF(I716&lt;20, 20, IF(I716&gt;80, 80, I716)))</f>
        <v/>
      </c>
    </row>
    <row r="717" spans="1:10" x14ac:dyDescent="0.25">
      <c r="A717" s="11">
        <v>716</v>
      </c>
      <c r="B717" s="30"/>
      <c r="C717" s="25" t="str">
        <f t="shared" si="22"/>
        <v/>
      </c>
      <c r="D717" s="25" t="str">
        <f>IF('GACE Reading 200 210'!B717="","", IF(C717&lt;1, 1, IF(C717&gt;36, 36, C717)))</f>
        <v/>
      </c>
      <c r="E717" s="25" t="str">
        <f t="shared" si="23"/>
        <v/>
      </c>
      <c r="F717" s="11" t="str">
        <f>IF('GACE Reading 200 210'!E717="","",IF('GACE Reading 200 210'!E717&lt;'ACT E+R to SAT EBRW'!$A$2,'ACT E+R to SAT EBRW'!$B$2,IF('GACE Reading 200 210'!E717&gt;'ACT E+R to SAT EBRW'!A$72,'ACT E+R to SAT EBRW'!B$72,VLOOKUP(E717,'ACT E+R to SAT EBRW'!A:B,2,FALSE))))</f>
        <v/>
      </c>
      <c r="G717" s="11" t="str">
        <f>IF('GACE Reading 200 210'!B717="","",interceptACTRtoPCR5712_5713+slopeACTRtoPCR5712_5713*D717)</f>
        <v/>
      </c>
      <c r="H717" s="11" t="str">
        <f>IF('GACE Reading 200 210'!B717="","", IF(G717&lt;100, 100, IF(G717&gt;200, 200, G717)))</f>
        <v/>
      </c>
      <c r="I717" s="11" t="str">
        <f>IF('GACE Reading 200 210'!B717="","",'SAT EBRW to CBEST R'!$A$2+'SAT EBRW to CBEST R'!$B$2*F717)</f>
        <v/>
      </c>
      <c r="J717" s="11" t="str">
        <f>IF('GACE Reading 200 210'!B717="","", IF(I717&lt;20, 20, IF(I717&gt;80, 80, I717)))</f>
        <v/>
      </c>
    </row>
    <row r="718" spans="1:10" x14ac:dyDescent="0.25">
      <c r="A718" s="11">
        <v>717</v>
      </c>
      <c r="B718" s="30"/>
      <c r="C718" s="25" t="str">
        <f t="shared" si="22"/>
        <v/>
      </c>
      <c r="D718" s="25" t="str">
        <f>IF('GACE Reading 200 210'!B718="","", IF(C718&lt;1, 1, IF(C718&gt;36, 36, C718)))</f>
        <v/>
      </c>
      <c r="E718" s="25" t="str">
        <f t="shared" si="23"/>
        <v/>
      </c>
      <c r="F718" s="11" t="str">
        <f>IF('GACE Reading 200 210'!E718="","",IF('GACE Reading 200 210'!E718&lt;'ACT E+R to SAT EBRW'!$A$2,'ACT E+R to SAT EBRW'!$B$2,IF('GACE Reading 200 210'!E718&gt;'ACT E+R to SAT EBRW'!A$72,'ACT E+R to SAT EBRW'!B$72,VLOOKUP(E718,'ACT E+R to SAT EBRW'!A:B,2,FALSE))))</f>
        <v/>
      </c>
      <c r="G718" s="11" t="str">
        <f>IF('GACE Reading 200 210'!B718="","",interceptACTRtoPCR5712_5713+slopeACTRtoPCR5712_5713*D718)</f>
        <v/>
      </c>
      <c r="H718" s="11" t="str">
        <f>IF('GACE Reading 200 210'!B718="","", IF(G718&lt;100, 100, IF(G718&gt;200, 200, G718)))</f>
        <v/>
      </c>
      <c r="I718" s="11" t="str">
        <f>IF('GACE Reading 200 210'!B718="","",'SAT EBRW to CBEST R'!$A$2+'SAT EBRW to CBEST R'!$B$2*F718)</f>
        <v/>
      </c>
      <c r="J718" s="11" t="str">
        <f>IF('GACE Reading 200 210'!B718="","", IF(I718&lt;20, 20, IF(I718&gt;80, 80, I718)))</f>
        <v/>
      </c>
    </row>
    <row r="719" spans="1:10" x14ac:dyDescent="0.25">
      <c r="A719" s="11">
        <v>718</v>
      </c>
      <c r="B719" s="30"/>
      <c r="C719" s="25" t="str">
        <f t="shared" si="22"/>
        <v/>
      </c>
      <c r="D719" s="25" t="str">
        <f>IF('GACE Reading 200 210'!B719="","", IF(C719&lt;1, 1, IF(C719&gt;36, 36, C719)))</f>
        <v/>
      </c>
      <c r="E719" s="25" t="str">
        <f t="shared" si="23"/>
        <v/>
      </c>
      <c r="F719" s="11" t="str">
        <f>IF('GACE Reading 200 210'!E719="","",IF('GACE Reading 200 210'!E719&lt;'ACT E+R to SAT EBRW'!$A$2,'ACT E+R to SAT EBRW'!$B$2,IF('GACE Reading 200 210'!E719&gt;'ACT E+R to SAT EBRW'!A$72,'ACT E+R to SAT EBRW'!B$72,VLOOKUP(E719,'ACT E+R to SAT EBRW'!A:B,2,FALSE))))</f>
        <v/>
      </c>
      <c r="G719" s="11" t="str">
        <f>IF('GACE Reading 200 210'!B719="","",interceptACTRtoPCR5712_5713+slopeACTRtoPCR5712_5713*D719)</f>
        <v/>
      </c>
      <c r="H719" s="11" t="str">
        <f>IF('GACE Reading 200 210'!B719="","", IF(G719&lt;100, 100, IF(G719&gt;200, 200, G719)))</f>
        <v/>
      </c>
      <c r="I719" s="11" t="str">
        <f>IF('GACE Reading 200 210'!B719="","",'SAT EBRW to CBEST R'!$A$2+'SAT EBRW to CBEST R'!$B$2*F719)</f>
        <v/>
      </c>
      <c r="J719" s="11" t="str">
        <f>IF('GACE Reading 200 210'!B719="","", IF(I719&lt;20, 20, IF(I719&gt;80, 80, I719)))</f>
        <v/>
      </c>
    </row>
    <row r="720" spans="1:10" x14ac:dyDescent="0.25">
      <c r="A720" s="11">
        <v>719</v>
      </c>
      <c r="B720" s="30"/>
      <c r="C720" s="25" t="str">
        <f t="shared" si="22"/>
        <v/>
      </c>
      <c r="D720" s="25" t="str">
        <f>IF('GACE Reading 200 210'!B720="","", IF(C720&lt;1, 1, IF(C720&gt;36, 36, C720)))</f>
        <v/>
      </c>
      <c r="E720" s="25" t="str">
        <f t="shared" si="23"/>
        <v/>
      </c>
      <c r="F720" s="11" t="str">
        <f>IF('GACE Reading 200 210'!E720="","",IF('GACE Reading 200 210'!E720&lt;'ACT E+R to SAT EBRW'!$A$2,'ACT E+R to SAT EBRW'!$B$2,IF('GACE Reading 200 210'!E720&gt;'ACT E+R to SAT EBRW'!A$72,'ACT E+R to SAT EBRW'!B$72,VLOOKUP(E720,'ACT E+R to SAT EBRW'!A:B,2,FALSE))))</f>
        <v/>
      </c>
      <c r="G720" s="11" t="str">
        <f>IF('GACE Reading 200 210'!B720="","",interceptACTRtoPCR5712_5713+slopeACTRtoPCR5712_5713*D720)</f>
        <v/>
      </c>
      <c r="H720" s="11" t="str">
        <f>IF('GACE Reading 200 210'!B720="","", IF(G720&lt;100, 100, IF(G720&gt;200, 200, G720)))</f>
        <v/>
      </c>
      <c r="I720" s="11" t="str">
        <f>IF('GACE Reading 200 210'!B720="","",'SAT EBRW to CBEST R'!$A$2+'SAT EBRW to CBEST R'!$B$2*F720)</f>
        <v/>
      </c>
      <c r="J720" s="11" t="str">
        <f>IF('GACE Reading 200 210'!B720="","", IF(I720&lt;20, 20, IF(I720&gt;80, 80, I720)))</f>
        <v/>
      </c>
    </row>
    <row r="721" spans="1:10" x14ac:dyDescent="0.25">
      <c r="A721" s="11">
        <v>720</v>
      </c>
      <c r="B721" s="30"/>
      <c r="C721" s="25" t="str">
        <f t="shared" si="22"/>
        <v/>
      </c>
      <c r="D721" s="25" t="str">
        <f>IF('GACE Reading 200 210'!B721="","", IF(C721&lt;1, 1, IF(C721&gt;36, 36, C721)))</f>
        <v/>
      </c>
      <c r="E721" s="25" t="str">
        <f t="shared" si="23"/>
        <v/>
      </c>
      <c r="F721" s="11" t="str">
        <f>IF('GACE Reading 200 210'!E721="","",IF('GACE Reading 200 210'!E721&lt;'ACT E+R to SAT EBRW'!$A$2,'ACT E+R to SAT EBRW'!$B$2,IF('GACE Reading 200 210'!E721&gt;'ACT E+R to SAT EBRW'!A$72,'ACT E+R to SAT EBRW'!B$72,VLOOKUP(E721,'ACT E+R to SAT EBRW'!A:B,2,FALSE))))</f>
        <v/>
      </c>
      <c r="G721" s="11" t="str">
        <f>IF('GACE Reading 200 210'!B721="","",interceptACTRtoPCR5712_5713+slopeACTRtoPCR5712_5713*D721)</f>
        <v/>
      </c>
      <c r="H721" s="11" t="str">
        <f>IF('GACE Reading 200 210'!B721="","", IF(G721&lt;100, 100, IF(G721&gt;200, 200, G721)))</f>
        <v/>
      </c>
      <c r="I721" s="11" t="str">
        <f>IF('GACE Reading 200 210'!B721="","",'SAT EBRW to CBEST R'!$A$2+'SAT EBRW to CBEST R'!$B$2*F721)</f>
        <v/>
      </c>
      <c r="J721" s="11" t="str">
        <f>IF('GACE Reading 200 210'!B721="","", IF(I721&lt;20, 20, IF(I721&gt;80, 80, I721)))</f>
        <v/>
      </c>
    </row>
    <row r="722" spans="1:10" x14ac:dyDescent="0.25">
      <c r="A722" s="11">
        <v>721</v>
      </c>
      <c r="B722" s="30"/>
      <c r="C722" s="25" t="str">
        <f t="shared" si="22"/>
        <v/>
      </c>
      <c r="D722" s="25" t="str">
        <f>IF('GACE Reading 200 210'!B722="","", IF(C722&lt;1, 1, IF(C722&gt;36, 36, C722)))</f>
        <v/>
      </c>
      <c r="E722" s="25" t="str">
        <f t="shared" si="23"/>
        <v/>
      </c>
      <c r="F722" s="11" t="str">
        <f>IF('GACE Reading 200 210'!E722="","",IF('GACE Reading 200 210'!E722&lt;'ACT E+R to SAT EBRW'!$A$2,'ACT E+R to SAT EBRW'!$B$2,IF('GACE Reading 200 210'!E722&gt;'ACT E+R to SAT EBRW'!A$72,'ACT E+R to SAT EBRW'!B$72,VLOOKUP(E722,'ACT E+R to SAT EBRW'!A:B,2,FALSE))))</f>
        <v/>
      </c>
      <c r="G722" s="11" t="str">
        <f>IF('GACE Reading 200 210'!B722="","",interceptACTRtoPCR5712_5713+slopeACTRtoPCR5712_5713*D722)</f>
        <v/>
      </c>
      <c r="H722" s="11" t="str">
        <f>IF('GACE Reading 200 210'!B722="","", IF(G722&lt;100, 100, IF(G722&gt;200, 200, G722)))</f>
        <v/>
      </c>
      <c r="I722" s="11" t="str">
        <f>IF('GACE Reading 200 210'!B722="","",'SAT EBRW to CBEST R'!$A$2+'SAT EBRW to CBEST R'!$B$2*F722)</f>
        <v/>
      </c>
      <c r="J722" s="11" t="str">
        <f>IF('GACE Reading 200 210'!B722="","", IF(I722&lt;20, 20, IF(I722&gt;80, 80, I722)))</f>
        <v/>
      </c>
    </row>
    <row r="723" spans="1:10" x14ac:dyDescent="0.25">
      <c r="A723" s="11">
        <v>722</v>
      </c>
      <c r="B723" s="30"/>
      <c r="C723" s="25" t="str">
        <f t="shared" si="22"/>
        <v/>
      </c>
      <c r="D723" s="25" t="str">
        <f>IF('GACE Reading 200 210'!B723="","", IF(C723&lt;1, 1, IF(C723&gt;36, 36, C723)))</f>
        <v/>
      </c>
      <c r="E723" s="25" t="str">
        <f t="shared" si="23"/>
        <v/>
      </c>
      <c r="F723" s="11" t="str">
        <f>IF('GACE Reading 200 210'!E723="","",IF('GACE Reading 200 210'!E723&lt;'ACT E+R to SAT EBRW'!$A$2,'ACT E+R to SAT EBRW'!$B$2,IF('GACE Reading 200 210'!E723&gt;'ACT E+R to SAT EBRW'!A$72,'ACT E+R to SAT EBRW'!B$72,VLOOKUP(E723,'ACT E+R to SAT EBRW'!A:B,2,FALSE))))</f>
        <v/>
      </c>
      <c r="G723" s="11" t="str">
        <f>IF('GACE Reading 200 210'!B723="","",interceptACTRtoPCR5712_5713+slopeACTRtoPCR5712_5713*D723)</f>
        <v/>
      </c>
      <c r="H723" s="11" t="str">
        <f>IF('GACE Reading 200 210'!B723="","", IF(G723&lt;100, 100, IF(G723&gt;200, 200, G723)))</f>
        <v/>
      </c>
      <c r="I723" s="11" t="str">
        <f>IF('GACE Reading 200 210'!B723="","",'SAT EBRW to CBEST R'!$A$2+'SAT EBRW to CBEST R'!$B$2*F723)</f>
        <v/>
      </c>
      <c r="J723" s="11" t="str">
        <f>IF('GACE Reading 200 210'!B723="","", IF(I723&lt;20, 20, IF(I723&gt;80, 80, I723)))</f>
        <v/>
      </c>
    </row>
    <row r="724" spans="1:10" x14ac:dyDescent="0.25">
      <c r="A724" s="11">
        <v>723</v>
      </c>
      <c r="B724" s="30"/>
      <c r="C724" s="25" t="str">
        <f t="shared" si="22"/>
        <v/>
      </c>
      <c r="D724" s="25" t="str">
        <f>IF('GACE Reading 200 210'!B724="","", IF(C724&lt;1, 1, IF(C724&gt;36, 36, C724)))</f>
        <v/>
      </c>
      <c r="E724" s="25" t="str">
        <f t="shared" si="23"/>
        <v/>
      </c>
      <c r="F724" s="11" t="str">
        <f>IF('GACE Reading 200 210'!E724="","",IF('GACE Reading 200 210'!E724&lt;'ACT E+R to SAT EBRW'!$A$2,'ACT E+R to SAT EBRW'!$B$2,IF('GACE Reading 200 210'!E724&gt;'ACT E+R to SAT EBRW'!A$72,'ACT E+R to SAT EBRW'!B$72,VLOOKUP(E724,'ACT E+R to SAT EBRW'!A:B,2,FALSE))))</f>
        <v/>
      </c>
      <c r="G724" s="11" t="str">
        <f>IF('GACE Reading 200 210'!B724="","",interceptACTRtoPCR5712_5713+slopeACTRtoPCR5712_5713*D724)</f>
        <v/>
      </c>
      <c r="H724" s="11" t="str">
        <f>IF('GACE Reading 200 210'!B724="","", IF(G724&lt;100, 100, IF(G724&gt;200, 200, G724)))</f>
        <v/>
      </c>
      <c r="I724" s="11" t="str">
        <f>IF('GACE Reading 200 210'!B724="","",'SAT EBRW to CBEST R'!$A$2+'SAT EBRW to CBEST R'!$B$2*F724)</f>
        <v/>
      </c>
      <c r="J724" s="11" t="str">
        <f>IF('GACE Reading 200 210'!B724="","", IF(I724&lt;20, 20, IF(I724&gt;80, 80, I724)))</f>
        <v/>
      </c>
    </row>
    <row r="725" spans="1:10" x14ac:dyDescent="0.25">
      <c r="A725" s="11">
        <v>724</v>
      </c>
      <c r="B725" s="30"/>
      <c r="C725" s="25" t="str">
        <f t="shared" si="22"/>
        <v/>
      </c>
      <c r="D725" s="25" t="str">
        <f>IF('GACE Reading 200 210'!B725="","", IF(C725&lt;1, 1, IF(C725&gt;36, 36, C725)))</f>
        <v/>
      </c>
      <c r="E725" s="25" t="str">
        <f t="shared" si="23"/>
        <v/>
      </c>
      <c r="F725" s="11" t="str">
        <f>IF('GACE Reading 200 210'!E725="","",IF('GACE Reading 200 210'!E725&lt;'ACT E+R to SAT EBRW'!$A$2,'ACT E+R to SAT EBRW'!$B$2,IF('GACE Reading 200 210'!E725&gt;'ACT E+R to SAT EBRW'!A$72,'ACT E+R to SAT EBRW'!B$72,VLOOKUP(E725,'ACT E+R to SAT EBRW'!A:B,2,FALSE))))</f>
        <v/>
      </c>
      <c r="G725" s="11" t="str">
        <f>IF('GACE Reading 200 210'!B725="","",interceptACTRtoPCR5712_5713+slopeACTRtoPCR5712_5713*D725)</f>
        <v/>
      </c>
      <c r="H725" s="11" t="str">
        <f>IF('GACE Reading 200 210'!B725="","", IF(G725&lt;100, 100, IF(G725&gt;200, 200, G725)))</f>
        <v/>
      </c>
      <c r="I725" s="11" t="str">
        <f>IF('GACE Reading 200 210'!B725="","",'SAT EBRW to CBEST R'!$A$2+'SAT EBRW to CBEST R'!$B$2*F725)</f>
        <v/>
      </c>
      <c r="J725" s="11" t="str">
        <f>IF('GACE Reading 200 210'!B725="","", IF(I725&lt;20, 20, IF(I725&gt;80, 80, I725)))</f>
        <v/>
      </c>
    </row>
    <row r="726" spans="1:10" x14ac:dyDescent="0.25">
      <c r="A726" s="11">
        <v>725</v>
      </c>
      <c r="B726" s="30"/>
      <c r="C726" s="25" t="str">
        <f t="shared" si="22"/>
        <v/>
      </c>
      <c r="D726" s="25" t="str">
        <f>IF('GACE Reading 200 210'!B726="","", IF(C726&lt;1, 1, IF(C726&gt;36, 36, C726)))</f>
        <v/>
      </c>
      <c r="E726" s="25" t="str">
        <f t="shared" si="23"/>
        <v/>
      </c>
      <c r="F726" s="11" t="str">
        <f>IF('GACE Reading 200 210'!E726="","",IF('GACE Reading 200 210'!E726&lt;'ACT E+R to SAT EBRW'!$A$2,'ACT E+R to SAT EBRW'!$B$2,IF('GACE Reading 200 210'!E726&gt;'ACT E+R to SAT EBRW'!A$72,'ACT E+R to SAT EBRW'!B$72,VLOOKUP(E726,'ACT E+R to SAT EBRW'!A:B,2,FALSE))))</f>
        <v/>
      </c>
      <c r="G726" s="11" t="str">
        <f>IF('GACE Reading 200 210'!B726="","",interceptACTRtoPCR5712_5713+slopeACTRtoPCR5712_5713*D726)</f>
        <v/>
      </c>
      <c r="H726" s="11" t="str">
        <f>IF('GACE Reading 200 210'!B726="","", IF(G726&lt;100, 100, IF(G726&gt;200, 200, G726)))</f>
        <v/>
      </c>
      <c r="I726" s="11" t="str">
        <f>IF('GACE Reading 200 210'!B726="","",'SAT EBRW to CBEST R'!$A$2+'SAT EBRW to CBEST R'!$B$2*F726)</f>
        <v/>
      </c>
      <c r="J726" s="11" t="str">
        <f>IF('GACE Reading 200 210'!B726="","", IF(I726&lt;20, 20, IF(I726&gt;80, 80, I726)))</f>
        <v/>
      </c>
    </row>
    <row r="727" spans="1:10" x14ac:dyDescent="0.25">
      <c r="A727" s="11">
        <v>726</v>
      </c>
      <c r="B727" s="30"/>
      <c r="C727" s="25" t="str">
        <f t="shared" si="22"/>
        <v/>
      </c>
      <c r="D727" s="25" t="str">
        <f>IF('GACE Reading 200 210'!B727="","", IF(C727&lt;1, 1, IF(C727&gt;36, 36, C727)))</f>
        <v/>
      </c>
      <c r="E727" s="25" t="str">
        <f t="shared" si="23"/>
        <v/>
      </c>
      <c r="F727" s="11" t="str">
        <f>IF('GACE Reading 200 210'!E727="","",IF('GACE Reading 200 210'!E727&lt;'ACT E+R to SAT EBRW'!$A$2,'ACT E+R to SAT EBRW'!$B$2,IF('GACE Reading 200 210'!E727&gt;'ACT E+R to SAT EBRW'!A$72,'ACT E+R to SAT EBRW'!B$72,VLOOKUP(E727,'ACT E+R to SAT EBRW'!A:B,2,FALSE))))</f>
        <v/>
      </c>
      <c r="G727" s="11" t="str">
        <f>IF('GACE Reading 200 210'!B727="","",interceptACTRtoPCR5712_5713+slopeACTRtoPCR5712_5713*D727)</f>
        <v/>
      </c>
      <c r="H727" s="11" t="str">
        <f>IF('GACE Reading 200 210'!B727="","", IF(G727&lt;100, 100, IF(G727&gt;200, 200, G727)))</f>
        <v/>
      </c>
      <c r="I727" s="11" t="str">
        <f>IF('GACE Reading 200 210'!B727="","",'SAT EBRW to CBEST R'!$A$2+'SAT EBRW to CBEST R'!$B$2*F727)</f>
        <v/>
      </c>
      <c r="J727" s="11" t="str">
        <f>IF('GACE Reading 200 210'!B727="","", IF(I727&lt;20, 20, IF(I727&gt;80, 80, I727)))</f>
        <v/>
      </c>
    </row>
    <row r="728" spans="1:10" x14ac:dyDescent="0.25">
      <c r="A728" s="11">
        <v>727</v>
      </c>
      <c r="B728" s="30"/>
      <c r="C728" s="25" t="str">
        <f t="shared" si="22"/>
        <v/>
      </c>
      <c r="D728" s="25" t="str">
        <f>IF('GACE Reading 200 210'!B728="","", IF(C728&lt;1, 1, IF(C728&gt;36, 36, C728)))</f>
        <v/>
      </c>
      <c r="E728" s="25" t="str">
        <f t="shared" si="23"/>
        <v/>
      </c>
      <c r="F728" s="11" t="str">
        <f>IF('GACE Reading 200 210'!E728="","",IF('GACE Reading 200 210'!E728&lt;'ACT E+R to SAT EBRW'!$A$2,'ACT E+R to SAT EBRW'!$B$2,IF('GACE Reading 200 210'!E728&gt;'ACT E+R to SAT EBRW'!A$72,'ACT E+R to SAT EBRW'!B$72,VLOOKUP(E728,'ACT E+R to SAT EBRW'!A:B,2,FALSE))))</f>
        <v/>
      </c>
      <c r="G728" s="11" t="str">
        <f>IF('GACE Reading 200 210'!B728="","",interceptACTRtoPCR5712_5713+slopeACTRtoPCR5712_5713*D728)</f>
        <v/>
      </c>
      <c r="H728" s="11" t="str">
        <f>IF('GACE Reading 200 210'!B728="","", IF(G728&lt;100, 100, IF(G728&gt;200, 200, G728)))</f>
        <v/>
      </c>
      <c r="I728" s="11" t="str">
        <f>IF('GACE Reading 200 210'!B728="","",'SAT EBRW to CBEST R'!$A$2+'SAT EBRW to CBEST R'!$B$2*F728)</f>
        <v/>
      </c>
      <c r="J728" s="11" t="str">
        <f>IF('GACE Reading 200 210'!B728="","", IF(I728&lt;20, 20, IF(I728&gt;80, 80, I728)))</f>
        <v/>
      </c>
    </row>
    <row r="729" spans="1:10" x14ac:dyDescent="0.25">
      <c r="A729" s="11">
        <v>728</v>
      </c>
      <c r="B729" s="30"/>
      <c r="C729" s="25" t="str">
        <f t="shared" si="22"/>
        <v/>
      </c>
      <c r="D729" s="25" t="str">
        <f>IF('GACE Reading 200 210'!B729="","", IF(C729&lt;1, 1, IF(C729&gt;36, 36, C729)))</f>
        <v/>
      </c>
      <c r="E729" s="25" t="str">
        <f t="shared" si="23"/>
        <v/>
      </c>
      <c r="F729" s="11" t="str">
        <f>IF('GACE Reading 200 210'!E729="","",IF('GACE Reading 200 210'!E729&lt;'ACT E+R to SAT EBRW'!$A$2,'ACT E+R to SAT EBRW'!$B$2,IF('GACE Reading 200 210'!E729&gt;'ACT E+R to SAT EBRW'!A$72,'ACT E+R to SAT EBRW'!B$72,VLOOKUP(E729,'ACT E+R to SAT EBRW'!A:B,2,FALSE))))</f>
        <v/>
      </c>
      <c r="G729" s="11" t="str">
        <f>IF('GACE Reading 200 210'!B729="","",interceptACTRtoPCR5712_5713+slopeACTRtoPCR5712_5713*D729)</f>
        <v/>
      </c>
      <c r="H729" s="11" t="str">
        <f>IF('GACE Reading 200 210'!B729="","", IF(G729&lt;100, 100, IF(G729&gt;200, 200, G729)))</f>
        <v/>
      </c>
      <c r="I729" s="11" t="str">
        <f>IF('GACE Reading 200 210'!B729="","",'SAT EBRW to CBEST R'!$A$2+'SAT EBRW to CBEST R'!$B$2*F729)</f>
        <v/>
      </c>
      <c r="J729" s="11" t="str">
        <f>IF('GACE Reading 200 210'!B729="","", IF(I729&lt;20, 20, IF(I729&gt;80, 80, I729)))</f>
        <v/>
      </c>
    </row>
    <row r="730" spans="1:10" x14ac:dyDescent="0.25">
      <c r="A730" s="11">
        <v>729</v>
      </c>
      <c r="B730" s="30"/>
      <c r="C730" s="25" t="str">
        <f t="shared" si="22"/>
        <v/>
      </c>
      <c r="D730" s="25" t="str">
        <f>IF('GACE Reading 200 210'!B730="","", IF(C730&lt;1, 1, IF(C730&gt;36, 36, C730)))</f>
        <v/>
      </c>
      <c r="E730" s="25" t="str">
        <f t="shared" si="23"/>
        <v/>
      </c>
      <c r="F730" s="11" t="str">
        <f>IF('GACE Reading 200 210'!E730="","",IF('GACE Reading 200 210'!E730&lt;'ACT E+R to SAT EBRW'!$A$2,'ACT E+R to SAT EBRW'!$B$2,IF('GACE Reading 200 210'!E730&gt;'ACT E+R to SAT EBRW'!A$72,'ACT E+R to SAT EBRW'!B$72,VLOOKUP(E730,'ACT E+R to SAT EBRW'!A:B,2,FALSE))))</f>
        <v/>
      </c>
      <c r="G730" s="11" t="str">
        <f>IF('GACE Reading 200 210'!B730="","",interceptACTRtoPCR5712_5713+slopeACTRtoPCR5712_5713*D730)</f>
        <v/>
      </c>
      <c r="H730" s="11" t="str">
        <f>IF('GACE Reading 200 210'!B730="","", IF(G730&lt;100, 100, IF(G730&gt;200, 200, G730)))</f>
        <v/>
      </c>
      <c r="I730" s="11" t="str">
        <f>IF('GACE Reading 200 210'!B730="","",'SAT EBRW to CBEST R'!$A$2+'SAT EBRW to CBEST R'!$B$2*F730)</f>
        <v/>
      </c>
      <c r="J730" s="11" t="str">
        <f>IF('GACE Reading 200 210'!B730="","", IF(I730&lt;20, 20, IF(I730&gt;80, 80, I730)))</f>
        <v/>
      </c>
    </row>
    <row r="731" spans="1:10" x14ac:dyDescent="0.25">
      <c r="A731" s="11">
        <v>730</v>
      </c>
      <c r="B731" s="30"/>
      <c r="C731" s="25" t="str">
        <f t="shared" si="22"/>
        <v/>
      </c>
      <c r="D731" s="25" t="str">
        <f>IF('GACE Reading 200 210'!B731="","", IF(C731&lt;1, 1, IF(C731&gt;36, 36, C731)))</f>
        <v/>
      </c>
      <c r="E731" s="25" t="str">
        <f t="shared" si="23"/>
        <v/>
      </c>
      <c r="F731" s="11" t="str">
        <f>IF('GACE Reading 200 210'!E731="","",IF('GACE Reading 200 210'!E731&lt;'ACT E+R to SAT EBRW'!$A$2,'ACT E+R to SAT EBRW'!$B$2,IF('GACE Reading 200 210'!E731&gt;'ACT E+R to SAT EBRW'!A$72,'ACT E+R to SAT EBRW'!B$72,VLOOKUP(E731,'ACT E+R to SAT EBRW'!A:B,2,FALSE))))</f>
        <v/>
      </c>
      <c r="G731" s="11" t="str">
        <f>IF('GACE Reading 200 210'!B731="","",interceptACTRtoPCR5712_5713+slopeACTRtoPCR5712_5713*D731)</f>
        <v/>
      </c>
      <c r="H731" s="11" t="str">
        <f>IF('GACE Reading 200 210'!B731="","", IF(G731&lt;100, 100, IF(G731&gt;200, 200, G731)))</f>
        <v/>
      </c>
      <c r="I731" s="11" t="str">
        <f>IF('GACE Reading 200 210'!B731="","",'SAT EBRW to CBEST R'!$A$2+'SAT EBRW to CBEST R'!$B$2*F731)</f>
        <v/>
      </c>
      <c r="J731" s="11" t="str">
        <f>IF('GACE Reading 200 210'!B731="","", IF(I731&lt;20, 20, IF(I731&gt;80, 80, I731)))</f>
        <v/>
      </c>
    </row>
    <row r="732" spans="1:10" x14ac:dyDescent="0.25">
      <c r="A732" s="11">
        <v>731</v>
      </c>
      <c r="B732" s="30"/>
      <c r="C732" s="25" t="str">
        <f t="shared" si="22"/>
        <v/>
      </c>
      <c r="D732" s="25" t="str">
        <f>IF('GACE Reading 200 210'!B732="","", IF(C732&lt;1, 1, IF(C732&gt;36, 36, C732)))</f>
        <v/>
      </c>
      <c r="E732" s="25" t="str">
        <f t="shared" si="23"/>
        <v/>
      </c>
      <c r="F732" s="11" t="str">
        <f>IF('GACE Reading 200 210'!E732="","",IF('GACE Reading 200 210'!E732&lt;'ACT E+R to SAT EBRW'!$A$2,'ACT E+R to SAT EBRW'!$B$2,IF('GACE Reading 200 210'!E732&gt;'ACT E+R to SAT EBRW'!A$72,'ACT E+R to SAT EBRW'!B$72,VLOOKUP(E732,'ACT E+R to SAT EBRW'!A:B,2,FALSE))))</f>
        <v/>
      </c>
      <c r="G732" s="11" t="str">
        <f>IF('GACE Reading 200 210'!B732="","",interceptACTRtoPCR5712_5713+slopeACTRtoPCR5712_5713*D732)</f>
        <v/>
      </c>
      <c r="H732" s="11" t="str">
        <f>IF('GACE Reading 200 210'!B732="","", IF(G732&lt;100, 100, IF(G732&gt;200, 200, G732)))</f>
        <v/>
      </c>
      <c r="I732" s="11" t="str">
        <f>IF('GACE Reading 200 210'!B732="","",'SAT EBRW to CBEST R'!$A$2+'SAT EBRW to CBEST R'!$B$2*F732)</f>
        <v/>
      </c>
      <c r="J732" s="11" t="str">
        <f>IF('GACE Reading 200 210'!B732="","", IF(I732&lt;20, 20, IF(I732&gt;80, 80, I732)))</f>
        <v/>
      </c>
    </row>
    <row r="733" spans="1:10" x14ac:dyDescent="0.25">
      <c r="A733" s="11">
        <v>732</v>
      </c>
      <c r="B733" s="30"/>
      <c r="C733" s="25" t="str">
        <f t="shared" si="22"/>
        <v/>
      </c>
      <c r="D733" s="25" t="str">
        <f>IF('GACE Reading 200 210'!B733="","", IF(C733&lt;1, 1, IF(C733&gt;36, 36, C733)))</f>
        <v/>
      </c>
      <c r="E733" s="25" t="str">
        <f t="shared" si="23"/>
        <v/>
      </c>
      <c r="F733" s="11" t="str">
        <f>IF('GACE Reading 200 210'!E733="","",IF('GACE Reading 200 210'!E733&lt;'ACT E+R to SAT EBRW'!$A$2,'ACT E+R to SAT EBRW'!$B$2,IF('GACE Reading 200 210'!E733&gt;'ACT E+R to SAT EBRW'!A$72,'ACT E+R to SAT EBRW'!B$72,VLOOKUP(E733,'ACT E+R to SAT EBRW'!A:B,2,FALSE))))</f>
        <v/>
      </c>
      <c r="G733" s="11" t="str">
        <f>IF('GACE Reading 200 210'!B733="","",interceptACTRtoPCR5712_5713+slopeACTRtoPCR5712_5713*D733)</f>
        <v/>
      </c>
      <c r="H733" s="11" t="str">
        <f>IF('GACE Reading 200 210'!B733="","", IF(G733&lt;100, 100, IF(G733&gt;200, 200, G733)))</f>
        <v/>
      </c>
      <c r="I733" s="11" t="str">
        <f>IF('GACE Reading 200 210'!B733="","",'SAT EBRW to CBEST R'!$A$2+'SAT EBRW to CBEST R'!$B$2*F733)</f>
        <v/>
      </c>
      <c r="J733" s="11" t="str">
        <f>IF('GACE Reading 200 210'!B733="","", IF(I733&lt;20, 20, IF(I733&gt;80, 80, I733)))</f>
        <v/>
      </c>
    </row>
    <row r="734" spans="1:10" x14ac:dyDescent="0.25">
      <c r="A734" s="11">
        <v>733</v>
      </c>
      <c r="B734" s="30"/>
      <c r="C734" s="25" t="str">
        <f t="shared" si="22"/>
        <v/>
      </c>
      <c r="D734" s="25" t="str">
        <f>IF('GACE Reading 200 210'!B734="","", IF(C734&lt;1, 1, IF(C734&gt;36, 36, C734)))</f>
        <v/>
      </c>
      <c r="E734" s="25" t="str">
        <f t="shared" si="23"/>
        <v/>
      </c>
      <c r="F734" s="11" t="str">
        <f>IF('GACE Reading 200 210'!E734="","",IF('GACE Reading 200 210'!E734&lt;'ACT E+R to SAT EBRW'!$A$2,'ACT E+R to SAT EBRW'!$B$2,IF('GACE Reading 200 210'!E734&gt;'ACT E+R to SAT EBRW'!A$72,'ACT E+R to SAT EBRW'!B$72,VLOOKUP(E734,'ACT E+R to SAT EBRW'!A:B,2,FALSE))))</f>
        <v/>
      </c>
      <c r="G734" s="11" t="str">
        <f>IF('GACE Reading 200 210'!B734="","",interceptACTRtoPCR5712_5713+slopeACTRtoPCR5712_5713*D734)</f>
        <v/>
      </c>
      <c r="H734" s="11" t="str">
        <f>IF('GACE Reading 200 210'!B734="","", IF(G734&lt;100, 100, IF(G734&gt;200, 200, G734)))</f>
        <v/>
      </c>
      <c r="I734" s="11" t="str">
        <f>IF('GACE Reading 200 210'!B734="","",'SAT EBRW to CBEST R'!$A$2+'SAT EBRW to CBEST R'!$B$2*F734)</f>
        <v/>
      </c>
      <c r="J734" s="11" t="str">
        <f>IF('GACE Reading 200 210'!B734="","", IF(I734&lt;20, 20, IF(I734&gt;80, 80, I734)))</f>
        <v/>
      </c>
    </row>
    <row r="735" spans="1:10" x14ac:dyDescent="0.25">
      <c r="A735" s="11">
        <v>734</v>
      </c>
      <c r="B735" s="30"/>
      <c r="C735" s="25" t="str">
        <f t="shared" si="22"/>
        <v/>
      </c>
      <c r="D735" s="25" t="str">
        <f>IF('GACE Reading 200 210'!B735="","", IF(C735&lt;1, 1, IF(C735&gt;36, 36, C735)))</f>
        <v/>
      </c>
      <c r="E735" s="25" t="str">
        <f t="shared" si="23"/>
        <v/>
      </c>
      <c r="F735" s="11" t="str">
        <f>IF('GACE Reading 200 210'!E735="","",IF('GACE Reading 200 210'!E735&lt;'ACT E+R to SAT EBRW'!$A$2,'ACT E+R to SAT EBRW'!$B$2,IF('GACE Reading 200 210'!E735&gt;'ACT E+R to SAT EBRW'!A$72,'ACT E+R to SAT EBRW'!B$72,VLOOKUP(E735,'ACT E+R to SAT EBRW'!A:B,2,FALSE))))</f>
        <v/>
      </c>
      <c r="G735" s="11" t="str">
        <f>IF('GACE Reading 200 210'!B735="","",interceptACTRtoPCR5712_5713+slopeACTRtoPCR5712_5713*D735)</f>
        <v/>
      </c>
      <c r="H735" s="11" t="str">
        <f>IF('GACE Reading 200 210'!B735="","", IF(G735&lt;100, 100, IF(G735&gt;200, 200, G735)))</f>
        <v/>
      </c>
      <c r="I735" s="11" t="str">
        <f>IF('GACE Reading 200 210'!B735="","",'SAT EBRW to CBEST R'!$A$2+'SAT EBRW to CBEST R'!$B$2*F735)</f>
        <v/>
      </c>
      <c r="J735" s="11" t="str">
        <f>IF('GACE Reading 200 210'!B735="","", IF(I735&lt;20, 20, IF(I735&gt;80, 80, I735)))</f>
        <v/>
      </c>
    </row>
    <row r="736" spans="1:10" x14ac:dyDescent="0.25">
      <c r="A736" s="11">
        <v>735</v>
      </c>
      <c r="B736" s="30"/>
      <c r="C736" s="25" t="str">
        <f t="shared" si="22"/>
        <v/>
      </c>
      <c r="D736" s="25" t="str">
        <f>IF('GACE Reading 200 210'!B736="","", IF(C736&lt;1, 1, IF(C736&gt;36, 36, C736)))</f>
        <v/>
      </c>
      <c r="E736" s="25" t="str">
        <f t="shared" si="23"/>
        <v/>
      </c>
      <c r="F736" s="11" t="str">
        <f>IF('GACE Reading 200 210'!E736="","",IF('GACE Reading 200 210'!E736&lt;'ACT E+R to SAT EBRW'!$A$2,'ACT E+R to SAT EBRW'!$B$2,IF('GACE Reading 200 210'!E736&gt;'ACT E+R to SAT EBRW'!A$72,'ACT E+R to SAT EBRW'!B$72,VLOOKUP(E736,'ACT E+R to SAT EBRW'!A:B,2,FALSE))))</f>
        <v/>
      </c>
      <c r="G736" s="11" t="str">
        <f>IF('GACE Reading 200 210'!B736="","",interceptACTRtoPCR5712_5713+slopeACTRtoPCR5712_5713*D736)</f>
        <v/>
      </c>
      <c r="H736" s="11" t="str">
        <f>IF('GACE Reading 200 210'!B736="","", IF(G736&lt;100, 100, IF(G736&gt;200, 200, G736)))</f>
        <v/>
      </c>
      <c r="I736" s="11" t="str">
        <f>IF('GACE Reading 200 210'!B736="","",'SAT EBRW to CBEST R'!$A$2+'SAT EBRW to CBEST R'!$B$2*F736)</f>
        <v/>
      </c>
      <c r="J736" s="11" t="str">
        <f>IF('GACE Reading 200 210'!B736="","", IF(I736&lt;20, 20, IF(I736&gt;80, 80, I736)))</f>
        <v/>
      </c>
    </row>
    <row r="737" spans="1:10" x14ac:dyDescent="0.25">
      <c r="A737" s="11">
        <v>736</v>
      </c>
      <c r="B737" s="30"/>
      <c r="C737" s="25" t="str">
        <f t="shared" si="22"/>
        <v/>
      </c>
      <c r="D737" s="25" t="str">
        <f>IF('GACE Reading 200 210'!B737="","", IF(C737&lt;1, 1, IF(C737&gt;36, 36, C737)))</f>
        <v/>
      </c>
      <c r="E737" s="25" t="str">
        <f t="shared" si="23"/>
        <v/>
      </c>
      <c r="F737" s="11" t="str">
        <f>IF('GACE Reading 200 210'!E737="","",IF('GACE Reading 200 210'!E737&lt;'ACT E+R to SAT EBRW'!$A$2,'ACT E+R to SAT EBRW'!$B$2,IF('GACE Reading 200 210'!E737&gt;'ACT E+R to SAT EBRW'!A$72,'ACT E+R to SAT EBRW'!B$72,VLOOKUP(E737,'ACT E+R to SAT EBRW'!A:B,2,FALSE))))</f>
        <v/>
      </c>
      <c r="G737" s="11" t="str">
        <f>IF('GACE Reading 200 210'!B737="","",interceptACTRtoPCR5712_5713+slopeACTRtoPCR5712_5713*D737)</f>
        <v/>
      </c>
      <c r="H737" s="11" t="str">
        <f>IF('GACE Reading 200 210'!B737="","", IF(G737&lt;100, 100, IF(G737&gt;200, 200, G737)))</f>
        <v/>
      </c>
      <c r="I737" s="11" t="str">
        <f>IF('GACE Reading 200 210'!B737="","",'SAT EBRW to CBEST R'!$A$2+'SAT EBRW to CBEST R'!$B$2*F737)</f>
        <v/>
      </c>
      <c r="J737" s="11" t="str">
        <f>IF('GACE Reading 200 210'!B737="","", IF(I737&lt;20, 20, IF(I737&gt;80, 80, I737)))</f>
        <v/>
      </c>
    </row>
    <row r="738" spans="1:10" x14ac:dyDescent="0.25">
      <c r="A738" s="11">
        <v>737</v>
      </c>
      <c r="B738" s="30"/>
      <c r="C738" s="25" t="str">
        <f t="shared" si="22"/>
        <v/>
      </c>
      <c r="D738" s="25" t="str">
        <f>IF('GACE Reading 200 210'!B738="","", IF(C738&lt;1, 1, IF(C738&gt;36, 36, C738)))</f>
        <v/>
      </c>
      <c r="E738" s="25" t="str">
        <f t="shared" si="23"/>
        <v/>
      </c>
      <c r="F738" s="11" t="str">
        <f>IF('GACE Reading 200 210'!E738="","",IF('GACE Reading 200 210'!E738&lt;'ACT E+R to SAT EBRW'!$A$2,'ACT E+R to SAT EBRW'!$B$2,IF('GACE Reading 200 210'!E738&gt;'ACT E+R to SAT EBRW'!A$72,'ACT E+R to SAT EBRW'!B$72,VLOOKUP(E738,'ACT E+R to SAT EBRW'!A:B,2,FALSE))))</f>
        <v/>
      </c>
      <c r="G738" s="11" t="str">
        <f>IF('GACE Reading 200 210'!B738="","",interceptACTRtoPCR5712_5713+slopeACTRtoPCR5712_5713*D738)</f>
        <v/>
      </c>
      <c r="H738" s="11" t="str">
        <f>IF('GACE Reading 200 210'!B738="","", IF(G738&lt;100, 100, IF(G738&gt;200, 200, G738)))</f>
        <v/>
      </c>
      <c r="I738" s="11" t="str">
        <f>IF('GACE Reading 200 210'!B738="","",'SAT EBRW to CBEST R'!$A$2+'SAT EBRW to CBEST R'!$B$2*F738)</f>
        <v/>
      </c>
      <c r="J738" s="11" t="str">
        <f>IF('GACE Reading 200 210'!B738="","", IF(I738&lt;20, 20, IF(I738&gt;80, 80, I738)))</f>
        <v/>
      </c>
    </row>
    <row r="739" spans="1:10" x14ac:dyDescent="0.25">
      <c r="A739" s="11">
        <v>738</v>
      </c>
      <c r="B739" s="30"/>
      <c r="C739" s="25" t="str">
        <f t="shared" si="22"/>
        <v/>
      </c>
      <c r="D739" s="25" t="str">
        <f>IF('GACE Reading 200 210'!B739="","", IF(C739&lt;1, 1, IF(C739&gt;36, 36, C739)))</f>
        <v/>
      </c>
      <c r="E739" s="25" t="str">
        <f t="shared" si="23"/>
        <v/>
      </c>
      <c r="F739" s="11" t="str">
        <f>IF('GACE Reading 200 210'!E739="","",IF('GACE Reading 200 210'!E739&lt;'ACT E+R to SAT EBRW'!$A$2,'ACT E+R to SAT EBRW'!$B$2,IF('GACE Reading 200 210'!E739&gt;'ACT E+R to SAT EBRW'!A$72,'ACT E+R to SAT EBRW'!B$72,VLOOKUP(E739,'ACT E+R to SAT EBRW'!A:B,2,FALSE))))</f>
        <v/>
      </c>
      <c r="G739" s="11" t="str">
        <f>IF('GACE Reading 200 210'!B739="","",interceptACTRtoPCR5712_5713+slopeACTRtoPCR5712_5713*D739)</f>
        <v/>
      </c>
      <c r="H739" s="11" t="str">
        <f>IF('GACE Reading 200 210'!B739="","", IF(G739&lt;100, 100, IF(G739&gt;200, 200, G739)))</f>
        <v/>
      </c>
      <c r="I739" s="11" t="str">
        <f>IF('GACE Reading 200 210'!B739="","",'SAT EBRW to CBEST R'!$A$2+'SAT EBRW to CBEST R'!$B$2*F739)</f>
        <v/>
      </c>
      <c r="J739" s="11" t="str">
        <f>IF('GACE Reading 200 210'!B739="","", IF(I739&lt;20, 20, IF(I739&gt;80, 80, I739)))</f>
        <v/>
      </c>
    </row>
    <row r="740" spans="1:10" x14ac:dyDescent="0.25">
      <c r="A740" s="11">
        <v>739</v>
      </c>
      <c r="B740" s="30"/>
      <c r="C740" s="25" t="str">
        <f t="shared" si="22"/>
        <v/>
      </c>
      <c r="D740" s="25" t="str">
        <f>IF('GACE Reading 200 210'!B740="","", IF(C740&lt;1, 1, IF(C740&gt;36, 36, C740)))</f>
        <v/>
      </c>
      <c r="E740" s="25" t="str">
        <f t="shared" si="23"/>
        <v/>
      </c>
      <c r="F740" s="11" t="str">
        <f>IF('GACE Reading 200 210'!E740="","",IF('GACE Reading 200 210'!E740&lt;'ACT E+R to SAT EBRW'!$A$2,'ACT E+R to SAT EBRW'!$B$2,IF('GACE Reading 200 210'!E740&gt;'ACT E+R to SAT EBRW'!A$72,'ACT E+R to SAT EBRW'!B$72,VLOOKUP(E740,'ACT E+R to SAT EBRW'!A:B,2,FALSE))))</f>
        <v/>
      </c>
      <c r="G740" s="11" t="str">
        <f>IF('GACE Reading 200 210'!B740="","",interceptACTRtoPCR5712_5713+slopeACTRtoPCR5712_5713*D740)</f>
        <v/>
      </c>
      <c r="H740" s="11" t="str">
        <f>IF('GACE Reading 200 210'!B740="","", IF(G740&lt;100, 100, IF(G740&gt;200, 200, G740)))</f>
        <v/>
      </c>
      <c r="I740" s="11" t="str">
        <f>IF('GACE Reading 200 210'!B740="","",'SAT EBRW to CBEST R'!$A$2+'SAT EBRW to CBEST R'!$B$2*F740)</f>
        <v/>
      </c>
      <c r="J740" s="11" t="str">
        <f>IF('GACE Reading 200 210'!B740="","", IF(I740&lt;20, 20, IF(I740&gt;80, 80, I740)))</f>
        <v/>
      </c>
    </row>
    <row r="741" spans="1:10" x14ac:dyDescent="0.25">
      <c r="A741" s="11">
        <v>740</v>
      </c>
      <c r="B741" s="30"/>
      <c r="C741" s="25" t="str">
        <f t="shared" si="22"/>
        <v/>
      </c>
      <c r="D741" s="25" t="str">
        <f>IF('GACE Reading 200 210'!B741="","", IF(C741&lt;1, 1, IF(C741&gt;36, 36, C741)))</f>
        <v/>
      </c>
      <c r="E741" s="25" t="str">
        <f t="shared" si="23"/>
        <v/>
      </c>
      <c r="F741" s="11" t="str">
        <f>IF('GACE Reading 200 210'!E741="","",IF('GACE Reading 200 210'!E741&lt;'ACT E+R to SAT EBRW'!$A$2,'ACT E+R to SAT EBRW'!$B$2,IF('GACE Reading 200 210'!E741&gt;'ACT E+R to SAT EBRW'!A$72,'ACT E+R to SAT EBRW'!B$72,VLOOKUP(E741,'ACT E+R to SAT EBRW'!A:B,2,FALSE))))</f>
        <v/>
      </c>
      <c r="G741" s="11" t="str">
        <f>IF('GACE Reading 200 210'!B741="","",interceptACTRtoPCR5712_5713+slopeACTRtoPCR5712_5713*D741)</f>
        <v/>
      </c>
      <c r="H741" s="11" t="str">
        <f>IF('GACE Reading 200 210'!B741="","", IF(G741&lt;100, 100, IF(G741&gt;200, 200, G741)))</f>
        <v/>
      </c>
      <c r="I741" s="11" t="str">
        <f>IF('GACE Reading 200 210'!B741="","",'SAT EBRW to CBEST R'!$A$2+'SAT EBRW to CBEST R'!$B$2*F741)</f>
        <v/>
      </c>
      <c r="J741" s="11" t="str">
        <f>IF('GACE Reading 200 210'!B741="","", IF(I741&lt;20, 20, IF(I741&gt;80, 80, I741)))</f>
        <v/>
      </c>
    </row>
    <row r="742" spans="1:10" x14ac:dyDescent="0.25">
      <c r="A742" s="11">
        <v>741</v>
      </c>
      <c r="B742" s="30"/>
      <c r="C742" s="25" t="str">
        <f t="shared" si="22"/>
        <v/>
      </c>
      <c r="D742" s="25" t="str">
        <f>IF('GACE Reading 200 210'!B742="","", IF(C742&lt;1, 1, IF(C742&gt;36, 36, C742)))</f>
        <v/>
      </c>
      <c r="E742" s="25" t="str">
        <f t="shared" si="23"/>
        <v/>
      </c>
      <c r="F742" s="11" t="str">
        <f>IF('GACE Reading 200 210'!E742="","",IF('GACE Reading 200 210'!E742&lt;'ACT E+R to SAT EBRW'!$A$2,'ACT E+R to SAT EBRW'!$B$2,IF('GACE Reading 200 210'!E742&gt;'ACT E+R to SAT EBRW'!A$72,'ACT E+R to SAT EBRW'!B$72,VLOOKUP(E742,'ACT E+R to SAT EBRW'!A:B,2,FALSE))))</f>
        <v/>
      </c>
      <c r="G742" s="11" t="str">
        <f>IF('GACE Reading 200 210'!B742="","",interceptACTRtoPCR5712_5713+slopeACTRtoPCR5712_5713*D742)</f>
        <v/>
      </c>
      <c r="H742" s="11" t="str">
        <f>IF('GACE Reading 200 210'!B742="","", IF(G742&lt;100, 100, IF(G742&gt;200, 200, G742)))</f>
        <v/>
      </c>
      <c r="I742" s="11" t="str">
        <f>IF('GACE Reading 200 210'!B742="","",'SAT EBRW to CBEST R'!$A$2+'SAT EBRW to CBEST R'!$B$2*F742)</f>
        <v/>
      </c>
      <c r="J742" s="11" t="str">
        <f>IF('GACE Reading 200 210'!B742="","", IF(I742&lt;20, 20, IF(I742&gt;80, 80, I742)))</f>
        <v/>
      </c>
    </row>
    <row r="743" spans="1:10" x14ac:dyDescent="0.25">
      <c r="A743" s="11">
        <v>742</v>
      </c>
      <c r="B743" s="30"/>
      <c r="C743" s="25" t="str">
        <f t="shared" si="22"/>
        <v/>
      </c>
      <c r="D743" s="25" t="str">
        <f>IF('GACE Reading 200 210'!B743="","", IF(C743&lt;1, 1, IF(C743&gt;36, 36, C743)))</f>
        <v/>
      </c>
      <c r="E743" s="25" t="str">
        <f t="shared" si="23"/>
        <v/>
      </c>
      <c r="F743" s="11" t="str">
        <f>IF('GACE Reading 200 210'!E743="","",IF('GACE Reading 200 210'!E743&lt;'ACT E+R to SAT EBRW'!$A$2,'ACT E+R to SAT EBRW'!$B$2,IF('GACE Reading 200 210'!E743&gt;'ACT E+R to SAT EBRW'!A$72,'ACT E+R to SAT EBRW'!B$72,VLOOKUP(E743,'ACT E+R to SAT EBRW'!A:B,2,FALSE))))</f>
        <v/>
      </c>
      <c r="G743" s="11" t="str">
        <f>IF('GACE Reading 200 210'!B743="","",interceptACTRtoPCR5712_5713+slopeACTRtoPCR5712_5713*D743)</f>
        <v/>
      </c>
      <c r="H743" s="11" t="str">
        <f>IF('GACE Reading 200 210'!B743="","", IF(G743&lt;100, 100, IF(G743&gt;200, 200, G743)))</f>
        <v/>
      </c>
      <c r="I743" s="11" t="str">
        <f>IF('GACE Reading 200 210'!B743="","",'SAT EBRW to CBEST R'!$A$2+'SAT EBRW to CBEST R'!$B$2*F743)</f>
        <v/>
      </c>
      <c r="J743" s="11" t="str">
        <f>IF('GACE Reading 200 210'!B743="","", IF(I743&lt;20, 20, IF(I743&gt;80, 80, I743)))</f>
        <v/>
      </c>
    </row>
    <row r="744" spans="1:10" x14ac:dyDescent="0.25">
      <c r="A744" s="11">
        <v>743</v>
      </c>
      <c r="B744" s="30"/>
      <c r="C744" s="25" t="str">
        <f t="shared" si="22"/>
        <v/>
      </c>
      <c r="D744" s="25" t="str">
        <f>IF('GACE Reading 200 210'!B744="","", IF(C744&lt;1, 1, IF(C744&gt;36, 36, C744)))</f>
        <v/>
      </c>
      <c r="E744" s="25" t="str">
        <f t="shared" si="23"/>
        <v/>
      </c>
      <c r="F744" s="11" t="str">
        <f>IF('GACE Reading 200 210'!E744="","",IF('GACE Reading 200 210'!E744&lt;'ACT E+R to SAT EBRW'!$A$2,'ACT E+R to SAT EBRW'!$B$2,IF('GACE Reading 200 210'!E744&gt;'ACT E+R to SAT EBRW'!A$72,'ACT E+R to SAT EBRW'!B$72,VLOOKUP(E744,'ACT E+R to SAT EBRW'!A:B,2,FALSE))))</f>
        <v/>
      </c>
      <c r="G744" s="11" t="str">
        <f>IF('GACE Reading 200 210'!B744="","",interceptACTRtoPCR5712_5713+slopeACTRtoPCR5712_5713*D744)</f>
        <v/>
      </c>
      <c r="H744" s="11" t="str">
        <f>IF('GACE Reading 200 210'!B744="","", IF(G744&lt;100, 100, IF(G744&gt;200, 200, G744)))</f>
        <v/>
      </c>
      <c r="I744" s="11" t="str">
        <f>IF('GACE Reading 200 210'!B744="","",'SAT EBRW to CBEST R'!$A$2+'SAT EBRW to CBEST R'!$B$2*F744)</f>
        <v/>
      </c>
      <c r="J744" s="11" t="str">
        <f>IF('GACE Reading 200 210'!B744="","", IF(I744&lt;20, 20, IF(I744&gt;80, 80, I744)))</f>
        <v/>
      </c>
    </row>
    <row r="745" spans="1:10" x14ac:dyDescent="0.25">
      <c r="A745" s="11">
        <v>744</v>
      </c>
      <c r="B745" s="30"/>
      <c r="C745" s="25" t="str">
        <f t="shared" si="22"/>
        <v/>
      </c>
      <c r="D745" s="25" t="str">
        <f>IF('GACE Reading 200 210'!B745="","", IF(C745&lt;1, 1, IF(C745&gt;36, 36, C745)))</f>
        <v/>
      </c>
      <c r="E745" s="25" t="str">
        <f t="shared" si="23"/>
        <v/>
      </c>
      <c r="F745" s="11" t="str">
        <f>IF('GACE Reading 200 210'!E745="","",IF('GACE Reading 200 210'!E745&lt;'ACT E+R to SAT EBRW'!$A$2,'ACT E+R to SAT EBRW'!$B$2,IF('GACE Reading 200 210'!E745&gt;'ACT E+R to SAT EBRW'!A$72,'ACT E+R to SAT EBRW'!B$72,VLOOKUP(E745,'ACT E+R to SAT EBRW'!A:B,2,FALSE))))</f>
        <v/>
      </c>
      <c r="G745" s="11" t="str">
        <f>IF('GACE Reading 200 210'!B745="","",interceptACTRtoPCR5712_5713+slopeACTRtoPCR5712_5713*D745)</f>
        <v/>
      </c>
      <c r="H745" s="11" t="str">
        <f>IF('GACE Reading 200 210'!B745="","", IF(G745&lt;100, 100, IF(G745&gt;200, 200, G745)))</f>
        <v/>
      </c>
      <c r="I745" s="11" t="str">
        <f>IF('GACE Reading 200 210'!B745="","",'SAT EBRW to CBEST R'!$A$2+'SAT EBRW to CBEST R'!$B$2*F745)</f>
        <v/>
      </c>
      <c r="J745" s="11" t="str">
        <f>IF('GACE Reading 200 210'!B745="","", IF(I745&lt;20, 20, IF(I745&gt;80, 80, I745)))</f>
        <v/>
      </c>
    </row>
    <row r="746" spans="1:10" x14ac:dyDescent="0.25">
      <c r="A746" s="11">
        <v>745</v>
      </c>
      <c r="B746" s="30"/>
      <c r="C746" s="25" t="str">
        <f t="shared" si="22"/>
        <v/>
      </c>
      <c r="D746" s="25" t="str">
        <f>IF('GACE Reading 200 210'!B746="","", IF(C746&lt;1, 1, IF(C746&gt;36, 36, C746)))</f>
        <v/>
      </c>
      <c r="E746" s="25" t="str">
        <f t="shared" si="23"/>
        <v/>
      </c>
      <c r="F746" s="11" t="str">
        <f>IF('GACE Reading 200 210'!E746="","",IF('GACE Reading 200 210'!E746&lt;'ACT E+R to SAT EBRW'!$A$2,'ACT E+R to SAT EBRW'!$B$2,IF('GACE Reading 200 210'!E746&gt;'ACT E+R to SAT EBRW'!A$72,'ACT E+R to SAT EBRW'!B$72,VLOOKUP(E746,'ACT E+R to SAT EBRW'!A:B,2,FALSE))))</f>
        <v/>
      </c>
      <c r="G746" s="11" t="str">
        <f>IF('GACE Reading 200 210'!B746="","",interceptACTRtoPCR5712_5713+slopeACTRtoPCR5712_5713*D746)</f>
        <v/>
      </c>
      <c r="H746" s="11" t="str">
        <f>IF('GACE Reading 200 210'!B746="","", IF(G746&lt;100, 100, IF(G746&gt;200, 200, G746)))</f>
        <v/>
      </c>
      <c r="I746" s="11" t="str">
        <f>IF('GACE Reading 200 210'!B746="","",'SAT EBRW to CBEST R'!$A$2+'SAT EBRW to CBEST R'!$B$2*F746)</f>
        <v/>
      </c>
      <c r="J746" s="11" t="str">
        <f>IF('GACE Reading 200 210'!B746="","", IF(I746&lt;20, 20, IF(I746&gt;80, 80, I746)))</f>
        <v/>
      </c>
    </row>
    <row r="747" spans="1:10" x14ac:dyDescent="0.25">
      <c r="A747" s="11">
        <v>746</v>
      </c>
      <c r="B747" s="30"/>
      <c r="C747" s="25" t="str">
        <f t="shared" si="22"/>
        <v/>
      </c>
      <c r="D747" s="25" t="str">
        <f>IF('GACE Reading 200 210'!B747="","", IF(C747&lt;1, 1, IF(C747&gt;36, 36, C747)))</f>
        <v/>
      </c>
      <c r="E747" s="25" t="str">
        <f t="shared" si="23"/>
        <v/>
      </c>
      <c r="F747" s="11" t="str">
        <f>IF('GACE Reading 200 210'!E747="","",IF('GACE Reading 200 210'!E747&lt;'ACT E+R to SAT EBRW'!$A$2,'ACT E+R to SAT EBRW'!$B$2,IF('GACE Reading 200 210'!E747&gt;'ACT E+R to SAT EBRW'!A$72,'ACT E+R to SAT EBRW'!B$72,VLOOKUP(E747,'ACT E+R to SAT EBRW'!A:B,2,FALSE))))</f>
        <v/>
      </c>
      <c r="G747" s="11" t="str">
        <f>IF('GACE Reading 200 210'!B747="","",interceptACTRtoPCR5712_5713+slopeACTRtoPCR5712_5713*D747)</f>
        <v/>
      </c>
      <c r="H747" s="11" t="str">
        <f>IF('GACE Reading 200 210'!B747="","", IF(G747&lt;100, 100, IF(G747&gt;200, 200, G747)))</f>
        <v/>
      </c>
      <c r="I747" s="11" t="str">
        <f>IF('GACE Reading 200 210'!B747="","",'SAT EBRW to CBEST R'!$A$2+'SAT EBRW to CBEST R'!$B$2*F747)</f>
        <v/>
      </c>
      <c r="J747" s="11" t="str">
        <f>IF('GACE Reading 200 210'!B747="","", IF(I747&lt;20, 20, IF(I747&gt;80, 80, I747)))</f>
        <v/>
      </c>
    </row>
    <row r="748" spans="1:10" x14ac:dyDescent="0.25">
      <c r="A748" s="11">
        <v>747</v>
      </c>
      <c r="B748" s="30"/>
      <c r="C748" s="25" t="str">
        <f t="shared" si="22"/>
        <v/>
      </c>
      <c r="D748" s="25" t="str">
        <f>IF('GACE Reading 200 210'!B748="","", IF(C748&lt;1, 1, IF(C748&gt;36, 36, C748)))</f>
        <v/>
      </c>
      <c r="E748" s="25" t="str">
        <f t="shared" si="23"/>
        <v/>
      </c>
      <c r="F748" s="11" t="str">
        <f>IF('GACE Reading 200 210'!E748="","",IF('GACE Reading 200 210'!E748&lt;'ACT E+R to SAT EBRW'!$A$2,'ACT E+R to SAT EBRW'!$B$2,IF('GACE Reading 200 210'!E748&gt;'ACT E+R to SAT EBRW'!A$72,'ACT E+R to SAT EBRW'!B$72,VLOOKUP(E748,'ACT E+R to SAT EBRW'!A:B,2,FALSE))))</f>
        <v/>
      </c>
      <c r="G748" s="11" t="str">
        <f>IF('GACE Reading 200 210'!B748="","",interceptACTRtoPCR5712_5713+slopeACTRtoPCR5712_5713*D748)</f>
        <v/>
      </c>
      <c r="H748" s="11" t="str">
        <f>IF('GACE Reading 200 210'!B748="","", IF(G748&lt;100, 100, IF(G748&gt;200, 200, G748)))</f>
        <v/>
      </c>
      <c r="I748" s="11" t="str">
        <f>IF('GACE Reading 200 210'!B748="","",'SAT EBRW to CBEST R'!$A$2+'SAT EBRW to CBEST R'!$B$2*F748)</f>
        <v/>
      </c>
      <c r="J748" s="11" t="str">
        <f>IF('GACE Reading 200 210'!B748="","", IF(I748&lt;20, 20, IF(I748&gt;80, 80, I748)))</f>
        <v/>
      </c>
    </row>
    <row r="749" spans="1:10" x14ac:dyDescent="0.25">
      <c r="A749" s="11">
        <v>748</v>
      </c>
      <c r="B749" s="30"/>
      <c r="C749" s="25" t="str">
        <f t="shared" si="22"/>
        <v/>
      </c>
      <c r="D749" s="25" t="str">
        <f>IF('GACE Reading 200 210'!B749="","", IF(C749&lt;1, 1, IF(C749&gt;36, 36, C749)))</f>
        <v/>
      </c>
      <c r="E749" s="25" t="str">
        <f t="shared" si="23"/>
        <v/>
      </c>
      <c r="F749" s="11" t="str">
        <f>IF('GACE Reading 200 210'!E749="","",IF('GACE Reading 200 210'!E749&lt;'ACT E+R to SAT EBRW'!$A$2,'ACT E+R to SAT EBRW'!$B$2,IF('GACE Reading 200 210'!E749&gt;'ACT E+R to SAT EBRW'!A$72,'ACT E+R to SAT EBRW'!B$72,VLOOKUP(E749,'ACT E+R to SAT EBRW'!A:B,2,FALSE))))</f>
        <v/>
      </c>
      <c r="G749" s="11" t="str">
        <f>IF('GACE Reading 200 210'!B749="","",interceptACTRtoPCR5712_5713+slopeACTRtoPCR5712_5713*D749)</f>
        <v/>
      </c>
      <c r="H749" s="11" t="str">
        <f>IF('GACE Reading 200 210'!B749="","", IF(G749&lt;100, 100, IF(G749&gt;200, 200, G749)))</f>
        <v/>
      </c>
      <c r="I749" s="11" t="str">
        <f>IF('GACE Reading 200 210'!B749="","",'SAT EBRW to CBEST R'!$A$2+'SAT EBRW to CBEST R'!$B$2*F749)</f>
        <v/>
      </c>
      <c r="J749" s="11" t="str">
        <f>IF('GACE Reading 200 210'!B749="","", IF(I749&lt;20, 20, IF(I749&gt;80, 80, I749)))</f>
        <v/>
      </c>
    </row>
    <row r="750" spans="1:10" x14ac:dyDescent="0.25">
      <c r="A750" s="11">
        <v>749</v>
      </c>
      <c r="B750" s="30"/>
      <c r="C750" s="25" t="str">
        <f t="shared" si="22"/>
        <v/>
      </c>
      <c r="D750" s="25" t="str">
        <f>IF('GACE Reading 200 210'!B750="","", IF(C750&lt;1, 1, IF(C750&gt;36, 36, C750)))</f>
        <v/>
      </c>
      <c r="E750" s="25" t="str">
        <f t="shared" si="23"/>
        <v/>
      </c>
      <c r="F750" s="11" t="str">
        <f>IF('GACE Reading 200 210'!E750="","",IF('GACE Reading 200 210'!E750&lt;'ACT E+R to SAT EBRW'!$A$2,'ACT E+R to SAT EBRW'!$B$2,IF('GACE Reading 200 210'!E750&gt;'ACT E+R to SAT EBRW'!A$72,'ACT E+R to SAT EBRW'!B$72,VLOOKUP(E750,'ACT E+R to SAT EBRW'!A:B,2,FALSE))))</f>
        <v/>
      </c>
      <c r="G750" s="11" t="str">
        <f>IF('GACE Reading 200 210'!B750="","",interceptACTRtoPCR5712_5713+slopeACTRtoPCR5712_5713*D750)</f>
        <v/>
      </c>
      <c r="H750" s="11" t="str">
        <f>IF('GACE Reading 200 210'!B750="","", IF(G750&lt;100, 100, IF(G750&gt;200, 200, G750)))</f>
        <v/>
      </c>
      <c r="I750" s="11" t="str">
        <f>IF('GACE Reading 200 210'!B750="","",'SAT EBRW to CBEST R'!$A$2+'SAT EBRW to CBEST R'!$B$2*F750)</f>
        <v/>
      </c>
      <c r="J750" s="11" t="str">
        <f>IF('GACE Reading 200 210'!B750="","", IF(I750&lt;20, 20, IF(I750&gt;80, 80, I750)))</f>
        <v/>
      </c>
    </row>
    <row r="751" spans="1:10" x14ac:dyDescent="0.25">
      <c r="A751" s="11">
        <v>750</v>
      </c>
      <c r="B751" s="30"/>
      <c r="C751" s="25" t="str">
        <f t="shared" si="22"/>
        <v/>
      </c>
      <c r="D751" s="25" t="str">
        <f>IF('GACE Reading 200 210'!B751="","", IF(C751&lt;1, 1, IF(C751&gt;36, 36, C751)))</f>
        <v/>
      </c>
      <c r="E751" s="25" t="str">
        <f t="shared" si="23"/>
        <v/>
      </c>
      <c r="F751" s="11" t="str">
        <f>IF('GACE Reading 200 210'!E751="","",IF('GACE Reading 200 210'!E751&lt;'ACT E+R to SAT EBRW'!$A$2,'ACT E+R to SAT EBRW'!$B$2,IF('GACE Reading 200 210'!E751&gt;'ACT E+R to SAT EBRW'!A$72,'ACT E+R to SAT EBRW'!B$72,VLOOKUP(E751,'ACT E+R to SAT EBRW'!A:B,2,FALSE))))</f>
        <v/>
      </c>
      <c r="G751" s="11" t="str">
        <f>IF('GACE Reading 200 210'!B751="","",interceptACTRtoPCR5712_5713+slopeACTRtoPCR5712_5713*D751)</f>
        <v/>
      </c>
      <c r="H751" s="11" t="str">
        <f>IF('GACE Reading 200 210'!B751="","", IF(G751&lt;100, 100, IF(G751&gt;200, 200, G751)))</f>
        <v/>
      </c>
      <c r="I751" s="11" t="str">
        <f>IF('GACE Reading 200 210'!B751="","",'SAT EBRW to CBEST R'!$A$2+'SAT EBRW to CBEST R'!$B$2*F751)</f>
        <v/>
      </c>
      <c r="J751" s="11" t="str">
        <f>IF('GACE Reading 200 210'!B751="","", IF(I751&lt;20, 20, IF(I751&gt;80, 80, I751)))</f>
        <v/>
      </c>
    </row>
    <row r="752" spans="1:10" x14ac:dyDescent="0.25">
      <c r="A752" s="11">
        <v>751</v>
      </c>
      <c r="B752" s="30"/>
      <c r="C752" s="25" t="str">
        <f t="shared" si="22"/>
        <v/>
      </c>
      <c r="D752" s="25" t="str">
        <f>IF('GACE Reading 200 210'!B752="","", IF(C752&lt;1, 1, IF(C752&gt;36, 36, C752)))</f>
        <v/>
      </c>
      <c r="E752" s="25" t="str">
        <f t="shared" si="23"/>
        <v/>
      </c>
      <c r="F752" s="11" t="str">
        <f>IF('GACE Reading 200 210'!E752="","",IF('GACE Reading 200 210'!E752&lt;'ACT E+R to SAT EBRW'!$A$2,'ACT E+R to SAT EBRW'!$B$2,IF('GACE Reading 200 210'!E752&gt;'ACT E+R to SAT EBRW'!A$72,'ACT E+R to SAT EBRW'!B$72,VLOOKUP(E752,'ACT E+R to SAT EBRW'!A:B,2,FALSE))))</f>
        <v/>
      </c>
      <c r="G752" s="11" t="str">
        <f>IF('GACE Reading 200 210'!B752="","",interceptACTRtoPCR5712_5713+slopeACTRtoPCR5712_5713*D752)</f>
        <v/>
      </c>
      <c r="H752" s="11" t="str">
        <f>IF('GACE Reading 200 210'!B752="","", IF(G752&lt;100, 100, IF(G752&gt;200, 200, G752)))</f>
        <v/>
      </c>
      <c r="I752" s="11" t="str">
        <f>IF('GACE Reading 200 210'!B752="","",'SAT EBRW to CBEST R'!$A$2+'SAT EBRW to CBEST R'!$B$2*F752)</f>
        <v/>
      </c>
      <c r="J752" s="11" t="str">
        <f>IF('GACE Reading 200 210'!B752="","", IF(I752&lt;20, 20, IF(I752&gt;80, 80, I752)))</f>
        <v/>
      </c>
    </row>
    <row r="753" spans="1:10" x14ac:dyDescent="0.25">
      <c r="A753" s="11">
        <v>752</v>
      </c>
      <c r="B753" s="30"/>
      <c r="C753" s="25" t="str">
        <f t="shared" si="22"/>
        <v/>
      </c>
      <c r="D753" s="25" t="str">
        <f>IF('GACE Reading 200 210'!B753="","", IF(C753&lt;1, 1, IF(C753&gt;36, 36, C753)))</f>
        <v/>
      </c>
      <c r="E753" s="25" t="str">
        <f t="shared" si="23"/>
        <v/>
      </c>
      <c r="F753" s="11" t="str">
        <f>IF('GACE Reading 200 210'!E753="","",IF('GACE Reading 200 210'!E753&lt;'ACT E+R to SAT EBRW'!$A$2,'ACT E+R to SAT EBRW'!$B$2,IF('GACE Reading 200 210'!E753&gt;'ACT E+R to SAT EBRW'!A$72,'ACT E+R to SAT EBRW'!B$72,VLOOKUP(E753,'ACT E+R to SAT EBRW'!A:B,2,FALSE))))</f>
        <v/>
      </c>
      <c r="G753" s="11" t="str">
        <f>IF('GACE Reading 200 210'!B753="","",interceptACTRtoPCR5712_5713+slopeACTRtoPCR5712_5713*D753)</f>
        <v/>
      </c>
      <c r="H753" s="11" t="str">
        <f>IF('GACE Reading 200 210'!B753="","", IF(G753&lt;100, 100, IF(G753&gt;200, 200, G753)))</f>
        <v/>
      </c>
      <c r="I753" s="11" t="str">
        <f>IF('GACE Reading 200 210'!B753="","",'SAT EBRW to CBEST R'!$A$2+'SAT EBRW to CBEST R'!$B$2*F753)</f>
        <v/>
      </c>
      <c r="J753" s="11" t="str">
        <f>IF('GACE Reading 200 210'!B753="","", IF(I753&lt;20, 20, IF(I753&gt;80, 80, I753)))</f>
        <v/>
      </c>
    </row>
    <row r="754" spans="1:10" x14ac:dyDescent="0.25">
      <c r="A754" s="11">
        <v>753</v>
      </c>
      <c r="B754" s="30"/>
      <c r="C754" s="25" t="str">
        <f t="shared" si="22"/>
        <v/>
      </c>
      <c r="D754" s="25" t="str">
        <f>IF('GACE Reading 200 210'!B754="","", IF(C754&lt;1, 1, IF(C754&gt;36, 36, C754)))</f>
        <v/>
      </c>
      <c r="E754" s="25" t="str">
        <f t="shared" si="23"/>
        <v/>
      </c>
      <c r="F754" s="11" t="str">
        <f>IF('GACE Reading 200 210'!E754="","",IF('GACE Reading 200 210'!E754&lt;'ACT E+R to SAT EBRW'!$A$2,'ACT E+R to SAT EBRW'!$B$2,IF('GACE Reading 200 210'!E754&gt;'ACT E+R to SAT EBRW'!A$72,'ACT E+R to SAT EBRW'!B$72,VLOOKUP(E754,'ACT E+R to SAT EBRW'!A:B,2,FALSE))))</f>
        <v/>
      </c>
      <c r="G754" s="11" t="str">
        <f>IF('GACE Reading 200 210'!B754="","",interceptACTRtoPCR5712_5713+slopeACTRtoPCR5712_5713*D754)</f>
        <v/>
      </c>
      <c r="H754" s="11" t="str">
        <f>IF('GACE Reading 200 210'!B754="","", IF(G754&lt;100, 100, IF(G754&gt;200, 200, G754)))</f>
        <v/>
      </c>
      <c r="I754" s="11" t="str">
        <f>IF('GACE Reading 200 210'!B754="","",'SAT EBRW to CBEST R'!$A$2+'SAT EBRW to CBEST R'!$B$2*F754)</f>
        <v/>
      </c>
      <c r="J754" s="11" t="str">
        <f>IF('GACE Reading 200 210'!B754="","", IF(I754&lt;20, 20, IF(I754&gt;80, 80, I754)))</f>
        <v/>
      </c>
    </row>
    <row r="755" spans="1:10" x14ac:dyDescent="0.25">
      <c r="A755" s="11">
        <v>754</v>
      </c>
      <c r="B755" s="30"/>
      <c r="C755" s="25" t="str">
        <f t="shared" si="22"/>
        <v/>
      </c>
      <c r="D755" s="25" t="str">
        <f>IF('GACE Reading 200 210'!B755="","", IF(C755&lt;1, 1, IF(C755&gt;36, 36, C755)))</f>
        <v/>
      </c>
      <c r="E755" s="25" t="str">
        <f t="shared" si="23"/>
        <v/>
      </c>
      <c r="F755" s="11" t="str">
        <f>IF('GACE Reading 200 210'!E755="","",IF('GACE Reading 200 210'!E755&lt;'ACT E+R to SAT EBRW'!$A$2,'ACT E+R to SAT EBRW'!$B$2,IF('GACE Reading 200 210'!E755&gt;'ACT E+R to SAT EBRW'!A$72,'ACT E+R to SAT EBRW'!B$72,VLOOKUP(E755,'ACT E+R to SAT EBRW'!A:B,2,FALSE))))</f>
        <v/>
      </c>
      <c r="G755" s="11" t="str">
        <f>IF('GACE Reading 200 210'!B755="","",interceptACTRtoPCR5712_5713+slopeACTRtoPCR5712_5713*D755)</f>
        <v/>
      </c>
      <c r="H755" s="11" t="str">
        <f>IF('GACE Reading 200 210'!B755="","", IF(G755&lt;100, 100, IF(G755&gt;200, 200, G755)))</f>
        <v/>
      </c>
      <c r="I755" s="11" t="str">
        <f>IF('GACE Reading 200 210'!B755="","",'SAT EBRW to CBEST R'!$A$2+'SAT EBRW to CBEST R'!$B$2*F755)</f>
        <v/>
      </c>
      <c r="J755" s="11" t="str">
        <f>IF('GACE Reading 200 210'!B755="","", IF(I755&lt;20, 20, IF(I755&gt;80, 80, I755)))</f>
        <v/>
      </c>
    </row>
    <row r="756" spans="1:10" x14ac:dyDescent="0.25">
      <c r="A756" s="11">
        <v>755</v>
      </c>
      <c r="B756" s="30"/>
      <c r="C756" s="25" t="str">
        <f t="shared" si="22"/>
        <v/>
      </c>
      <c r="D756" s="25" t="str">
        <f>IF('GACE Reading 200 210'!B756="","", IF(C756&lt;1, 1, IF(C756&gt;36, 36, C756)))</f>
        <v/>
      </c>
      <c r="E756" s="25" t="str">
        <f t="shared" si="23"/>
        <v/>
      </c>
      <c r="F756" s="11" t="str">
        <f>IF('GACE Reading 200 210'!E756="","",IF('GACE Reading 200 210'!E756&lt;'ACT E+R to SAT EBRW'!$A$2,'ACT E+R to SAT EBRW'!$B$2,IF('GACE Reading 200 210'!E756&gt;'ACT E+R to SAT EBRW'!A$72,'ACT E+R to SAT EBRW'!B$72,VLOOKUP(E756,'ACT E+R to SAT EBRW'!A:B,2,FALSE))))</f>
        <v/>
      </c>
      <c r="G756" s="11" t="str">
        <f>IF('GACE Reading 200 210'!B756="","",interceptACTRtoPCR5712_5713+slopeACTRtoPCR5712_5713*D756)</f>
        <v/>
      </c>
      <c r="H756" s="11" t="str">
        <f>IF('GACE Reading 200 210'!B756="","", IF(G756&lt;100, 100, IF(G756&gt;200, 200, G756)))</f>
        <v/>
      </c>
      <c r="I756" s="11" t="str">
        <f>IF('GACE Reading 200 210'!B756="","",'SAT EBRW to CBEST R'!$A$2+'SAT EBRW to CBEST R'!$B$2*F756)</f>
        <v/>
      </c>
      <c r="J756" s="11" t="str">
        <f>IF('GACE Reading 200 210'!B756="","", IF(I756&lt;20, 20, IF(I756&gt;80, 80, I756)))</f>
        <v/>
      </c>
    </row>
    <row r="757" spans="1:10" x14ac:dyDescent="0.25">
      <c r="A757" s="11">
        <v>756</v>
      </c>
      <c r="B757" s="30"/>
      <c r="C757" s="25" t="str">
        <f t="shared" si="22"/>
        <v/>
      </c>
      <c r="D757" s="25" t="str">
        <f>IF('GACE Reading 200 210'!B757="","", IF(C757&lt;1, 1, IF(C757&gt;36, 36, C757)))</f>
        <v/>
      </c>
      <c r="E757" s="25" t="str">
        <f t="shared" si="23"/>
        <v/>
      </c>
      <c r="F757" s="11" t="str">
        <f>IF('GACE Reading 200 210'!E757="","",IF('GACE Reading 200 210'!E757&lt;'ACT E+R to SAT EBRW'!$A$2,'ACT E+R to SAT EBRW'!$B$2,IF('GACE Reading 200 210'!E757&gt;'ACT E+R to SAT EBRW'!A$72,'ACT E+R to SAT EBRW'!B$72,VLOOKUP(E757,'ACT E+R to SAT EBRW'!A:B,2,FALSE))))</f>
        <v/>
      </c>
      <c r="G757" s="11" t="str">
        <f>IF('GACE Reading 200 210'!B757="","",interceptACTRtoPCR5712_5713+slopeACTRtoPCR5712_5713*D757)</f>
        <v/>
      </c>
      <c r="H757" s="11" t="str">
        <f>IF('GACE Reading 200 210'!B757="","", IF(G757&lt;100, 100, IF(G757&gt;200, 200, G757)))</f>
        <v/>
      </c>
      <c r="I757" s="11" t="str">
        <f>IF('GACE Reading 200 210'!B757="","",'SAT EBRW to CBEST R'!$A$2+'SAT EBRW to CBEST R'!$B$2*F757)</f>
        <v/>
      </c>
      <c r="J757" s="11" t="str">
        <f>IF('GACE Reading 200 210'!B757="","", IF(I757&lt;20, 20, IF(I757&gt;80, 80, I757)))</f>
        <v/>
      </c>
    </row>
    <row r="758" spans="1:10" x14ac:dyDescent="0.25">
      <c r="A758" s="11">
        <v>757</v>
      </c>
      <c r="B758" s="30"/>
      <c r="C758" s="25" t="str">
        <f t="shared" si="22"/>
        <v/>
      </c>
      <c r="D758" s="25" t="str">
        <f>IF('GACE Reading 200 210'!B758="","", IF(C758&lt;1, 1, IF(C758&gt;36, 36, C758)))</f>
        <v/>
      </c>
      <c r="E758" s="25" t="str">
        <f t="shared" si="23"/>
        <v/>
      </c>
      <c r="F758" s="11" t="str">
        <f>IF('GACE Reading 200 210'!E758="","",IF('GACE Reading 200 210'!E758&lt;'ACT E+R to SAT EBRW'!$A$2,'ACT E+R to SAT EBRW'!$B$2,IF('GACE Reading 200 210'!E758&gt;'ACT E+R to SAT EBRW'!A$72,'ACT E+R to SAT EBRW'!B$72,VLOOKUP(E758,'ACT E+R to SAT EBRW'!A:B,2,FALSE))))</f>
        <v/>
      </c>
      <c r="G758" s="11" t="str">
        <f>IF('GACE Reading 200 210'!B758="","",interceptACTRtoPCR5712_5713+slopeACTRtoPCR5712_5713*D758)</f>
        <v/>
      </c>
      <c r="H758" s="11" t="str">
        <f>IF('GACE Reading 200 210'!B758="","", IF(G758&lt;100, 100, IF(G758&gt;200, 200, G758)))</f>
        <v/>
      </c>
      <c r="I758" s="11" t="str">
        <f>IF('GACE Reading 200 210'!B758="","",'SAT EBRW to CBEST R'!$A$2+'SAT EBRW to CBEST R'!$B$2*F758)</f>
        <v/>
      </c>
      <c r="J758" s="11" t="str">
        <f>IF('GACE Reading 200 210'!B758="","", IF(I758&lt;20, 20, IF(I758&gt;80, 80, I758)))</f>
        <v/>
      </c>
    </row>
    <row r="759" spans="1:10" x14ac:dyDescent="0.25">
      <c r="A759" s="11">
        <v>758</v>
      </c>
      <c r="B759" s="30"/>
      <c r="C759" s="25" t="str">
        <f t="shared" si="22"/>
        <v/>
      </c>
      <c r="D759" s="25" t="str">
        <f>IF('GACE Reading 200 210'!B759="","", IF(C759&lt;1, 1, IF(C759&gt;36, 36, C759)))</f>
        <v/>
      </c>
      <c r="E759" s="25" t="str">
        <f t="shared" si="23"/>
        <v/>
      </c>
      <c r="F759" s="11" t="str">
        <f>IF('GACE Reading 200 210'!E759="","",IF('GACE Reading 200 210'!E759&lt;'ACT E+R to SAT EBRW'!$A$2,'ACT E+R to SAT EBRW'!$B$2,IF('GACE Reading 200 210'!E759&gt;'ACT E+R to SAT EBRW'!A$72,'ACT E+R to SAT EBRW'!B$72,VLOOKUP(E759,'ACT E+R to SAT EBRW'!A:B,2,FALSE))))</f>
        <v/>
      </c>
      <c r="G759" s="11" t="str">
        <f>IF('GACE Reading 200 210'!B759="","",interceptACTRtoPCR5712_5713+slopeACTRtoPCR5712_5713*D759)</f>
        <v/>
      </c>
      <c r="H759" s="11" t="str">
        <f>IF('GACE Reading 200 210'!B759="","", IF(G759&lt;100, 100, IF(G759&gt;200, 200, G759)))</f>
        <v/>
      </c>
      <c r="I759" s="11" t="str">
        <f>IF('GACE Reading 200 210'!B759="","",'SAT EBRW to CBEST R'!$A$2+'SAT EBRW to CBEST R'!$B$2*F759)</f>
        <v/>
      </c>
      <c r="J759" s="11" t="str">
        <f>IF('GACE Reading 200 210'!B759="","", IF(I759&lt;20, 20, IF(I759&gt;80, 80, I759)))</f>
        <v/>
      </c>
    </row>
    <row r="760" spans="1:10" x14ac:dyDescent="0.25">
      <c r="A760" s="11">
        <v>759</v>
      </c>
      <c r="B760" s="30"/>
      <c r="C760" s="25" t="str">
        <f t="shared" si="22"/>
        <v/>
      </c>
      <c r="D760" s="25" t="str">
        <f>IF('GACE Reading 200 210'!B760="","", IF(C760&lt;1, 1, IF(C760&gt;36, 36, C760)))</f>
        <v/>
      </c>
      <c r="E760" s="25" t="str">
        <f t="shared" si="23"/>
        <v/>
      </c>
      <c r="F760" s="11" t="str">
        <f>IF('GACE Reading 200 210'!E760="","",IF('GACE Reading 200 210'!E760&lt;'ACT E+R to SAT EBRW'!$A$2,'ACT E+R to SAT EBRW'!$B$2,IF('GACE Reading 200 210'!E760&gt;'ACT E+R to SAT EBRW'!A$72,'ACT E+R to SAT EBRW'!B$72,VLOOKUP(E760,'ACT E+R to SAT EBRW'!A:B,2,FALSE))))</f>
        <v/>
      </c>
      <c r="G760" s="11" t="str">
        <f>IF('GACE Reading 200 210'!B760="","",interceptACTRtoPCR5712_5713+slopeACTRtoPCR5712_5713*D760)</f>
        <v/>
      </c>
      <c r="H760" s="11" t="str">
        <f>IF('GACE Reading 200 210'!B760="","", IF(G760&lt;100, 100, IF(G760&gt;200, 200, G760)))</f>
        <v/>
      </c>
      <c r="I760" s="11" t="str">
        <f>IF('GACE Reading 200 210'!B760="","",'SAT EBRW to CBEST R'!$A$2+'SAT EBRW to CBEST R'!$B$2*F760)</f>
        <v/>
      </c>
      <c r="J760" s="11" t="str">
        <f>IF('GACE Reading 200 210'!B760="","", IF(I760&lt;20, 20, IF(I760&gt;80, 80, I760)))</f>
        <v/>
      </c>
    </row>
    <row r="761" spans="1:10" x14ac:dyDescent="0.25">
      <c r="A761" s="11">
        <v>760</v>
      </c>
      <c r="B761" s="30"/>
      <c r="C761" s="25" t="str">
        <f t="shared" si="22"/>
        <v/>
      </c>
      <c r="D761" s="25" t="str">
        <f>IF('GACE Reading 200 210'!B761="","", IF(C761&lt;1, 1, IF(C761&gt;36, 36, C761)))</f>
        <v/>
      </c>
      <c r="E761" s="25" t="str">
        <f t="shared" si="23"/>
        <v/>
      </c>
      <c r="F761" s="11" t="str">
        <f>IF('GACE Reading 200 210'!E761="","",IF('GACE Reading 200 210'!E761&lt;'ACT E+R to SAT EBRW'!$A$2,'ACT E+R to SAT EBRW'!$B$2,IF('GACE Reading 200 210'!E761&gt;'ACT E+R to SAT EBRW'!A$72,'ACT E+R to SAT EBRW'!B$72,VLOOKUP(E761,'ACT E+R to SAT EBRW'!A:B,2,FALSE))))</f>
        <v/>
      </c>
      <c r="G761" s="11" t="str">
        <f>IF('GACE Reading 200 210'!B761="","",interceptACTRtoPCR5712_5713+slopeACTRtoPCR5712_5713*D761)</f>
        <v/>
      </c>
      <c r="H761" s="11" t="str">
        <f>IF('GACE Reading 200 210'!B761="","", IF(G761&lt;100, 100, IF(G761&gt;200, 200, G761)))</f>
        <v/>
      </c>
      <c r="I761" s="11" t="str">
        <f>IF('GACE Reading 200 210'!B761="","",'SAT EBRW to CBEST R'!$A$2+'SAT EBRW to CBEST R'!$B$2*F761)</f>
        <v/>
      </c>
      <c r="J761" s="11" t="str">
        <f>IF('GACE Reading 200 210'!B761="","", IF(I761&lt;20, 20, IF(I761&gt;80, 80, I761)))</f>
        <v/>
      </c>
    </row>
    <row r="762" spans="1:10" x14ac:dyDescent="0.25">
      <c r="A762" s="11">
        <v>761</v>
      </c>
      <c r="B762" s="30"/>
      <c r="C762" s="25" t="str">
        <f t="shared" si="22"/>
        <v/>
      </c>
      <c r="D762" s="25" t="str">
        <f>IF('GACE Reading 200 210'!B762="","", IF(C762&lt;1, 1, IF(C762&gt;36, 36, C762)))</f>
        <v/>
      </c>
      <c r="E762" s="25" t="str">
        <f t="shared" si="23"/>
        <v/>
      </c>
      <c r="F762" s="11" t="str">
        <f>IF('GACE Reading 200 210'!E762="","",IF('GACE Reading 200 210'!E762&lt;'ACT E+R to SAT EBRW'!$A$2,'ACT E+R to SAT EBRW'!$B$2,IF('GACE Reading 200 210'!E762&gt;'ACT E+R to SAT EBRW'!A$72,'ACT E+R to SAT EBRW'!B$72,VLOOKUP(E762,'ACT E+R to SAT EBRW'!A:B,2,FALSE))))</f>
        <v/>
      </c>
      <c r="G762" s="11" t="str">
        <f>IF('GACE Reading 200 210'!B762="","",interceptACTRtoPCR5712_5713+slopeACTRtoPCR5712_5713*D762)</f>
        <v/>
      </c>
      <c r="H762" s="11" t="str">
        <f>IF('GACE Reading 200 210'!B762="","", IF(G762&lt;100, 100, IF(G762&gt;200, 200, G762)))</f>
        <v/>
      </c>
      <c r="I762" s="11" t="str">
        <f>IF('GACE Reading 200 210'!B762="","",'SAT EBRW to CBEST R'!$A$2+'SAT EBRW to CBEST R'!$B$2*F762)</f>
        <v/>
      </c>
      <c r="J762" s="11" t="str">
        <f>IF('GACE Reading 200 210'!B762="","", IF(I762&lt;20, 20, IF(I762&gt;80, 80, I762)))</f>
        <v/>
      </c>
    </row>
    <row r="763" spans="1:10" x14ac:dyDescent="0.25">
      <c r="A763" s="11">
        <v>762</v>
      </c>
      <c r="B763" s="30"/>
      <c r="C763" s="25" t="str">
        <f t="shared" si="22"/>
        <v/>
      </c>
      <c r="D763" s="25" t="str">
        <f>IF('GACE Reading 200 210'!B763="","", IF(C763&lt;1, 1, IF(C763&gt;36, 36, C763)))</f>
        <v/>
      </c>
      <c r="E763" s="25" t="str">
        <f t="shared" si="23"/>
        <v/>
      </c>
      <c r="F763" s="11" t="str">
        <f>IF('GACE Reading 200 210'!E763="","",IF('GACE Reading 200 210'!E763&lt;'ACT E+R to SAT EBRW'!$A$2,'ACT E+R to SAT EBRW'!$B$2,IF('GACE Reading 200 210'!E763&gt;'ACT E+R to SAT EBRW'!A$72,'ACT E+R to SAT EBRW'!B$72,VLOOKUP(E763,'ACT E+R to SAT EBRW'!A:B,2,FALSE))))</f>
        <v/>
      </c>
      <c r="G763" s="11" t="str">
        <f>IF('GACE Reading 200 210'!B763="","",interceptACTRtoPCR5712_5713+slopeACTRtoPCR5712_5713*D763)</f>
        <v/>
      </c>
      <c r="H763" s="11" t="str">
        <f>IF('GACE Reading 200 210'!B763="","", IF(G763&lt;100, 100, IF(G763&gt;200, 200, G763)))</f>
        <v/>
      </c>
      <c r="I763" s="11" t="str">
        <f>IF('GACE Reading 200 210'!B763="","",'SAT EBRW to CBEST R'!$A$2+'SAT EBRW to CBEST R'!$B$2*F763)</f>
        <v/>
      </c>
      <c r="J763" s="11" t="str">
        <f>IF('GACE Reading 200 210'!B763="","", IF(I763&lt;20, 20, IF(I763&gt;80, 80, I763)))</f>
        <v/>
      </c>
    </row>
    <row r="764" spans="1:10" x14ac:dyDescent="0.25">
      <c r="A764" s="11">
        <v>763</v>
      </c>
      <c r="B764" s="30"/>
      <c r="C764" s="25" t="str">
        <f t="shared" si="22"/>
        <v/>
      </c>
      <c r="D764" s="25" t="str">
        <f>IF('GACE Reading 200 210'!B764="","", IF(C764&lt;1, 1, IF(C764&gt;36, 36, C764)))</f>
        <v/>
      </c>
      <c r="E764" s="25" t="str">
        <f t="shared" si="23"/>
        <v/>
      </c>
      <c r="F764" s="11" t="str">
        <f>IF('GACE Reading 200 210'!E764="","",IF('GACE Reading 200 210'!E764&lt;'ACT E+R to SAT EBRW'!$A$2,'ACT E+R to SAT EBRW'!$B$2,IF('GACE Reading 200 210'!E764&gt;'ACT E+R to SAT EBRW'!A$72,'ACT E+R to SAT EBRW'!B$72,VLOOKUP(E764,'ACT E+R to SAT EBRW'!A:B,2,FALSE))))</f>
        <v/>
      </c>
      <c r="G764" s="11" t="str">
        <f>IF('GACE Reading 200 210'!B764="","",interceptACTRtoPCR5712_5713+slopeACTRtoPCR5712_5713*D764)</f>
        <v/>
      </c>
      <c r="H764" s="11" t="str">
        <f>IF('GACE Reading 200 210'!B764="","", IF(G764&lt;100, 100, IF(G764&gt;200, 200, G764)))</f>
        <v/>
      </c>
      <c r="I764" s="11" t="str">
        <f>IF('GACE Reading 200 210'!B764="","",'SAT EBRW to CBEST R'!$A$2+'SAT EBRW to CBEST R'!$B$2*F764)</f>
        <v/>
      </c>
      <c r="J764" s="11" t="str">
        <f>IF('GACE Reading 200 210'!B764="","", IF(I764&lt;20, 20, IF(I764&gt;80, 80, I764)))</f>
        <v/>
      </c>
    </row>
    <row r="765" spans="1:10" x14ac:dyDescent="0.25">
      <c r="A765" s="11">
        <v>764</v>
      </c>
      <c r="B765" s="30"/>
      <c r="C765" s="25" t="str">
        <f t="shared" si="22"/>
        <v/>
      </c>
      <c r="D765" s="25" t="str">
        <f>IF('GACE Reading 200 210'!B765="","", IF(C765&lt;1, 1, IF(C765&gt;36, 36, C765)))</f>
        <v/>
      </c>
      <c r="E765" s="25" t="str">
        <f t="shared" si="23"/>
        <v/>
      </c>
      <c r="F765" s="11" t="str">
        <f>IF('GACE Reading 200 210'!E765="","",IF('GACE Reading 200 210'!E765&lt;'ACT E+R to SAT EBRW'!$A$2,'ACT E+R to SAT EBRW'!$B$2,IF('GACE Reading 200 210'!E765&gt;'ACT E+R to SAT EBRW'!A$72,'ACT E+R to SAT EBRW'!B$72,VLOOKUP(E765,'ACT E+R to SAT EBRW'!A:B,2,FALSE))))</f>
        <v/>
      </c>
      <c r="G765" s="11" t="str">
        <f>IF('GACE Reading 200 210'!B765="","",interceptACTRtoPCR5712_5713+slopeACTRtoPCR5712_5713*D765)</f>
        <v/>
      </c>
      <c r="H765" s="11" t="str">
        <f>IF('GACE Reading 200 210'!B765="","", IF(G765&lt;100, 100, IF(G765&gt;200, 200, G765)))</f>
        <v/>
      </c>
      <c r="I765" s="11" t="str">
        <f>IF('GACE Reading 200 210'!B765="","",'SAT EBRW to CBEST R'!$A$2+'SAT EBRW to CBEST R'!$B$2*F765)</f>
        <v/>
      </c>
      <c r="J765" s="11" t="str">
        <f>IF('GACE Reading 200 210'!B765="","", IF(I765&lt;20, 20, IF(I765&gt;80, 80, I765)))</f>
        <v/>
      </c>
    </row>
    <row r="766" spans="1:10" x14ac:dyDescent="0.25">
      <c r="A766" s="11">
        <v>765</v>
      </c>
      <c r="B766" s="30"/>
      <c r="C766" s="25" t="str">
        <f t="shared" si="22"/>
        <v/>
      </c>
      <c r="D766" s="25" t="str">
        <f>IF('GACE Reading 200 210'!B766="","", IF(C766&lt;1, 1, IF(C766&gt;36, 36, C766)))</f>
        <v/>
      </c>
      <c r="E766" s="25" t="str">
        <f t="shared" si="23"/>
        <v/>
      </c>
      <c r="F766" s="11" t="str">
        <f>IF('GACE Reading 200 210'!E766="","",IF('GACE Reading 200 210'!E766&lt;'ACT E+R to SAT EBRW'!$A$2,'ACT E+R to SAT EBRW'!$B$2,IF('GACE Reading 200 210'!E766&gt;'ACT E+R to SAT EBRW'!A$72,'ACT E+R to SAT EBRW'!B$72,VLOOKUP(E766,'ACT E+R to SAT EBRW'!A:B,2,FALSE))))</f>
        <v/>
      </c>
      <c r="G766" s="11" t="str">
        <f>IF('GACE Reading 200 210'!B766="","",interceptACTRtoPCR5712_5713+slopeACTRtoPCR5712_5713*D766)</f>
        <v/>
      </c>
      <c r="H766" s="11" t="str">
        <f>IF('GACE Reading 200 210'!B766="","", IF(G766&lt;100, 100, IF(G766&gt;200, 200, G766)))</f>
        <v/>
      </c>
      <c r="I766" s="11" t="str">
        <f>IF('GACE Reading 200 210'!B766="","",'SAT EBRW to CBEST R'!$A$2+'SAT EBRW to CBEST R'!$B$2*F766)</f>
        <v/>
      </c>
      <c r="J766" s="11" t="str">
        <f>IF('GACE Reading 200 210'!B766="","", IF(I766&lt;20, 20, IF(I766&gt;80, 80, I766)))</f>
        <v/>
      </c>
    </row>
    <row r="767" spans="1:10" x14ac:dyDescent="0.25">
      <c r="A767" s="11">
        <v>766</v>
      </c>
      <c r="B767" s="30"/>
      <c r="C767" s="25" t="str">
        <f t="shared" si="22"/>
        <v/>
      </c>
      <c r="D767" s="25" t="str">
        <f>IF('GACE Reading 200 210'!B767="","", IF(C767&lt;1, 1, IF(C767&gt;36, 36, C767)))</f>
        <v/>
      </c>
      <c r="E767" s="25" t="str">
        <f t="shared" si="23"/>
        <v/>
      </c>
      <c r="F767" s="11" t="str">
        <f>IF('GACE Reading 200 210'!E767="","",IF('GACE Reading 200 210'!E767&lt;'ACT E+R to SAT EBRW'!$A$2,'ACT E+R to SAT EBRW'!$B$2,IF('GACE Reading 200 210'!E767&gt;'ACT E+R to SAT EBRW'!A$72,'ACT E+R to SAT EBRW'!B$72,VLOOKUP(E767,'ACT E+R to SAT EBRW'!A:B,2,FALSE))))</f>
        <v/>
      </c>
      <c r="G767" s="11" t="str">
        <f>IF('GACE Reading 200 210'!B767="","",interceptACTRtoPCR5712_5713+slopeACTRtoPCR5712_5713*D767)</f>
        <v/>
      </c>
      <c r="H767" s="11" t="str">
        <f>IF('GACE Reading 200 210'!B767="","", IF(G767&lt;100, 100, IF(G767&gt;200, 200, G767)))</f>
        <v/>
      </c>
      <c r="I767" s="11" t="str">
        <f>IF('GACE Reading 200 210'!B767="","",'SAT EBRW to CBEST R'!$A$2+'SAT EBRW to CBEST R'!$B$2*F767)</f>
        <v/>
      </c>
      <c r="J767" s="11" t="str">
        <f>IF('GACE Reading 200 210'!B767="","", IF(I767&lt;20, 20, IF(I767&gt;80, 80, I767)))</f>
        <v/>
      </c>
    </row>
    <row r="768" spans="1:10" x14ac:dyDescent="0.25">
      <c r="A768" s="11">
        <v>767</v>
      </c>
      <c r="B768" s="30"/>
      <c r="C768" s="25" t="str">
        <f t="shared" si="22"/>
        <v/>
      </c>
      <c r="D768" s="25" t="str">
        <f>IF('GACE Reading 200 210'!B768="","", IF(C768&lt;1, 1, IF(C768&gt;36, 36, C768)))</f>
        <v/>
      </c>
      <c r="E768" s="25" t="str">
        <f t="shared" si="23"/>
        <v/>
      </c>
      <c r="F768" s="11" t="str">
        <f>IF('GACE Reading 200 210'!E768="","",IF('GACE Reading 200 210'!E768&lt;'ACT E+R to SAT EBRW'!$A$2,'ACT E+R to SAT EBRW'!$B$2,IF('GACE Reading 200 210'!E768&gt;'ACT E+R to SAT EBRW'!A$72,'ACT E+R to SAT EBRW'!B$72,VLOOKUP(E768,'ACT E+R to SAT EBRW'!A:B,2,FALSE))))</f>
        <v/>
      </c>
      <c r="G768" s="11" t="str">
        <f>IF('GACE Reading 200 210'!B768="","",interceptACTRtoPCR5712_5713+slopeACTRtoPCR5712_5713*D768)</f>
        <v/>
      </c>
      <c r="H768" s="11" t="str">
        <f>IF('GACE Reading 200 210'!B768="","", IF(G768&lt;100, 100, IF(G768&gt;200, 200, G768)))</f>
        <v/>
      </c>
      <c r="I768" s="11" t="str">
        <f>IF('GACE Reading 200 210'!B768="","",'SAT EBRW to CBEST R'!$A$2+'SAT EBRW to CBEST R'!$B$2*F768)</f>
        <v/>
      </c>
      <c r="J768" s="11" t="str">
        <f>IF('GACE Reading 200 210'!B768="","", IF(I768&lt;20, 20, IF(I768&gt;80, 80, I768)))</f>
        <v/>
      </c>
    </row>
    <row r="769" spans="1:10" x14ac:dyDescent="0.25">
      <c r="A769" s="11">
        <v>768</v>
      </c>
      <c r="B769" s="30"/>
      <c r="C769" s="25" t="str">
        <f t="shared" si="22"/>
        <v/>
      </c>
      <c r="D769" s="25" t="str">
        <f>IF('GACE Reading 200 210'!B769="","", IF(C769&lt;1, 1, IF(C769&gt;36, 36, C769)))</f>
        <v/>
      </c>
      <c r="E769" s="25" t="str">
        <f t="shared" si="23"/>
        <v/>
      </c>
      <c r="F769" s="11" t="str">
        <f>IF('GACE Reading 200 210'!E769="","",IF('GACE Reading 200 210'!E769&lt;'ACT E+R to SAT EBRW'!$A$2,'ACT E+R to SAT EBRW'!$B$2,IF('GACE Reading 200 210'!E769&gt;'ACT E+R to SAT EBRW'!A$72,'ACT E+R to SAT EBRW'!B$72,VLOOKUP(E769,'ACT E+R to SAT EBRW'!A:B,2,FALSE))))</f>
        <v/>
      </c>
      <c r="G769" s="11" t="str">
        <f>IF('GACE Reading 200 210'!B769="","",interceptACTRtoPCR5712_5713+slopeACTRtoPCR5712_5713*D769)</f>
        <v/>
      </c>
      <c r="H769" s="11" t="str">
        <f>IF('GACE Reading 200 210'!B769="","", IF(G769&lt;100, 100, IF(G769&gt;200, 200, G769)))</f>
        <v/>
      </c>
      <c r="I769" s="11" t="str">
        <f>IF('GACE Reading 200 210'!B769="","",'SAT EBRW to CBEST R'!$A$2+'SAT EBRW to CBEST R'!$B$2*F769)</f>
        <v/>
      </c>
      <c r="J769" s="11" t="str">
        <f>IF('GACE Reading 200 210'!B769="","", IF(I769&lt;20, 20, IF(I769&gt;80, 80, I769)))</f>
        <v/>
      </c>
    </row>
    <row r="770" spans="1:10" x14ac:dyDescent="0.25">
      <c r="A770" s="11">
        <v>769</v>
      </c>
      <c r="B770" s="30"/>
      <c r="C770" s="25" t="str">
        <f t="shared" ref="C770:C833" si="24">IF(B770="","",IF(B770&gt;=250, upperinterceptPAAR200_210toACTR+B770*upperslopePAAR200_210toACTR, lowerinterceptPAAR200_210toACTR+B770*lowerslopePAAR200_210toACTR))</f>
        <v/>
      </c>
      <c r="D770" s="25" t="str">
        <f>IF('GACE Reading 200 210'!B770="","", IF(C770&lt;1, 1, IF(C770&gt;36, 36, C770)))</f>
        <v/>
      </c>
      <c r="E770" s="25" t="str">
        <f t="shared" si="23"/>
        <v/>
      </c>
      <c r="F770" s="11" t="str">
        <f>IF('GACE Reading 200 210'!E770="","",IF('GACE Reading 200 210'!E770&lt;'ACT E+R to SAT EBRW'!$A$2,'ACT E+R to SAT EBRW'!$B$2,IF('GACE Reading 200 210'!E770&gt;'ACT E+R to SAT EBRW'!A$72,'ACT E+R to SAT EBRW'!B$72,VLOOKUP(E770,'ACT E+R to SAT EBRW'!A:B,2,FALSE))))</f>
        <v/>
      </c>
      <c r="G770" s="11" t="str">
        <f>IF('GACE Reading 200 210'!B770="","",interceptACTRtoPCR5712_5713+slopeACTRtoPCR5712_5713*D770)</f>
        <v/>
      </c>
      <c r="H770" s="11" t="str">
        <f>IF('GACE Reading 200 210'!B770="","", IF(G770&lt;100, 100, IF(G770&gt;200, 200, G770)))</f>
        <v/>
      </c>
      <c r="I770" s="11" t="str">
        <f>IF('GACE Reading 200 210'!B770="","",'SAT EBRW to CBEST R'!$A$2+'SAT EBRW to CBEST R'!$B$2*F770)</f>
        <v/>
      </c>
      <c r="J770" s="11" t="str">
        <f>IF('GACE Reading 200 210'!B770="","", IF(I770&lt;20, 20, IF(I770&gt;80, 80, I770)))</f>
        <v/>
      </c>
    </row>
    <row r="771" spans="1:10" x14ac:dyDescent="0.25">
      <c r="A771" s="11">
        <v>770</v>
      </c>
      <c r="B771" s="30"/>
      <c r="C771" s="25" t="str">
        <f t="shared" si="24"/>
        <v/>
      </c>
      <c r="D771" s="25" t="str">
        <f>IF('GACE Reading 200 210'!B771="","", IF(C771&lt;1, 1, IF(C771&gt;36, 36, C771)))</f>
        <v/>
      </c>
      <c r="E771" s="25" t="str">
        <f t="shared" ref="E771:E834" si="25">IF(ISBLANK(B771), "", ROUND(2*D771, 0))</f>
        <v/>
      </c>
      <c r="F771" s="11" t="str">
        <f>IF('GACE Reading 200 210'!E771="","",IF('GACE Reading 200 210'!E771&lt;'ACT E+R to SAT EBRW'!$A$2,'ACT E+R to SAT EBRW'!$B$2,IF('GACE Reading 200 210'!E771&gt;'ACT E+R to SAT EBRW'!A$72,'ACT E+R to SAT EBRW'!B$72,VLOOKUP(E771,'ACT E+R to SAT EBRW'!A:B,2,FALSE))))</f>
        <v/>
      </c>
      <c r="G771" s="11" t="str">
        <f>IF('GACE Reading 200 210'!B771="","",interceptACTRtoPCR5712_5713+slopeACTRtoPCR5712_5713*D771)</f>
        <v/>
      </c>
      <c r="H771" s="11" t="str">
        <f>IF('GACE Reading 200 210'!B771="","", IF(G771&lt;100, 100, IF(G771&gt;200, 200, G771)))</f>
        <v/>
      </c>
      <c r="I771" s="11" t="str">
        <f>IF('GACE Reading 200 210'!B771="","",'SAT EBRW to CBEST R'!$A$2+'SAT EBRW to CBEST R'!$B$2*F771)</f>
        <v/>
      </c>
      <c r="J771" s="11" t="str">
        <f>IF('GACE Reading 200 210'!B771="","", IF(I771&lt;20, 20, IF(I771&gt;80, 80, I771)))</f>
        <v/>
      </c>
    </row>
    <row r="772" spans="1:10" x14ac:dyDescent="0.25">
      <c r="A772" s="11">
        <v>771</v>
      </c>
      <c r="B772" s="30"/>
      <c r="C772" s="25" t="str">
        <f t="shared" si="24"/>
        <v/>
      </c>
      <c r="D772" s="25" t="str">
        <f>IF('GACE Reading 200 210'!B772="","", IF(C772&lt;1, 1, IF(C772&gt;36, 36, C772)))</f>
        <v/>
      </c>
      <c r="E772" s="25" t="str">
        <f t="shared" si="25"/>
        <v/>
      </c>
      <c r="F772" s="11" t="str">
        <f>IF('GACE Reading 200 210'!E772="","",IF('GACE Reading 200 210'!E772&lt;'ACT E+R to SAT EBRW'!$A$2,'ACT E+R to SAT EBRW'!$B$2,IF('GACE Reading 200 210'!E772&gt;'ACT E+R to SAT EBRW'!A$72,'ACT E+R to SAT EBRW'!B$72,VLOOKUP(E772,'ACT E+R to SAT EBRW'!A:B,2,FALSE))))</f>
        <v/>
      </c>
      <c r="G772" s="11" t="str">
        <f>IF('GACE Reading 200 210'!B772="","",interceptACTRtoPCR5712_5713+slopeACTRtoPCR5712_5713*D772)</f>
        <v/>
      </c>
      <c r="H772" s="11" t="str">
        <f>IF('GACE Reading 200 210'!B772="","", IF(G772&lt;100, 100, IF(G772&gt;200, 200, G772)))</f>
        <v/>
      </c>
      <c r="I772" s="11" t="str">
        <f>IF('GACE Reading 200 210'!B772="","",'SAT EBRW to CBEST R'!$A$2+'SAT EBRW to CBEST R'!$B$2*F772)</f>
        <v/>
      </c>
      <c r="J772" s="11" t="str">
        <f>IF('GACE Reading 200 210'!B772="","", IF(I772&lt;20, 20, IF(I772&gt;80, 80, I772)))</f>
        <v/>
      </c>
    </row>
    <row r="773" spans="1:10" x14ac:dyDescent="0.25">
      <c r="A773" s="11">
        <v>772</v>
      </c>
      <c r="B773" s="30"/>
      <c r="C773" s="25" t="str">
        <f t="shared" si="24"/>
        <v/>
      </c>
      <c r="D773" s="25" t="str">
        <f>IF('GACE Reading 200 210'!B773="","", IF(C773&lt;1, 1, IF(C773&gt;36, 36, C773)))</f>
        <v/>
      </c>
      <c r="E773" s="25" t="str">
        <f t="shared" si="25"/>
        <v/>
      </c>
      <c r="F773" s="11" t="str">
        <f>IF('GACE Reading 200 210'!E773="","",IF('GACE Reading 200 210'!E773&lt;'ACT E+R to SAT EBRW'!$A$2,'ACT E+R to SAT EBRW'!$B$2,IF('GACE Reading 200 210'!E773&gt;'ACT E+R to SAT EBRW'!A$72,'ACT E+R to SAT EBRW'!B$72,VLOOKUP(E773,'ACT E+R to SAT EBRW'!A:B,2,FALSE))))</f>
        <v/>
      </c>
      <c r="G773" s="11" t="str">
        <f>IF('GACE Reading 200 210'!B773="","",interceptACTRtoPCR5712_5713+slopeACTRtoPCR5712_5713*D773)</f>
        <v/>
      </c>
      <c r="H773" s="11" t="str">
        <f>IF('GACE Reading 200 210'!B773="","", IF(G773&lt;100, 100, IF(G773&gt;200, 200, G773)))</f>
        <v/>
      </c>
      <c r="I773" s="11" t="str">
        <f>IF('GACE Reading 200 210'!B773="","",'SAT EBRW to CBEST R'!$A$2+'SAT EBRW to CBEST R'!$B$2*F773)</f>
        <v/>
      </c>
      <c r="J773" s="11" t="str">
        <f>IF('GACE Reading 200 210'!B773="","", IF(I773&lt;20, 20, IF(I773&gt;80, 80, I773)))</f>
        <v/>
      </c>
    </row>
    <row r="774" spans="1:10" x14ac:dyDescent="0.25">
      <c r="A774" s="11">
        <v>773</v>
      </c>
      <c r="B774" s="30"/>
      <c r="C774" s="25" t="str">
        <f t="shared" si="24"/>
        <v/>
      </c>
      <c r="D774" s="25" t="str">
        <f>IF('GACE Reading 200 210'!B774="","", IF(C774&lt;1, 1, IF(C774&gt;36, 36, C774)))</f>
        <v/>
      </c>
      <c r="E774" s="25" t="str">
        <f t="shared" si="25"/>
        <v/>
      </c>
      <c r="F774" s="11" t="str">
        <f>IF('GACE Reading 200 210'!E774="","",IF('GACE Reading 200 210'!E774&lt;'ACT E+R to SAT EBRW'!$A$2,'ACT E+R to SAT EBRW'!$B$2,IF('GACE Reading 200 210'!E774&gt;'ACT E+R to SAT EBRW'!A$72,'ACT E+R to SAT EBRW'!B$72,VLOOKUP(E774,'ACT E+R to SAT EBRW'!A:B,2,FALSE))))</f>
        <v/>
      </c>
      <c r="G774" s="11" t="str">
        <f>IF('GACE Reading 200 210'!B774="","",interceptACTRtoPCR5712_5713+slopeACTRtoPCR5712_5713*D774)</f>
        <v/>
      </c>
      <c r="H774" s="11" t="str">
        <f>IF('GACE Reading 200 210'!B774="","", IF(G774&lt;100, 100, IF(G774&gt;200, 200, G774)))</f>
        <v/>
      </c>
      <c r="I774" s="11" t="str">
        <f>IF('GACE Reading 200 210'!B774="","",'SAT EBRW to CBEST R'!$A$2+'SAT EBRW to CBEST R'!$B$2*F774)</f>
        <v/>
      </c>
      <c r="J774" s="11" t="str">
        <f>IF('GACE Reading 200 210'!B774="","", IF(I774&lt;20, 20, IF(I774&gt;80, 80, I774)))</f>
        <v/>
      </c>
    </row>
    <row r="775" spans="1:10" x14ac:dyDescent="0.25">
      <c r="A775" s="11">
        <v>774</v>
      </c>
      <c r="B775" s="30"/>
      <c r="C775" s="25" t="str">
        <f t="shared" si="24"/>
        <v/>
      </c>
      <c r="D775" s="25" t="str">
        <f>IF('GACE Reading 200 210'!B775="","", IF(C775&lt;1, 1, IF(C775&gt;36, 36, C775)))</f>
        <v/>
      </c>
      <c r="E775" s="25" t="str">
        <f t="shared" si="25"/>
        <v/>
      </c>
      <c r="F775" s="11" t="str">
        <f>IF('GACE Reading 200 210'!E775="","",IF('GACE Reading 200 210'!E775&lt;'ACT E+R to SAT EBRW'!$A$2,'ACT E+R to SAT EBRW'!$B$2,IF('GACE Reading 200 210'!E775&gt;'ACT E+R to SAT EBRW'!A$72,'ACT E+R to SAT EBRW'!B$72,VLOOKUP(E775,'ACT E+R to SAT EBRW'!A:B,2,FALSE))))</f>
        <v/>
      </c>
      <c r="G775" s="11" t="str">
        <f>IF('GACE Reading 200 210'!B775="","",interceptACTRtoPCR5712_5713+slopeACTRtoPCR5712_5713*D775)</f>
        <v/>
      </c>
      <c r="H775" s="11" t="str">
        <f>IF('GACE Reading 200 210'!B775="","", IF(G775&lt;100, 100, IF(G775&gt;200, 200, G775)))</f>
        <v/>
      </c>
      <c r="I775" s="11" t="str">
        <f>IF('GACE Reading 200 210'!B775="","",'SAT EBRW to CBEST R'!$A$2+'SAT EBRW to CBEST R'!$B$2*F775)</f>
        <v/>
      </c>
      <c r="J775" s="11" t="str">
        <f>IF('GACE Reading 200 210'!B775="","", IF(I775&lt;20, 20, IF(I775&gt;80, 80, I775)))</f>
        <v/>
      </c>
    </row>
    <row r="776" spans="1:10" x14ac:dyDescent="0.25">
      <c r="A776" s="11">
        <v>775</v>
      </c>
      <c r="B776" s="30"/>
      <c r="C776" s="25" t="str">
        <f t="shared" si="24"/>
        <v/>
      </c>
      <c r="D776" s="25" t="str">
        <f>IF('GACE Reading 200 210'!B776="","", IF(C776&lt;1, 1, IF(C776&gt;36, 36, C776)))</f>
        <v/>
      </c>
      <c r="E776" s="25" t="str">
        <f t="shared" si="25"/>
        <v/>
      </c>
      <c r="F776" s="11" t="str">
        <f>IF('GACE Reading 200 210'!E776="","",IF('GACE Reading 200 210'!E776&lt;'ACT E+R to SAT EBRW'!$A$2,'ACT E+R to SAT EBRW'!$B$2,IF('GACE Reading 200 210'!E776&gt;'ACT E+R to SAT EBRW'!A$72,'ACT E+R to SAT EBRW'!B$72,VLOOKUP(E776,'ACT E+R to SAT EBRW'!A:B,2,FALSE))))</f>
        <v/>
      </c>
      <c r="G776" s="11" t="str">
        <f>IF('GACE Reading 200 210'!B776="","",interceptACTRtoPCR5712_5713+slopeACTRtoPCR5712_5713*D776)</f>
        <v/>
      </c>
      <c r="H776" s="11" t="str">
        <f>IF('GACE Reading 200 210'!B776="","", IF(G776&lt;100, 100, IF(G776&gt;200, 200, G776)))</f>
        <v/>
      </c>
      <c r="I776" s="11" t="str">
        <f>IF('GACE Reading 200 210'!B776="","",'SAT EBRW to CBEST R'!$A$2+'SAT EBRW to CBEST R'!$B$2*F776)</f>
        <v/>
      </c>
      <c r="J776" s="11" t="str">
        <f>IF('GACE Reading 200 210'!B776="","", IF(I776&lt;20, 20, IF(I776&gt;80, 80, I776)))</f>
        <v/>
      </c>
    </row>
    <row r="777" spans="1:10" x14ac:dyDescent="0.25">
      <c r="A777" s="11">
        <v>776</v>
      </c>
      <c r="B777" s="30"/>
      <c r="C777" s="25" t="str">
        <f t="shared" si="24"/>
        <v/>
      </c>
      <c r="D777" s="25" t="str">
        <f>IF('GACE Reading 200 210'!B777="","", IF(C777&lt;1, 1, IF(C777&gt;36, 36, C777)))</f>
        <v/>
      </c>
      <c r="E777" s="25" t="str">
        <f t="shared" si="25"/>
        <v/>
      </c>
      <c r="F777" s="11" t="str">
        <f>IF('GACE Reading 200 210'!E777="","",IF('GACE Reading 200 210'!E777&lt;'ACT E+R to SAT EBRW'!$A$2,'ACT E+R to SAT EBRW'!$B$2,IF('GACE Reading 200 210'!E777&gt;'ACT E+R to SAT EBRW'!A$72,'ACT E+R to SAT EBRW'!B$72,VLOOKUP(E777,'ACT E+R to SAT EBRW'!A:B,2,FALSE))))</f>
        <v/>
      </c>
      <c r="G777" s="11" t="str">
        <f>IF('GACE Reading 200 210'!B777="","",interceptACTRtoPCR5712_5713+slopeACTRtoPCR5712_5713*D777)</f>
        <v/>
      </c>
      <c r="H777" s="11" t="str">
        <f>IF('GACE Reading 200 210'!B777="","", IF(G777&lt;100, 100, IF(G777&gt;200, 200, G777)))</f>
        <v/>
      </c>
      <c r="I777" s="11" t="str">
        <f>IF('GACE Reading 200 210'!B777="","",'SAT EBRW to CBEST R'!$A$2+'SAT EBRW to CBEST R'!$B$2*F777)</f>
        <v/>
      </c>
      <c r="J777" s="11" t="str">
        <f>IF('GACE Reading 200 210'!B777="","", IF(I777&lt;20, 20, IF(I777&gt;80, 80, I777)))</f>
        <v/>
      </c>
    </row>
    <row r="778" spans="1:10" x14ac:dyDescent="0.25">
      <c r="A778" s="11">
        <v>777</v>
      </c>
      <c r="B778" s="30"/>
      <c r="C778" s="25" t="str">
        <f t="shared" si="24"/>
        <v/>
      </c>
      <c r="D778" s="25" t="str">
        <f>IF('GACE Reading 200 210'!B778="","", IF(C778&lt;1, 1, IF(C778&gt;36, 36, C778)))</f>
        <v/>
      </c>
      <c r="E778" s="25" t="str">
        <f t="shared" si="25"/>
        <v/>
      </c>
      <c r="F778" s="11" t="str">
        <f>IF('GACE Reading 200 210'!E778="","",IF('GACE Reading 200 210'!E778&lt;'ACT E+R to SAT EBRW'!$A$2,'ACT E+R to SAT EBRW'!$B$2,IF('GACE Reading 200 210'!E778&gt;'ACT E+R to SAT EBRW'!A$72,'ACT E+R to SAT EBRW'!B$72,VLOOKUP(E778,'ACT E+R to SAT EBRW'!A:B,2,FALSE))))</f>
        <v/>
      </c>
      <c r="G778" s="11" t="str">
        <f>IF('GACE Reading 200 210'!B778="","",interceptACTRtoPCR5712_5713+slopeACTRtoPCR5712_5713*D778)</f>
        <v/>
      </c>
      <c r="H778" s="11" t="str">
        <f>IF('GACE Reading 200 210'!B778="","", IF(G778&lt;100, 100, IF(G778&gt;200, 200, G778)))</f>
        <v/>
      </c>
      <c r="I778" s="11" t="str">
        <f>IF('GACE Reading 200 210'!B778="","",'SAT EBRW to CBEST R'!$A$2+'SAT EBRW to CBEST R'!$B$2*F778)</f>
        <v/>
      </c>
      <c r="J778" s="11" t="str">
        <f>IF('GACE Reading 200 210'!B778="","", IF(I778&lt;20, 20, IF(I778&gt;80, 80, I778)))</f>
        <v/>
      </c>
    </row>
    <row r="779" spans="1:10" x14ac:dyDescent="0.25">
      <c r="A779" s="11">
        <v>778</v>
      </c>
      <c r="B779" s="30"/>
      <c r="C779" s="25" t="str">
        <f t="shared" si="24"/>
        <v/>
      </c>
      <c r="D779" s="25" t="str">
        <f>IF('GACE Reading 200 210'!B779="","", IF(C779&lt;1, 1, IF(C779&gt;36, 36, C779)))</f>
        <v/>
      </c>
      <c r="E779" s="25" t="str">
        <f t="shared" si="25"/>
        <v/>
      </c>
      <c r="F779" s="11" t="str">
        <f>IF('GACE Reading 200 210'!E779="","",IF('GACE Reading 200 210'!E779&lt;'ACT E+R to SAT EBRW'!$A$2,'ACT E+R to SAT EBRW'!$B$2,IF('GACE Reading 200 210'!E779&gt;'ACT E+R to SAT EBRW'!A$72,'ACT E+R to SAT EBRW'!B$72,VLOOKUP(E779,'ACT E+R to SAT EBRW'!A:B,2,FALSE))))</f>
        <v/>
      </c>
      <c r="G779" s="11" t="str">
        <f>IF('GACE Reading 200 210'!B779="","",interceptACTRtoPCR5712_5713+slopeACTRtoPCR5712_5713*D779)</f>
        <v/>
      </c>
      <c r="H779" s="11" t="str">
        <f>IF('GACE Reading 200 210'!B779="","", IF(G779&lt;100, 100, IF(G779&gt;200, 200, G779)))</f>
        <v/>
      </c>
      <c r="I779" s="11" t="str">
        <f>IF('GACE Reading 200 210'!B779="","",'SAT EBRW to CBEST R'!$A$2+'SAT EBRW to CBEST R'!$B$2*F779)</f>
        <v/>
      </c>
      <c r="J779" s="11" t="str">
        <f>IF('GACE Reading 200 210'!B779="","", IF(I779&lt;20, 20, IF(I779&gt;80, 80, I779)))</f>
        <v/>
      </c>
    </row>
    <row r="780" spans="1:10" x14ac:dyDescent="0.25">
      <c r="A780" s="11">
        <v>779</v>
      </c>
      <c r="B780" s="30"/>
      <c r="C780" s="25" t="str">
        <f t="shared" si="24"/>
        <v/>
      </c>
      <c r="D780" s="25" t="str">
        <f>IF('GACE Reading 200 210'!B780="","", IF(C780&lt;1, 1, IF(C780&gt;36, 36, C780)))</f>
        <v/>
      </c>
      <c r="E780" s="25" t="str">
        <f t="shared" si="25"/>
        <v/>
      </c>
      <c r="F780" s="11" t="str">
        <f>IF('GACE Reading 200 210'!E780="","",IF('GACE Reading 200 210'!E780&lt;'ACT E+R to SAT EBRW'!$A$2,'ACT E+R to SAT EBRW'!$B$2,IF('GACE Reading 200 210'!E780&gt;'ACT E+R to SAT EBRW'!A$72,'ACT E+R to SAT EBRW'!B$72,VLOOKUP(E780,'ACT E+R to SAT EBRW'!A:B,2,FALSE))))</f>
        <v/>
      </c>
      <c r="G780" s="11" t="str">
        <f>IF('GACE Reading 200 210'!B780="","",interceptACTRtoPCR5712_5713+slopeACTRtoPCR5712_5713*D780)</f>
        <v/>
      </c>
      <c r="H780" s="11" t="str">
        <f>IF('GACE Reading 200 210'!B780="","", IF(G780&lt;100, 100, IF(G780&gt;200, 200, G780)))</f>
        <v/>
      </c>
      <c r="I780" s="11" t="str">
        <f>IF('GACE Reading 200 210'!B780="","",'SAT EBRW to CBEST R'!$A$2+'SAT EBRW to CBEST R'!$B$2*F780)</f>
        <v/>
      </c>
      <c r="J780" s="11" t="str">
        <f>IF('GACE Reading 200 210'!B780="","", IF(I780&lt;20, 20, IF(I780&gt;80, 80, I780)))</f>
        <v/>
      </c>
    </row>
    <row r="781" spans="1:10" x14ac:dyDescent="0.25">
      <c r="A781" s="11">
        <v>780</v>
      </c>
      <c r="B781" s="30"/>
      <c r="C781" s="25" t="str">
        <f t="shared" si="24"/>
        <v/>
      </c>
      <c r="D781" s="25" t="str">
        <f>IF('GACE Reading 200 210'!B781="","", IF(C781&lt;1, 1, IF(C781&gt;36, 36, C781)))</f>
        <v/>
      </c>
      <c r="E781" s="25" t="str">
        <f t="shared" si="25"/>
        <v/>
      </c>
      <c r="F781" s="11" t="str">
        <f>IF('GACE Reading 200 210'!E781="","",IF('GACE Reading 200 210'!E781&lt;'ACT E+R to SAT EBRW'!$A$2,'ACT E+R to SAT EBRW'!$B$2,IF('GACE Reading 200 210'!E781&gt;'ACT E+R to SAT EBRW'!A$72,'ACT E+R to SAT EBRW'!B$72,VLOOKUP(E781,'ACT E+R to SAT EBRW'!A:B,2,FALSE))))</f>
        <v/>
      </c>
      <c r="G781" s="11" t="str">
        <f>IF('GACE Reading 200 210'!B781="","",interceptACTRtoPCR5712_5713+slopeACTRtoPCR5712_5713*D781)</f>
        <v/>
      </c>
      <c r="H781" s="11" t="str">
        <f>IF('GACE Reading 200 210'!B781="","", IF(G781&lt;100, 100, IF(G781&gt;200, 200, G781)))</f>
        <v/>
      </c>
      <c r="I781" s="11" t="str">
        <f>IF('GACE Reading 200 210'!B781="","",'SAT EBRW to CBEST R'!$A$2+'SAT EBRW to CBEST R'!$B$2*F781)</f>
        <v/>
      </c>
      <c r="J781" s="11" t="str">
        <f>IF('GACE Reading 200 210'!B781="","", IF(I781&lt;20, 20, IF(I781&gt;80, 80, I781)))</f>
        <v/>
      </c>
    </row>
    <row r="782" spans="1:10" x14ac:dyDescent="0.25">
      <c r="A782" s="11">
        <v>781</v>
      </c>
      <c r="B782" s="30"/>
      <c r="C782" s="25" t="str">
        <f t="shared" si="24"/>
        <v/>
      </c>
      <c r="D782" s="25" t="str">
        <f>IF('GACE Reading 200 210'!B782="","", IF(C782&lt;1, 1, IF(C782&gt;36, 36, C782)))</f>
        <v/>
      </c>
      <c r="E782" s="25" t="str">
        <f t="shared" si="25"/>
        <v/>
      </c>
      <c r="F782" s="11" t="str">
        <f>IF('GACE Reading 200 210'!E782="","",IF('GACE Reading 200 210'!E782&lt;'ACT E+R to SAT EBRW'!$A$2,'ACT E+R to SAT EBRW'!$B$2,IF('GACE Reading 200 210'!E782&gt;'ACT E+R to SAT EBRW'!A$72,'ACT E+R to SAT EBRW'!B$72,VLOOKUP(E782,'ACT E+R to SAT EBRW'!A:B,2,FALSE))))</f>
        <v/>
      </c>
      <c r="G782" s="11" t="str">
        <f>IF('GACE Reading 200 210'!B782="","",interceptACTRtoPCR5712_5713+slopeACTRtoPCR5712_5713*D782)</f>
        <v/>
      </c>
      <c r="H782" s="11" t="str">
        <f>IF('GACE Reading 200 210'!B782="","", IF(G782&lt;100, 100, IF(G782&gt;200, 200, G782)))</f>
        <v/>
      </c>
      <c r="I782" s="11" t="str">
        <f>IF('GACE Reading 200 210'!B782="","",'SAT EBRW to CBEST R'!$A$2+'SAT EBRW to CBEST R'!$B$2*F782)</f>
        <v/>
      </c>
      <c r="J782" s="11" t="str">
        <f>IF('GACE Reading 200 210'!B782="","", IF(I782&lt;20, 20, IF(I782&gt;80, 80, I782)))</f>
        <v/>
      </c>
    </row>
    <row r="783" spans="1:10" x14ac:dyDescent="0.25">
      <c r="A783" s="11">
        <v>782</v>
      </c>
      <c r="B783" s="30"/>
      <c r="C783" s="25" t="str">
        <f t="shared" si="24"/>
        <v/>
      </c>
      <c r="D783" s="25" t="str">
        <f>IF('GACE Reading 200 210'!B783="","", IF(C783&lt;1, 1, IF(C783&gt;36, 36, C783)))</f>
        <v/>
      </c>
      <c r="E783" s="25" t="str">
        <f t="shared" si="25"/>
        <v/>
      </c>
      <c r="F783" s="11" t="str">
        <f>IF('GACE Reading 200 210'!E783="","",IF('GACE Reading 200 210'!E783&lt;'ACT E+R to SAT EBRW'!$A$2,'ACT E+R to SAT EBRW'!$B$2,IF('GACE Reading 200 210'!E783&gt;'ACT E+R to SAT EBRW'!A$72,'ACT E+R to SAT EBRW'!B$72,VLOOKUP(E783,'ACT E+R to SAT EBRW'!A:B,2,FALSE))))</f>
        <v/>
      </c>
      <c r="G783" s="11" t="str">
        <f>IF('GACE Reading 200 210'!B783="","",interceptACTRtoPCR5712_5713+slopeACTRtoPCR5712_5713*D783)</f>
        <v/>
      </c>
      <c r="H783" s="11" t="str">
        <f>IF('GACE Reading 200 210'!B783="","", IF(G783&lt;100, 100, IF(G783&gt;200, 200, G783)))</f>
        <v/>
      </c>
      <c r="I783" s="11" t="str">
        <f>IF('GACE Reading 200 210'!B783="","",'SAT EBRW to CBEST R'!$A$2+'SAT EBRW to CBEST R'!$B$2*F783)</f>
        <v/>
      </c>
      <c r="J783" s="11" t="str">
        <f>IF('GACE Reading 200 210'!B783="","", IF(I783&lt;20, 20, IF(I783&gt;80, 80, I783)))</f>
        <v/>
      </c>
    </row>
    <row r="784" spans="1:10" x14ac:dyDescent="0.25">
      <c r="A784" s="11">
        <v>783</v>
      </c>
      <c r="B784" s="30"/>
      <c r="C784" s="25" t="str">
        <f t="shared" si="24"/>
        <v/>
      </c>
      <c r="D784" s="25" t="str">
        <f>IF('GACE Reading 200 210'!B784="","", IF(C784&lt;1, 1, IF(C784&gt;36, 36, C784)))</f>
        <v/>
      </c>
      <c r="E784" s="25" t="str">
        <f t="shared" si="25"/>
        <v/>
      </c>
      <c r="F784" s="11" t="str">
        <f>IF('GACE Reading 200 210'!E784="","",IF('GACE Reading 200 210'!E784&lt;'ACT E+R to SAT EBRW'!$A$2,'ACT E+R to SAT EBRW'!$B$2,IF('GACE Reading 200 210'!E784&gt;'ACT E+R to SAT EBRW'!A$72,'ACT E+R to SAT EBRW'!B$72,VLOOKUP(E784,'ACT E+R to SAT EBRW'!A:B,2,FALSE))))</f>
        <v/>
      </c>
      <c r="G784" s="11" t="str">
        <f>IF('GACE Reading 200 210'!B784="","",interceptACTRtoPCR5712_5713+slopeACTRtoPCR5712_5713*D784)</f>
        <v/>
      </c>
      <c r="H784" s="11" t="str">
        <f>IF('GACE Reading 200 210'!B784="","", IF(G784&lt;100, 100, IF(G784&gt;200, 200, G784)))</f>
        <v/>
      </c>
      <c r="I784" s="11" t="str">
        <f>IF('GACE Reading 200 210'!B784="","",'SAT EBRW to CBEST R'!$A$2+'SAT EBRW to CBEST R'!$B$2*F784)</f>
        <v/>
      </c>
      <c r="J784" s="11" t="str">
        <f>IF('GACE Reading 200 210'!B784="","", IF(I784&lt;20, 20, IF(I784&gt;80, 80, I784)))</f>
        <v/>
      </c>
    </row>
    <row r="785" spans="1:10" x14ac:dyDescent="0.25">
      <c r="A785" s="11">
        <v>784</v>
      </c>
      <c r="B785" s="30"/>
      <c r="C785" s="25" t="str">
        <f t="shared" si="24"/>
        <v/>
      </c>
      <c r="D785" s="25" t="str">
        <f>IF('GACE Reading 200 210'!B785="","", IF(C785&lt;1, 1, IF(C785&gt;36, 36, C785)))</f>
        <v/>
      </c>
      <c r="E785" s="25" t="str">
        <f t="shared" si="25"/>
        <v/>
      </c>
      <c r="F785" s="11" t="str">
        <f>IF('GACE Reading 200 210'!E785="","",IF('GACE Reading 200 210'!E785&lt;'ACT E+R to SAT EBRW'!$A$2,'ACT E+R to SAT EBRW'!$B$2,IF('GACE Reading 200 210'!E785&gt;'ACT E+R to SAT EBRW'!A$72,'ACT E+R to SAT EBRW'!B$72,VLOOKUP(E785,'ACT E+R to SAT EBRW'!A:B,2,FALSE))))</f>
        <v/>
      </c>
      <c r="G785" s="11" t="str">
        <f>IF('GACE Reading 200 210'!B785="","",interceptACTRtoPCR5712_5713+slopeACTRtoPCR5712_5713*D785)</f>
        <v/>
      </c>
      <c r="H785" s="11" t="str">
        <f>IF('GACE Reading 200 210'!B785="","", IF(G785&lt;100, 100, IF(G785&gt;200, 200, G785)))</f>
        <v/>
      </c>
      <c r="I785" s="11" t="str">
        <f>IF('GACE Reading 200 210'!B785="","",'SAT EBRW to CBEST R'!$A$2+'SAT EBRW to CBEST R'!$B$2*F785)</f>
        <v/>
      </c>
      <c r="J785" s="11" t="str">
        <f>IF('GACE Reading 200 210'!B785="","", IF(I785&lt;20, 20, IF(I785&gt;80, 80, I785)))</f>
        <v/>
      </c>
    </row>
    <row r="786" spans="1:10" x14ac:dyDescent="0.25">
      <c r="A786" s="11">
        <v>785</v>
      </c>
      <c r="B786" s="30"/>
      <c r="C786" s="25" t="str">
        <f t="shared" si="24"/>
        <v/>
      </c>
      <c r="D786" s="25" t="str">
        <f>IF('GACE Reading 200 210'!B786="","", IF(C786&lt;1, 1, IF(C786&gt;36, 36, C786)))</f>
        <v/>
      </c>
      <c r="E786" s="25" t="str">
        <f t="shared" si="25"/>
        <v/>
      </c>
      <c r="F786" s="11" t="str">
        <f>IF('GACE Reading 200 210'!E786="","",IF('GACE Reading 200 210'!E786&lt;'ACT E+R to SAT EBRW'!$A$2,'ACT E+R to SAT EBRW'!$B$2,IF('GACE Reading 200 210'!E786&gt;'ACT E+R to SAT EBRW'!A$72,'ACT E+R to SAT EBRW'!B$72,VLOOKUP(E786,'ACT E+R to SAT EBRW'!A:B,2,FALSE))))</f>
        <v/>
      </c>
      <c r="G786" s="11" t="str">
        <f>IF('GACE Reading 200 210'!B786="","",interceptACTRtoPCR5712_5713+slopeACTRtoPCR5712_5713*D786)</f>
        <v/>
      </c>
      <c r="H786" s="11" t="str">
        <f>IF('GACE Reading 200 210'!B786="","", IF(G786&lt;100, 100, IF(G786&gt;200, 200, G786)))</f>
        <v/>
      </c>
      <c r="I786" s="11" t="str">
        <f>IF('GACE Reading 200 210'!B786="","",'SAT EBRW to CBEST R'!$A$2+'SAT EBRW to CBEST R'!$B$2*F786)</f>
        <v/>
      </c>
      <c r="J786" s="11" t="str">
        <f>IF('GACE Reading 200 210'!B786="","", IF(I786&lt;20, 20, IF(I786&gt;80, 80, I786)))</f>
        <v/>
      </c>
    </row>
    <row r="787" spans="1:10" x14ac:dyDescent="0.25">
      <c r="A787" s="11">
        <v>786</v>
      </c>
      <c r="B787" s="30"/>
      <c r="C787" s="25" t="str">
        <f t="shared" si="24"/>
        <v/>
      </c>
      <c r="D787" s="25" t="str">
        <f>IF('GACE Reading 200 210'!B787="","", IF(C787&lt;1, 1, IF(C787&gt;36, 36, C787)))</f>
        <v/>
      </c>
      <c r="E787" s="25" t="str">
        <f t="shared" si="25"/>
        <v/>
      </c>
      <c r="F787" s="11" t="str">
        <f>IF('GACE Reading 200 210'!E787="","",IF('GACE Reading 200 210'!E787&lt;'ACT E+R to SAT EBRW'!$A$2,'ACT E+R to SAT EBRW'!$B$2,IF('GACE Reading 200 210'!E787&gt;'ACT E+R to SAT EBRW'!A$72,'ACT E+R to SAT EBRW'!B$72,VLOOKUP(E787,'ACT E+R to SAT EBRW'!A:B,2,FALSE))))</f>
        <v/>
      </c>
      <c r="G787" s="11" t="str">
        <f>IF('GACE Reading 200 210'!B787="","",interceptACTRtoPCR5712_5713+slopeACTRtoPCR5712_5713*D787)</f>
        <v/>
      </c>
      <c r="H787" s="11" t="str">
        <f>IF('GACE Reading 200 210'!B787="","", IF(G787&lt;100, 100, IF(G787&gt;200, 200, G787)))</f>
        <v/>
      </c>
      <c r="I787" s="11" t="str">
        <f>IF('GACE Reading 200 210'!B787="","",'SAT EBRW to CBEST R'!$A$2+'SAT EBRW to CBEST R'!$B$2*F787)</f>
        <v/>
      </c>
      <c r="J787" s="11" t="str">
        <f>IF('GACE Reading 200 210'!B787="","", IF(I787&lt;20, 20, IF(I787&gt;80, 80, I787)))</f>
        <v/>
      </c>
    </row>
    <row r="788" spans="1:10" x14ac:dyDescent="0.25">
      <c r="A788" s="11">
        <v>787</v>
      </c>
      <c r="B788" s="30"/>
      <c r="C788" s="25" t="str">
        <f t="shared" si="24"/>
        <v/>
      </c>
      <c r="D788" s="25" t="str">
        <f>IF('GACE Reading 200 210'!B788="","", IF(C788&lt;1, 1, IF(C788&gt;36, 36, C788)))</f>
        <v/>
      </c>
      <c r="E788" s="25" t="str">
        <f t="shared" si="25"/>
        <v/>
      </c>
      <c r="F788" s="11" t="str">
        <f>IF('GACE Reading 200 210'!E788="","",IF('GACE Reading 200 210'!E788&lt;'ACT E+R to SAT EBRW'!$A$2,'ACT E+R to SAT EBRW'!$B$2,IF('GACE Reading 200 210'!E788&gt;'ACT E+R to SAT EBRW'!A$72,'ACT E+R to SAT EBRW'!B$72,VLOOKUP(E788,'ACT E+R to SAT EBRW'!A:B,2,FALSE))))</f>
        <v/>
      </c>
      <c r="G788" s="11" t="str">
        <f>IF('GACE Reading 200 210'!B788="","",interceptACTRtoPCR5712_5713+slopeACTRtoPCR5712_5713*D788)</f>
        <v/>
      </c>
      <c r="H788" s="11" t="str">
        <f>IF('GACE Reading 200 210'!B788="","", IF(G788&lt;100, 100, IF(G788&gt;200, 200, G788)))</f>
        <v/>
      </c>
      <c r="I788" s="11" t="str">
        <f>IF('GACE Reading 200 210'!B788="","",'SAT EBRW to CBEST R'!$A$2+'SAT EBRW to CBEST R'!$B$2*F788)</f>
        <v/>
      </c>
      <c r="J788" s="11" t="str">
        <f>IF('GACE Reading 200 210'!B788="","", IF(I788&lt;20, 20, IF(I788&gt;80, 80, I788)))</f>
        <v/>
      </c>
    </row>
    <row r="789" spans="1:10" x14ac:dyDescent="0.25">
      <c r="A789" s="11">
        <v>788</v>
      </c>
      <c r="B789" s="30"/>
      <c r="C789" s="25" t="str">
        <f t="shared" si="24"/>
        <v/>
      </c>
      <c r="D789" s="25" t="str">
        <f>IF('GACE Reading 200 210'!B789="","", IF(C789&lt;1, 1, IF(C789&gt;36, 36, C789)))</f>
        <v/>
      </c>
      <c r="E789" s="25" t="str">
        <f t="shared" si="25"/>
        <v/>
      </c>
      <c r="F789" s="11" t="str">
        <f>IF('GACE Reading 200 210'!E789="","",IF('GACE Reading 200 210'!E789&lt;'ACT E+R to SAT EBRW'!$A$2,'ACT E+R to SAT EBRW'!$B$2,IF('GACE Reading 200 210'!E789&gt;'ACT E+R to SAT EBRW'!A$72,'ACT E+R to SAT EBRW'!B$72,VLOOKUP(E789,'ACT E+R to SAT EBRW'!A:B,2,FALSE))))</f>
        <v/>
      </c>
      <c r="G789" s="11" t="str">
        <f>IF('GACE Reading 200 210'!B789="","",interceptACTRtoPCR5712_5713+slopeACTRtoPCR5712_5713*D789)</f>
        <v/>
      </c>
      <c r="H789" s="11" t="str">
        <f>IF('GACE Reading 200 210'!B789="","", IF(G789&lt;100, 100, IF(G789&gt;200, 200, G789)))</f>
        <v/>
      </c>
      <c r="I789" s="11" t="str">
        <f>IF('GACE Reading 200 210'!B789="","",'SAT EBRW to CBEST R'!$A$2+'SAT EBRW to CBEST R'!$B$2*F789)</f>
        <v/>
      </c>
      <c r="J789" s="11" t="str">
        <f>IF('GACE Reading 200 210'!B789="","", IF(I789&lt;20, 20, IF(I789&gt;80, 80, I789)))</f>
        <v/>
      </c>
    </row>
    <row r="790" spans="1:10" x14ac:dyDescent="0.25">
      <c r="A790" s="11">
        <v>789</v>
      </c>
      <c r="B790" s="30"/>
      <c r="C790" s="25" t="str">
        <f t="shared" si="24"/>
        <v/>
      </c>
      <c r="D790" s="25" t="str">
        <f>IF('GACE Reading 200 210'!B790="","", IF(C790&lt;1, 1, IF(C790&gt;36, 36, C790)))</f>
        <v/>
      </c>
      <c r="E790" s="25" t="str">
        <f t="shared" si="25"/>
        <v/>
      </c>
      <c r="F790" s="11" t="str">
        <f>IF('GACE Reading 200 210'!E790="","",IF('GACE Reading 200 210'!E790&lt;'ACT E+R to SAT EBRW'!$A$2,'ACT E+R to SAT EBRW'!$B$2,IF('GACE Reading 200 210'!E790&gt;'ACT E+R to SAT EBRW'!A$72,'ACT E+R to SAT EBRW'!B$72,VLOOKUP(E790,'ACT E+R to SAT EBRW'!A:B,2,FALSE))))</f>
        <v/>
      </c>
      <c r="G790" s="11" t="str">
        <f>IF('GACE Reading 200 210'!B790="","",interceptACTRtoPCR5712_5713+slopeACTRtoPCR5712_5713*D790)</f>
        <v/>
      </c>
      <c r="H790" s="11" t="str">
        <f>IF('GACE Reading 200 210'!B790="","", IF(G790&lt;100, 100, IF(G790&gt;200, 200, G790)))</f>
        <v/>
      </c>
      <c r="I790" s="11" t="str">
        <f>IF('GACE Reading 200 210'!B790="","",'SAT EBRW to CBEST R'!$A$2+'SAT EBRW to CBEST R'!$B$2*F790)</f>
        <v/>
      </c>
      <c r="J790" s="11" t="str">
        <f>IF('GACE Reading 200 210'!B790="","", IF(I790&lt;20, 20, IF(I790&gt;80, 80, I790)))</f>
        <v/>
      </c>
    </row>
    <row r="791" spans="1:10" x14ac:dyDescent="0.25">
      <c r="A791" s="11">
        <v>790</v>
      </c>
      <c r="B791" s="30"/>
      <c r="C791" s="25" t="str">
        <f t="shared" si="24"/>
        <v/>
      </c>
      <c r="D791" s="25" t="str">
        <f>IF('GACE Reading 200 210'!B791="","", IF(C791&lt;1, 1, IF(C791&gt;36, 36, C791)))</f>
        <v/>
      </c>
      <c r="E791" s="25" t="str">
        <f t="shared" si="25"/>
        <v/>
      </c>
      <c r="F791" s="11" t="str">
        <f>IF('GACE Reading 200 210'!E791="","",IF('GACE Reading 200 210'!E791&lt;'ACT E+R to SAT EBRW'!$A$2,'ACT E+R to SAT EBRW'!$B$2,IF('GACE Reading 200 210'!E791&gt;'ACT E+R to SAT EBRW'!A$72,'ACT E+R to SAT EBRW'!B$72,VLOOKUP(E791,'ACT E+R to SAT EBRW'!A:B,2,FALSE))))</f>
        <v/>
      </c>
      <c r="G791" s="11" t="str">
        <f>IF('GACE Reading 200 210'!B791="","",interceptACTRtoPCR5712_5713+slopeACTRtoPCR5712_5713*D791)</f>
        <v/>
      </c>
      <c r="H791" s="11" t="str">
        <f>IF('GACE Reading 200 210'!B791="","", IF(G791&lt;100, 100, IF(G791&gt;200, 200, G791)))</f>
        <v/>
      </c>
      <c r="I791" s="11" t="str">
        <f>IF('GACE Reading 200 210'!B791="","",'SAT EBRW to CBEST R'!$A$2+'SAT EBRW to CBEST R'!$B$2*F791)</f>
        <v/>
      </c>
      <c r="J791" s="11" t="str">
        <f>IF('GACE Reading 200 210'!B791="","", IF(I791&lt;20, 20, IF(I791&gt;80, 80, I791)))</f>
        <v/>
      </c>
    </row>
    <row r="792" spans="1:10" x14ac:dyDescent="0.25">
      <c r="A792" s="11">
        <v>791</v>
      </c>
      <c r="B792" s="30"/>
      <c r="C792" s="25" t="str">
        <f t="shared" si="24"/>
        <v/>
      </c>
      <c r="D792" s="25" t="str">
        <f>IF('GACE Reading 200 210'!B792="","", IF(C792&lt;1, 1, IF(C792&gt;36, 36, C792)))</f>
        <v/>
      </c>
      <c r="E792" s="25" t="str">
        <f t="shared" si="25"/>
        <v/>
      </c>
      <c r="F792" s="11" t="str">
        <f>IF('GACE Reading 200 210'!E792="","",IF('GACE Reading 200 210'!E792&lt;'ACT E+R to SAT EBRW'!$A$2,'ACT E+R to SAT EBRW'!$B$2,IF('GACE Reading 200 210'!E792&gt;'ACT E+R to SAT EBRW'!A$72,'ACT E+R to SAT EBRW'!B$72,VLOOKUP(E792,'ACT E+R to SAT EBRW'!A:B,2,FALSE))))</f>
        <v/>
      </c>
      <c r="G792" s="11" t="str">
        <f>IF('GACE Reading 200 210'!B792="","",interceptACTRtoPCR5712_5713+slopeACTRtoPCR5712_5713*D792)</f>
        <v/>
      </c>
      <c r="H792" s="11" t="str">
        <f>IF('GACE Reading 200 210'!B792="","", IF(G792&lt;100, 100, IF(G792&gt;200, 200, G792)))</f>
        <v/>
      </c>
      <c r="I792" s="11" t="str">
        <f>IF('GACE Reading 200 210'!B792="","",'SAT EBRW to CBEST R'!$A$2+'SAT EBRW to CBEST R'!$B$2*F792)</f>
        <v/>
      </c>
      <c r="J792" s="11" t="str">
        <f>IF('GACE Reading 200 210'!B792="","", IF(I792&lt;20, 20, IF(I792&gt;80, 80, I792)))</f>
        <v/>
      </c>
    </row>
    <row r="793" spans="1:10" x14ac:dyDescent="0.25">
      <c r="A793" s="11">
        <v>792</v>
      </c>
      <c r="B793" s="30"/>
      <c r="C793" s="25" t="str">
        <f t="shared" si="24"/>
        <v/>
      </c>
      <c r="D793" s="25" t="str">
        <f>IF('GACE Reading 200 210'!B793="","", IF(C793&lt;1, 1, IF(C793&gt;36, 36, C793)))</f>
        <v/>
      </c>
      <c r="E793" s="25" t="str">
        <f t="shared" si="25"/>
        <v/>
      </c>
      <c r="F793" s="11" t="str">
        <f>IF('GACE Reading 200 210'!E793="","",IF('GACE Reading 200 210'!E793&lt;'ACT E+R to SAT EBRW'!$A$2,'ACT E+R to SAT EBRW'!$B$2,IF('GACE Reading 200 210'!E793&gt;'ACT E+R to SAT EBRW'!A$72,'ACT E+R to SAT EBRW'!B$72,VLOOKUP(E793,'ACT E+R to SAT EBRW'!A:B,2,FALSE))))</f>
        <v/>
      </c>
      <c r="G793" s="11" t="str">
        <f>IF('GACE Reading 200 210'!B793="","",interceptACTRtoPCR5712_5713+slopeACTRtoPCR5712_5713*D793)</f>
        <v/>
      </c>
      <c r="H793" s="11" t="str">
        <f>IF('GACE Reading 200 210'!B793="","", IF(G793&lt;100, 100, IF(G793&gt;200, 200, G793)))</f>
        <v/>
      </c>
      <c r="I793" s="11" t="str">
        <f>IF('GACE Reading 200 210'!B793="","",'SAT EBRW to CBEST R'!$A$2+'SAT EBRW to CBEST R'!$B$2*F793)</f>
        <v/>
      </c>
      <c r="J793" s="11" t="str">
        <f>IF('GACE Reading 200 210'!B793="","", IF(I793&lt;20, 20, IF(I793&gt;80, 80, I793)))</f>
        <v/>
      </c>
    </row>
    <row r="794" spans="1:10" x14ac:dyDescent="0.25">
      <c r="A794" s="11">
        <v>793</v>
      </c>
      <c r="B794" s="30"/>
      <c r="C794" s="25" t="str">
        <f t="shared" si="24"/>
        <v/>
      </c>
      <c r="D794" s="25" t="str">
        <f>IF('GACE Reading 200 210'!B794="","", IF(C794&lt;1, 1, IF(C794&gt;36, 36, C794)))</f>
        <v/>
      </c>
      <c r="E794" s="25" t="str">
        <f t="shared" si="25"/>
        <v/>
      </c>
      <c r="F794" s="11" t="str">
        <f>IF('GACE Reading 200 210'!E794="","",IF('GACE Reading 200 210'!E794&lt;'ACT E+R to SAT EBRW'!$A$2,'ACT E+R to SAT EBRW'!$B$2,IF('GACE Reading 200 210'!E794&gt;'ACT E+R to SAT EBRW'!A$72,'ACT E+R to SAT EBRW'!B$72,VLOOKUP(E794,'ACT E+R to SAT EBRW'!A:B,2,FALSE))))</f>
        <v/>
      </c>
      <c r="G794" s="11" t="str">
        <f>IF('GACE Reading 200 210'!B794="","",interceptACTRtoPCR5712_5713+slopeACTRtoPCR5712_5713*D794)</f>
        <v/>
      </c>
      <c r="H794" s="11" t="str">
        <f>IF('GACE Reading 200 210'!B794="","", IF(G794&lt;100, 100, IF(G794&gt;200, 200, G794)))</f>
        <v/>
      </c>
      <c r="I794" s="11" t="str">
        <f>IF('GACE Reading 200 210'!B794="","",'SAT EBRW to CBEST R'!$A$2+'SAT EBRW to CBEST R'!$B$2*F794)</f>
        <v/>
      </c>
      <c r="J794" s="11" t="str">
        <f>IF('GACE Reading 200 210'!B794="","", IF(I794&lt;20, 20, IF(I794&gt;80, 80, I794)))</f>
        <v/>
      </c>
    </row>
    <row r="795" spans="1:10" x14ac:dyDescent="0.25">
      <c r="A795" s="11">
        <v>794</v>
      </c>
      <c r="B795" s="30"/>
      <c r="C795" s="25" t="str">
        <f t="shared" si="24"/>
        <v/>
      </c>
      <c r="D795" s="25" t="str">
        <f>IF('GACE Reading 200 210'!B795="","", IF(C795&lt;1, 1, IF(C795&gt;36, 36, C795)))</f>
        <v/>
      </c>
      <c r="E795" s="25" t="str">
        <f t="shared" si="25"/>
        <v/>
      </c>
      <c r="F795" s="11" t="str">
        <f>IF('GACE Reading 200 210'!E795="","",IF('GACE Reading 200 210'!E795&lt;'ACT E+R to SAT EBRW'!$A$2,'ACT E+R to SAT EBRW'!$B$2,IF('GACE Reading 200 210'!E795&gt;'ACT E+R to SAT EBRW'!A$72,'ACT E+R to SAT EBRW'!B$72,VLOOKUP(E795,'ACT E+R to SAT EBRW'!A:B,2,FALSE))))</f>
        <v/>
      </c>
      <c r="G795" s="11" t="str">
        <f>IF('GACE Reading 200 210'!B795="","",interceptACTRtoPCR5712_5713+slopeACTRtoPCR5712_5713*D795)</f>
        <v/>
      </c>
      <c r="H795" s="11" t="str">
        <f>IF('GACE Reading 200 210'!B795="","", IF(G795&lt;100, 100, IF(G795&gt;200, 200, G795)))</f>
        <v/>
      </c>
      <c r="I795" s="11" t="str">
        <f>IF('GACE Reading 200 210'!B795="","",'SAT EBRW to CBEST R'!$A$2+'SAT EBRW to CBEST R'!$B$2*F795)</f>
        <v/>
      </c>
      <c r="J795" s="11" t="str">
        <f>IF('GACE Reading 200 210'!B795="","", IF(I795&lt;20, 20, IF(I795&gt;80, 80, I795)))</f>
        <v/>
      </c>
    </row>
    <row r="796" spans="1:10" x14ac:dyDescent="0.25">
      <c r="A796" s="11">
        <v>795</v>
      </c>
      <c r="B796" s="30"/>
      <c r="C796" s="25" t="str">
        <f t="shared" si="24"/>
        <v/>
      </c>
      <c r="D796" s="25" t="str">
        <f>IF('GACE Reading 200 210'!B796="","", IF(C796&lt;1, 1, IF(C796&gt;36, 36, C796)))</f>
        <v/>
      </c>
      <c r="E796" s="25" t="str">
        <f t="shared" si="25"/>
        <v/>
      </c>
      <c r="F796" s="11" t="str">
        <f>IF('GACE Reading 200 210'!E796="","",IF('GACE Reading 200 210'!E796&lt;'ACT E+R to SAT EBRW'!$A$2,'ACT E+R to SAT EBRW'!$B$2,IF('GACE Reading 200 210'!E796&gt;'ACT E+R to SAT EBRW'!A$72,'ACT E+R to SAT EBRW'!B$72,VLOOKUP(E796,'ACT E+R to SAT EBRW'!A:B,2,FALSE))))</f>
        <v/>
      </c>
      <c r="G796" s="11" t="str">
        <f>IF('GACE Reading 200 210'!B796="","",interceptACTRtoPCR5712_5713+slopeACTRtoPCR5712_5713*D796)</f>
        <v/>
      </c>
      <c r="H796" s="11" t="str">
        <f>IF('GACE Reading 200 210'!B796="","", IF(G796&lt;100, 100, IF(G796&gt;200, 200, G796)))</f>
        <v/>
      </c>
      <c r="I796" s="11" t="str">
        <f>IF('GACE Reading 200 210'!B796="","",'SAT EBRW to CBEST R'!$A$2+'SAT EBRW to CBEST R'!$B$2*F796)</f>
        <v/>
      </c>
      <c r="J796" s="11" t="str">
        <f>IF('GACE Reading 200 210'!B796="","", IF(I796&lt;20, 20, IF(I796&gt;80, 80, I796)))</f>
        <v/>
      </c>
    </row>
    <row r="797" spans="1:10" x14ac:dyDescent="0.25">
      <c r="A797" s="11">
        <v>796</v>
      </c>
      <c r="B797" s="30"/>
      <c r="C797" s="25" t="str">
        <f t="shared" si="24"/>
        <v/>
      </c>
      <c r="D797" s="25" t="str">
        <f>IF('GACE Reading 200 210'!B797="","", IF(C797&lt;1, 1, IF(C797&gt;36, 36, C797)))</f>
        <v/>
      </c>
      <c r="E797" s="25" t="str">
        <f t="shared" si="25"/>
        <v/>
      </c>
      <c r="F797" s="11" t="str">
        <f>IF('GACE Reading 200 210'!E797="","",IF('GACE Reading 200 210'!E797&lt;'ACT E+R to SAT EBRW'!$A$2,'ACT E+R to SAT EBRW'!$B$2,IF('GACE Reading 200 210'!E797&gt;'ACT E+R to SAT EBRW'!A$72,'ACT E+R to SAT EBRW'!B$72,VLOOKUP(E797,'ACT E+R to SAT EBRW'!A:B,2,FALSE))))</f>
        <v/>
      </c>
      <c r="G797" s="11" t="str">
        <f>IF('GACE Reading 200 210'!B797="","",interceptACTRtoPCR5712_5713+slopeACTRtoPCR5712_5713*D797)</f>
        <v/>
      </c>
      <c r="H797" s="11" t="str">
        <f>IF('GACE Reading 200 210'!B797="","", IF(G797&lt;100, 100, IF(G797&gt;200, 200, G797)))</f>
        <v/>
      </c>
      <c r="I797" s="11" t="str">
        <f>IF('GACE Reading 200 210'!B797="","",'SAT EBRW to CBEST R'!$A$2+'SAT EBRW to CBEST R'!$B$2*F797)</f>
        <v/>
      </c>
      <c r="J797" s="11" t="str">
        <f>IF('GACE Reading 200 210'!B797="","", IF(I797&lt;20, 20, IF(I797&gt;80, 80, I797)))</f>
        <v/>
      </c>
    </row>
    <row r="798" spans="1:10" x14ac:dyDescent="0.25">
      <c r="A798" s="11">
        <v>797</v>
      </c>
      <c r="B798" s="30"/>
      <c r="C798" s="25" t="str">
        <f t="shared" si="24"/>
        <v/>
      </c>
      <c r="D798" s="25" t="str">
        <f>IF('GACE Reading 200 210'!B798="","", IF(C798&lt;1, 1, IF(C798&gt;36, 36, C798)))</f>
        <v/>
      </c>
      <c r="E798" s="25" t="str">
        <f t="shared" si="25"/>
        <v/>
      </c>
      <c r="F798" s="11" t="str">
        <f>IF('GACE Reading 200 210'!E798="","",IF('GACE Reading 200 210'!E798&lt;'ACT E+R to SAT EBRW'!$A$2,'ACT E+R to SAT EBRW'!$B$2,IF('GACE Reading 200 210'!E798&gt;'ACT E+R to SAT EBRW'!A$72,'ACT E+R to SAT EBRW'!B$72,VLOOKUP(E798,'ACT E+R to SAT EBRW'!A:B,2,FALSE))))</f>
        <v/>
      </c>
      <c r="G798" s="11" t="str">
        <f>IF('GACE Reading 200 210'!B798="","",interceptACTRtoPCR5712_5713+slopeACTRtoPCR5712_5713*D798)</f>
        <v/>
      </c>
      <c r="H798" s="11" t="str">
        <f>IF('GACE Reading 200 210'!B798="","", IF(G798&lt;100, 100, IF(G798&gt;200, 200, G798)))</f>
        <v/>
      </c>
      <c r="I798" s="11" t="str">
        <f>IF('GACE Reading 200 210'!B798="","",'SAT EBRW to CBEST R'!$A$2+'SAT EBRW to CBEST R'!$B$2*F798)</f>
        <v/>
      </c>
      <c r="J798" s="11" t="str">
        <f>IF('GACE Reading 200 210'!B798="","", IF(I798&lt;20, 20, IF(I798&gt;80, 80, I798)))</f>
        <v/>
      </c>
    </row>
    <row r="799" spans="1:10" x14ac:dyDescent="0.25">
      <c r="A799" s="11">
        <v>798</v>
      </c>
      <c r="B799" s="30"/>
      <c r="C799" s="25" t="str">
        <f t="shared" si="24"/>
        <v/>
      </c>
      <c r="D799" s="25" t="str">
        <f>IF('GACE Reading 200 210'!B799="","", IF(C799&lt;1, 1, IF(C799&gt;36, 36, C799)))</f>
        <v/>
      </c>
      <c r="E799" s="25" t="str">
        <f t="shared" si="25"/>
        <v/>
      </c>
      <c r="F799" s="11" t="str">
        <f>IF('GACE Reading 200 210'!E799="","",IF('GACE Reading 200 210'!E799&lt;'ACT E+R to SAT EBRW'!$A$2,'ACT E+R to SAT EBRW'!$B$2,IF('GACE Reading 200 210'!E799&gt;'ACT E+R to SAT EBRW'!A$72,'ACT E+R to SAT EBRW'!B$72,VLOOKUP(E799,'ACT E+R to SAT EBRW'!A:B,2,FALSE))))</f>
        <v/>
      </c>
      <c r="G799" s="11" t="str">
        <f>IF('GACE Reading 200 210'!B799="","",interceptACTRtoPCR5712_5713+slopeACTRtoPCR5712_5713*D799)</f>
        <v/>
      </c>
      <c r="H799" s="11" t="str">
        <f>IF('GACE Reading 200 210'!B799="","", IF(G799&lt;100, 100, IF(G799&gt;200, 200, G799)))</f>
        <v/>
      </c>
      <c r="I799" s="11" t="str">
        <f>IF('GACE Reading 200 210'!B799="","",'SAT EBRW to CBEST R'!$A$2+'SAT EBRW to CBEST R'!$B$2*F799)</f>
        <v/>
      </c>
      <c r="J799" s="11" t="str">
        <f>IF('GACE Reading 200 210'!B799="","", IF(I799&lt;20, 20, IF(I799&gt;80, 80, I799)))</f>
        <v/>
      </c>
    </row>
    <row r="800" spans="1:10" x14ac:dyDescent="0.25">
      <c r="A800" s="11">
        <v>799</v>
      </c>
      <c r="B800" s="30"/>
      <c r="C800" s="25" t="str">
        <f t="shared" si="24"/>
        <v/>
      </c>
      <c r="D800" s="25" t="str">
        <f>IF('GACE Reading 200 210'!B800="","", IF(C800&lt;1, 1, IF(C800&gt;36, 36, C800)))</f>
        <v/>
      </c>
      <c r="E800" s="25" t="str">
        <f t="shared" si="25"/>
        <v/>
      </c>
      <c r="F800" s="11" t="str">
        <f>IF('GACE Reading 200 210'!E800="","",IF('GACE Reading 200 210'!E800&lt;'ACT E+R to SAT EBRW'!$A$2,'ACT E+R to SAT EBRW'!$B$2,IF('GACE Reading 200 210'!E800&gt;'ACT E+R to SAT EBRW'!A$72,'ACT E+R to SAT EBRW'!B$72,VLOOKUP(E800,'ACT E+R to SAT EBRW'!A:B,2,FALSE))))</f>
        <v/>
      </c>
      <c r="G800" s="11" t="str">
        <f>IF('GACE Reading 200 210'!B800="","",interceptACTRtoPCR5712_5713+slopeACTRtoPCR5712_5713*D800)</f>
        <v/>
      </c>
      <c r="H800" s="11" t="str">
        <f>IF('GACE Reading 200 210'!B800="","", IF(G800&lt;100, 100, IF(G800&gt;200, 200, G800)))</f>
        <v/>
      </c>
      <c r="I800" s="11" t="str">
        <f>IF('GACE Reading 200 210'!B800="","",'SAT EBRW to CBEST R'!$A$2+'SAT EBRW to CBEST R'!$B$2*F800)</f>
        <v/>
      </c>
      <c r="J800" s="11" t="str">
        <f>IF('GACE Reading 200 210'!B800="","", IF(I800&lt;20, 20, IF(I800&gt;80, 80, I800)))</f>
        <v/>
      </c>
    </row>
    <row r="801" spans="1:10" x14ac:dyDescent="0.25">
      <c r="A801" s="11">
        <v>800</v>
      </c>
      <c r="B801" s="30"/>
      <c r="C801" s="25" t="str">
        <f t="shared" si="24"/>
        <v/>
      </c>
      <c r="D801" s="25" t="str">
        <f>IF('GACE Reading 200 210'!B801="","", IF(C801&lt;1, 1, IF(C801&gt;36, 36, C801)))</f>
        <v/>
      </c>
      <c r="E801" s="25" t="str">
        <f t="shared" si="25"/>
        <v/>
      </c>
      <c r="F801" s="11" t="str">
        <f>IF('GACE Reading 200 210'!E801="","",IF('GACE Reading 200 210'!E801&lt;'ACT E+R to SAT EBRW'!$A$2,'ACT E+R to SAT EBRW'!$B$2,IF('GACE Reading 200 210'!E801&gt;'ACT E+R to SAT EBRW'!A$72,'ACT E+R to SAT EBRW'!B$72,VLOOKUP(E801,'ACT E+R to SAT EBRW'!A:B,2,FALSE))))</f>
        <v/>
      </c>
      <c r="G801" s="11" t="str">
        <f>IF('GACE Reading 200 210'!B801="","",interceptACTRtoPCR5712_5713+slopeACTRtoPCR5712_5713*D801)</f>
        <v/>
      </c>
      <c r="H801" s="11" t="str">
        <f>IF('GACE Reading 200 210'!B801="","", IF(G801&lt;100, 100, IF(G801&gt;200, 200, G801)))</f>
        <v/>
      </c>
      <c r="I801" s="11" t="str">
        <f>IF('GACE Reading 200 210'!B801="","",'SAT EBRW to CBEST R'!$A$2+'SAT EBRW to CBEST R'!$B$2*F801)</f>
        <v/>
      </c>
      <c r="J801" s="11" t="str">
        <f>IF('GACE Reading 200 210'!B801="","", IF(I801&lt;20, 20, IF(I801&gt;80, 80, I801)))</f>
        <v/>
      </c>
    </row>
    <row r="802" spans="1:10" x14ac:dyDescent="0.25">
      <c r="A802" s="11">
        <v>801</v>
      </c>
      <c r="B802" s="30"/>
      <c r="C802" s="25" t="str">
        <f t="shared" si="24"/>
        <v/>
      </c>
      <c r="D802" s="25" t="str">
        <f>IF('GACE Reading 200 210'!B802="","", IF(C802&lt;1, 1, IF(C802&gt;36, 36, C802)))</f>
        <v/>
      </c>
      <c r="E802" s="25" t="str">
        <f t="shared" si="25"/>
        <v/>
      </c>
      <c r="F802" s="11" t="str">
        <f>IF('GACE Reading 200 210'!E802="","",IF('GACE Reading 200 210'!E802&lt;'ACT E+R to SAT EBRW'!$A$2,'ACT E+R to SAT EBRW'!$B$2,IF('GACE Reading 200 210'!E802&gt;'ACT E+R to SAT EBRW'!A$72,'ACT E+R to SAT EBRW'!B$72,VLOOKUP(E802,'ACT E+R to SAT EBRW'!A:B,2,FALSE))))</f>
        <v/>
      </c>
      <c r="G802" s="11" t="str">
        <f>IF('GACE Reading 200 210'!B802="","",interceptACTRtoPCR5712_5713+slopeACTRtoPCR5712_5713*D802)</f>
        <v/>
      </c>
      <c r="H802" s="11" t="str">
        <f>IF('GACE Reading 200 210'!B802="","", IF(G802&lt;100, 100, IF(G802&gt;200, 200, G802)))</f>
        <v/>
      </c>
      <c r="I802" s="11" t="str">
        <f>IF('GACE Reading 200 210'!B802="","",'SAT EBRW to CBEST R'!$A$2+'SAT EBRW to CBEST R'!$B$2*F802)</f>
        <v/>
      </c>
      <c r="J802" s="11" t="str">
        <f>IF('GACE Reading 200 210'!B802="","", IF(I802&lt;20, 20, IF(I802&gt;80, 80, I802)))</f>
        <v/>
      </c>
    </row>
    <row r="803" spans="1:10" x14ac:dyDescent="0.25">
      <c r="A803" s="11">
        <v>802</v>
      </c>
      <c r="B803" s="30"/>
      <c r="C803" s="25" t="str">
        <f t="shared" si="24"/>
        <v/>
      </c>
      <c r="D803" s="25" t="str">
        <f>IF('GACE Reading 200 210'!B803="","", IF(C803&lt;1, 1, IF(C803&gt;36, 36, C803)))</f>
        <v/>
      </c>
      <c r="E803" s="25" t="str">
        <f t="shared" si="25"/>
        <v/>
      </c>
      <c r="F803" s="11" t="str">
        <f>IF('GACE Reading 200 210'!E803="","",IF('GACE Reading 200 210'!E803&lt;'ACT E+R to SAT EBRW'!$A$2,'ACT E+R to SAT EBRW'!$B$2,IF('GACE Reading 200 210'!E803&gt;'ACT E+R to SAT EBRW'!A$72,'ACT E+R to SAT EBRW'!B$72,VLOOKUP(E803,'ACT E+R to SAT EBRW'!A:B,2,FALSE))))</f>
        <v/>
      </c>
      <c r="G803" s="11" t="str">
        <f>IF('GACE Reading 200 210'!B803="","",interceptACTRtoPCR5712_5713+slopeACTRtoPCR5712_5713*D803)</f>
        <v/>
      </c>
      <c r="H803" s="11" t="str">
        <f>IF('GACE Reading 200 210'!B803="","", IF(G803&lt;100, 100, IF(G803&gt;200, 200, G803)))</f>
        <v/>
      </c>
      <c r="I803" s="11" t="str">
        <f>IF('GACE Reading 200 210'!B803="","",'SAT EBRW to CBEST R'!$A$2+'SAT EBRW to CBEST R'!$B$2*F803)</f>
        <v/>
      </c>
      <c r="J803" s="11" t="str">
        <f>IF('GACE Reading 200 210'!B803="","", IF(I803&lt;20, 20, IF(I803&gt;80, 80, I803)))</f>
        <v/>
      </c>
    </row>
    <row r="804" spans="1:10" x14ac:dyDescent="0.25">
      <c r="A804" s="11">
        <v>803</v>
      </c>
      <c r="B804" s="30"/>
      <c r="C804" s="25" t="str">
        <f t="shared" si="24"/>
        <v/>
      </c>
      <c r="D804" s="25" t="str">
        <f>IF('GACE Reading 200 210'!B804="","", IF(C804&lt;1, 1, IF(C804&gt;36, 36, C804)))</f>
        <v/>
      </c>
      <c r="E804" s="25" t="str">
        <f t="shared" si="25"/>
        <v/>
      </c>
      <c r="F804" s="11" t="str">
        <f>IF('GACE Reading 200 210'!E804="","",IF('GACE Reading 200 210'!E804&lt;'ACT E+R to SAT EBRW'!$A$2,'ACT E+R to SAT EBRW'!$B$2,IF('GACE Reading 200 210'!E804&gt;'ACT E+R to SAT EBRW'!A$72,'ACT E+R to SAT EBRW'!B$72,VLOOKUP(E804,'ACT E+R to SAT EBRW'!A:B,2,FALSE))))</f>
        <v/>
      </c>
      <c r="G804" s="11" t="str">
        <f>IF('GACE Reading 200 210'!B804="","",interceptACTRtoPCR5712_5713+slopeACTRtoPCR5712_5713*D804)</f>
        <v/>
      </c>
      <c r="H804" s="11" t="str">
        <f>IF('GACE Reading 200 210'!B804="","", IF(G804&lt;100, 100, IF(G804&gt;200, 200, G804)))</f>
        <v/>
      </c>
      <c r="I804" s="11" t="str">
        <f>IF('GACE Reading 200 210'!B804="","",'SAT EBRW to CBEST R'!$A$2+'SAT EBRW to CBEST R'!$B$2*F804)</f>
        <v/>
      </c>
      <c r="J804" s="11" t="str">
        <f>IF('GACE Reading 200 210'!B804="","", IF(I804&lt;20, 20, IF(I804&gt;80, 80, I804)))</f>
        <v/>
      </c>
    </row>
    <row r="805" spans="1:10" x14ac:dyDescent="0.25">
      <c r="A805" s="11">
        <v>804</v>
      </c>
      <c r="B805" s="30"/>
      <c r="C805" s="25" t="str">
        <f t="shared" si="24"/>
        <v/>
      </c>
      <c r="D805" s="25" t="str">
        <f>IF('GACE Reading 200 210'!B805="","", IF(C805&lt;1, 1, IF(C805&gt;36, 36, C805)))</f>
        <v/>
      </c>
      <c r="E805" s="25" t="str">
        <f t="shared" si="25"/>
        <v/>
      </c>
      <c r="F805" s="11" t="str">
        <f>IF('GACE Reading 200 210'!E805="","",IF('GACE Reading 200 210'!E805&lt;'ACT E+R to SAT EBRW'!$A$2,'ACT E+R to SAT EBRW'!$B$2,IF('GACE Reading 200 210'!E805&gt;'ACT E+R to SAT EBRW'!A$72,'ACT E+R to SAT EBRW'!B$72,VLOOKUP(E805,'ACT E+R to SAT EBRW'!A:B,2,FALSE))))</f>
        <v/>
      </c>
      <c r="G805" s="11" t="str">
        <f>IF('GACE Reading 200 210'!B805="","",interceptACTRtoPCR5712_5713+slopeACTRtoPCR5712_5713*D805)</f>
        <v/>
      </c>
      <c r="H805" s="11" t="str">
        <f>IF('GACE Reading 200 210'!B805="","", IF(G805&lt;100, 100, IF(G805&gt;200, 200, G805)))</f>
        <v/>
      </c>
      <c r="I805" s="11" t="str">
        <f>IF('GACE Reading 200 210'!B805="","",'SAT EBRW to CBEST R'!$A$2+'SAT EBRW to CBEST R'!$B$2*F805)</f>
        <v/>
      </c>
      <c r="J805" s="11" t="str">
        <f>IF('GACE Reading 200 210'!B805="","", IF(I805&lt;20, 20, IF(I805&gt;80, 80, I805)))</f>
        <v/>
      </c>
    </row>
    <row r="806" spans="1:10" x14ac:dyDescent="0.25">
      <c r="A806" s="11">
        <v>805</v>
      </c>
      <c r="B806" s="30"/>
      <c r="C806" s="25" t="str">
        <f t="shared" si="24"/>
        <v/>
      </c>
      <c r="D806" s="25" t="str">
        <f>IF('GACE Reading 200 210'!B806="","", IF(C806&lt;1, 1, IF(C806&gt;36, 36, C806)))</f>
        <v/>
      </c>
      <c r="E806" s="25" t="str">
        <f t="shared" si="25"/>
        <v/>
      </c>
      <c r="F806" s="11" t="str">
        <f>IF('GACE Reading 200 210'!E806="","",IF('GACE Reading 200 210'!E806&lt;'ACT E+R to SAT EBRW'!$A$2,'ACT E+R to SAT EBRW'!$B$2,IF('GACE Reading 200 210'!E806&gt;'ACT E+R to SAT EBRW'!A$72,'ACT E+R to SAT EBRW'!B$72,VLOOKUP(E806,'ACT E+R to SAT EBRW'!A:B,2,FALSE))))</f>
        <v/>
      </c>
      <c r="G806" s="11" t="str">
        <f>IF('GACE Reading 200 210'!B806="","",interceptACTRtoPCR5712_5713+slopeACTRtoPCR5712_5713*D806)</f>
        <v/>
      </c>
      <c r="H806" s="11" t="str">
        <f>IF('GACE Reading 200 210'!B806="","", IF(G806&lt;100, 100, IF(G806&gt;200, 200, G806)))</f>
        <v/>
      </c>
      <c r="I806" s="11" t="str">
        <f>IF('GACE Reading 200 210'!B806="","",'SAT EBRW to CBEST R'!$A$2+'SAT EBRW to CBEST R'!$B$2*F806)</f>
        <v/>
      </c>
      <c r="J806" s="11" t="str">
        <f>IF('GACE Reading 200 210'!B806="","", IF(I806&lt;20, 20, IF(I806&gt;80, 80, I806)))</f>
        <v/>
      </c>
    </row>
    <row r="807" spans="1:10" x14ac:dyDescent="0.25">
      <c r="A807" s="11">
        <v>806</v>
      </c>
      <c r="B807" s="30"/>
      <c r="C807" s="25" t="str">
        <f t="shared" si="24"/>
        <v/>
      </c>
      <c r="D807" s="25" t="str">
        <f>IF('GACE Reading 200 210'!B807="","", IF(C807&lt;1, 1, IF(C807&gt;36, 36, C807)))</f>
        <v/>
      </c>
      <c r="E807" s="25" t="str">
        <f t="shared" si="25"/>
        <v/>
      </c>
      <c r="F807" s="11" t="str">
        <f>IF('GACE Reading 200 210'!E807="","",IF('GACE Reading 200 210'!E807&lt;'ACT E+R to SAT EBRW'!$A$2,'ACT E+R to SAT EBRW'!$B$2,IF('GACE Reading 200 210'!E807&gt;'ACT E+R to SAT EBRW'!A$72,'ACT E+R to SAT EBRW'!B$72,VLOOKUP(E807,'ACT E+R to SAT EBRW'!A:B,2,FALSE))))</f>
        <v/>
      </c>
      <c r="G807" s="11" t="str">
        <f>IF('GACE Reading 200 210'!B807="","",interceptACTRtoPCR5712_5713+slopeACTRtoPCR5712_5713*D807)</f>
        <v/>
      </c>
      <c r="H807" s="11" t="str">
        <f>IF('GACE Reading 200 210'!B807="","", IF(G807&lt;100, 100, IF(G807&gt;200, 200, G807)))</f>
        <v/>
      </c>
      <c r="I807" s="11" t="str">
        <f>IF('GACE Reading 200 210'!B807="","",'SAT EBRW to CBEST R'!$A$2+'SAT EBRW to CBEST R'!$B$2*F807)</f>
        <v/>
      </c>
      <c r="J807" s="11" t="str">
        <f>IF('GACE Reading 200 210'!B807="","", IF(I807&lt;20, 20, IF(I807&gt;80, 80, I807)))</f>
        <v/>
      </c>
    </row>
    <row r="808" spans="1:10" x14ac:dyDescent="0.25">
      <c r="A808" s="11">
        <v>807</v>
      </c>
      <c r="B808" s="30"/>
      <c r="C808" s="25" t="str">
        <f t="shared" si="24"/>
        <v/>
      </c>
      <c r="D808" s="25" t="str">
        <f>IF('GACE Reading 200 210'!B808="","", IF(C808&lt;1, 1, IF(C808&gt;36, 36, C808)))</f>
        <v/>
      </c>
      <c r="E808" s="25" t="str">
        <f t="shared" si="25"/>
        <v/>
      </c>
      <c r="F808" s="11" t="str">
        <f>IF('GACE Reading 200 210'!E808="","",IF('GACE Reading 200 210'!E808&lt;'ACT E+R to SAT EBRW'!$A$2,'ACT E+R to SAT EBRW'!$B$2,IF('GACE Reading 200 210'!E808&gt;'ACT E+R to SAT EBRW'!A$72,'ACT E+R to SAT EBRW'!B$72,VLOOKUP(E808,'ACT E+R to SAT EBRW'!A:B,2,FALSE))))</f>
        <v/>
      </c>
      <c r="G808" s="11" t="str">
        <f>IF('GACE Reading 200 210'!B808="","",interceptACTRtoPCR5712_5713+slopeACTRtoPCR5712_5713*D808)</f>
        <v/>
      </c>
      <c r="H808" s="11" t="str">
        <f>IF('GACE Reading 200 210'!B808="","", IF(G808&lt;100, 100, IF(G808&gt;200, 200, G808)))</f>
        <v/>
      </c>
      <c r="I808" s="11" t="str">
        <f>IF('GACE Reading 200 210'!B808="","",'SAT EBRW to CBEST R'!$A$2+'SAT EBRW to CBEST R'!$B$2*F808)</f>
        <v/>
      </c>
      <c r="J808" s="11" t="str">
        <f>IF('GACE Reading 200 210'!B808="","", IF(I808&lt;20, 20, IF(I808&gt;80, 80, I808)))</f>
        <v/>
      </c>
    </row>
    <row r="809" spans="1:10" x14ac:dyDescent="0.25">
      <c r="A809" s="11">
        <v>808</v>
      </c>
      <c r="B809" s="30"/>
      <c r="C809" s="25" t="str">
        <f t="shared" si="24"/>
        <v/>
      </c>
      <c r="D809" s="25" t="str">
        <f>IF('GACE Reading 200 210'!B809="","", IF(C809&lt;1, 1, IF(C809&gt;36, 36, C809)))</f>
        <v/>
      </c>
      <c r="E809" s="25" t="str">
        <f t="shared" si="25"/>
        <v/>
      </c>
      <c r="F809" s="11" t="str">
        <f>IF('GACE Reading 200 210'!E809="","",IF('GACE Reading 200 210'!E809&lt;'ACT E+R to SAT EBRW'!$A$2,'ACT E+R to SAT EBRW'!$B$2,IF('GACE Reading 200 210'!E809&gt;'ACT E+R to SAT EBRW'!A$72,'ACT E+R to SAT EBRW'!B$72,VLOOKUP(E809,'ACT E+R to SAT EBRW'!A:B,2,FALSE))))</f>
        <v/>
      </c>
      <c r="G809" s="11" t="str">
        <f>IF('GACE Reading 200 210'!B809="","",interceptACTRtoPCR5712_5713+slopeACTRtoPCR5712_5713*D809)</f>
        <v/>
      </c>
      <c r="H809" s="11" t="str">
        <f>IF('GACE Reading 200 210'!B809="","", IF(G809&lt;100, 100, IF(G809&gt;200, 200, G809)))</f>
        <v/>
      </c>
      <c r="I809" s="11" t="str">
        <f>IF('GACE Reading 200 210'!B809="","",'SAT EBRW to CBEST R'!$A$2+'SAT EBRW to CBEST R'!$B$2*F809)</f>
        <v/>
      </c>
      <c r="J809" s="11" t="str">
        <f>IF('GACE Reading 200 210'!B809="","", IF(I809&lt;20, 20, IF(I809&gt;80, 80, I809)))</f>
        <v/>
      </c>
    </row>
    <row r="810" spans="1:10" x14ac:dyDescent="0.25">
      <c r="A810" s="11">
        <v>809</v>
      </c>
      <c r="B810" s="30"/>
      <c r="C810" s="25" t="str">
        <f t="shared" si="24"/>
        <v/>
      </c>
      <c r="D810" s="25" t="str">
        <f>IF('GACE Reading 200 210'!B810="","", IF(C810&lt;1, 1, IF(C810&gt;36, 36, C810)))</f>
        <v/>
      </c>
      <c r="E810" s="25" t="str">
        <f t="shared" si="25"/>
        <v/>
      </c>
      <c r="F810" s="11" t="str">
        <f>IF('GACE Reading 200 210'!E810="","",IF('GACE Reading 200 210'!E810&lt;'ACT E+R to SAT EBRW'!$A$2,'ACT E+R to SAT EBRW'!$B$2,IF('GACE Reading 200 210'!E810&gt;'ACT E+R to SAT EBRW'!A$72,'ACT E+R to SAT EBRW'!B$72,VLOOKUP(E810,'ACT E+R to SAT EBRW'!A:B,2,FALSE))))</f>
        <v/>
      </c>
      <c r="G810" s="11" t="str">
        <f>IF('GACE Reading 200 210'!B810="","",interceptACTRtoPCR5712_5713+slopeACTRtoPCR5712_5713*D810)</f>
        <v/>
      </c>
      <c r="H810" s="11" t="str">
        <f>IF('GACE Reading 200 210'!B810="","", IF(G810&lt;100, 100, IF(G810&gt;200, 200, G810)))</f>
        <v/>
      </c>
      <c r="I810" s="11" t="str">
        <f>IF('GACE Reading 200 210'!B810="","",'SAT EBRW to CBEST R'!$A$2+'SAT EBRW to CBEST R'!$B$2*F810)</f>
        <v/>
      </c>
      <c r="J810" s="11" t="str">
        <f>IF('GACE Reading 200 210'!B810="","", IF(I810&lt;20, 20, IF(I810&gt;80, 80, I810)))</f>
        <v/>
      </c>
    </row>
    <row r="811" spans="1:10" x14ac:dyDescent="0.25">
      <c r="A811" s="11">
        <v>810</v>
      </c>
      <c r="B811" s="30"/>
      <c r="C811" s="25" t="str">
        <f t="shared" si="24"/>
        <v/>
      </c>
      <c r="D811" s="25" t="str">
        <f>IF('GACE Reading 200 210'!B811="","", IF(C811&lt;1, 1, IF(C811&gt;36, 36, C811)))</f>
        <v/>
      </c>
      <c r="E811" s="25" t="str">
        <f t="shared" si="25"/>
        <v/>
      </c>
      <c r="F811" s="11" t="str">
        <f>IF('GACE Reading 200 210'!E811="","",IF('GACE Reading 200 210'!E811&lt;'ACT E+R to SAT EBRW'!$A$2,'ACT E+R to SAT EBRW'!$B$2,IF('GACE Reading 200 210'!E811&gt;'ACT E+R to SAT EBRW'!A$72,'ACT E+R to SAT EBRW'!B$72,VLOOKUP(E811,'ACT E+R to SAT EBRW'!A:B,2,FALSE))))</f>
        <v/>
      </c>
      <c r="G811" s="11" t="str">
        <f>IF('GACE Reading 200 210'!B811="","",interceptACTRtoPCR5712_5713+slopeACTRtoPCR5712_5713*D811)</f>
        <v/>
      </c>
      <c r="H811" s="11" t="str">
        <f>IF('GACE Reading 200 210'!B811="","", IF(G811&lt;100, 100, IF(G811&gt;200, 200, G811)))</f>
        <v/>
      </c>
      <c r="I811" s="11" t="str">
        <f>IF('GACE Reading 200 210'!B811="","",'SAT EBRW to CBEST R'!$A$2+'SAT EBRW to CBEST R'!$B$2*F811)</f>
        <v/>
      </c>
      <c r="J811" s="11" t="str">
        <f>IF('GACE Reading 200 210'!B811="","", IF(I811&lt;20, 20, IF(I811&gt;80, 80, I811)))</f>
        <v/>
      </c>
    </row>
    <row r="812" spans="1:10" x14ac:dyDescent="0.25">
      <c r="A812" s="11">
        <v>811</v>
      </c>
      <c r="B812" s="30"/>
      <c r="C812" s="25" t="str">
        <f t="shared" si="24"/>
        <v/>
      </c>
      <c r="D812" s="25" t="str">
        <f>IF('GACE Reading 200 210'!B812="","", IF(C812&lt;1, 1, IF(C812&gt;36, 36, C812)))</f>
        <v/>
      </c>
      <c r="E812" s="25" t="str">
        <f t="shared" si="25"/>
        <v/>
      </c>
      <c r="F812" s="11" t="str">
        <f>IF('GACE Reading 200 210'!E812="","",IF('GACE Reading 200 210'!E812&lt;'ACT E+R to SAT EBRW'!$A$2,'ACT E+R to SAT EBRW'!$B$2,IF('GACE Reading 200 210'!E812&gt;'ACT E+R to SAT EBRW'!A$72,'ACT E+R to SAT EBRW'!B$72,VLOOKUP(E812,'ACT E+R to SAT EBRW'!A:B,2,FALSE))))</f>
        <v/>
      </c>
      <c r="G812" s="11" t="str">
        <f>IF('GACE Reading 200 210'!B812="","",interceptACTRtoPCR5712_5713+slopeACTRtoPCR5712_5713*D812)</f>
        <v/>
      </c>
      <c r="H812" s="11" t="str">
        <f>IF('GACE Reading 200 210'!B812="","", IF(G812&lt;100, 100, IF(G812&gt;200, 200, G812)))</f>
        <v/>
      </c>
      <c r="I812" s="11" t="str">
        <f>IF('GACE Reading 200 210'!B812="","",'SAT EBRW to CBEST R'!$A$2+'SAT EBRW to CBEST R'!$B$2*F812)</f>
        <v/>
      </c>
      <c r="J812" s="11" t="str">
        <f>IF('GACE Reading 200 210'!B812="","", IF(I812&lt;20, 20, IF(I812&gt;80, 80, I812)))</f>
        <v/>
      </c>
    </row>
    <row r="813" spans="1:10" x14ac:dyDescent="0.25">
      <c r="A813" s="11">
        <v>812</v>
      </c>
      <c r="B813" s="30"/>
      <c r="C813" s="25" t="str">
        <f t="shared" si="24"/>
        <v/>
      </c>
      <c r="D813" s="25" t="str">
        <f>IF('GACE Reading 200 210'!B813="","", IF(C813&lt;1, 1, IF(C813&gt;36, 36, C813)))</f>
        <v/>
      </c>
      <c r="E813" s="25" t="str">
        <f t="shared" si="25"/>
        <v/>
      </c>
      <c r="F813" s="11" t="str">
        <f>IF('GACE Reading 200 210'!E813="","",IF('GACE Reading 200 210'!E813&lt;'ACT E+R to SAT EBRW'!$A$2,'ACT E+R to SAT EBRW'!$B$2,IF('GACE Reading 200 210'!E813&gt;'ACT E+R to SAT EBRW'!A$72,'ACT E+R to SAT EBRW'!B$72,VLOOKUP(E813,'ACT E+R to SAT EBRW'!A:B,2,FALSE))))</f>
        <v/>
      </c>
      <c r="G813" s="11" t="str">
        <f>IF('GACE Reading 200 210'!B813="","",interceptACTRtoPCR5712_5713+slopeACTRtoPCR5712_5713*D813)</f>
        <v/>
      </c>
      <c r="H813" s="11" t="str">
        <f>IF('GACE Reading 200 210'!B813="","", IF(G813&lt;100, 100, IF(G813&gt;200, 200, G813)))</f>
        <v/>
      </c>
      <c r="I813" s="11" t="str">
        <f>IF('GACE Reading 200 210'!B813="","",'SAT EBRW to CBEST R'!$A$2+'SAT EBRW to CBEST R'!$B$2*F813)</f>
        <v/>
      </c>
      <c r="J813" s="11" t="str">
        <f>IF('GACE Reading 200 210'!B813="","", IF(I813&lt;20, 20, IF(I813&gt;80, 80, I813)))</f>
        <v/>
      </c>
    </row>
    <row r="814" spans="1:10" x14ac:dyDescent="0.25">
      <c r="A814" s="11">
        <v>813</v>
      </c>
      <c r="B814" s="30"/>
      <c r="C814" s="25" t="str">
        <f t="shared" si="24"/>
        <v/>
      </c>
      <c r="D814" s="25" t="str">
        <f>IF('GACE Reading 200 210'!B814="","", IF(C814&lt;1, 1, IF(C814&gt;36, 36, C814)))</f>
        <v/>
      </c>
      <c r="E814" s="25" t="str">
        <f t="shared" si="25"/>
        <v/>
      </c>
      <c r="F814" s="11" t="str">
        <f>IF('GACE Reading 200 210'!E814="","",IF('GACE Reading 200 210'!E814&lt;'ACT E+R to SAT EBRW'!$A$2,'ACT E+R to SAT EBRW'!$B$2,IF('GACE Reading 200 210'!E814&gt;'ACT E+R to SAT EBRW'!A$72,'ACT E+R to SAT EBRW'!B$72,VLOOKUP(E814,'ACT E+R to SAT EBRW'!A:B,2,FALSE))))</f>
        <v/>
      </c>
      <c r="G814" s="11" t="str">
        <f>IF('GACE Reading 200 210'!B814="","",interceptACTRtoPCR5712_5713+slopeACTRtoPCR5712_5713*D814)</f>
        <v/>
      </c>
      <c r="H814" s="11" t="str">
        <f>IF('GACE Reading 200 210'!B814="","", IF(G814&lt;100, 100, IF(G814&gt;200, 200, G814)))</f>
        <v/>
      </c>
      <c r="I814" s="11" t="str">
        <f>IF('GACE Reading 200 210'!B814="","",'SAT EBRW to CBEST R'!$A$2+'SAT EBRW to CBEST R'!$B$2*F814)</f>
        <v/>
      </c>
      <c r="J814" s="11" t="str">
        <f>IF('GACE Reading 200 210'!B814="","", IF(I814&lt;20, 20, IF(I814&gt;80, 80, I814)))</f>
        <v/>
      </c>
    </row>
    <row r="815" spans="1:10" x14ac:dyDescent="0.25">
      <c r="A815" s="11">
        <v>814</v>
      </c>
      <c r="B815" s="30"/>
      <c r="C815" s="25" t="str">
        <f t="shared" si="24"/>
        <v/>
      </c>
      <c r="D815" s="25" t="str">
        <f>IF('GACE Reading 200 210'!B815="","", IF(C815&lt;1, 1, IF(C815&gt;36, 36, C815)))</f>
        <v/>
      </c>
      <c r="E815" s="25" t="str">
        <f t="shared" si="25"/>
        <v/>
      </c>
      <c r="F815" s="11" t="str">
        <f>IF('GACE Reading 200 210'!E815="","",IF('GACE Reading 200 210'!E815&lt;'ACT E+R to SAT EBRW'!$A$2,'ACT E+R to SAT EBRW'!$B$2,IF('GACE Reading 200 210'!E815&gt;'ACT E+R to SAT EBRW'!A$72,'ACT E+R to SAT EBRW'!B$72,VLOOKUP(E815,'ACT E+R to SAT EBRW'!A:B,2,FALSE))))</f>
        <v/>
      </c>
      <c r="G815" s="11" t="str">
        <f>IF('GACE Reading 200 210'!B815="","",interceptACTRtoPCR5712_5713+slopeACTRtoPCR5712_5713*D815)</f>
        <v/>
      </c>
      <c r="H815" s="11" t="str">
        <f>IF('GACE Reading 200 210'!B815="","", IF(G815&lt;100, 100, IF(G815&gt;200, 200, G815)))</f>
        <v/>
      </c>
      <c r="I815" s="11" t="str">
        <f>IF('GACE Reading 200 210'!B815="","",'SAT EBRW to CBEST R'!$A$2+'SAT EBRW to CBEST R'!$B$2*F815)</f>
        <v/>
      </c>
      <c r="J815" s="11" t="str">
        <f>IF('GACE Reading 200 210'!B815="","", IF(I815&lt;20, 20, IF(I815&gt;80, 80, I815)))</f>
        <v/>
      </c>
    </row>
    <row r="816" spans="1:10" x14ac:dyDescent="0.25">
      <c r="A816" s="11">
        <v>815</v>
      </c>
      <c r="B816" s="30"/>
      <c r="C816" s="25" t="str">
        <f t="shared" si="24"/>
        <v/>
      </c>
      <c r="D816" s="25" t="str">
        <f>IF('GACE Reading 200 210'!B816="","", IF(C816&lt;1, 1, IF(C816&gt;36, 36, C816)))</f>
        <v/>
      </c>
      <c r="E816" s="25" t="str">
        <f t="shared" si="25"/>
        <v/>
      </c>
      <c r="F816" s="11" t="str">
        <f>IF('GACE Reading 200 210'!E816="","",IF('GACE Reading 200 210'!E816&lt;'ACT E+R to SAT EBRW'!$A$2,'ACT E+R to SAT EBRW'!$B$2,IF('GACE Reading 200 210'!E816&gt;'ACT E+R to SAT EBRW'!A$72,'ACT E+R to SAT EBRW'!B$72,VLOOKUP(E816,'ACT E+R to SAT EBRW'!A:B,2,FALSE))))</f>
        <v/>
      </c>
      <c r="G816" s="11" t="str">
        <f>IF('GACE Reading 200 210'!B816="","",interceptACTRtoPCR5712_5713+slopeACTRtoPCR5712_5713*D816)</f>
        <v/>
      </c>
      <c r="H816" s="11" t="str">
        <f>IF('GACE Reading 200 210'!B816="","", IF(G816&lt;100, 100, IF(G816&gt;200, 200, G816)))</f>
        <v/>
      </c>
      <c r="I816" s="11" t="str">
        <f>IF('GACE Reading 200 210'!B816="","",'SAT EBRW to CBEST R'!$A$2+'SAT EBRW to CBEST R'!$B$2*F816)</f>
        <v/>
      </c>
      <c r="J816" s="11" t="str">
        <f>IF('GACE Reading 200 210'!B816="","", IF(I816&lt;20, 20, IF(I816&gt;80, 80, I816)))</f>
        <v/>
      </c>
    </row>
    <row r="817" spans="1:10" x14ac:dyDescent="0.25">
      <c r="A817" s="11">
        <v>816</v>
      </c>
      <c r="B817" s="30"/>
      <c r="C817" s="25" t="str">
        <f t="shared" si="24"/>
        <v/>
      </c>
      <c r="D817" s="25" t="str">
        <f>IF('GACE Reading 200 210'!B817="","", IF(C817&lt;1, 1, IF(C817&gt;36, 36, C817)))</f>
        <v/>
      </c>
      <c r="E817" s="25" t="str">
        <f t="shared" si="25"/>
        <v/>
      </c>
      <c r="F817" s="11" t="str">
        <f>IF('GACE Reading 200 210'!E817="","",IF('GACE Reading 200 210'!E817&lt;'ACT E+R to SAT EBRW'!$A$2,'ACT E+R to SAT EBRW'!$B$2,IF('GACE Reading 200 210'!E817&gt;'ACT E+R to SAT EBRW'!A$72,'ACT E+R to SAT EBRW'!B$72,VLOOKUP(E817,'ACT E+R to SAT EBRW'!A:B,2,FALSE))))</f>
        <v/>
      </c>
      <c r="G817" s="11" t="str">
        <f>IF('GACE Reading 200 210'!B817="","",interceptACTRtoPCR5712_5713+slopeACTRtoPCR5712_5713*D817)</f>
        <v/>
      </c>
      <c r="H817" s="11" t="str">
        <f>IF('GACE Reading 200 210'!B817="","", IF(G817&lt;100, 100, IF(G817&gt;200, 200, G817)))</f>
        <v/>
      </c>
      <c r="I817" s="11" t="str">
        <f>IF('GACE Reading 200 210'!B817="","",'SAT EBRW to CBEST R'!$A$2+'SAT EBRW to CBEST R'!$B$2*F817)</f>
        <v/>
      </c>
      <c r="J817" s="11" t="str">
        <f>IF('GACE Reading 200 210'!B817="","", IF(I817&lt;20, 20, IF(I817&gt;80, 80, I817)))</f>
        <v/>
      </c>
    </row>
    <row r="818" spans="1:10" x14ac:dyDescent="0.25">
      <c r="A818" s="11">
        <v>817</v>
      </c>
      <c r="B818" s="30"/>
      <c r="C818" s="25" t="str">
        <f t="shared" si="24"/>
        <v/>
      </c>
      <c r="D818" s="25" t="str">
        <f>IF('GACE Reading 200 210'!B818="","", IF(C818&lt;1, 1, IF(C818&gt;36, 36, C818)))</f>
        <v/>
      </c>
      <c r="E818" s="25" t="str">
        <f t="shared" si="25"/>
        <v/>
      </c>
      <c r="F818" s="11" t="str">
        <f>IF('GACE Reading 200 210'!E818="","",IF('GACE Reading 200 210'!E818&lt;'ACT E+R to SAT EBRW'!$A$2,'ACT E+R to SAT EBRW'!$B$2,IF('GACE Reading 200 210'!E818&gt;'ACT E+R to SAT EBRW'!A$72,'ACT E+R to SAT EBRW'!B$72,VLOOKUP(E818,'ACT E+R to SAT EBRW'!A:B,2,FALSE))))</f>
        <v/>
      </c>
      <c r="G818" s="11" t="str">
        <f>IF('GACE Reading 200 210'!B818="","",interceptACTRtoPCR5712_5713+slopeACTRtoPCR5712_5713*D818)</f>
        <v/>
      </c>
      <c r="H818" s="11" t="str">
        <f>IF('GACE Reading 200 210'!B818="","", IF(G818&lt;100, 100, IF(G818&gt;200, 200, G818)))</f>
        <v/>
      </c>
      <c r="I818" s="11" t="str">
        <f>IF('GACE Reading 200 210'!B818="","",'SAT EBRW to CBEST R'!$A$2+'SAT EBRW to CBEST R'!$B$2*F818)</f>
        <v/>
      </c>
      <c r="J818" s="11" t="str">
        <f>IF('GACE Reading 200 210'!B818="","", IF(I818&lt;20, 20, IF(I818&gt;80, 80, I818)))</f>
        <v/>
      </c>
    </row>
    <row r="819" spans="1:10" x14ac:dyDescent="0.25">
      <c r="A819" s="11">
        <v>818</v>
      </c>
      <c r="B819" s="30"/>
      <c r="C819" s="25" t="str">
        <f t="shared" si="24"/>
        <v/>
      </c>
      <c r="D819" s="25" t="str">
        <f>IF('GACE Reading 200 210'!B819="","", IF(C819&lt;1, 1, IF(C819&gt;36, 36, C819)))</f>
        <v/>
      </c>
      <c r="E819" s="25" t="str">
        <f t="shared" si="25"/>
        <v/>
      </c>
      <c r="F819" s="11" t="str">
        <f>IF('GACE Reading 200 210'!E819="","",IF('GACE Reading 200 210'!E819&lt;'ACT E+R to SAT EBRW'!$A$2,'ACT E+R to SAT EBRW'!$B$2,IF('GACE Reading 200 210'!E819&gt;'ACT E+R to SAT EBRW'!A$72,'ACT E+R to SAT EBRW'!B$72,VLOOKUP(E819,'ACT E+R to SAT EBRW'!A:B,2,FALSE))))</f>
        <v/>
      </c>
      <c r="G819" s="11" t="str">
        <f>IF('GACE Reading 200 210'!B819="","",interceptACTRtoPCR5712_5713+slopeACTRtoPCR5712_5713*D819)</f>
        <v/>
      </c>
      <c r="H819" s="11" t="str">
        <f>IF('GACE Reading 200 210'!B819="","", IF(G819&lt;100, 100, IF(G819&gt;200, 200, G819)))</f>
        <v/>
      </c>
      <c r="I819" s="11" t="str">
        <f>IF('GACE Reading 200 210'!B819="","",'SAT EBRW to CBEST R'!$A$2+'SAT EBRW to CBEST R'!$B$2*F819)</f>
        <v/>
      </c>
      <c r="J819" s="11" t="str">
        <f>IF('GACE Reading 200 210'!B819="","", IF(I819&lt;20, 20, IF(I819&gt;80, 80, I819)))</f>
        <v/>
      </c>
    </row>
    <row r="820" spans="1:10" x14ac:dyDescent="0.25">
      <c r="A820" s="11">
        <v>819</v>
      </c>
      <c r="B820" s="30"/>
      <c r="C820" s="25" t="str">
        <f t="shared" si="24"/>
        <v/>
      </c>
      <c r="D820" s="25" t="str">
        <f>IF('GACE Reading 200 210'!B820="","", IF(C820&lt;1, 1, IF(C820&gt;36, 36, C820)))</f>
        <v/>
      </c>
      <c r="E820" s="25" t="str">
        <f t="shared" si="25"/>
        <v/>
      </c>
      <c r="F820" s="11" t="str">
        <f>IF('GACE Reading 200 210'!E820="","",IF('GACE Reading 200 210'!E820&lt;'ACT E+R to SAT EBRW'!$A$2,'ACT E+R to SAT EBRW'!$B$2,IF('GACE Reading 200 210'!E820&gt;'ACT E+R to SAT EBRW'!A$72,'ACT E+R to SAT EBRW'!B$72,VLOOKUP(E820,'ACT E+R to SAT EBRW'!A:B,2,FALSE))))</f>
        <v/>
      </c>
      <c r="G820" s="11" t="str">
        <f>IF('GACE Reading 200 210'!B820="","",interceptACTRtoPCR5712_5713+slopeACTRtoPCR5712_5713*D820)</f>
        <v/>
      </c>
      <c r="H820" s="11" t="str">
        <f>IF('GACE Reading 200 210'!B820="","", IF(G820&lt;100, 100, IF(G820&gt;200, 200, G820)))</f>
        <v/>
      </c>
      <c r="I820" s="11" t="str">
        <f>IF('GACE Reading 200 210'!B820="","",'SAT EBRW to CBEST R'!$A$2+'SAT EBRW to CBEST R'!$B$2*F820)</f>
        <v/>
      </c>
      <c r="J820" s="11" t="str">
        <f>IF('GACE Reading 200 210'!B820="","", IF(I820&lt;20, 20, IF(I820&gt;80, 80, I820)))</f>
        <v/>
      </c>
    </row>
    <row r="821" spans="1:10" x14ac:dyDescent="0.25">
      <c r="A821" s="11">
        <v>820</v>
      </c>
      <c r="B821" s="30"/>
      <c r="C821" s="25" t="str">
        <f t="shared" si="24"/>
        <v/>
      </c>
      <c r="D821" s="25" t="str">
        <f>IF('GACE Reading 200 210'!B821="","", IF(C821&lt;1, 1, IF(C821&gt;36, 36, C821)))</f>
        <v/>
      </c>
      <c r="E821" s="25" t="str">
        <f t="shared" si="25"/>
        <v/>
      </c>
      <c r="F821" s="11" t="str">
        <f>IF('GACE Reading 200 210'!E821="","",IF('GACE Reading 200 210'!E821&lt;'ACT E+R to SAT EBRW'!$A$2,'ACT E+R to SAT EBRW'!$B$2,IF('GACE Reading 200 210'!E821&gt;'ACT E+R to SAT EBRW'!A$72,'ACT E+R to SAT EBRW'!B$72,VLOOKUP(E821,'ACT E+R to SAT EBRW'!A:B,2,FALSE))))</f>
        <v/>
      </c>
      <c r="G821" s="11" t="str">
        <f>IF('GACE Reading 200 210'!B821="","",interceptACTRtoPCR5712_5713+slopeACTRtoPCR5712_5713*D821)</f>
        <v/>
      </c>
      <c r="H821" s="11" t="str">
        <f>IF('GACE Reading 200 210'!B821="","", IF(G821&lt;100, 100, IF(G821&gt;200, 200, G821)))</f>
        <v/>
      </c>
      <c r="I821" s="11" t="str">
        <f>IF('GACE Reading 200 210'!B821="","",'SAT EBRW to CBEST R'!$A$2+'SAT EBRW to CBEST R'!$B$2*F821)</f>
        <v/>
      </c>
      <c r="J821" s="11" t="str">
        <f>IF('GACE Reading 200 210'!B821="","", IF(I821&lt;20, 20, IF(I821&gt;80, 80, I821)))</f>
        <v/>
      </c>
    </row>
    <row r="822" spans="1:10" x14ac:dyDescent="0.25">
      <c r="A822" s="11">
        <v>821</v>
      </c>
      <c r="B822" s="30"/>
      <c r="C822" s="25" t="str">
        <f t="shared" si="24"/>
        <v/>
      </c>
      <c r="D822" s="25" t="str">
        <f>IF('GACE Reading 200 210'!B822="","", IF(C822&lt;1, 1, IF(C822&gt;36, 36, C822)))</f>
        <v/>
      </c>
      <c r="E822" s="25" t="str">
        <f t="shared" si="25"/>
        <v/>
      </c>
      <c r="F822" s="11" t="str">
        <f>IF('GACE Reading 200 210'!E822="","",IF('GACE Reading 200 210'!E822&lt;'ACT E+R to SAT EBRW'!$A$2,'ACT E+R to SAT EBRW'!$B$2,IF('GACE Reading 200 210'!E822&gt;'ACT E+R to SAT EBRW'!A$72,'ACT E+R to SAT EBRW'!B$72,VLOOKUP(E822,'ACT E+R to SAT EBRW'!A:B,2,FALSE))))</f>
        <v/>
      </c>
      <c r="G822" s="11" t="str">
        <f>IF('GACE Reading 200 210'!B822="","",interceptACTRtoPCR5712_5713+slopeACTRtoPCR5712_5713*D822)</f>
        <v/>
      </c>
      <c r="H822" s="11" t="str">
        <f>IF('GACE Reading 200 210'!B822="","", IF(G822&lt;100, 100, IF(G822&gt;200, 200, G822)))</f>
        <v/>
      </c>
      <c r="I822" s="11" t="str">
        <f>IF('GACE Reading 200 210'!B822="","",'SAT EBRW to CBEST R'!$A$2+'SAT EBRW to CBEST R'!$B$2*F822)</f>
        <v/>
      </c>
      <c r="J822" s="11" t="str">
        <f>IF('GACE Reading 200 210'!B822="","", IF(I822&lt;20, 20, IF(I822&gt;80, 80, I822)))</f>
        <v/>
      </c>
    </row>
    <row r="823" spans="1:10" x14ac:dyDescent="0.25">
      <c r="A823" s="11">
        <v>822</v>
      </c>
      <c r="B823" s="30"/>
      <c r="C823" s="25" t="str">
        <f t="shared" si="24"/>
        <v/>
      </c>
      <c r="D823" s="25" t="str">
        <f>IF('GACE Reading 200 210'!B823="","", IF(C823&lt;1, 1, IF(C823&gt;36, 36, C823)))</f>
        <v/>
      </c>
      <c r="E823" s="25" t="str">
        <f t="shared" si="25"/>
        <v/>
      </c>
      <c r="F823" s="11" t="str">
        <f>IF('GACE Reading 200 210'!E823="","",IF('GACE Reading 200 210'!E823&lt;'ACT E+R to SAT EBRW'!$A$2,'ACT E+R to SAT EBRW'!$B$2,IF('GACE Reading 200 210'!E823&gt;'ACT E+R to SAT EBRW'!A$72,'ACT E+R to SAT EBRW'!B$72,VLOOKUP(E823,'ACT E+R to SAT EBRW'!A:B,2,FALSE))))</f>
        <v/>
      </c>
      <c r="G823" s="11" t="str">
        <f>IF('GACE Reading 200 210'!B823="","",interceptACTRtoPCR5712_5713+slopeACTRtoPCR5712_5713*D823)</f>
        <v/>
      </c>
      <c r="H823" s="11" t="str">
        <f>IF('GACE Reading 200 210'!B823="","", IF(G823&lt;100, 100, IF(G823&gt;200, 200, G823)))</f>
        <v/>
      </c>
      <c r="I823" s="11" t="str">
        <f>IF('GACE Reading 200 210'!B823="","",'SAT EBRW to CBEST R'!$A$2+'SAT EBRW to CBEST R'!$B$2*F823)</f>
        <v/>
      </c>
      <c r="J823" s="11" t="str">
        <f>IF('GACE Reading 200 210'!B823="","", IF(I823&lt;20, 20, IF(I823&gt;80, 80, I823)))</f>
        <v/>
      </c>
    </row>
    <row r="824" spans="1:10" x14ac:dyDescent="0.25">
      <c r="A824" s="11">
        <v>823</v>
      </c>
      <c r="B824" s="30"/>
      <c r="C824" s="25" t="str">
        <f t="shared" si="24"/>
        <v/>
      </c>
      <c r="D824" s="25" t="str">
        <f>IF('GACE Reading 200 210'!B824="","", IF(C824&lt;1, 1, IF(C824&gt;36, 36, C824)))</f>
        <v/>
      </c>
      <c r="E824" s="25" t="str">
        <f t="shared" si="25"/>
        <v/>
      </c>
      <c r="F824" s="11" t="str">
        <f>IF('GACE Reading 200 210'!E824="","",IF('GACE Reading 200 210'!E824&lt;'ACT E+R to SAT EBRW'!$A$2,'ACT E+R to SAT EBRW'!$B$2,IF('GACE Reading 200 210'!E824&gt;'ACT E+R to SAT EBRW'!A$72,'ACT E+R to SAT EBRW'!B$72,VLOOKUP(E824,'ACT E+R to SAT EBRW'!A:B,2,FALSE))))</f>
        <v/>
      </c>
      <c r="G824" s="11" t="str">
        <f>IF('GACE Reading 200 210'!B824="","",interceptACTRtoPCR5712_5713+slopeACTRtoPCR5712_5713*D824)</f>
        <v/>
      </c>
      <c r="H824" s="11" t="str">
        <f>IF('GACE Reading 200 210'!B824="","", IF(G824&lt;100, 100, IF(G824&gt;200, 200, G824)))</f>
        <v/>
      </c>
      <c r="I824" s="11" t="str">
        <f>IF('GACE Reading 200 210'!B824="","",'SAT EBRW to CBEST R'!$A$2+'SAT EBRW to CBEST R'!$B$2*F824)</f>
        <v/>
      </c>
      <c r="J824" s="11" t="str">
        <f>IF('GACE Reading 200 210'!B824="","", IF(I824&lt;20, 20, IF(I824&gt;80, 80, I824)))</f>
        <v/>
      </c>
    </row>
    <row r="825" spans="1:10" x14ac:dyDescent="0.25">
      <c r="A825" s="11">
        <v>824</v>
      </c>
      <c r="B825" s="30"/>
      <c r="C825" s="25" t="str">
        <f t="shared" si="24"/>
        <v/>
      </c>
      <c r="D825" s="25" t="str">
        <f>IF('GACE Reading 200 210'!B825="","", IF(C825&lt;1, 1, IF(C825&gt;36, 36, C825)))</f>
        <v/>
      </c>
      <c r="E825" s="25" t="str">
        <f t="shared" si="25"/>
        <v/>
      </c>
      <c r="F825" s="11" t="str">
        <f>IF('GACE Reading 200 210'!E825="","",IF('GACE Reading 200 210'!E825&lt;'ACT E+R to SAT EBRW'!$A$2,'ACT E+R to SAT EBRW'!$B$2,IF('GACE Reading 200 210'!E825&gt;'ACT E+R to SAT EBRW'!A$72,'ACT E+R to SAT EBRW'!B$72,VLOOKUP(E825,'ACT E+R to SAT EBRW'!A:B,2,FALSE))))</f>
        <v/>
      </c>
      <c r="G825" s="11" t="str">
        <f>IF('GACE Reading 200 210'!B825="","",interceptACTRtoPCR5712_5713+slopeACTRtoPCR5712_5713*D825)</f>
        <v/>
      </c>
      <c r="H825" s="11" t="str">
        <f>IF('GACE Reading 200 210'!B825="","", IF(G825&lt;100, 100, IF(G825&gt;200, 200, G825)))</f>
        <v/>
      </c>
      <c r="I825" s="11" t="str">
        <f>IF('GACE Reading 200 210'!B825="","",'SAT EBRW to CBEST R'!$A$2+'SAT EBRW to CBEST R'!$B$2*F825)</f>
        <v/>
      </c>
      <c r="J825" s="11" t="str">
        <f>IF('GACE Reading 200 210'!B825="","", IF(I825&lt;20, 20, IF(I825&gt;80, 80, I825)))</f>
        <v/>
      </c>
    </row>
    <row r="826" spans="1:10" x14ac:dyDescent="0.25">
      <c r="A826" s="11">
        <v>825</v>
      </c>
      <c r="B826" s="30"/>
      <c r="C826" s="25" t="str">
        <f t="shared" si="24"/>
        <v/>
      </c>
      <c r="D826" s="25" t="str">
        <f>IF('GACE Reading 200 210'!B826="","", IF(C826&lt;1, 1, IF(C826&gt;36, 36, C826)))</f>
        <v/>
      </c>
      <c r="E826" s="25" t="str">
        <f t="shared" si="25"/>
        <v/>
      </c>
      <c r="F826" s="11" t="str">
        <f>IF('GACE Reading 200 210'!E826="","",IF('GACE Reading 200 210'!E826&lt;'ACT E+R to SAT EBRW'!$A$2,'ACT E+R to SAT EBRW'!$B$2,IF('GACE Reading 200 210'!E826&gt;'ACT E+R to SAT EBRW'!A$72,'ACT E+R to SAT EBRW'!B$72,VLOOKUP(E826,'ACT E+R to SAT EBRW'!A:B,2,FALSE))))</f>
        <v/>
      </c>
      <c r="G826" s="11" t="str">
        <f>IF('GACE Reading 200 210'!B826="","",interceptACTRtoPCR5712_5713+slopeACTRtoPCR5712_5713*D826)</f>
        <v/>
      </c>
      <c r="H826" s="11" t="str">
        <f>IF('GACE Reading 200 210'!B826="","", IF(G826&lt;100, 100, IF(G826&gt;200, 200, G826)))</f>
        <v/>
      </c>
      <c r="I826" s="11" t="str">
        <f>IF('GACE Reading 200 210'!B826="","",'SAT EBRW to CBEST R'!$A$2+'SAT EBRW to CBEST R'!$B$2*F826)</f>
        <v/>
      </c>
      <c r="J826" s="11" t="str">
        <f>IF('GACE Reading 200 210'!B826="","", IF(I826&lt;20, 20, IF(I826&gt;80, 80, I826)))</f>
        <v/>
      </c>
    </row>
    <row r="827" spans="1:10" x14ac:dyDescent="0.25">
      <c r="A827" s="11">
        <v>826</v>
      </c>
      <c r="B827" s="30"/>
      <c r="C827" s="25" t="str">
        <f t="shared" si="24"/>
        <v/>
      </c>
      <c r="D827" s="25" t="str">
        <f>IF('GACE Reading 200 210'!B827="","", IF(C827&lt;1, 1, IF(C827&gt;36, 36, C827)))</f>
        <v/>
      </c>
      <c r="E827" s="25" t="str">
        <f t="shared" si="25"/>
        <v/>
      </c>
      <c r="F827" s="11" t="str">
        <f>IF('GACE Reading 200 210'!E827="","",IF('GACE Reading 200 210'!E827&lt;'ACT E+R to SAT EBRW'!$A$2,'ACT E+R to SAT EBRW'!$B$2,IF('GACE Reading 200 210'!E827&gt;'ACT E+R to SAT EBRW'!A$72,'ACT E+R to SAT EBRW'!B$72,VLOOKUP(E827,'ACT E+R to SAT EBRW'!A:B,2,FALSE))))</f>
        <v/>
      </c>
      <c r="G827" s="11" t="str">
        <f>IF('GACE Reading 200 210'!B827="","",interceptACTRtoPCR5712_5713+slopeACTRtoPCR5712_5713*D827)</f>
        <v/>
      </c>
      <c r="H827" s="11" t="str">
        <f>IF('GACE Reading 200 210'!B827="","", IF(G827&lt;100, 100, IF(G827&gt;200, 200, G827)))</f>
        <v/>
      </c>
      <c r="I827" s="11" t="str">
        <f>IF('GACE Reading 200 210'!B827="","",'SAT EBRW to CBEST R'!$A$2+'SAT EBRW to CBEST R'!$B$2*F827)</f>
        <v/>
      </c>
      <c r="J827" s="11" t="str">
        <f>IF('GACE Reading 200 210'!B827="","", IF(I827&lt;20, 20, IF(I827&gt;80, 80, I827)))</f>
        <v/>
      </c>
    </row>
    <row r="828" spans="1:10" x14ac:dyDescent="0.25">
      <c r="A828" s="11">
        <v>827</v>
      </c>
      <c r="B828" s="30"/>
      <c r="C828" s="25" t="str">
        <f t="shared" si="24"/>
        <v/>
      </c>
      <c r="D828" s="25" t="str">
        <f>IF('GACE Reading 200 210'!B828="","", IF(C828&lt;1, 1, IF(C828&gt;36, 36, C828)))</f>
        <v/>
      </c>
      <c r="E828" s="25" t="str">
        <f t="shared" si="25"/>
        <v/>
      </c>
      <c r="F828" s="11" t="str">
        <f>IF('GACE Reading 200 210'!E828="","",IF('GACE Reading 200 210'!E828&lt;'ACT E+R to SAT EBRW'!$A$2,'ACT E+R to SAT EBRW'!$B$2,IF('GACE Reading 200 210'!E828&gt;'ACT E+R to SAT EBRW'!A$72,'ACT E+R to SAT EBRW'!B$72,VLOOKUP(E828,'ACT E+R to SAT EBRW'!A:B,2,FALSE))))</f>
        <v/>
      </c>
      <c r="G828" s="11" t="str">
        <f>IF('GACE Reading 200 210'!B828="","",interceptACTRtoPCR5712_5713+slopeACTRtoPCR5712_5713*D828)</f>
        <v/>
      </c>
      <c r="H828" s="11" t="str">
        <f>IF('GACE Reading 200 210'!B828="","", IF(G828&lt;100, 100, IF(G828&gt;200, 200, G828)))</f>
        <v/>
      </c>
      <c r="I828" s="11" t="str">
        <f>IF('GACE Reading 200 210'!B828="","",'SAT EBRW to CBEST R'!$A$2+'SAT EBRW to CBEST R'!$B$2*F828)</f>
        <v/>
      </c>
      <c r="J828" s="11" t="str">
        <f>IF('GACE Reading 200 210'!B828="","", IF(I828&lt;20, 20, IF(I828&gt;80, 80, I828)))</f>
        <v/>
      </c>
    </row>
    <row r="829" spans="1:10" x14ac:dyDescent="0.25">
      <c r="A829" s="11">
        <v>828</v>
      </c>
      <c r="B829" s="30"/>
      <c r="C829" s="25" t="str">
        <f t="shared" si="24"/>
        <v/>
      </c>
      <c r="D829" s="25" t="str">
        <f>IF('GACE Reading 200 210'!B829="","", IF(C829&lt;1, 1, IF(C829&gt;36, 36, C829)))</f>
        <v/>
      </c>
      <c r="E829" s="25" t="str">
        <f t="shared" si="25"/>
        <v/>
      </c>
      <c r="F829" s="11" t="str">
        <f>IF('GACE Reading 200 210'!E829="","",IF('GACE Reading 200 210'!E829&lt;'ACT E+R to SAT EBRW'!$A$2,'ACT E+R to SAT EBRW'!$B$2,IF('GACE Reading 200 210'!E829&gt;'ACT E+R to SAT EBRW'!A$72,'ACT E+R to SAT EBRW'!B$72,VLOOKUP(E829,'ACT E+R to SAT EBRW'!A:B,2,FALSE))))</f>
        <v/>
      </c>
      <c r="G829" s="11" t="str">
        <f>IF('GACE Reading 200 210'!B829="","",interceptACTRtoPCR5712_5713+slopeACTRtoPCR5712_5713*D829)</f>
        <v/>
      </c>
      <c r="H829" s="11" t="str">
        <f>IF('GACE Reading 200 210'!B829="","", IF(G829&lt;100, 100, IF(G829&gt;200, 200, G829)))</f>
        <v/>
      </c>
      <c r="I829" s="11" t="str">
        <f>IF('GACE Reading 200 210'!B829="","",'SAT EBRW to CBEST R'!$A$2+'SAT EBRW to CBEST R'!$B$2*F829)</f>
        <v/>
      </c>
      <c r="J829" s="11" t="str">
        <f>IF('GACE Reading 200 210'!B829="","", IF(I829&lt;20, 20, IF(I829&gt;80, 80, I829)))</f>
        <v/>
      </c>
    </row>
    <row r="830" spans="1:10" x14ac:dyDescent="0.25">
      <c r="A830" s="11">
        <v>829</v>
      </c>
      <c r="B830" s="30"/>
      <c r="C830" s="25" t="str">
        <f t="shared" si="24"/>
        <v/>
      </c>
      <c r="D830" s="25" t="str">
        <f>IF('GACE Reading 200 210'!B830="","", IF(C830&lt;1, 1, IF(C830&gt;36, 36, C830)))</f>
        <v/>
      </c>
      <c r="E830" s="25" t="str">
        <f t="shared" si="25"/>
        <v/>
      </c>
      <c r="F830" s="11" t="str">
        <f>IF('GACE Reading 200 210'!E830="","",IF('GACE Reading 200 210'!E830&lt;'ACT E+R to SAT EBRW'!$A$2,'ACT E+R to SAT EBRW'!$B$2,IF('GACE Reading 200 210'!E830&gt;'ACT E+R to SAT EBRW'!A$72,'ACT E+R to SAT EBRW'!B$72,VLOOKUP(E830,'ACT E+R to SAT EBRW'!A:B,2,FALSE))))</f>
        <v/>
      </c>
      <c r="G830" s="11" t="str">
        <f>IF('GACE Reading 200 210'!B830="","",interceptACTRtoPCR5712_5713+slopeACTRtoPCR5712_5713*D830)</f>
        <v/>
      </c>
      <c r="H830" s="11" t="str">
        <f>IF('GACE Reading 200 210'!B830="","", IF(G830&lt;100, 100, IF(G830&gt;200, 200, G830)))</f>
        <v/>
      </c>
      <c r="I830" s="11" t="str">
        <f>IF('GACE Reading 200 210'!B830="","",'SAT EBRW to CBEST R'!$A$2+'SAT EBRW to CBEST R'!$B$2*F830)</f>
        <v/>
      </c>
      <c r="J830" s="11" t="str">
        <f>IF('GACE Reading 200 210'!B830="","", IF(I830&lt;20, 20, IF(I830&gt;80, 80, I830)))</f>
        <v/>
      </c>
    </row>
    <row r="831" spans="1:10" x14ac:dyDescent="0.25">
      <c r="A831" s="11">
        <v>830</v>
      </c>
      <c r="B831" s="30"/>
      <c r="C831" s="25" t="str">
        <f t="shared" si="24"/>
        <v/>
      </c>
      <c r="D831" s="25" t="str">
        <f>IF('GACE Reading 200 210'!B831="","", IF(C831&lt;1, 1, IF(C831&gt;36, 36, C831)))</f>
        <v/>
      </c>
      <c r="E831" s="25" t="str">
        <f t="shared" si="25"/>
        <v/>
      </c>
      <c r="F831" s="11" t="str">
        <f>IF('GACE Reading 200 210'!E831="","",IF('GACE Reading 200 210'!E831&lt;'ACT E+R to SAT EBRW'!$A$2,'ACT E+R to SAT EBRW'!$B$2,IF('GACE Reading 200 210'!E831&gt;'ACT E+R to SAT EBRW'!A$72,'ACT E+R to SAT EBRW'!B$72,VLOOKUP(E831,'ACT E+R to SAT EBRW'!A:B,2,FALSE))))</f>
        <v/>
      </c>
      <c r="G831" s="11" t="str">
        <f>IF('GACE Reading 200 210'!B831="","",interceptACTRtoPCR5712_5713+slopeACTRtoPCR5712_5713*D831)</f>
        <v/>
      </c>
      <c r="H831" s="11" t="str">
        <f>IF('GACE Reading 200 210'!B831="","", IF(G831&lt;100, 100, IF(G831&gt;200, 200, G831)))</f>
        <v/>
      </c>
      <c r="I831" s="11" t="str">
        <f>IF('GACE Reading 200 210'!B831="","",'SAT EBRW to CBEST R'!$A$2+'SAT EBRW to CBEST R'!$B$2*F831)</f>
        <v/>
      </c>
      <c r="J831" s="11" t="str">
        <f>IF('GACE Reading 200 210'!B831="","", IF(I831&lt;20, 20, IF(I831&gt;80, 80, I831)))</f>
        <v/>
      </c>
    </row>
    <row r="832" spans="1:10" x14ac:dyDescent="0.25">
      <c r="A832" s="11">
        <v>831</v>
      </c>
      <c r="B832" s="30"/>
      <c r="C832" s="25" t="str">
        <f t="shared" si="24"/>
        <v/>
      </c>
      <c r="D832" s="25" t="str">
        <f>IF('GACE Reading 200 210'!B832="","", IF(C832&lt;1, 1, IF(C832&gt;36, 36, C832)))</f>
        <v/>
      </c>
      <c r="E832" s="25" t="str">
        <f t="shared" si="25"/>
        <v/>
      </c>
      <c r="F832" s="11" t="str">
        <f>IF('GACE Reading 200 210'!E832="","",IF('GACE Reading 200 210'!E832&lt;'ACT E+R to SAT EBRW'!$A$2,'ACT E+R to SAT EBRW'!$B$2,IF('GACE Reading 200 210'!E832&gt;'ACT E+R to SAT EBRW'!A$72,'ACT E+R to SAT EBRW'!B$72,VLOOKUP(E832,'ACT E+R to SAT EBRW'!A:B,2,FALSE))))</f>
        <v/>
      </c>
      <c r="G832" s="11" t="str">
        <f>IF('GACE Reading 200 210'!B832="","",interceptACTRtoPCR5712_5713+slopeACTRtoPCR5712_5713*D832)</f>
        <v/>
      </c>
      <c r="H832" s="11" t="str">
        <f>IF('GACE Reading 200 210'!B832="","", IF(G832&lt;100, 100, IF(G832&gt;200, 200, G832)))</f>
        <v/>
      </c>
      <c r="I832" s="11" t="str">
        <f>IF('GACE Reading 200 210'!B832="","",'SAT EBRW to CBEST R'!$A$2+'SAT EBRW to CBEST R'!$B$2*F832)</f>
        <v/>
      </c>
      <c r="J832" s="11" t="str">
        <f>IF('GACE Reading 200 210'!B832="","", IF(I832&lt;20, 20, IF(I832&gt;80, 80, I832)))</f>
        <v/>
      </c>
    </row>
    <row r="833" spans="1:10" x14ac:dyDescent="0.25">
      <c r="A833" s="11">
        <v>832</v>
      </c>
      <c r="B833" s="30"/>
      <c r="C833" s="25" t="str">
        <f t="shared" si="24"/>
        <v/>
      </c>
      <c r="D833" s="25" t="str">
        <f>IF('GACE Reading 200 210'!B833="","", IF(C833&lt;1, 1, IF(C833&gt;36, 36, C833)))</f>
        <v/>
      </c>
      <c r="E833" s="25" t="str">
        <f t="shared" si="25"/>
        <v/>
      </c>
      <c r="F833" s="11" t="str">
        <f>IF('GACE Reading 200 210'!E833="","",IF('GACE Reading 200 210'!E833&lt;'ACT E+R to SAT EBRW'!$A$2,'ACT E+R to SAT EBRW'!$B$2,IF('GACE Reading 200 210'!E833&gt;'ACT E+R to SAT EBRW'!A$72,'ACT E+R to SAT EBRW'!B$72,VLOOKUP(E833,'ACT E+R to SAT EBRW'!A:B,2,FALSE))))</f>
        <v/>
      </c>
      <c r="G833" s="11" t="str">
        <f>IF('GACE Reading 200 210'!B833="","",interceptACTRtoPCR5712_5713+slopeACTRtoPCR5712_5713*D833)</f>
        <v/>
      </c>
      <c r="H833" s="11" t="str">
        <f>IF('GACE Reading 200 210'!B833="","", IF(G833&lt;100, 100, IF(G833&gt;200, 200, G833)))</f>
        <v/>
      </c>
      <c r="I833" s="11" t="str">
        <f>IF('GACE Reading 200 210'!B833="","",'SAT EBRW to CBEST R'!$A$2+'SAT EBRW to CBEST R'!$B$2*F833)</f>
        <v/>
      </c>
      <c r="J833" s="11" t="str">
        <f>IF('GACE Reading 200 210'!B833="","", IF(I833&lt;20, 20, IF(I833&gt;80, 80, I833)))</f>
        <v/>
      </c>
    </row>
    <row r="834" spans="1:10" x14ac:dyDescent="0.25">
      <c r="A834" s="11">
        <v>833</v>
      </c>
      <c r="B834" s="30"/>
      <c r="C834" s="25" t="str">
        <f t="shared" ref="C834:C897" si="26">IF(B834="","",IF(B834&gt;=250, upperinterceptPAAR200_210toACTR+B834*upperslopePAAR200_210toACTR, lowerinterceptPAAR200_210toACTR+B834*lowerslopePAAR200_210toACTR))</f>
        <v/>
      </c>
      <c r="D834" s="25" t="str">
        <f>IF('GACE Reading 200 210'!B834="","", IF(C834&lt;1, 1, IF(C834&gt;36, 36, C834)))</f>
        <v/>
      </c>
      <c r="E834" s="25" t="str">
        <f t="shared" si="25"/>
        <v/>
      </c>
      <c r="F834" s="11" t="str">
        <f>IF('GACE Reading 200 210'!E834="","",IF('GACE Reading 200 210'!E834&lt;'ACT E+R to SAT EBRW'!$A$2,'ACT E+R to SAT EBRW'!$B$2,IF('GACE Reading 200 210'!E834&gt;'ACT E+R to SAT EBRW'!A$72,'ACT E+R to SAT EBRW'!B$72,VLOOKUP(E834,'ACT E+R to SAT EBRW'!A:B,2,FALSE))))</f>
        <v/>
      </c>
      <c r="G834" s="11" t="str">
        <f>IF('GACE Reading 200 210'!B834="","",interceptACTRtoPCR5712_5713+slopeACTRtoPCR5712_5713*D834)</f>
        <v/>
      </c>
      <c r="H834" s="11" t="str">
        <f>IF('GACE Reading 200 210'!B834="","", IF(G834&lt;100, 100, IF(G834&gt;200, 200, G834)))</f>
        <v/>
      </c>
      <c r="I834" s="11" t="str">
        <f>IF('GACE Reading 200 210'!B834="","",'SAT EBRW to CBEST R'!$A$2+'SAT EBRW to CBEST R'!$B$2*F834)</f>
        <v/>
      </c>
      <c r="J834" s="11" t="str">
        <f>IF('GACE Reading 200 210'!B834="","", IF(I834&lt;20, 20, IF(I834&gt;80, 80, I834)))</f>
        <v/>
      </c>
    </row>
    <row r="835" spans="1:10" x14ac:dyDescent="0.25">
      <c r="A835" s="11">
        <v>834</v>
      </c>
      <c r="B835" s="30"/>
      <c r="C835" s="25" t="str">
        <f t="shared" si="26"/>
        <v/>
      </c>
      <c r="D835" s="25" t="str">
        <f>IF('GACE Reading 200 210'!B835="","", IF(C835&lt;1, 1, IF(C835&gt;36, 36, C835)))</f>
        <v/>
      </c>
      <c r="E835" s="25" t="str">
        <f t="shared" ref="E835:E898" si="27">IF(ISBLANK(B835), "", ROUND(2*D835, 0))</f>
        <v/>
      </c>
      <c r="F835" s="11" t="str">
        <f>IF('GACE Reading 200 210'!E835="","",IF('GACE Reading 200 210'!E835&lt;'ACT E+R to SAT EBRW'!$A$2,'ACT E+R to SAT EBRW'!$B$2,IF('GACE Reading 200 210'!E835&gt;'ACT E+R to SAT EBRW'!A$72,'ACT E+R to SAT EBRW'!B$72,VLOOKUP(E835,'ACT E+R to SAT EBRW'!A:B,2,FALSE))))</f>
        <v/>
      </c>
      <c r="G835" s="11" t="str">
        <f>IF('GACE Reading 200 210'!B835="","",interceptACTRtoPCR5712_5713+slopeACTRtoPCR5712_5713*D835)</f>
        <v/>
      </c>
      <c r="H835" s="11" t="str">
        <f>IF('GACE Reading 200 210'!B835="","", IF(G835&lt;100, 100, IF(G835&gt;200, 200, G835)))</f>
        <v/>
      </c>
      <c r="I835" s="11" t="str">
        <f>IF('GACE Reading 200 210'!B835="","",'SAT EBRW to CBEST R'!$A$2+'SAT EBRW to CBEST R'!$B$2*F835)</f>
        <v/>
      </c>
      <c r="J835" s="11" t="str">
        <f>IF('GACE Reading 200 210'!B835="","", IF(I835&lt;20, 20, IF(I835&gt;80, 80, I835)))</f>
        <v/>
      </c>
    </row>
    <row r="836" spans="1:10" x14ac:dyDescent="0.25">
      <c r="A836" s="11">
        <v>835</v>
      </c>
      <c r="B836" s="30"/>
      <c r="C836" s="25" t="str">
        <f t="shared" si="26"/>
        <v/>
      </c>
      <c r="D836" s="25" t="str">
        <f>IF('GACE Reading 200 210'!B836="","", IF(C836&lt;1, 1, IF(C836&gt;36, 36, C836)))</f>
        <v/>
      </c>
      <c r="E836" s="25" t="str">
        <f t="shared" si="27"/>
        <v/>
      </c>
      <c r="F836" s="11" t="str">
        <f>IF('GACE Reading 200 210'!E836="","",IF('GACE Reading 200 210'!E836&lt;'ACT E+R to SAT EBRW'!$A$2,'ACT E+R to SAT EBRW'!$B$2,IF('GACE Reading 200 210'!E836&gt;'ACT E+R to SAT EBRW'!A$72,'ACT E+R to SAT EBRW'!B$72,VLOOKUP(E836,'ACT E+R to SAT EBRW'!A:B,2,FALSE))))</f>
        <v/>
      </c>
      <c r="G836" s="11" t="str">
        <f>IF('GACE Reading 200 210'!B836="","",interceptACTRtoPCR5712_5713+slopeACTRtoPCR5712_5713*D836)</f>
        <v/>
      </c>
      <c r="H836" s="11" t="str">
        <f>IF('GACE Reading 200 210'!B836="","", IF(G836&lt;100, 100, IF(G836&gt;200, 200, G836)))</f>
        <v/>
      </c>
      <c r="I836" s="11" t="str">
        <f>IF('GACE Reading 200 210'!B836="","",'SAT EBRW to CBEST R'!$A$2+'SAT EBRW to CBEST R'!$B$2*F836)</f>
        <v/>
      </c>
      <c r="J836" s="11" t="str">
        <f>IF('GACE Reading 200 210'!B836="","", IF(I836&lt;20, 20, IF(I836&gt;80, 80, I836)))</f>
        <v/>
      </c>
    </row>
    <row r="837" spans="1:10" x14ac:dyDescent="0.25">
      <c r="A837" s="11">
        <v>836</v>
      </c>
      <c r="B837" s="30"/>
      <c r="C837" s="25" t="str">
        <f t="shared" si="26"/>
        <v/>
      </c>
      <c r="D837" s="25" t="str">
        <f>IF('GACE Reading 200 210'!B837="","", IF(C837&lt;1, 1, IF(C837&gt;36, 36, C837)))</f>
        <v/>
      </c>
      <c r="E837" s="25" t="str">
        <f t="shared" si="27"/>
        <v/>
      </c>
      <c r="F837" s="11" t="str">
        <f>IF('GACE Reading 200 210'!E837="","",IF('GACE Reading 200 210'!E837&lt;'ACT E+R to SAT EBRW'!$A$2,'ACT E+R to SAT EBRW'!$B$2,IF('GACE Reading 200 210'!E837&gt;'ACT E+R to SAT EBRW'!A$72,'ACT E+R to SAT EBRW'!B$72,VLOOKUP(E837,'ACT E+R to SAT EBRW'!A:B,2,FALSE))))</f>
        <v/>
      </c>
      <c r="G837" s="11" t="str">
        <f>IF('GACE Reading 200 210'!B837="","",interceptACTRtoPCR5712_5713+slopeACTRtoPCR5712_5713*D837)</f>
        <v/>
      </c>
      <c r="H837" s="11" t="str">
        <f>IF('GACE Reading 200 210'!B837="","", IF(G837&lt;100, 100, IF(G837&gt;200, 200, G837)))</f>
        <v/>
      </c>
      <c r="I837" s="11" t="str">
        <f>IF('GACE Reading 200 210'!B837="","",'SAT EBRW to CBEST R'!$A$2+'SAT EBRW to CBEST R'!$B$2*F837)</f>
        <v/>
      </c>
      <c r="J837" s="11" t="str">
        <f>IF('GACE Reading 200 210'!B837="","", IF(I837&lt;20, 20, IF(I837&gt;80, 80, I837)))</f>
        <v/>
      </c>
    </row>
    <row r="838" spans="1:10" x14ac:dyDescent="0.25">
      <c r="A838" s="11">
        <v>837</v>
      </c>
      <c r="B838" s="30"/>
      <c r="C838" s="25" t="str">
        <f t="shared" si="26"/>
        <v/>
      </c>
      <c r="D838" s="25" t="str">
        <f>IF('GACE Reading 200 210'!B838="","", IF(C838&lt;1, 1, IF(C838&gt;36, 36, C838)))</f>
        <v/>
      </c>
      <c r="E838" s="25" t="str">
        <f t="shared" si="27"/>
        <v/>
      </c>
      <c r="F838" s="11" t="str">
        <f>IF('GACE Reading 200 210'!E838="","",IF('GACE Reading 200 210'!E838&lt;'ACT E+R to SAT EBRW'!$A$2,'ACT E+R to SAT EBRW'!$B$2,IF('GACE Reading 200 210'!E838&gt;'ACT E+R to SAT EBRW'!A$72,'ACT E+R to SAT EBRW'!B$72,VLOOKUP(E838,'ACT E+R to SAT EBRW'!A:B,2,FALSE))))</f>
        <v/>
      </c>
      <c r="G838" s="11" t="str">
        <f>IF('GACE Reading 200 210'!B838="","",interceptACTRtoPCR5712_5713+slopeACTRtoPCR5712_5713*D838)</f>
        <v/>
      </c>
      <c r="H838" s="11" t="str">
        <f>IF('GACE Reading 200 210'!B838="","", IF(G838&lt;100, 100, IF(G838&gt;200, 200, G838)))</f>
        <v/>
      </c>
      <c r="I838" s="11" t="str">
        <f>IF('GACE Reading 200 210'!B838="","",'SAT EBRW to CBEST R'!$A$2+'SAT EBRW to CBEST R'!$B$2*F838)</f>
        <v/>
      </c>
      <c r="J838" s="11" t="str">
        <f>IF('GACE Reading 200 210'!B838="","", IF(I838&lt;20, 20, IF(I838&gt;80, 80, I838)))</f>
        <v/>
      </c>
    </row>
    <row r="839" spans="1:10" x14ac:dyDescent="0.25">
      <c r="A839" s="11">
        <v>838</v>
      </c>
      <c r="B839" s="30"/>
      <c r="C839" s="25" t="str">
        <f t="shared" si="26"/>
        <v/>
      </c>
      <c r="D839" s="25" t="str">
        <f>IF('GACE Reading 200 210'!B839="","", IF(C839&lt;1, 1, IF(C839&gt;36, 36, C839)))</f>
        <v/>
      </c>
      <c r="E839" s="25" t="str">
        <f t="shared" si="27"/>
        <v/>
      </c>
      <c r="F839" s="11" t="str">
        <f>IF('GACE Reading 200 210'!E839="","",IF('GACE Reading 200 210'!E839&lt;'ACT E+R to SAT EBRW'!$A$2,'ACT E+R to SAT EBRW'!$B$2,IF('GACE Reading 200 210'!E839&gt;'ACT E+R to SAT EBRW'!A$72,'ACT E+R to SAT EBRW'!B$72,VLOOKUP(E839,'ACT E+R to SAT EBRW'!A:B,2,FALSE))))</f>
        <v/>
      </c>
      <c r="G839" s="11" t="str">
        <f>IF('GACE Reading 200 210'!B839="","",interceptACTRtoPCR5712_5713+slopeACTRtoPCR5712_5713*D839)</f>
        <v/>
      </c>
      <c r="H839" s="11" t="str">
        <f>IF('GACE Reading 200 210'!B839="","", IF(G839&lt;100, 100, IF(G839&gt;200, 200, G839)))</f>
        <v/>
      </c>
      <c r="I839" s="11" t="str">
        <f>IF('GACE Reading 200 210'!B839="","",'SAT EBRW to CBEST R'!$A$2+'SAT EBRW to CBEST R'!$B$2*F839)</f>
        <v/>
      </c>
      <c r="J839" s="11" t="str">
        <f>IF('GACE Reading 200 210'!B839="","", IF(I839&lt;20, 20, IF(I839&gt;80, 80, I839)))</f>
        <v/>
      </c>
    </row>
    <row r="840" spans="1:10" x14ac:dyDescent="0.25">
      <c r="A840" s="11">
        <v>839</v>
      </c>
      <c r="B840" s="30"/>
      <c r="C840" s="25" t="str">
        <f t="shared" si="26"/>
        <v/>
      </c>
      <c r="D840" s="25" t="str">
        <f>IF('GACE Reading 200 210'!B840="","", IF(C840&lt;1, 1, IF(C840&gt;36, 36, C840)))</f>
        <v/>
      </c>
      <c r="E840" s="25" t="str">
        <f t="shared" si="27"/>
        <v/>
      </c>
      <c r="F840" s="11" t="str">
        <f>IF('GACE Reading 200 210'!E840="","",IF('GACE Reading 200 210'!E840&lt;'ACT E+R to SAT EBRW'!$A$2,'ACT E+R to SAT EBRW'!$B$2,IF('GACE Reading 200 210'!E840&gt;'ACT E+R to SAT EBRW'!A$72,'ACT E+R to SAT EBRW'!B$72,VLOOKUP(E840,'ACT E+R to SAT EBRW'!A:B,2,FALSE))))</f>
        <v/>
      </c>
      <c r="G840" s="11" t="str">
        <f>IF('GACE Reading 200 210'!B840="","",interceptACTRtoPCR5712_5713+slopeACTRtoPCR5712_5713*D840)</f>
        <v/>
      </c>
      <c r="H840" s="11" t="str">
        <f>IF('GACE Reading 200 210'!B840="","", IF(G840&lt;100, 100, IF(G840&gt;200, 200, G840)))</f>
        <v/>
      </c>
      <c r="I840" s="11" t="str">
        <f>IF('GACE Reading 200 210'!B840="","",'SAT EBRW to CBEST R'!$A$2+'SAT EBRW to CBEST R'!$B$2*F840)</f>
        <v/>
      </c>
      <c r="J840" s="11" t="str">
        <f>IF('GACE Reading 200 210'!B840="","", IF(I840&lt;20, 20, IF(I840&gt;80, 80, I840)))</f>
        <v/>
      </c>
    </row>
    <row r="841" spans="1:10" x14ac:dyDescent="0.25">
      <c r="A841" s="11">
        <v>840</v>
      </c>
      <c r="B841" s="30"/>
      <c r="C841" s="25" t="str">
        <f t="shared" si="26"/>
        <v/>
      </c>
      <c r="D841" s="25" t="str">
        <f>IF('GACE Reading 200 210'!B841="","", IF(C841&lt;1, 1, IF(C841&gt;36, 36, C841)))</f>
        <v/>
      </c>
      <c r="E841" s="25" t="str">
        <f t="shared" si="27"/>
        <v/>
      </c>
      <c r="F841" s="11" t="str">
        <f>IF('GACE Reading 200 210'!E841="","",IF('GACE Reading 200 210'!E841&lt;'ACT E+R to SAT EBRW'!$A$2,'ACT E+R to SAT EBRW'!$B$2,IF('GACE Reading 200 210'!E841&gt;'ACT E+R to SAT EBRW'!A$72,'ACT E+R to SAT EBRW'!B$72,VLOOKUP(E841,'ACT E+R to SAT EBRW'!A:B,2,FALSE))))</f>
        <v/>
      </c>
      <c r="G841" s="11" t="str">
        <f>IF('GACE Reading 200 210'!B841="","",interceptACTRtoPCR5712_5713+slopeACTRtoPCR5712_5713*D841)</f>
        <v/>
      </c>
      <c r="H841" s="11" t="str">
        <f>IF('GACE Reading 200 210'!B841="","", IF(G841&lt;100, 100, IF(G841&gt;200, 200, G841)))</f>
        <v/>
      </c>
      <c r="I841" s="11" t="str">
        <f>IF('GACE Reading 200 210'!B841="","",'SAT EBRW to CBEST R'!$A$2+'SAT EBRW to CBEST R'!$B$2*F841)</f>
        <v/>
      </c>
      <c r="J841" s="11" t="str">
        <f>IF('GACE Reading 200 210'!B841="","", IF(I841&lt;20, 20, IF(I841&gt;80, 80, I841)))</f>
        <v/>
      </c>
    </row>
    <row r="842" spans="1:10" x14ac:dyDescent="0.25">
      <c r="A842" s="11">
        <v>841</v>
      </c>
      <c r="B842" s="30"/>
      <c r="C842" s="25" t="str">
        <f t="shared" si="26"/>
        <v/>
      </c>
      <c r="D842" s="25" t="str">
        <f>IF('GACE Reading 200 210'!B842="","", IF(C842&lt;1, 1, IF(C842&gt;36, 36, C842)))</f>
        <v/>
      </c>
      <c r="E842" s="25" t="str">
        <f t="shared" si="27"/>
        <v/>
      </c>
      <c r="F842" s="11" t="str">
        <f>IF('GACE Reading 200 210'!E842="","",IF('GACE Reading 200 210'!E842&lt;'ACT E+R to SAT EBRW'!$A$2,'ACT E+R to SAT EBRW'!$B$2,IF('GACE Reading 200 210'!E842&gt;'ACT E+R to SAT EBRW'!A$72,'ACT E+R to SAT EBRW'!B$72,VLOOKUP(E842,'ACT E+R to SAT EBRW'!A:B,2,FALSE))))</f>
        <v/>
      </c>
      <c r="G842" s="11" t="str">
        <f>IF('GACE Reading 200 210'!B842="","",interceptACTRtoPCR5712_5713+slopeACTRtoPCR5712_5713*D842)</f>
        <v/>
      </c>
      <c r="H842" s="11" t="str">
        <f>IF('GACE Reading 200 210'!B842="","", IF(G842&lt;100, 100, IF(G842&gt;200, 200, G842)))</f>
        <v/>
      </c>
      <c r="I842" s="11" t="str">
        <f>IF('GACE Reading 200 210'!B842="","",'SAT EBRW to CBEST R'!$A$2+'SAT EBRW to CBEST R'!$B$2*F842)</f>
        <v/>
      </c>
      <c r="J842" s="11" t="str">
        <f>IF('GACE Reading 200 210'!B842="","", IF(I842&lt;20, 20, IF(I842&gt;80, 80, I842)))</f>
        <v/>
      </c>
    </row>
    <row r="843" spans="1:10" x14ac:dyDescent="0.25">
      <c r="A843" s="11">
        <v>842</v>
      </c>
      <c r="B843" s="30"/>
      <c r="C843" s="25" t="str">
        <f t="shared" si="26"/>
        <v/>
      </c>
      <c r="D843" s="25" t="str">
        <f>IF('GACE Reading 200 210'!B843="","", IF(C843&lt;1, 1, IF(C843&gt;36, 36, C843)))</f>
        <v/>
      </c>
      <c r="E843" s="25" t="str">
        <f t="shared" si="27"/>
        <v/>
      </c>
      <c r="F843" s="11" t="str">
        <f>IF('GACE Reading 200 210'!E843="","",IF('GACE Reading 200 210'!E843&lt;'ACT E+R to SAT EBRW'!$A$2,'ACT E+R to SAT EBRW'!$B$2,IF('GACE Reading 200 210'!E843&gt;'ACT E+R to SAT EBRW'!A$72,'ACT E+R to SAT EBRW'!B$72,VLOOKUP(E843,'ACT E+R to SAT EBRW'!A:B,2,FALSE))))</f>
        <v/>
      </c>
      <c r="G843" s="11" t="str">
        <f>IF('GACE Reading 200 210'!B843="","",interceptACTRtoPCR5712_5713+slopeACTRtoPCR5712_5713*D843)</f>
        <v/>
      </c>
      <c r="H843" s="11" t="str">
        <f>IF('GACE Reading 200 210'!B843="","", IF(G843&lt;100, 100, IF(G843&gt;200, 200, G843)))</f>
        <v/>
      </c>
      <c r="I843" s="11" t="str">
        <f>IF('GACE Reading 200 210'!B843="","",'SAT EBRW to CBEST R'!$A$2+'SAT EBRW to CBEST R'!$B$2*F843)</f>
        <v/>
      </c>
      <c r="J843" s="11" t="str">
        <f>IF('GACE Reading 200 210'!B843="","", IF(I843&lt;20, 20, IF(I843&gt;80, 80, I843)))</f>
        <v/>
      </c>
    </row>
    <row r="844" spans="1:10" x14ac:dyDescent="0.25">
      <c r="A844" s="11">
        <v>843</v>
      </c>
      <c r="B844" s="30"/>
      <c r="C844" s="25" t="str">
        <f t="shared" si="26"/>
        <v/>
      </c>
      <c r="D844" s="25" t="str">
        <f>IF('GACE Reading 200 210'!B844="","", IF(C844&lt;1, 1, IF(C844&gt;36, 36, C844)))</f>
        <v/>
      </c>
      <c r="E844" s="25" t="str">
        <f t="shared" si="27"/>
        <v/>
      </c>
      <c r="F844" s="11" t="str">
        <f>IF('GACE Reading 200 210'!E844="","",IF('GACE Reading 200 210'!E844&lt;'ACT E+R to SAT EBRW'!$A$2,'ACT E+R to SAT EBRW'!$B$2,IF('GACE Reading 200 210'!E844&gt;'ACT E+R to SAT EBRW'!A$72,'ACT E+R to SAT EBRW'!B$72,VLOOKUP(E844,'ACT E+R to SAT EBRW'!A:B,2,FALSE))))</f>
        <v/>
      </c>
      <c r="G844" s="11" t="str">
        <f>IF('GACE Reading 200 210'!B844="","",interceptACTRtoPCR5712_5713+slopeACTRtoPCR5712_5713*D844)</f>
        <v/>
      </c>
      <c r="H844" s="11" t="str">
        <f>IF('GACE Reading 200 210'!B844="","", IF(G844&lt;100, 100, IF(G844&gt;200, 200, G844)))</f>
        <v/>
      </c>
      <c r="I844" s="11" t="str">
        <f>IF('GACE Reading 200 210'!B844="","",'SAT EBRW to CBEST R'!$A$2+'SAT EBRW to CBEST R'!$B$2*F844)</f>
        <v/>
      </c>
      <c r="J844" s="11" t="str">
        <f>IF('GACE Reading 200 210'!B844="","", IF(I844&lt;20, 20, IF(I844&gt;80, 80, I844)))</f>
        <v/>
      </c>
    </row>
    <row r="845" spans="1:10" x14ac:dyDescent="0.25">
      <c r="A845" s="11">
        <v>844</v>
      </c>
      <c r="B845" s="30"/>
      <c r="C845" s="25" t="str">
        <f t="shared" si="26"/>
        <v/>
      </c>
      <c r="D845" s="25" t="str">
        <f>IF('GACE Reading 200 210'!B845="","", IF(C845&lt;1, 1, IF(C845&gt;36, 36, C845)))</f>
        <v/>
      </c>
      <c r="E845" s="25" t="str">
        <f t="shared" si="27"/>
        <v/>
      </c>
      <c r="F845" s="11" t="str">
        <f>IF('GACE Reading 200 210'!E845="","",IF('GACE Reading 200 210'!E845&lt;'ACT E+R to SAT EBRW'!$A$2,'ACT E+R to SAT EBRW'!$B$2,IF('GACE Reading 200 210'!E845&gt;'ACT E+R to SAT EBRW'!A$72,'ACT E+R to SAT EBRW'!B$72,VLOOKUP(E845,'ACT E+R to SAT EBRW'!A:B,2,FALSE))))</f>
        <v/>
      </c>
      <c r="G845" s="11" t="str">
        <f>IF('GACE Reading 200 210'!B845="","",interceptACTRtoPCR5712_5713+slopeACTRtoPCR5712_5713*D845)</f>
        <v/>
      </c>
      <c r="H845" s="11" t="str">
        <f>IF('GACE Reading 200 210'!B845="","", IF(G845&lt;100, 100, IF(G845&gt;200, 200, G845)))</f>
        <v/>
      </c>
      <c r="I845" s="11" t="str">
        <f>IF('GACE Reading 200 210'!B845="","",'SAT EBRW to CBEST R'!$A$2+'SAT EBRW to CBEST R'!$B$2*F845)</f>
        <v/>
      </c>
      <c r="J845" s="11" t="str">
        <f>IF('GACE Reading 200 210'!B845="","", IF(I845&lt;20, 20, IF(I845&gt;80, 80, I845)))</f>
        <v/>
      </c>
    </row>
    <row r="846" spans="1:10" x14ac:dyDescent="0.25">
      <c r="A846" s="11">
        <v>845</v>
      </c>
      <c r="B846" s="30"/>
      <c r="C846" s="25" t="str">
        <f t="shared" si="26"/>
        <v/>
      </c>
      <c r="D846" s="25" t="str">
        <f>IF('GACE Reading 200 210'!B846="","", IF(C846&lt;1, 1, IF(C846&gt;36, 36, C846)))</f>
        <v/>
      </c>
      <c r="E846" s="25" t="str">
        <f t="shared" si="27"/>
        <v/>
      </c>
      <c r="F846" s="11" t="str">
        <f>IF('GACE Reading 200 210'!E846="","",IF('GACE Reading 200 210'!E846&lt;'ACT E+R to SAT EBRW'!$A$2,'ACT E+R to SAT EBRW'!$B$2,IF('GACE Reading 200 210'!E846&gt;'ACT E+R to SAT EBRW'!A$72,'ACT E+R to SAT EBRW'!B$72,VLOOKUP(E846,'ACT E+R to SAT EBRW'!A:B,2,FALSE))))</f>
        <v/>
      </c>
      <c r="G846" s="11" t="str">
        <f>IF('GACE Reading 200 210'!B846="","",interceptACTRtoPCR5712_5713+slopeACTRtoPCR5712_5713*D846)</f>
        <v/>
      </c>
      <c r="H846" s="11" t="str">
        <f>IF('GACE Reading 200 210'!B846="","", IF(G846&lt;100, 100, IF(G846&gt;200, 200, G846)))</f>
        <v/>
      </c>
      <c r="I846" s="11" t="str">
        <f>IF('GACE Reading 200 210'!B846="","",'SAT EBRW to CBEST R'!$A$2+'SAT EBRW to CBEST R'!$B$2*F846)</f>
        <v/>
      </c>
      <c r="J846" s="11" t="str">
        <f>IF('GACE Reading 200 210'!B846="","", IF(I846&lt;20, 20, IF(I846&gt;80, 80, I846)))</f>
        <v/>
      </c>
    </row>
    <row r="847" spans="1:10" x14ac:dyDescent="0.25">
      <c r="A847" s="11">
        <v>846</v>
      </c>
      <c r="B847" s="30"/>
      <c r="C847" s="25" t="str">
        <f t="shared" si="26"/>
        <v/>
      </c>
      <c r="D847" s="25" t="str">
        <f>IF('GACE Reading 200 210'!B847="","", IF(C847&lt;1, 1, IF(C847&gt;36, 36, C847)))</f>
        <v/>
      </c>
      <c r="E847" s="25" t="str">
        <f t="shared" si="27"/>
        <v/>
      </c>
      <c r="F847" s="11" t="str">
        <f>IF('GACE Reading 200 210'!E847="","",IF('GACE Reading 200 210'!E847&lt;'ACT E+R to SAT EBRW'!$A$2,'ACT E+R to SAT EBRW'!$B$2,IF('GACE Reading 200 210'!E847&gt;'ACT E+R to SAT EBRW'!A$72,'ACT E+R to SAT EBRW'!B$72,VLOOKUP(E847,'ACT E+R to SAT EBRW'!A:B,2,FALSE))))</f>
        <v/>
      </c>
      <c r="G847" s="11" t="str">
        <f>IF('GACE Reading 200 210'!B847="","",interceptACTRtoPCR5712_5713+slopeACTRtoPCR5712_5713*D847)</f>
        <v/>
      </c>
      <c r="H847" s="11" t="str">
        <f>IF('GACE Reading 200 210'!B847="","", IF(G847&lt;100, 100, IF(G847&gt;200, 200, G847)))</f>
        <v/>
      </c>
      <c r="I847" s="11" t="str">
        <f>IF('GACE Reading 200 210'!B847="","",'SAT EBRW to CBEST R'!$A$2+'SAT EBRW to CBEST R'!$B$2*F847)</f>
        <v/>
      </c>
      <c r="J847" s="11" t="str">
        <f>IF('GACE Reading 200 210'!B847="","", IF(I847&lt;20, 20, IF(I847&gt;80, 80, I847)))</f>
        <v/>
      </c>
    </row>
    <row r="848" spans="1:10" x14ac:dyDescent="0.25">
      <c r="A848" s="11">
        <v>847</v>
      </c>
      <c r="B848" s="30"/>
      <c r="C848" s="25" t="str">
        <f t="shared" si="26"/>
        <v/>
      </c>
      <c r="D848" s="25" t="str">
        <f>IF('GACE Reading 200 210'!B848="","", IF(C848&lt;1, 1, IF(C848&gt;36, 36, C848)))</f>
        <v/>
      </c>
      <c r="E848" s="25" t="str">
        <f t="shared" si="27"/>
        <v/>
      </c>
      <c r="F848" s="11" t="str">
        <f>IF('GACE Reading 200 210'!E848="","",IF('GACE Reading 200 210'!E848&lt;'ACT E+R to SAT EBRW'!$A$2,'ACT E+R to SAT EBRW'!$B$2,IF('GACE Reading 200 210'!E848&gt;'ACT E+R to SAT EBRW'!A$72,'ACT E+R to SAT EBRW'!B$72,VLOOKUP(E848,'ACT E+R to SAT EBRW'!A:B,2,FALSE))))</f>
        <v/>
      </c>
      <c r="G848" s="11" t="str">
        <f>IF('GACE Reading 200 210'!B848="","",interceptACTRtoPCR5712_5713+slopeACTRtoPCR5712_5713*D848)</f>
        <v/>
      </c>
      <c r="H848" s="11" t="str">
        <f>IF('GACE Reading 200 210'!B848="","", IF(G848&lt;100, 100, IF(G848&gt;200, 200, G848)))</f>
        <v/>
      </c>
      <c r="I848" s="11" t="str">
        <f>IF('GACE Reading 200 210'!B848="","",'SAT EBRW to CBEST R'!$A$2+'SAT EBRW to CBEST R'!$B$2*F848)</f>
        <v/>
      </c>
      <c r="J848" s="11" t="str">
        <f>IF('GACE Reading 200 210'!B848="","", IF(I848&lt;20, 20, IF(I848&gt;80, 80, I848)))</f>
        <v/>
      </c>
    </row>
    <row r="849" spans="1:10" x14ac:dyDescent="0.25">
      <c r="A849" s="11">
        <v>848</v>
      </c>
      <c r="B849" s="30"/>
      <c r="C849" s="25" t="str">
        <f t="shared" si="26"/>
        <v/>
      </c>
      <c r="D849" s="25" t="str">
        <f>IF('GACE Reading 200 210'!B849="","", IF(C849&lt;1, 1, IF(C849&gt;36, 36, C849)))</f>
        <v/>
      </c>
      <c r="E849" s="25" t="str">
        <f t="shared" si="27"/>
        <v/>
      </c>
      <c r="F849" s="11" t="str">
        <f>IF('GACE Reading 200 210'!E849="","",IF('GACE Reading 200 210'!E849&lt;'ACT E+R to SAT EBRW'!$A$2,'ACT E+R to SAT EBRW'!$B$2,IF('GACE Reading 200 210'!E849&gt;'ACT E+R to SAT EBRW'!A$72,'ACT E+R to SAT EBRW'!B$72,VLOOKUP(E849,'ACT E+R to SAT EBRW'!A:B,2,FALSE))))</f>
        <v/>
      </c>
      <c r="G849" s="11" t="str">
        <f>IF('GACE Reading 200 210'!B849="","",interceptACTRtoPCR5712_5713+slopeACTRtoPCR5712_5713*D849)</f>
        <v/>
      </c>
      <c r="H849" s="11" t="str">
        <f>IF('GACE Reading 200 210'!B849="","", IF(G849&lt;100, 100, IF(G849&gt;200, 200, G849)))</f>
        <v/>
      </c>
      <c r="I849" s="11" t="str">
        <f>IF('GACE Reading 200 210'!B849="","",'SAT EBRW to CBEST R'!$A$2+'SAT EBRW to CBEST R'!$B$2*F849)</f>
        <v/>
      </c>
      <c r="J849" s="11" t="str">
        <f>IF('GACE Reading 200 210'!B849="","", IF(I849&lt;20, 20, IF(I849&gt;80, 80, I849)))</f>
        <v/>
      </c>
    </row>
    <row r="850" spans="1:10" x14ac:dyDescent="0.25">
      <c r="A850" s="11">
        <v>849</v>
      </c>
      <c r="B850" s="30"/>
      <c r="C850" s="25" t="str">
        <f t="shared" si="26"/>
        <v/>
      </c>
      <c r="D850" s="25" t="str">
        <f>IF('GACE Reading 200 210'!B850="","", IF(C850&lt;1, 1, IF(C850&gt;36, 36, C850)))</f>
        <v/>
      </c>
      <c r="E850" s="25" t="str">
        <f t="shared" si="27"/>
        <v/>
      </c>
      <c r="F850" s="11" t="str">
        <f>IF('GACE Reading 200 210'!E850="","",IF('GACE Reading 200 210'!E850&lt;'ACT E+R to SAT EBRW'!$A$2,'ACT E+R to SAT EBRW'!$B$2,IF('GACE Reading 200 210'!E850&gt;'ACT E+R to SAT EBRW'!A$72,'ACT E+R to SAT EBRW'!B$72,VLOOKUP(E850,'ACT E+R to SAT EBRW'!A:B,2,FALSE))))</f>
        <v/>
      </c>
      <c r="G850" s="11" t="str">
        <f>IF('GACE Reading 200 210'!B850="","",interceptACTRtoPCR5712_5713+slopeACTRtoPCR5712_5713*D850)</f>
        <v/>
      </c>
      <c r="H850" s="11" t="str">
        <f>IF('GACE Reading 200 210'!B850="","", IF(G850&lt;100, 100, IF(G850&gt;200, 200, G850)))</f>
        <v/>
      </c>
      <c r="I850" s="11" t="str">
        <f>IF('GACE Reading 200 210'!B850="","",'SAT EBRW to CBEST R'!$A$2+'SAT EBRW to CBEST R'!$B$2*F850)</f>
        <v/>
      </c>
      <c r="J850" s="11" t="str">
        <f>IF('GACE Reading 200 210'!B850="","", IF(I850&lt;20, 20, IF(I850&gt;80, 80, I850)))</f>
        <v/>
      </c>
    </row>
    <row r="851" spans="1:10" x14ac:dyDescent="0.25">
      <c r="A851" s="11">
        <v>850</v>
      </c>
      <c r="B851" s="30"/>
      <c r="C851" s="25" t="str">
        <f t="shared" si="26"/>
        <v/>
      </c>
      <c r="D851" s="25" t="str">
        <f>IF('GACE Reading 200 210'!B851="","", IF(C851&lt;1, 1, IF(C851&gt;36, 36, C851)))</f>
        <v/>
      </c>
      <c r="E851" s="25" t="str">
        <f t="shared" si="27"/>
        <v/>
      </c>
      <c r="F851" s="11" t="str">
        <f>IF('GACE Reading 200 210'!E851="","",IF('GACE Reading 200 210'!E851&lt;'ACT E+R to SAT EBRW'!$A$2,'ACT E+R to SAT EBRW'!$B$2,IF('GACE Reading 200 210'!E851&gt;'ACT E+R to SAT EBRW'!A$72,'ACT E+R to SAT EBRW'!B$72,VLOOKUP(E851,'ACT E+R to SAT EBRW'!A:B,2,FALSE))))</f>
        <v/>
      </c>
      <c r="G851" s="11" t="str">
        <f>IF('GACE Reading 200 210'!B851="","",interceptACTRtoPCR5712_5713+slopeACTRtoPCR5712_5713*D851)</f>
        <v/>
      </c>
      <c r="H851" s="11" t="str">
        <f>IF('GACE Reading 200 210'!B851="","", IF(G851&lt;100, 100, IF(G851&gt;200, 200, G851)))</f>
        <v/>
      </c>
      <c r="I851" s="11" t="str">
        <f>IF('GACE Reading 200 210'!B851="","",'SAT EBRW to CBEST R'!$A$2+'SAT EBRW to CBEST R'!$B$2*F851)</f>
        <v/>
      </c>
      <c r="J851" s="11" t="str">
        <f>IF('GACE Reading 200 210'!B851="","", IF(I851&lt;20, 20, IF(I851&gt;80, 80, I851)))</f>
        <v/>
      </c>
    </row>
    <row r="852" spans="1:10" x14ac:dyDescent="0.25">
      <c r="A852" s="11">
        <v>851</v>
      </c>
      <c r="B852" s="30"/>
      <c r="C852" s="25" t="str">
        <f t="shared" si="26"/>
        <v/>
      </c>
      <c r="D852" s="25" t="str">
        <f>IF('GACE Reading 200 210'!B852="","", IF(C852&lt;1, 1, IF(C852&gt;36, 36, C852)))</f>
        <v/>
      </c>
      <c r="E852" s="25" t="str">
        <f t="shared" si="27"/>
        <v/>
      </c>
      <c r="F852" s="11" t="str">
        <f>IF('GACE Reading 200 210'!E852="","",IF('GACE Reading 200 210'!E852&lt;'ACT E+R to SAT EBRW'!$A$2,'ACT E+R to SAT EBRW'!$B$2,IF('GACE Reading 200 210'!E852&gt;'ACT E+R to SAT EBRW'!A$72,'ACT E+R to SAT EBRW'!B$72,VLOOKUP(E852,'ACT E+R to SAT EBRW'!A:B,2,FALSE))))</f>
        <v/>
      </c>
      <c r="G852" s="11" t="str">
        <f>IF('GACE Reading 200 210'!B852="","",interceptACTRtoPCR5712_5713+slopeACTRtoPCR5712_5713*D852)</f>
        <v/>
      </c>
      <c r="H852" s="11" t="str">
        <f>IF('GACE Reading 200 210'!B852="","", IF(G852&lt;100, 100, IF(G852&gt;200, 200, G852)))</f>
        <v/>
      </c>
      <c r="I852" s="11" t="str">
        <f>IF('GACE Reading 200 210'!B852="","",'SAT EBRW to CBEST R'!$A$2+'SAT EBRW to CBEST R'!$B$2*F852)</f>
        <v/>
      </c>
      <c r="J852" s="11" t="str">
        <f>IF('GACE Reading 200 210'!B852="","", IF(I852&lt;20, 20, IF(I852&gt;80, 80, I852)))</f>
        <v/>
      </c>
    </row>
    <row r="853" spans="1:10" x14ac:dyDescent="0.25">
      <c r="A853" s="11">
        <v>852</v>
      </c>
      <c r="B853" s="30"/>
      <c r="C853" s="25" t="str">
        <f t="shared" si="26"/>
        <v/>
      </c>
      <c r="D853" s="25" t="str">
        <f>IF('GACE Reading 200 210'!B853="","", IF(C853&lt;1, 1, IF(C853&gt;36, 36, C853)))</f>
        <v/>
      </c>
      <c r="E853" s="25" t="str">
        <f t="shared" si="27"/>
        <v/>
      </c>
      <c r="F853" s="11" t="str">
        <f>IF('GACE Reading 200 210'!E853="","",IF('GACE Reading 200 210'!E853&lt;'ACT E+R to SAT EBRW'!$A$2,'ACT E+R to SAT EBRW'!$B$2,IF('GACE Reading 200 210'!E853&gt;'ACT E+R to SAT EBRW'!A$72,'ACT E+R to SAT EBRW'!B$72,VLOOKUP(E853,'ACT E+R to SAT EBRW'!A:B,2,FALSE))))</f>
        <v/>
      </c>
      <c r="G853" s="11" t="str">
        <f>IF('GACE Reading 200 210'!B853="","",interceptACTRtoPCR5712_5713+slopeACTRtoPCR5712_5713*D853)</f>
        <v/>
      </c>
      <c r="H853" s="11" t="str">
        <f>IF('GACE Reading 200 210'!B853="","", IF(G853&lt;100, 100, IF(G853&gt;200, 200, G853)))</f>
        <v/>
      </c>
      <c r="I853" s="11" t="str">
        <f>IF('GACE Reading 200 210'!B853="","",'SAT EBRW to CBEST R'!$A$2+'SAT EBRW to CBEST R'!$B$2*F853)</f>
        <v/>
      </c>
      <c r="J853" s="11" t="str">
        <f>IF('GACE Reading 200 210'!B853="","", IF(I853&lt;20, 20, IF(I853&gt;80, 80, I853)))</f>
        <v/>
      </c>
    </row>
    <row r="854" spans="1:10" x14ac:dyDescent="0.25">
      <c r="A854" s="11">
        <v>853</v>
      </c>
      <c r="B854" s="30"/>
      <c r="C854" s="25" t="str">
        <f t="shared" si="26"/>
        <v/>
      </c>
      <c r="D854" s="25" t="str">
        <f>IF('GACE Reading 200 210'!B854="","", IF(C854&lt;1, 1, IF(C854&gt;36, 36, C854)))</f>
        <v/>
      </c>
      <c r="E854" s="25" t="str">
        <f t="shared" si="27"/>
        <v/>
      </c>
      <c r="F854" s="11" t="str">
        <f>IF('GACE Reading 200 210'!E854="","",IF('GACE Reading 200 210'!E854&lt;'ACT E+R to SAT EBRW'!$A$2,'ACT E+R to SAT EBRW'!$B$2,IF('GACE Reading 200 210'!E854&gt;'ACT E+R to SAT EBRW'!A$72,'ACT E+R to SAT EBRW'!B$72,VLOOKUP(E854,'ACT E+R to SAT EBRW'!A:B,2,FALSE))))</f>
        <v/>
      </c>
      <c r="G854" s="11" t="str">
        <f>IF('GACE Reading 200 210'!B854="","",interceptACTRtoPCR5712_5713+slopeACTRtoPCR5712_5713*D854)</f>
        <v/>
      </c>
      <c r="H854" s="11" t="str">
        <f>IF('GACE Reading 200 210'!B854="","", IF(G854&lt;100, 100, IF(G854&gt;200, 200, G854)))</f>
        <v/>
      </c>
      <c r="I854" s="11" t="str">
        <f>IF('GACE Reading 200 210'!B854="","",'SAT EBRW to CBEST R'!$A$2+'SAT EBRW to CBEST R'!$B$2*F854)</f>
        <v/>
      </c>
      <c r="J854" s="11" t="str">
        <f>IF('GACE Reading 200 210'!B854="","", IF(I854&lt;20, 20, IF(I854&gt;80, 80, I854)))</f>
        <v/>
      </c>
    </row>
    <row r="855" spans="1:10" x14ac:dyDescent="0.25">
      <c r="A855" s="11">
        <v>854</v>
      </c>
      <c r="B855" s="30"/>
      <c r="C855" s="25" t="str">
        <f t="shared" si="26"/>
        <v/>
      </c>
      <c r="D855" s="25" t="str">
        <f>IF('GACE Reading 200 210'!B855="","", IF(C855&lt;1, 1, IF(C855&gt;36, 36, C855)))</f>
        <v/>
      </c>
      <c r="E855" s="25" t="str">
        <f t="shared" si="27"/>
        <v/>
      </c>
      <c r="F855" s="11" t="str">
        <f>IF('GACE Reading 200 210'!E855="","",IF('GACE Reading 200 210'!E855&lt;'ACT E+R to SAT EBRW'!$A$2,'ACT E+R to SAT EBRW'!$B$2,IF('GACE Reading 200 210'!E855&gt;'ACT E+R to SAT EBRW'!A$72,'ACT E+R to SAT EBRW'!B$72,VLOOKUP(E855,'ACT E+R to SAT EBRW'!A:B,2,FALSE))))</f>
        <v/>
      </c>
      <c r="G855" s="11" t="str">
        <f>IF('GACE Reading 200 210'!B855="","",interceptACTRtoPCR5712_5713+slopeACTRtoPCR5712_5713*D855)</f>
        <v/>
      </c>
      <c r="H855" s="11" t="str">
        <f>IF('GACE Reading 200 210'!B855="","", IF(G855&lt;100, 100, IF(G855&gt;200, 200, G855)))</f>
        <v/>
      </c>
      <c r="I855" s="11" t="str">
        <f>IF('GACE Reading 200 210'!B855="","",'SAT EBRW to CBEST R'!$A$2+'SAT EBRW to CBEST R'!$B$2*F855)</f>
        <v/>
      </c>
      <c r="J855" s="11" t="str">
        <f>IF('GACE Reading 200 210'!B855="","", IF(I855&lt;20, 20, IF(I855&gt;80, 80, I855)))</f>
        <v/>
      </c>
    </row>
    <row r="856" spans="1:10" x14ac:dyDescent="0.25">
      <c r="A856" s="11">
        <v>855</v>
      </c>
      <c r="B856" s="30"/>
      <c r="C856" s="25" t="str">
        <f t="shared" si="26"/>
        <v/>
      </c>
      <c r="D856" s="25" t="str">
        <f>IF('GACE Reading 200 210'!B856="","", IF(C856&lt;1, 1, IF(C856&gt;36, 36, C856)))</f>
        <v/>
      </c>
      <c r="E856" s="25" t="str">
        <f t="shared" si="27"/>
        <v/>
      </c>
      <c r="F856" s="11" t="str">
        <f>IF('GACE Reading 200 210'!E856="","",IF('GACE Reading 200 210'!E856&lt;'ACT E+R to SAT EBRW'!$A$2,'ACT E+R to SAT EBRW'!$B$2,IF('GACE Reading 200 210'!E856&gt;'ACT E+R to SAT EBRW'!A$72,'ACT E+R to SAT EBRW'!B$72,VLOOKUP(E856,'ACT E+R to SAT EBRW'!A:B,2,FALSE))))</f>
        <v/>
      </c>
      <c r="G856" s="11" t="str">
        <f>IF('GACE Reading 200 210'!B856="","",interceptACTRtoPCR5712_5713+slopeACTRtoPCR5712_5713*D856)</f>
        <v/>
      </c>
      <c r="H856" s="11" t="str">
        <f>IF('GACE Reading 200 210'!B856="","", IF(G856&lt;100, 100, IF(G856&gt;200, 200, G856)))</f>
        <v/>
      </c>
      <c r="I856" s="11" t="str">
        <f>IF('GACE Reading 200 210'!B856="","",'SAT EBRW to CBEST R'!$A$2+'SAT EBRW to CBEST R'!$B$2*F856)</f>
        <v/>
      </c>
      <c r="J856" s="11" t="str">
        <f>IF('GACE Reading 200 210'!B856="","", IF(I856&lt;20, 20, IF(I856&gt;80, 80, I856)))</f>
        <v/>
      </c>
    </row>
    <row r="857" spans="1:10" x14ac:dyDescent="0.25">
      <c r="A857" s="11">
        <v>856</v>
      </c>
      <c r="B857" s="30"/>
      <c r="C857" s="25" t="str">
        <f t="shared" si="26"/>
        <v/>
      </c>
      <c r="D857" s="25" t="str">
        <f>IF('GACE Reading 200 210'!B857="","", IF(C857&lt;1, 1, IF(C857&gt;36, 36, C857)))</f>
        <v/>
      </c>
      <c r="E857" s="25" t="str">
        <f t="shared" si="27"/>
        <v/>
      </c>
      <c r="F857" s="11" t="str">
        <f>IF('GACE Reading 200 210'!E857="","",IF('GACE Reading 200 210'!E857&lt;'ACT E+R to SAT EBRW'!$A$2,'ACT E+R to SAT EBRW'!$B$2,IF('GACE Reading 200 210'!E857&gt;'ACT E+R to SAT EBRW'!A$72,'ACT E+R to SAT EBRW'!B$72,VLOOKUP(E857,'ACT E+R to SAT EBRW'!A:B,2,FALSE))))</f>
        <v/>
      </c>
      <c r="G857" s="11" t="str">
        <f>IF('GACE Reading 200 210'!B857="","",interceptACTRtoPCR5712_5713+slopeACTRtoPCR5712_5713*D857)</f>
        <v/>
      </c>
      <c r="H857" s="11" t="str">
        <f>IF('GACE Reading 200 210'!B857="","", IF(G857&lt;100, 100, IF(G857&gt;200, 200, G857)))</f>
        <v/>
      </c>
      <c r="I857" s="11" t="str">
        <f>IF('GACE Reading 200 210'!B857="","",'SAT EBRW to CBEST R'!$A$2+'SAT EBRW to CBEST R'!$B$2*F857)</f>
        <v/>
      </c>
      <c r="J857" s="11" t="str">
        <f>IF('GACE Reading 200 210'!B857="","", IF(I857&lt;20, 20, IF(I857&gt;80, 80, I857)))</f>
        <v/>
      </c>
    </row>
    <row r="858" spans="1:10" x14ac:dyDescent="0.25">
      <c r="A858" s="11">
        <v>857</v>
      </c>
      <c r="B858" s="30"/>
      <c r="C858" s="25" t="str">
        <f t="shared" si="26"/>
        <v/>
      </c>
      <c r="D858" s="25" t="str">
        <f>IF('GACE Reading 200 210'!B858="","", IF(C858&lt;1, 1, IF(C858&gt;36, 36, C858)))</f>
        <v/>
      </c>
      <c r="E858" s="25" t="str">
        <f t="shared" si="27"/>
        <v/>
      </c>
      <c r="F858" s="11" t="str">
        <f>IF('GACE Reading 200 210'!E858="","",IF('GACE Reading 200 210'!E858&lt;'ACT E+R to SAT EBRW'!$A$2,'ACT E+R to SAT EBRW'!$B$2,IF('GACE Reading 200 210'!E858&gt;'ACT E+R to SAT EBRW'!A$72,'ACT E+R to SAT EBRW'!B$72,VLOOKUP(E858,'ACT E+R to SAT EBRW'!A:B,2,FALSE))))</f>
        <v/>
      </c>
      <c r="G858" s="11" t="str">
        <f>IF('GACE Reading 200 210'!B858="","",interceptACTRtoPCR5712_5713+slopeACTRtoPCR5712_5713*D858)</f>
        <v/>
      </c>
      <c r="H858" s="11" t="str">
        <f>IF('GACE Reading 200 210'!B858="","", IF(G858&lt;100, 100, IF(G858&gt;200, 200, G858)))</f>
        <v/>
      </c>
      <c r="I858" s="11" t="str">
        <f>IF('GACE Reading 200 210'!B858="","",'SAT EBRW to CBEST R'!$A$2+'SAT EBRW to CBEST R'!$B$2*F858)</f>
        <v/>
      </c>
      <c r="J858" s="11" t="str">
        <f>IF('GACE Reading 200 210'!B858="","", IF(I858&lt;20, 20, IF(I858&gt;80, 80, I858)))</f>
        <v/>
      </c>
    </row>
    <row r="859" spans="1:10" x14ac:dyDescent="0.25">
      <c r="A859" s="11">
        <v>858</v>
      </c>
      <c r="B859" s="30"/>
      <c r="C859" s="25" t="str">
        <f t="shared" si="26"/>
        <v/>
      </c>
      <c r="D859" s="25" t="str">
        <f>IF('GACE Reading 200 210'!B859="","", IF(C859&lt;1, 1, IF(C859&gt;36, 36, C859)))</f>
        <v/>
      </c>
      <c r="E859" s="25" t="str">
        <f t="shared" si="27"/>
        <v/>
      </c>
      <c r="F859" s="11" t="str">
        <f>IF('GACE Reading 200 210'!E859="","",IF('GACE Reading 200 210'!E859&lt;'ACT E+R to SAT EBRW'!$A$2,'ACT E+R to SAT EBRW'!$B$2,IF('GACE Reading 200 210'!E859&gt;'ACT E+R to SAT EBRW'!A$72,'ACT E+R to SAT EBRW'!B$72,VLOOKUP(E859,'ACT E+R to SAT EBRW'!A:B,2,FALSE))))</f>
        <v/>
      </c>
      <c r="G859" s="11" t="str">
        <f>IF('GACE Reading 200 210'!B859="","",interceptACTRtoPCR5712_5713+slopeACTRtoPCR5712_5713*D859)</f>
        <v/>
      </c>
      <c r="H859" s="11" t="str">
        <f>IF('GACE Reading 200 210'!B859="","", IF(G859&lt;100, 100, IF(G859&gt;200, 200, G859)))</f>
        <v/>
      </c>
      <c r="I859" s="11" t="str">
        <f>IF('GACE Reading 200 210'!B859="","",'SAT EBRW to CBEST R'!$A$2+'SAT EBRW to CBEST R'!$B$2*F859)</f>
        <v/>
      </c>
      <c r="J859" s="11" t="str">
        <f>IF('GACE Reading 200 210'!B859="","", IF(I859&lt;20, 20, IF(I859&gt;80, 80, I859)))</f>
        <v/>
      </c>
    </row>
    <row r="860" spans="1:10" x14ac:dyDescent="0.25">
      <c r="A860" s="11">
        <v>859</v>
      </c>
      <c r="B860" s="30"/>
      <c r="C860" s="25" t="str">
        <f t="shared" si="26"/>
        <v/>
      </c>
      <c r="D860" s="25" t="str">
        <f>IF('GACE Reading 200 210'!B860="","", IF(C860&lt;1, 1, IF(C860&gt;36, 36, C860)))</f>
        <v/>
      </c>
      <c r="E860" s="25" t="str">
        <f t="shared" si="27"/>
        <v/>
      </c>
      <c r="F860" s="11" t="str">
        <f>IF('GACE Reading 200 210'!E860="","",IF('GACE Reading 200 210'!E860&lt;'ACT E+R to SAT EBRW'!$A$2,'ACT E+R to SAT EBRW'!$B$2,IF('GACE Reading 200 210'!E860&gt;'ACT E+R to SAT EBRW'!A$72,'ACT E+R to SAT EBRW'!B$72,VLOOKUP(E860,'ACT E+R to SAT EBRW'!A:B,2,FALSE))))</f>
        <v/>
      </c>
      <c r="G860" s="11" t="str">
        <f>IF('GACE Reading 200 210'!B860="","",interceptACTRtoPCR5712_5713+slopeACTRtoPCR5712_5713*D860)</f>
        <v/>
      </c>
      <c r="H860" s="11" t="str">
        <f>IF('GACE Reading 200 210'!B860="","", IF(G860&lt;100, 100, IF(G860&gt;200, 200, G860)))</f>
        <v/>
      </c>
      <c r="I860" s="11" t="str">
        <f>IF('GACE Reading 200 210'!B860="","",'SAT EBRW to CBEST R'!$A$2+'SAT EBRW to CBEST R'!$B$2*F860)</f>
        <v/>
      </c>
      <c r="J860" s="11" t="str">
        <f>IF('GACE Reading 200 210'!B860="","", IF(I860&lt;20, 20, IF(I860&gt;80, 80, I860)))</f>
        <v/>
      </c>
    </row>
    <row r="861" spans="1:10" x14ac:dyDescent="0.25">
      <c r="A861" s="11">
        <v>860</v>
      </c>
      <c r="B861" s="30"/>
      <c r="C861" s="25" t="str">
        <f t="shared" si="26"/>
        <v/>
      </c>
      <c r="D861" s="25" t="str">
        <f>IF('GACE Reading 200 210'!B861="","", IF(C861&lt;1, 1, IF(C861&gt;36, 36, C861)))</f>
        <v/>
      </c>
      <c r="E861" s="25" t="str">
        <f t="shared" si="27"/>
        <v/>
      </c>
      <c r="F861" s="11" t="str">
        <f>IF('GACE Reading 200 210'!E861="","",IF('GACE Reading 200 210'!E861&lt;'ACT E+R to SAT EBRW'!$A$2,'ACT E+R to SAT EBRW'!$B$2,IF('GACE Reading 200 210'!E861&gt;'ACT E+R to SAT EBRW'!A$72,'ACT E+R to SAT EBRW'!B$72,VLOOKUP(E861,'ACT E+R to SAT EBRW'!A:B,2,FALSE))))</f>
        <v/>
      </c>
      <c r="G861" s="11" t="str">
        <f>IF('GACE Reading 200 210'!B861="","",interceptACTRtoPCR5712_5713+slopeACTRtoPCR5712_5713*D861)</f>
        <v/>
      </c>
      <c r="H861" s="11" t="str">
        <f>IF('GACE Reading 200 210'!B861="","", IF(G861&lt;100, 100, IF(G861&gt;200, 200, G861)))</f>
        <v/>
      </c>
      <c r="I861" s="11" t="str">
        <f>IF('GACE Reading 200 210'!B861="","",'SAT EBRW to CBEST R'!$A$2+'SAT EBRW to CBEST R'!$B$2*F861)</f>
        <v/>
      </c>
      <c r="J861" s="11" t="str">
        <f>IF('GACE Reading 200 210'!B861="","", IF(I861&lt;20, 20, IF(I861&gt;80, 80, I861)))</f>
        <v/>
      </c>
    </row>
    <row r="862" spans="1:10" x14ac:dyDescent="0.25">
      <c r="A862" s="11">
        <v>861</v>
      </c>
      <c r="B862" s="30"/>
      <c r="C862" s="25" t="str">
        <f t="shared" si="26"/>
        <v/>
      </c>
      <c r="D862" s="25" t="str">
        <f>IF('GACE Reading 200 210'!B862="","", IF(C862&lt;1, 1, IF(C862&gt;36, 36, C862)))</f>
        <v/>
      </c>
      <c r="E862" s="25" t="str">
        <f t="shared" si="27"/>
        <v/>
      </c>
      <c r="F862" s="11" t="str">
        <f>IF('GACE Reading 200 210'!E862="","",IF('GACE Reading 200 210'!E862&lt;'ACT E+R to SAT EBRW'!$A$2,'ACT E+R to SAT EBRW'!$B$2,IF('GACE Reading 200 210'!E862&gt;'ACT E+R to SAT EBRW'!A$72,'ACT E+R to SAT EBRW'!B$72,VLOOKUP(E862,'ACT E+R to SAT EBRW'!A:B,2,FALSE))))</f>
        <v/>
      </c>
      <c r="G862" s="11" t="str">
        <f>IF('GACE Reading 200 210'!B862="","",interceptACTRtoPCR5712_5713+slopeACTRtoPCR5712_5713*D862)</f>
        <v/>
      </c>
      <c r="H862" s="11" t="str">
        <f>IF('GACE Reading 200 210'!B862="","", IF(G862&lt;100, 100, IF(G862&gt;200, 200, G862)))</f>
        <v/>
      </c>
      <c r="I862" s="11" t="str">
        <f>IF('GACE Reading 200 210'!B862="","",'SAT EBRW to CBEST R'!$A$2+'SAT EBRW to CBEST R'!$B$2*F862)</f>
        <v/>
      </c>
      <c r="J862" s="11" t="str">
        <f>IF('GACE Reading 200 210'!B862="","", IF(I862&lt;20, 20, IF(I862&gt;80, 80, I862)))</f>
        <v/>
      </c>
    </row>
    <row r="863" spans="1:10" x14ac:dyDescent="0.25">
      <c r="A863" s="11">
        <v>862</v>
      </c>
      <c r="B863" s="30"/>
      <c r="C863" s="25" t="str">
        <f t="shared" si="26"/>
        <v/>
      </c>
      <c r="D863" s="25" t="str">
        <f>IF('GACE Reading 200 210'!B863="","", IF(C863&lt;1, 1, IF(C863&gt;36, 36, C863)))</f>
        <v/>
      </c>
      <c r="E863" s="25" t="str">
        <f t="shared" si="27"/>
        <v/>
      </c>
      <c r="F863" s="11" t="str">
        <f>IF('GACE Reading 200 210'!E863="","",IF('GACE Reading 200 210'!E863&lt;'ACT E+R to SAT EBRW'!$A$2,'ACT E+R to SAT EBRW'!$B$2,IF('GACE Reading 200 210'!E863&gt;'ACT E+R to SAT EBRW'!A$72,'ACT E+R to SAT EBRW'!B$72,VLOOKUP(E863,'ACT E+R to SAT EBRW'!A:B,2,FALSE))))</f>
        <v/>
      </c>
      <c r="G863" s="11" t="str">
        <f>IF('GACE Reading 200 210'!B863="","",interceptACTRtoPCR5712_5713+slopeACTRtoPCR5712_5713*D863)</f>
        <v/>
      </c>
      <c r="H863" s="11" t="str">
        <f>IF('GACE Reading 200 210'!B863="","", IF(G863&lt;100, 100, IF(G863&gt;200, 200, G863)))</f>
        <v/>
      </c>
      <c r="I863" s="11" t="str">
        <f>IF('GACE Reading 200 210'!B863="","",'SAT EBRW to CBEST R'!$A$2+'SAT EBRW to CBEST R'!$B$2*F863)</f>
        <v/>
      </c>
      <c r="J863" s="11" t="str">
        <f>IF('GACE Reading 200 210'!B863="","", IF(I863&lt;20, 20, IF(I863&gt;80, 80, I863)))</f>
        <v/>
      </c>
    </row>
    <row r="864" spans="1:10" x14ac:dyDescent="0.25">
      <c r="A864" s="11">
        <v>863</v>
      </c>
      <c r="B864" s="30"/>
      <c r="C864" s="25" t="str">
        <f t="shared" si="26"/>
        <v/>
      </c>
      <c r="D864" s="25" t="str">
        <f>IF('GACE Reading 200 210'!B864="","", IF(C864&lt;1, 1, IF(C864&gt;36, 36, C864)))</f>
        <v/>
      </c>
      <c r="E864" s="25" t="str">
        <f t="shared" si="27"/>
        <v/>
      </c>
      <c r="F864" s="11" t="str">
        <f>IF('GACE Reading 200 210'!E864="","",IF('GACE Reading 200 210'!E864&lt;'ACT E+R to SAT EBRW'!$A$2,'ACT E+R to SAT EBRW'!$B$2,IF('GACE Reading 200 210'!E864&gt;'ACT E+R to SAT EBRW'!A$72,'ACT E+R to SAT EBRW'!B$72,VLOOKUP(E864,'ACT E+R to SAT EBRW'!A:B,2,FALSE))))</f>
        <v/>
      </c>
      <c r="G864" s="11" t="str">
        <f>IF('GACE Reading 200 210'!B864="","",interceptACTRtoPCR5712_5713+slopeACTRtoPCR5712_5713*D864)</f>
        <v/>
      </c>
      <c r="H864" s="11" t="str">
        <f>IF('GACE Reading 200 210'!B864="","", IF(G864&lt;100, 100, IF(G864&gt;200, 200, G864)))</f>
        <v/>
      </c>
      <c r="I864" s="11" t="str">
        <f>IF('GACE Reading 200 210'!B864="","",'SAT EBRW to CBEST R'!$A$2+'SAT EBRW to CBEST R'!$B$2*F864)</f>
        <v/>
      </c>
      <c r="J864" s="11" t="str">
        <f>IF('GACE Reading 200 210'!B864="","", IF(I864&lt;20, 20, IF(I864&gt;80, 80, I864)))</f>
        <v/>
      </c>
    </row>
    <row r="865" spans="1:10" x14ac:dyDescent="0.25">
      <c r="A865" s="11">
        <v>864</v>
      </c>
      <c r="B865" s="30"/>
      <c r="C865" s="25" t="str">
        <f t="shared" si="26"/>
        <v/>
      </c>
      <c r="D865" s="25" t="str">
        <f>IF('GACE Reading 200 210'!B865="","", IF(C865&lt;1, 1, IF(C865&gt;36, 36, C865)))</f>
        <v/>
      </c>
      <c r="E865" s="25" t="str">
        <f t="shared" si="27"/>
        <v/>
      </c>
      <c r="F865" s="11" t="str">
        <f>IF('GACE Reading 200 210'!E865="","",IF('GACE Reading 200 210'!E865&lt;'ACT E+R to SAT EBRW'!$A$2,'ACT E+R to SAT EBRW'!$B$2,IF('GACE Reading 200 210'!E865&gt;'ACT E+R to SAT EBRW'!A$72,'ACT E+R to SAT EBRW'!B$72,VLOOKUP(E865,'ACT E+R to SAT EBRW'!A:B,2,FALSE))))</f>
        <v/>
      </c>
      <c r="G865" s="11" t="str">
        <f>IF('GACE Reading 200 210'!B865="","",interceptACTRtoPCR5712_5713+slopeACTRtoPCR5712_5713*D865)</f>
        <v/>
      </c>
      <c r="H865" s="11" t="str">
        <f>IF('GACE Reading 200 210'!B865="","", IF(G865&lt;100, 100, IF(G865&gt;200, 200, G865)))</f>
        <v/>
      </c>
      <c r="I865" s="11" t="str">
        <f>IF('GACE Reading 200 210'!B865="","",'SAT EBRW to CBEST R'!$A$2+'SAT EBRW to CBEST R'!$B$2*F865)</f>
        <v/>
      </c>
      <c r="J865" s="11" t="str">
        <f>IF('GACE Reading 200 210'!B865="","", IF(I865&lt;20, 20, IF(I865&gt;80, 80, I865)))</f>
        <v/>
      </c>
    </row>
    <row r="866" spans="1:10" x14ac:dyDescent="0.25">
      <c r="A866" s="11">
        <v>865</v>
      </c>
      <c r="B866" s="30"/>
      <c r="C866" s="25" t="str">
        <f t="shared" si="26"/>
        <v/>
      </c>
      <c r="D866" s="25" t="str">
        <f>IF('GACE Reading 200 210'!B866="","", IF(C866&lt;1, 1, IF(C866&gt;36, 36, C866)))</f>
        <v/>
      </c>
      <c r="E866" s="25" t="str">
        <f t="shared" si="27"/>
        <v/>
      </c>
      <c r="F866" s="11" t="str">
        <f>IF('GACE Reading 200 210'!E866="","",IF('GACE Reading 200 210'!E866&lt;'ACT E+R to SAT EBRW'!$A$2,'ACT E+R to SAT EBRW'!$B$2,IF('GACE Reading 200 210'!E866&gt;'ACT E+R to SAT EBRW'!A$72,'ACT E+R to SAT EBRW'!B$72,VLOOKUP(E866,'ACT E+R to SAT EBRW'!A:B,2,FALSE))))</f>
        <v/>
      </c>
      <c r="G866" s="11" t="str">
        <f>IF('GACE Reading 200 210'!B866="","",interceptACTRtoPCR5712_5713+slopeACTRtoPCR5712_5713*D866)</f>
        <v/>
      </c>
      <c r="H866" s="11" t="str">
        <f>IF('GACE Reading 200 210'!B866="","", IF(G866&lt;100, 100, IF(G866&gt;200, 200, G866)))</f>
        <v/>
      </c>
      <c r="I866" s="11" t="str">
        <f>IF('GACE Reading 200 210'!B866="","",'SAT EBRW to CBEST R'!$A$2+'SAT EBRW to CBEST R'!$B$2*F866)</f>
        <v/>
      </c>
      <c r="J866" s="11" t="str">
        <f>IF('GACE Reading 200 210'!B866="","", IF(I866&lt;20, 20, IF(I866&gt;80, 80, I866)))</f>
        <v/>
      </c>
    </row>
    <row r="867" spans="1:10" x14ac:dyDescent="0.25">
      <c r="A867" s="11">
        <v>866</v>
      </c>
      <c r="B867" s="30"/>
      <c r="C867" s="25" t="str">
        <f t="shared" si="26"/>
        <v/>
      </c>
      <c r="D867" s="25" t="str">
        <f>IF('GACE Reading 200 210'!B867="","", IF(C867&lt;1, 1, IF(C867&gt;36, 36, C867)))</f>
        <v/>
      </c>
      <c r="E867" s="25" t="str">
        <f t="shared" si="27"/>
        <v/>
      </c>
      <c r="F867" s="11" t="str">
        <f>IF('GACE Reading 200 210'!E867="","",IF('GACE Reading 200 210'!E867&lt;'ACT E+R to SAT EBRW'!$A$2,'ACT E+R to SAT EBRW'!$B$2,IF('GACE Reading 200 210'!E867&gt;'ACT E+R to SAT EBRW'!A$72,'ACT E+R to SAT EBRW'!B$72,VLOOKUP(E867,'ACT E+R to SAT EBRW'!A:B,2,FALSE))))</f>
        <v/>
      </c>
      <c r="G867" s="11" t="str">
        <f>IF('GACE Reading 200 210'!B867="","",interceptACTRtoPCR5712_5713+slopeACTRtoPCR5712_5713*D867)</f>
        <v/>
      </c>
      <c r="H867" s="11" t="str">
        <f>IF('GACE Reading 200 210'!B867="","", IF(G867&lt;100, 100, IF(G867&gt;200, 200, G867)))</f>
        <v/>
      </c>
      <c r="I867" s="11" t="str">
        <f>IF('GACE Reading 200 210'!B867="","",'SAT EBRW to CBEST R'!$A$2+'SAT EBRW to CBEST R'!$B$2*F867)</f>
        <v/>
      </c>
      <c r="J867" s="11" t="str">
        <f>IF('GACE Reading 200 210'!B867="","", IF(I867&lt;20, 20, IF(I867&gt;80, 80, I867)))</f>
        <v/>
      </c>
    </row>
    <row r="868" spans="1:10" x14ac:dyDescent="0.25">
      <c r="A868" s="11">
        <v>867</v>
      </c>
      <c r="B868" s="30"/>
      <c r="C868" s="25" t="str">
        <f t="shared" si="26"/>
        <v/>
      </c>
      <c r="D868" s="25" t="str">
        <f>IF('GACE Reading 200 210'!B868="","", IF(C868&lt;1, 1, IF(C868&gt;36, 36, C868)))</f>
        <v/>
      </c>
      <c r="E868" s="25" t="str">
        <f t="shared" si="27"/>
        <v/>
      </c>
      <c r="F868" s="11" t="str">
        <f>IF('GACE Reading 200 210'!E868="","",IF('GACE Reading 200 210'!E868&lt;'ACT E+R to SAT EBRW'!$A$2,'ACT E+R to SAT EBRW'!$B$2,IF('GACE Reading 200 210'!E868&gt;'ACT E+R to SAT EBRW'!A$72,'ACT E+R to SAT EBRW'!B$72,VLOOKUP(E868,'ACT E+R to SAT EBRW'!A:B,2,FALSE))))</f>
        <v/>
      </c>
      <c r="G868" s="11" t="str">
        <f>IF('GACE Reading 200 210'!B868="","",interceptACTRtoPCR5712_5713+slopeACTRtoPCR5712_5713*D868)</f>
        <v/>
      </c>
      <c r="H868" s="11" t="str">
        <f>IF('GACE Reading 200 210'!B868="","", IF(G868&lt;100, 100, IF(G868&gt;200, 200, G868)))</f>
        <v/>
      </c>
      <c r="I868" s="11" t="str">
        <f>IF('GACE Reading 200 210'!B868="","",'SAT EBRW to CBEST R'!$A$2+'SAT EBRW to CBEST R'!$B$2*F868)</f>
        <v/>
      </c>
      <c r="J868" s="11" t="str">
        <f>IF('GACE Reading 200 210'!B868="","", IF(I868&lt;20, 20, IF(I868&gt;80, 80, I868)))</f>
        <v/>
      </c>
    </row>
    <row r="869" spans="1:10" x14ac:dyDescent="0.25">
      <c r="A869" s="11">
        <v>868</v>
      </c>
      <c r="B869" s="30"/>
      <c r="C869" s="25" t="str">
        <f t="shared" si="26"/>
        <v/>
      </c>
      <c r="D869" s="25" t="str">
        <f>IF('GACE Reading 200 210'!B869="","", IF(C869&lt;1, 1, IF(C869&gt;36, 36, C869)))</f>
        <v/>
      </c>
      <c r="E869" s="25" t="str">
        <f t="shared" si="27"/>
        <v/>
      </c>
      <c r="F869" s="11" t="str">
        <f>IF('GACE Reading 200 210'!E869="","",IF('GACE Reading 200 210'!E869&lt;'ACT E+R to SAT EBRW'!$A$2,'ACT E+R to SAT EBRW'!$B$2,IF('GACE Reading 200 210'!E869&gt;'ACT E+R to SAT EBRW'!A$72,'ACT E+R to SAT EBRW'!B$72,VLOOKUP(E869,'ACT E+R to SAT EBRW'!A:B,2,FALSE))))</f>
        <v/>
      </c>
      <c r="G869" s="11" t="str">
        <f>IF('GACE Reading 200 210'!B869="","",interceptACTRtoPCR5712_5713+slopeACTRtoPCR5712_5713*D869)</f>
        <v/>
      </c>
      <c r="H869" s="11" t="str">
        <f>IF('GACE Reading 200 210'!B869="","", IF(G869&lt;100, 100, IF(G869&gt;200, 200, G869)))</f>
        <v/>
      </c>
      <c r="I869" s="11" t="str">
        <f>IF('GACE Reading 200 210'!B869="","",'SAT EBRW to CBEST R'!$A$2+'SAT EBRW to CBEST R'!$B$2*F869)</f>
        <v/>
      </c>
      <c r="J869" s="11" t="str">
        <f>IF('GACE Reading 200 210'!B869="","", IF(I869&lt;20, 20, IF(I869&gt;80, 80, I869)))</f>
        <v/>
      </c>
    </row>
    <row r="870" spans="1:10" x14ac:dyDescent="0.25">
      <c r="A870" s="11">
        <v>869</v>
      </c>
      <c r="B870" s="30"/>
      <c r="C870" s="25" t="str">
        <f t="shared" si="26"/>
        <v/>
      </c>
      <c r="D870" s="25" t="str">
        <f>IF('GACE Reading 200 210'!B870="","", IF(C870&lt;1, 1, IF(C870&gt;36, 36, C870)))</f>
        <v/>
      </c>
      <c r="E870" s="25" t="str">
        <f t="shared" si="27"/>
        <v/>
      </c>
      <c r="F870" s="11" t="str">
        <f>IF('GACE Reading 200 210'!E870="","",IF('GACE Reading 200 210'!E870&lt;'ACT E+R to SAT EBRW'!$A$2,'ACT E+R to SAT EBRW'!$B$2,IF('GACE Reading 200 210'!E870&gt;'ACT E+R to SAT EBRW'!A$72,'ACT E+R to SAT EBRW'!B$72,VLOOKUP(E870,'ACT E+R to SAT EBRW'!A:B,2,FALSE))))</f>
        <v/>
      </c>
      <c r="G870" s="11" t="str">
        <f>IF('GACE Reading 200 210'!B870="","",interceptACTRtoPCR5712_5713+slopeACTRtoPCR5712_5713*D870)</f>
        <v/>
      </c>
      <c r="H870" s="11" t="str">
        <f>IF('GACE Reading 200 210'!B870="","", IF(G870&lt;100, 100, IF(G870&gt;200, 200, G870)))</f>
        <v/>
      </c>
      <c r="I870" s="11" t="str">
        <f>IF('GACE Reading 200 210'!B870="","",'SAT EBRW to CBEST R'!$A$2+'SAT EBRW to CBEST R'!$B$2*F870)</f>
        <v/>
      </c>
      <c r="J870" s="11" t="str">
        <f>IF('GACE Reading 200 210'!B870="","", IF(I870&lt;20, 20, IF(I870&gt;80, 80, I870)))</f>
        <v/>
      </c>
    </row>
    <row r="871" spans="1:10" x14ac:dyDescent="0.25">
      <c r="A871" s="11">
        <v>870</v>
      </c>
      <c r="B871" s="30"/>
      <c r="C871" s="25" t="str">
        <f t="shared" si="26"/>
        <v/>
      </c>
      <c r="D871" s="25" t="str">
        <f>IF('GACE Reading 200 210'!B871="","", IF(C871&lt;1, 1, IF(C871&gt;36, 36, C871)))</f>
        <v/>
      </c>
      <c r="E871" s="25" t="str">
        <f t="shared" si="27"/>
        <v/>
      </c>
      <c r="F871" s="11" t="str">
        <f>IF('GACE Reading 200 210'!E871="","",IF('GACE Reading 200 210'!E871&lt;'ACT E+R to SAT EBRW'!$A$2,'ACT E+R to SAT EBRW'!$B$2,IF('GACE Reading 200 210'!E871&gt;'ACT E+R to SAT EBRW'!A$72,'ACT E+R to SAT EBRW'!B$72,VLOOKUP(E871,'ACT E+R to SAT EBRW'!A:B,2,FALSE))))</f>
        <v/>
      </c>
      <c r="G871" s="11" t="str">
        <f>IF('GACE Reading 200 210'!B871="","",interceptACTRtoPCR5712_5713+slopeACTRtoPCR5712_5713*D871)</f>
        <v/>
      </c>
      <c r="H871" s="11" t="str">
        <f>IF('GACE Reading 200 210'!B871="","", IF(G871&lt;100, 100, IF(G871&gt;200, 200, G871)))</f>
        <v/>
      </c>
      <c r="I871" s="11" t="str">
        <f>IF('GACE Reading 200 210'!B871="","",'SAT EBRW to CBEST R'!$A$2+'SAT EBRW to CBEST R'!$B$2*F871)</f>
        <v/>
      </c>
      <c r="J871" s="11" t="str">
        <f>IF('GACE Reading 200 210'!B871="","", IF(I871&lt;20, 20, IF(I871&gt;80, 80, I871)))</f>
        <v/>
      </c>
    </row>
    <row r="872" spans="1:10" x14ac:dyDescent="0.25">
      <c r="A872" s="11">
        <v>871</v>
      </c>
      <c r="B872" s="30"/>
      <c r="C872" s="25" t="str">
        <f t="shared" si="26"/>
        <v/>
      </c>
      <c r="D872" s="25" t="str">
        <f>IF('GACE Reading 200 210'!B872="","", IF(C872&lt;1, 1, IF(C872&gt;36, 36, C872)))</f>
        <v/>
      </c>
      <c r="E872" s="25" t="str">
        <f t="shared" si="27"/>
        <v/>
      </c>
      <c r="F872" s="11" t="str">
        <f>IF('GACE Reading 200 210'!E872="","",IF('GACE Reading 200 210'!E872&lt;'ACT E+R to SAT EBRW'!$A$2,'ACT E+R to SAT EBRW'!$B$2,IF('GACE Reading 200 210'!E872&gt;'ACT E+R to SAT EBRW'!A$72,'ACT E+R to SAT EBRW'!B$72,VLOOKUP(E872,'ACT E+R to SAT EBRW'!A:B,2,FALSE))))</f>
        <v/>
      </c>
      <c r="G872" s="11" t="str">
        <f>IF('GACE Reading 200 210'!B872="","",interceptACTRtoPCR5712_5713+slopeACTRtoPCR5712_5713*D872)</f>
        <v/>
      </c>
      <c r="H872" s="11" t="str">
        <f>IF('GACE Reading 200 210'!B872="","", IF(G872&lt;100, 100, IF(G872&gt;200, 200, G872)))</f>
        <v/>
      </c>
      <c r="I872" s="11" t="str">
        <f>IF('GACE Reading 200 210'!B872="","",'SAT EBRW to CBEST R'!$A$2+'SAT EBRW to CBEST R'!$B$2*F872)</f>
        <v/>
      </c>
      <c r="J872" s="11" t="str">
        <f>IF('GACE Reading 200 210'!B872="","", IF(I872&lt;20, 20, IF(I872&gt;80, 80, I872)))</f>
        <v/>
      </c>
    </row>
    <row r="873" spans="1:10" x14ac:dyDescent="0.25">
      <c r="A873" s="11">
        <v>872</v>
      </c>
      <c r="B873" s="30"/>
      <c r="C873" s="25" t="str">
        <f t="shared" si="26"/>
        <v/>
      </c>
      <c r="D873" s="25" t="str">
        <f>IF('GACE Reading 200 210'!B873="","", IF(C873&lt;1, 1, IF(C873&gt;36, 36, C873)))</f>
        <v/>
      </c>
      <c r="E873" s="25" t="str">
        <f t="shared" si="27"/>
        <v/>
      </c>
      <c r="F873" s="11" t="str">
        <f>IF('GACE Reading 200 210'!E873="","",IF('GACE Reading 200 210'!E873&lt;'ACT E+R to SAT EBRW'!$A$2,'ACT E+R to SAT EBRW'!$B$2,IF('GACE Reading 200 210'!E873&gt;'ACT E+R to SAT EBRW'!A$72,'ACT E+R to SAT EBRW'!B$72,VLOOKUP(E873,'ACT E+R to SAT EBRW'!A:B,2,FALSE))))</f>
        <v/>
      </c>
      <c r="G873" s="11" t="str">
        <f>IF('GACE Reading 200 210'!B873="","",interceptACTRtoPCR5712_5713+slopeACTRtoPCR5712_5713*D873)</f>
        <v/>
      </c>
      <c r="H873" s="11" t="str">
        <f>IF('GACE Reading 200 210'!B873="","", IF(G873&lt;100, 100, IF(G873&gt;200, 200, G873)))</f>
        <v/>
      </c>
      <c r="I873" s="11" t="str">
        <f>IF('GACE Reading 200 210'!B873="","",'SAT EBRW to CBEST R'!$A$2+'SAT EBRW to CBEST R'!$B$2*F873)</f>
        <v/>
      </c>
      <c r="J873" s="11" t="str">
        <f>IF('GACE Reading 200 210'!B873="","", IF(I873&lt;20, 20, IF(I873&gt;80, 80, I873)))</f>
        <v/>
      </c>
    </row>
    <row r="874" spans="1:10" x14ac:dyDescent="0.25">
      <c r="A874" s="11">
        <v>873</v>
      </c>
      <c r="B874" s="30"/>
      <c r="C874" s="25" t="str">
        <f t="shared" si="26"/>
        <v/>
      </c>
      <c r="D874" s="25" t="str">
        <f>IF('GACE Reading 200 210'!B874="","", IF(C874&lt;1, 1, IF(C874&gt;36, 36, C874)))</f>
        <v/>
      </c>
      <c r="E874" s="25" t="str">
        <f t="shared" si="27"/>
        <v/>
      </c>
      <c r="F874" s="11" t="str">
        <f>IF('GACE Reading 200 210'!E874="","",IF('GACE Reading 200 210'!E874&lt;'ACT E+R to SAT EBRW'!$A$2,'ACT E+R to SAT EBRW'!$B$2,IF('GACE Reading 200 210'!E874&gt;'ACT E+R to SAT EBRW'!A$72,'ACT E+R to SAT EBRW'!B$72,VLOOKUP(E874,'ACT E+R to SAT EBRW'!A:B,2,FALSE))))</f>
        <v/>
      </c>
      <c r="G874" s="11" t="str">
        <f>IF('GACE Reading 200 210'!B874="","",interceptACTRtoPCR5712_5713+slopeACTRtoPCR5712_5713*D874)</f>
        <v/>
      </c>
      <c r="H874" s="11" t="str">
        <f>IF('GACE Reading 200 210'!B874="","", IF(G874&lt;100, 100, IF(G874&gt;200, 200, G874)))</f>
        <v/>
      </c>
      <c r="I874" s="11" t="str">
        <f>IF('GACE Reading 200 210'!B874="","",'SAT EBRW to CBEST R'!$A$2+'SAT EBRW to CBEST R'!$B$2*F874)</f>
        <v/>
      </c>
      <c r="J874" s="11" t="str">
        <f>IF('GACE Reading 200 210'!B874="","", IF(I874&lt;20, 20, IF(I874&gt;80, 80, I874)))</f>
        <v/>
      </c>
    </row>
    <row r="875" spans="1:10" x14ac:dyDescent="0.25">
      <c r="A875" s="11">
        <v>874</v>
      </c>
      <c r="B875" s="30"/>
      <c r="C875" s="25" t="str">
        <f t="shared" si="26"/>
        <v/>
      </c>
      <c r="D875" s="25" t="str">
        <f>IF('GACE Reading 200 210'!B875="","", IF(C875&lt;1, 1, IF(C875&gt;36, 36, C875)))</f>
        <v/>
      </c>
      <c r="E875" s="25" t="str">
        <f t="shared" si="27"/>
        <v/>
      </c>
      <c r="F875" s="11" t="str">
        <f>IF('GACE Reading 200 210'!E875="","",IF('GACE Reading 200 210'!E875&lt;'ACT E+R to SAT EBRW'!$A$2,'ACT E+R to SAT EBRW'!$B$2,IF('GACE Reading 200 210'!E875&gt;'ACT E+R to SAT EBRW'!A$72,'ACT E+R to SAT EBRW'!B$72,VLOOKUP(E875,'ACT E+R to SAT EBRW'!A:B,2,FALSE))))</f>
        <v/>
      </c>
      <c r="G875" s="11" t="str">
        <f>IF('GACE Reading 200 210'!B875="","",interceptACTRtoPCR5712_5713+slopeACTRtoPCR5712_5713*D875)</f>
        <v/>
      </c>
      <c r="H875" s="11" t="str">
        <f>IF('GACE Reading 200 210'!B875="","", IF(G875&lt;100, 100, IF(G875&gt;200, 200, G875)))</f>
        <v/>
      </c>
      <c r="I875" s="11" t="str">
        <f>IF('GACE Reading 200 210'!B875="","",'SAT EBRW to CBEST R'!$A$2+'SAT EBRW to CBEST R'!$B$2*F875)</f>
        <v/>
      </c>
      <c r="J875" s="11" t="str">
        <f>IF('GACE Reading 200 210'!B875="","", IF(I875&lt;20, 20, IF(I875&gt;80, 80, I875)))</f>
        <v/>
      </c>
    </row>
    <row r="876" spans="1:10" x14ac:dyDescent="0.25">
      <c r="A876" s="11">
        <v>875</v>
      </c>
      <c r="B876" s="30"/>
      <c r="C876" s="25" t="str">
        <f t="shared" si="26"/>
        <v/>
      </c>
      <c r="D876" s="25" t="str">
        <f>IF('GACE Reading 200 210'!B876="","", IF(C876&lt;1, 1, IF(C876&gt;36, 36, C876)))</f>
        <v/>
      </c>
      <c r="E876" s="25" t="str">
        <f t="shared" si="27"/>
        <v/>
      </c>
      <c r="F876" s="11" t="str">
        <f>IF('GACE Reading 200 210'!E876="","",IF('GACE Reading 200 210'!E876&lt;'ACT E+R to SAT EBRW'!$A$2,'ACT E+R to SAT EBRW'!$B$2,IF('GACE Reading 200 210'!E876&gt;'ACT E+R to SAT EBRW'!A$72,'ACT E+R to SAT EBRW'!B$72,VLOOKUP(E876,'ACT E+R to SAT EBRW'!A:B,2,FALSE))))</f>
        <v/>
      </c>
      <c r="G876" s="11" t="str">
        <f>IF('GACE Reading 200 210'!B876="","",interceptACTRtoPCR5712_5713+slopeACTRtoPCR5712_5713*D876)</f>
        <v/>
      </c>
      <c r="H876" s="11" t="str">
        <f>IF('GACE Reading 200 210'!B876="","", IF(G876&lt;100, 100, IF(G876&gt;200, 200, G876)))</f>
        <v/>
      </c>
      <c r="I876" s="11" t="str">
        <f>IF('GACE Reading 200 210'!B876="","",'SAT EBRW to CBEST R'!$A$2+'SAT EBRW to CBEST R'!$B$2*F876)</f>
        <v/>
      </c>
      <c r="J876" s="11" t="str">
        <f>IF('GACE Reading 200 210'!B876="","", IF(I876&lt;20, 20, IF(I876&gt;80, 80, I876)))</f>
        <v/>
      </c>
    </row>
    <row r="877" spans="1:10" x14ac:dyDescent="0.25">
      <c r="A877" s="11">
        <v>876</v>
      </c>
      <c r="B877" s="30"/>
      <c r="C877" s="25" t="str">
        <f t="shared" si="26"/>
        <v/>
      </c>
      <c r="D877" s="25" t="str">
        <f>IF('GACE Reading 200 210'!B877="","", IF(C877&lt;1, 1, IF(C877&gt;36, 36, C877)))</f>
        <v/>
      </c>
      <c r="E877" s="25" t="str">
        <f t="shared" si="27"/>
        <v/>
      </c>
      <c r="F877" s="11" t="str">
        <f>IF('GACE Reading 200 210'!E877="","",IF('GACE Reading 200 210'!E877&lt;'ACT E+R to SAT EBRW'!$A$2,'ACT E+R to SAT EBRW'!$B$2,IF('GACE Reading 200 210'!E877&gt;'ACT E+R to SAT EBRW'!A$72,'ACT E+R to SAT EBRW'!B$72,VLOOKUP(E877,'ACT E+R to SAT EBRW'!A:B,2,FALSE))))</f>
        <v/>
      </c>
      <c r="G877" s="11" t="str">
        <f>IF('GACE Reading 200 210'!B877="","",interceptACTRtoPCR5712_5713+slopeACTRtoPCR5712_5713*D877)</f>
        <v/>
      </c>
      <c r="H877" s="11" t="str">
        <f>IF('GACE Reading 200 210'!B877="","", IF(G877&lt;100, 100, IF(G877&gt;200, 200, G877)))</f>
        <v/>
      </c>
      <c r="I877" s="11" t="str">
        <f>IF('GACE Reading 200 210'!B877="","",'SAT EBRW to CBEST R'!$A$2+'SAT EBRW to CBEST R'!$B$2*F877)</f>
        <v/>
      </c>
      <c r="J877" s="11" t="str">
        <f>IF('GACE Reading 200 210'!B877="","", IF(I877&lt;20, 20, IF(I877&gt;80, 80, I877)))</f>
        <v/>
      </c>
    </row>
    <row r="878" spans="1:10" x14ac:dyDescent="0.25">
      <c r="A878" s="11">
        <v>877</v>
      </c>
      <c r="B878" s="30"/>
      <c r="C878" s="25" t="str">
        <f t="shared" si="26"/>
        <v/>
      </c>
      <c r="D878" s="25" t="str">
        <f>IF('GACE Reading 200 210'!B878="","", IF(C878&lt;1, 1, IF(C878&gt;36, 36, C878)))</f>
        <v/>
      </c>
      <c r="E878" s="25" t="str">
        <f t="shared" si="27"/>
        <v/>
      </c>
      <c r="F878" s="11" t="str">
        <f>IF('GACE Reading 200 210'!E878="","",IF('GACE Reading 200 210'!E878&lt;'ACT E+R to SAT EBRW'!$A$2,'ACT E+R to SAT EBRW'!$B$2,IF('GACE Reading 200 210'!E878&gt;'ACT E+R to SAT EBRW'!A$72,'ACT E+R to SAT EBRW'!B$72,VLOOKUP(E878,'ACT E+R to SAT EBRW'!A:B,2,FALSE))))</f>
        <v/>
      </c>
      <c r="G878" s="11" t="str">
        <f>IF('GACE Reading 200 210'!B878="","",interceptACTRtoPCR5712_5713+slopeACTRtoPCR5712_5713*D878)</f>
        <v/>
      </c>
      <c r="H878" s="11" t="str">
        <f>IF('GACE Reading 200 210'!B878="","", IF(G878&lt;100, 100, IF(G878&gt;200, 200, G878)))</f>
        <v/>
      </c>
      <c r="I878" s="11" t="str">
        <f>IF('GACE Reading 200 210'!B878="","",'SAT EBRW to CBEST R'!$A$2+'SAT EBRW to CBEST R'!$B$2*F878)</f>
        <v/>
      </c>
      <c r="J878" s="11" t="str">
        <f>IF('GACE Reading 200 210'!B878="","", IF(I878&lt;20, 20, IF(I878&gt;80, 80, I878)))</f>
        <v/>
      </c>
    </row>
    <row r="879" spans="1:10" x14ac:dyDescent="0.25">
      <c r="A879" s="11">
        <v>878</v>
      </c>
      <c r="B879" s="30"/>
      <c r="C879" s="25" t="str">
        <f t="shared" si="26"/>
        <v/>
      </c>
      <c r="D879" s="25" t="str">
        <f>IF('GACE Reading 200 210'!B879="","", IF(C879&lt;1, 1, IF(C879&gt;36, 36, C879)))</f>
        <v/>
      </c>
      <c r="E879" s="25" t="str">
        <f t="shared" si="27"/>
        <v/>
      </c>
      <c r="F879" s="11" t="str">
        <f>IF('GACE Reading 200 210'!E879="","",IF('GACE Reading 200 210'!E879&lt;'ACT E+R to SAT EBRW'!$A$2,'ACT E+R to SAT EBRW'!$B$2,IF('GACE Reading 200 210'!E879&gt;'ACT E+R to SAT EBRW'!A$72,'ACT E+R to SAT EBRW'!B$72,VLOOKUP(E879,'ACT E+R to SAT EBRW'!A:B,2,FALSE))))</f>
        <v/>
      </c>
      <c r="G879" s="11" t="str">
        <f>IF('GACE Reading 200 210'!B879="","",interceptACTRtoPCR5712_5713+slopeACTRtoPCR5712_5713*D879)</f>
        <v/>
      </c>
      <c r="H879" s="11" t="str">
        <f>IF('GACE Reading 200 210'!B879="","", IF(G879&lt;100, 100, IF(G879&gt;200, 200, G879)))</f>
        <v/>
      </c>
      <c r="I879" s="11" t="str">
        <f>IF('GACE Reading 200 210'!B879="","",'SAT EBRW to CBEST R'!$A$2+'SAT EBRW to CBEST R'!$B$2*F879)</f>
        <v/>
      </c>
      <c r="J879" s="11" t="str">
        <f>IF('GACE Reading 200 210'!B879="","", IF(I879&lt;20, 20, IF(I879&gt;80, 80, I879)))</f>
        <v/>
      </c>
    </row>
    <row r="880" spans="1:10" x14ac:dyDescent="0.25">
      <c r="A880" s="11">
        <v>879</v>
      </c>
      <c r="B880" s="30"/>
      <c r="C880" s="25" t="str">
        <f t="shared" si="26"/>
        <v/>
      </c>
      <c r="D880" s="25" t="str">
        <f>IF('GACE Reading 200 210'!B880="","", IF(C880&lt;1, 1, IF(C880&gt;36, 36, C880)))</f>
        <v/>
      </c>
      <c r="E880" s="25" t="str">
        <f t="shared" si="27"/>
        <v/>
      </c>
      <c r="F880" s="11" t="str">
        <f>IF('GACE Reading 200 210'!E880="","",IF('GACE Reading 200 210'!E880&lt;'ACT E+R to SAT EBRW'!$A$2,'ACT E+R to SAT EBRW'!$B$2,IF('GACE Reading 200 210'!E880&gt;'ACT E+R to SAT EBRW'!A$72,'ACT E+R to SAT EBRW'!B$72,VLOOKUP(E880,'ACT E+R to SAT EBRW'!A:B,2,FALSE))))</f>
        <v/>
      </c>
      <c r="G880" s="11" t="str">
        <f>IF('GACE Reading 200 210'!B880="","",interceptACTRtoPCR5712_5713+slopeACTRtoPCR5712_5713*D880)</f>
        <v/>
      </c>
      <c r="H880" s="11" t="str">
        <f>IF('GACE Reading 200 210'!B880="","", IF(G880&lt;100, 100, IF(G880&gt;200, 200, G880)))</f>
        <v/>
      </c>
      <c r="I880" s="11" t="str">
        <f>IF('GACE Reading 200 210'!B880="","",'SAT EBRW to CBEST R'!$A$2+'SAT EBRW to CBEST R'!$B$2*F880)</f>
        <v/>
      </c>
      <c r="J880" s="11" t="str">
        <f>IF('GACE Reading 200 210'!B880="","", IF(I880&lt;20, 20, IF(I880&gt;80, 80, I880)))</f>
        <v/>
      </c>
    </row>
    <row r="881" spans="1:10" x14ac:dyDescent="0.25">
      <c r="A881" s="11">
        <v>880</v>
      </c>
      <c r="B881" s="30"/>
      <c r="C881" s="25" t="str">
        <f t="shared" si="26"/>
        <v/>
      </c>
      <c r="D881" s="25" t="str">
        <f>IF('GACE Reading 200 210'!B881="","", IF(C881&lt;1, 1, IF(C881&gt;36, 36, C881)))</f>
        <v/>
      </c>
      <c r="E881" s="25" t="str">
        <f t="shared" si="27"/>
        <v/>
      </c>
      <c r="F881" s="11" t="str">
        <f>IF('GACE Reading 200 210'!E881="","",IF('GACE Reading 200 210'!E881&lt;'ACT E+R to SAT EBRW'!$A$2,'ACT E+R to SAT EBRW'!$B$2,IF('GACE Reading 200 210'!E881&gt;'ACT E+R to SAT EBRW'!A$72,'ACT E+R to SAT EBRW'!B$72,VLOOKUP(E881,'ACT E+R to SAT EBRW'!A:B,2,FALSE))))</f>
        <v/>
      </c>
      <c r="G881" s="11" t="str">
        <f>IF('GACE Reading 200 210'!B881="","",interceptACTRtoPCR5712_5713+slopeACTRtoPCR5712_5713*D881)</f>
        <v/>
      </c>
      <c r="H881" s="11" t="str">
        <f>IF('GACE Reading 200 210'!B881="","", IF(G881&lt;100, 100, IF(G881&gt;200, 200, G881)))</f>
        <v/>
      </c>
      <c r="I881" s="11" t="str">
        <f>IF('GACE Reading 200 210'!B881="","",'SAT EBRW to CBEST R'!$A$2+'SAT EBRW to CBEST R'!$B$2*F881)</f>
        <v/>
      </c>
      <c r="J881" s="11" t="str">
        <f>IF('GACE Reading 200 210'!B881="","", IF(I881&lt;20, 20, IF(I881&gt;80, 80, I881)))</f>
        <v/>
      </c>
    </row>
    <row r="882" spans="1:10" x14ac:dyDescent="0.25">
      <c r="A882" s="11">
        <v>881</v>
      </c>
      <c r="B882" s="30"/>
      <c r="C882" s="25" t="str">
        <f t="shared" si="26"/>
        <v/>
      </c>
      <c r="D882" s="25" t="str">
        <f>IF('GACE Reading 200 210'!B882="","", IF(C882&lt;1, 1, IF(C882&gt;36, 36, C882)))</f>
        <v/>
      </c>
      <c r="E882" s="25" t="str">
        <f t="shared" si="27"/>
        <v/>
      </c>
      <c r="F882" s="11" t="str">
        <f>IF('GACE Reading 200 210'!E882="","",IF('GACE Reading 200 210'!E882&lt;'ACT E+R to SAT EBRW'!$A$2,'ACT E+R to SAT EBRW'!$B$2,IF('GACE Reading 200 210'!E882&gt;'ACT E+R to SAT EBRW'!A$72,'ACT E+R to SAT EBRW'!B$72,VLOOKUP(E882,'ACT E+R to SAT EBRW'!A:B,2,FALSE))))</f>
        <v/>
      </c>
      <c r="G882" s="11" t="str">
        <f>IF('GACE Reading 200 210'!B882="","",interceptACTRtoPCR5712_5713+slopeACTRtoPCR5712_5713*D882)</f>
        <v/>
      </c>
      <c r="H882" s="11" t="str">
        <f>IF('GACE Reading 200 210'!B882="","", IF(G882&lt;100, 100, IF(G882&gt;200, 200, G882)))</f>
        <v/>
      </c>
      <c r="I882" s="11" t="str">
        <f>IF('GACE Reading 200 210'!B882="","",'SAT EBRW to CBEST R'!$A$2+'SAT EBRW to CBEST R'!$B$2*F882)</f>
        <v/>
      </c>
      <c r="J882" s="11" t="str">
        <f>IF('GACE Reading 200 210'!B882="","", IF(I882&lt;20, 20, IF(I882&gt;80, 80, I882)))</f>
        <v/>
      </c>
    </row>
    <row r="883" spans="1:10" x14ac:dyDescent="0.25">
      <c r="A883" s="11">
        <v>882</v>
      </c>
      <c r="B883" s="30"/>
      <c r="C883" s="25" t="str">
        <f t="shared" si="26"/>
        <v/>
      </c>
      <c r="D883" s="25" t="str">
        <f>IF('GACE Reading 200 210'!B883="","", IF(C883&lt;1, 1, IF(C883&gt;36, 36, C883)))</f>
        <v/>
      </c>
      <c r="E883" s="25" t="str">
        <f t="shared" si="27"/>
        <v/>
      </c>
      <c r="F883" s="11" t="str">
        <f>IF('GACE Reading 200 210'!E883="","",IF('GACE Reading 200 210'!E883&lt;'ACT E+R to SAT EBRW'!$A$2,'ACT E+R to SAT EBRW'!$B$2,IF('GACE Reading 200 210'!E883&gt;'ACT E+R to SAT EBRW'!A$72,'ACT E+R to SAT EBRW'!B$72,VLOOKUP(E883,'ACT E+R to SAT EBRW'!A:B,2,FALSE))))</f>
        <v/>
      </c>
      <c r="G883" s="11" t="str">
        <f>IF('GACE Reading 200 210'!B883="","",interceptACTRtoPCR5712_5713+slopeACTRtoPCR5712_5713*D883)</f>
        <v/>
      </c>
      <c r="H883" s="11" t="str">
        <f>IF('GACE Reading 200 210'!B883="","", IF(G883&lt;100, 100, IF(G883&gt;200, 200, G883)))</f>
        <v/>
      </c>
      <c r="I883" s="11" t="str">
        <f>IF('GACE Reading 200 210'!B883="","",'SAT EBRW to CBEST R'!$A$2+'SAT EBRW to CBEST R'!$B$2*F883)</f>
        <v/>
      </c>
      <c r="J883" s="11" t="str">
        <f>IF('GACE Reading 200 210'!B883="","", IF(I883&lt;20, 20, IF(I883&gt;80, 80, I883)))</f>
        <v/>
      </c>
    </row>
    <row r="884" spans="1:10" x14ac:dyDescent="0.25">
      <c r="A884" s="11">
        <v>883</v>
      </c>
      <c r="B884" s="30"/>
      <c r="C884" s="25" t="str">
        <f t="shared" si="26"/>
        <v/>
      </c>
      <c r="D884" s="25" t="str">
        <f>IF('GACE Reading 200 210'!B884="","", IF(C884&lt;1, 1, IF(C884&gt;36, 36, C884)))</f>
        <v/>
      </c>
      <c r="E884" s="25" t="str">
        <f t="shared" si="27"/>
        <v/>
      </c>
      <c r="F884" s="11" t="str">
        <f>IF('GACE Reading 200 210'!E884="","",IF('GACE Reading 200 210'!E884&lt;'ACT E+R to SAT EBRW'!$A$2,'ACT E+R to SAT EBRW'!$B$2,IF('GACE Reading 200 210'!E884&gt;'ACT E+R to SAT EBRW'!A$72,'ACT E+R to SAT EBRW'!B$72,VLOOKUP(E884,'ACT E+R to SAT EBRW'!A:B,2,FALSE))))</f>
        <v/>
      </c>
      <c r="G884" s="11" t="str">
        <f>IF('GACE Reading 200 210'!B884="","",interceptACTRtoPCR5712_5713+slopeACTRtoPCR5712_5713*D884)</f>
        <v/>
      </c>
      <c r="H884" s="11" t="str">
        <f>IF('GACE Reading 200 210'!B884="","", IF(G884&lt;100, 100, IF(G884&gt;200, 200, G884)))</f>
        <v/>
      </c>
      <c r="I884" s="11" t="str">
        <f>IF('GACE Reading 200 210'!B884="","",'SAT EBRW to CBEST R'!$A$2+'SAT EBRW to CBEST R'!$B$2*F884)</f>
        <v/>
      </c>
      <c r="J884" s="11" t="str">
        <f>IF('GACE Reading 200 210'!B884="","", IF(I884&lt;20, 20, IF(I884&gt;80, 80, I884)))</f>
        <v/>
      </c>
    </row>
    <row r="885" spans="1:10" x14ac:dyDescent="0.25">
      <c r="A885" s="11">
        <v>884</v>
      </c>
      <c r="B885" s="30"/>
      <c r="C885" s="25" t="str">
        <f t="shared" si="26"/>
        <v/>
      </c>
      <c r="D885" s="25" t="str">
        <f>IF('GACE Reading 200 210'!B885="","", IF(C885&lt;1, 1, IF(C885&gt;36, 36, C885)))</f>
        <v/>
      </c>
      <c r="E885" s="25" t="str">
        <f t="shared" si="27"/>
        <v/>
      </c>
      <c r="F885" s="11" t="str">
        <f>IF('GACE Reading 200 210'!E885="","",IF('GACE Reading 200 210'!E885&lt;'ACT E+R to SAT EBRW'!$A$2,'ACT E+R to SAT EBRW'!$B$2,IF('GACE Reading 200 210'!E885&gt;'ACT E+R to SAT EBRW'!A$72,'ACT E+R to SAT EBRW'!B$72,VLOOKUP(E885,'ACT E+R to SAT EBRW'!A:B,2,FALSE))))</f>
        <v/>
      </c>
      <c r="G885" s="11" t="str">
        <f>IF('GACE Reading 200 210'!B885="","",interceptACTRtoPCR5712_5713+slopeACTRtoPCR5712_5713*D885)</f>
        <v/>
      </c>
      <c r="H885" s="11" t="str">
        <f>IF('GACE Reading 200 210'!B885="","", IF(G885&lt;100, 100, IF(G885&gt;200, 200, G885)))</f>
        <v/>
      </c>
      <c r="I885" s="11" t="str">
        <f>IF('GACE Reading 200 210'!B885="","",'SAT EBRW to CBEST R'!$A$2+'SAT EBRW to CBEST R'!$B$2*F885)</f>
        <v/>
      </c>
      <c r="J885" s="11" t="str">
        <f>IF('GACE Reading 200 210'!B885="","", IF(I885&lt;20, 20, IF(I885&gt;80, 80, I885)))</f>
        <v/>
      </c>
    </row>
    <row r="886" spans="1:10" x14ac:dyDescent="0.25">
      <c r="A886" s="11">
        <v>885</v>
      </c>
      <c r="B886" s="30"/>
      <c r="C886" s="25" t="str">
        <f t="shared" si="26"/>
        <v/>
      </c>
      <c r="D886" s="25" t="str">
        <f>IF('GACE Reading 200 210'!B886="","", IF(C886&lt;1, 1, IF(C886&gt;36, 36, C886)))</f>
        <v/>
      </c>
      <c r="E886" s="25" t="str">
        <f t="shared" si="27"/>
        <v/>
      </c>
      <c r="F886" s="11" t="str">
        <f>IF('GACE Reading 200 210'!E886="","",IF('GACE Reading 200 210'!E886&lt;'ACT E+R to SAT EBRW'!$A$2,'ACT E+R to SAT EBRW'!$B$2,IF('GACE Reading 200 210'!E886&gt;'ACT E+R to SAT EBRW'!A$72,'ACT E+R to SAT EBRW'!B$72,VLOOKUP(E886,'ACT E+R to SAT EBRW'!A:B,2,FALSE))))</f>
        <v/>
      </c>
      <c r="G886" s="11" t="str">
        <f>IF('GACE Reading 200 210'!B886="","",interceptACTRtoPCR5712_5713+slopeACTRtoPCR5712_5713*D886)</f>
        <v/>
      </c>
      <c r="H886" s="11" t="str">
        <f>IF('GACE Reading 200 210'!B886="","", IF(G886&lt;100, 100, IF(G886&gt;200, 200, G886)))</f>
        <v/>
      </c>
      <c r="I886" s="11" t="str">
        <f>IF('GACE Reading 200 210'!B886="","",'SAT EBRW to CBEST R'!$A$2+'SAT EBRW to CBEST R'!$B$2*F886)</f>
        <v/>
      </c>
      <c r="J886" s="11" t="str">
        <f>IF('GACE Reading 200 210'!B886="","", IF(I886&lt;20, 20, IF(I886&gt;80, 80, I886)))</f>
        <v/>
      </c>
    </row>
    <row r="887" spans="1:10" x14ac:dyDescent="0.25">
      <c r="A887" s="11">
        <v>886</v>
      </c>
      <c r="B887" s="30"/>
      <c r="C887" s="25" t="str">
        <f t="shared" si="26"/>
        <v/>
      </c>
      <c r="D887" s="25" t="str">
        <f>IF('GACE Reading 200 210'!B887="","", IF(C887&lt;1, 1, IF(C887&gt;36, 36, C887)))</f>
        <v/>
      </c>
      <c r="E887" s="25" t="str">
        <f t="shared" si="27"/>
        <v/>
      </c>
      <c r="F887" s="11" t="str">
        <f>IF('GACE Reading 200 210'!E887="","",IF('GACE Reading 200 210'!E887&lt;'ACT E+R to SAT EBRW'!$A$2,'ACT E+R to SAT EBRW'!$B$2,IF('GACE Reading 200 210'!E887&gt;'ACT E+R to SAT EBRW'!A$72,'ACT E+R to SAT EBRW'!B$72,VLOOKUP(E887,'ACT E+R to SAT EBRW'!A:B,2,FALSE))))</f>
        <v/>
      </c>
      <c r="G887" s="11" t="str">
        <f>IF('GACE Reading 200 210'!B887="","",interceptACTRtoPCR5712_5713+slopeACTRtoPCR5712_5713*D887)</f>
        <v/>
      </c>
      <c r="H887" s="11" t="str">
        <f>IF('GACE Reading 200 210'!B887="","", IF(G887&lt;100, 100, IF(G887&gt;200, 200, G887)))</f>
        <v/>
      </c>
      <c r="I887" s="11" t="str">
        <f>IF('GACE Reading 200 210'!B887="","",'SAT EBRW to CBEST R'!$A$2+'SAT EBRW to CBEST R'!$B$2*F887)</f>
        <v/>
      </c>
      <c r="J887" s="11" t="str">
        <f>IF('GACE Reading 200 210'!B887="","", IF(I887&lt;20, 20, IF(I887&gt;80, 80, I887)))</f>
        <v/>
      </c>
    </row>
    <row r="888" spans="1:10" x14ac:dyDescent="0.25">
      <c r="A888" s="11">
        <v>887</v>
      </c>
      <c r="B888" s="30"/>
      <c r="C888" s="25" t="str">
        <f t="shared" si="26"/>
        <v/>
      </c>
      <c r="D888" s="25" t="str">
        <f>IF('GACE Reading 200 210'!B888="","", IF(C888&lt;1, 1, IF(C888&gt;36, 36, C888)))</f>
        <v/>
      </c>
      <c r="E888" s="25" t="str">
        <f t="shared" si="27"/>
        <v/>
      </c>
      <c r="F888" s="11" t="str">
        <f>IF('GACE Reading 200 210'!E888="","",IF('GACE Reading 200 210'!E888&lt;'ACT E+R to SAT EBRW'!$A$2,'ACT E+R to SAT EBRW'!$B$2,IF('GACE Reading 200 210'!E888&gt;'ACT E+R to SAT EBRW'!A$72,'ACT E+R to SAT EBRW'!B$72,VLOOKUP(E888,'ACT E+R to SAT EBRW'!A:B,2,FALSE))))</f>
        <v/>
      </c>
      <c r="G888" s="11" t="str">
        <f>IF('GACE Reading 200 210'!B888="","",interceptACTRtoPCR5712_5713+slopeACTRtoPCR5712_5713*D888)</f>
        <v/>
      </c>
      <c r="H888" s="11" t="str">
        <f>IF('GACE Reading 200 210'!B888="","", IF(G888&lt;100, 100, IF(G888&gt;200, 200, G888)))</f>
        <v/>
      </c>
      <c r="I888" s="11" t="str">
        <f>IF('GACE Reading 200 210'!B888="","",'SAT EBRW to CBEST R'!$A$2+'SAT EBRW to CBEST R'!$B$2*F888)</f>
        <v/>
      </c>
      <c r="J888" s="11" t="str">
        <f>IF('GACE Reading 200 210'!B888="","", IF(I888&lt;20, 20, IF(I888&gt;80, 80, I888)))</f>
        <v/>
      </c>
    </row>
    <row r="889" spans="1:10" x14ac:dyDescent="0.25">
      <c r="A889" s="11">
        <v>888</v>
      </c>
      <c r="B889" s="30"/>
      <c r="C889" s="25" t="str">
        <f t="shared" si="26"/>
        <v/>
      </c>
      <c r="D889" s="25" t="str">
        <f>IF('GACE Reading 200 210'!B889="","", IF(C889&lt;1, 1, IF(C889&gt;36, 36, C889)))</f>
        <v/>
      </c>
      <c r="E889" s="25" t="str">
        <f t="shared" si="27"/>
        <v/>
      </c>
      <c r="F889" s="11" t="str">
        <f>IF('GACE Reading 200 210'!E889="","",IF('GACE Reading 200 210'!E889&lt;'ACT E+R to SAT EBRW'!$A$2,'ACT E+R to SAT EBRW'!$B$2,IF('GACE Reading 200 210'!E889&gt;'ACT E+R to SAT EBRW'!A$72,'ACT E+R to SAT EBRW'!B$72,VLOOKUP(E889,'ACT E+R to SAT EBRW'!A:B,2,FALSE))))</f>
        <v/>
      </c>
      <c r="G889" s="11" t="str">
        <f>IF('GACE Reading 200 210'!B889="","",interceptACTRtoPCR5712_5713+slopeACTRtoPCR5712_5713*D889)</f>
        <v/>
      </c>
      <c r="H889" s="11" t="str">
        <f>IF('GACE Reading 200 210'!B889="","", IF(G889&lt;100, 100, IF(G889&gt;200, 200, G889)))</f>
        <v/>
      </c>
      <c r="I889" s="11" t="str">
        <f>IF('GACE Reading 200 210'!B889="","",'SAT EBRW to CBEST R'!$A$2+'SAT EBRW to CBEST R'!$B$2*F889)</f>
        <v/>
      </c>
      <c r="J889" s="11" t="str">
        <f>IF('GACE Reading 200 210'!B889="","", IF(I889&lt;20, 20, IF(I889&gt;80, 80, I889)))</f>
        <v/>
      </c>
    </row>
    <row r="890" spans="1:10" x14ac:dyDescent="0.25">
      <c r="A890" s="11">
        <v>889</v>
      </c>
      <c r="B890" s="30"/>
      <c r="C890" s="25" t="str">
        <f t="shared" si="26"/>
        <v/>
      </c>
      <c r="D890" s="25" t="str">
        <f>IF('GACE Reading 200 210'!B890="","", IF(C890&lt;1, 1, IF(C890&gt;36, 36, C890)))</f>
        <v/>
      </c>
      <c r="E890" s="25" t="str">
        <f t="shared" si="27"/>
        <v/>
      </c>
      <c r="F890" s="11" t="str">
        <f>IF('GACE Reading 200 210'!E890="","",IF('GACE Reading 200 210'!E890&lt;'ACT E+R to SAT EBRW'!$A$2,'ACT E+R to SAT EBRW'!$B$2,IF('GACE Reading 200 210'!E890&gt;'ACT E+R to SAT EBRW'!A$72,'ACT E+R to SAT EBRW'!B$72,VLOOKUP(E890,'ACT E+R to SAT EBRW'!A:B,2,FALSE))))</f>
        <v/>
      </c>
      <c r="G890" s="11" t="str">
        <f>IF('GACE Reading 200 210'!B890="","",interceptACTRtoPCR5712_5713+slopeACTRtoPCR5712_5713*D890)</f>
        <v/>
      </c>
      <c r="H890" s="11" t="str">
        <f>IF('GACE Reading 200 210'!B890="","", IF(G890&lt;100, 100, IF(G890&gt;200, 200, G890)))</f>
        <v/>
      </c>
      <c r="I890" s="11" t="str">
        <f>IF('GACE Reading 200 210'!B890="","",'SAT EBRW to CBEST R'!$A$2+'SAT EBRW to CBEST R'!$B$2*F890)</f>
        <v/>
      </c>
      <c r="J890" s="11" t="str">
        <f>IF('GACE Reading 200 210'!B890="","", IF(I890&lt;20, 20, IF(I890&gt;80, 80, I890)))</f>
        <v/>
      </c>
    </row>
    <row r="891" spans="1:10" x14ac:dyDescent="0.25">
      <c r="A891" s="11">
        <v>890</v>
      </c>
      <c r="B891" s="30"/>
      <c r="C891" s="25" t="str">
        <f t="shared" si="26"/>
        <v/>
      </c>
      <c r="D891" s="25" t="str">
        <f>IF('GACE Reading 200 210'!B891="","", IF(C891&lt;1, 1, IF(C891&gt;36, 36, C891)))</f>
        <v/>
      </c>
      <c r="E891" s="25" t="str">
        <f t="shared" si="27"/>
        <v/>
      </c>
      <c r="F891" s="11" t="str">
        <f>IF('GACE Reading 200 210'!E891="","",IF('GACE Reading 200 210'!E891&lt;'ACT E+R to SAT EBRW'!$A$2,'ACT E+R to SAT EBRW'!$B$2,IF('GACE Reading 200 210'!E891&gt;'ACT E+R to SAT EBRW'!A$72,'ACT E+R to SAT EBRW'!B$72,VLOOKUP(E891,'ACT E+R to SAT EBRW'!A:B,2,FALSE))))</f>
        <v/>
      </c>
      <c r="G891" s="11" t="str">
        <f>IF('GACE Reading 200 210'!B891="","",interceptACTRtoPCR5712_5713+slopeACTRtoPCR5712_5713*D891)</f>
        <v/>
      </c>
      <c r="H891" s="11" t="str">
        <f>IF('GACE Reading 200 210'!B891="","", IF(G891&lt;100, 100, IF(G891&gt;200, 200, G891)))</f>
        <v/>
      </c>
      <c r="I891" s="11" t="str">
        <f>IF('GACE Reading 200 210'!B891="","",'SAT EBRW to CBEST R'!$A$2+'SAT EBRW to CBEST R'!$B$2*F891)</f>
        <v/>
      </c>
      <c r="J891" s="11" t="str">
        <f>IF('GACE Reading 200 210'!B891="","", IF(I891&lt;20, 20, IF(I891&gt;80, 80, I891)))</f>
        <v/>
      </c>
    </row>
    <row r="892" spans="1:10" x14ac:dyDescent="0.25">
      <c r="A892" s="11">
        <v>891</v>
      </c>
      <c r="B892" s="30"/>
      <c r="C892" s="25" t="str">
        <f t="shared" si="26"/>
        <v/>
      </c>
      <c r="D892" s="25" t="str">
        <f>IF('GACE Reading 200 210'!B892="","", IF(C892&lt;1, 1, IF(C892&gt;36, 36, C892)))</f>
        <v/>
      </c>
      <c r="E892" s="25" t="str">
        <f t="shared" si="27"/>
        <v/>
      </c>
      <c r="F892" s="11" t="str">
        <f>IF('GACE Reading 200 210'!E892="","",IF('GACE Reading 200 210'!E892&lt;'ACT E+R to SAT EBRW'!$A$2,'ACT E+R to SAT EBRW'!$B$2,IF('GACE Reading 200 210'!E892&gt;'ACT E+R to SAT EBRW'!A$72,'ACT E+R to SAT EBRW'!B$72,VLOOKUP(E892,'ACT E+R to SAT EBRW'!A:B,2,FALSE))))</f>
        <v/>
      </c>
      <c r="G892" s="11" t="str">
        <f>IF('GACE Reading 200 210'!B892="","",interceptACTRtoPCR5712_5713+slopeACTRtoPCR5712_5713*D892)</f>
        <v/>
      </c>
      <c r="H892" s="11" t="str">
        <f>IF('GACE Reading 200 210'!B892="","", IF(G892&lt;100, 100, IF(G892&gt;200, 200, G892)))</f>
        <v/>
      </c>
      <c r="I892" s="11" t="str">
        <f>IF('GACE Reading 200 210'!B892="","",'SAT EBRW to CBEST R'!$A$2+'SAT EBRW to CBEST R'!$B$2*F892)</f>
        <v/>
      </c>
      <c r="J892" s="11" t="str">
        <f>IF('GACE Reading 200 210'!B892="","", IF(I892&lt;20, 20, IF(I892&gt;80, 80, I892)))</f>
        <v/>
      </c>
    </row>
    <row r="893" spans="1:10" x14ac:dyDescent="0.25">
      <c r="A893" s="11">
        <v>892</v>
      </c>
      <c r="B893" s="30"/>
      <c r="C893" s="25" t="str">
        <f t="shared" si="26"/>
        <v/>
      </c>
      <c r="D893" s="25" t="str">
        <f>IF('GACE Reading 200 210'!B893="","", IF(C893&lt;1, 1, IF(C893&gt;36, 36, C893)))</f>
        <v/>
      </c>
      <c r="E893" s="25" t="str">
        <f t="shared" si="27"/>
        <v/>
      </c>
      <c r="F893" s="11" t="str">
        <f>IF('GACE Reading 200 210'!E893="","",IF('GACE Reading 200 210'!E893&lt;'ACT E+R to SAT EBRW'!$A$2,'ACT E+R to SAT EBRW'!$B$2,IF('GACE Reading 200 210'!E893&gt;'ACT E+R to SAT EBRW'!A$72,'ACT E+R to SAT EBRW'!B$72,VLOOKUP(E893,'ACT E+R to SAT EBRW'!A:B,2,FALSE))))</f>
        <v/>
      </c>
      <c r="G893" s="11" t="str">
        <f>IF('GACE Reading 200 210'!B893="","",interceptACTRtoPCR5712_5713+slopeACTRtoPCR5712_5713*D893)</f>
        <v/>
      </c>
      <c r="H893" s="11" t="str">
        <f>IF('GACE Reading 200 210'!B893="","", IF(G893&lt;100, 100, IF(G893&gt;200, 200, G893)))</f>
        <v/>
      </c>
      <c r="I893" s="11" t="str">
        <f>IF('GACE Reading 200 210'!B893="","",'SAT EBRW to CBEST R'!$A$2+'SAT EBRW to CBEST R'!$B$2*F893)</f>
        <v/>
      </c>
      <c r="J893" s="11" t="str">
        <f>IF('GACE Reading 200 210'!B893="","", IF(I893&lt;20, 20, IF(I893&gt;80, 80, I893)))</f>
        <v/>
      </c>
    </row>
    <row r="894" spans="1:10" x14ac:dyDescent="0.25">
      <c r="A894" s="11">
        <v>893</v>
      </c>
      <c r="B894" s="30"/>
      <c r="C894" s="25" t="str">
        <f t="shared" si="26"/>
        <v/>
      </c>
      <c r="D894" s="25" t="str">
        <f>IF('GACE Reading 200 210'!B894="","", IF(C894&lt;1, 1, IF(C894&gt;36, 36, C894)))</f>
        <v/>
      </c>
      <c r="E894" s="25" t="str">
        <f t="shared" si="27"/>
        <v/>
      </c>
      <c r="F894" s="11" t="str">
        <f>IF('GACE Reading 200 210'!E894="","",IF('GACE Reading 200 210'!E894&lt;'ACT E+R to SAT EBRW'!$A$2,'ACT E+R to SAT EBRW'!$B$2,IF('GACE Reading 200 210'!E894&gt;'ACT E+R to SAT EBRW'!A$72,'ACT E+R to SAT EBRW'!B$72,VLOOKUP(E894,'ACT E+R to SAT EBRW'!A:B,2,FALSE))))</f>
        <v/>
      </c>
      <c r="G894" s="11" t="str">
        <f>IF('GACE Reading 200 210'!B894="","",interceptACTRtoPCR5712_5713+slopeACTRtoPCR5712_5713*D894)</f>
        <v/>
      </c>
      <c r="H894" s="11" t="str">
        <f>IF('GACE Reading 200 210'!B894="","", IF(G894&lt;100, 100, IF(G894&gt;200, 200, G894)))</f>
        <v/>
      </c>
      <c r="I894" s="11" t="str">
        <f>IF('GACE Reading 200 210'!B894="","",'SAT EBRW to CBEST R'!$A$2+'SAT EBRW to CBEST R'!$B$2*F894)</f>
        <v/>
      </c>
      <c r="J894" s="11" t="str">
        <f>IF('GACE Reading 200 210'!B894="","", IF(I894&lt;20, 20, IF(I894&gt;80, 80, I894)))</f>
        <v/>
      </c>
    </row>
    <row r="895" spans="1:10" x14ac:dyDescent="0.25">
      <c r="A895" s="11">
        <v>894</v>
      </c>
      <c r="B895" s="30"/>
      <c r="C895" s="25" t="str">
        <f t="shared" si="26"/>
        <v/>
      </c>
      <c r="D895" s="25" t="str">
        <f>IF('GACE Reading 200 210'!B895="","", IF(C895&lt;1, 1, IF(C895&gt;36, 36, C895)))</f>
        <v/>
      </c>
      <c r="E895" s="25" t="str">
        <f t="shared" si="27"/>
        <v/>
      </c>
      <c r="F895" s="11" t="str">
        <f>IF('GACE Reading 200 210'!E895="","",IF('GACE Reading 200 210'!E895&lt;'ACT E+R to SAT EBRW'!$A$2,'ACT E+R to SAT EBRW'!$B$2,IF('GACE Reading 200 210'!E895&gt;'ACT E+R to SAT EBRW'!A$72,'ACT E+R to SAT EBRW'!B$72,VLOOKUP(E895,'ACT E+R to SAT EBRW'!A:B,2,FALSE))))</f>
        <v/>
      </c>
      <c r="G895" s="11" t="str">
        <f>IF('GACE Reading 200 210'!B895="","",interceptACTRtoPCR5712_5713+slopeACTRtoPCR5712_5713*D895)</f>
        <v/>
      </c>
      <c r="H895" s="11" t="str">
        <f>IF('GACE Reading 200 210'!B895="","", IF(G895&lt;100, 100, IF(G895&gt;200, 200, G895)))</f>
        <v/>
      </c>
      <c r="I895" s="11" t="str">
        <f>IF('GACE Reading 200 210'!B895="","",'SAT EBRW to CBEST R'!$A$2+'SAT EBRW to CBEST R'!$B$2*F895)</f>
        <v/>
      </c>
      <c r="J895" s="11" t="str">
        <f>IF('GACE Reading 200 210'!B895="","", IF(I895&lt;20, 20, IF(I895&gt;80, 80, I895)))</f>
        <v/>
      </c>
    </row>
    <row r="896" spans="1:10" x14ac:dyDescent="0.25">
      <c r="A896" s="11">
        <v>895</v>
      </c>
      <c r="B896" s="30"/>
      <c r="C896" s="25" t="str">
        <f t="shared" si="26"/>
        <v/>
      </c>
      <c r="D896" s="25" t="str">
        <f>IF('GACE Reading 200 210'!B896="","", IF(C896&lt;1, 1, IF(C896&gt;36, 36, C896)))</f>
        <v/>
      </c>
      <c r="E896" s="25" t="str">
        <f t="shared" si="27"/>
        <v/>
      </c>
      <c r="F896" s="11" t="str">
        <f>IF('GACE Reading 200 210'!E896="","",IF('GACE Reading 200 210'!E896&lt;'ACT E+R to SAT EBRW'!$A$2,'ACT E+R to SAT EBRW'!$B$2,IF('GACE Reading 200 210'!E896&gt;'ACT E+R to SAT EBRW'!A$72,'ACT E+R to SAT EBRW'!B$72,VLOOKUP(E896,'ACT E+R to SAT EBRW'!A:B,2,FALSE))))</f>
        <v/>
      </c>
      <c r="G896" s="11" t="str">
        <f>IF('GACE Reading 200 210'!B896="","",interceptACTRtoPCR5712_5713+slopeACTRtoPCR5712_5713*D896)</f>
        <v/>
      </c>
      <c r="H896" s="11" t="str">
        <f>IF('GACE Reading 200 210'!B896="","", IF(G896&lt;100, 100, IF(G896&gt;200, 200, G896)))</f>
        <v/>
      </c>
      <c r="I896" s="11" t="str">
        <f>IF('GACE Reading 200 210'!B896="","",'SAT EBRW to CBEST R'!$A$2+'SAT EBRW to CBEST R'!$B$2*F896)</f>
        <v/>
      </c>
      <c r="J896" s="11" t="str">
        <f>IF('GACE Reading 200 210'!B896="","", IF(I896&lt;20, 20, IF(I896&gt;80, 80, I896)))</f>
        <v/>
      </c>
    </row>
    <row r="897" spans="1:10" x14ac:dyDescent="0.25">
      <c r="A897" s="11">
        <v>896</v>
      </c>
      <c r="B897" s="30"/>
      <c r="C897" s="25" t="str">
        <f t="shared" si="26"/>
        <v/>
      </c>
      <c r="D897" s="25" t="str">
        <f>IF('GACE Reading 200 210'!B897="","", IF(C897&lt;1, 1, IF(C897&gt;36, 36, C897)))</f>
        <v/>
      </c>
      <c r="E897" s="25" t="str">
        <f t="shared" si="27"/>
        <v/>
      </c>
      <c r="F897" s="11" t="str">
        <f>IF('GACE Reading 200 210'!E897="","",IF('GACE Reading 200 210'!E897&lt;'ACT E+R to SAT EBRW'!$A$2,'ACT E+R to SAT EBRW'!$B$2,IF('GACE Reading 200 210'!E897&gt;'ACT E+R to SAT EBRW'!A$72,'ACT E+R to SAT EBRW'!B$72,VLOOKUP(E897,'ACT E+R to SAT EBRW'!A:B,2,FALSE))))</f>
        <v/>
      </c>
      <c r="G897" s="11" t="str">
        <f>IF('GACE Reading 200 210'!B897="","",interceptACTRtoPCR5712_5713+slopeACTRtoPCR5712_5713*D897)</f>
        <v/>
      </c>
      <c r="H897" s="11" t="str">
        <f>IF('GACE Reading 200 210'!B897="","", IF(G897&lt;100, 100, IF(G897&gt;200, 200, G897)))</f>
        <v/>
      </c>
      <c r="I897" s="11" t="str">
        <f>IF('GACE Reading 200 210'!B897="","",'SAT EBRW to CBEST R'!$A$2+'SAT EBRW to CBEST R'!$B$2*F897)</f>
        <v/>
      </c>
      <c r="J897" s="11" t="str">
        <f>IF('GACE Reading 200 210'!B897="","", IF(I897&lt;20, 20, IF(I897&gt;80, 80, I897)))</f>
        <v/>
      </c>
    </row>
    <row r="898" spans="1:10" x14ac:dyDescent="0.25">
      <c r="A898" s="11">
        <v>897</v>
      </c>
      <c r="B898" s="30"/>
      <c r="C898" s="25" t="str">
        <f t="shared" ref="C898:C961" si="28">IF(B898="","",IF(B898&gt;=250, upperinterceptPAAR200_210toACTR+B898*upperslopePAAR200_210toACTR, lowerinterceptPAAR200_210toACTR+B898*lowerslopePAAR200_210toACTR))</f>
        <v/>
      </c>
      <c r="D898" s="25" t="str">
        <f>IF('GACE Reading 200 210'!B898="","", IF(C898&lt;1, 1, IF(C898&gt;36, 36, C898)))</f>
        <v/>
      </c>
      <c r="E898" s="25" t="str">
        <f t="shared" si="27"/>
        <v/>
      </c>
      <c r="F898" s="11" t="str">
        <f>IF('GACE Reading 200 210'!E898="","",IF('GACE Reading 200 210'!E898&lt;'ACT E+R to SAT EBRW'!$A$2,'ACT E+R to SAT EBRW'!$B$2,IF('GACE Reading 200 210'!E898&gt;'ACT E+R to SAT EBRW'!A$72,'ACT E+R to SAT EBRW'!B$72,VLOOKUP(E898,'ACT E+R to SAT EBRW'!A:B,2,FALSE))))</f>
        <v/>
      </c>
      <c r="G898" s="11" t="str">
        <f>IF('GACE Reading 200 210'!B898="","",interceptACTRtoPCR5712_5713+slopeACTRtoPCR5712_5713*D898)</f>
        <v/>
      </c>
      <c r="H898" s="11" t="str">
        <f>IF('GACE Reading 200 210'!B898="","", IF(G898&lt;100, 100, IF(G898&gt;200, 200, G898)))</f>
        <v/>
      </c>
      <c r="I898" s="11" t="str">
        <f>IF('GACE Reading 200 210'!B898="","",'SAT EBRW to CBEST R'!$A$2+'SAT EBRW to CBEST R'!$B$2*F898)</f>
        <v/>
      </c>
      <c r="J898" s="11" t="str">
        <f>IF('GACE Reading 200 210'!B898="","", IF(I898&lt;20, 20, IF(I898&gt;80, 80, I898)))</f>
        <v/>
      </c>
    </row>
    <row r="899" spans="1:10" x14ac:dyDescent="0.25">
      <c r="A899" s="11">
        <v>898</v>
      </c>
      <c r="B899" s="30"/>
      <c r="C899" s="25" t="str">
        <f t="shared" si="28"/>
        <v/>
      </c>
      <c r="D899" s="25" t="str">
        <f>IF('GACE Reading 200 210'!B899="","", IF(C899&lt;1, 1, IF(C899&gt;36, 36, C899)))</f>
        <v/>
      </c>
      <c r="E899" s="25" t="str">
        <f t="shared" ref="E899:E962" si="29">IF(ISBLANK(B899), "", ROUND(2*D899, 0))</f>
        <v/>
      </c>
      <c r="F899" s="11" t="str">
        <f>IF('GACE Reading 200 210'!E899="","",IF('GACE Reading 200 210'!E899&lt;'ACT E+R to SAT EBRW'!$A$2,'ACT E+R to SAT EBRW'!$B$2,IF('GACE Reading 200 210'!E899&gt;'ACT E+R to SAT EBRW'!A$72,'ACT E+R to SAT EBRW'!B$72,VLOOKUP(E899,'ACT E+R to SAT EBRW'!A:B,2,FALSE))))</f>
        <v/>
      </c>
      <c r="G899" s="11" t="str">
        <f>IF('GACE Reading 200 210'!B899="","",interceptACTRtoPCR5712_5713+slopeACTRtoPCR5712_5713*D899)</f>
        <v/>
      </c>
      <c r="H899" s="11" t="str">
        <f>IF('GACE Reading 200 210'!B899="","", IF(G899&lt;100, 100, IF(G899&gt;200, 200, G899)))</f>
        <v/>
      </c>
      <c r="I899" s="11" t="str">
        <f>IF('GACE Reading 200 210'!B899="","",'SAT EBRW to CBEST R'!$A$2+'SAT EBRW to CBEST R'!$B$2*F899)</f>
        <v/>
      </c>
      <c r="J899" s="11" t="str">
        <f>IF('GACE Reading 200 210'!B899="","", IF(I899&lt;20, 20, IF(I899&gt;80, 80, I899)))</f>
        <v/>
      </c>
    </row>
    <row r="900" spans="1:10" x14ac:dyDescent="0.25">
      <c r="A900" s="11">
        <v>899</v>
      </c>
      <c r="B900" s="30"/>
      <c r="C900" s="25" t="str">
        <f t="shared" si="28"/>
        <v/>
      </c>
      <c r="D900" s="25" t="str">
        <f>IF('GACE Reading 200 210'!B900="","", IF(C900&lt;1, 1, IF(C900&gt;36, 36, C900)))</f>
        <v/>
      </c>
      <c r="E900" s="25" t="str">
        <f t="shared" si="29"/>
        <v/>
      </c>
      <c r="F900" s="11" t="str">
        <f>IF('GACE Reading 200 210'!E900="","",IF('GACE Reading 200 210'!E900&lt;'ACT E+R to SAT EBRW'!$A$2,'ACT E+R to SAT EBRW'!$B$2,IF('GACE Reading 200 210'!E900&gt;'ACT E+R to SAT EBRW'!A$72,'ACT E+R to SAT EBRW'!B$72,VLOOKUP(E900,'ACT E+R to SAT EBRW'!A:B,2,FALSE))))</f>
        <v/>
      </c>
      <c r="G900" s="11" t="str">
        <f>IF('GACE Reading 200 210'!B900="","",interceptACTRtoPCR5712_5713+slopeACTRtoPCR5712_5713*D900)</f>
        <v/>
      </c>
      <c r="H900" s="11" t="str">
        <f>IF('GACE Reading 200 210'!B900="","", IF(G900&lt;100, 100, IF(G900&gt;200, 200, G900)))</f>
        <v/>
      </c>
      <c r="I900" s="11" t="str">
        <f>IF('GACE Reading 200 210'!B900="","",'SAT EBRW to CBEST R'!$A$2+'SAT EBRW to CBEST R'!$B$2*F900)</f>
        <v/>
      </c>
      <c r="J900" s="11" t="str">
        <f>IF('GACE Reading 200 210'!B900="","", IF(I900&lt;20, 20, IF(I900&gt;80, 80, I900)))</f>
        <v/>
      </c>
    </row>
    <row r="901" spans="1:10" x14ac:dyDescent="0.25">
      <c r="A901" s="11">
        <v>900</v>
      </c>
      <c r="B901" s="30"/>
      <c r="C901" s="25" t="str">
        <f t="shared" si="28"/>
        <v/>
      </c>
      <c r="D901" s="25" t="str">
        <f>IF('GACE Reading 200 210'!B901="","", IF(C901&lt;1, 1, IF(C901&gt;36, 36, C901)))</f>
        <v/>
      </c>
      <c r="E901" s="25" t="str">
        <f t="shared" si="29"/>
        <v/>
      </c>
      <c r="F901" s="11" t="str">
        <f>IF('GACE Reading 200 210'!E901="","",IF('GACE Reading 200 210'!E901&lt;'ACT E+R to SAT EBRW'!$A$2,'ACT E+R to SAT EBRW'!$B$2,IF('GACE Reading 200 210'!E901&gt;'ACT E+R to SAT EBRW'!A$72,'ACT E+R to SAT EBRW'!B$72,VLOOKUP(E901,'ACT E+R to SAT EBRW'!A:B,2,FALSE))))</f>
        <v/>
      </c>
      <c r="G901" s="11" t="str">
        <f>IF('GACE Reading 200 210'!B901="","",interceptACTRtoPCR5712_5713+slopeACTRtoPCR5712_5713*D901)</f>
        <v/>
      </c>
      <c r="H901" s="11" t="str">
        <f>IF('GACE Reading 200 210'!B901="","", IF(G901&lt;100, 100, IF(G901&gt;200, 200, G901)))</f>
        <v/>
      </c>
      <c r="I901" s="11" t="str">
        <f>IF('GACE Reading 200 210'!B901="","",'SAT EBRW to CBEST R'!$A$2+'SAT EBRW to CBEST R'!$B$2*F901)</f>
        <v/>
      </c>
      <c r="J901" s="11" t="str">
        <f>IF('GACE Reading 200 210'!B901="","", IF(I901&lt;20, 20, IF(I901&gt;80, 80, I901)))</f>
        <v/>
      </c>
    </row>
    <row r="902" spans="1:10" x14ac:dyDescent="0.25">
      <c r="A902" s="11">
        <v>901</v>
      </c>
      <c r="B902" s="30"/>
      <c r="C902" s="25" t="str">
        <f t="shared" si="28"/>
        <v/>
      </c>
      <c r="D902" s="25" t="str">
        <f>IF('GACE Reading 200 210'!B902="","", IF(C902&lt;1, 1, IF(C902&gt;36, 36, C902)))</f>
        <v/>
      </c>
      <c r="E902" s="25" t="str">
        <f t="shared" si="29"/>
        <v/>
      </c>
      <c r="F902" s="11" t="str">
        <f>IF('GACE Reading 200 210'!E902="","",IF('GACE Reading 200 210'!E902&lt;'ACT E+R to SAT EBRW'!$A$2,'ACT E+R to SAT EBRW'!$B$2,IF('GACE Reading 200 210'!E902&gt;'ACT E+R to SAT EBRW'!A$72,'ACT E+R to SAT EBRW'!B$72,VLOOKUP(E902,'ACT E+R to SAT EBRW'!A:B,2,FALSE))))</f>
        <v/>
      </c>
      <c r="G902" s="11" t="str">
        <f>IF('GACE Reading 200 210'!B902="","",interceptACTRtoPCR5712_5713+slopeACTRtoPCR5712_5713*D902)</f>
        <v/>
      </c>
      <c r="H902" s="11" t="str">
        <f>IF('GACE Reading 200 210'!B902="","", IF(G902&lt;100, 100, IF(G902&gt;200, 200, G902)))</f>
        <v/>
      </c>
      <c r="I902" s="11" t="str">
        <f>IF('GACE Reading 200 210'!B902="","",'SAT EBRW to CBEST R'!$A$2+'SAT EBRW to CBEST R'!$B$2*F902)</f>
        <v/>
      </c>
      <c r="J902" s="11" t="str">
        <f>IF('GACE Reading 200 210'!B902="","", IF(I902&lt;20, 20, IF(I902&gt;80, 80, I902)))</f>
        <v/>
      </c>
    </row>
    <row r="903" spans="1:10" x14ac:dyDescent="0.25">
      <c r="A903" s="11">
        <v>902</v>
      </c>
      <c r="B903" s="30"/>
      <c r="C903" s="25" t="str">
        <f t="shared" si="28"/>
        <v/>
      </c>
      <c r="D903" s="25" t="str">
        <f>IF('GACE Reading 200 210'!B903="","", IF(C903&lt;1, 1, IF(C903&gt;36, 36, C903)))</f>
        <v/>
      </c>
      <c r="E903" s="25" t="str">
        <f t="shared" si="29"/>
        <v/>
      </c>
      <c r="F903" s="11" t="str">
        <f>IF('GACE Reading 200 210'!E903="","",IF('GACE Reading 200 210'!E903&lt;'ACT E+R to SAT EBRW'!$A$2,'ACT E+R to SAT EBRW'!$B$2,IF('GACE Reading 200 210'!E903&gt;'ACT E+R to SAT EBRW'!A$72,'ACT E+R to SAT EBRW'!B$72,VLOOKUP(E903,'ACT E+R to SAT EBRW'!A:B,2,FALSE))))</f>
        <v/>
      </c>
      <c r="G903" s="11" t="str">
        <f>IF('GACE Reading 200 210'!B903="","",interceptACTRtoPCR5712_5713+slopeACTRtoPCR5712_5713*D903)</f>
        <v/>
      </c>
      <c r="H903" s="11" t="str">
        <f>IF('GACE Reading 200 210'!B903="","", IF(G903&lt;100, 100, IF(G903&gt;200, 200, G903)))</f>
        <v/>
      </c>
      <c r="I903" s="11" t="str">
        <f>IF('GACE Reading 200 210'!B903="","",'SAT EBRW to CBEST R'!$A$2+'SAT EBRW to CBEST R'!$B$2*F903)</f>
        <v/>
      </c>
      <c r="J903" s="11" t="str">
        <f>IF('GACE Reading 200 210'!B903="","", IF(I903&lt;20, 20, IF(I903&gt;80, 80, I903)))</f>
        <v/>
      </c>
    </row>
    <row r="904" spans="1:10" x14ac:dyDescent="0.25">
      <c r="A904" s="11">
        <v>903</v>
      </c>
      <c r="B904" s="30"/>
      <c r="C904" s="25" t="str">
        <f t="shared" si="28"/>
        <v/>
      </c>
      <c r="D904" s="25" t="str">
        <f>IF('GACE Reading 200 210'!B904="","", IF(C904&lt;1, 1, IF(C904&gt;36, 36, C904)))</f>
        <v/>
      </c>
      <c r="E904" s="25" t="str">
        <f t="shared" si="29"/>
        <v/>
      </c>
      <c r="F904" s="11" t="str">
        <f>IF('GACE Reading 200 210'!E904="","",IF('GACE Reading 200 210'!E904&lt;'ACT E+R to SAT EBRW'!$A$2,'ACT E+R to SAT EBRW'!$B$2,IF('GACE Reading 200 210'!E904&gt;'ACT E+R to SAT EBRW'!A$72,'ACT E+R to SAT EBRW'!B$72,VLOOKUP(E904,'ACT E+R to SAT EBRW'!A:B,2,FALSE))))</f>
        <v/>
      </c>
      <c r="G904" s="11" t="str">
        <f>IF('GACE Reading 200 210'!B904="","",interceptACTRtoPCR5712_5713+slopeACTRtoPCR5712_5713*D904)</f>
        <v/>
      </c>
      <c r="H904" s="11" t="str">
        <f>IF('GACE Reading 200 210'!B904="","", IF(G904&lt;100, 100, IF(G904&gt;200, 200, G904)))</f>
        <v/>
      </c>
      <c r="I904" s="11" t="str">
        <f>IF('GACE Reading 200 210'!B904="","",'SAT EBRW to CBEST R'!$A$2+'SAT EBRW to CBEST R'!$B$2*F904)</f>
        <v/>
      </c>
      <c r="J904" s="11" t="str">
        <f>IF('GACE Reading 200 210'!B904="","", IF(I904&lt;20, 20, IF(I904&gt;80, 80, I904)))</f>
        <v/>
      </c>
    </row>
    <row r="905" spans="1:10" x14ac:dyDescent="0.25">
      <c r="A905" s="11">
        <v>904</v>
      </c>
      <c r="B905" s="30"/>
      <c r="C905" s="25" t="str">
        <f t="shared" si="28"/>
        <v/>
      </c>
      <c r="D905" s="25" t="str">
        <f>IF('GACE Reading 200 210'!B905="","", IF(C905&lt;1, 1, IF(C905&gt;36, 36, C905)))</f>
        <v/>
      </c>
      <c r="E905" s="25" t="str">
        <f t="shared" si="29"/>
        <v/>
      </c>
      <c r="F905" s="11" t="str">
        <f>IF('GACE Reading 200 210'!E905="","",IF('GACE Reading 200 210'!E905&lt;'ACT E+R to SAT EBRW'!$A$2,'ACT E+R to SAT EBRW'!$B$2,IF('GACE Reading 200 210'!E905&gt;'ACT E+R to SAT EBRW'!A$72,'ACT E+R to SAT EBRW'!B$72,VLOOKUP(E905,'ACT E+R to SAT EBRW'!A:B,2,FALSE))))</f>
        <v/>
      </c>
      <c r="G905" s="11" t="str">
        <f>IF('GACE Reading 200 210'!B905="","",interceptACTRtoPCR5712_5713+slopeACTRtoPCR5712_5713*D905)</f>
        <v/>
      </c>
      <c r="H905" s="11" t="str">
        <f>IF('GACE Reading 200 210'!B905="","", IF(G905&lt;100, 100, IF(G905&gt;200, 200, G905)))</f>
        <v/>
      </c>
      <c r="I905" s="11" t="str">
        <f>IF('GACE Reading 200 210'!B905="","",'SAT EBRW to CBEST R'!$A$2+'SAT EBRW to CBEST R'!$B$2*F905)</f>
        <v/>
      </c>
      <c r="J905" s="11" t="str">
        <f>IF('GACE Reading 200 210'!B905="","", IF(I905&lt;20, 20, IF(I905&gt;80, 80, I905)))</f>
        <v/>
      </c>
    </row>
    <row r="906" spans="1:10" x14ac:dyDescent="0.25">
      <c r="A906" s="11">
        <v>905</v>
      </c>
      <c r="B906" s="30"/>
      <c r="C906" s="25" t="str">
        <f t="shared" si="28"/>
        <v/>
      </c>
      <c r="D906" s="25" t="str">
        <f>IF('GACE Reading 200 210'!B906="","", IF(C906&lt;1, 1, IF(C906&gt;36, 36, C906)))</f>
        <v/>
      </c>
      <c r="E906" s="25" t="str">
        <f t="shared" si="29"/>
        <v/>
      </c>
      <c r="F906" s="11" t="str">
        <f>IF('GACE Reading 200 210'!E906="","",IF('GACE Reading 200 210'!E906&lt;'ACT E+R to SAT EBRW'!$A$2,'ACT E+R to SAT EBRW'!$B$2,IF('GACE Reading 200 210'!E906&gt;'ACT E+R to SAT EBRW'!A$72,'ACT E+R to SAT EBRW'!B$72,VLOOKUP(E906,'ACT E+R to SAT EBRW'!A:B,2,FALSE))))</f>
        <v/>
      </c>
      <c r="G906" s="11" t="str">
        <f>IF('GACE Reading 200 210'!B906="","",interceptACTRtoPCR5712_5713+slopeACTRtoPCR5712_5713*D906)</f>
        <v/>
      </c>
      <c r="H906" s="11" t="str">
        <f>IF('GACE Reading 200 210'!B906="","", IF(G906&lt;100, 100, IF(G906&gt;200, 200, G906)))</f>
        <v/>
      </c>
      <c r="I906" s="11" t="str">
        <f>IF('GACE Reading 200 210'!B906="","",'SAT EBRW to CBEST R'!$A$2+'SAT EBRW to CBEST R'!$B$2*F906)</f>
        <v/>
      </c>
      <c r="J906" s="11" t="str">
        <f>IF('GACE Reading 200 210'!B906="","", IF(I906&lt;20, 20, IF(I906&gt;80, 80, I906)))</f>
        <v/>
      </c>
    </row>
    <row r="907" spans="1:10" x14ac:dyDescent="0.25">
      <c r="A907" s="11">
        <v>906</v>
      </c>
      <c r="B907" s="30"/>
      <c r="C907" s="25" t="str">
        <f t="shared" si="28"/>
        <v/>
      </c>
      <c r="D907" s="25" t="str">
        <f>IF('GACE Reading 200 210'!B907="","", IF(C907&lt;1, 1, IF(C907&gt;36, 36, C907)))</f>
        <v/>
      </c>
      <c r="E907" s="25" t="str">
        <f t="shared" si="29"/>
        <v/>
      </c>
      <c r="F907" s="11" t="str">
        <f>IF('GACE Reading 200 210'!E907="","",IF('GACE Reading 200 210'!E907&lt;'ACT E+R to SAT EBRW'!$A$2,'ACT E+R to SAT EBRW'!$B$2,IF('GACE Reading 200 210'!E907&gt;'ACT E+R to SAT EBRW'!A$72,'ACT E+R to SAT EBRW'!B$72,VLOOKUP(E907,'ACT E+R to SAT EBRW'!A:B,2,FALSE))))</f>
        <v/>
      </c>
      <c r="G907" s="11" t="str">
        <f>IF('GACE Reading 200 210'!B907="","",interceptACTRtoPCR5712_5713+slopeACTRtoPCR5712_5713*D907)</f>
        <v/>
      </c>
      <c r="H907" s="11" t="str">
        <f>IF('GACE Reading 200 210'!B907="","", IF(G907&lt;100, 100, IF(G907&gt;200, 200, G907)))</f>
        <v/>
      </c>
      <c r="I907" s="11" t="str">
        <f>IF('GACE Reading 200 210'!B907="","",'SAT EBRW to CBEST R'!$A$2+'SAT EBRW to CBEST R'!$B$2*F907)</f>
        <v/>
      </c>
      <c r="J907" s="11" t="str">
        <f>IF('GACE Reading 200 210'!B907="","", IF(I907&lt;20, 20, IF(I907&gt;80, 80, I907)))</f>
        <v/>
      </c>
    </row>
    <row r="908" spans="1:10" x14ac:dyDescent="0.25">
      <c r="A908" s="11">
        <v>907</v>
      </c>
      <c r="B908" s="30"/>
      <c r="C908" s="25" t="str">
        <f t="shared" si="28"/>
        <v/>
      </c>
      <c r="D908" s="25" t="str">
        <f>IF('GACE Reading 200 210'!B908="","", IF(C908&lt;1, 1, IF(C908&gt;36, 36, C908)))</f>
        <v/>
      </c>
      <c r="E908" s="25" t="str">
        <f t="shared" si="29"/>
        <v/>
      </c>
      <c r="F908" s="11" t="str">
        <f>IF('GACE Reading 200 210'!E908="","",IF('GACE Reading 200 210'!E908&lt;'ACT E+R to SAT EBRW'!$A$2,'ACT E+R to SAT EBRW'!$B$2,IF('GACE Reading 200 210'!E908&gt;'ACT E+R to SAT EBRW'!A$72,'ACT E+R to SAT EBRW'!B$72,VLOOKUP(E908,'ACT E+R to SAT EBRW'!A:B,2,FALSE))))</f>
        <v/>
      </c>
      <c r="G908" s="11" t="str">
        <f>IF('GACE Reading 200 210'!B908="","",interceptACTRtoPCR5712_5713+slopeACTRtoPCR5712_5713*D908)</f>
        <v/>
      </c>
      <c r="H908" s="11" t="str">
        <f>IF('GACE Reading 200 210'!B908="","", IF(G908&lt;100, 100, IF(G908&gt;200, 200, G908)))</f>
        <v/>
      </c>
      <c r="I908" s="11" t="str">
        <f>IF('GACE Reading 200 210'!B908="","",'SAT EBRW to CBEST R'!$A$2+'SAT EBRW to CBEST R'!$B$2*F908)</f>
        <v/>
      </c>
      <c r="J908" s="11" t="str">
        <f>IF('GACE Reading 200 210'!B908="","", IF(I908&lt;20, 20, IF(I908&gt;80, 80, I908)))</f>
        <v/>
      </c>
    </row>
    <row r="909" spans="1:10" x14ac:dyDescent="0.25">
      <c r="A909" s="11">
        <v>908</v>
      </c>
      <c r="B909" s="30"/>
      <c r="C909" s="25" t="str">
        <f t="shared" si="28"/>
        <v/>
      </c>
      <c r="D909" s="25" t="str">
        <f>IF('GACE Reading 200 210'!B909="","", IF(C909&lt;1, 1, IF(C909&gt;36, 36, C909)))</f>
        <v/>
      </c>
      <c r="E909" s="25" t="str">
        <f t="shared" si="29"/>
        <v/>
      </c>
      <c r="F909" s="11" t="str">
        <f>IF('GACE Reading 200 210'!E909="","",IF('GACE Reading 200 210'!E909&lt;'ACT E+R to SAT EBRW'!$A$2,'ACT E+R to SAT EBRW'!$B$2,IF('GACE Reading 200 210'!E909&gt;'ACT E+R to SAT EBRW'!A$72,'ACT E+R to SAT EBRW'!B$72,VLOOKUP(E909,'ACT E+R to SAT EBRW'!A:B,2,FALSE))))</f>
        <v/>
      </c>
      <c r="G909" s="11" t="str">
        <f>IF('GACE Reading 200 210'!B909="","",interceptACTRtoPCR5712_5713+slopeACTRtoPCR5712_5713*D909)</f>
        <v/>
      </c>
      <c r="H909" s="11" t="str">
        <f>IF('GACE Reading 200 210'!B909="","", IF(G909&lt;100, 100, IF(G909&gt;200, 200, G909)))</f>
        <v/>
      </c>
      <c r="I909" s="11" t="str">
        <f>IF('GACE Reading 200 210'!B909="","",'SAT EBRW to CBEST R'!$A$2+'SAT EBRW to CBEST R'!$B$2*F909)</f>
        <v/>
      </c>
      <c r="J909" s="11" t="str">
        <f>IF('GACE Reading 200 210'!B909="","", IF(I909&lt;20, 20, IF(I909&gt;80, 80, I909)))</f>
        <v/>
      </c>
    </row>
    <row r="910" spans="1:10" x14ac:dyDescent="0.25">
      <c r="A910" s="11">
        <v>909</v>
      </c>
      <c r="B910" s="30"/>
      <c r="C910" s="25" t="str">
        <f t="shared" si="28"/>
        <v/>
      </c>
      <c r="D910" s="25" t="str">
        <f>IF('GACE Reading 200 210'!B910="","", IF(C910&lt;1, 1, IF(C910&gt;36, 36, C910)))</f>
        <v/>
      </c>
      <c r="E910" s="25" t="str">
        <f t="shared" si="29"/>
        <v/>
      </c>
      <c r="F910" s="11" t="str">
        <f>IF('GACE Reading 200 210'!E910="","",IF('GACE Reading 200 210'!E910&lt;'ACT E+R to SAT EBRW'!$A$2,'ACT E+R to SAT EBRW'!$B$2,IF('GACE Reading 200 210'!E910&gt;'ACT E+R to SAT EBRW'!A$72,'ACT E+R to SAT EBRW'!B$72,VLOOKUP(E910,'ACT E+R to SAT EBRW'!A:B,2,FALSE))))</f>
        <v/>
      </c>
      <c r="G910" s="11" t="str">
        <f>IF('GACE Reading 200 210'!B910="","",interceptACTRtoPCR5712_5713+slopeACTRtoPCR5712_5713*D910)</f>
        <v/>
      </c>
      <c r="H910" s="11" t="str">
        <f>IF('GACE Reading 200 210'!B910="","", IF(G910&lt;100, 100, IF(G910&gt;200, 200, G910)))</f>
        <v/>
      </c>
      <c r="I910" s="11" t="str">
        <f>IF('GACE Reading 200 210'!B910="","",'SAT EBRW to CBEST R'!$A$2+'SAT EBRW to CBEST R'!$B$2*F910)</f>
        <v/>
      </c>
      <c r="J910" s="11" t="str">
        <f>IF('GACE Reading 200 210'!B910="","", IF(I910&lt;20, 20, IF(I910&gt;80, 80, I910)))</f>
        <v/>
      </c>
    </row>
    <row r="911" spans="1:10" x14ac:dyDescent="0.25">
      <c r="A911" s="11">
        <v>910</v>
      </c>
      <c r="B911" s="30"/>
      <c r="C911" s="25" t="str">
        <f t="shared" si="28"/>
        <v/>
      </c>
      <c r="D911" s="25" t="str">
        <f>IF('GACE Reading 200 210'!B911="","", IF(C911&lt;1, 1, IF(C911&gt;36, 36, C911)))</f>
        <v/>
      </c>
      <c r="E911" s="25" t="str">
        <f t="shared" si="29"/>
        <v/>
      </c>
      <c r="F911" s="11" t="str">
        <f>IF('GACE Reading 200 210'!E911="","",IF('GACE Reading 200 210'!E911&lt;'ACT E+R to SAT EBRW'!$A$2,'ACT E+R to SAT EBRW'!$B$2,IF('GACE Reading 200 210'!E911&gt;'ACT E+R to SAT EBRW'!A$72,'ACT E+R to SAT EBRW'!B$72,VLOOKUP(E911,'ACT E+R to SAT EBRW'!A:B,2,FALSE))))</f>
        <v/>
      </c>
      <c r="G911" s="11" t="str">
        <f>IF('GACE Reading 200 210'!B911="","",interceptACTRtoPCR5712_5713+slopeACTRtoPCR5712_5713*D911)</f>
        <v/>
      </c>
      <c r="H911" s="11" t="str">
        <f>IF('GACE Reading 200 210'!B911="","", IF(G911&lt;100, 100, IF(G911&gt;200, 200, G911)))</f>
        <v/>
      </c>
      <c r="I911" s="11" t="str">
        <f>IF('GACE Reading 200 210'!B911="","",'SAT EBRW to CBEST R'!$A$2+'SAT EBRW to CBEST R'!$B$2*F911)</f>
        <v/>
      </c>
      <c r="J911" s="11" t="str">
        <f>IF('GACE Reading 200 210'!B911="","", IF(I911&lt;20, 20, IF(I911&gt;80, 80, I911)))</f>
        <v/>
      </c>
    </row>
    <row r="912" spans="1:10" x14ac:dyDescent="0.25">
      <c r="A912" s="11">
        <v>911</v>
      </c>
      <c r="B912" s="30"/>
      <c r="C912" s="25" t="str">
        <f t="shared" si="28"/>
        <v/>
      </c>
      <c r="D912" s="25" t="str">
        <f>IF('GACE Reading 200 210'!B912="","", IF(C912&lt;1, 1, IF(C912&gt;36, 36, C912)))</f>
        <v/>
      </c>
      <c r="E912" s="25" t="str">
        <f t="shared" si="29"/>
        <v/>
      </c>
      <c r="F912" s="11" t="str">
        <f>IF('GACE Reading 200 210'!E912="","",IF('GACE Reading 200 210'!E912&lt;'ACT E+R to SAT EBRW'!$A$2,'ACT E+R to SAT EBRW'!$B$2,IF('GACE Reading 200 210'!E912&gt;'ACT E+R to SAT EBRW'!A$72,'ACT E+R to SAT EBRW'!B$72,VLOOKUP(E912,'ACT E+R to SAT EBRW'!A:B,2,FALSE))))</f>
        <v/>
      </c>
      <c r="G912" s="11" t="str">
        <f>IF('GACE Reading 200 210'!B912="","",interceptACTRtoPCR5712_5713+slopeACTRtoPCR5712_5713*D912)</f>
        <v/>
      </c>
      <c r="H912" s="11" t="str">
        <f>IF('GACE Reading 200 210'!B912="","", IF(G912&lt;100, 100, IF(G912&gt;200, 200, G912)))</f>
        <v/>
      </c>
      <c r="I912" s="11" t="str">
        <f>IF('GACE Reading 200 210'!B912="","",'SAT EBRW to CBEST R'!$A$2+'SAT EBRW to CBEST R'!$B$2*F912)</f>
        <v/>
      </c>
      <c r="J912" s="11" t="str">
        <f>IF('GACE Reading 200 210'!B912="","", IF(I912&lt;20, 20, IF(I912&gt;80, 80, I912)))</f>
        <v/>
      </c>
    </row>
    <row r="913" spans="1:10" x14ac:dyDescent="0.25">
      <c r="A913" s="11">
        <v>912</v>
      </c>
      <c r="B913" s="30"/>
      <c r="C913" s="25" t="str">
        <f t="shared" si="28"/>
        <v/>
      </c>
      <c r="D913" s="25" t="str">
        <f>IF('GACE Reading 200 210'!B913="","", IF(C913&lt;1, 1, IF(C913&gt;36, 36, C913)))</f>
        <v/>
      </c>
      <c r="E913" s="25" t="str">
        <f t="shared" si="29"/>
        <v/>
      </c>
      <c r="F913" s="11" t="str">
        <f>IF('GACE Reading 200 210'!E913="","",IF('GACE Reading 200 210'!E913&lt;'ACT E+R to SAT EBRW'!$A$2,'ACT E+R to SAT EBRW'!$B$2,IF('GACE Reading 200 210'!E913&gt;'ACT E+R to SAT EBRW'!A$72,'ACT E+R to SAT EBRW'!B$72,VLOOKUP(E913,'ACT E+R to SAT EBRW'!A:B,2,FALSE))))</f>
        <v/>
      </c>
      <c r="G913" s="11" t="str">
        <f>IF('GACE Reading 200 210'!B913="","",interceptACTRtoPCR5712_5713+slopeACTRtoPCR5712_5713*D913)</f>
        <v/>
      </c>
      <c r="H913" s="11" t="str">
        <f>IF('GACE Reading 200 210'!B913="","", IF(G913&lt;100, 100, IF(G913&gt;200, 200, G913)))</f>
        <v/>
      </c>
      <c r="I913" s="11" t="str">
        <f>IF('GACE Reading 200 210'!B913="","",'SAT EBRW to CBEST R'!$A$2+'SAT EBRW to CBEST R'!$B$2*F913)</f>
        <v/>
      </c>
      <c r="J913" s="11" t="str">
        <f>IF('GACE Reading 200 210'!B913="","", IF(I913&lt;20, 20, IF(I913&gt;80, 80, I913)))</f>
        <v/>
      </c>
    </row>
    <row r="914" spans="1:10" x14ac:dyDescent="0.25">
      <c r="A914" s="11">
        <v>913</v>
      </c>
      <c r="B914" s="30"/>
      <c r="C914" s="25" t="str">
        <f t="shared" si="28"/>
        <v/>
      </c>
      <c r="D914" s="25" t="str">
        <f>IF('GACE Reading 200 210'!B914="","", IF(C914&lt;1, 1, IF(C914&gt;36, 36, C914)))</f>
        <v/>
      </c>
      <c r="E914" s="25" t="str">
        <f t="shared" si="29"/>
        <v/>
      </c>
      <c r="F914" s="11" t="str">
        <f>IF('GACE Reading 200 210'!E914="","",IF('GACE Reading 200 210'!E914&lt;'ACT E+R to SAT EBRW'!$A$2,'ACT E+R to SAT EBRW'!$B$2,IF('GACE Reading 200 210'!E914&gt;'ACT E+R to SAT EBRW'!A$72,'ACT E+R to SAT EBRW'!B$72,VLOOKUP(E914,'ACT E+R to SAT EBRW'!A:B,2,FALSE))))</f>
        <v/>
      </c>
      <c r="G914" s="11" t="str">
        <f>IF('GACE Reading 200 210'!B914="","",interceptACTRtoPCR5712_5713+slopeACTRtoPCR5712_5713*D914)</f>
        <v/>
      </c>
      <c r="H914" s="11" t="str">
        <f>IF('GACE Reading 200 210'!B914="","", IF(G914&lt;100, 100, IF(G914&gt;200, 200, G914)))</f>
        <v/>
      </c>
      <c r="I914" s="11" t="str">
        <f>IF('GACE Reading 200 210'!B914="","",'SAT EBRW to CBEST R'!$A$2+'SAT EBRW to CBEST R'!$B$2*F914)</f>
        <v/>
      </c>
      <c r="J914" s="11" t="str">
        <f>IF('GACE Reading 200 210'!B914="","", IF(I914&lt;20, 20, IF(I914&gt;80, 80, I914)))</f>
        <v/>
      </c>
    </row>
    <row r="915" spans="1:10" x14ac:dyDescent="0.25">
      <c r="A915" s="11">
        <v>914</v>
      </c>
      <c r="B915" s="30"/>
      <c r="C915" s="25" t="str">
        <f t="shared" si="28"/>
        <v/>
      </c>
      <c r="D915" s="25" t="str">
        <f>IF('GACE Reading 200 210'!B915="","", IF(C915&lt;1, 1, IF(C915&gt;36, 36, C915)))</f>
        <v/>
      </c>
      <c r="E915" s="25" t="str">
        <f t="shared" si="29"/>
        <v/>
      </c>
      <c r="F915" s="11" t="str">
        <f>IF('GACE Reading 200 210'!E915="","",IF('GACE Reading 200 210'!E915&lt;'ACT E+R to SAT EBRW'!$A$2,'ACT E+R to SAT EBRW'!$B$2,IF('GACE Reading 200 210'!E915&gt;'ACT E+R to SAT EBRW'!A$72,'ACT E+R to SAT EBRW'!B$72,VLOOKUP(E915,'ACT E+R to SAT EBRW'!A:B,2,FALSE))))</f>
        <v/>
      </c>
      <c r="G915" s="11" t="str">
        <f>IF('GACE Reading 200 210'!B915="","",interceptACTRtoPCR5712_5713+slopeACTRtoPCR5712_5713*D915)</f>
        <v/>
      </c>
      <c r="H915" s="11" t="str">
        <f>IF('GACE Reading 200 210'!B915="","", IF(G915&lt;100, 100, IF(G915&gt;200, 200, G915)))</f>
        <v/>
      </c>
      <c r="I915" s="11" t="str">
        <f>IF('GACE Reading 200 210'!B915="","",'SAT EBRW to CBEST R'!$A$2+'SAT EBRW to CBEST R'!$B$2*F915)</f>
        <v/>
      </c>
      <c r="J915" s="11" t="str">
        <f>IF('GACE Reading 200 210'!B915="","", IF(I915&lt;20, 20, IF(I915&gt;80, 80, I915)))</f>
        <v/>
      </c>
    </row>
    <row r="916" spans="1:10" x14ac:dyDescent="0.25">
      <c r="A916" s="11">
        <v>915</v>
      </c>
      <c r="B916" s="30"/>
      <c r="C916" s="25" t="str">
        <f t="shared" si="28"/>
        <v/>
      </c>
      <c r="D916" s="25" t="str">
        <f>IF('GACE Reading 200 210'!B916="","", IF(C916&lt;1, 1, IF(C916&gt;36, 36, C916)))</f>
        <v/>
      </c>
      <c r="E916" s="25" t="str">
        <f t="shared" si="29"/>
        <v/>
      </c>
      <c r="F916" s="11" t="str">
        <f>IF('GACE Reading 200 210'!E916="","",IF('GACE Reading 200 210'!E916&lt;'ACT E+R to SAT EBRW'!$A$2,'ACT E+R to SAT EBRW'!$B$2,IF('GACE Reading 200 210'!E916&gt;'ACT E+R to SAT EBRW'!A$72,'ACT E+R to SAT EBRW'!B$72,VLOOKUP(E916,'ACT E+R to SAT EBRW'!A:B,2,FALSE))))</f>
        <v/>
      </c>
      <c r="G916" s="11" t="str">
        <f>IF('GACE Reading 200 210'!B916="","",interceptACTRtoPCR5712_5713+slopeACTRtoPCR5712_5713*D916)</f>
        <v/>
      </c>
      <c r="H916" s="11" t="str">
        <f>IF('GACE Reading 200 210'!B916="","", IF(G916&lt;100, 100, IF(G916&gt;200, 200, G916)))</f>
        <v/>
      </c>
      <c r="I916" s="11" t="str">
        <f>IF('GACE Reading 200 210'!B916="","",'SAT EBRW to CBEST R'!$A$2+'SAT EBRW to CBEST R'!$B$2*F916)</f>
        <v/>
      </c>
      <c r="J916" s="11" t="str">
        <f>IF('GACE Reading 200 210'!B916="","", IF(I916&lt;20, 20, IF(I916&gt;80, 80, I916)))</f>
        <v/>
      </c>
    </row>
    <row r="917" spans="1:10" x14ac:dyDescent="0.25">
      <c r="A917" s="11">
        <v>916</v>
      </c>
      <c r="B917" s="30"/>
      <c r="C917" s="25" t="str">
        <f t="shared" si="28"/>
        <v/>
      </c>
      <c r="D917" s="25" t="str">
        <f>IF('GACE Reading 200 210'!B917="","", IF(C917&lt;1, 1, IF(C917&gt;36, 36, C917)))</f>
        <v/>
      </c>
      <c r="E917" s="25" t="str">
        <f t="shared" si="29"/>
        <v/>
      </c>
      <c r="F917" s="11" t="str">
        <f>IF('GACE Reading 200 210'!E917="","",IF('GACE Reading 200 210'!E917&lt;'ACT E+R to SAT EBRW'!$A$2,'ACT E+R to SAT EBRW'!$B$2,IF('GACE Reading 200 210'!E917&gt;'ACT E+R to SAT EBRW'!A$72,'ACT E+R to SAT EBRW'!B$72,VLOOKUP(E917,'ACT E+R to SAT EBRW'!A:B,2,FALSE))))</f>
        <v/>
      </c>
      <c r="G917" s="11" t="str">
        <f>IF('GACE Reading 200 210'!B917="","",interceptACTRtoPCR5712_5713+slopeACTRtoPCR5712_5713*D917)</f>
        <v/>
      </c>
      <c r="H917" s="11" t="str">
        <f>IF('GACE Reading 200 210'!B917="","", IF(G917&lt;100, 100, IF(G917&gt;200, 200, G917)))</f>
        <v/>
      </c>
      <c r="I917" s="11" t="str">
        <f>IF('GACE Reading 200 210'!B917="","",'SAT EBRW to CBEST R'!$A$2+'SAT EBRW to CBEST R'!$B$2*F917)</f>
        <v/>
      </c>
      <c r="J917" s="11" t="str">
        <f>IF('GACE Reading 200 210'!B917="","", IF(I917&lt;20, 20, IF(I917&gt;80, 80, I917)))</f>
        <v/>
      </c>
    </row>
    <row r="918" spans="1:10" x14ac:dyDescent="0.25">
      <c r="A918" s="11">
        <v>917</v>
      </c>
      <c r="B918" s="30"/>
      <c r="C918" s="25" t="str">
        <f t="shared" si="28"/>
        <v/>
      </c>
      <c r="D918" s="25" t="str">
        <f>IF('GACE Reading 200 210'!B918="","", IF(C918&lt;1, 1, IF(C918&gt;36, 36, C918)))</f>
        <v/>
      </c>
      <c r="E918" s="25" t="str">
        <f t="shared" si="29"/>
        <v/>
      </c>
      <c r="F918" s="11" t="str">
        <f>IF('GACE Reading 200 210'!E918="","",IF('GACE Reading 200 210'!E918&lt;'ACT E+R to SAT EBRW'!$A$2,'ACT E+R to SAT EBRW'!$B$2,IF('GACE Reading 200 210'!E918&gt;'ACT E+R to SAT EBRW'!A$72,'ACT E+R to SAT EBRW'!B$72,VLOOKUP(E918,'ACT E+R to SAT EBRW'!A:B,2,FALSE))))</f>
        <v/>
      </c>
      <c r="G918" s="11" t="str">
        <f>IF('GACE Reading 200 210'!B918="","",interceptACTRtoPCR5712_5713+slopeACTRtoPCR5712_5713*D918)</f>
        <v/>
      </c>
      <c r="H918" s="11" t="str">
        <f>IF('GACE Reading 200 210'!B918="","", IF(G918&lt;100, 100, IF(G918&gt;200, 200, G918)))</f>
        <v/>
      </c>
      <c r="I918" s="11" t="str">
        <f>IF('GACE Reading 200 210'!B918="","",'SAT EBRW to CBEST R'!$A$2+'SAT EBRW to CBEST R'!$B$2*F918)</f>
        <v/>
      </c>
      <c r="J918" s="11" t="str">
        <f>IF('GACE Reading 200 210'!B918="","", IF(I918&lt;20, 20, IF(I918&gt;80, 80, I918)))</f>
        <v/>
      </c>
    </row>
    <row r="919" spans="1:10" x14ac:dyDescent="0.25">
      <c r="A919" s="11">
        <v>918</v>
      </c>
      <c r="B919" s="30"/>
      <c r="C919" s="25" t="str">
        <f t="shared" si="28"/>
        <v/>
      </c>
      <c r="D919" s="25" t="str">
        <f>IF('GACE Reading 200 210'!B919="","", IF(C919&lt;1, 1, IF(C919&gt;36, 36, C919)))</f>
        <v/>
      </c>
      <c r="E919" s="25" t="str">
        <f t="shared" si="29"/>
        <v/>
      </c>
      <c r="F919" s="11" t="str">
        <f>IF('GACE Reading 200 210'!E919="","",IF('GACE Reading 200 210'!E919&lt;'ACT E+R to SAT EBRW'!$A$2,'ACT E+R to SAT EBRW'!$B$2,IF('GACE Reading 200 210'!E919&gt;'ACT E+R to SAT EBRW'!A$72,'ACT E+R to SAT EBRW'!B$72,VLOOKUP(E919,'ACT E+R to SAT EBRW'!A:B,2,FALSE))))</f>
        <v/>
      </c>
      <c r="G919" s="11" t="str">
        <f>IF('GACE Reading 200 210'!B919="","",interceptACTRtoPCR5712_5713+slopeACTRtoPCR5712_5713*D919)</f>
        <v/>
      </c>
      <c r="H919" s="11" t="str">
        <f>IF('GACE Reading 200 210'!B919="","", IF(G919&lt;100, 100, IF(G919&gt;200, 200, G919)))</f>
        <v/>
      </c>
      <c r="I919" s="11" t="str">
        <f>IF('GACE Reading 200 210'!B919="","",'SAT EBRW to CBEST R'!$A$2+'SAT EBRW to CBEST R'!$B$2*F919)</f>
        <v/>
      </c>
      <c r="J919" s="11" t="str">
        <f>IF('GACE Reading 200 210'!B919="","", IF(I919&lt;20, 20, IF(I919&gt;80, 80, I919)))</f>
        <v/>
      </c>
    </row>
    <row r="920" spans="1:10" x14ac:dyDescent="0.25">
      <c r="A920" s="11">
        <v>919</v>
      </c>
      <c r="B920" s="30"/>
      <c r="C920" s="25" t="str">
        <f t="shared" si="28"/>
        <v/>
      </c>
      <c r="D920" s="25" t="str">
        <f>IF('GACE Reading 200 210'!B920="","", IF(C920&lt;1, 1, IF(C920&gt;36, 36, C920)))</f>
        <v/>
      </c>
      <c r="E920" s="25" t="str">
        <f t="shared" si="29"/>
        <v/>
      </c>
      <c r="F920" s="11" t="str">
        <f>IF('GACE Reading 200 210'!E920="","",IF('GACE Reading 200 210'!E920&lt;'ACT E+R to SAT EBRW'!$A$2,'ACT E+R to SAT EBRW'!$B$2,IF('GACE Reading 200 210'!E920&gt;'ACT E+R to SAT EBRW'!A$72,'ACT E+R to SAT EBRW'!B$72,VLOOKUP(E920,'ACT E+R to SAT EBRW'!A:B,2,FALSE))))</f>
        <v/>
      </c>
      <c r="G920" s="11" t="str">
        <f>IF('GACE Reading 200 210'!B920="","",interceptACTRtoPCR5712_5713+slopeACTRtoPCR5712_5713*D920)</f>
        <v/>
      </c>
      <c r="H920" s="11" t="str">
        <f>IF('GACE Reading 200 210'!B920="","", IF(G920&lt;100, 100, IF(G920&gt;200, 200, G920)))</f>
        <v/>
      </c>
      <c r="I920" s="11" t="str">
        <f>IF('GACE Reading 200 210'!B920="","",'SAT EBRW to CBEST R'!$A$2+'SAT EBRW to CBEST R'!$B$2*F920)</f>
        <v/>
      </c>
      <c r="J920" s="11" t="str">
        <f>IF('GACE Reading 200 210'!B920="","", IF(I920&lt;20, 20, IF(I920&gt;80, 80, I920)))</f>
        <v/>
      </c>
    </row>
    <row r="921" spans="1:10" x14ac:dyDescent="0.25">
      <c r="A921" s="11">
        <v>920</v>
      </c>
      <c r="B921" s="30"/>
      <c r="C921" s="25" t="str">
        <f t="shared" si="28"/>
        <v/>
      </c>
      <c r="D921" s="25" t="str">
        <f>IF('GACE Reading 200 210'!B921="","", IF(C921&lt;1, 1, IF(C921&gt;36, 36, C921)))</f>
        <v/>
      </c>
      <c r="E921" s="25" t="str">
        <f t="shared" si="29"/>
        <v/>
      </c>
      <c r="F921" s="11" t="str">
        <f>IF('GACE Reading 200 210'!E921="","",IF('GACE Reading 200 210'!E921&lt;'ACT E+R to SAT EBRW'!$A$2,'ACT E+R to SAT EBRW'!$B$2,IF('GACE Reading 200 210'!E921&gt;'ACT E+R to SAT EBRW'!A$72,'ACT E+R to SAT EBRW'!B$72,VLOOKUP(E921,'ACT E+R to SAT EBRW'!A:B,2,FALSE))))</f>
        <v/>
      </c>
      <c r="G921" s="11" t="str">
        <f>IF('GACE Reading 200 210'!B921="","",interceptACTRtoPCR5712_5713+slopeACTRtoPCR5712_5713*D921)</f>
        <v/>
      </c>
      <c r="H921" s="11" t="str">
        <f>IF('GACE Reading 200 210'!B921="","", IF(G921&lt;100, 100, IF(G921&gt;200, 200, G921)))</f>
        <v/>
      </c>
      <c r="I921" s="11" t="str">
        <f>IF('GACE Reading 200 210'!B921="","",'SAT EBRW to CBEST R'!$A$2+'SAT EBRW to CBEST R'!$B$2*F921)</f>
        <v/>
      </c>
      <c r="J921" s="11" t="str">
        <f>IF('GACE Reading 200 210'!B921="","", IF(I921&lt;20, 20, IF(I921&gt;80, 80, I921)))</f>
        <v/>
      </c>
    </row>
    <row r="922" spans="1:10" x14ac:dyDescent="0.25">
      <c r="A922" s="11">
        <v>921</v>
      </c>
      <c r="B922" s="30"/>
      <c r="C922" s="25" t="str">
        <f t="shared" si="28"/>
        <v/>
      </c>
      <c r="D922" s="25" t="str">
        <f>IF('GACE Reading 200 210'!B922="","", IF(C922&lt;1, 1, IF(C922&gt;36, 36, C922)))</f>
        <v/>
      </c>
      <c r="E922" s="25" t="str">
        <f t="shared" si="29"/>
        <v/>
      </c>
      <c r="F922" s="11" t="str">
        <f>IF('GACE Reading 200 210'!E922="","",IF('GACE Reading 200 210'!E922&lt;'ACT E+R to SAT EBRW'!$A$2,'ACT E+R to SAT EBRW'!$B$2,IF('GACE Reading 200 210'!E922&gt;'ACT E+R to SAT EBRW'!A$72,'ACT E+R to SAT EBRW'!B$72,VLOOKUP(E922,'ACT E+R to SAT EBRW'!A:B,2,FALSE))))</f>
        <v/>
      </c>
      <c r="G922" s="11" t="str">
        <f>IF('GACE Reading 200 210'!B922="","",interceptACTRtoPCR5712_5713+slopeACTRtoPCR5712_5713*D922)</f>
        <v/>
      </c>
      <c r="H922" s="11" t="str">
        <f>IF('GACE Reading 200 210'!B922="","", IF(G922&lt;100, 100, IF(G922&gt;200, 200, G922)))</f>
        <v/>
      </c>
      <c r="I922" s="11" t="str">
        <f>IF('GACE Reading 200 210'!B922="","",'SAT EBRW to CBEST R'!$A$2+'SAT EBRW to CBEST R'!$B$2*F922)</f>
        <v/>
      </c>
      <c r="J922" s="11" t="str">
        <f>IF('GACE Reading 200 210'!B922="","", IF(I922&lt;20, 20, IF(I922&gt;80, 80, I922)))</f>
        <v/>
      </c>
    </row>
    <row r="923" spans="1:10" x14ac:dyDescent="0.25">
      <c r="A923" s="11">
        <v>922</v>
      </c>
      <c r="B923" s="30"/>
      <c r="C923" s="25" t="str">
        <f t="shared" si="28"/>
        <v/>
      </c>
      <c r="D923" s="25" t="str">
        <f>IF('GACE Reading 200 210'!B923="","", IF(C923&lt;1, 1, IF(C923&gt;36, 36, C923)))</f>
        <v/>
      </c>
      <c r="E923" s="25" t="str">
        <f t="shared" si="29"/>
        <v/>
      </c>
      <c r="F923" s="11" t="str">
        <f>IF('GACE Reading 200 210'!E923="","",IF('GACE Reading 200 210'!E923&lt;'ACT E+R to SAT EBRW'!$A$2,'ACT E+R to SAT EBRW'!$B$2,IF('GACE Reading 200 210'!E923&gt;'ACT E+R to SAT EBRW'!A$72,'ACT E+R to SAT EBRW'!B$72,VLOOKUP(E923,'ACT E+R to SAT EBRW'!A:B,2,FALSE))))</f>
        <v/>
      </c>
      <c r="G923" s="11" t="str">
        <f>IF('GACE Reading 200 210'!B923="","",interceptACTRtoPCR5712_5713+slopeACTRtoPCR5712_5713*D923)</f>
        <v/>
      </c>
      <c r="H923" s="11" t="str">
        <f>IF('GACE Reading 200 210'!B923="","", IF(G923&lt;100, 100, IF(G923&gt;200, 200, G923)))</f>
        <v/>
      </c>
      <c r="I923" s="11" t="str">
        <f>IF('GACE Reading 200 210'!B923="","",'SAT EBRW to CBEST R'!$A$2+'SAT EBRW to CBEST R'!$B$2*F923)</f>
        <v/>
      </c>
      <c r="J923" s="11" t="str">
        <f>IF('GACE Reading 200 210'!B923="","", IF(I923&lt;20, 20, IF(I923&gt;80, 80, I923)))</f>
        <v/>
      </c>
    </row>
    <row r="924" spans="1:10" x14ac:dyDescent="0.25">
      <c r="A924" s="11">
        <v>923</v>
      </c>
      <c r="B924" s="30"/>
      <c r="C924" s="25" t="str">
        <f t="shared" si="28"/>
        <v/>
      </c>
      <c r="D924" s="25" t="str">
        <f>IF('GACE Reading 200 210'!B924="","", IF(C924&lt;1, 1, IF(C924&gt;36, 36, C924)))</f>
        <v/>
      </c>
      <c r="E924" s="25" t="str">
        <f t="shared" si="29"/>
        <v/>
      </c>
      <c r="F924" s="11" t="str">
        <f>IF('GACE Reading 200 210'!E924="","",IF('GACE Reading 200 210'!E924&lt;'ACT E+R to SAT EBRW'!$A$2,'ACT E+R to SAT EBRW'!$B$2,IF('GACE Reading 200 210'!E924&gt;'ACT E+R to SAT EBRW'!A$72,'ACT E+R to SAT EBRW'!B$72,VLOOKUP(E924,'ACT E+R to SAT EBRW'!A:B,2,FALSE))))</f>
        <v/>
      </c>
      <c r="G924" s="11" t="str">
        <f>IF('GACE Reading 200 210'!B924="","",interceptACTRtoPCR5712_5713+slopeACTRtoPCR5712_5713*D924)</f>
        <v/>
      </c>
      <c r="H924" s="11" t="str">
        <f>IF('GACE Reading 200 210'!B924="","", IF(G924&lt;100, 100, IF(G924&gt;200, 200, G924)))</f>
        <v/>
      </c>
      <c r="I924" s="11" t="str">
        <f>IF('GACE Reading 200 210'!B924="","",'SAT EBRW to CBEST R'!$A$2+'SAT EBRW to CBEST R'!$B$2*F924)</f>
        <v/>
      </c>
      <c r="J924" s="11" t="str">
        <f>IF('GACE Reading 200 210'!B924="","", IF(I924&lt;20, 20, IF(I924&gt;80, 80, I924)))</f>
        <v/>
      </c>
    </row>
    <row r="925" spans="1:10" x14ac:dyDescent="0.25">
      <c r="A925" s="11">
        <v>924</v>
      </c>
      <c r="B925" s="30"/>
      <c r="C925" s="25" t="str">
        <f t="shared" si="28"/>
        <v/>
      </c>
      <c r="D925" s="25" t="str">
        <f>IF('GACE Reading 200 210'!B925="","", IF(C925&lt;1, 1, IF(C925&gt;36, 36, C925)))</f>
        <v/>
      </c>
      <c r="E925" s="25" t="str">
        <f t="shared" si="29"/>
        <v/>
      </c>
      <c r="F925" s="11" t="str">
        <f>IF('GACE Reading 200 210'!E925="","",IF('GACE Reading 200 210'!E925&lt;'ACT E+R to SAT EBRW'!$A$2,'ACT E+R to SAT EBRW'!$B$2,IF('GACE Reading 200 210'!E925&gt;'ACT E+R to SAT EBRW'!A$72,'ACT E+R to SAT EBRW'!B$72,VLOOKUP(E925,'ACT E+R to SAT EBRW'!A:B,2,FALSE))))</f>
        <v/>
      </c>
      <c r="G925" s="11" t="str">
        <f>IF('GACE Reading 200 210'!B925="","",interceptACTRtoPCR5712_5713+slopeACTRtoPCR5712_5713*D925)</f>
        <v/>
      </c>
      <c r="H925" s="11" t="str">
        <f>IF('GACE Reading 200 210'!B925="","", IF(G925&lt;100, 100, IF(G925&gt;200, 200, G925)))</f>
        <v/>
      </c>
      <c r="I925" s="11" t="str">
        <f>IF('GACE Reading 200 210'!B925="","",'SAT EBRW to CBEST R'!$A$2+'SAT EBRW to CBEST R'!$B$2*F925)</f>
        <v/>
      </c>
      <c r="J925" s="11" t="str">
        <f>IF('GACE Reading 200 210'!B925="","", IF(I925&lt;20, 20, IF(I925&gt;80, 80, I925)))</f>
        <v/>
      </c>
    </row>
    <row r="926" spans="1:10" x14ac:dyDescent="0.25">
      <c r="A926" s="11">
        <v>925</v>
      </c>
      <c r="B926" s="30"/>
      <c r="C926" s="25" t="str">
        <f t="shared" si="28"/>
        <v/>
      </c>
      <c r="D926" s="25" t="str">
        <f>IF('GACE Reading 200 210'!B926="","", IF(C926&lt;1, 1, IF(C926&gt;36, 36, C926)))</f>
        <v/>
      </c>
      <c r="E926" s="25" t="str">
        <f t="shared" si="29"/>
        <v/>
      </c>
      <c r="F926" s="11" t="str">
        <f>IF('GACE Reading 200 210'!E926="","",IF('GACE Reading 200 210'!E926&lt;'ACT E+R to SAT EBRW'!$A$2,'ACT E+R to SAT EBRW'!$B$2,IF('GACE Reading 200 210'!E926&gt;'ACT E+R to SAT EBRW'!A$72,'ACT E+R to SAT EBRW'!B$72,VLOOKUP(E926,'ACT E+R to SAT EBRW'!A:B,2,FALSE))))</f>
        <v/>
      </c>
      <c r="G926" s="11" t="str">
        <f>IF('GACE Reading 200 210'!B926="","",interceptACTRtoPCR5712_5713+slopeACTRtoPCR5712_5713*D926)</f>
        <v/>
      </c>
      <c r="H926" s="11" t="str">
        <f>IF('GACE Reading 200 210'!B926="","", IF(G926&lt;100, 100, IF(G926&gt;200, 200, G926)))</f>
        <v/>
      </c>
      <c r="I926" s="11" t="str">
        <f>IF('GACE Reading 200 210'!B926="","",'SAT EBRW to CBEST R'!$A$2+'SAT EBRW to CBEST R'!$B$2*F926)</f>
        <v/>
      </c>
      <c r="J926" s="11" t="str">
        <f>IF('GACE Reading 200 210'!B926="","", IF(I926&lt;20, 20, IF(I926&gt;80, 80, I926)))</f>
        <v/>
      </c>
    </row>
    <row r="927" spans="1:10" x14ac:dyDescent="0.25">
      <c r="A927" s="11">
        <v>926</v>
      </c>
      <c r="B927" s="30"/>
      <c r="C927" s="25" t="str">
        <f t="shared" si="28"/>
        <v/>
      </c>
      <c r="D927" s="25" t="str">
        <f>IF('GACE Reading 200 210'!B927="","", IF(C927&lt;1, 1, IF(C927&gt;36, 36, C927)))</f>
        <v/>
      </c>
      <c r="E927" s="25" t="str">
        <f t="shared" si="29"/>
        <v/>
      </c>
      <c r="F927" s="11" t="str">
        <f>IF('GACE Reading 200 210'!E927="","",IF('GACE Reading 200 210'!E927&lt;'ACT E+R to SAT EBRW'!$A$2,'ACT E+R to SAT EBRW'!$B$2,IF('GACE Reading 200 210'!E927&gt;'ACT E+R to SAT EBRW'!A$72,'ACT E+R to SAT EBRW'!B$72,VLOOKUP(E927,'ACT E+R to SAT EBRW'!A:B,2,FALSE))))</f>
        <v/>
      </c>
      <c r="G927" s="11" t="str">
        <f>IF('GACE Reading 200 210'!B927="","",interceptACTRtoPCR5712_5713+slopeACTRtoPCR5712_5713*D927)</f>
        <v/>
      </c>
      <c r="H927" s="11" t="str">
        <f>IF('GACE Reading 200 210'!B927="","", IF(G927&lt;100, 100, IF(G927&gt;200, 200, G927)))</f>
        <v/>
      </c>
      <c r="I927" s="11" t="str">
        <f>IF('GACE Reading 200 210'!B927="","",'SAT EBRW to CBEST R'!$A$2+'SAT EBRW to CBEST R'!$B$2*F927)</f>
        <v/>
      </c>
      <c r="J927" s="11" t="str">
        <f>IF('GACE Reading 200 210'!B927="","", IF(I927&lt;20, 20, IF(I927&gt;80, 80, I927)))</f>
        <v/>
      </c>
    </row>
    <row r="928" spans="1:10" x14ac:dyDescent="0.25">
      <c r="A928" s="11">
        <v>927</v>
      </c>
      <c r="B928" s="30"/>
      <c r="C928" s="25" t="str">
        <f t="shared" si="28"/>
        <v/>
      </c>
      <c r="D928" s="25" t="str">
        <f>IF('GACE Reading 200 210'!B928="","", IF(C928&lt;1, 1, IF(C928&gt;36, 36, C928)))</f>
        <v/>
      </c>
      <c r="E928" s="25" t="str">
        <f t="shared" si="29"/>
        <v/>
      </c>
      <c r="F928" s="11" t="str">
        <f>IF('GACE Reading 200 210'!E928="","",IF('GACE Reading 200 210'!E928&lt;'ACT E+R to SAT EBRW'!$A$2,'ACT E+R to SAT EBRW'!$B$2,IF('GACE Reading 200 210'!E928&gt;'ACT E+R to SAT EBRW'!A$72,'ACT E+R to SAT EBRW'!B$72,VLOOKUP(E928,'ACT E+R to SAT EBRW'!A:B,2,FALSE))))</f>
        <v/>
      </c>
      <c r="G928" s="11" t="str">
        <f>IF('GACE Reading 200 210'!B928="","",interceptACTRtoPCR5712_5713+slopeACTRtoPCR5712_5713*D928)</f>
        <v/>
      </c>
      <c r="H928" s="11" t="str">
        <f>IF('GACE Reading 200 210'!B928="","", IF(G928&lt;100, 100, IF(G928&gt;200, 200, G928)))</f>
        <v/>
      </c>
      <c r="I928" s="11" t="str">
        <f>IF('GACE Reading 200 210'!B928="","",'SAT EBRW to CBEST R'!$A$2+'SAT EBRW to CBEST R'!$B$2*F928)</f>
        <v/>
      </c>
      <c r="J928" s="11" t="str">
        <f>IF('GACE Reading 200 210'!B928="","", IF(I928&lt;20, 20, IF(I928&gt;80, 80, I928)))</f>
        <v/>
      </c>
    </row>
    <row r="929" spans="1:10" x14ac:dyDescent="0.25">
      <c r="A929" s="11">
        <v>928</v>
      </c>
      <c r="B929" s="30"/>
      <c r="C929" s="25" t="str">
        <f t="shared" si="28"/>
        <v/>
      </c>
      <c r="D929" s="25" t="str">
        <f>IF('GACE Reading 200 210'!B929="","", IF(C929&lt;1, 1, IF(C929&gt;36, 36, C929)))</f>
        <v/>
      </c>
      <c r="E929" s="25" t="str">
        <f t="shared" si="29"/>
        <v/>
      </c>
      <c r="F929" s="11" t="str">
        <f>IF('GACE Reading 200 210'!E929="","",IF('GACE Reading 200 210'!E929&lt;'ACT E+R to SAT EBRW'!$A$2,'ACT E+R to SAT EBRW'!$B$2,IF('GACE Reading 200 210'!E929&gt;'ACT E+R to SAT EBRW'!A$72,'ACT E+R to SAT EBRW'!B$72,VLOOKUP(E929,'ACT E+R to SAT EBRW'!A:B,2,FALSE))))</f>
        <v/>
      </c>
      <c r="G929" s="11" t="str">
        <f>IF('GACE Reading 200 210'!B929="","",interceptACTRtoPCR5712_5713+slopeACTRtoPCR5712_5713*D929)</f>
        <v/>
      </c>
      <c r="H929" s="11" t="str">
        <f>IF('GACE Reading 200 210'!B929="","", IF(G929&lt;100, 100, IF(G929&gt;200, 200, G929)))</f>
        <v/>
      </c>
      <c r="I929" s="11" t="str">
        <f>IF('GACE Reading 200 210'!B929="","",'SAT EBRW to CBEST R'!$A$2+'SAT EBRW to CBEST R'!$B$2*F929)</f>
        <v/>
      </c>
      <c r="J929" s="11" t="str">
        <f>IF('GACE Reading 200 210'!B929="","", IF(I929&lt;20, 20, IF(I929&gt;80, 80, I929)))</f>
        <v/>
      </c>
    </row>
    <row r="930" spans="1:10" x14ac:dyDescent="0.25">
      <c r="A930" s="11">
        <v>929</v>
      </c>
      <c r="B930" s="30"/>
      <c r="C930" s="25" t="str">
        <f t="shared" si="28"/>
        <v/>
      </c>
      <c r="D930" s="25" t="str">
        <f>IF('GACE Reading 200 210'!B930="","", IF(C930&lt;1, 1, IF(C930&gt;36, 36, C930)))</f>
        <v/>
      </c>
      <c r="E930" s="25" t="str">
        <f t="shared" si="29"/>
        <v/>
      </c>
      <c r="F930" s="11" t="str">
        <f>IF('GACE Reading 200 210'!E930="","",IF('GACE Reading 200 210'!E930&lt;'ACT E+R to SAT EBRW'!$A$2,'ACT E+R to SAT EBRW'!$B$2,IF('GACE Reading 200 210'!E930&gt;'ACT E+R to SAT EBRW'!A$72,'ACT E+R to SAT EBRW'!B$72,VLOOKUP(E930,'ACT E+R to SAT EBRW'!A:B,2,FALSE))))</f>
        <v/>
      </c>
      <c r="G930" s="11" t="str">
        <f>IF('GACE Reading 200 210'!B930="","",interceptACTRtoPCR5712_5713+slopeACTRtoPCR5712_5713*D930)</f>
        <v/>
      </c>
      <c r="H930" s="11" t="str">
        <f>IF('GACE Reading 200 210'!B930="","", IF(G930&lt;100, 100, IF(G930&gt;200, 200, G930)))</f>
        <v/>
      </c>
      <c r="I930" s="11" t="str">
        <f>IF('GACE Reading 200 210'!B930="","",'SAT EBRW to CBEST R'!$A$2+'SAT EBRW to CBEST R'!$B$2*F930)</f>
        <v/>
      </c>
      <c r="J930" s="11" t="str">
        <f>IF('GACE Reading 200 210'!B930="","", IF(I930&lt;20, 20, IF(I930&gt;80, 80, I930)))</f>
        <v/>
      </c>
    </row>
    <row r="931" spans="1:10" x14ac:dyDescent="0.25">
      <c r="A931" s="11">
        <v>930</v>
      </c>
      <c r="B931" s="30"/>
      <c r="C931" s="25" t="str">
        <f t="shared" si="28"/>
        <v/>
      </c>
      <c r="D931" s="25" t="str">
        <f>IF('GACE Reading 200 210'!B931="","", IF(C931&lt;1, 1, IF(C931&gt;36, 36, C931)))</f>
        <v/>
      </c>
      <c r="E931" s="25" t="str">
        <f t="shared" si="29"/>
        <v/>
      </c>
      <c r="F931" s="11" t="str">
        <f>IF('GACE Reading 200 210'!E931="","",IF('GACE Reading 200 210'!E931&lt;'ACT E+R to SAT EBRW'!$A$2,'ACT E+R to SAT EBRW'!$B$2,IF('GACE Reading 200 210'!E931&gt;'ACT E+R to SAT EBRW'!A$72,'ACT E+R to SAT EBRW'!B$72,VLOOKUP(E931,'ACT E+R to SAT EBRW'!A:B,2,FALSE))))</f>
        <v/>
      </c>
      <c r="G931" s="11" t="str">
        <f>IF('GACE Reading 200 210'!B931="","",interceptACTRtoPCR5712_5713+slopeACTRtoPCR5712_5713*D931)</f>
        <v/>
      </c>
      <c r="H931" s="11" t="str">
        <f>IF('GACE Reading 200 210'!B931="","", IF(G931&lt;100, 100, IF(G931&gt;200, 200, G931)))</f>
        <v/>
      </c>
      <c r="I931" s="11" t="str">
        <f>IF('GACE Reading 200 210'!B931="","",'SAT EBRW to CBEST R'!$A$2+'SAT EBRW to CBEST R'!$B$2*F931)</f>
        <v/>
      </c>
      <c r="J931" s="11" t="str">
        <f>IF('GACE Reading 200 210'!B931="","", IF(I931&lt;20, 20, IF(I931&gt;80, 80, I931)))</f>
        <v/>
      </c>
    </row>
    <row r="932" spans="1:10" x14ac:dyDescent="0.25">
      <c r="A932" s="11">
        <v>931</v>
      </c>
      <c r="B932" s="30"/>
      <c r="C932" s="25" t="str">
        <f t="shared" si="28"/>
        <v/>
      </c>
      <c r="D932" s="25" t="str">
        <f>IF('GACE Reading 200 210'!B932="","", IF(C932&lt;1, 1, IF(C932&gt;36, 36, C932)))</f>
        <v/>
      </c>
      <c r="E932" s="25" t="str">
        <f t="shared" si="29"/>
        <v/>
      </c>
      <c r="F932" s="11" t="str">
        <f>IF('GACE Reading 200 210'!E932="","",IF('GACE Reading 200 210'!E932&lt;'ACT E+R to SAT EBRW'!$A$2,'ACT E+R to SAT EBRW'!$B$2,IF('GACE Reading 200 210'!E932&gt;'ACT E+R to SAT EBRW'!A$72,'ACT E+R to SAT EBRW'!B$72,VLOOKUP(E932,'ACT E+R to SAT EBRW'!A:B,2,FALSE))))</f>
        <v/>
      </c>
      <c r="G932" s="11" t="str">
        <f>IF('GACE Reading 200 210'!B932="","",interceptACTRtoPCR5712_5713+slopeACTRtoPCR5712_5713*D932)</f>
        <v/>
      </c>
      <c r="H932" s="11" t="str">
        <f>IF('GACE Reading 200 210'!B932="","", IF(G932&lt;100, 100, IF(G932&gt;200, 200, G932)))</f>
        <v/>
      </c>
      <c r="I932" s="11" t="str">
        <f>IF('GACE Reading 200 210'!B932="","",'SAT EBRW to CBEST R'!$A$2+'SAT EBRW to CBEST R'!$B$2*F932)</f>
        <v/>
      </c>
      <c r="J932" s="11" t="str">
        <f>IF('GACE Reading 200 210'!B932="","", IF(I932&lt;20, 20, IF(I932&gt;80, 80, I932)))</f>
        <v/>
      </c>
    </row>
    <row r="933" spans="1:10" x14ac:dyDescent="0.25">
      <c r="A933" s="11">
        <v>932</v>
      </c>
      <c r="B933" s="30"/>
      <c r="C933" s="25" t="str">
        <f t="shared" si="28"/>
        <v/>
      </c>
      <c r="D933" s="25" t="str">
        <f>IF('GACE Reading 200 210'!B933="","", IF(C933&lt;1, 1, IF(C933&gt;36, 36, C933)))</f>
        <v/>
      </c>
      <c r="E933" s="25" t="str">
        <f t="shared" si="29"/>
        <v/>
      </c>
      <c r="F933" s="11" t="str">
        <f>IF('GACE Reading 200 210'!E933="","",IF('GACE Reading 200 210'!E933&lt;'ACT E+R to SAT EBRW'!$A$2,'ACT E+R to SAT EBRW'!$B$2,IF('GACE Reading 200 210'!E933&gt;'ACT E+R to SAT EBRW'!A$72,'ACT E+R to SAT EBRW'!B$72,VLOOKUP(E933,'ACT E+R to SAT EBRW'!A:B,2,FALSE))))</f>
        <v/>
      </c>
      <c r="G933" s="11" t="str">
        <f>IF('GACE Reading 200 210'!B933="","",interceptACTRtoPCR5712_5713+slopeACTRtoPCR5712_5713*D933)</f>
        <v/>
      </c>
      <c r="H933" s="11" t="str">
        <f>IF('GACE Reading 200 210'!B933="","", IF(G933&lt;100, 100, IF(G933&gt;200, 200, G933)))</f>
        <v/>
      </c>
      <c r="I933" s="11" t="str">
        <f>IF('GACE Reading 200 210'!B933="","",'SAT EBRW to CBEST R'!$A$2+'SAT EBRW to CBEST R'!$B$2*F933)</f>
        <v/>
      </c>
      <c r="J933" s="11" t="str">
        <f>IF('GACE Reading 200 210'!B933="","", IF(I933&lt;20, 20, IF(I933&gt;80, 80, I933)))</f>
        <v/>
      </c>
    </row>
    <row r="934" spans="1:10" x14ac:dyDescent="0.25">
      <c r="A934" s="11">
        <v>933</v>
      </c>
      <c r="B934" s="30"/>
      <c r="C934" s="25" t="str">
        <f t="shared" si="28"/>
        <v/>
      </c>
      <c r="D934" s="25" t="str">
        <f>IF('GACE Reading 200 210'!B934="","", IF(C934&lt;1, 1, IF(C934&gt;36, 36, C934)))</f>
        <v/>
      </c>
      <c r="E934" s="25" t="str">
        <f t="shared" si="29"/>
        <v/>
      </c>
      <c r="F934" s="11" t="str">
        <f>IF('GACE Reading 200 210'!E934="","",IF('GACE Reading 200 210'!E934&lt;'ACT E+R to SAT EBRW'!$A$2,'ACT E+R to SAT EBRW'!$B$2,IF('GACE Reading 200 210'!E934&gt;'ACT E+R to SAT EBRW'!A$72,'ACT E+R to SAT EBRW'!B$72,VLOOKUP(E934,'ACT E+R to SAT EBRW'!A:B,2,FALSE))))</f>
        <v/>
      </c>
      <c r="G934" s="11" t="str">
        <f>IF('GACE Reading 200 210'!B934="","",interceptACTRtoPCR5712_5713+slopeACTRtoPCR5712_5713*D934)</f>
        <v/>
      </c>
      <c r="H934" s="11" t="str">
        <f>IF('GACE Reading 200 210'!B934="","", IF(G934&lt;100, 100, IF(G934&gt;200, 200, G934)))</f>
        <v/>
      </c>
      <c r="I934" s="11" t="str">
        <f>IF('GACE Reading 200 210'!B934="","",'SAT EBRW to CBEST R'!$A$2+'SAT EBRW to CBEST R'!$B$2*F934)</f>
        <v/>
      </c>
      <c r="J934" s="11" t="str">
        <f>IF('GACE Reading 200 210'!B934="","", IF(I934&lt;20, 20, IF(I934&gt;80, 80, I934)))</f>
        <v/>
      </c>
    </row>
    <row r="935" spans="1:10" x14ac:dyDescent="0.25">
      <c r="A935" s="11">
        <v>934</v>
      </c>
      <c r="B935" s="30"/>
      <c r="C935" s="25" t="str">
        <f t="shared" si="28"/>
        <v/>
      </c>
      <c r="D935" s="25" t="str">
        <f>IF('GACE Reading 200 210'!B935="","", IF(C935&lt;1, 1, IF(C935&gt;36, 36, C935)))</f>
        <v/>
      </c>
      <c r="E935" s="25" t="str">
        <f t="shared" si="29"/>
        <v/>
      </c>
      <c r="F935" s="11" t="str">
        <f>IF('GACE Reading 200 210'!E935="","",IF('GACE Reading 200 210'!E935&lt;'ACT E+R to SAT EBRW'!$A$2,'ACT E+R to SAT EBRW'!$B$2,IF('GACE Reading 200 210'!E935&gt;'ACT E+R to SAT EBRW'!A$72,'ACT E+R to SAT EBRW'!B$72,VLOOKUP(E935,'ACT E+R to SAT EBRW'!A:B,2,FALSE))))</f>
        <v/>
      </c>
      <c r="G935" s="11" t="str">
        <f>IF('GACE Reading 200 210'!B935="","",interceptACTRtoPCR5712_5713+slopeACTRtoPCR5712_5713*D935)</f>
        <v/>
      </c>
      <c r="H935" s="11" t="str">
        <f>IF('GACE Reading 200 210'!B935="","", IF(G935&lt;100, 100, IF(G935&gt;200, 200, G935)))</f>
        <v/>
      </c>
      <c r="I935" s="11" t="str">
        <f>IF('GACE Reading 200 210'!B935="","",'SAT EBRW to CBEST R'!$A$2+'SAT EBRW to CBEST R'!$B$2*F935)</f>
        <v/>
      </c>
      <c r="J935" s="11" t="str">
        <f>IF('GACE Reading 200 210'!B935="","", IF(I935&lt;20, 20, IF(I935&gt;80, 80, I935)))</f>
        <v/>
      </c>
    </row>
    <row r="936" spans="1:10" x14ac:dyDescent="0.25">
      <c r="A936" s="11">
        <v>935</v>
      </c>
      <c r="B936" s="30"/>
      <c r="C936" s="25" t="str">
        <f t="shared" si="28"/>
        <v/>
      </c>
      <c r="D936" s="25" t="str">
        <f>IF('GACE Reading 200 210'!B936="","", IF(C936&lt;1, 1, IF(C936&gt;36, 36, C936)))</f>
        <v/>
      </c>
      <c r="E936" s="25" t="str">
        <f t="shared" si="29"/>
        <v/>
      </c>
      <c r="F936" s="11" t="str">
        <f>IF('GACE Reading 200 210'!E936="","",IF('GACE Reading 200 210'!E936&lt;'ACT E+R to SAT EBRW'!$A$2,'ACT E+R to SAT EBRW'!$B$2,IF('GACE Reading 200 210'!E936&gt;'ACT E+R to SAT EBRW'!A$72,'ACT E+R to SAT EBRW'!B$72,VLOOKUP(E936,'ACT E+R to SAT EBRW'!A:B,2,FALSE))))</f>
        <v/>
      </c>
      <c r="G936" s="11" t="str">
        <f>IF('GACE Reading 200 210'!B936="","",interceptACTRtoPCR5712_5713+slopeACTRtoPCR5712_5713*D936)</f>
        <v/>
      </c>
      <c r="H936" s="11" t="str">
        <f>IF('GACE Reading 200 210'!B936="","", IF(G936&lt;100, 100, IF(G936&gt;200, 200, G936)))</f>
        <v/>
      </c>
      <c r="I936" s="11" t="str">
        <f>IF('GACE Reading 200 210'!B936="","",'SAT EBRW to CBEST R'!$A$2+'SAT EBRW to CBEST R'!$B$2*F936)</f>
        <v/>
      </c>
      <c r="J936" s="11" t="str">
        <f>IF('GACE Reading 200 210'!B936="","", IF(I936&lt;20, 20, IF(I936&gt;80, 80, I936)))</f>
        <v/>
      </c>
    </row>
    <row r="937" spans="1:10" x14ac:dyDescent="0.25">
      <c r="A937" s="11">
        <v>936</v>
      </c>
      <c r="B937" s="30"/>
      <c r="C937" s="25" t="str">
        <f t="shared" si="28"/>
        <v/>
      </c>
      <c r="D937" s="25" t="str">
        <f>IF('GACE Reading 200 210'!B937="","", IF(C937&lt;1, 1, IF(C937&gt;36, 36, C937)))</f>
        <v/>
      </c>
      <c r="E937" s="25" t="str">
        <f t="shared" si="29"/>
        <v/>
      </c>
      <c r="F937" s="11" t="str">
        <f>IF('GACE Reading 200 210'!E937="","",IF('GACE Reading 200 210'!E937&lt;'ACT E+R to SAT EBRW'!$A$2,'ACT E+R to SAT EBRW'!$B$2,IF('GACE Reading 200 210'!E937&gt;'ACT E+R to SAT EBRW'!A$72,'ACT E+R to SAT EBRW'!B$72,VLOOKUP(E937,'ACT E+R to SAT EBRW'!A:B,2,FALSE))))</f>
        <v/>
      </c>
      <c r="G937" s="11" t="str">
        <f>IF('GACE Reading 200 210'!B937="","",interceptACTRtoPCR5712_5713+slopeACTRtoPCR5712_5713*D937)</f>
        <v/>
      </c>
      <c r="H937" s="11" t="str">
        <f>IF('GACE Reading 200 210'!B937="","", IF(G937&lt;100, 100, IF(G937&gt;200, 200, G937)))</f>
        <v/>
      </c>
      <c r="I937" s="11" t="str">
        <f>IF('GACE Reading 200 210'!B937="","",'SAT EBRW to CBEST R'!$A$2+'SAT EBRW to CBEST R'!$B$2*F937)</f>
        <v/>
      </c>
      <c r="J937" s="11" t="str">
        <f>IF('GACE Reading 200 210'!B937="","", IF(I937&lt;20, 20, IF(I937&gt;80, 80, I937)))</f>
        <v/>
      </c>
    </row>
    <row r="938" spans="1:10" x14ac:dyDescent="0.25">
      <c r="A938" s="11">
        <v>937</v>
      </c>
      <c r="B938" s="30"/>
      <c r="C938" s="25" t="str">
        <f t="shared" si="28"/>
        <v/>
      </c>
      <c r="D938" s="25" t="str">
        <f>IF('GACE Reading 200 210'!B938="","", IF(C938&lt;1, 1, IF(C938&gt;36, 36, C938)))</f>
        <v/>
      </c>
      <c r="E938" s="25" t="str">
        <f t="shared" si="29"/>
        <v/>
      </c>
      <c r="F938" s="11" t="str">
        <f>IF('GACE Reading 200 210'!E938="","",IF('GACE Reading 200 210'!E938&lt;'ACT E+R to SAT EBRW'!$A$2,'ACT E+R to SAT EBRW'!$B$2,IF('GACE Reading 200 210'!E938&gt;'ACT E+R to SAT EBRW'!A$72,'ACT E+R to SAT EBRW'!B$72,VLOOKUP(E938,'ACT E+R to SAT EBRW'!A:B,2,FALSE))))</f>
        <v/>
      </c>
      <c r="G938" s="11" t="str">
        <f>IF('GACE Reading 200 210'!B938="","",interceptACTRtoPCR5712_5713+slopeACTRtoPCR5712_5713*D938)</f>
        <v/>
      </c>
      <c r="H938" s="11" t="str">
        <f>IF('GACE Reading 200 210'!B938="","", IF(G938&lt;100, 100, IF(G938&gt;200, 200, G938)))</f>
        <v/>
      </c>
      <c r="I938" s="11" t="str">
        <f>IF('GACE Reading 200 210'!B938="","",'SAT EBRW to CBEST R'!$A$2+'SAT EBRW to CBEST R'!$B$2*F938)</f>
        <v/>
      </c>
      <c r="J938" s="11" t="str">
        <f>IF('GACE Reading 200 210'!B938="","", IF(I938&lt;20, 20, IF(I938&gt;80, 80, I938)))</f>
        <v/>
      </c>
    </row>
    <row r="939" spans="1:10" x14ac:dyDescent="0.25">
      <c r="A939" s="11">
        <v>938</v>
      </c>
      <c r="B939" s="30"/>
      <c r="C939" s="25" t="str">
        <f t="shared" si="28"/>
        <v/>
      </c>
      <c r="D939" s="25" t="str">
        <f>IF('GACE Reading 200 210'!B939="","", IF(C939&lt;1, 1, IF(C939&gt;36, 36, C939)))</f>
        <v/>
      </c>
      <c r="E939" s="25" t="str">
        <f t="shared" si="29"/>
        <v/>
      </c>
      <c r="F939" s="11" t="str">
        <f>IF('GACE Reading 200 210'!E939="","",IF('GACE Reading 200 210'!E939&lt;'ACT E+R to SAT EBRW'!$A$2,'ACT E+R to SAT EBRW'!$B$2,IF('GACE Reading 200 210'!E939&gt;'ACT E+R to SAT EBRW'!A$72,'ACT E+R to SAT EBRW'!B$72,VLOOKUP(E939,'ACT E+R to SAT EBRW'!A:B,2,FALSE))))</f>
        <v/>
      </c>
      <c r="G939" s="11" t="str">
        <f>IF('GACE Reading 200 210'!B939="","",interceptACTRtoPCR5712_5713+slopeACTRtoPCR5712_5713*D939)</f>
        <v/>
      </c>
      <c r="H939" s="11" t="str">
        <f>IF('GACE Reading 200 210'!B939="","", IF(G939&lt;100, 100, IF(G939&gt;200, 200, G939)))</f>
        <v/>
      </c>
      <c r="I939" s="11" t="str">
        <f>IF('GACE Reading 200 210'!B939="","",'SAT EBRW to CBEST R'!$A$2+'SAT EBRW to CBEST R'!$B$2*F939)</f>
        <v/>
      </c>
      <c r="J939" s="11" t="str">
        <f>IF('GACE Reading 200 210'!B939="","", IF(I939&lt;20, 20, IF(I939&gt;80, 80, I939)))</f>
        <v/>
      </c>
    </row>
    <row r="940" spans="1:10" x14ac:dyDescent="0.25">
      <c r="A940" s="11">
        <v>939</v>
      </c>
      <c r="B940" s="30"/>
      <c r="C940" s="25" t="str">
        <f t="shared" si="28"/>
        <v/>
      </c>
      <c r="D940" s="25" t="str">
        <f>IF('GACE Reading 200 210'!B940="","", IF(C940&lt;1, 1, IF(C940&gt;36, 36, C940)))</f>
        <v/>
      </c>
      <c r="E940" s="25" t="str">
        <f t="shared" si="29"/>
        <v/>
      </c>
      <c r="F940" s="11" t="str">
        <f>IF('GACE Reading 200 210'!E940="","",IF('GACE Reading 200 210'!E940&lt;'ACT E+R to SAT EBRW'!$A$2,'ACT E+R to SAT EBRW'!$B$2,IF('GACE Reading 200 210'!E940&gt;'ACT E+R to SAT EBRW'!A$72,'ACT E+R to SAT EBRW'!B$72,VLOOKUP(E940,'ACT E+R to SAT EBRW'!A:B,2,FALSE))))</f>
        <v/>
      </c>
      <c r="G940" s="11" t="str">
        <f>IF('GACE Reading 200 210'!B940="","",interceptACTRtoPCR5712_5713+slopeACTRtoPCR5712_5713*D940)</f>
        <v/>
      </c>
      <c r="H940" s="11" t="str">
        <f>IF('GACE Reading 200 210'!B940="","", IF(G940&lt;100, 100, IF(G940&gt;200, 200, G940)))</f>
        <v/>
      </c>
      <c r="I940" s="11" t="str">
        <f>IF('GACE Reading 200 210'!B940="","",'SAT EBRW to CBEST R'!$A$2+'SAT EBRW to CBEST R'!$B$2*F940)</f>
        <v/>
      </c>
      <c r="J940" s="11" t="str">
        <f>IF('GACE Reading 200 210'!B940="","", IF(I940&lt;20, 20, IF(I940&gt;80, 80, I940)))</f>
        <v/>
      </c>
    </row>
    <row r="941" spans="1:10" x14ac:dyDescent="0.25">
      <c r="A941" s="11">
        <v>940</v>
      </c>
      <c r="B941" s="30"/>
      <c r="C941" s="25" t="str">
        <f t="shared" si="28"/>
        <v/>
      </c>
      <c r="D941" s="25" t="str">
        <f>IF('GACE Reading 200 210'!B941="","", IF(C941&lt;1, 1, IF(C941&gt;36, 36, C941)))</f>
        <v/>
      </c>
      <c r="E941" s="25" t="str">
        <f t="shared" si="29"/>
        <v/>
      </c>
      <c r="F941" s="11" t="str">
        <f>IF('GACE Reading 200 210'!E941="","",IF('GACE Reading 200 210'!E941&lt;'ACT E+R to SAT EBRW'!$A$2,'ACT E+R to SAT EBRW'!$B$2,IF('GACE Reading 200 210'!E941&gt;'ACT E+R to SAT EBRW'!A$72,'ACT E+R to SAT EBRW'!B$72,VLOOKUP(E941,'ACT E+R to SAT EBRW'!A:B,2,FALSE))))</f>
        <v/>
      </c>
      <c r="G941" s="11" t="str">
        <f>IF('GACE Reading 200 210'!B941="","",interceptACTRtoPCR5712_5713+slopeACTRtoPCR5712_5713*D941)</f>
        <v/>
      </c>
      <c r="H941" s="11" t="str">
        <f>IF('GACE Reading 200 210'!B941="","", IF(G941&lt;100, 100, IF(G941&gt;200, 200, G941)))</f>
        <v/>
      </c>
      <c r="I941" s="11" t="str">
        <f>IF('GACE Reading 200 210'!B941="","",'SAT EBRW to CBEST R'!$A$2+'SAT EBRW to CBEST R'!$B$2*F941)</f>
        <v/>
      </c>
      <c r="J941" s="11" t="str">
        <f>IF('GACE Reading 200 210'!B941="","", IF(I941&lt;20, 20, IF(I941&gt;80, 80, I941)))</f>
        <v/>
      </c>
    </row>
    <row r="942" spans="1:10" x14ac:dyDescent="0.25">
      <c r="A942" s="11">
        <v>941</v>
      </c>
      <c r="B942" s="30"/>
      <c r="C942" s="25" t="str">
        <f t="shared" si="28"/>
        <v/>
      </c>
      <c r="D942" s="25" t="str">
        <f>IF('GACE Reading 200 210'!B942="","", IF(C942&lt;1, 1, IF(C942&gt;36, 36, C942)))</f>
        <v/>
      </c>
      <c r="E942" s="25" t="str">
        <f t="shared" si="29"/>
        <v/>
      </c>
      <c r="F942" s="11" t="str">
        <f>IF('GACE Reading 200 210'!E942="","",IF('GACE Reading 200 210'!E942&lt;'ACT E+R to SAT EBRW'!$A$2,'ACT E+R to SAT EBRW'!$B$2,IF('GACE Reading 200 210'!E942&gt;'ACT E+R to SAT EBRW'!A$72,'ACT E+R to SAT EBRW'!B$72,VLOOKUP(E942,'ACT E+R to SAT EBRW'!A:B,2,FALSE))))</f>
        <v/>
      </c>
      <c r="G942" s="11" t="str">
        <f>IF('GACE Reading 200 210'!B942="","",interceptACTRtoPCR5712_5713+slopeACTRtoPCR5712_5713*D942)</f>
        <v/>
      </c>
      <c r="H942" s="11" t="str">
        <f>IF('GACE Reading 200 210'!B942="","", IF(G942&lt;100, 100, IF(G942&gt;200, 200, G942)))</f>
        <v/>
      </c>
      <c r="I942" s="11" t="str">
        <f>IF('GACE Reading 200 210'!B942="","",'SAT EBRW to CBEST R'!$A$2+'SAT EBRW to CBEST R'!$B$2*F942)</f>
        <v/>
      </c>
      <c r="J942" s="11" t="str">
        <f>IF('GACE Reading 200 210'!B942="","", IF(I942&lt;20, 20, IF(I942&gt;80, 80, I942)))</f>
        <v/>
      </c>
    </row>
    <row r="943" spans="1:10" x14ac:dyDescent="0.25">
      <c r="A943" s="11">
        <v>942</v>
      </c>
      <c r="B943" s="30"/>
      <c r="C943" s="25" t="str">
        <f t="shared" si="28"/>
        <v/>
      </c>
      <c r="D943" s="25" t="str">
        <f>IF('GACE Reading 200 210'!B943="","", IF(C943&lt;1, 1, IF(C943&gt;36, 36, C943)))</f>
        <v/>
      </c>
      <c r="E943" s="25" t="str">
        <f t="shared" si="29"/>
        <v/>
      </c>
      <c r="F943" s="11" t="str">
        <f>IF('GACE Reading 200 210'!E943="","",IF('GACE Reading 200 210'!E943&lt;'ACT E+R to SAT EBRW'!$A$2,'ACT E+R to SAT EBRW'!$B$2,IF('GACE Reading 200 210'!E943&gt;'ACT E+R to SAT EBRW'!A$72,'ACT E+R to SAT EBRW'!B$72,VLOOKUP(E943,'ACT E+R to SAT EBRW'!A:B,2,FALSE))))</f>
        <v/>
      </c>
      <c r="G943" s="11" t="str">
        <f>IF('GACE Reading 200 210'!B943="","",interceptACTRtoPCR5712_5713+slopeACTRtoPCR5712_5713*D943)</f>
        <v/>
      </c>
      <c r="H943" s="11" t="str">
        <f>IF('GACE Reading 200 210'!B943="","", IF(G943&lt;100, 100, IF(G943&gt;200, 200, G943)))</f>
        <v/>
      </c>
      <c r="I943" s="11" t="str">
        <f>IF('GACE Reading 200 210'!B943="","",'SAT EBRW to CBEST R'!$A$2+'SAT EBRW to CBEST R'!$B$2*F943)</f>
        <v/>
      </c>
      <c r="J943" s="11" t="str">
        <f>IF('GACE Reading 200 210'!B943="","", IF(I943&lt;20, 20, IF(I943&gt;80, 80, I943)))</f>
        <v/>
      </c>
    </row>
    <row r="944" spans="1:10" x14ac:dyDescent="0.25">
      <c r="A944" s="11">
        <v>943</v>
      </c>
      <c r="B944" s="30"/>
      <c r="C944" s="25" t="str">
        <f t="shared" si="28"/>
        <v/>
      </c>
      <c r="D944" s="25" t="str">
        <f>IF('GACE Reading 200 210'!B944="","", IF(C944&lt;1, 1, IF(C944&gt;36, 36, C944)))</f>
        <v/>
      </c>
      <c r="E944" s="25" t="str">
        <f t="shared" si="29"/>
        <v/>
      </c>
      <c r="F944" s="11" t="str">
        <f>IF('GACE Reading 200 210'!E944="","",IF('GACE Reading 200 210'!E944&lt;'ACT E+R to SAT EBRW'!$A$2,'ACT E+R to SAT EBRW'!$B$2,IF('GACE Reading 200 210'!E944&gt;'ACT E+R to SAT EBRW'!A$72,'ACT E+R to SAT EBRW'!B$72,VLOOKUP(E944,'ACT E+R to SAT EBRW'!A:B,2,FALSE))))</f>
        <v/>
      </c>
      <c r="G944" s="11" t="str">
        <f>IF('GACE Reading 200 210'!B944="","",interceptACTRtoPCR5712_5713+slopeACTRtoPCR5712_5713*D944)</f>
        <v/>
      </c>
      <c r="H944" s="11" t="str">
        <f>IF('GACE Reading 200 210'!B944="","", IF(G944&lt;100, 100, IF(G944&gt;200, 200, G944)))</f>
        <v/>
      </c>
      <c r="I944" s="11" t="str">
        <f>IF('GACE Reading 200 210'!B944="","",'SAT EBRW to CBEST R'!$A$2+'SAT EBRW to CBEST R'!$B$2*F944)</f>
        <v/>
      </c>
      <c r="J944" s="11" t="str">
        <f>IF('GACE Reading 200 210'!B944="","", IF(I944&lt;20, 20, IF(I944&gt;80, 80, I944)))</f>
        <v/>
      </c>
    </row>
    <row r="945" spans="1:10" x14ac:dyDescent="0.25">
      <c r="A945" s="11">
        <v>944</v>
      </c>
      <c r="B945" s="30"/>
      <c r="C945" s="25" t="str">
        <f t="shared" si="28"/>
        <v/>
      </c>
      <c r="D945" s="25" t="str">
        <f>IF('GACE Reading 200 210'!B945="","", IF(C945&lt;1, 1, IF(C945&gt;36, 36, C945)))</f>
        <v/>
      </c>
      <c r="E945" s="25" t="str">
        <f t="shared" si="29"/>
        <v/>
      </c>
      <c r="F945" s="11" t="str">
        <f>IF('GACE Reading 200 210'!E945="","",IF('GACE Reading 200 210'!E945&lt;'ACT E+R to SAT EBRW'!$A$2,'ACT E+R to SAT EBRW'!$B$2,IF('GACE Reading 200 210'!E945&gt;'ACT E+R to SAT EBRW'!A$72,'ACT E+R to SAT EBRW'!B$72,VLOOKUP(E945,'ACT E+R to SAT EBRW'!A:B,2,FALSE))))</f>
        <v/>
      </c>
      <c r="G945" s="11" t="str">
        <f>IF('GACE Reading 200 210'!B945="","",interceptACTRtoPCR5712_5713+slopeACTRtoPCR5712_5713*D945)</f>
        <v/>
      </c>
      <c r="H945" s="11" t="str">
        <f>IF('GACE Reading 200 210'!B945="","", IF(G945&lt;100, 100, IF(G945&gt;200, 200, G945)))</f>
        <v/>
      </c>
      <c r="I945" s="11" t="str">
        <f>IF('GACE Reading 200 210'!B945="","",'SAT EBRW to CBEST R'!$A$2+'SAT EBRW to CBEST R'!$B$2*F945)</f>
        <v/>
      </c>
      <c r="J945" s="11" t="str">
        <f>IF('GACE Reading 200 210'!B945="","", IF(I945&lt;20, 20, IF(I945&gt;80, 80, I945)))</f>
        <v/>
      </c>
    </row>
    <row r="946" spans="1:10" x14ac:dyDescent="0.25">
      <c r="A946" s="11">
        <v>945</v>
      </c>
      <c r="B946" s="30"/>
      <c r="C946" s="25" t="str">
        <f t="shared" si="28"/>
        <v/>
      </c>
      <c r="D946" s="25" t="str">
        <f>IF('GACE Reading 200 210'!B946="","", IF(C946&lt;1, 1, IF(C946&gt;36, 36, C946)))</f>
        <v/>
      </c>
      <c r="E946" s="25" t="str">
        <f t="shared" si="29"/>
        <v/>
      </c>
      <c r="F946" s="11" t="str">
        <f>IF('GACE Reading 200 210'!E946="","",IF('GACE Reading 200 210'!E946&lt;'ACT E+R to SAT EBRW'!$A$2,'ACT E+R to SAT EBRW'!$B$2,IF('GACE Reading 200 210'!E946&gt;'ACT E+R to SAT EBRW'!A$72,'ACT E+R to SAT EBRW'!B$72,VLOOKUP(E946,'ACT E+R to SAT EBRW'!A:B,2,FALSE))))</f>
        <v/>
      </c>
      <c r="G946" s="11" t="str">
        <f>IF('GACE Reading 200 210'!B946="","",interceptACTRtoPCR5712_5713+slopeACTRtoPCR5712_5713*D946)</f>
        <v/>
      </c>
      <c r="H946" s="11" t="str">
        <f>IF('GACE Reading 200 210'!B946="","", IF(G946&lt;100, 100, IF(G946&gt;200, 200, G946)))</f>
        <v/>
      </c>
      <c r="I946" s="11" t="str">
        <f>IF('GACE Reading 200 210'!B946="","",'SAT EBRW to CBEST R'!$A$2+'SAT EBRW to CBEST R'!$B$2*F946)</f>
        <v/>
      </c>
      <c r="J946" s="11" t="str">
        <f>IF('GACE Reading 200 210'!B946="","", IF(I946&lt;20, 20, IF(I946&gt;80, 80, I946)))</f>
        <v/>
      </c>
    </row>
    <row r="947" spans="1:10" x14ac:dyDescent="0.25">
      <c r="A947" s="11">
        <v>946</v>
      </c>
      <c r="B947" s="30"/>
      <c r="C947" s="25" t="str">
        <f t="shared" si="28"/>
        <v/>
      </c>
      <c r="D947" s="25" t="str">
        <f>IF('GACE Reading 200 210'!B947="","", IF(C947&lt;1, 1, IF(C947&gt;36, 36, C947)))</f>
        <v/>
      </c>
      <c r="E947" s="25" t="str">
        <f t="shared" si="29"/>
        <v/>
      </c>
      <c r="F947" s="11" t="str">
        <f>IF('GACE Reading 200 210'!E947="","",IF('GACE Reading 200 210'!E947&lt;'ACT E+R to SAT EBRW'!$A$2,'ACT E+R to SAT EBRW'!$B$2,IF('GACE Reading 200 210'!E947&gt;'ACT E+R to SAT EBRW'!A$72,'ACT E+R to SAT EBRW'!B$72,VLOOKUP(E947,'ACT E+R to SAT EBRW'!A:B,2,FALSE))))</f>
        <v/>
      </c>
      <c r="G947" s="11" t="str">
        <f>IF('GACE Reading 200 210'!B947="","",interceptACTRtoPCR5712_5713+slopeACTRtoPCR5712_5713*D947)</f>
        <v/>
      </c>
      <c r="H947" s="11" t="str">
        <f>IF('GACE Reading 200 210'!B947="","", IF(G947&lt;100, 100, IF(G947&gt;200, 200, G947)))</f>
        <v/>
      </c>
      <c r="I947" s="11" t="str">
        <f>IF('GACE Reading 200 210'!B947="","",'SAT EBRW to CBEST R'!$A$2+'SAT EBRW to CBEST R'!$B$2*F947)</f>
        <v/>
      </c>
      <c r="J947" s="11" t="str">
        <f>IF('GACE Reading 200 210'!B947="","", IF(I947&lt;20, 20, IF(I947&gt;80, 80, I947)))</f>
        <v/>
      </c>
    </row>
    <row r="948" spans="1:10" x14ac:dyDescent="0.25">
      <c r="A948" s="11">
        <v>947</v>
      </c>
      <c r="B948" s="30"/>
      <c r="C948" s="25" t="str">
        <f t="shared" si="28"/>
        <v/>
      </c>
      <c r="D948" s="25" t="str">
        <f>IF('GACE Reading 200 210'!B948="","", IF(C948&lt;1, 1, IF(C948&gt;36, 36, C948)))</f>
        <v/>
      </c>
      <c r="E948" s="25" t="str">
        <f t="shared" si="29"/>
        <v/>
      </c>
      <c r="F948" s="11" t="str">
        <f>IF('GACE Reading 200 210'!E948="","",IF('GACE Reading 200 210'!E948&lt;'ACT E+R to SAT EBRW'!$A$2,'ACT E+R to SAT EBRW'!$B$2,IF('GACE Reading 200 210'!E948&gt;'ACT E+R to SAT EBRW'!A$72,'ACT E+R to SAT EBRW'!B$72,VLOOKUP(E948,'ACT E+R to SAT EBRW'!A:B,2,FALSE))))</f>
        <v/>
      </c>
      <c r="G948" s="11" t="str">
        <f>IF('GACE Reading 200 210'!B948="","",interceptACTRtoPCR5712_5713+slopeACTRtoPCR5712_5713*D948)</f>
        <v/>
      </c>
      <c r="H948" s="11" t="str">
        <f>IF('GACE Reading 200 210'!B948="","", IF(G948&lt;100, 100, IF(G948&gt;200, 200, G948)))</f>
        <v/>
      </c>
      <c r="I948" s="11" t="str">
        <f>IF('GACE Reading 200 210'!B948="","",'SAT EBRW to CBEST R'!$A$2+'SAT EBRW to CBEST R'!$B$2*F948)</f>
        <v/>
      </c>
      <c r="J948" s="11" t="str">
        <f>IF('GACE Reading 200 210'!B948="","", IF(I948&lt;20, 20, IF(I948&gt;80, 80, I948)))</f>
        <v/>
      </c>
    </row>
    <row r="949" spans="1:10" x14ac:dyDescent="0.25">
      <c r="A949" s="11">
        <v>948</v>
      </c>
      <c r="B949" s="30"/>
      <c r="C949" s="25" t="str">
        <f t="shared" si="28"/>
        <v/>
      </c>
      <c r="D949" s="25" t="str">
        <f>IF('GACE Reading 200 210'!B949="","", IF(C949&lt;1, 1, IF(C949&gt;36, 36, C949)))</f>
        <v/>
      </c>
      <c r="E949" s="25" t="str">
        <f t="shared" si="29"/>
        <v/>
      </c>
      <c r="F949" s="11" t="str">
        <f>IF('GACE Reading 200 210'!E949="","",IF('GACE Reading 200 210'!E949&lt;'ACT E+R to SAT EBRW'!$A$2,'ACT E+R to SAT EBRW'!$B$2,IF('GACE Reading 200 210'!E949&gt;'ACT E+R to SAT EBRW'!A$72,'ACT E+R to SAT EBRW'!B$72,VLOOKUP(E949,'ACT E+R to SAT EBRW'!A:B,2,FALSE))))</f>
        <v/>
      </c>
      <c r="G949" s="11" t="str">
        <f>IF('GACE Reading 200 210'!B949="","",interceptACTRtoPCR5712_5713+slopeACTRtoPCR5712_5713*D949)</f>
        <v/>
      </c>
      <c r="H949" s="11" t="str">
        <f>IF('GACE Reading 200 210'!B949="","", IF(G949&lt;100, 100, IF(G949&gt;200, 200, G949)))</f>
        <v/>
      </c>
      <c r="I949" s="11" t="str">
        <f>IF('GACE Reading 200 210'!B949="","",'SAT EBRW to CBEST R'!$A$2+'SAT EBRW to CBEST R'!$B$2*F949)</f>
        <v/>
      </c>
      <c r="J949" s="11" t="str">
        <f>IF('GACE Reading 200 210'!B949="","", IF(I949&lt;20, 20, IF(I949&gt;80, 80, I949)))</f>
        <v/>
      </c>
    </row>
    <row r="950" spans="1:10" x14ac:dyDescent="0.25">
      <c r="A950" s="11">
        <v>949</v>
      </c>
      <c r="B950" s="30"/>
      <c r="C950" s="25" t="str">
        <f t="shared" si="28"/>
        <v/>
      </c>
      <c r="D950" s="25" t="str">
        <f>IF('GACE Reading 200 210'!B950="","", IF(C950&lt;1, 1, IF(C950&gt;36, 36, C950)))</f>
        <v/>
      </c>
      <c r="E950" s="25" t="str">
        <f t="shared" si="29"/>
        <v/>
      </c>
      <c r="F950" s="11" t="str">
        <f>IF('GACE Reading 200 210'!E950="","",IF('GACE Reading 200 210'!E950&lt;'ACT E+R to SAT EBRW'!$A$2,'ACT E+R to SAT EBRW'!$B$2,IF('GACE Reading 200 210'!E950&gt;'ACT E+R to SAT EBRW'!A$72,'ACT E+R to SAT EBRW'!B$72,VLOOKUP(E950,'ACT E+R to SAT EBRW'!A:B,2,FALSE))))</f>
        <v/>
      </c>
      <c r="G950" s="11" t="str">
        <f>IF('GACE Reading 200 210'!B950="","",interceptACTRtoPCR5712_5713+slopeACTRtoPCR5712_5713*D950)</f>
        <v/>
      </c>
      <c r="H950" s="11" t="str">
        <f>IF('GACE Reading 200 210'!B950="","", IF(G950&lt;100, 100, IF(G950&gt;200, 200, G950)))</f>
        <v/>
      </c>
      <c r="I950" s="11" t="str">
        <f>IF('GACE Reading 200 210'!B950="","",'SAT EBRW to CBEST R'!$A$2+'SAT EBRW to CBEST R'!$B$2*F950)</f>
        <v/>
      </c>
      <c r="J950" s="11" t="str">
        <f>IF('GACE Reading 200 210'!B950="","", IF(I950&lt;20, 20, IF(I950&gt;80, 80, I950)))</f>
        <v/>
      </c>
    </row>
    <row r="951" spans="1:10" x14ac:dyDescent="0.25">
      <c r="A951" s="11">
        <v>950</v>
      </c>
      <c r="B951" s="30"/>
      <c r="C951" s="25" t="str">
        <f t="shared" si="28"/>
        <v/>
      </c>
      <c r="D951" s="25" t="str">
        <f>IF('GACE Reading 200 210'!B951="","", IF(C951&lt;1, 1, IF(C951&gt;36, 36, C951)))</f>
        <v/>
      </c>
      <c r="E951" s="25" t="str">
        <f t="shared" si="29"/>
        <v/>
      </c>
      <c r="F951" s="11" t="str">
        <f>IF('GACE Reading 200 210'!E951="","",IF('GACE Reading 200 210'!E951&lt;'ACT E+R to SAT EBRW'!$A$2,'ACT E+R to SAT EBRW'!$B$2,IF('GACE Reading 200 210'!E951&gt;'ACT E+R to SAT EBRW'!A$72,'ACT E+R to SAT EBRW'!B$72,VLOOKUP(E951,'ACT E+R to SAT EBRW'!A:B,2,FALSE))))</f>
        <v/>
      </c>
      <c r="G951" s="11" t="str">
        <f>IF('GACE Reading 200 210'!B951="","",interceptACTRtoPCR5712_5713+slopeACTRtoPCR5712_5713*D951)</f>
        <v/>
      </c>
      <c r="H951" s="11" t="str">
        <f>IF('GACE Reading 200 210'!B951="","", IF(G951&lt;100, 100, IF(G951&gt;200, 200, G951)))</f>
        <v/>
      </c>
      <c r="I951" s="11" t="str">
        <f>IF('GACE Reading 200 210'!B951="","",'SAT EBRW to CBEST R'!$A$2+'SAT EBRW to CBEST R'!$B$2*F951)</f>
        <v/>
      </c>
      <c r="J951" s="11" t="str">
        <f>IF('GACE Reading 200 210'!B951="","", IF(I951&lt;20, 20, IF(I951&gt;80, 80, I951)))</f>
        <v/>
      </c>
    </row>
    <row r="952" spans="1:10" x14ac:dyDescent="0.25">
      <c r="A952" s="11">
        <v>951</v>
      </c>
      <c r="B952" s="30"/>
      <c r="C952" s="25" t="str">
        <f t="shared" si="28"/>
        <v/>
      </c>
      <c r="D952" s="25" t="str">
        <f>IF('GACE Reading 200 210'!B952="","", IF(C952&lt;1, 1, IF(C952&gt;36, 36, C952)))</f>
        <v/>
      </c>
      <c r="E952" s="25" t="str">
        <f t="shared" si="29"/>
        <v/>
      </c>
      <c r="F952" s="11" t="str">
        <f>IF('GACE Reading 200 210'!E952="","",IF('GACE Reading 200 210'!E952&lt;'ACT E+R to SAT EBRW'!$A$2,'ACT E+R to SAT EBRW'!$B$2,IF('GACE Reading 200 210'!E952&gt;'ACT E+R to SAT EBRW'!A$72,'ACT E+R to SAT EBRW'!B$72,VLOOKUP(E952,'ACT E+R to SAT EBRW'!A:B,2,FALSE))))</f>
        <v/>
      </c>
      <c r="G952" s="11" t="str">
        <f>IF('GACE Reading 200 210'!B952="","",interceptACTRtoPCR5712_5713+slopeACTRtoPCR5712_5713*D952)</f>
        <v/>
      </c>
      <c r="H952" s="11" t="str">
        <f>IF('GACE Reading 200 210'!B952="","", IF(G952&lt;100, 100, IF(G952&gt;200, 200, G952)))</f>
        <v/>
      </c>
      <c r="I952" s="11" t="str">
        <f>IF('GACE Reading 200 210'!B952="","",'SAT EBRW to CBEST R'!$A$2+'SAT EBRW to CBEST R'!$B$2*F952)</f>
        <v/>
      </c>
      <c r="J952" s="11" t="str">
        <f>IF('GACE Reading 200 210'!B952="","", IF(I952&lt;20, 20, IF(I952&gt;80, 80, I952)))</f>
        <v/>
      </c>
    </row>
    <row r="953" spans="1:10" x14ac:dyDescent="0.25">
      <c r="A953" s="11">
        <v>952</v>
      </c>
      <c r="B953" s="30"/>
      <c r="C953" s="25" t="str">
        <f t="shared" si="28"/>
        <v/>
      </c>
      <c r="D953" s="25" t="str">
        <f>IF('GACE Reading 200 210'!B953="","", IF(C953&lt;1, 1, IF(C953&gt;36, 36, C953)))</f>
        <v/>
      </c>
      <c r="E953" s="25" t="str">
        <f t="shared" si="29"/>
        <v/>
      </c>
      <c r="F953" s="11" t="str">
        <f>IF('GACE Reading 200 210'!E953="","",IF('GACE Reading 200 210'!E953&lt;'ACT E+R to SAT EBRW'!$A$2,'ACT E+R to SAT EBRW'!$B$2,IF('GACE Reading 200 210'!E953&gt;'ACT E+R to SAT EBRW'!A$72,'ACT E+R to SAT EBRW'!B$72,VLOOKUP(E953,'ACT E+R to SAT EBRW'!A:B,2,FALSE))))</f>
        <v/>
      </c>
      <c r="G953" s="11" t="str">
        <f>IF('GACE Reading 200 210'!B953="","",interceptACTRtoPCR5712_5713+slopeACTRtoPCR5712_5713*D953)</f>
        <v/>
      </c>
      <c r="H953" s="11" t="str">
        <f>IF('GACE Reading 200 210'!B953="","", IF(G953&lt;100, 100, IF(G953&gt;200, 200, G953)))</f>
        <v/>
      </c>
      <c r="I953" s="11" t="str">
        <f>IF('GACE Reading 200 210'!B953="","",'SAT EBRW to CBEST R'!$A$2+'SAT EBRW to CBEST R'!$B$2*F953)</f>
        <v/>
      </c>
      <c r="J953" s="11" t="str">
        <f>IF('GACE Reading 200 210'!B953="","", IF(I953&lt;20, 20, IF(I953&gt;80, 80, I953)))</f>
        <v/>
      </c>
    </row>
    <row r="954" spans="1:10" x14ac:dyDescent="0.25">
      <c r="A954" s="11">
        <v>953</v>
      </c>
      <c r="B954" s="30"/>
      <c r="C954" s="25" t="str">
        <f t="shared" si="28"/>
        <v/>
      </c>
      <c r="D954" s="25" t="str">
        <f>IF('GACE Reading 200 210'!B954="","", IF(C954&lt;1, 1, IF(C954&gt;36, 36, C954)))</f>
        <v/>
      </c>
      <c r="E954" s="25" t="str">
        <f t="shared" si="29"/>
        <v/>
      </c>
      <c r="F954" s="11" t="str">
        <f>IF('GACE Reading 200 210'!E954="","",IF('GACE Reading 200 210'!E954&lt;'ACT E+R to SAT EBRW'!$A$2,'ACT E+R to SAT EBRW'!$B$2,IF('GACE Reading 200 210'!E954&gt;'ACT E+R to SAT EBRW'!A$72,'ACT E+R to SAT EBRW'!B$72,VLOOKUP(E954,'ACT E+R to SAT EBRW'!A:B,2,FALSE))))</f>
        <v/>
      </c>
      <c r="G954" s="11" t="str">
        <f>IF('GACE Reading 200 210'!B954="","",interceptACTRtoPCR5712_5713+slopeACTRtoPCR5712_5713*D954)</f>
        <v/>
      </c>
      <c r="H954" s="11" t="str">
        <f>IF('GACE Reading 200 210'!B954="","", IF(G954&lt;100, 100, IF(G954&gt;200, 200, G954)))</f>
        <v/>
      </c>
      <c r="I954" s="11" t="str">
        <f>IF('GACE Reading 200 210'!B954="","",'SAT EBRW to CBEST R'!$A$2+'SAT EBRW to CBEST R'!$B$2*F954)</f>
        <v/>
      </c>
      <c r="J954" s="11" t="str">
        <f>IF('GACE Reading 200 210'!B954="","", IF(I954&lt;20, 20, IF(I954&gt;80, 80, I954)))</f>
        <v/>
      </c>
    </row>
    <row r="955" spans="1:10" x14ac:dyDescent="0.25">
      <c r="A955" s="11">
        <v>954</v>
      </c>
      <c r="B955" s="30"/>
      <c r="C955" s="25" t="str">
        <f t="shared" si="28"/>
        <v/>
      </c>
      <c r="D955" s="25" t="str">
        <f>IF('GACE Reading 200 210'!B955="","", IF(C955&lt;1, 1, IF(C955&gt;36, 36, C955)))</f>
        <v/>
      </c>
      <c r="E955" s="25" t="str">
        <f t="shared" si="29"/>
        <v/>
      </c>
      <c r="F955" s="11" t="str">
        <f>IF('GACE Reading 200 210'!E955="","",IF('GACE Reading 200 210'!E955&lt;'ACT E+R to SAT EBRW'!$A$2,'ACT E+R to SAT EBRW'!$B$2,IF('GACE Reading 200 210'!E955&gt;'ACT E+R to SAT EBRW'!A$72,'ACT E+R to SAT EBRW'!B$72,VLOOKUP(E955,'ACT E+R to SAT EBRW'!A:B,2,FALSE))))</f>
        <v/>
      </c>
      <c r="G955" s="11" t="str">
        <f>IF('GACE Reading 200 210'!B955="","",interceptACTRtoPCR5712_5713+slopeACTRtoPCR5712_5713*D955)</f>
        <v/>
      </c>
      <c r="H955" s="11" t="str">
        <f>IF('GACE Reading 200 210'!B955="","", IF(G955&lt;100, 100, IF(G955&gt;200, 200, G955)))</f>
        <v/>
      </c>
      <c r="I955" s="11" t="str">
        <f>IF('GACE Reading 200 210'!B955="","",'SAT EBRW to CBEST R'!$A$2+'SAT EBRW to CBEST R'!$B$2*F955)</f>
        <v/>
      </c>
      <c r="J955" s="11" t="str">
        <f>IF('GACE Reading 200 210'!B955="","", IF(I955&lt;20, 20, IF(I955&gt;80, 80, I955)))</f>
        <v/>
      </c>
    </row>
    <row r="956" spans="1:10" x14ac:dyDescent="0.25">
      <c r="A956" s="11">
        <v>955</v>
      </c>
      <c r="B956" s="30"/>
      <c r="C956" s="25" t="str">
        <f t="shared" si="28"/>
        <v/>
      </c>
      <c r="D956" s="25" t="str">
        <f>IF('GACE Reading 200 210'!B956="","", IF(C956&lt;1, 1, IF(C956&gt;36, 36, C956)))</f>
        <v/>
      </c>
      <c r="E956" s="25" t="str">
        <f t="shared" si="29"/>
        <v/>
      </c>
      <c r="F956" s="11" t="str">
        <f>IF('GACE Reading 200 210'!E956="","",IF('GACE Reading 200 210'!E956&lt;'ACT E+R to SAT EBRW'!$A$2,'ACT E+R to SAT EBRW'!$B$2,IF('GACE Reading 200 210'!E956&gt;'ACT E+R to SAT EBRW'!A$72,'ACT E+R to SAT EBRW'!B$72,VLOOKUP(E956,'ACT E+R to SAT EBRW'!A:B,2,FALSE))))</f>
        <v/>
      </c>
      <c r="G956" s="11" t="str">
        <f>IF('GACE Reading 200 210'!B956="","",interceptACTRtoPCR5712_5713+slopeACTRtoPCR5712_5713*D956)</f>
        <v/>
      </c>
      <c r="H956" s="11" t="str">
        <f>IF('GACE Reading 200 210'!B956="","", IF(G956&lt;100, 100, IF(G956&gt;200, 200, G956)))</f>
        <v/>
      </c>
      <c r="I956" s="11" t="str">
        <f>IF('GACE Reading 200 210'!B956="","",'SAT EBRW to CBEST R'!$A$2+'SAT EBRW to CBEST R'!$B$2*F956)</f>
        <v/>
      </c>
      <c r="J956" s="11" t="str">
        <f>IF('GACE Reading 200 210'!B956="","", IF(I956&lt;20, 20, IF(I956&gt;80, 80, I956)))</f>
        <v/>
      </c>
    </row>
    <row r="957" spans="1:10" x14ac:dyDescent="0.25">
      <c r="A957" s="11">
        <v>956</v>
      </c>
      <c r="B957" s="30"/>
      <c r="C957" s="25" t="str">
        <f t="shared" si="28"/>
        <v/>
      </c>
      <c r="D957" s="25" t="str">
        <f>IF('GACE Reading 200 210'!B957="","", IF(C957&lt;1, 1, IF(C957&gt;36, 36, C957)))</f>
        <v/>
      </c>
      <c r="E957" s="25" t="str">
        <f t="shared" si="29"/>
        <v/>
      </c>
      <c r="F957" s="11" t="str">
        <f>IF('GACE Reading 200 210'!E957="","",IF('GACE Reading 200 210'!E957&lt;'ACT E+R to SAT EBRW'!$A$2,'ACT E+R to SAT EBRW'!$B$2,IF('GACE Reading 200 210'!E957&gt;'ACT E+R to SAT EBRW'!A$72,'ACT E+R to SAT EBRW'!B$72,VLOOKUP(E957,'ACT E+R to SAT EBRW'!A:B,2,FALSE))))</f>
        <v/>
      </c>
      <c r="G957" s="11" t="str">
        <f>IF('GACE Reading 200 210'!B957="","",interceptACTRtoPCR5712_5713+slopeACTRtoPCR5712_5713*D957)</f>
        <v/>
      </c>
      <c r="H957" s="11" t="str">
        <f>IF('GACE Reading 200 210'!B957="","", IF(G957&lt;100, 100, IF(G957&gt;200, 200, G957)))</f>
        <v/>
      </c>
      <c r="I957" s="11" t="str">
        <f>IF('GACE Reading 200 210'!B957="","",'SAT EBRW to CBEST R'!$A$2+'SAT EBRW to CBEST R'!$B$2*F957)</f>
        <v/>
      </c>
      <c r="J957" s="11" t="str">
        <f>IF('GACE Reading 200 210'!B957="","", IF(I957&lt;20, 20, IF(I957&gt;80, 80, I957)))</f>
        <v/>
      </c>
    </row>
    <row r="958" spans="1:10" x14ac:dyDescent="0.25">
      <c r="A958" s="11">
        <v>957</v>
      </c>
      <c r="B958" s="30"/>
      <c r="C958" s="25" t="str">
        <f t="shared" si="28"/>
        <v/>
      </c>
      <c r="D958" s="25" t="str">
        <f>IF('GACE Reading 200 210'!B958="","", IF(C958&lt;1, 1, IF(C958&gt;36, 36, C958)))</f>
        <v/>
      </c>
      <c r="E958" s="25" t="str">
        <f t="shared" si="29"/>
        <v/>
      </c>
      <c r="F958" s="11" t="str">
        <f>IF('GACE Reading 200 210'!E958="","",IF('GACE Reading 200 210'!E958&lt;'ACT E+R to SAT EBRW'!$A$2,'ACT E+R to SAT EBRW'!$B$2,IF('GACE Reading 200 210'!E958&gt;'ACT E+R to SAT EBRW'!A$72,'ACT E+R to SAT EBRW'!B$72,VLOOKUP(E958,'ACT E+R to SAT EBRW'!A:B,2,FALSE))))</f>
        <v/>
      </c>
      <c r="G958" s="11" t="str">
        <f>IF('GACE Reading 200 210'!B958="","",interceptACTRtoPCR5712_5713+slopeACTRtoPCR5712_5713*D958)</f>
        <v/>
      </c>
      <c r="H958" s="11" t="str">
        <f>IF('GACE Reading 200 210'!B958="","", IF(G958&lt;100, 100, IF(G958&gt;200, 200, G958)))</f>
        <v/>
      </c>
      <c r="I958" s="11" t="str">
        <f>IF('GACE Reading 200 210'!B958="","",'SAT EBRW to CBEST R'!$A$2+'SAT EBRW to CBEST R'!$B$2*F958)</f>
        <v/>
      </c>
      <c r="J958" s="11" t="str">
        <f>IF('GACE Reading 200 210'!B958="","", IF(I958&lt;20, 20, IF(I958&gt;80, 80, I958)))</f>
        <v/>
      </c>
    </row>
    <row r="959" spans="1:10" x14ac:dyDescent="0.25">
      <c r="A959" s="11">
        <v>958</v>
      </c>
      <c r="B959" s="30"/>
      <c r="C959" s="25" t="str">
        <f t="shared" si="28"/>
        <v/>
      </c>
      <c r="D959" s="25" t="str">
        <f>IF('GACE Reading 200 210'!B959="","", IF(C959&lt;1, 1, IF(C959&gt;36, 36, C959)))</f>
        <v/>
      </c>
      <c r="E959" s="25" t="str">
        <f t="shared" si="29"/>
        <v/>
      </c>
      <c r="F959" s="11" t="str">
        <f>IF('GACE Reading 200 210'!E959="","",IF('GACE Reading 200 210'!E959&lt;'ACT E+R to SAT EBRW'!$A$2,'ACT E+R to SAT EBRW'!$B$2,IF('GACE Reading 200 210'!E959&gt;'ACT E+R to SAT EBRW'!A$72,'ACT E+R to SAT EBRW'!B$72,VLOOKUP(E959,'ACT E+R to SAT EBRW'!A:B,2,FALSE))))</f>
        <v/>
      </c>
      <c r="G959" s="11" t="str">
        <f>IF('GACE Reading 200 210'!B959="","",interceptACTRtoPCR5712_5713+slopeACTRtoPCR5712_5713*D959)</f>
        <v/>
      </c>
      <c r="H959" s="11" t="str">
        <f>IF('GACE Reading 200 210'!B959="","", IF(G959&lt;100, 100, IF(G959&gt;200, 200, G959)))</f>
        <v/>
      </c>
      <c r="I959" s="11" t="str">
        <f>IF('GACE Reading 200 210'!B959="","",'SAT EBRW to CBEST R'!$A$2+'SAT EBRW to CBEST R'!$B$2*F959)</f>
        <v/>
      </c>
      <c r="J959" s="11" t="str">
        <f>IF('GACE Reading 200 210'!B959="","", IF(I959&lt;20, 20, IF(I959&gt;80, 80, I959)))</f>
        <v/>
      </c>
    </row>
    <row r="960" spans="1:10" x14ac:dyDescent="0.25">
      <c r="A960" s="11">
        <v>959</v>
      </c>
      <c r="B960" s="30"/>
      <c r="C960" s="25" t="str">
        <f t="shared" si="28"/>
        <v/>
      </c>
      <c r="D960" s="25" t="str">
        <f>IF('GACE Reading 200 210'!B960="","", IF(C960&lt;1, 1, IF(C960&gt;36, 36, C960)))</f>
        <v/>
      </c>
      <c r="E960" s="25" t="str">
        <f t="shared" si="29"/>
        <v/>
      </c>
      <c r="F960" s="11" t="str">
        <f>IF('GACE Reading 200 210'!E960="","",IF('GACE Reading 200 210'!E960&lt;'ACT E+R to SAT EBRW'!$A$2,'ACT E+R to SAT EBRW'!$B$2,IF('GACE Reading 200 210'!E960&gt;'ACT E+R to SAT EBRW'!A$72,'ACT E+R to SAT EBRW'!B$72,VLOOKUP(E960,'ACT E+R to SAT EBRW'!A:B,2,FALSE))))</f>
        <v/>
      </c>
      <c r="G960" s="11" t="str">
        <f>IF('GACE Reading 200 210'!B960="","",interceptACTRtoPCR5712_5713+slopeACTRtoPCR5712_5713*D960)</f>
        <v/>
      </c>
      <c r="H960" s="11" t="str">
        <f>IF('GACE Reading 200 210'!B960="","", IF(G960&lt;100, 100, IF(G960&gt;200, 200, G960)))</f>
        <v/>
      </c>
      <c r="I960" s="11" t="str">
        <f>IF('GACE Reading 200 210'!B960="","",'SAT EBRW to CBEST R'!$A$2+'SAT EBRW to CBEST R'!$B$2*F960)</f>
        <v/>
      </c>
      <c r="J960" s="11" t="str">
        <f>IF('GACE Reading 200 210'!B960="","", IF(I960&lt;20, 20, IF(I960&gt;80, 80, I960)))</f>
        <v/>
      </c>
    </row>
    <row r="961" spans="1:10" x14ac:dyDescent="0.25">
      <c r="A961" s="11">
        <v>960</v>
      </c>
      <c r="B961" s="30"/>
      <c r="C961" s="25" t="str">
        <f t="shared" si="28"/>
        <v/>
      </c>
      <c r="D961" s="25" t="str">
        <f>IF('GACE Reading 200 210'!B961="","", IF(C961&lt;1, 1, IF(C961&gt;36, 36, C961)))</f>
        <v/>
      </c>
      <c r="E961" s="25" t="str">
        <f t="shared" si="29"/>
        <v/>
      </c>
      <c r="F961" s="11" t="str">
        <f>IF('GACE Reading 200 210'!E961="","",IF('GACE Reading 200 210'!E961&lt;'ACT E+R to SAT EBRW'!$A$2,'ACT E+R to SAT EBRW'!$B$2,IF('GACE Reading 200 210'!E961&gt;'ACT E+R to SAT EBRW'!A$72,'ACT E+R to SAT EBRW'!B$72,VLOOKUP(E961,'ACT E+R to SAT EBRW'!A:B,2,FALSE))))</f>
        <v/>
      </c>
      <c r="G961" s="11" t="str">
        <f>IF('GACE Reading 200 210'!B961="","",interceptACTRtoPCR5712_5713+slopeACTRtoPCR5712_5713*D961)</f>
        <v/>
      </c>
      <c r="H961" s="11" t="str">
        <f>IF('GACE Reading 200 210'!B961="","", IF(G961&lt;100, 100, IF(G961&gt;200, 200, G961)))</f>
        <v/>
      </c>
      <c r="I961" s="11" t="str">
        <f>IF('GACE Reading 200 210'!B961="","",'SAT EBRW to CBEST R'!$A$2+'SAT EBRW to CBEST R'!$B$2*F961)</f>
        <v/>
      </c>
      <c r="J961" s="11" t="str">
        <f>IF('GACE Reading 200 210'!B961="","", IF(I961&lt;20, 20, IF(I961&gt;80, 80, I961)))</f>
        <v/>
      </c>
    </row>
    <row r="962" spans="1:10" x14ac:dyDescent="0.25">
      <c r="A962" s="11">
        <v>961</v>
      </c>
      <c r="B962" s="30"/>
      <c r="C962" s="25" t="str">
        <f t="shared" ref="C962:C1025" si="30">IF(B962="","",IF(B962&gt;=250, upperinterceptPAAR200_210toACTR+B962*upperslopePAAR200_210toACTR, lowerinterceptPAAR200_210toACTR+B962*lowerslopePAAR200_210toACTR))</f>
        <v/>
      </c>
      <c r="D962" s="25" t="str">
        <f>IF('GACE Reading 200 210'!B962="","", IF(C962&lt;1, 1, IF(C962&gt;36, 36, C962)))</f>
        <v/>
      </c>
      <c r="E962" s="25" t="str">
        <f t="shared" si="29"/>
        <v/>
      </c>
      <c r="F962" s="11" t="str">
        <f>IF('GACE Reading 200 210'!E962="","",IF('GACE Reading 200 210'!E962&lt;'ACT E+R to SAT EBRW'!$A$2,'ACT E+R to SAT EBRW'!$B$2,IF('GACE Reading 200 210'!E962&gt;'ACT E+R to SAT EBRW'!A$72,'ACT E+R to SAT EBRW'!B$72,VLOOKUP(E962,'ACT E+R to SAT EBRW'!A:B,2,FALSE))))</f>
        <v/>
      </c>
      <c r="G962" s="11" t="str">
        <f>IF('GACE Reading 200 210'!B962="","",interceptACTRtoPCR5712_5713+slopeACTRtoPCR5712_5713*D962)</f>
        <v/>
      </c>
      <c r="H962" s="11" t="str">
        <f>IF('GACE Reading 200 210'!B962="","", IF(G962&lt;100, 100, IF(G962&gt;200, 200, G962)))</f>
        <v/>
      </c>
      <c r="I962" s="11" t="str">
        <f>IF('GACE Reading 200 210'!B962="","",'SAT EBRW to CBEST R'!$A$2+'SAT EBRW to CBEST R'!$B$2*F962)</f>
        <v/>
      </c>
      <c r="J962" s="11" t="str">
        <f>IF('GACE Reading 200 210'!B962="","", IF(I962&lt;20, 20, IF(I962&gt;80, 80, I962)))</f>
        <v/>
      </c>
    </row>
    <row r="963" spans="1:10" x14ac:dyDescent="0.25">
      <c r="A963" s="11">
        <v>962</v>
      </c>
      <c r="B963" s="30"/>
      <c r="C963" s="25" t="str">
        <f t="shared" si="30"/>
        <v/>
      </c>
      <c r="D963" s="25" t="str">
        <f>IF('GACE Reading 200 210'!B963="","", IF(C963&lt;1, 1, IF(C963&gt;36, 36, C963)))</f>
        <v/>
      </c>
      <c r="E963" s="25" t="str">
        <f t="shared" ref="E963:E1001" si="31">IF(ISBLANK(B963), "", ROUND(2*D963, 0))</f>
        <v/>
      </c>
      <c r="F963" s="11" t="str">
        <f>IF('GACE Reading 200 210'!E963="","",IF('GACE Reading 200 210'!E963&lt;'ACT E+R to SAT EBRW'!$A$2,'ACT E+R to SAT EBRW'!$B$2,IF('GACE Reading 200 210'!E963&gt;'ACT E+R to SAT EBRW'!A$72,'ACT E+R to SAT EBRW'!B$72,VLOOKUP(E963,'ACT E+R to SAT EBRW'!A:B,2,FALSE))))</f>
        <v/>
      </c>
      <c r="G963" s="11" t="str">
        <f>IF('GACE Reading 200 210'!B963="","",interceptACTRtoPCR5712_5713+slopeACTRtoPCR5712_5713*D963)</f>
        <v/>
      </c>
      <c r="H963" s="11" t="str">
        <f>IF('GACE Reading 200 210'!B963="","", IF(G963&lt;100, 100, IF(G963&gt;200, 200, G963)))</f>
        <v/>
      </c>
      <c r="I963" s="11" t="str">
        <f>IF('GACE Reading 200 210'!B963="","",'SAT EBRW to CBEST R'!$A$2+'SAT EBRW to CBEST R'!$B$2*F963)</f>
        <v/>
      </c>
      <c r="J963" s="11" t="str">
        <f>IF('GACE Reading 200 210'!B963="","", IF(I963&lt;20, 20, IF(I963&gt;80, 80, I963)))</f>
        <v/>
      </c>
    </row>
    <row r="964" spans="1:10" x14ac:dyDescent="0.25">
      <c r="A964" s="11">
        <v>963</v>
      </c>
      <c r="B964" s="30"/>
      <c r="C964" s="25" t="str">
        <f t="shared" si="30"/>
        <v/>
      </c>
      <c r="D964" s="25" t="str">
        <f>IF('GACE Reading 200 210'!B964="","", IF(C964&lt;1, 1, IF(C964&gt;36, 36, C964)))</f>
        <v/>
      </c>
      <c r="E964" s="25" t="str">
        <f t="shared" si="31"/>
        <v/>
      </c>
      <c r="F964" s="11" t="str">
        <f>IF('GACE Reading 200 210'!E964="","",IF('GACE Reading 200 210'!E964&lt;'ACT E+R to SAT EBRW'!$A$2,'ACT E+R to SAT EBRW'!$B$2,IF('GACE Reading 200 210'!E964&gt;'ACT E+R to SAT EBRW'!A$72,'ACT E+R to SAT EBRW'!B$72,VLOOKUP(E964,'ACT E+R to SAT EBRW'!A:B,2,FALSE))))</f>
        <v/>
      </c>
      <c r="G964" s="11" t="str">
        <f>IF('GACE Reading 200 210'!B964="","",interceptACTRtoPCR5712_5713+slopeACTRtoPCR5712_5713*D964)</f>
        <v/>
      </c>
      <c r="H964" s="11" t="str">
        <f>IF('GACE Reading 200 210'!B964="","", IF(G964&lt;100, 100, IF(G964&gt;200, 200, G964)))</f>
        <v/>
      </c>
      <c r="I964" s="11" t="str">
        <f>IF('GACE Reading 200 210'!B964="","",'SAT EBRW to CBEST R'!$A$2+'SAT EBRW to CBEST R'!$B$2*F964)</f>
        <v/>
      </c>
      <c r="J964" s="11" t="str">
        <f>IF('GACE Reading 200 210'!B964="","", IF(I964&lt;20, 20, IF(I964&gt;80, 80, I964)))</f>
        <v/>
      </c>
    </row>
    <row r="965" spans="1:10" x14ac:dyDescent="0.25">
      <c r="A965" s="11">
        <v>964</v>
      </c>
      <c r="B965" s="30"/>
      <c r="C965" s="25" t="str">
        <f t="shared" si="30"/>
        <v/>
      </c>
      <c r="D965" s="25" t="str">
        <f>IF('GACE Reading 200 210'!B965="","", IF(C965&lt;1, 1, IF(C965&gt;36, 36, C965)))</f>
        <v/>
      </c>
      <c r="E965" s="25" t="str">
        <f t="shared" si="31"/>
        <v/>
      </c>
      <c r="F965" s="11" t="str">
        <f>IF('GACE Reading 200 210'!E965="","",IF('GACE Reading 200 210'!E965&lt;'ACT E+R to SAT EBRW'!$A$2,'ACT E+R to SAT EBRW'!$B$2,IF('GACE Reading 200 210'!E965&gt;'ACT E+R to SAT EBRW'!A$72,'ACT E+R to SAT EBRW'!B$72,VLOOKUP(E965,'ACT E+R to SAT EBRW'!A:B,2,FALSE))))</f>
        <v/>
      </c>
      <c r="G965" s="11" t="str">
        <f>IF('GACE Reading 200 210'!B965="","",interceptACTRtoPCR5712_5713+slopeACTRtoPCR5712_5713*D965)</f>
        <v/>
      </c>
      <c r="H965" s="11" t="str">
        <f>IF('GACE Reading 200 210'!B965="","", IF(G965&lt;100, 100, IF(G965&gt;200, 200, G965)))</f>
        <v/>
      </c>
      <c r="I965" s="11" t="str">
        <f>IF('GACE Reading 200 210'!B965="","",'SAT EBRW to CBEST R'!$A$2+'SAT EBRW to CBEST R'!$B$2*F965)</f>
        <v/>
      </c>
      <c r="J965" s="11" t="str">
        <f>IF('GACE Reading 200 210'!B965="","", IF(I965&lt;20, 20, IF(I965&gt;80, 80, I965)))</f>
        <v/>
      </c>
    </row>
    <row r="966" spans="1:10" x14ac:dyDescent="0.25">
      <c r="A966" s="11">
        <v>965</v>
      </c>
      <c r="B966" s="30"/>
      <c r="C966" s="25" t="str">
        <f t="shared" si="30"/>
        <v/>
      </c>
      <c r="D966" s="25" t="str">
        <f>IF('GACE Reading 200 210'!B966="","", IF(C966&lt;1, 1, IF(C966&gt;36, 36, C966)))</f>
        <v/>
      </c>
      <c r="E966" s="25" t="str">
        <f t="shared" si="31"/>
        <v/>
      </c>
      <c r="F966" s="11" t="str">
        <f>IF('GACE Reading 200 210'!E966="","",IF('GACE Reading 200 210'!E966&lt;'ACT E+R to SAT EBRW'!$A$2,'ACT E+R to SAT EBRW'!$B$2,IF('GACE Reading 200 210'!E966&gt;'ACT E+R to SAT EBRW'!A$72,'ACT E+R to SAT EBRW'!B$72,VLOOKUP(E966,'ACT E+R to SAT EBRW'!A:B,2,FALSE))))</f>
        <v/>
      </c>
      <c r="G966" s="11" t="str">
        <f>IF('GACE Reading 200 210'!B966="","",interceptACTRtoPCR5712_5713+slopeACTRtoPCR5712_5713*D966)</f>
        <v/>
      </c>
      <c r="H966" s="11" t="str">
        <f>IF('GACE Reading 200 210'!B966="","", IF(G966&lt;100, 100, IF(G966&gt;200, 200, G966)))</f>
        <v/>
      </c>
      <c r="I966" s="11" t="str">
        <f>IF('GACE Reading 200 210'!B966="","",'SAT EBRW to CBEST R'!$A$2+'SAT EBRW to CBEST R'!$B$2*F966)</f>
        <v/>
      </c>
      <c r="J966" s="11" t="str">
        <f>IF('GACE Reading 200 210'!B966="","", IF(I966&lt;20, 20, IF(I966&gt;80, 80, I966)))</f>
        <v/>
      </c>
    </row>
    <row r="967" spans="1:10" x14ac:dyDescent="0.25">
      <c r="A967" s="11">
        <v>966</v>
      </c>
      <c r="B967" s="30"/>
      <c r="C967" s="25" t="str">
        <f t="shared" si="30"/>
        <v/>
      </c>
      <c r="D967" s="25" t="str">
        <f>IF('GACE Reading 200 210'!B967="","", IF(C967&lt;1, 1, IF(C967&gt;36, 36, C967)))</f>
        <v/>
      </c>
      <c r="E967" s="25" t="str">
        <f t="shared" si="31"/>
        <v/>
      </c>
      <c r="F967" s="11" t="str">
        <f>IF('GACE Reading 200 210'!E967="","",IF('GACE Reading 200 210'!E967&lt;'ACT E+R to SAT EBRW'!$A$2,'ACT E+R to SAT EBRW'!$B$2,IF('GACE Reading 200 210'!E967&gt;'ACT E+R to SAT EBRW'!A$72,'ACT E+R to SAT EBRW'!B$72,VLOOKUP(E967,'ACT E+R to SAT EBRW'!A:B,2,FALSE))))</f>
        <v/>
      </c>
      <c r="G967" s="11" t="str">
        <f>IF('GACE Reading 200 210'!B967="","",interceptACTRtoPCR5712_5713+slopeACTRtoPCR5712_5713*D967)</f>
        <v/>
      </c>
      <c r="H967" s="11" t="str">
        <f>IF('GACE Reading 200 210'!B967="","", IF(G967&lt;100, 100, IF(G967&gt;200, 200, G967)))</f>
        <v/>
      </c>
      <c r="I967" s="11" t="str">
        <f>IF('GACE Reading 200 210'!B967="","",'SAT EBRW to CBEST R'!$A$2+'SAT EBRW to CBEST R'!$B$2*F967)</f>
        <v/>
      </c>
      <c r="J967" s="11" t="str">
        <f>IF('GACE Reading 200 210'!B967="","", IF(I967&lt;20, 20, IF(I967&gt;80, 80, I967)))</f>
        <v/>
      </c>
    </row>
    <row r="968" spans="1:10" x14ac:dyDescent="0.25">
      <c r="A968" s="11">
        <v>967</v>
      </c>
      <c r="B968" s="30"/>
      <c r="C968" s="25" t="str">
        <f t="shared" si="30"/>
        <v/>
      </c>
      <c r="D968" s="25" t="str">
        <f>IF('GACE Reading 200 210'!B968="","", IF(C968&lt;1, 1, IF(C968&gt;36, 36, C968)))</f>
        <v/>
      </c>
      <c r="E968" s="25" t="str">
        <f t="shared" si="31"/>
        <v/>
      </c>
      <c r="F968" s="11" t="str">
        <f>IF('GACE Reading 200 210'!E968="","",IF('GACE Reading 200 210'!E968&lt;'ACT E+R to SAT EBRW'!$A$2,'ACT E+R to SAT EBRW'!$B$2,IF('GACE Reading 200 210'!E968&gt;'ACT E+R to SAT EBRW'!A$72,'ACT E+R to SAT EBRW'!B$72,VLOOKUP(E968,'ACT E+R to SAT EBRW'!A:B,2,FALSE))))</f>
        <v/>
      </c>
      <c r="G968" s="11" t="str">
        <f>IF('GACE Reading 200 210'!B968="","",interceptACTRtoPCR5712_5713+slopeACTRtoPCR5712_5713*D968)</f>
        <v/>
      </c>
      <c r="H968" s="11" t="str">
        <f>IF('GACE Reading 200 210'!B968="","", IF(G968&lt;100, 100, IF(G968&gt;200, 200, G968)))</f>
        <v/>
      </c>
      <c r="I968" s="11" t="str">
        <f>IF('GACE Reading 200 210'!B968="","",'SAT EBRW to CBEST R'!$A$2+'SAT EBRW to CBEST R'!$B$2*F968)</f>
        <v/>
      </c>
      <c r="J968" s="11" t="str">
        <f>IF('GACE Reading 200 210'!B968="","", IF(I968&lt;20, 20, IF(I968&gt;80, 80, I968)))</f>
        <v/>
      </c>
    </row>
    <row r="969" spans="1:10" x14ac:dyDescent="0.25">
      <c r="A969" s="11">
        <v>968</v>
      </c>
      <c r="B969" s="30"/>
      <c r="C969" s="25" t="str">
        <f t="shared" si="30"/>
        <v/>
      </c>
      <c r="D969" s="25" t="str">
        <f>IF('GACE Reading 200 210'!B969="","", IF(C969&lt;1, 1, IF(C969&gt;36, 36, C969)))</f>
        <v/>
      </c>
      <c r="E969" s="25" t="str">
        <f t="shared" si="31"/>
        <v/>
      </c>
      <c r="F969" s="11" t="str">
        <f>IF('GACE Reading 200 210'!E969="","",IF('GACE Reading 200 210'!E969&lt;'ACT E+R to SAT EBRW'!$A$2,'ACT E+R to SAT EBRW'!$B$2,IF('GACE Reading 200 210'!E969&gt;'ACT E+R to SAT EBRW'!A$72,'ACT E+R to SAT EBRW'!B$72,VLOOKUP(E969,'ACT E+R to SAT EBRW'!A:B,2,FALSE))))</f>
        <v/>
      </c>
      <c r="G969" s="11" t="str">
        <f>IF('GACE Reading 200 210'!B969="","",interceptACTRtoPCR5712_5713+slopeACTRtoPCR5712_5713*D969)</f>
        <v/>
      </c>
      <c r="H969" s="11" t="str">
        <f>IF('GACE Reading 200 210'!B969="","", IF(G969&lt;100, 100, IF(G969&gt;200, 200, G969)))</f>
        <v/>
      </c>
      <c r="I969" s="11" t="str">
        <f>IF('GACE Reading 200 210'!B969="","",'SAT EBRW to CBEST R'!$A$2+'SAT EBRW to CBEST R'!$B$2*F969)</f>
        <v/>
      </c>
      <c r="J969" s="11" t="str">
        <f>IF('GACE Reading 200 210'!B969="","", IF(I969&lt;20, 20, IF(I969&gt;80, 80, I969)))</f>
        <v/>
      </c>
    </row>
    <row r="970" spans="1:10" x14ac:dyDescent="0.25">
      <c r="A970" s="11">
        <v>969</v>
      </c>
      <c r="B970" s="30"/>
      <c r="C970" s="25" t="str">
        <f t="shared" si="30"/>
        <v/>
      </c>
      <c r="D970" s="25" t="str">
        <f>IF('GACE Reading 200 210'!B970="","", IF(C970&lt;1, 1, IF(C970&gt;36, 36, C970)))</f>
        <v/>
      </c>
      <c r="E970" s="25" t="str">
        <f t="shared" si="31"/>
        <v/>
      </c>
      <c r="F970" s="11" t="str">
        <f>IF('GACE Reading 200 210'!E970="","",IF('GACE Reading 200 210'!E970&lt;'ACT E+R to SAT EBRW'!$A$2,'ACT E+R to SAT EBRW'!$B$2,IF('GACE Reading 200 210'!E970&gt;'ACT E+R to SAT EBRW'!A$72,'ACT E+R to SAT EBRW'!B$72,VLOOKUP(E970,'ACT E+R to SAT EBRW'!A:B,2,FALSE))))</f>
        <v/>
      </c>
      <c r="G970" s="11" t="str">
        <f>IF('GACE Reading 200 210'!B970="","",interceptACTRtoPCR5712_5713+slopeACTRtoPCR5712_5713*D970)</f>
        <v/>
      </c>
      <c r="H970" s="11" t="str">
        <f>IF('GACE Reading 200 210'!B970="","", IF(G970&lt;100, 100, IF(G970&gt;200, 200, G970)))</f>
        <v/>
      </c>
      <c r="I970" s="11" t="str">
        <f>IF('GACE Reading 200 210'!B970="","",'SAT EBRW to CBEST R'!$A$2+'SAT EBRW to CBEST R'!$B$2*F970)</f>
        <v/>
      </c>
      <c r="J970" s="11" t="str">
        <f>IF('GACE Reading 200 210'!B970="","", IF(I970&lt;20, 20, IF(I970&gt;80, 80, I970)))</f>
        <v/>
      </c>
    </row>
    <row r="971" spans="1:10" x14ac:dyDescent="0.25">
      <c r="A971" s="11">
        <v>970</v>
      </c>
      <c r="B971" s="30"/>
      <c r="C971" s="25" t="str">
        <f t="shared" si="30"/>
        <v/>
      </c>
      <c r="D971" s="25" t="str">
        <f>IF('GACE Reading 200 210'!B971="","", IF(C971&lt;1, 1, IF(C971&gt;36, 36, C971)))</f>
        <v/>
      </c>
      <c r="E971" s="25" t="str">
        <f t="shared" si="31"/>
        <v/>
      </c>
      <c r="F971" s="11" t="str">
        <f>IF('GACE Reading 200 210'!E971="","",IF('GACE Reading 200 210'!E971&lt;'ACT E+R to SAT EBRW'!$A$2,'ACT E+R to SAT EBRW'!$B$2,IF('GACE Reading 200 210'!E971&gt;'ACT E+R to SAT EBRW'!A$72,'ACT E+R to SAT EBRW'!B$72,VLOOKUP(E971,'ACT E+R to SAT EBRW'!A:B,2,FALSE))))</f>
        <v/>
      </c>
      <c r="G971" s="11" t="str">
        <f>IF('GACE Reading 200 210'!B971="","",interceptACTRtoPCR5712_5713+slopeACTRtoPCR5712_5713*D971)</f>
        <v/>
      </c>
      <c r="H971" s="11" t="str">
        <f>IF('GACE Reading 200 210'!B971="","", IF(G971&lt;100, 100, IF(G971&gt;200, 200, G971)))</f>
        <v/>
      </c>
      <c r="I971" s="11" t="str">
        <f>IF('GACE Reading 200 210'!B971="","",'SAT EBRW to CBEST R'!$A$2+'SAT EBRW to CBEST R'!$B$2*F971)</f>
        <v/>
      </c>
      <c r="J971" s="11" t="str">
        <f>IF('GACE Reading 200 210'!B971="","", IF(I971&lt;20, 20, IF(I971&gt;80, 80, I971)))</f>
        <v/>
      </c>
    </row>
    <row r="972" spans="1:10" x14ac:dyDescent="0.25">
      <c r="A972" s="11">
        <v>971</v>
      </c>
      <c r="B972" s="30"/>
      <c r="C972" s="25" t="str">
        <f t="shared" si="30"/>
        <v/>
      </c>
      <c r="D972" s="25" t="str">
        <f>IF('GACE Reading 200 210'!B972="","", IF(C972&lt;1, 1, IF(C972&gt;36, 36, C972)))</f>
        <v/>
      </c>
      <c r="E972" s="25" t="str">
        <f t="shared" si="31"/>
        <v/>
      </c>
      <c r="F972" s="11" t="str">
        <f>IF('GACE Reading 200 210'!E972="","",IF('GACE Reading 200 210'!E972&lt;'ACT E+R to SAT EBRW'!$A$2,'ACT E+R to SAT EBRW'!$B$2,IF('GACE Reading 200 210'!E972&gt;'ACT E+R to SAT EBRW'!A$72,'ACT E+R to SAT EBRW'!B$72,VLOOKUP(E972,'ACT E+R to SAT EBRW'!A:B,2,FALSE))))</f>
        <v/>
      </c>
      <c r="G972" s="11" t="str">
        <f>IF('GACE Reading 200 210'!B972="","",interceptACTRtoPCR5712_5713+slopeACTRtoPCR5712_5713*D972)</f>
        <v/>
      </c>
      <c r="H972" s="11" t="str">
        <f>IF('GACE Reading 200 210'!B972="","", IF(G972&lt;100, 100, IF(G972&gt;200, 200, G972)))</f>
        <v/>
      </c>
      <c r="I972" s="11" t="str">
        <f>IF('GACE Reading 200 210'!B972="","",'SAT EBRW to CBEST R'!$A$2+'SAT EBRW to CBEST R'!$B$2*F972)</f>
        <v/>
      </c>
      <c r="J972" s="11" t="str">
        <f>IF('GACE Reading 200 210'!B972="","", IF(I972&lt;20, 20, IF(I972&gt;80, 80, I972)))</f>
        <v/>
      </c>
    </row>
    <row r="973" spans="1:10" x14ac:dyDescent="0.25">
      <c r="A973" s="11">
        <v>972</v>
      </c>
      <c r="B973" s="30"/>
      <c r="C973" s="25" t="str">
        <f t="shared" si="30"/>
        <v/>
      </c>
      <c r="D973" s="25" t="str">
        <f>IF('GACE Reading 200 210'!B973="","", IF(C973&lt;1, 1, IF(C973&gt;36, 36, C973)))</f>
        <v/>
      </c>
      <c r="E973" s="25" t="str">
        <f t="shared" si="31"/>
        <v/>
      </c>
      <c r="F973" s="11" t="str">
        <f>IF('GACE Reading 200 210'!E973="","",IF('GACE Reading 200 210'!E973&lt;'ACT E+R to SAT EBRW'!$A$2,'ACT E+R to SAT EBRW'!$B$2,IF('GACE Reading 200 210'!E973&gt;'ACT E+R to SAT EBRW'!A$72,'ACT E+R to SAT EBRW'!B$72,VLOOKUP(E973,'ACT E+R to SAT EBRW'!A:B,2,FALSE))))</f>
        <v/>
      </c>
      <c r="G973" s="11" t="str">
        <f>IF('GACE Reading 200 210'!B973="","",interceptACTRtoPCR5712_5713+slopeACTRtoPCR5712_5713*D973)</f>
        <v/>
      </c>
      <c r="H973" s="11" t="str">
        <f>IF('GACE Reading 200 210'!B973="","", IF(G973&lt;100, 100, IF(G973&gt;200, 200, G973)))</f>
        <v/>
      </c>
      <c r="I973" s="11" t="str">
        <f>IF('GACE Reading 200 210'!B973="","",'SAT EBRW to CBEST R'!$A$2+'SAT EBRW to CBEST R'!$B$2*F973)</f>
        <v/>
      </c>
      <c r="J973" s="11" t="str">
        <f>IF('GACE Reading 200 210'!B973="","", IF(I973&lt;20, 20, IF(I973&gt;80, 80, I973)))</f>
        <v/>
      </c>
    </row>
    <row r="974" spans="1:10" x14ac:dyDescent="0.25">
      <c r="A974" s="11">
        <v>973</v>
      </c>
      <c r="B974" s="30"/>
      <c r="C974" s="25" t="str">
        <f t="shared" si="30"/>
        <v/>
      </c>
      <c r="D974" s="25" t="str">
        <f>IF('GACE Reading 200 210'!B974="","", IF(C974&lt;1, 1, IF(C974&gt;36, 36, C974)))</f>
        <v/>
      </c>
      <c r="E974" s="25" t="str">
        <f t="shared" si="31"/>
        <v/>
      </c>
      <c r="F974" s="11" t="str">
        <f>IF('GACE Reading 200 210'!E974="","",IF('GACE Reading 200 210'!E974&lt;'ACT E+R to SAT EBRW'!$A$2,'ACT E+R to SAT EBRW'!$B$2,IF('GACE Reading 200 210'!E974&gt;'ACT E+R to SAT EBRW'!A$72,'ACT E+R to SAT EBRW'!B$72,VLOOKUP(E974,'ACT E+R to SAT EBRW'!A:B,2,FALSE))))</f>
        <v/>
      </c>
      <c r="G974" s="11" t="str">
        <f>IF('GACE Reading 200 210'!B974="","",interceptACTRtoPCR5712_5713+slopeACTRtoPCR5712_5713*D974)</f>
        <v/>
      </c>
      <c r="H974" s="11" t="str">
        <f>IF('GACE Reading 200 210'!B974="","", IF(G974&lt;100, 100, IF(G974&gt;200, 200, G974)))</f>
        <v/>
      </c>
      <c r="I974" s="11" t="str">
        <f>IF('GACE Reading 200 210'!B974="","",'SAT EBRW to CBEST R'!$A$2+'SAT EBRW to CBEST R'!$B$2*F974)</f>
        <v/>
      </c>
      <c r="J974" s="11" t="str">
        <f>IF('GACE Reading 200 210'!B974="","", IF(I974&lt;20, 20, IF(I974&gt;80, 80, I974)))</f>
        <v/>
      </c>
    </row>
    <row r="975" spans="1:10" x14ac:dyDescent="0.25">
      <c r="A975" s="11">
        <v>974</v>
      </c>
      <c r="B975" s="30"/>
      <c r="C975" s="25" t="str">
        <f t="shared" si="30"/>
        <v/>
      </c>
      <c r="D975" s="25" t="str">
        <f>IF('GACE Reading 200 210'!B975="","", IF(C975&lt;1, 1, IF(C975&gt;36, 36, C975)))</f>
        <v/>
      </c>
      <c r="E975" s="25" t="str">
        <f t="shared" si="31"/>
        <v/>
      </c>
      <c r="F975" s="11" t="str">
        <f>IF('GACE Reading 200 210'!E975="","",IF('GACE Reading 200 210'!E975&lt;'ACT E+R to SAT EBRW'!$A$2,'ACT E+R to SAT EBRW'!$B$2,IF('GACE Reading 200 210'!E975&gt;'ACT E+R to SAT EBRW'!A$72,'ACT E+R to SAT EBRW'!B$72,VLOOKUP(E975,'ACT E+R to SAT EBRW'!A:B,2,FALSE))))</f>
        <v/>
      </c>
      <c r="G975" s="11" t="str">
        <f>IF('GACE Reading 200 210'!B975="","",interceptACTRtoPCR5712_5713+slopeACTRtoPCR5712_5713*D975)</f>
        <v/>
      </c>
      <c r="H975" s="11" t="str">
        <f>IF('GACE Reading 200 210'!B975="","", IF(G975&lt;100, 100, IF(G975&gt;200, 200, G975)))</f>
        <v/>
      </c>
      <c r="I975" s="11" t="str">
        <f>IF('GACE Reading 200 210'!B975="","",'SAT EBRW to CBEST R'!$A$2+'SAT EBRW to CBEST R'!$B$2*F975)</f>
        <v/>
      </c>
      <c r="J975" s="11" t="str">
        <f>IF('GACE Reading 200 210'!B975="","", IF(I975&lt;20, 20, IF(I975&gt;80, 80, I975)))</f>
        <v/>
      </c>
    </row>
    <row r="976" spans="1:10" x14ac:dyDescent="0.25">
      <c r="A976" s="11">
        <v>975</v>
      </c>
      <c r="B976" s="30"/>
      <c r="C976" s="25" t="str">
        <f t="shared" si="30"/>
        <v/>
      </c>
      <c r="D976" s="25" t="str">
        <f>IF('GACE Reading 200 210'!B976="","", IF(C976&lt;1, 1, IF(C976&gt;36, 36, C976)))</f>
        <v/>
      </c>
      <c r="E976" s="25" t="str">
        <f t="shared" si="31"/>
        <v/>
      </c>
      <c r="F976" s="11" t="str">
        <f>IF('GACE Reading 200 210'!E976="","",IF('GACE Reading 200 210'!E976&lt;'ACT E+R to SAT EBRW'!$A$2,'ACT E+R to SAT EBRW'!$B$2,IF('GACE Reading 200 210'!E976&gt;'ACT E+R to SAT EBRW'!A$72,'ACT E+R to SAT EBRW'!B$72,VLOOKUP(E976,'ACT E+R to SAT EBRW'!A:B,2,FALSE))))</f>
        <v/>
      </c>
      <c r="G976" s="11" t="str">
        <f>IF('GACE Reading 200 210'!B976="","",interceptACTRtoPCR5712_5713+slopeACTRtoPCR5712_5713*D976)</f>
        <v/>
      </c>
      <c r="H976" s="11" t="str">
        <f>IF('GACE Reading 200 210'!B976="","", IF(G976&lt;100, 100, IF(G976&gt;200, 200, G976)))</f>
        <v/>
      </c>
      <c r="I976" s="11" t="str">
        <f>IF('GACE Reading 200 210'!B976="","",'SAT EBRW to CBEST R'!$A$2+'SAT EBRW to CBEST R'!$B$2*F976)</f>
        <v/>
      </c>
      <c r="J976" s="11" t="str">
        <f>IF('GACE Reading 200 210'!B976="","", IF(I976&lt;20, 20, IF(I976&gt;80, 80, I976)))</f>
        <v/>
      </c>
    </row>
    <row r="977" spans="1:10" x14ac:dyDescent="0.25">
      <c r="A977" s="11">
        <v>976</v>
      </c>
      <c r="B977" s="30"/>
      <c r="C977" s="25" t="str">
        <f t="shared" si="30"/>
        <v/>
      </c>
      <c r="D977" s="25" t="str">
        <f>IF('GACE Reading 200 210'!B977="","", IF(C977&lt;1, 1, IF(C977&gt;36, 36, C977)))</f>
        <v/>
      </c>
      <c r="E977" s="25" t="str">
        <f t="shared" si="31"/>
        <v/>
      </c>
      <c r="F977" s="11" t="str">
        <f>IF('GACE Reading 200 210'!E977="","",IF('GACE Reading 200 210'!E977&lt;'ACT E+R to SAT EBRW'!$A$2,'ACT E+R to SAT EBRW'!$B$2,IF('GACE Reading 200 210'!E977&gt;'ACT E+R to SAT EBRW'!A$72,'ACT E+R to SAT EBRW'!B$72,VLOOKUP(E977,'ACT E+R to SAT EBRW'!A:B,2,FALSE))))</f>
        <v/>
      </c>
      <c r="G977" s="11" t="str">
        <f>IF('GACE Reading 200 210'!B977="","",interceptACTRtoPCR5712_5713+slopeACTRtoPCR5712_5713*D977)</f>
        <v/>
      </c>
      <c r="H977" s="11" t="str">
        <f>IF('GACE Reading 200 210'!B977="","", IF(G977&lt;100, 100, IF(G977&gt;200, 200, G977)))</f>
        <v/>
      </c>
      <c r="I977" s="11" t="str">
        <f>IF('GACE Reading 200 210'!B977="","",'SAT EBRW to CBEST R'!$A$2+'SAT EBRW to CBEST R'!$B$2*F977)</f>
        <v/>
      </c>
      <c r="J977" s="11" t="str">
        <f>IF('GACE Reading 200 210'!B977="","", IF(I977&lt;20, 20, IF(I977&gt;80, 80, I977)))</f>
        <v/>
      </c>
    </row>
    <row r="978" spans="1:10" x14ac:dyDescent="0.25">
      <c r="A978" s="11">
        <v>977</v>
      </c>
      <c r="B978" s="30"/>
      <c r="C978" s="25" t="str">
        <f t="shared" si="30"/>
        <v/>
      </c>
      <c r="D978" s="25" t="str">
        <f>IF('GACE Reading 200 210'!B978="","", IF(C978&lt;1, 1, IF(C978&gt;36, 36, C978)))</f>
        <v/>
      </c>
      <c r="E978" s="25" t="str">
        <f t="shared" si="31"/>
        <v/>
      </c>
      <c r="F978" s="11" t="str">
        <f>IF('GACE Reading 200 210'!E978="","",IF('GACE Reading 200 210'!E978&lt;'ACT E+R to SAT EBRW'!$A$2,'ACT E+R to SAT EBRW'!$B$2,IF('GACE Reading 200 210'!E978&gt;'ACT E+R to SAT EBRW'!A$72,'ACT E+R to SAT EBRW'!B$72,VLOOKUP(E978,'ACT E+R to SAT EBRW'!A:B,2,FALSE))))</f>
        <v/>
      </c>
      <c r="G978" s="11" t="str">
        <f>IF('GACE Reading 200 210'!B978="","",interceptACTRtoPCR5712_5713+slopeACTRtoPCR5712_5713*D978)</f>
        <v/>
      </c>
      <c r="H978" s="11" t="str">
        <f>IF('GACE Reading 200 210'!B978="","", IF(G978&lt;100, 100, IF(G978&gt;200, 200, G978)))</f>
        <v/>
      </c>
      <c r="I978" s="11" t="str">
        <f>IF('GACE Reading 200 210'!B978="","",'SAT EBRW to CBEST R'!$A$2+'SAT EBRW to CBEST R'!$B$2*F978)</f>
        <v/>
      </c>
      <c r="J978" s="11" t="str">
        <f>IF('GACE Reading 200 210'!B978="","", IF(I978&lt;20, 20, IF(I978&gt;80, 80, I978)))</f>
        <v/>
      </c>
    </row>
    <row r="979" spans="1:10" x14ac:dyDescent="0.25">
      <c r="A979" s="11">
        <v>978</v>
      </c>
      <c r="B979" s="30"/>
      <c r="C979" s="25" t="str">
        <f t="shared" si="30"/>
        <v/>
      </c>
      <c r="D979" s="25" t="str">
        <f>IF('GACE Reading 200 210'!B979="","", IF(C979&lt;1, 1, IF(C979&gt;36, 36, C979)))</f>
        <v/>
      </c>
      <c r="E979" s="25" t="str">
        <f t="shared" si="31"/>
        <v/>
      </c>
      <c r="F979" s="11" t="str">
        <f>IF('GACE Reading 200 210'!E979="","",IF('GACE Reading 200 210'!E979&lt;'ACT E+R to SAT EBRW'!$A$2,'ACT E+R to SAT EBRW'!$B$2,IF('GACE Reading 200 210'!E979&gt;'ACT E+R to SAT EBRW'!A$72,'ACT E+R to SAT EBRW'!B$72,VLOOKUP(E979,'ACT E+R to SAT EBRW'!A:B,2,FALSE))))</f>
        <v/>
      </c>
      <c r="G979" s="11" t="str">
        <f>IF('GACE Reading 200 210'!B979="","",interceptACTRtoPCR5712_5713+slopeACTRtoPCR5712_5713*D979)</f>
        <v/>
      </c>
      <c r="H979" s="11" t="str">
        <f>IF('GACE Reading 200 210'!B979="","", IF(G979&lt;100, 100, IF(G979&gt;200, 200, G979)))</f>
        <v/>
      </c>
      <c r="I979" s="11" t="str">
        <f>IF('GACE Reading 200 210'!B979="","",'SAT EBRW to CBEST R'!$A$2+'SAT EBRW to CBEST R'!$B$2*F979)</f>
        <v/>
      </c>
      <c r="J979" s="11" t="str">
        <f>IF('GACE Reading 200 210'!B979="","", IF(I979&lt;20, 20, IF(I979&gt;80, 80, I979)))</f>
        <v/>
      </c>
    </row>
    <row r="980" spans="1:10" x14ac:dyDescent="0.25">
      <c r="A980" s="11">
        <v>979</v>
      </c>
      <c r="B980" s="30"/>
      <c r="C980" s="25" t="str">
        <f t="shared" si="30"/>
        <v/>
      </c>
      <c r="D980" s="25" t="str">
        <f>IF('GACE Reading 200 210'!B980="","", IF(C980&lt;1, 1, IF(C980&gt;36, 36, C980)))</f>
        <v/>
      </c>
      <c r="E980" s="25" t="str">
        <f t="shared" si="31"/>
        <v/>
      </c>
      <c r="F980" s="11" t="str">
        <f>IF('GACE Reading 200 210'!E980="","",IF('GACE Reading 200 210'!E980&lt;'ACT E+R to SAT EBRW'!$A$2,'ACT E+R to SAT EBRW'!$B$2,IF('GACE Reading 200 210'!E980&gt;'ACT E+R to SAT EBRW'!A$72,'ACT E+R to SAT EBRW'!B$72,VLOOKUP(E980,'ACT E+R to SAT EBRW'!A:B,2,FALSE))))</f>
        <v/>
      </c>
      <c r="G980" s="11" t="str">
        <f>IF('GACE Reading 200 210'!B980="","",interceptACTRtoPCR5712_5713+slopeACTRtoPCR5712_5713*D980)</f>
        <v/>
      </c>
      <c r="H980" s="11" t="str">
        <f>IF('GACE Reading 200 210'!B980="","", IF(G980&lt;100, 100, IF(G980&gt;200, 200, G980)))</f>
        <v/>
      </c>
      <c r="I980" s="11" t="str">
        <f>IF('GACE Reading 200 210'!B980="","",'SAT EBRW to CBEST R'!$A$2+'SAT EBRW to CBEST R'!$B$2*F980)</f>
        <v/>
      </c>
      <c r="J980" s="11" t="str">
        <f>IF('GACE Reading 200 210'!B980="","", IF(I980&lt;20, 20, IF(I980&gt;80, 80, I980)))</f>
        <v/>
      </c>
    </row>
    <row r="981" spans="1:10" x14ac:dyDescent="0.25">
      <c r="A981" s="11">
        <v>980</v>
      </c>
      <c r="B981" s="30"/>
      <c r="C981" s="25" t="str">
        <f t="shared" si="30"/>
        <v/>
      </c>
      <c r="D981" s="25" t="str">
        <f>IF('GACE Reading 200 210'!B981="","", IF(C981&lt;1, 1, IF(C981&gt;36, 36, C981)))</f>
        <v/>
      </c>
      <c r="E981" s="25" t="str">
        <f t="shared" si="31"/>
        <v/>
      </c>
      <c r="F981" s="11" t="str">
        <f>IF('GACE Reading 200 210'!E981="","",IF('GACE Reading 200 210'!E981&lt;'ACT E+R to SAT EBRW'!$A$2,'ACT E+R to SAT EBRW'!$B$2,IF('GACE Reading 200 210'!E981&gt;'ACT E+R to SAT EBRW'!A$72,'ACT E+R to SAT EBRW'!B$72,VLOOKUP(E981,'ACT E+R to SAT EBRW'!A:B,2,FALSE))))</f>
        <v/>
      </c>
      <c r="G981" s="11" t="str">
        <f>IF('GACE Reading 200 210'!B981="","",interceptACTRtoPCR5712_5713+slopeACTRtoPCR5712_5713*D981)</f>
        <v/>
      </c>
      <c r="H981" s="11" t="str">
        <f>IF('GACE Reading 200 210'!B981="","", IF(G981&lt;100, 100, IF(G981&gt;200, 200, G981)))</f>
        <v/>
      </c>
      <c r="I981" s="11" t="str">
        <f>IF('GACE Reading 200 210'!B981="","",'SAT EBRW to CBEST R'!$A$2+'SAT EBRW to CBEST R'!$B$2*F981)</f>
        <v/>
      </c>
      <c r="J981" s="11" t="str">
        <f>IF('GACE Reading 200 210'!B981="","", IF(I981&lt;20, 20, IF(I981&gt;80, 80, I981)))</f>
        <v/>
      </c>
    </row>
    <row r="982" spans="1:10" x14ac:dyDescent="0.25">
      <c r="A982" s="11">
        <v>981</v>
      </c>
      <c r="B982" s="30"/>
      <c r="C982" s="25" t="str">
        <f t="shared" si="30"/>
        <v/>
      </c>
      <c r="D982" s="25" t="str">
        <f>IF('GACE Reading 200 210'!B982="","", IF(C982&lt;1, 1, IF(C982&gt;36, 36, C982)))</f>
        <v/>
      </c>
      <c r="E982" s="25" t="str">
        <f t="shared" si="31"/>
        <v/>
      </c>
      <c r="F982" s="11" t="str">
        <f>IF('GACE Reading 200 210'!E982="","",IF('GACE Reading 200 210'!E982&lt;'ACT E+R to SAT EBRW'!$A$2,'ACT E+R to SAT EBRW'!$B$2,IF('GACE Reading 200 210'!E982&gt;'ACT E+R to SAT EBRW'!A$72,'ACT E+R to SAT EBRW'!B$72,VLOOKUP(E982,'ACT E+R to SAT EBRW'!A:B,2,FALSE))))</f>
        <v/>
      </c>
      <c r="G982" s="11" t="str">
        <f>IF('GACE Reading 200 210'!B982="","",interceptACTRtoPCR5712_5713+slopeACTRtoPCR5712_5713*D982)</f>
        <v/>
      </c>
      <c r="H982" s="11" t="str">
        <f>IF('GACE Reading 200 210'!B982="","", IF(G982&lt;100, 100, IF(G982&gt;200, 200, G982)))</f>
        <v/>
      </c>
      <c r="I982" s="11" t="str">
        <f>IF('GACE Reading 200 210'!B982="","",'SAT EBRW to CBEST R'!$A$2+'SAT EBRW to CBEST R'!$B$2*F982)</f>
        <v/>
      </c>
      <c r="J982" s="11" t="str">
        <f>IF('GACE Reading 200 210'!B982="","", IF(I982&lt;20, 20, IF(I982&gt;80, 80, I982)))</f>
        <v/>
      </c>
    </row>
    <row r="983" spans="1:10" x14ac:dyDescent="0.25">
      <c r="A983" s="11">
        <v>982</v>
      </c>
      <c r="B983" s="30"/>
      <c r="C983" s="25" t="str">
        <f t="shared" si="30"/>
        <v/>
      </c>
      <c r="D983" s="25" t="str">
        <f>IF('GACE Reading 200 210'!B983="","", IF(C983&lt;1, 1, IF(C983&gt;36, 36, C983)))</f>
        <v/>
      </c>
      <c r="E983" s="25" t="str">
        <f t="shared" si="31"/>
        <v/>
      </c>
      <c r="F983" s="11" t="str">
        <f>IF('GACE Reading 200 210'!E983="","",IF('GACE Reading 200 210'!E983&lt;'ACT E+R to SAT EBRW'!$A$2,'ACT E+R to SAT EBRW'!$B$2,IF('GACE Reading 200 210'!E983&gt;'ACT E+R to SAT EBRW'!A$72,'ACT E+R to SAT EBRW'!B$72,VLOOKUP(E983,'ACT E+R to SAT EBRW'!A:B,2,FALSE))))</f>
        <v/>
      </c>
      <c r="G983" s="11" t="str">
        <f>IF('GACE Reading 200 210'!B983="","",interceptACTRtoPCR5712_5713+slopeACTRtoPCR5712_5713*D983)</f>
        <v/>
      </c>
      <c r="H983" s="11" t="str">
        <f>IF('GACE Reading 200 210'!B983="","", IF(G983&lt;100, 100, IF(G983&gt;200, 200, G983)))</f>
        <v/>
      </c>
      <c r="I983" s="11" t="str">
        <f>IF('GACE Reading 200 210'!B983="","",'SAT EBRW to CBEST R'!$A$2+'SAT EBRW to CBEST R'!$B$2*F983)</f>
        <v/>
      </c>
      <c r="J983" s="11" t="str">
        <f>IF('GACE Reading 200 210'!B983="","", IF(I983&lt;20, 20, IF(I983&gt;80, 80, I983)))</f>
        <v/>
      </c>
    </row>
    <row r="984" spans="1:10" x14ac:dyDescent="0.25">
      <c r="A984" s="11">
        <v>983</v>
      </c>
      <c r="B984" s="30"/>
      <c r="C984" s="25" t="str">
        <f t="shared" si="30"/>
        <v/>
      </c>
      <c r="D984" s="25" t="str">
        <f>IF('GACE Reading 200 210'!B984="","", IF(C984&lt;1, 1, IF(C984&gt;36, 36, C984)))</f>
        <v/>
      </c>
      <c r="E984" s="25" t="str">
        <f t="shared" si="31"/>
        <v/>
      </c>
      <c r="F984" s="11" t="str">
        <f>IF('GACE Reading 200 210'!E984="","",IF('GACE Reading 200 210'!E984&lt;'ACT E+R to SAT EBRW'!$A$2,'ACT E+R to SAT EBRW'!$B$2,IF('GACE Reading 200 210'!E984&gt;'ACT E+R to SAT EBRW'!A$72,'ACT E+R to SAT EBRW'!B$72,VLOOKUP(E984,'ACT E+R to SAT EBRW'!A:B,2,FALSE))))</f>
        <v/>
      </c>
      <c r="G984" s="11" t="str">
        <f>IF('GACE Reading 200 210'!B984="","",interceptACTRtoPCR5712_5713+slopeACTRtoPCR5712_5713*D984)</f>
        <v/>
      </c>
      <c r="H984" s="11" t="str">
        <f>IF('GACE Reading 200 210'!B984="","", IF(G984&lt;100, 100, IF(G984&gt;200, 200, G984)))</f>
        <v/>
      </c>
      <c r="I984" s="11" t="str">
        <f>IF('GACE Reading 200 210'!B984="","",'SAT EBRW to CBEST R'!$A$2+'SAT EBRW to CBEST R'!$B$2*F984)</f>
        <v/>
      </c>
      <c r="J984" s="11" t="str">
        <f>IF('GACE Reading 200 210'!B984="","", IF(I984&lt;20, 20, IF(I984&gt;80, 80, I984)))</f>
        <v/>
      </c>
    </row>
    <row r="985" spans="1:10" x14ac:dyDescent="0.25">
      <c r="A985" s="11">
        <v>984</v>
      </c>
      <c r="B985" s="30"/>
      <c r="C985" s="25" t="str">
        <f t="shared" si="30"/>
        <v/>
      </c>
      <c r="D985" s="25" t="str">
        <f>IF('GACE Reading 200 210'!B985="","", IF(C985&lt;1, 1, IF(C985&gt;36, 36, C985)))</f>
        <v/>
      </c>
      <c r="E985" s="25" t="str">
        <f t="shared" si="31"/>
        <v/>
      </c>
      <c r="F985" s="11" t="str">
        <f>IF('GACE Reading 200 210'!E985="","",IF('GACE Reading 200 210'!E985&lt;'ACT E+R to SAT EBRW'!$A$2,'ACT E+R to SAT EBRW'!$B$2,IF('GACE Reading 200 210'!E985&gt;'ACT E+R to SAT EBRW'!A$72,'ACT E+R to SAT EBRW'!B$72,VLOOKUP(E985,'ACT E+R to SAT EBRW'!A:B,2,FALSE))))</f>
        <v/>
      </c>
      <c r="G985" s="11" t="str">
        <f>IF('GACE Reading 200 210'!B985="","",interceptACTRtoPCR5712_5713+slopeACTRtoPCR5712_5713*D985)</f>
        <v/>
      </c>
      <c r="H985" s="11" t="str">
        <f>IF('GACE Reading 200 210'!B985="","", IF(G985&lt;100, 100, IF(G985&gt;200, 200, G985)))</f>
        <v/>
      </c>
      <c r="I985" s="11" t="str">
        <f>IF('GACE Reading 200 210'!B985="","",'SAT EBRW to CBEST R'!$A$2+'SAT EBRW to CBEST R'!$B$2*F985)</f>
        <v/>
      </c>
      <c r="J985" s="11" t="str">
        <f>IF('GACE Reading 200 210'!B985="","", IF(I985&lt;20, 20, IF(I985&gt;80, 80, I985)))</f>
        <v/>
      </c>
    </row>
    <row r="986" spans="1:10" x14ac:dyDescent="0.25">
      <c r="A986" s="11">
        <v>985</v>
      </c>
      <c r="B986" s="30"/>
      <c r="C986" s="25" t="str">
        <f t="shared" si="30"/>
        <v/>
      </c>
      <c r="D986" s="25" t="str">
        <f>IF('GACE Reading 200 210'!B986="","", IF(C986&lt;1, 1, IF(C986&gt;36, 36, C986)))</f>
        <v/>
      </c>
      <c r="E986" s="25" t="str">
        <f t="shared" si="31"/>
        <v/>
      </c>
      <c r="F986" s="11" t="str">
        <f>IF('GACE Reading 200 210'!E986="","",IF('GACE Reading 200 210'!E986&lt;'ACT E+R to SAT EBRW'!$A$2,'ACT E+R to SAT EBRW'!$B$2,IF('GACE Reading 200 210'!E986&gt;'ACT E+R to SAT EBRW'!A$72,'ACT E+R to SAT EBRW'!B$72,VLOOKUP(E986,'ACT E+R to SAT EBRW'!A:B,2,FALSE))))</f>
        <v/>
      </c>
      <c r="G986" s="11" t="str">
        <f>IF('GACE Reading 200 210'!B986="","",interceptACTRtoPCR5712_5713+slopeACTRtoPCR5712_5713*D986)</f>
        <v/>
      </c>
      <c r="H986" s="11" t="str">
        <f>IF('GACE Reading 200 210'!B986="","", IF(G986&lt;100, 100, IF(G986&gt;200, 200, G986)))</f>
        <v/>
      </c>
      <c r="I986" s="11" t="str">
        <f>IF('GACE Reading 200 210'!B986="","",'SAT EBRW to CBEST R'!$A$2+'SAT EBRW to CBEST R'!$B$2*F986)</f>
        <v/>
      </c>
      <c r="J986" s="11" t="str">
        <f>IF('GACE Reading 200 210'!B986="","", IF(I986&lt;20, 20, IF(I986&gt;80, 80, I986)))</f>
        <v/>
      </c>
    </row>
    <row r="987" spans="1:10" x14ac:dyDescent="0.25">
      <c r="A987" s="11">
        <v>986</v>
      </c>
      <c r="B987" s="30"/>
      <c r="C987" s="25" t="str">
        <f t="shared" si="30"/>
        <v/>
      </c>
      <c r="D987" s="25" t="str">
        <f>IF('GACE Reading 200 210'!B987="","", IF(C987&lt;1, 1, IF(C987&gt;36, 36, C987)))</f>
        <v/>
      </c>
      <c r="E987" s="25" t="str">
        <f t="shared" si="31"/>
        <v/>
      </c>
      <c r="F987" s="11" t="str">
        <f>IF('GACE Reading 200 210'!E987="","",IF('GACE Reading 200 210'!E987&lt;'ACT E+R to SAT EBRW'!$A$2,'ACT E+R to SAT EBRW'!$B$2,IF('GACE Reading 200 210'!E987&gt;'ACT E+R to SAT EBRW'!A$72,'ACT E+R to SAT EBRW'!B$72,VLOOKUP(E987,'ACT E+R to SAT EBRW'!A:B,2,FALSE))))</f>
        <v/>
      </c>
      <c r="G987" s="11" t="str">
        <f>IF('GACE Reading 200 210'!B987="","",interceptACTRtoPCR5712_5713+slopeACTRtoPCR5712_5713*D987)</f>
        <v/>
      </c>
      <c r="H987" s="11" t="str">
        <f>IF('GACE Reading 200 210'!B987="","", IF(G987&lt;100, 100, IF(G987&gt;200, 200, G987)))</f>
        <v/>
      </c>
      <c r="I987" s="11" t="str">
        <f>IF('GACE Reading 200 210'!B987="","",'SAT EBRW to CBEST R'!$A$2+'SAT EBRW to CBEST R'!$B$2*F987)</f>
        <v/>
      </c>
      <c r="J987" s="11" t="str">
        <f>IF('GACE Reading 200 210'!B987="","", IF(I987&lt;20, 20, IF(I987&gt;80, 80, I987)))</f>
        <v/>
      </c>
    </row>
    <row r="988" spans="1:10" x14ac:dyDescent="0.25">
      <c r="A988" s="11">
        <v>987</v>
      </c>
      <c r="B988" s="30"/>
      <c r="C988" s="25" t="str">
        <f t="shared" si="30"/>
        <v/>
      </c>
      <c r="D988" s="25" t="str">
        <f>IF('GACE Reading 200 210'!B988="","", IF(C988&lt;1, 1, IF(C988&gt;36, 36, C988)))</f>
        <v/>
      </c>
      <c r="E988" s="25" t="str">
        <f t="shared" si="31"/>
        <v/>
      </c>
      <c r="F988" s="11" t="str">
        <f>IF('GACE Reading 200 210'!E988="","",IF('GACE Reading 200 210'!E988&lt;'ACT E+R to SAT EBRW'!$A$2,'ACT E+R to SAT EBRW'!$B$2,IF('GACE Reading 200 210'!E988&gt;'ACT E+R to SAT EBRW'!A$72,'ACT E+R to SAT EBRW'!B$72,VLOOKUP(E988,'ACT E+R to SAT EBRW'!A:B,2,FALSE))))</f>
        <v/>
      </c>
      <c r="G988" s="11" t="str">
        <f>IF('GACE Reading 200 210'!B988="","",interceptACTRtoPCR5712_5713+slopeACTRtoPCR5712_5713*D988)</f>
        <v/>
      </c>
      <c r="H988" s="11" t="str">
        <f>IF('GACE Reading 200 210'!B988="","", IF(G988&lt;100, 100, IF(G988&gt;200, 200, G988)))</f>
        <v/>
      </c>
      <c r="I988" s="11" t="str">
        <f>IF('GACE Reading 200 210'!B988="","",'SAT EBRW to CBEST R'!$A$2+'SAT EBRW to CBEST R'!$B$2*F988)</f>
        <v/>
      </c>
      <c r="J988" s="11" t="str">
        <f>IF('GACE Reading 200 210'!B988="","", IF(I988&lt;20, 20, IF(I988&gt;80, 80, I988)))</f>
        <v/>
      </c>
    </row>
    <row r="989" spans="1:10" x14ac:dyDescent="0.25">
      <c r="A989" s="11">
        <v>988</v>
      </c>
      <c r="B989" s="30"/>
      <c r="C989" s="25" t="str">
        <f t="shared" si="30"/>
        <v/>
      </c>
      <c r="D989" s="25" t="str">
        <f>IF('GACE Reading 200 210'!B989="","", IF(C989&lt;1, 1, IF(C989&gt;36, 36, C989)))</f>
        <v/>
      </c>
      <c r="E989" s="25" t="str">
        <f t="shared" si="31"/>
        <v/>
      </c>
      <c r="F989" s="11" t="str">
        <f>IF('GACE Reading 200 210'!E989="","",IF('GACE Reading 200 210'!E989&lt;'ACT E+R to SAT EBRW'!$A$2,'ACT E+R to SAT EBRW'!$B$2,IF('GACE Reading 200 210'!E989&gt;'ACT E+R to SAT EBRW'!A$72,'ACT E+R to SAT EBRW'!B$72,VLOOKUP(E989,'ACT E+R to SAT EBRW'!A:B,2,FALSE))))</f>
        <v/>
      </c>
      <c r="G989" s="11" t="str">
        <f>IF('GACE Reading 200 210'!B989="","",interceptACTRtoPCR5712_5713+slopeACTRtoPCR5712_5713*D989)</f>
        <v/>
      </c>
      <c r="H989" s="11" t="str">
        <f>IF('GACE Reading 200 210'!B989="","", IF(G989&lt;100, 100, IF(G989&gt;200, 200, G989)))</f>
        <v/>
      </c>
      <c r="I989" s="11" t="str">
        <f>IF('GACE Reading 200 210'!B989="","",'SAT EBRW to CBEST R'!$A$2+'SAT EBRW to CBEST R'!$B$2*F989)</f>
        <v/>
      </c>
      <c r="J989" s="11" t="str">
        <f>IF('GACE Reading 200 210'!B989="","", IF(I989&lt;20, 20, IF(I989&gt;80, 80, I989)))</f>
        <v/>
      </c>
    </row>
    <row r="990" spans="1:10" x14ac:dyDescent="0.25">
      <c r="A990" s="11">
        <v>989</v>
      </c>
      <c r="B990" s="30"/>
      <c r="C990" s="25" t="str">
        <f t="shared" si="30"/>
        <v/>
      </c>
      <c r="D990" s="25" t="str">
        <f>IF('GACE Reading 200 210'!B990="","", IF(C990&lt;1, 1, IF(C990&gt;36, 36, C990)))</f>
        <v/>
      </c>
      <c r="E990" s="25" t="str">
        <f t="shared" si="31"/>
        <v/>
      </c>
      <c r="F990" s="11" t="str">
        <f>IF('GACE Reading 200 210'!E990="","",IF('GACE Reading 200 210'!E990&lt;'ACT E+R to SAT EBRW'!$A$2,'ACT E+R to SAT EBRW'!$B$2,IF('GACE Reading 200 210'!E990&gt;'ACT E+R to SAT EBRW'!A$72,'ACT E+R to SAT EBRW'!B$72,VLOOKUP(E990,'ACT E+R to SAT EBRW'!A:B,2,FALSE))))</f>
        <v/>
      </c>
      <c r="G990" s="11" t="str">
        <f>IF('GACE Reading 200 210'!B990="","",interceptACTRtoPCR5712_5713+slopeACTRtoPCR5712_5713*D990)</f>
        <v/>
      </c>
      <c r="H990" s="11" t="str">
        <f>IF('GACE Reading 200 210'!B990="","", IF(G990&lt;100, 100, IF(G990&gt;200, 200, G990)))</f>
        <v/>
      </c>
      <c r="I990" s="11" t="str">
        <f>IF('GACE Reading 200 210'!B990="","",'SAT EBRW to CBEST R'!$A$2+'SAT EBRW to CBEST R'!$B$2*F990)</f>
        <v/>
      </c>
      <c r="J990" s="11" t="str">
        <f>IF('GACE Reading 200 210'!B990="","", IF(I990&lt;20, 20, IF(I990&gt;80, 80, I990)))</f>
        <v/>
      </c>
    </row>
    <row r="991" spans="1:10" x14ac:dyDescent="0.25">
      <c r="A991" s="11">
        <v>990</v>
      </c>
      <c r="B991" s="30"/>
      <c r="C991" s="25" t="str">
        <f t="shared" si="30"/>
        <v/>
      </c>
      <c r="D991" s="25" t="str">
        <f>IF('GACE Reading 200 210'!B991="","", IF(C991&lt;1, 1, IF(C991&gt;36, 36, C991)))</f>
        <v/>
      </c>
      <c r="E991" s="25" t="str">
        <f t="shared" si="31"/>
        <v/>
      </c>
      <c r="F991" s="11" t="str">
        <f>IF('GACE Reading 200 210'!E991="","",IF('GACE Reading 200 210'!E991&lt;'ACT E+R to SAT EBRW'!$A$2,'ACT E+R to SAT EBRW'!$B$2,IF('GACE Reading 200 210'!E991&gt;'ACT E+R to SAT EBRW'!A$72,'ACT E+R to SAT EBRW'!B$72,VLOOKUP(E991,'ACT E+R to SAT EBRW'!A:B,2,FALSE))))</f>
        <v/>
      </c>
      <c r="G991" s="11" t="str">
        <f>IF('GACE Reading 200 210'!B991="","",interceptACTRtoPCR5712_5713+slopeACTRtoPCR5712_5713*D991)</f>
        <v/>
      </c>
      <c r="H991" s="11" t="str">
        <f>IF('GACE Reading 200 210'!B991="","", IF(G991&lt;100, 100, IF(G991&gt;200, 200, G991)))</f>
        <v/>
      </c>
      <c r="I991" s="11" t="str">
        <f>IF('GACE Reading 200 210'!B991="","",'SAT EBRW to CBEST R'!$A$2+'SAT EBRW to CBEST R'!$B$2*F991)</f>
        <v/>
      </c>
      <c r="J991" s="11" t="str">
        <f>IF('GACE Reading 200 210'!B991="","", IF(I991&lt;20, 20, IF(I991&gt;80, 80, I991)))</f>
        <v/>
      </c>
    </row>
    <row r="992" spans="1:10" x14ac:dyDescent="0.25">
      <c r="A992" s="11">
        <v>991</v>
      </c>
      <c r="B992" s="30"/>
      <c r="C992" s="25" t="str">
        <f t="shared" si="30"/>
        <v/>
      </c>
      <c r="D992" s="25" t="str">
        <f>IF('GACE Reading 200 210'!B992="","", IF(C992&lt;1, 1, IF(C992&gt;36, 36, C992)))</f>
        <v/>
      </c>
      <c r="E992" s="25" t="str">
        <f t="shared" si="31"/>
        <v/>
      </c>
      <c r="F992" s="11" t="str">
        <f>IF('GACE Reading 200 210'!E992="","",IF('GACE Reading 200 210'!E992&lt;'ACT E+R to SAT EBRW'!$A$2,'ACT E+R to SAT EBRW'!$B$2,IF('GACE Reading 200 210'!E992&gt;'ACT E+R to SAT EBRW'!A$72,'ACT E+R to SAT EBRW'!B$72,VLOOKUP(E992,'ACT E+R to SAT EBRW'!A:B,2,FALSE))))</f>
        <v/>
      </c>
      <c r="G992" s="11" t="str">
        <f>IF('GACE Reading 200 210'!B992="","",interceptACTRtoPCR5712_5713+slopeACTRtoPCR5712_5713*D992)</f>
        <v/>
      </c>
      <c r="H992" s="11" t="str">
        <f>IF('GACE Reading 200 210'!B992="","", IF(G992&lt;100, 100, IF(G992&gt;200, 200, G992)))</f>
        <v/>
      </c>
      <c r="I992" s="11" t="str">
        <f>IF('GACE Reading 200 210'!B992="","",'SAT EBRW to CBEST R'!$A$2+'SAT EBRW to CBEST R'!$B$2*F992)</f>
        <v/>
      </c>
      <c r="J992" s="11" t="str">
        <f>IF('GACE Reading 200 210'!B992="","", IF(I992&lt;20, 20, IF(I992&gt;80, 80, I992)))</f>
        <v/>
      </c>
    </row>
    <row r="993" spans="1:10" x14ac:dyDescent="0.25">
      <c r="A993" s="11">
        <v>992</v>
      </c>
      <c r="B993" s="30"/>
      <c r="C993" s="25" t="str">
        <f t="shared" si="30"/>
        <v/>
      </c>
      <c r="D993" s="25" t="str">
        <f>IF('GACE Reading 200 210'!B993="","", IF(C993&lt;1, 1, IF(C993&gt;36, 36, C993)))</f>
        <v/>
      </c>
      <c r="E993" s="25" t="str">
        <f t="shared" si="31"/>
        <v/>
      </c>
      <c r="F993" s="11" t="str">
        <f>IF('GACE Reading 200 210'!E993="","",IF('GACE Reading 200 210'!E993&lt;'ACT E+R to SAT EBRW'!$A$2,'ACT E+R to SAT EBRW'!$B$2,IF('GACE Reading 200 210'!E993&gt;'ACT E+R to SAT EBRW'!A$72,'ACT E+R to SAT EBRW'!B$72,VLOOKUP(E993,'ACT E+R to SAT EBRW'!A:B,2,FALSE))))</f>
        <v/>
      </c>
      <c r="G993" s="11" t="str">
        <f>IF('GACE Reading 200 210'!B993="","",interceptACTRtoPCR5712_5713+slopeACTRtoPCR5712_5713*D993)</f>
        <v/>
      </c>
      <c r="H993" s="11" t="str">
        <f>IF('GACE Reading 200 210'!B993="","", IF(G993&lt;100, 100, IF(G993&gt;200, 200, G993)))</f>
        <v/>
      </c>
      <c r="I993" s="11" t="str">
        <f>IF('GACE Reading 200 210'!B993="","",'SAT EBRW to CBEST R'!$A$2+'SAT EBRW to CBEST R'!$B$2*F993)</f>
        <v/>
      </c>
      <c r="J993" s="11" t="str">
        <f>IF('GACE Reading 200 210'!B993="","", IF(I993&lt;20, 20, IF(I993&gt;80, 80, I993)))</f>
        <v/>
      </c>
    </row>
    <row r="994" spans="1:10" x14ac:dyDescent="0.25">
      <c r="A994" s="11">
        <v>993</v>
      </c>
      <c r="B994" s="30"/>
      <c r="C994" s="25" t="str">
        <f t="shared" si="30"/>
        <v/>
      </c>
      <c r="D994" s="25" t="str">
        <f>IF('GACE Reading 200 210'!B994="","", IF(C994&lt;1, 1, IF(C994&gt;36, 36, C994)))</f>
        <v/>
      </c>
      <c r="E994" s="25" t="str">
        <f t="shared" si="31"/>
        <v/>
      </c>
      <c r="F994" s="11" t="str">
        <f>IF('GACE Reading 200 210'!E994="","",IF('GACE Reading 200 210'!E994&lt;'ACT E+R to SAT EBRW'!$A$2,'ACT E+R to SAT EBRW'!$B$2,IF('GACE Reading 200 210'!E994&gt;'ACT E+R to SAT EBRW'!A$72,'ACT E+R to SAT EBRW'!B$72,VLOOKUP(E994,'ACT E+R to SAT EBRW'!A:B,2,FALSE))))</f>
        <v/>
      </c>
      <c r="G994" s="11" t="str">
        <f>IF('GACE Reading 200 210'!B994="","",interceptACTRtoPCR5712_5713+slopeACTRtoPCR5712_5713*D994)</f>
        <v/>
      </c>
      <c r="H994" s="11" t="str">
        <f>IF('GACE Reading 200 210'!B994="","", IF(G994&lt;100, 100, IF(G994&gt;200, 200, G994)))</f>
        <v/>
      </c>
      <c r="I994" s="11" t="str">
        <f>IF('GACE Reading 200 210'!B994="","",'SAT EBRW to CBEST R'!$A$2+'SAT EBRW to CBEST R'!$B$2*F994)</f>
        <v/>
      </c>
      <c r="J994" s="11" t="str">
        <f>IF('GACE Reading 200 210'!B994="","", IF(I994&lt;20, 20, IF(I994&gt;80, 80, I994)))</f>
        <v/>
      </c>
    </row>
    <row r="995" spans="1:10" x14ac:dyDescent="0.25">
      <c r="A995" s="11">
        <v>994</v>
      </c>
      <c r="B995" s="30"/>
      <c r="C995" s="25" t="str">
        <f t="shared" si="30"/>
        <v/>
      </c>
      <c r="D995" s="25" t="str">
        <f>IF('GACE Reading 200 210'!B995="","", IF(C995&lt;1, 1, IF(C995&gt;36, 36, C995)))</f>
        <v/>
      </c>
      <c r="E995" s="25" t="str">
        <f t="shared" si="31"/>
        <v/>
      </c>
      <c r="F995" s="11" t="str">
        <f>IF('GACE Reading 200 210'!E995="","",IF('GACE Reading 200 210'!E995&lt;'ACT E+R to SAT EBRW'!$A$2,'ACT E+R to SAT EBRW'!$B$2,IF('GACE Reading 200 210'!E995&gt;'ACT E+R to SAT EBRW'!A$72,'ACT E+R to SAT EBRW'!B$72,VLOOKUP(E995,'ACT E+R to SAT EBRW'!A:B,2,FALSE))))</f>
        <v/>
      </c>
      <c r="G995" s="11" t="str">
        <f>IF('GACE Reading 200 210'!B995="","",interceptACTRtoPCR5712_5713+slopeACTRtoPCR5712_5713*D995)</f>
        <v/>
      </c>
      <c r="H995" s="11" t="str">
        <f>IF('GACE Reading 200 210'!B995="","", IF(G995&lt;100, 100, IF(G995&gt;200, 200, G995)))</f>
        <v/>
      </c>
      <c r="I995" s="11" t="str">
        <f>IF('GACE Reading 200 210'!B995="","",'SAT EBRW to CBEST R'!$A$2+'SAT EBRW to CBEST R'!$B$2*F995)</f>
        <v/>
      </c>
      <c r="J995" s="11" t="str">
        <f>IF('GACE Reading 200 210'!B995="","", IF(I995&lt;20, 20, IF(I995&gt;80, 80, I995)))</f>
        <v/>
      </c>
    </row>
    <row r="996" spans="1:10" x14ac:dyDescent="0.25">
      <c r="A996" s="11">
        <v>995</v>
      </c>
      <c r="B996" s="30"/>
      <c r="C996" s="25" t="str">
        <f t="shared" si="30"/>
        <v/>
      </c>
      <c r="D996" s="25" t="str">
        <f>IF('GACE Reading 200 210'!B996="","", IF(C996&lt;1, 1, IF(C996&gt;36, 36, C996)))</f>
        <v/>
      </c>
      <c r="E996" s="25" t="str">
        <f t="shared" si="31"/>
        <v/>
      </c>
      <c r="F996" s="11" t="str">
        <f>IF('GACE Reading 200 210'!E996="","",IF('GACE Reading 200 210'!E996&lt;'ACT E+R to SAT EBRW'!$A$2,'ACT E+R to SAT EBRW'!$B$2,IF('GACE Reading 200 210'!E996&gt;'ACT E+R to SAT EBRW'!A$72,'ACT E+R to SAT EBRW'!B$72,VLOOKUP(E996,'ACT E+R to SAT EBRW'!A:B,2,FALSE))))</f>
        <v/>
      </c>
      <c r="G996" s="11" t="str">
        <f>IF('GACE Reading 200 210'!B996="","",interceptACTRtoPCR5712_5713+slopeACTRtoPCR5712_5713*D996)</f>
        <v/>
      </c>
      <c r="H996" s="11" t="str">
        <f>IF('GACE Reading 200 210'!B996="","", IF(G996&lt;100, 100, IF(G996&gt;200, 200, G996)))</f>
        <v/>
      </c>
      <c r="I996" s="11" t="str">
        <f>IF('GACE Reading 200 210'!B996="","",'SAT EBRW to CBEST R'!$A$2+'SAT EBRW to CBEST R'!$B$2*F996)</f>
        <v/>
      </c>
      <c r="J996" s="11" t="str">
        <f>IF('GACE Reading 200 210'!B996="","", IF(I996&lt;20, 20, IF(I996&gt;80, 80, I996)))</f>
        <v/>
      </c>
    </row>
    <row r="997" spans="1:10" x14ac:dyDescent="0.25">
      <c r="A997" s="11">
        <v>996</v>
      </c>
      <c r="B997" s="30"/>
      <c r="C997" s="25" t="str">
        <f t="shared" si="30"/>
        <v/>
      </c>
      <c r="D997" s="25" t="str">
        <f>IF('GACE Reading 200 210'!B997="","", IF(C997&lt;1, 1, IF(C997&gt;36, 36, C997)))</f>
        <v/>
      </c>
      <c r="E997" s="25" t="str">
        <f t="shared" si="31"/>
        <v/>
      </c>
      <c r="F997" s="11" t="str">
        <f>IF('GACE Reading 200 210'!E997="","",IF('GACE Reading 200 210'!E997&lt;'ACT E+R to SAT EBRW'!$A$2,'ACT E+R to SAT EBRW'!$B$2,IF('GACE Reading 200 210'!E997&gt;'ACT E+R to SAT EBRW'!A$72,'ACT E+R to SAT EBRW'!B$72,VLOOKUP(E997,'ACT E+R to SAT EBRW'!A:B,2,FALSE))))</f>
        <v/>
      </c>
      <c r="G997" s="11" t="str">
        <f>IF('GACE Reading 200 210'!B997="","",interceptACTRtoPCR5712_5713+slopeACTRtoPCR5712_5713*D997)</f>
        <v/>
      </c>
      <c r="H997" s="11" t="str">
        <f>IF('GACE Reading 200 210'!B997="","", IF(G997&lt;100, 100, IF(G997&gt;200, 200, G997)))</f>
        <v/>
      </c>
      <c r="I997" s="11" t="str">
        <f>IF('GACE Reading 200 210'!B997="","",'SAT EBRW to CBEST R'!$A$2+'SAT EBRW to CBEST R'!$B$2*F997)</f>
        <v/>
      </c>
      <c r="J997" s="11" t="str">
        <f>IF('GACE Reading 200 210'!B997="","", IF(I997&lt;20, 20, IF(I997&gt;80, 80, I997)))</f>
        <v/>
      </c>
    </row>
    <row r="998" spans="1:10" x14ac:dyDescent="0.25">
      <c r="A998" s="11">
        <v>997</v>
      </c>
      <c r="B998" s="30"/>
      <c r="C998" s="25" t="str">
        <f t="shared" si="30"/>
        <v/>
      </c>
      <c r="D998" s="25" t="str">
        <f>IF('GACE Reading 200 210'!B998="","", IF(C998&lt;1, 1, IF(C998&gt;36, 36, C998)))</f>
        <v/>
      </c>
      <c r="E998" s="25" t="str">
        <f t="shared" si="31"/>
        <v/>
      </c>
      <c r="F998" s="11" t="str">
        <f>IF('GACE Reading 200 210'!E998="","",IF('GACE Reading 200 210'!E998&lt;'ACT E+R to SAT EBRW'!$A$2,'ACT E+R to SAT EBRW'!$B$2,IF('GACE Reading 200 210'!E998&gt;'ACT E+R to SAT EBRW'!A$72,'ACT E+R to SAT EBRW'!B$72,VLOOKUP(E998,'ACT E+R to SAT EBRW'!A:B,2,FALSE))))</f>
        <v/>
      </c>
      <c r="G998" s="11" t="str">
        <f>IF('GACE Reading 200 210'!B998="","",interceptACTRtoPCR5712_5713+slopeACTRtoPCR5712_5713*D998)</f>
        <v/>
      </c>
      <c r="H998" s="11" t="str">
        <f>IF('GACE Reading 200 210'!B998="","", IF(G998&lt;100, 100, IF(G998&gt;200, 200, G998)))</f>
        <v/>
      </c>
      <c r="I998" s="11" t="str">
        <f>IF('GACE Reading 200 210'!B998="","",'SAT EBRW to CBEST R'!$A$2+'SAT EBRW to CBEST R'!$B$2*F998)</f>
        <v/>
      </c>
      <c r="J998" s="11" t="str">
        <f>IF('GACE Reading 200 210'!B998="","", IF(I998&lt;20, 20, IF(I998&gt;80, 80, I998)))</f>
        <v/>
      </c>
    </row>
    <row r="999" spans="1:10" x14ac:dyDescent="0.25">
      <c r="A999" s="11">
        <v>998</v>
      </c>
      <c r="B999" s="30"/>
      <c r="C999" s="25" t="str">
        <f t="shared" si="30"/>
        <v/>
      </c>
      <c r="D999" s="25" t="str">
        <f>IF('GACE Reading 200 210'!B999="","", IF(C999&lt;1, 1, IF(C999&gt;36, 36, C999)))</f>
        <v/>
      </c>
      <c r="E999" s="25" t="str">
        <f t="shared" si="31"/>
        <v/>
      </c>
      <c r="F999" s="11" t="str">
        <f>IF('GACE Reading 200 210'!E999="","",IF('GACE Reading 200 210'!E999&lt;'ACT E+R to SAT EBRW'!$A$2,'ACT E+R to SAT EBRW'!$B$2,IF('GACE Reading 200 210'!E999&gt;'ACT E+R to SAT EBRW'!A$72,'ACT E+R to SAT EBRW'!B$72,VLOOKUP(E999,'ACT E+R to SAT EBRW'!A:B,2,FALSE))))</f>
        <v/>
      </c>
      <c r="G999" s="11" t="str">
        <f>IF('GACE Reading 200 210'!B999="","",interceptACTRtoPCR5712_5713+slopeACTRtoPCR5712_5713*D999)</f>
        <v/>
      </c>
      <c r="H999" s="11" t="str">
        <f>IF('GACE Reading 200 210'!B999="","", IF(G999&lt;100, 100, IF(G999&gt;200, 200, G999)))</f>
        <v/>
      </c>
      <c r="I999" s="11" t="str">
        <f>IF('GACE Reading 200 210'!B999="","",'SAT EBRW to CBEST R'!$A$2+'SAT EBRW to CBEST R'!$B$2*F999)</f>
        <v/>
      </c>
      <c r="J999" s="11" t="str">
        <f>IF('GACE Reading 200 210'!B999="","", IF(I999&lt;20, 20, IF(I999&gt;80, 80, I999)))</f>
        <v/>
      </c>
    </row>
    <row r="1000" spans="1:10" x14ac:dyDescent="0.25">
      <c r="A1000" s="11">
        <v>999</v>
      </c>
      <c r="B1000" s="30"/>
      <c r="C1000" s="25" t="str">
        <f t="shared" si="30"/>
        <v/>
      </c>
      <c r="D1000" s="25" t="str">
        <f>IF('GACE Reading 200 210'!B1000="","", IF(C1000&lt;1, 1, IF(C1000&gt;36, 36, C1000)))</f>
        <v/>
      </c>
      <c r="E1000" s="25" t="str">
        <f t="shared" si="31"/>
        <v/>
      </c>
      <c r="F1000" s="11" t="str">
        <f>IF('GACE Reading 200 210'!E1000="","",IF('GACE Reading 200 210'!E1000&lt;'ACT E+R to SAT EBRW'!$A$2,'ACT E+R to SAT EBRW'!$B$2,IF('GACE Reading 200 210'!E1000&gt;'ACT E+R to SAT EBRW'!A$72,'ACT E+R to SAT EBRW'!B$72,VLOOKUP(E1000,'ACT E+R to SAT EBRW'!A:B,2,FALSE))))</f>
        <v/>
      </c>
      <c r="G1000" s="11" t="str">
        <f>IF('GACE Reading 200 210'!B1000="","",interceptACTRtoPCR5712_5713+slopeACTRtoPCR5712_5713*D1000)</f>
        <v/>
      </c>
      <c r="H1000" s="11" t="str">
        <f>IF('GACE Reading 200 210'!B1000="","", IF(G1000&lt;100, 100, IF(G1000&gt;200, 200, G1000)))</f>
        <v/>
      </c>
      <c r="I1000" s="11" t="str">
        <f>IF('GACE Reading 200 210'!B1000="","",'SAT EBRW to CBEST R'!$A$2+'SAT EBRW to CBEST R'!$B$2*F1000)</f>
        <v/>
      </c>
      <c r="J1000" s="11" t="str">
        <f>IF('GACE Reading 200 210'!B1000="","", IF(I1000&lt;20, 20, IF(I1000&gt;80, 80, I1000)))</f>
        <v/>
      </c>
    </row>
    <row r="1001" spans="1:10" x14ac:dyDescent="0.25">
      <c r="A1001" s="11">
        <v>1000</v>
      </c>
      <c r="B1001" s="30"/>
      <c r="C1001" s="25" t="str">
        <f t="shared" si="30"/>
        <v/>
      </c>
      <c r="D1001" s="25" t="str">
        <f>IF('GACE Reading 200 210'!B1001="","", IF(C1001&lt;1, 1, IF(C1001&gt;36, 36, C1001)))</f>
        <v/>
      </c>
      <c r="E1001" s="25" t="str">
        <f t="shared" si="31"/>
        <v/>
      </c>
      <c r="F1001" s="11" t="str">
        <f>IF('GACE Reading 200 210'!E1001="","",IF('GACE Reading 200 210'!E1001&lt;'ACT E+R to SAT EBRW'!$A$2,'ACT E+R to SAT EBRW'!$B$2,IF('GACE Reading 200 210'!E1001&gt;'ACT E+R to SAT EBRW'!A$72,'ACT E+R to SAT EBRW'!B$72,VLOOKUP(E1001,'ACT E+R to SAT EBRW'!A:B,2,FALSE))))</f>
        <v/>
      </c>
      <c r="G1001" s="11" t="str">
        <f>IF('GACE Reading 200 210'!B1001="","",interceptACTRtoPCR5712_5713+slopeACTRtoPCR5712_5713*D1001)</f>
        <v/>
      </c>
      <c r="H1001" s="11" t="str">
        <f>IF('GACE Reading 200 210'!B1001="","", IF(G1001&lt;100, 100, IF(G1001&gt;200, 200, G1001)))</f>
        <v/>
      </c>
      <c r="I1001" s="11" t="str">
        <f>IF('GACE Reading 200 210'!B1001="","",'SAT EBRW to CBEST R'!$A$2+'SAT EBRW to CBEST R'!$B$2*F1001)</f>
        <v/>
      </c>
      <c r="J1001" s="11" t="str">
        <f>IF('GACE Reading 200 210'!B1001="","", IF(I1001&lt;20, 20, IF(I1001&gt;80, 80, I1001)))</f>
        <v/>
      </c>
    </row>
  </sheetData>
  <sheetProtection algorithmName="SHA-512" hashValue="ia4Q/04oEJrdoO8graoFC8URXfXjXQc9DiLpP9Ny6Xi/rPtTN0ZhBycU9vswWKI5zRHyucsX6FIBxZQJjhcieA==" saltValue="jDQ7fA/PGEoUqmvcHI8AUA==" spinCount="100000" sheet="1" select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B4C13-31C7-4285-891B-2DC6EEB1E94A}">
  <sheetPr codeName="Sheet25"/>
  <dimension ref="A1:B2"/>
  <sheetViews>
    <sheetView workbookViewId="0">
      <selection activeCell="D2" sqref="D2"/>
    </sheetView>
  </sheetViews>
  <sheetFormatPr defaultRowHeight="15" x14ac:dyDescent="0.25"/>
  <cols>
    <col min="1" max="1" width="11" customWidth="1"/>
    <col min="2" max="2" width="14.42578125" customWidth="1"/>
  </cols>
  <sheetData>
    <row r="1" spans="1:2" x14ac:dyDescent="0.25">
      <c r="A1" t="s">
        <v>29</v>
      </c>
      <c r="B1" t="s">
        <v>30</v>
      </c>
    </row>
    <row r="2" spans="1:2" x14ac:dyDescent="0.25">
      <c r="A2" s="31">
        <v>14.167839600000001</v>
      </c>
      <c r="B2" s="31">
        <v>7.1457400000000004E-2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740B-6D37-47E8-A177-9F67AC628E4C}">
  <sheetPr codeName="Sheet26"/>
  <dimension ref="A1:B2"/>
  <sheetViews>
    <sheetView workbookViewId="0">
      <selection activeCell="A2" sqref="A2"/>
    </sheetView>
  </sheetViews>
  <sheetFormatPr defaultRowHeight="15" x14ac:dyDescent="0.25"/>
  <cols>
    <col min="1" max="1" width="11" customWidth="1"/>
    <col min="2" max="2" width="14.42578125" customWidth="1"/>
  </cols>
  <sheetData>
    <row r="1" spans="1:2" x14ac:dyDescent="0.25">
      <c r="A1" t="s">
        <v>29</v>
      </c>
      <c r="B1" t="s">
        <v>30</v>
      </c>
    </row>
    <row r="2" spans="1:2" x14ac:dyDescent="0.25">
      <c r="A2" s="31">
        <v>3.1637632999999998</v>
      </c>
      <c r="B2" s="31">
        <v>8.6648500000000003E-2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FB386-80BA-4890-AF8B-84AC0E91CC89}">
  <sheetPr codeName="Sheet9"/>
  <dimension ref="A1:B36"/>
  <sheetViews>
    <sheetView topLeftCell="A30" zoomScale="110" zoomScaleNormal="110" workbookViewId="0">
      <selection activeCell="C37" sqref="C37"/>
    </sheetView>
  </sheetViews>
  <sheetFormatPr defaultRowHeight="15" x14ac:dyDescent="0.25"/>
  <cols>
    <col min="1" max="1" width="34.28515625" customWidth="1"/>
    <col min="2" max="2" width="11.85546875" customWidth="1"/>
  </cols>
  <sheetData>
    <row r="1" spans="1:2" x14ac:dyDescent="0.25">
      <c r="A1" t="s">
        <v>122</v>
      </c>
      <c r="B1">
        <f>1/0.20111</f>
        <v>4.9724031624484111</v>
      </c>
    </row>
    <row r="2" spans="1:2" x14ac:dyDescent="0.25">
      <c r="A2" t="s">
        <v>123</v>
      </c>
      <c r="B2">
        <f>12.54785/0.20111</f>
        <v>62.392969021928295</v>
      </c>
    </row>
    <row r="3" spans="1:2" x14ac:dyDescent="0.25">
      <c r="A3" t="s">
        <v>120</v>
      </c>
      <c r="B3" s="70">
        <f>1/0.14386</f>
        <v>6.9512025580425423</v>
      </c>
    </row>
    <row r="4" spans="1:2" x14ac:dyDescent="0.25">
      <c r="A4" t="s">
        <v>121</v>
      </c>
      <c r="B4">
        <f>2.07551/0.14386</f>
        <v>14.427290421242876</v>
      </c>
    </row>
    <row r="5" spans="1:2" x14ac:dyDescent="0.25">
      <c r="A5" t="s">
        <v>124</v>
      </c>
      <c r="B5">
        <v>0.17698</v>
      </c>
    </row>
    <row r="6" spans="1:2" x14ac:dyDescent="0.25">
      <c r="A6" t="s">
        <v>125</v>
      </c>
      <c r="B6">
        <v>-25.418890000000001</v>
      </c>
    </row>
    <row r="7" spans="1:2" x14ac:dyDescent="0.25">
      <c r="A7" t="s">
        <v>126</v>
      </c>
      <c r="B7">
        <v>7.5079999999999994E-2</v>
      </c>
    </row>
    <row r="8" spans="1:2" x14ac:dyDescent="0.25">
      <c r="A8" t="s">
        <v>127</v>
      </c>
      <c r="B8">
        <v>5.5050000000000002E-2</v>
      </c>
    </row>
    <row r="9" spans="1:2" x14ac:dyDescent="0.25">
      <c r="A9" t="s">
        <v>128</v>
      </c>
      <c r="B9">
        <f>1/0.17698</f>
        <v>5.6503559724262633</v>
      </c>
    </row>
    <row r="10" spans="1:2" x14ac:dyDescent="0.25">
      <c r="A10" t="s">
        <v>129</v>
      </c>
      <c r="B10">
        <f>25.41889/0.17698</f>
        <v>143.6257769239462</v>
      </c>
    </row>
    <row r="11" spans="1:2" x14ac:dyDescent="0.25">
      <c r="A11" t="s">
        <v>130</v>
      </c>
      <c r="B11">
        <f>1/0.07508</f>
        <v>13.319126265316996</v>
      </c>
    </row>
    <row r="12" spans="1:2" x14ac:dyDescent="0.25">
      <c r="A12" t="s">
        <v>131</v>
      </c>
      <c r="B12">
        <f>-0.05505/0.07508</f>
        <v>-0.73321790090570071</v>
      </c>
    </row>
    <row r="13" spans="1:2" x14ac:dyDescent="0.25">
      <c r="A13" t="s">
        <v>132</v>
      </c>
      <c r="B13">
        <v>0.19564999999999999</v>
      </c>
    </row>
    <row r="14" spans="1:2" x14ac:dyDescent="0.25">
      <c r="A14" t="s">
        <v>133</v>
      </c>
      <c r="B14">
        <v>-31.998390000000001</v>
      </c>
    </row>
    <row r="15" spans="1:2" x14ac:dyDescent="0.25">
      <c r="A15" t="s">
        <v>134</v>
      </c>
      <c r="B15">
        <v>3.0689999999999999E-2</v>
      </c>
    </row>
    <row r="16" spans="1:2" x14ac:dyDescent="0.25">
      <c r="A16" t="s">
        <v>135</v>
      </c>
      <c r="B16">
        <v>9.2414799999999993</v>
      </c>
    </row>
    <row r="17" spans="1:2" x14ac:dyDescent="0.25">
      <c r="A17" t="s">
        <v>136</v>
      </c>
      <c r="B17">
        <f>1/0.19565</f>
        <v>5.1111679018655769</v>
      </c>
    </row>
    <row r="18" spans="1:2" x14ac:dyDescent="0.25">
      <c r="A18" t="s">
        <v>137</v>
      </c>
      <c r="B18">
        <f>31.99839/0.19565</f>
        <v>163.54914387937646</v>
      </c>
    </row>
    <row r="19" spans="1:2" x14ac:dyDescent="0.25">
      <c r="A19" t="s">
        <v>138</v>
      </c>
      <c r="B19">
        <f>1/0.03069</f>
        <v>32.583903551645491</v>
      </c>
    </row>
    <row r="20" spans="1:2" x14ac:dyDescent="0.25">
      <c r="A20" t="s">
        <v>139</v>
      </c>
      <c r="B20">
        <f>-9.24148/0.03069</f>
        <v>-301.12349299446072</v>
      </c>
    </row>
    <row r="21" spans="1:2" x14ac:dyDescent="0.25">
      <c r="A21" t="s">
        <v>149</v>
      </c>
      <c r="B21">
        <v>0.14385999999999999</v>
      </c>
    </row>
    <row r="22" spans="1:2" x14ac:dyDescent="0.25">
      <c r="A22" t="s">
        <v>150</v>
      </c>
      <c r="B22">
        <v>-2.07551</v>
      </c>
    </row>
    <row r="23" spans="1:2" x14ac:dyDescent="0.25">
      <c r="A23" t="s">
        <v>164</v>
      </c>
      <c r="B23">
        <v>0.20111000000000001</v>
      </c>
    </row>
    <row r="24" spans="1:2" x14ac:dyDescent="0.25">
      <c r="A24" t="s">
        <v>165</v>
      </c>
      <c r="B24">
        <v>-12.54785</v>
      </c>
    </row>
    <row r="25" spans="1:2" x14ac:dyDescent="0.25">
      <c r="A25" t="s">
        <v>174</v>
      </c>
      <c r="B25">
        <v>0.16042000000000001</v>
      </c>
    </row>
    <row r="26" spans="1:2" x14ac:dyDescent="0.25">
      <c r="A26" t="s">
        <v>175</v>
      </c>
      <c r="B26">
        <v>-6.7390699999999999</v>
      </c>
    </row>
    <row r="27" spans="1:2" x14ac:dyDescent="0.25">
      <c r="A27" t="s">
        <v>172</v>
      </c>
      <c r="B27">
        <f>1/0.16042</f>
        <v>6.2336367036529108</v>
      </c>
    </row>
    <row r="28" spans="1:2" x14ac:dyDescent="0.25">
      <c r="A28" t="s">
        <v>173</v>
      </c>
      <c r="B28">
        <f>6.73907/0.16042</f>
        <v>42.008914100486223</v>
      </c>
    </row>
    <row r="29" spans="1:2" x14ac:dyDescent="0.25">
      <c r="A29" t="s">
        <v>180</v>
      </c>
      <c r="B29">
        <v>0.18848000000000001</v>
      </c>
    </row>
    <row r="30" spans="1:2" x14ac:dyDescent="0.25">
      <c r="A30" t="s">
        <v>181</v>
      </c>
      <c r="B30">
        <v>-31.19998</v>
      </c>
    </row>
    <row r="31" spans="1:2" x14ac:dyDescent="0.25">
      <c r="A31" t="s">
        <v>176</v>
      </c>
      <c r="B31">
        <v>4.4119999999999999E-2</v>
      </c>
    </row>
    <row r="32" spans="1:2" x14ac:dyDescent="0.25">
      <c r="A32" t="s">
        <v>177</v>
      </c>
      <c r="B32">
        <v>4.8910299999999998</v>
      </c>
    </row>
    <row r="33" spans="1:2" x14ac:dyDescent="0.25">
      <c r="A33" t="s">
        <v>182</v>
      </c>
      <c r="B33">
        <f>1/0.18848</f>
        <v>5.3056027164685906</v>
      </c>
    </row>
    <row r="34" spans="1:2" s="3" customFormat="1" x14ac:dyDescent="0.25">
      <c r="A34" t="s">
        <v>183</v>
      </c>
      <c r="B34" s="3">
        <f>31.19998/0.18848</f>
        <v>165.53469864176569</v>
      </c>
    </row>
    <row r="35" spans="1:2" x14ac:dyDescent="0.25">
      <c r="A35" t="s">
        <v>178</v>
      </c>
      <c r="B35">
        <f>1/0.04412</f>
        <v>22.665457842248415</v>
      </c>
    </row>
    <row r="36" spans="1:2" x14ac:dyDescent="0.25">
      <c r="A36" t="s">
        <v>179</v>
      </c>
      <c r="B36">
        <f>-4.89103/0.04412</f>
        <v>-110.85743427017225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A3300-B23C-44C0-A365-7D825CC0C1F5}">
  <sheetPr codeName="Sheet27">
    <tabColor theme="7" tint="-0.249977111117893"/>
  </sheetPr>
  <dimension ref="A1:F18"/>
  <sheetViews>
    <sheetView workbookViewId="0"/>
  </sheetViews>
  <sheetFormatPr defaultRowHeight="15" x14ac:dyDescent="0.25"/>
  <sheetData>
    <row r="1" spans="1:6" x14ac:dyDescent="0.25">
      <c r="A1" t="s">
        <v>84</v>
      </c>
      <c r="B1" t="s">
        <v>5</v>
      </c>
      <c r="C1">
        <f>'ACT Reading'!L2</f>
        <v>0</v>
      </c>
    </row>
    <row r="2" spans="1:6" x14ac:dyDescent="0.25">
      <c r="B2" t="s">
        <v>9</v>
      </c>
      <c r="C2">
        <f>'SAT Reading'!L2</f>
        <v>0</v>
      </c>
    </row>
    <row r="3" spans="1:6" x14ac:dyDescent="0.25">
      <c r="B3" t="s">
        <v>90</v>
      </c>
      <c r="C3">
        <f>'Prax Reading 5712 5713'!L2</f>
        <v>0</v>
      </c>
    </row>
    <row r="4" spans="1:6" x14ac:dyDescent="0.25">
      <c r="B4" t="s">
        <v>91</v>
      </c>
      <c r="C4">
        <f>'GACE Reading 200 210'!L2</f>
        <v>0</v>
      </c>
    </row>
    <row r="6" spans="1:6" x14ac:dyDescent="0.25">
      <c r="C6" t="s">
        <v>89</v>
      </c>
    </row>
    <row r="7" spans="1:6" x14ac:dyDescent="0.25">
      <c r="C7" t="s">
        <v>5</v>
      </c>
      <c r="D7" t="s">
        <v>9</v>
      </c>
      <c r="E7" t="s">
        <v>90</v>
      </c>
      <c r="F7" t="s">
        <v>91</v>
      </c>
    </row>
    <row r="8" spans="1:6" x14ac:dyDescent="0.25">
      <c r="A8" t="s">
        <v>88</v>
      </c>
      <c r="B8" t="s">
        <v>5</v>
      </c>
      <c r="C8" t="str">
        <f>'ACT Reading'!M2</f>
        <v/>
      </c>
      <c r="D8" t="str">
        <f>'ACT Reading'!N2</f>
        <v/>
      </c>
      <c r="E8" t="str">
        <f>'ACT Reading'!O2</f>
        <v/>
      </c>
      <c r="F8" t="str">
        <f>'ACT Reading'!P2</f>
        <v/>
      </c>
    </row>
    <row r="9" spans="1:6" x14ac:dyDescent="0.25">
      <c r="B9" t="s">
        <v>9</v>
      </c>
      <c r="C9" t="str">
        <f>'SAT Reading'!M2</f>
        <v/>
      </c>
      <c r="D9" t="str">
        <f>'SAT Reading'!N2</f>
        <v/>
      </c>
      <c r="E9" t="str">
        <f>'SAT Reading'!O2</f>
        <v/>
      </c>
      <c r="F9" t="str">
        <f>'SAT Reading'!P2</f>
        <v/>
      </c>
    </row>
    <row r="10" spans="1:6" x14ac:dyDescent="0.25">
      <c r="B10" t="s">
        <v>90</v>
      </c>
      <c r="C10" t="str">
        <f>'Prax Reading 5712 5713'!M2</f>
        <v/>
      </c>
      <c r="D10" t="str">
        <f>'Prax Reading 5712 5713'!N2</f>
        <v/>
      </c>
      <c r="E10" t="str">
        <f>'Prax Reading 5712 5713'!O2</f>
        <v/>
      </c>
      <c r="F10" t="str">
        <f>'Prax Reading 5712 5713'!P2</f>
        <v/>
      </c>
    </row>
    <row r="11" spans="1:6" x14ac:dyDescent="0.25">
      <c r="B11" t="s">
        <v>91</v>
      </c>
      <c r="C11" t="str">
        <f>'GACE Reading 200 210'!M2</f>
        <v/>
      </c>
      <c r="D11" t="str">
        <f>'GACE Reading 200 210'!N2</f>
        <v/>
      </c>
      <c r="E11" t="str">
        <f>'GACE Reading 200 210'!O2</f>
        <v/>
      </c>
      <c r="F11" t="str">
        <f>'GACE Reading 200 210'!P2</f>
        <v/>
      </c>
    </row>
    <row r="13" spans="1:6" x14ac:dyDescent="0.25">
      <c r="C13" t="s">
        <v>89</v>
      </c>
    </row>
    <row r="14" spans="1:6" x14ac:dyDescent="0.25">
      <c r="C14" t="s">
        <v>5</v>
      </c>
      <c r="D14" t="s">
        <v>9</v>
      </c>
      <c r="E14" t="s">
        <v>90</v>
      </c>
      <c r="F14" t="s">
        <v>91</v>
      </c>
    </row>
    <row r="15" spans="1:6" x14ac:dyDescent="0.25">
      <c r="A15" t="s">
        <v>88</v>
      </c>
      <c r="B15" t="s">
        <v>5</v>
      </c>
      <c r="C15">
        <f>IF(NOT(ISNUMBER(C8)), 0, C8)</f>
        <v>0</v>
      </c>
      <c r="D15">
        <f t="shared" ref="D15:F15" si="0">IF(NOT(ISNUMBER(D8)), 0, D8)</f>
        <v>0</v>
      </c>
      <c r="E15">
        <f t="shared" si="0"/>
        <v>0</v>
      </c>
      <c r="F15">
        <f t="shared" si="0"/>
        <v>0</v>
      </c>
    </row>
    <row r="16" spans="1:6" x14ac:dyDescent="0.25">
      <c r="B16" t="s">
        <v>9</v>
      </c>
      <c r="C16">
        <f>IF(NOT(ISNUMBER(C9)), 0, C9)</f>
        <v>0</v>
      </c>
      <c r="D16">
        <f t="shared" ref="D16:F16" si="1">IF(NOT(ISNUMBER(D9)), 0, D9)</f>
        <v>0</v>
      </c>
      <c r="E16">
        <f t="shared" si="1"/>
        <v>0</v>
      </c>
      <c r="F16">
        <f t="shared" si="1"/>
        <v>0</v>
      </c>
    </row>
    <row r="17" spans="2:6" x14ac:dyDescent="0.25">
      <c r="B17" t="s">
        <v>90</v>
      </c>
      <c r="C17">
        <f>IF(NOT(ISNUMBER(C10)), 0, C10)</f>
        <v>0</v>
      </c>
      <c r="D17">
        <f t="shared" ref="D17:F17" si="2">IF(NOT(ISNUMBER(D10)), 0, D10)</f>
        <v>0</v>
      </c>
      <c r="E17">
        <f t="shared" si="2"/>
        <v>0</v>
      </c>
      <c r="F17">
        <f t="shared" si="2"/>
        <v>0</v>
      </c>
    </row>
    <row r="18" spans="2:6" x14ac:dyDescent="0.25">
      <c r="B18" t="s">
        <v>91</v>
      </c>
      <c r="C18">
        <f>IF(NOT(ISNUMBER(C11)), 0, C11)</f>
        <v>0</v>
      </c>
      <c r="D18">
        <f t="shared" ref="D18:F18" si="3">IF(NOT(ISNUMBER(D11)), 0, D11)</f>
        <v>0</v>
      </c>
      <c r="E18">
        <f t="shared" si="3"/>
        <v>0</v>
      </c>
      <c r="F18">
        <f t="shared" si="3"/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11C0C-DDEF-4C25-86EC-CF1B9F65C3F5}">
  <sheetPr codeName="Sheet28">
    <tabColor theme="5" tint="0.79998168889431442"/>
  </sheetPr>
  <dimension ref="A1:V31"/>
  <sheetViews>
    <sheetView zoomScaleNormal="100" workbookViewId="0">
      <selection sqref="A1:XFD1048576"/>
    </sheetView>
  </sheetViews>
  <sheetFormatPr defaultColWidth="9.140625" defaultRowHeight="15" x14ac:dyDescent="0.25"/>
  <cols>
    <col min="1" max="1" width="3.7109375" style="11" customWidth="1"/>
    <col min="2" max="2" width="4.140625" style="11" customWidth="1"/>
    <col min="3" max="3" width="19.28515625" style="11" customWidth="1"/>
    <col min="4" max="4" width="25.140625" style="11" customWidth="1"/>
    <col min="5" max="5" width="9.5703125" style="11" customWidth="1"/>
    <col min="6" max="6" width="21.7109375" style="11" customWidth="1"/>
    <col min="7" max="7" width="21.28515625" style="11" customWidth="1"/>
    <col min="8" max="8" width="8.140625" style="53" hidden="1" customWidth="1"/>
    <col min="9" max="9" width="11.140625" style="53" hidden="1" customWidth="1"/>
    <col min="10" max="10" width="8" style="53" hidden="1" customWidth="1"/>
    <col min="11" max="11" width="14.5703125" style="53" hidden="1" customWidth="1"/>
    <col min="12" max="15" width="15" style="53" hidden="1" customWidth="1"/>
    <col min="16" max="16" width="4.7109375" style="11" hidden="1" customWidth="1"/>
    <col min="17" max="20" width="15" style="11" hidden="1" customWidth="1"/>
    <col min="21" max="21" width="4" style="11" hidden="1" customWidth="1"/>
    <col min="22" max="22" width="3.85546875" style="11" customWidth="1"/>
    <col min="23" max="16384" width="9.140625" style="11"/>
  </cols>
  <sheetData>
    <row r="1" spans="1:22" ht="15.75" thickBot="1" x14ac:dyDescent="0.3">
      <c r="A1" s="13"/>
      <c r="B1" s="14"/>
      <c r="C1" s="14"/>
      <c r="D1" s="14"/>
      <c r="E1" s="14"/>
      <c r="F1" s="14"/>
      <c r="G1" s="14"/>
      <c r="H1" s="43"/>
      <c r="I1" s="43"/>
      <c r="J1" s="43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14"/>
    </row>
    <row r="2" spans="1:22" ht="27" customHeight="1" x14ac:dyDescent="0.25">
      <c r="A2" s="13"/>
      <c r="B2" s="15"/>
      <c r="C2" s="16" t="s">
        <v>15</v>
      </c>
      <c r="D2" s="16" t="s">
        <v>26</v>
      </c>
      <c r="E2" s="16" t="s">
        <v>27</v>
      </c>
      <c r="F2" s="16" t="s">
        <v>28</v>
      </c>
      <c r="G2" s="17" t="s">
        <v>41</v>
      </c>
      <c r="H2" s="44" t="s">
        <v>93</v>
      </c>
      <c r="I2" s="44" t="s">
        <v>94</v>
      </c>
      <c r="J2" s="44" t="s">
        <v>95</v>
      </c>
      <c r="K2" s="55"/>
      <c r="L2" s="55" t="s">
        <v>109</v>
      </c>
      <c r="M2" s="55" t="s">
        <v>110</v>
      </c>
      <c r="N2" s="55" t="s">
        <v>111</v>
      </c>
      <c r="O2" s="55" t="s">
        <v>112</v>
      </c>
      <c r="P2" s="55"/>
      <c r="Q2" s="55" t="s">
        <v>79</v>
      </c>
      <c r="R2" s="55" t="s">
        <v>80</v>
      </c>
      <c r="S2" s="55" t="s">
        <v>81</v>
      </c>
      <c r="T2" s="55" t="s">
        <v>82</v>
      </c>
      <c r="U2" s="55"/>
      <c r="V2" s="14"/>
    </row>
    <row r="3" spans="1:22" x14ac:dyDescent="0.25">
      <c r="A3" s="13"/>
      <c r="B3" s="18"/>
      <c r="C3" s="35" t="s">
        <v>23</v>
      </c>
      <c r="D3" s="36">
        <f>VLOOKUP('Reading Results'!C3,cutoffs!E:F, 2, FALSE)</f>
        <v>21.17</v>
      </c>
      <c r="E3" s="36" t="str">
        <f>IF(F3=0, "", 'ACT Reading'!M2)</f>
        <v/>
      </c>
      <c r="F3" s="36">
        <f>'ACT Reading'!L2</f>
        <v>0</v>
      </c>
      <c r="G3" s="37" t="str">
        <f t="shared" ref="G3:G6" si="0">IF(OR(E3="",F3=0), "N/A", IF(AND(E3&gt;=D3), "met", "not met"))</f>
        <v>N/A</v>
      </c>
      <c r="H3" s="45">
        <f>IF(G3="met", 1, 0)</f>
        <v>0</v>
      </c>
      <c r="I3" s="45">
        <f>IF(G3="not met", 1, 0)</f>
        <v>0</v>
      </c>
      <c r="J3" s="45">
        <f>IF(G3="N/A", 1, 0)</f>
        <v>1</v>
      </c>
      <c r="K3" s="55"/>
      <c r="L3" s="55" t="str">
        <f>IF($G$3="N/A", "N/A", "allowed")</f>
        <v>N/A</v>
      </c>
      <c r="M3" s="55" t="str">
        <f>IF($G3="N/A", "N/A", IF(AND($G3="not met", G4="met"), "allowed", "N/A"))</f>
        <v>N/A</v>
      </c>
      <c r="N3" s="55" t="str">
        <f>IF($G3="N/A", "N/A", IF(AND($G3="not met", G5="met"), "allowed", "N/A"))</f>
        <v>N/A</v>
      </c>
      <c r="O3" s="55" t="str">
        <f>IF($G3="N/A", "N/A", IF(AND($G3="not met", G6="met"), "allowed", "N/A"))</f>
        <v>N/A</v>
      </c>
      <c r="P3" s="55"/>
      <c r="Q3" s="55">
        <f>'Reading Input Matrix'!C15</f>
        <v>0</v>
      </c>
      <c r="R3" s="55">
        <f>'Reading Input Matrix'!D15</f>
        <v>0</v>
      </c>
      <c r="S3" s="55">
        <f>'Reading Input Matrix'!E15</f>
        <v>0</v>
      </c>
      <c r="T3" s="55">
        <f>'Reading Input Matrix'!F15</f>
        <v>0</v>
      </c>
      <c r="U3" s="55"/>
      <c r="V3" s="14"/>
    </row>
    <row r="4" spans="1:22" ht="30" x14ac:dyDescent="0.25">
      <c r="A4" s="13"/>
      <c r="B4" s="18"/>
      <c r="C4" s="35" t="s">
        <v>24</v>
      </c>
      <c r="D4" s="36">
        <f>VLOOKUP('Reading Results'!C4,cutoffs!E:F, 2, FALSE)</f>
        <v>543.33000000000004</v>
      </c>
      <c r="E4" s="36" t="str">
        <f>IF(F4=0, "", 'SAT Reading'!N2)</f>
        <v/>
      </c>
      <c r="F4" s="36">
        <f>'SAT Reading'!L2</f>
        <v>0</v>
      </c>
      <c r="G4" s="37" t="str">
        <f t="shared" si="0"/>
        <v>N/A</v>
      </c>
      <c r="H4" s="45">
        <f t="shared" ref="H4:H6" si="1">IF(G4="met", 1, 0)</f>
        <v>0</v>
      </c>
      <c r="I4" s="45">
        <f t="shared" ref="I4:I6" si="2">IF(G4="not met", 1, 0)</f>
        <v>0</v>
      </c>
      <c r="J4" s="45">
        <f t="shared" ref="J4:J6" si="3">IF(G4="N/A", 1, 0)</f>
        <v>1</v>
      </c>
      <c r="K4" s="55"/>
      <c r="L4" s="55" t="str">
        <f>IF($G4="N/A", "N/A", IF(AND($G4="not met", G3="met"), "allowed", "N/A"))</f>
        <v>N/A</v>
      </c>
      <c r="M4" s="55" t="str">
        <f>IF($G$4="N/A", "N/A", "allowed")</f>
        <v>N/A</v>
      </c>
      <c r="N4" s="55" t="str">
        <f>IF($G4="N/A", "N/A", IF(AND($G4="not met", G5="met"), "allowed", "N/A"))</f>
        <v>N/A</v>
      </c>
      <c r="O4" s="55" t="str">
        <f>IF($G4="N/A", "N/A", IF(AND($G4="not met", G6="met"), "allowed", "N/A"))</f>
        <v>N/A</v>
      </c>
      <c r="P4" s="55"/>
      <c r="Q4" s="55">
        <f>'Reading Input Matrix'!C16</f>
        <v>0</v>
      </c>
      <c r="R4" s="55">
        <f>'Reading Input Matrix'!D16</f>
        <v>0</v>
      </c>
      <c r="S4" s="55">
        <f>'Reading Input Matrix'!E16</f>
        <v>0</v>
      </c>
      <c r="T4" s="55">
        <f>'Reading Input Matrix'!F16</f>
        <v>0</v>
      </c>
      <c r="U4" s="55"/>
      <c r="V4" s="14"/>
    </row>
    <row r="5" spans="1:22" ht="30" x14ac:dyDescent="0.25">
      <c r="A5" s="13"/>
      <c r="B5" s="18"/>
      <c r="C5" s="35" t="s">
        <v>158</v>
      </c>
      <c r="D5" s="36">
        <f>VLOOKUP('Reading Results'!C5,cutoffs!E:F, 2, FALSE)</f>
        <v>167.66</v>
      </c>
      <c r="E5" s="36" t="str">
        <f>IF(F5=0, "", 'Prax Reading 5712 5713'!O2)</f>
        <v/>
      </c>
      <c r="F5" s="36">
        <f>'Prax Reading 5712 5713'!L2</f>
        <v>0</v>
      </c>
      <c r="G5" s="37" t="str">
        <f t="shared" si="0"/>
        <v>N/A</v>
      </c>
      <c r="H5" s="45">
        <f t="shared" si="1"/>
        <v>0</v>
      </c>
      <c r="I5" s="45">
        <f t="shared" si="2"/>
        <v>0</v>
      </c>
      <c r="J5" s="45">
        <f t="shared" si="3"/>
        <v>1</v>
      </c>
      <c r="K5" s="55"/>
      <c r="L5" s="55" t="str">
        <f>IF($G5="N/A", "N/A", IF(AND($G5="not met", G3="met"), "allowed", "N/A"))</f>
        <v>N/A</v>
      </c>
      <c r="M5" s="55" t="str">
        <f>IF($G5="N/A", "N/A", IF(AND($G5="not met", G4="met"), "allowed", "N/A"))</f>
        <v>N/A</v>
      </c>
      <c r="N5" s="55" t="str">
        <f>IF($G$5="N/A", "N/A", "allowed")</f>
        <v>N/A</v>
      </c>
      <c r="O5" s="55" t="str">
        <f>IF($G5="N/A", "N/A", IF(AND($G5="not met", G6="met"), "allowed", "N/A"))</f>
        <v>N/A</v>
      </c>
      <c r="P5" s="55"/>
      <c r="Q5" s="55">
        <f>'Reading Input Matrix'!C17</f>
        <v>0</v>
      </c>
      <c r="R5" s="55">
        <f>'Reading Input Matrix'!D17</f>
        <v>0</v>
      </c>
      <c r="S5" s="55">
        <f>'Reading Input Matrix'!E17</f>
        <v>0</v>
      </c>
      <c r="T5" s="55">
        <f>'Reading Input Matrix'!F17</f>
        <v>0</v>
      </c>
      <c r="U5" s="55"/>
      <c r="V5" s="14"/>
    </row>
    <row r="6" spans="1:22" ht="30" x14ac:dyDescent="0.25">
      <c r="A6" s="13"/>
      <c r="B6" s="18"/>
      <c r="C6" s="35" t="s">
        <v>159</v>
      </c>
      <c r="D6" s="36">
        <f>VLOOKUP('Reading Results'!C6,cutoffs!E:F, 2, FALSE)</f>
        <v>263.24</v>
      </c>
      <c r="E6" s="36" t="str">
        <f>IF(F6=0, "", 'GACE Reading 200 210'!P2)</f>
        <v/>
      </c>
      <c r="F6" s="36">
        <f>'GACE Reading 200 210'!L2</f>
        <v>0</v>
      </c>
      <c r="G6" s="37" t="str">
        <f t="shared" si="0"/>
        <v>N/A</v>
      </c>
      <c r="H6" s="45">
        <f t="shared" si="1"/>
        <v>0</v>
      </c>
      <c r="I6" s="45">
        <f t="shared" si="2"/>
        <v>0</v>
      </c>
      <c r="J6" s="45">
        <f t="shared" si="3"/>
        <v>1</v>
      </c>
      <c r="K6" s="55"/>
      <c r="L6" s="55" t="str">
        <f>IF($G6="N/A", "N/A", IF(AND($G6="not met", G3="met"), "allowed", "N/A"))</f>
        <v>N/A</v>
      </c>
      <c r="M6" s="55" t="str">
        <f>IF($G6="N/A", "N/A", IF(AND($G6="not met", G4="met"), "allowed", "N/A"))</f>
        <v>N/A</v>
      </c>
      <c r="N6" s="55" t="str">
        <f>IF($G6="N/A", "N/A", IF(AND($G6="not met", G5="met"), "allowed", "N/A"))</f>
        <v>N/A</v>
      </c>
      <c r="O6" s="55" t="str">
        <f>IF($G$6="N/A", "N/A", "allowed")</f>
        <v>N/A</v>
      </c>
      <c r="P6" s="55"/>
      <c r="Q6" s="55">
        <f>'Reading Input Matrix'!C18</f>
        <v>0</v>
      </c>
      <c r="R6" s="55">
        <f>'Reading Input Matrix'!D18</f>
        <v>0</v>
      </c>
      <c r="S6" s="55">
        <f>'Reading Input Matrix'!E18</f>
        <v>0</v>
      </c>
      <c r="T6" s="55">
        <f>'Reading Input Matrix'!F18</f>
        <v>0</v>
      </c>
      <c r="U6" s="55"/>
      <c r="V6" s="14"/>
    </row>
    <row r="7" spans="1:22" x14ac:dyDescent="0.25">
      <c r="A7" s="13"/>
      <c r="B7" s="18"/>
      <c r="C7" s="28"/>
      <c r="D7" s="19"/>
      <c r="E7" s="19"/>
      <c r="F7" s="19"/>
      <c r="G7" s="20"/>
      <c r="H7" s="45">
        <f>SUM(H3:H6)</f>
        <v>0</v>
      </c>
      <c r="I7" s="45">
        <f>SUM(I3:I6)</f>
        <v>0</v>
      </c>
      <c r="J7" s="45">
        <f>SUM(J3:J6)</f>
        <v>4</v>
      </c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14"/>
    </row>
    <row r="8" spans="1:22" s="25" customFormat="1" ht="6.75" customHeight="1" thickBot="1" x14ac:dyDescent="0.3">
      <c r="A8" s="13"/>
      <c r="B8" s="21"/>
      <c r="C8" s="22"/>
      <c r="D8" s="22"/>
      <c r="E8" s="22"/>
      <c r="F8" s="22"/>
      <c r="G8" s="23"/>
      <c r="H8" s="46"/>
      <c r="I8" s="46"/>
      <c r="J8" s="46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14"/>
    </row>
    <row r="9" spans="1:22" s="57" customFormat="1" ht="20.45" hidden="1" customHeight="1" x14ac:dyDescent="0.2">
      <c r="B9" s="47"/>
      <c r="C9" s="47"/>
      <c r="D9" s="47"/>
      <c r="E9" s="47"/>
      <c r="F9" s="47"/>
      <c r="G9" s="62" t="s">
        <v>83</v>
      </c>
      <c r="H9" s="63"/>
      <c r="I9" s="63"/>
      <c r="J9" s="63"/>
      <c r="K9" s="64" t="s">
        <v>23</v>
      </c>
      <c r="L9" s="64">
        <f t="shared" ref="L9:O12" si="4">Q3*L14</f>
        <v>0</v>
      </c>
      <c r="M9" s="64">
        <f t="shared" si="4"/>
        <v>0</v>
      </c>
      <c r="N9" s="64">
        <f t="shared" si="4"/>
        <v>0</v>
      </c>
      <c r="O9" s="64">
        <f t="shared" si="4"/>
        <v>0</v>
      </c>
      <c r="P9" s="45"/>
      <c r="Q9" s="45"/>
      <c r="R9" s="45"/>
      <c r="S9" s="45"/>
      <c r="T9" s="45"/>
      <c r="U9" s="45"/>
      <c r="V9" s="43"/>
    </row>
    <row r="10" spans="1:22" s="57" customFormat="1" ht="20.45" hidden="1" customHeight="1" x14ac:dyDescent="0.2">
      <c r="B10" s="47"/>
      <c r="C10" s="47"/>
      <c r="D10" s="47"/>
      <c r="E10" s="47"/>
      <c r="F10" s="47"/>
      <c r="G10" s="65"/>
      <c r="H10" s="63"/>
      <c r="I10" s="63"/>
      <c r="J10" s="63"/>
      <c r="K10" s="64" t="s">
        <v>53</v>
      </c>
      <c r="L10" s="64">
        <f t="shared" si="4"/>
        <v>0</v>
      </c>
      <c r="M10" s="64">
        <f t="shared" si="4"/>
        <v>0</v>
      </c>
      <c r="N10" s="64">
        <f t="shared" si="4"/>
        <v>0</v>
      </c>
      <c r="O10" s="64">
        <f t="shared" si="4"/>
        <v>0</v>
      </c>
      <c r="P10" s="45"/>
      <c r="Q10" s="45"/>
      <c r="R10" s="45"/>
      <c r="S10" s="45"/>
      <c r="T10" s="45"/>
      <c r="U10" s="45"/>
      <c r="V10" s="43"/>
    </row>
    <row r="11" spans="1:22" s="57" customFormat="1" ht="24" hidden="1" x14ac:dyDescent="0.2">
      <c r="B11" s="47"/>
      <c r="C11" s="47"/>
      <c r="D11" s="47"/>
      <c r="E11" s="47"/>
      <c r="F11" s="47"/>
      <c r="G11" s="65"/>
      <c r="H11" s="63"/>
      <c r="I11" s="63"/>
      <c r="J11" s="63"/>
      <c r="K11" s="64" t="s">
        <v>25</v>
      </c>
      <c r="L11" s="64">
        <f t="shared" si="4"/>
        <v>0</v>
      </c>
      <c r="M11" s="64">
        <f t="shared" si="4"/>
        <v>0</v>
      </c>
      <c r="N11" s="64">
        <f t="shared" si="4"/>
        <v>0</v>
      </c>
      <c r="O11" s="64">
        <f t="shared" si="4"/>
        <v>0</v>
      </c>
      <c r="P11" s="45"/>
      <c r="Q11" s="45"/>
      <c r="R11" s="45"/>
      <c r="S11" s="45"/>
      <c r="T11" s="45"/>
      <c r="U11" s="45"/>
      <c r="V11" s="43"/>
    </row>
    <row r="12" spans="1:22" s="57" customFormat="1" ht="24" hidden="1" x14ac:dyDescent="0.2">
      <c r="B12" s="47"/>
      <c r="C12" s="47"/>
      <c r="D12" s="47"/>
      <c r="E12" s="47"/>
      <c r="F12" s="47"/>
      <c r="G12" s="65"/>
      <c r="H12" s="63"/>
      <c r="I12" s="63"/>
      <c r="J12" s="63"/>
      <c r="K12" s="64" t="s">
        <v>76</v>
      </c>
      <c r="L12" s="64">
        <f t="shared" si="4"/>
        <v>0</v>
      </c>
      <c r="M12" s="64">
        <f t="shared" si="4"/>
        <v>0</v>
      </c>
      <c r="N12" s="64">
        <f t="shared" si="4"/>
        <v>0</v>
      </c>
      <c r="O12" s="64">
        <f t="shared" si="4"/>
        <v>0</v>
      </c>
      <c r="P12" s="45"/>
      <c r="Q12" s="45"/>
      <c r="R12" s="45"/>
      <c r="S12" s="45"/>
      <c r="T12" s="45"/>
      <c r="U12" s="45"/>
      <c r="V12" s="43"/>
    </row>
    <row r="13" spans="1:22" s="57" customFormat="1" ht="20.45" hidden="1" customHeight="1" x14ac:dyDescent="0.2">
      <c r="B13" s="47"/>
      <c r="C13" s="47"/>
      <c r="D13" s="47"/>
      <c r="E13" s="47"/>
      <c r="F13" s="47"/>
      <c r="G13" s="65"/>
      <c r="H13" s="63"/>
      <c r="I13" s="63"/>
      <c r="J13" s="63"/>
      <c r="K13" s="64" t="s">
        <v>86</v>
      </c>
      <c r="L13" s="64">
        <f>SUM(L9:L12)</f>
        <v>0</v>
      </c>
      <c r="M13" s="64">
        <f t="shared" ref="M13:O13" si="5">SUM(M9:M12)</f>
        <v>0</v>
      </c>
      <c r="N13" s="64">
        <f t="shared" si="5"/>
        <v>0</v>
      </c>
      <c r="O13" s="64">
        <f t="shared" si="5"/>
        <v>0</v>
      </c>
      <c r="P13" s="45"/>
      <c r="Q13" s="45"/>
      <c r="R13" s="45"/>
      <c r="S13" s="45"/>
      <c r="T13" s="45"/>
      <c r="U13" s="45"/>
      <c r="V13" s="43"/>
    </row>
    <row r="14" spans="1:22" s="57" customFormat="1" ht="12" hidden="1" x14ac:dyDescent="0.2">
      <c r="B14" s="47"/>
      <c r="C14" s="47"/>
      <c r="D14" s="47"/>
      <c r="E14" s="47"/>
      <c r="F14" s="47"/>
      <c r="G14" s="59" t="s">
        <v>84</v>
      </c>
      <c r="H14" s="60"/>
      <c r="I14" s="60"/>
      <c r="J14" s="60"/>
      <c r="K14" s="61" t="s">
        <v>23</v>
      </c>
      <c r="L14" s="61">
        <f t="shared" ref="L14:O17" si="6">IF(L3="allowed", $F3, 0)</f>
        <v>0</v>
      </c>
      <c r="M14" s="61">
        <f t="shared" si="6"/>
        <v>0</v>
      </c>
      <c r="N14" s="61">
        <f>IF(N3="allowed", $F3, 0)</f>
        <v>0</v>
      </c>
      <c r="O14" s="61">
        <f t="shared" si="6"/>
        <v>0</v>
      </c>
      <c r="P14" s="45"/>
      <c r="Q14" s="45"/>
      <c r="R14" s="45"/>
      <c r="S14" s="45"/>
      <c r="T14" s="45"/>
      <c r="U14" s="45"/>
      <c r="V14" s="43"/>
    </row>
    <row r="15" spans="1:22" s="57" customFormat="1" ht="12" hidden="1" x14ac:dyDescent="0.2">
      <c r="B15" s="47"/>
      <c r="C15" s="47"/>
      <c r="D15" s="47"/>
      <c r="E15" s="47"/>
      <c r="F15" s="47"/>
      <c r="G15" s="59"/>
      <c r="H15" s="60"/>
      <c r="I15" s="60"/>
      <c r="J15" s="60"/>
      <c r="K15" s="61" t="s">
        <v>53</v>
      </c>
      <c r="L15" s="61">
        <f t="shared" si="6"/>
        <v>0</v>
      </c>
      <c r="M15" s="61">
        <f t="shared" si="6"/>
        <v>0</v>
      </c>
      <c r="N15" s="61">
        <f t="shared" si="6"/>
        <v>0</v>
      </c>
      <c r="O15" s="61">
        <f t="shared" si="6"/>
        <v>0</v>
      </c>
      <c r="P15" s="45"/>
      <c r="Q15" s="45"/>
      <c r="R15" s="45"/>
      <c r="S15" s="45"/>
      <c r="T15" s="45"/>
      <c r="U15" s="45"/>
      <c r="V15" s="43"/>
    </row>
    <row r="16" spans="1:22" s="57" customFormat="1" ht="24" hidden="1" x14ac:dyDescent="0.2">
      <c r="B16" s="47"/>
      <c r="C16" s="47"/>
      <c r="D16" s="47"/>
      <c r="E16" s="47"/>
      <c r="F16" s="47"/>
      <c r="G16" s="59"/>
      <c r="H16" s="60"/>
      <c r="I16" s="60"/>
      <c r="J16" s="60"/>
      <c r="K16" s="61" t="s">
        <v>25</v>
      </c>
      <c r="L16" s="61">
        <f t="shared" si="6"/>
        <v>0</v>
      </c>
      <c r="M16" s="61">
        <f t="shared" si="6"/>
        <v>0</v>
      </c>
      <c r="N16" s="61">
        <f>IF(N5="allowed", $F5, 0)</f>
        <v>0</v>
      </c>
      <c r="O16" s="61">
        <f t="shared" si="6"/>
        <v>0</v>
      </c>
      <c r="P16" s="45"/>
      <c r="Q16" s="45"/>
      <c r="R16" s="45"/>
      <c r="S16" s="45"/>
      <c r="T16" s="45"/>
      <c r="U16" s="45"/>
      <c r="V16" s="43"/>
    </row>
    <row r="17" spans="1:22" s="57" customFormat="1" ht="24" hidden="1" x14ac:dyDescent="0.2">
      <c r="B17" s="47"/>
      <c r="C17" s="47"/>
      <c r="D17" s="47"/>
      <c r="E17" s="47"/>
      <c r="F17" s="47"/>
      <c r="G17" s="59"/>
      <c r="H17" s="60"/>
      <c r="I17" s="60"/>
      <c r="J17" s="60"/>
      <c r="K17" s="61" t="s">
        <v>76</v>
      </c>
      <c r="L17" s="61">
        <f t="shared" si="6"/>
        <v>0</v>
      </c>
      <c r="M17" s="61">
        <f t="shared" si="6"/>
        <v>0</v>
      </c>
      <c r="N17" s="61">
        <f t="shared" si="6"/>
        <v>0</v>
      </c>
      <c r="O17" s="61">
        <f t="shared" si="6"/>
        <v>0</v>
      </c>
      <c r="P17" s="45"/>
      <c r="Q17" s="45"/>
      <c r="R17" s="45"/>
      <c r="S17" s="45"/>
      <c r="T17" s="45"/>
      <c r="U17" s="45"/>
      <c r="V17" s="43"/>
    </row>
    <row r="18" spans="1:22" s="57" customFormat="1" ht="20.45" hidden="1" customHeight="1" x14ac:dyDescent="0.2">
      <c r="B18" s="47"/>
      <c r="C18" s="47"/>
      <c r="D18" s="47"/>
      <c r="E18" s="47"/>
      <c r="F18" s="47"/>
      <c r="G18" s="59"/>
      <c r="H18" s="60"/>
      <c r="I18" s="60"/>
      <c r="J18" s="60"/>
      <c r="K18" s="61" t="s">
        <v>85</v>
      </c>
      <c r="L18" s="61">
        <f>SUM(L14:L17)</f>
        <v>0</v>
      </c>
      <c r="M18" s="61">
        <f t="shared" ref="M18:O18" si="7">SUM(M14:M17)</f>
        <v>0</v>
      </c>
      <c r="N18" s="61">
        <f>SUM(N14:N17)</f>
        <v>0</v>
      </c>
      <c r="O18" s="61">
        <f t="shared" si="7"/>
        <v>0</v>
      </c>
      <c r="P18" s="45"/>
      <c r="Q18" s="45"/>
      <c r="R18" s="45"/>
      <c r="S18" s="45"/>
      <c r="T18" s="45"/>
      <c r="U18" s="45"/>
      <c r="V18" s="43"/>
    </row>
    <row r="19" spans="1:22" s="57" customFormat="1" ht="24" hidden="1" x14ac:dyDescent="0.2">
      <c r="B19" s="47"/>
      <c r="C19" s="47"/>
      <c r="D19" s="47"/>
      <c r="E19" s="47"/>
      <c r="F19" s="47"/>
      <c r="G19" s="66"/>
      <c r="H19" s="67"/>
      <c r="I19" s="67"/>
      <c r="J19" s="67"/>
      <c r="K19" s="68" t="s">
        <v>87</v>
      </c>
      <c r="L19" s="68" t="str">
        <f>IF(L18=0, "N/A", L13/L18)</f>
        <v>N/A</v>
      </c>
      <c r="M19" s="68" t="str">
        <f t="shared" ref="M19:O19" si="8">IF(M18=0, "N/A", M13/M18)</f>
        <v>N/A</v>
      </c>
      <c r="N19" s="68" t="str">
        <f t="shared" si="8"/>
        <v>N/A</v>
      </c>
      <c r="O19" s="68" t="str">
        <f t="shared" si="8"/>
        <v>N/A</v>
      </c>
      <c r="P19" s="45"/>
      <c r="Q19" s="45"/>
      <c r="R19" s="45"/>
      <c r="S19" s="45"/>
      <c r="T19" s="45"/>
      <c r="U19" s="45"/>
      <c r="V19" s="43"/>
    </row>
    <row r="20" spans="1:22" s="57" customFormat="1" ht="24.75" hidden="1" thickBot="1" x14ac:dyDescent="0.25">
      <c r="B20" s="47"/>
      <c r="C20" s="47"/>
      <c r="D20" s="47"/>
      <c r="E20" s="47"/>
      <c r="F20" s="58"/>
      <c r="G20" s="69"/>
      <c r="H20" s="67"/>
      <c r="I20" s="67"/>
      <c r="J20" s="67"/>
      <c r="K20" s="68" t="s">
        <v>92</v>
      </c>
      <c r="L20" s="68" t="str">
        <f>IF(L19="N/A", "N/A", IF(L19&gt;=$D3, "met", "not met"))</f>
        <v>N/A</v>
      </c>
      <c r="M20" s="68" t="str">
        <f>IF(M19="N/A", "N/A", IF(M19&gt;=$D4, "met", "not met"))</f>
        <v>N/A</v>
      </c>
      <c r="N20" s="68" t="str">
        <f>IF(N19="N/A", "N/A", IF(N19&gt;=$D5, "met", "not met"))</f>
        <v>N/A</v>
      </c>
      <c r="O20" s="68" t="str">
        <f>IF(O19="N/A", "N/A", IF(O19&gt;=$D6, "met", "not met"))</f>
        <v>N/A</v>
      </c>
      <c r="P20" s="45"/>
      <c r="Q20" s="45"/>
      <c r="R20" s="45"/>
      <c r="S20" s="45"/>
      <c r="T20" s="45"/>
      <c r="U20" s="45"/>
      <c r="V20" s="43"/>
    </row>
    <row r="21" spans="1:22" ht="30" customHeight="1" thickBot="1" x14ac:dyDescent="0.3">
      <c r="A21" s="13"/>
      <c r="B21" s="14"/>
      <c r="C21" s="14"/>
      <c r="D21" s="14"/>
      <c r="E21" s="14"/>
      <c r="F21" s="38" t="s">
        <v>55</v>
      </c>
      <c r="G21" s="39" t="str">
        <f>IF(J7=4, "Status N/A", IF(J7+I7=4, "Standard Not Met", IF(J7+H7=4, "Standard Met", "Mixed Status")))</f>
        <v>Status N/A</v>
      </c>
      <c r="H21" s="48"/>
      <c r="I21" s="48"/>
      <c r="J21" s="48"/>
      <c r="K21" s="56">
        <f>SUM(L21:O21)</f>
        <v>0</v>
      </c>
      <c r="L21" s="56">
        <f>IF(L20="met", 1, 0)</f>
        <v>0</v>
      </c>
      <c r="M21" s="56">
        <f t="shared" ref="M21:O21" si="9">IF(M20="met", 1, 0)</f>
        <v>0</v>
      </c>
      <c r="N21" s="56">
        <f t="shared" si="9"/>
        <v>0</v>
      </c>
      <c r="O21" s="56">
        <f t="shared" si="9"/>
        <v>0</v>
      </c>
      <c r="P21" s="56"/>
      <c r="Q21" s="56"/>
      <c r="R21" s="56"/>
      <c r="S21" s="56"/>
      <c r="T21" s="56"/>
      <c r="U21" s="56"/>
      <c r="V21" s="14"/>
    </row>
    <row r="22" spans="1:22" ht="5.45" customHeight="1" thickBot="1" x14ac:dyDescent="0.3">
      <c r="A22" s="13"/>
      <c r="B22" s="40"/>
      <c r="C22" s="77" t="str">
        <f>IF(G21="Mixed Status", "Conversion To", "")</f>
        <v/>
      </c>
      <c r="D22" s="40"/>
      <c r="E22" s="40"/>
      <c r="F22" s="40"/>
      <c r="G22" s="40"/>
      <c r="H22" s="49"/>
      <c r="I22" s="49"/>
      <c r="J22" s="49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14"/>
    </row>
    <row r="23" spans="1:22" ht="15" customHeight="1" thickBot="1" x14ac:dyDescent="0.3">
      <c r="A23" s="13"/>
      <c r="B23" s="40"/>
      <c r="C23" s="77"/>
      <c r="D23" s="41" t="str">
        <f>IF(AND($C$22="Conversion To", G3="met"),C3,"")</f>
        <v/>
      </c>
      <c r="E23" s="75" t="str">
        <f t="shared" ref="E23:E25" si="10">IF(D23="", "", "Combined group has average of ")</f>
        <v/>
      </c>
      <c r="F23" s="76"/>
      <c r="G23" s="41" t="str">
        <f>IF(D23="", "", L19)</f>
        <v/>
      </c>
      <c r="H23" s="50"/>
      <c r="I23" s="50"/>
      <c r="J23" s="50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14"/>
    </row>
    <row r="24" spans="1:22" ht="15" customHeight="1" thickBot="1" x14ac:dyDescent="0.3">
      <c r="A24" s="13"/>
      <c r="B24" s="40"/>
      <c r="C24" s="77"/>
      <c r="D24" s="41" t="str">
        <f>IF(AND($C$22="Conversion To", G4="met"),C4,"")</f>
        <v/>
      </c>
      <c r="E24" s="75" t="str">
        <f t="shared" si="10"/>
        <v/>
      </c>
      <c r="F24" s="76"/>
      <c r="G24" s="41" t="str">
        <f>IF(D24="", "", M19)</f>
        <v/>
      </c>
      <c r="H24" s="50"/>
      <c r="I24" s="50"/>
      <c r="J24" s="50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14"/>
    </row>
    <row r="25" spans="1:22" ht="15" customHeight="1" thickBot="1" x14ac:dyDescent="0.3">
      <c r="A25" s="13"/>
      <c r="B25" s="40"/>
      <c r="C25" s="77"/>
      <c r="D25" s="41" t="str">
        <f>IF(AND($C$22="Conversion To", G5="met"),C5,"")</f>
        <v/>
      </c>
      <c r="E25" s="75" t="str">
        <f t="shared" si="10"/>
        <v/>
      </c>
      <c r="F25" s="76"/>
      <c r="G25" s="41" t="str">
        <f>IF(D25="", "", N19)</f>
        <v/>
      </c>
      <c r="H25" s="50"/>
      <c r="I25" s="50"/>
      <c r="J25" s="50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14"/>
    </row>
    <row r="26" spans="1:22" ht="15" customHeight="1" thickBot="1" x14ac:dyDescent="0.3">
      <c r="A26" s="13"/>
      <c r="B26" s="40"/>
      <c r="C26" s="77"/>
      <c r="D26" s="41" t="str">
        <f>IF(AND($C$22="Conversion To", G6="met"),C6,"")</f>
        <v/>
      </c>
      <c r="E26" s="75" t="str">
        <f>IF(D26="", "", "Combined group has average of ")</f>
        <v/>
      </c>
      <c r="F26" s="76"/>
      <c r="G26" s="41" t="str">
        <f>IF(D26="", "", O19)</f>
        <v/>
      </c>
      <c r="H26" s="50"/>
      <c r="I26" s="50"/>
      <c r="J26" s="50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14"/>
    </row>
    <row r="27" spans="1:22" ht="15" customHeight="1" thickBot="1" x14ac:dyDescent="0.3">
      <c r="A27" s="13"/>
      <c r="B27" s="40"/>
      <c r="C27" s="77"/>
      <c r="D27" s="42" t="str">
        <f>IF(AND($C$22="Conversion To", G7="met"),C7,"")</f>
        <v/>
      </c>
      <c r="E27" s="40"/>
      <c r="F27" s="40"/>
      <c r="G27" s="40"/>
      <c r="H27" s="50"/>
      <c r="I27" s="50"/>
      <c r="J27" s="50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14"/>
    </row>
    <row r="28" spans="1:22" ht="8.1" customHeight="1" thickBot="1" x14ac:dyDescent="0.3">
      <c r="A28" s="13"/>
      <c r="B28" s="40"/>
      <c r="C28" s="78"/>
      <c r="D28" s="42"/>
      <c r="E28" s="40"/>
      <c r="F28" s="40"/>
      <c r="G28" s="40"/>
      <c r="H28" s="50"/>
      <c r="I28" s="50"/>
      <c r="J28" s="50"/>
      <c r="K28" s="46"/>
      <c r="L28" s="46"/>
      <c r="M28" s="46"/>
      <c r="N28" s="46"/>
      <c r="O28" s="46"/>
      <c r="P28" s="24"/>
      <c r="Q28" s="24"/>
      <c r="R28" s="24"/>
      <c r="S28" s="24"/>
      <c r="T28" s="24"/>
      <c r="U28" s="24"/>
      <c r="V28" s="14"/>
    </row>
    <row r="29" spans="1:22" ht="47.25" customHeight="1" thickBot="1" x14ac:dyDescent="0.3">
      <c r="A29" s="13"/>
      <c r="B29" s="14"/>
      <c r="C29" s="14"/>
      <c r="D29" s="14"/>
      <c r="E29" s="14"/>
      <c r="F29" s="33" t="s">
        <v>56</v>
      </c>
      <c r="G29" s="34" t="str">
        <f>IF(OR(G21="Standard Met", G21="Standard Not Met", G21="Status N/A"), "N/A", IF(K21&gt;0, "Standard met under a conversion scenario", "Standard not met under any conversion scenario"))</f>
        <v>N/A</v>
      </c>
      <c r="H29" s="51"/>
      <c r="I29" s="51"/>
      <c r="J29" s="51"/>
      <c r="K29" s="43"/>
      <c r="L29" s="43"/>
      <c r="M29" s="43"/>
      <c r="N29" s="43"/>
      <c r="O29" s="43"/>
      <c r="P29" s="14"/>
      <c r="Q29" s="14"/>
      <c r="R29" s="14"/>
      <c r="S29" s="14"/>
      <c r="T29" s="14"/>
      <c r="U29" s="14"/>
      <c r="V29" s="14"/>
    </row>
    <row r="30" spans="1:22" x14ac:dyDescent="0.25">
      <c r="A30" s="13"/>
      <c r="B30" s="13"/>
      <c r="C30" s="14"/>
      <c r="D30" s="14"/>
      <c r="E30" s="14"/>
      <c r="F30" s="13"/>
      <c r="G30" s="26" t="s">
        <v>42</v>
      </c>
      <c r="H30" s="52"/>
      <c r="I30" s="52"/>
      <c r="J30" s="52"/>
      <c r="K30" s="54"/>
      <c r="L30" s="54"/>
      <c r="M30" s="54"/>
      <c r="N30" s="54"/>
      <c r="O30" s="54"/>
      <c r="P30" s="13"/>
      <c r="Q30" s="13"/>
      <c r="R30" s="13"/>
      <c r="S30" s="13"/>
      <c r="T30" s="13"/>
      <c r="U30" s="13"/>
      <c r="V30" s="14"/>
    </row>
    <row r="31" spans="1:22" x14ac:dyDescent="0.25">
      <c r="C31" s="27"/>
      <c r="D31" s="27"/>
      <c r="E31" s="27"/>
    </row>
  </sheetData>
  <sheetProtection algorithmName="SHA-512" hashValue="M4XCLAaGDwmfzfHt1SdPQqZ0uFAegDxzCIhcq+ymaxQ2n7sFPxVw5WjVoOewGFsR5iMW6GWolbyq+I5NNvQpKg==" saltValue="oGFZyofDkstiPVp3WQgPRg==" spinCount="100000" sheet="1" selectLockedCells="1" selectUnlockedCells="1"/>
  <mergeCells count="5">
    <mergeCell ref="E26:F26"/>
    <mergeCell ref="C22:C28"/>
    <mergeCell ref="E23:F23"/>
    <mergeCell ref="E24:F24"/>
    <mergeCell ref="E25:F2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AF75D-A09E-4BFF-93FB-DD7A29C210A3}">
  <sheetPr codeName="Sheet17"/>
  <dimension ref="A1:C72"/>
  <sheetViews>
    <sheetView workbookViewId="0"/>
  </sheetViews>
  <sheetFormatPr defaultRowHeight="15" x14ac:dyDescent="0.25"/>
  <cols>
    <col min="1" max="1" width="9.140625" style="8"/>
    <col min="2" max="2" width="12.140625" style="8" bestFit="1" customWidth="1"/>
  </cols>
  <sheetData>
    <row r="1" spans="1:3" x14ac:dyDescent="0.25">
      <c r="A1" s="8" t="s">
        <v>49</v>
      </c>
      <c r="B1" s="8" t="s">
        <v>48</v>
      </c>
    </row>
    <row r="2" spans="1:3" x14ac:dyDescent="0.25">
      <c r="A2" s="8">
        <v>2</v>
      </c>
      <c r="B2" s="8">
        <v>280</v>
      </c>
      <c r="C2" s="7"/>
    </row>
    <row r="3" spans="1:3" x14ac:dyDescent="0.25">
      <c r="A3" s="8">
        <v>3</v>
      </c>
      <c r="B3" s="8">
        <v>280</v>
      </c>
      <c r="C3" s="7"/>
    </row>
    <row r="4" spans="1:3" x14ac:dyDescent="0.25">
      <c r="A4" s="8">
        <v>4</v>
      </c>
      <c r="B4" s="8">
        <v>280</v>
      </c>
      <c r="C4" s="7"/>
    </row>
    <row r="5" spans="1:3" x14ac:dyDescent="0.25">
      <c r="A5" s="8">
        <v>5</v>
      </c>
      <c r="B5" s="8">
        <v>280</v>
      </c>
      <c r="C5" s="7"/>
    </row>
    <row r="6" spans="1:3" x14ac:dyDescent="0.25">
      <c r="A6" s="8">
        <v>6</v>
      </c>
      <c r="B6" s="8">
        <v>280</v>
      </c>
      <c r="C6" s="10"/>
    </row>
    <row r="7" spans="1:3" x14ac:dyDescent="0.25">
      <c r="A7" s="8">
        <v>7</v>
      </c>
      <c r="B7" s="8">
        <v>280</v>
      </c>
      <c r="C7" s="7"/>
    </row>
    <row r="8" spans="1:3" x14ac:dyDescent="0.25">
      <c r="A8" s="8">
        <v>8</v>
      </c>
      <c r="B8" s="8">
        <v>280</v>
      </c>
      <c r="C8" s="7"/>
    </row>
    <row r="9" spans="1:3" x14ac:dyDescent="0.25">
      <c r="A9" s="8">
        <v>9</v>
      </c>
      <c r="B9" s="8">
        <v>280</v>
      </c>
      <c r="C9" s="7"/>
    </row>
    <row r="10" spans="1:3" x14ac:dyDescent="0.25">
      <c r="A10" s="8">
        <v>10</v>
      </c>
      <c r="B10" s="8">
        <v>280</v>
      </c>
      <c r="C10" s="10"/>
    </row>
    <row r="11" spans="1:3" x14ac:dyDescent="0.25">
      <c r="A11" s="8">
        <v>11</v>
      </c>
      <c r="B11" s="8">
        <v>280</v>
      </c>
      <c r="C11" s="7"/>
    </row>
    <row r="12" spans="1:3" x14ac:dyDescent="0.25">
      <c r="A12" s="8">
        <v>12</v>
      </c>
      <c r="B12" s="8">
        <v>280</v>
      </c>
      <c r="C12" s="7"/>
    </row>
    <row r="13" spans="1:3" x14ac:dyDescent="0.25">
      <c r="A13" s="8">
        <v>13</v>
      </c>
      <c r="B13" s="8">
        <v>280</v>
      </c>
      <c r="C13" s="7"/>
    </row>
    <row r="14" spans="1:3" x14ac:dyDescent="0.25">
      <c r="A14" s="8">
        <v>14</v>
      </c>
      <c r="B14" s="8">
        <v>280</v>
      </c>
      <c r="C14" s="7"/>
    </row>
    <row r="15" spans="1:3" x14ac:dyDescent="0.25">
      <c r="A15" s="8">
        <v>15</v>
      </c>
      <c r="B15" s="8">
        <v>290</v>
      </c>
      <c r="C15" s="7"/>
    </row>
    <row r="16" spans="1:3" x14ac:dyDescent="0.25">
      <c r="A16" s="8">
        <v>16</v>
      </c>
      <c r="B16" s="8">
        <v>300</v>
      </c>
      <c r="C16" s="7"/>
    </row>
    <row r="17" spans="1:3" x14ac:dyDescent="0.25">
      <c r="A17" s="8">
        <v>17</v>
      </c>
      <c r="B17" s="8">
        <v>310</v>
      </c>
      <c r="C17" s="10"/>
    </row>
    <row r="18" spans="1:3" x14ac:dyDescent="0.25">
      <c r="A18" s="8">
        <v>18</v>
      </c>
      <c r="B18" s="8">
        <v>320</v>
      </c>
      <c r="C18" s="10"/>
    </row>
    <row r="19" spans="1:3" x14ac:dyDescent="0.25">
      <c r="A19" s="8">
        <v>19</v>
      </c>
      <c r="B19" s="8">
        <v>330</v>
      </c>
      <c r="C19" s="7"/>
    </row>
    <row r="20" spans="1:3" x14ac:dyDescent="0.25">
      <c r="A20" s="8">
        <v>20</v>
      </c>
      <c r="B20" s="8">
        <v>340</v>
      </c>
      <c r="C20" s="7"/>
    </row>
    <row r="21" spans="1:3" x14ac:dyDescent="0.25">
      <c r="A21" s="8">
        <v>21</v>
      </c>
      <c r="B21" s="8">
        <v>350</v>
      </c>
      <c r="C21" s="7"/>
    </row>
    <row r="22" spans="1:3" x14ac:dyDescent="0.25">
      <c r="A22" s="8">
        <v>22</v>
      </c>
      <c r="B22" s="8">
        <v>360</v>
      </c>
      <c r="C22" s="7"/>
    </row>
    <row r="23" spans="1:3" x14ac:dyDescent="0.25">
      <c r="A23" s="8">
        <v>23</v>
      </c>
      <c r="B23" s="8">
        <v>370</v>
      </c>
      <c r="C23" s="7"/>
    </row>
    <row r="24" spans="1:3" x14ac:dyDescent="0.25">
      <c r="A24" s="8">
        <v>24</v>
      </c>
      <c r="B24" s="8">
        <v>380</v>
      </c>
      <c r="C24" s="10"/>
    </row>
    <row r="25" spans="1:3" x14ac:dyDescent="0.25">
      <c r="A25" s="8">
        <v>25</v>
      </c>
      <c r="B25" s="8">
        <v>390</v>
      </c>
      <c r="C25" s="7"/>
    </row>
    <row r="26" spans="1:3" x14ac:dyDescent="0.25">
      <c r="A26" s="8">
        <v>26</v>
      </c>
      <c r="B26" s="8">
        <v>400</v>
      </c>
      <c r="C26" s="7"/>
    </row>
    <row r="27" spans="1:3" x14ac:dyDescent="0.25">
      <c r="A27" s="8">
        <v>27</v>
      </c>
      <c r="B27" s="8">
        <v>410</v>
      </c>
      <c r="C27" s="7"/>
    </row>
    <row r="28" spans="1:3" x14ac:dyDescent="0.25">
      <c r="A28" s="8">
        <v>28</v>
      </c>
      <c r="B28" s="8">
        <v>420</v>
      </c>
      <c r="C28" s="7"/>
    </row>
    <row r="29" spans="1:3" x14ac:dyDescent="0.25">
      <c r="A29" s="8">
        <v>29</v>
      </c>
      <c r="B29" s="8">
        <v>430</v>
      </c>
    </row>
    <row r="30" spans="1:3" x14ac:dyDescent="0.25">
      <c r="A30" s="8">
        <v>30</v>
      </c>
      <c r="B30" s="8">
        <v>440</v>
      </c>
    </row>
    <row r="31" spans="1:3" x14ac:dyDescent="0.25">
      <c r="A31" s="8">
        <v>31</v>
      </c>
      <c r="B31" s="8">
        <v>450</v>
      </c>
    </row>
    <row r="32" spans="1:3" x14ac:dyDescent="0.25">
      <c r="A32" s="8">
        <v>32</v>
      </c>
      <c r="B32" s="8">
        <v>460</v>
      </c>
    </row>
    <row r="33" spans="1:2" x14ac:dyDescent="0.25">
      <c r="A33" s="8">
        <v>33</v>
      </c>
      <c r="B33" s="8">
        <v>470</v>
      </c>
    </row>
    <row r="34" spans="1:2" x14ac:dyDescent="0.25">
      <c r="A34" s="8">
        <v>34</v>
      </c>
      <c r="B34" s="8">
        <v>480</v>
      </c>
    </row>
    <row r="35" spans="1:2" x14ac:dyDescent="0.25">
      <c r="A35" s="8">
        <v>35</v>
      </c>
      <c r="B35" s="8">
        <v>490</v>
      </c>
    </row>
    <row r="36" spans="1:2" x14ac:dyDescent="0.25">
      <c r="A36" s="8">
        <v>36</v>
      </c>
      <c r="B36" s="8">
        <v>500</v>
      </c>
    </row>
    <row r="37" spans="1:2" x14ac:dyDescent="0.25">
      <c r="A37" s="8">
        <v>37</v>
      </c>
      <c r="B37" s="8">
        <v>500</v>
      </c>
    </row>
    <row r="38" spans="1:2" x14ac:dyDescent="0.25">
      <c r="A38" s="8">
        <v>38</v>
      </c>
      <c r="B38" s="8">
        <v>510</v>
      </c>
    </row>
    <row r="39" spans="1:2" x14ac:dyDescent="0.25">
      <c r="A39" s="8">
        <v>39</v>
      </c>
      <c r="B39" s="8">
        <v>520</v>
      </c>
    </row>
    <row r="40" spans="1:2" x14ac:dyDescent="0.25">
      <c r="A40" s="8">
        <v>40</v>
      </c>
      <c r="B40" s="8">
        <v>530</v>
      </c>
    </row>
    <row r="41" spans="1:2" x14ac:dyDescent="0.25">
      <c r="A41" s="8">
        <v>41</v>
      </c>
      <c r="B41" s="8">
        <v>540</v>
      </c>
    </row>
    <row r="42" spans="1:2" x14ac:dyDescent="0.25">
      <c r="A42" s="8">
        <v>42</v>
      </c>
      <c r="B42" s="8">
        <v>540</v>
      </c>
    </row>
    <row r="43" spans="1:2" x14ac:dyDescent="0.25">
      <c r="A43" s="8">
        <v>43</v>
      </c>
      <c r="B43" s="8">
        <v>550</v>
      </c>
    </row>
    <row r="44" spans="1:2" x14ac:dyDescent="0.25">
      <c r="A44" s="8">
        <v>44</v>
      </c>
      <c r="B44" s="8">
        <v>560</v>
      </c>
    </row>
    <row r="45" spans="1:2" x14ac:dyDescent="0.25">
      <c r="A45" s="8">
        <v>45</v>
      </c>
      <c r="B45" s="8">
        <v>570</v>
      </c>
    </row>
    <row r="46" spans="1:2" x14ac:dyDescent="0.25">
      <c r="A46" s="8">
        <v>46</v>
      </c>
      <c r="B46" s="8">
        <v>580</v>
      </c>
    </row>
    <row r="47" spans="1:2" x14ac:dyDescent="0.25">
      <c r="A47" s="8">
        <v>47</v>
      </c>
      <c r="B47" s="8">
        <v>580</v>
      </c>
    </row>
    <row r="48" spans="1:2" x14ac:dyDescent="0.25">
      <c r="A48" s="8">
        <v>48</v>
      </c>
      <c r="B48" s="8">
        <v>590</v>
      </c>
    </row>
    <row r="49" spans="1:2" x14ac:dyDescent="0.25">
      <c r="A49" s="8">
        <v>49</v>
      </c>
      <c r="B49" s="8">
        <v>600</v>
      </c>
    </row>
    <row r="50" spans="1:2" x14ac:dyDescent="0.25">
      <c r="A50" s="8">
        <v>50</v>
      </c>
      <c r="B50" s="8">
        <v>610</v>
      </c>
    </row>
    <row r="51" spans="1:2" x14ac:dyDescent="0.25">
      <c r="A51" s="8">
        <v>51</v>
      </c>
      <c r="B51" s="8">
        <v>610</v>
      </c>
    </row>
    <row r="52" spans="1:2" x14ac:dyDescent="0.25">
      <c r="A52" s="8">
        <v>52</v>
      </c>
      <c r="B52" s="8">
        <v>620</v>
      </c>
    </row>
    <row r="53" spans="1:2" x14ac:dyDescent="0.25">
      <c r="A53" s="8">
        <v>53</v>
      </c>
      <c r="B53" s="8">
        <v>630</v>
      </c>
    </row>
    <row r="54" spans="1:2" x14ac:dyDescent="0.25">
      <c r="A54" s="8">
        <v>54</v>
      </c>
      <c r="B54" s="8">
        <v>630</v>
      </c>
    </row>
    <row r="55" spans="1:2" x14ac:dyDescent="0.25">
      <c r="A55" s="8">
        <v>55</v>
      </c>
      <c r="B55" s="8">
        <v>640</v>
      </c>
    </row>
    <row r="56" spans="1:2" x14ac:dyDescent="0.25">
      <c r="A56" s="8">
        <v>56</v>
      </c>
      <c r="B56" s="8">
        <v>640</v>
      </c>
    </row>
    <row r="57" spans="1:2" x14ac:dyDescent="0.25">
      <c r="A57" s="8">
        <v>57</v>
      </c>
      <c r="B57" s="8">
        <v>650</v>
      </c>
    </row>
    <row r="58" spans="1:2" x14ac:dyDescent="0.25">
      <c r="A58" s="8">
        <v>58</v>
      </c>
      <c r="B58" s="8">
        <v>660</v>
      </c>
    </row>
    <row r="59" spans="1:2" x14ac:dyDescent="0.25">
      <c r="A59" s="8">
        <v>59</v>
      </c>
      <c r="B59" s="8">
        <v>660</v>
      </c>
    </row>
    <row r="60" spans="1:2" x14ac:dyDescent="0.25">
      <c r="A60" s="8">
        <v>60</v>
      </c>
      <c r="B60" s="8">
        <v>670</v>
      </c>
    </row>
    <row r="61" spans="1:2" x14ac:dyDescent="0.25">
      <c r="A61" s="8">
        <v>61</v>
      </c>
      <c r="B61" s="8">
        <v>680</v>
      </c>
    </row>
    <row r="62" spans="1:2" x14ac:dyDescent="0.25">
      <c r="A62" s="8">
        <v>62</v>
      </c>
      <c r="B62" s="8">
        <v>680</v>
      </c>
    </row>
    <row r="63" spans="1:2" x14ac:dyDescent="0.25">
      <c r="A63" s="8">
        <v>63</v>
      </c>
      <c r="B63" s="8">
        <v>690</v>
      </c>
    </row>
    <row r="64" spans="1:2" x14ac:dyDescent="0.25">
      <c r="A64" s="8">
        <v>64</v>
      </c>
      <c r="B64" s="8">
        <v>700</v>
      </c>
    </row>
    <row r="65" spans="1:2" x14ac:dyDescent="0.25">
      <c r="A65" s="8">
        <v>65</v>
      </c>
      <c r="B65" s="8">
        <v>700</v>
      </c>
    </row>
    <row r="66" spans="1:2" x14ac:dyDescent="0.25">
      <c r="A66" s="8">
        <v>66</v>
      </c>
      <c r="B66" s="8">
        <v>710</v>
      </c>
    </row>
    <row r="67" spans="1:2" x14ac:dyDescent="0.25">
      <c r="A67" s="8">
        <v>67</v>
      </c>
      <c r="B67" s="8">
        <v>720</v>
      </c>
    </row>
    <row r="68" spans="1:2" x14ac:dyDescent="0.25">
      <c r="A68" s="8">
        <v>68</v>
      </c>
      <c r="B68" s="8">
        <v>730</v>
      </c>
    </row>
    <row r="69" spans="1:2" x14ac:dyDescent="0.25">
      <c r="A69" s="8">
        <v>69</v>
      </c>
      <c r="B69" s="8">
        <v>740</v>
      </c>
    </row>
    <row r="70" spans="1:2" x14ac:dyDescent="0.25">
      <c r="A70" s="8">
        <v>70</v>
      </c>
      <c r="B70" s="8">
        <v>750</v>
      </c>
    </row>
    <row r="71" spans="1:2" x14ac:dyDescent="0.25">
      <c r="A71" s="8">
        <v>71</v>
      </c>
      <c r="B71" s="8">
        <v>770</v>
      </c>
    </row>
    <row r="72" spans="1:2" x14ac:dyDescent="0.25">
      <c r="A72" s="8">
        <v>72</v>
      </c>
      <c r="B72" s="8">
        <v>790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71672-2C82-497F-8D78-21529874CC6F}">
  <sheetPr codeName="Sheet18"/>
  <dimension ref="A1:C62"/>
  <sheetViews>
    <sheetView topLeftCell="A28" workbookViewId="0"/>
  </sheetViews>
  <sheetFormatPr defaultRowHeight="15" x14ac:dyDescent="0.25"/>
  <cols>
    <col min="1" max="1" width="9.140625" style="8"/>
    <col min="2" max="2" width="12.140625" style="8" bestFit="1" customWidth="1"/>
  </cols>
  <sheetData>
    <row r="1" spans="1:3" x14ac:dyDescent="0.25">
      <c r="A1" s="8" t="s">
        <v>53</v>
      </c>
      <c r="B1" s="8" t="s">
        <v>54</v>
      </c>
    </row>
    <row r="2" spans="1:3" x14ac:dyDescent="0.25">
      <c r="A2" s="8">
        <v>200</v>
      </c>
      <c r="B2" s="8">
        <v>14</v>
      </c>
      <c r="C2" s="7"/>
    </row>
    <row r="3" spans="1:3" x14ac:dyDescent="0.25">
      <c r="A3" s="8">
        <v>210</v>
      </c>
      <c r="B3" s="8">
        <v>14</v>
      </c>
      <c r="C3" s="7"/>
    </row>
    <row r="4" spans="1:3" x14ac:dyDescent="0.25">
      <c r="A4" s="8">
        <v>220</v>
      </c>
      <c r="B4" s="8">
        <v>14</v>
      </c>
      <c r="C4" s="7"/>
    </row>
    <row r="5" spans="1:3" x14ac:dyDescent="0.25">
      <c r="A5" s="8">
        <v>230</v>
      </c>
      <c r="B5" s="8">
        <v>14</v>
      </c>
      <c r="C5" s="7"/>
    </row>
    <row r="6" spans="1:3" x14ac:dyDescent="0.25">
      <c r="A6" s="8">
        <v>240</v>
      </c>
      <c r="B6" s="8">
        <v>14</v>
      </c>
      <c r="C6" s="10"/>
    </row>
    <row r="7" spans="1:3" x14ac:dyDescent="0.25">
      <c r="A7" s="8">
        <v>250</v>
      </c>
      <c r="B7" s="8">
        <v>14</v>
      </c>
      <c r="C7" s="7"/>
    </row>
    <row r="8" spans="1:3" x14ac:dyDescent="0.25">
      <c r="A8" s="8">
        <v>260</v>
      </c>
      <c r="B8" s="8">
        <v>14</v>
      </c>
      <c r="C8" s="7"/>
    </row>
    <row r="9" spans="1:3" x14ac:dyDescent="0.25">
      <c r="A9" s="8">
        <v>270</v>
      </c>
      <c r="B9" s="8">
        <v>14</v>
      </c>
      <c r="C9" s="7"/>
    </row>
    <row r="10" spans="1:3" x14ac:dyDescent="0.25">
      <c r="A10" s="8">
        <v>280</v>
      </c>
      <c r="B10" s="8">
        <v>14</v>
      </c>
      <c r="C10" s="10"/>
    </row>
    <row r="11" spans="1:3" x14ac:dyDescent="0.25">
      <c r="A11" s="8">
        <v>290</v>
      </c>
      <c r="B11" s="8">
        <v>15</v>
      </c>
      <c r="C11" s="7"/>
    </row>
    <row r="12" spans="1:3" x14ac:dyDescent="0.25">
      <c r="A12" s="8">
        <v>300</v>
      </c>
      <c r="B12" s="8">
        <v>16</v>
      </c>
      <c r="C12" s="7"/>
    </row>
    <row r="13" spans="1:3" x14ac:dyDescent="0.25">
      <c r="A13" s="8">
        <v>310</v>
      </c>
      <c r="B13" s="8">
        <v>17</v>
      </c>
      <c r="C13" s="7"/>
    </row>
    <row r="14" spans="1:3" x14ac:dyDescent="0.25">
      <c r="A14" s="8">
        <v>320</v>
      </c>
      <c r="B14" s="8">
        <v>18</v>
      </c>
      <c r="C14" s="7"/>
    </row>
    <row r="15" spans="1:3" x14ac:dyDescent="0.25">
      <c r="A15" s="8">
        <v>330</v>
      </c>
      <c r="B15" s="8">
        <v>19</v>
      </c>
      <c r="C15" s="7"/>
    </row>
    <row r="16" spans="1:3" x14ac:dyDescent="0.25">
      <c r="A16" s="8">
        <v>340</v>
      </c>
      <c r="B16" s="8">
        <v>20</v>
      </c>
      <c r="C16" s="7"/>
    </row>
    <row r="17" spans="1:3" x14ac:dyDescent="0.25">
      <c r="A17" s="8">
        <v>350</v>
      </c>
      <c r="B17" s="8">
        <v>21</v>
      </c>
      <c r="C17" s="10"/>
    </row>
    <row r="18" spans="1:3" x14ac:dyDescent="0.25">
      <c r="A18" s="8">
        <v>360</v>
      </c>
      <c r="B18" s="8">
        <v>22</v>
      </c>
      <c r="C18" s="10"/>
    </row>
    <row r="19" spans="1:3" x14ac:dyDescent="0.25">
      <c r="A19" s="8">
        <v>370</v>
      </c>
      <c r="B19" s="8">
        <v>23</v>
      </c>
      <c r="C19" s="7"/>
    </row>
    <row r="20" spans="1:3" x14ac:dyDescent="0.25">
      <c r="A20" s="8">
        <v>380</v>
      </c>
      <c r="B20" s="8">
        <v>24</v>
      </c>
      <c r="C20" s="7"/>
    </row>
    <row r="21" spans="1:3" x14ac:dyDescent="0.25">
      <c r="A21" s="8">
        <v>390</v>
      </c>
      <c r="B21" s="8">
        <v>25</v>
      </c>
      <c r="C21" s="7"/>
    </row>
    <row r="22" spans="1:3" x14ac:dyDescent="0.25">
      <c r="A22" s="8">
        <v>400</v>
      </c>
      <c r="B22" s="8">
        <v>26</v>
      </c>
      <c r="C22" s="7"/>
    </row>
    <row r="23" spans="1:3" x14ac:dyDescent="0.25">
      <c r="A23" s="8">
        <v>410</v>
      </c>
      <c r="B23" s="8">
        <v>27</v>
      </c>
      <c r="C23" s="7"/>
    </row>
    <row r="24" spans="1:3" x14ac:dyDescent="0.25">
      <c r="A24" s="8">
        <v>420</v>
      </c>
      <c r="B24" s="8">
        <v>28</v>
      </c>
      <c r="C24" s="10"/>
    </row>
    <row r="25" spans="1:3" x14ac:dyDescent="0.25">
      <c r="A25" s="8">
        <v>430</v>
      </c>
      <c r="B25" s="8">
        <v>29</v>
      </c>
      <c r="C25" s="7"/>
    </row>
    <row r="26" spans="1:3" x14ac:dyDescent="0.25">
      <c r="A26" s="8">
        <v>440</v>
      </c>
      <c r="B26" s="8">
        <v>30</v>
      </c>
      <c r="C26" s="7"/>
    </row>
    <row r="27" spans="1:3" x14ac:dyDescent="0.25">
      <c r="A27" s="8">
        <v>450</v>
      </c>
      <c r="B27" s="8">
        <v>31</v>
      </c>
      <c r="C27" s="7"/>
    </row>
    <row r="28" spans="1:3" x14ac:dyDescent="0.25">
      <c r="A28" s="8">
        <v>460</v>
      </c>
      <c r="B28" s="8">
        <v>32</v>
      </c>
      <c r="C28" s="7"/>
    </row>
    <row r="29" spans="1:3" x14ac:dyDescent="0.25">
      <c r="A29" s="8">
        <v>470</v>
      </c>
      <c r="B29" s="8">
        <v>33</v>
      </c>
    </row>
    <row r="30" spans="1:3" x14ac:dyDescent="0.25">
      <c r="A30" s="8">
        <v>480</v>
      </c>
      <c r="B30" s="8">
        <v>34</v>
      </c>
    </row>
    <row r="31" spans="1:3" x14ac:dyDescent="0.25">
      <c r="A31" s="8">
        <v>490</v>
      </c>
      <c r="B31" s="8">
        <v>35</v>
      </c>
    </row>
    <row r="32" spans="1:3" x14ac:dyDescent="0.25">
      <c r="A32" s="8">
        <v>500</v>
      </c>
      <c r="B32" s="8">
        <v>37</v>
      </c>
    </row>
    <row r="33" spans="1:2" x14ac:dyDescent="0.25">
      <c r="A33" s="8">
        <v>510</v>
      </c>
      <c r="B33" s="8">
        <v>38</v>
      </c>
    </row>
    <row r="34" spans="1:2" x14ac:dyDescent="0.25">
      <c r="A34" s="8">
        <v>520</v>
      </c>
      <c r="B34" s="8">
        <v>39</v>
      </c>
    </row>
    <row r="35" spans="1:2" x14ac:dyDescent="0.25">
      <c r="A35" s="8">
        <v>530</v>
      </c>
      <c r="B35" s="8">
        <v>40</v>
      </c>
    </row>
    <row r="36" spans="1:2" x14ac:dyDescent="0.25">
      <c r="A36" s="8">
        <v>540</v>
      </c>
      <c r="B36" s="8">
        <v>42</v>
      </c>
    </row>
    <row r="37" spans="1:2" x14ac:dyDescent="0.25">
      <c r="A37" s="8">
        <v>550</v>
      </c>
      <c r="B37" s="8">
        <v>43</v>
      </c>
    </row>
    <row r="38" spans="1:2" x14ac:dyDescent="0.25">
      <c r="A38" s="8">
        <v>560</v>
      </c>
      <c r="B38" s="8">
        <v>44</v>
      </c>
    </row>
    <row r="39" spans="1:2" x14ac:dyDescent="0.25">
      <c r="A39" s="8">
        <v>570</v>
      </c>
      <c r="B39" s="8">
        <v>45</v>
      </c>
    </row>
    <row r="40" spans="1:2" x14ac:dyDescent="0.25">
      <c r="A40" s="8">
        <v>580</v>
      </c>
      <c r="B40" s="8">
        <v>47</v>
      </c>
    </row>
    <row r="41" spans="1:2" x14ac:dyDescent="0.25">
      <c r="A41" s="8">
        <v>590</v>
      </c>
      <c r="B41" s="8">
        <v>48</v>
      </c>
    </row>
    <row r="42" spans="1:2" x14ac:dyDescent="0.25">
      <c r="A42" s="8">
        <v>600</v>
      </c>
      <c r="B42" s="8">
        <v>49</v>
      </c>
    </row>
    <row r="43" spans="1:2" x14ac:dyDescent="0.25">
      <c r="A43" s="8">
        <v>610</v>
      </c>
      <c r="B43" s="8">
        <v>51</v>
      </c>
    </row>
    <row r="44" spans="1:2" x14ac:dyDescent="0.25">
      <c r="A44" s="8">
        <v>620</v>
      </c>
      <c r="B44" s="8">
        <v>52</v>
      </c>
    </row>
    <row r="45" spans="1:2" x14ac:dyDescent="0.25">
      <c r="A45" s="8">
        <v>630</v>
      </c>
      <c r="B45" s="8">
        <v>54</v>
      </c>
    </row>
    <row r="46" spans="1:2" x14ac:dyDescent="0.25">
      <c r="A46" s="8">
        <v>640</v>
      </c>
      <c r="B46" s="8">
        <v>55</v>
      </c>
    </row>
    <row r="47" spans="1:2" x14ac:dyDescent="0.25">
      <c r="A47" s="8">
        <v>650</v>
      </c>
      <c r="B47" s="8">
        <v>57</v>
      </c>
    </row>
    <row r="48" spans="1:2" x14ac:dyDescent="0.25">
      <c r="A48" s="8">
        <v>660</v>
      </c>
      <c r="B48" s="8">
        <v>58</v>
      </c>
    </row>
    <row r="49" spans="1:2" x14ac:dyDescent="0.25">
      <c r="A49" s="8">
        <v>670</v>
      </c>
      <c r="B49" s="8">
        <v>60</v>
      </c>
    </row>
    <row r="50" spans="1:2" x14ac:dyDescent="0.25">
      <c r="A50" s="8">
        <v>680</v>
      </c>
      <c r="B50" s="8">
        <v>61</v>
      </c>
    </row>
    <row r="51" spans="1:2" x14ac:dyDescent="0.25">
      <c r="A51" s="8">
        <v>690</v>
      </c>
      <c r="B51" s="8">
        <v>63</v>
      </c>
    </row>
    <row r="52" spans="1:2" x14ac:dyDescent="0.25">
      <c r="A52" s="8">
        <v>700</v>
      </c>
      <c r="B52" s="8">
        <v>64</v>
      </c>
    </row>
    <row r="53" spans="1:2" x14ac:dyDescent="0.25">
      <c r="A53" s="8">
        <v>710</v>
      </c>
      <c r="B53" s="8">
        <v>66</v>
      </c>
    </row>
    <row r="54" spans="1:2" x14ac:dyDescent="0.25">
      <c r="A54" s="8">
        <v>720</v>
      </c>
      <c r="B54" s="8">
        <v>67</v>
      </c>
    </row>
    <row r="55" spans="1:2" x14ac:dyDescent="0.25">
      <c r="A55" s="8">
        <v>730</v>
      </c>
      <c r="B55" s="8">
        <v>68</v>
      </c>
    </row>
    <row r="56" spans="1:2" x14ac:dyDescent="0.25">
      <c r="A56" s="8">
        <v>740</v>
      </c>
      <c r="B56" s="8">
        <v>69</v>
      </c>
    </row>
    <row r="57" spans="1:2" x14ac:dyDescent="0.25">
      <c r="A57" s="8">
        <v>750</v>
      </c>
      <c r="B57" s="8">
        <v>70</v>
      </c>
    </row>
    <row r="58" spans="1:2" x14ac:dyDescent="0.25">
      <c r="A58" s="8">
        <v>760</v>
      </c>
      <c r="B58" s="8">
        <v>70</v>
      </c>
    </row>
    <row r="59" spans="1:2" x14ac:dyDescent="0.25">
      <c r="A59" s="8">
        <v>770</v>
      </c>
      <c r="B59" s="8">
        <v>71</v>
      </c>
    </row>
    <row r="60" spans="1:2" x14ac:dyDescent="0.25">
      <c r="A60" s="8">
        <v>780</v>
      </c>
      <c r="B60" s="8">
        <v>71</v>
      </c>
    </row>
    <row r="61" spans="1:2" x14ac:dyDescent="0.25">
      <c r="A61" s="8">
        <v>790</v>
      </c>
      <c r="B61" s="8">
        <v>72</v>
      </c>
    </row>
    <row r="62" spans="1:2" x14ac:dyDescent="0.25">
      <c r="A62" s="8">
        <v>800</v>
      </c>
      <c r="B62" s="8">
        <v>72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9608-9471-44C8-80C2-5EDF1FBD518D}">
  <sheetPr codeName="Sheet2">
    <tabColor theme="7"/>
  </sheetPr>
  <dimension ref="A1"/>
  <sheetViews>
    <sheetView showGridLines="0" tabSelected="1" workbookViewId="0">
      <selection sqref="A1:XFD1048576"/>
    </sheetView>
  </sheetViews>
  <sheetFormatPr defaultRowHeight="15" x14ac:dyDescent="0.25"/>
  <sheetData/>
  <sheetProtection algorithmName="SHA-512" hashValue="5jOMzpX4O9GwRCUa3UB2e1iJ7bTmXSnsFoiaDTiykjR0B9WdFdbuQ5YYsPtKjPfaWmTOP0u26FsmutymG2/Xfg==" saltValue="WWJkMEBTxbfBRSVo40U6yQ==" spinCount="100000" sheet="1" objects="1" scenarios="1" selectLockedCells="1" selectUnlockedCells="1"/>
  <pageMargins left="0.7" right="0.7" top="0.75" bottom="0.75" header="0.3" footer="0.3"/>
  <pageSetup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715A-1CD8-41CC-8470-EEF746E50EA0}">
  <sheetPr codeName="Sheet3">
    <tabColor theme="9" tint="0.79998168889431442"/>
  </sheetPr>
  <dimension ref="A1:W1001"/>
  <sheetViews>
    <sheetView workbookViewId="0">
      <selection activeCell="B2" sqref="B2"/>
    </sheetView>
  </sheetViews>
  <sheetFormatPr defaultColWidth="8.7109375" defaultRowHeight="15" x14ac:dyDescent="0.25"/>
  <cols>
    <col min="1" max="1" width="10.28515625" style="11" customWidth="1"/>
    <col min="2" max="2" width="10.85546875" style="29" customWidth="1"/>
    <col min="3" max="7" width="13.85546875" style="11" hidden="1" customWidth="1"/>
    <col min="8" max="8" width="15.85546875" style="11" hidden="1" customWidth="1"/>
    <col min="9" max="11" width="16.85546875" style="11" hidden="1" customWidth="1"/>
    <col min="12" max="14" width="13.85546875" style="11" hidden="1" customWidth="1"/>
    <col min="15" max="15" width="8.7109375" style="11" customWidth="1"/>
    <col min="16" max="16" width="10.5703125" style="11" customWidth="1"/>
    <col min="17" max="17" width="9.7109375" style="11" customWidth="1"/>
    <col min="18" max="18" width="11.140625" style="11" hidden="1" customWidth="1"/>
    <col min="19" max="22" width="11.42578125" style="11" hidden="1" customWidth="1"/>
    <col min="23" max="23" width="10.42578125" style="11" hidden="1" customWidth="1"/>
    <col min="24" max="16384" width="8.7109375" style="11"/>
  </cols>
  <sheetData>
    <row r="1" spans="1:23" ht="75" x14ac:dyDescent="0.25">
      <c r="A1" s="11" t="s">
        <v>45</v>
      </c>
      <c r="B1" s="29" t="s">
        <v>38</v>
      </c>
      <c r="C1" s="11" t="s">
        <v>146</v>
      </c>
      <c r="D1" s="11" t="s">
        <v>140</v>
      </c>
      <c r="E1" s="11" t="s">
        <v>141</v>
      </c>
      <c r="F1" s="11" t="s">
        <v>142</v>
      </c>
      <c r="G1" s="11" t="s">
        <v>143</v>
      </c>
      <c r="H1" s="11" t="s">
        <v>169</v>
      </c>
      <c r="I1" s="11" t="s">
        <v>168</v>
      </c>
      <c r="J1" s="11" t="s">
        <v>170</v>
      </c>
      <c r="K1" s="11" t="s">
        <v>171</v>
      </c>
      <c r="L1" s="11" t="s">
        <v>96</v>
      </c>
      <c r="M1" s="11" t="s">
        <v>97</v>
      </c>
      <c r="P1" s="11" t="s">
        <v>28</v>
      </c>
      <c r="Q1" s="11" t="s">
        <v>104</v>
      </c>
      <c r="R1" s="11" t="s">
        <v>43</v>
      </c>
      <c r="S1" s="11" t="s">
        <v>98</v>
      </c>
      <c r="T1" s="11" t="s">
        <v>99</v>
      </c>
      <c r="U1" s="11" t="s">
        <v>184</v>
      </c>
      <c r="V1" s="11" t="s">
        <v>185</v>
      </c>
      <c r="W1" s="11" t="s">
        <v>100</v>
      </c>
    </row>
    <row r="2" spans="1:23" x14ac:dyDescent="0.25">
      <c r="A2" s="11">
        <v>1</v>
      </c>
      <c r="B2" s="30"/>
      <c r="C2" s="11" t="str">
        <f>IF('ACT Math'!B2="","",IF('ACT Math'!B2&lt;'ACT M to SAT M'!$A$2,'ACT M to SAT M'!$B$2,IF('ACT Math'!B2&gt;'ACT M to SAT M'!A$28,'ACT M to SAT M'!B$28,VLOOKUP(B2,'ACT M to SAT M'!A:B,2,FALSE))))</f>
        <v/>
      </c>
      <c r="D2" s="11" t="str">
        <f t="shared" ref="D2:D65" si="0">IF(B2="","",interceptACTMtoPCM5732+slopeACTMtoPCM5732*B2)</f>
        <v/>
      </c>
      <c r="E2" s="11" t="str">
        <f>IF(B2="","", IF(D2&lt;100, 100, IF(D2&gt;200, 200, D2)))</f>
        <v/>
      </c>
      <c r="F2" s="11" t="str">
        <f t="shared" ref="F2:F65" si="1">IF(B2="","",IF(B2&gt;=17, upperinterceptACTMtoPAAM201+B2*upperslopeACTMtoPAAM201, lowerinterceptACTMtoPAAM201+B2*lowerslopeACTMtoPAAM201))</f>
        <v/>
      </c>
      <c r="G2" s="11" t="str">
        <f>IF(B2="","", IF(F2&lt;100, 100, IF(F2&gt;300, 300, F2)))</f>
        <v/>
      </c>
      <c r="H2" s="11" t="str">
        <f t="shared" ref="H2:H65" si="2">IF(B2="","",interceptACTMtoPCM5733+slopeACTMtoPCM5733*B2)</f>
        <v/>
      </c>
      <c r="I2" s="11" t="str">
        <f>IF(B2="","", IF(H2&lt;100, 100, IF(H2&gt;200, 200, H2)))</f>
        <v/>
      </c>
      <c r="J2" s="11" t="str">
        <f t="shared" ref="J2:J65" si="3">IF(B2="","",IF(B2&gt;=16, upperinterceptACTMtoPAAM211+B2*upperslopeACTMtoPAAM211, lowerinterceptACTMtoPAAM211+B2*lowerslopeACTMtoPAAM211))</f>
        <v/>
      </c>
      <c r="K2" s="11" t="str">
        <f>IF(B2="","", IF(J2&lt;100, 100, IF(J2&gt;300, 300, J2)))</f>
        <v/>
      </c>
      <c r="L2" s="11" t="str">
        <f>IF('ACT Math'!B2="","",'SAT M to CBEST M'!$A$2+'SAT M to CBEST M'!$B$2*C2)</f>
        <v/>
      </c>
      <c r="M2" s="11" t="str">
        <f>IF('ACT Math'!B2="","", IF(L2&lt;20, 20, IF(L2&gt;80, 80, L2)))</f>
        <v/>
      </c>
      <c r="P2" s="11">
        <f>IF(COUNT(B:B)=COUNT(C:C), COUNT(B:B), "error")</f>
        <v>0</v>
      </c>
      <c r="Q2" s="12" t="str">
        <f>IF(AND(P2&lt;&gt;"error", P2&lt;&gt;0),AVERAGE(B:B),"")</f>
        <v/>
      </c>
      <c r="R2" s="12" t="str">
        <f>IF(AND(P2&lt;&gt;"error", P2&lt;&gt;0),AVERAGE(C:C),"")</f>
        <v/>
      </c>
      <c r="S2" s="11" t="str">
        <f>IF(AND(P2&lt;&gt;"error", P2&lt;&gt;0),AVERAGE(E:E),"")</f>
        <v/>
      </c>
      <c r="T2" s="11" t="str">
        <f>IF(AND($P2&lt;&gt;"error", $P2&lt;&gt;0),AVERAGE(G:G),"")</f>
        <v/>
      </c>
      <c r="U2" s="11" t="str">
        <f>IF(AND($P2&lt;&gt;"error", $P2&lt;&gt;0),AVERAGE(I:I),"")</f>
        <v/>
      </c>
      <c r="V2" s="11" t="str">
        <f>IF(AND($P2&lt;&gt;"error", $P2&lt;&gt;0),AVERAGE(K:K),"")</f>
        <v/>
      </c>
      <c r="W2" s="11" t="str">
        <f>IF(AND(P2&lt;&gt;"error", P2&lt;&gt;0),AVERAGE(M:M),"")</f>
        <v/>
      </c>
    </row>
    <row r="3" spans="1:23" x14ac:dyDescent="0.25">
      <c r="A3" s="11">
        <v>2</v>
      </c>
      <c r="B3" s="30"/>
      <c r="C3" s="11" t="str">
        <f>IF('ACT Math'!B3="","",IF('ACT Math'!B3&lt;'ACT M to SAT M'!$A$2,'ACT M to SAT M'!$B$2,IF('ACT Math'!B3&gt;'ACT M to SAT M'!A$28,'ACT M to SAT M'!B$28,VLOOKUP(B3,'ACT M to SAT M'!A:B,2,FALSE))))</f>
        <v/>
      </c>
      <c r="D3" s="11" t="str">
        <f t="shared" si="0"/>
        <v/>
      </c>
      <c r="E3" s="11" t="str">
        <f t="shared" ref="E3:E66" si="4">IF(B3="","", IF(D3&lt;100, 100, IF(D3&gt;200, 200, D3)))</f>
        <v/>
      </c>
      <c r="F3" s="11" t="str">
        <f t="shared" si="1"/>
        <v/>
      </c>
      <c r="G3" s="11" t="str">
        <f t="shared" ref="G3:G66" si="5">IF(B3="","", IF(F3&lt;100, 100, IF(F3&gt;300, 300, F3)))</f>
        <v/>
      </c>
      <c r="H3" s="11" t="str">
        <f t="shared" si="2"/>
        <v/>
      </c>
      <c r="I3" s="11" t="str">
        <f t="shared" ref="I3:I66" si="6">IF(B3="","", IF(H3&lt;100, 100, IF(H3&gt;200, 200, H3)))</f>
        <v/>
      </c>
      <c r="J3" s="11" t="str">
        <f t="shared" si="3"/>
        <v/>
      </c>
      <c r="K3" s="11" t="str">
        <f t="shared" ref="K3:K66" si="7">IF(B3="","", IF(J3&lt;100, 100, IF(J3&gt;300, 300, J3)))</f>
        <v/>
      </c>
      <c r="L3" s="11" t="str">
        <f>IF('ACT Math'!B3="","",'SAT M to CBEST M'!$A$2+'SAT M to CBEST M'!$B$2*C3)</f>
        <v/>
      </c>
      <c r="M3" s="11" t="str">
        <f>IF('ACT Math'!B3="","", IF(L3&lt;20, 20, IF(L3&gt;80, 80, L3)))</f>
        <v/>
      </c>
    </row>
    <row r="4" spans="1:23" x14ac:dyDescent="0.25">
      <c r="A4" s="11">
        <v>3</v>
      </c>
      <c r="B4" s="30"/>
      <c r="C4" s="11" t="str">
        <f>IF('ACT Math'!B4="","",IF('ACT Math'!B4&lt;'ACT M to SAT M'!$A$2,'ACT M to SAT M'!$B$2,IF('ACT Math'!B4&gt;'ACT M to SAT M'!A$28,'ACT M to SAT M'!B$28,VLOOKUP(B4,'ACT M to SAT M'!A:B,2,FALSE))))</f>
        <v/>
      </c>
      <c r="D4" s="11" t="str">
        <f t="shared" si="0"/>
        <v/>
      </c>
      <c r="E4" s="11" t="str">
        <f t="shared" si="4"/>
        <v/>
      </c>
      <c r="F4" s="11" t="str">
        <f t="shared" si="1"/>
        <v/>
      </c>
      <c r="G4" s="11" t="str">
        <f t="shared" si="5"/>
        <v/>
      </c>
      <c r="H4" s="11" t="str">
        <f t="shared" si="2"/>
        <v/>
      </c>
      <c r="I4" s="11" t="str">
        <f t="shared" si="6"/>
        <v/>
      </c>
      <c r="J4" s="11" t="str">
        <f t="shared" si="3"/>
        <v/>
      </c>
      <c r="K4" s="11" t="str">
        <f t="shared" si="7"/>
        <v/>
      </c>
      <c r="L4" s="11" t="str">
        <f>IF('ACT Math'!B4="","",'SAT M to CBEST M'!$A$2+'SAT M to CBEST M'!$B$2*C4)</f>
        <v/>
      </c>
      <c r="M4" s="11" t="str">
        <f>IF('ACT Math'!B4="","", IF(L4&lt;20, 20, IF(L4&gt;80, 80, L4)))</f>
        <v/>
      </c>
    </row>
    <row r="5" spans="1:23" x14ac:dyDescent="0.25">
      <c r="A5" s="11">
        <v>4</v>
      </c>
      <c r="B5" s="30"/>
      <c r="C5" s="11" t="str">
        <f>IF('ACT Math'!B5="","",IF('ACT Math'!B5&lt;'ACT M to SAT M'!$A$2,'ACT M to SAT M'!$B$2,IF('ACT Math'!B5&gt;'ACT M to SAT M'!A$28,'ACT M to SAT M'!B$28,VLOOKUP(B5,'ACT M to SAT M'!A:B,2,FALSE))))</f>
        <v/>
      </c>
      <c r="D5" s="11" t="str">
        <f t="shared" si="0"/>
        <v/>
      </c>
      <c r="E5" s="11" t="str">
        <f t="shared" si="4"/>
        <v/>
      </c>
      <c r="F5" s="11" t="str">
        <f t="shared" si="1"/>
        <v/>
      </c>
      <c r="G5" s="11" t="str">
        <f t="shared" si="5"/>
        <v/>
      </c>
      <c r="H5" s="11" t="str">
        <f t="shared" si="2"/>
        <v/>
      </c>
      <c r="I5" s="11" t="str">
        <f t="shared" si="6"/>
        <v/>
      </c>
      <c r="J5" s="11" t="str">
        <f t="shared" si="3"/>
        <v/>
      </c>
      <c r="K5" s="11" t="str">
        <f t="shared" si="7"/>
        <v/>
      </c>
      <c r="L5" s="11" t="str">
        <f>IF('ACT Math'!B5="","",'SAT M to CBEST M'!$A$2+'SAT M to CBEST M'!$B$2*C5)</f>
        <v/>
      </c>
      <c r="M5" s="11" t="str">
        <f>IF('ACT Math'!B5="","", IF(L5&lt;20, 20, IF(L5&gt;80, 80, L5)))</f>
        <v/>
      </c>
    </row>
    <row r="6" spans="1:23" x14ac:dyDescent="0.25">
      <c r="A6" s="11">
        <v>5</v>
      </c>
      <c r="B6" s="30"/>
      <c r="C6" s="11" t="str">
        <f>IF('ACT Math'!B6="","",IF('ACT Math'!B6&lt;'ACT M to SAT M'!$A$2,'ACT M to SAT M'!$B$2,IF('ACT Math'!B6&gt;'ACT M to SAT M'!A$28,'ACT M to SAT M'!B$28,VLOOKUP(B6,'ACT M to SAT M'!A:B,2,FALSE))))</f>
        <v/>
      </c>
      <c r="D6" s="11" t="str">
        <f t="shared" si="0"/>
        <v/>
      </c>
      <c r="E6" s="11" t="str">
        <f t="shared" si="4"/>
        <v/>
      </c>
      <c r="F6" s="11" t="str">
        <f t="shared" si="1"/>
        <v/>
      </c>
      <c r="G6" s="11" t="str">
        <f t="shared" si="5"/>
        <v/>
      </c>
      <c r="H6" s="11" t="str">
        <f t="shared" si="2"/>
        <v/>
      </c>
      <c r="I6" s="11" t="str">
        <f t="shared" si="6"/>
        <v/>
      </c>
      <c r="J6" s="11" t="str">
        <f t="shared" si="3"/>
        <v/>
      </c>
      <c r="K6" s="11" t="str">
        <f t="shared" si="7"/>
        <v/>
      </c>
      <c r="L6" s="11" t="str">
        <f>IF('ACT Math'!B6="","",'SAT M to CBEST M'!$A$2+'SAT M to CBEST M'!$B$2*C6)</f>
        <v/>
      </c>
      <c r="M6" s="11" t="str">
        <f>IF('ACT Math'!B6="","", IF(L6&lt;20, 20, IF(L6&gt;80, 80, L6)))</f>
        <v/>
      </c>
    </row>
    <row r="7" spans="1:23" x14ac:dyDescent="0.25">
      <c r="A7" s="11">
        <v>6</v>
      </c>
      <c r="B7" s="30"/>
      <c r="C7" s="11" t="str">
        <f>IF('ACT Math'!B7="","",IF('ACT Math'!B7&lt;'ACT M to SAT M'!$A$2,'ACT M to SAT M'!$B$2,IF('ACT Math'!B7&gt;'ACT M to SAT M'!A$28,'ACT M to SAT M'!B$28,VLOOKUP(B7,'ACT M to SAT M'!A:B,2,FALSE))))</f>
        <v/>
      </c>
      <c r="D7" s="11" t="str">
        <f t="shared" si="0"/>
        <v/>
      </c>
      <c r="E7" s="11" t="str">
        <f t="shared" si="4"/>
        <v/>
      </c>
      <c r="F7" s="11" t="str">
        <f t="shared" si="1"/>
        <v/>
      </c>
      <c r="G7" s="11" t="str">
        <f t="shared" si="5"/>
        <v/>
      </c>
      <c r="H7" s="11" t="str">
        <f t="shared" si="2"/>
        <v/>
      </c>
      <c r="I7" s="11" t="str">
        <f t="shared" si="6"/>
        <v/>
      </c>
      <c r="J7" s="11" t="str">
        <f t="shared" si="3"/>
        <v/>
      </c>
      <c r="K7" s="11" t="str">
        <f t="shared" si="7"/>
        <v/>
      </c>
      <c r="L7" s="11" t="str">
        <f>IF('ACT Math'!B7="","",'SAT M to CBEST M'!$A$2+'SAT M to CBEST M'!$B$2*C7)</f>
        <v/>
      </c>
      <c r="M7" s="11" t="str">
        <f>IF('ACT Math'!B7="","", IF(L7&lt;20, 20, IF(L7&gt;80, 80, L7)))</f>
        <v/>
      </c>
    </row>
    <row r="8" spans="1:23" x14ac:dyDescent="0.25">
      <c r="A8" s="11">
        <v>7</v>
      </c>
      <c r="B8" s="30"/>
      <c r="C8" s="11" t="str">
        <f>IF('ACT Math'!B8="","",IF('ACT Math'!B8&lt;'ACT M to SAT M'!$A$2,'ACT M to SAT M'!$B$2,IF('ACT Math'!B8&gt;'ACT M to SAT M'!A$28,'ACT M to SAT M'!B$28,VLOOKUP(B8,'ACT M to SAT M'!A:B,2,FALSE))))</f>
        <v/>
      </c>
      <c r="D8" s="11" t="str">
        <f t="shared" si="0"/>
        <v/>
      </c>
      <c r="E8" s="11" t="str">
        <f t="shared" si="4"/>
        <v/>
      </c>
      <c r="F8" s="11" t="str">
        <f t="shared" si="1"/>
        <v/>
      </c>
      <c r="G8" s="11" t="str">
        <f t="shared" si="5"/>
        <v/>
      </c>
      <c r="H8" s="11" t="str">
        <f t="shared" si="2"/>
        <v/>
      </c>
      <c r="I8" s="11" t="str">
        <f t="shared" si="6"/>
        <v/>
      </c>
      <c r="J8" s="11" t="str">
        <f t="shared" si="3"/>
        <v/>
      </c>
      <c r="K8" s="11" t="str">
        <f t="shared" si="7"/>
        <v/>
      </c>
      <c r="L8" s="11" t="str">
        <f>IF('ACT Math'!B8="","",'SAT M to CBEST M'!$A$2+'SAT M to CBEST M'!$B$2*C8)</f>
        <v/>
      </c>
      <c r="M8" s="11" t="str">
        <f>IF('ACT Math'!B8="","", IF(L8&lt;20, 20, IF(L8&gt;80, 80, L8)))</f>
        <v/>
      </c>
    </row>
    <row r="9" spans="1:23" x14ac:dyDescent="0.25">
      <c r="A9" s="11">
        <v>8</v>
      </c>
      <c r="B9" s="30"/>
      <c r="C9" s="11" t="str">
        <f>IF('ACT Math'!B9="","",IF('ACT Math'!B9&lt;'ACT M to SAT M'!$A$2,'ACT M to SAT M'!$B$2,IF('ACT Math'!B9&gt;'ACT M to SAT M'!A$28,'ACT M to SAT M'!B$28,VLOOKUP(B9,'ACT M to SAT M'!A:B,2,FALSE))))</f>
        <v/>
      </c>
      <c r="D9" s="11" t="str">
        <f t="shared" si="0"/>
        <v/>
      </c>
      <c r="E9" s="11" t="str">
        <f t="shared" si="4"/>
        <v/>
      </c>
      <c r="F9" s="11" t="str">
        <f t="shared" si="1"/>
        <v/>
      </c>
      <c r="G9" s="11" t="str">
        <f t="shared" si="5"/>
        <v/>
      </c>
      <c r="H9" s="11" t="str">
        <f t="shared" si="2"/>
        <v/>
      </c>
      <c r="I9" s="11" t="str">
        <f t="shared" si="6"/>
        <v/>
      </c>
      <c r="J9" s="11" t="str">
        <f t="shared" si="3"/>
        <v/>
      </c>
      <c r="K9" s="11" t="str">
        <f t="shared" si="7"/>
        <v/>
      </c>
      <c r="L9" s="11" t="str">
        <f>IF('ACT Math'!B9="","",'SAT M to CBEST M'!$A$2+'SAT M to CBEST M'!$B$2*C9)</f>
        <v/>
      </c>
      <c r="M9" s="11" t="str">
        <f>IF('ACT Math'!B9="","", IF(L9&lt;20, 20, IF(L9&gt;80, 80, L9)))</f>
        <v/>
      </c>
    </row>
    <row r="10" spans="1:23" x14ac:dyDescent="0.25">
      <c r="A10" s="11">
        <v>9</v>
      </c>
      <c r="B10" s="30"/>
      <c r="C10" s="11" t="str">
        <f>IF('ACT Math'!B10="","",IF('ACT Math'!B10&lt;'ACT M to SAT M'!$A$2,'ACT M to SAT M'!$B$2,IF('ACT Math'!B10&gt;'ACT M to SAT M'!A$28,'ACT M to SAT M'!B$28,VLOOKUP(B10,'ACT M to SAT M'!A:B,2,FALSE))))</f>
        <v/>
      </c>
      <c r="D10" s="11" t="str">
        <f t="shared" si="0"/>
        <v/>
      </c>
      <c r="E10" s="11" t="str">
        <f t="shared" si="4"/>
        <v/>
      </c>
      <c r="F10" s="11" t="str">
        <f t="shared" si="1"/>
        <v/>
      </c>
      <c r="G10" s="11" t="str">
        <f t="shared" si="5"/>
        <v/>
      </c>
      <c r="H10" s="11" t="str">
        <f t="shared" si="2"/>
        <v/>
      </c>
      <c r="I10" s="11" t="str">
        <f t="shared" si="6"/>
        <v/>
      </c>
      <c r="J10" s="11" t="str">
        <f t="shared" si="3"/>
        <v/>
      </c>
      <c r="K10" s="11" t="str">
        <f t="shared" si="7"/>
        <v/>
      </c>
      <c r="L10" s="11" t="str">
        <f>IF('ACT Math'!B10="","",'SAT M to CBEST M'!$A$2+'SAT M to CBEST M'!$B$2*C10)</f>
        <v/>
      </c>
      <c r="M10" s="11" t="str">
        <f>IF('ACT Math'!B10="","", IF(L10&lt;20, 20, IF(L10&gt;80, 80, L10)))</f>
        <v/>
      </c>
    </row>
    <row r="11" spans="1:23" x14ac:dyDescent="0.25">
      <c r="A11" s="11">
        <v>10</v>
      </c>
      <c r="B11" s="30"/>
      <c r="C11" s="11" t="str">
        <f>IF('ACT Math'!B11="","",IF('ACT Math'!B11&lt;'ACT M to SAT M'!$A$2,'ACT M to SAT M'!$B$2,IF('ACT Math'!B11&gt;'ACT M to SAT M'!A$28,'ACT M to SAT M'!B$28,VLOOKUP(B11,'ACT M to SAT M'!A:B,2,FALSE))))</f>
        <v/>
      </c>
      <c r="D11" s="11" t="str">
        <f t="shared" si="0"/>
        <v/>
      </c>
      <c r="E11" s="11" t="str">
        <f t="shared" si="4"/>
        <v/>
      </c>
      <c r="F11" s="11" t="str">
        <f t="shared" si="1"/>
        <v/>
      </c>
      <c r="G11" s="11" t="str">
        <f t="shared" si="5"/>
        <v/>
      </c>
      <c r="H11" s="11" t="str">
        <f t="shared" si="2"/>
        <v/>
      </c>
      <c r="I11" s="11" t="str">
        <f t="shared" si="6"/>
        <v/>
      </c>
      <c r="J11" s="11" t="str">
        <f t="shared" si="3"/>
        <v/>
      </c>
      <c r="K11" s="11" t="str">
        <f t="shared" si="7"/>
        <v/>
      </c>
      <c r="L11" s="11" t="str">
        <f>IF('ACT Math'!B11="","",'SAT M to CBEST M'!$A$2+'SAT M to CBEST M'!$B$2*C11)</f>
        <v/>
      </c>
      <c r="M11" s="11" t="str">
        <f>IF('ACT Math'!B11="","", IF(L11&lt;20, 20, IF(L11&gt;80, 80, L11)))</f>
        <v/>
      </c>
    </row>
    <row r="12" spans="1:23" x14ac:dyDescent="0.25">
      <c r="A12" s="11">
        <v>11</v>
      </c>
      <c r="B12" s="30"/>
      <c r="C12" s="11" t="str">
        <f>IF('ACT Math'!B12="","",IF('ACT Math'!B12&lt;'ACT M to SAT M'!$A$2,'ACT M to SAT M'!$B$2,IF('ACT Math'!B12&gt;'ACT M to SAT M'!A$28,'ACT M to SAT M'!B$28,VLOOKUP(B12,'ACT M to SAT M'!A:B,2,FALSE))))</f>
        <v/>
      </c>
      <c r="D12" s="11" t="str">
        <f t="shared" si="0"/>
        <v/>
      </c>
      <c r="E12" s="11" t="str">
        <f t="shared" si="4"/>
        <v/>
      </c>
      <c r="F12" s="11" t="str">
        <f t="shared" si="1"/>
        <v/>
      </c>
      <c r="G12" s="11" t="str">
        <f t="shared" si="5"/>
        <v/>
      </c>
      <c r="H12" s="11" t="str">
        <f t="shared" si="2"/>
        <v/>
      </c>
      <c r="I12" s="11" t="str">
        <f t="shared" si="6"/>
        <v/>
      </c>
      <c r="J12" s="11" t="str">
        <f t="shared" si="3"/>
        <v/>
      </c>
      <c r="K12" s="11" t="str">
        <f t="shared" si="7"/>
        <v/>
      </c>
      <c r="L12" s="11" t="str">
        <f>IF('ACT Math'!B12="","",'SAT M to CBEST M'!$A$2+'SAT M to CBEST M'!$B$2*C12)</f>
        <v/>
      </c>
      <c r="M12" s="11" t="str">
        <f>IF('ACT Math'!B12="","", IF(L12&lt;20, 20, IF(L12&gt;80, 80, L12)))</f>
        <v/>
      </c>
    </row>
    <row r="13" spans="1:23" x14ac:dyDescent="0.25">
      <c r="A13" s="11">
        <v>12</v>
      </c>
      <c r="B13" s="30"/>
      <c r="C13" s="11" t="str">
        <f>IF('ACT Math'!B13="","",IF('ACT Math'!B13&lt;'ACT M to SAT M'!$A$2,'ACT M to SAT M'!$B$2,IF('ACT Math'!B13&gt;'ACT M to SAT M'!A$28,'ACT M to SAT M'!B$28,VLOOKUP(B13,'ACT M to SAT M'!A:B,2,FALSE))))</f>
        <v/>
      </c>
      <c r="D13" s="11" t="str">
        <f t="shared" si="0"/>
        <v/>
      </c>
      <c r="E13" s="11" t="str">
        <f t="shared" si="4"/>
        <v/>
      </c>
      <c r="F13" s="11" t="str">
        <f t="shared" si="1"/>
        <v/>
      </c>
      <c r="G13" s="11" t="str">
        <f t="shared" si="5"/>
        <v/>
      </c>
      <c r="H13" s="11" t="str">
        <f t="shared" si="2"/>
        <v/>
      </c>
      <c r="I13" s="11" t="str">
        <f t="shared" si="6"/>
        <v/>
      </c>
      <c r="J13" s="11" t="str">
        <f t="shared" si="3"/>
        <v/>
      </c>
      <c r="K13" s="11" t="str">
        <f t="shared" si="7"/>
        <v/>
      </c>
      <c r="L13" s="11" t="str">
        <f>IF('ACT Math'!B13="","",'SAT M to CBEST M'!$A$2+'SAT M to CBEST M'!$B$2*C13)</f>
        <v/>
      </c>
      <c r="M13" s="11" t="str">
        <f>IF('ACT Math'!B13="","", IF(L13&lt;20, 20, IF(L13&gt;80, 80, L13)))</f>
        <v/>
      </c>
    </row>
    <row r="14" spans="1:23" x14ac:dyDescent="0.25">
      <c r="A14" s="11">
        <v>13</v>
      </c>
      <c r="B14" s="30"/>
      <c r="C14" s="11" t="str">
        <f>IF('ACT Math'!B14="","",IF('ACT Math'!B14&lt;'ACT M to SAT M'!$A$2,'ACT M to SAT M'!$B$2,IF('ACT Math'!B14&gt;'ACT M to SAT M'!A$28,'ACT M to SAT M'!B$28,VLOOKUP(B14,'ACT M to SAT M'!A:B,2,FALSE))))</f>
        <v/>
      </c>
      <c r="D14" s="11" t="str">
        <f t="shared" si="0"/>
        <v/>
      </c>
      <c r="E14" s="11" t="str">
        <f t="shared" si="4"/>
        <v/>
      </c>
      <c r="F14" s="11" t="str">
        <f t="shared" si="1"/>
        <v/>
      </c>
      <c r="G14" s="11" t="str">
        <f t="shared" si="5"/>
        <v/>
      </c>
      <c r="H14" s="11" t="str">
        <f t="shared" si="2"/>
        <v/>
      </c>
      <c r="I14" s="11" t="str">
        <f t="shared" si="6"/>
        <v/>
      </c>
      <c r="J14" s="11" t="str">
        <f t="shared" si="3"/>
        <v/>
      </c>
      <c r="K14" s="11" t="str">
        <f t="shared" si="7"/>
        <v/>
      </c>
      <c r="L14" s="11" t="str">
        <f>IF('ACT Math'!B14="","",'SAT M to CBEST M'!$A$2+'SAT M to CBEST M'!$B$2*C14)</f>
        <v/>
      </c>
      <c r="M14" s="11" t="str">
        <f>IF('ACT Math'!B14="","", IF(L14&lt;20, 20, IF(L14&gt;80, 80, L14)))</f>
        <v/>
      </c>
    </row>
    <row r="15" spans="1:23" x14ac:dyDescent="0.25">
      <c r="A15" s="11">
        <v>14</v>
      </c>
      <c r="B15" s="30"/>
      <c r="C15" s="11" t="str">
        <f>IF('ACT Math'!B15="","",IF('ACT Math'!B15&lt;'ACT M to SAT M'!$A$2,'ACT M to SAT M'!$B$2,IF('ACT Math'!B15&gt;'ACT M to SAT M'!A$28,'ACT M to SAT M'!B$28,VLOOKUP(B15,'ACT M to SAT M'!A:B,2,FALSE))))</f>
        <v/>
      </c>
      <c r="D15" s="11" t="str">
        <f t="shared" si="0"/>
        <v/>
      </c>
      <c r="E15" s="11" t="str">
        <f t="shared" si="4"/>
        <v/>
      </c>
      <c r="F15" s="11" t="str">
        <f t="shared" si="1"/>
        <v/>
      </c>
      <c r="G15" s="11" t="str">
        <f t="shared" si="5"/>
        <v/>
      </c>
      <c r="H15" s="11" t="str">
        <f t="shared" si="2"/>
        <v/>
      </c>
      <c r="I15" s="11" t="str">
        <f t="shared" si="6"/>
        <v/>
      </c>
      <c r="J15" s="11" t="str">
        <f t="shared" si="3"/>
        <v/>
      </c>
      <c r="K15" s="11" t="str">
        <f t="shared" si="7"/>
        <v/>
      </c>
      <c r="L15" s="11" t="str">
        <f>IF('ACT Math'!B15="","",'SAT M to CBEST M'!$A$2+'SAT M to CBEST M'!$B$2*C15)</f>
        <v/>
      </c>
      <c r="M15" s="11" t="str">
        <f>IF('ACT Math'!B15="","", IF(L15&lt;20, 20, IF(L15&gt;80, 80, L15)))</f>
        <v/>
      </c>
    </row>
    <row r="16" spans="1:23" x14ac:dyDescent="0.25">
      <c r="A16" s="11">
        <v>15</v>
      </c>
      <c r="B16" s="30"/>
      <c r="C16" s="11" t="str">
        <f>IF('ACT Math'!B16="","",IF('ACT Math'!B16&lt;'ACT M to SAT M'!$A$2,'ACT M to SAT M'!$B$2,IF('ACT Math'!B16&gt;'ACT M to SAT M'!A$28,'ACT M to SAT M'!B$28,VLOOKUP(B16,'ACT M to SAT M'!A:B,2,FALSE))))</f>
        <v/>
      </c>
      <c r="D16" s="11" t="str">
        <f t="shared" si="0"/>
        <v/>
      </c>
      <c r="E16" s="11" t="str">
        <f t="shared" si="4"/>
        <v/>
      </c>
      <c r="F16" s="11" t="str">
        <f t="shared" si="1"/>
        <v/>
      </c>
      <c r="G16" s="11" t="str">
        <f t="shared" si="5"/>
        <v/>
      </c>
      <c r="H16" s="11" t="str">
        <f t="shared" si="2"/>
        <v/>
      </c>
      <c r="I16" s="11" t="str">
        <f t="shared" si="6"/>
        <v/>
      </c>
      <c r="J16" s="11" t="str">
        <f t="shared" si="3"/>
        <v/>
      </c>
      <c r="K16" s="11" t="str">
        <f t="shared" si="7"/>
        <v/>
      </c>
      <c r="L16" s="11" t="str">
        <f>IF('ACT Math'!B16="","",'SAT M to CBEST M'!$A$2+'SAT M to CBEST M'!$B$2*C16)</f>
        <v/>
      </c>
      <c r="M16" s="11" t="str">
        <f>IF('ACT Math'!B16="","", IF(L16&lt;20, 20, IF(L16&gt;80, 80, L16)))</f>
        <v/>
      </c>
    </row>
    <row r="17" spans="1:13" x14ac:dyDescent="0.25">
      <c r="A17" s="11">
        <v>16</v>
      </c>
      <c r="B17" s="30"/>
      <c r="C17" s="11" t="str">
        <f>IF('ACT Math'!B17="","",IF('ACT Math'!B17&lt;'ACT M to SAT M'!$A$2,'ACT M to SAT M'!$B$2,IF('ACT Math'!B17&gt;'ACT M to SAT M'!A$28,'ACT M to SAT M'!B$28,VLOOKUP(B17,'ACT M to SAT M'!A:B,2,FALSE))))</f>
        <v/>
      </c>
      <c r="D17" s="11" t="str">
        <f t="shared" si="0"/>
        <v/>
      </c>
      <c r="E17" s="11" t="str">
        <f t="shared" si="4"/>
        <v/>
      </c>
      <c r="F17" s="11" t="str">
        <f t="shared" si="1"/>
        <v/>
      </c>
      <c r="G17" s="11" t="str">
        <f t="shared" si="5"/>
        <v/>
      </c>
      <c r="H17" s="11" t="str">
        <f t="shared" si="2"/>
        <v/>
      </c>
      <c r="I17" s="11" t="str">
        <f t="shared" si="6"/>
        <v/>
      </c>
      <c r="J17" s="11" t="str">
        <f t="shared" si="3"/>
        <v/>
      </c>
      <c r="K17" s="11" t="str">
        <f t="shared" si="7"/>
        <v/>
      </c>
      <c r="L17" s="11" t="str">
        <f>IF('ACT Math'!B17="","",'SAT M to CBEST M'!$A$2+'SAT M to CBEST M'!$B$2*C17)</f>
        <v/>
      </c>
      <c r="M17" s="11" t="str">
        <f>IF('ACT Math'!B17="","", IF(L17&lt;20, 20, IF(L17&gt;80, 80, L17)))</f>
        <v/>
      </c>
    </row>
    <row r="18" spans="1:13" x14ac:dyDescent="0.25">
      <c r="A18" s="11">
        <v>17</v>
      </c>
      <c r="B18" s="30"/>
      <c r="C18" s="11" t="str">
        <f>IF('ACT Math'!B18="","",IF('ACT Math'!B18&lt;'ACT M to SAT M'!$A$2,'ACT M to SAT M'!$B$2,IF('ACT Math'!B18&gt;'ACT M to SAT M'!A$28,'ACT M to SAT M'!B$28,VLOOKUP(B18,'ACT M to SAT M'!A:B,2,FALSE))))</f>
        <v/>
      </c>
      <c r="D18" s="11" t="str">
        <f t="shared" si="0"/>
        <v/>
      </c>
      <c r="E18" s="11" t="str">
        <f t="shared" si="4"/>
        <v/>
      </c>
      <c r="F18" s="11" t="str">
        <f t="shared" si="1"/>
        <v/>
      </c>
      <c r="G18" s="11" t="str">
        <f t="shared" si="5"/>
        <v/>
      </c>
      <c r="H18" s="11" t="str">
        <f t="shared" si="2"/>
        <v/>
      </c>
      <c r="I18" s="11" t="str">
        <f t="shared" si="6"/>
        <v/>
      </c>
      <c r="J18" s="11" t="str">
        <f t="shared" si="3"/>
        <v/>
      </c>
      <c r="K18" s="11" t="str">
        <f t="shared" si="7"/>
        <v/>
      </c>
      <c r="L18" s="11" t="str">
        <f>IF('ACT Math'!B18="","",'SAT M to CBEST M'!$A$2+'SAT M to CBEST M'!$B$2*C18)</f>
        <v/>
      </c>
      <c r="M18" s="11" t="str">
        <f>IF('ACT Math'!B18="","", IF(L18&lt;20, 20, IF(L18&gt;80, 80, L18)))</f>
        <v/>
      </c>
    </row>
    <row r="19" spans="1:13" x14ac:dyDescent="0.25">
      <c r="A19" s="11">
        <v>18</v>
      </c>
      <c r="B19" s="30"/>
      <c r="C19" s="11" t="str">
        <f>IF('ACT Math'!B19="","",IF('ACT Math'!B19&lt;'ACT M to SAT M'!$A$2,'ACT M to SAT M'!$B$2,IF('ACT Math'!B19&gt;'ACT M to SAT M'!A$28,'ACT M to SAT M'!B$28,VLOOKUP(B19,'ACT M to SAT M'!A:B,2,FALSE))))</f>
        <v/>
      </c>
      <c r="D19" s="11" t="str">
        <f t="shared" si="0"/>
        <v/>
      </c>
      <c r="E19" s="11" t="str">
        <f t="shared" si="4"/>
        <v/>
      </c>
      <c r="F19" s="11" t="str">
        <f t="shared" si="1"/>
        <v/>
      </c>
      <c r="G19" s="11" t="str">
        <f t="shared" si="5"/>
        <v/>
      </c>
      <c r="H19" s="11" t="str">
        <f t="shared" si="2"/>
        <v/>
      </c>
      <c r="I19" s="11" t="str">
        <f t="shared" si="6"/>
        <v/>
      </c>
      <c r="J19" s="11" t="str">
        <f t="shared" si="3"/>
        <v/>
      </c>
      <c r="K19" s="11" t="str">
        <f t="shared" si="7"/>
        <v/>
      </c>
      <c r="L19" s="11" t="str">
        <f>IF('ACT Math'!B19="","",'SAT M to CBEST M'!$A$2+'SAT M to CBEST M'!$B$2*C19)</f>
        <v/>
      </c>
      <c r="M19" s="11" t="str">
        <f>IF('ACT Math'!B19="","", IF(L19&lt;20, 20, IF(L19&gt;80, 80, L19)))</f>
        <v/>
      </c>
    </row>
    <row r="20" spans="1:13" x14ac:dyDescent="0.25">
      <c r="A20" s="11">
        <v>19</v>
      </c>
      <c r="B20" s="30"/>
      <c r="C20" s="11" t="str">
        <f>IF('ACT Math'!B20="","",IF('ACT Math'!B20&lt;'ACT M to SAT M'!$A$2,'ACT M to SAT M'!$B$2,IF('ACT Math'!B20&gt;'ACT M to SAT M'!A$28,'ACT M to SAT M'!B$28,VLOOKUP(B20,'ACT M to SAT M'!A:B,2,FALSE))))</f>
        <v/>
      </c>
      <c r="D20" s="11" t="str">
        <f t="shared" si="0"/>
        <v/>
      </c>
      <c r="E20" s="11" t="str">
        <f t="shared" si="4"/>
        <v/>
      </c>
      <c r="F20" s="11" t="str">
        <f t="shared" si="1"/>
        <v/>
      </c>
      <c r="G20" s="11" t="str">
        <f t="shared" si="5"/>
        <v/>
      </c>
      <c r="H20" s="11" t="str">
        <f t="shared" si="2"/>
        <v/>
      </c>
      <c r="I20" s="11" t="str">
        <f t="shared" si="6"/>
        <v/>
      </c>
      <c r="J20" s="11" t="str">
        <f t="shared" si="3"/>
        <v/>
      </c>
      <c r="K20" s="11" t="str">
        <f t="shared" si="7"/>
        <v/>
      </c>
      <c r="L20" s="11" t="str">
        <f>IF('ACT Math'!B20="","",'SAT M to CBEST M'!$A$2+'SAT M to CBEST M'!$B$2*C20)</f>
        <v/>
      </c>
      <c r="M20" s="11" t="str">
        <f>IF('ACT Math'!B20="","", IF(L20&lt;20, 20, IF(L20&gt;80, 80, L20)))</f>
        <v/>
      </c>
    </row>
    <row r="21" spans="1:13" x14ac:dyDescent="0.25">
      <c r="A21" s="11">
        <v>20</v>
      </c>
      <c r="B21" s="30"/>
      <c r="C21" s="11" t="str">
        <f>IF('ACT Math'!B21="","",IF('ACT Math'!B21&lt;'ACT M to SAT M'!$A$2,'ACT M to SAT M'!$B$2,IF('ACT Math'!B21&gt;'ACT M to SAT M'!A$28,'ACT M to SAT M'!B$28,VLOOKUP(B21,'ACT M to SAT M'!A:B,2,FALSE))))</f>
        <v/>
      </c>
      <c r="D21" s="11" t="str">
        <f t="shared" si="0"/>
        <v/>
      </c>
      <c r="E21" s="11" t="str">
        <f t="shared" si="4"/>
        <v/>
      </c>
      <c r="F21" s="11" t="str">
        <f t="shared" si="1"/>
        <v/>
      </c>
      <c r="G21" s="11" t="str">
        <f t="shared" si="5"/>
        <v/>
      </c>
      <c r="H21" s="11" t="str">
        <f t="shared" si="2"/>
        <v/>
      </c>
      <c r="I21" s="11" t="str">
        <f t="shared" si="6"/>
        <v/>
      </c>
      <c r="J21" s="11" t="str">
        <f t="shared" si="3"/>
        <v/>
      </c>
      <c r="K21" s="11" t="str">
        <f t="shared" si="7"/>
        <v/>
      </c>
      <c r="L21" s="11" t="str">
        <f>IF('ACT Math'!B21="","",'SAT M to CBEST M'!$A$2+'SAT M to CBEST M'!$B$2*C21)</f>
        <v/>
      </c>
      <c r="M21" s="11" t="str">
        <f>IF('ACT Math'!B21="","", IF(L21&lt;20, 20, IF(L21&gt;80, 80, L21)))</f>
        <v/>
      </c>
    </row>
    <row r="22" spans="1:13" x14ac:dyDescent="0.25">
      <c r="A22" s="11">
        <v>21</v>
      </c>
      <c r="B22" s="30"/>
      <c r="C22" s="11" t="str">
        <f>IF('ACT Math'!B22="","",IF('ACT Math'!B22&lt;'ACT M to SAT M'!$A$2,'ACT M to SAT M'!$B$2,IF('ACT Math'!B22&gt;'ACT M to SAT M'!A$28,'ACT M to SAT M'!B$28,VLOOKUP(B22,'ACT M to SAT M'!A:B,2,FALSE))))</f>
        <v/>
      </c>
      <c r="D22" s="11" t="str">
        <f t="shared" si="0"/>
        <v/>
      </c>
      <c r="E22" s="11" t="str">
        <f t="shared" si="4"/>
        <v/>
      </c>
      <c r="F22" s="11" t="str">
        <f t="shared" si="1"/>
        <v/>
      </c>
      <c r="G22" s="11" t="str">
        <f t="shared" si="5"/>
        <v/>
      </c>
      <c r="H22" s="11" t="str">
        <f t="shared" si="2"/>
        <v/>
      </c>
      <c r="I22" s="11" t="str">
        <f t="shared" si="6"/>
        <v/>
      </c>
      <c r="J22" s="11" t="str">
        <f t="shared" si="3"/>
        <v/>
      </c>
      <c r="K22" s="11" t="str">
        <f t="shared" si="7"/>
        <v/>
      </c>
      <c r="L22" s="11" t="str">
        <f>IF('ACT Math'!B22="","",'SAT M to CBEST M'!$A$2+'SAT M to CBEST M'!$B$2*C22)</f>
        <v/>
      </c>
      <c r="M22" s="11" t="str">
        <f>IF('ACT Math'!B22="","", IF(L22&lt;20, 20, IF(L22&gt;80, 80, L22)))</f>
        <v/>
      </c>
    </row>
    <row r="23" spans="1:13" x14ac:dyDescent="0.25">
      <c r="A23" s="11">
        <v>22</v>
      </c>
      <c r="B23" s="30"/>
      <c r="C23" s="11" t="str">
        <f>IF('ACT Math'!B23="","",IF('ACT Math'!B23&lt;'ACT M to SAT M'!$A$2,'ACT M to SAT M'!$B$2,IF('ACT Math'!B23&gt;'ACT M to SAT M'!A$28,'ACT M to SAT M'!B$28,VLOOKUP(B23,'ACT M to SAT M'!A:B,2,FALSE))))</f>
        <v/>
      </c>
      <c r="D23" s="11" t="str">
        <f t="shared" si="0"/>
        <v/>
      </c>
      <c r="E23" s="11" t="str">
        <f t="shared" si="4"/>
        <v/>
      </c>
      <c r="F23" s="11" t="str">
        <f t="shared" si="1"/>
        <v/>
      </c>
      <c r="G23" s="11" t="str">
        <f t="shared" si="5"/>
        <v/>
      </c>
      <c r="H23" s="11" t="str">
        <f t="shared" si="2"/>
        <v/>
      </c>
      <c r="I23" s="11" t="str">
        <f t="shared" si="6"/>
        <v/>
      </c>
      <c r="J23" s="11" t="str">
        <f t="shared" si="3"/>
        <v/>
      </c>
      <c r="K23" s="11" t="str">
        <f t="shared" si="7"/>
        <v/>
      </c>
      <c r="L23" s="11" t="str">
        <f>IF('ACT Math'!B23="","",'SAT M to CBEST M'!$A$2+'SAT M to CBEST M'!$B$2*C23)</f>
        <v/>
      </c>
      <c r="M23" s="11" t="str">
        <f>IF('ACT Math'!B23="","", IF(L23&lt;20, 20, IF(L23&gt;80, 80, L23)))</f>
        <v/>
      </c>
    </row>
    <row r="24" spans="1:13" x14ac:dyDescent="0.25">
      <c r="A24" s="11">
        <v>23</v>
      </c>
      <c r="B24" s="30"/>
      <c r="C24" s="11" t="str">
        <f>IF('ACT Math'!B24="","",IF('ACT Math'!B24&lt;'ACT M to SAT M'!$A$2,'ACT M to SAT M'!$B$2,IF('ACT Math'!B24&gt;'ACT M to SAT M'!A$28,'ACT M to SAT M'!B$28,VLOOKUP(B24,'ACT M to SAT M'!A:B,2,FALSE))))</f>
        <v/>
      </c>
      <c r="D24" s="11" t="str">
        <f t="shared" si="0"/>
        <v/>
      </c>
      <c r="E24" s="11" t="str">
        <f t="shared" si="4"/>
        <v/>
      </c>
      <c r="F24" s="11" t="str">
        <f t="shared" si="1"/>
        <v/>
      </c>
      <c r="G24" s="11" t="str">
        <f t="shared" si="5"/>
        <v/>
      </c>
      <c r="H24" s="11" t="str">
        <f t="shared" si="2"/>
        <v/>
      </c>
      <c r="I24" s="11" t="str">
        <f t="shared" si="6"/>
        <v/>
      </c>
      <c r="J24" s="11" t="str">
        <f t="shared" si="3"/>
        <v/>
      </c>
      <c r="K24" s="11" t="str">
        <f t="shared" si="7"/>
        <v/>
      </c>
      <c r="L24" s="11" t="str">
        <f>IF('ACT Math'!B24="","",'SAT M to CBEST M'!$A$2+'SAT M to CBEST M'!$B$2*C24)</f>
        <v/>
      </c>
      <c r="M24" s="11" t="str">
        <f>IF('ACT Math'!B24="","", IF(L24&lt;20, 20, IF(L24&gt;80, 80, L24)))</f>
        <v/>
      </c>
    </row>
    <row r="25" spans="1:13" x14ac:dyDescent="0.25">
      <c r="A25" s="11">
        <v>24</v>
      </c>
      <c r="B25" s="30"/>
      <c r="C25" s="11" t="str">
        <f>IF('ACT Math'!B25="","",IF('ACT Math'!B25&lt;'ACT M to SAT M'!$A$2,'ACT M to SAT M'!$B$2,IF('ACT Math'!B25&gt;'ACT M to SAT M'!A$28,'ACT M to SAT M'!B$28,VLOOKUP(B25,'ACT M to SAT M'!A:B,2,FALSE))))</f>
        <v/>
      </c>
      <c r="D25" s="11" t="str">
        <f t="shared" si="0"/>
        <v/>
      </c>
      <c r="E25" s="11" t="str">
        <f t="shared" si="4"/>
        <v/>
      </c>
      <c r="F25" s="11" t="str">
        <f t="shared" si="1"/>
        <v/>
      </c>
      <c r="G25" s="11" t="str">
        <f t="shared" si="5"/>
        <v/>
      </c>
      <c r="H25" s="11" t="str">
        <f t="shared" si="2"/>
        <v/>
      </c>
      <c r="I25" s="11" t="str">
        <f t="shared" si="6"/>
        <v/>
      </c>
      <c r="J25" s="11" t="str">
        <f t="shared" si="3"/>
        <v/>
      </c>
      <c r="K25" s="11" t="str">
        <f t="shared" si="7"/>
        <v/>
      </c>
      <c r="L25" s="11" t="str">
        <f>IF('ACT Math'!B25="","",'SAT M to CBEST M'!$A$2+'SAT M to CBEST M'!$B$2*C25)</f>
        <v/>
      </c>
      <c r="M25" s="11" t="str">
        <f>IF('ACT Math'!B25="","", IF(L25&lt;20, 20, IF(L25&gt;80, 80, L25)))</f>
        <v/>
      </c>
    </row>
    <row r="26" spans="1:13" x14ac:dyDescent="0.25">
      <c r="A26" s="11">
        <v>25</v>
      </c>
      <c r="B26" s="30"/>
      <c r="C26" s="11" t="str">
        <f>IF('ACT Math'!B26="","",IF('ACT Math'!B26&lt;'ACT M to SAT M'!$A$2,'ACT M to SAT M'!$B$2,IF('ACT Math'!B26&gt;'ACT M to SAT M'!A$28,'ACT M to SAT M'!B$28,VLOOKUP(B26,'ACT M to SAT M'!A:B,2,FALSE))))</f>
        <v/>
      </c>
      <c r="D26" s="11" t="str">
        <f t="shared" si="0"/>
        <v/>
      </c>
      <c r="E26" s="11" t="str">
        <f t="shared" si="4"/>
        <v/>
      </c>
      <c r="F26" s="11" t="str">
        <f t="shared" si="1"/>
        <v/>
      </c>
      <c r="G26" s="11" t="str">
        <f t="shared" si="5"/>
        <v/>
      </c>
      <c r="H26" s="11" t="str">
        <f t="shared" si="2"/>
        <v/>
      </c>
      <c r="I26" s="11" t="str">
        <f t="shared" si="6"/>
        <v/>
      </c>
      <c r="J26" s="11" t="str">
        <f t="shared" si="3"/>
        <v/>
      </c>
      <c r="K26" s="11" t="str">
        <f t="shared" si="7"/>
        <v/>
      </c>
      <c r="L26" s="11" t="str">
        <f>IF('ACT Math'!B26="","",'SAT M to CBEST M'!$A$2+'SAT M to CBEST M'!$B$2*C26)</f>
        <v/>
      </c>
      <c r="M26" s="11" t="str">
        <f>IF('ACT Math'!B26="","", IF(L26&lt;20, 20, IF(L26&gt;80, 80, L26)))</f>
        <v/>
      </c>
    </row>
    <row r="27" spans="1:13" x14ac:dyDescent="0.25">
      <c r="A27" s="11">
        <v>26</v>
      </c>
      <c r="B27" s="30"/>
      <c r="C27" s="11" t="str">
        <f>IF('ACT Math'!B27="","",IF('ACT Math'!B27&lt;'ACT M to SAT M'!$A$2,'ACT M to SAT M'!$B$2,IF('ACT Math'!B27&gt;'ACT M to SAT M'!A$28,'ACT M to SAT M'!B$28,VLOOKUP(B27,'ACT M to SAT M'!A:B,2,FALSE))))</f>
        <v/>
      </c>
      <c r="D27" s="11" t="str">
        <f t="shared" si="0"/>
        <v/>
      </c>
      <c r="E27" s="11" t="str">
        <f t="shared" si="4"/>
        <v/>
      </c>
      <c r="F27" s="11" t="str">
        <f t="shared" si="1"/>
        <v/>
      </c>
      <c r="G27" s="11" t="str">
        <f t="shared" si="5"/>
        <v/>
      </c>
      <c r="H27" s="11" t="str">
        <f t="shared" si="2"/>
        <v/>
      </c>
      <c r="I27" s="11" t="str">
        <f t="shared" si="6"/>
        <v/>
      </c>
      <c r="J27" s="11" t="str">
        <f t="shared" si="3"/>
        <v/>
      </c>
      <c r="K27" s="11" t="str">
        <f t="shared" si="7"/>
        <v/>
      </c>
      <c r="L27" s="11" t="str">
        <f>IF('ACT Math'!B27="","",'SAT M to CBEST M'!$A$2+'SAT M to CBEST M'!$B$2*C27)</f>
        <v/>
      </c>
      <c r="M27" s="11" t="str">
        <f>IF('ACT Math'!B27="","", IF(L27&lt;20, 20, IF(L27&gt;80, 80, L27)))</f>
        <v/>
      </c>
    </row>
    <row r="28" spans="1:13" x14ac:dyDescent="0.25">
      <c r="A28" s="11">
        <v>27</v>
      </c>
      <c r="B28" s="30"/>
      <c r="C28" s="11" t="str">
        <f>IF('ACT Math'!B28="","",IF('ACT Math'!B28&lt;'ACT M to SAT M'!$A$2,'ACT M to SAT M'!$B$2,IF('ACT Math'!B28&gt;'ACT M to SAT M'!A$28,'ACT M to SAT M'!B$28,VLOOKUP(B28,'ACT M to SAT M'!A:B,2,FALSE))))</f>
        <v/>
      </c>
      <c r="D28" s="11" t="str">
        <f t="shared" si="0"/>
        <v/>
      </c>
      <c r="E28" s="11" t="str">
        <f t="shared" si="4"/>
        <v/>
      </c>
      <c r="F28" s="11" t="str">
        <f t="shared" si="1"/>
        <v/>
      </c>
      <c r="G28" s="11" t="str">
        <f t="shared" si="5"/>
        <v/>
      </c>
      <c r="H28" s="11" t="str">
        <f t="shared" si="2"/>
        <v/>
      </c>
      <c r="I28" s="11" t="str">
        <f t="shared" si="6"/>
        <v/>
      </c>
      <c r="J28" s="11" t="str">
        <f t="shared" si="3"/>
        <v/>
      </c>
      <c r="K28" s="11" t="str">
        <f t="shared" si="7"/>
        <v/>
      </c>
      <c r="L28" s="11" t="str">
        <f>IF('ACT Math'!B28="","",'SAT M to CBEST M'!$A$2+'SAT M to CBEST M'!$B$2*C28)</f>
        <v/>
      </c>
      <c r="M28" s="11" t="str">
        <f>IF('ACT Math'!B28="","", IF(L28&lt;20, 20, IF(L28&gt;80, 80, L28)))</f>
        <v/>
      </c>
    </row>
    <row r="29" spans="1:13" x14ac:dyDescent="0.25">
      <c r="A29" s="11">
        <v>28</v>
      </c>
      <c r="B29" s="30"/>
      <c r="C29" s="11" t="str">
        <f>IF('ACT Math'!B29="","",IF('ACT Math'!B29&lt;'ACT M to SAT M'!$A$2,'ACT M to SAT M'!$B$2,IF('ACT Math'!B29&gt;'ACT M to SAT M'!A$28,'ACT M to SAT M'!B$28,VLOOKUP(B29,'ACT M to SAT M'!A:B,2,FALSE))))</f>
        <v/>
      </c>
      <c r="D29" s="11" t="str">
        <f t="shared" si="0"/>
        <v/>
      </c>
      <c r="E29" s="11" t="str">
        <f t="shared" si="4"/>
        <v/>
      </c>
      <c r="F29" s="11" t="str">
        <f t="shared" si="1"/>
        <v/>
      </c>
      <c r="G29" s="11" t="str">
        <f t="shared" si="5"/>
        <v/>
      </c>
      <c r="H29" s="11" t="str">
        <f t="shared" si="2"/>
        <v/>
      </c>
      <c r="I29" s="11" t="str">
        <f t="shared" si="6"/>
        <v/>
      </c>
      <c r="J29" s="11" t="str">
        <f t="shared" si="3"/>
        <v/>
      </c>
      <c r="K29" s="11" t="str">
        <f t="shared" si="7"/>
        <v/>
      </c>
      <c r="L29" s="11" t="str">
        <f>IF('ACT Math'!B29="","",'SAT M to CBEST M'!$A$2+'SAT M to CBEST M'!$B$2*C29)</f>
        <v/>
      </c>
      <c r="M29" s="11" t="str">
        <f>IF('ACT Math'!B29="","", IF(L29&lt;20, 20, IF(L29&gt;80, 80, L29)))</f>
        <v/>
      </c>
    </row>
    <row r="30" spans="1:13" x14ac:dyDescent="0.25">
      <c r="A30" s="11">
        <v>29</v>
      </c>
      <c r="B30" s="30"/>
      <c r="C30" s="11" t="str">
        <f>IF('ACT Math'!B30="","",IF('ACT Math'!B30&lt;'ACT M to SAT M'!$A$2,'ACT M to SAT M'!$B$2,IF('ACT Math'!B30&gt;'ACT M to SAT M'!A$28,'ACT M to SAT M'!B$28,VLOOKUP(B30,'ACT M to SAT M'!A:B,2,FALSE))))</f>
        <v/>
      </c>
      <c r="D30" s="11" t="str">
        <f t="shared" si="0"/>
        <v/>
      </c>
      <c r="E30" s="11" t="str">
        <f t="shared" si="4"/>
        <v/>
      </c>
      <c r="F30" s="11" t="str">
        <f t="shared" si="1"/>
        <v/>
      </c>
      <c r="G30" s="11" t="str">
        <f t="shared" si="5"/>
        <v/>
      </c>
      <c r="H30" s="11" t="str">
        <f t="shared" si="2"/>
        <v/>
      </c>
      <c r="I30" s="11" t="str">
        <f t="shared" si="6"/>
        <v/>
      </c>
      <c r="J30" s="11" t="str">
        <f t="shared" si="3"/>
        <v/>
      </c>
      <c r="K30" s="11" t="str">
        <f t="shared" si="7"/>
        <v/>
      </c>
      <c r="L30" s="11" t="str">
        <f>IF('ACT Math'!B30="","",'SAT M to CBEST M'!$A$2+'SAT M to CBEST M'!$B$2*C30)</f>
        <v/>
      </c>
      <c r="M30" s="11" t="str">
        <f>IF('ACT Math'!B30="","", IF(L30&lt;20, 20, IF(L30&gt;80, 80, L30)))</f>
        <v/>
      </c>
    </row>
    <row r="31" spans="1:13" x14ac:dyDescent="0.25">
      <c r="A31" s="11">
        <v>30</v>
      </c>
      <c r="B31" s="30"/>
      <c r="C31" s="11" t="str">
        <f>IF('ACT Math'!B31="","",IF('ACT Math'!B31&lt;'ACT M to SAT M'!$A$2,'ACT M to SAT M'!$B$2,IF('ACT Math'!B31&gt;'ACT M to SAT M'!A$28,'ACT M to SAT M'!B$28,VLOOKUP(B31,'ACT M to SAT M'!A:B,2,FALSE))))</f>
        <v/>
      </c>
      <c r="D31" s="11" t="str">
        <f t="shared" si="0"/>
        <v/>
      </c>
      <c r="E31" s="11" t="str">
        <f t="shared" si="4"/>
        <v/>
      </c>
      <c r="F31" s="11" t="str">
        <f t="shared" si="1"/>
        <v/>
      </c>
      <c r="G31" s="11" t="str">
        <f t="shared" si="5"/>
        <v/>
      </c>
      <c r="H31" s="11" t="str">
        <f t="shared" si="2"/>
        <v/>
      </c>
      <c r="I31" s="11" t="str">
        <f t="shared" si="6"/>
        <v/>
      </c>
      <c r="J31" s="11" t="str">
        <f t="shared" si="3"/>
        <v/>
      </c>
      <c r="K31" s="11" t="str">
        <f t="shared" si="7"/>
        <v/>
      </c>
      <c r="L31" s="11" t="str">
        <f>IF('ACT Math'!B31="","",'SAT M to CBEST M'!$A$2+'SAT M to CBEST M'!$B$2*C31)</f>
        <v/>
      </c>
      <c r="M31" s="11" t="str">
        <f>IF('ACT Math'!B31="","", IF(L31&lt;20, 20, IF(L31&gt;80, 80, L31)))</f>
        <v/>
      </c>
    </row>
    <row r="32" spans="1:13" x14ac:dyDescent="0.25">
      <c r="A32" s="11">
        <v>31</v>
      </c>
      <c r="B32" s="30"/>
      <c r="C32" s="11" t="str">
        <f>IF('ACT Math'!B32="","",IF('ACT Math'!B32&lt;'ACT M to SAT M'!$A$2,'ACT M to SAT M'!$B$2,IF('ACT Math'!B32&gt;'ACT M to SAT M'!A$28,'ACT M to SAT M'!B$28,VLOOKUP(B32,'ACT M to SAT M'!A:B,2,FALSE))))</f>
        <v/>
      </c>
      <c r="D32" s="11" t="str">
        <f t="shared" si="0"/>
        <v/>
      </c>
      <c r="E32" s="11" t="str">
        <f t="shared" si="4"/>
        <v/>
      </c>
      <c r="F32" s="11" t="str">
        <f t="shared" si="1"/>
        <v/>
      </c>
      <c r="G32" s="11" t="str">
        <f t="shared" si="5"/>
        <v/>
      </c>
      <c r="H32" s="11" t="str">
        <f t="shared" si="2"/>
        <v/>
      </c>
      <c r="I32" s="11" t="str">
        <f t="shared" si="6"/>
        <v/>
      </c>
      <c r="J32" s="11" t="str">
        <f t="shared" si="3"/>
        <v/>
      </c>
      <c r="K32" s="11" t="str">
        <f t="shared" si="7"/>
        <v/>
      </c>
      <c r="L32" s="11" t="str">
        <f>IF('ACT Math'!B32="","",'SAT M to CBEST M'!$A$2+'SAT M to CBEST M'!$B$2*C32)</f>
        <v/>
      </c>
      <c r="M32" s="11" t="str">
        <f>IF('ACT Math'!B32="","", IF(L32&lt;20, 20, IF(L32&gt;80, 80, L32)))</f>
        <v/>
      </c>
    </row>
    <row r="33" spans="1:13" x14ac:dyDescent="0.25">
      <c r="A33" s="11">
        <v>32</v>
      </c>
      <c r="B33" s="30"/>
      <c r="C33" s="11" t="str">
        <f>IF('ACT Math'!B33="","",IF('ACT Math'!B33&lt;'ACT M to SAT M'!$A$2,'ACT M to SAT M'!$B$2,IF('ACT Math'!B33&gt;'ACT M to SAT M'!A$28,'ACT M to SAT M'!B$28,VLOOKUP(B33,'ACT M to SAT M'!A:B,2,FALSE))))</f>
        <v/>
      </c>
      <c r="D33" s="11" t="str">
        <f t="shared" si="0"/>
        <v/>
      </c>
      <c r="E33" s="11" t="str">
        <f t="shared" si="4"/>
        <v/>
      </c>
      <c r="F33" s="11" t="str">
        <f t="shared" si="1"/>
        <v/>
      </c>
      <c r="G33" s="11" t="str">
        <f t="shared" si="5"/>
        <v/>
      </c>
      <c r="H33" s="11" t="str">
        <f t="shared" si="2"/>
        <v/>
      </c>
      <c r="I33" s="11" t="str">
        <f t="shared" si="6"/>
        <v/>
      </c>
      <c r="J33" s="11" t="str">
        <f t="shared" si="3"/>
        <v/>
      </c>
      <c r="K33" s="11" t="str">
        <f t="shared" si="7"/>
        <v/>
      </c>
      <c r="L33" s="11" t="str">
        <f>IF('ACT Math'!B33="","",'SAT M to CBEST M'!$A$2+'SAT M to CBEST M'!$B$2*C33)</f>
        <v/>
      </c>
      <c r="M33" s="11" t="str">
        <f>IF('ACT Math'!B33="","", IF(L33&lt;20, 20, IF(L33&gt;80, 80, L33)))</f>
        <v/>
      </c>
    </row>
    <row r="34" spans="1:13" x14ac:dyDescent="0.25">
      <c r="A34" s="11">
        <v>33</v>
      </c>
      <c r="B34" s="30"/>
      <c r="C34" s="11" t="str">
        <f>IF('ACT Math'!B34="","",IF('ACT Math'!B34&lt;'ACT M to SAT M'!$A$2,'ACT M to SAT M'!$B$2,IF('ACT Math'!B34&gt;'ACT M to SAT M'!A$28,'ACT M to SAT M'!B$28,VLOOKUP(B34,'ACT M to SAT M'!A:B,2,FALSE))))</f>
        <v/>
      </c>
      <c r="D34" s="11" t="str">
        <f t="shared" si="0"/>
        <v/>
      </c>
      <c r="E34" s="11" t="str">
        <f t="shared" si="4"/>
        <v/>
      </c>
      <c r="F34" s="11" t="str">
        <f t="shared" si="1"/>
        <v/>
      </c>
      <c r="G34" s="11" t="str">
        <f t="shared" si="5"/>
        <v/>
      </c>
      <c r="H34" s="11" t="str">
        <f t="shared" si="2"/>
        <v/>
      </c>
      <c r="I34" s="11" t="str">
        <f t="shared" si="6"/>
        <v/>
      </c>
      <c r="J34" s="11" t="str">
        <f t="shared" si="3"/>
        <v/>
      </c>
      <c r="K34" s="11" t="str">
        <f t="shared" si="7"/>
        <v/>
      </c>
      <c r="L34" s="11" t="str">
        <f>IF('ACT Math'!B34="","",'SAT M to CBEST M'!$A$2+'SAT M to CBEST M'!$B$2*C34)</f>
        <v/>
      </c>
      <c r="M34" s="11" t="str">
        <f>IF('ACT Math'!B34="","", IF(L34&lt;20, 20, IF(L34&gt;80, 80, L34)))</f>
        <v/>
      </c>
    </row>
    <row r="35" spans="1:13" x14ac:dyDescent="0.25">
      <c r="A35" s="11">
        <v>34</v>
      </c>
      <c r="B35" s="30"/>
      <c r="C35" s="11" t="str">
        <f>IF('ACT Math'!B35="","",IF('ACT Math'!B35&lt;'ACT M to SAT M'!$A$2,'ACT M to SAT M'!$B$2,IF('ACT Math'!B35&gt;'ACT M to SAT M'!A$28,'ACT M to SAT M'!B$28,VLOOKUP(B35,'ACT M to SAT M'!A:B,2,FALSE))))</f>
        <v/>
      </c>
      <c r="D35" s="11" t="str">
        <f t="shared" si="0"/>
        <v/>
      </c>
      <c r="E35" s="11" t="str">
        <f t="shared" si="4"/>
        <v/>
      </c>
      <c r="F35" s="11" t="str">
        <f t="shared" si="1"/>
        <v/>
      </c>
      <c r="G35" s="11" t="str">
        <f t="shared" si="5"/>
        <v/>
      </c>
      <c r="H35" s="11" t="str">
        <f t="shared" si="2"/>
        <v/>
      </c>
      <c r="I35" s="11" t="str">
        <f t="shared" si="6"/>
        <v/>
      </c>
      <c r="J35" s="11" t="str">
        <f t="shared" si="3"/>
        <v/>
      </c>
      <c r="K35" s="11" t="str">
        <f t="shared" si="7"/>
        <v/>
      </c>
      <c r="L35" s="11" t="str">
        <f>IF('ACT Math'!B35="","",'SAT M to CBEST M'!$A$2+'SAT M to CBEST M'!$B$2*C35)</f>
        <v/>
      </c>
      <c r="M35" s="11" t="str">
        <f>IF('ACT Math'!B35="","", IF(L35&lt;20, 20, IF(L35&gt;80, 80, L35)))</f>
        <v/>
      </c>
    </row>
    <row r="36" spans="1:13" x14ac:dyDescent="0.25">
      <c r="A36" s="11">
        <v>35</v>
      </c>
      <c r="B36" s="30"/>
      <c r="C36" s="11" t="str">
        <f>IF('ACT Math'!B36="","",IF('ACT Math'!B36&lt;'ACT M to SAT M'!$A$2,'ACT M to SAT M'!$B$2,IF('ACT Math'!B36&gt;'ACT M to SAT M'!A$28,'ACT M to SAT M'!B$28,VLOOKUP(B36,'ACT M to SAT M'!A:B,2,FALSE))))</f>
        <v/>
      </c>
      <c r="D36" s="11" t="str">
        <f t="shared" si="0"/>
        <v/>
      </c>
      <c r="E36" s="11" t="str">
        <f t="shared" si="4"/>
        <v/>
      </c>
      <c r="F36" s="11" t="str">
        <f t="shared" si="1"/>
        <v/>
      </c>
      <c r="G36" s="11" t="str">
        <f t="shared" si="5"/>
        <v/>
      </c>
      <c r="H36" s="11" t="str">
        <f t="shared" si="2"/>
        <v/>
      </c>
      <c r="I36" s="11" t="str">
        <f t="shared" si="6"/>
        <v/>
      </c>
      <c r="J36" s="11" t="str">
        <f t="shared" si="3"/>
        <v/>
      </c>
      <c r="K36" s="11" t="str">
        <f t="shared" si="7"/>
        <v/>
      </c>
      <c r="L36" s="11" t="str">
        <f>IF('ACT Math'!B36="","",'SAT M to CBEST M'!$A$2+'SAT M to CBEST M'!$B$2*C36)</f>
        <v/>
      </c>
      <c r="M36" s="11" t="str">
        <f>IF('ACT Math'!B36="","", IF(L36&lt;20, 20, IF(L36&gt;80, 80, L36)))</f>
        <v/>
      </c>
    </row>
    <row r="37" spans="1:13" x14ac:dyDescent="0.25">
      <c r="A37" s="11">
        <v>36</v>
      </c>
      <c r="B37" s="30"/>
      <c r="C37" s="11" t="str">
        <f>IF('ACT Math'!B37="","",IF('ACT Math'!B37&lt;'ACT M to SAT M'!$A$2,'ACT M to SAT M'!$B$2,IF('ACT Math'!B37&gt;'ACT M to SAT M'!A$28,'ACT M to SAT M'!B$28,VLOOKUP(B37,'ACT M to SAT M'!A:B,2,FALSE))))</f>
        <v/>
      </c>
      <c r="D37" s="11" t="str">
        <f t="shared" si="0"/>
        <v/>
      </c>
      <c r="E37" s="11" t="str">
        <f t="shared" si="4"/>
        <v/>
      </c>
      <c r="F37" s="11" t="str">
        <f t="shared" si="1"/>
        <v/>
      </c>
      <c r="G37" s="11" t="str">
        <f t="shared" si="5"/>
        <v/>
      </c>
      <c r="H37" s="11" t="str">
        <f t="shared" si="2"/>
        <v/>
      </c>
      <c r="I37" s="11" t="str">
        <f t="shared" si="6"/>
        <v/>
      </c>
      <c r="J37" s="11" t="str">
        <f t="shared" si="3"/>
        <v/>
      </c>
      <c r="K37" s="11" t="str">
        <f t="shared" si="7"/>
        <v/>
      </c>
      <c r="L37" s="11" t="str">
        <f>IF('ACT Math'!B37="","",'SAT M to CBEST M'!$A$2+'SAT M to CBEST M'!$B$2*C37)</f>
        <v/>
      </c>
      <c r="M37" s="11" t="str">
        <f>IF('ACT Math'!B37="","", IF(L37&lt;20, 20, IF(L37&gt;80, 80, L37)))</f>
        <v/>
      </c>
    </row>
    <row r="38" spans="1:13" x14ac:dyDescent="0.25">
      <c r="A38" s="11">
        <v>37</v>
      </c>
      <c r="B38" s="30"/>
      <c r="C38" s="11" t="str">
        <f>IF('ACT Math'!B38="","",IF('ACT Math'!B38&lt;'ACT M to SAT M'!$A$2,'ACT M to SAT M'!$B$2,IF('ACT Math'!B38&gt;'ACT M to SAT M'!A$28,'ACT M to SAT M'!B$28,VLOOKUP(B38,'ACT M to SAT M'!A:B,2,FALSE))))</f>
        <v/>
      </c>
      <c r="D38" s="11" t="str">
        <f t="shared" si="0"/>
        <v/>
      </c>
      <c r="E38" s="11" t="str">
        <f t="shared" si="4"/>
        <v/>
      </c>
      <c r="F38" s="11" t="str">
        <f t="shared" si="1"/>
        <v/>
      </c>
      <c r="G38" s="11" t="str">
        <f t="shared" si="5"/>
        <v/>
      </c>
      <c r="H38" s="11" t="str">
        <f t="shared" si="2"/>
        <v/>
      </c>
      <c r="I38" s="11" t="str">
        <f t="shared" si="6"/>
        <v/>
      </c>
      <c r="J38" s="11" t="str">
        <f t="shared" si="3"/>
        <v/>
      </c>
      <c r="K38" s="11" t="str">
        <f t="shared" si="7"/>
        <v/>
      </c>
      <c r="L38" s="11" t="str">
        <f>IF('ACT Math'!B38="","",'SAT M to CBEST M'!$A$2+'SAT M to CBEST M'!$B$2*C38)</f>
        <v/>
      </c>
      <c r="M38" s="11" t="str">
        <f>IF('ACT Math'!B38="","", IF(L38&lt;20, 20, IF(L38&gt;80, 80, L38)))</f>
        <v/>
      </c>
    </row>
    <row r="39" spans="1:13" x14ac:dyDescent="0.25">
      <c r="A39" s="11">
        <v>38</v>
      </c>
      <c r="B39" s="30"/>
      <c r="C39" s="11" t="str">
        <f>IF('ACT Math'!B39="","",IF('ACT Math'!B39&lt;'ACT M to SAT M'!$A$2,'ACT M to SAT M'!$B$2,IF('ACT Math'!B39&gt;'ACT M to SAT M'!A$28,'ACT M to SAT M'!B$28,VLOOKUP(B39,'ACT M to SAT M'!A:B,2,FALSE))))</f>
        <v/>
      </c>
      <c r="D39" s="11" t="str">
        <f t="shared" si="0"/>
        <v/>
      </c>
      <c r="E39" s="11" t="str">
        <f t="shared" si="4"/>
        <v/>
      </c>
      <c r="F39" s="11" t="str">
        <f t="shared" si="1"/>
        <v/>
      </c>
      <c r="G39" s="11" t="str">
        <f t="shared" si="5"/>
        <v/>
      </c>
      <c r="H39" s="11" t="str">
        <f t="shared" si="2"/>
        <v/>
      </c>
      <c r="I39" s="11" t="str">
        <f t="shared" si="6"/>
        <v/>
      </c>
      <c r="J39" s="11" t="str">
        <f t="shared" si="3"/>
        <v/>
      </c>
      <c r="K39" s="11" t="str">
        <f t="shared" si="7"/>
        <v/>
      </c>
      <c r="L39" s="11" t="str">
        <f>IF('ACT Math'!B39="","",'SAT M to CBEST M'!$A$2+'SAT M to CBEST M'!$B$2*C39)</f>
        <v/>
      </c>
      <c r="M39" s="11" t="str">
        <f>IF('ACT Math'!B39="","", IF(L39&lt;20, 20, IF(L39&gt;80, 80, L39)))</f>
        <v/>
      </c>
    </row>
    <row r="40" spans="1:13" x14ac:dyDescent="0.25">
      <c r="A40" s="11">
        <v>39</v>
      </c>
      <c r="B40" s="30"/>
      <c r="C40" s="11" t="str">
        <f>IF('ACT Math'!B40="","",IF('ACT Math'!B40&lt;'ACT M to SAT M'!$A$2,'ACT M to SAT M'!$B$2,IF('ACT Math'!B40&gt;'ACT M to SAT M'!A$28,'ACT M to SAT M'!B$28,VLOOKUP(B40,'ACT M to SAT M'!A:B,2,FALSE))))</f>
        <v/>
      </c>
      <c r="D40" s="11" t="str">
        <f t="shared" si="0"/>
        <v/>
      </c>
      <c r="E40" s="11" t="str">
        <f t="shared" si="4"/>
        <v/>
      </c>
      <c r="F40" s="11" t="str">
        <f t="shared" si="1"/>
        <v/>
      </c>
      <c r="G40" s="11" t="str">
        <f t="shared" si="5"/>
        <v/>
      </c>
      <c r="H40" s="11" t="str">
        <f t="shared" si="2"/>
        <v/>
      </c>
      <c r="I40" s="11" t="str">
        <f t="shared" si="6"/>
        <v/>
      </c>
      <c r="J40" s="11" t="str">
        <f t="shared" si="3"/>
        <v/>
      </c>
      <c r="K40" s="11" t="str">
        <f t="shared" si="7"/>
        <v/>
      </c>
      <c r="L40" s="11" t="str">
        <f>IF('ACT Math'!B40="","",'SAT M to CBEST M'!$A$2+'SAT M to CBEST M'!$B$2*C40)</f>
        <v/>
      </c>
      <c r="M40" s="11" t="str">
        <f>IF('ACT Math'!B40="","", IF(L40&lt;20, 20, IF(L40&gt;80, 80, L40)))</f>
        <v/>
      </c>
    </row>
    <row r="41" spans="1:13" x14ac:dyDescent="0.25">
      <c r="A41" s="11">
        <v>40</v>
      </c>
      <c r="B41" s="30"/>
      <c r="C41" s="11" t="str">
        <f>IF('ACT Math'!B41="","",IF('ACT Math'!B41&lt;'ACT M to SAT M'!$A$2,'ACT M to SAT M'!$B$2,IF('ACT Math'!B41&gt;'ACT M to SAT M'!A$28,'ACT M to SAT M'!B$28,VLOOKUP(B41,'ACT M to SAT M'!A:B,2,FALSE))))</f>
        <v/>
      </c>
      <c r="D41" s="11" t="str">
        <f t="shared" si="0"/>
        <v/>
      </c>
      <c r="E41" s="11" t="str">
        <f t="shared" si="4"/>
        <v/>
      </c>
      <c r="F41" s="11" t="str">
        <f t="shared" si="1"/>
        <v/>
      </c>
      <c r="G41" s="11" t="str">
        <f t="shared" si="5"/>
        <v/>
      </c>
      <c r="H41" s="11" t="str">
        <f t="shared" si="2"/>
        <v/>
      </c>
      <c r="I41" s="11" t="str">
        <f t="shared" si="6"/>
        <v/>
      </c>
      <c r="J41" s="11" t="str">
        <f t="shared" si="3"/>
        <v/>
      </c>
      <c r="K41" s="11" t="str">
        <f t="shared" si="7"/>
        <v/>
      </c>
      <c r="L41" s="11" t="str">
        <f>IF('ACT Math'!B41="","",'SAT M to CBEST M'!$A$2+'SAT M to CBEST M'!$B$2*C41)</f>
        <v/>
      </c>
      <c r="M41" s="11" t="str">
        <f>IF('ACT Math'!B41="","", IF(L41&lt;20, 20, IF(L41&gt;80, 80, L41)))</f>
        <v/>
      </c>
    </row>
    <row r="42" spans="1:13" x14ac:dyDescent="0.25">
      <c r="A42" s="11">
        <v>41</v>
      </c>
      <c r="B42" s="30"/>
      <c r="C42" s="11" t="str">
        <f>IF('ACT Math'!B42="","",IF('ACT Math'!B42&lt;'ACT M to SAT M'!$A$2,'ACT M to SAT M'!$B$2,IF('ACT Math'!B42&gt;'ACT M to SAT M'!A$28,'ACT M to SAT M'!B$28,VLOOKUP(B42,'ACT M to SAT M'!A:B,2,FALSE))))</f>
        <v/>
      </c>
      <c r="D42" s="11" t="str">
        <f t="shared" si="0"/>
        <v/>
      </c>
      <c r="E42" s="11" t="str">
        <f t="shared" si="4"/>
        <v/>
      </c>
      <c r="F42" s="11" t="str">
        <f t="shared" si="1"/>
        <v/>
      </c>
      <c r="G42" s="11" t="str">
        <f t="shared" si="5"/>
        <v/>
      </c>
      <c r="H42" s="11" t="str">
        <f t="shared" si="2"/>
        <v/>
      </c>
      <c r="I42" s="11" t="str">
        <f t="shared" si="6"/>
        <v/>
      </c>
      <c r="J42" s="11" t="str">
        <f t="shared" si="3"/>
        <v/>
      </c>
      <c r="K42" s="11" t="str">
        <f t="shared" si="7"/>
        <v/>
      </c>
      <c r="L42" s="11" t="str">
        <f>IF('ACT Math'!B42="","",'SAT M to CBEST M'!$A$2+'SAT M to CBEST M'!$B$2*C42)</f>
        <v/>
      </c>
      <c r="M42" s="11" t="str">
        <f>IF('ACT Math'!B42="","", IF(L42&lt;20, 20, IF(L42&gt;80, 80, L42)))</f>
        <v/>
      </c>
    </row>
    <row r="43" spans="1:13" x14ac:dyDescent="0.25">
      <c r="A43" s="11">
        <v>42</v>
      </c>
      <c r="B43" s="30"/>
      <c r="C43" s="11" t="str">
        <f>IF('ACT Math'!B43="","",IF('ACT Math'!B43&lt;'ACT M to SAT M'!$A$2,'ACT M to SAT M'!$B$2,IF('ACT Math'!B43&gt;'ACT M to SAT M'!A$28,'ACT M to SAT M'!B$28,VLOOKUP(B43,'ACT M to SAT M'!A:B,2,FALSE))))</f>
        <v/>
      </c>
      <c r="D43" s="11" t="str">
        <f t="shared" si="0"/>
        <v/>
      </c>
      <c r="E43" s="11" t="str">
        <f t="shared" si="4"/>
        <v/>
      </c>
      <c r="F43" s="11" t="str">
        <f t="shared" si="1"/>
        <v/>
      </c>
      <c r="G43" s="11" t="str">
        <f t="shared" si="5"/>
        <v/>
      </c>
      <c r="H43" s="11" t="str">
        <f t="shared" si="2"/>
        <v/>
      </c>
      <c r="I43" s="11" t="str">
        <f t="shared" si="6"/>
        <v/>
      </c>
      <c r="J43" s="11" t="str">
        <f t="shared" si="3"/>
        <v/>
      </c>
      <c r="K43" s="11" t="str">
        <f t="shared" si="7"/>
        <v/>
      </c>
      <c r="L43" s="11" t="str">
        <f>IF('ACT Math'!B43="","",'SAT M to CBEST M'!$A$2+'SAT M to CBEST M'!$B$2*C43)</f>
        <v/>
      </c>
      <c r="M43" s="11" t="str">
        <f>IF('ACT Math'!B43="","", IF(L43&lt;20, 20, IF(L43&gt;80, 80, L43)))</f>
        <v/>
      </c>
    </row>
    <row r="44" spans="1:13" x14ac:dyDescent="0.25">
      <c r="A44" s="11">
        <v>43</v>
      </c>
      <c r="B44" s="30"/>
      <c r="C44" s="11" t="str">
        <f>IF('ACT Math'!B44="","",IF('ACT Math'!B44&lt;'ACT M to SAT M'!$A$2,'ACT M to SAT M'!$B$2,IF('ACT Math'!B44&gt;'ACT M to SAT M'!A$28,'ACT M to SAT M'!B$28,VLOOKUP(B44,'ACT M to SAT M'!A:B,2,FALSE))))</f>
        <v/>
      </c>
      <c r="D44" s="11" t="str">
        <f t="shared" si="0"/>
        <v/>
      </c>
      <c r="E44" s="11" t="str">
        <f t="shared" si="4"/>
        <v/>
      </c>
      <c r="F44" s="11" t="str">
        <f t="shared" si="1"/>
        <v/>
      </c>
      <c r="G44" s="11" t="str">
        <f t="shared" si="5"/>
        <v/>
      </c>
      <c r="H44" s="11" t="str">
        <f t="shared" si="2"/>
        <v/>
      </c>
      <c r="I44" s="11" t="str">
        <f t="shared" si="6"/>
        <v/>
      </c>
      <c r="J44" s="11" t="str">
        <f t="shared" si="3"/>
        <v/>
      </c>
      <c r="K44" s="11" t="str">
        <f t="shared" si="7"/>
        <v/>
      </c>
      <c r="L44" s="11" t="str">
        <f>IF('ACT Math'!B44="","",'SAT M to CBEST M'!$A$2+'SAT M to CBEST M'!$B$2*C44)</f>
        <v/>
      </c>
      <c r="M44" s="11" t="str">
        <f>IF('ACT Math'!B44="","", IF(L44&lt;20, 20, IF(L44&gt;80, 80, L44)))</f>
        <v/>
      </c>
    </row>
    <row r="45" spans="1:13" x14ac:dyDescent="0.25">
      <c r="A45" s="11">
        <v>44</v>
      </c>
      <c r="B45" s="30"/>
      <c r="C45" s="11" t="str">
        <f>IF('ACT Math'!B45="","",IF('ACT Math'!B45&lt;'ACT M to SAT M'!$A$2,'ACT M to SAT M'!$B$2,IF('ACT Math'!B45&gt;'ACT M to SAT M'!A$28,'ACT M to SAT M'!B$28,VLOOKUP(B45,'ACT M to SAT M'!A:B,2,FALSE))))</f>
        <v/>
      </c>
      <c r="D45" s="11" t="str">
        <f t="shared" si="0"/>
        <v/>
      </c>
      <c r="E45" s="11" t="str">
        <f t="shared" si="4"/>
        <v/>
      </c>
      <c r="F45" s="11" t="str">
        <f t="shared" si="1"/>
        <v/>
      </c>
      <c r="G45" s="11" t="str">
        <f t="shared" si="5"/>
        <v/>
      </c>
      <c r="H45" s="11" t="str">
        <f t="shared" si="2"/>
        <v/>
      </c>
      <c r="I45" s="11" t="str">
        <f t="shared" si="6"/>
        <v/>
      </c>
      <c r="J45" s="11" t="str">
        <f t="shared" si="3"/>
        <v/>
      </c>
      <c r="K45" s="11" t="str">
        <f t="shared" si="7"/>
        <v/>
      </c>
      <c r="L45" s="11" t="str">
        <f>IF('ACT Math'!B45="","",'SAT M to CBEST M'!$A$2+'SAT M to CBEST M'!$B$2*C45)</f>
        <v/>
      </c>
      <c r="M45" s="11" t="str">
        <f>IF('ACT Math'!B45="","", IF(L45&lt;20, 20, IF(L45&gt;80, 80, L45)))</f>
        <v/>
      </c>
    </row>
    <row r="46" spans="1:13" x14ac:dyDescent="0.25">
      <c r="A46" s="11">
        <v>45</v>
      </c>
      <c r="B46" s="30"/>
      <c r="C46" s="11" t="str">
        <f>IF('ACT Math'!B46="","",IF('ACT Math'!B46&lt;'ACT M to SAT M'!$A$2,'ACT M to SAT M'!$B$2,IF('ACT Math'!B46&gt;'ACT M to SAT M'!A$28,'ACT M to SAT M'!B$28,VLOOKUP(B46,'ACT M to SAT M'!A:B,2,FALSE))))</f>
        <v/>
      </c>
      <c r="D46" s="11" t="str">
        <f t="shared" si="0"/>
        <v/>
      </c>
      <c r="E46" s="11" t="str">
        <f t="shared" si="4"/>
        <v/>
      </c>
      <c r="F46" s="11" t="str">
        <f t="shared" si="1"/>
        <v/>
      </c>
      <c r="G46" s="11" t="str">
        <f t="shared" si="5"/>
        <v/>
      </c>
      <c r="H46" s="11" t="str">
        <f t="shared" si="2"/>
        <v/>
      </c>
      <c r="I46" s="11" t="str">
        <f t="shared" si="6"/>
        <v/>
      </c>
      <c r="J46" s="11" t="str">
        <f t="shared" si="3"/>
        <v/>
      </c>
      <c r="K46" s="11" t="str">
        <f t="shared" si="7"/>
        <v/>
      </c>
      <c r="L46" s="11" t="str">
        <f>IF('ACT Math'!B46="","",'SAT M to CBEST M'!$A$2+'SAT M to CBEST M'!$B$2*C46)</f>
        <v/>
      </c>
      <c r="M46" s="11" t="str">
        <f>IF('ACT Math'!B46="","", IF(L46&lt;20, 20, IF(L46&gt;80, 80, L46)))</f>
        <v/>
      </c>
    </row>
    <row r="47" spans="1:13" x14ac:dyDescent="0.25">
      <c r="A47" s="11">
        <v>46</v>
      </c>
      <c r="B47" s="30"/>
      <c r="C47" s="11" t="str">
        <f>IF('ACT Math'!B47="","",IF('ACT Math'!B47&lt;'ACT M to SAT M'!$A$2,'ACT M to SAT M'!$B$2,IF('ACT Math'!B47&gt;'ACT M to SAT M'!A$28,'ACT M to SAT M'!B$28,VLOOKUP(B47,'ACT M to SAT M'!A:B,2,FALSE))))</f>
        <v/>
      </c>
      <c r="D47" s="11" t="str">
        <f t="shared" si="0"/>
        <v/>
      </c>
      <c r="E47" s="11" t="str">
        <f t="shared" si="4"/>
        <v/>
      </c>
      <c r="F47" s="11" t="str">
        <f t="shared" si="1"/>
        <v/>
      </c>
      <c r="G47" s="11" t="str">
        <f t="shared" si="5"/>
        <v/>
      </c>
      <c r="H47" s="11" t="str">
        <f t="shared" si="2"/>
        <v/>
      </c>
      <c r="I47" s="11" t="str">
        <f t="shared" si="6"/>
        <v/>
      </c>
      <c r="J47" s="11" t="str">
        <f t="shared" si="3"/>
        <v/>
      </c>
      <c r="K47" s="11" t="str">
        <f t="shared" si="7"/>
        <v/>
      </c>
      <c r="L47" s="11" t="str">
        <f>IF('ACT Math'!B47="","",'SAT M to CBEST M'!$A$2+'SAT M to CBEST M'!$B$2*C47)</f>
        <v/>
      </c>
      <c r="M47" s="11" t="str">
        <f>IF('ACT Math'!B47="","", IF(L47&lt;20, 20, IF(L47&gt;80, 80, L47)))</f>
        <v/>
      </c>
    </row>
    <row r="48" spans="1:13" x14ac:dyDescent="0.25">
      <c r="A48" s="11">
        <v>47</v>
      </c>
      <c r="B48" s="30"/>
      <c r="C48" s="11" t="str">
        <f>IF('ACT Math'!B48="","",IF('ACT Math'!B48&lt;'ACT M to SAT M'!$A$2,'ACT M to SAT M'!$B$2,IF('ACT Math'!B48&gt;'ACT M to SAT M'!A$28,'ACT M to SAT M'!B$28,VLOOKUP(B48,'ACT M to SAT M'!A:B,2,FALSE))))</f>
        <v/>
      </c>
      <c r="D48" s="11" t="str">
        <f t="shared" si="0"/>
        <v/>
      </c>
      <c r="E48" s="11" t="str">
        <f t="shared" si="4"/>
        <v/>
      </c>
      <c r="F48" s="11" t="str">
        <f t="shared" si="1"/>
        <v/>
      </c>
      <c r="G48" s="11" t="str">
        <f t="shared" si="5"/>
        <v/>
      </c>
      <c r="H48" s="11" t="str">
        <f t="shared" si="2"/>
        <v/>
      </c>
      <c r="I48" s="11" t="str">
        <f t="shared" si="6"/>
        <v/>
      </c>
      <c r="J48" s="11" t="str">
        <f t="shared" si="3"/>
        <v/>
      </c>
      <c r="K48" s="11" t="str">
        <f t="shared" si="7"/>
        <v/>
      </c>
      <c r="L48" s="11" t="str">
        <f>IF('ACT Math'!B48="","",'SAT M to CBEST M'!$A$2+'SAT M to CBEST M'!$B$2*C48)</f>
        <v/>
      </c>
      <c r="M48" s="11" t="str">
        <f>IF('ACT Math'!B48="","", IF(L48&lt;20, 20, IF(L48&gt;80, 80, L48)))</f>
        <v/>
      </c>
    </row>
    <row r="49" spans="1:13" x14ac:dyDescent="0.25">
      <c r="A49" s="11">
        <v>48</v>
      </c>
      <c r="B49" s="30"/>
      <c r="C49" s="11" t="str">
        <f>IF('ACT Math'!B49="","",IF('ACT Math'!B49&lt;'ACT M to SAT M'!$A$2,'ACT M to SAT M'!$B$2,IF('ACT Math'!B49&gt;'ACT M to SAT M'!A$28,'ACT M to SAT M'!B$28,VLOOKUP(B49,'ACT M to SAT M'!A:B,2,FALSE))))</f>
        <v/>
      </c>
      <c r="D49" s="11" t="str">
        <f t="shared" si="0"/>
        <v/>
      </c>
      <c r="E49" s="11" t="str">
        <f t="shared" si="4"/>
        <v/>
      </c>
      <c r="F49" s="11" t="str">
        <f t="shared" si="1"/>
        <v/>
      </c>
      <c r="G49" s="11" t="str">
        <f t="shared" si="5"/>
        <v/>
      </c>
      <c r="H49" s="11" t="str">
        <f t="shared" si="2"/>
        <v/>
      </c>
      <c r="I49" s="11" t="str">
        <f t="shared" si="6"/>
        <v/>
      </c>
      <c r="J49" s="11" t="str">
        <f t="shared" si="3"/>
        <v/>
      </c>
      <c r="K49" s="11" t="str">
        <f t="shared" si="7"/>
        <v/>
      </c>
      <c r="L49" s="11" t="str">
        <f>IF('ACT Math'!B49="","",'SAT M to CBEST M'!$A$2+'SAT M to CBEST M'!$B$2*C49)</f>
        <v/>
      </c>
      <c r="M49" s="11" t="str">
        <f>IF('ACT Math'!B49="","", IF(L49&lt;20, 20, IF(L49&gt;80, 80, L49)))</f>
        <v/>
      </c>
    </row>
    <row r="50" spans="1:13" x14ac:dyDescent="0.25">
      <c r="A50" s="11">
        <v>49</v>
      </c>
      <c r="B50" s="30"/>
      <c r="C50" s="11" t="str">
        <f>IF('ACT Math'!B50="","",IF('ACT Math'!B50&lt;'ACT M to SAT M'!$A$2,'ACT M to SAT M'!$B$2,IF('ACT Math'!B50&gt;'ACT M to SAT M'!A$28,'ACT M to SAT M'!B$28,VLOOKUP(B50,'ACT M to SAT M'!A:B,2,FALSE))))</f>
        <v/>
      </c>
      <c r="D50" s="11" t="str">
        <f t="shared" si="0"/>
        <v/>
      </c>
      <c r="E50" s="11" t="str">
        <f t="shared" si="4"/>
        <v/>
      </c>
      <c r="F50" s="11" t="str">
        <f t="shared" si="1"/>
        <v/>
      </c>
      <c r="G50" s="11" t="str">
        <f t="shared" si="5"/>
        <v/>
      </c>
      <c r="H50" s="11" t="str">
        <f t="shared" si="2"/>
        <v/>
      </c>
      <c r="I50" s="11" t="str">
        <f t="shared" si="6"/>
        <v/>
      </c>
      <c r="J50" s="11" t="str">
        <f t="shared" si="3"/>
        <v/>
      </c>
      <c r="K50" s="11" t="str">
        <f t="shared" si="7"/>
        <v/>
      </c>
      <c r="L50" s="11" t="str">
        <f>IF('ACT Math'!B50="","",'SAT M to CBEST M'!$A$2+'SAT M to CBEST M'!$B$2*C50)</f>
        <v/>
      </c>
      <c r="M50" s="11" t="str">
        <f>IF('ACT Math'!B50="","", IF(L50&lt;20, 20, IF(L50&gt;80, 80, L50)))</f>
        <v/>
      </c>
    </row>
    <row r="51" spans="1:13" x14ac:dyDescent="0.25">
      <c r="A51" s="11">
        <v>50</v>
      </c>
      <c r="B51" s="30"/>
      <c r="C51" s="11" t="str">
        <f>IF('ACT Math'!B51="","",IF('ACT Math'!B51&lt;'ACT M to SAT M'!$A$2,'ACT M to SAT M'!$B$2,IF('ACT Math'!B51&gt;'ACT M to SAT M'!A$28,'ACT M to SAT M'!B$28,VLOOKUP(B51,'ACT M to SAT M'!A:B,2,FALSE))))</f>
        <v/>
      </c>
      <c r="D51" s="11" t="str">
        <f t="shared" si="0"/>
        <v/>
      </c>
      <c r="E51" s="11" t="str">
        <f t="shared" si="4"/>
        <v/>
      </c>
      <c r="F51" s="11" t="str">
        <f t="shared" si="1"/>
        <v/>
      </c>
      <c r="G51" s="11" t="str">
        <f t="shared" si="5"/>
        <v/>
      </c>
      <c r="H51" s="11" t="str">
        <f t="shared" si="2"/>
        <v/>
      </c>
      <c r="I51" s="11" t="str">
        <f t="shared" si="6"/>
        <v/>
      </c>
      <c r="J51" s="11" t="str">
        <f t="shared" si="3"/>
        <v/>
      </c>
      <c r="K51" s="11" t="str">
        <f t="shared" si="7"/>
        <v/>
      </c>
      <c r="L51" s="11" t="str">
        <f>IF('ACT Math'!B51="","",'SAT M to CBEST M'!$A$2+'SAT M to CBEST M'!$B$2*C51)</f>
        <v/>
      </c>
      <c r="M51" s="11" t="str">
        <f>IF('ACT Math'!B51="","", IF(L51&lt;20, 20, IF(L51&gt;80, 80, L51)))</f>
        <v/>
      </c>
    </row>
    <row r="52" spans="1:13" x14ac:dyDescent="0.25">
      <c r="A52" s="11">
        <v>51</v>
      </c>
      <c r="B52" s="30"/>
      <c r="C52" s="11" t="str">
        <f>IF('ACT Math'!B52="","",IF('ACT Math'!B52&lt;'ACT M to SAT M'!$A$2,'ACT M to SAT M'!$B$2,IF('ACT Math'!B52&gt;'ACT M to SAT M'!A$28,'ACT M to SAT M'!B$28,VLOOKUP(B52,'ACT M to SAT M'!A:B,2,FALSE))))</f>
        <v/>
      </c>
      <c r="D52" s="11" t="str">
        <f t="shared" si="0"/>
        <v/>
      </c>
      <c r="E52" s="11" t="str">
        <f t="shared" si="4"/>
        <v/>
      </c>
      <c r="F52" s="11" t="str">
        <f t="shared" si="1"/>
        <v/>
      </c>
      <c r="G52" s="11" t="str">
        <f t="shared" si="5"/>
        <v/>
      </c>
      <c r="H52" s="11" t="str">
        <f t="shared" si="2"/>
        <v/>
      </c>
      <c r="I52" s="11" t="str">
        <f t="shared" si="6"/>
        <v/>
      </c>
      <c r="J52" s="11" t="str">
        <f t="shared" si="3"/>
        <v/>
      </c>
      <c r="K52" s="11" t="str">
        <f t="shared" si="7"/>
        <v/>
      </c>
      <c r="L52" s="11" t="str">
        <f>IF('ACT Math'!B52="","",'SAT M to CBEST M'!$A$2+'SAT M to CBEST M'!$B$2*C52)</f>
        <v/>
      </c>
      <c r="M52" s="11" t="str">
        <f>IF('ACT Math'!B52="","", IF(L52&lt;20, 20, IF(L52&gt;80, 80, L52)))</f>
        <v/>
      </c>
    </row>
    <row r="53" spans="1:13" x14ac:dyDescent="0.25">
      <c r="A53" s="11">
        <v>52</v>
      </c>
      <c r="B53" s="30"/>
      <c r="C53" s="11" t="str">
        <f>IF('ACT Math'!B53="","",IF('ACT Math'!B53&lt;'ACT M to SAT M'!$A$2,'ACT M to SAT M'!$B$2,IF('ACT Math'!B53&gt;'ACT M to SAT M'!A$28,'ACT M to SAT M'!B$28,VLOOKUP(B53,'ACT M to SAT M'!A:B,2,FALSE))))</f>
        <v/>
      </c>
      <c r="D53" s="11" t="str">
        <f t="shared" si="0"/>
        <v/>
      </c>
      <c r="E53" s="11" t="str">
        <f t="shared" si="4"/>
        <v/>
      </c>
      <c r="F53" s="11" t="str">
        <f t="shared" si="1"/>
        <v/>
      </c>
      <c r="G53" s="11" t="str">
        <f t="shared" si="5"/>
        <v/>
      </c>
      <c r="H53" s="11" t="str">
        <f t="shared" si="2"/>
        <v/>
      </c>
      <c r="I53" s="11" t="str">
        <f t="shared" si="6"/>
        <v/>
      </c>
      <c r="J53" s="11" t="str">
        <f t="shared" si="3"/>
        <v/>
      </c>
      <c r="K53" s="11" t="str">
        <f t="shared" si="7"/>
        <v/>
      </c>
      <c r="L53" s="11" t="str">
        <f>IF('ACT Math'!B53="","",'SAT M to CBEST M'!$A$2+'SAT M to CBEST M'!$B$2*C53)</f>
        <v/>
      </c>
      <c r="M53" s="11" t="str">
        <f>IF('ACT Math'!B53="","", IF(L53&lt;20, 20, IF(L53&gt;80, 80, L53)))</f>
        <v/>
      </c>
    </row>
    <row r="54" spans="1:13" x14ac:dyDescent="0.25">
      <c r="A54" s="11">
        <v>53</v>
      </c>
      <c r="B54" s="30"/>
      <c r="C54" s="11" t="str">
        <f>IF('ACT Math'!B54="","",IF('ACT Math'!B54&lt;'ACT M to SAT M'!$A$2,'ACT M to SAT M'!$B$2,IF('ACT Math'!B54&gt;'ACT M to SAT M'!A$28,'ACT M to SAT M'!B$28,VLOOKUP(B54,'ACT M to SAT M'!A:B,2,FALSE))))</f>
        <v/>
      </c>
      <c r="D54" s="11" t="str">
        <f t="shared" si="0"/>
        <v/>
      </c>
      <c r="E54" s="11" t="str">
        <f t="shared" si="4"/>
        <v/>
      </c>
      <c r="F54" s="11" t="str">
        <f t="shared" si="1"/>
        <v/>
      </c>
      <c r="G54" s="11" t="str">
        <f t="shared" si="5"/>
        <v/>
      </c>
      <c r="H54" s="11" t="str">
        <f t="shared" si="2"/>
        <v/>
      </c>
      <c r="I54" s="11" t="str">
        <f t="shared" si="6"/>
        <v/>
      </c>
      <c r="J54" s="11" t="str">
        <f t="shared" si="3"/>
        <v/>
      </c>
      <c r="K54" s="11" t="str">
        <f t="shared" si="7"/>
        <v/>
      </c>
      <c r="L54" s="11" t="str">
        <f>IF('ACT Math'!B54="","",'SAT M to CBEST M'!$A$2+'SAT M to CBEST M'!$B$2*C54)</f>
        <v/>
      </c>
      <c r="M54" s="11" t="str">
        <f>IF('ACT Math'!B54="","", IF(L54&lt;20, 20, IF(L54&gt;80, 80, L54)))</f>
        <v/>
      </c>
    </row>
    <row r="55" spans="1:13" x14ac:dyDescent="0.25">
      <c r="A55" s="11">
        <v>54</v>
      </c>
      <c r="B55" s="30"/>
      <c r="C55" s="11" t="str">
        <f>IF('ACT Math'!B55="","",IF('ACT Math'!B55&lt;'ACT M to SAT M'!$A$2,'ACT M to SAT M'!$B$2,IF('ACT Math'!B55&gt;'ACT M to SAT M'!A$28,'ACT M to SAT M'!B$28,VLOOKUP(B55,'ACT M to SAT M'!A:B,2,FALSE))))</f>
        <v/>
      </c>
      <c r="D55" s="11" t="str">
        <f t="shared" si="0"/>
        <v/>
      </c>
      <c r="E55" s="11" t="str">
        <f t="shared" si="4"/>
        <v/>
      </c>
      <c r="F55" s="11" t="str">
        <f t="shared" si="1"/>
        <v/>
      </c>
      <c r="G55" s="11" t="str">
        <f t="shared" si="5"/>
        <v/>
      </c>
      <c r="H55" s="11" t="str">
        <f t="shared" si="2"/>
        <v/>
      </c>
      <c r="I55" s="11" t="str">
        <f t="shared" si="6"/>
        <v/>
      </c>
      <c r="J55" s="11" t="str">
        <f t="shared" si="3"/>
        <v/>
      </c>
      <c r="K55" s="11" t="str">
        <f t="shared" si="7"/>
        <v/>
      </c>
      <c r="L55" s="11" t="str">
        <f>IF('ACT Math'!B55="","",'SAT M to CBEST M'!$A$2+'SAT M to CBEST M'!$B$2*C55)</f>
        <v/>
      </c>
      <c r="M55" s="11" t="str">
        <f>IF('ACT Math'!B55="","", IF(L55&lt;20, 20, IF(L55&gt;80, 80, L55)))</f>
        <v/>
      </c>
    </row>
    <row r="56" spans="1:13" x14ac:dyDescent="0.25">
      <c r="A56" s="11">
        <v>55</v>
      </c>
      <c r="B56" s="30"/>
      <c r="C56" s="11" t="str">
        <f>IF('ACT Math'!B56="","",IF('ACT Math'!B56&lt;'ACT M to SAT M'!$A$2,'ACT M to SAT M'!$B$2,IF('ACT Math'!B56&gt;'ACT M to SAT M'!A$28,'ACT M to SAT M'!B$28,VLOOKUP(B56,'ACT M to SAT M'!A:B,2,FALSE))))</f>
        <v/>
      </c>
      <c r="D56" s="11" t="str">
        <f t="shared" si="0"/>
        <v/>
      </c>
      <c r="E56" s="11" t="str">
        <f t="shared" si="4"/>
        <v/>
      </c>
      <c r="F56" s="11" t="str">
        <f t="shared" si="1"/>
        <v/>
      </c>
      <c r="G56" s="11" t="str">
        <f t="shared" si="5"/>
        <v/>
      </c>
      <c r="H56" s="11" t="str">
        <f t="shared" si="2"/>
        <v/>
      </c>
      <c r="I56" s="11" t="str">
        <f t="shared" si="6"/>
        <v/>
      </c>
      <c r="J56" s="11" t="str">
        <f t="shared" si="3"/>
        <v/>
      </c>
      <c r="K56" s="11" t="str">
        <f t="shared" si="7"/>
        <v/>
      </c>
      <c r="L56" s="11" t="str">
        <f>IF('ACT Math'!B56="","",'SAT M to CBEST M'!$A$2+'SAT M to CBEST M'!$B$2*C56)</f>
        <v/>
      </c>
      <c r="M56" s="11" t="str">
        <f>IF('ACT Math'!B56="","", IF(L56&lt;20, 20, IF(L56&gt;80, 80, L56)))</f>
        <v/>
      </c>
    </row>
    <row r="57" spans="1:13" x14ac:dyDescent="0.25">
      <c r="A57" s="11">
        <v>56</v>
      </c>
      <c r="B57" s="30"/>
      <c r="C57" s="11" t="str">
        <f>IF('ACT Math'!B57="","",IF('ACT Math'!B57&lt;'ACT M to SAT M'!$A$2,'ACT M to SAT M'!$B$2,IF('ACT Math'!B57&gt;'ACT M to SAT M'!A$28,'ACT M to SAT M'!B$28,VLOOKUP(B57,'ACT M to SAT M'!A:B,2,FALSE))))</f>
        <v/>
      </c>
      <c r="D57" s="11" t="str">
        <f t="shared" si="0"/>
        <v/>
      </c>
      <c r="E57" s="11" t="str">
        <f t="shared" si="4"/>
        <v/>
      </c>
      <c r="F57" s="11" t="str">
        <f t="shared" si="1"/>
        <v/>
      </c>
      <c r="G57" s="11" t="str">
        <f t="shared" si="5"/>
        <v/>
      </c>
      <c r="H57" s="11" t="str">
        <f t="shared" si="2"/>
        <v/>
      </c>
      <c r="I57" s="11" t="str">
        <f t="shared" si="6"/>
        <v/>
      </c>
      <c r="J57" s="11" t="str">
        <f t="shared" si="3"/>
        <v/>
      </c>
      <c r="K57" s="11" t="str">
        <f t="shared" si="7"/>
        <v/>
      </c>
      <c r="L57" s="11" t="str">
        <f>IF('ACT Math'!B57="","",'SAT M to CBEST M'!$A$2+'SAT M to CBEST M'!$B$2*C57)</f>
        <v/>
      </c>
      <c r="M57" s="11" t="str">
        <f>IF('ACT Math'!B57="","", IF(L57&lt;20, 20, IF(L57&gt;80, 80, L57)))</f>
        <v/>
      </c>
    </row>
    <row r="58" spans="1:13" x14ac:dyDescent="0.25">
      <c r="A58" s="11">
        <v>57</v>
      </c>
      <c r="B58" s="30"/>
      <c r="C58" s="11" t="str">
        <f>IF('ACT Math'!B58="","",IF('ACT Math'!B58&lt;'ACT M to SAT M'!$A$2,'ACT M to SAT M'!$B$2,IF('ACT Math'!B58&gt;'ACT M to SAT M'!A$28,'ACT M to SAT M'!B$28,VLOOKUP(B58,'ACT M to SAT M'!A:B,2,FALSE))))</f>
        <v/>
      </c>
      <c r="D58" s="11" t="str">
        <f t="shared" si="0"/>
        <v/>
      </c>
      <c r="E58" s="11" t="str">
        <f t="shared" si="4"/>
        <v/>
      </c>
      <c r="F58" s="11" t="str">
        <f t="shared" si="1"/>
        <v/>
      </c>
      <c r="G58" s="11" t="str">
        <f t="shared" si="5"/>
        <v/>
      </c>
      <c r="H58" s="11" t="str">
        <f t="shared" si="2"/>
        <v/>
      </c>
      <c r="I58" s="11" t="str">
        <f t="shared" si="6"/>
        <v/>
      </c>
      <c r="J58" s="11" t="str">
        <f t="shared" si="3"/>
        <v/>
      </c>
      <c r="K58" s="11" t="str">
        <f t="shared" si="7"/>
        <v/>
      </c>
      <c r="L58" s="11" t="str">
        <f>IF('ACT Math'!B58="","",'SAT M to CBEST M'!$A$2+'SAT M to CBEST M'!$B$2*C58)</f>
        <v/>
      </c>
      <c r="M58" s="11" t="str">
        <f>IF('ACT Math'!B58="","", IF(L58&lt;20, 20, IF(L58&gt;80, 80, L58)))</f>
        <v/>
      </c>
    </row>
    <row r="59" spans="1:13" x14ac:dyDescent="0.25">
      <c r="A59" s="11">
        <v>58</v>
      </c>
      <c r="B59" s="30"/>
      <c r="C59" s="11" t="str">
        <f>IF('ACT Math'!B59="","",IF('ACT Math'!B59&lt;'ACT M to SAT M'!$A$2,'ACT M to SAT M'!$B$2,IF('ACT Math'!B59&gt;'ACT M to SAT M'!A$28,'ACT M to SAT M'!B$28,VLOOKUP(B59,'ACT M to SAT M'!A:B,2,FALSE))))</f>
        <v/>
      </c>
      <c r="D59" s="11" t="str">
        <f t="shared" si="0"/>
        <v/>
      </c>
      <c r="E59" s="11" t="str">
        <f t="shared" si="4"/>
        <v/>
      </c>
      <c r="F59" s="11" t="str">
        <f t="shared" si="1"/>
        <v/>
      </c>
      <c r="G59" s="11" t="str">
        <f t="shared" si="5"/>
        <v/>
      </c>
      <c r="H59" s="11" t="str">
        <f t="shared" si="2"/>
        <v/>
      </c>
      <c r="I59" s="11" t="str">
        <f t="shared" si="6"/>
        <v/>
      </c>
      <c r="J59" s="11" t="str">
        <f t="shared" si="3"/>
        <v/>
      </c>
      <c r="K59" s="11" t="str">
        <f t="shared" si="7"/>
        <v/>
      </c>
      <c r="L59" s="11" t="str">
        <f>IF('ACT Math'!B59="","",'SAT M to CBEST M'!$A$2+'SAT M to CBEST M'!$B$2*C59)</f>
        <v/>
      </c>
      <c r="M59" s="11" t="str">
        <f>IF('ACT Math'!B59="","", IF(L59&lt;20, 20, IF(L59&gt;80, 80, L59)))</f>
        <v/>
      </c>
    </row>
    <row r="60" spans="1:13" x14ac:dyDescent="0.25">
      <c r="A60" s="11">
        <v>59</v>
      </c>
      <c r="B60" s="30"/>
      <c r="C60" s="11" t="str">
        <f>IF('ACT Math'!B60="","",IF('ACT Math'!B60&lt;'ACT M to SAT M'!$A$2,'ACT M to SAT M'!$B$2,IF('ACT Math'!B60&gt;'ACT M to SAT M'!A$28,'ACT M to SAT M'!B$28,VLOOKUP(B60,'ACT M to SAT M'!A:B,2,FALSE))))</f>
        <v/>
      </c>
      <c r="D60" s="11" t="str">
        <f t="shared" si="0"/>
        <v/>
      </c>
      <c r="E60" s="11" t="str">
        <f t="shared" si="4"/>
        <v/>
      </c>
      <c r="F60" s="11" t="str">
        <f t="shared" si="1"/>
        <v/>
      </c>
      <c r="G60" s="11" t="str">
        <f t="shared" si="5"/>
        <v/>
      </c>
      <c r="H60" s="11" t="str">
        <f t="shared" si="2"/>
        <v/>
      </c>
      <c r="I60" s="11" t="str">
        <f t="shared" si="6"/>
        <v/>
      </c>
      <c r="J60" s="11" t="str">
        <f t="shared" si="3"/>
        <v/>
      </c>
      <c r="K60" s="11" t="str">
        <f t="shared" si="7"/>
        <v/>
      </c>
      <c r="L60" s="11" t="str">
        <f>IF('ACT Math'!B60="","",'SAT M to CBEST M'!$A$2+'SAT M to CBEST M'!$B$2*C60)</f>
        <v/>
      </c>
      <c r="M60" s="11" t="str">
        <f>IF('ACT Math'!B60="","", IF(L60&lt;20, 20, IF(L60&gt;80, 80, L60)))</f>
        <v/>
      </c>
    </row>
    <row r="61" spans="1:13" x14ac:dyDescent="0.25">
      <c r="A61" s="11">
        <v>60</v>
      </c>
      <c r="B61" s="30"/>
      <c r="C61" s="11" t="str">
        <f>IF('ACT Math'!B61="","",IF('ACT Math'!B61&lt;'ACT M to SAT M'!$A$2,'ACT M to SAT M'!$B$2,IF('ACT Math'!B61&gt;'ACT M to SAT M'!A$28,'ACT M to SAT M'!B$28,VLOOKUP(B61,'ACT M to SAT M'!A:B,2,FALSE))))</f>
        <v/>
      </c>
      <c r="D61" s="11" t="str">
        <f t="shared" si="0"/>
        <v/>
      </c>
      <c r="E61" s="11" t="str">
        <f t="shared" si="4"/>
        <v/>
      </c>
      <c r="F61" s="11" t="str">
        <f t="shared" si="1"/>
        <v/>
      </c>
      <c r="G61" s="11" t="str">
        <f t="shared" si="5"/>
        <v/>
      </c>
      <c r="H61" s="11" t="str">
        <f t="shared" si="2"/>
        <v/>
      </c>
      <c r="I61" s="11" t="str">
        <f t="shared" si="6"/>
        <v/>
      </c>
      <c r="J61" s="11" t="str">
        <f t="shared" si="3"/>
        <v/>
      </c>
      <c r="K61" s="11" t="str">
        <f t="shared" si="7"/>
        <v/>
      </c>
      <c r="L61" s="11" t="str">
        <f>IF('ACT Math'!B61="","",'SAT M to CBEST M'!$A$2+'SAT M to CBEST M'!$B$2*C61)</f>
        <v/>
      </c>
      <c r="M61" s="11" t="str">
        <f>IF('ACT Math'!B61="","", IF(L61&lt;20, 20, IF(L61&gt;80, 80, L61)))</f>
        <v/>
      </c>
    </row>
    <row r="62" spans="1:13" x14ac:dyDescent="0.25">
      <c r="A62" s="11">
        <v>61</v>
      </c>
      <c r="B62" s="30"/>
      <c r="C62" s="11" t="str">
        <f>IF('ACT Math'!B62="","",IF('ACT Math'!B62&lt;'ACT M to SAT M'!$A$2,'ACT M to SAT M'!$B$2,IF('ACT Math'!B62&gt;'ACT M to SAT M'!A$28,'ACT M to SAT M'!B$28,VLOOKUP(B62,'ACT M to SAT M'!A:B,2,FALSE))))</f>
        <v/>
      </c>
      <c r="D62" s="11" t="str">
        <f t="shared" si="0"/>
        <v/>
      </c>
      <c r="E62" s="11" t="str">
        <f t="shared" si="4"/>
        <v/>
      </c>
      <c r="F62" s="11" t="str">
        <f t="shared" si="1"/>
        <v/>
      </c>
      <c r="G62" s="11" t="str">
        <f t="shared" si="5"/>
        <v/>
      </c>
      <c r="H62" s="11" t="str">
        <f t="shared" si="2"/>
        <v/>
      </c>
      <c r="I62" s="11" t="str">
        <f t="shared" si="6"/>
        <v/>
      </c>
      <c r="J62" s="11" t="str">
        <f t="shared" si="3"/>
        <v/>
      </c>
      <c r="K62" s="11" t="str">
        <f t="shared" si="7"/>
        <v/>
      </c>
      <c r="L62" s="11" t="str">
        <f>IF('ACT Math'!B62="","",'SAT M to CBEST M'!$A$2+'SAT M to CBEST M'!$B$2*C62)</f>
        <v/>
      </c>
      <c r="M62" s="11" t="str">
        <f>IF('ACT Math'!B62="","", IF(L62&lt;20, 20, IF(L62&gt;80, 80, L62)))</f>
        <v/>
      </c>
    </row>
    <row r="63" spans="1:13" x14ac:dyDescent="0.25">
      <c r="A63" s="11">
        <v>62</v>
      </c>
      <c r="B63" s="30"/>
      <c r="C63" s="11" t="str">
        <f>IF('ACT Math'!B63="","",IF('ACT Math'!B63&lt;'ACT M to SAT M'!$A$2,'ACT M to SAT M'!$B$2,IF('ACT Math'!B63&gt;'ACT M to SAT M'!A$28,'ACT M to SAT M'!B$28,VLOOKUP(B63,'ACT M to SAT M'!A:B,2,FALSE))))</f>
        <v/>
      </c>
      <c r="D63" s="11" t="str">
        <f t="shared" si="0"/>
        <v/>
      </c>
      <c r="E63" s="11" t="str">
        <f t="shared" si="4"/>
        <v/>
      </c>
      <c r="F63" s="11" t="str">
        <f t="shared" si="1"/>
        <v/>
      </c>
      <c r="G63" s="11" t="str">
        <f t="shared" si="5"/>
        <v/>
      </c>
      <c r="H63" s="11" t="str">
        <f t="shared" si="2"/>
        <v/>
      </c>
      <c r="I63" s="11" t="str">
        <f t="shared" si="6"/>
        <v/>
      </c>
      <c r="J63" s="11" t="str">
        <f t="shared" si="3"/>
        <v/>
      </c>
      <c r="K63" s="11" t="str">
        <f t="shared" si="7"/>
        <v/>
      </c>
      <c r="L63" s="11" t="str">
        <f>IF('ACT Math'!B63="","",'SAT M to CBEST M'!$A$2+'SAT M to CBEST M'!$B$2*C63)</f>
        <v/>
      </c>
      <c r="M63" s="11" t="str">
        <f>IF('ACT Math'!B63="","", IF(L63&lt;20, 20, IF(L63&gt;80, 80, L63)))</f>
        <v/>
      </c>
    </row>
    <row r="64" spans="1:13" x14ac:dyDescent="0.25">
      <c r="A64" s="11">
        <v>63</v>
      </c>
      <c r="B64" s="30"/>
      <c r="C64" s="11" t="str">
        <f>IF('ACT Math'!B64="","",IF('ACT Math'!B64&lt;'ACT M to SAT M'!$A$2,'ACT M to SAT M'!$B$2,IF('ACT Math'!B64&gt;'ACT M to SAT M'!A$28,'ACT M to SAT M'!B$28,VLOOKUP(B64,'ACT M to SAT M'!A:B,2,FALSE))))</f>
        <v/>
      </c>
      <c r="D64" s="11" t="str">
        <f t="shared" si="0"/>
        <v/>
      </c>
      <c r="E64" s="11" t="str">
        <f t="shared" si="4"/>
        <v/>
      </c>
      <c r="F64" s="11" t="str">
        <f t="shared" si="1"/>
        <v/>
      </c>
      <c r="G64" s="11" t="str">
        <f t="shared" si="5"/>
        <v/>
      </c>
      <c r="H64" s="11" t="str">
        <f t="shared" si="2"/>
        <v/>
      </c>
      <c r="I64" s="11" t="str">
        <f t="shared" si="6"/>
        <v/>
      </c>
      <c r="J64" s="11" t="str">
        <f t="shared" si="3"/>
        <v/>
      </c>
      <c r="K64" s="11" t="str">
        <f t="shared" si="7"/>
        <v/>
      </c>
      <c r="L64" s="11" t="str">
        <f>IF('ACT Math'!B64="","",'SAT M to CBEST M'!$A$2+'SAT M to CBEST M'!$B$2*C64)</f>
        <v/>
      </c>
      <c r="M64" s="11" t="str">
        <f>IF('ACT Math'!B64="","", IF(L64&lt;20, 20, IF(L64&gt;80, 80, L64)))</f>
        <v/>
      </c>
    </row>
    <row r="65" spans="1:13" x14ac:dyDescent="0.25">
      <c r="A65" s="11">
        <v>64</v>
      </c>
      <c r="B65" s="30"/>
      <c r="C65" s="11" t="str">
        <f>IF('ACT Math'!B65="","",IF('ACT Math'!B65&lt;'ACT M to SAT M'!$A$2,'ACT M to SAT M'!$B$2,IF('ACT Math'!B65&gt;'ACT M to SAT M'!A$28,'ACT M to SAT M'!B$28,VLOOKUP(B65,'ACT M to SAT M'!A:B,2,FALSE))))</f>
        <v/>
      </c>
      <c r="D65" s="11" t="str">
        <f t="shared" si="0"/>
        <v/>
      </c>
      <c r="E65" s="11" t="str">
        <f t="shared" si="4"/>
        <v/>
      </c>
      <c r="F65" s="11" t="str">
        <f t="shared" si="1"/>
        <v/>
      </c>
      <c r="G65" s="11" t="str">
        <f t="shared" si="5"/>
        <v/>
      </c>
      <c r="H65" s="11" t="str">
        <f t="shared" si="2"/>
        <v/>
      </c>
      <c r="I65" s="11" t="str">
        <f t="shared" si="6"/>
        <v/>
      </c>
      <c r="J65" s="11" t="str">
        <f t="shared" si="3"/>
        <v/>
      </c>
      <c r="K65" s="11" t="str">
        <f t="shared" si="7"/>
        <v/>
      </c>
      <c r="L65" s="11" t="str">
        <f>IF('ACT Math'!B65="","",'SAT M to CBEST M'!$A$2+'SAT M to CBEST M'!$B$2*C65)</f>
        <v/>
      </c>
      <c r="M65" s="11" t="str">
        <f>IF('ACT Math'!B65="","", IF(L65&lt;20, 20, IF(L65&gt;80, 80, L65)))</f>
        <v/>
      </c>
    </row>
    <row r="66" spans="1:13" x14ac:dyDescent="0.25">
      <c r="A66" s="11">
        <v>65</v>
      </c>
      <c r="B66" s="30"/>
      <c r="C66" s="11" t="str">
        <f>IF('ACT Math'!B66="","",IF('ACT Math'!B66&lt;'ACT M to SAT M'!$A$2,'ACT M to SAT M'!$B$2,IF('ACT Math'!B66&gt;'ACT M to SAT M'!A$28,'ACT M to SAT M'!B$28,VLOOKUP(B66,'ACT M to SAT M'!A:B,2,FALSE))))</f>
        <v/>
      </c>
      <c r="D66" s="11" t="str">
        <f t="shared" ref="D66:D129" si="8">IF(B66="","",interceptACTMtoPCM5732+slopeACTMtoPCM5732*B66)</f>
        <v/>
      </c>
      <c r="E66" s="11" t="str">
        <f t="shared" si="4"/>
        <v/>
      </c>
      <c r="F66" s="11" t="str">
        <f t="shared" ref="F66:F129" si="9">IF(B66="","",IF(B66&gt;=17, upperinterceptACTMtoPAAM201+B66*upperslopeACTMtoPAAM201, lowerinterceptACTMtoPAAM201+B66*lowerslopeACTMtoPAAM201))</f>
        <v/>
      </c>
      <c r="G66" s="11" t="str">
        <f t="shared" si="5"/>
        <v/>
      </c>
      <c r="H66" s="11" t="str">
        <f t="shared" ref="H66:H129" si="10">IF(B66="","",interceptACTMtoPCM5733+slopeACTMtoPCM5733*B66)</f>
        <v/>
      </c>
      <c r="I66" s="11" t="str">
        <f t="shared" si="6"/>
        <v/>
      </c>
      <c r="J66" s="11" t="str">
        <f t="shared" ref="J66:J129" si="11">IF(B66="","",IF(B66&gt;=16, upperinterceptACTMtoPAAM211+B66*upperslopeACTMtoPAAM211, lowerinterceptACTMtoPAAM211+B66*lowerslopeACTMtoPAAM211))</f>
        <v/>
      </c>
      <c r="K66" s="11" t="str">
        <f t="shared" si="7"/>
        <v/>
      </c>
      <c r="L66" s="11" t="str">
        <f>IF('ACT Math'!B66="","",'SAT M to CBEST M'!$A$2+'SAT M to CBEST M'!$B$2*C66)</f>
        <v/>
      </c>
      <c r="M66" s="11" t="str">
        <f>IF('ACT Math'!B66="","", IF(L66&lt;20, 20, IF(L66&gt;80, 80, L66)))</f>
        <v/>
      </c>
    </row>
    <row r="67" spans="1:13" x14ac:dyDescent="0.25">
      <c r="A67" s="11">
        <v>66</v>
      </c>
      <c r="B67" s="30"/>
      <c r="C67" s="11" t="str">
        <f>IF('ACT Math'!B67="","",IF('ACT Math'!B67&lt;'ACT M to SAT M'!$A$2,'ACT M to SAT M'!$B$2,IF('ACT Math'!B67&gt;'ACT M to SAT M'!A$28,'ACT M to SAT M'!B$28,VLOOKUP(B67,'ACT M to SAT M'!A:B,2,FALSE))))</f>
        <v/>
      </c>
      <c r="D67" s="11" t="str">
        <f t="shared" si="8"/>
        <v/>
      </c>
      <c r="E67" s="11" t="str">
        <f t="shared" ref="E67:E130" si="12">IF(B67="","", IF(D67&lt;100, 100, IF(D67&gt;200, 200, D67)))</f>
        <v/>
      </c>
      <c r="F67" s="11" t="str">
        <f t="shared" si="9"/>
        <v/>
      </c>
      <c r="G67" s="11" t="str">
        <f t="shared" ref="G67:G130" si="13">IF(B67="","", IF(F67&lt;100, 100, IF(F67&gt;300, 300, F67)))</f>
        <v/>
      </c>
      <c r="H67" s="11" t="str">
        <f t="shared" si="10"/>
        <v/>
      </c>
      <c r="I67" s="11" t="str">
        <f t="shared" ref="I67:I130" si="14">IF(B67="","", IF(H67&lt;100, 100, IF(H67&gt;200, 200, H67)))</f>
        <v/>
      </c>
      <c r="J67" s="11" t="str">
        <f t="shared" si="11"/>
        <v/>
      </c>
      <c r="K67" s="11" t="str">
        <f t="shared" ref="K67:K130" si="15">IF(B67="","", IF(J67&lt;100, 100, IF(J67&gt;300, 300, J67)))</f>
        <v/>
      </c>
      <c r="L67" s="11" t="str">
        <f>IF('ACT Math'!B67="","",'SAT M to CBEST M'!$A$2+'SAT M to CBEST M'!$B$2*C67)</f>
        <v/>
      </c>
      <c r="M67" s="11" t="str">
        <f>IF('ACT Math'!B67="","", IF(L67&lt;20, 20, IF(L67&gt;80, 80, L67)))</f>
        <v/>
      </c>
    </row>
    <row r="68" spans="1:13" x14ac:dyDescent="0.25">
      <c r="A68" s="11">
        <v>67</v>
      </c>
      <c r="B68" s="30"/>
      <c r="C68" s="11" t="str">
        <f>IF('ACT Math'!B68="","",IF('ACT Math'!B68&lt;'ACT M to SAT M'!$A$2,'ACT M to SAT M'!$B$2,IF('ACT Math'!B68&gt;'ACT M to SAT M'!A$28,'ACT M to SAT M'!B$28,VLOOKUP(B68,'ACT M to SAT M'!A:B,2,FALSE))))</f>
        <v/>
      </c>
      <c r="D68" s="11" t="str">
        <f t="shared" si="8"/>
        <v/>
      </c>
      <c r="E68" s="11" t="str">
        <f t="shared" si="12"/>
        <v/>
      </c>
      <c r="F68" s="11" t="str">
        <f t="shared" si="9"/>
        <v/>
      </c>
      <c r="G68" s="11" t="str">
        <f t="shared" si="13"/>
        <v/>
      </c>
      <c r="H68" s="11" t="str">
        <f t="shared" si="10"/>
        <v/>
      </c>
      <c r="I68" s="11" t="str">
        <f t="shared" si="14"/>
        <v/>
      </c>
      <c r="J68" s="11" t="str">
        <f t="shared" si="11"/>
        <v/>
      </c>
      <c r="K68" s="11" t="str">
        <f t="shared" si="15"/>
        <v/>
      </c>
      <c r="L68" s="11" t="str">
        <f>IF('ACT Math'!B68="","",'SAT M to CBEST M'!$A$2+'SAT M to CBEST M'!$B$2*C68)</f>
        <v/>
      </c>
      <c r="M68" s="11" t="str">
        <f>IF('ACT Math'!B68="","", IF(L68&lt;20, 20, IF(L68&gt;80, 80, L68)))</f>
        <v/>
      </c>
    </row>
    <row r="69" spans="1:13" x14ac:dyDescent="0.25">
      <c r="A69" s="11">
        <v>68</v>
      </c>
      <c r="B69" s="30"/>
      <c r="C69" s="11" t="str">
        <f>IF('ACT Math'!B69="","",IF('ACT Math'!B69&lt;'ACT M to SAT M'!$A$2,'ACT M to SAT M'!$B$2,IF('ACT Math'!B69&gt;'ACT M to SAT M'!A$28,'ACT M to SAT M'!B$28,VLOOKUP(B69,'ACT M to SAT M'!A:B,2,FALSE))))</f>
        <v/>
      </c>
      <c r="D69" s="11" t="str">
        <f t="shared" si="8"/>
        <v/>
      </c>
      <c r="E69" s="11" t="str">
        <f t="shared" si="12"/>
        <v/>
      </c>
      <c r="F69" s="11" t="str">
        <f t="shared" si="9"/>
        <v/>
      </c>
      <c r="G69" s="11" t="str">
        <f t="shared" si="13"/>
        <v/>
      </c>
      <c r="H69" s="11" t="str">
        <f t="shared" si="10"/>
        <v/>
      </c>
      <c r="I69" s="11" t="str">
        <f t="shared" si="14"/>
        <v/>
      </c>
      <c r="J69" s="11" t="str">
        <f t="shared" si="11"/>
        <v/>
      </c>
      <c r="K69" s="11" t="str">
        <f t="shared" si="15"/>
        <v/>
      </c>
      <c r="L69" s="11" t="str">
        <f>IF('ACT Math'!B69="","",'SAT M to CBEST M'!$A$2+'SAT M to CBEST M'!$B$2*C69)</f>
        <v/>
      </c>
      <c r="M69" s="11" t="str">
        <f>IF('ACT Math'!B69="","", IF(L69&lt;20, 20, IF(L69&gt;80, 80, L69)))</f>
        <v/>
      </c>
    </row>
    <row r="70" spans="1:13" x14ac:dyDescent="0.25">
      <c r="A70" s="11">
        <v>69</v>
      </c>
      <c r="B70" s="30"/>
      <c r="C70" s="11" t="str">
        <f>IF('ACT Math'!B70="","",IF('ACT Math'!B70&lt;'ACT M to SAT M'!$A$2,'ACT M to SAT M'!$B$2,IF('ACT Math'!B70&gt;'ACT M to SAT M'!A$28,'ACT M to SAT M'!B$28,VLOOKUP(B70,'ACT M to SAT M'!A:B,2,FALSE))))</f>
        <v/>
      </c>
      <c r="D70" s="11" t="str">
        <f t="shared" si="8"/>
        <v/>
      </c>
      <c r="E70" s="11" t="str">
        <f t="shared" si="12"/>
        <v/>
      </c>
      <c r="F70" s="11" t="str">
        <f t="shared" si="9"/>
        <v/>
      </c>
      <c r="G70" s="11" t="str">
        <f t="shared" si="13"/>
        <v/>
      </c>
      <c r="H70" s="11" t="str">
        <f t="shared" si="10"/>
        <v/>
      </c>
      <c r="I70" s="11" t="str">
        <f t="shared" si="14"/>
        <v/>
      </c>
      <c r="J70" s="11" t="str">
        <f t="shared" si="11"/>
        <v/>
      </c>
      <c r="K70" s="11" t="str">
        <f t="shared" si="15"/>
        <v/>
      </c>
      <c r="L70" s="11" t="str">
        <f>IF('ACT Math'!B70="","",'SAT M to CBEST M'!$A$2+'SAT M to CBEST M'!$B$2*C70)</f>
        <v/>
      </c>
      <c r="M70" s="11" t="str">
        <f>IF('ACT Math'!B70="","", IF(L70&lt;20, 20, IF(L70&gt;80, 80, L70)))</f>
        <v/>
      </c>
    </row>
    <row r="71" spans="1:13" x14ac:dyDescent="0.25">
      <c r="A71" s="11">
        <v>70</v>
      </c>
      <c r="B71" s="30"/>
      <c r="C71" s="11" t="str">
        <f>IF('ACT Math'!B71="","",IF('ACT Math'!B71&lt;'ACT M to SAT M'!$A$2,'ACT M to SAT M'!$B$2,IF('ACT Math'!B71&gt;'ACT M to SAT M'!A$28,'ACT M to SAT M'!B$28,VLOOKUP(B71,'ACT M to SAT M'!A:B,2,FALSE))))</f>
        <v/>
      </c>
      <c r="D71" s="11" t="str">
        <f t="shared" si="8"/>
        <v/>
      </c>
      <c r="E71" s="11" t="str">
        <f t="shared" si="12"/>
        <v/>
      </c>
      <c r="F71" s="11" t="str">
        <f t="shared" si="9"/>
        <v/>
      </c>
      <c r="G71" s="11" t="str">
        <f t="shared" si="13"/>
        <v/>
      </c>
      <c r="H71" s="11" t="str">
        <f t="shared" si="10"/>
        <v/>
      </c>
      <c r="I71" s="11" t="str">
        <f t="shared" si="14"/>
        <v/>
      </c>
      <c r="J71" s="11" t="str">
        <f t="shared" si="11"/>
        <v/>
      </c>
      <c r="K71" s="11" t="str">
        <f t="shared" si="15"/>
        <v/>
      </c>
      <c r="L71" s="11" t="str">
        <f>IF('ACT Math'!B71="","",'SAT M to CBEST M'!$A$2+'SAT M to CBEST M'!$B$2*C71)</f>
        <v/>
      </c>
      <c r="M71" s="11" t="str">
        <f>IF('ACT Math'!B71="","", IF(L71&lt;20, 20, IF(L71&gt;80, 80, L71)))</f>
        <v/>
      </c>
    </row>
    <row r="72" spans="1:13" x14ac:dyDescent="0.25">
      <c r="A72" s="11">
        <v>71</v>
      </c>
      <c r="B72" s="30"/>
      <c r="C72" s="11" t="str">
        <f>IF('ACT Math'!B72="","",IF('ACT Math'!B72&lt;'ACT M to SAT M'!$A$2,'ACT M to SAT M'!$B$2,IF('ACT Math'!B72&gt;'ACT M to SAT M'!A$28,'ACT M to SAT M'!B$28,VLOOKUP(B72,'ACT M to SAT M'!A:B,2,FALSE))))</f>
        <v/>
      </c>
      <c r="D72" s="11" t="str">
        <f t="shared" si="8"/>
        <v/>
      </c>
      <c r="E72" s="11" t="str">
        <f t="shared" si="12"/>
        <v/>
      </c>
      <c r="F72" s="11" t="str">
        <f t="shared" si="9"/>
        <v/>
      </c>
      <c r="G72" s="11" t="str">
        <f t="shared" si="13"/>
        <v/>
      </c>
      <c r="H72" s="11" t="str">
        <f t="shared" si="10"/>
        <v/>
      </c>
      <c r="I72" s="11" t="str">
        <f t="shared" si="14"/>
        <v/>
      </c>
      <c r="J72" s="11" t="str">
        <f t="shared" si="11"/>
        <v/>
      </c>
      <c r="K72" s="11" t="str">
        <f t="shared" si="15"/>
        <v/>
      </c>
      <c r="L72" s="11" t="str">
        <f>IF('ACT Math'!B72="","",'SAT M to CBEST M'!$A$2+'SAT M to CBEST M'!$B$2*C72)</f>
        <v/>
      </c>
      <c r="M72" s="11" t="str">
        <f>IF('ACT Math'!B72="","", IF(L72&lt;20, 20, IF(L72&gt;80, 80, L72)))</f>
        <v/>
      </c>
    </row>
    <row r="73" spans="1:13" x14ac:dyDescent="0.25">
      <c r="A73" s="11">
        <v>72</v>
      </c>
      <c r="B73" s="30"/>
      <c r="C73" s="11" t="str">
        <f>IF('ACT Math'!B73="","",IF('ACT Math'!B73&lt;'ACT M to SAT M'!$A$2,'ACT M to SAT M'!$B$2,IF('ACT Math'!B73&gt;'ACT M to SAT M'!A$28,'ACT M to SAT M'!B$28,VLOOKUP(B73,'ACT M to SAT M'!A:B,2,FALSE))))</f>
        <v/>
      </c>
      <c r="D73" s="11" t="str">
        <f t="shared" si="8"/>
        <v/>
      </c>
      <c r="E73" s="11" t="str">
        <f t="shared" si="12"/>
        <v/>
      </c>
      <c r="F73" s="11" t="str">
        <f t="shared" si="9"/>
        <v/>
      </c>
      <c r="G73" s="11" t="str">
        <f t="shared" si="13"/>
        <v/>
      </c>
      <c r="H73" s="11" t="str">
        <f t="shared" si="10"/>
        <v/>
      </c>
      <c r="I73" s="11" t="str">
        <f t="shared" si="14"/>
        <v/>
      </c>
      <c r="J73" s="11" t="str">
        <f t="shared" si="11"/>
        <v/>
      </c>
      <c r="K73" s="11" t="str">
        <f t="shared" si="15"/>
        <v/>
      </c>
      <c r="L73" s="11" t="str">
        <f>IF('ACT Math'!B73="","",'SAT M to CBEST M'!$A$2+'SAT M to CBEST M'!$B$2*C73)</f>
        <v/>
      </c>
      <c r="M73" s="11" t="str">
        <f>IF('ACT Math'!B73="","", IF(L73&lt;20, 20, IF(L73&gt;80, 80, L73)))</f>
        <v/>
      </c>
    </row>
    <row r="74" spans="1:13" x14ac:dyDescent="0.25">
      <c r="A74" s="11">
        <v>73</v>
      </c>
      <c r="B74" s="30"/>
      <c r="C74" s="11" t="str">
        <f>IF('ACT Math'!B74="","",IF('ACT Math'!B74&lt;'ACT M to SAT M'!$A$2,'ACT M to SAT M'!$B$2,IF('ACT Math'!B74&gt;'ACT M to SAT M'!A$28,'ACT M to SAT M'!B$28,VLOOKUP(B74,'ACT M to SAT M'!A:B,2,FALSE))))</f>
        <v/>
      </c>
      <c r="D74" s="11" t="str">
        <f t="shared" si="8"/>
        <v/>
      </c>
      <c r="E74" s="11" t="str">
        <f t="shared" si="12"/>
        <v/>
      </c>
      <c r="F74" s="11" t="str">
        <f t="shared" si="9"/>
        <v/>
      </c>
      <c r="G74" s="11" t="str">
        <f t="shared" si="13"/>
        <v/>
      </c>
      <c r="H74" s="11" t="str">
        <f t="shared" si="10"/>
        <v/>
      </c>
      <c r="I74" s="11" t="str">
        <f t="shared" si="14"/>
        <v/>
      </c>
      <c r="J74" s="11" t="str">
        <f t="shared" si="11"/>
        <v/>
      </c>
      <c r="K74" s="11" t="str">
        <f t="shared" si="15"/>
        <v/>
      </c>
      <c r="L74" s="11" t="str">
        <f>IF('ACT Math'!B74="","",'SAT M to CBEST M'!$A$2+'SAT M to CBEST M'!$B$2*C74)</f>
        <v/>
      </c>
      <c r="M74" s="11" t="str">
        <f>IF('ACT Math'!B74="","", IF(L74&lt;20, 20, IF(L74&gt;80, 80, L74)))</f>
        <v/>
      </c>
    </row>
    <row r="75" spans="1:13" x14ac:dyDescent="0.25">
      <c r="A75" s="11">
        <v>74</v>
      </c>
      <c r="B75" s="30"/>
      <c r="C75" s="11" t="str">
        <f>IF('ACT Math'!B75="","",IF('ACT Math'!B75&lt;'ACT M to SAT M'!$A$2,'ACT M to SAT M'!$B$2,IF('ACT Math'!B75&gt;'ACT M to SAT M'!A$28,'ACT M to SAT M'!B$28,VLOOKUP(B75,'ACT M to SAT M'!A:B,2,FALSE))))</f>
        <v/>
      </c>
      <c r="D75" s="11" t="str">
        <f t="shared" si="8"/>
        <v/>
      </c>
      <c r="E75" s="11" t="str">
        <f t="shared" si="12"/>
        <v/>
      </c>
      <c r="F75" s="11" t="str">
        <f t="shared" si="9"/>
        <v/>
      </c>
      <c r="G75" s="11" t="str">
        <f t="shared" si="13"/>
        <v/>
      </c>
      <c r="H75" s="11" t="str">
        <f t="shared" si="10"/>
        <v/>
      </c>
      <c r="I75" s="11" t="str">
        <f t="shared" si="14"/>
        <v/>
      </c>
      <c r="J75" s="11" t="str">
        <f t="shared" si="11"/>
        <v/>
      </c>
      <c r="K75" s="11" t="str">
        <f t="shared" si="15"/>
        <v/>
      </c>
      <c r="L75" s="11" t="str">
        <f>IF('ACT Math'!B75="","",'SAT M to CBEST M'!$A$2+'SAT M to CBEST M'!$B$2*C75)</f>
        <v/>
      </c>
      <c r="M75" s="11" t="str">
        <f>IF('ACT Math'!B75="","", IF(L75&lt;20, 20, IF(L75&gt;80, 80, L75)))</f>
        <v/>
      </c>
    </row>
    <row r="76" spans="1:13" x14ac:dyDescent="0.25">
      <c r="A76" s="11">
        <v>75</v>
      </c>
      <c r="B76" s="30"/>
      <c r="C76" s="11" t="str">
        <f>IF('ACT Math'!B76="","",IF('ACT Math'!B76&lt;'ACT M to SAT M'!$A$2,'ACT M to SAT M'!$B$2,IF('ACT Math'!B76&gt;'ACT M to SAT M'!A$28,'ACT M to SAT M'!B$28,VLOOKUP(B76,'ACT M to SAT M'!A:B,2,FALSE))))</f>
        <v/>
      </c>
      <c r="D76" s="11" t="str">
        <f t="shared" si="8"/>
        <v/>
      </c>
      <c r="E76" s="11" t="str">
        <f t="shared" si="12"/>
        <v/>
      </c>
      <c r="F76" s="11" t="str">
        <f t="shared" si="9"/>
        <v/>
      </c>
      <c r="G76" s="11" t="str">
        <f t="shared" si="13"/>
        <v/>
      </c>
      <c r="H76" s="11" t="str">
        <f t="shared" si="10"/>
        <v/>
      </c>
      <c r="I76" s="11" t="str">
        <f t="shared" si="14"/>
        <v/>
      </c>
      <c r="J76" s="11" t="str">
        <f t="shared" si="11"/>
        <v/>
      </c>
      <c r="K76" s="11" t="str">
        <f t="shared" si="15"/>
        <v/>
      </c>
      <c r="L76" s="11" t="str">
        <f>IF('ACT Math'!B76="","",'SAT M to CBEST M'!$A$2+'SAT M to CBEST M'!$B$2*C76)</f>
        <v/>
      </c>
      <c r="M76" s="11" t="str">
        <f>IF('ACT Math'!B76="","", IF(L76&lt;20, 20, IF(L76&gt;80, 80, L76)))</f>
        <v/>
      </c>
    </row>
    <row r="77" spans="1:13" x14ac:dyDescent="0.25">
      <c r="A77" s="11">
        <v>76</v>
      </c>
      <c r="B77" s="30"/>
      <c r="C77" s="11" t="str">
        <f>IF('ACT Math'!B77="","",IF('ACT Math'!B77&lt;'ACT M to SAT M'!$A$2,'ACT M to SAT M'!$B$2,IF('ACT Math'!B77&gt;'ACT M to SAT M'!A$28,'ACT M to SAT M'!B$28,VLOOKUP(B77,'ACT M to SAT M'!A:B,2,FALSE))))</f>
        <v/>
      </c>
      <c r="D77" s="11" t="str">
        <f t="shared" si="8"/>
        <v/>
      </c>
      <c r="E77" s="11" t="str">
        <f t="shared" si="12"/>
        <v/>
      </c>
      <c r="F77" s="11" t="str">
        <f t="shared" si="9"/>
        <v/>
      </c>
      <c r="G77" s="11" t="str">
        <f t="shared" si="13"/>
        <v/>
      </c>
      <c r="H77" s="11" t="str">
        <f t="shared" si="10"/>
        <v/>
      </c>
      <c r="I77" s="11" t="str">
        <f t="shared" si="14"/>
        <v/>
      </c>
      <c r="J77" s="11" t="str">
        <f t="shared" si="11"/>
        <v/>
      </c>
      <c r="K77" s="11" t="str">
        <f t="shared" si="15"/>
        <v/>
      </c>
      <c r="L77" s="11" t="str">
        <f>IF('ACT Math'!B77="","",'SAT M to CBEST M'!$A$2+'SAT M to CBEST M'!$B$2*C77)</f>
        <v/>
      </c>
      <c r="M77" s="11" t="str">
        <f>IF('ACT Math'!B77="","", IF(L77&lt;20, 20, IF(L77&gt;80, 80, L77)))</f>
        <v/>
      </c>
    </row>
    <row r="78" spans="1:13" x14ac:dyDescent="0.25">
      <c r="A78" s="11">
        <v>77</v>
      </c>
      <c r="B78" s="30"/>
      <c r="C78" s="11" t="str">
        <f>IF('ACT Math'!B78="","",IF('ACT Math'!B78&lt;'ACT M to SAT M'!$A$2,'ACT M to SAT M'!$B$2,IF('ACT Math'!B78&gt;'ACT M to SAT M'!A$28,'ACT M to SAT M'!B$28,VLOOKUP(B78,'ACT M to SAT M'!A:B,2,FALSE))))</f>
        <v/>
      </c>
      <c r="D78" s="11" t="str">
        <f t="shared" si="8"/>
        <v/>
      </c>
      <c r="E78" s="11" t="str">
        <f t="shared" si="12"/>
        <v/>
      </c>
      <c r="F78" s="11" t="str">
        <f t="shared" si="9"/>
        <v/>
      </c>
      <c r="G78" s="11" t="str">
        <f t="shared" si="13"/>
        <v/>
      </c>
      <c r="H78" s="11" t="str">
        <f t="shared" si="10"/>
        <v/>
      </c>
      <c r="I78" s="11" t="str">
        <f t="shared" si="14"/>
        <v/>
      </c>
      <c r="J78" s="11" t="str">
        <f t="shared" si="11"/>
        <v/>
      </c>
      <c r="K78" s="11" t="str">
        <f t="shared" si="15"/>
        <v/>
      </c>
      <c r="L78" s="11" t="str">
        <f>IF('ACT Math'!B78="","",'SAT M to CBEST M'!$A$2+'SAT M to CBEST M'!$B$2*C78)</f>
        <v/>
      </c>
      <c r="M78" s="11" t="str">
        <f>IF('ACT Math'!B78="","", IF(L78&lt;20, 20, IF(L78&gt;80, 80, L78)))</f>
        <v/>
      </c>
    </row>
    <row r="79" spans="1:13" x14ac:dyDescent="0.25">
      <c r="A79" s="11">
        <v>78</v>
      </c>
      <c r="B79" s="30"/>
      <c r="C79" s="11" t="str">
        <f>IF('ACT Math'!B79="","",IF('ACT Math'!B79&lt;'ACT M to SAT M'!$A$2,'ACT M to SAT M'!$B$2,IF('ACT Math'!B79&gt;'ACT M to SAT M'!A$28,'ACT M to SAT M'!B$28,VLOOKUP(B79,'ACT M to SAT M'!A:B,2,FALSE))))</f>
        <v/>
      </c>
      <c r="D79" s="11" t="str">
        <f t="shared" si="8"/>
        <v/>
      </c>
      <c r="E79" s="11" t="str">
        <f t="shared" si="12"/>
        <v/>
      </c>
      <c r="F79" s="11" t="str">
        <f t="shared" si="9"/>
        <v/>
      </c>
      <c r="G79" s="11" t="str">
        <f t="shared" si="13"/>
        <v/>
      </c>
      <c r="H79" s="11" t="str">
        <f t="shared" si="10"/>
        <v/>
      </c>
      <c r="I79" s="11" t="str">
        <f t="shared" si="14"/>
        <v/>
      </c>
      <c r="J79" s="11" t="str">
        <f t="shared" si="11"/>
        <v/>
      </c>
      <c r="K79" s="11" t="str">
        <f t="shared" si="15"/>
        <v/>
      </c>
      <c r="L79" s="11" t="str">
        <f>IF('ACT Math'!B79="","",'SAT M to CBEST M'!$A$2+'SAT M to CBEST M'!$B$2*C79)</f>
        <v/>
      </c>
      <c r="M79" s="11" t="str">
        <f>IF('ACT Math'!B79="","", IF(L79&lt;20, 20, IF(L79&gt;80, 80, L79)))</f>
        <v/>
      </c>
    </row>
    <row r="80" spans="1:13" x14ac:dyDescent="0.25">
      <c r="A80" s="11">
        <v>79</v>
      </c>
      <c r="B80" s="30"/>
      <c r="C80" s="11" t="str">
        <f>IF('ACT Math'!B80="","",IF('ACT Math'!B80&lt;'ACT M to SAT M'!$A$2,'ACT M to SAT M'!$B$2,IF('ACT Math'!B80&gt;'ACT M to SAT M'!A$28,'ACT M to SAT M'!B$28,VLOOKUP(B80,'ACT M to SAT M'!A:B,2,FALSE))))</f>
        <v/>
      </c>
      <c r="D80" s="11" t="str">
        <f t="shared" si="8"/>
        <v/>
      </c>
      <c r="E80" s="11" t="str">
        <f t="shared" si="12"/>
        <v/>
      </c>
      <c r="F80" s="11" t="str">
        <f t="shared" si="9"/>
        <v/>
      </c>
      <c r="G80" s="11" t="str">
        <f t="shared" si="13"/>
        <v/>
      </c>
      <c r="H80" s="11" t="str">
        <f t="shared" si="10"/>
        <v/>
      </c>
      <c r="I80" s="11" t="str">
        <f t="shared" si="14"/>
        <v/>
      </c>
      <c r="J80" s="11" t="str">
        <f t="shared" si="11"/>
        <v/>
      </c>
      <c r="K80" s="11" t="str">
        <f t="shared" si="15"/>
        <v/>
      </c>
      <c r="L80" s="11" t="str">
        <f>IF('ACT Math'!B80="","",'SAT M to CBEST M'!$A$2+'SAT M to CBEST M'!$B$2*C80)</f>
        <v/>
      </c>
      <c r="M80" s="11" t="str">
        <f>IF('ACT Math'!B80="","", IF(L80&lt;20, 20, IF(L80&gt;80, 80, L80)))</f>
        <v/>
      </c>
    </row>
    <row r="81" spans="1:13" x14ac:dyDescent="0.25">
      <c r="A81" s="11">
        <v>80</v>
      </c>
      <c r="B81" s="30"/>
      <c r="C81" s="11" t="str">
        <f>IF('ACT Math'!B81="","",IF('ACT Math'!B81&lt;'ACT M to SAT M'!$A$2,'ACT M to SAT M'!$B$2,IF('ACT Math'!B81&gt;'ACT M to SAT M'!A$28,'ACT M to SAT M'!B$28,VLOOKUP(B81,'ACT M to SAT M'!A:B,2,FALSE))))</f>
        <v/>
      </c>
      <c r="D81" s="11" t="str">
        <f t="shared" si="8"/>
        <v/>
      </c>
      <c r="E81" s="11" t="str">
        <f t="shared" si="12"/>
        <v/>
      </c>
      <c r="F81" s="11" t="str">
        <f t="shared" si="9"/>
        <v/>
      </c>
      <c r="G81" s="11" t="str">
        <f t="shared" si="13"/>
        <v/>
      </c>
      <c r="H81" s="11" t="str">
        <f t="shared" si="10"/>
        <v/>
      </c>
      <c r="I81" s="11" t="str">
        <f t="shared" si="14"/>
        <v/>
      </c>
      <c r="J81" s="11" t="str">
        <f t="shared" si="11"/>
        <v/>
      </c>
      <c r="K81" s="11" t="str">
        <f t="shared" si="15"/>
        <v/>
      </c>
      <c r="L81" s="11" t="str">
        <f>IF('ACT Math'!B81="","",'SAT M to CBEST M'!$A$2+'SAT M to CBEST M'!$B$2*C81)</f>
        <v/>
      </c>
      <c r="M81" s="11" t="str">
        <f>IF('ACT Math'!B81="","", IF(L81&lt;20, 20, IF(L81&gt;80, 80, L81)))</f>
        <v/>
      </c>
    </row>
    <row r="82" spans="1:13" x14ac:dyDescent="0.25">
      <c r="A82" s="11">
        <v>81</v>
      </c>
      <c r="B82" s="30"/>
      <c r="C82" s="11" t="str">
        <f>IF('ACT Math'!B82="","",IF('ACT Math'!B82&lt;'ACT M to SAT M'!$A$2,'ACT M to SAT M'!$B$2,IF('ACT Math'!B82&gt;'ACT M to SAT M'!A$28,'ACT M to SAT M'!B$28,VLOOKUP(B82,'ACT M to SAT M'!A:B,2,FALSE))))</f>
        <v/>
      </c>
      <c r="D82" s="11" t="str">
        <f t="shared" si="8"/>
        <v/>
      </c>
      <c r="E82" s="11" t="str">
        <f t="shared" si="12"/>
        <v/>
      </c>
      <c r="F82" s="11" t="str">
        <f t="shared" si="9"/>
        <v/>
      </c>
      <c r="G82" s="11" t="str">
        <f t="shared" si="13"/>
        <v/>
      </c>
      <c r="H82" s="11" t="str">
        <f t="shared" si="10"/>
        <v/>
      </c>
      <c r="I82" s="11" t="str">
        <f t="shared" si="14"/>
        <v/>
      </c>
      <c r="J82" s="11" t="str">
        <f t="shared" si="11"/>
        <v/>
      </c>
      <c r="K82" s="11" t="str">
        <f t="shared" si="15"/>
        <v/>
      </c>
      <c r="L82" s="11" t="str">
        <f>IF('ACT Math'!B82="","",'SAT M to CBEST M'!$A$2+'SAT M to CBEST M'!$B$2*C82)</f>
        <v/>
      </c>
      <c r="M82" s="11" t="str">
        <f>IF('ACT Math'!B82="","", IF(L82&lt;20, 20, IF(L82&gt;80, 80, L82)))</f>
        <v/>
      </c>
    </row>
    <row r="83" spans="1:13" x14ac:dyDescent="0.25">
      <c r="A83" s="11">
        <v>82</v>
      </c>
      <c r="B83" s="30"/>
      <c r="C83" s="11" t="str">
        <f>IF('ACT Math'!B83="","",IF('ACT Math'!B83&lt;'ACT M to SAT M'!$A$2,'ACT M to SAT M'!$B$2,IF('ACT Math'!B83&gt;'ACT M to SAT M'!A$28,'ACT M to SAT M'!B$28,VLOOKUP(B83,'ACT M to SAT M'!A:B,2,FALSE))))</f>
        <v/>
      </c>
      <c r="D83" s="11" t="str">
        <f t="shared" si="8"/>
        <v/>
      </c>
      <c r="E83" s="11" t="str">
        <f t="shared" si="12"/>
        <v/>
      </c>
      <c r="F83" s="11" t="str">
        <f t="shared" si="9"/>
        <v/>
      </c>
      <c r="G83" s="11" t="str">
        <f t="shared" si="13"/>
        <v/>
      </c>
      <c r="H83" s="11" t="str">
        <f t="shared" si="10"/>
        <v/>
      </c>
      <c r="I83" s="11" t="str">
        <f t="shared" si="14"/>
        <v/>
      </c>
      <c r="J83" s="11" t="str">
        <f t="shared" si="11"/>
        <v/>
      </c>
      <c r="K83" s="11" t="str">
        <f t="shared" si="15"/>
        <v/>
      </c>
      <c r="L83" s="11" t="str">
        <f>IF('ACT Math'!B83="","",'SAT M to CBEST M'!$A$2+'SAT M to CBEST M'!$B$2*C83)</f>
        <v/>
      </c>
      <c r="M83" s="11" t="str">
        <f>IF('ACT Math'!B83="","", IF(L83&lt;20, 20, IF(L83&gt;80, 80, L83)))</f>
        <v/>
      </c>
    </row>
    <row r="84" spans="1:13" x14ac:dyDescent="0.25">
      <c r="A84" s="11">
        <v>83</v>
      </c>
      <c r="B84" s="30"/>
      <c r="C84" s="11" t="str">
        <f>IF('ACT Math'!B84="","",IF('ACT Math'!B84&lt;'ACT M to SAT M'!$A$2,'ACT M to SAT M'!$B$2,IF('ACT Math'!B84&gt;'ACT M to SAT M'!A$28,'ACT M to SAT M'!B$28,VLOOKUP(B84,'ACT M to SAT M'!A:B,2,FALSE))))</f>
        <v/>
      </c>
      <c r="D84" s="11" t="str">
        <f t="shared" si="8"/>
        <v/>
      </c>
      <c r="E84" s="11" t="str">
        <f t="shared" si="12"/>
        <v/>
      </c>
      <c r="F84" s="11" t="str">
        <f t="shared" si="9"/>
        <v/>
      </c>
      <c r="G84" s="11" t="str">
        <f t="shared" si="13"/>
        <v/>
      </c>
      <c r="H84" s="11" t="str">
        <f t="shared" si="10"/>
        <v/>
      </c>
      <c r="I84" s="11" t="str">
        <f t="shared" si="14"/>
        <v/>
      </c>
      <c r="J84" s="11" t="str">
        <f t="shared" si="11"/>
        <v/>
      </c>
      <c r="K84" s="11" t="str">
        <f t="shared" si="15"/>
        <v/>
      </c>
      <c r="L84" s="11" t="str">
        <f>IF('ACT Math'!B84="","",'SAT M to CBEST M'!$A$2+'SAT M to CBEST M'!$B$2*C84)</f>
        <v/>
      </c>
      <c r="M84" s="11" t="str">
        <f>IF('ACT Math'!B84="","", IF(L84&lt;20, 20, IF(L84&gt;80, 80, L84)))</f>
        <v/>
      </c>
    </row>
    <row r="85" spans="1:13" x14ac:dyDescent="0.25">
      <c r="A85" s="11">
        <v>84</v>
      </c>
      <c r="B85" s="30"/>
      <c r="C85" s="11" t="str">
        <f>IF('ACT Math'!B85="","",IF('ACT Math'!B85&lt;'ACT M to SAT M'!$A$2,'ACT M to SAT M'!$B$2,IF('ACT Math'!B85&gt;'ACT M to SAT M'!A$28,'ACT M to SAT M'!B$28,VLOOKUP(B85,'ACT M to SAT M'!A:B,2,FALSE))))</f>
        <v/>
      </c>
      <c r="D85" s="11" t="str">
        <f t="shared" si="8"/>
        <v/>
      </c>
      <c r="E85" s="11" t="str">
        <f t="shared" si="12"/>
        <v/>
      </c>
      <c r="F85" s="11" t="str">
        <f t="shared" si="9"/>
        <v/>
      </c>
      <c r="G85" s="11" t="str">
        <f t="shared" si="13"/>
        <v/>
      </c>
      <c r="H85" s="11" t="str">
        <f t="shared" si="10"/>
        <v/>
      </c>
      <c r="I85" s="11" t="str">
        <f t="shared" si="14"/>
        <v/>
      </c>
      <c r="J85" s="11" t="str">
        <f t="shared" si="11"/>
        <v/>
      </c>
      <c r="K85" s="11" t="str">
        <f t="shared" si="15"/>
        <v/>
      </c>
      <c r="L85" s="11" t="str">
        <f>IF('ACT Math'!B85="","",'SAT M to CBEST M'!$A$2+'SAT M to CBEST M'!$B$2*C85)</f>
        <v/>
      </c>
      <c r="M85" s="11" t="str">
        <f>IF('ACT Math'!B85="","", IF(L85&lt;20, 20, IF(L85&gt;80, 80, L85)))</f>
        <v/>
      </c>
    </row>
    <row r="86" spans="1:13" x14ac:dyDescent="0.25">
      <c r="A86" s="11">
        <v>85</v>
      </c>
      <c r="B86" s="30"/>
      <c r="C86" s="11" t="str">
        <f>IF('ACT Math'!B86="","",IF('ACT Math'!B86&lt;'ACT M to SAT M'!$A$2,'ACT M to SAT M'!$B$2,IF('ACT Math'!B86&gt;'ACT M to SAT M'!A$28,'ACT M to SAT M'!B$28,VLOOKUP(B86,'ACT M to SAT M'!A:B,2,FALSE))))</f>
        <v/>
      </c>
      <c r="D86" s="11" t="str">
        <f t="shared" si="8"/>
        <v/>
      </c>
      <c r="E86" s="11" t="str">
        <f t="shared" si="12"/>
        <v/>
      </c>
      <c r="F86" s="11" t="str">
        <f t="shared" si="9"/>
        <v/>
      </c>
      <c r="G86" s="11" t="str">
        <f t="shared" si="13"/>
        <v/>
      </c>
      <c r="H86" s="11" t="str">
        <f t="shared" si="10"/>
        <v/>
      </c>
      <c r="I86" s="11" t="str">
        <f t="shared" si="14"/>
        <v/>
      </c>
      <c r="J86" s="11" t="str">
        <f t="shared" si="11"/>
        <v/>
      </c>
      <c r="K86" s="11" t="str">
        <f t="shared" si="15"/>
        <v/>
      </c>
      <c r="L86" s="11" t="str">
        <f>IF('ACT Math'!B86="","",'SAT M to CBEST M'!$A$2+'SAT M to CBEST M'!$B$2*C86)</f>
        <v/>
      </c>
      <c r="M86" s="11" t="str">
        <f>IF('ACT Math'!B86="","", IF(L86&lt;20, 20, IF(L86&gt;80, 80, L86)))</f>
        <v/>
      </c>
    </row>
    <row r="87" spans="1:13" x14ac:dyDescent="0.25">
      <c r="A87" s="11">
        <v>86</v>
      </c>
      <c r="B87" s="30"/>
      <c r="C87" s="11" t="str">
        <f>IF('ACT Math'!B87="","",IF('ACT Math'!B87&lt;'ACT M to SAT M'!$A$2,'ACT M to SAT M'!$B$2,IF('ACT Math'!B87&gt;'ACT M to SAT M'!A$28,'ACT M to SAT M'!B$28,VLOOKUP(B87,'ACT M to SAT M'!A:B,2,FALSE))))</f>
        <v/>
      </c>
      <c r="D87" s="11" t="str">
        <f t="shared" si="8"/>
        <v/>
      </c>
      <c r="E87" s="11" t="str">
        <f t="shared" si="12"/>
        <v/>
      </c>
      <c r="F87" s="11" t="str">
        <f t="shared" si="9"/>
        <v/>
      </c>
      <c r="G87" s="11" t="str">
        <f t="shared" si="13"/>
        <v/>
      </c>
      <c r="H87" s="11" t="str">
        <f t="shared" si="10"/>
        <v/>
      </c>
      <c r="I87" s="11" t="str">
        <f t="shared" si="14"/>
        <v/>
      </c>
      <c r="J87" s="11" t="str">
        <f t="shared" si="11"/>
        <v/>
      </c>
      <c r="K87" s="11" t="str">
        <f t="shared" si="15"/>
        <v/>
      </c>
      <c r="L87" s="11" t="str">
        <f>IF('ACT Math'!B87="","",'SAT M to CBEST M'!$A$2+'SAT M to CBEST M'!$B$2*C87)</f>
        <v/>
      </c>
      <c r="M87" s="11" t="str">
        <f>IF('ACT Math'!B87="","", IF(L87&lt;20, 20, IF(L87&gt;80, 80, L87)))</f>
        <v/>
      </c>
    </row>
    <row r="88" spans="1:13" x14ac:dyDescent="0.25">
      <c r="A88" s="11">
        <v>87</v>
      </c>
      <c r="B88" s="30"/>
      <c r="C88" s="11" t="str">
        <f>IF('ACT Math'!B88="","",IF('ACT Math'!B88&lt;'ACT M to SAT M'!$A$2,'ACT M to SAT M'!$B$2,IF('ACT Math'!B88&gt;'ACT M to SAT M'!A$28,'ACT M to SAT M'!B$28,VLOOKUP(B88,'ACT M to SAT M'!A:B,2,FALSE))))</f>
        <v/>
      </c>
      <c r="D88" s="11" t="str">
        <f t="shared" si="8"/>
        <v/>
      </c>
      <c r="E88" s="11" t="str">
        <f t="shared" si="12"/>
        <v/>
      </c>
      <c r="F88" s="11" t="str">
        <f t="shared" si="9"/>
        <v/>
      </c>
      <c r="G88" s="11" t="str">
        <f t="shared" si="13"/>
        <v/>
      </c>
      <c r="H88" s="11" t="str">
        <f t="shared" si="10"/>
        <v/>
      </c>
      <c r="I88" s="11" t="str">
        <f t="shared" si="14"/>
        <v/>
      </c>
      <c r="J88" s="11" t="str">
        <f t="shared" si="11"/>
        <v/>
      </c>
      <c r="K88" s="11" t="str">
        <f t="shared" si="15"/>
        <v/>
      </c>
      <c r="L88" s="11" t="str">
        <f>IF('ACT Math'!B88="","",'SAT M to CBEST M'!$A$2+'SAT M to CBEST M'!$B$2*C88)</f>
        <v/>
      </c>
      <c r="M88" s="11" t="str">
        <f>IF('ACT Math'!B88="","", IF(L88&lt;20, 20, IF(L88&gt;80, 80, L88)))</f>
        <v/>
      </c>
    </row>
    <row r="89" spans="1:13" x14ac:dyDescent="0.25">
      <c r="A89" s="11">
        <v>88</v>
      </c>
      <c r="B89" s="30"/>
      <c r="C89" s="11" t="str">
        <f>IF('ACT Math'!B89="","",IF('ACT Math'!B89&lt;'ACT M to SAT M'!$A$2,'ACT M to SAT M'!$B$2,IF('ACT Math'!B89&gt;'ACT M to SAT M'!A$28,'ACT M to SAT M'!B$28,VLOOKUP(B89,'ACT M to SAT M'!A:B,2,FALSE))))</f>
        <v/>
      </c>
      <c r="D89" s="11" t="str">
        <f t="shared" si="8"/>
        <v/>
      </c>
      <c r="E89" s="11" t="str">
        <f t="shared" si="12"/>
        <v/>
      </c>
      <c r="F89" s="11" t="str">
        <f t="shared" si="9"/>
        <v/>
      </c>
      <c r="G89" s="11" t="str">
        <f t="shared" si="13"/>
        <v/>
      </c>
      <c r="H89" s="11" t="str">
        <f t="shared" si="10"/>
        <v/>
      </c>
      <c r="I89" s="11" t="str">
        <f t="shared" si="14"/>
        <v/>
      </c>
      <c r="J89" s="11" t="str">
        <f t="shared" si="11"/>
        <v/>
      </c>
      <c r="K89" s="11" t="str">
        <f t="shared" si="15"/>
        <v/>
      </c>
      <c r="L89" s="11" t="str">
        <f>IF('ACT Math'!B89="","",'SAT M to CBEST M'!$A$2+'SAT M to CBEST M'!$B$2*C89)</f>
        <v/>
      </c>
      <c r="M89" s="11" t="str">
        <f>IF('ACT Math'!B89="","", IF(L89&lt;20, 20, IF(L89&gt;80, 80, L89)))</f>
        <v/>
      </c>
    </row>
    <row r="90" spans="1:13" x14ac:dyDescent="0.25">
      <c r="A90" s="11">
        <v>89</v>
      </c>
      <c r="B90" s="30"/>
      <c r="C90" s="11" t="str">
        <f>IF('ACT Math'!B90="","",IF('ACT Math'!B90&lt;'ACT M to SAT M'!$A$2,'ACT M to SAT M'!$B$2,IF('ACT Math'!B90&gt;'ACT M to SAT M'!A$28,'ACT M to SAT M'!B$28,VLOOKUP(B90,'ACT M to SAT M'!A:B,2,FALSE))))</f>
        <v/>
      </c>
      <c r="D90" s="11" t="str">
        <f t="shared" si="8"/>
        <v/>
      </c>
      <c r="E90" s="11" t="str">
        <f t="shared" si="12"/>
        <v/>
      </c>
      <c r="F90" s="11" t="str">
        <f t="shared" si="9"/>
        <v/>
      </c>
      <c r="G90" s="11" t="str">
        <f t="shared" si="13"/>
        <v/>
      </c>
      <c r="H90" s="11" t="str">
        <f t="shared" si="10"/>
        <v/>
      </c>
      <c r="I90" s="11" t="str">
        <f t="shared" si="14"/>
        <v/>
      </c>
      <c r="J90" s="11" t="str">
        <f t="shared" si="11"/>
        <v/>
      </c>
      <c r="K90" s="11" t="str">
        <f t="shared" si="15"/>
        <v/>
      </c>
      <c r="L90" s="11" t="str">
        <f>IF('ACT Math'!B90="","",'SAT M to CBEST M'!$A$2+'SAT M to CBEST M'!$B$2*C90)</f>
        <v/>
      </c>
      <c r="M90" s="11" t="str">
        <f>IF('ACT Math'!B90="","", IF(L90&lt;20, 20, IF(L90&gt;80, 80, L90)))</f>
        <v/>
      </c>
    </row>
    <row r="91" spans="1:13" x14ac:dyDescent="0.25">
      <c r="A91" s="11">
        <v>90</v>
      </c>
      <c r="B91" s="30"/>
      <c r="C91" s="11" t="str">
        <f>IF('ACT Math'!B91="","",IF('ACT Math'!B91&lt;'ACT M to SAT M'!$A$2,'ACT M to SAT M'!$B$2,IF('ACT Math'!B91&gt;'ACT M to SAT M'!A$28,'ACT M to SAT M'!B$28,VLOOKUP(B91,'ACT M to SAT M'!A:B,2,FALSE))))</f>
        <v/>
      </c>
      <c r="D91" s="11" t="str">
        <f t="shared" si="8"/>
        <v/>
      </c>
      <c r="E91" s="11" t="str">
        <f t="shared" si="12"/>
        <v/>
      </c>
      <c r="F91" s="11" t="str">
        <f t="shared" si="9"/>
        <v/>
      </c>
      <c r="G91" s="11" t="str">
        <f t="shared" si="13"/>
        <v/>
      </c>
      <c r="H91" s="11" t="str">
        <f t="shared" si="10"/>
        <v/>
      </c>
      <c r="I91" s="11" t="str">
        <f t="shared" si="14"/>
        <v/>
      </c>
      <c r="J91" s="11" t="str">
        <f t="shared" si="11"/>
        <v/>
      </c>
      <c r="K91" s="11" t="str">
        <f t="shared" si="15"/>
        <v/>
      </c>
      <c r="L91" s="11" t="str">
        <f>IF('ACT Math'!B91="","",'SAT M to CBEST M'!$A$2+'SAT M to CBEST M'!$B$2*C91)</f>
        <v/>
      </c>
      <c r="M91" s="11" t="str">
        <f>IF('ACT Math'!B91="","", IF(L91&lt;20, 20, IF(L91&gt;80, 80, L91)))</f>
        <v/>
      </c>
    </row>
    <row r="92" spans="1:13" x14ac:dyDescent="0.25">
      <c r="A92" s="11">
        <v>91</v>
      </c>
      <c r="B92" s="30"/>
      <c r="C92" s="11" t="str">
        <f>IF('ACT Math'!B92="","",IF('ACT Math'!B92&lt;'ACT M to SAT M'!$A$2,'ACT M to SAT M'!$B$2,IF('ACT Math'!B92&gt;'ACT M to SAT M'!A$28,'ACT M to SAT M'!B$28,VLOOKUP(B92,'ACT M to SAT M'!A:B,2,FALSE))))</f>
        <v/>
      </c>
      <c r="D92" s="11" t="str">
        <f t="shared" si="8"/>
        <v/>
      </c>
      <c r="E92" s="11" t="str">
        <f t="shared" si="12"/>
        <v/>
      </c>
      <c r="F92" s="11" t="str">
        <f t="shared" si="9"/>
        <v/>
      </c>
      <c r="G92" s="11" t="str">
        <f t="shared" si="13"/>
        <v/>
      </c>
      <c r="H92" s="11" t="str">
        <f t="shared" si="10"/>
        <v/>
      </c>
      <c r="I92" s="11" t="str">
        <f t="shared" si="14"/>
        <v/>
      </c>
      <c r="J92" s="11" t="str">
        <f t="shared" si="11"/>
        <v/>
      </c>
      <c r="K92" s="11" t="str">
        <f t="shared" si="15"/>
        <v/>
      </c>
      <c r="L92" s="11" t="str">
        <f>IF('ACT Math'!B92="","",'SAT M to CBEST M'!$A$2+'SAT M to CBEST M'!$B$2*C92)</f>
        <v/>
      </c>
      <c r="M92" s="11" t="str">
        <f>IF('ACT Math'!B92="","", IF(L92&lt;20, 20, IF(L92&gt;80, 80, L92)))</f>
        <v/>
      </c>
    </row>
    <row r="93" spans="1:13" x14ac:dyDescent="0.25">
      <c r="A93" s="11">
        <v>92</v>
      </c>
      <c r="B93" s="30"/>
      <c r="C93" s="11" t="str">
        <f>IF('ACT Math'!B93="","",IF('ACT Math'!B93&lt;'ACT M to SAT M'!$A$2,'ACT M to SAT M'!$B$2,IF('ACT Math'!B93&gt;'ACT M to SAT M'!A$28,'ACT M to SAT M'!B$28,VLOOKUP(B93,'ACT M to SAT M'!A:B,2,FALSE))))</f>
        <v/>
      </c>
      <c r="D93" s="11" t="str">
        <f t="shared" si="8"/>
        <v/>
      </c>
      <c r="E93" s="11" t="str">
        <f t="shared" si="12"/>
        <v/>
      </c>
      <c r="F93" s="11" t="str">
        <f t="shared" si="9"/>
        <v/>
      </c>
      <c r="G93" s="11" t="str">
        <f t="shared" si="13"/>
        <v/>
      </c>
      <c r="H93" s="11" t="str">
        <f t="shared" si="10"/>
        <v/>
      </c>
      <c r="I93" s="11" t="str">
        <f t="shared" si="14"/>
        <v/>
      </c>
      <c r="J93" s="11" t="str">
        <f t="shared" si="11"/>
        <v/>
      </c>
      <c r="K93" s="11" t="str">
        <f t="shared" si="15"/>
        <v/>
      </c>
      <c r="L93" s="11" t="str">
        <f>IF('ACT Math'!B93="","",'SAT M to CBEST M'!$A$2+'SAT M to CBEST M'!$B$2*C93)</f>
        <v/>
      </c>
      <c r="M93" s="11" t="str">
        <f>IF('ACT Math'!B93="","", IF(L93&lt;20, 20, IF(L93&gt;80, 80, L93)))</f>
        <v/>
      </c>
    </row>
    <row r="94" spans="1:13" x14ac:dyDescent="0.25">
      <c r="A94" s="11">
        <v>93</v>
      </c>
      <c r="B94" s="30"/>
      <c r="C94" s="11" t="str">
        <f>IF('ACT Math'!B94="","",IF('ACT Math'!B94&lt;'ACT M to SAT M'!$A$2,'ACT M to SAT M'!$B$2,IF('ACT Math'!B94&gt;'ACT M to SAT M'!A$28,'ACT M to SAT M'!B$28,VLOOKUP(B94,'ACT M to SAT M'!A:B,2,FALSE))))</f>
        <v/>
      </c>
      <c r="D94" s="11" t="str">
        <f t="shared" si="8"/>
        <v/>
      </c>
      <c r="E94" s="11" t="str">
        <f t="shared" si="12"/>
        <v/>
      </c>
      <c r="F94" s="11" t="str">
        <f t="shared" si="9"/>
        <v/>
      </c>
      <c r="G94" s="11" t="str">
        <f t="shared" si="13"/>
        <v/>
      </c>
      <c r="H94" s="11" t="str">
        <f t="shared" si="10"/>
        <v/>
      </c>
      <c r="I94" s="11" t="str">
        <f t="shared" si="14"/>
        <v/>
      </c>
      <c r="J94" s="11" t="str">
        <f t="shared" si="11"/>
        <v/>
      </c>
      <c r="K94" s="11" t="str">
        <f t="shared" si="15"/>
        <v/>
      </c>
      <c r="L94" s="11" t="str">
        <f>IF('ACT Math'!B94="","",'SAT M to CBEST M'!$A$2+'SAT M to CBEST M'!$B$2*C94)</f>
        <v/>
      </c>
      <c r="M94" s="11" t="str">
        <f>IF('ACT Math'!B94="","", IF(L94&lt;20, 20, IF(L94&gt;80, 80, L94)))</f>
        <v/>
      </c>
    </row>
    <row r="95" spans="1:13" x14ac:dyDescent="0.25">
      <c r="A95" s="11">
        <v>94</v>
      </c>
      <c r="B95" s="30"/>
      <c r="C95" s="11" t="str">
        <f>IF('ACT Math'!B95="","",IF('ACT Math'!B95&lt;'ACT M to SAT M'!$A$2,'ACT M to SAT M'!$B$2,IF('ACT Math'!B95&gt;'ACT M to SAT M'!A$28,'ACT M to SAT M'!B$28,VLOOKUP(B95,'ACT M to SAT M'!A:B,2,FALSE))))</f>
        <v/>
      </c>
      <c r="D95" s="11" t="str">
        <f t="shared" si="8"/>
        <v/>
      </c>
      <c r="E95" s="11" t="str">
        <f t="shared" si="12"/>
        <v/>
      </c>
      <c r="F95" s="11" t="str">
        <f t="shared" si="9"/>
        <v/>
      </c>
      <c r="G95" s="11" t="str">
        <f t="shared" si="13"/>
        <v/>
      </c>
      <c r="H95" s="11" t="str">
        <f t="shared" si="10"/>
        <v/>
      </c>
      <c r="I95" s="11" t="str">
        <f t="shared" si="14"/>
        <v/>
      </c>
      <c r="J95" s="11" t="str">
        <f t="shared" si="11"/>
        <v/>
      </c>
      <c r="K95" s="11" t="str">
        <f t="shared" si="15"/>
        <v/>
      </c>
      <c r="L95" s="11" t="str">
        <f>IF('ACT Math'!B95="","",'SAT M to CBEST M'!$A$2+'SAT M to CBEST M'!$B$2*C95)</f>
        <v/>
      </c>
      <c r="M95" s="11" t="str">
        <f>IF('ACT Math'!B95="","", IF(L95&lt;20, 20, IF(L95&gt;80, 80, L95)))</f>
        <v/>
      </c>
    </row>
    <row r="96" spans="1:13" x14ac:dyDescent="0.25">
      <c r="A96" s="11">
        <v>95</v>
      </c>
      <c r="B96" s="30"/>
      <c r="C96" s="11" t="str">
        <f>IF('ACT Math'!B96="","",IF('ACT Math'!B96&lt;'ACT M to SAT M'!$A$2,'ACT M to SAT M'!$B$2,IF('ACT Math'!B96&gt;'ACT M to SAT M'!A$28,'ACT M to SAT M'!B$28,VLOOKUP(B96,'ACT M to SAT M'!A:B,2,FALSE))))</f>
        <v/>
      </c>
      <c r="D96" s="11" t="str">
        <f t="shared" si="8"/>
        <v/>
      </c>
      <c r="E96" s="11" t="str">
        <f t="shared" si="12"/>
        <v/>
      </c>
      <c r="F96" s="11" t="str">
        <f t="shared" si="9"/>
        <v/>
      </c>
      <c r="G96" s="11" t="str">
        <f t="shared" si="13"/>
        <v/>
      </c>
      <c r="H96" s="11" t="str">
        <f t="shared" si="10"/>
        <v/>
      </c>
      <c r="I96" s="11" t="str">
        <f t="shared" si="14"/>
        <v/>
      </c>
      <c r="J96" s="11" t="str">
        <f t="shared" si="11"/>
        <v/>
      </c>
      <c r="K96" s="11" t="str">
        <f t="shared" si="15"/>
        <v/>
      </c>
      <c r="L96" s="11" t="str">
        <f>IF('ACT Math'!B96="","",'SAT M to CBEST M'!$A$2+'SAT M to CBEST M'!$B$2*C96)</f>
        <v/>
      </c>
      <c r="M96" s="11" t="str">
        <f>IF('ACT Math'!B96="","", IF(L96&lt;20, 20, IF(L96&gt;80, 80, L96)))</f>
        <v/>
      </c>
    </row>
    <row r="97" spans="1:13" x14ac:dyDescent="0.25">
      <c r="A97" s="11">
        <v>96</v>
      </c>
      <c r="B97" s="30"/>
      <c r="C97" s="11" t="str">
        <f>IF('ACT Math'!B97="","",IF('ACT Math'!B97&lt;'ACT M to SAT M'!$A$2,'ACT M to SAT M'!$B$2,IF('ACT Math'!B97&gt;'ACT M to SAT M'!A$28,'ACT M to SAT M'!B$28,VLOOKUP(B97,'ACT M to SAT M'!A:B,2,FALSE))))</f>
        <v/>
      </c>
      <c r="D97" s="11" t="str">
        <f t="shared" si="8"/>
        <v/>
      </c>
      <c r="E97" s="11" t="str">
        <f t="shared" si="12"/>
        <v/>
      </c>
      <c r="F97" s="11" t="str">
        <f t="shared" si="9"/>
        <v/>
      </c>
      <c r="G97" s="11" t="str">
        <f t="shared" si="13"/>
        <v/>
      </c>
      <c r="H97" s="11" t="str">
        <f t="shared" si="10"/>
        <v/>
      </c>
      <c r="I97" s="11" t="str">
        <f t="shared" si="14"/>
        <v/>
      </c>
      <c r="J97" s="11" t="str">
        <f t="shared" si="11"/>
        <v/>
      </c>
      <c r="K97" s="11" t="str">
        <f t="shared" si="15"/>
        <v/>
      </c>
      <c r="L97" s="11" t="str">
        <f>IF('ACT Math'!B97="","",'SAT M to CBEST M'!$A$2+'SAT M to CBEST M'!$B$2*C97)</f>
        <v/>
      </c>
      <c r="M97" s="11" t="str">
        <f>IF('ACT Math'!B97="","", IF(L97&lt;20, 20, IF(L97&gt;80, 80, L97)))</f>
        <v/>
      </c>
    </row>
    <row r="98" spans="1:13" x14ac:dyDescent="0.25">
      <c r="A98" s="11">
        <v>97</v>
      </c>
      <c r="B98" s="30"/>
      <c r="C98" s="11" t="str">
        <f>IF('ACT Math'!B98="","",IF('ACT Math'!B98&lt;'ACT M to SAT M'!$A$2,'ACT M to SAT M'!$B$2,IF('ACT Math'!B98&gt;'ACT M to SAT M'!A$28,'ACT M to SAT M'!B$28,VLOOKUP(B98,'ACT M to SAT M'!A:B,2,FALSE))))</f>
        <v/>
      </c>
      <c r="D98" s="11" t="str">
        <f t="shared" si="8"/>
        <v/>
      </c>
      <c r="E98" s="11" t="str">
        <f t="shared" si="12"/>
        <v/>
      </c>
      <c r="F98" s="11" t="str">
        <f t="shared" si="9"/>
        <v/>
      </c>
      <c r="G98" s="11" t="str">
        <f t="shared" si="13"/>
        <v/>
      </c>
      <c r="H98" s="11" t="str">
        <f t="shared" si="10"/>
        <v/>
      </c>
      <c r="I98" s="11" t="str">
        <f t="shared" si="14"/>
        <v/>
      </c>
      <c r="J98" s="11" t="str">
        <f t="shared" si="11"/>
        <v/>
      </c>
      <c r="K98" s="11" t="str">
        <f t="shared" si="15"/>
        <v/>
      </c>
      <c r="L98" s="11" t="str">
        <f>IF('ACT Math'!B98="","",'SAT M to CBEST M'!$A$2+'SAT M to CBEST M'!$B$2*C98)</f>
        <v/>
      </c>
      <c r="M98" s="11" t="str">
        <f>IF('ACT Math'!B98="","", IF(L98&lt;20, 20, IF(L98&gt;80, 80, L98)))</f>
        <v/>
      </c>
    </row>
    <row r="99" spans="1:13" x14ac:dyDescent="0.25">
      <c r="A99" s="11">
        <v>98</v>
      </c>
      <c r="B99" s="30"/>
      <c r="C99" s="11" t="str">
        <f>IF('ACT Math'!B99="","",IF('ACT Math'!B99&lt;'ACT M to SAT M'!$A$2,'ACT M to SAT M'!$B$2,IF('ACT Math'!B99&gt;'ACT M to SAT M'!A$28,'ACT M to SAT M'!B$28,VLOOKUP(B99,'ACT M to SAT M'!A:B,2,FALSE))))</f>
        <v/>
      </c>
      <c r="D99" s="11" t="str">
        <f t="shared" si="8"/>
        <v/>
      </c>
      <c r="E99" s="11" t="str">
        <f t="shared" si="12"/>
        <v/>
      </c>
      <c r="F99" s="11" t="str">
        <f t="shared" si="9"/>
        <v/>
      </c>
      <c r="G99" s="11" t="str">
        <f t="shared" si="13"/>
        <v/>
      </c>
      <c r="H99" s="11" t="str">
        <f t="shared" si="10"/>
        <v/>
      </c>
      <c r="I99" s="11" t="str">
        <f t="shared" si="14"/>
        <v/>
      </c>
      <c r="J99" s="11" t="str">
        <f t="shared" si="11"/>
        <v/>
      </c>
      <c r="K99" s="11" t="str">
        <f t="shared" si="15"/>
        <v/>
      </c>
      <c r="L99" s="11" t="str">
        <f>IF('ACT Math'!B99="","",'SAT M to CBEST M'!$A$2+'SAT M to CBEST M'!$B$2*C99)</f>
        <v/>
      </c>
      <c r="M99" s="11" t="str">
        <f>IF('ACT Math'!B99="","", IF(L99&lt;20, 20, IF(L99&gt;80, 80, L99)))</f>
        <v/>
      </c>
    </row>
    <row r="100" spans="1:13" x14ac:dyDescent="0.25">
      <c r="A100" s="11">
        <v>99</v>
      </c>
      <c r="B100" s="30"/>
      <c r="C100" s="11" t="str">
        <f>IF('ACT Math'!B100="","",IF('ACT Math'!B100&lt;'ACT M to SAT M'!$A$2,'ACT M to SAT M'!$B$2,IF('ACT Math'!B100&gt;'ACT M to SAT M'!A$28,'ACT M to SAT M'!B$28,VLOOKUP(B100,'ACT M to SAT M'!A:B,2,FALSE))))</f>
        <v/>
      </c>
      <c r="D100" s="11" t="str">
        <f t="shared" si="8"/>
        <v/>
      </c>
      <c r="E100" s="11" t="str">
        <f t="shared" si="12"/>
        <v/>
      </c>
      <c r="F100" s="11" t="str">
        <f t="shared" si="9"/>
        <v/>
      </c>
      <c r="G100" s="11" t="str">
        <f t="shared" si="13"/>
        <v/>
      </c>
      <c r="H100" s="11" t="str">
        <f t="shared" si="10"/>
        <v/>
      </c>
      <c r="I100" s="11" t="str">
        <f t="shared" si="14"/>
        <v/>
      </c>
      <c r="J100" s="11" t="str">
        <f t="shared" si="11"/>
        <v/>
      </c>
      <c r="K100" s="11" t="str">
        <f t="shared" si="15"/>
        <v/>
      </c>
      <c r="L100" s="11" t="str">
        <f>IF('ACT Math'!B100="","",'SAT M to CBEST M'!$A$2+'SAT M to CBEST M'!$B$2*C100)</f>
        <v/>
      </c>
      <c r="M100" s="11" t="str">
        <f>IF('ACT Math'!B100="","", IF(L100&lt;20, 20, IF(L100&gt;80, 80, L100)))</f>
        <v/>
      </c>
    </row>
    <row r="101" spans="1:13" x14ac:dyDescent="0.25">
      <c r="A101" s="11">
        <v>100</v>
      </c>
      <c r="B101" s="30"/>
      <c r="C101" s="11" t="str">
        <f>IF('ACT Math'!B101="","",IF('ACT Math'!B101&lt;'ACT M to SAT M'!$A$2,'ACT M to SAT M'!$B$2,IF('ACT Math'!B101&gt;'ACT M to SAT M'!A$28,'ACT M to SAT M'!B$28,VLOOKUP(B101,'ACT M to SAT M'!A:B,2,FALSE))))</f>
        <v/>
      </c>
      <c r="D101" s="11" t="str">
        <f t="shared" si="8"/>
        <v/>
      </c>
      <c r="E101" s="11" t="str">
        <f t="shared" si="12"/>
        <v/>
      </c>
      <c r="F101" s="11" t="str">
        <f t="shared" si="9"/>
        <v/>
      </c>
      <c r="G101" s="11" t="str">
        <f t="shared" si="13"/>
        <v/>
      </c>
      <c r="H101" s="11" t="str">
        <f t="shared" si="10"/>
        <v/>
      </c>
      <c r="I101" s="11" t="str">
        <f t="shared" si="14"/>
        <v/>
      </c>
      <c r="J101" s="11" t="str">
        <f t="shared" si="11"/>
        <v/>
      </c>
      <c r="K101" s="11" t="str">
        <f t="shared" si="15"/>
        <v/>
      </c>
      <c r="L101" s="11" t="str">
        <f>IF('ACT Math'!B101="","",'SAT M to CBEST M'!$A$2+'SAT M to CBEST M'!$B$2*C101)</f>
        <v/>
      </c>
      <c r="M101" s="11" t="str">
        <f>IF('ACT Math'!B101="","", IF(L101&lt;20, 20, IF(L101&gt;80, 80, L101)))</f>
        <v/>
      </c>
    </row>
    <row r="102" spans="1:13" x14ac:dyDescent="0.25">
      <c r="A102" s="11">
        <v>101</v>
      </c>
      <c r="B102" s="30"/>
      <c r="C102" s="11" t="str">
        <f>IF('ACT Math'!B102="","",IF('ACT Math'!B102&lt;'ACT M to SAT M'!$A$2,'ACT M to SAT M'!$B$2,IF('ACT Math'!B102&gt;'ACT M to SAT M'!A$28,'ACT M to SAT M'!B$28,VLOOKUP(B102,'ACT M to SAT M'!A:B,2,FALSE))))</f>
        <v/>
      </c>
      <c r="D102" s="11" t="str">
        <f t="shared" si="8"/>
        <v/>
      </c>
      <c r="E102" s="11" t="str">
        <f t="shared" si="12"/>
        <v/>
      </c>
      <c r="F102" s="11" t="str">
        <f t="shared" si="9"/>
        <v/>
      </c>
      <c r="G102" s="11" t="str">
        <f t="shared" si="13"/>
        <v/>
      </c>
      <c r="H102" s="11" t="str">
        <f t="shared" si="10"/>
        <v/>
      </c>
      <c r="I102" s="11" t="str">
        <f t="shared" si="14"/>
        <v/>
      </c>
      <c r="J102" s="11" t="str">
        <f t="shared" si="11"/>
        <v/>
      </c>
      <c r="K102" s="11" t="str">
        <f t="shared" si="15"/>
        <v/>
      </c>
      <c r="L102" s="11" t="str">
        <f>IF('ACT Math'!B102="","",'SAT M to CBEST M'!$A$2+'SAT M to CBEST M'!$B$2*C102)</f>
        <v/>
      </c>
      <c r="M102" s="11" t="str">
        <f>IF('ACT Math'!B102="","", IF(L102&lt;20, 20, IF(L102&gt;80, 80, L102)))</f>
        <v/>
      </c>
    </row>
    <row r="103" spans="1:13" x14ac:dyDescent="0.25">
      <c r="A103" s="11">
        <v>102</v>
      </c>
      <c r="B103" s="30"/>
      <c r="C103" s="11" t="str">
        <f>IF('ACT Math'!B103="","",IF('ACT Math'!B103&lt;'ACT M to SAT M'!$A$2,'ACT M to SAT M'!$B$2,IF('ACT Math'!B103&gt;'ACT M to SAT M'!A$28,'ACT M to SAT M'!B$28,VLOOKUP(B103,'ACT M to SAT M'!A:B,2,FALSE))))</f>
        <v/>
      </c>
      <c r="D103" s="11" t="str">
        <f t="shared" si="8"/>
        <v/>
      </c>
      <c r="E103" s="11" t="str">
        <f t="shared" si="12"/>
        <v/>
      </c>
      <c r="F103" s="11" t="str">
        <f t="shared" si="9"/>
        <v/>
      </c>
      <c r="G103" s="11" t="str">
        <f t="shared" si="13"/>
        <v/>
      </c>
      <c r="H103" s="11" t="str">
        <f t="shared" si="10"/>
        <v/>
      </c>
      <c r="I103" s="11" t="str">
        <f t="shared" si="14"/>
        <v/>
      </c>
      <c r="J103" s="11" t="str">
        <f t="shared" si="11"/>
        <v/>
      </c>
      <c r="K103" s="11" t="str">
        <f t="shared" si="15"/>
        <v/>
      </c>
      <c r="L103" s="11" t="str">
        <f>IF('ACT Math'!B103="","",'SAT M to CBEST M'!$A$2+'SAT M to CBEST M'!$B$2*C103)</f>
        <v/>
      </c>
      <c r="M103" s="11" t="str">
        <f>IF('ACT Math'!B103="","", IF(L103&lt;20, 20, IF(L103&gt;80, 80, L103)))</f>
        <v/>
      </c>
    </row>
    <row r="104" spans="1:13" x14ac:dyDescent="0.25">
      <c r="A104" s="11">
        <v>103</v>
      </c>
      <c r="B104" s="30"/>
      <c r="C104" s="11" t="str">
        <f>IF('ACT Math'!B104="","",IF('ACT Math'!B104&lt;'ACT M to SAT M'!$A$2,'ACT M to SAT M'!$B$2,IF('ACT Math'!B104&gt;'ACT M to SAT M'!A$28,'ACT M to SAT M'!B$28,VLOOKUP(B104,'ACT M to SAT M'!A:B,2,FALSE))))</f>
        <v/>
      </c>
      <c r="D104" s="11" t="str">
        <f t="shared" si="8"/>
        <v/>
      </c>
      <c r="E104" s="11" t="str">
        <f t="shared" si="12"/>
        <v/>
      </c>
      <c r="F104" s="11" t="str">
        <f t="shared" si="9"/>
        <v/>
      </c>
      <c r="G104" s="11" t="str">
        <f t="shared" si="13"/>
        <v/>
      </c>
      <c r="H104" s="11" t="str">
        <f t="shared" si="10"/>
        <v/>
      </c>
      <c r="I104" s="11" t="str">
        <f t="shared" si="14"/>
        <v/>
      </c>
      <c r="J104" s="11" t="str">
        <f t="shared" si="11"/>
        <v/>
      </c>
      <c r="K104" s="11" t="str">
        <f t="shared" si="15"/>
        <v/>
      </c>
      <c r="L104" s="11" t="str">
        <f>IF('ACT Math'!B104="","",'SAT M to CBEST M'!$A$2+'SAT M to CBEST M'!$B$2*C104)</f>
        <v/>
      </c>
      <c r="M104" s="11" t="str">
        <f>IF('ACT Math'!B104="","", IF(L104&lt;20, 20, IF(L104&gt;80, 80, L104)))</f>
        <v/>
      </c>
    </row>
    <row r="105" spans="1:13" x14ac:dyDescent="0.25">
      <c r="A105" s="11">
        <v>104</v>
      </c>
      <c r="B105" s="30"/>
      <c r="C105" s="11" t="str">
        <f>IF('ACT Math'!B105="","",IF('ACT Math'!B105&lt;'ACT M to SAT M'!$A$2,'ACT M to SAT M'!$B$2,IF('ACT Math'!B105&gt;'ACT M to SAT M'!A$28,'ACT M to SAT M'!B$28,VLOOKUP(B105,'ACT M to SAT M'!A:B,2,FALSE))))</f>
        <v/>
      </c>
      <c r="D105" s="11" t="str">
        <f t="shared" si="8"/>
        <v/>
      </c>
      <c r="E105" s="11" t="str">
        <f t="shared" si="12"/>
        <v/>
      </c>
      <c r="F105" s="11" t="str">
        <f t="shared" si="9"/>
        <v/>
      </c>
      <c r="G105" s="11" t="str">
        <f t="shared" si="13"/>
        <v/>
      </c>
      <c r="H105" s="11" t="str">
        <f t="shared" si="10"/>
        <v/>
      </c>
      <c r="I105" s="11" t="str">
        <f t="shared" si="14"/>
        <v/>
      </c>
      <c r="J105" s="11" t="str">
        <f t="shared" si="11"/>
        <v/>
      </c>
      <c r="K105" s="11" t="str">
        <f t="shared" si="15"/>
        <v/>
      </c>
      <c r="L105" s="11" t="str">
        <f>IF('ACT Math'!B105="","",'SAT M to CBEST M'!$A$2+'SAT M to CBEST M'!$B$2*C105)</f>
        <v/>
      </c>
      <c r="M105" s="11" t="str">
        <f>IF('ACT Math'!B105="","", IF(L105&lt;20, 20, IF(L105&gt;80, 80, L105)))</f>
        <v/>
      </c>
    </row>
    <row r="106" spans="1:13" x14ac:dyDescent="0.25">
      <c r="A106" s="11">
        <v>105</v>
      </c>
      <c r="B106" s="30"/>
      <c r="C106" s="11" t="str">
        <f>IF('ACT Math'!B106="","",IF('ACT Math'!B106&lt;'ACT M to SAT M'!$A$2,'ACT M to SAT M'!$B$2,IF('ACT Math'!B106&gt;'ACT M to SAT M'!A$28,'ACT M to SAT M'!B$28,VLOOKUP(B106,'ACT M to SAT M'!A:B,2,FALSE))))</f>
        <v/>
      </c>
      <c r="D106" s="11" t="str">
        <f t="shared" si="8"/>
        <v/>
      </c>
      <c r="E106" s="11" t="str">
        <f t="shared" si="12"/>
        <v/>
      </c>
      <c r="F106" s="11" t="str">
        <f t="shared" si="9"/>
        <v/>
      </c>
      <c r="G106" s="11" t="str">
        <f t="shared" si="13"/>
        <v/>
      </c>
      <c r="H106" s="11" t="str">
        <f t="shared" si="10"/>
        <v/>
      </c>
      <c r="I106" s="11" t="str">
        <f t="shared" si="14"/>
        <v/>
      </c>
      <c r="J106" s="11" t="str">
        <f t="shared" si="11"/>
        <v/>
      </c>
      <c r="K106" s="11" t="str">
        <f t="shared" si="15"/>
        <v/>
      </c>
      <c r="L106" s="11" t="str">
        <f>IF('ACT Math'!B106="","",'SAT M to CBEST M'!$A$2+'SAT M to CBEST M'!$B$2*C106)</f>
        <v/>
      </c>
      <c r="M106" s="11" t="str">
        <f>IF('ACT Math'!B106="","", IF(L106&lt;20, 20, IF(L106&gt;80, 80, L106)))</f>
        <v/>
      </c>
    </row>
    <row r="107" spans="1:13" x14ac:dyDescent="0.25">
      <c r="A107" s="11">
        <v>106</v>
      </c>
      <c r="B107" s="30"/>
      <c r="C107" s="11" t="str">
        <f>IF('ACT Math'!B107="","",IF('ACT Math'!B107&lt;'ACT M to SAT M'!$A$2,'ACT M to SAT M'!$B$2,IF('ACT Math'!B107&gt;'ACT M to SAT M'!A$28,'ACT M to SAT M'!B$28,VLOOKUP(B107,'ACT M to SAT M'!A:B,2,FALSE))))</f>
        <v/>
      </c>
      <c r="D107" s="11" t="str">
        <f t="shared" si="8"/>
        <v/>
      </c>
      <c r="E107" s="11" t="str">
        <f t="shared" si="12"/>
        <v/>
      </c>
      <c r="F107" s="11" t="str">
        <f t="shared" si="9"/>
        <v/>
      </c>
      <c r="G107" s="11" t="str">
        <f t="shared" si="13"/>
        <v/>
      </c>
      <c r="H107" s="11" t="str">
        <f t="shared" si="10"/>
        <v/>
      </c>
      <c r="I107" s="11" t="str">
        <f t="shared" si="14"/>
        <v/>
      </c>
      <c r="J107" s="11" t="str">
        <f t="shared" si="11"/>
        <v/>
      </c>
      <c r="K107" s="11" t="str">
        <f t="shared" si="15"/>
        <v/>
      </c>
      <c r="L107" s="11" t="str">
        <f>IF('ACT Math'!B107="","",'SAT M to CBEST M'!$A$2+'SAT M to CBEST M'!$B$2*C107)</f>
        <v/>
      </c>
      <c r="M107" s="11" t="str">
        <f>IF('ACT Math'!B107="","", IF(L107&lt;20, 20, IF(L107&gt;80, 80, L107)))</f>
        <v/>
      </c>
    </row>
    <row r="108" spans="1:13" x14ac:dyDescent="0.25">
      <c r="A108" s="11">
        <v>107</v>
      </c>
      <c r="B108" s="30"/>
      <c r="C108" s="11" t="str">
        <f>IF('ACT Math'!B108="","",IF('ACT Math'!B108&lt;'ACT M to SAT M'!$A$2,'ACT M to SAT M'!$B$2,IF('ACT Math'!B108&gt;'ACT M to SAT M'!A$28,'ACT M to SAT M'!B$28,VLOOKUP(B108,'ACT M to SAT M'!A:B,2,FALSE))))</f>
        <v/>
      </c>
      <c r="D108" s="11" t="str">
        <f t="shared" si="8"/>
        <v/>
      </c>
      <c r="E108" s="11" t="str">
        <f t="shared" si="12"/>
        <v/>
      </c>
      <c r="F108" s="11" t="str">
        <f t="shared" si="9"/>
        <v/>
      </c>
      <c r="G108" s="11" t="str">
        <f t="shared" si="13"/>
        <v/>
      </c>
      <c r="H108" s="11" t="str">
        <f t="shared" si="10"/>
        <v/>
      </c>
      <c r="I108" s="11" t="str">
        <f t="shared" si="14"/>
        <v/>
      </c>
      <c r="J108" s="11" t="str">
        <f t="shared" si="11"/>
        <v/>
      </c>
      <c r="K108" s="11" t="str">
        <f t="shared" si="15"/>
        <v/>
      </c>
      <c r="L108" s="11" t="str">
        <f>IF('ACT Math'!B108="","",'SAT M to CBEST M'!$A$2+'SAT M to CBEST M'!$B$2*C108)</f>
        <v/>
      </c>
      <c r="M108" s="11" t="str">
        <f>IF('ACT Math'!B108="","", IF(L108&lt;20, 20, IF(L108&gt;80, 80, L108)))</f>
        <v/>
      </c>
    </row>
    <row r="109" spans="1:13" x14ac:dyDescent="0.25">
      <c r="A109" s="11">
        <v>108</v>
      </c>
      <c r="B109" s="30"/>
      <c r="C109" s="11" t="str">
        <f>IF('ACT Math'!B109="","",IF('ACT Math'!B109&lt;'ACT M to SAT M'!$A$2,'ACT M to SAT M'!$B$2,IF('ACT Math'!B109&gt;'ACT M to SAT M'!A$28,'ACT M to SAT M'!B$28,VLOOKUP(B109,'ACT M to SAT M'!A:B,2,FALSE))))</f>
        <v/>
      </c>
      <c r="D109" s="11" t="str">
        <f t="shared" si="8"/>
        <v/>
      </c>
      <c r="E109" s="11" t="str">
        <f t="shared" si="12"/>
        <v/>
      </c>
      <c r="F109" s="11" t="str">
        <f t="shared" si="9"/>
        <v/>
      </c>
      <c r="G109" s="11" t="str">
        <f t="shared" si="13"/>
        <v/>
      </c>
      <c r="H109" s="11" t="str">
        <f t="shared" si="10"/>
        <v/>
      </c>
      <c r="I109" s="11" t="str">
        <f t="shared" si="14"/>
        <v/>
      </c>
      <c r="J109" s="11" t="str">
        <f t="shared" si="11"/>
        <v/>
      </c>
      <c r="K109" s="11" t="str">
        <f t="shared" si="15"/>
        <v/>
      </c>
      <c r="L109" s="11" t="str">
        <f>IF('ACT Math'!B109="","",'SAT M to CBEST M'!$A$2+'SAT M to CBEST M'!$B$2*C109)</f>
        <v/>
      </c>
      <c r="M109" s="11" t="str">
        <f>IF('ACT Math'!B109="","", IF(L109&lt;20, 20, IF(L109&gt;80, 80, L109)))</f>
        <v/>
      </c>
    </row>
    <row r="110" spans="1:13" x14ac:dyDescent="0.25">
      <c r="A110" s="11">
        <v>109</v>
      </c>
      <c r="B110" s="30"/>
      <c r="C110" s="11" t="str">
        <f>IF('ACT Math'!B110="","",IF('ACT Math'!B110&lt;'ACT M to SAT M'!$A$2,'ACT M to SAT M'!$B$2,IF('ACT Math'!B110&gt;'ACT M to SAT M'!A$28,'ACT M to SAT M'!B$28,VLOOKUP(B110,'ACT M to SAT M'!A:B,2,FALSE))))</f>
        <v/>
      </c>
      <c r="D110" s="11" t="str">
        <f t="shared" si="8"/>
        <v/>
      </c>
      <c r="E110" s="11" t="str">
        <f t="shared" si="12"/>
        <v/>
      </c>
      <c r="F110" s="11" t="str">
        <f t="shared" si="9"/>
        <v/>
      </c>
      <c r="G110" s="11" t="str">
        <f t="shared" si="13"/>
        <v/>
      </c>
      <c r="H110" s="11" t="str">
        <f t="shared" si="10"/>
        <v/>
      </c>
      <c r="I110" s="11" t="str">
        <f t="shared" si="14"/>
        <v/>
      </c>
      <c r="J110" s="11" t="str">
        <f t="shared" si="11"/>
        <v/>
      </c>
      <c r="K110" s="11" t="str">
        <f t="shared" si="15"/>
        <v/>
      </c>
      <c r="L110" s="11" t="str">
        <f>IF('ACT Math'!B110="","",'SAT M to CBEST M'!$A$2+'SAT M to CBEST M'!$B$2*C110)</f>
        <v/>
      </c>
      <c r="M110" s="11" t="str">
        <f>IF('ACT Math'!B110="","", IF(L110&lt;20, 20, IF(L110&gt;80, 80, L110)))</f>
        <v/>
      </c>
    </row>
    <row r="111" spans="1:13" x14ac:dyDescent="0.25">
      <c r="A111" s="11">
        <v>110</v>
      </c>
      <c r="B111" s="30"/>
      <c r="C111" s="11" t="str">
        <f>IF('ACT Math'!B111="","",IF('ACT Math'!B111&lt;'ACT M to SAT M'!$A$2,'ACT M to SAT M'!$B$2,IF('ACT Math'!B111&gt;'ACT M to SAT M'!A$28,'ACT M to SAT M'!B$28,VLOOKUP(B111,'ACT M to SAT M'!A:B,2,FALSE))))</f>
        <v/>
      </c>
      <c r="D111" s="11" t="str">
        <f t="shared" si="8"/>
        <v/>
      </c>
      <c r="E111" s="11" t="str">
        <f t="shared" si="12"/>
        <v/>
      </c>
      <c r="F111" s="11" t="str">
        <f t="shared" si="9"/>
        <v/>
      </c>
      <c r="G111" s="11" t="str">
        <f t="shared" si="13"/>
        <v/>
      </c>
      <c r="H111" s="11" t="str">
        <f t="shared" si="10"/>
        <v/>
      </c>
      <c r="I111" s="11" t="str">
        <f t="shared" si="14"/>
        <v/>
      </c>
      <c r="J111" s="11" t="str">
        <f t="shared" si="11"/>
        <v/>
      </c>
      <c r="K111" s="11" t="str">
        <f t="shared" si="15"/>
        <v/>
      </c>
      <c r="L111" s="11" t="str">
        <f>IF('ACT Math'!B111="","",'SAT M to CBEST M'!$A$2+'SAT M to CBEST M'!$B$2*C111)</f>
        <v/>
      </c>
      <c r="M111" s="11" t="str">
        <f>IF('ACT Math'!B111="","", IF(L111&lt;20, 20, IF(L111&gt;80, 80, L111)))</f>
        <v/>
      </c>
    </row>
    <row r="112" spans="1:13" x14ac:dyDescent="0.25">
      <c r="A112" s="11">
        <v>111</v>
      </c>
      <c r="B112" s="30"/>
      <c r="C112" s="11" t="str">
        <f>IF('ACT Math'!B112="","",IF('ACT Math'!B112&lt;'ACT M to SAT M'!$A$2,'ACT M to SAT M'!$B$2,IF('ACT Math'!B112&gt;'ACT M to SAT M'!A$28,'ACT M to SAT M'!B$28,VLOOKUP(B112,'ACT M to SAT M'!A:B,2,FALSE))))</f>
        <v/>
      </c>
      <c r="D112" s="11" t="str">
        <f t="shared" si="8"/>
        <v/>
      </c>
      <c r="E112" s="11" t="str">
        <f t="shared" si="12"/>
        <v/>
      </c>
      <c r="F112" s="11" t="str">
        <f t="shared" si="9"/>
        <v/>
      </c>
      <c r="G112" s="11" t="str">
        <f t="shared" si="13"/>
        <v/>
      </c>
      <c r="H112" s="11" t="str">
        <f t="shared" si="10"/>
        <v/>
      </c>
      <c r="I112" s="11" t="str">
        <f t="shared" si="14"/>
        <v/>
      </c>
      <c r="J112" s="11" t="str">
        <f t="shared" si="11"/>
        <v/>
      </c>
      <c r="K112" s="11" t="str">
        <f t="shared" si="15"/>
        <v/>
      </c>
      <c r="L112" s="11" t="str">
        <f>IF('ACT Math'!B112="","",'SAT M to CBEST M'!$A$2+'SAT M to CBEST M'!$B$2*C112)</f>
        <v/>
      </c>
      <c r="M112" s="11" t="str">
        <f>IF('ACT Math'!B112="","", IF(L112&lt;20, 20, IF(L112&gt;80, 80, L112)))</f>
        <v/>
      </c>
    </row>
    <row r="113" spans="1:13" x14ac:dyDescent="0.25">
      <c r="A113" s="11">
        <v>112</v>
      </c>
      <c r="B113" s="30"/>
      <c r="C113" s="11" t="str">
        <f>IF('ACT Math'!B113="","",IF('ACT Math'!B113&lt;'ACT M to SAT M'!$A$2,'ACT M to SAT M'!$B$2,IF('ACT Math'!B113&gt;'ACT M to SAT M'!A$28,'ACT M to SAT M'!B$28,VLOOKUP(B113,'ACT M to SAT M'!A:B,2,FALSE))))</f>
        <v/>
      </c>
      <c r="D113" s="11" t="str">
        <f t="shared" si="8"/>
        <v/>
      </c>
      <c r="E113" s="11" t="str">
        <f t="shared" si="12"/>
        <v/>
      </c>
      <c r="F113" s="11" t="str">
        <f t="shared" si="9"/>
        <v/>
      </c>
      <c r="G113" s="11" t="str">
        <f t="shared" si="13"/>
        <v/>
      </c>
      <c r="H113" s="11" t="str">
        <f t="shared" si="10"/>
        <v/>
      </c>
      <c r="I113" s="11" t="str">
        <f t="shared" si="14"/>
        <v/>
      </c>
      <c r="J113" s="11" t="str">
        <f t="shared" si="11"/>
        <v/>
      </c>
      <c r="K113" s="11" t="str">
        <f t="shared" si="15"/>
        <v/>
      </c>
      <c r="L113" s="11" t="str">
        <f>IF('ACT Math'!B113="","",'SAT M to CBEST M'!$A$2+'SAT M to CBEST M'!$B$2*C113)</f>
        <v/>
      </c>
      <c r="M113" s="11" t="str">
        <f>IF('ACT Math'!B113="","", IF(L113&lt;20, 20, IF(L113&gt;80, 80, L113)))</f>
        <v/>
      </c>
    </row>
    <row r="114" spans="1:13" x14ac:dyDescent="0.25">
      <c r="A114" s="11">
        <v>113</v>
      </c>
      <c r="B114" s="30"/>
      <c r="C114" s="11" t="str">
        <f>IF('ACT Math'!B114="","",IF('ACT Math'!B114&lt;'ACT M to SAT M'!$A$2,'ACT M to SAT M'!$B$2,IF('ACT Math'!B114&gt;'ACT M to SAT M'!A$28,'ACT M to SAT M'!B$28,VLOOKUP(B114,'ACT M to SAT M'!A:B,2,FALSE))))</f>
        <v/>
      </c>
      <c r="D114" s="11" t="str">
        <f t="shared" si="8"/>
        <v/>
      </c>
      <c r="E114" s="11" t="str">
        <f t="shared" si="12"/>
        <v/>
      </c>
      <c r="F114" s="11" t="str">
        <f t="shared" si="9"/>
        <v/>
      </c>
      <c r="G114" s="11" t="str">
        <f t="shared" si="13"/>
        <v/>
      </c>
      <c r="H114" s="11" t="str">
        <f t="shared" si="10"/>
        <v/>
      </c>
      <c r="I114" s="11" t="str">
        <f t="shared" si="14"/>
        <v/>
      </c>
      <c r="J114" s="11" t="str">
        <f t="shared" si="11"/>
        <v/>
      </c>
      <c r="K114" s="11" t="str">
        <f t="shared" si="15"/>
        <v/>
      </c>
      <c r="L114" s="11" t="str">
        <f>IF('ACT Math'!B114="","",'SAT M to CBEST M'!$A$2+'SAT M to CBEST M'!$B$2*C114)</f>
        <v/>
      </c>
      <c r="M114" s="11" t="str">
        <f>IF('ACT Math'!B114="","", IF(L114&lt;20, 20, IF(L114&gt;80, 80, L114)))</f>
        <v/>
      </c>
    </row>
    <row r="115" spans="1:13" x14ac:dyDescent="0.25">
      <c r="A115" s="11">
        <v>114</v>
      </c>
      <c r="B115" s="30"/>
      <c r="C115" s="11" t="str">
        <f>IF('ACT Math'!B115="","",IF('ACT Math'!B115&lt;'ACT M to SAT M'!$A$2,'ACT M to SAT M'!$B$2,IF('ACT Math'!B115&gt;'ACT M to SAT M'!A$28,'ACT M to SAT M'!B$28,VLOOKUP(B115,'ACT M to SAT M'!A:B,2,FALSE))))</f>
        <v/>
      </c>
      <c r="D115" s="11" t="str">
        <f t="shared" si="8"/>
        <v/>
      </c>
      <c r="E115" s="11" t="str">
        <f t="shared" si="12"/>
        <v/>
      </c>
      <c r="F115" s="11" t="str">
        <f t="shared" si="9"/>
        <v/>
      </c>
      <c r="G115" s="11" t="str">
        <f t="shared" si="13"/>
        <v/>
      </c>
      <c r="H115" s="11" t="str">
        <f t="shared" si="10"/>
        <v/>
      </c>
      <c r="I115" s="11" t="str">
        <f t="shared" si="14"/>
        <v/>
      </c>
      <c r="J115" s="11" t="str">
        <f t="shared" si="11"/>
        <v/>
      </c>
      <c r="K115" s="11" t="str">
        <f t="shared" si="15"/>
        <v/>
      </c>
      <c r="L115" s="11" t="str">
        <f>IF('ACT Math'!B115="","",'SAT M to CBEST M'!$A$2+'SAT M to CBEST M'!$B$2*C115)</f>
        <v/>
      </c>
      <c r="M115" s="11" t="str">
        <f>IF('ACT Math'!B115="","", IF(L115&lt;20, 20, IF(L115&gt;80, 80, L115)))</f>
        <v/>
      </c>
    </row>
    <row r="116" spans="1:13" x14ac:dyDescent="0.25">
      <c r="A116" s="11">
        <v>115</v>
      </c>
      <c r="B116" s="30"/>
      <c r="C116" s="11" t="str">
        <f>IF('ACT Math'!B116="","",IF('ACT Math'!B116&lt;'ACT M to SAT M'!$A$2,'ACT M to SAT M'!$B$2,IF('ACT Math'!B116&gt;'ACT M to SAT M'!A$28,'ACT M to SAT M'!B$28,VLOOKUP(B116,'ACT M to SAT M'!A:B,2,FALSE))))</f>
        <v/>
      </c>
      <c r="D116" s="11" t="str">
        <f t="shared" si="8"/>
        <v/>
      </c>
      <c r="E116" s="11" t="str">
        <f t="shared" si="12"/>
        <v/>
      </c>
      <c r="F116" s="11" t="str">
        <f t="shared" si="9"/>
        <v/>
      </c>
      <c r="G116" s="11" t="str">
        <f t="shared" si="13"/>
        <v/>
      </c>
      <c r="H116" s="11" t="str">
        <f t="shared" si="10"/>
        <v/>
      </c>
      <c r="I116" s="11" t="str">
        <f t="shared" si="14"/>
        <v/>
      </c>
      <c r="J116" s="11" t="str">
        <f t="shared" si="11"/>
        <v/>
      </c>
      <c r="K116" s="11" t="str">
        <f t="shared" si="15"/>
        <v/>
      </c>
      <c r="L116" s="11" t="str">
        <f>IF('ACT Math'!B116="","",'SAT M to CBEST M'!$A$2+'SAT M to CBEST M'!$B$2*C116)</f>
        <v/>
      </c>
      <c r="M116" s="11" t="str">
        <f>IF('ACT Math'!B116="","", IF(L116&lt;20, 20, IF(L116&gt;80, 80, L116)))</f>
        <v/>
      </c>
    </row>
    <row r="117" spans="1:13" x14ac:dyDescent="0.25">
      <c r="A117" s="11">
        <v>116</v>
      </c>
      <c r="B117" s="30"/>
      <c r="C117" s="11" t="str">
        <f>IF('ACT Math'!B117="","",IF('ACT Math'!B117&lt;'ACT M to SAT M'!$A$2,'ACT M to SAT M'!$B$2,IF('ACT Math'!B117&gt;'ACT M to SAT M'!A$28,'ACT M to SAT M'!B$28,VLOOKUP(B117,'ACT M to SAT M'!A:B,2,FALSE))))</f>
        <v/>
      </c>
      <c r="D117" s="11" t="str">
        <f t="shared" si="8"/>
        <v/>
      </c>
      <c r="E117" s="11" t="str">
        <f t="shared" si="12"/>
        <v/>
      </c>
      <c r="F117" s="11" t="str">
        <f t="shared" si="9"/>
        <v/>
      </c>
      <c r="G117" s="11" t="str">
        <f t="shared" si="13"/>
        <v/>
      </c>
      <c r="H117" s="11" t="str">
        <f t="shared" si="10"/>
        <v/>
      </c>
      <c r="I117" s="11" t="str">
        <f t="shared" si="14"/>
        <v/>
      </c>
      <c r="J117" s="11" t="str">
        <f t="shared" si="11"/>
        <v/>
      </c>
      <c r="K117" s="11" t="str">
        <f t="shared" si="15"/>
        <v/>
      </c>
      <c r="L117" s="11" t="str">
        <f>IF('ACT Math'!B117="","",'SAT M to CBEST M'!$A$2+'SAT M to CBEST M'!$B$2*C117)</f>
        <v/>
      </c>
      <c r="M117" s="11" t="str">
        <f>IF('ACT Math'!B117="","", IF(L117&lt;20, 20, IF(L117&gt;80, 80, L117)))</f>
        <v/>
      </c>
    </row>
    <row r="118" spans="1:13" x14ac:dyDescent="0.25">
      <c r="A118" s="11">
        <v>117</v>
      </c>
      <c r="B118" s="30"/>
      <c r="C118" s="11" t="str">
        <f>IF('ACT Math'!B118="","",IF('ACT Math'!B118&lt;'ACT M to SAT M'!$A$2,'ACT M to SAT M'!$B$2,IF('ACT Math'!B118&gt;'ACT M to SAT M'!A$28,'ACT M to SAT M'!B$28,VLOOKUP(B118,'ACT M to SAT M'!A:B,2,FALSE))))</f>
        <v/>
      </c>
      <c r="D118" s="11" t="str">
        <f t="shared" si="8"/>
        <v/>
      </c>
      <c r="E118" s="11" t="str">
        <f t="shared" si="12"/>
        <v/>
      </c>
      <c r="F118" s="11" t="str">
        <f t="shared" si="9"/>
        <v/>
      </c>
      <c r="G118" s="11" t="str">
        <f t="shared" si="13"/>
        <v/>
      </c>
      <c r="H118" s="11" t="str">
        <f t="shared" si="10"/>
        <v/>
      </c>
      <c r="I118" s="11" t="str">
        <f t="shared" si="14"/>
        <v/>
      </c>
      <c r="J118" s="11" t="str">
        <f t="shared" si="11"/>
        <v/>
      </c>
      <c r="K118" s="11" t="str">
        <f t="shared" si="15"/>
        <v/>
      </c>
      <c r="L118" s="11" t="str">
        <f>IF('ACT Math'!B118="","",'SAT M to CBEST M'!$A$2+'SAT M to CBEST M'!$B$2*C118)</f>
        <v/>
      </c>
      <c r="M118" s="11" t="str">
        <f>IF('ACT Math'!B118="","", IF(L118&lt;20, 20, IF(L118&gt;80, 80, L118)))</f>
        <v/>
      </c>
    </row>
    <row r="119" spans="1:13" x14ac:dyDescent="0.25">
      <c r="A119" s="11">
        <v>118</v>
      </c>
      <c r="B119" s="30"/>
      <c r="C119" s="11" t="str">
        <f>IF('ACT Math'!B119="","",IF('ACT Math'!B119&lt;'ACT M to SAT M'!$A$2,'ACT M to SAT M'!$B$2,IF('ACT Math'!B119&gt;'ACT M to SAT M'!A$28,'ACT M to SAT M'!B$28,VLOOKUP(B119,'ACT M to SAT M'!A:B,2,FALSE))))</f>
        <v/>
      </c>
      <c r="D119" s="11" t="str">
        <f t="shared" si="8"/>
        <v/>
      </c>
      <c r="E119" s="11" t="str">
        <f t="shared" si="12"/>
        <v/>
      </c>
      <c r="F119" s="11" t="str">
        <f t="shared" si="9"/>
        <v/>
      </c>
      <c r="G119" s="11" t="str">
        <f t="shared" si="13"/>
        <v/>
      </c>
      <c r="H119" s="11" t="str">
        <f t="shared" si="10"/>
        <v/>
      </c>
      <c r="I119" s="11" t="str">
        <f t="shared" si="14"/>
        <v/>
      </c>
      <c r="J119" s="11" t="str">
        <f t="shared" si="11"/>
        <v/>
      </c>
      <c r="K119" s="11" t="str">
        <f t="shared" si="15"/>
        <v/>
      </c>
      <c r="L119" s="11" t="str">
        <f>IF('ACT Math'!B119="","",'SAT M to CBEST M'!$A$2+'SAT M to CBEST M'!$B$2*C119)</f>
        <v/>
      </c>
      <c r="M119" s="11" t="str">
        <f>IF('ACT Math'!B119="","", IF(L119&lt;20, 20, IF(L119&gt;80, 80, L119)))</f>
        <v/>
      </c>
    </row>
    <row r="120" spans="1:13" x14ac:dyDescent="0.25">
      <c r="A120" s="11">
        <v>119</v>
      </c>
      <c r="B120" s="30"/>
      <c r="C120" s="11" t="str">
        <f>IF('ACT Math'!B120="","",IF('ACT Math'!B120&lt;'ACT M to SAT M'!$A$2,'ACT M to SAT M'!$B$2,IF('ACT Math'!B120&gt;'ACT M to SAT M'!A$28,'ACT M to SAT M'!B$28,VLOOKUP(B120,'ACT M to SAT M'!A:B,2,FALSE))))</f>
        <v/>
      </c>
      <c r="D120" s="11" t="str">
        <f t="shared" si="8"/>
        <v/>
      </c>
      <c r="E120" s="11" t="str">
        <f t="shared" si="12"/>
        <v/>
      </c>
      <c r="F120" s="11" t="str">
        <f t="shared" si="9"/>
        <v/>
      </c>
      <c r="G120" s="11" t="str">
        <f t="shared" si="13"/>
        <v/>
      </c>
      <c r="H120" s="11" t="str">
        <f t="shared" si="10"/>
        <v/>
      </c>
      <c r="I120" s="11" t="str">
        <f t="shared" si="14"/>
        <v/>
      </c>
      <c r="J120" s="11" t="str">
        <f t="shared" si="11"/>
        <v/>
      </c>
      <c r="K120" s="11" t="str">
        <f t="shared" si="15"/>
        <v/>
      </c>
      <c r="L120" s="11" t="str">
        <f>IF('ACT Math'!B120="","",'SAT M to CBEST M'!$A$2+'SAT M to CBEST M'!$B$2*C120)</f>
        <v/>
      </c>
      <c r="M120" s="11" t="str">
        <f>IF('ACT Math'!B120="","", IF(L120&lt;20, 20, IF(L120&gt;80, 80, L120)))</f>
        <v/>
      </c>
    </row>
    <row r="121" spans="1:13" x14ac:dyDescent="0.25">
      <c r="A121" s="11">
        <v>120</v>
      </c>
      <c r="B121" s="30"/>
      <c r="C121" s="11" t="str">
        <f>IF('ACT Math'!B121="","",IF('ACT Math'!B121&lt;'ACT M to SAT M'!$A$2,'ACT M to SAT M'!$B$2,IF('ACT Math'!B121&gt;'ACT M to SAT M'!A$28,'ACT M to SAT M'!B$28,VLOOKUP(B121,'ACT M to SAT M'!A:B,2,FALSE))))</f>
        <v/>
      </c>
      <c r="D121" s="11" t="str">
        <f t="shared" si="8"/>
        <v/>
      </c>
      <c r="E121" s="11" t="str">
        <f t="shared" si="12"/>
        <v/>
      </c>
      <c r="F121" s="11" t="str">
        <f t="shared" si="9"/>
        <v/>
      </c>
      <c r="G121" s="11" t="str">
        <f t="shared" si="13"/>
        <v/>
      </c>
      <c r="H121" s="11" t="str">
        <f t="shared" si="10"/>
        <v/>
      </c>
      <c r="I121" s="11" t="str">
        <f t="shared" si="14"/>
        <v/>
      </c>
      <c r="J121" s="11" t="str">
        <f t="shared" si="11"/>
        <v/>
      </c>
      <c r="K121" s="11" t="str">
        <f t="shared" si="15"/>
        <v/>
      </c>
      <c r="L121" s="11" t="str">
        <f>IF('ACT Math'!B121="","",'SAT M to CBEST M'!$A$2+'SAT M to CBEST M'!$B$2*C121)</f>
        <v/>
      </c>
      <c r="M121" s="11" t="str">
        <f>IF('ACT Math'!B121="","", IF(L121&lt;20, 20, IF(L121&gt;80, 80, L121)))</f>
        <v/>
      </c>
    </row>
    <row r="122" spans="1:13" x14ac:dyDescent="0.25">
      <c r="A122" s="11">
        <v>121</v>
      </c>
      <c r="B122" s="30"/>
      <c r="C122" s="11" t="str">
        <f>IF('ACT Math'!B122="","",IF('ACT Math'!B122&lt;'ACT M to SAT M'!$A$2,'ACT M to SAT M'!$B$2,IF('ACT Math'!B122&gt;'ACT M to SAT M'!A$28,'ACT M to SAT M'!B$28,VLOOKUP(B122,'ACT M to SAT M'!A:B,2,FALSE))))</f>
        <v/>
      </c>
      <c r="D122" s="11" t="str">
        <f t="shared" si="8"/>
        <v/>
      </c>
      <c r="E122" s="11" t="str">
        <f t="shared" si="12"/>
        <v/>
      </c>
      <c r="F122" s="11" t="str">
        <f t="shared" si="9"/>
        <v/>
      </c>
      <c r="G122" s="11" t="str">
        <f t="shared" si="13"/>
        <v/>
      </c>
      <c r="H122" s="11" t="str">
        <f t="shared" si="10"/>
        <v/>
      </c>
      <c r="I122" s="11" t="str">
        <f t="shared" si="14"/>
        <v/>
      </c>
      <c r="J122" s="11" t="str">
        <f t="shared" si="11"/>
        <v/>
      </c>
      <c r="K122" s="11" t="str">
        <f t="shared" si="15"/>
        <v/>
      </c>
      <c r="L122" s="11" t="str">
        <f>IF('ACT Math'!B122="","",'SAT M to CBEST M'!$A$2+'SAT M to CBEST M'!$B$2*C122)</f>
        <v/>
      </c>
      <c r="M122" s="11" t="str">
        <f>IF('ACT Math'!B122="","", IF(L122&lt;20, 20, IF(L122&gt;80, 80, L122)))</f>
        <v/>
      </c>
    </row>
    <row r="123" spans="1:13" x14ac:dyDescent="0.25">
      <c r="A123" s="11">
        <v>122</v>
      </c>
      <c r="B123" s="30"/>
      <c r="C123" s="11" t="str">
        <f>IF('ACT Math'!B123="","",IF('ACT Math'!B123&lt;'ACT M to SAT M'!$A$2,'ACT M to SAT M'!$B$2,IF('ACT Math'!B123&gt;'ACT M to SAT M'!A$28,'ACT M to SAT M'!B$28,VLOOKUP(B123,'ACT M to SAT M'!A:B,2,FALSE))))</f>
        <v/>
      </c>
      <c r="D123" s="11" t="str">
        <f t="shared" si="8"/>
        <v/>
      </c>
      <c r="E123" s="11" t="str">
        <f t="shared" si="12"/>
        <v/>
      </c>
      <c r="F123" s="11" t="str">
        <f t="shared" si="9"/>
        <v/>
      </c>
      <c r="G123" s="11" t="str">
        <f t="shared" si="13"/>
        <v/>
      </c>
      <c r="H123" s="11" t="str">
        <f t="shared" si="10"/>
        <v/>
      </c>
      <c r="I123" s="11" t="str">
        <f t="shared" si="14"/>
        <v/>
      </c>
      <c r="J123" s="11" t="str">
        <f t="shared" si="11"/>
        <v/>
      </c>
      <c r="K123" s="11" t="str">
        <f t="shared" si="15"/>
        <v/>
      </c>
      <c r="L123" s="11" t="str">
        <f>IF('ACT Math'!B123="","",'SAT M to CBEST M'!$A$2+'SAT M to CBEST M'!$B$2*C123)</f>
        <v/>
      </c>
      <c r="M123" s="11" t="str">
        <f>IF('ACT Math'!B123="","", IF(L123&lt;20, 20, IF(L123&gt;80, 80, L123)))</f>
        <v/>
      </c>
    </row>
    <row r="124" spans="1:13" x14ac:dyDescent="0.25">
      <c r="A124" s="11">
        <v>123</v>
      </c>
      <c r="B124" s="30"/>
      <c r="C124" s="11" t="str">
        <f>IF('ACT Math'!B124="","",IF('ACT Math'!B124&lt;'ACT M to SAT M'!$A$2,'ACT M to SAT M'!$B$2,IF('ACT Math'!B124&gt;'ACT M to SAT M'!A$28,'ACT M to SAT M'!B$28,VLOOKUP(B124,'ACT M to SAT M'!A:B,2,FALSE))))</f>
        <v/>
      </c>
      <c r="D124" s="11" t="str">
        <f t="shared" si="8"/>
        <v/>
      </c>
      <c r="E124" s="11" t="str">
        <f t="shared" si="12"/>
        <v/>
      </c>
      <c r="F124" s="11" t="str">
        <f t="shared" si="9"/>
        <v/>
      </c>
      <c r="G124" s="11" t="str">
        <f t="shared" si="13"/>
        <v/>
      </c>
      <c r="H124" s="11" t="str">
        <f t="shared" si="10"/>
        <v/>
      </c>
      <c r="I124" s="11" t="str">
        <f t="shared" si="14"/>
        <v/>
      </c>
      <c r="J124" s="11" t="str">
        <f t="shared" si="11"/>
        <v/>
      </c>
      <c r="K124" s="11" t="str">
        <f t="shared" si="15"/>
        <v/>
      </c>
      <c r="L124" s="11" t="str">
        <f>IF('ACT Math'!B124="","",'SAT M to CBEST M'!$A$2+'SAT M to CBEST M'!$B$2*C124)</f>
        <v/>
      </c>
      <c r="M124" s="11" t="str">
        <f>IF('ACT Math'!B124="","", IF(L124&lt;20, 20, IF(L124&gt;80, 80, L124)))</f>
        <v/>
      </c>
    </row>
    <row r="125" spans="1:13" x14ac:dyDescent="0.25">
      <c r="A125" s="11">
        <v>124</v>
      </c>
      <c r="B125" s="30"/>
      <c r="C125" s="11" t="str">
        <f>IF('ACT Math'!B125="","",IF('ACT Math'!B125&lt;'ACT M to SAT M'!$A$2,'ACT M to SAT M'!$B$2,IF('ACT Math'!B125&gt;'ACT M to SAT M'!A$28,'ACT M to SAT M'!B$28,VLOOKUP(B125,'ACT M to SAT M'!A:B,2,FALSE))))</f>
        <v/>
      </c>
      <c r="D125" s="11" t="str">
        <f t="shared" si="8"/>
        <v/>
      </c>
      <c r="E125" s="11" t="str">
        <f t="shared" si="12"/>
        <v/>
      </c>
      <c r="F125" s="11" t="str">
        <f t="shared" si="9"/>
        <v/>
      </c>
      <c r="G125" s="11" t="str">
        <f t="shared" si="13"/>
        <v/>
      </c>
      <c r="H125" s="11" t="str">
        <f t="shared" si="10"/>
        <v/>
      </c>
      <c r="I125" s="11" t="str">
        <f t="shared" si="14"/>
        <v/>
      </c>
      <c r="J125" s="11" t="str">
        <f t="shared" si="11"/>
        <v/>
      </c>
      <c r="K125" s="11" t="str">
        <f t="shared" si="15"/>
        <v/>
      </c>
      <c r="L125" s="11" t="str">
        <f>IF('ACT Math'!B125="","",'SAT M to CBEST M'!$A$2+'SAT M to CBEST M'!$B$2*C125)</f>
        <v/>
      </c>
      <c r="M125" s="11" t="str">
        <f>IF('ACT Math'!B125="","", IF(L125&lt;20, 20, IF(L125&gt;80, 80, L125)))</f>
        <v/>
      </c>
    </row>
    <row r="126" spans="1:13" x14ac:dyDescent="0.25">
      <c r="A126" s="11">
        <v>125</v>
      </c>
      <c r="B126" s="30"/>
      <c r="C126" s="11" t="str">
        <f>IF('ACT Math'!B126="","",IF('ACT Math'!B126&lt;'ACT M to SAT M'!$A$2,'ACT M to SAT M'!$B$2,IF('ACT Math'!B126&gt;'ACT M to SAT M'!A$28,'ACT M to SAT M'!B$28,VLOOKUP(B126,'ACT M to SAT M'!A:B,2,FALSE))))</f>
        <v/>
      </c>
      <c r="D126" s="11" t="str">
        <f t="shared" si="8"/>
        <v/>
      </c>
      <c r="E126" s="11" t="str">
        <f t="shared" si="12"/>
        <v/>
      </c>
      <c r="F126" s="11" t="str">
        <f t="shared" si="9"/>
        <v/>
      </c>
      <c r="G126" s="11" t="str">
        <f t="shared" si="13"/>
        <v/>
      </c>
      <c r="H126" s="11" t="str">
        <f t="shared" si="10"/>
        <v/>
      </c>
      <c r="I126" s="11" t="str">
        <f t="shared" si="14"/>
        <v/>
      </c>
      <c r="J126" s="11" t="str">
        <f t="shared" si="11"/>
        <v/>
      </c>
      <c r="K126" s="11" t="str">
        <f t="shared" si="15"/>
        <v/>
      </c>
      <c r="L126" s="11" t="str">
        <f>IF('ACT Math'!B126="","",'SAT M to CBEST M'!$A$2+'SAT M to CBEST M'!$B$2*C126)</f>
        <v/>
      </c>
      <c r="M126" s="11" t="str">
        <f>IF('ACT Math'!B126="","", IF(L126&lt;20, 20, IF(L126&gt;80, 80, L126)))</f>
        <v/>
      </c>
    </row>
    <row r="127" spans="1:13" x14ac:dyDescent="0.25">
      <c r="A127" s="11">
        <v>126</v>
      </c>
      <c r="B127" s="30"/>
      <c r="C127" s="11" t="str">
        <f>IF('ACT Math'!B127="","",IF('ACT Math'!B127&lt;'ACT M to SAT M'!$A$2,'ACT M to SAT M'!$B$2,IF('ACT Math'!B127&gt;'ACT M to SAT M'!A$28,'ACT M to SAT M'!B$28,VLOOKUP(B127,'ACT M to SAT M'!A:B,2,FALSE))))</f>
        <v/>
      </c>
      <c r="D127" s="11" t="str">
        <f t="shared" si="8"/>
        <v/>
      </c>
      <c r="E127" s="11" t="str">
        <f t="shared" si="12"/>
        <v/>
      </c>
      <c r="F127" s="11" t="str">
        <f t="shared" si="9"/>
        <v/>
      </c>
      <c r="G127" s="11" t="str">
        <f t="shared" si="13"/>
        <v/>
      </c>
      <c r="H127" s="11" t="str">
        <f t="shared" si="10"/>
        <v/>
      </c>
      <c r="I127" s="11" t="str">
        <f t="shared" si="14"/>
        <v/>
      </c>
      <c r="J127" s="11" t="str">
        <f t="shared" si="11"/>
        <v/>
      </c>
      <c r="K127" s="11" t="str">
        <f t="shared" si="15"/>
        <v/>
      </c>
      <c r="L127" s="11" t="str">
        <f>IF('ACT Math'!B127="","",'SAT M to CBEST M'!$A$2+'SAT M to CBEST M'!$B$2*C127)</f>
        <v/>
      </c>
      <c r="M127" s="11" t="str">
        <f>IF('ACT Math'!B127="","", IF(L127&lt;20, 20, IF(L127&gt;80, 80, L127)))</f>
        <v/>
      </c>
    </row>
    <row r="128" spans="1:13" x14ac:dyDescent="0.25">
      <c r="A128" s="11">
        <v>127</v>
      </c>
      <c r="B128" s="30"/>
      <c r="C128" s="11" t="str">
        <f>IF('ACT Math'!B128="","",IF('ACT Math'!B128&lt;'ACT M to SAT M'!$A$2,'ACT M to SAT M'!$B$2,IF('ACT Math'!B128&gt;'ACT M to SAT M'!A$28,'ACT M to SAT M'!B$28,VLOOKUP(B128,'ACT M to SAT M'!A:B,2,FALSE))))</f>
        <v/>
      </c>
      <c r="D128" s="11" t="str">
        <f t="shared" si="8"/>
        <v/>
      </c>
      <c r="E128" s="11" t="str">
        <f t="shared" si="12"/>
        <v/>
      </c>
      <c r="F128" s="11" t="str">
        <f t="shared" si="9"/>
        <v/>
      </c>
      <c r="G128" s="11" t="str">
        <f t="shared" si="13"/>
        <v/>
      </c>
      <c r="H128" s="11" t="str">
        <f t="shared" si="10"/>
        <v/>
      </c>
      <c r="I128" s="11" t="str">
        <f t="shared" si="14"/>
        <v/>
      </c>
      <c r="J128" s="11" t="str">
        <f t="shared" si="11"/>
        <v/>
      </c>
      <c r="K128" s="11" t="str">
        <f t="shared" si="15"/>
        <v/>
      </c>
      <c r="L128" s="11" t="str">
        <f>IF('ACT Math'!B128="","",'SAT M to CBEST M'!$A$2+'SAT M to CBEST M'!$B$2*C128)</f>
        <v/>
      </c>
      <c r="M128" s="11" t="str">
        <f>IF('ACT Math'!B128="","", IF(L128&lt;20, 20, IF(L128&gt;80, 80, L128)))</f>
        <v/>
      </c>
    </row>
    <row r="129" spans="1:13" x14ac:dyDescent="0.25">
      <c r="A129" s="11">
        <v>128</v>
      </c>
      <c r="B129" s="30"/>
      <c r="C129" s="11" t="str">
        <f>IF('ACT Math'!B129="","",IF('ACT Math'!B129&lt;'ACT M to SAT M'!$A$2,'ACT M to SAT M'!$B$2,IF('ACT Math'!B129&gt;'ACT M to SAT M'!A$28,'ACT M to SAT M'!B$28,VLOOKUP(B129,'ACT M to SAT M'!A:B,2,FALSE))))</f>
        <v/>
      </c>
      <c r="D129" s="11" t="str">
        <f t="shared" si="8"/>
        <v/>
      </c>
      <c r="E129" s="11" t="str">
        <f t="shared" si="12"/>
        <v/>
      </c>
      <c r="F129" s="11" t="str">
        <f t="shared" si="9"/>
        <v/>
      </c>
      <c r="G129" s="11" t="str">
        <f t="shared" si="13"/>
        <v/>
      </c>
      <c r="H129" s="11" t="str">
        <f t="shared" si="10"/>
        <v/>
      </c>
      <c r="I129" s="11" t="str">
        <f t="shared" si="14"/>
        <v/>
      </c>
      <c r="J129" s="11" t="str">
        <f t="shared" si="11"/>
        <v/>
      </c>
      <c r="K129" s="11" t="str">
        <f t="shared" si="15"/>
        <v/>
      </c>
      <c r="L129" s="11" t="str">
        <f>IF('ACT Math'!B129="","",'SAT M to CBEST M'!$A$2+'SAT M to CBEST M'!$B$2*C129)</f>
        <v/>
      </c>
      <c r="M129" s="11" t="str">
        <f>IF('ACT Math'!B129="","", IF(L129&lt;20, 20, IF(L129&gt;80, 80, L129)))</f>
        <v/>
      </c>
    </row>
    <row r="130" spans="1:13" x14ac:dyDescent="0.25">
      <c r="A130" s="11">
        <v>129</v>
      </c>
      <c r="B130" s="30"/>
      <c r="C130" s="11" t="str">
        <f>IF('ACT Math'!B130="","",IF('ACT Math'!B130&lt;'ACT M to SAT M'!$A$2,'ACT M to SAT M'!$B$2,IF('ACT Math'!B130&gt;'ACT M to SAT M'!A$28,'ACT M to SAT M'!B$28,VLOOKUP(B130,'ACT M to SAT M'!A:B,2,FALSE))))</f>
        <v/>
      </c>
      <c r="D130" s="11" t="str">
        <f t="shared" ref="D130:D193" si="16">IF(B130="","",interceptACTMtoPCM5732+slopeACTMtoPCM5732*B130)</f>
        <v/>
      </c>
      <c r="E130" s="11" t="str">
        <f t="shared" si="12"/>
        <v/>
      </c>
      <c r="F130" s="11" t="str">
        <f t="shared" ref="F130:F193" si="17">IF(B130="","",IF(B130&gt;=17, upperinterceptACTMtoPAAM201+B130*upperslopeACTMtoPAAM201, lowerinterceptACTMtoPAAM201+B130*lowerslopeACTMtoPAAM201))</f>
        <v/>
      </c>
      <c r="G130" s="11" t="str">
        <f t="shared" si="13"/>
        <v/>
      </c>
      <c r="H130" s="11" t="str">
        <f t="shared" ref="H130:H193" si="18">IF(B130="","",interceptACTMtoPCM5733+slopeACTMtoPCM5733*B130)</f>
        <v/>
      </c>
      <c r="I130" s="11" t="str">
        <f t="shared" si="14"/>
        <v/>
      </c>
      <c r="J130" s="11" t="str">
        <f t="shared" ref="J130:J193" si="19">IF(B130="","",IF(B130&gt;=16, upperinterceptACTMtoPAAM211+B130*upperslopeACTMtoPAAM211, lowerinterceptACTMtoPAAM211+B130*lowerslopeACTMtoPAAM211))</f>
        <v/>
      </c>
      <c r="K130" s="11" t="str">
        <f t="shared" si="15"/>
        <v/>
      </c>
      <c r="L130" s="11" t="str">
        <f>IF('ACT Math'!B130="","",'SAT M to CBEST M'!$A$2+'SAT M to CBEST M'!$B$2*C130)</f>
        <v/>
      </c>
      <c r="M130" s="11" t="str">
        <f>IF('ACT Math'!B130="","", IF(L130&lt;20, 20, IF(L130&gt;80, 80, L130)))</f>
        <v/>
      </c>
    </row>
    <row r="131" spans="1:13" x14ac:dyDescent="0.25">
      <c r="A131" s="11">
        <v>130</v>
      </c>
      <c r="B131" s="30"/>
      <c r="C131" s="11" t="str">
        <f>IF('ACT Math'!B131="","",IF('ACT Math'!B131&lt;'ACT M to SAT M'!$A$2,'ACT M to SAT M'!$B$2,IF('ACT Math'!B131&gt;'ACT M to SAT M'!A$28,'ACT M to SAT M'!B$28,VLOOKUP(B131,'ACT M to SAT M'!A:B,2,FALSE))))</f>
        <v/>
      </c>
      <c r="D131" s="11" t="str">
        <f t="shared" si="16"/>
        <v/>
      </c>
      <c r="E131" s="11" t="str">
        <f t="shared" ref="E131:E194" si="20">IF(B131="","", IF(D131&lt;100, 100, IF(D131&gt;200, 200, D131)))</f>
        <v/>
      </c>
      <c r="F131" s="11" t="str">
        <f t="shared" si="17"/>
        <v/>
      </c>
      <c r="G131" s="11" t="str">
        <f t="shared" ref="G131:G194" si="21">IF(B131="","", IF(F131&lt;100, 100, IF(F131&gt;300, 300, F131)))</f>
        <v/>
      </c>
      <c r="H131" s="11" t="str">
        <f t="shared" si="18"/>
        <v/>
      </c>
      <c r="I131" s="11" t="str">
        <f t="shared" ref="I131:I194" si="22">IF(B131="","", IF(H131&lt;100, 100, IF(H131&gt;200, 200, H131)))</f>
        <v/>
      </c>
      <c r="J131" s="11" t="str">
        <f t="shared" si="19"/>
        <v/>
      </c>
      <c r="K131" s="11" t="str">
        <f t="shared" ref="K131:K194" si="23">IF(B131="","", IF(J131&lt;100, 100, IF(J131&gt;300, 300, J131)))</f>
        <v/>
      </c>
      <c r="L131" s="11" t="str">
        <f>IF('ACT Math'!B131="","",'SAT M to CBEST M'!$A$2+'SAT M to CBEST M'!$B$2*C131)</f>
        <v/>
      </c>
      <c r="M131" s="11" t="str">
        <f>IF('ACT Math'!B131="","", IF(L131&lt;20, 20, IF(L131&gt;80, 80, L131)))</f>
        <v/>
      </c>
    </row>
    <row r="132" spans="1:13" x14ac:dyDescent="0.25">
      <c r="A132" s="11">
        <v>131</v>
      </c>
      <c r="B132" s="30"/>
      <c r="C132" s="11" t="str">
        <f>IF('ACT Math'!B132="","",IF('ACT Math'!B132&lt;'ACT M to SAT M'!$A$2,'ACT M to SAT M'!$B$2,IF('ACT Math'!B132&gt;'ACT M to SAT M'!A$28,'ACT M to SAT M'!B$28,VLOOKUP(B132,'ACT M to SAT M'!A:B,2,FALSE))))</f>
        <v/>
      </c>
      <c r="D132" s="11" t="str">
        <f t="shared" si="16"/>
        <v/>
      </c>
      <c r="E132" s="11" t="str">
        <f t="shared" si="20"/>
        <v/>
      </c>
      <c r="F132" s="11" t="str">
        <f t="shared" si="17"/>
        <v/>
      </c>
      <c r="G132" s="11" t="str">
        <f t="shared" si="21"/>
        <v/>
      </c>
      <c r="H132" s="11" t="str">
        <f t="shared" si="18"/>
        <v/>
      </c>
      <c r="I132" s="11" t="str">
        <f t="shared" si="22"/>
        <v/>
      </c>
      <c r="J132" s="11" t="str">
        <f t="shared" si="19"/>
        <v/>
      </c>
      <c r="K132" s="11" t="str">
        <f t="shared" si="23"/>
        <v/>
      </c>
      <c r="L132" s="11" t="str">
        <f>IF('ACT Math'!B132="","",'SAT M to CBEST M'!$A$2+'SAT M to CBEST M'!$B$2*C132)</f>
        <v/>
      </c>
      <c r="M132" s="11" t="str">
        <f>IF('ACT Math'!B132="","", IF(L132&lt;20, 20, IF(L132&gt;80, 80, L132)))</f>
        <v/>
      </c>
    </row>
    <row r="133" spans="1:13" x14ac:dyDescent="0.25">
      <c r="A133" s="11">
        <v>132</v>
      </c>
      <c r="B133" s="30"/>
      <c r="C133" s="11" t="str">
        <f>IF('ACT Math'!B133="","",IF('ACT Math'!B133&lt;'ACT M to SAT M'!$A$2,'ACT M to SAT M'!$B$2,IF('ACT Math'!B133&gt;'ACT M to SAT M'!A$28,'ACT M to SAT M'!B$28,VLOOKUP(B133,'ACT M to SAT M'!A:B,2,FALSE))))</f>
        <v/>
      </c>
      <c r="D133" s="11" t="str">
        <f t="shared" si="16"/>
        <v/>
      </c>
      <c r="E133" s="11" t="str">
        <f t="shared" si="20"/>
        <v/>
      </c>
      <c r="F133" s="11" t="str">
        <f t="shared" si="17"/>
        <v/>
      </c>
      <c r="G133" s="11" t="str">
        <f t="shared" si="21"/>
        <v/>
      </c>
      <c r="H133" s="11" t="str">
        <f t="shared" si="18"/>
        <v/>
      </c>
      <c r="I133" s="11" t="str">
        <f t="shared" si="22"/>
        <v/>
      </c>
      <c r="J133" s="11" t="str">
        <f t="shared" si="19"/>
        <v/>
      </c>
      <c r="K133" s="11" t="str">
        <f t="shared" si="23"/>
        <v/>
      </c>
      <c r="L133" s="11" t="str">
        <f>IF('ACT Math'!B133="","",'SAT M to CBEST M'!$A$2+'SAT M to CBEST M'!$B$2*C133)</f>
        <v/>
      </c>
      <c r="M133" s="11" t="str">
        <f>IF('ACT Math'!B133="","", IF(L133&lt;20, 20, IF(L133&gt;80, 80, L133)))</f>
        <v/>
      </c>
    </row>
    <row r="134" spans="1:13" x14ac:dyDescent="0.25">
      <c r="A134" s="11">
        <v>133</v>
      </c>
      <c r="B134" s="30"/>
      <c r="C134" s="11" t="str">
        <f>IF('ACT Math'!B134="","",IF('ACT Math'!B134&lt;'ACT M to SAT M'!$A$2,'ACT M to SAT M'!$B$2,IF('ACT Math'!B134&gt;'ACT M to SAT M'!A$28,'ACT M to SAT M'!B$28,VLOOKUP(B134,'ACT M to SAT M'!A:B,2,FALSE))))</f>
        <v/>
      </c>
      <c r="D134" s="11" t="str">
        <f t="shared" si="16"/>
        <v/>
      </c>
      <c r="E134" s="11" t="str">
        <f t="shared" si="20"/>
        <v/>
      </c>
      <c r="F134" s="11" t="str">
        <f t="shared" si="17"/>
        <v/>
      </c>
      <c r="G134" s="11" t="str">
        <f t="shared" si="21"/>
        <v/>
      </c>
      <c r="H134" s="11" t="str">
        <f t="shared" si="18"/>
        <v/>
      </c>
      <c r="I134" s="11" t="str">
        <f t="shared" si="22"/>
        <v/>
      </c>
      <c r="J134" s="11" t="str">
        <f t="shared" si="19"/>
        <v/>
      </c>
      <c r="K134" s="11" t="str">
        <f t="shared" si="23"/>
        <v/>
      </c>
      <c r="L134" s="11" t="str">
        <f>IF('ACT Math'!B134="","",'SAT M to CBEST M'!$A$2+'SAT M to CBEST M'!$B$2*C134)</f>
        <v/>
      </c>
      <c r="M134" s="11" t="str">
        <f>IF('ACT Math'!B134="","", IF(L134&lt;20, 20, IF(L134&gt;80, 80, L134)))</f>
        <v/>
      </c>
    </row>
    <row r="135" spans="1:13" x14ac:dyDescent="0.25">
      <c r="A135" s="11">
        <v>134</v>
      </c>
      <c r="B135" s="30"/>
      <c r="C135" s="11" t="str">
        <f>IF('ACT Math'!B135="","",IF('ACT Math'!B135&lt;'ACT M to SAT M'!$A$2,'ACT M to SAT M'!$B$2,IF('ACT Math'!B135&gt;'ACT M to SAT M'!A$28,'ACT M to SAT M'!B$28,VLOOKUP(B135,'ACT M to SAT M'!A:B,2,FALSE))))</f>
        <v/>
      </c>
      <c r="D135" s="11" t="str">
        <f t="shared" si="16"/>
        <v/>
      </c>
      <c r="E135" s="11" t="str">
        <f t="shared" si="20"/>
        <v/>
      </c>
      <c r="F135" s="11" t="str">
        <f t="shared" si="17"/>
        <v/>
      </c>
      <c r="G135" s="11" t="str">
        <f t="shared" si="21"/>
        <v/>
      </c>
      <c r="H135" s="11" t="str">
        <f t="shared" si="18"/>
        <v/>
      </c>
      <c r="I135" s="11" t="str">
        <f t="shared" si="22"/>
        <v/>
      </c>
      <c r="J135" s="11" t="str">
        <f t="shared" si="19"/>
        <v/>
      </c>
      <c r="K135" s="11" t="str">
        <f t="shared" si="23"/>
        <v/>
      </c>
      <c r="L135" s="11" t="str">
        <f>IF('ACT Math'!B135="","",'SAT M to CBEST M'!$A$2+'SAT M to CBEST M'!$B$2*C135)</f>
        <v/>
      </c>
      <c r="M135" s="11" t="str">
        <f>IF('ACT Math'!B135="","", IF(L135&lt;20, 20, IF(L135&gt;80, 80, L135)))</f>
        <v/>
      </c>
    </row>
    <row r="136" spans="1:13" x14ac:dyDescent="0.25">
      <c r="A136" s="11">
        <v>135</v>
      </c>
      <c r="B136" s="30"/>
      <c r="C136" s="11" t="str">
        <f>IF('ACT Math'!B136="","",IF('ACT Math'!B136&lt;'ACT M to SAT M'!$A$2,'ACT M to SAT M'!$B$2,IF('ACT Math'!B136&gt;'ACT M to SAT M'!A$28,'ACT M to SAT M'!B$28,VLOOKUP(B136,'ACT M to SAT M'!A:B,2,FALSE))))</f>
        <v/>
      </c>
      <c r="D136" s="11" t="str">
        <f t="shared" si="16"/>
        <v/>
      </c>
      <c r="E136" s="11" t="str">
        <f t="shared" si="20"/>
        <v/>
      </c>
      <c r="F136" s="11" t="str">
        <f t="shared" si="17"/>
        <v/>
      </c>
      <c r="G136" s="11" t="str">
        <f t="shared" si="21"/>
        <v/>
      </c>
      <c r="H136" s="11" t="str">
        <f t="shared" si="18"/>
        <v/>
      </c>
      <c r="I136" s="11" t="str">
        <f t="shared" si="22"/>
        <v/>
      </c>
      <c r="J136" s="11" t="str">
        <f t="shared" si="19"/>
        <v/>
      </c>
      <c r="K136" s="11" t="str">
        <f t="shared" si="23"/>
        <v/>
      </c>
      <c r="L136" s="11" t="str">
        <f>IF('ACT Math'!B136="","",'SAT M to CBEST M'!$A$2+'SAT M to CBEST M'!$B$2*C136)</f>
        <v/>
      </c>
      <c r="M136" s="11" t="str">
        <f>IF('ACT Math'!B136="","", IF(L136&lt;20, 20, IF(L136&gt;80, 80, L136)))</f>
        <v/>
      </c>
    </row>
    <row r="137" spans="1:13" x14ac:dyDescent="0.25">
      <c r="A137" s="11">
        <v>136</v>
      </c>
      <c r="B137" s="30"/>
      <c r="C137" s="11" t="str">
        <f>IF('ACT Math'!B137="","",IF('ACT Math'!B137&lt;'ACT M to SAT M'!$A$2,'ACT M to SAT M'!$B$2,IF('ACT Math'!B137&gt;'ACT M to SAT M'!A$28,'ACT M to SAT M'!B$28,VLOOKUP(B137,'ACT M to SAT M'!A:B,2,FALSE))))</f>
        <v/>
      </c>
      <c r="D137" s="11" t="str">
        <f t="shared" si="16"/>
        <v/>
      </c>
      <c r="E137" s="11" t="str">
        <f t="shared" si="20"/>
        <v/>
      </c>
      <c r="F137" s="11" t="str">
        <f t="shared" si="17"/>
        <v/>
      </c>
      <c r="G137" s="11" t="str">
        <f t="shared" si="21"/>
        <v/>
      </c>
      <c r="H137" s="11" t="str">
        <f t="shared" si="18"/>
        <v/>
      </c>
      <c r="I137" s="11" t="str">
        <f t="shared" si="22"/>
        <v/>
      </c>
      <c r="J137" s="11" t="str">
        <f t="shared" si="19"/>
        <v/>
      </c>
      <c r="K137" s="11" t="str">
        <f t="shared" si="23"/>
        <v/>
      </c>
      <c r="L137" s="11" t="str">
        <f>IF('ACT Math'!B137="","",'SAT M to CBEST M'!$A$2+'SAT M to CBEST M'!$B$2*C137)</f>
        <v/>
      </c>
      <c r="M137" s="11" t="str">
        <f>IF('ACT Math'!B137="","", IF(L137&lt;20, 20, IF(L137&gt;80, 80, L137)))</f>
        <v/>
      </c>
    </row>
    <row r="138" spans="1:13" x14ac:dyDescent="0.25">
      <c r="A138" s="11">
        <v>137</v>
      </c>
      <c r="B138" s="30"/>
      <c r="C138" s="11" t="str">
        <f>IF('ACT Math'!B138="","",IF('ACT Math'!B138&lt;'ACT M to SAT M'!$A$2,'ACT M to SAT M'!$B$2,IF('ACT Math'!B138&gt;'ACT M to SAT M'!A$28,'ACT M to SAT M'!B$28,VLOOKUP(B138,'ACT M to SAT M'!A:B,2,FALSE))))</f>
        <v/>
      </c>
      <c r="D138" s="11" t="str">
        <f t="shared" si="16"/>
        <v/>
      </c>
      <c r="E138" s="11" t="str">
        <f t="shared" si="20"/>
        <v/>
      </c>
      <c r="F138" s="11" t="str">
        <f t="shared" si="17"/>
        <v/>
      </c>
      <c r="G138" s="11" t="str">
        <f t="shared" si="21"/>
        <v/>
      </c>
      <c r="H138" s="11" t="str">
        <f t="shared" si="18"/>
        <v/>
      </c>
      <c r="I138" s="11" t="str">
        <f t="shared" si="22"/>
        <v/>
      </c>
      <c r="J138" s="11" t="str">
        <f t="shared" si="19"/>
        <v/>
      </c>
      <c r="K138" s="11" t="str">
        <f t="shared" si="23"/>
        <v/>
      </c>
      <c r="L138" s="11" t="str">
        <f>IF('ACT Math'!B138="","",'SAT M to CBEST M'!$A$2+'SAT M to CBEST M'!$B$2*C138)</f>
        <v/>
      </c>
      <c r="M138" s="11" t="str">
        <f>IF('ACT Math'!B138="","", IF(L138&lt;20, 20, IF(L138&gt;80, 80, L138)))</f>
        <v/>
      </c>
    </row>
    <row r="139" spans="1:13" x14ac:dyDescent="0.25">
      <c r="A139" s="11">
        <v>138</v>
      </c>
      <c r="B139" s="30"/>
      <c r="C139" s="11" t="str">
        <f>IF('ACT Math'!B139="","",IF('ACT Math'!B139&lt;'ACT M to SAT M'!$A$2,'ACT M to SAT M'!$B$2,IF('ACT Math'!B139&gt;'ACT M to SAT M'!A$28,'ACT M to SAT M'!B$28,VLOOKUP(B139,'ACT M to SAT M'!A:B,2,FALSE))))</f>
        <v/>
      </c>
      <c r="D139" s="11" t="str">
        <f t="shared" si="16"/>
        <v/>
      </c>
      <c r="E139" s="11" t="str">
        <f t="shared" si="20"/>
        <v/>
      </c>
      <c r="F139" s="11" t="str">
        <f t="shared" si="17"/>
        <v/>
      </c>
      <c r="G139" s="11" t="str">
        <f t="shared" si="21"/>
        <v/>
      </c>
      <c r="H139" s="11" t="str">
        <f t="shared" si="18"/>
        <v/>
      </c>
      <c r="I139" s="11" t="str">
        <f t="shared" si="22"/>
        <v/>
      </c>
      <c r="J139" s="11" t="str">
        <f t="shared" si="19"/>
        <v/>
      </c>
      <c r="K139" s="11" t="str">
        <f t="shared" si="23"/>
        <v/>
      </c>
      <c r="L139" s="11" t="str">
        <f>IF('ACT Math'!B139="","",'SAT M to CBEST M'!$A$2+'SAT M to CBEST M'!$B$2*C139)</f>
        <v/>
      </c>
      <c r="M139" s="11" t="str">
        <f>IF('ACT Math'!B139="","", IF(L139&lt;20, 20, IF(L139&gt;80, 80, L139)))</f>
        <v/>
      </c>
    </row>
    <row r="140" spans="1:13" x14ac:dyDescent="0.25">
      <c r="A140" s="11">
        <v>139</v>
      </c>
      <c r="B140" s="30"/>
      <c r="C140" s="11" t="str">
        <f>IF('ACT Math'!B140="","",IF('ACT Math'!B140&lt;'ACT M to SAT M'!$A$2,'ACT M to SAT M'!$B$2,IF('ACT Math'!B140&gt;'ACT M to SAT M'!A$28,'ACT M to SAT M'!B$28,VLOOKUP(B140,'ACT M to SAT M'!A:B,2,FALSE))))</f>
        <v/>
      </c>
      <c r="D140" s="11" t="str">
        <f t="shared" si="16"/>
        <v/>
      </c>
      <c r="E140" s="11" t="str">
        <f t="shared" si="20"/>
        <v/>
      </c>
      <c r="F140" s="11" t="str">
        <f t="shared" si="17"/>
        <v/>
      </c>
      <c r="G140" s="11" t="str">
        <f t="shared" si="21"/>
        <v/>
      </c>
      <c r="H140" s="11" t="str">
        <f t="shared" si="18"/>
        <v/>
      </c>
      <c r="I140" s="11" t="str">
        <f t="shared" si="22"/>
        <v/>
      </c>
      <c r="J140" s="11" t="str">
        <f t="shared" si="19"/>
        <v/>
      </c>
      <c r="K140" s="11" t="str">
        <f t="shared" si="23"/>
        <v/>
      </c>
      <c r="L140" s="11" t="str">
        <f>IF('ACT Math'!B140="","",'SAT M to CBEST M'!$A$2+'SAT M to CBEST M'!$B$2*C140)</f>
        <v/>
      </c>
      <c r="M140" s="11" t="str">
        <f>IF('ACT Math'!B140="","", IF(L140&lt;20, 20, IF(L140&gt;80, 80, L140)))</f>
        <v/>
      </c>
    </row>
    <row r="141" spans="1:13" x14ac:dyDescent="0.25">
      <c r="A141" s="11">
        <v>140</v>
      </c>
      <c r="B141" s="30"/>
      <c r="C141" s="11" t="str">
        <f>IF('ACT Math'!B141="","",IF('ACT Math'!B141&lt;'ACT M to SAT M'!$A$2,'ACT M to SAT M'!$B$2,IF('ACT Math'!B141&gt;'ACT M to SAT M'!A$28,'ACT M to SAT M'!B$28,VLOOKUP(B141,'ACT M to SAT M'!A:B,2,FALSE))))</f>
        <v/>
      </c>
      <c r="D141" s="11" t="str">
        <f t="shared" si="16"/>
        <v/>
      </c>
      <c r="E141" s="11" t="str">
        <f t="shared" si="20"/>
        <v/>
      </c>
      <c r="F141" s="11" t="str">
        <f t="shared" si="17"/>
        <v/>
      </c>
      <c r="G141" s="11" t="str">
        <f t="shared" si="21"/>
        <v/>
      </c>
      <c r="H141" s="11" t="str">
        <f t="shared" si="18"/>
        <v/>
      </c>
      <c r="I141" s="11" t="str">
        <f t="shared" si="22"/>
        <v/>
      </c>
      <c r="J141" s="11" t="str">
        <f t="shared" si="19"/>
        <v/>
      </c>
      <c r="K141" s="11" t="str">
        <f t="shared" si="23"/>
        <v/>
      </c>
      <c r="L141" s="11" t="str">
        <f>IF('ACT Math'!B141="","",'SAT M to CBEST M'!$A$2+'SAT M to CBEST M'!$B$2*C141)</f>
        <v/>
      </c>
      <c r="M141" s="11" t="str">
        <f>IF('ACT Math'!B141="","", IF(L141&lt;20, 20, IF(L141&gt;80, 80, L141)))</f>
        <v/>
      </c>
    </row>
    <row r="142" spans="1:13" x14ac:dyDescent="0.25">
      <c r="A142" s="11">
        <v>141</v>
      </c>
      <c r="B142" s="30"/>
      <c r="C142" s="11" t="str">
        <f>IF('ACT Math'!B142="","",IF('ACT Math'!B142&lt;'ACT M to SAT M'!$A$2,'ACT M to SAT M'!$B$2,IF('ACT Math'!B142&gt;'ACT M to SAT M'!A$28,'ACT M to SAT M'!B$28,VLOOKUP(B142,'ACT M to SAT M'!A:B,2,FALSE))))</f>
        <v/>
      </c>
      <c r="D142" s="11" t="str">
        <f t="shared" si="16"/>
        <v/>
      </c>
      <c r="E142" s="11" t="str">
        <f t="shared" si="20"/>
        <v/>
      </c>
      <c r="F142" s="11" t="str">
        <f t="shared" si="17"/>
        <v/>
      </c>
      <c r="G142" s="11" t="str">
        <f t="shared" si="21"/>
        <v/>
      </c>
      <c r="H142" s="11" t="str">
        <f t="shared" si="18"/>
        <v/>
      </c>
      <c r="I142" s="11" t="str">
        <f t="shared" si="22"/>
        <v/>
      </c>
      <c r="J142" s="11" t="str">
        <f t="shared" si="19"/>
        <v/>
      </c>
      <c r="K142" s="11" t="str">
        <f t="shared" si="23"/>
        <v/>
      </c>
      <c r="L142" s="11" t="str">
        <f>IF('ACT Math'!B142="","",'SAT M to CBEST M'!$A$2+'SAT M to CBEST M'!$B$2*C142)</f>
        <v/>
      </c>
      <c r="M142" s="11" t="str">
        <f>IF('ACT Math'!B142="","", IF(L142&lt;20, 20, IF(L142&gt;80, 80, L142)))</f>
        <v/>
      </c>
    </row>
    <row r="143" spans="1:13" x14ac:dyDescent="0.25">
      <c r="A143" s="11">
        <v>142</v>
      </c>
      <c r="B143" s="30"/>
      <c r="C143" s="11" t="str">
        <f>IF('ACT Math'!B143="","",IF('ACT Math'!B143&lt;'ACT M to SAT M'!$A$2,'ACT M to SAT M'!$B$2,IF('ACT Math'!B143&gt;'ACT M to SAT M'!A$28,'ACT M to SAT M'!B$28,VLOOKUP(B143,'ACT M to SAT M'!A:B,2,FALSE))))</f>
        <v/>
      </c>
      <c r="D143" s="11" t="str">
        <f t="shared" si="16"/>
        <v/>
      </c>
      <c r="E143" s="11" t="str">
        <f t="shared" si="20"/>
        <v/>
      </c>
      <c r="F143" s="11" t="str">
        <f t="shared" si="17"/>
        <v/>
      </c>
      <c r="G143" s="11" t="str">
        <f t="shared" si="21"/>
        <v/>
      </c>
      <c r="H143" s="11" t="str">
        <f t="shared" si="18"/>
        <v/>
      </c>
      <c r="I143" s="11" t="str">
        <f t="shared" si="22"/>
        <v/>
      </c>
      <c r="J143" s="11" t="str">
        <f t="shared" si="19"/>
        <v/>
      </c>
      <c r="K143" s="11" t="str">
        <f t="shared" si="23"/>
        <v/>
      </c>
      <c r="L143" s="11" t="str">
        <f>IF('ACT Math'!B143="","",'SAT M to CBEST M'!$A$2+'SAT M to CBEST M'!$B$2*C143)</f>
        <v/>
      </c>
      <c r="M143" s="11" t="str">
        <f>IF('ACT Math'!B143="","", IF(L143&lt;20, 20, IF(L143&gt;80, 80, L143)))</f>
        <v/>
      </c>
    </row>
    <row r="144" spans="1:13" x14ac:dyDescent="0.25">
      <c r="A144" s="11">
        <v>143</v>
      </c>
      <c r="B144" s="30"/>
      <c r="C144" s="11" t="str">
        <f>IF('ACT Math'!B144="","",IF('ACT Math'!B144&lt;'ACT M to SAT M'!$A$2,'ACT M to SAT M'!$B$2,IF('ACT Math'!B144&gt;'ACT M to SAT M'!A$28,'ACT M to SAT M'!B$28,VLOOKUP(B144,'ACT M to SAT M'!A:B,2,FALSE))))</f>
        <v/>
      </c>
      <c r="D144" s="11" t="str">
        <f t="shared" si="16"/>
        <v/>
      </c>
      <c r="E144" s="11" t="str">
        <f t="shared" si="20"/>
        <v/>
      </c>
      <c r="F144" s="11" t="str">
        <f t="shared" si="17"/>
        <v/>
      </c>
      <c r="G144" s="11" t="str">
        <f t="shared" si="21"/>
        <v/>
      </c>
      <c r="H144" s="11" t="str">
        <f t="shared" si="18"/>
        <v/>
      </c>
      <c r="I144" s="11" t="str">
        <f t="shared" si="22"/>
        <v/>
      </c>
      <c r="J144" s="11" t="str">
        <f t="shared" si="19"/>
        <v/>
      </c>
      <c r="K144" s="11" t="str">
        <f t="shared" si="23"/>
        <v/>
      </c>
      <c r="L144" s="11" t="str">
        <f>IF('ACT Math'!B144="","",'SAT M to CBEST M'!$A$2+'SAT M to CBEST M'!$B$2*C144)</f>
        <v/>
      </c>
      <c r="M144" s="11" t="str">
        <f>IF('ACT Math'!B144="","", IF(L144&lt;20, 20, IF(L144&gt;80, 80, L144)))</f>
        <v/>
      </c>
    </row>
    <row r="145" spans="1:13" x14ac:dyDescent="0.25">
      <c r="A145" s="11">
        <v>144</v>
      </c>
      <c r="B145" s="30"/>
      <c r="C145" s="11" t="str">
        <f>IF('ACT Math'!B145="","",IF('ACT Math'!B145&lt;'ACT M to SAT M'!$A$2,'ACT M to SAT M'!$B$2,IF('ACT Math'!B145&gt;'ACT M to SAT M'!A$28,'ACT M to SAT M'!B$28,VLOOKUP(B145,'ACT M to SAT M'!A:B,2,FALSE))))</f>
        <v/>
      </c>
      <c r="D145" s="11" t="str">
        <f t="shared" si="16"/>
        <v/>
      </c>
      <c r="E145" s="11" t="str">
        <f t="shared" si="20"/>
        <v/>
      </c>
      <c r="F145" s="11" t="str">
        <f t="shared" si="17"/>
        <v/>
      </c>
      <c r="G145" s="11" t="str">
        <f t="shared" si="21"/>
        <v/>
      </c>
      <c r="H145" s="11" t="str">
        <f t="shared" si="18"/>
        <v/>
      </c>
      <c r="I145" s="11" t="str">
        <f t="shared" si="22"/>
        <v/>
      </c>
      <c r="J145" s="11" t="str">
        <f t="shared" si="19"/>
        <v/>
      </c>
      <c r="K145" s="11" t="str">
        <f t="shared" si="23"/>
        <v/>
      </c>
      <c r="L145" s="11" t="str">
        <f>IF('ACT Math'!B145="","",'SAT M to CBEST M'!$A$2+'SAT M to CBEST M'!$B$2*C145)</f>
        <v/>
      </c>
      <c r="M145" s="11" t="str">
        <f>IF('ACT Math'!B145="","", IF(L145&lt;20, 20, IF(L145&gt;80, 80, L145)))</f>
        <v/>
      </c>
    </row>
    <row r="146" spans="1:13" x14ac:dyDescent="0.25">
      <c r="A146" s="11">
        <v>145</v>
      </c>
      <c r="B146" s="30"/>
      <c r="C146" s="11" t="str">
        <f>IF('ACT Math'!B146="","",IF('ACT Math'!B146&lt;'ACT M to SAT M'!$A$2,'ACT M to SAT M'!$B$2,IF('ACT Math'!B146&gt;'ACT M to SAT M'!A$28,'ACT M to SAT M'!B$28,VLOOKUP(B146,'ACT M to SAT M'!A:B,2,FALSE))))</f>
        <v/>
      </c>
      <c r="D146" s="11" t="str">
        <f t="shared" si="16"/>
        <v/>
      </c>
      <c r="E146" s="11" t="str">
        <f t="shared" si="20"/>
        <v/>
      </c>
      <c r="F146" s="11" t="str">
        <f t="shared" si="17"/>
        <v/>
      </c>
      <c r="G146" s="11" t="str">
        <f t="shared" si="21"/>
        <v/>
      </c>
      <c r="H146" s="11" t="str">
        <f t="shared" si="18"/>
        <v/>
      </c>
      <c r="I146" s="11" t="str">
        <f t="shared" si="22"/>
        <v/>
      </c>
      <c r="J146" s="11" t="str">
        <f t="shared" si="19"/>
        <v/>
      </c>
      <c r="K146" s="11" t="str">
        <f t="shared" si="23"/>
        <v/>
      </c>
      <c r="L146" s="11" t="str">
        <f>IF('ACT Math'!B146="","",'SAT M to CBEST M'!$A$2+'SAT M to CBEST M'!$B$2*C146)</f>
        <v/>
      </c>
      <c r="M146" s="11" t="str">
        <f>IF('ACT Math'!B146="","", IF(L146&lt;20, 20, IF(L146&gt;80, 80, L146)))</f>
        <v/>
      </c>
    </row>
    <row r="147" spans="1:13" x14ac:dyDescent="0.25">
      <c r="A147" s="11">
        <v>146</v>
      </c>
      <c r="B147" s="30"/>
      <c r="C147" s="11" t="str">
        <f>IF('ACT Math'!B147="","",IF('ACT Math'!B147&lt;'ACT M to SAT M'!$A$2,'ACT M to SAT M'!$B$2,IF('ACT Math'!B147&gt;'ACT M to SAT M'!A$28,'ACT M to SAT M'!B$28,VLOOKUP(B147,'ACT M to SAT M'!A:B,2,FALSE))))</f>
        <v/>
      </c>
      <c r="D147" s="11" t="str">
        <f t="shared" si="16"/>
        <v/>
      </c>
      <c r="E147" s="11" t="str">
        <f t="shared" si="20"/>
        <v/>
      </c>
      <c r="F147" s="11" t="str">
        <f t="shared" si="17"/>
        <v/>
      </c>
      <c r="G147" s="11" t="str">
        <f t="shared" si="21"/>
        <v/>
      </c>
      <c r="H147" s="11" t="str">
        <f t="shared" si="18"/>
        <v/>
      </c>
      <c r="I147" s="11" t="str">
        <f t="shared" si="22"/>
        <v/>
      </c>
      <c r="J147" s="11" t="str">
        <f t="shared" si="19"/>
        <v/>
      </c>
      <c r="K147" s="11" t="str">
        <f t="shared" si="23"/>
        <v/>
      </c>
      <c r="L147" s="11" t="str">
        <f>IF('ACT Math'!B147="","",'SAT M to CBEST M'!$A$2+'SAT M to CBEST M'!$B$2*C147)</f>
        <v/>
      </c>
      <c r="M147" s="11" t="str">
        <f>IF('ACT Math'!B147="","", IF(L147&lt;20, 20, IF(L147&gt;80, 80, L147)))</f>
        <v/>
      </c>
    </row>
    <row r="148" spans="1:13" x14ac:dyDescent="0.25">
      <c r="A148" s="11">
        <v>147</v>
      </c>
      <c r="B148" s="30"/>
      <c r="C148" s="11" t="str">
        <f>IF('ACT Math'!B148="","",IF('ACT Math'!B148&lt;'ACT M to SAT M'!$A$2,'ACT M to SAT M'!$B$2,IF('ACT Math'!B148&gt;'ACT M to SAT M'!A$28,'ACT M to SAT M'!B$28,VLOOKUP(B148,'ACT M to SAT M'!A:B,2,FALSE))))</f>
        <v/>
      </c>
      <c r="D148" s="11" t="str">
        <f t="shared" si="16"/>
        <v/>
      </c>
      <c r="E148" s="11" t="str">
        <f t="shared" si="20"/>
        <v/>
      </c>
      <c r="F148" s="11" t="str">
        <f t="shared" si="17"/>
        <v/>
      </c>
      <c r="G148" s="11" t="str">
        <f t="shared" si="21"/>
        <v/>
      </c>
      <c r="H148" s="11" t="str">
        <f t="shared" si="18"/>
        <v/>
      </c>
      <c r="I148" s="11" t="str">
        <f t="shared" si="22"/>
        <v/>
      </c>
      <c r="J148" s="11" t="str">
        <f t="shared" si="19"/>
        <v/>
      </c>
      <c r="K148" s="11" t="str">
        <f t="shared" si="23"/>
        <v/>
      </c>
      <c r="L148" s="11" t="str">
        <f>IF('ACT Math'!B148="","",'SAT M to CBEST M'!$A$2+'SAT M to CBEST M'!$B$2*C148)</f>
        <v/>
      </c>
      <c r="M148" s="11" t="str">
        <f>IF('ACT Math'!B148="","", IF(L148&lt;20, 20, IF(L148&gt;80, 80, L148)))</f>
        <v/>
      </c>
    </row>
    <row r="149" spans="1:13" x14ac:dyDescent="0.25">
      <c r="A149" s="11">
        <v>148</v>
      </c>
      <c r="B149" s="30"/>
      <c r="C149" s="11" t="str">
        <f>IF('ACT Math'!B149="","",IF('ACT Math'!B149&lt;'ACT M to SAT M'!$A$2,'ACT M to SAT M'!$B$2,IF('ACT Math'!B149&gt;'ACT M to SAT M'!A$28,'ACT M to SAT M'!B$28,VLOOKUP(B149,'ACT M to SAT M'!A:B,2,FALSE))))</f>
        <v/>
      </c>
      <c r="D149" s="11" t="str">
        <f t="shared" si="16"/>
        <v/>
      </c>
      <c r="E149" s="11" t="str">
        <f t="shared" si="20"/>
        <v/>
      </c>
      <c r="F149" s="11" t="str">
        <f t="shared" si="17"/>
        <v/>
      </c>
      <c r="G149" s="11" t="str">
        <f t="shared" si="21"/>
        <v/>
      </c>
      <c r="H149" s="11" t="str">
        <f t="shared" si="18"/>
        <v/>
      </c>
      <c r="I149" s="11" t="str">
        <f t="shared" si="22"/>
        <v/>
      </c>
      <c r="J149" s="11" t="str">
        <f t="shared" si="19"/>
        <v/>
      </c>
      <c r="K149" s="11" t="str">
        <f t="shared" si="23"/>
        <v/>
      </c>
      <c r="L149" s="11" t="str">
        <f>IF('ACT Math'!B149="","",'SAT M to CBEST M'!$A$2+'SAT M to CBEST M'!$B$2*C149)</f>
        <v/>
      </c>
      <c r="M149" s="11" t="str">
        <f>IF('ACT Math'!B149="","", IF(L149&lt;20, 20, IF(L149&gt;80, 80, L149)))</f>
        <v/>
      </c>
    </row>
    <row r="150" spans="1:13" x14ac:dyDescent="0.25">
      <c r="A150" s="11">
        <v>149</v>
      </c>
      <c r="B150" s="30"/>
      <c r="C150" s="11" t="str">
        <f>IF('ACT Math'!B150="","",IF('ACT Math'!B150&lt;'ACT M to SAT M'!$A$2,'ACT M to SAT M'!$B$2,IF('ACT Math'!B150&gt;'ACT M to SAT M'!A$28,'ACT M to SAT M'!B$28,VLOOKUP(B150,'ACT M to SAT M'!A:B,2,FALSE))))</f>
        <v/>
      </c>
      <c r="D150" s="11" t="str">
        <f t="shared" si="16"/>
        <v/>
      </c>
      <c r="E150" s="11" t="str">
        <f t="shared" si="20"/>
        <v/>
      </c>
      <c r="F150" s="11" t="str">
        <f t="shared" si="17"/>
        <v/>
      </c>
      <c r="G150" s="11" t="str">
        <f t="shared" si="21"/>
        <v/>
      </c>
      <c r="H150" s="11" t="str">
        <f t="shared" si="18"/>
        <v/>
      </c>
      <c r="I150" s="11" t="str">
        <f t="shared" si="22"/>
        <v/>
      </c>
      <c r="J150" s="11" t="str">
        <f t="shared" si="19"/>
        <v/>
      </c>
      <c r="K150" s="11" t="str">
        <f t="shared" si="23"/>
        <v/>
      </c>
      <c r="L150" s="11" t="str">
        <f>IF('ACT Math'!B150="","",'SAT M to CBEST M'!$A$2+'SAT M to CBEST M'!$B$2*C150)</f>
        <v/>
      </c>
      <c r="M150" s="11" t="str">
        <f>IF('ACT Math'!B150="","", IF(L150&lt;20, 20, IF(L150&gt;80, 80, L150)))</f>
        <v/>
      </c>
    </row>
    <row r="151" spans="1:13" x14ac:dyDescent="0.25">
      <c r="A151" s="11">
        <v>150</v>
      </c>
      <c r="B151" s="30"/>
      <c r="C151" s="11" t="str">
        <f>IF('ACT Math'!B151="","",IF('ACT Math'!B151&lt;'ACT M to SAT M'!$A$2,'ACT M to SAT M'!$B$2,IF('ACT Math'!B151&gt;'ACT M to SAT M'!A$28,'ACT M to SAT M'!B$28,VLOOKUP(B151,'ACT M to SAT M'!A:B,2,FALSE))))</f>
        <v/>
      </c>
      <c r="D151" s="11" t="str">
        <f t="shared" si="16"/>
        <v/>
      </c>
      <c r="E151" s="11" t="str">
        <f t="shared" si="20"/>
        <v/>
      </c>
      <c r="F151" s="11" t="str">
        <f t="shared" si="17"/>
        <v/>
      </c>
      <c r="G151" s="11" t="str">
        <f t="shared" si="21"/>
        <v/>
      </c>
      <c r="H151" s="11" t="str">
        <f t="shared" si="18"/>
        <v/>
      </c>
      <c r="I151" s="11" t="str">
        <f t="shared" si="22"/>
        <v/>
      </c>
      <c r="J151" s="11" t="str">
        <f t="shared" si="19"/>
        <v/>
      </c>
      <c r="K151" s="11" t="str">
        <f t="shared" si="23"/>
        <v/>
      </c>
      <c r="L151" s="11" t="str">
        <f>IF('ACT Math'!B151="","",'SAT M to CBEST M'!$A$2+'SAT M to CBEST M'!$B$2*C151)</f>
        <v/>
      </c>
      <c r="M151" s="11" t="str">
        <f>IF('ACT Math'!B151="","", IF(L151&lt;20, 20, IF(L151&gt;80, 80, L151)))</f>
        <v/>
      </c>
    </row>
    <row r="152" spans="1:13" x14ac:dyDescent="0.25">
      <c r="A152" s="11">
        <v>151</v>
      </c>
      <c r="B152" s="30"/>
      <c r="C152" s="11" t="str">
        <f>IF('ACT Math'!B152="","",IF('ACT Math'!B152&lt;'ACT M to SAT M'!$A$2,'ACT M to SAT M'!$B$2,IF('ACT Math'!B152&gt;'ACT M to SAT M'!A$28,'ACT M to SAT M'!B$28,VLOOKUP(B152,'ACT M to SAT M'!A:B,2,FALSE))))</f>
        <v/>
      </c>
      <c r="D152" s="11" t="str">
        <f t="shared" si="16"/>
        <v/>
      </c>
      <c r="E152" s="11" t="str">
        <f t="shared" si="20"/>
        <v/>
      </c>
      <c r="F152" s="11" t="str">
        <f t="shared" si="17"/>
        <v/>
      </c>
      <c r="G152" s="11" t="str">
        <f t="shared" si="21"/>
        <v/>
      </c>
      <c r="H152" s="11" t="str">
        <f t="shared" si="18"/>
        <v/>
      </c>
      <c r="I152" s="11" t="str">
        <f t="shared" si="22"/>
        <v/>
      </c>
      <c r="J152" s="11" t="str">
        <f t="shared" si="19"/>
        <v/>
      </c>
      <c r="K152" s="11" t="str">
        <f t="shared" si="23"/>
        <v/>
      </c>
      <c r="L152" s="11" t="str">
        <f>IF('ACT Math'!B152="","",'SAT M to CBEST M'!$A$2+'SAT M to CBEST M'!$B$2*C152)</f>
        <v/>
      </c>
      <c r="M152" s="11" t="str">
        <f>IF('ACT Math'!B152="","", IF(L152&lt;20, 20, IF(L152&gt;80, 80, L152)))</f>
        <v/>
      </c>
    </row>
    <row r="153" spans="1:13" x14ac:dyDescent="0.25">
      <c r="A153" s="11">
        <v>152</v>
      </c>
      <c r="B153" s="30"/>
      <c r="C153" s="11" t="str">
        <f>IF('ACT Math'!B153="","",IF('ACT Math'!B153&lt;'ACT M to SAT M'!$A$2,'ACT M to SAT M'!$B$2,IF('ACT Math'!B153&gt;'ACT M to SAT M'!A$28,'ACT M to SAT M'!B$28,VLOOKUP(B153,'ACT M to SAT M'!A:B,2,FALSE))))</f>
        <v/>
      </c>
      <c r="D153" s="11" t="str">
        <f t="shared" si="16"/>
        <v/>
      </c>
      <c r="E153" s="11" t="str">
        <f t="shared" si="20"/>
        <v/>
      </c>
      <c r="F153" s="11" t="str">
        <f t="shared" si="17"/>
        <v/>
      </c>
      <c r="G153" s="11" t="str">
        <f t="shared" si="21"/>
        <v/>
      </c>
      <c r="H153" s="11" t="str">
        <f t="shared" si="18"/>
        <v/>
      </c>
      <c r="I153" s="11" t="str">
        <f t="shared" si="22"/>
        <v/>
      </c>
      <c r="J153" s="11" t="str">
        <f t="shared" si="19"/>
        <v/>
      </c>
      <c r="K153" s="11" t="str">
        <f t="shared" si="23"/>
        <v/>
      </c>
      <c r="L153" s="11" t="str">
        <f>IF('ACT Math'!B153="","",'SAT M to CBEST M'!$A$2+'SAT M to CBEST M'!$B$2*C153)</f>
        <v/>
      </c>
      <c r="M153" s="11" t="str">
        <f>IF('ACT Math'!B153="","", IF(L153&lt;20, 20, IF(L153&gt;80, 80, L153)))</f>
        <v/>
      </c>
    </row>
    <row r="154" spans="1:13" x14ac:dyDescent="0.25">
      <c r="A154" s="11">
        <v>153</v>
      </c>
      <c r="B154" s="30"/>
      <c r="C154" s="11" t="str">
        <f>IF('ACT Math'!B154="","",IF('ACT Math'!B154&lt;'ACT M to SAT M'!$A$2,'ACT M to SAT M'!$B$2,IF('ACT Math'!B154&gt;'ACT M to SAT M'!A$28,'ACT M to SAT M'!B$28,VLOOKUP(B154,'ACT M to SAT M'!A:B,2,FALSE))))</f>
        <v/>
      </c>
      <c r="D154" s="11" t="str">
        <f t="shared" si="16"/>
        <v/>
      </c>
      <c r="E154" s="11" t="str">
        <f t="shared" si="20"/>
        <v/>
      </c>
      <c r="F154" s="11" t="str">
        <f t="shared" si="17"/>
        <v/>
      </c>
      <c r="G154" s="11" t="str">
        <f t="shared" si="21"/>
        <v/>
      </c>
      <c r="H154" s="11" t="str">
        <f t="shared" si="18"/>
        <v/>
      </c>
      <c r="I154" s="11" t="str">
        <f t="shared" si="22"/>
        <v/>
      </c>
      <c r="J154" s="11" t="str">
        <f t="shared" si="19"/>
        <v/>
      </c>
      <c r="K154" s="11" t="str">
        <f t="shared" si="23"/>
        <v/>
      </c>
      <c r="L154" s="11" t="str">
        <f>IF('ACT Math'!B154="","",'SAT M to CBEST M'!$A$2+'SAT M to CBEST M'!$B$2*C154)</f>
        <v/>
      </c>
      <c r="M154" s="11" t="str">
        <f>IF('ACT Math'!B154="","", IF(L154&lt;20, 20, IF(L154&gt;80, 80, L154)))</f>
        <v/>
      </c>
    </row>
    <row r="155" spans="1:13" x14ac:dyDescent="0.25">
      <c r="A155" s="11">
        <v>154</v>
      </c>
      <c r="B155" s="30"/>
      <c r="C155" s="11" t="str">
        <f>IF('ACT Math'!B155="","",IF('ACT Math'!B155&lt;'ACT M to SAT M'!$A$2,'ACT M to SAT M'!$B$2,IF('ACT Math'!B155&gt;'ACT M to SAT M'!A$28,'ACT M to SAT M'!B$28,VLOOKUP(B155,'ACT M to SAT M'!A:B,2,FALSE))))</f>
        <v/>
      </c>
      <c r="D155" s="11" t="str">
        <f t="shared" si="16"/>
        <v/>
      </c>
      <c r="E155" s="11" t="str">
        <f t="shared" si="20"/>
        <v/>
      </c>
      <c r="F155" s="11" t="str">
        <f t="shared" si="17"/>
        <v/>
      </c>
      <c r="G155" s="11" t="str">
        <f t="shared" si="21"/>
        <v/>
      </c>
      <c r="H155" s="11" t="str">
        <f t="shared" si="18"/>
        <v/>
      </c>
      <c r="I155" s="11" t="str">
        <f t="shared" si="22"/>
        <v/>
      </c>
      <c r="J155" s="11" t="str">
        <f t="shared" si="19"/>
        <v/>
      </c>
      <c r="K155" s="11" t="str">
        <f t="shared" si="23"/>
        <v/>
      </c>
      <c r="L155" s="11" t="str">
        <f>IF('ACT Math'!B155="","",'SAT M to CBEST M'!$A$2+'SAT M to CBEST M'!$B$2*C155)</f>
        <v/>
      </c>
      <c r="M155" s="11" t="str">
        <f>IF('ACT Math'!B155="","", IF(L155&lt;20, 20, IF(L155&gt;80, 80, L155)))</f>
        <v/>
      </c>
    </row>
    <row r="156" spans="1:13" x14ac:dyDescent="0.25">
      <c r="A156" s="11">
        <v>155</v>
      </c>
      <c r="B156" s="30"/>
      <c r="C156" s="11" t="str">
        <f>IF('ACT Math'!B156="","",IF('ACT Math'!B156&lt;'ACT M to SAT M'!$A$2,'ACT M to SAT M'!$B$2,IF('ACT Math'!B156&gt;'ACT M to SAT M'!A$28,'ACT M to SAT M'!B$28,VLOOKUP(B156,'ACT M to SAT M'!A:B,2,FALSE))))</f>
        <v/>
      </c>
      <c r="D156" s="11" t="str">
        <f t="shared" si="16"/>
        <v/>
      </c>
      <c r="E156" s="11" t="str">
        <f t="shared" si="20"/>
        <v/>
      </c>
      <c r="F156" s="11" t="str">
        <f t="shared" si="17"/>
        <v/>
      </c>
      <c r="G156" s="11" t="str">
        <f t="shared" si="21"/>
        <v/>
      </c>
      <c r="H156" s="11" t="str">
        <f t="shared" si="18"/>
        <v/>
      </c>
      <c r="I156" s="11" t="str">
        <f t="shared" si="22"/>
        <v/>
      </c>
      <c r="J156" s="11" t="str">
        <f t="shared" si="19"/>
        <v/>
      </c>
      <c r="K156" s="11" t="str">
        <f t="shared" si="23"/>
        <v/>
      </c>
      <c r="L156" s="11" t="str">
        <f>IF('ACT Math'!B156="","",'SAT M to CBEST M'!$A$2+'SAT M to CBEST M'!$B$2*C156)</f>
        <v/>
      </c>
      <c r="M156" s="11" t="str">
        <f>IF('ACT Math'!B156="","", IF(L156&lt;20, 20, IF(L156&gt;80, 80, L156)))</f>
        <v/>
      </c>
    </row>
    <row r="157" spans="1:13" x14ac:dyDescent="0.25">
      <c r="A157" s="11">
        <v>156</v>
      </c>
      <c r="B157" s="30"/>
      <c r="C157" s="11" t="str">
        <f>IF('ACT Math'!B157="","",IF('ACT Math'!B157&lt;'ACT M to SAT M'!$A$2,'ACT M to SAT M'!$B$2,IF('ACT Math'!B157&gt;'ACT M to SAT M'!A$28,'ACT M to SAT M'!B$28,VLOOKUP(B157,'ACT M to SAT M'!A:B,2,FALSE))))</f>
        <v/>
      </c>
      <c r="D157" s="11" t="str">
        <f t="shared" si="16"/>
        <v/>
      </c>
      <c r="E157" s="11" t="str">
        <f t="shared" si="20"/>
        <v/>
      </c>
      <c r="F157" s="11" t="str">
        <f t="shared" si="17"/>
        <v/>
      </c>
      <c r="G157" s="11" t="str">
        <f t="shared" si="21"/>
        <v/>
      </c>
      <c r="H157" s="11" t="str">
        <f t="shared" si="18"/>
        <v/>
      </c>
      <c r="I157" s="11" t="str">
        <f t="shared" si="22"/>
        <v/>
      </c>
      <c r="J157" s="11" t="str">
        <f t="shared" si="19"/>
        <v/>
      </c>
      <c r="K157" s="11" t="str">
        <f t="shared" si="23"/>
        <v/>
      </c>
      <c r="L157" s="11" t="str">
        <f>IF('ACT Math'!B157="","",'SAT M to CBEST M'!$A$2+'SAT M to CBEST M'!$B$2*C157)</f>
        <v/>
      </c>
      <c r="M157" s="11" t="str">
        <f>IF('ACT Math'!B157="","", IF(L157&lt;20, 20, IF(L157&gt;80, 80, L157)))</f>
        <v/>
      </c>
    </row>
    <row r="158" spans="1:13" x14ac:dyDescent="0.25">
      <c r="A158" s="11">
        <v>157</v>
      </c>
      <c r="B158" s="30"/>
      <c r="C158" s="11" t="str">
        <f>IF('ACT Math'!B158="","",IF('ACT Math'!B158&lt;'ACT M to SAT M'!$A$2,'ACT M to SAT M'!$B$2,IF('ACT Math'!B158&gt;'ACT M to SAT M'!A$28,'ACT M to SAT M'!B$28,VLOOKUP(B158,'ACT M to SAT M'!A:B,2,FALSE))))</f>
        <v/>
      </c>
      <c r="D158" s="11" t="str">
        <f t="shared" si="16"/>
        <v/>
      </c>
      <c r="E158" s="11" t="str">
        <f t="shared" si="20"/>
        <v/>
      </c>
      <c r="F158" s="11" t="str">
        <f t="shared" si="17"/>
        <v/>
      </c>
      <c r="G158" s="11" t="str">
        <f t="shared" si="21"/>
        <v/>
      </c>
      <c r="H158" s="11" t="str">
        <f t="shared" si="18"/>
        <v/>
      </c>
      <c r="I158" s="11" t="str">
        <f t="shared" si="22"/>
        <v/>
      </c>
      <c r="J158" s="11" t="str">
        <f t="shared" si="19"/>
        <v/>
      </c>
      <c r="K158" s="11" t="str">
        <f t="shared" si="23"/>
        <v/>
      </c>
      <c r="L158" s="11" t="str">
        <f>IF('ACT Math'!B158="","",'SAT M to CBEST M'!$A$2+'SAT M to CBEST M'!$B$2*C158)</f>
        <v/>
      </c>
      <c r="M158" s="11" t="str">
        <f>IF('ACT Math'!B158="","", IF(L158&lt;20, 20, IF(L158&gt;80, 80, L158)))</f>
        <v/>
      </c>
    </row>
    <row r="159" spans="1:13" x14ac:dyDescent="0.25">
      <c r="A159" s="11">
        <v>158</v>
      </c>
      <c r="B159" s="30"/>
      <c r="C159" s="11" t="str">
        <f>IF('ACT Math'!B159="","",IF('ACT Math'!B159&lt;'ACT M to SAT M'!$A$2,'ACT M to SAT M'!$B$2,IF('ACT Math'!B159&gt;'ACT M to SAT M'!A$28,'ACT M to SAT M'!B$28,VLOOKUP(B159,'ACT M to SAT M'!A:B,2,FALSE))))</f>
        <v/>
      </c>
      <c r="D159" s="11" t="str">
        <f t="shared" si="16"/>
        <v/>
      </c>
      <c r="E159" s="11" t="str">
        <f t="shared" si="20"/>
        <v/>
      </c>
      <c r="F159" s="11" t="str">
        <f t="shared" si="17"/>
        <v/>
      </c>
      <c r="G159" s="11" t="str">
        <f t="shared" si="21"/>
        <v/>
      </c>
      <c r="H159" s="11" t="str">
        <f t="shared" si="18"/>
        <v/>
      </c>
      <c r="I159" s="11" t="str">
        <f t="shared" si="22"/>
        <v/>
      </c>
      <c r="J159" s="11" t="str">
        <f t="shared" si="19"/>
        <v/>
      </c>
      <c r="K159" s="11" t="str">
        <f t="shared" si="23"/>
        <v/>
      </c>
      <c r="L159" s="11" t="str">
        <f>IF('ACT Math'!B159="","",'SAT M to CBEST M'!$A$2+'SAT M to CBEST M'!$B$2*C159)</f>
        <v/>
      </c>
      <c r="M159" s="11" t="str">
        <f>IF('ACT Math'!B159="","", IF(L159&lt;20, 20, IF(L159&gt;80, 80, L159)))</f>
        <v/>
      </c>
    </row>
    <row r="160" spans="1:13" x14ac:dyDescent="0.25">
      <c r="A160" s="11">
        <v>159</v>
      </c>
      <c r="B160" s="30"/>
      <c r="C160" s="11" t="str">
        <f>IF('ACT Math'!B160="","",IF('ACT Math'!B160&lt;'ACT M to SAT M'!$A$2,'ACT M to SAT M'!$B$2,IF('ACT Math'!B160&gt;'ACT M to SAT M'!A$28,'ACT M to SAT M'!B$28,VLOOKUP(B160,'ACT M to SAT M'!A:B,2,FALSE))))</f>
        <v/>
      </c>
      <c r="D160" s="11" t="str">
        <f t="shared" si="16"/>
        <v/>
      </c>
      <c r="E160" s="11" t="str">
        <f t="shared" si="20"/>
        <v/>
      </c>
      <c r="F160" s="11" t="str">
        <f t="shared" si="17"/>
        <v/>
      </c>
      <c r="G160" s="11" t="str">
        <f t="shared" si="21"/>
        <v/>
      </c>
      <c r="H160" s="11" t="str">
        <f t="shared" si="18"/>
        <v/>
      </c>
      <c r="I160" s="11" t="str">
        <f t="shared" si="22"/>
        <v/>
      </c>
      <c r="J160" s="11" t="str">
        <f t="shared" si="19"/>
        <v/>
      </c>
      <c r="K160" s="11" t="str">
        <f t="shared" si="23"/>
        <v/>
      </c>
      <c r="L160" s="11" t="str">
        <f>IF('ACT Math'!B160="","",'SAT M to CBEST M'!$A$2+'SAT M to CBEST M'!$B$2*C160)</f>
        <v/>
      </c>
      <c r="M160" s="11" t="str">
        <f>IF('ACT Math'!B160="","", IF(L160&lt;20, 20, IF(L160&gt;80, 80, L160)))</f>
        <v/>
      </c>
    </row>
    <row r="161" spans="1:13" x14ac:dyDescent="0.25">
      <c r="A161" s="11">
        <v>160</v>
      </c>
      <c r="B161" s="30"/>
      <c r="C161" s="11" t="str">
        <f>IF('ACT Math'!B161="","",IF('ACT Math'!B161&lt;'ACT M to SAT M'!$A$2,'ACT M to SAT M'!$B$2,IF('ACT Math'!B161&gt;'ACT M to SAT M'!A$28,'ACT M to SAT M'!B$28,VLOOKUP(B161,'ACT M to SAT M'!A:B,2,FALSE))))</f>
        <v/>
      </c>
      <c r="D161" s="11" t="str">
        <f t="shared" si="16"/>
        <v/>
      </c>
      <c r="E161" s="11" t="str">
        <f t="shared" si="20"/>
        <v/>
      </c>
      <c r="F161" s="11" t="str">
        <f t="shared" si="17"/>
        <v/>
      </c>
      <c r="G161" s="11" t="str">
        <f t="shared" si="21"/>
        <v/>
      </c>
      <c r="H161" s="11" t="str">
        <f t="shared" si="18"/>
        <v/>
      </c>
      <c r="I161" s="11" t="str">
        <f t="shared" si="22"/>
        <v/>
      </c>
      <c r="J161" s="11" t="str">
        <f t="shared" si="19"/>
        <v/>
      </c>
      <c r="K161" s="11" t="str">
        <f t="shared" si="23"/>
        <v/>
      </c>
      <c r="L161" s="11" t="str">
        <f>IF('ACT Math'!B161="","",'SAT M to CBEST M'!$A$2+'SAT M to CBEST M'!$B$2*C161)</f>
        <v/>
      </c>
      <c r="M161" s="11" t="str">
        <f>IF('ACT Math'!B161="","", IF(L161&lt;20, 20, IF(L161&gt;80, 80, L161)))</f>
        <v/>
      </c>
    </row>
    <row r="162" spans="1:13" x14ac:dyDescent="0.25">
      <c r="A162" s="11">
        <v>161</v>
      </c>
      <c r="B162" s="30"/>
      <c r="C162" s="11" t="str">
        <f>IF('ACT Math'!B162="","",IF('ACT Math'!B162&lt;'ACT M to SAT M'!$A$2,'ACT M to SAT M'!$B$2,IF('ACT Math'!B162&gt;'ACT M to SAT M'!A$28,'ACT M to SAT M'!B$28,VLOOKUP(B162,'ACT M to SAT M'!A:B,2,FALSE))))</f>
        <v/>
      </c>
      <c r="D162" s="11" t="str">
        <f t="shared" si="16"/>
        <v/>
      </c>
      <c r="E162" s="11" t="str">
        <f t="shared" si="20"/>
        <v/>
      </c>
      <c r="F162" s="11" t="str">
        <f t="shared" si="17"/>
        <v/>
      </c>
      <c r="G162" s="11" t="str">
        <f t="shared" si="21"/>
        <v/>
      </c>
      <c r="H162" s="11" t="str">
        <f t="shared" si="18"/>
        <v/>
      </c>
      <c r="I162" s="11" t="str">
        <f t="shared" si="22"/>
        <v/>
      </c>
      <c r="J162" s="11" t="str">
        <f t="shared" si="19"/>
        <v/>
      </c>
      <c r="K162" s="11" t="str">
        <f t="shared" si="23"/>
        <v/>
      </c>
      <c r="L162" s="11" t="str">
        <f>IF('ACT Math'!B162="","",'SAT M to CBEST M'!$A$2+'SAT M to CBEST M'!$B$2*C162)</f>
        <v/>
      </c>
      <c r="M162" s="11" t="str">
        <f>IF('ACT Math'!B162="","", IF(L162&lt;20, 20, IF(L162&gt;80, 80, L162)))</f>
        <v/>
      </c>
    </row>
    <row r="163" spans="1:13" x14ac:dyDescent="0.25">
      <c r="A163" s="11">
        <v>162</v>
      </c>
      <c r="B163" s="30"/>
      <c r="C163" s="11" t="str">
        <f>IF('ACT Math'!B163="","",IF('ACT Math'!B163&lt;'ACT M to SAT M'!$A$2,'ACT M to SAT M'!$B$2,IF('ACT Math'!B163&gt;'ACT M to SAT M'!A$28,'ACT M to SAT M'!B$28,VLOOKUP(B163,'ACT M to SAT M'!A:B,2,FALSE))))</f>
        <v/>
      </c>
      <c r="D163" s="11" t="str">
        <f t="shared" si="16"/>
        <v/>
      </c>
      <c r="E163" s="11" t="str">
        <f t="shared" si="20"/>
        <v/>
      </c>
      <c r="F163" s="11" t="str">
        <f t="shared" si="17"/>
        <v/>
      </c>
      <c r="G163" s="11" t="str">
        <f t="shared" si="21"/>
        <v/>
      </c>
      <c r="H163" s="11" t="str">
        <f t="shared" si="18"/>
        <v/>
      </c>
      <c r="I163" s="11" t="str">
        <f t="shared" si="22"/>
        <v/>
      </c>
      <c r="J163" s="11" t="str">
        <f t="shared" si="19"/>
        <v/>
      </c>
      <c r="K163" s="11" t="str">
        <f t="shared" si="23"/>
        <v/>
      </c>
      <c r="L163" s="11" t="str">
        <f>IF('ACT Math'!B163="","",'SAT M to CBEST M'!$A$2+'SAT M to CBEST M'!$B$2*C163)</f>
        <v/>
      </c>
      <c r="M163" s="11" t="str">
        <f>IF('ACT Math'!B163="","", IF(L163&lt;20, 20, IF(L163&gt;80, 80, L163)))</f>
        <v/>
      </c>
    </row>
    <row r="164" spans="1:13" x14ac:dyDescent="0.25">
      <c r="A164" s="11">
        <v>163</v>
      </c>
      <c r="B164" s="30"/>
      <c r="C164" s="11" t="str">
        <f>IF('ACT Math'!B164="","",IF('ACT Math'!B164&lt;'ACT M to SAT M'!$A$2,'ACT M to SAT M'!$B$2,IF('ACT Math'!B164&gt;'ACT M to SAT M'!A$28,'ACT M to SAT M'!B$28,VLOOKUP(B164,'ACT M to SAT M'!A:B,2,FALSE))))</f>
        <v/>
      </c>
      <c r="D164" s="11" t="str">
        <f t="shared" si="16"/>
        <v/>
      </c>
      <c r="E164" s="11" t="str">
        <f t="shared" si="20"/>
        <v/>
      </c>
      <c r="F164" s="11" t="str">
        <f t="shared" si="17"/>
        <v/>
      </c>
      <c r="G164" s="11" t="str">
        <f t="shared" si="21"/>
        <v/>
      </c>
      <c r="H164" s="11" t="str">
        <f t="shared" si="18"/>
        <v/>
      </c>
      <c r="I164" s="11" t="str">
        <f t="shared" si="22"/>
        <v/>
      </c>
      <c r="J164" s="11" t="str">
        <f t="shared" si="19"/>
        <v/>
      </c>
      <c r="K164" s="11" t="str">
        <f t="shared" si="23"/>
        <v/>
      </c>
      <c r="L164" s="11" t="str">
        <f>IF('ACT Math'!B164="","",'SAT M to CBEST M'!$A$2+'SAT M to CBEST M'!$B$2*C164)</f>
        <v/>
      </c>
      <c r="M164" s="11" t="str">
        <f>IF('ACT Math'!B164="","", IF(L164&lt;20, 20, IF(L164&gt;80, 80, L164)))</f>
        <v/>
      </c>
    </row>
    <row r="165" spans="1:13" x14ac:dyDescent="0.25">
      <c r="A165" s="11">
        <v>164</v>
      </c>
      <c r="B165" s="30"/>
      <c r="C165" s="11" t="str">
        <f>IF('ACT Math'!B165="","",IF('ACT Math'!B165&lt;'ACT M to SAT M'!$A$2,'ACT M to SAT M'!$B$2,IF('ACT Math'!B165&gt;'ACT M to SAT M'!A$28,'ACT M to SAT M'!B$28,VLOOKUP(B165,'ACT M to SAT M'!A:B,2,FALSE))))</f>
        <v/>
      </c>
      <c r="D165" s="11" t="str">
        <f t="shared" si="16"/>
        <v/>
      </c>
      <c r="E165" s="11" t="str">
        <f t="shared" si="20"/>
        <v/>
      </c>
      <c r="F165" s="11" t="str">
        <f t="shared" si="17"/>
        <v/>
      </c>
      <c r="G165" s="11" t="str">
        <f t="shared" si="21"/>
        <v/>
      </c>
      <c r="H165" s="11" t="str">
        <f t="shared" si="18"/>
        <v/>
      </c>
      <c r="I165" s="11" t="str">
        <f t="shared" si="22"/>
        <v/>
      </c>
      <c r="J165" s="11" t="str">
        <f t="shared" si="19"/>
        <v/>
      </c>
      <c r="K165" s="11" t="str">
        <f t="shared" si="23"/>
        <v/>
      </c>
      <c r="L165" s="11" t="str">
        <f>IF('ACT Math'!B165="","",'SAT M to CBEST M'!$A$2+'SAT M to CBEST M'!$B$2*C165)</f>
        <v/>
      </c>
      <c r="M165" s="11" t="str">
        <f>IF('ACT Math'!B165="","", IF(L165&lt;20, 20, IF(L165&gt;80, 80, L165)))</f>
        <v/>
      </c>
    </row>
    <row r="166" spans="1:13" x14ac:dyDescent="0.25">
      <c r="A166" s="11">
        <v>165</v>
      </c>
      <c r="B166" s="30"/>
      <c r="C166" s="11" t="str">
        <f>IF('ACT Math'!B166="","",IF('ACT Math'!B166&lt;'ACT M to SAT M'!$A$2,'ACT M to SAT M'!$B$2,IF('ACT Math'!B166&gt;'ACT M to SAT M'!A$28,'ACT M to SAT M'!B$28,VLOOKUP(B166,'ACT M to SAT M'!A:B,2,FALSE))))</f>
        <v/>
      </c>
      <c r="D166" s="11" t="str">
        <f t="shared" si="16"/>
        <v/>
      </c>
      <c r="E166" s="11" t="str">
        <f t="shared" si="20"/>
        <v/>
      </c>
      <c r="F166" s="11" t="str">
        <f t="shared" si="17"/>
        <v/>
      </c>
      <c r="G166" s="11" t="str">
        <f t="shared" si="21"/>
        <v/>
      </c>
      <c r="H166" s="11" t="str">
        <f t="shared" si="18"/>
        <v/>
      </c>
      <c r="I166" s="11" t="str">
        <f t="shared" si="22"/>
        <v/>
      </c>
      <c r="J166" s="11" t="str">
        <f t="shared" si="19"/>
        <v/>
      </c>
      <c r="K166" s="11" t="str">
        <f t="shared" si="23"/>
        <v/>
      </c>
      <c r="L166" s="11" t="str">
        <f>IF('ACT Math'!B166="","",'SAT M to CBEST M'!$A$2+'SAT M to CBEST M'!$B$2*C166)</f>
        <v/>
      </c>
      <c r="M166" s="11" t="str">
        <f>IF('ACT Math'!B166="","", IF(L166&lt;20, 20, IF(L166&gt;80, 80, L166)))</f>
        <v/>
      </c>
    </row>
    <row r="167" spans="1:13" x14ac:dyDescent="0.25">
      <c r="A167" s="11">
        <v>166</v>
      </c>
      <c r="B167" s="30"/>
      <c r="C167" s="11" t="str">
        <f>IF('ACT Math'!B167="","",IF('ACT Math'!B167&lt;'ACT M to SAT M'!$A$2,'ACT M to SAT M'!$B$2,IF('ACT Math'!B167&gt;'ACT M to SAT M'!A$28,'ACT M to SAT M'!B$28,VLOOKUP(B167,'ACT M to SAT M'!A:B,2,FALSE))))</f>
        <v/>
      </c>
      <c r="D167" s="11" t="str">
        <f t="shared" si="16"/>
        <v/>
      </c>
      <c r="E167" s="11" t="str">
        <f t="shared" si="20"/>
        <v/>
      </c>
      <c r="F167" s="11" t="str">
        <f t="shared" si="17"/>
        <v/>
      </c>
      <c r="G167" s="11" t="str">
        <f t="shared" si="21"/>
        <v/>
      </c>
      <c r="H167" s="11" t="str">
        <f t="shared" si="18"/>
        <v/>
      </c>
      <c r="I167" s="11" t="str">
        <f t="shared" si="22"/>
        <v/>
      </c>
      <c r="J167" s="11" t="str">
        <f t="shared" si="19"/>
        <v/>
      </c>
      <c r="K167" s="11" t="str">
        <f t="shared" si="23"/>
        <v/>
      </c>
      <c r="L167" s="11" t="str">
        <f>IF('ACT Math'!B167="","",'SAT M to CBEST M'!$A$2+'SAT M to CBEST M'!$B$2*C167)</f>
        <v/>
      </c>
      <c r="M167" s="11" t="str">
        <f>IF('ACT Math'!B167="","", IF(L167&lt;20, 20, IF(L167&gt;80, 80, L167)))</f>
        <v/>
      </c>
    </row>
    <row r="168" spans="1:13" x14ac:dyDescent="0.25">
      <c r="A168" s="11">
        <v>167</v>
      </c>
      <c r="B168" s="30"/>
      <c r="C168" s="11" t="str">
        <f>IF('ACT Math'!B168="","",IF('ACT Math'!B168&lt;'ACT M to SAT M'!$A$2,'ACT M to SAT M'!$B$2,IF('ACT Math'!B168&gt;'ACT M to SAT M'!A$28,'ACT M to SAT M'!B$28,VLOOKUP(B168,'ACT M to SAT M'!A:B,2,FALSE))))</f>
        <v/>
      </c>
      <c r="D168" s="11" t="str">
        <f t="shared" si="16"/>
        <v/>
      </c>
      <c r="E168" s="11" t="str">
        <f t="shared" si="20"/>
        <v/>
      </c>
      <c r="F168" s="11" t="str">
        <f t="shared" si="17"/>
        <v/>
      </c>
      <c r="G168" s="11" t="str">
        <f t="shared" si="21"/>
        <v/>
      </c>
      <c r="H168" s="11" t="str">
        <f t="shared" si="18"/>
        <v/>
      </c>
      <c r="I168" s="11" t="str">
        <f t="shared" si="22"/>
        <v/>
      </c>
      <c r="J168" s="11" t="str">
        <f t="shared" si="19"/>
        <v/>
      </c>
      <c r="K168" s="11" t="str">
        <f t="shared" si="23"/>
        <v/>
      </c>
      <c r="L168" s="11" t="str">
        <f>IF('ACT Math'!B168="","",'SAT M to CBEST M'!$A$2+'SAT M to CBEST M'!$B$2*C168)</f>
        <v/>
      </c>
      <c r="M168" s="11" t="str">
        <f>IF('ACT Math'!B168="","", IF(L168&lt;20, 20, IF(L168&gt;80, 80, L168)))</f>
        <v/>
      </c>
    </row>
    <row r="169" spans="1:13" x14ac:dyDescent="0.25">
      <c r="A169" s="11">
        <v>168</v>
      </c>
      <c r="B169" s="30"/>
      <c r="C169" s="11" t="str">
        <f>IF('ACT Math'!B169="","",IF('ACT Math'!B169&lt;'ACT M to SAT M'!$A$2,'ACT M to SAT M'!$B$2,IF('ACT Math'!B169&gt;'ACT M to SAT M'!A$28,'ACT M to SAT M'!B$28,VLOOKUP(B169,'ACT M to SAT M'!A:B,2,FALSE))))</f>
        <v/>
      </c>
      <c r="D169" s="11" t="str">
        <f t="shared" si="16"/>
        <v/>
      </c>
      <c r="E169" s="11" t="str">
        <f t="shared" si="20"/>
        <v/>
      </c>
      <c r="F169" s="11" t="str">
        <f t="shared" si="17"/>
        <v/>
      </c>
      <c r="G169" s="11" t="str">
        <f t="shared" si="21"/>
        <v/>
      </c>
      <c r="H169" s="11" t="str">
        <f t="shared" si="18"/>
        <v/>
      </c>
      <c r="I169" s="11" t="str">
        <f t="shared" si="22"/>
        <v/>
      </c>
      <c r="J169" s="11" t="str">
        <f t="shared" si="19"/>
        <v/>
      </c>
      <c r="K169" s="11" t="str">
        <f t="shared" si="23"/>
        <v/>
      </c>
      <c r="L169" s="11" t="str">
        <f>IF('ACT Math'!B169="","",'SAT M to CBEST M'!$A$2+'SAT M to CBEST M'!$B$2*C169)</f>
        <v/>
      </c>
      <c r="M169" s="11" t="str">
        <f>IF('ACT Math'!B169="","", IF(L169&lt;20, 20, IF(L169&gt;80, 80, L169)))</f>
        <v/>
      </c>
    </row>
    <row r="170" spans="1:13" x14ac:dyDescent="0.25">
      <c r="A170" s="11">
        <v>169</v>
      </c>
      <c r="B170" s="30"/>
      <c r="C170" s="11" t="str">
        <f>IF('ACT Math'!B170="","",IF('ACT Math'!B170&lt;'ACT M to SAT M'!$A$2,'ACT M to SAT M'!$B$2,IF('ACT Math'!B170&gt;'ACT M to SAT M'!A$28,'ACT M to SAT M'!B$28,VLOOKUP(B170,'ACT M to SAT M'!A:B,2,FALSE))))</f>
        <v/>
      </c>
      <c r="D170" s="11" t="str">
        <f t="shared" si="16"/>
        <v/>
      </c>
      <c r="E170" s="11" t="str">
        <f t="shared" si="20"/>
        <v/>
      </c>
      <c r="F170" s="11" t="str">
        <f t="shared" si="17"/>
        <v/>
      </c>
      <c r="G170" s="11" t="str">
        <f t="shared" si="21"/>
        <v/>
      </c>
      <c r="H170" s="11" t="str">
        <f t="shared" si="18"/>
        <v/>
      </c>
      <c r="I170" s="11" t="str">
        <f t="shared" si="22"/>
        <v/>
      </c>
      <c r="J170" s="11" t="str">
        <f t="shared" si="19"/>
        <v/>
      </c>
      <c r="K170" s="11" t="str">
        <f t="shared" si="23"/>
        <v/>
      </c>
      <c r="L170" s="11" t="str">
        <f>IF('ACT Math'!B170="","",'SAT M to CBEST M'!$A$2+'SAT M to CBEST M'!$B$2*C170)</f>
        <v/>
      </c>
      <c r="M170" s="11" t="str">
        <f>IF('ACT Math'!B170="","", IF(L170&lt;20, 20, IF(L170&gt;80, 80, L170)))</f>
        <v/>
      </c>
    </row>
    <row r="171" spans="1:13" x14ac:dyDescent="0.25">
      <c r="A171" s="11">
        <v>170</v>
      </c>
      <c r="B171" s="30"/>
      <c r="C171" s="11" t="str">
        <f>IF('ACT Math'!B171="","",IF('ACT Math'!B171&lt;'ACT M to SAT M'!$A$2,'ACT M to SAT M'!$B$2,IF('ACT Math'!B171&gt;'ACT M to SAT M'!A$28,'ACT M to SAT M'!B$28,VLOOKUP(B171,'ACT M to SAT M'!A:B,2,FALSE))))</f>
        <v/>
      </c>
      <c r="D171" s="11" t="str">
        <f t="shared" si="16"/>
        <v/>
      </c>
      <c r="E171" s="11" t="str">
        <f t="shared" si="20"/>
        <v/>
      </c>
      <c r="F171" s="11" t="str">
        <f t="shared" si="17"/>
        <v/>
      </c>
      <c r="G171" s="11" t="str">
        <f t="shared" si="21"/>
        <v/>
      </c>
      <c r="H171" s="11" t="str">
        <f t="shared" si="18"/>
        <v/>
      </c>
      <c r="I171" s="11" t="str">
        <f t="shared" si="22"/>
        <v/>
      </c>
      <c r="J171" s="11" t="str">
        <f t="shared" si="19"/>
        <v/>
      </c>
      <c r="K171" s="11" t="str">
        <f t="shared" si="23"/>
        <v/>
      </c>
      <c r="L171" s="11" t="str">
        <f>IF('ACT Math'!B171="","",'SAT M to CBEST M'!$A$2+'SAT M to CBEST M'!$B$2*C171)</f>
        <v/>
      </c>
      <c r="M171" s="11" t="str">
        <f>IF('ACT Math'!B171="","", IF(L171&lt;20, 20, IF(L171&gt;80, 80, L171)))</f>
        <v/>
      </c>
    </row>
    <row r="172" spans="1:13" x14ac:dyDescent="0.25">
      <c r="A172" s="11">
        <v>171</v>
      </c>
      <c r="B172" s="30"/>
      <c r="C172" s="11" t="str">
        <f>IF('ACT Math'!B172="","",IF('ACT Math'!B172&lt;'ACT M to SAT M'!$A$2,'ACT M to SAT M'!$B$2,IF('ACT Math'!B172&gt;'ACT M to SAT M'!A$28,'ACT M to SAT M'!B$28,VLOOKUP(B172,'ACT M to SAT M'!A:B,2,FALSE))))</f>
        <v/>
      </c>
      <c r="D172" s="11" t="str">
        <f t="shared" si="16"/>
        <v/>
      </c>
      <c r="E172" s="11" t="str">
        <f t="shared" si="20"/>
        <v/>
      </c>
      <c r="F172" s="11" t="str">
        <f t="shared" si="17"/>
        <v/>
      </c>
      <c r="G172" s="11" t="str">
        <f t="shared" si="21"/>
        <v/>
      </c>
      <c r="H172" s="11" t="str">
        <f t="shared" si="18"/>
        <v/>
      </c>
      <c r="I172" s="11" t="str">
        <f t="shared" si="22"/>
        <v/>
      </c>
      <c r="J172" s="11" t="str">
        <f t="shared" si="19"/>
        <v/>
      </c>
      <c r="K172" s="11" t="str">
        <f t="shared" si="23"/>
        <v/>
      </c>
      <c r="L172" s="11" t="str">
        <f>IF('ACT Math'!B172="","",'SAT M to CBEST M'!$A$2+'SAT M to CBEST M'!$B$2*C172)</f>
        <v/>
      </c>
      <c r="M172" s="11" t="str">
        <f>IF('ACT Math'!B172="","", IF(L172&lt;20, 20, IF(L172&gt;80, 80, L172)))</f>
        <v/>
      </c>
    </row>
    <row r="173" spans="1:13" x14ac:dyDescent="0.25">
      <c r="A173" s="11">
        <v>172</v>
      </c>
      <c r="B173" s="30"/>
      <c r="C173" s="11" t="str">
        <f>IF('ACT Math'!B173="","",IF('ACT Math'!B173&lt;'ACT M to SAT M'!$A$2,'ACT M to SAT M'!$B$2,IF('ACT Math'!B173&gt;'ACT M to SAT M'!A$28,'ACT M to SAT M'!B$28,VLOOKUP(B173,'ACT M to SAT M'!A:B,2,FALSE))))</f>
        <v/>
      </c>
      <c r="D173" s="11" t="str">
        <f t="shared" si="16"/>
        <v/>
      </c>
      <c r="E173" s="11" t="str">
        <f t="shared" si="20"/>
        <v/>
      </c>
      <c r="F173" s="11" t="str">
        <f t="shared" si="17"/>
        <v/>
      </c>
      <c r="G173" s="11" t="str">
        <f t="shared" si="21"/>
        <v/>
      </c>
      <c r="H173" s="11" t="str">
        <f t="shared" si="18"/>
        <v/>
      </c>
      <c r="I173" s="11" t="str">
        <f t="shared" si="22"/>
        <v/>
      </c>
      <c r="J173" s="11" t="str">
        <f t="shared" si="19"/>
        <v/>
      </c>
      <c r="K173" s="11" t="str">
        <f t="shared" si="23"/>
        <v/>
      </c>
      <c r="L173" s="11" t="str">
        <f>IF('ACT Math'!B173="","",'SAT M to CBEST M'!$A$2+'SAT M to CBEST M'!$B$2*C173)</f>
        <v/>
      </c>
      <c r="M173" s="11" t="str">
        <f>IF('ACT Math'!B173="","", IF(L173&lt;20, 20, IF(L173&gt;80, 80, L173)))</f>
        <v/>
      </c>
    </row>
    <row r="174" spans="1:13" x14ac:dyDescent="0.25">
      <c r="A174" s="11">
        <v>173</v>
      </c>
      <c r="B174" s="30"/>
      <c r="C174" s="11" t="str">
        <f>IF('ACT Math'!B174="","",IF('ACT Math'!B174&lt;'ACT M to SAT M'!$A$2,'ACT M to SAT M'!$B$2,IF('ACT Math'!B174&gt;'ACT M to SAT M'!A$28,'ACT M to SAT M'!B$28,VLOOKUP(B174,'ACT M to SAT M'!A:B,2,FALSE))))</f>
        <v/>
      </c>
      <c r="D174" s="11" t="str">
        <f t="shared" si="16"/>
        <v/>
      </c>
      <c r="E174" s="11" t="str">
        <f t="shared" si="20"/>
        <v/>
      </c>
      <c r="F174" s="11" t="str">
        <f t="shared" si="17"/>
        <v/>
      </c>
      <c r="G174" s="11" t="str">
        <f t="shared" si="21"/>
        <v/>
      </c>
      <c r="H174" s="11" t="str">
        <f t="shared" si="18"/>
        <v/>
      </c>
      <c r="I174" s="11" t="str">
        <f t="shared" si="22"/>
        <v/>
      </c>
      <c r="J174" s="11" t="str">
        <f t="shared" si="19"/>
        <v/>
      </c>
      <c r="K174" s="11" t="str">
        <f t="shared" si="23"/>
        <v/>
      </c>
      <c r="L174" s="11" t="str">
        <f>IF('ACT Math'!B174="","",'SAT M to CBEST M'!$A$2+'SAT M to CBEST M'!$B$2*C174)</f>
        <v/>
      </c>
      <c r="M174" s="11" t="str">
        <f>IF('ACT Math'!B174="","", IF(L174&lt;20, 20, IF(L174&gt;80, 80, L174)))</f>
        <v/>
      </c>
    </row>
    <row r="175" spans="1:13" x14ac:dyDescent="0.25">
      <c r="A175" s="11">
        <v>174</v>
      </c>
      <c r="B175" s="30"/>
      <c r="C175" s="11" t="str">
        <f>IF('ACT Math'!B175="","",IF('ACT Math'!B175&lt;'ACT M to SAT M'!$A$2,'ACT M to SAT M'!$B$2,IF('ACT Math'!B175&gt;'ACT M to SAT M'!A$28,'ACT M to SAT M'!B$28,VLOOKUP(B175,'ACT M to SAT M'!A:B,2,FALSE))))</f>
        <v/>
      </c>
      <c r="D175" s="11" t="str">
        <f t="shared" si="16"/>
        <v/>
      </c>
      <c r="E175" s="11" t="str">
        <f t="shared" si="20"/>
        <v/>
      </c>
      <c r="F175" s="11" t="str">
        <f t="shared" si="17"/>
        <v/>
      </c>
      <c r="G175" s="11" t="str">
        <f t="shared" si="21"/>
        <v/>
      </c>
      <c r="H175" s="11" t="str">
        <f t="shared" si="18"/>
        <v/>
      </c>
      <c r="I175" s="11" t="str">
        <f t="shared" si="22"/>
        <v/>
      </c>
      <c r="J175" s="11" t="str">
        <f t="shared" si="19"/>
        <v/>
      </c>
      <c r="K175" s="11" t="str">
        <f t="shared" si="23"/>
        <v/>
      </c>
      <c r="L175" s="11" t="str">
        <f>IF('ACT Math'!B175="","",'SAT M to CBEST M'!$A$2+'SAT M to CBEST M'!$B$2*C175)</f>
        <v/>
      </c>
      <c r="M175" s="11" t="str">
        <f>IF('ACT Math'!B175="","", IF(L175&lt;20, 20, IF(L175&gt;80, 80, L175)))</f>
        <v/>
      </c>
    </row>
    <row r="176" spans="1:13" x14ac:dyDescent="0.25">
      <c r="A176" s="11">
        <v>175</v>
      </c>
      <c r="B176" s="30"/>
      <c r="C176" s="11" t="str">
        <f>IF('ACT Math'!B176="","",IF('ACT Math'!B176&lt;'ACT M to SAT M'!$A$2,'ACT M to SAT M'!$B$2,IF('ACT Math'!B176&gt;'ACT M to SAT M'!A$28,'ACT M to SAT M'!B$28,VLOOKUP(B176,'ACT M to SAT M'!A:B,2,FALSE))))</f>
        <v/>
      </c>
      <c r="D176" s="11" t="str">
        <f t="shared" si="16"/>
        <v/>
      </c>
      <c r="E176" s="11" t="str">
        <f t="shared" si="20"/>
        <v/>
      </c>
      <c r="F176" s="11" t="str">
        <f t="shared" si="17"/>
        <v/>
      </c>
      <c r="G176" s="11" t="str">
        <f t="shared" si="21"/>
        <v/>
      </c>
      <c r="H176" s="11" t="str">
        <f t="shared" si="18"/>
        <v/>
      </c>
      <c r="I176" s="11" t="str">
        <f t="shared" si="22"/>
        <v/>
      </c>
      <c r="J176" s="11" t="str">
        <f t="shared" si="19"/>
        <v/>
      </c>
      <c r="K176" s="11" t="str">
        <f t="shared" si="23"/>
        <v/>
      </c>
      <c r="L176" s="11" t="str">
        <f>IF('ACT Math'!B176="","",'SAT M to CBEST M'!$A$2+'SAT M to CBEST M'!$B$2*C176)</f>
        <v/>
      </c>
      <c r="M176" s="11" t="str">
        <f>IF('ACT Math'!B176="","", IF(L176&lt;20, 20, IF(L176&gt;80, 80, L176)))</f>
        <v/>
      </c>
    </row>
    <row r="177" spans="1:13" x14ac:dyDescent="0.25">
      <c r="A177" s="11">
        <v>176</v>
      </c>
      <c r="B177" s="30"/>
      <c r="C177" s="11" t="str">
        <f>IF('ACT Math'!B177="","",IF('ACT Math'!B177&lt;'ACT M to SAT M'!$A$2,'ACT M to SAT M'!$B$2,IF('ACT Math'!B177&gt;'ACT M to SAT M'!A$28,'ACT M to SAT M'!B$28,VLOOKUP(B177,'ACT M to SAT M'!A:B,2,FALSE))))</f>
        <v/>
      </c>
      <c r="D177" s="11" t="str">
        <f t="shared" si="16"/>
        <v/>
      </c>
      <c r="E177" s="11" t="str">
        <f t="shared" si="20"/>
        <v/>
      </c>
      <c r="F177" s="11" t="str">
        <f t="shared" si="17"/>
        <v/>
      </c>
      <c r="G177" s="11" t="str">
        <f t="shared" si="21"/>
        <v/>
      </c>
      <c r="H177" s="11" t="str">
        <f t="shared" si="18"/>
        <v/>
      </c>
      <c r="I177" s="11" t="str">
        <f t="shared" si="22"/>
        <v/>
      </c>
      <c r="J177" s="11" t="str">
        <f t="shared" si="19"/>
        <v/>
      </c>
      <c r="K177" s="11" t="str">
        <f t="shared" si="23"/>
        <v/>
      </c>
      <c r="L177" s="11" t="str">
        <f>IF('ACT Math'!B177="","",'SAT M to CBEST M'!$A$2+'SAT M to CBEST M'!$B$2*C177)</f>
        <v/>
      </c>
      <c r="M177" s="11" t="str">
        <f>IF('ACT Math'!B177="","", IF(L177&lt;20, 20, IF(L177&gt;80, 80, L177)))</f>
        <v/>
      </c>
    </row>
    <row r="178" spans="1:13" x14ac:dyDescent="0.25">
      <c r="A178" s="11">
        <v>177</v>
      </c>
      <c r="B178" s="30"/>
      <c r="C178" s="11" t="str">
        <f>IF('ACT Math'!B178="","",IF('ACT Math'!B178&lt;'ACT M to SAT M'!$A$2,'ACT M to SAT M'!$B$2,IF('ACT Math'!B178&gt;'ACT M to SAT M'!A$28,'ACT M to SAT M'!B$28,VLOOKUP(B178,'ACT M to SAT M'!A:B,2,FALSE))))</f>
        <v/>
      </c>
      <c r="D178" s="11" t="str">
        <f t="shared" si="16"/>
        <v/>
      </c>
      <c r="E178" s="11" t="str">
        <f t="shared" si="20"/>
        <v/>
      </c>
      <c r="F178" s="11" t="str">
        <f t="shared" si="17"/>
        <v/>
      </c>
      <c r="G178" s="11" t="str">
        <f t="shared" si="21"/>
        <v/>
      </c>
      <c r="H178" s="11" t="str">
        <f t="shared" si="18"/>
        <v/>
      </c>
      <c r="I178" s="11" t="str">
        <f t="shared" si="22"/>
        <v/>
      </c>
      <c r="J178" s="11" t="str">
        <f t="shared" si="19"/>
        <v/>
      </c>
      <c r="K178" s="11" t="str">
        <f t="shared" si="23"/>
        <v/>
      </c>
      <c r="L178" s="11" t="str">
        <f>IF('ACT Math'!B178="","",'SAT M to CBEST M'!$A$2+'SAT M to CBEST M'!$B$2*C178)</f>
        <v/>
      </c>
      <c r="M178" s="11" t="str">
        <f>IF('ACT Math'!B178="","", IF(L178&lt;20, 20, IF(L178&gt;80, 80, L178)))</f>
        <v/>
      </c>
    </row>
    <row r="179" spans="1:13" x14ac:dyDescent="0.25">
      <c r="A179" s="11">
        <v>178</v>
      </c>
      <c r="B179" s="30"/>
      <c r="C179" s="11" t="str">
        <f>IF('ACT Math'!B179="","",IF('ACT Math'!B179&lt;'ACT M to SAT M'!$A$2,'ACT M to SAT M'!$B$2,IF('ACT Math'!B179&gt;'ACT M to SAT M'!A$28,'ACT M to SAT M'!B$28,VLOOKUP(B179,'ACT M to SAT M'!A:B,2,FALSE))))</f>
        <v/>
      </c>
      <c r="D179" s="11" t="str">
        <f t="shared" si="16"/>
        <v/>
      </c>
      <c r="E179" s="11" t="str">
        <f t="shared" si="20"/>
        <v/>
      </c>
      <c r="F179" s="11" t="str">
        <f t="shared" si="17"/>
        <v/>
      </c>
      <c r="G179" s="11" t="str">
        <f t="shared" si="21"/>
        <v/>
      </c>
      <c r="H179" s="11" t="str">
        <f t="shared" si="18"/>
        <v/>
      </c>
      <c r="I179" s="11" t="str">
        <f t="shared" si="22"/>
        <v/>
      </c>
      <c r="J179" s="11" t="str">
        <f t="shared" si="19"/>
        <v/>
      </c>
      <c r="K179" s="11" t="str">
        <f t="shared" si="23"/>
        <v/>
      </c>
      <c r="L179" s="11" t="str">
        <f>IF('ACT Math'!B179="","",'SAT M to CBEST M'!$A$2+'SAT M to CBEST M'!$B$2*C179)</f>
        <v/>
      </c>
      <c r="M179" s="11" t="str">
        <f>IF('ACT Math'!B179="","", IF(L179&lt;20, 20, IF(L179&gt;80, 80, L179)))</f>
        <v/>
      </c>
    </row>
    <row r="180" spans="1:13" x14ac:dyDescent="0.25">
      <c r="A180" s="11">
        <v>179</v>
      </c>
      <c r="B180" s="30"/>
      <c r="C180" s="11" t="str">
        <f>IF('ACT Math'!B180="","",IF('ACT Math'!B180&lt;'ACT M to SAT M'!$A$2,'ACT M to SAT M'!$B$2,IF('ACT Math'!B180&gt;'ACT M to SAT M'!A$28,'ACT M to SAT M'!B$28,VLOOKUP(B180,'ACT M to SAT M'!A:B,2,FALSE))))</f>
        <v/>
      </c>
      <c r="D180" s="11" t="str">
        <f t="shared" si="16"/>
        <v/>
      </c>
      <c r="E180" s="11" t="str">
        <f t="shared" si="20"/>
        <v/>
      </c>
      <c r="F180" s="11" t="str">
        <f t="shared" si="17"/>
        <v/>
      </c>
      <c r="G180" s="11" t="str">
        <f t="shared" si="21"/>
        <v/>
      </c>
      <c r="H180" s="11" t="str">
        <f t="shared" si="18"/>
        <v/>
      </c>
      <c r="I180" s="11" t="str">
        <f t="shared" si="22"/>
        <v/>
      </c>
      <c r="J180" s="11" t="str">
        <f t="shared" si="19"/>
        <v/>
      </c>
      <c r="K180" s="11" t="str">
        <f t="shared" si="23"/>
        <v/>
      </c>
      <c r="L180" s="11" t="str">
        <f>IF('ACT Math'!B180="","",'SAT M to CBEST M'!$A$2+'SAT M to CBEST M'!$B$2*C180)</f>
        <v/>
      </c>
      <c r="M180" s="11" t="str">
        <f>IF('ACT Math'!B180="","", IF(L180&lt;20, 20, IF(L180&gt;80, 80, L180)))</f>
        <v/>
      </c>
    </row>
    <row r="181" spans="1:13" x14ac:dyDescent="0.25">
      <c r="A181" s="11">
        <v>180</v>
      </c>
      <c r="B181" s="30"/>
      <c r="C181" s="11" t="str">
        <f>IF('ACT Math'!B181="","",IF('ACT Math'!B181&lt;'ACT M to SAT M'!$A$2,'ACT M to SAT M'!$B$2,IF('ACT Math'!B181&gt;'ACT M to SAT M'!A$28,'ACT M to SAT M'!B$28,VLOOKUP(B181,'ACT M to SAT M'!A:B,2,FALSE))))</f>
        <v/>
      </c>
      <c r="D181" s="11" t="str">
        <f t="shared" si="16"/>
        <v/>
      </c>
      <c r="E181" s="11" t="str">
        <f t="shared" si="20"/>
        <v/>
      </c>
      <c r="F181" s="11" t="str">
        <f t="shared" si="17"/>
        <v/>
      </c>
      <c r="G181" s="11" t="str">
        <f t="shared" si="21"/>
        <v/>
      </c>
      <c r="H181" s="11" t="str">
        <f t="shared" si="18"/>
        <v/>
      </c>
      <c r="I181" s="11" t="str">
        <f t="shared" si="22"/>
        <v/>
      </c>
      <c r="J181" s="11" t="str">
        <f t="shared" si="19"/>
        <v/>
      </c>
      <c r="K181" s="11" t="str">
        <f t="shared" si="23"/>
        <v/>
      </c>
      <c r="L181" s="11" t="str">
        <f>IF('ACT Math'!B181="","",'SAT M to CBEST M'!$A$2+'SAT M to CBEST M'!$B$2*C181)</f>
        <v/>
      </c>
      <c r="M181" s="11" t="str">
        <f>IF('ACT Math'!B181="","", IF(L181&lt;20, 20, IF(L181&gt;80, 80, L181)))</f>
        <v/>
      </c>
    </row>
    <row r="182" spans="1:13" x14ac:dyDescent="0.25">
      <c r="A182" s="11">
        <v>181</v>
      </c>
      <c r="B182" s="30"/>
      <c r="C182" s="11" t="str">
        <f>IF('ACT Math'!B182="","",IF('ACT Math'!B182&lt;'ACT M to SAT M'!$A$2,'ACT M to SAT M'!$B$2,IF('ACT Math'!B182&gt;'ACT M to SAT M'!A$28,'ACT M to SAT M'!B$28,VLOOKUP(B182,'ACT M to SAT M'!A:B,2,FALSE))))</f>
        <v/>
      </c>
      <c r="D182" s="11" t="str">
        <f t="shared" si="16"/>
        <v/>
      </c>
      <c r="E182" s="11" t="str">
        <f t="shared" si="20"/>
        <v/>
      </c>
      <c r="F182" s="11" t="str">
        <f t="shared" si="17"/>
        <v/>
      </c>
      <c r="G182" s="11" t="str">
        <f t="shared" si="21"/>
        <v/>
      </c>
      <c r="H182" s="11" t="str">
        <f t="shared" si="18"/>
        <v/>
      </c>
      <c r="I182" s="11" t="str">
        <f t="shared" si="22"/>
        <v/>
      </c>
      <c r="J182" s="11" t="str">
        <f t="shared" si="19"/>
        <v/>
      </c>
      <c r="K182" s="11" t="str">
        <f t="shared" si="23"/>
        <v/>
      </c>
      <c r="L182" s="11" t="str">
        <f>IF('ACT Math'!B182="","",'SAT M to CBEST M'!$A$2+'SAT M to CBEST M'!$B$2*C182)</f>
        <v/>
      </c>
      <c r="M182" s="11" t="str">
        <f>IF('ACT Math'!B182="","", IF(L182&lt;20, 20, IF(L182&gt;80, 80, L182)))</f>
        <v/>
      </c>
    </row>
    <row r="183" spans="1:13" x14ac:dyDescent="0.25">
      <c r="A183" s="11">
        <v>182</v>
      </c>
      <c r="B183" s="30"/>
      <c r="C183" s="11" t="str">
        <f>IF('ACT Math'!B183="","",IF('ACT Math'!B183&lt;'ACT M to SAT M'!$A$2,'ACT M to SAT M'!$B$2,IF('ACT Math'!B183&gt;'ACT M to SAT M'!A$28,'ACT M to SAT M'!B$28,VLOOKUP(B183,'ACT M to SAT M'!A:B,2,FALSE))))</f>
        <v/>
      </c>
      <c r="D183" s="11" t="str">
        <f t="shared" si="16"/>
        <v/>
      </c>
      <c r="E183" s="11" t="str">
        <f t="shared" si="20"/>
        <v/>
      </c>
      <c r="F183" s="11" t="str">
        <f t="shared" si="17"/>
        <v/>
      </c>
      <c r="G183" s="11" t="str">
        <f t="shared" si="21"/>
        <v/>
      </c>
      <c r="H183" s="11" t="str">
        <f t="shared" si="18"/>
        <v/>
      </c>
      <c r="I183" s="11" t="str">
        <f t="shared" si="22"/>
        <v/>
      </c>
      <c r="J183" s="11" t="str">
        <f t="shared" si="19"/>
        <v/>
      </c>
      <c r="K183" s="11" t="str">
        <f t="shared" si="23"/>
        <v/>
      </c>
      <c r="L183" s="11" t="str">
        <f>IF('ACT Math'!B183="","",'SAT M to CBEST M'!$A$2+'SAT M to CBEST M'!$B$2*C183)</f>
        <v/>
      </c>
      <c r="M183" s="11" t="str">
        <f>IF('ACT Math'!B183="","", IF(L183&lt;20, 20, IF(L183&gt;80, 80, L183)))</f>
        <v/>
      </c>
    </row>
    <row r="184" spans="1:13" x14ac:dyDescent="0.25">
      <c r="A184" s="11">
        <v>183</v>
      </c>
      <c r="B184" s="30"/>
      <c r="C184" s="11" t="str">
        <f>IF('ACT Math'!B184="","",IF('ACT Math'!B184&lt;'ACT M to SAT M'!$A$2,'ACT M to SAT M'!$B$2,IF('ACT Math'!B184&gt;'ACT M to SAT M'!A$28,'ACT M to SAT M'!B$28,VLOOKUP(B184,'ACT M to SAT M'!A:B,2,FALSE))))</f>
        <v/>
      </c>
      <c r="D184" s="11" t="str">
        <f t="shared" si="16"/>
        <v/>
      </c>
      <c r="E184" s="11" t="str">
        <f t="shared" si="20"/>
        <v/>
      </c>
      <c r="F184" s="11" t="str">
        <f t="shared" si="17"/>
        <v/>
      </c>
      <c r="G184" s="11" t="str">
        <f t="shared" si="21"/>
        <v/>
      </c>
      <c r="H184" s="11" t="str">
        <f t="shared" si="18"/>
        <v/>
      </c>
      <c r="I184" s="11" t="str">
        <f t="shared" si="22"/>
        <v/>
      </c>
      <c r="J184" s="11" t="str">
        <f t="shared" si="19"/>
        <v/>
      </c>
      <c r="K184" s="11" t="str">
        <f t="shared" si="23"/>
        <v/>
      </c>
      <c r="L184" s="11" t="str">
        <f>IF('ACT Math'!B184="","",'SAT M to CBEST M'!$A$2+'SAT M to CBEST M'!$B$2*C184)</f>
        <v/>
      </c>
      <c r="M184" s="11" t="str">
        <f>IF('ACT Math'!B184="","", IF(L184&lt;20, 20, IF(L184&gt;80, 80, L184)))</f>
        <v/>
      </c>
    </row>
    <row r="185" spans="1:13" x14ac:dyDescent="0.25">
      <c r="A185" s="11">
        <v>184</v>
      </c>
      <c r="B185" s="30"/>
      <c r="C185" s="11" t="str">
        <f>IF('ACT Math'!B185="","",IF('ACT Math'!B185&lt;'ACT M to SAT M'!$A$2,'ACT M to SAT M'!$B$2,IF('ACT Math'!B185&gt;'ACT M to SAT M'!A$28,'ACT M to SAT M'!B$28,VLOOKUP(B185,'ACT M to SAT M'!A:B,2,FALSE))))</f>
        <v/>
      </c>
      <c r="D185" s="11" t="str">
        <f t="shared" si="16"/>
        <v/>
      </c>
      <c r="E185" s="11" t="str">
        <f t="shared" si="20"/>
        <v/>
      </c>
      <c r="F185" s="11" t="str">
        <f t="shared" si="17"/>
        <v/>
      </c>
      <c r="G185" s="11" t="str">
        <f t="shared" si="21"/>
        <v/>
      </c>
      <c r="H185" s="11" t="str">
        <f t="shared" si="18"/>
        <v/>
      </c>
      <c r="I185" s="11" t="str">
        <f t="shared" si="22"/>
        <v/>
      </c>
      <c r="J185" s="11" t="str">
        <f t="shared" si="19"/>
        <v/>
      </c>
      <c r="K185" s="11" t="str">
        <f t="shared" si="23"/>
        <v/>
      </c>
      <c r="L185" s="11" t="str">
        <f>IF('ACT Math'!B185="","",'SAT M to CBEST M'!$A$2+'SAT M to CBEST M'!$B$2*C185)</f>
        <v/>
      </c>
      <c r="M185" s="11" t="str">
        <f>IF('ACT Math'!B185="","", IF(L185&lt;20, 20, IF(L185&gt;80, 80, L185)))</f>
        <v/>
      </c>
    </row>
    <row r="186" spans="1:13" x14ac:dyDescent="0.25">
      <c r="A186" s="11">
        <v>185</v>
      </c>
      <c r="B186" s="30"/>
      <c r="C186" s="11" t="str">
        <f>IF('ACT Math'!B186="","",IF('ACT Math'!B186&lt;'ACT M to SAT M'!$A$2,'ACT M to SAT M'!$B$2,IF('ACT Math'!B186&gt;'ACT M to SAT M'!A$28,'ACT M to SAT M'!B$28,VLOOKUP(B186,'ACT M to SAT M'!A:B,2,FALSE))))</f>
        <v/>
      </c>
      <c r="D186" s="11" t="str">
        <f t="shared" si="16"/>
        <v/>
      </c>
      <c r="E186" s="11" t="str">
        <f t="shared" si="20"/>
        <v/>
      </c>
      <c r="F186" s="11" t="str">
        <f t="shared" si="17"/>
        <v/>
      </c>
      <c r="G186" s="11" t="str">
        <f t="shared" si="21"/>
        <v/>
      </c>
      <c r="H186" s="11" t="str">
        <f t="shared" si="18"/>
        <v/>
      </c>
      <c r="I186" s="11" t="str">
        <f t="shared" si="22"/>
        <v/>
      </c>
      <c r="J186" s="11" t="str">
        <f t="shared" si="19"/>
        <v/>
      </c>
      <c r="K186" s="11" t="str">
        <f t="shared" si="23"/>
        <v/>
      </c>
      <c r="L186" s="11" t="str">
        <f>IF('ACT Math'!B186="","",'SAT M to CBEST M'!$A$2+'SAT M to CBEST M'!$B$2*C186)</f>
        <v/>
      </c>
      <c r="M186" s="11" t="str">
        <f>IF('ACT Math'!B186="","", IF(L186&lt;20, 20, IF(L186&gt;80, 80, L186)))</f>
        <v/>
      </c>
    </row>
    <row r="187" spans="1:13" x14ac:dyDescent="0.25">
      <c r="A187" s="11">
        <v>186</v>
      </c>
      <c r="B187" s="30"/>
      <c r="C187" s="11" t="str">
        <f>IF('ACT Math'!B187="","",IF('ACT Math'!B187&lt;'ACT M to SAT M'!$A$2,'ACT M to SAT M'!$B$2,IF('ACT Math'!B187&gt;'ACT M to SAT M'!A$28,'ACT M to SAT M'!B$28,VLOOKUP(B187,'ACT M to SAT M'!A:B,2,FALSE))))</f>
        <v/>
      </c>
      <c r="D187" s="11" t="str">
        <f t="shared" si="16"/>
        <v/>
      </c>
      <c r="E187" s="11" t="str">
        <f t="shared" si="20"/>
        <v/>
      </c>
      <c r="F187" s="11" t="str">
        <f t="shared" si="17"/>
        <v/>
      </c>
      <c r="G187" s="11" t="str">
        <f t="shared" si="21"/>
        <v/>
      </c>
      <c r="H187" s="11" t="str">
        <f t="shared" si="18"/>
        <v/>
      </c>
      <c r="I187" s="11" t="str">
        <f t="shared" si="22"/>
        <v/>
      </c>
      <c r="J187" s="11" t="str">
        <f t="shared" si="19"/>
        <v/>
      </c>
      <c r="K187" s="11" t="str">
        <f t="shared" si="23"/>
        <v/>
      </c>
      <c r="L187" s="11" t="str">
        <f>IF('ACT Math'!B187="","",'SAT M to CBEST M'!$A$2+'SAT M to CBEST M'!$B$2*C187)</f>
        <v/>
      </c>
      <c r="M187" s="11" t="str">
        <f>IF('ACT Math'!B187="","", IF(L187&lt;20, 20, IF(L187&gt;80, 80, L187)))</f>
        <v/>
      </c>
    </row>
    <row r="188" spans="1:13" x14ac:dyDescent="0.25">
      <c r="A188" s="11">
        <v>187</v>
      </c>
      <c r="B188" s="30"/>
      <c r="C188" s="11" t="str">
        <f>IF('ACT Math'!B188="","",IF('ACT Math'!B188&lt;'ACT M to SAT M'!$A$2,'ACT M to SAT M'!$B$2,IF('ACT Math'!B188&gt;'ACT M to SAT M'!A$28,'ACT M to SAT M'!B$28,VLOOKUP(B188,'ACT M to SAT M'!A:B,2,FALSE))))</f>
        <v/>
      </c>
      <c r="D188" s="11" t="str">
        <f t="shared" si="16"/>
        <v/>
      </c>
      <c r="E188" s="11" t="str">
        <f t="shared" si="20"/>
        <v/>
      </c>
      <c r="F188" s="11" t="str">
        <f t="shared" si="17"/>
        <v/>
      </c>
      <c r="G188" s="11" t="str">
        <f t="shared" si="21"/>
        <v/>
      </c>
      <c r="H188" s="11" t="str">
        <f t="shared" si="18"/>
        <v/>
      </c>
      <c r="I188" s="11" t="str">
        <f t="shared" si="22"/>
        <v/>
      </c>
      <c r="J188" s="11" t="str">
        <f t="shared" si="19"/>
        <v/>
      </c>
      <c r="K188" s="11" t="str">
        <f t="shared" si="23"/>
        <v/>
      </c>
      <c r="L188" s="11" t="str">
        <f>IF('ACT Math'!B188="","",'SAT M to CBEST M'!$A$2+'SAT M to CBEST M'!$B$2*C188)</f>
        <v/>
      </c>
      <c r="M188" s="11" t="str">
        <f>IF('ACT Math'!B188="","", IF(L188&lt;20, 20, IF(L188&gt;80, 80, L188)))</f>
        <v/>
      </c>
    </row>
    <row r="189" spans="1:13" x14ac:dyDescent="0.25">
      <c r="A189" s="11">
        <v>188</v>
      </c>
      <c r="B189" s="30"/>
      <c r="C189" s="11" t="str">
        <f>IF('ACT Math'!B189="","",IF('ACT Math'!B189&lt;'ACT M to SAT M'!$A$2,'ACT M to SAT M'!$B$2,IF('ACT Math'!B189&gt;'ACT M to SAT M'!A$28,'ACT M to SAT M'!B$28,VLOOKUP(B189,'ACT M to SAT M'!A:B,2,FALSE))))</f>
        <v/>
      </c>
      <c r="D189" s="11" t="str">
        <f t="shared" si="16"/>
        <v/>
      </c>
      <c r="E189" s="11" t="str">
        <f t="shared" si="20"/>
        <v/>
      </c>
      <c r="F189" s="11" t="str">
        <f t="shared" si="17"/>
        <v/>
      </c>
      <c r="G189" s="11" t="str">
        <f t="shared" si="21"/>
        <v/>
      </c>
      <c r="H189" s="11" t="str">
        <f t="shared" si="18"/>
        <v/>
      </c>
      <c r="I189" s="11" t="str">
        <f t="shared" si="22"/>
        <v/>
      </c>
      <c r="J189" s="11" t="str">
        <f t="shared" si="19"/>
        <v/>
      </c>
      <c r="K189" s="11" t="str">
        <f t="shared" si="23"/>
        <v/>
      </c>
      <c r="L189" s="11" t="str">
        <f>IF('ACT Math'!B189="","",'SAT M to CBEST M'!$A$2+'SAT M to CBEST M'!$B$2*C189)</f>
        <v/>
      </c>
      <c r="M189" s="11" t="str">
        <f>IF('ACT Math'!B189="","", IF(L189&lt;20, 20, IF(L189&gt;80, 80, L189)))</f>
        <v/>
      </c>
    </row>
    <row r="190" spans="1:13" x14ac:dyDescent="0.25">
      <c r="A190" s="11">
        <v>189</v>
      </c>
      <c r="B190" s="30"/>
      <c r="C190" s="11" t="str">
        <f>IF('ACT Math'!B190="","",IF('ACT Math'!B190&lt;'ACT M to SAT M'!$A$2,'ACT M to SAT M'!$B$2,IF('ACT Math'!B190&gt;'ACT M to SAT M'!A$28,'ACT M to SAT M'!B$28,VLOOKUP(B190,'ACT M to SAT M'!A:B,2,FALSE))))</f>
        <v/>
      </c>
      <c r="D190" s="11" t="str">
        <f t="shared" si="16"/>
        <v/>
      </c>
      <c r="E190" s="11" t="str">
        <f t="shared" si="20"/>
        <v/>
      </c>
      <c r="F190" s="11" t="str">
        <f t="shared" si="17"/>
        <v/>
      </c>
      <c r="G190" s="11" t="str">
        <f t="shared" si="21"/>
        <v/>
      </c>
      <c r="H190" s="11" t="str">
        <f t="shared" si="18"/>
        <v/>
      </c>
      <c r="I190" s="11" t="str">
        <f t="shared" si="22"/>
        <v/>
      </c>
      <c r="J190" s="11" t="str">
        <f t="shared" si="19"/>
        <v/>
      </c>
      <c r="K190" s="11" t="str">
        <f t="shared" si="23"/>
        <v/>
      </c>
      <c r="L190" s="11" t="str">
        <f>IF('ACT Math'!B190="","",'SAT M to CBEST M'!$A$2+'SAT M to CBEST M'!$B$2*C190)</f>
        <v/>
      </c>
      <c r="M190" s="11" t="str">
        <f>IF('ACT Math'!B190="","", IF(L190&lt;20, 20, IF(L190&gt;80, 80, L190)))</f>
        <v/>
      </c>
    </row>
    <row r="191" spans="1:13" x14ac:dyDescent="0.25">
      <c r="A191" s="11">
        <v>190</v>
      </c>
      <c r="B191" s="30"/>
      <c r="C191" s="11" t="str">
        <f>IF('ACT Math'!B191="","",IF('ACT Math'!B191&lt;'ACT M to SAT M'!$A$2,'ACT M to SAT M'!$B$2,IF('ACT Math'!B191&gt;'ACT M to SAT M'!A$28,'ACT M to SAT M'!B$28,VLOOKUP(B191,'ACT M to SAT M'!A:B,2,FALSE))))</f>
        <v/>
      </c>
      <c r="D191" s="11" t="str">
        <f t="shared" si="16"/>
        <v/>
      </c>
      <c r="E191" s="11" t="str">
        <f t="shared" si="20"/>
        <v/>
      </c>
      <c r="F191" s="11" t="str">
        <f t="shared" si="17"/>
        <v/>
      </c>
      <c r="G191" s="11" t="str">
        <f t="shared" si="21"/>
        <v/>
      </c>
      <c r="H191" s="11" t="str">
        <f t="shared" si="18"/>
        <v/>
      </c>
      <c r="I191" s="11" t="str">
        <f t="shared" si="22"/>
        <v/>
      </c>
      <c r="J191" s="11" t="str">
        <f t="shared" si="19"/>
        <v/>
      </c>
      <c r="K191" s="11" t="str">
        <f t="shared" si="23"/>
        <v/>
      </c>
      <c r="L191" s="11" t="str">
        <f>IF('ACT Math'!B191="","",'SAT M to CBEST M'!$A$2+'SAT M to CBEST M'!$B$2*C191)</f>
        <v/>
      </c>
      <c r="M191" s="11" t="str">
        <f>IF('ACT Math'!B191="","", IF(L191&lt;20, 20, IF(L191&gt;80, 80, L191)))</f>
        <v/>
      </c>
    </row>
    <row r="192" spans="1:13" x14ac:dyDescent="0.25">
      <c r="A192" s="11">
        <v>191</v>
      </c>
      <c r="B192" s="30"/>
      <c r="C192" s="11" t="str">
        <f>IF('ACT Math'!B192="","",IF('ACT Math'!B192&lt;'ACT M to SAT M'!$A$2,'ACT M to SAT M'!$B$2,IF('ACT Math'!B192&gt;'ACT M to SAT M'!A$28,'ACT M to SAT M'!B$28,VLOOKUP(B192,'ACT M to SAT M'!A:B,2,FALSE))))</f>
        <v/>
      </c>
      <c r="D192" s="11" t="str">
        <f t="shared" si="16"/>
        <v/>
      </c>
      <c r="E192" s="11" t="str">
        <f t="shared" si="20"/>
        <v/>
      </c>
      <c r="F192" s="11" t="str">
        <f t="shared" si="17"/>
        <v/>
      </c>
      <c r="G192" s="11" t="str">
        <f t="shared" si="21"/>
        <v/>
      </c>
      <c r="H192" s="11" t="str">
        <f t="shared" si="18"/>
        <v/>
      </c>
      <c r="I192" s="11" t="str">
        <f t="shared" si="22"/>
        <v/>
      </c>
      <c r="J192" s="11" t="str">
        <f t="shared" si="19"/>
        <v/>
      </c>
      <c r="K192" s="11" t="str">
        <f t="shared" si="23"/>
        <v/>
      </c>
      <c r="L192" s="11" t="str">
        <f>IF('ACT Math'!B192="","",'SAT M to CBEST M'!$A$2+'SAT M to CBEST M'!$B$2*C192)</f>
        <v/>
      </c>
      <c r="M192" s="11" t="str">
        <f>IF('ACT Math'!B192="","", IF(L192&lt;20, 20, IF(L192&gt;80, 80, L192)))</f>
        <v/>
      </c>
    </row>
    <row r="193" spans="1:13" x14ac:dyDescent="0.25">
      <c r="A193" s="11">
        <v>192</v>
      </c>
      <c r="B193" s="30"/>
      <c r="C193" s="11" t="str">
        <f>IF('ACT Math'!B193="","",IF('ACT Math'!B193&lt;'ACT M to SAT M'!$A$2,'ACT M to SAT M'!$B$2,IF('ACT Math'!B193&gt;'ACT M to SAT M'!A$28,'ACT M to SAT M'!B$28,VLOOKUP(B193,'ACT M to SAT M'!A:B,2,FALSE))))</f>
        <v/>
      </c>
      <c r="D193" s="11" t="str">
        <f t="shared" si="16"/>
        <v/>
      </c>
      <c r="E193" s="11" t="str">
        <f t="shared" si="20"/>
        <v/>
      </c>
      <c r="F193" s="11" t="str">
        <f t="shared" si="17"/>
        <v/>
      </c>
      <c r="G193" s="11" t="str">
        <f t="shared" si="21"/>
        <v/>
      </c>
      <c r="H193" s="11" t="str">
        <f t="shared" si="18"/>
        <v/>
      </c>
      <c r="I193" s="11" t="str">
        <f t="shared" si="22"/>
        <v/>
      </c>
      <c r="J193" s="11" t="str">
        <f t="shared" si="19"/>
        <v/>
      </c>
      <c r="K193" s="11" t="str">
        <f t="shared" si="23"/>
        <v/>
      </c>
      <c r="L193" s="11" t="str">
        <f>IF('ACT Math'!B193="","",'SAT M to CBEST M'!$A$2+'SAT M to CBEST M'!$B$2*C193)</f>
        <v/>
      </c>
      <c r="M193" s="11" t="str">
        <f>IF('ACT Math'!B193="","", IF(L193&lt;20, 20, IF(L193&gt;80, 80, L193)))</f>
        <v/>
      </c>
    </row>
    <row r="194" spans="1:13" x14ac:dyDescent="0.25">
      <c r="A194" s="11">
        <v>193</v>
      </c>
      <c r="B194" s="30"/>
      <c r="C194" s="11" t="str">
        <f>IF('ACT Math'!B194="","",IF('ACT Math'!B194&lt;'ACT M to SAT M'!$A$2,'ACT M to SAT M'!$B$2,IF('ACT Math'!B194&gt;'ACT M to SAT M'!A$28,'ACT M to SAT M'!B$28,VLOOKUP(B194,'ACT M to SAT M'!A:B,2,FALSE))))</f>
        <v/>
      </c>
      <c r="D194" s="11" t="str">
        <f t="shared" ref="D194:D257" si="24">IF(B194="","",interceptACTMtoPCM5732+slopeACTMtoPCM5732*B194)</f>
        <v/>
      </c>
      <c r="E194" s="11" t="str">
        <f t="shared" si="20"/>
        <v/>
      </c>
      <c r="F194" s="11" t="str">
        <f t="shared" ref="F194:F257" si="25">IF(B194="","",IF(B194&gt;=17, upperinterceptACTMtoPAAM201+B194*upperslopeACTMtoPAAM201, lowerinterceptACTMtoPAAM201+B194*lowerslopeACTMtoPAAM201))</f>
        <v/>
      </c>
      <c r="G194" s="11" t="str">
        <f t="shared" si="21"/>
        <v/>
      </c>
      <c r="H194" s="11" t="str">
        <f t="shared" ref="H194:H257" si="26">IF(B194="","",interceptACTMtoPCM5733+slopeACTMtoPCM5733*B194)</f>
        <v/>
      </c>
      <c r="I194" s="11" t="str">
        <f t="shared" si="22"/>
        <v/>
      </c>
      <c r="J194" s="11" t="str">
        <f t="shared" ref="J194:J257" si="27">IF(B194="","",IF(B194&gt;=16, upperinterceptACTMtoPAAM211+B194*upperslopeACTMtoPAAM211, lowerinterceptACTMtoPAAM211+B194*lowerslopeACTMtoPAAM211))</f>
        <v/>
      </c>
      <c r="K194" s="11" t="str">
        <f t="shared" si="23"/>
        <v/>
      </c>
      <c r="L194" s="11" t="str">
        <f>IF('ACT Math'!B194="","",'SAT M to CBEST M'!$A$2+'SAT M to CBEST M'!$B$2*C194)</f>
        <v/>
      </c>
      <c r="M194" s="11" t="str">
        <f>IF('ACT Math'!B194="","", IF(L194&lt;20, 20, IF(L194&gt;80, 80, L194)))</f>
        <v/>
      </c>
    </row>
    <row r="195" spans="1:13" x14ac:dyDescent="0.25">
      <c r="A195" s="11">
        <v>194</v>
      </c>
      <c r="B195" s="30"/>
      <c r="C195" s="11" t="str">
        <f>IF('ACT Math'!B195="","",IF('ACT Math'!B195&lt;'ACT M to SAT M'!$A$2,'ACT M to SAT M'!$B$2,IF('ACT Math'!B195&gt;'ACT M to SAT M'!A$28,'ACT M to SAT M'!B$28,VLOOKUP(B195,'ACT M to SAT M'!A:B,2,FALSE))))</f>
        <v/>
      </c>
      <c r="D195" s="11" t="str">
        <f t="shared" si="24"/>
        <v/>
      </c>
      <c r="E195" s="11" t="str">
        <f t="shared" ref="E195:E258" si="28">IF(B195="","", IF(D195&lt;100, 100, IF(D195&gt;200, 200, D195)))</f>
        <v/>
      </c>
      <c r="F195" s="11" t="str">
        <f t="shared" si="25"/>
        <v/>
      </c>
      <c r="G195" s="11" t="str">
        <f t="shared" ref="G195:G258" si="29">IF(B195="","", IF(F195&lt;100, 100, IF(F195&gt;300, 300, F195)))</f>
        <v/>
      </c>
      <c r="H195" s="11" t="str">
        <f t="shared" si="26"/>
        <v/>
      </c>
      <c r="I195" s="11" t="str">
        <f t="shared" ref="I195:I258" si="30">IF(B195="","", IF(H195&lt;100, 100, IF(H195&gt;200, 200, H195)))</f>
        <v/>
      </c>
      <c r="J195" s="11" t="str">
        <f t="shared" si="27"/>
        <v/>
      </c>
      <c r="K195" s="11" t="str">
        <f t="shared" ref="K195:K258" si="31">IF(B195="","", IF(J195&lt;100, 100, IF(J195&gt;300, 300, J195)))</f>
        <v/>
      </c>
      <c r="L195" s="11" t="str">
        <f>IF('ACT Math'!B195="","",'SAT M to CBEST M'!$A$2+'SAT M to CBEST M'!$B$2*C195)</f>
        <v/>
      </c>
      <c r="M195" s="11" t="str">
        <f>IF('ACT Math'!B195="","", IF(L195&lt;20, 20, IF(L195&gt;80, 80, L195)))</f>
        <v/>
      </c>
    </row>
    <row r="196" spans="1:13" x14ac:dyDescent="0.25">
      <c r="A196" s="11">
        <v>195</v>
      </c>
      <c r="B196" s="30"/>
      <c r="C196" s="11" t="str">
        <f>IF('ACT Math'!B196="","",IF('ACT Math'!B196&lt;'ACT M to SAT M'!$A$2,'ACT M to SAT M'!$B$2,IF('ACT Math'!B196&gt;'ACT M to SAT M'!A$28,'ACT M to SAT M'!B$28,VLOOKUP(B196,'ACT M to SAT M'!A:B,2,FALSE))))</f>
        <v/>
      </c>
      <c r="D196" s="11" t="str">
        <f t="shared" si="24"/>
        <v/>
      </c>
      <c r="E196" s="11" t="str">
        <f t="shared" si="28"/>
        <v/>
      </c>
      <c r="F196" s="11" t="str">
        <f t="shared" si="25"/>
        <v/>
      </c>
      <c r="G196" s="11" t="str">
        <f t="shared" si="29"/>
        <v/>
      </c>
      <c r="H196" s="11" t="str">
        <f t="shared" si="26"/>
        <v/>
      </c>
      <c r="I196" s="11" t="str">
        <f t="shared" si="30"/>
        <v/>
      </c>
      <c r="J196" s="11" t="str">
        <f t="shared" si="27"/>
        <v/>
      </c>
      <c r="K196" s="11" t="str">
        <f t="shared" si="31"/>
        <v/>
      </c>
      <c r="L196" s="11" t="str">
        <f>IF('ACT Math'!B196="","",'SAT M to CBEST M'!$A$2+'SAT M to CBEST M'!$B$2*C196)</f>
        <v/>
      </c>
      <c r="M196" s="11" t="str">
        <f>IF('ACT Math'!B196="","", IF(L196&lt;20, 20, IF(L196&gt;80, 80, L196)))</f>
        <v/>
      </c>
    </row>
    <row r="197" spans="1:13" x14ac:dyDescent="0.25">
      <c r="A197" s="11">
        <v>196</v>
      </c>
      <c r="B197" s="30"/>
      <c r="C197" s="11" t="str">
        <f>IF('ACT Math'!B197="","",IF('ACT Math'!B197&lt;'ACT M to SAT M'!$A$2,'ACT M to SAT M'!$B$2,IF('ACT Math'!B197&gt;'ACT M to SAT M'!A$28,'ACT M to SAT M'!B$28,VLOOKUP(B197,'ACT M to SAT M'!A:B,2,FALSE))))</f>
        <v/>
      </c>
      <c r="D197" s="11" t="str">
        <f t="shared" si="24"/>
        <v/>
      </c>
      <c r="E197" s="11" t="str">
        <f t="shared" si="28"/>
        <v/>
      </c>
      <c r="F197" s="11" t="str">
        <f t="shared" si="25"/>
        <v/>
      </c>
      <c r="G197" s="11" t="str">
        <f t="shared" si="29"/>
        <v/>
      </c>
      <c r="H197" s="11" t="str">
        <f t="shared" si="26"/>
        <v/>
      </c>
      <c r="I197" s="11" t="str">
        <f t="shared" si="30"/>
        <v/>
      </c>
      <c r="J197" s="11" t="str">
        <f t="shared" si="27"/>
        <v/>
      </c>
      <c r="K197" s="11" t="str">
        <f t="shared" si="31"/>
        <v/>
      </c>
      <c r="L197" s="11" t="str">
        <f>IF('ACT Math'!B197="","",'SAT M to CBEST M'!$A$2+'SAT M to CBEST M'!$B$2*C197)</f>
        <v/>
      </c>
      <c r="M197" s="11" t="str">
        <f>IF('ACT Math'!B197="","", IF(L197&lt;20, 20, IF(L197&gt;80, 80, L197)))</f>
        <v/>
      </c>
    </row>
    <row r="198" spans="1:13" x14ac:dyDescent="0.25">
      <c r="A198" s="11">
        <v>197</v>
      </c>
      <c r="B198" s="30"/>
      <c r="C198" s="11" t="str">
        <f>IF('ACT Math'!B198="","",IF('ACT Math'!B198&lt;'ACT M to SAT M'!$A$2,'ACT M to SAT M'!$B$2,IF('ACT Math'!B198&gt;'ACT M to SAT M'!A$28,'ACT M to SAT M'!B$28,VLOOKUP(B198,'ACT M to SAT M'!A:B,2,FALSE))))</f>
        <v/>
      </c>
      <c r="D198" s="11" t="str">
        <f t="shared" si="24"/>
        <v/>
      </c>
      <c r="E198" s="11" t="str">
        <f t="shared" si="28"/>
        <v/>
      </c>
      <c r="F198" s="11" t="str">
        <f t="shared" si="25"/>
        <v/>
      </c>
      <c r="G198" s="11" t="str">
        <f t="shared" si="29"/>
        <v/>
      </c>
      <c r="H198" s="11" t="str">
        <f t="shared" si="26"/>
        <v/>
      </c>
      <c r="I198" s="11" t="str">
        <f t="shared" si="30"/>
        <v/>
      </c>
      <c r="J198" s="11" t="str">
        <f t="shared" si="27"/>
        <v/>
      </c>
      <c r="K198" s="11" t="str">
        <f t="shared" si="31"/>
        <v/>
      </c>
      <c r="L198" s="11" t="str">
        <f>IF('ACT Math'!B198="","",'SAT M to CBEST M'!$A$2+'SAT M to CBEST M'!$B$2*C198)</f>
        <v/>
      </c>
      <c r="M198" s="11" t="str">
        <f>IF('ACT Math'!B198="","", IF(L198&lt;20, 20, IF(L198&gt;80, 80, L198)))</f>
        <v/>
      </c>
    </row>
    <row r="199" spans="1:13" x14ac:dyDescent="0.25">
      <c r="A199" s="11">
        <v>198</v>
      </c>
      <c r="B199" s="30"/>
      <c r="C199" s="11" t="str">
        <f>IF('ACT Math'!B199="","",IF('ACT Math'!B199&lt;'ACT M to SAT M'!$A$2,'ACT M to SAT M'!$B$2,IF('ACT Math'!B199&gt;'ACT M to SAT M'!A$28,'ACT M to SAT M'!B$28,VLOOKUP(B199,'ACT M to SAT M'!A:B,2,FALSE))))</f>
        <v/>
      </c>
      <c r="D199" s="11" t="str">
        <f t="shared" si="24"/>
        <v/>
      </c>
      <c r="E199" s="11" t="str">
        <f t="shared" si="28"/>
        <v/>
      </c>
      <c r="F199" s="11" t="str">
        <f t="shared" si="25"/>
        <v/>
      </c>
      <c r="G199" s="11" t="str">
        <f t="shared" si="29"/>
        <v/>
      </c>
      <c r="H199" s="11" t="str">
        <f t="shared" si="26"/>
        <v/>
      </c>
      <c r="I199" s="11" t="str">
        <f t="shared" si="30"/>
        <v/>
      </c>
      <c r="J199" s="11" t="str">
        <f t="shared" si="27"/>
        <v/>
      </c>
      <c r="K199" s="11" t="str">
        <f t="shared" si="31"/>
        <v/>
      </c>
      <c r="L199" s="11" t="str">
        <f>IF('ACT Math'!B199="","",'SAT M to CBEST M'!$A$2+'SAT M to CBEST M'!$B$2*C199)</f>
        <v/>
      </c>
      <c r="M199" s="11" t="str">
        <f>IF('ACT Math'!B199="","", IF(L199&lt;20, 20, IF(L199&gt;80, 80, L199)))</f>
        <v/>
      </c>
    </row>
    <row r="200" spans="1:13" x14ac:dyDescent="0.25">
      <c r="A200" s="11">
        <v>199</v>
      </c>
      <c r="B200" s="30"/>
      <c r="C200" s="11" t="str">
        <f>IF('ACT Math'!B200="","",IF('ACT Math'!B200&lt;'ACT M to SAT M'!$A$2,'ACT M to SAT M'!$B$2,IF('ACT Math'!B200&gt;'ACT M to SAT M'!A$28,'ACT M to SAT M'!B$28,VLOOKUP(B200,'ACT M to SAT M'!A:B,2,FALSE))))</f>
        <v/>
      </c>
      <c r="D200" s="11" t="str">
        <f t="shared" si="24"/>
        <v/>
      </c>
      <c r="E200" s="11" t="str">
        <f t="shared" si="28"/>
        <v/>
      </c>
      <c r="F200" s="11" t="str">
        <f t="shared" si="25"/>
        <v/>
      </c>
      <c r="G200" s="11" t="str">
        <f t="shared" si="29"/>
        <v/>
      </c>
      <c r="H200" s="11" t="str">
        <f t="shared" si="26"/>
        <v/>
      </c>
      <c r="I200" s="11" t="str">
        <f t="shared" si="30"/>
        <v/>
      </c>
      <c r="J200" s="11" t="str">
        <f t="shared" si="27"/>
        <v/>
      </c>
      <c r="K200" s="11" t="str">
        <f t="shared" si="31"/>
        <v/>
      </c>
      <c r="L200" s="11" t="str">
        <f>IF('ACT Math'!B200="","",'SAT M to CBEST M'!$A$2+'SAT M to CBEST M'!$B$2*C200)</f>
        <v/>
      </c>
      <c r="M200" s="11" t="str">
        <f>IF('ACT Math'!B200="","", IF(L200&lt;20, 20, IF(L200&gt;80, 80, L200)))</f>
        <v/>
      </c>
    </row>
    <row r="201" spans="1:13" x14ac:dyDescent="0.25">
      <c r="A201" s="11">
        <v>200</v>
      </c>
      <c r="B201" s="30"/>
      <c r="C201" s="11" t="str">
        <f>IF('ACT Math'!B201="","",IF('ACT Math'!B201&lt;'ACT M to SAT M'!$A$2,'ACT M to SAT M'!$B$2,IF('ACT Math'!B201&gt;'ACT M to SAT M'!A$28,'ACT M to SAT M'!B$28,VLOOKUP(B201,'ACT M to SAT M'!A:B,2,FALSE))))</f>
        <v/>
      </c>
      <c r="D201" s="11" t="str">
        <f t="shared" si="24"/>
        <v/>
      </c>
      <c r="E201" s="11" t="str">
        <f t="shared" si="28"/>
        <v/>
      </c>
      <c r="F201" s="11" t="str">
        <f t="shared" si="25"/>
        <v/>
      </c>
      <c r="G201" s="11" t="str">
        <f t="shared" si="29"/>
        <v/>
      </c>
      <c r="H201" s="11" t="str">
        <f t="shared" si="26"/>
        <v/>
      </c>
      <c r="I201" s="11" t="str">
        <f t="shared" si="30"/>
        <v/>
      </c>
      <c r="J201" s="11" t="str">
        <f t="shared" si="27"/>
        <v/>
      </c>
      <c r="K201" s="11" t="str">
        <f t="shared" si="31"/>
        <v/>
      </c>
      <c r="L201" s="11" t="str">
        <f>IF('ACT Math'!B201="","",'SAT M to CBEST M'!$A$2+'SAT M to CBEST M'!$B$2*C201)</f>
        <v/>
      </c>
      <c r="M201" s="11" t="str">
        <f>IF('ACT Math'!B201="","", IF(L201&lt;20, 20, IF(L201&gt;80, 80, L201)))</f>
        <v/>
      </c>
    </row>
    <row r="202" spans="1:13" x14ac:dyDescent="0.25">
      <c r="A202" s="11">
        <v>201</v>
      </c>
      <c r="B202" s="30"/>
      <c r="C202" s="11" t="str">
        <f>IF('ACT Math'!B202="","",IF('ACT Math'!B202&lt;'ACT M to SAT M'!$A$2,'ACT M to SAT M'!$B$2,IF('ACT Math'!B202&gt;'ACT M to SAT M'!A$28,'ACT M to SAT M'!B$28,VLOOKUP(B202,'ACT M to SAT M'!A:B,2,FALSE))))</f>
        <v/>
      </c>
      <c r="D202" s="11" t="str">
        <f t="shared" si="24"/>
        <v/>
      </c>
      <c r="E202" s="11" t="str">
        <f t="shared" si="28"/>
        <v/>
      </c>
      <c r="F202" s="11" t="str">
        <f t="shared" si="25"/>
        <v/>
      </c>
      <c r="G202" s="11" t="str">
        <f t="shared" si="29"/>
        <v/>
      </c>
      <c r="H202" s="11" t="str">
        <f t="shared" si="26"/>
        <v/>
      </c>
      <c r="I202" s="11" t="str">
        <f t="shared" si="30"/>
        <v/>
      </c>
      <c r="J202" s="11" t="str">
        <f t="shared" si="27"/>
        <v/>
      </c>
      <c r="K202" s="11" t="str">
        <f t="shared" si="31"/>
        <v/>
      </c>
      <c r="L202" s="11" t="str">
        <f>IF('ACT Math'!B202="","",'SAT M to CBEST M'!$A$2+'SAT M to CBEST M'!$B$2*C202)</f>
        <v/>
      </c>
      <c r="M202" s="11" t="str">
        <f>IF('ACT Math'!B202="","", IF(L202&lt;20, 20, IF(L202&gt;80, 80, L202)))</f>
        <v/>
      </c>
    </row>
    <row r="203" spans="1:13" x14ac:dyDescent="0.25">
      <c r="A203" s="11">
        <v>202</v>
      </c>
      <c r="B203" s="30"/>
      <c r="C203" s="11" t="str">
        <f>IF('ACT Math'!B203="","",IF('ACT Math'!B203&lt;'ACT M to SAT M'!$A$2,'ACT M to SAT M'!$B$2,IF('ACT Math'!B203&gt;'ACT M to SAT M'!A$28,'ACT M to SAT M'!B$28,VLOOKUP(B203,'ACT M to SAT M'!A:B,2,FALSE))))</f>
        <v/>
      </c>
      <c r="D203" s="11" t="str">
        <f t="shared" si="24"/>
        <v/>
      </c>
      <c r="E203" s="11" t="str">
        <f t="shared" si="28"/>
        <v/>
      </c>
      <c r="F203" s="11" t="str">
        <f t="shared" si="25"/>
        <v/>
      </c>
      <c r="G203" s="11" t="str">
        <f t="shared" si="29"/>
        <v/>
      </c>
      <c r="H203" s="11" t="str">
        <f t="shared" si="26"/>
        <v/>
      </c>
      <c r="I203" s="11" t="str">
        <f t="shared" si="30"/>
        <v/>
      </c>
      <c r="J203" s="11" t="str">
        <f t="shared" si="27"/>
        <v/>
      </c>
      <c r="K203" s="11" t="str">
        <f t="shared" si="31"/>
        <v/>
      </c>
      <c r="L203" s="11" t="str">
        <f>IF('ACT Math'!B203="","",'SAT M to CBEST M'!$A$2+'SAT M to CBEST M'!$B$2*C203)</f>
        <v/>
      </c>
      <c r="M203" s="11" t="str">
        <f>IF('ACT Math'!B203="","", IF(L203&lt;20, 20, IF(L203&gt;80, 80, L203)))</f>
        <v/>
      </c>
    </row>
    <row r="204" spans="1:13" x14ac:dyDescent="0.25">
      <c r="A204" s="11">
        <v>203</v>
      </c>
      <c r="B204" s="30"/>
      <c r="C204" s="11" t="str">
        <f>IF('ACT Math'!B204="","",IF('ACT Math'!B204&lt;'ACT M to SAT M'!$A$2,'ACT M to SAT M'!$B$2,IF('ACT Math'!B204&gt;'ACT M to SAT M'!A$28,'ACT M to SAT M'!B$28,VLOOKUP(B204,'ACT M to SAT M'!A:B,2,FALSE))))</f>
        <v/>
      </c>
      <c r="D204" s="11" t="str">
        <f t="shared" si="24"/>
        <v/>
      </c>
      <c r="E204" s="11" t="str">
        <f t="shared" si="28"/>
        <v/>
      </c>
      <c r="F204" s="11" t="str">
        <f t="shared" si="25"/>
        <v/>
      </c>
      <c r="G204" s="11" t="str">
        <f t="shared" si="29"/>
        <v/>
      </c>
      <c r="H204" s="11" t="str">
        <f t="shared" si="26"/>
        <v/>
      </c>
      <c r="I204" s="11" t="str">
        <f t="shared" si="30"/>
        <v/>
      </c>
      <c r="J204" s="11" t="str">
        <f t="shared" si="27"/>
        <v/>
      </c>
      <c r="K204" s="11" t="str">
        <f t="shared" si="31"/>
        <v/>
      </c>
      <c r="L204" s="11" t="str">
        <f>IF('ACT Math'!B204="","",'SAT M to CBEST M'!$A$2+'SAT M to CBEST M'!$B$2*C204)</f>
        <v/>
      </c>
      <c r="M204" s="11" t="str">
        <f>IF('ACT Math'!B204="","", IF(L204&lt;20, 20, IF(L204&gt;80, 80, L204)))</f>
        <v/>
      </c>
    </row>
    <row r="205" spans="1:13" x14ac:dyDescent="0.25">
      <c r="A205" s="11">
        <v>204</v>
      </c>
      <c r="B205" s="30"/>
      <c r="C205" s="11" t="str">
        <f>IF('ACT Math'!B205="","",IF('ACT Math'!B205&lt;'ACT M to SAT M'!$A$2,'ACT M to SAT M'!$B$2,IF('ACT Math'!B205&gt;'ACT M to SAT M'!A$28,'ACT M to SAT M'!B$28,VLOOKUP(B205,'ACT M to SAT M'!A:B,2,FALSE))))</f>
        <v/>
      </c>
      <c r="D205" s="11" t="str">
        <f t="shared" si="24"/>
        <v/>
      </c>
      <c r="E205" s="11" t="str">
        <f t="shared" si="28"/>
        <v/>
      </c>
      <c r="F205" s="11" t="str">
        <f t="shared" si="25"/>
        <v/>
      </c>
      <c r="G205" s="11" t="str">
        <f t="shared" si="29"/>
        <v/>
      </c>
      <c r="H205" s="11" t="str">
        <f t="shared" si="26"/>
        <v/>
      </c>
      <c r="I205" s="11" t="str">
        <f t="shared" si="30"/>
        <v/>
      </c>
      <c r="J205" s="11" t="str">
        <f t="shared" si="27"/>
        <v/>
      </c>
      <c r="K205" s="11" t="str">
        <f t="shared" si="31"/>
        <v/>
      </c>
      <c r="L205" s="11" t="str">
        <f>IF('ACT Math'!B205="","",'SAT M to CBEST M'!$A$2+'SAT M to CBEST M'!$B$2*C205)</f>
        <v/>
      </c>
      <c r="M205" s="11" t="str">
        <f>IF('ACT Math'!B205="","", IF(L205&lt;20, 20, IF(L205&gt;80, 80, L205)))</f>
        <v/>
      </c>
    </row>
    <row r="206" spans="1:13" x14ac:dyDescent="0.25">
      <c r="A206" s="11">
        <v>205</v>
      </c>
      <c r="B206" s="30"/>
      <c r="C206" s="11" t="str">
        <f>IF('ACT Math'!B206="","",IF('ACT Math'!B206&lt;'ACT M to SAT M'!$A$2,'ACT M to SAT M'!$B$2,IF('ACT Math'!B206&gt;'ACT M to SAT M'!A$28,'ACT M to SAT M'!B$28,VLOOKUP(B206,'ACT M to SAT M'!A:B,2,FALSE))))</f>
        <v/>
      </c>
      <c r="D206" s="11" t="str">
        <f t="shared" si="24"/>
        <v/>
      </c>
      <c r="E206" s="11" t="str">
        <f t="shared" si="28"/>
        <v/>
      </c>
      <c r="F206" s="11" t="str">
        <f t="shared" si="25"/>
        <v/>
      </c>
      <c r="G206" s="11" t="str">
        <f t="shared" si="29"/>
        <v/>
      </c>
      <c r="H206" s="11" t="str">
        <f t="shared" si="26"/>
        <v/>
      </c>
      <c r="I206" s="11" t="str">
        <f t="shared" si="30"/>
        <v/>
      </c>
      <c r="J206" s="11" t="str">
        <f t="shared" si="27"/>
        <v/>
      </c>
      <c r="K206" s="11" t="str">
        <f t="shared" si="31"/>
        <v/>
      </c>
      <c r="L206" s="11" t="str">
        <f>IF('ACT Math'!B206="","",'SAT M to CBEST M'!$A$2+'SAT M to CBEST M'!$B$2*C206)</f>
        <v/>
      </c>
      <c r="M206" s="11" t="str">
        <f>IF('ACT Math'!B206="","", IF(L206&lt;20, 20, IF(L206&gt;80, 80, L206)))</f>
        <v/>
      </c>
    </row>
    <row r="207" spans="1:13" x14ac:dyDescent="0.25">
      <c r="A207" s="11">
        <v>206</v>
      </c>
      <c r="B207" s="30"/>
      <c r="C207" s="11" t="str">
        <f>IF('ACT Math'!B207="","",IF('ACT Math'!B207&lt;'ACT M to SAT M'!$A$2,'ACT M to SAT M'!$B$2,IF('ACT Math'!B207&gt;'ACT M to SAT M'!A$28,'ACT M to SAT M'!B$28,VLOOKUP(B207,'ACT M to SAT M'!A:B,2,FALSE))))</f>
        <v/>
      </c>
      <c r="D207" s="11" t="str">
        <f t="shared" si="24"/>
        <v/>
      </c>
      <c r="E207" s="11" t="str">
        <f t="shared" si="28"/>
        <v/>
      </c>
      <c r="F207" s="11" t="str">
        <f t="shared" si="25"/>
        <v/>
      </c>
      <c r="G207" s="11" t="str">
        <f t="shared" si="29"/>
        <v/>
      </c>
      <c r="H207" s="11" t="str">
        <f t="shared" si="26"/>
        <v/>
      </c>
      <c r="I207" s="11" t="str">
        <f t="shared" si="30"/>
        <v/>
      </c>
      <c r="J207" s="11" t="str">
        <f t="shared" si="27"/>
        <v/>
      </c>
      <c r="K207" s="11" t="str">
        <f t="shared" si="31"/>
        <v/>
      </c>
      <c r="L207" s="11" t="str">
        <f>IF('ACT Math'!B207="","",'SAT M to CBEST M'!$A$2+'SAT M to CBEST M'!$B$2*C207)</f>
        <v/>
      </c>
      <c r="M207" s="11" t="str">
        <f>IF('ACT Math'!B207="","", IF(L207&lt;20, 20, IF(L207&gt;80, 80, L207)))</f>
        <v/>
      </c>
    </row>
    <row r="208" spans="1:13" x14ac:dyDescent="0.25">
      <c r="A208" s="11">
        <v>207</v>
      </c>
      <c r="B208" s="30"/>
      <c r="C208" s="11" t="str">
        <f>IF('ACT Math'!B208="","",IF('ACT Math'!B208&lt;'ACT M to SAT M'!$A$2,'ACT M to SAT M'!$B$2,IF('ACT Math'!B208&gt;'ACT M to SAT M'!A$28,'ACT M to SAT M'!B$28,VLOOKUP(B208,'ACT M to SAT M'!A:B,2,FALSE))))</f>
        <v/>
      </c>
      <c r="D208" s="11" t="str">
        <f t="shared" si="24"/>
        <v/>
      </c>
      <c r="E208" s="11" t="str">
        <f t="shared" si="28"/>
        <v/>
      </c>
      <c r="F208" s="11" t="str">
        <f t="shared" si="25"/>
        <v/>
      </c>
      <c r="G208" s="11" t="str">
        <f t="shared" si="29"/>
        <v/>
      </c>
      <c r="H208" s="11" t="str">
        <f t="shared" si="26"/>
        <v/>
      </c>
      <c r="I208" s="11" t="str">
        <f t="shared" si="30"/>
        <v/>
      </c>
      <c r="J208" s="11" t="str">
        <f t="shared" si="27"/>
        <v/>
      </c>
      <c r="K208" s="11" t="str">
        <f t="shared" si="31"/>
        <v/>
      </c>
      <c r="L208" s="11" t="str">
        <f>IF('ACT Math'!B208="","",'SAT M to CBEST M'!$A$2+'SAT M to CBEST M'!$B$2*C208)</f>
        <v/>
      </c>
      <c r="M208" s="11" t="str">
        <f>IF('ACT Math'!B208="","", IF(L208&lt;20, 20, IF(L208&gt;80, 80, L208)))</f>
        <v/>
      </c>
    </row>
    <row r="209" spans="1:13" x14ac:dyDescent="0.25">
      <c r="A209" s="11">
        <v>208</v>
      </c>
      <c r="B209" s="30"/>
      <c r="C209" s="11" t="str">
        <f>IF('ACT Math'!B209="","",IF('ACT Math'!B209&lt;'ACT M to SAT M'!$A$2,'ACT M to SAT M'!$B$2,IF('ACT Math'!B209&gt;'ACT M to SAT M'!A$28,'ACT M to SAT M'!B$28,VLOOKUP(B209,'ACT M to SAT M'!A:B,2,FALSE))))</f>
        <v/>
      </c>
      <c r="D209" s="11" t="str">
        <f t="shared" si="24"/>
        <v/>
      </c>
      <c r="E209" s="11" t="str">
        <f t="shared" si="28"/>
        <v/>
      </c>
      <c r="F209" s="11" t="str">
        <f t="shared" si="25"/>
        <v/>
      </c>
      <c r="G209" s="11" t="str">
        <f t="shared" si="29"/>
        <v/>
      </c>
      <c r="H209" s="11" t="str">
        <f t="shared" si="26"/>
        <v/>
      </c>
      <c r="I209" s="11" t="str">
        <f t="shared" si="30"/>
        <v/>
      </c>
      <c r="J209" s="11" t="str">
        <f t="shared" si="27"/>
        <v/>
      </c>
      <c r="K209" s="11" t="str">
        <f t="shared" si="31"/>
        <v/>
      </c>
      <c r="L209" s="11" t="str">
        <f>IF('ACT Math'!B209="","",'SAT M to CBEST M'!$A$2+'SAT M to CBEST M'!$B$2*C209)</f>
        <v/>
      </c>
      <c r="M209" s="11" t="str">
        <f>IF('ACT Math'!B209="","", IF(L209&lt;20, 20, IF(L209&gt;80, 80, L209)))</f>
        <v/>
      </c>
    </row>
    <row r="210" spans="1:13" x14ac:dyDescent="0.25">
      <c r="A210" s="11">
        <v>209</v>
      </c>
      <c r="B210" s="30"/>
      <c r="C210" s="11" t="str">
        <f>IF('ACT Math'!B210="","",IF('ACT Math'!B210&lt;'ACT M to SAT M'!$A$2,'ACT M to SAT M'!$B$2,IF('ACT Math'!B210&gt;'ACT M to SAT M'!A$28,'ACT M to SAT M'!B$28,VLOOKUP(B210,'ACT M to SAT M'!A:B,2,FALSE))))</f>
        <v/>
      </c>
      <c r="D210" s="11" t="str">
        <f t="shared" si="24"/>
        <v/>
      </c>
      <c r="E210" s="11" t="str">
        <f t="shared" si="28"/>
        <v/>
      </c>
      <c r="F210" s="11" t="str">
        <f t="shared" si="25"/>
        <v/>
      </c>
      <c r="G210" s="11" t="str">
        <f t="shared" si="29"/>
        <v/>
      </c>
      <c r="H210" s="11" t="str">
        <f t="shared" si="26"/>
        <v/>
      </c>
      <c r="I210" s="11" t="str">
        <f t="shared" si="30"/>
        <v/>
      </c>
      <c r="J210" s="11" t="str">
        <f t="shared" si="27"/>
        <v/>
      </c>
      <c r="K210" s="11" t="str">
        <f t="shared" si="31"/>
        <v/>
      </c>
      <c r="L210" s="11" t="str">
        <f>IF('ACT Math'!B210="","",'SAT M to CBEST M'!$A$2+'SAT M to CBEST M'!$B$2*C210)</f>
        <v/>
      </c>
      <c r="M210" s="11" t="str">
        <f>IF('ACT Math'!B210="","", IF(L210&lt;20, 20, IF(L210&gt;80, 80, L210)))</f>
        <v/>
      </c>
    </row>
    <row r="211" spans="1:13" x14ac:dyDescent="0.25">
      <c r="A211" s="11">
        <v>210</v>
      </c>
      <c r="B211" s="30"/>
      <c r="C211" s="11" t="str">
        <f>IF('ACT Math'!B211="","",IF('ACT Math'!B211&lt;'ACT M to SAT M'!$A$2,'ACT M to SAT M'!$B$2,IF('ACT Math'!B211&gt;'ACT M to SAT M'!A$28,'ACT M to SAT M'!B$28,VLOOKUP(B211,'ACT M to SAT M'!A:B,2,FALSE))))</f>
        <v/>
      </c>
      <c r="D211" s="11" t="str">
        <f t="shared" si="24"/>
        <v/>
      </c>
      <c r="E211" s="11" t="str">
        <f t="shared" si="28"/>
        <v/>
      </c>
      <c r="F211" s="11" t="str">
        <f t="shared" si="25"/>
        <v/>
      </c>
      <c r="G211" s="11" t="str">
        <f t="shared" si="29"/>
        <v/>
      </c>
      <c r="H211" s="11" t="str">
        <f t="shared" si="26"/>
        <v/>
      </c>
      <c r="I211" s="11" t="str">
        <f t="shared" si="30"/>
        <v/>
      </c>
      <c r="J211" s="11" t="str">
        <f t="shared" si="27"/>
        <v/>
      </c>
      <c r="K211" s="11" t="str">
        <f t="shared" si="31"/>
        <v/>
      </c>
      <c r="L211" s="11" t="str">
        <f>IF('ACT Math'!B211="","",'SAT M to CBEST M'!$A$2+'SAT M to CBEST M'!$B$2*C211)</f>
        <v/>
      </c>
      <c r="M211" s="11" t="str">
        <f>IF('ACT Math'!B211="","", IF(L211&lt;20, 20, IF(L211&gt;80, 80, L211)))</f>
        <v/>
      </c>
    </row>
    <row r="212" spans="1:13" x14ac:dyDescent="0.25">
      <c r="A212" s="11">
        <v>211</v>
      </c>
      <c r="B212" s="30"/>
      <c r="C212" s="11" t="str">
        <f>IF('ACT Math'!B212="","",IF('ACT Math'!B212&lt;'ACT M to SAT M'!$A$2,'ACT M to SAT M'!$B$2,IF('ACT Math'!B212&gt;'ACT M to SAT M'!A$28,'ACT M to SAT M'!B$28,VLOOKUP(B212,'ACT M to SAT M'!A:B,2,FALSE))))</f>
        <v/>
      </c>
      <c r="D212" s="11" t="str">
        <f t="shared" si="24"/>
        <v/>
      </c>
      <c r="E212" s="11" t="str">
        <f t="shared" si="28"/>
        <v/>
      </c>
      <c r="F212" s="11" t="str">
        <f t="shared" si="25"/>
        <v/>
      </c>
      <c r="G212" s="11" t="str">
        <f t="shared" si="29"/>
        <v/>
      </c>
      <c r="H212" s="11" t="str">
        <f t="shared" si="26"/>
        <v/>
      </c>
      <c r="I212" s="11" t="str">
        <f t="shared" si="30"/>
        <v/>
      </c>
      <c r="J212" s="11" t="str">
        <f t="shared" si="27"/>
        <v/>
      </c>
      <c r="K212" s="11" t="str">
        <f t="shared" si="31"/>
        <v/>
      </c>
      <c r="L212" s="11" t="str">
        <f>IF('ACT Math'!B212="","",'SAT M to CBEST M'!$A$2+'SAT M to CBEST M'!$B$2*C212)</f>
        <v/>
      </c>
      <c r="M212" s="11" t="str">
        <f>IF('ACT Math'!B212="","", IF(L212&lt;20, 20, IF(L212&gt;80, 80, L212)))</f>
        <v/>
      </c>
    </row>
    <row r="213" spans="1:13" x14ac:dyDescent="0.25">
      <c r="A213" s="11">
        <v>212</v>
      </c>
      <c r="B213" s="30"/>
      <c r="C213" s="11" t="str">
        <f>IF('ACT Math'!B213="","",IF('ACT Math'!B213&lt;'ACT M to SAT M'!$A$2,'ACT M to SAT M'!$B$2,IF('ACT Math'!B213&gt;'ACT M to SAT M'!A$28,'ACT M to SAT M'!B$28,VLOOKUP(B213,'ACT M to SAT M'!A:B,2,FALSE))))</f>
        <v/>
      </c>
      <c r="D213" s="11" t="str">
        <f t="shared" si="24"/>
        <v/>
      </c>
      <c r="E213" s="11" t="str">
        <f t="shared" si="28"/>
        <v/>
      </c>
      <c r="F213" s="11" t="str">
        <f t="shared" si="25"/>
        <v/>
      </c>
      <c r="G213" s="11" t="str">
        <f t="shared" si="29"/>
        <v/>
      </c>
      <c r="H213" s="11" t="str">
        <f t="shared" si="26"/>
        <v/>
      </c>
      <c r="I213" s="11" t="str">
        <f t="shared" si="30"/>
        <v/>
      </c>
      <c r="J213" s="11" t="str">
        <f t="shared" si="27"/>
        <v/>
      </c>
      <c r="K213" s="11" t="str">
        <f t="shared" si="31"/>
        <v/>
      </c>
      <c r="L213" s="11" t="str">
        <f>IF('ACT Math'!B213="","",'SAT M to CBEST M'!$A$2+'SAT M to CBEST M'!$B$2*C213)</f>
        <v/>
      </c>
      <c r="M213" s="11" t="str">
        <f>IF('ACT Math'!B213="","", IF(L213&lt;20, 20, IF(L213&gt;80, 80, L213)))</f>
        <v/>
      </c>
    </row>
    <row r="214" spans="1:13" x14ac:dyDescent="0.25">
      <c r="A214" s="11">
        <v>213</v>
      </c>
      <c r="B214" s="30"/>
      <c r="C214" s="11" t="str">
        <f>IF('ACT Math'!B214="","",IF('ACT Math'!B214&lt;'ACT M to SAT M'!$A$2,'ACT M to SAT M'!$B$2,IF('ACT Math'!B214&gt;'ACT M to SAT M'!A$28,'ACT M to SAT M'!B$28,VLOOKUP(B214,'ACT M to SAT M'!A:B,2,FALSE))))</f>
        <v/>
      </c>
      <c r="D214" s="11" t="str">
        <f t="shared" si="24"/>
        <v/>
      </c>
      <c r="E214" s="11" t="str">
        <f t="shared" si="28"/>
        <v/>
      </c>
      <c r="F214" s="11" t="str">
        <f t="shared" si="25"/>
        <v/>
      </c>
      <c r="G214" s="11" t="str">
        <f t="shared" si="29"/>
        <v/>
      </c>
      <c r="H214" s="11" t="str">
        <f t="shared" si="26"/>
        <v/>
      </c>
      <c r="I214" s="11" t="str">
        <f t="shared" si="30"/>
        <v/>
      </c>
      <c r="J214" s="11" t="str">
        <f t="shared" si="27"/>
        <v/>
      </c>
      <c r="K214" s="11" t="str">
        <f t="shared" si="31"/>
        <v/>
      </c>
      <c r="L214" s="11" t="str">
        <f>IF('ACT Math'!B214="","",'SAT M to CBEST M'!$A$2+'SAT M to CBEST M'!$B$2*C214)</f>
        <v/>
      </c>
      <c r="M214" s="11" t="str">
        <f>IF('ACT Math'!B214="","", IF(L214&lt;20, 20, IF(L214&gt;80, 80, L214)))</f>
        <v/>
      </c>
    </row>
    <row r="215" spans="1:13" x14ac:dyDescent="0.25">
      <c r="A215" s="11">
        <v>214</v>
      </c>
      <c r="B215" s="30"/>
      <c r="C215" s="11" t="str">
        <f>IF('ACT Math'!B215="","",IF('ACT Math'!B215&lt;'ACT M to SAT M'!$A$2,'ACT M to SAT M'!$B$2,IF('ACT Math'!B215&gt;'ACT M to SAT M'!A$28,'ACT M to SAT M'!B$28,VLOOKUP(B215,'ACT M to SAT M'!A:B,2,FALSE))))</f>
        <v/>
      </c>
      <c r="D215" s="11" t="str">
        <f t="shared" si="24"/>
        <v/>
      </c>
      <c r="E215" s="11" t="str">
        <f t="shared" si="28"/>
        <v/>
      </c>
      <c r="F215" s="11" t="str">
        <f t="shared" si="25"/>
        <v/>
      </c>
      <c r="G215" s="11" t="str">
        <f t="shared" si="29"/>
        <v/>
      </c>
      <c r="H215" s="11" t="str">
        <f t="shared" si="26"/>
        <v/>
      </c>
      <c r="I215" s="11" t="str">
        <f t="shared" si="30"/>
        <v/>
      </c>
      <c r="J215" s="11" t="str">
        <f t="shared" si="27"/>
        <v/>
      </c>
      <c r="K215" s="11" t="str">
        <f t="shared" si="31"/>
        <v/>
      </c>
      <c r="L215" s="11" t="str">
        <f>IF('ACT Math'!B215="","",'SAT M to CBEST M'!$A$2+'SAT M to CBEST M'!$B$2*C215)</f>
        <v/>
      </c>
      <c r="M215" s="11" t="str">
        <f>IF('ACT Math'!B215="","", IF(L215&lt;20, 20, IF(L215&gt;80, 80, L215)))</f>
        <v/>
      </c>
    </row>
    <row r="216" spans="1:13" x14ac:dyDescent="0.25">
      <c r="A216" s="11">
        <v>215</v>
      </c>
      <c r="B216" s="30"/>
      <c r="C216" s="11" t="str">
        <f>IF('ACT Math'!B216="","",IF('ACT Math'!B216&lt;'ACT M to SAT M'!$A$2,'ACT M to SAT M'!$B$2,IF('ACT Math'!B216&gt;'ACT M to SAT M'!A$28,'ACT M to SAT M'!B$28,VLOOKUP(B216,'ACT M to SAT M'!A:B,2,FALSE))))</f>
        <v/>
      </c>
      <c r="D216" s="11" t="str">
        <f t="shared" si="24"/>
        <v/>
      </c>
      <c r="E216" s="11" t="str">
        <f t="shared" si="28"/>
        <v/>
      </c>
      <c r="F216" s="11" t="str">
        <f t="shared" si="25"/>
        <v/>
      </c>
      <c r="G216" s="11" t="str">
        <f t="shared" si="29"/>
        <v/>
      </c>
      <c r="H216" s="11" t="str">
        <f t="shared" si="26"/>
        <v/>
      </c>
      <c r="I216" s="11" t="str">
        <f t="shared" si="30"/>
        <v/>
      </c>
      <c r="J216" s="11" t="str">
        <f t="shared" si="27"/>
        <v/>
      </c>
      <c r="K216" s="11" t="str">
        <f t="shared" si="31"/>
        <v/>
      </c>
      <c r="L216" s="11" t="str">
        <f>IF('ACT Math'!B216="","",'SAT M to CBEST M'!$A$2+'SAT M to CBEST M'!$B$2*C216)</f>
        <v/>
      </c>
      <c r="M216" s="11" t="str">
        <f>IF('ACT Math'!B216="","", IF(L216&lt;20, 20, IF(L216&gt;80, 80, L216)))</f>
        <v/>
      </c>
    </row>
    <row r="217" spans="1:13" x14ac:dyDescent="0.25">
      <c r="A217" s="11">
        <v>216</v>
      </c>
      <c r="B217" s="30"/>
      <c r="C217" s="11" t="str">
        <f>IF('ACT Math'!B217="","",IF('ACT Math'!B217&lt;'ACT M to SAT M'!$A$2,'ACT M to SAT M'!$B$2,IF('ACT Math'!B217&gt;'ACT M to SAT M'!A$28,'ACT M to SAT M'!B$28,VLOOKUP(B217,'ACT M to SAT M'!A:B,2,FALSE))))</f>
        <v/>
      </c>
      <c r="D217" s="11" t="str">
        <f t="shared" si="24"/>
        <v/>
      </c>
      <c r="E217" s="11" t="str">
        <f t="shared" si="28"/>
        <v/>
      </c>
      <c r="F217" s="11" t="str">
        <f t="shared" si="25"/>
        <v/>
      </c>
      <c r="G217" s="11" t="str">
        <f t="shared" si="29"/>
        <v/>
      </c>
      <c r="H217" s="11" t="str">
        <f t="shared" si="26"/>
        <v/>
      </c>
      <c r="I217" s="11" t="str">
        <f t="shared" si="30"/>
        <v/>
      </c>
      <c r="J217" s="11" t="str">
        <f t="shared" si="27"/>
        <v/>
      </c>
      <c r="K217" s="11" t="str">
        <f t="shared" si="31"/>
        <v/>
      </c>
      <c r="L217" s="11" t="str">
        <f>IF('ACT Math'!B217="","",'SAT M to CBEST M'!$A$2+'SAT M to CBEST M'!$B$2*C217)</f>
        <v/>
      </c>
      <c r="M217" s="11" t="str">
        <f>IF('ACT Math'!B217="","", IF(L217&lt;20, 20, IF(L217&gt;80, 80, L217)))</f>
        <v/>
      </c>
    </row>
    <row r="218" spans="1:13" x14ac:dyDescent="0.25">
      <c r="A218" s="11">
        <v>217</v>
      </c>
      <c r="B218" s="30"/>
      <c r="C218" s="11" t="str">
        <f>IF('ACT Math'!B218="","",IF('ACT Math'!B218&lt;'ACT M to SAT M'!$A$2,'ACT M to SAT M'!$B$2,IF('ACT Math'!B218&gt;'ACT M to SAT M'!A$28,'ACT M to SAT M'!B$28,VLOOKUP(B218,'ACT M to SAT M'!A:B,2,FALSE))))</f>
        <v/>
      </c>
      <c r="D218" s="11" t="str">
        <f t="shared" si="24"/>
        <v/>
      </c>
      <c r="E218" s="11" t="str">
        <f t="shared" si="28"/>
        <v/>
      </c>
      <c r="F218" s="11" t="str">
        <f t="shared" si="25"/>
        <v/>
      </c>
      <c r="G218" s="11" t="str">
        <f t="shared" si="29"/>
        <v/>
      </c>
      <c r="H218" s="11" t="str">
        <f t="shared" si="26"/>
        <v/>
      </c>
      <c r="I218" s="11" t="str">
        <f t="shared" si="30"/>
        <v/>
      </c>
      <c r="J218" s="11" t="str">
        <f t="shared" si="27"/>
        <v/>
      </c>
      <c r="K218" s="11" t="str">
        <f t="shared" si="31"/>
        <v/>
      </c>
      <c r="L218" s="11" t="str">
        <f>IF('ACT Math'!B218="","",'SAT M to CBEST M'!$A$2+'SAT M to CBEST M'!$B$2*C218)</f>
        <v/>
      </c>
      <c r="M218" s="11" t="str">
        <f>IF('ACT Math'!B218="","", IF(L218&lt;20, 20, IF(L218&gt;80, 80, L218)))</f>
        <v/>
      </c>
    </row>
    <row r="219" spans="1:13" x14ac:dyDescent="0.25">
      <c r="A219" s="11">
        <v>218</v>
      </c>
      <c r="B219" s="30"/>
      <c r="C219" s="11" t="str">
        <f>IF('ACT Math'!B219="","",IF('ACT Math'!B219&lt;'ACT M to SAT M'!$A$2,'ACT M to SAT M'!$B$2,IF('ACT Math'!B219&gt;'ACT M to SAT M'!A$28,'ACT M to SAT M'!B$28,VLOOKUP(B219,'ACT M to SAT M'!A:B,2,FALSE))))</f>
        <v/>
      </c>
      <c r="D219" s="11" t="str">
        <f t="shared" si="24"/>
        <v/>
      </c>
      <c r="E219" s="11" t="str">
        <f t="shared" si="28"/>
        <v/>
      </c>
      <c r="F219" s="11" t="str">
        <f t="shared" si="25"/>
        <v/>
      </c>
      <c r="G219" s="11" t="str">
        <f t="shared" si="29"/>
        <v/>
      </c>
      <c r="H219" s="11" t="str">
        <f t="shared" si="26"/>
        <v/>
      </c>
      <c r="I219" s="11" t="str">
        <f t="shared" si="30"/>
        <v/>
      </c>
      <c r="J219" s="11" t="str">
        <f t="shared" si="27"/>
        <v/>
      </c>
      <c r="K219" s="11" t="str">
        <f t="shared" si="31"/>
        <v/>
      </c>
      <c r="L219" s="11" t="str">
        <f>IF('ACT Math'!B219="","",'SAT M to CBEST M'!$A$2+'SAT M to CBEST M'!$B$2*C219)</f>
        <v/>
      </c>
      <c r="M219" s="11" t="str">
        <f>IF('ACT Math'!B219="","", IF(L219&lt;20, 20, IF(L219&gt;80, 80, L219)))</f>
        <v/>
      </c>
    </row>
    <row r="220" spans="1:13" x14ac:dyDescent="0.25">
      <c r="A220" s="11">
        <v>219</v>
      </c>
      <c r="B220" s="30"/>
      <c r="C220" s="11" t="str">
        <f>IF('ACT Math'!B220="","",IF('ACT Math'!B220&lt;'ACT M to SAT M'!$A$2,'ACT M to SAT M'!$B$2,IF('ACT Math'!B220&gt;'ACT M to SAT M'!A$28,'ACT M to SAT M'!B$28,VLOOKUP(B220,'ACT M to SAT M'!A:B,2,FALSE))))</f>
        <v/>
      </c>
      <c r="D220" s="11" t="str">
        <f t="shared" si="24"/>
        <v/>
      </c>
      <c r="E220" s="11" t="str">
        <f t="shared" si="28"/>
        <v/>
      </c>
      <c r="F220" s="11" t="str">
        <f t="shared" si="25"/>
        <v/>
      </c>
      <c r="G220" s="11" t="str">
        <f t="shared" si="29"/>
        <v/>
      </c>
      <c r="H220" s="11" t="str">
        <f t="shared" si="26"/>
        <v/>
      </c>
      <c r="I220" s="11" t="str">
        <f t="shared" si="30"/>
        <v/>
      </c>
      <c r="J220" s="11" t="str">
        <f t="shared" si="27"/>
        <v/>
      </c>
      <c r="K220" s="11" t="str">
        <f t="shared" si="31"/>
        <v/>
      </c>
      <c r="L220" s="11" t="str">
        <f>IF('ACT Math'!B220="","",'SAT M to CBEST M'!$A$2+'SAT M to CBEST M'!$B$2*C220)</f>
        <v/>
      </c>
      <c r="M220" s="11" t="str">
        <f>IF('ACT Math'!B220="","", IF(L220&lt;20, 20, IF(L220&gt;80, 80, L220)))</f>
        <v/>
      </c>
    </row>
    <row r="221" spans="1:13" x14ac:dyDescent="0.25">
      <c r="A221" s="11">
        <v>220</v>
      </c>
      <c r="B221" s="30"/>
      <c r="C221" s="11" t="str">
        <f>IF('ACT Math'!B221="","",IF('ACT Math'!B221&lt;'ACT M to SAT M'!$A$2,'ACT M to SAT M'!$B$2,IF('ACT Math'!B221&gt;'ACT M to SAT M'!A$28,'ACT M to SAT M'!B$28,VLOOKUP(B221,'ACT M to SAT M'!A:B,2,FALSE))))</f>
        <v/>
      </c>
      <c r="D221" s="11" t="str">
        <f t="shared" si="24"/>
        <v/>
      </c>
      <c r="E221" s="11" t="str">
        <f t="shared" si="28"/>
        <v/>
      </c>
      <c r="F221" s="11" t="str">
        <f t="shared" si="25"/>
        <v/>
      </c>
      <c r="G221" s="11" t="str">
        <f t="shared" si="29"/>
        <v/>
      </c>
      <c r="H221" s="11" t="str">
        <f t="shared" si="26"/>
        <v/>
      </c>
      <c r="I221" s="11" t="str">
        <f t="shared" si="30"/>
        <v/>
      </c>
      <c r="J221" s="11" t="str">
        <f t="shared" si="27"/>
        <v/>
      </c>
      <c r="K221" s="11" t="str">
        <f t="shared" si="31"/>
        <v/>
      </c>
      <c r="L221" s="11" t="str">
        <f>IF('ACT Math'!B221="","",'SAT M to CBEST M'!$A$2+'SAT M to CBEST M'!$B$2*C221)</f>
        <v/>
      </c>
      <c r="M221" s="11" t="str">
        <f>IF('ACT Math'!B221="","", IF(L221&lt;20, 20, IF(L221&gt;80, 80, L221)))</f>
        <v/>
      </c>
    </row>
    <row r="222" spans="1:13" x14ac:dyDescent="0.25">
      <c r="A222" s="11">
        <v>221</v>
      </c>
      <c r="B222" s="30"/>
      <c r="C222" s="11" t="str">
        <f>IF('ACT Math'!B222="","",IF('ACT Math'!B222&lt;'ACT M to SAT M'!$A$2,'ACT M to SAT M'!$B$2,IF('ACT Math'!B222&gt;'ACT M to SAT M'!A$28,'ACT M to SAT M'!B$28,VLOOKUP(B222,'ACT M to SAT M'!A:B,2,FALSE))))</f>
        <v/>
      </c>
      <c r="D222" s="11" t="str">
        <f t="shared" si="24"/>
        <v/>
      </c>
      <c r="E222" s="11" t="str">
        <f t="shared" si="28"/>
        <v/>
      </c>
      <c r="F222" s="11" t="str">
        <f t="shared" si="25"/>
        <v/>
      </c>
      <c r="G222" s="11" t="str">
        <f t="shared" si="29"/>
        <v/>
      </c>
      <c r="H222" s="11" t="str">
        <f t="shared" si="26"/>
        <v/>
      </c>
      <c r="I222" s="11" t="str">
        <f t="shared" si="30"/>
        <v/>
      </c>
      <c r="J222" s="11" t="str">
        <f t="shared" si="27"/>
        <v/>
      </c>
      <c r="K222" s="11" t="str">
        <f t="shared" si="31"/>
        <v/>
      </c>
      <c r="L222" s="11" t="str">
        <f>IF('ACT Math'!B222="","",'SAT M to CBEST M'!$A$2+'SAT M to CBEST M'!$B$2*C222)</f>
        <v/>
      </c>
      <c r="M222" s="11" t="str">
        <f>IF('ACT Math'!B222="","", IF(L222&lt;20, 20, IF(L222&gt;80, 80, L222)))</f>
        <v/>
      </c>
    </row>
    <row r="223" spans="1:13" x14ac:dyDescent="0.25">
      <c r="A223" s="11">
        <v>222</v>
      </c>
      <c r="B223" s="30"/>
      <c r="C223" s="11" t="str">
        <f>IF('ACT Math'!B223="","",IF('ACT Math'!B223&lt;'ACT M to SAT M'!$A$2,'ACT M to SAT M'!$B$2,IF('ACT Math'!B223&gt;'ACT M to SAT M'!A$28,'ACT M to SAT M'!B$28,VLOOKUP(B223,'ACT M to SAT M'!A:B,2,FALSE))))</f>
        <v/>
      </c>
      <c r="D223" s="11" t="str">
        <f t="shared" si="24"/>
        <v/>
      </c>
      <c r="E223" s="11" t="str">
        <f t="shared" si="28"/>
        <v/>
      </c>
      <c r="F223" s="11" t="str">
        <f t="shared" si="25"/>
        <v/>
      </c>
      <c r="G223" s="11" t="str">
        <f t="shared" si="29"/>
        <v/>
      </c>
      <c r="H223" s="11" t="str">
        <f t="shared" si="26"/>
        <v/>
      </c>
      <c r="I223" s="11" t="str">
        <f t="shared" si="30"/>
        <v/>
      </c>
      <c r="J223" s="11" t="str">
        <f t="shared" si="27"/>
        <v/>
      </c>
      <c r="K223" s="11" t="str">
        <f t="shared" si="31"/>
        <v/>
      </c>
      <c r="L223" s="11" t="str">
        <f>IF('ACT Math'!B223="","",'SAT M to CBEST M'!$A$2+'SAT M to CBEST M'!$B$2*C223)</f>
        <v/>
      </c>
      <c r="M223" s="11" t="str">
        <f>IF('ACT Math'!B223="","", IF(L223&lt;20, 20, IF(L223&gt;80, 80, L223)))</f>
        <v/>
      </c>
    </row>
    <row r="224" spans="1:13" x14ac:dyDescent="0.25">
      <c r="A224" s="11">
        <v>223</v>
      </c>
      <c r="B224" s="30"/>
      <c r="C224" s="11" t="str">
        <f>IF('ACT Math'!B224="","",IF('ACT Math'!B224&lt;'ACT M to SAT M'!$A$2,'ACT M to SAT M'!$B$2,IF('ACT Math'!B224&gt;'ACT M to SAT M'!A$28,'ACT M to SAT M'!B$28,VLOOKUP(B224,'ACT M to SAT M'!A:B,2,FALSE))))</f>
        <v/>
      </c>
      <c r="D224" s="11" t="str">
        <f t="shared" si="24"/>
        <v/>
      </c>
      <c r="E224" s="11" t="str">
        <f t="shared" si="28"/>
        <v/>
      </c>
      <c r="F224" s="11" t="str">
        <f t="shared" si="25"/>
        <v/>
      </c>
      <c r="G224" s="11" t="str">
        <f t="shared" si="29"/>
        <v/>
      </c>
      <c r="H224" s="11" t="str">
        <f t="shared" si="26"/>
        <v/>
      </c>
      <c r="I224" s="11" t="str">
        <f t="shared" si="30"/>
        <v/>
      </c>
      <c r="J224" s="11" t="str">
        <f t="shared" si="27"/>
        <v/>
      </c>
      <c r="K224" s="11" t="str">
        <f t="shared" si="31"/>
        <v/>
      </c>
      <c r="L224" s="11" t="str">
        <f>IF('ACT Math'!B224="","",'SAT M to CBEST M'!$A$2+'SAT M to CBEST M'!$B$2*C224)</f>
        <v/>
      </c>
      <c r="M224" s="11" t="str">
        <f>IF('ACT Math'!B224="","", IF(L224&lt;20, 20, IF(L224&gt;80, 80, L224)))</f>
        <v/>
      </c>
    </row>
    <row r="225" spans="1:13" x14ac:dyDescent="0.25">
      <c r="A225" s="11">
        <v>224</v>
      </c>
      <c r="B225" s="30"/>
      <c r="C225" s="11" t="str">
        <f>IF('ACT Math'!B225="","",IF('ACT Math'!B225&lt;'ACT M to SAT M'!$A$2,'ACT M to SAT M'!$B$2,IF('ACT Math'!B225&gt;'ACT M to SAT M'!A$28,'ACT M to SAT M'!B$28,VLOOKUP(B225,'ACT M to SAT M'!A:B,2,FALSE))))</f>
        <v/>
      </c>
      <c r="D225" s="11" t="str">
        <f t="shared" si="24"/>
        <v/>
      </c>
      <c r="E225" s="11" t="str">
        <f t="shared" si="28"/>
        <v/>
      </c>
      <c r="F225" s="11" t="str">
        <f t="shared" si="25"/>
        <v/>
      </c>
      <c r="G225" s="11" t="str">
        <f t="shared" si="29"/>
        <v/>
      </c>
      <c r="H225" s="11" t="str">
        <f t="shared" si="26"/>
        <v/>
      </c>
      <c r="I225" s="11" t="str">
        <f t="shared" si="30"/>
        <v/>
      </c>
      <c r="J225" s="11" t="str">
        <f t="shared" si="27"/>
        <v/>
      </c>
      <c r="K225" s="11" t="str">
        <f t="shared" si="31"/>
        <v/>
      </c>
      <c r="L225" s="11" t="str">
        <f>IF('ACT Math'!B225="","",'SAT M to CBEST M'!$A$2+'SAT M to CBEST M'!$B$2*C225)</f>
        <v/>
      </c>
      <c r="M225" s="11" t="str">
        <f>IF('ACT Math'!B225="","", IF(L225&lt;20, 20, IF(L225&gt;80, 80, L225)))</f>
        <v/>
      </c>
    </row>
    <row r="226" spans="1:13" x14ac:dyDescent="0.25">
      <c r="A226" s="11">
        <v>225</v>
      </c>
      <c r="B226" s="30"/>
      <c r="C226" s="11" t="str">
        <f>IF('ACT Math'!B226="","",IF('ACT Math'!B226&lt;'ACT M to SAT M'!$A$2,'ACT M to SAT M'!$B$2,IF('ACT Math'!B226&gt;'ACT M to SAT M'!A$28,'ACT M to SAT M'!B$28,VLOOKUP(B226,'ACT M to SAT M'!A:B,2,FALSE))))</f>
        <v/>
      </c>
      <c r="D226" s="11" t="str">
        <f t="shared" si="24"/>
        <v/>
      </c>
      <c r="E226" s="11" t="str">
        <f t="shared" si="28"/>
        <v/>
      </c>
      <c r="F226" s="11" t="str">
        <f t="shared" si="25"/>
        <v/>
      </c>
      <c r="G226" s="11" t="str">
        <f t="shared" si="29"/>
        <v/>
      </c>
      <c r="H226" s="11" t="str">
        <f t="shared" si="26"/>
        <v/>
      </c>
      <c r="I226" s="11" t="str">
        <f t="shared" si="30"/>
        <v/>
      </c>
      <c r="J226" s="11" t="str">
        <f t="shared" si="27"/>
        <v/>
      </c>
      <c r="K226" s="11" t="str">
        <f t="shared" si="31"/>
        <v/>
      </c>
      <c r="L226" s="11" t="str">
        <f>IF('ACT Math'!B226="","",'SAT M to CBEST M'!$A$2+'SAT M to CBEST M'!$B$2*C226)</f>
        <v/>
      </c>
      <c r="M226" s="11" t="str">
        <f>IF('ACT Math'!B226="","", IF(L226&lt;20, 20, IF(L226&gt;80, 80, L226)))</f>
        <v/>
      </c>
    </row>
    <row r="227" spans="1:13" x14ac:dyDescent="0.25">
      <c r="A227" s="11">
        <v>226</v>
      </c>
      <c r="B227" s="30"/>
      <c r="C227" s="11" t="str">
        <f>IF('ACT Math'!B227="","",IF('ACT Math'!B227&lt;'ACT M to SAT M'!$A$2,'ACT M to SAT M'!$B$2,IF('ACT Math'!B227&gt;'ACT M to SAT M'!A$28,'ACT M to SAT M'!B$28,VLOOKUP(B227,'ACT M to SAT M'!A:B,2,FALSE))))</f>
        <v/>
      </c>
      <c r="D227" s="11" t="str">
        <f t="shared" si="24"/>
        <v/>
      </c>
      <c r="E227" s="11" t="str">
        <f t="shared" si="28"/>
        <v/>
      </c>
      <c r="F227" s="11" t="str">
        <f t="shared" si="25"/>
        <v/>
      </c>
      <c r="G227" s="11" t="str">
        <f t="shared" si="29"/>
        <v/>
      </c>
      <c r="H227" s="11" t="str">
        <f t="shared" si="26"/>
        <v/>
      </c>
      <c r="I227" s="11" t="str">
        <f t="shared" si="30"/>
        <v/>
      </c>
      <c r="J227" s="11" t="str">
        <f t="shared" si="27"/>
        <v/>
      </c>
      <c r="K227" s="11" t="str">
        <f t="shared" si="31"/>
        <v/>
      </c>
      <c r="L227" s="11" t="str">
        <f>IF('ACT Math'!B227="","",'SAT M to CBEST M'!$A$2+'SAT M to CBEST M'!$B$2*C227)</f>
        <v/>
      </c>
      <c r="M227" s="11" t="str">
        <f>IF('ACT Math'!B227="","", IF(L227&lt;20, 20, IF(L227&gt;80, 80, L227)))</f>
        <v/>
      </c>
    </row>
    <row r="228" spans="1:13" x14ac:dyDescent="0.25">
      <c r="A228" s="11">
        <v>227</v>
      </c>
      <c r="B228" s="30"/>
      <c r="C228" s="11" t="str">
        <f>IF('ACT Math'!B228="","",IF('ACT Math'!B228&lt;'ACT M to SAT M'!$A$2,'ACT M to SAT M'!$B$2,IF('ACT Math'!B228&gt;'ACT M to SAT M'!A$28,'ACT M to SAT M'!B$28,VLOOKUP(B228,'ACT M to SAT M'!A:B,2,FALSE))))</f>
        <v/>
      </c>
      <c r="D228" s="11" t="str">
        <f t="shared" si="24"/>
        <v/>
      </c>
      <c r="E228" s="11" t="str">
        <f t="shared" si="28"/>
        <v/>
      </c>
      <c r="F228" s="11" t="str">
        <f t="shared" si="25"/>
        <v/>
      </c>
      <c r="G228" s="11" t="str">
        <f t="shared" si="29"/>
        <v/>
      </c>
      <c r="H228" s="11" t="str">
        <f t="shared" si="26"/>
        <v/>
      </c>
      <c r="I228" s="11" t="str">
        <f t="shared" si="30"/>
        <v/>
      </c>
      <c r="J228" s="11" t="str">
        <f t="shared" si="27"/>
        <v/>
      </c>
      <c r="K228" s="11" t="str">
        <f t="shared" si="31"/>
        <v/>
      </c>
      <c r="L228" s="11" t="str">
        <f>IF('ACT Math'!B228="","",'SAT M to CBEST M'!$A$2+'SAT M to CBEST M'!$B$2*C228)</f>
        <v/>
      </c>
      <c r="M228" s="11" t="str">
        <f>IF('ACT Math'!B228="","", IF(L228&lt;20, 20, IF(L228&gt;80, 80, L228)))</f>
        <v/>
      </c>
    </row>
    <row r="229" spans="1:13" x14ac:dyDescent="0.25">
      <c r="A229" s="11">
        <v>228</v>
      </c>
      <c r="B229" s="30"/>
      <c r="C229" s="11" t="str">
        <f>IF('ACT Math'!B229="","",IF('ACT Math'!B229&lt;'ACT M to SAT M'!$A$2,'ACT M to SAT M'!$B$2,IF('ACT Math'!B229&gt;'ACT M to SAT M'!A$28,'ACT M to SAT M'!B$28,VLOOKUP(B229,'ACT M to SAT M'!A:B,2,FALSE))))</f>
        <v/>
      </c>
      <c r="D229" s="11" t="str">
        <f t="shared" si="24"/>
        <v/>
      </c>
      <c r="E229" s="11" t="str">
        <f t="shared" si="28"/>
        <v/>
      </c>
      <c r="F229" s="11" t="str">
        <f t="shared" si="25"/>
        <v/>
      </c>
      <c r="G229" s="11" t="str">
        <f t="shared" si="29"/>
        <v/>
      </c>
      <c r="H229" s="11" t="str">
        <f t="shared" si="26"/>
        <v/>
      </c>
      <c r="I229" s="11" t="str">
        <f t="shared" si="30"/>
        <v/>
      </c>
      <c r="J229" s="11" t="str">
        <f t="shared" si="27"/>
        <v/>
      </c>
      <c r="K229" s="11" t="str">
        <f t="shared" si="31"/>
        <v/>
      </c>
      <c r="L229" s="11" t="str">
        <f>IF('ACT Math'!B229="","",'SAT M to CBEST M'!$A$2+'SAT M to CBEST M'!$B$2*C229)</f>
        <v/>
      </c>
      <c r="M229" s="11" t="str">
        <f>IF('ACT Math'!B229="","", IF(L229&lt;20, 20, IF(L229&gt;80, 80, L229)))</f>
        <v/>
      </c>
    </row>
    <row r="230" spans="1:13" x14ac:dyDescent="0.25">
      <c r="A230" s="11">
        <v>229</v>
      </c>
      <c r="B230" s="30"/>
      <c r="C230" s="11" t="str">
        <f>IF('ACT Math'!B230="","",IF('ACT Math'!B230&lt;'ACT M to SAT M'!$A$2,'ACT M to SAT M'!$B$2,IF('ACT Math'!B230&gt;'ACT M to SAT M'!A$28,'ACT M to SAT M'!B$28,VLOOKUP(B230,'ACT M to SAT M'!A:B,2,FALSE))))</f>
        <v/>
      </c>
      <c r="D230" s="11" t="str">
        <f t="shared" si="24"/>
        <v/>
      </c>
      <c r="E230" s="11" t="str">
        <f t="shared" si="28"/>
        <v/>
      </c>
      <c r="F230" s="11" t="str">
        <f t="shared" si="25"/>
        <v/>
      </c>
      <c r="G230" s="11" t="str">
        <f t="shared" si="29"/>
        <v/>
      </c>
      <c r="H230" s="11" t="str">
        <f t="shared" si="26"/>
        <v/>
      </c>
      <c r="I230" s="11" t="str">
        <f t="shared" si="30"/>
        <v/>
      </c>
      <c r="J230" s="11" t="str">
        <f t="shared" si="27"/>
        <v/>
      </c>
      <c r="K230" s="11" t="str">
        <f t="shared" si="31"/>
        <v/>
      </c>
      <c r="L230" s="11" t="str">
        <f>IF('ACT Math'!B230="","",'SAT M to CBEST M'!$A$2+'SAT M to CBEST M'!$B$2*C230)</f>
        <v/>
      </c>
      <c r="M230" s="11" t="str">
        <f>IF('ACT Math'!B230="","", IF(L230&lt;20, 20, IF(L230&gt;80, 80, L230)))</f>
        <v/>
      </c>
    </row>
    <row r="231" spans="1:13" x14ac:dyDescent="0.25">
      <c r="A231" s="11">
        <v>230</v>
      </c>
      <c r="B231" s="30"/>
      <c r="C231" s="11" t="str">
        <f>IF('ACT Math'!B231="","",IF('ACT Math'!B231&lt;'ACT M to SAT M'!$A$2,'ACT M to SAT M'!$B$2,IF('ACT Math'!B231&gt;'ACT M to SAT M'!A$28,'ACT M to SAT M'!B$28,VLOOKUP(B231,'ACT M to SAT M'!A:B,2,FALSE))))</f>
        <v/>
      </c>
      <c r="D231" s="11" t="str">
        <f t="shared" si="24"/>
        <v/>
      </c>
      <c r="E231" s="11" t="str">
        <f t="shared" si="28"/>
        <v/>
      </c>
      <c r="F231" s="11" t="str">
        <f t="shared" si="25"/>
        <v/>
      </c>
      <c r="G231" s="11" t="str">
        <f t="shared" si="29"/>
        <v/>
      </c>
      <c r="H231" s="11" t="str">
        <f t="shared" si="26"/>
        <v/>
      </c>
      <c r="I231" s="11" t="str">
        <f t="shared" si="30"/>
        <v/>
      </c>
      <c r="J231" s="11" t="str">
        <f t="shared" si="27"/>
        <v/>
      </c>
      <c r="K231" s="11" t="str">
        <f t="shared" si="31"/>
        <v/>
      </c>
      <c r="L231" s="11" t="str">
        <f>IF('ACT Math'!B231="","",'SAT M to CBEST M'!$A$2+'SAT M to CBEST M'!$B$2*C231)</f>
        <v/>
      </c>
      <c r="M231" s="11" t="str">
        <f>IF('ACT Math'!B231="","", IF(L231&lt;20, 20, IF(L231&gt;80, 80, L231)))</f>
        <v/>
      </c>
    </row>
    <row r="232" spans="1:13" x14ac:dyDescent="0.25">
      <c r="A232" s="11">
        <v>231</v>
      </c>
      <c r="B232" s="30"/>
      <c r="C232" s="11" t="str">
        <f>IF('ACT Math'!B232="","",IF('ACT Math'!B232&lt;'ACT M to SAT M'!$A$2,'ACT M to SAT M'!$B$2,IF('ACT Math'!B232&gt;'ACT M to SAT M'!A$28,'ACT M to SAT M'!B$28,VLOOKUP(B232,'ACT M to SAT M'!A:B,2,FALSE))))</f>
        <v/>
      </c>
      <c r="D232" s="11" t="str">
        <f t="shared" si="24"/>
        <v/>
      </c>
      <c r="E232" s="11" t="str">
        <f t="shared" si="28"/>
        <v/>
      </c>
      <c r="F232" s="11" t="str">
        <f t="shared" si="25"/>
        <v/>
      </c>
      <c r="G232" s="11" t="str">
        <f t="shared" si="29"/>
        <v/>
      </c>
      <c r="H232" s="11" t="str">
        <f t="shared" si="26"/>
        <v/>
      </c>
      <c r="I232" s="11" t="str">
        <f t="shared" si="30"/>
        <v/>
      </c>
      <c r="J232" s="11" t="str">
        <f t="shared" si="27"/>
        <v/>
      </c>
      <c r="K232" s="11" t="str">
        <f t="shared" si="31"/>
        <v/>
      </c>
      <c r="L232" s="11" t="str">
        <f>IF('ACT Math'!B232="","",'SAT M to CBEST M'!$A$2+'SAT M to CBEST M'!$B$2*C232)</f>
        <v/>
      </c>
      <c r="M232" s="11" t="str">
        <f>IF('ACT Math'!B232="","", IF(L232&lt;20, 20, IF(L232&gt;80, 80, L232)))</f>
        <v/>
      </c>
    </row>
    <row r="233" spans="1:13" x14ac:dyDescent="0.25">
      <c r="A233" s="11">
        <v>232</v>
      </c>
      <c r="B233" s="30"/>
      <c r="C233" s="11" t="str">
        <f>IF('ACT Math'!B233="","",IF('ACT Math'!B233&lt;'ACT M to SAT M'!$A$2,'ACT M to SAT M'!$B$2,IF('ACT Math'!B233&gt;'ACT M to SAT M'!A$28,'ACT M to SAT M'!B$28,VLOOKUP(B233,'ACT M to SAT M'!A:B,2,FALSE))))</f>
        <v/>
      </c>
      <c r="D233" s="11" t="str">
        <f t="shared" si="24"/>
        <v/>
      </c>
      <c r="E233" s="11" t="str">
        <f t="shared" si="28"/>
        <v/>
      </c>
      <c r="F233" s="11" t="str">
        <f t="shared" si="25"/>
        <v/>
      </c>
      <c r="G233" s="11" t="str">
        <f t="shared" si="29"/>
        <v/>
      </c>
      <c r="H233" s="11" t="str">
        <f t="shared" si="26"/>
        <v/>
      </c>
      <c r="I233" s="11" t="str">
        <f t="shared" si="30"/>
        <v/>
      </c>
      <c r="J233" s="11" t="str">
        <f t="shared" si="27"/>
        <v/>
      </c>
      <c r="K233" s="11" t="str">
        <f t="shared" si="31"/>
        <v/>
      </c>
      <c r="L233" s="11" t="str">
        <f>IF('ACT Math'!B233="","",'SAT M to CBEST M'!$A$2+'SAT M to CBEST M'!$B$2*C233)</f>
        <v/>
      </c>
      <c r="M233" s="11" t="str">
        <f>IF('ACT Math'!B233="","", IF(L233&lt;20, 20, IF(L233&gt;80, 80, L233)))</f>
        <v/>
      </c>
    </row>
    <row r="234" spans="1:13" x14ac:dyDescent="0.25">
      <c r="A234" s="11">
        <v>233</v>
      </c>
      <c r="B234" s="30"/>
      <c r="C234" s="11" t="str">
        <f>IF('ACT Math'!B234="","",IF('ACT Math'!B234&lt;'ACT M to SAT M'!$A$2,'ACT M to SAT M'!$B$2,IF('ACT Math'!B234&gt;'ACT M to SAT M'!A$28,'ACT M to SAT M'!B$28,VLOOKUP(B234,'ACT M to SAT M'!A:B,2,FALSE))))</f>
        <v/>
      </c>
      <c r="D234" s="11" t="str">
        <f t="shared" si="24"/>
        <v/>
      </c>
      <c r="E234" s="11" t="str">
        <f t="shared" si="28"/>
        <v/>
      </c>
      <c r="F234" s="11" t="str">
        <f t="shared" si="25"/>
        <v/>
      </c>
      <c r="G234" s="11" t="str">
        <f t="shared" si="29"/>
        <v/>
      </c>
      <c r="H234" s="11" t="str">
        <f t="shared" si="26"/>
        <v/>
      </c>
      <c r="I234" s="11" t="str">
        <f t="shared" si="30"/>
        <v/>
      </c>
      <c r="J234" s="11" t="str">
        <f t="shared" si="27"/>
        <v/>
      </c>
      <c r="K234" s="11" t="str">
        <f t="shared" si="31"/>
        <v/>
      </c>
      <c r="L234" s="11" t="str">
        <f>IF('ACT Math'!B234="","",'SAT M to CBEST M'!$A$2+'SAT M to CBEST M'!$B$2*C234)</f>
        <v/>
      </c>
      <c r="M234" s="11" t="str">
        <f>IF('ACT Math'!B234="","", IF(L234&lt;20, 20, IF(L234&gt;80, 80, L234)))</f>
        <v/>
      </c>
    </row>
    <row r="235" spans="1:13" x14ac:dyDescent="0.25">
      <c r="A235" s="11">
        <v>234</v>
      </c>
      <c r="B235" s="30"/>
      <c r="C235" s="11" t="str">
        <f>IF('ACT Math'!B235="","",IF('ACT Math'!B235&lt;'ACT M to SAT M'!$A$2,'ACT M to SAT M'!$B$2,IF('ACT Math'!B235&gt;'ACT M to SAT M'!A$28,'ACT M to SAT M'!B$28,VLOOKUP(B235,'ACT M to SAT M'!A:B,2,FALSE))))</f>
        <v/>
      </c>
      <c r="D235" s="11" t="str">
        <f t="shared" si="24"/>
        <v/>
      </c>
      <c r="E235" s="11" t="str">
        <f t="shared" si="28"/>
        <v/>
      </c>
      <c r="F235" s="11" t="str">
        <f t="shared" si="25"/>
        <v/>
      </c>
      <c r="G235" s="11" t="str">
        <f t="shared" si="29"/>
        <v/>
      </c>
      <c r="H235" s="11" t="str">
        <f t="shared" si="26"/>
        <v/>
      </c>
      <c r="I235" s="11" t="str">
        <f t="shared" si="30"/>
        <v/>
      </c>
      <c r="J235" s="11" t="str">
        <f t="shared" si="27"/>
        <v/>
      </c>
      <c r="K235" s="11" t="str">
        <f t="shared" si="31"/>
        <v/>
      </c>
      <c r="L235" s="11" t="str">
        <f>IF('ACT Math'!B235="","",'SAT M to CBEST M'!$A$2+'SAT M to CBEST M'!$B$2*C235)</f>
        <v/>
      </c>
      <c r="M235" s="11" t="str">
        <f>IF('ACT Math'!B235="","", IF(L235&lt;20, 20, IF(L235&gt;80, 80, L235)))</f>
        <v/>
      </c>
    </row>
    <row r="236" spans="1:13" x14ac:dyDescent="0.25">
      <c r="A236" s="11">
        <v>235</v>
      </c>
      <c r="B236" s="30"/>
      <c r="C236" s="11" t="str">
        <f>IF('ACT Math'!B236="","",IF('ACT Math'!B236&lt;'ACT M to SAT M'!$A$2,'ACT M to SAT M'!$B$2,IF('ACT Math'!B236&gt;'ACT M to SAT M'!A$28,'ACT M to SAT M'!B$28,VLOOKUP(B236,'ACT M to SAT M'!A:B,2,FALSE))))</f>
        <v/>
      </c>
      <c r="D236" s="11" t="str">
        <f t="shared" si="24"/>
        <v/>
      </c>
      <c r="E236" s="11" t="str">
        <f t="shared" si="28"/>
        <v/>
      </c>
      <c r="F236" s="11" t="str">
        <f t="shared" si="25"/>
        <v/>
      </c>
      <c r="G236" s="11" t="str">
        <f t="shared" si="29"/>
        <v/>
      </c>
      <c r="H236" s="11" t="str">
        <f t="shared" si="26"/>
        <v/>
      </c>
      <c r="I236" s="11" t="str">
        <f t="shared" si="30"/>
        <v/>
      </c>
      <c r="J236" s="11" t="str">
        <f t="shared" si="27"/>
        <v/>
      </c>
      <c r="K236" s="11" t="str">
        <f t="shared" si="31"/>
        <v/>
      </c>
      <c r="L236" s="11" t="str">
        <f>IF('ACT Math'!B236="","",'SAT M to CBEST M'!$A$2+'SAT M to CBEST M'!$B$2*C236)</f>
        <v/>
      </c>
      <c r="M236" s="11" t="str">
        <f>IF('ACT Math'!B236="","", IF(L236&lt;20, 20, IF(L236&gt;80, 80, L236)))</f>
        <v/>
      </c>
    </row>
    <row r="237" spans="1:13" x14ac:dyDescent="0.25">
      <c r="A237" s="11">
        <v>236</v>
      </c>
      <c r="B237" s="30"/>
      <c r="C237" s="11" t="str">
        <f>IF('ACT Math'!B237="","",IF('ACT Math'!B237&lt;'ACT M to SAT M'!$A$2,'ACT M to SAT M'!$B$2,IF('ACT Math'!B237&gt;'ACT M to SAT M'!A$28,'ACT M to SAT M'!B$28,VLOOKUP(B237,'ACT M to SAT M'!A:B,2,FALSE))))</f>
        <v/>
      </c>
      <c r="D237" s="11" t="str">
        <f t="shared" si="24"/>
        <v/>
      </c>
      <c r="E237" s="11" t="str">
        <f t="shared" si="28"/>
        <v/>
      </c>
      <c r="F237" s="11" t="str">
        <f t="shared" si="25"/>
        <v/>
      </c>
      <c r="G237" s="11" t="str">
        <f t="shared" si="29"/>
        <v/>
      </c>
      <c r="H237" s="11" t="str">
        <f t="shared" si="26"/>
        <v/>
      </c>
      <c r="I237" s="11" t="str">
        <f t="shared" si="30"/>
        <v/>
      </c>
      <c r="J237" s="11" t="str">
        <f t="shared" si="27"/>
        <v/>
      </c>
      <c r="K237" s="11" t="str">
        <f t="shared" si="31"/>
        <v/>
      </c>
      <c r="L237" s="11" t="str">
        <f>IF('ACT Math'!B237="","",'SAT M to CBEST M'!$A$2+'SAT M to CBEST M'!$B$2*C237)</f>
        <v/>
      </c>
      <c r="M237" s="11" t="str">
        <f>IF('ACT Math'!B237="","", IF(L237&lt;20, 20, IF(L237&gt;80, 80, L237)))</f>
        <v/>
      </c>
    </row>
    <row r="238" spans="1:13" x14ac:dyDescent="0.25">
      <c r="A238" s="11">
        <v>237</v>
      </c>
      <c r="B238" s="30"/>
      <c r="C238" s="11" t="str">
        <f>IF('ACT Math'!B238="","",IF('ACT Math'!B238&lt;'ACT M to SAT M'!$A$2,'ACT M to SAT M'!$B$2,IF('ACT Math'!B238&gt;'ACT M to SAT M'!A$28,'ACT M to SAT M'!B$28,VLOOKUP(B238,'ACT M to SAT M'!A:B,2,FALSE))))</f>
        <v/>
      </c>
      <c r="D238" s="11" t="str">
        <f t="shared" si="24"/>
        <v/>
      </c>
      <c r="E238" s="11" t="str">
        <f t="shared" si="28"/>
        <v/>
      </c>
      <c r="F238" s="11" t="str">
        <f t="shared" si="25"/>
        <v/>
      </c>
      <c r="G238" s="11" t="str">
        <f t="shared" si="29"/>
        <v/>
      </c>
      <c r="H238" s="11" t="str">
        <f t="shared" si="26"/>
        <v/>
      </c>
      <c r="I238" s="11" t="str">
        <f t="shared" si="30"/>
        <v/>
      </c>
      <c r="J238" s="11" t="str">
        <f t="shared" si="27"/>
        <v/>
      </c>
      <c r="K238" s="11" t="str">
        <f t="shared" si="31"/>
        <v/>
      </c>
      <c r="L238" s="11" t="str">
        <f>IF('ACT Math'!B238="","",'SAT M to CBEST M'!$A$2+'SAT M to CBEST M'!$B$2*C238)</f>
        <v/>
      </c>
      <c r="M238" s="11" t="str">
        <f>IF('ACT Math'!B238="","", IF(L238&lt;20, 20, IF(L238&gt;80, 80, L238)))</f>
        <v/>
      </c>
    </row>
    <row r="239" spans="1:13" x14ac:dyDescent="0.25">
      <c r="A239" s="11">
        <v>238</v>
      </c>
      <c r="B239" s="30"/>
      <c r="C239" s="11" t="str">
        <f>IF('ACT Math'!B239="","",IF('ACT Math'!B239&lt;'ACT M to SAT M'!$A$2,'ACT M to SAT M'!$B$2,IF('ACT Math'!B239&gt;'ACT M to SAT M'!A$28,'ACT M to SAT M'!B$28,VLOOKUP(B239,'ACT M to SAT M'!A:B,2,FALSE))))</f>
        <v/>
      </c>
      <c r="D239" s="11" t="str">
        <f t="shared" si="24"/>
        <v/>
      </c>
      <c r="E239" s="11" t="str">
        <f t="shared" si="28"/>
        <v/>
      </c>
      <c r="F239" s="11" t="str">
        <f t="shared" si="25"/>
        <v/>
      </c>
      <c r="G239" s="11" t="str">
        <f t="shared" si="29"/>
        <v/>
      </c>
      <c r="H239" s="11" t="str">
        <f t="shared" si="26"/>
        <v/>
      </c>
      <c r="I239" s="11" t="str">
        <f t="shared" si="30"/>
        <v/>
      </c>
      <c r="J239" s="11" t="str">
        <f t="shared" si="27"/>
        <v/>
      </c>
      <c r="K239" s="11" t="str">
        <f t="shared" si="31"/>
        <v/>
      </c>
      <c r="L239" s="11" t="str">
        <f>IF('ACT Math'!B239="","",'SAT M to CBEST M'!$A$2+'SAT M to CBEST M'!$B$2*C239)</f>
        <v/>
      </c>
      <c r="M239" s="11" t="str">
        <f>IF('ACT Math'!B239="","", IF(L239&lt;20, 20, IF(L239&gt;80, 80, L239)))</f>
        <v/>
      </c>
    </row>
    <row r="240" spans="1:13" x14ac:dyDescent="0.25">
      <c r="A240" s="11">
        <v>239</v>
      </c>
      <c r="B240" s="30"/>
      <c r="C240" s="11" t="str">
        <f>IF('ACT Math'!B240="","",IF('ACT Math'!B240&lt;'ACT M to SAT M'!$A$2,'ACT M to SAT M'!$B$2,IF('ACT Math'!B240&gt;'ACT M to SAT M'!A$28,'ACT M to SAT M'!B$28,VLOOKUP(B240,'ACT M to SAT M'!A:B,2,FALSE))))</f>
        <v/>
      </c>
      <c r="D240" s="11" t="str">
        <f t="shared" si="24"/>
        <v/>
      </c>
      <c r="E240" s="11" t="str">
        <f t="shared" si="28"/>
        <v/>
      </c>
      <c r="F240" s="11" t="str">
        <f t="shared" si="25"/>
        <v/>
      </c>
      <c r="G240" s="11" t="str">
        <f t="shared" si="29"/>
        <v/>
      </c>
      <c r="H240" s="11" t="str">
        <f t="shared" si="26"/>
        <v/>
      </c>
      <c r="I240" s="11" t="str">
        <f t="shared" si="30"/>
        <v/>
      </c>
      <c r="J240" s="11" t="str">
        <f t="shared" si="27"/>
        <v/>
      </c>
      <c r="K240" s="11" t="str">
        <f t="shared" si="31"/>
        <v/>
      </c>
      <c r="L240" s="11" t="str">
        <f>IF('ACT Math'!B240="","",'SAT M to CBEST M'!$A$2+'SAT M to CBEST M'!$B$2*C240)</f>
        <v/>
      </c>
      <c r="M240" s="11" t="str">
        <f>IF('ACT Math'!B240="","", IF(L240&lt;20, 20, IF(L240&gt;80, 80, L240)))</f>
        <v/>
      </c>
    </row>
    <row r="241" spans="1:13" x14ac:dyDescent="0.25">
      <c r="A241" s="11">
        <v>240</v>
      </c>
      <c r="B241" s="30"/>
      <c r="C241" s="11" t="str">
        <f>IF('ACT Math'!B241="","",IF('ACT Math'!B241&lt;'ACT M to SAT M'!$A$2,'ACT M to SAT M'!$B$2,IF('ACT Math'!B241&gt;'ACT M to SAT M'!A$28,'ACT M to SAT M'!B$28,VLOOKUP(B241,'ACT M to SAT M'!A:B,2,FALSE))))</f>
        <v/>
      </c>
      <c r="D241" s="11" t="str">
        <f t="shared" si="24"/>
        <v/>
      </c>
      <c r="E241" s="11" t="str">
        <f t="shared" si="28"/>
        <v/>
      </c>
      <c r="F241" s="11" t="str">
        <f t="shared" si="25"/>
        <v/>
      </c>
      <c r="G241" s="11" t="str">
        <f t="shared" si="29"/>
        <v/>
      </c>
      <c r="H241" s="11" t="str">
        <f t="shared" si="26"/>
        <v/>
      </c>
      <c r="I241" s="11" t="str">
        <f t="shared" si="30"/>
        <v/>
      </c>
      <c r="J241" s="11" t="str">
        <f t="shared" si="27"/>
        <v/>
      </c>
      <c r="K241" s="11" t="str">
        <f t="shared" si="31"/>
        <v/>
      </c>
      <c r="L241" s="11" t="str">
        <f>IF('ACT Math'!B241="","",'SAT M to CBEST M'!$A$2+'SAT M to CBEST M'!$B$2*C241)</f>
        <v/>
      </c>
      <c r="M241" s="11" t="str">
        <f>IF('ACT Math'!B241="","", IF(L241&lt;20, 20, IF(L241&gt;80, 80, L241)))</f>
        <v/>
      </c>
    </row>
    <row r="242" spans="1:13" x14ac:dyDescent="0.25">
      <c r="A242" s="11">
        <v>241</v>
      </c>
      <c r="B242" s="30"/>
      <c r="C242" s="11" t="str">
        <f>IF('ACT Math'!B242="","",IF('ACT Math'!B242&lt;'ACT M to SAT M'!$A$2,'ACT M to SAT M'!$B$2,IF('ACT Math'!B242&gt;'ACT M to SAT M'!A$28,'ACT M to SAT M'!B$28,VLOOKUP(B242,'ACT M to SAT M'!A:B,2,FALSE))))</f>
        <v/>
      </c>
      <c r="D242" s="11" t="str">
        <f t="shared" si="24"/>
        <v/>
      </c>
      <c r="E242" s="11" t="str">
        <f t="shared" si="28"/>
        <v/>
      </c>
      <c r="F242" s="11" t="str">
        <f t="shared" si="25"/>
        <v/>
      </c>
      <c r="G242" s="11" t="str">
        <f t="shared" si="29"/>
        <v/>
      </c>
      <c r="H242" s="11" t="str">
        <f t="shared" si="26"/>
        <v/>
      </c>
      <c r="I242" s="11" t="str">
        <f t="shared" si="30"/>
        <v/>
      </c>
      <c r="J242" s="11" t="str">
        <f t="shared" si="27"/>
        <v/>
      </c>
      <c r="K242" s="11" t="str">
        <f t="shared" si="31"/>
        <v/>
      </c>
      <c r="L242" s="11" t="str">
        <f>IF('ACT Math'!B242="","",'SAT M to CBEST M'!$A$2+'SAT M to CBEST M'!$B$2*C242)</f>
        <v/>
      </c>
      <c r="M242" s="11" t="str">
        <f>IF('ACT Math'!B242="","", IF(L242&lt;20, 20, IF(L242&gt;80, 80, L242)))</f>
        <v/>
      </c>
    </row>
    <row r="243" spans="1:13" x14ac:dyDescent="0.25">
      <c r="A243" s="11">
        <v>242</v>
      </c>
      <c r="B243" s="30"/>
      <c r="C243" s="11" t="str">
        <f>IF('ACT Math'!B243="","",IF('ACT Math'!B243&lt;'ACT M to SAT M'!$A$2,'ACT M to SAT M'!$B$2,IF('ACT Math'!B243&gt;'ACT M to SAT M'!A$28,'ACT M to SAT M'!B$28,VLOOKUP(B243,'ACT M to SAT M'!A:B,2,FALSE))))</f>
        <v/>
      </c>
      <c r="D243" s="11" t="str">
        <f t="shared" si="24"/>
        <v/>
      </c>
      <c r="E243" s="11" t="str">
        <f t="shared" si="28"/>
        <v/>
      </c>
      <c r="F243" s="11" t="str">
        <f t="shared" si="25"/>
        <v/>
      </c>
      <c r="G243" s="11" t="str">
        <f t="shared" si="29"/>
        <v/>
      </c>
      <c r="H243" s="11" t="str">
        <f t="shared" si="26"/>
        <v/>
      </c>
      <c r="I243" s="11" t="str">
        <f t="shared" si="30"/>
        <v/>
      </c>
      <c r="J243" s="11" t="str">
        <f t="shared" si="27"/>
        <v/>
      </c>
      <c r="K243" s="11" t="str">
        <f t="shared" si="31"/>
        <v/>
      </c>
      <c r="L243" s="11" t="str">
        <f>IF('ACT Math'!B243="","",'SAT M to CBEST M'!$A$2+'SAT M to CBEST M'!$B$2*C243)</f>
        <v/>
      </c>
      <c r="M243" s="11" t="str">
        <f>IF('ACT Math'!B243="","", IF(L243&lt;20, 20, IF(L243&gt;80, 80, L243)))</f>
        <v/>
      </c>
    </row>
    <row r="244" spans="1:13" x14ac:dyDescent="0.25">
      <c r="A244" s="11">
        <v>243</v>
      </c>
      <c r="B244" s="30"/>
      <c r="C244" s="11" t="str">
        <f>IF('ACT Math'!B244="","",IF('ACT Math'!B244&lt;'ACT M to SAT M'!$A$2,'ACT M to SAT M'!$B$2,IF('ACT Math'!B244&gt;'ACT M to SAT M'!A$28,'ACT M to SAT M'!B$28,VLOOKUP(B244,'ACT M to SAT M'!A:B,2,FALSE))))</f>
        <v/>
      </c>
      <c r="D244" s="11" t="str">
        <f t="shared" si="24"/>
        <v/>
      </c>
      <c r="E244" s="11" t="str">
        <f t="shared" si="28"/>
        <v/>
      </c>
      <c r="F244" s="11" t="str">
        <f t="shared" si="25"/>
        <v/>
      </c>
      <c r="G244" s="11" t="str">
        <f t="shared" si="29"/>
        <v/>
      </c>
      <c r="H244" s="11" t="str">
        <f t="shared" si="26"/>
        <v/>
      </c>
      <c r="I244" s="11" t="str">
        <f t="shared" si="30"/>
        <v/>
      </c>
      <c r="J244" s="11" t="str">
        <f t="shared" si="27"/>
        <v/>
      </c>
      <c r="K244" s="11" t="str">
        <f t="shared" si="31"/>
        <v/>
      </c>
      <c r="L244" s="11" t="str">
        <f>IF('ACT Math'!B244="","",'SAT M to CBEST M'!$A$2+'SAT M to CBEST M'!$B$2*C244)</f>
        <v/>
      </c>
      <c r="M244" s="11" t="str">
        <f>IF('ACT Math'!B244="","", IF(L244&lt;20, 20, IF(L244&gt;80, 80, L244)))</f>
        <v/>
      </c>
    </row>
    <row r="245" spans="1:13" x14ac:dyDescent="0.25">
      <c r="A245" s="11">
        <v>244</v>
      </c>
      <c r="B245" s="30"/>
      <c r="C245" s="11" t="str">
        <f>IF('ACT Math'!B245="","",IF('ACT Math'!B245&lt;'ACT M to SAT M'!$A$2,'ACT M to SAT M'!$B$2,IF('ACT Math'!B245&gt;'ACT M to SAT M'!A$28,'ACT M to SAT M'!B$28,VLOOKUP(B245,'ACT M to SAT M'!A:B,2,FALSE))))</f>
        <v/>
      </c>
      <c r="D245" s="11" t="str">
        <f t="shared" si="24"/>
        <v/>
      </c>
      <c r="E245" s="11" t="str">
        <f t="shared" si="28"/>
        <v/>
      </c>
      <c r="F245" s="11" t="str">
        <f t="shared" si="25"/>
        <v/>
      </c>
      <c r="G245" s="11" t="str">
        <f t="shared" si="29"/>
        <v/>
      </c>
      <c r="H245" s="11" t="str">
        <f t="shared" si="26"/>
        <v/>
      </c>
      <c r="I245" s="11" t="str">
        <f t="shared" si="30"/>
        <v/>
      </c>
      <c r="J245" s="11" t="str">
        <f t="shared" si="27"/>
        <v/>
      </c>
      <c r="K245" s="11" t="str">
        <f t="shared" si="31"/>
        <v/>
      </c>
      <c r="L245" s="11" t="str">
        <f>IF('ACT Math'!B245="","",'SAT M to CBEST M'!$A$2+'SAT M to CBEST M'!$B$2*C245)</f>
        <v/>
      </c>
      <c r="M245" s="11" t="str">
        <f>IF('ACT Math'!B245="","", IF(L245&lt;20, 20, IF(L245&gt;80, 80, L245)))</f>
        <v/>
      </c>
    </row>
    <row r="246" spans="1:13" x14ac:dyDescent="0.25">
      <c r="A246" s="11">
        <v>245</v>
      </c>
      <c r="B246" s="30"/>
      <c r="C246" s="11" t="str">
        <f>IF('ACT Math'!B246="","",IF('ACT Math'!B246&lt;'ACT M to SAT M'!$A$2,'ACT M to SAT M'!$B$2,IF('ACT Math'!B246&gt;'ACT M to SAT M'!A$28,'ACT M to SAT M'!B$28,VLOOKUP(B246,'ACT M to SAT M'!A:B,2,FALSE))))</f>
        <v/>
      </c>
      <c r="D246" s="11" t="str">
        <f t="shared" si="24"/>
        <v/>
      </c>
      <c r="E246" s="11" t="str">
        <f t="shared" si="28"/>
        <v/>
      </c>
      <c r="F246" s="11" t="str">
        <f t="shared" si="25"/>
        <v/>
      </c>
      <c r="G246" s="11" t="str">
        <f t="shared" si="29"/>
        <v/>
      </c>
      <c r="H246" s="11" t="str">
        <f t="shared" si="26"/>
        <v/>
      </c>
      <c r="I246" s="11" t="str">
        <f t="shared" si="30"/>
        <v/>
      </c>
      <c r="J246" s="11" t="str">
        <f t="shared" si="27"/>
        <v/>
      </c>
      <c r="K246" s="11" t="str">
        <f t="shared" si="31"/>
        <v/>
      </c>
      <c r="L246" s="11" t="str">
        <f>IF('ACT Math'!B246="","",'SAT M to CBEST M'!$A$2+'SAT M to CBEST M'!$B$2*C246)</f>
        <v/>
      </c>
      <c r="M246" s="11" t="str">
        <f>IF('ACT Math'!B246="","", IF(L246&lt;20, 20, IF(L246&gt;80, 80, L246)))</f>
        <v/>
      </c>
    </row>
    <row r="247" spans="1:13" x14ac:dyDescent="0.25">
      <c r="A247" s="11">
        <v>246</v>
      </c>
      <c r="B247" s="30"/>
      <c r="C247" s="11" t="str">
        <f>IF('ACT Math'!B247="","",IF('ACT Math'!B247&lt;'ACT M to SAT M'!$A$2,'ACT M to SAT M'!$B$2,IF('ACT Math'!B247&gt;'ACT M to SAT M'!A$28,'ACT M to SAT M'!B$28,VLOOKUP(B247,'ACT M to SAT M'!A:B,2,FALSE))))</f>
        <v/>
      </c>
      <c r="D247" s="11" t="str">
        <f t="shared" si="24"/>
        <v/>
      </c>
      <c r="E247" s="11" t="str">
        <f t="shared" si="28"/>
        <v/>
      </c>
      <c r="F247" s="11" t="str">
        <f t="shared" si="25"/>
        <v/>
      </c>
      <c r="G247" s="11" t="str">
        <f t="shared" si="29"/>
        <v/>
      </c>
      <c r="H247" s="11" t="str">
        <f t="shared" si="26"/>
        <v/>
      </c>
      <c r="I247" s="11" t="str">
        <f t="shared" si="30"/>
        <v/>
      </c>
      <c r="J247" s="11" t="str">
        <f t="shared" si="27"/>
        <v/>
      </c>
      <c r="K247" s="11" t="str">
        <f t="shared" si="31"/>
        <v/>
      </c>
      <c r="L247" s="11" t="str">
        <f>IF('ACT Math'!B247="","",'SAT M to CBEST M'!$A$2+'SAT M to CBEST M'!$B$2*C247)</f>
        <v/>
      </c>
      <c r="M247" s="11" t="str">
        <f>IF('ACT Math'!B247="","", IF(L247&lt;20, 20, IF(L247&gt;80, 80, L247)))</f>
        <v/>
      </c>
    </row>
    <row r="248" spans="1:13" x14ac:dyDescent="0.25">
      <c r="A248" s="11">
        <v>247</v>
      </c>
      <c r="B248" s="30"/>
      <c r="C248" s="11" t="str">
        <f>IF('ACT Math'!B248="","",IF('ACT Math'!B248&lt;'ACT M to SAT M'!$A$2,'ACT M to SAT M'!$B$2,IF('ACT Math'!B248&gt;'ACT M to SAT M'!A$28,'ACT M to SAT M'!B$28,VLOOKUP(B248,'ACT M to SAT M'!A:B,2,FALSE))))</f>
        <v/>
      </c>
      <c r="D248" s="11" t="str">
        <f t="shared" si="24"/>
        <v/>
      </c>
      <c r="E248" s="11" t="str">
        <f t="shared" si="28"/>
        <v/>
      </c>
      <c r="F248" s="11" t="str">
        <f t="shared" si="25"/>
        <v/>
      </c>
      <c r="G248" s="11" t="str">
        <f t="shared" si="29"/>
        <v/>
      </c>
      <c r="H248" s="11" t="str">
        <f t="shared" si="26"/>
        <v/>
      </c>
      <c r="I248" s="11" t="str">
        <f t="shared" si="30"/>
        <v/>
      </c>
      <c r="J248" s="11" t="str">
        <f t="shared" si="27"/>
        <v/>
      </c>
      <c r="K248" s="11" t="str">
        <f t="shared" si="31"/>
        <v/>
      </c>
      <c r="L248" s="11" t="str">
        <f>IF('ACT Math'!B248="","",'SAT M to CBEST M'!$A$2+'SAT M to CBEST M'!$B$2*C248)</f>
        <v/>
      </c>
      <c r="M248" s="11" t="str">
        <f>IF('ACT Math'!B248="","", IF(L248&lt;20, 20, IF(L248&gt;80, 80, L248)))</f>
        <v/>
      </c>
    </row>
    <row r="249" spans="1:13" x14ac:dyDescent="0.25">
      <c r="A249" s="11">
        <v>248</v>
      </c>
      <c r="B249" s="30"/>
      <c r="C249" s="11" t="str">
        <f>IF('ACT Math'!B249="","",IF('ACT Math'!B249&lt;'ACT M to SAT M'!$A$2,'ACT M to SAT M'!$B$2,IF('ACT Math'!B249&gt;'ACT M to SAT M'!A$28,'ACT M to SAT M'!B$28,VLOOKUP(B249,'ACT M to SAT M'!A:B,2,FALSE))))</f>
        <v/>
      </c>
      <c r="D249" s="11" t="str">
        <f t="shared" si="24"/>
        <v/>
      </c>
      <c r="E249" s="11" t="str">
        <f t="shared" si="28"/>
        <v/>
      </c>
      <c r="F249" s="11" t="str">
        <f t="shared" si="25"/>
        <v/>
      </c>
      <c r="G249" s="11" t="str">
        <f t="shared" si="29"/>
        <v/>
      </c>
      <c r="H249" s="11" t="str">
        <f t="shared" si="26"/>
        <v/>
      </c>
      <c r="I249" s="11" t="str">
        <f t="shared" si="30"/>
        <v/>
      </c>
      <c r="J249" s="11" t="str">
        <f t="shared" si="27"/>
        <v/>
      </c>
      <c r="K249" s="11" t="str">
        <f t="shared" si="31"/>
        <v/>
      </c>
      <c r="L249" s="11" t="str">
        <f>IF('ACT Math'!B249="","",'SAT M to CBEST M'!$A$2+'SAT M to CBEST M'!$B$2*C249)</f>
        <v/>
      </c>
      <c r="M249" s="11" t="str">
        <f>IF('ACT Math'!B249="","", IF(L249&lt;20, 20, IF(L249&gt;80, 80, L249)))</f>
        <v/>
      </c>
    </row>
    <row r="250" spans="1:13" x14ac:dyDescent="0.25">
      <c r="A250" s="11">
        <v>249</v>
      </c>
      <c r="B250" s="30"/>
      <c r="C250" s="11" t="str">
        <f>IF('ACT Math'!B250="","",IF('ACT Math'!B250&lt;'ACT M to SAT M'!$A$2,'ACT M to SAT M'!$B$2,IF('ACT Math'!B250&gt;'ACT M to SAT M'!A$28,'ACT M to SAT M'!B$28,VLOOKUP(B250,'ACT M to SAT M'!A:B,2,FALSE))))</f>
        <v/>
      </c>
      <c r="D250" s="11" t="str">
        <f t="shared" si="24"/>
        <v/>
      </c>
      <c r="E250" s="11" t="str">
        <f t="shared" si="28"/>
        <v/>
      </c>
      <c r="F250" s="11" t="str">
        <f t="shared" si="25"/>
        <v/>
      </c>
      <c r="G250" s="11" t="str">
        <f t="shared" si="29"/>
        <v/>
      </c>
      <c r="H250" s="11" t="str">
        <f t="shared" si="26"/>
        <v/>
      </c>
      <c r="I250" s="11" t="str">
        <f t="shared" si="30"/>
        <v/>
      </c>
      <c r="J250" s="11" t="str">
        <f t="shared" si="27"/>
        <v/>
      </c>
      <c r="K250" s="11" t="str">
        <f t="shared" si="31"/>
        <v/>
      </c>
      <c r="L250" s="11" t="str">
        <f>IF('ACT Math'!B250="","",'SAT M to CBEST M'!$A$2+'SAT M to CBEST M'!$B$2*C250)</f>
        <v/>
      </c>
      <c r="M250" s="11" t="str">
        <f>IF('ACT Math'!B250="","", IF(L250&lt;20, 20, IF(L250&gt;80, 80, L250)))</f>
        <v/>
      </c>
    </row>
    <row r="251" spans="1:13" x14ac:dyDescent="0.25">
      <c r="A251" s="11">
        <v>250</v>
      </c>
      <c r="B251" s="30"/>
      <c r="C251" s="11" t="str">
        <f>IF('ACT Math'!B251="","",IF('ACT Math'!B251&lt;'ACT M to SAT M'!$A$2,'ACT M to SAT M'!$B$2,IF('ACT Math'!B251&gt;'ACT M to SAT M'!A$28,'ACT M to SAT M'!B$28,VLOOKUP(B251,'ACT M to SAT M'!A:B,2,FALSE))))</f>
        <v/>
      </c>
      <c r="D251" s="11" t="str">
        <f t="shared" si="24"/>
        <v/>
      </c>
      <c r="E251" s="11" t="str">
        <f t="shared" si="28"/>
        <v/>
      </c>
      <c r="F251" s="11" t="str">
        <f t="shared" si="25"/>
        <v/>
      </c>
      <c r="G251" s="11" t="str">
        <f t="shared" si="29"/>
        <v/>
      </c>
      <c r="H251" s="11" t="str">
        <f t="shared" si="26"/>
        <v/>
      </c>
      <c r="I251" s="11" t="str">
        <f t="shared" si="30"/>
        <v/>
      </c>
      <c r="J251" s="11" t="str">
        <f t="shared" si="27"/>
        <v/>
      </c>
      <c r="K251" s="11" t="str">
        <f t="shared" si="31"/>
        <v/>
      </c>
      <c r="L251" s="11" t="str">
        <f>IF('ACT Math'!B251="","",'SAT M to CBEST M'!$A$2+'SAT M to CBEST M'!$B$2*C251)</f>
        <v/>
      </c>
      <c r="M251" s="11" t="str">
        <f>IF('ACT Math'!B251="","", IF(L251&lt;20, 20, IF(L251&gt;80, 80, L251)))</f>
        <v/>
      </c>
    </row>
    <row r="252" spans="1:13" x14ac:dyDescent="0.25">
      <c r="A252" s="11">
        <v>251</v>
      </c>
      <c r="B252" s="30"/>
      <c r="C252" s="11" t="str">
        <f>IF('ACT Math'!B252="","",IF('ACT Math'!B252&lt;'ACT M to SAT M'!$A$2,'ACT M to SAT M'!$B$2,IF('ACT Math'!B252&gt;'ACT M to SAT M'!A$28,'ACT M to SAT M'!B$28,VLOOKUP(B252,'ACT M to SAT M'!A:B,2,FALSE))))</f>
        <v/>
      </c>
      <c r="D252" s="11" t="str">
        <f t="shared" si="24"/>
        <v/>
      </c>
      <c r="E252" s="11" t="str">
        <f t="shared" si="28"/>
        <v/>
      </c>
      <c r="F252" s="11" t="str">
        <f t="shared" si="25"/>
        <v/>
      </c>
      <c r="G252" s="11" t="str">
        <f t="shared" si="29"/>
        <v/>
      </c>
      <c r="H252" s="11" t="str">
        <f t="shared" si="26"/>
        <v/>
      </c>
      <c r="I252" s="11" t="str">
        <f t="shared" si="30"/>
        <v/>
      </c>
      <c r="J252" s="11" t="str">
        <f t="shared" si="27"/>
        <v/>
      </c>
      <c r="K252" s="11" t="str">
        <f t="shared" si="31"/>
        <v/>
      </c>
      <c r="L252" s="11" t="str">
        <f>IF('ACT Math'!B252="","",'SAT M to CBEST M'!$A$2+'SAT M to CBEST M'!$B$2*C252)</f>
        <v/>
      </c>
      <c r="M252" s="11" t="str">
        <f>IF('ACT Math'!B252="","", IF(L252&lt;20, 20, IF(L252&gt;80, 80, L252)))</f>
        <v/>
      </c>
    </row>
    <row r="253" spans="1:13" x14ac:dyDescent="0.25">
      <c r="A253" s="11">
        <v>252</v>
      </c>
      <c r="B253" s="30"/>
      <c r="C253" s="11" t="str">
        <f>IF('ACT Math'!B253="","",IF('ACT Math'!B253&lt;'ACT M to SAT M'!$A$2,'ACT M to SAT M'!$B$2,IF('ACT Math'!B253&gt;'ACT M to SAT M'!A$28,'ACT M to SAT M'!B$28,VLOOKUP(B253,'ACT M to SAT M'!A:B,2,FALSE))))</f>
        <v/>
      </c>
      <c r="D253" s="11" t="str">
        <f t="shared" si="24"/>
        <v/>
      </c>
      <c r="E253" s="11" t="str">
        <f t="shared" si="28"/>
        <v/>
      </c>
      <c r="F253" s="11" t="str">
        <f t="shared" si="25"/>
        <v/>
      </c>
      <c r="G253" s="11" t="str">
        <f t="shared" si="29"/>
        <v/>
      </c>
      <c r="H253" s="11" t="str">
        <f t="shared" si="26"/>
        <v/>
      </c>
      <c r="I253" s="11" t="str">
        <f t="shared" si="30"/>
        <v/>
      </c>
      <c r="J253" s="11" t="str">
        <f t="shared" si="27"/>
        <v/>
      </c>
      <c r="K253" s="11" t="str">
        <f t="shared" si="31"/>
        <v/>
      </c>
      <c r="L253" s="11" t="str">
        <f>IF('ACT Math'!B253="","",'SAT M to CBEST M'!$A$2+'SAT M to CBEST M'!$B$2*C253)</f>
        <v/>
      </c>
      <c r="M253" s="11" t="str">
        <f>IF('ACT Math'!B253="","", IF(L253&lt;20, 20, IF(L253&gt;80, 80, L253)))</f>
        <v/>
      </c>
    </row>
    <row r="254" spans="1:13" x14ac:dyDescent="0.25">
      <c r="A254" s="11">
        <v>253</v>
      </c>
      <c r="B254" s="30"/>
      <c r="C254" s="11" t="str">
        <f>IF('ACT Math'!B254="","",IF('ACT Math'!B254&lt;'ACT M to SAT M'!$A$2,'ACT M to SAT M'!$B$2,IF('ACT Math'!B254&gt;'ACT M to SAT M'!A$28,'ACT M to SAT M'!B$28,VLOOKUP(B254,'ACT M to SAT M'!A:B,2,FALSE))))</f>
        <v/>
      </c>
      <c r="D254" s="11" t="str">
        <f t="shared" si="24"/>
        <v/>
      </c>
      <c r="E254" s="11" t="str">
        <f t="shared" si="28"/>
        <v/>
      </c>
      <c r="F254" s="11" t="str">
        <f t="shared" si="25"/>
        <v/>
      </c>
      <c r="G254" s="11" t="str">
        <f t="shared" si="29"/>
        <v/>
      </c>
      <c r="H254" s="11" t="str">
        <f t="shared" si="26"/>
        <v/>
      </c>
      <c r="I254" s="11" t="str">
        <f t="shared" si="30"/>
        <v/>
      </c>
      <c r="J254" s="11" t="str">
        <f t="shared" si="27"/>
        <v/>
      </c>
      <c r="K254" s="11" t="str">
        <f t="shared" si="31"/>
        <v/>
      </c>
      <c r="L254" s="11" t="str">
        <f>IF('ACT Math'!B254="","",'SAT M to CBEST M'!$A$2+'SAT M to CBEST M'!$B$2*C254)</f>
        <v/>
      </c>
      <c r="M254" s="11" t="str">
        <f>IF('ACT Math'!B254="","", IF(L254&lt;20, 20, IF(L254&gt;80, 80, L254)))</f>
        <v/>
      </c>
    </row>
    <row r="255" spans="1:13" x14ac:dyDescent="0.25">
      <c r="A255" s="11">
        <v>254</v>
      </c>
      <c r="B255" s="30"/>
      <c r="C255" s="11" t="str">
        <f>IF('ACT Math'!B255="","",IF('ACT Math'!B255&lt;'ACT M to SAT M'!$A$2,'ACT M to SAT M'!$B$2,IF('ACT Math'!B255&gt;'ACT M to SAT M'!A$28,'ACT M to SAT M'!B$28,VLOOKUP(B255,'ACT M to SAT M'!A:B,2,FALSE))))</f>
        <v/>
      </c>
      <c r="D255" s="11" t="str">
        <f t="shared" si="24"/>
        <v/>
      </c>
      <c r="E255" s="11" t="str">
        <f t="shared" si="28"/>
        <v/>
      </c>
      <c r="F255" s="11" t="str">
        <f t="shared" si="25"/>
        <v/>
      </c>
      <c r="G255" s="11" t="str">
        <f t="shared" si="29"/>
        <v/>
      </c>
      <c r="H255" s="11" t="str">
        <f t="shared" si="26"/>
        <v/>
      </c>
      <c r="I255" s="11" t="str">
        <f t="shared" si="30"/>
        <v/>
      </c>
      <c r="J255" s="11" t="str">
        <f t="shared" si="27"/>
        <v/>
      </c>
      <c r="K255" s="11" t="str">
        <f t="shared" si="31"/>
        <v/>
      </c>
      <c r="L255" s="11" t="str">
        <f>IF('ACT Math'!B255="","",'SAT M to CBEST M'!$A$2+'SAT M to CBEST M'!$B$2*C255)</f>
        <v/>
      </c>
      <c r="M255" s="11" t="str">
        <f>IF('ACT Math'!B255="","", IF(L255&lt;20, 20, IF(L255&gt;80, 80, L255)))</f>
        <v/>
      </c>
    </row>
    <row r="256" spans="1:13" x14ac:dyDescent="0.25">
      <c r="A256" s="11">
        <v>255</v>
      </c>
      <c r="B256" s="30"/>
      <c r="C256" s="11" t="str">
        <f>IF('ACT Math'!B256="","",IF('ACT Math'!B256&lt;'ACT M to SAT M'!$A$2,'ACT M to SAT M'!$B$2,IF('ACT Math'!B256&gt;'ACT M to SAT M'!A$28,'ACT M to SAT M'!B$28,VLOOKUP(B256,'ACT M to SAT M'!A:B,2,FALSE))))</f>
        <v/>
      </c>
      <c r="D256" s="11" t="str">
        <f t="shared" si="24"/>
        <v/>
      </c>
      <c r="E256" s="11" t="str">
        <f t="shared" si="28"/>
        <v/>
      </c>
      <c r="F256" s="11" t="str">
        <f t="shared" si="25"/>
        <v/>
      </c>
      <c r="G256" s="11" t="str">
        <f t="shared" si="29"/>
        <v/>
      </c>
      <c r="H256" s="11" t="str">
        <f t="shared" si="26"/>
        <v/>
      </c>
      <c r="I256" s="11" t="str">
        <f t="shared" si="30"/>
        <v/>
      </c>
      <c r="J256" s="11" t="str">
        <f t="shared" si="27"/>
        <v/>
      </c>
      <c r="K256" s="11" t="str">
        <f t="shared" si="31"/>
        <v/>
      </c>
      <c r="L256" s="11" t="str">
        <f>IF('ACT Math'!B256="","",'SAT M to CBEST M'!$A$2+'SAT M to CBEST M'!$B$2*C256)</f>
        <v/>
      </c>
      <c r="M256" s="11" t="str">
        <f>IF('ACT Math'!B256="","", IF(L256&lt;20, 20, IF(L256&gt;80, 80, L256)))</f>
        <v/>
      </c>
    </row>
    <row r="257" spans="1:13" x14ac:dyDescent="0.25">
      <c r="A257" s="11">
        <v>256</v>
      </c>
      <c r="B257" s="30"/>
      <c r="C257" s="11" t="str">
        <f>IF('ACT Math'!B257="","",IF('ACT Math'!B257&lt;'ACT M to SAT M'!$A$2,'ACT M to SAT M'!$B$2,IF('ACT Math'!B257&gt;'ACT M to SAT M'!A$28,'ACT M to SAT M'!B$28,VLOOKUP(B257,'ACT M to SAT M'!A:B,2,FALSE))))</f>
        <v/>
      </c>
      <c r="D257" s="11" t="str">
        <f t="shared" si="24"/>
        <v/>
      </c>
      <c r="E257" s="11" t="str">
        <f t="shared" si="28"/>
        <v/>
      </c>
      <c r="F257" s="11" t="str">
        <f t="shared" si="25"/>
        <v/>
      </c>
      <c r="G257" s="11" t="str">
        <f t="shared" si="29"/>
        <v/>
      </c>
      <c r="H257" s="11" t="str">
        <f t="shared" si="26"/>
        <v/>
      </c>
      <c r="I257" s="11" t="str">
        <f t="shared" si="30"/>
        <v/>
      </c>
      <c r="J257" s="11" t="str">
        <f t="shared" si="27"/>
        <v/>
      </c>
      <c r="K257" s="11" t="str">
        <f t="shared" si="31"/>
        <v/>
      </c>
      <c r="L257" s="11" t="str">
        <f>IF('ACT Math'!B257="","",'SAT M to CBEST M'!$A$2+'SAT M to CBEST M'!$B$2*C257)</f>
        <v/>
      </c>
      <c r="M257" s="11" t="str">
        <f>IF('ACT Math'!B257="","", IF(L257&lt;20, 20, IF(L257&gt;80, 80, L257)))</f>
        <v/>
      </c>
    </row>
    <row r="258" spans="1:13" x14ac:dyDescent="0.25">
      <c r="A258" s="11">
        <v>257</v>
      </c>
      <c r="B258" s="30"/>
      <c r="C258" s="11" t="str">
        <f>IF('ACT Math'!B258="","",IF('ACT Math'!B258&lt;'ACT M to SAT M'!$A$2,'ACT M to SAT M'!$B$2,IF('ACT Math'!B258&gt;'ACT M to SAT M'!A$28,'ACT M to SAT M'!B$28,VLOOKUP(B258,'ACT M to SAT M'!A:B,2,FALSE))))</f>
        <v/>
      </c>
      <c r="D258" s="11" t="str">
        <f t="shared" ref="D258:D321" si="32">IF(B258="","",interceptACTMtoPCM5732+slopeACTMtoPCM5732*B258)</f>
        <v/>
      </c>
      <c r="E258" s="11" t="str">
        <f t="shared" si="28"/>
        <v/>
      </c>
      <c r="F258" s="11" t="str">
        <f t="shared" ref="F258:F321" si="33">IF(B258="","",IF(B258&gt;=17, upperinterceptACTMtoPAAM201+B258*upperslopeACTMtoPAAM201, lowerinterceptACTMtoPAAM201+B258*lowerslopeACTMtoPAAM201))</f>
        <v/>
      </c>
      <c r="G258" s="11" t="str">
        <f t="shared" si="29"/>
        <v/>
      </c>
      <c r="H258" s="11" t="str">
        <f t="shared" ref="H258:H321" si="34">IF(B258="","",interceptACTMtoPCM5733+slopeACTMtoPCM5733*B258)</f>
        <v/>
      </c>
      <c r="I258" s="11" t="str">
        <f t="shared" si="30"/>
        <v/>
      </c>
      <c r="J258" s="11" t="str">
        <f t="shared" ref="J258:J321" si="35">IF(B258="","",IF(B258&gt;=16, upperinterceptACTMtoPAAM211+B258*upperslopeACTMtoPAAM211, lowerinterceptACTMtoPAAM211+B258*lowerslopeACTMtoPAAM211))</f>
        <v/>
      </c>
      <c r="K258" s="11" t="str">
        <f t="shared" si="31"/>
        <v/>
      </c>
      <c r="L258" s="11" t="str">
        <f>IF('ACT Math'!B258="","",'SAT M to CBEST M'!$A$2+'SAT M to CBEST M'!$B$2*C258)</f>
        <v/>
      </c>
      <c r="M258" s="11" t="str">
        <f>IF('ACT Math'!B258="","", IF(L258&lt;20, 20, IF(L258&gt;80, 80, L258)))</f>
        <v/>
      </c>
    </row>
    <row r="259" spans="1:13" x14ac:dyDescent="0.25">
      <c r="A259" s="11">
        <v>258</v>
      </c>
      <c r="B259" s="30"/>
      <c r="C259" s="11" t="str">
        <f>IF('ACT Math'!B259="","",IF('ACT Math'!B259&lt;'ACT M to SAT M'!$A$2,'ACT M to SAT M'!$B$2,IF('ACT Math'!B259&gt;'ACT M to SAT M'!A$28,'ACT M to SAT M'!B$28,VLOOKUP(B259,'ACT M to SAT M'!A:B,2,FALSE))))</f>
        <v/>
      </c>
      <c r="D259" s="11" t="str">
        <f t="shared" si="32"/>
        <v/>
      </c>
      <c r="E259" s="11" t="str">
        <f t="shared" ref="E259:E322" si="36">IF(B259="","", IF(D259&lt;100, 100, IF(D259&gt;200, 200, D259)))</f>
        <v/>
      </c>
      <c r="F259" s="11" t="str">
        <f t="shared" si="33"/>
        <v/>
      </c>
      <c r="G259" s="11" t="str">
        <f t="shared" ref="G259:G322" si="37">IF(B259="","", IF(F259&lt;100, 100, IF(F259&gt;300, 300, F259)))</f>
        <v/>
      </c>
      <c r="H259" s="11" t="str">
        <f t="shared" si="34"/>
        <v/>
      </c>
      <c r="I259" s="11" t="str">
        <f t="shared" ref="I259:I322" si="38">IF(B259="","", IF(H259&lt;100, 100, IF(H259&gt;200, 200, H259)))</f>
        <v/>
      </c>
      <c r="J259" s="11" t="str">
        <f t="shared" si="35"/>
        <v/>
      </c>
      <c r="K259" s="11" t="str">
        <f t="shared" ref="K259:K322" si="39">IF(B259="","", IF(J259&lt;100, 100, IF(J259&gt;300, 300, J259)))</f>
        <v/>
      </c>
      <c r="L259" s="11" t="str">
        <f>IF('ACT Math'!B259="","",'SAT M to CBEST M'!$A$2+'SAT M to CBEST M'!$B$2*C259)</f>
        <v/>
      </c>
      <c r="M259" s="11" t="str">
        <f>IF('ACT Math'!B259="","", IF(L259&lt;20, 20, IF(L259&gt;80, 80, L259)))</f>
        <v/>
      </c>
    </row>
    <row r="260" spans="1:13" x14ac:dyDescent="0.25">
      <c r="A260" s="11">
        <v>259</v>
      </c>
      <c r="B260" s="30"/>
      <c r="C260" s="11" t="str">
        <f>IF('ACT Math'!B260="","",IF('ACT Math'!B260&lt;'ACT M to SAT M'!$A$2,'ACT M to SAT M'!$B$2,IF('ACT Math'!B260&gt;'ACT M to SAT M'!A$28,'ACT M to SAT M'!B$28,VLOOKUP(B260,'ACT M to SAT M'!A:B,2,FALSE))))</f>
        <v/>
      </c>
      <c r="D260" s="11" t="str">
        <f t="shared" si="32"/>
        <v/>
      </c>
      <c r="E260" s="11" t="str">
        <f t="shared" si="36"/>
        <v/>
      </c>
      <c r="F260" s="11" t="str">
        <f t="shared" si="33"/>
        <v/>
      </c>
      <c r="G260" s="11" t="str">
        <f t="shared" si="37"/>
        <v/>
      </c>
      <c r="H260" s="11" t="str">
        <f t="shared" si="34"/>
        <v/>
      </c>
      <c r="I260" s="11" t="str">
        <f t="shared" si="38"/>
        <v/>
      </c>
      <c r="J260" s="11" t="str">
        <f t="shared" si="35"/>
        <v/>
      </c>
      <c r="K260" s="11" t="str">
        <f t="shared" si="39"/>
        <v/>
      </c>
      <c r="L260" s="11" t="str">
        <f>IF('ACT Math'!B260="","",'SAT M to CBEST M'!$A$2+'SAT M to CBEST M'!$B$2*C260)</f>
        <v/>
      </c>
      <c r="M260" s="11" t="str">
        <f>IF('ACT Math'!B260="","", IF(L260&lt;20, 20, IF(L260&gt;80, 80, L260)))</f>
        <v/>
      </c>
    </row>
    <row r="261" spans="1:13" x14ac:dyDescent="0.25">
      <c r="A261" s="11">
        <v>260</v>
      </c>
      <c r="B261" s="30"/>
      <c r="C261" s="11" t="str">
        <f>IF('ACT Math'!B261="","",IF('ACT Math'!B261&lt;'ACT M to SAT M'!$A$2,'ACT M to SAT M'!$B$2,IF('ACT Math'!B261&gt;'ACT M to SAT M'!A$28,'ACT M to SAT M'!B$28,VLOOKUP(B261,'ACT M to SAT M'!A:B,2,FALSE))))</f>
        <v/>
      </c>
      <c r="D261" s="11" t="str">
        <f t="shared" si="32"/>
        <v/>
      </c>
      <c r="E261" s="11" t="str">
        <f t="shared" si="36"/>
        <v/>
      </c>
      <c r="F261" s="11" t="str">
        <f t="shared" si="33"/>
        <v/>
      </c>
      <c r="G261" s="11" t="str">
        <f t="shared" si="37"/>
        <v/>
      </c>
      <c r="H261" s="11" t="str">
        <f t="shared" si="34"/>
        <v/>
      </c>
      <c r="I261" s="11" t="str">
        <f t="shared" si="38"/>
        <v/>
      </c>
      <c r="J261" s="11" t="str">
        <f t="shared" si="35"/>
        <v/>
      </c>
      <c r="K261" s="11" t="str">
        <f t="shared" si="39"/>
        <v/>
      </c>
      <c r="L261" s="11" t="str">
        <f>IF('ACT Math'!B261="","",'SAT M to CBEST M'!$A$2+'SAT M to CBEST M'!$B$2*C261)</f>
        <v/>
      </c>
      <c r="M261" s="11" t="str">
        <f>IF('ACT Math'!B261="","", IF(L261&lt;20, 20, IF(L261&gt;80, 80, L261)))</f>
        <v/>
      </c>
    </row>
    <row r="262" spans="1:13" x14ac:dyDescent="0.25">
      <c r="A262" s="11">
        <v>261</v>
      </c>
      <c r="B262" s="30"/>
      <c r="C262" s="11" t="str">
        <f>IF('ACT Math'!B262="","",IF('ACT Math'!B262&lt;'ACT M to SAT M'!$A$2,'ACT M to SAT M'!$B$2,IF('ACT Math'!B262&gt;'ACT M to SAT M'!A$28,'ACT M to SAT M'!B$28,VLOOKUP(B262,'ACT M to SAT M'!A:B,2,FALSE))))</f>
        <v/>
      </c>
      <c r="D262" s="11" t="str">
        <f t="shared" si="32"/>
        <v/>
      </c>
      <c r="E262" s="11" t="str">
        <f t="shared" si="36"/>
        <v/>
      </c>
      <c r="F262" s="11" t="str">
        <f t="shared" si="33"/>
        <v/>
      </c>
      <c r="G262" s="11" t="str">
        <f t="shared" si="37"/>
        <v/>
      </c>
      <c r="H262" s="11" t="str">
        <f t="shared" si="34"/>
        <v/>
      </c>
      <c r="I262" s="11" t="str">
        <f t="shared" si="38"/>
        <v/>
      </c>
      <c r="J262" s="11" t="str">
        <f t="shared" si="35"/>
        <v/>
      </c>
      <c r="K262" s="11" t="str">
        <f t="shared" si="39"/>
        <v/>
      </c>
      <c r="L262" s="11" t="str">
        <f>IF('ACT Math'!B262="","",'SAT M to CBEST M'!$A$2+'SAT M to CBEST M'!$B$2*C262)</f>
        <v/>
      </c>
      <c r="M262" s="11" t="str">
        <f>IF('ACT Math'!B262="","", IF(L262&lt;20, 20, IF(L262&gt;80, 80, L262)))</f>
        <v/>
      </c>
    </row>
    <row r="263" spans="1:13" x14ac:dyDescent="0.25">
      <c r="A263" s="11">
        <v>262</v>
      </c>
      <c r="B263" s="30"/>
      <c r="C263" s="11" t="str">
        <f>IF('ACT Math'!B263="","",IF('ACT Math'!B263&lt;'ACT M to SAT M'!$A$2,'ACT M to SAT M'!$B$2,IF('ACT Math'!B263&gt;'ACT M to SAT M'!A$28,'ACT M to SAT M'!B$28,VLOOKUP(B263,'ACT M to SAT M'!A:B,2,FALSE))))</f>
        <v/>
      </c>
      <c r="D263" s="11" t="str">
        <f t="shared" si="32"/>
        <v/>
      </c>
      <c r="E263" s="11" t="str">
        <f t="shared" si="36"/>
        <v/>
      </c>
      <c r="F263" s="11" t="str">
        <f t="shared" si="33"/>
        <v/>
      </c>
      <c r="G263" s="11" t="str">
        <f t="shared" si="37"/>
        <v/>
      </c>
      <c r="H263" s="11" t="str">
        <f t="shared" si="34"/>
        <v/>
      </c>
      <c r="I263" s="11" t="str">
        <f t="shared" si="38"/>
        <v/>
      </c>
      <c r="J263" s="11" t="str">
        <f t="shared" si="35"/>
        <v/>
      </c>
      <c r="K263" s="11" t="str">
        <f t="shared" si="39"/>
        <v/>
      </c>
      <c r="L263" s="11" t="str">
        <f>IF('ACT Math'!B263="","",'SAT M to CBEST M'!$A$2+'SAT M to CBEST M'!$B$2*C263)</f>
        <v/>
      </c>
      <c r="M263" s="11" t="str">
        <f>IF('ACT Math'!B263="","", IF(L263&lt;20, 20, IF(L263&gt;80, 80, L263)))</f>
        <v/>
      </c>
    </row>
    <row r="264" spans="1:13" x14ac:dyDescent="0.25">
      <c r="A264" s="11">
        <v>263</v>
      </c>
      <c r="B264" s="30"/>
      <c r="C264" s="11" t="str">
        <f>IF('ACT Math'!B264="","",IF('ACT Math'!B264&lt;'ACT M to SAT M'!$A$2,'ACT M to SAT M'!$B$2,IF('ACT Math'!B264&gt;'ACT M to SAT M'!A$28,'ACT M to SAT M'!B$28,VLOOKUP(B264,'ACT M to SAT M'!A:B,2,FALSE))))</f>
        <v/>
      </c>
      <c r="D264" s="11" t="str">
        <f t="shared" si="32"/>
        <v/>
      </c>
      <c r="E264" s="11" t="str">
        <f t="shared" si="36"/>
        <v/>
      </c>
      <c r="F264" s="11" t="str">
        <f t="shared" si="33"/>
        <v/>
      </c>
      <c r="G264" s="11" t="str">
        <f t="shared" si="37"/>
        <v/>
      </c>
      <c r="H264" s="11" t="str">
        <f t="shared" si="34"/>
        <v/>
      </c>
      <c r="I264" s="11" t="str">
        <f t="shared" si="38"/>
        <v/>
      </c>
      <c r="J264" s="11" t="str">
        <f t="shared" si="35"/>
        <v/>
      </c>
      <c r="K264" s="11" t="str">
        <f t="shared" si="39"/>
        <v/>
      </c>
      <c r="L264" s="11" t="str">
        <f>IF('ACT Math'!B264="","",'SAT M to CBEST M'!$A$2+'SAT M to CBEST M'!$B$2*C264)</f>
        <v/>
      </c>
      <c r="M264" s="11" t="str">
        <f>IF('ACT Math'!B264="","", IF(L264&lt;20, 20, IF(L264&gt;80, 80, L264)))</f>
        <v/>
      </c>
    </row>
    <row r="265" spans="1:13" x14ac:dyDescent="0.25">
      <c r="A265" s="11">
        <v>264</v>
      </c>
      <c r="B265" s="30"/>
      <c r="C265" s="11" t="str">
        <f>IF('ACT Math'!B265="","",IF('ACT Math'!B265&lt;'ACT M to SAT M'!$A$2,'ACT M to SAT M'!$B$2,IF('ACT Math'!B265&gt;'ACT M to SAT M'!A$28,'ACT M to SAT M'!B$28,VLOOKUP(B265,'ACT M to SAT M'!A:B,2,FALSE))))</f>
        <v/>
      </c>
      <c r="D265" s="11" t="str">
        <f t="shared" si="32"/>
        <v/>
      </c>
      <c r="E265" s="11" t="str">
        <f t="shared" si="36"/>
        <v/>
      </c>
      <c r="F265" s="11" t="str">
        <f t="shared" si="33"/>
        <v/>
      </c>
      <c r="G265" s="11" t="str">
        <f t="shared" si="37"/>
        <v/>
      </c>
      <c r="H265" s="11" t="str">
        <f t="shared" si="34"/>
        <v/>
      </c>
      <c r="I265" s="11" t="str">
        <f t="shared" si="38"/>
        <v/>
      </c>
      <c r="J265" s="11" t="str">
        <f t="shared" si="35"/>
        <v/>
      </c>
      <c r="K265" s="11" t="str">
        <f t="shared" si="39"/>
        <v/>
      </c>
      <c r="L265" s="11" t="str">
        <f>IF('ACT Math'!B265="","",'SAT M to CBEST M'!$A$2+'SAT M to CBEST M'!$B$2*C265)</f>
        <v/>
      </c>
      <c r="M265" s="11" t="str">
        <f>IF('ACT Math'!B265="","", IF(L265&lt;20, 20, IF(L265&gt;80, 80, L265)))</f>
        <v/>
      </c>
    </row>
    <row r="266" spans="1:13" x14ac:dyDescent="0.25">
      <c r="A266" s="11">
        <v>265</v>
      </c>
      <c r="B266" s="30"/>
      <c r="C266" s="11" t="str">
        <f>IF('ACT Math'!B266="","",IF('ACT Math'!B266&lt;'ACT M to SAT M'!$A$2,'ACT M to SAT M'!$B$2,IF('ACT Math'!B266&gt;'ACT M to SAT M'!A$28,'ACT M to SAT M'!B$28,VLOOKUP(B266,'ACT M to SAT M'!A:B,2,FALSE))))</f>
        <v/>
      </c>
      <c r="D266" s="11" t="str">
        <f t="shared" si="32"/>
        <v/>
      </c>
      <c r="E266" s="11" t="str">
        <f t="shared" si="36"/>
        <v/>
      </c>
      <c r="F266" s="11" t="str">
        <f t="shared" si="33"/>
        <v/>
      </c>
      <c r="G266" s="11" t="str">
        <f t="shared" si="37"/>
        <v/>
      </c>
      <c r="H266" s="11" t="str">
        <f t="shared" si="34"/>
        <v/>
      </c>
      <c r="I266" s="11" t="str">
        <f t="shared" si="38"/>
        <v/>
      </c>
      <c r="J266" s="11" t="str">
        <f t="shared" si="35"/>
        <v/>
      </c>
      <c r="K266" s="11" t="str">
        <f t="shared" si="39"/>
        <v/>
      </c>
      <c r="L266" s="11" t="str">
        <f>IF('ACT Math'!B266="","",'SAT M to CBEST M'!$A$2+'SAT M to CBEST M'!$B$2*C266)</f>
        <v/>
      </c>
      <c r="M266" s="11" t="str">
        <f>IF('ACT Math'!B266="","", IF(L266&lt;20, 20, IF(L266&gt;80, 80, L266)))</f>
        <v/>
      </c>
    </row>
    <row r="267" spans="1:13" x14ac:dyDescent="0.25">
      <c r="A267" s="11">
        <v>266</v>
      </c>
      <c r="B267" s="30"/>
      <c r="C267" s="11" t="str">
        <f>IF('ACT Math'!B267="","",IF('ACT Math'!B267&lt;'ACT M to SAT M'!$A$2,'ACT M to SAT M'!$B$2,IF('ACT Math'!B267&gt;'ACT M to SAT M'!A$28,'ACT M to SAT M'!B$28,VLOOKUP(B267,'ACT M to SAT M'!A:B,2,FALSE))))</f>
        <v/>
      </c>
      <c r="D267" s="11" t="str">
        <f t="shared" si="32"/>
        <v/>
      </c>
      <c r="E267" s="11" t="str">
        <f t="shared" si="36"/>
        <v/>
      </c>
      <c r="F267" s="11" t="str">
        <f t="shared" si="33"/>
        <v/>
      </c>
      <c r="G267" s="11" t="str">
        <f t="shared" si="37"/>
        <v/>
      </c>
      <c r="H267" s="11" t="str">
        <f t="shared" si="34"/>
        <v/>
      </c>
      <c r="I267" s="11" t="str">
        <f t="shared" si="38"/>
        <v/>
      </c>
      <c r="J267" s="11" t="str">
        <f t="shared" si="35"/>
        <v/>
      </c>
      <c r="K267" s="11" t="str">
        <f t="shared" si="39"/>
        <v/>
      </c>
      <c r="L267" s="11" t="str">
        <f>IF('ACT Math'!B267="","",'SAT M to CBEST M'!$A$2+'SAT M to CBEST M'!$B$2*C267)</f>
        <v/>
      </c>
      <c r="M267" s="11" t="str">
        <f>IF('ACT Math'!B267="","", IF(L267&lt;20, 20, IF(L267&gt;80, 80, L267)))</f>
        <v/>
      </c>
    </row>
    <row r="268" spans="1:13" x14ac:dyDescent="0.25">
      <c r="A268" s="11">
        <v>267</v>
      </c>
      <c r="B268" s="30"/>
      <c r="C268" s="11" t="str">
        <f>IF('ACT Math'!B268="","",IF('ACT Math'!B268&lt;'ACT M to SAT M'!$A$2,'ACT M to SAT M'!$B$2,IF('ACT Math'!B268&gt;'ACT M to SAT M'!A$28,'ACT M to SAT M'!B$28,VLOOKUP(B268,'ACT M to SAT M'!A:B,2,FALSE))))</f>
        <v/>
      </c>
      <c r="D268" s="11" t="str">
        <f t="shared" si="32"/>
        <v/>
      </c>
      <c r="E268" s="11" t="str">
        <f t="shared" si="36"/>
        <v/>
      </c>
      <c r="F268" s="11" t="str">
        <f t="shared" si="33"/>
        <v/>
      </c>
      <c r="G268" s="11" t="str">
        <f t="shared" si="37"/>
        <v/>
      </c>
      <c r="H268" s="11" t="str">
        <f t="shared" si="34"/>
        <v/>
      </c>
      <c r="I268" s="11" t="str">
        <f t="shared" si="38"/>
        <v/>
      </c>
      <c r="J268" s="11" t="str">
        <f t="shared" si="35"/>
        <v/>
      </c>
      <c r="K268" s="11" t="str">
        <f t="shared" si="39"/>
        <v/>
      </c>
      <c r="L268" s="11" t="str">
        <f>IF('ACT Math'!B268="","",'SAT M to CBEST M'!$A$2+'SAT M to CBEST M'!$B$2*C268)</f>
        <v/>
      </c>
      <c r="M268" s="11" t="str">
        <f>IF('ACT Math'!B268="","", IF(L268&lt;20, 20, IF(L268&gt;80, 80, L268)))</f>
        <v/>
      </c>
    </row>
    <row r="269" spans="1:13" x14ac:dyDescent="0.25">
      <c r="A269" s="11">
        <v>268</v>
      </c>
      <c r="B269" s="30"/>
      <c r="C269" s="11" t="str">
        <f>IF('ACT Math'!B269="","",IF('ACT Math'!B269&lt;'ACT M to SAT M'!$A$2,'ACT M to SAT M'!$B$2,IF('ACT Math'!B269&gt;'ACT M to SAT M'!A$28,'ACT M to SAT M'!B$28,VLOOKUP(B269,'ACT M to SAT M'!A:B,2,FALSE))))</f>
        <v/>
      </c>
      <c r="D269" s="11" t="str">
        <f t="shared" si="32"/>
        <v/>
      </c>
      <c r="E269" s="11" t="str">
        <f t="shared" si="36"/>
        <v/>
      </c>
      <c r="F269" s="11" t="str">
        <f t="shared" si="33"/>
        <v/>
      </c>
      <c r="G269" s="11" t="str">
        <f t="shared" si="37"/>
        <v/>
      </c>
      <c r="H269" s="11" t="str">
        <f t="shared" si="34"/>
        <v/>
      </c>
      <c r="I269" s="11" t="str">
        <f t="shared" si="38"/>
        <v/>
      </c>
      <c r="J269" s="11" t="str">
        <f t="shared" si="35"/>
        <v/>
      </c>
      <c r="K269" s="11" t="str">
        <f t="shared" si="39"/>
        <v/>
      </c>
      <c r="L269" s="11" t="str">
        <f>IF('ACT Math'!B269="","",'SAT M to CBEST M'!$A$2+'SAT M to CBEST M'!$B$2*C269)</f>
        <v/>
      </c>
      <c r="M269" s="11" t="str">
        <f>IF('ACT Math'!B269="","", IF(L269&lt;20, 20, IF(L269&gt;80, 80, L269)))</f>
        <v/>
      </c>
    </row>
    <row r="270" spans="1:13" x14ac:dyDescent="0.25">
      <c r="A270" s="11">
        <v>269</v>
      </c>
      <c r="B270" s="30"/>
      <c r="C270" s="11" t="str">
        <f>IF('ACT Math'!B270="","",IF('ACT Math'!B270&lt;'ACT M to SAT M'!$A$2,'ACT M to SAT M'!$B$2,IF('ACT Math'!B270&gt;'ACT M to SAT M'!A$28,'ACT M to SAT M'!B$28,VLOOKUP(B270,'ACT M to SAT M'!A:B,2,FALSE))))</f>
        <v/>
      </c>
      <c r="D270" s="11" t="str">
        <f t="shared" si="32"/>
        <v/>
      </c>
      <c r="E270" s="11" t="str">
        <f t="shared" si="36"/>
        <v/>
      </c>
      <c r="F270" s="11" t="str">
        <f t="shared" si="33"/>
        <v/>
      </c>
      <c r="G270" s="11" t="str">
        <f t="shared" si="37"/>
        <v/>
      </c>
      <c r="H270" s="11" t="str">
        <f t="shared" si="34"/>
        <v/>
      </c>
      <c r="I270" s="11" t="str">
        <f t="shared" si="38"/>
        <v/>
      </c>
      <c r="J270" s="11" t="str">
        <f t="shared" si="35"/>
        <v/>
      </c>
      <c r="K270" s="11" t="str">
        <f t="shared" si="39"/>
        <v/>
      </c>
      <c r="L270" s="11" t="str">
        <f>IF('ACT Math'!B270="","",'SAT M to CBEST M'!$A$2+'SAT M to CBEST M'!$B$2*C270)</f>
        <v/>
      </c>
      <c r="M270" s="11" t="str">
        <f>IF('ACT Math'!B270="","", IF(L270&lt;20, 20, IF(L270&gt;80, 80, L270)))</f>
        <v/>
      </c>
    </row>
    <row r="271" spans="1:13" x14ac:dyDescent="0.25">
      <c r="A271" s="11">
        <v>270</v>
      </c>
      <c r="B271" s="30"/>
      <c r="C271" s="11" t="str">
        <f>IF('ACT Math'!B271="","",IF('ACT Math'!B271&lt;'ACT M to SAT M'!$A$2,'ACT M to SAT M'!$B$2,IF('ACT Math'!B271&gt;'ACT M to SAT M'!A$28,'ACT M to SAT M'!B$28,VLOOKUP(B271,'ACT M to SAT M'!A:B,2,FALSE))))</f>
        <v/>
      </c>
      <c r="D271" s="11" t="str">
        <f t="shared" si="32"/>
        <v/>
      </c>
      <c r="E271" s="11" t="str">
        <f t="shared" si="36"/>
        <v/>
      </c>
      <c r="F271" s="11" t="str">
        <f t="shared" si="33"/>
        <v/>
      </c>
      <c r="G271" s="11" t="str">
        <f t="shared" si="37"/>
        <v/>
      </c>
      <c r="H271" s="11" t="str">
        <f t="shared" si="34"/>
        <v/>
      </c>
      <c r="I271" s="11" t="str">
        <f t="shared" si="38"/>
        <v/>
      </c>
      <c r="J271" s="11" t="str">
        <f t="shared" si="35"/>
        <v/>
      </c>
      <c r="K271" s="11" t="str">
        <f t="shared" si="39"/>
        <v/>
      </c>
      <c r="L271" s="11" t="str">
        <f>IF('ACT Math'!B271="","",'SAT M to CBEST M'!$A$2+'SAT M to CBEST M'!$B$2*C271)</f>
        <v/>
      </c>
      <c r="M271" s="11" t="str">
        <f>IF('ACT Math'!B271="","", IF(L271&lt;20, 20, IF(L271&gt;80, 80, L271)))</f>
        <v/>
      </c>
    </row>
    <row r="272" spans="1:13" x14ac:dyDescent="0.25">
      <c r="A272" s="11">
        <v>271</v>
      </c>
      <c r="B272" s="30"/>
      <c r="C272" s="11" t="str">
        <f>IF('ACT Math'!B272="","",IF('ACT Math'!B272&lt;'ACT M to SAT M'!$A$2,'ACT M to SAT M'!$B$2,IF('ACT Math'!B272&gt;'ACT M to SAT M'!A$28,'ACT M to SAT M'!B$28,VLOOKUP(B272,'ACT M to SAT M'!A:B,2,FALSE))))</f>
        <v/>
      </c>
      <c r="D272" s="11" t="str">
        <f t="shared" si="32"/>
        <v/>
      </c>
      <c r="E272" s="11" t="str">
        <f t="shared" si="36"/>
        <v/>
      </c>
      <c r="F272" s="11" t="str">
        <f t="shared" si="33"/>
        <v/>
      </c>
      <c r="G272" s="11" t="str">
        <f t="shared" si="37"/>
        <v/>
      </c>
      <c r="H272" s="11" t="str">
        <f t="shared" si="34"/>
        <v/>
      </c>
      <c r="I272" s="11" t="str">
        <f t="shared" si="38"/>
        <v/>
      </c>
      <c r="J272" s="11" t="str">
        <f t="shared" si="35"/>
        <v/>
      </c>
      <c r="K272" s="11" t="str">
        <f t="shared" si="39"/>
        <v/>
      </c>
      <c r="L272" s="11" t="str">
        <f>IF('ACT Math'!B272="","",'SAT M to CBEST M'!$A$2+'SAT M to CBEST M'!$B$2*C272)</f>
        <v/>
      </c>
      <c r="M272" s="11" t="str">
        <f>IF('ACT Math'!B272="","", IF(L272&lt;20, 20, IF(L272&gt;80, 80, L272)))</f>
        <v/>
      </c>
    </row>
    <row r="273" spans="1:13" x14ac:dyDescent="0.25">
      <c r="A273" s="11">
        <v>272</v>
      </c>
      <c r="B273" s="30"/>
      <c r="C273" s="11" t="str">
        <f>IF('ACT Math'!B273="","",IF('ACT Math'!B273&lt;'ACT M to SAT M'!$A$2,'ACT M to SAT M'!$B$2,IF('ACT Math'!B273&gt;'ACT M to SAT M'!A$28,'ACT M to SAT M'!B$28,VLOOKUP(B273,'ACT M to SAT M'!A:B,2,FALSE))))</f>
        <v/>
      </c>
      <c r="D273" s="11" t="str">
        <f t="shared" si="32"/>
        <v/>
      </c>
      <c r="E273" s="11" t="str">
        <f t="shared" si="36"/>
        <v/>
      </c>
      <c r="F273" s="11" t="str">
        <f t="shared" si="33"/>
        <v/>
      </c>
      <c r="G273" s="11" t="str">
        <f t="shared" si="37"/>
        <v/>
      </c>
      <c r="H273" s="11" t="str">
        <f t="shared" si="34"/>
        <v/>
      </c>
      <c r="I273" s="11" t="str">
        <f t="shared" si="38"/>
        <v/>
      </c>
      <c r="J273" s="11" t="str">
        <f t="shared" si="35"/>
        <v/>
      </c>
      <c r="K273" s="11" t="str">
        <f t="shared" si="39"/>
        <v/>
      </c>
      <c r="L273" s="11" t="str">
        <f>IF('ACT Math'!B273="","",'SAT M to CBEST M'!$A$2+'SAT M to CBEST M'!$B$2*C273)</f>
        <v/>
      </c>
      <c r="M273" s="11" t="str">
        <f>IF('ACT Math'!B273="","", IF(L273&lt;20, 20, IF(L273&gt;80, 80, L273)))</f>
        <v/>
      </c>
    </row>
    <row r="274" spans="1:13" x14ac:dyDescent="0.25">
      <c r="A274" s="11">
        <v>273</v>
      </c>
      <c r="B274" s="30"/>
      <c r="C274" s="11" t="str">
        <f>IF('ACT Math'!B274="","",IF('ACT Math'!B274&lt;'ACT M to SAT M'!$A$2,'ACT M to SAT M'!$B$2,IF('ACT Math'!B274&gt;'ACT M to SAT M'!A$28,'ACT M to SAT M'!B$28,VLOOKUP(B274,'ACT M to SAT M'!A:B,2,FALSE))))</f>
        <v/>
      </c>
      <c r="D274" s="11" t="str">
        <f t="shared" si="32"/>
        <v/>
      </c>
      <c r="E274" s="11" t="str">
        <f t="shared" si="36"/>
        <v/>
      </c>
      <c r="F274" s="11" t="str">
        <f t="shared" si="33"/>
        <v/>
      </c>
      <c r="G274" s="11" t="str">
        <f t="shared" si="37"/>
        <v/>
      </c>
      <c r="H274" s="11" t="str">
        <f t="shared" si="34"/>
        <v/>
      </c>
      <c r="I274" s="11" t="str">
        <f t="shared" si="38"/>
        <v/>
      </c>
      <c r="J274" s="11" t="str">
        <f t="shared" si="35"/>
        <v/>
      </c>
      <c r="K274" s="11" t="str">
        <f t="shared" si="39"/>
        <v/>
      </c>
      <c r="L274" s="11" t="str">
        <f>IF('ACT Math'!B274="","",'SAT M to CBEST M'!$A$2+'SAT M to CBEST M'!$B$2*C274)</f>
        <v/>
      </c>
      <c r="M274" s="11" t="str">
        <f>IF('ACT Math'!B274="","", IF(L274&lt;20, 20, IF(L274&gt;80, 80, L274)))</f>
        <v/>
      </c>
    </row>
    <row r="275" spans="1:13" x14ac:dyDescent="0.25">
      <c r="A275" s="11">
        <v>274</v>
      </c>
      <c r="B275" s="30"/>
      <c r="C275" s="11" t="str">
        <f>IF('ACT Math'!B275="","",IF('ACT Math'!B275&lt;'ACT M to SAT M'!$A$2,'ACT M to SAT M'!$B$2,IF('ACT Math'!B275&gt;'ACT M to SAT M'!A$28,'ACT M to SAT M'!B$28,VLOOKUP(B275,'ACT M to SAT M'!A:B,2,FALSE))))</f>
        <v/>
      </c>
      <c r="D275" s="11" t="str">
        <f t="shared" si="32"/>
        <v/>
      </c>
      <c r="E275" s="11" t="str">
        <f t="shared" si="36"/>
        <v/>
      </c>
      <c r="F275" s="11" t="str">
        <f t="shared" si="33"/>
        <v/>
      </c>
      <c r="G275" s="11" t="str">
        <f t="shared" si="37"/>
        <v/>
      </c>
      <c r="H275" s="11" t="str">
        <f t="shared" si="34"/>
        <v/>
      </c>
      <c r="I275" s="11" t="str">
        <f t="shared" si="38"/>
        <v/>
      </c>
      <c r="J275" s="11" t="str">
        <f t="shared" si="35"/>
        <v/>
      </c>
      <c r="K275" s="11" t="str">
        <f t="shared" si="39"/>
        <v/>
      </c>
      <c r="L275" s="11" t="str">
        <f>IF('ACT Math'!B275="","",'SAT M to CBEST M'!$A$2+'SAT M to CBEST M'!$B$2*C275)</f>
        <v/>
      </c>
      <c r="M275" s="11" t="str">
        <f>IF('ACT Math'!B275="","", IF(L275&lt;20, 20, IF(L275&gt;80, 80, L275)))</f>
        <v/>
      </c>
    </row>
    <row r="276" spans="1:13" x14ac:dyDescent="0.25">
      <c r="A276" s="11">
        <v>275</v>
      </c>
      <c r="B276" s="30"/>
      <c r="C276" s="11" t="str">
        <f>IF('ACT Math'!B276="","",IF('ACT Math'!B276&lt;'ACT M to SAT M'!$A$2,'ACT M to SAT M'!$B$2,IF('ACT Math'!B276&gt;'ACT M to SAT M'!A$28,'ACT M to SAT M'!B$28,VLOOKUP(B276,'ACT M to SAT M'!A:B,2,FALSE))))</f>
        <v/>
      </c>
      <c r="D276" s="11" t="str">
        <f t="shared" si="32"/>
        <v/>
      </c>
      <c r="E276" s="11" t="str">
        <f t="shared" si="36"/>
        <v/>
      </c>
      <c r="F276" s="11" t="str">
        <f t="shared" si="33"/>
        <v/>
      </c>
      <c r="G276" s="11" t="str">
        <f t="shared" si="37"/>
        <v/>
      </c>
      <c r="H276" s="11" t="str">
        <f t="shared" si="34"/>
        <v/>
      </c>
      <c r="I276" s="11" t="str">
        <f t="shared" si="38"/>
        <v/>
      </c>
      <c r="J276" s="11" t="str">
        <f t="shared" si="35"/>
        <v/>
      </c>
      <c r="K276" s="11" t="str">
        <f t="shared" si="39"/>
        <v/>
      </c>
      <c r="L276" s="11" t="str">
        <f>IF('ACT Math'!B276="","",'SAT M to CBEST M'!$A$2+'SAT M to CBEST M'!$B$2*C276)</f>
        <v/>
      </c>
      <c r="M276" s="11" t="str">
        <f>IF('ACT Math'!B276="","", IF(L276&lt;20, 20, IF(L276&gt;80, 80, L276)))</f>
        <v/>
      </c>
    </row>
    <row r="277" spans="1:13" x14ac:dyDescent="0.25">
      <c r="A277" s="11">
        <v>276</v>
      </c>
      <c r="B277" s="30"/>
      <c r="C277" s="11" t="str">
        <f>IF('ACT Math'!B277="","",IF('ACT Math'!B277&lt;'ACT M to SAT M'!$A$2,'ACT M to SAT M'!$B$2,IF('ACT Math'!B277&gt;'ACT M to SAT M'!A$28,'ACT M to SAT M'!B$28,VLOOKUP(B277,'ACT M to SAT M'!A:B,2,FALSE))))</f>
        <v/>
      </c>
      <c r="D277" s="11" t="str">
        <f t="shared" si="32"/>
        <v/>
      </c>
      <c r="E277" s="11" t="str">
        <f t="shared" si="36"/>
        <v/>
      </c>
      <c r="F277" s="11" t="str">
        <f t="shared" si="33"/>
        <v/>
      </c>
      <c r="G277" s="11" t="str">
        <f t="shared" si="37"/>
        <v/>
      </c>
      <c r="H277" s="11" t="str">
        <f t="shared" si="34"/>
        <v/>
      </c>
      <c r="I277" s="11" t="str">
        <f t="shared" si="38"/>
        <v/>
      </c>
      <c r="J277" s="11" t="str">
        <f t="shared" si="35"/>
        <v/>
      </c>
      <c r="K277" s="11" t="str">
        <f t="shared" si="39"/>
        <v/>
      </c>
      <c r="L277" s="11" t="str">
        <f>IF('ACT Math'!B277="","",'SAT M to CBEST M'!$A$2+'SAT M to CBEST M'!$B$2*C277)</f>
        <v/>
      </c>
      <c r="M277" s="11" t="str">
        <f>IF('ACT Math'!B277="","", IF(L277&lt;20, 20, IF(L277&gt;80, 80, L277)))</f>
        <v/>
      </c>
    </row>
    <row r="278" spans="1:13" x14ac:dyDescent="0.25">
      <c r="A278" s="11">
        <v>277</v>
      </c>
      <c r="B278" s="30"/>
      <c r="C278" s="11" t="str">
        <f>IF('ACT Math'!B278="","",IF('ACT Math'!B278&lt;'ACT M to SAT M'!$A$2,'ACT M to SAT M'!$B$2,IF('ACT Math'!B278&gt;'ACT M to SAT M'!A$28,'ACT M to SAT M'!B$28,VLOOKUP(B278,'ACT M to SAT M'!A:B,2,FALSE))))</f>
        <v/>
      </c>
      <c r="D278" s="11" t="str">
        <f t="shared" si="32"/>
        <v/>
      </c>
      <c r="E278" s="11" t="str">
        <f t="shared" si="36"/>
        <v/>
      </c>
      <c r="F278" s="11" t="str">
        <f t="shared" si="33"/>
        <v/>
      </c>
      <c r="G278" s="11" t="str">
        <f t="shared" si="37"/>
        <v/>
      </c>
      <c r="H278" s="11" t="str">
        <f t="shared" si="34"/>
        <v/>
      </c>
      <c r="I278" s="11" t="str">
        <f t="shared" si="38"/>
        <v/>
      </c>
      <c r="J278" s="11" t="str">
        <f t="shared" si="35"/>
        <v/>
      </c>
      <c r="K278" s="11" t="str">
        <f t="shared" si="39"/>
        <v/>
      </c>
      <c r="L278" s="11" t="str">
        <f>IF('ACT Math'!B278="","",'SAT M to CBEST M'!$A$2+'SAT M to CBEST M'!$B$2*C278)</f>
        <v/>
      </c>
      <c r="M278" s="11" t="str">
        <f>IF('ACT Math'!B278="","", IF(L278&lt;20, 20, IF(L278&gt;80, 80, L278)))</f>
        <v/>
      </c>
    </row>
    <row r="279" spans="1:13" x14ac:dyDescent="0.25">
      <c r="A279" s="11">
        <v>278</v>
      </c>
      <c r="B279" s="30"/>
      <c r="C279" s="11" t="str">
        <f>IF('ACT Math'!B279="","",IF('ACT Math'!B279&lt;'ACT M to SAT M'!$A$2,'ACT M to SAT M'!$B$2,IF('ACT Math'!B279&gt;'ACT M to SAT M'!A$28,'ACT M to SAT M'!B$28,VLOOKUP(B279,'ACT M to SAT M'!A:B,2,FALSE))))</f>
        <v/>
      </c>
      <c r="D279" s="11" t="str">
        <f t="shared" si="32"/>
        <v/>
      </c>
      <c r="E279" s="11" t="str">
        <f t="shared" si="36"/>
        <v/>
      </c>
      <c r="F279" s="11" t="str">
        <f t="shared" si="33"/>
        <v/>
      </c>
      <c r="G279" s="11" t="str">
        <f t="shared" si="37"/>
        <v/>
      </c>
      <c r="H279" s="11" t="str">
        <f t="shared" si="34"/>
        <v/>
      </c>
      <c r="I279" s="11" t="str">
        <f t="shared" si="38"/>
        <v/>
      </c>
      <c r="J279" s="11" t="str">
        <f t="shared" si="35"/>
        <v/>
      </c>
      <c r="K279" s="11" t="str">
        <f t="shared" si="39"/>
        <v/>
      </c>
      <c r="L279" s="11" t="str">
        <f>IF('ACT Math'!B279="","",'SAT M to CBEST M'!$A$2+'SAT M to CBEST M'!$B$2*C279)</f>
        <v/>
      </c>
      <c r="M279" s="11" t="str">
        <f>IF('ACT Math'!B279="","", IF(L279&lt;20, 20, IF(L279&gt;80, 80, L279)))</f>
        <v/>
      </c>
    </row>
    <row r="280" spans="1:13" x14ac:dyDescent="0.25">
      <c r="A280" s="11">
        <v>279</v>
      </c>
      <c r="B280" s="30"/>
      <c r="C280" s="11" t="str">
        <f>IF('ACT Math'!B280="","",IF('ACT Math'!B280&lt;'ACT M to SAT M'!$A$2,'ACT M to SAT M'!$B$2,IF('ACT Math'!B280&gt;'ACT M to SAT M'!A$28,'ACT M to SAT M'!B$28,VLOOKUP(B280,'ACT M to SAT M'!A:B,2,FALSE))))</f>
        <v/>
      </c>
      <c r="D280" s="11" t="str">
        <f t="shared" si="32"/>
        <v/>
      </c>
      <c r="E280" s="11" t="str">
        <f t="shared" si="36"/>
        <v/>
      </c>
      <c r="F280" s="11" t="str">
        <f t="shared" si="33"/>
        <v/>
      </c>
      <c r="G280" s="11" t="str">
        <f t="shared" si="37"/>
        <v/>
      </c>
      <c r="H280" s="11" t="str">
        <f t="shared" si="34"/>
        <v/>
      </c>
      <c r="I280" s="11" t="str">
        <f t="shared" si="38"/>
        <v/>
      </c>
      <c r="J280" s="11" t="str">
        <f t="shared" si="35"/>
        <v/>
      </c>
      <c r="K280" s="11" t="str">
        <f t="shared" si="39"/>
        <v/>
      </c>
      <c r="L280" s="11" t="str">
        <f>IF('ACT Math'!B280="","",'SAT M to CBEST M'!$A$2+'SAT M to CBEST M'!$B$2*C280)</f>
        <v/>
      </c>
      <c r="M280" s="11" t="str">
        <f>IF('ACT Math'!B280="","", IF(L280&lt;20, 20, IF(L280&gt;80, 80, L280)))</f>
        <v/>
      </c>
    </row>
    <row r="281" spans="1:13" x14ac:dyDescent="0.25">
      <c r="A281" s="11">
        <v>280</v>
      </c>
      <c r="B281" s="30"/>
      <c r="C281" s="11" t="str">
        <f>IF('ACT Math'!B281="","",IF('ACT Math'!B281&lt;'ACT M to SAT M'!$A$2,'ACT M to SAT M'!$B$2,IF('ACT Math'!B281&gt;'ACT M to SAT M'!A$28,'ACT M to SAT M'!B$28,VLOOKUP(B281,'ACT M to SAT M'!A:B,2,FALSE))))</f>
        <v/>
      </c>
      <c r="D281" s="11" t="str">
        <f t="shared" si="32"/>
        <v/>
      </c>
      <c r="E281" s="11" t="str">
        <f t="shared" si="36"/>
        <v/>
      </c>
      <c r="F281" s="11" t="str">
        <f t="shared" si="33"/>
        <v/>
      </c>
      <c r="G281" s="11" t="str">
        <f t="shared" si="37"/>
        <v/>
      </c>
      <c r="H281" s="11" t="str">
        <f t="shared" si="34"/>
        <v/>
      </c>
      <c r="I281" s="11" t="str">
        <f t="shared" si="38"/>
        <v/>
      </c>
      <c r="J281" s="11" t="str">
        <f t="shared" si="35"/>
        <v/>
      </c>
      <c r="K281" s="11" t="str">
        <f t="shared" si="39"/>
        <v/>
      </c>
      <c r="L281" s="11" t="str">
        <f>IF('ACT Math'!B281="","",'SAT M to CBEST M'!$A$2+'SAT M to CBEST M'!$B$2*C281)</f>
        <v/>
      </c>
      <c r="M281" s="11" t="str">
        <f>IF('ACT Math'!B281="","", IF(L281&lt;20, 20, IF(L281&gt;80, 80, L281)))</f>
        <v/>
      </c>
    </row>
    <row r="282" spans="1:13" x14ac:dyDescent="0.25">
      <c r="A282" s="11">
        <v>281</v>
      </c>
      <c r="B282" s="30"/>
      <c r="C282" s="11" t="str">
        <f>IF('ACT Math'!B282="","",IF('ACT Math'!B282&lt;'ACT M to SAT M'!$A$2,'ACT M to SAT M'!$B$2,IF('ACT Math'!B282&gt;'ACT M to SAT M'!A$28,'ACT M to SAT M'!B$28,VLOOKUP(B282,'ACT M to SAT M'!A:B,2,FALSE))))</f>
        <v/>
      </c>
      <c r="D282" s="11" t="str">
        <f t="shared" si="32"/>
        <v/>
      </c>
      <c r="E282" s="11" t="str">
        <f t="shared" si="36"/>
        <v/>
      </c>
      <c r="F282" s="11" t="str">
        <f t="shared" si="33"/>
        <v/>
      </c>
      <c r="G282" s="11" t="str">
        <f t="shared" si="37"/>
        <v/>
      </c>
      <c r="H282" s="11" t="str">
        <f t="shared" si="34"/>
        <v/>
      </c>
      <c r="I282" s="11" t="str">
        <f t="shared" si="38"/>
        <v/>
      </c>
      <c r="J282" s="11" t="str">
        <f t="shared" si="35"/>
        <v/>
      </c>
      <c r="K282" s="11" t="str">
        <f t="shared" si="39"/>
        <v/>
      </c>
      <c r="L282" s="11" t="str">
        <f>IF('ACT Math'!B282="","",'SAT M to CBEST M'!$A$2+'SAT M to CBEST M'!$B$2*C282)</f>
        <v/>
      </c>
      <c r="M282" s="11" t="str">
        <f>IF('ACT Math'!B282="","", IF(L282&lt;20, 20, IF(L282&gt;80, 80, L282)))</f>
        <v/>
      </c>
    </row>
    <row r="283" spans="1:13" x14ac:dyDescent="0.25">
      <c r="A283" s="11">
        <v>282</v>
      </c>
      <c r="B283" s="30"/>
      <c r="C283" s="11" t="str">
        <f>IF('ACT Math'!B283="","",IF('ACT Math'!B283&lt;'ACT M to SAT M'!$A$2,'ACT M to SAT M'!$B$2,IF('ACT Math'!B283&gt;'ACT M to SAT M'!A$28,'ACT M to SAT M'!B$28,VLOOKUP(B283,'ACT M to SAT M'!A:B,2,FALSE))))</f>
        <v/>
      </c>
      <c r="D283" s="11" t="str">
        <f t="shared" si="32"/>
        <v/>
      </c>
      <c r="E283" s="11" t="str">
        <f t="shared" si="36"/>
        <v/>
      </c>
      <c r="F283" s="11" t="str">
        <f t="shared" si="33"/>
        <v/>
      </c>
      <c r="G283" s="11" t="str">
        <f t="shared" si="37"/>
        <v/>
      </c>
      <c r="H283" s="11" t="str">
        <f t="shared" si="34"/>
        <v/>
      </c>
      <c r="I283" s="11" t="str">
        <f t="shared" si="38"/>
        <v/>
      </c>
      <c r="J283" s="11" t="str">
        <f t="shared" si="35"/>
        <v/>
      </c>
      <c r="K283" s="11" t="str">
        <f t="shared" si="39"/>
        <v/>
      </c>
      <c r="L283" s="11" t="str">
        <f>IF('ACT Math'!B283="","",'SAT M to CBEST M'!$A$2+'SAT M to CBEST M'!$B$2*C283)</f>
        <v/>
      </c>
      <c r="M283" s="11" t="str">
        <f>IF('ACT Math'!B283="","", IF(L283&lt;20, 20, IF(L283&gt;80, 80, L283)))</f>
        <v/>
      </c>
    </row>
    <row r="284" spans="1:13" x14ac:dyDescent="0.25">
      <c r="A284" s="11">
        <v>283</v>
      </c>
      <c r="B284" s="30"/>
      <c r="C284" s="11" t="str">
        <f>IF('ACT Math'!B284="","",IF('ACT Math'!B284&lt;'ACT M to SAT M'!$A$2,'ACT M to SAT M'!$B$2,IF('ACT Math'!B284&gt;'ACT M to SAT M'!A$28,'ACT M to SAT M'!B$28,VLOOKUP(B284,'ACT M to SAT M'!A:B,2,FALSE))))</f>
        <v/>
      </c>
      <c r="D284" s="11" t="str">
        <f t="shared" si="32"/>
        <v/>
      </c>
      <c r="E284" s="11" t="str">
        <f t="shared" si="36"/>
        <v/>
      </c>
      <c r="F284" s="11" t="str">
        <f t="shared" si="33"/>
        <v/>
      </c>
      <c r="G284" s="11" t="str">
        <f t="shared" si="37"/>
        <v/>
      </c>
      <c r="H284" s="11" t="str">
        <f t="shared" si="34"/>
        <v/>
      </c>
      <c r="I284" s="11" t="str">
        <f t="shared" si="38"/>
        <v/>
      </c>
      <c r="J284" s="11" t="str">
        <f t="shared" si="35"/>
        <v/>
      </c>
      <c r="K284" s="11" t="str">
        <f t="shared" si="39"/>
        <v/>
      </c>
      <c r="L284" s="11" t="str">
        <f>IF('ACT Math'!B284="","",'SAT M to CBEST M'!$A$2+'SAT M to CBEST M'!$B$2*C284)</f>
        <v/>
      </c>
      <c r="M284" s="11" t="str">
        <f>IF('ACT Math'!B284="","", IF(L284&lt;20, 20, IF(L284&gt;80, 80, L284)))</f>
        <v/>
      </c>
    </row>
    <row r="285" spans="1:13" x14ac:dyDescent="0.25">
      <c r="A285" s="11">
        <v>284</v>
      </c>
      <c r="B285" s="30"/>
      <c r="C285" s="11" t="str">
        <f>IF('ACT Math'!B285="","",IF('ACT Math'!B285&lt;'ACT M to SAT M'!$A$2,'ACT M to SAT M'!$B$2,IF('ACT Math'!B285&gt;'ACT M to SAT M'!A$28,'ACT M to SAT M'!B$28,VLOOKUP(B285,'ACT M to SAT M'!A:B,2,FALSE))))</f>
        <v/>
      </c>
      <c r="D285" s="11" t="str">
        <f t="shared" si="32"/>
        <v/>
      </c>
      <c r="E285" s="11" t="str">
        <f t="shared" si="36"/>
        <v/>
      </c>
      <c r="F285" s="11" t="str">
        <f t="shared" si="33"/>
        <v/>
      </c>
      <c r="G285" s="11" t="str">
        <f t="shared" si="37"/>
        <v/>
      </c>
      <c r="H285" s="11" t="str">
        <f t="shared" si="34"/>
        <v/>
      </c>
      <c r="I285" s="11" t="str">
        <f t="shared" si="38"/>
        <v/>
      </c>
      <c r="J285" s="11" t="str">
        <f t="shared" si="35"/>
        <v/>
      </c>
      <c r="K285" s="11" t="str">
        <f t="shared" si="39"/>
        <v/>
      </c>
      <c r="L285" s="11" t="str">
        <f>IF('ACT Math'!B285="","",'SAT M to CBEST M'!$A$2+'SAT M to CBEST M'!$B$2*C285)</f>
        <v/>
      </c>
      <c r="M285" s="11" t="str">
        <f>IF('ACT Math'!B285="","", IF(L285&lt;20, 20, IF(L285&gt;80, 80, L285)))</f>
        <v/>
      </c>
    </row>
    <row r="286" spans="1:13" x14ac:dyDescent="0.25">
      <c r="A286" s="11">
        <v>285</v>
      </c>
      <c r="B286" s="30"/>
      <c r="C286" s="11" t="str">
        <f>IF('ACT Math'!B286="","",IF('ACT Math'!B286&lt;'ACT M to SAT M'!$A$2,'ACT M to SAT M'!$B$2,IF('ACT Math'!B286&gt;'ACT M to SAT M'!A$28,'ACT M to SAT M'!B$28,VLOOKUP(B286,'ACT M to SAT M'!A:B,2,FALSE))))</f>
        <v/>
      </c>
      <c r="D286" s="11" t="str">
        <f t="shared" si="32"/>
        <v/>
      </c>
      <c r="E286" s="11" t="str">
        <f t="shared" si="36"/>
        <v/>
      </c>
      <c r="F286" s="11" t="str">
        <f t="shared" si="33"/>
        <v/>
      </c>
      <c r="G286" s="11" t="str">
        <f t="shared" si="37"/>
        <v/>
      </c>
      <c r="H286" s="11" t="str">
        <f t="shared" si="34"/>
        <v/>
      </c>
      <c r="I286" s="11" t="str">
        <f t="shared" si="38"/>
        <v/>
      </c>
      <c r="J286" s="11" t="str">
        <f t="shared" si="35"/>
        <v/>
      </c>
      <c r="K286" s="11" t="str">
        <f t="shared" si="39"/>
        <v/>
      </c>
      <c r="L286" s="11" t="str">
        <f>IF('ACT Math'!B286="","",'SAT M to CBEST M'!$A$2+'SAT M to CBEST M'!$B$2*C286)</f>
        <v/>
      </c>
      <c r="M286" s="11" t="str">
        <f>IF('ACT Math'!B286="","", IF(L286&lt;20, 20, IF(L286&gt;80, 80, L286)))</f>
        <v/>
      </c>
    </row>
    <row r="287" spans="1:13" x14ac:dyDescent="0.25">
      <c r="A287" s="11">
        <v>286</v>
      </c>
      <c r="B287" s="30"/>
      <c r="C287" s="11" t="str">
        <f>IF('ACT Math'!B287="","",IF('ACT Math'!B287&lt;'ACT M to SAT M'!$A$2,'ACT M to SAT M'!$B$2,IF('ACT Math'!B287&gt;'ACT M to SAT M'!A$28,'ACT M to SAT M'!B$28,VLOOKUP(B287,'ACT M to SAT M'!A:B,2,FALSE))))</f>
        <v/>
      </c>
      <c r="D287" s="11" t="str">
        <f t="shared" si="32"/>
        <v/>
      </c>
      <c r="E287" s="11" t="str">
        <f t="shared" si="36"/>
        <v/>
      </c>
      <c r="F287" s="11" t="str">
        <f t="shared" si="33"/>
        <v/>
      </c>
      <c r="G287" s="11" t="str">
        <f t="shared" si="37"/>
        <v/>
      </c>
      <c r="H287" s="11" t="str">
        <f t="shared" si="34"/>
        <v/>
      </c>
      <c r="I287" s="11" t="str">
        <f t="shared" si="38"/>
        <v/>
      </c>
      <c r="J287" s="11" t="str">
        <f t="shared" si="35"/>
        <v/>
      </c>
      <c r="K287" s="11" t="str">
        <f t="shared" si="39"/>
        <v/>
      </c>
      <c r="L287" s="11" t="str">
        <f>IF('ACT Math'!B287="","",'SAT M to CBEST M'!$A$2+'SAT M to CBEST M'!$B$2*C287)</f>
        <v/>
      </c>
      <c r="M287" s="11" t="str">
        <f>IF('ACT Math'!B287="","", IF(L287&lt;20, 20, IF(L287&gt;80, 80, L287)))</f>
        <v/>
      </c>
    </row>
    <row r="288" spans="1:13" x14ac:dyDescent="0.25">
      <c r="A288" s="11">
        <v>287</v>
      </c>
      <c r="B288" s="30"/>
      <c r="C288" s="11" t="str">
        <f>IF('ACT Math'!B288="","",IF('ACT Math'!B288&lt;'ACT M to SAT M'!$A$2,'ACT M to SAT M'!$B$2,IF('ACT Math'!B288&gt;'ACT M to SAT M'!A$28,'ACT M to SAT M'!B$28,VLOOKUP(B288,'ACT M to SAT M'!A:B,2,FALSE))))</f>
        <v/>
      </c>
      <c r="D288" s="11" t="str">
        <f t="shared" si="32"/>
        <v/>
      </c>
      <c r="E288" s="11" t="str">
        <f t="shared" si="36"/>
        <v/>
      </c>
      <c r="F288" s="11" t="str">
        <f t="shared" si="33"/>
        <v/>
      </c>
      <c r="G288" s="11" t="str">
        <f t="shared" si="37"/>
        <v/>
      </c>
      <c r="H288" s="11" t="str">
        <f t="shared" si="34"/>
        <v/>
      </c>
      <c r="I288" s="11" t="str">
        <f t="shared" si="38"/>
        <v/>
      </c>
      <c r="J288" s="11" t="str">
        <f t="shared" si="35"/>
        <v/>
      </c>
      <c r="K288" s="11" t="str">
        <f t="shared" si="39"/>
        <v/>
      </c>
      <c r="L288" s="11" t="str">
        <f>IF('ACT Math'!B288="","",'SAT M to CBEST M'!$A$2+'SAT M to CBEST M'!$B$2*C288)</f>
        <v/>
      </c>
      <c r="M288" s="11" t="str">
        <f>IF('ACT Math'!B288="","", IF(L288&lt;20, 20, IF(L288&gt;80, 80, L288)))</f>
        <v/>
      </c>
    </row>
    <row r="289" spans="1:13" x14ac:dyDescent="0.25">
      <c r="A289" s="11">
        <v>288</v>
      </c>
      <c r="B289" s="30"/>
      <c r="C289" s="11" t="str">
        <f>IF('ACT Math'!B289="","",IF('ACT Math'!B289&lt;'ACT M to SAT M'!$A$2,'ACT M to SAT M'!$B$2,IF('ACT Math'!B289&gt;'ACT M to SAT M'!A$28,'ACT M to SAT M'!B$28,VLOOKUP(B289,'ACT M to SAT M'!A:B,2,FALSE))))</f>
        <v/>
      </c>
      <c r="D289" s="11" t="str">
        <f t="shared" si="32"/>
        <v/>
      </c>
      <c r="E289" s="11" t="str">
        <f t="shared" si="36"/>
        <v/>
      </c>
      <c r="F289" s="11" t="str">
        <f t="shared" si="33"/>
        <v/>
      </c>
      <c r="G289" s="11" t="str">
        <f t="shared" si="37"/>
        <v/>
      </c>
      <c r="H289" s="11" t="str">
        <f t="shared" si="34"/>
        <v/>
      </c>
      <c r="I289" s="11" t="str">
        <f t="shared" si="38"/>
        <v/>
      </c>
      <c r="J289" s="11" t="str">
        <f t="shared" si="35"/>
        <v/>
      </c>
      <c r="K289" s="11" t="str">
        <f t="shared" si="39"/>
        <v/>
      </c>
      <c r="L289" s="11" t="str">
        <f>IF('ACT Math'!B289="","",'SAT M to CBEST M'!$A$2+'SAT M to CBEST M'!$B$2*C289)</f>
        <v/>
      </c>
      <c r="M289" s="11" t="str">
        <f>IF('ACT Math'!B289="","", IF(L289&lt;20, 20, IF(L289&gt;80, 80, L289)))</f>
        <v/>
      </c>
    </row>
    <row r="290" spans="1:13" x14ac:dyDescent="0.25">
      <c r="A290" s="11">
        <v>289</v>
      </c>
      <c r="B290" s="30"/>
      <c r="C290" s="11" t="str">
        <f>IF('ACT Math'!B290="","",IF('ACT Math'!B290&lt;'ACT M to SAT M'!$A$2,'ACT M to SAT M'!$B$2,IF('ACT Math'!B290&gt;'ACT M to SAT M'!A$28,'ACT M to SAT M'!B$28,VLOOKUP(B290,'ACT M to SAT M'!A:B,2,FALSE))))</f>
        <v/>
      </c>
      <c r="D290" s="11" t="str">
        <f t="shared" si="32"/>
        <v/>
      </c>
      <c r="E290" s="11" t="str">
        <f t="shared" si="36"/>
        <v/>
      </c>
      <c r="F290" s="11" t="str">
        <f t="shared" si="33"/>
        <v/>
      </c>
      <c r="G290" s="11" t="str">
        <f t="shared" si="37"/>
        <v/>
      </c>
      <c r="H290" s="11" t="str">
        <f t="shared" si="34"/>
        <v/>
      </c>
      <c r="I290" s="11" t="str">
        <f t="shared" si="38"/>
        <v/>
      </c>
      <c r="J290" s="11" t="str">
        <f t="shared" si="35"/>
        <v/>
      </c>
      <c r="K290" s="11" t="str">
        <f t="shared" si="39"/>
        <v/>
      </c>
      <c r="L290" s="11" t="str">
        <f>IF('ACT Math'!B290="","",'SAT M to CBEST M'!$A$2+'SAT M to CBEST M'!$B$2*C290)</f>
        <v/>
      </c>
      <c r="M290" s="11" t="str">
        <f>IF('ACT Math'!B290="","", IF(L290&lt;20, 20, IF(L290&gt;80, 80, L290)))</f>
        <v/>
      </c>
    </row>
    <row r="291" spans="1:13" x14ac:dyDescent="0.25">
      <c r="A291" s="11">
        <v>290</v>
      </c>
      <c r="B291" s="30"/>
      <c r="C291" s="11" t="str">
        <f>IF('ACT Math'!B291="","",IF('ACT Math'!B291&lt;'ACT M to SAT M'!$A$2,'ACT M to SAT M'!$B$2,IF('ACT Math'!B291&gt;'ACT M to SAT M'!A$28,'ACT M to SAT M'!B$28,VLOOKUP(B291,'ACT M to SAT M'!A:B,2,FALSE))))</f>
        <v/>
      </c>
      <c r="D291" s="11" t="str">
        <f t="shared" si="32"/>
        <v/>
      </c>
      <c r="E291" s="11" t="str">
        <f t="shared" si="36"/>
        <v/>
      </c>
      <c r="F291" s="11" t="str">
        <f t="shared" si="33"/>
        <v/>
      </c>
      <c r="G291" s="11" t="str">
        <f t="shared" si="37"/>
        <v/>
      </c>
      <c r="H291" s="11" t="str">
        <f t="shared" si="34"/>
        <v/>
      </c>
      <c r="I291" s="11" t="str">
        <f t="shared" si="38"/>
        <v/>
      </c>
      <c r="J291" s="11" t="str">
        <f t="shared" si="35"/>
        <v/>
      </c>
      <c r="K291" s="11" t="str">
        <f t="shared" si="39"/>
        <v/>
      </c>
      <c r="L291" s="11" t="str">
        <f>IF('ACT Math'!B291="","",'SAT M to CBEST M'!$A$2+'SAT M to CBEST M'!$B$2*C291)</f>
        <v/>
      </c>
      <c r="M291" s="11" t="str">
        <f>IF('ACT Math'!B291="","", IF(L291&lt;20, 20, IF(L291&gt;80, 80, L291)))</f>
        <v/>
      </c>
    </row>
    <row r="292" spans="1:13" x14ac:dyDescent="0.25">
      <c r="A292" s="11">
        <v>291</v>
      </c>
      <c r="B292" s="30"/>
      <c r="C292" s="11" t="str">
        <f>IF('ACT Math'!B292="","",IF('ACT Math'!B292&lt;'ACT M to SAT M'!$A$2,'ACT M to SAT M'!$B$2,IF('ACT Math'!B292&gt;'ACT M to SAT M'!A$28,'ACT M to SAT M'!B$28,VLOOKUP(B292,'ACT M to SAT M'!A:B,2,FALSE))))</f>
        <v/>
      </c>
      <c r="D292" s="11" t="str">
        <f t="shared" si="32"/>
        <v/>
      </c>
      <c r="E292" s="11" t="str">
        <f t="shared" si="36"/>
        <v/>
      </c>
      <c r="F292" s="11" t="str">
        <f t="shared" si="33"/>
        <v/>
      </c>
      <c r="G292" s="11" t="str">
        <f t="shared" si="37"/>
        <v/>
      </c>
      <c r="H292" s="11" t="str">
        <f t="shared" si="34"/>
        <v/>
      </c>
      <c r="I292" s="11" t="str">
        <f t="shared" si="38"/>
        <v/>
      </c>
      <c r="J292" s="11" t="str">
        <f t="shared" si="35"/>
        <v/>
      </c>
      <c r="K292" s="11" t="str">
        <f t="shared" si="39"/>
        <v/>
      </c>
      <c r="L292" s="11" t="str">
        <f>IF('ACT Math'!B292="","",'SAT M to CBEST M'!$A$2+'SAT M to CBEST M'!$B$2*C292)</f>
        <v/>
      </c>
      <c r="M292" s="11" t="str">
        <f>IF('ACT Math'!B292="","", IF(L292&lt;20, 20, IF(L292&gt;80, 80, L292)))</f>
        <v/>
      </c>
    </row>
    <row r="293" spans="1:13" x14ac:dyDescent="0.25">
      <c r="A293" s="11">
        <v>292</v>
      </c>
      <c r="B293" s="30"/>
      <c r="C293" s="11" t="str">
        <f>IF('ACT Math'!B293="","",IF('ACT Math'!B293&lt;'ACT M to SAT M'!$A$2,'ACT M to SAT M'!$B$2,IF('ACT Math'!B293&gt;'ACT M to SAT M'!A$28,'ACT M to SAT M'!B$28,VLOOKUP(B293,'ACT M to SAT M'!A:B,2,FALSE))))</f>
        <v/>
      </c>
      <c r="D293" s="11" t="str">
        <f t="shared" si="32"/>
        <v/>
      </c>
      <c r="E293" s="11" t="str">
        <f t="shared" si="36"/>
        <v/>
      </c>
      <c r="F293" s="11" t="str">
        <f t="shared" si="33"/>
        <v/>
      </c>
      <c r="G293" s="11" t="str">
        <f t="shared" si="37"/>
        <v/>
      </c>
      <c r="H293" s="11" t="str">
        <f t="shared" si="34"/>
        <v/>
      </c>
      <c r="I293" s="11" t="str">
        <f t="shared" si="38"/>
        <v/>
      </c>
      <c r="J293" s="11" t="str">
        <f t="shared" si="35"/>
        <v/>
      </c>
      <c r="K293" s="11" t="str">
        <f t="shared" si="39"/>
        <v/>
      </c>
      <c r="L293" s="11" t="str">
        <f>IF('ACT Math'!B293="","",'SAT M to CBEST M'!$A$2+'SAT M to CBEST M'!$B$2*C293)</f>
        <v/>
      </c>
      <c r="M293" s="11" t="str">
        <f>IF('ACT Math'!B293="","", IF(L293&lt;20, 20, IF(L293&gt;80, 80, L293)))</f>
        <v/>
      </c>
    </row>
    <row r="294" spans="1:13" x14ac:dyDescent="0.25">
      <c r="A294" s="11">
        <v>293</v>
      </c>
      <c r="B294" s="30"/>
      <c r="C294" s="11" t="str">
        <f>IF('ACT Math'!B294="","",IF('ACT Math'!B294&lt;'ACT M to SAT M'!$A$2,'ACT M to SAT M'!$B$2,IF('ACT Math'!B294&gt;'ACT M to SAT M'!A$28,'ACT M to SAT M'!B$28,VLOOKUP(B294,'ACT M to SAT M'!A:B,2,FALSE))))</f>
        <v/>
      </c>
      <c r="D294" s="11" t="str">
        <f t="shared" si="32"/>
        <v/>
      </c>
      <c r="E294" s="11" t="str">
        <f t="shared" si="36"/>
        <v/>
      </c>
      <c r="F294" s="11" t="str">
        <f t="shared" si="33"/>
        <v/>
      </c>
      <c r="G294" s="11" t="str">
        <f t="shared" si="37"/>
        <v/>
      </c>
      <c r="H294" s="11" t="str">
        <f t="shared" si="34"/>
        <v/>
      </c>
      <c r="I294" s="11" t="str">
        <f t="shared" si="38"/>
        <v/>
      </c>
      <c r="J294" s="11" t="str">
        <f t="shared" si="35"/>
        <v/>
      </c>
      <c r="K294" s="11" t="str">
        <f t="shared" si="39"/>
        <v/>
      </c>
      <c r="L294" s="11" t="str">
        <f>IF('ACT Math'!B294="","",'SAT M to CBEST M'!$A$2+'SAT M to CBEST M'!$B$2*C294)</f>
        <v/>
      </c>
      <c r="M294" s="11" t="str">
        <f>IF('ACT Math'!B294="","", IF(L294&lt;20, 20, IF(L294&gt;80, 80, L294)))</f>
        <v/>
      </c>
    </row>
    <row r="295" spans="1:13" x14ac:dyDescent="0.25">
      <c r="A295" s="11">
        <v>294</v>
      </c>
      <c r="B295" s="30"/>
      <c r="C295" s="11" t="str">
        <f>IF('ACT Math'!B295="","",IF('ACT Math'!B295&lt;'ACT M to SAT M'!$A$2,'ACT M to SAT M'!$B$2,IF('ACT Math'!B295&gt;'ACT M to SAT M'!A$28,'ACT M to SAT M'!B$28,VLOOKUP(B295,'ACT M to SAT M'!A:B,2,FALSE))))</f>
        <v/>
      </c>
      <c r="D295" s="11" t="str">
        <f t="shared" si="32"/>
        <v/>
      </c>
      <c r="E295" s="11" t="str">
        <f t="shared" si="36"/>
        <v/>
      </c>
      <c r="F295" s="11" t="str">
        <f t="shared" si="33"/>
        <v/>
      </c>
      <c r="G295" s="11" t="str">
        <f t="shared" si="37"/>
        <v/>
      </c>
      <c r="H295" s="11" t="str">
        <f t="shared" si="34"/>
        <v/>
      </c>
      <c r="I295" s="11" t="str">
        <f t="shared" si="38"/>
        <v/>
      </c>
      <c r="J295" s="11" t="str">
        <f t="shared" si="35"/>
        <v/>
      </c>
      <c r="K295" s="11" t="str">
        <f t="shared" si="39"/>
        <v/>
      </c>
      <c r="L295" s="11" t="str">
        <f>IF('ACT Math'!B295="","",'SAT M to CBEST M'!$A$2+'SAT M to CBEST M'!$B$2*C295)</f>
        <v/>
      </c>
      <c r="M295" s="11" t="str">
        <f>IF('ACT Math'!B295="","", IF(L295&lt;20, 20, IF(L295&gt;80, 80, L295)))</f>
        <v/>
      </c>
    </row>
    <row r="296" spans="1:13" x14ac:dyDescent="0.25">
      <c r="A296" s="11">
        <v>295</v>
      </c>
      <c r="B296" s="30"/>
      <c r="C296" s="11" t="str">
        <f>IF('ACT Math'!B296="","",IF('ACT Math'!B296&lt;'ACT M to SAT M'!$A$2,'ACT M to SAT M'!$B$2,IF('ACT Math'!B296&gt;'ACT M to SAT M'!A$28,'ACT M to SAT M'!B$28,VLOOKUP(B296,'ACT M to SAT M'!A:B,2,FALSE))))</f>
        <v/>
      </c>
      <c r="D296" s="11" t="str">
        <f t="shared" si="32"/>
        <v/>
      </c>
      <c r="E296" s="11" t="str">
        <f t="shared" si="36"/>
        <v/>
      </c>
      <c r="F296" s="11" t="str">
        <f t="shared" si="33"/>
        <v/>
      </c>
      <c r="G296" s="11" t="str">
        <f t="shared" si="37"/>
        <v/>
      </c>
      <c r="H296" s="11" t="str">
        <f t="shared" si="34"/>
        <v/>
      </c>
      <c r="I296" s="11" t="str">
        <f t="shared" si="38"/>
        <v/>
      </c>
      <c r="J296" s="11" t="str">
        <f t="shared" si="35"/>
        <v/>
      </c>
      <c r="K296" s="11" t="str">
        <f t="shared" si="39"/>
        <v/>
      </c>
      <c r="L296" s="11" t="str">
        <f>IF('ACT Math'!B296="","",'SAT M to CBEST M'!$A$2+'SAT M to CBEST M'!$B$2*C296)</f>
        <v/>
      </c>
      <c r="M296" s="11" t="str">
        <f>IF('ACT Math'!B296="","", IF(L296&lt;20, 20, IF(L296&gt;80, 80, L296)))</f>
        <v/>
      </c>
    </row>
    <row r="297" spans="1:13" x14ac:dyDescent="0.25">
      <c r="A297" s="11">
        <v>296</v>
      </c>
      <c r="B297" s="30"/>
      <c r="C297" s="11" t="str">
        <f>IF('ACT Math'!B297="","",IF('ACT Math'!B297&lt;'ACT M to SAT M'!$A$2,'ACT M to SAT M'!$B$2,IF('ACT Math'!B297&gt;'ACT M to SAT M'!A$28,'ACT M to SAT M'!B$28,VLOOKUP(B297,'ACT M to SAT M'!A:B,2,FALSE))))</f>
        <v/>
      </c>
      <c r="D297" s="11" t="str">
        <f t="shared" si="32"/>
        <v/>
      </c>
      <c r="E297" s="11" t="str">
        <f t="shared" si="36"/>
        <v/>
      </c>
      <c r="F297" s="11" t="str">
        <f t="shared" si="33"/>
        <v/>
      </c>
      <c r="G297" s="11" t="str">
        <f t="shared" si="37"/>
        <v/>
      </c>
      <c r="H297" s="11" t="str">
        <f t="shared" si="34"/>
        <v/>
      </c>
      <c r="I297" s="11" t="str">
        <f t="shared" si="38"/>
        <v/>
      </c>
      <c r="J297" s="11" t="str">
        <f t="shared" si="35"/>
        <v/>
      </c>
      <c r="K297" s="11" t="str">
        <f t="shared" si="39"/>
        <v/>
      </c>
      <c r="L297" s="11" t="str">
        <f>IF('ACT Math'!B297="","",'SAT M to CBEST M'!$A$2+'SAT M to CBEST M'!$B$2*C297)</f>
        <v/>
      </c>
      <c r="M297" s="11" t="str">
        <f>IF('ACT Math'!B297="","", IF(L297&lt;20, 20, IF(L297&gt;80, 80, L297)))</f>
        <v/>
      </c>
    </row>
    <row r="298" spans="1:13" x14ac:dyDescent="0.25">
      <c r="A298" s="11">
        <v>297</v>
      </c>
      <c r="B298" s="30"/>
      <c r="C298" s="11" t="str">
        <f>IF('ACT Math'!B298="","",IF('ACT Math'!B298&lt;'ACT M to SAT M'!$A$2,'ACT M to SAT M'!$B$2,IF('ACT Math'!B298&gt;'ACT M to SAT M'!A$28,'ACT M to SAT M'!B$28,VLOOKUP(B298,'ACT M to SAT M'!A:B,2,FALSE))))</f>
        <v/>
      </c>
      <c r="D298" s="11" t="str">
        <f t="shared" si="32"/>
        <v/>
      </c>
      <c r="E298" s="11" t="str">
        <f t="shared" si="36"/>
        <v/>
      </c>
      <c r="F298" s="11" t="str">
        <f t="shared" si="33"/>
        <v/>
      </c>
      <c r="G298" s="11" t="str">
        <f t="shared" si="37"/>
        <v/>
      </c>
      <c r="H298" s="11" t="str">
        <f t="shared" si="34"/>
        <v/>
      </c>
      <c r="I298" s="11" t="str">
        <f t="shared" si="38"/>
        <v/>
      </c>
      <c r="J298" s="11" t="str">
        <f t="shared" si="35"/>
        <v/>
      </c>
      <c r="K298" s="11" t="str">
        <f t="shared" si="39"/>
        <v/>
      </c>
      <c r="L298" s="11" t="str">
        <f>IF('ACT Math'!B298="","",'SAT M to CBEST M'!$A$2+'SAT M to CBEST M'!$B$2*C298)</f>
        <v/>
      </c>
      <c r="M298" s="11" t="str">
        <f>IF('ACT Math'!B298="","", IF(L298&lt;20, 20, IF(L298&gt;80, 80, L298)))</f>
        <v/>
      </c>
    </row>
    <row r="299" spans="1:13" x14ac:dyDescent="0.25">
      <c r="A299" s="11">
        <v>298</v>
      </c>
      <c r="B299" s="30"/>
      <c r="C299" s="11" t="str">
        <f>IF('ACT Math'!B299="","",IF('ACT Math'!B299&lt;'ACT M to SAT M'!$A$2,'ACT M to SAT M'!$B$2,IF('ACT Math'!B299&gt;'ACT M to SAT M'!A$28,'ACT M to SAT M'!B$28,VLOOKUP(B299,'ACT M to SAT M'!A:B,2,FALSE))))</f>
        <v/>
      </c>
      <c r="D299" s="11" t="str">
        <f t="shared" si="32"/>
        <v/>
      </c>
      <c r="E299" s="11" t="str">
        <f t="shared" si="36"/>
        <v/>
      </c>
      <c r="F299" s="11" t="str">
        <f t="shared" si="33"/>
        <v/>
      </c>
      <c r="G299" s="11" t="str">
        <f t="shared" si="37"/>
        <v/>
      </c>
      <c r="H299" s="11" t="str">
        <f t="shared" si="34"/>
        <v/>
      </c>
      <c r="I299" s="11" t="str">
        <f t="shared" si="38"/>
        <v/>
      </c>
      <c r="J299" s="11" t="str">
        <f t="shared" si="35"/>
        <v/>
      </c>
      <c r="K299" s="11" t="str">
        <f t="shared" si="39"/>
        <v/>
      </c>
      <c r="L299" s="11" t="str">
        <f>IF('ACT Math'!B299="","",'SAT M to CBEST M'!$A$2+'SAT M to CBEST M'!$B$2*C299)</f>
        <v/>
      </c>
      <c r="M299" s="11" t="str">
        <f>IF('ACT Math'!B299="","", IF(L299&lt;20, 20, IF(L299&gt;80, 80, L299)))</f>
        <v/>
      </c>
    </row>
    <row r="300" spans="1:13" x14ac:dyDescent="0.25">
      <c r="A300" s="11">
        <v>299</v>
      </c>
      <c r="B300" s="30"/>
      <c r="C300" s="11" t="str">
        <f>IF('ACT Math'!B300="","",IF('ACT Math'!B300&lt;'ACT M to SAT M'!$A$2,'ACT M to SAT M'!$B$2,IF('ACT Math'!B300&gt;'ACT M to SAT M'!A$28,'ACT M to SAT M'!B$28,VLOOKUP(B300,'ACT M to SAT M'!A:B,2,FALSE))))</f>
        <v/>
      </c>
      <c r="D300" s="11" t="str">
        <f t="shared" si="32"/>
        <v/>
      </c>
      <c r="E300" s="11" t="str">
        <f t="shared" si="36"/>
        <v/>
      </c>
      <c r="F300" s="11" t="str">
        <f t="shared" si="33"/>
        <v/>
      </c>
      <c r="G300" s="11" t="str">
        <f t="shared" si="37"/>
        <v/>
      </c>
      <c r="H300" s="11" t="str">
        <f t="shared" si="34"/>
        <v/>
      </c>
      <c r="I300" s="11" t="str">
        <f t="shared" si="38"/>
        <v/>
      </c>
      <c r="J300" s="11" t="str">
        <f t="shared" si="35"/>
        <v/>
      </c>
      <c r="K300" s="11" t="str">
        <f t="shared" si="39"/>
        <v/>
      </c>
      <c r="L300" s="11" t="str">
        <f>IF('ACT Math'!B300="","",'SAT M to CBEST M'!$A$2+'SAT M to CBEST M'!$B$2*C300)</f>
        <v/>
      </c>
      <c r="M300" s="11" t="str">
        <f>IF('ACT Math'!B300="","", IF(L300&lt;20, 20, IF(L300&gt;80, 80, L300)))</f>
        <v/>
      </c>
    </row>
    <row r="301" spans="1:13" x14ac:dyDescent="0.25">
      <c r="A301" s="11">
        <v>300</v>
      </c>
      <c r="B301" s="30"/>
      <c r="C301" s="11" t="str">
        <f>IF('ACT Math'!B301="","",IF('ACT Math'!B301&lt;'ACT M to SAT M'!$A$2,'ACT M to SAT M'!$B$2,IF('ACT Math'!B301&gt;'ACT M to SAT M'!A$28,'ACT M to SAT M'!B$28,VLOOKUP(B301,'ACT M to SAT M'!A:B,2,FALSE))))</f>
        <v/>
      </c>
      <c r="D301" s="11" t="str">
        <f t="shared" si="32"/>
        <v/>
      </c>
      <c r="E301" s="11" t="str">
        <f t="shared" si="36"/>
        <v/>
      </c>
      <c r="F301" s="11" t="str">
        <f t="shared" si="33"/>
        <v/>
      </c>
      <c r="G301" s="11" t="str">
        <f t="shared" si="37"/>
        <v/>
      </c>
      <c r="H301" s="11" t="str">
        <f t="shared" si="34"/>
        <v/>
      </c>
      <c r="I301" s="11" t="str">
        <f t="shared" si="38"/>
        <v/>
      </c>
      <c r="J301" s="11" t="str">
        <f t="shared" si="35"/>
        <v/>
      </c>
      <c r="K301" s="11" t="str">
        <f t="shared" si="39"/>
        <v/>
      </c>
      <c r="L301" s="11" t="str">
        <f>IF('ACT Math'!B301="","",'SAT M to CBEST M'!$A$2+'SAT M to CBEST M'!$B$2*C301)</f>
        <v/>
      </c>
      <c r="M301" s="11" t="str">
        <f>IF('ACT Math'!B301="","", IF(L301&lt;20, 20, IF(L301&gt;80, 80, L301)))</f>
        <v/>
      </c>
    </row>
    <row r="302" spans="1:13" x14ac:dyDescent="0.25">
      <c r="A302" s="11">
        <v>301</v>
      </c>
      <c r="B302" s="30"/>
      <c r="C302" s="11" t="str">
        <f>IF('ACT Math'!B302="","",IF('ACT Math'!B302&lt;'ACT M to SAT M'!$A$2,'ACT M to SAT M'!$B$2,IF('ACT Math'!B302&gt;'ACT M to SAT M'!A$28,'ACT M to SAT M'!B$28,VLOOKUP(B302,'ACT M to SAT M'!A:B,2,FALSE))))</f>
        <v/>
      </c>
      <c r="D302" s="11" t="str">
        <f t="shared" si="32"/>
        <v/>
      </c>
      <c r="E302" s="11" t="str">
        <f t="shared" si="36"/>
        <v/>
      </c>
      <c r="F302" s="11" t="str">
        <f t="shared" si="33"/>
        <v/>
      </c>
      <c r="G302" s="11" t="str">
        <f t="shared" si="37"/>
        <v/>
      </c>
      <c r="H302" s="11" t="str">
        <f t="shared" si="34"/>
        <v/>
      </c>
      <c r="I302" s="11" t="str">
        <f t="shared" si="38"/>
        <v/>
      </c>
      <c r="J302" s="11" t="str">
        <f t="shared" si="35"/>
        <v/>
      </c>
      <c r="K302" s="11" t="str">
        <f t="shared" si="39"/>
        <v/>
      </c>
      <c r="L302" s="11" t="str">
        <f>IF('ACT Math'!B302="","",'SAT M to CBEST M'!$A$2+'SAT M to CBEST M'!$B$2*C302)</f>
        <v/>
      </c>
      <c r="M302" s="11" t="str">
        <f>IF('ACT Math'!B302="","", IF(L302&lt;20, 20, IF(L302&gt;80, 80, L302)))</f>
        <v/>
      </c>
    </row>
    <row r="303" spans="1:13" x14ac:dyDescent="0.25">
      <c r="A303" s="11">
        <v>302</v>
      </c>
      <c r="B303" s="30"/>
      <c r="C303" s="11" t="str">
        <f>IF('ACT Math'!B303="","",IF('ACT Math'!B303&lt;'ACT M to SAT M'!$A$2,'ACT M to SAT M'!$B$2,IF('ACT Math'!B303&gt;'ACT M to SAT M'!A$28,'ACT M to SAT M'!B$28,VLOOKUP(B303,'ACT M to SAT M'!A:B,2,FALSE))))</f>
        <v/>
      </c>
      <c r="D303" s="11" t="str">
        <f t="shared" si="32"/>
        <v/>
      </c>
      <c r="E303" s="11" t="str">
        <f t="shared" si="36"/>
        <v/>
      </c>
      <c r="F303" s="11" t="str">
        <f t="shared" si="33"/>
        <v/>
      </c>
      <c r="G303" s="11" t="str">
        <f t="shared" si="37"/>
        <v/>
      </c>
      <c r="H303" s="11" t="str">
        <f t="shared" si="34"/>
        <v/>
      </c>
      <c r="I303" s="11" t="str">
        <f t="shared" si="38"/>
        <v/>
      </c>
      <c r="J303" s="11" t="str">
        <f t="shared" si="35"/>
        <v/>
      </c>
      <c r="K303" s="11" t="str">
        <f t="shared" si="39"/>
        <v/>
      </c>
      <c r="L303" s="11" t="str">
        <f>IF('ACT Math'!B303="","",'SAT M to CBEST M'!$A$2+'SAT M to CBEST M'!$B$2*C303)</f>
        <v/>
      </c>
      <c r="M303" s="11" t="str">
        <f>IF('ACT Math'!B303="","", IF(L303&lt;20, 20, IF(L303&gt;80, 80, L303)))</f>
        <v/>
      </c>
    </row>
    <row r="304" spans="1:13" x14ac:dyDescent="0.25">
      <c r="A304" s="11">
        <v>303</v>
      </c>
      <c r="B304" s="30"/>
      <c r="C304" s="11" t="str">
        <f>IF('ACT Math'!B304="","",IF('ACT Math'!B304&lt;'ACT M to SAT M'!$A$2,'ACT M to SAT M'!$B$2,IF('ACT Math'!B304&gt;'ACT M to SAT M'!A$28,'ACT M to SAT M'!B$28,VLOOKUP(B304,'ACT M to SAT M'!A:B,2,FALSE))))</f>
        <v/>
      </c>
      <c r="D304" s="11" t="str">
        <f t="shared" si="32"/>
        <v/>
      </c>
      <c r="E304" s="11" t="str">
        <f t="shared" si="36"/>
        <v/>
      </c>
      <c r="F304" s="11" t="str">
        <f t="shared" si="33"/>
        <v/>
      </c>
      <c r="G304" s="11" t="str">
        <f t="shared" si="37"/>
        <v/>
      </c>
      <c r="H304" s="11" t="str">
        <f t="shared" si="34"/>
        <v/>
      </c>
      <c r="I304" s="11" t="str">
        <f t="shared" si="38"/>
        <v/>
      </c>
      <c r="J304" s="11" t="str">
        <f t="shared" si="35"/>
        <v/>
      </c>
      <c r="K304" s="11" t="str">
        <f t="shared" si="39"/>
        <v/>
      </c>
      <c r="L304" s="11" t="str">
        <f>IF('ACT Math'!B304="","",'SAT M to CBEST M'!$A$2+'SAT M to CBEST M'!$B$2*C304)</f>
        <v/>
      </c>
      <c r="M304" s="11" t="str">
        <f>IF('ACT Math'!B304="","", IF(L304&lt;20, 20, IF(L304&gt;80, 80, L304)))</f>
        <v/>
      </c>
    </row>
    <row r="305" spans="1:13" x14ac:dyDescent="0.25">
      <c r="A305" s="11">
        <v>304</v>
      </c>
      <c r="B305" s="30"/>
      <c r="C305" s="11" t="str">
        <f>IF('ACT Math'!B305="","",IF('ACT Math'!B305&lt;'ACT M to SAT M'!$A$2,'ACT M to SAT M'!$B$2,IF('ACT Math'!B305&gt;'ACT M to SAT M'!A$28,'ACT M to SAT M'!B$28,VLOOKUP(B305,'ACT M to SAT M'!A:B,2,FALSE))))</f>
        <v/>
      </c>
      <c r="D305" s="11" t="str">
        <f t="shared" si="32"/>
        <v/>
      </c>
      <c r="E305" s="11" t="str">
        <f t="shared" si="36"/>
        <v/>
      </c>
      <c r="F305" s="11" t="str">
        <f t="shared" si="33"/>
        <v/>
      </c>
      <c r="G305" s="11" t="str">
        <f t="shared" si="37"/>
        <v/>
      </c>
      <c r="H305" s="11" t="str">
        <f t="shared" si="34"/>
        <v/>
      </c>
      <c r="I305" s="11" t="str">
        <f t="shared" si="38"/>
        <v/>
      </c>
      <c r="J305" s="11" t="str">
        <f t="shared" si="35"/>
        <v/>
      </c>
      <c r="K305" s="11" t="str">
        <f t="shared" si="39"/>
        <v/>
      </c>
      <c r="L305" s="11" t="str">
        <f>IF('ACT Math'!B305="","",'SAT M to CBEST M'!$A$2+'SAT M to CBEST M'!$B$2*C305)</f>
        <v/>
      </c>
      <c r="M305" s="11" t="str">
        <f>IF('ACT Math'!B305="","", IF(L305&lt;20, 20, IF(L305&gt;80, 80, L305)))</f>
        <v/>
      </c>
    </row>
    <row r="306" spans="1:13" x14ac:dyDescent="0.25">
      <c r="A306" s="11">
        <v>305</v>
      </c>
      <c r="B306" s="30"/>
      <c r="C306" s="11" t="str">
        <f>IF('ACT Math'!B306="","",IF('ACT Math'!B306&lt;'ACT M to SAT M'!$A$2,'ACT M to SAT M'!$B$2,IF('ACT Math'!B306&gt;'ACT M to SAT M'!A$28,'ACT M to SAT M'!B$28,VLOOKUP(B306,'ACT M to SAT M'!A:B,2,FALSE))))</f>
        <v/>
      </c>
      <c r="D306" s="11" t="str">
        <f t="shared" si="32"/>
        <v/>
      </c>
      <c r="E306" s="11" t="str">
        <f t="shared" si="36"/>
        <v/>
      </c>
      <c r="F306" s="11" t="str">
        <f t="shared" si="33"/>
        <v/>
      </c>
      <c r="G306" s="11" t="str">
        <f t="shared" si="37"/>
        <v/>
      </c>
      <c r="H306" s="11" t="str">
        <f t="shared" si="34"/>
        <v/>
      </c>
      <c r="I306" s="11" t="str">
        <f t="shared" si="38"/>
        <v/>
      </c>
      <c r="J306" s="11" t="str">
        <f t="shared" si="35"/>
        <v/>
      </c>
      <c r="K306" s="11" t="str">
        <f t="shared" si="39"/>
        <v/>
      </c>
      <c r="L306" s="11" t="str">
        <f>IF('ACT Math'!B306="","",'SAT M to CBEST M'!$A$2+'SAT M to CBEST M'!$B$2*C306)</f>
        <v/>
      </c>
      <c r="M306" s="11" t="str">
        <f>IF('ACT Math'!B306="","", IF(L306&lt;20, 20, IF(L306&gt;80, 80, L306)))</f>
        <v/>
      </c>
    </row>
    <row r="307" spans="1:13" x14ac:dyDescent="0.25">
      <c r="A307" s="11">
        <v>306</v>
      </c>
      <c r="B307" s="30"/>
      <c r="C307" s="11" t="str">
        <f>IF('ACT Math'!B307="","",IF('ACT Math'!B307&lt;'ACT M to SAT M'!$A$2,'ACT M to SAT M'!$B$2,IF('ACT Math'!B307&gt;'ACT M to SAT M'!A$28,'ACT M to SAT M'!B$28,VLOOKUP(B307,'ACT M to SAT M'!A:B,2,FALSE))))</f>
        <v/>
      </c>
      <c r="D307" s="11" t="str">
        <f t="shared" si="32"/>
        <v/>
      </c>
      <c r="E307" s="11" t="str">
        <f t="shared" si="36"/>
        <v/>
      </c>
      <c r="F307" s="11" t="str">
        <f t="shared" si="33"/>
        <v/>
      </c>
      <c r="G307" s="11" t="str">
        <f t="shared" si="37"/>
        <v/>
      </c>
      <c r="H307" s="11" t="str">
        <f t="shared" si="34"/>
        <v/>
      </c>
      <c r="I307" s="11" t="str">
        <f t="shared" si="38"/>
        <v/>
      </c>
      <c r="J307" s="11" t="str">
        <f t="shared" si="35"/>
        <v/>
      </c>
      <c r="K307" s="11" t="str">
        <f t="shared" si="39"/>
        <v/>
      </c>
      <c r="L307" s="11" t="str">
        <f>IF('ACT Math'!B307="","",'SAT M to CBEST M'!$A$2+'SAT M to CBEST M'!$B$2*C307)</f>
        <v/>
      </c>
      <c r="M307" s="11" t="str">
        <f>IF('ACT Math'!B307="","", IF(L307&lt;20, 20, IF(L307&gt;80, 80, L307)))</f>
        <v/>
      </c>
    </row>
    <row r="308" spans="1:13" x14ac:dyDescent="0.25">
      <c r="A308" s="11">
        <v>307</v>
      </c>
      <c r="B308" s="30"/>
      <c r="C308" s="11" t="str">
        <f>IF('ACT Math'!B308="","",IF('ACT Math'!B308&lt;'ACT M to SAT M'!$A$2,'ACT M to SAT M'!$B$2,IF('ACT Math'!B308&gt;'ACT M to SAT M'!A$28,'ACT M to SAT M'!B$28,VLOOKUP(B308,'ACT M to SAT M'!A:B,2,FALSE))))</f>
        <v/>
      </c>
      <c r="D308" s="11" t="str">
        <f t="shared" si="32"/>
        <v/>
      </c>
      <c r="E308" s="11" t="str">
        <f t="shared" si="36"/>
        <v/>
      </c>
      <c r="F308" s="11" t="str">
        <f t="shared" si="33"/>
        <v/>
      </c>
      <c r="G308" s="11" t="str">
        <f t="shared" si="37"/>
        <v/>
      </c>
      <c r="H308" s="11" t="str">
        <f t="shared" si="34"/>
        <v/>
      </c>
      <c r="I308" s="11" t="str">
        <f t="shared" si="38"/>
        <v/>
      </c>
      <c r="J308" s="11" t="str">
        <f t="shared" si="35"/>
        <v/>
      </c>
      <c r="K308" s="11" t="str">
        <f t="shared" si="39"/>
        <v/>
      </c>
      <c r="L308" s="11" t="str">
        <f>IF('ACT Math'!B308="","",'SAT M to CBEST M'!$A$2+'SAT M to CBEST M'!$B$2*C308)</f>
        <v/>
      </c>
      <c r="M308" s="11" t="str">
        <f>IF('ACT Math'!B308="","", IF(L308&lt;20, 20, IF(L308&gt;80, 80, L308)))</f>
        <v/>
      </c>
    </row>
    <row r="309" spans="1:13" x14ac:dyDescent="0.25">
      <c r="A309" s="11">
        <v>308</v>
      </c>
      <c r="B309" s="30"/>
      <c r="C309" s="11" t="str">
        <f>IF('ACT Math'!B309="","",IF('ACT Math'!B309&lt;'ACT M to SAT M'!$A$2,'ACT M to SAT M'!$B$2,IF('ACT Math'!B309&gt;'ACT M to SAT M'!A$28,'ACT M to SAT M'!B$28,VLOOKUP(B309,'ACT M to SAT M'!A:B,2,FALSE))))</f>
        <v/>
      </c>
      <c r="D309" s="11" t="str">
        <f t="shared" si="32"/>
        <v/>
      </c>
      <c r="E309" s="11" t="str">
        <f t="shared" si="36"/>
        <v/>
      </c>
      <c r="F309" s="11" t="str">
        <f t="shared" si="33"/>
        <v/>
      </c>
      <c r="G309" s="11" t="str">
        <f t="shared" si="37"/>
        <v/>
      </c>
      <c r="H309" s="11" t="str">
        <f t="shared" si="34"/>
        <v/>
      </c>
      <c r="I309" s="11" t="str">
        <f t="shared" si="38"/>
        <v/>
      </c>
      <c r="J309" s="11" t="str">
        <f t="shared" si="35"/>
        <v/>
      </c>
      <c r="K309" s="11" t="str">
        <f t="shared" si="39"/>
        <v/>
      </c>
      <c r="L309" s="11" t="str">
        <f>IF('ACT Math'!B309="","",'SAT M to CBEST M'!$A$2+'SAT M to CBEST M'!$B$2*C309)</f>
        <v/>
      </c>
      <c r="M309" s="11" t="str">
        <f>IF('ACT Math'!B309="","", IF(L309&lt;20, 20, IF(L309&gt;80, 80, L309)))</f>
        <v/>
      </c>
    </row>
    <row r="310" spans="1:13" x14ac:dyDescent="0.25">
      <c r="A310" s="11">
        <v>309</v>
      </c>
      <c r="B310" s="30"/>
      <c r="C310" s="11" t="str">
        <f>IF('ACT Math'!B310="","",IF('ACT Math'!B310&lt;'ACT M to SAT M'!$A$2,'ACT M to SAT M'!$B$2,IF('ACT Math'!B310&gt;'ACT M to SAT M'!A$28,'ACT M to SAT M'!B$28,VLOOKUP(B310,'ACT M to SAT M'!A:B,2,FALSE))))</f>
        <v/>
      </c>
      <c r="D310" s="11" t="str">
        <f t="shared" si="32"/>
        <v/>
      </c>
      <c r="E310" s="11" t="str">
        <f t="shared" si="36"/>
        <v/>
      </c>
      <c r="F310" s="11" t="str">
        <f t="shared" si="33"/>
        <v/>
      </c>
      <c r="G310" s="11" t="str">
        <f t="shared" si="37"/>
        <v/>
      </c>
      <c r="H310" s="11" t="str">
        <f t="shared" si="34"/>
        <v/>
      </c>
      <c r="I310" s="11" t="str">
        <f t="shared" si="38"/>
        <v/>
      </c>
      <c r="J310" s="11" t="str">
        <f t="shared" si="35"/>
        <v/>
      </c>
      <c r="K310" s="11" t="str">
        <f t="shared" si="39"/>
        <v/>
      </c>
      <c r="L310" s="11" t="str">
        <f>IF('ACT Math'!B310="","",'SAT M to CBEST M'!$A$2+'SAT M to CBEST M'!$B$2*C310)</f>
        <v/>
      </c>
      <c r="M310" s="11" t="str">
        <f>IF('ACT Math'!B310="","", IF(L310&lt;20, 20, IF(L310&gt;80, 80, L310)))</f>
        <v/>
      </c>
    </row>
    <row r="311" spans="1:13" x14ac:dyDescent="0.25">
      <c r="A311" s="11">
        <v>310</v>
      </c>
      <c r="B311" s="30"/>
      <c r="C311" s="11" t="str">
        <f>IF('ACT Math'!B311="","",IF('ACT Math'!B311&lt;'ACT M to SAT M'!$A$2,'ACT M to SAT M'!$B$2,IF('ACT Math'!B311&gt;'ACT M to SAT M'!A$28,'ACT M to SAT M'!B$28,VLOOKUP(B311,'ACT M to SAT M'!A:B,2,FALSE))))</f>
        <v/>
      </c>
      <c r="D311" s="11" t="str">
        <f t="shared" si="32"/>
        <v/>
      </c>
      <c r="E311" s="11" t="str">
        <f t="shared" si="36"/>
        <v/>
      </c>
      <c r="F311" s="11" t="str">
        <f t="shared" si="33"/>
        <v/>
      </c>
      <c r="G311" s="11" t="str">
        <f t="shared" si="37"/>
        <v/>
      </c>
      <c r="H311" s="11" t="str">
        <f t="shared" si="34"/>
        <v/>
      </c>
      <c r="I311" s="11" t="str">
        <f t="shared" si="38"/>
        <v/>
      </c>
      <c r="J311" s="11" t="str">
        <f t="shared" si="35"/>
        <v/>
      </c>
      <c r="K311" s="11" t="str">
        <f t="shared" si="39"/>
        <v/>
      </c>
      <c r="L311" s="11" t="str">
        <f>IF('ACT Math'!B311="","",'SAT M to CBEST M'!$A$2+'SAT M to CBEST M'!$B$2*C311)</f>
        <v/>
      </c>
      <c r="M311" s="11" t="str">
        <f>IF('ACT Math'!B311="","", IF(L311&lt;20, 20, IF(L311&gt;80, 80, L311)))</f>
        <v/>
      </c>
    </row>
    <row r="312" spans="1:13" x14ac:dyDescent="0.25">
      <c r="A312" s="11">
        <v>311</v>
      </c>
      <c r="B312" s="30"/>
      <c r="C312" s="11" t="str">
        <f>IF('ACT Math'!B312="","",IF('ACT Math'!B312&lt;'ACT M to SAT M'!$A$2,'ACT M to SAT M'!$B$2,IF('ACT Math'!B312&gt;'ACT M to SAT M'!A$28,'ACT M to SAT M'!B$28,VLOOKUP(B312,'ACT M to SAT M'!A:B,2,FALSE))))</f>
        <v/>
      </c>
      <c r="D312" s="11" t="str">
        <f t="shared" si="32"/>
        <v/>
      </c>
      <c r="E312" s="11" t="str">
        <f t="shared" si="36"/>
        <v/>
      </c>
      <c r="F312" s="11" t="str">
        <f t="shared" si="33"/>
        <v/>
      </c>
      <c r="G312" s="11" t="str">
        <f t="shared" si="37"/>
        <v/>
      </c>
      <c r="H312" s="11" t="str">
        <f t="shared" si="34"/>
        <v/>
      </c>
      <c r="I312" s="11" t="str">
        <f t="shared" si="38"/>
        <v/>
      </c>
      <c r="J312" s="11" t="str">
        <f t="shared" si="35"/>
        <v/>
      </c>
      <c r="K312" s="11" t="str">
        <f t="shared" si="39"/>
        <v/>
      </c>
      <c r="L312" s="11" t="str">
        <f>IF('ACT Math'!B312="","",'SAT M to CBEST M'!$A$2+'SAT M to CBEST M'!$B$2*C312)</f>
        <v/>
      </c>
      <c r="M312" s="11" t="str">
        <f>IF('ACT Math'!B312="","", IF(L312&lt;20, 20, IF(L312&gt;80, 80, L312)))</f>
        <v/>
      </c>
    </row>
    <row r="313" spans="1:13" x14ac:dyDescent="0.25">
      <c r="A313" s="11">
        <v>312</v>
      </c>
      <c r="B313" s="30"/>
      <c r="C313" s="11" t="str">
        <f>IF('ACT Math'!B313="","",IF('ACT Math'!B313&lt;'ACT M to SAT M'!$A$2,'ACT M to SAT M'!$B$2,IF('ACT Math'!B313&gt;'ACT M to SAT M'!A$28,'ACT M to SAT M'!B$28,VLOOKUP(B313,'ACT M to SAT M'!A:B,2,FALSE))))</f>
        <v/>
      </c>
      <c r="D313" s="11" t="str">
        <f t="shared" si="32"/>
        <v/>
      </c>
      <c r="E313" s="11" t="str">
        <f t="shared" si="36"/>
        <v/>
      </c>
      <c r="F313" s="11" t="str">
        <f t="shared" si="33"/>
        <v/>
      </c>
      <c r="G313" s="11" t="str">
        <f t="shared" si="37"/>
        <v/>
      </c>
      <c r="H313" s="11" t="str">
        <f t="shared" si="34"/>
        <v/>
      </c>
      <c r="I313" s="11" t="str">
        <f t="shared" si="38"/>
        <v/>
      </c>
      <c r="J313" s="11" t="str">
        <f t="shared" si="35"/>
        <v/>
      </c>
      <c r="K313" s="11" t="str">
        <f t="shared" si="39"/>
        <v/>
      </c>
      <c r="L313" s="11" t="str">
        <f>IF('ACT Math'!B313="","",'SAT M to CBEST M'!$A$2+'SAT M to CBEST M'!$B$2*C313)</f>
        <v/>
      </c>
      <c r="M313" s="11" t="str">
        <f>IF('ACT Math'!B313="","", IF(L313&lt;20, 20, IF(L313&gt;80, 80, L313)))</f>
        <v/>
      </c>
    </row>
    <row r="314" spans="1:13" x14ac:dyDescent="0.25">
      <c r="A314" s="11">
        <v>313</v>
      </c>
      <c r="B314" s="30"/>
      <c r="C314" s="11" t="str">
        <f>IF('ACT Math'!B314="","",IF('ACT Math'!B314&lt;'ACT M to SAT M'!$A$2,'ACT M to SAT M'!$B$2,IF('ACT Math'!B314&gt;'ACT M to SAT M'!A$28,'ACT M to SAT M'!B$28,VLOOKUP(B314,'ACT M to SAT M'!A:B,2,FALSE))))</f>
        <v/>
      </c>
      <c r="D314" s="11" t="str">
        <f t="shared" si="32"/>
        <v/>
      </c>
      <c r="E314" s="11" t="str">
        <f t="shared" si="36"/>
        <v/>
      </c>
      <c r="F314" s="11" t="str">
        <f t="shared" si="33"/>
        <v/>
      </c>
      <c r="G314" s="11" t="str">
        <f t="shared" si="37"/>
        <v/>
      </c>
      <c r="H314" s="11" t="str">
        <f t="shared" si="34"/>
        <v/>
      </c>
      <c r="I314" s="11" t="str">
        <f t="shared" si="38"/>
        <v/>
      </c>
      <c r="J314" s="11" t="str">
        <f t="shared" si="35"/>
        <v/>
      </c>
      <c r="K314" s="11" t="str">
        <f t="shared" si="39"/>
        <v/>
      </c>
      <c r="L314" s="11" t="str">
        <f>IF('ACT Math'!B314="","",'SAT M to CBEST M'!$A$2+'SAT M to CBEST M'!$B$2*C314)</f>
        <v/>
      </c>
      <c r="M314" s="11" t="str">
        <f>IF('ACT Math'!B314="","", IF(L314&lt;20, 20, IF(L314&gt;80, 80, L314)))</f>
        <v/>
      </c>
    </row>
    <row r="315" spans="1:13" x14ac:dyDescent="0.25">
      <c r="A315" s="11">
        <v>314</v>
      </c>
      <c r="B315" s="30"/>
      <c r="C315" s="11" t="str">
        <f>IF('ACT Math'!B315="","",IF('ACT Math'!B315&lt;'ACT M to SAT M'!$A$2,'ACT M to SAT M'!$B$2,IF('ACT Math'!B315&gt;'ACT M to SAT M'!A$28,'ACT M to SAT M'!B$28,VLOOKUP(B315,'ACT M to SAT M'!A:B,2,FALSE))))</f>
        <v/>
      </c>
      <c r="D315" s="11" t="str">
        <f t="shared" si="32"/>
        <v/>
      </c>
      <c r="E315" s="11" t="str">
        <f t="shared" si="36"/>
        <v/>
      </c>
      <c r="F315" s="11" t="str">
        <f t="shared" si="33"/>
        <v/>
      </c>
      <c r="G315" s="11" t="str">
        <f t="shared" si="37"/>
        <v/>
      </c>
      <c r="H315" s="11" t="str">
        <f t="shared" si="34"/>
        <v/>
      </c>
      <c r="I315" s="11" t="str">
        <f t="shared" si="38"/>
        <v/>
      </c>
      <c r="J315" s="11" t="str">
        <f t="shared" si="35"/>
        <v/>
      </c>
      <c r="K315" s="11" t="str">
        <f t="shared" si="39"/>
        <v/>
      </c>
      <c r="L315" s="11" t="str">
        <f>IF('ACT Math'!B315="","",'SAT M to CBEST M'!$A$2+'SAT M to CBEST M'!$B$2*C315)</f>
        <v/>
      </c>
      <c r="M315" s="11" t="str">
        <f>IF('ACT Math'!B315="","", IF(L315&lt;20, 20, IF(L315&gt;80, 80, L315)))</f>
        <v/>
      </c>
    </row>
    <row r="316" spans="1:13" x14ac:dyDescent="0.25">
      <c r="A316" s="11">
        <v>315</v>
      </c>
      <c r="B316" s="30"/>
      <c r="C316" s="11" t="str">
        <f>IF('ACT Math'!B316="","",IF('ACT Math'!B316&lt;'ACT M to SAT M'!$A$2,'ACT M to SAT M'!$B$2,IF('ACT Math'!B316&gt;'ACT M to SAT M'!A$28,'ACT M to SAT M'!B$28,VLOOKUP(B316,'ACT M to SAT M'!A:B,2,FALSE))))</f>
        <v/>
      </c>
      <c r="D316" s="11" t="str">
        <f t="shared" si="32"/>
        <v/>
      </c>
      <c r="E316" s="11" t="str">
        <f t="shared" si="36"/>
        <v/>
      </c>
      <c r="F316" s="11" t="str">
        <f t="shared" si="33"/>
        <v/>
      </c>
      <c r="G316" s="11" t="str">
        <f t="shared" si="37"/>
        <v/>
      </c>
      <c r="H316" s="11" t="str">
        <f t="shared" si="34"/>
        <v/>
      </c>
      <c r="I316" s="11" t="str">
        <f t="shared" si="38"/>
        <v/>
      </c>
      <c r="J316" s="11" t="str">
        <f t="shared" si="35"/>
        <v/>
      </c>
      <c r="K316" s="11" t="str">
        <f t="shared" si="39"/>
        <v/>
      </c>
      <c r="L316" s="11" t="str">
        <f>IF('ACT Math'!B316="","",'SAT M to CBEST M'!$A$2+'SAT M to CBEST M'!$B$2*C316)</f>
        <v/>
      </c>
      <c r="M316" s="11" t="str">
        <f>IF('ACT Math'!B316="","", IF(L316&lt;20, 20, IF(L316&gt;80, 80, L316)))</f>
        <v/>
      </c>
    </row>
    <row r="317" spans="1:13" x14ac:dyDescent="0.25">
      <c r="A317" s="11">
        <v>316</v>
      </c>
      <c r="B317" s="30"/>
      <c r="C317" s="11" t="str">
        <f>IF('ACT Math'!B317="","",IF('ACT Math'!B317&lt;'ACT M to SAT M'!$A$2,'ACT M to SAT M'!$B$2,IF('ACT Math'!B317&gt;'ACT M to SAT M'!A$28,'ACT M to SAT M'!B$28,VLOOKUP(B317,'ACT M to SAT M'!A:B,2,FALSE))))</f>
        <v/>
      </c>
      <c r="D317" s="11" t="str">
        <f t="shared" si="32"/>
        <v/>
      </c>
      <c r="E317" s="11" t="str">
        <f t="shared" si="36"/>
        <v/>
      </c>
      <c r="F317" s="11" t="str">
        <f t="shared" si="33"/>
        <v/>
      </c>
      <c r="G317" s="11" t="str">
        <f t="shared" si="37"/>
        <v/>
      </c>
      <c r="H317" s="11" t="str">
        <f t="shared" si="34"/>
        <v/>
      </c>
      <c r="I317" s="11" t="str">
        <f t="shared" si="38"/>
        <v/>
      </c>
      <c r="J317" s="11" t="str">
        <f t="shared" si="35"/>
        <v/>
      </c>
      <c r="K317" s="11" t="str">
        <f t="shared" si="39"/>
        <v/>
      </c>
      <c r="L317" s="11" t="str">
        <f>IF('ACT Math'!B317="","",'SAT M to CBEST M'!$A$2+'SAT M to CBEST M'!$B$2*C317)</f>
        <v/>
      </c>
      <c r="M317" s="11" t="str">
        <f>IF('ACT Math'!B317="","", IF(L317&lt;20, 20, IF(L317&gt;80, 80, L317)))</f>
        <v/>
      </c>
    </row>
    <row r="318" spans="1:13" x14ac:dyDescent="0.25">
      <c r="A318" s="11">
        <v>317</v>
      </c>
      <c r="B318" s="30"/>
      <c r="C318" s="11" t="str">
        <f>IF('ACT Math'!B318="","",IF('ACT Math'!B318&lt;'ACT M to SAT M'!$A$2,'ACT M to SAT M'!$B$2,IF('ACT Math'!B318&gt;'ACT M to SAT M'!A$28,'ACT M to SAT M'!B$28,VLOOKUP(B318,'ACT M to SAT M'!A:B,2,FALSE))))</f>
        <v/>
      </c>
      <c r="D318" s="11" t="str">
        <f t="shared" si="32"/>
        <v/>
      </c>
      <c r="E318" s="11" t="str">
        <f t="shared" si="36"/>
        <v/>
      </c>
      <c r="F318" s="11" t="str">
        <f t="shared" si="33"/>
        <v/>
      </c>
      <c r="G318" s="11" t="str">
        <f t="shared" si="37"/>
        <v/>
      </c>
      <c r="H318" s="11" t="str">
        <f t="shared" si="34"/>
        <v/>
      </c>
      <c r="I318" s="11" t="str">
        <f t="shared" si="38"/>
        <v/>
      </c>
      <c r="J318" s="11" t="str">
        <f t="shared" si="35"/>
        <v/>
      </c>
      <c r="K318" s="11" t="str">
        <f t="shared" si="39"/>
        <v/>
      </c>
      <c r="L318" s="11" t="str">
        <f>IF('ACT Math'!B318="","",'SAT M to CBEST M'!$A$2+'SAT M to CBEST M'!$B$2*C318)</f>
        <v/>
      </c>
      <c r="M318" s="11" t="str">
        <f>IF('ACT Math'!B318="","", IF(L318&lt;20, 20, IF(L318&gt;80, 80, L318)))</f>
        <v/>
      </c>
    </row>
    <row r="319" spans="1:13" x14ac:dyDescent="0.25">
      <c r="A319" s="11">
        <v>318</v>
      </c>
      <c r="B319" s="30"/>
      <c r="C319" s="11" t="str">
        <f>IF('ACT Math'!B319="","",IF('ACT Math'!B319&lt;'ACT M to SAT M'!$A$2,'ACT M to SAT M'!$B$2,IF('ACT Math'!B319&gt;'ACT M to SAT M'!A$28,'ACT M to SAT M'!B$28,VLOOKUP(B319,'ACT M to SAT M'!A:B,2,FALSE))))</f>
        <v/>
      </c>
      <c r="D319" s="11" t="str">
        <f t="shared" si="32"/>
        <v/>
      </c>
      <c r="E319" s="11" t="str">
        <f t="shared" si="36"/>
        <v/>
      </c>
      <c r="F319" s="11" t="str">
        <f t="shared" si="33"/>
        <v/>
      </c>
      <c r="G319" s="11" t="str">
        <f t="shared" si="37"/>
        <v/>
      </c>
      <c r="H319" s="11" t="str">
        <f t="shared" si="34"/>
        <v/>
      </c>
      <c r="I319" s="11" t="str">
        <f t="shared" si="38"/>
        <v/>
      </c>
      <c r="J319" s="11" t="str">
        <f t="shared" si="35"/>
        <v/>
      </c>
      <c r="K319" s="11" t="str">
        <f t="shared" si="39"/>
        <v/>
      </c>
      <c r="L319" s="11" t="str">
        <f>IF('ACT Math'!B319="","",'SAT M to CBEST M'!$A$2+'SAT M to CBEST M'!$B$2*C319)</f>
        <v/>
      </c>
      <c r="M319" s="11" t="str">
        <f>IF('ACT Math'!B319="","", IF(L319&lt;20, 20, IF(L319&gt;80, 80, L319)))</f>
        <v/>
      </c>
    </row>
    <row r="320" spans="1:13" x14ac:dyDescent="0.25">
      <c r="A320" s="11">
        <v>319</v>
      </c>
      <c r="B320" s="30"/>
      <c r="C320" s="11" t="str">
        <f>IF('ACT Math'!B320="","",IF('ACT Math'!B320&lt;'ACT M to SAT M'!$A$2,'ACT M to SAT M'!$B$2,IF('ACT Math'!B320&gt;'ACT M to SAT M'!A$28,'ACT M to SAT M'!B$28,VLOOKUP(B320,'ACT M to SAT M'!A:B,2,FALSE))))</f>
        <v/>
      </c>
      <c r="D320" s="11" t="str">
        <f t="shared" si="32"/>
        <v/>
      </c>
      <c r="E320" s="11" t="str">
        <f t="shared" si="36"/>
        <v/>
      </c>
      <c r="F320" s="11" t="str">
        <f t="shared" si="33"/>
        <v/>
      </c>
      <c r="G320" s="11" t="str">
        <f t="shared" si="37"/>
        <v/>
      </c>
      <c r="H320" s="11" t="str">
        <f t="shared" si="34"/>
        <v/>
      </c>
      <c r="I320" s="11" t="str">
        <f t="shared" si="38"/>
        <v/>
      </c>
      <c r="J320" s="11" t="str">
        <f t="shared" si="35"/>
        <v/>
      </c>
      <c r="K320" s="11" t="str">
        <f t="shared" si="39"/>
        <v/>
      </c>
      <c r="L320" s="11" t="str">
        <f>IF('ACT Math'!B320="","",'SAT M to CBEST M'!$A$2+'SAT M to CBEST M'!$B$2*C320)</f>
        <v/>
      </c>
      <c r="M320" s="11" t="str">
        <f>IF('ACT Math'!B320="","", IF(L320&lt;20, 20, IF(L320&gt;80, 80, L320)))</f>
        <v/>
      </c>
    </row>
    <row r="321" spans="1:13" x14ac:dyDescent="0.25">
      <c r="A321" s="11">
        <v>320</v>
      </c>
      <c r="B321" s="30"/>
      <c r="C321" s="11" t="str">
        <f>IF('ACT Math'!B321="","",IF('ACT Math'!B321&lt;'ACT M to SAT M'!$A$2,'ACT M to SAT M'!$B$2,IF('ACT Math'!B321&gt;'ACT M to SAT M'!A$28,'ACT M to SAT M'!B$28,VLOOKUP(B321,'ACT M to SAT M'!A:B,2,FALSE))))</f>
        <v/>
      </c>
      <c r="D321" s="11" t="str">
        <f t="shared" si="32"/>
        <v/>
      </c>
      <c r="E321" s="11" t="str">
        <f t="shared" si="36"/>
        <v/>
      </c>
      <c r="F321" s="11" t="str">
        <f t="shared" si="33"/>
        <v/>
      </c>
      <c r="G321" s="11" t="str">
        <f t="shared" si="37"/>
        <v/>
      </c>
      <c r="H321" s="11" t="str">
        <f t="shared" si="34"/>
        <v/>
      </c>
      <c r="I321" s="11" t="str">
        <f t="shared" si="38"/>
        <v/>
      </c>
      <c r="J321" s="11" t="str">
        <f t="shared" si="35"/>
        <v/>
      </c>
      <c r="K321" s="11" t="str">
        <f t="shared" si="39"/>
        <v/>
      </c>
      <c r="L321" s="11" t="str">
        <f>IF('ACT Math'!B321="","",'SAT M to CBEST M'!$A$2+'SAT M to CBEST M'!$B$2*C321)</f>
        <v/>
      </c>
      <c r="M321" s="11" t="str">
        <f>IF('ACT Math'!B321="","", IF(L321&lt;20, 20, IF(L321&gt;80, 80, L321)))</f>
        <v/>
      </c>
    </row>
    <row r="322" spans="1:13" x14ac:dyDescent="0.25">
      <c r="A322" s="11">
        <v>321</v>
      </c>
      <c r="B322" s="30"/>
      <c r="C322" s="11" t="str">
        <f>IF('ACT Math'!B322="","",IF('ACT Math'!B322&lt;'ACT M to SAT M'!$A$2,'ACT M to SAT M'!$B$2,IF('ACT Math'!B322&gt;'ACT M to SAT M'!A$28,'ACT M to SAT M'!B$28,VLOOKUP(B322,'ACT M to SAT M'!A:B,2,FALSE))))</f>
        <v/>
      </c>
      <c r="D322" s="11" t="str">
        <f t="shared" ref="D322:D385" si="40">IF(B322="","",interceptACTMtoPCM5732+slopeACTMtoPCM5732*B322)</f>
        <v/>
      </c>
      <c r="E322" s="11" t="str">
        <f t="shared" si="36"/>
        <v/>
      </c>
      <c r="F322" s="11" t="str">
        <f t="shared" ref="F322:F385" si="41">IF(B322="","",IF(B322&gt;=17, upperinterceptACTMtoPAAM201+B322*upperslopeACTMtoPAAM201, lowerinterceptACTMtoPAAM201+B322*lowerslopeACTMtoPAAM201))</f>
        <v/>
      </c>
      <c r="G322" s="11" t="str">
        <f t="shared" si="37"/>
        <v/>
      </c>
      <c r="H322" s="11" t="str">
        <f t="shared" ref="H322:H385" si="42">IF(B322="","",interceptACTMtoPCM5733+slopeACTMtoPCM5733*B322)</f>
        <v/>
      </c>
      <c r="I322" s="11" t="str">
        <f t="shared" si="38"/>
        <v/>
      </c>
      <c r="J322" s="11" t="str">
        <f t="shared" ref="J322:J385" si="43">IF(B322="","",IF(B322&gt;=16, upperinterceptACTMtoPAAM211+B322*upperslopeACTMtoPAAM211, lowerinterceptACTMtoPAAM211+B322*lowerslopeACTMtoPAAM211))</f>
        <v/>
      </c>
      <c r="K322" s="11" t="str">
        <f t="shared" si="39"/>
        <v/>
      </c>
      <c r="L322" s="11" t="str">
        <f>IF('ACT Math'!B322="","",'SAT M to CBEST M'!$A$2+'SAT M to CBEST M'!$B$2*C322)</f>
        <v/>
      </c>
      <c r="M322" s="11" t="str">
        <f>IF('ACT Math'!B322="","", IF(L322&lt;20, 20, IF(L322&gt;80, 80, L322)))</f>
        <v/>
      </c>
    </row>
    <row r="323" spans="1:13" x14ac:dyDescent="0.25">
      <c r="A323" s="11">
        <v>322</v>
      </c>
      <c r="B323" s="30"/>
      <c r="C323" s="11" t="str">
        <f>IF('ACT Math'!B323="","",IF('ACT Math'!B323&lt;'ACT M to SAT M'!$A$2,'ACT M to SAT M'!$B$2,IF('ACT Math'!B323&gt;'ACT M to SAT M'!A$28,'ACT M to SAT M'!B$28,VLOOKUP(B323,'ACT M to SAT M'!A:B,2,FALSE))))</f>
        <v/>
      </c>
      <c r="D323" s="11" t="str">
        <f t="shared" si="40"/>
        <v/>
      </c>
      <c r="E323" s="11" t="str">
        <f t="shared" ref="E323:E386" si="44">IF(B323="","", IF(D323&lt;100, 100, IF(D323&gt;200, 200, D323)))</f>
        <v/>
      </c>
      <c r="F323" s="11" t="str">
        <f t="shared" si="41"/>
        <v/>
      </c>
      <c r="G323" s="11" t="str">
        <f t="shared" ref="G323:G386" si="45">IF(B323="","", IF(F323&lt;100, 100, IF(F323&gt;300, 300, F323)))</f>
        <v/>
      </c>
      <c r="H323" s="11" t="str">
        <f t="shared" si="42"/>
        <v/>
      </c>
      <c r="I323" s="11" t="str">
        <f t="shared" ref="I323:I386" si="46">IF(B323="","", IF(H323&lt;100, 100, IF(H323&gt;200, 200, H323)))</f>
        <v/>
      </c>
      <c r="J323" s="11" t="str">
        <f t="shared" si="43"/>
        <v/>
      </c>
      <c r="K323" s="11" t="str">
        <f t="shared" ref="K323:K386" si="47">IF(B323="","", IF(J323&lt;100, 100, IF(J323&gt;300, 300, J323)))</f>
        <v/>
      </c>
      <c r="L323" s="11" t="str">
        <f>IF('ACT Math'!B323="","",'SAT M to CBEST M'!$A$2+'SAT M to CBEST M'!$B$2*C323)</f>
        <v/>
      </c>
      <c r="M323" s="11" t="str">
        <f>IF('ACT Math'!B323="","", IF(L323&lt;20, 20, IF(L323&gt;80, 80, L323)))</f>
        <v/>
      </c>
    </row>
    <row r="324" spans="1:13" x14ac:dyDescent="0.25">
      <c r="A324" s="11">
        <v>323</v>
      </c>
      <c r="B324" s="30"/>
      <c r="C324" s="11" t="str">
        <f>IF('ACT Math'!B324="","",IF('ACT Math'!B324&lt;'ACT M to SAT M'!$A$2,'ACT M to SAT M'!$B$2,IF('ACT Math'!B324&gt;'ACT M to SAT M'!A$28,'ACT M to SAT M'!B$28,VLOOKUP(B324,'ACT M to SAT M'!A:B,2,FALSE))))</f>
        <v/>
      </c>
      <c r="D324" s="11" t="str">
        <f t="shared" si="40"/>
        <v/>
      </c>
      <c r="E324" s="11" t="str">
        <f t="shared" si="44"/>
        <v/>
      </c>
      <c r="F324" s="11" t="str">
        <f t="shared" si="41"/>
        <v/>
      </c>
      <c r="G324" s="11" t="str">
        <f t="shared" si="45"/>
        <v/>
      </c>
      <c r="H324" s="11" t="str">
        <f t="shared" si="42"/>
        <v/>
      </c>
      <c r="I324" s="11" t="str">
        <f t="shared" si="46"/>
        <v/>
      </c>
      <c r="J324" s="11" t="str">
        <f t="shared" si="43"/>
        <v/>
      </c>
      <c r="K324" s="11" t="str">
        <f t="shared" si="47"/>
        <v/>
      </c>
      <c r="L324" s="11" t="str">
        <f>IF('ACT Math'!B324="","",'SAT M to CBEST M'!$A$2+'SAT M to CBEST M'!$B$2*C324)</f>
        <v/>
      </c>
      <c r="M324" s="11" t="str">
        <f>IF('ACT Math'!B324="","", IF(L324&lt;20, 20, IF(L324&gt;80, 80, L324)))</f>
        <v/>
      </c>
    </row>
    <row r="325" spans="1:13" x14ac:dyDescent="0.25">
      <c r="A325" s="11">
        <v>324</v>
      </c>
      <c r="B325" s="30"/>
      <c r="C325" s="11" t="str">
        <f>IF('ACT Math'!B325="","",IF('ACT Math'!B325&lt;'ACT M to SAT M'!$A$2,'ACT M to SAT M'!$B$2,IF('ACT Math'!B325&gt;'ACT M to SAT M'!A$28,'ACT M to SAT M'!B$28,VLOOKUP(B325,'ACT M to SAT M'!A:B,2,FALSE))))</f>
        <v/>
      </c>
      <c r="D325" s="11" t="str">
        <f t="shared" si="40"/>
        <v/>
      </c>
      <c r="E325" s="11" t="str">
        <f t="shared" si="44"/>
        <v/>
      </c>
      <c r="F325" s="11" t="str">
        <f t="shared" si="41"/>
        <v/>
      </c>
      <c r="G325" s="11" t="str">
        <f t="shared" si="45"/>
        <v/>
      </c>
      <c r="H325" s="11" t="str">
        <f t="shared" si="42"/>
        <v/>
      </c>
      <c r="I325" s="11" t="str">
        <f t="shared" si="46"/>
        <v/>
      </c>
      <c r="J325" s="11" t="str">
        <f t="shared" si="43"/>
        <v/>
      </c>
      <c r="K325" s="11" t="str">
        <f t="shared" si="47"/>
        <v/>
      </c>
      <c r="L325" s="11" t="str">
        <f>IF('ACT Math'!B325="","",'SAT M to CBEST M'!$A$2+'SAT M to CBEST M'!$B$2*C325)</f>
        <v/>
      </c>
      <c r="M325" s="11" t="str">
        <f>IF('ACT Math'!B325="","", IF(L325&lt;20, 20, IF(L325&gt;80, 80, L325)))</f>
        <v/>
      </c>
    </row>
    <row r="326" spans="1:13" x14ac:dyDescent="0.25">
      <c r="A326" s="11">
        <v>325</v>
      </c>
      <c r="B326" s="30"/>
      <c r="C326" s="11" t="str">
        <f>IF('ACT Math'!B326="","",IF('ACT Math'!B326&lt;'ACT M to SAT M'!$A$2,'ACT M to SAT M'!$B$2,IF('ACT Math'!B326&gt;'ACT M to SAT M'!A$28,'ACT M to SAT M'!B$28,VLOOKUP(B326,'ACT M to SAT M'!A:B,2,FALSE))))</f>
        <v/>
      </c>
      <c r="D326" s="11" t="str">
        <f t="shared" si="40"/>
        <v/>
      </c>
      <c r="E326" s="11" t="str">
        <f t="shared" si="44"/>
        <v/>
      </c>
      <c r="F326" s="11" t="str">
        <f t="shared" si="41"/>
        <v/>
      </c>
      <c r="G326" s="11" t="str">
        <f t="shared" si="45"/>
        <v/>
      </c>
      <c r="H326" s="11" t="str">
        <f t="shared" si="42"/>
        <v/>
      </c>
      <c r="I326" s="11" t="str">
        <f t="shared" si="46"/>
        <v/>
      </c>
      <c r="J326" s="11" t="str">
        <f t="shared" si="43"/>
        <v/>
      </c>
      <c r="K326" s="11" t="str">
        <f t="shared" si="47"/>
        <v/>
      </c>
      <c r="L326" s="11" t="str">
        <f>IF('ACT Math'!B326="","",'SAT M to CBEST M'!$A$2+'SAT M to CBEST M'!$B$2*C326)</f>
        <v/>
      </c>
      <c r="M326" s="11" t="str">
        <f>IF('ACT Math'!B326="","", IF(L326&lt;20, 20, IF(L326&gt;80, 80, L326)))</f>
        <v/>
      </c>
    </row>
    <row r="327" spans="1:13" x14ac:dyDescent="0.25">
      <c r="A327" s="11">
        <v>326</v>
      </c>
      <c r="B327" s="30"/>
      <c r="C327" s="11" t="str">
        <f>IF('ACT Math'!B327="","",IF('ACT Math'!B327&lt;'ACT M to SAT M'!$A$2,'ACT M to SAT M'!$B$2,IF('ACT Math'!B327&gt;'ACT M to SAT M'!A$28,'ACT M to SAT M'!B$28,VLOOKUP(B327,'ACT M to SAT M'!A:B,2,FALSE))))</f>
        <v/>
      </c>
      <c r="D327" s="11" t="str">
        <f t="shared" si="40"/>
        <v/>
      </c>
      <c r="E327" s="11" t="str">
        <f t="shared" si="44"/>
        <v/>
      </c>
      <c r="F327" s="11" t="str">
        <f t="shared" si="41"/>
        <v/>
      </c>
      <c r="G327" s="11" t="str">
        <f t="shared" si="45"/>
        <v/>
      </c>
      <c r="H327" s="11" t="str">
        <f t="shared" si="42"/>
        <v/>
      </c>
      <c r="I327" s="11" t="str">
        <f t="shared" si="46"/>
        <v/>
      </c>
      <c r="J327" s="11" t="str">
        <f t="shared" si="43"/>
        <v/>
      </c>
      <c r="K327" s="11" t="str">
        <f t="shared" si="47"/>
        <v/>
      </c>
      <c r="L327" s="11" t="str">
        <f>IF('ACT Math'!B327="","",'SAT M to CBEST M'!$A$2+'SAT M to CBEST M'!$B$2*C327)</f>
        <v/>
      </c>
      <c r="M327" s="11" t="str">
        <f>IF('ACT Math'!B327="","", IF(L327&lt;20, 20, IF(L327&gt;80, 80, L327)))</f>
        <v/>
      </c>
    </row>
    <row r="328" spans="1:13" x14ac:dyDescent="0.25">
      <c r="A328" s="11">
        <v>327</v>
      </c>
      <c r="B328" s="30"/>
      <c r="C328" s="11" t="str">
        <f>IF('ACT Math'!B328="","",IF('ACT Math'!B328&lt;'ACT M to SAT M'!$A$2,'ACT M to SAT M'!$B$2,IF('ACT Math'!B328&gt;'ACT M to SAT M'!A$28,'ACT M to SAT M'!B$28,VLOOKUP(B328,'ACT M to SAT M'!A:B,2,FALSE))))</f>
        <v/>
      </c>
      <c r="D328" s="11" t="str">
        <f t="shared" si="40"/>
        <v/>
      </c>
      <c r="E328" s="11" t="str">
        <f t="shared" si="44"/>
        <v/>
      </c>
      <c r="F328" s="11" t="str">
        <f t="shared" si="41"/>
        <v/>
      </c>
      <c r="G328" s="11" t="str">
        <f t="shared" si="45"/>
        <v/>
      </c>
      <c r="H328" s="11" t="str">
        <f t="shared" si="42"/>
        <v/>
      </c>
      <c r="I328" s="11" t="str">
        <f t="shared" si="46"/>
        <v/>
      </c>
      <c r="J328" s="11" t="str">
        <f t="shared" si="43"/>
        <v/>
      </c>
      <c r="K328" s="11" t="str">
        <f t="shared" si="47"/>
        <v/>
      </c>
      <c r="L328" s="11" t="str">
        <f>IF('ACT Math'!B328="","",'SAT M to CBEST M'!$A$2+'SAT M to CBEST M'!$B$2*C328)</f>
        <v/>
      </c>
      <c r="M328" s="11" t="str">
        <f>IF('ACT Math'!B328="","", IF(L328&lt;20, 20, IF(L328&gt;80, 80, L328)))</f>
        <v/>
      </c>
    </row>
    <row r="329" spans="1:13" x14ac:dyDescent="0.25">
      <c r="A329" s="11">
        <v>328</v>
      </c>
      <c r="B329" s="30"/>
      <c r="C329" s="11" t="str">
        <f>IF('ACT Math'!B329="","",IF('ACT Math'!B329&lt;'ACT M to SAT M'!$A$2,'ACT M to SAT M'!$B$2,IF('ACT Math'!B329&gt;'ACT M to SAT M'!A$28,'ACT M to SAT M'!B$28,VLOOKUP(B329,'ACT M to SAT M'!A:B,2,FALSE))))</f>
        <v/>
      </c>
      <c r="D329" s="11" t="str">
        <f t="shared" si="40"/>
        <v/>
      </c>
      <c r="E329" s="11" t="str">
        <f t="shared" si="44"/>
        <v/>
      </c>
      <c r="F329" s="11" t="str">
        <f t="shared" si="41"/>
        <v/>
      </c>
      <c r="G329" s="11" t="str">
        <f t="shared" si="45"/>
        <v/>
      </c>
      <c r="H329" s="11" t="str">
        <f t="shared" si="42"/>
        <v/>
      </c>
      <c r="I329" s="11" t="str">
        <f t="shared" si="46"/>
        <v/>
      </c>
      <c r="J329" s="11" t="str">
        <f t="shared" si="43"/>
        <v/>
      </c>
      <c r="K329" s="11" t="str">
        <f t="shared" si="47"/>
        <v/>
      </c>
      <c r="L329" s="11" t="str">
        <f>IF('ACT Math'!B329="","",'SAT M to CBEST M'!$A$2+'SAT M to CBEST M'!$B$2*C329)</f>
        <v/>
      </c>
      <c r="M329" s="11" t="str">
        <f>IF('ACT Math'!B329="","", IF(L329&lt;20, 20, IF(L329&gt;80, 80, L329)))</f>
        <v/>
      </c>
    </row>
    <row r="330" spans="1:13" x14ac:dyDescent="0.25">
      <c r="A330" s="11">
        <v>329</v>
      </c>
      <c r="B330" s="30"/>
      <c r="C330" s="11" t="str">
        <f>IF('ACT Math'!B330="","",IF('ACT Math'!B330&lt;'ACT M to SAT M'!$A$2,'ACT M to SAT M'!$B$2,IF('ACT Math'!B330&gt;'ACT M to SAT M'!A$28,'ACT M to SAT M'!B$28,VLOOKUP(B330,'ACT M to SAT M'!A:B,2,FALSE))))</f>
        <v/>
      </c>
      <c r="D330" s="11" t="str">
        <f t="shared" si="40"/>
        <v/>
      </c>
      <c r="E330" s="11" t="str">
        <f t="shared" si="44"/>
        <v/>
      </c>
      <c r="F330" s="11" t="str">
        <f t="shared" si="41"/>
        <v/>
      </c>
      <c r="G330" s="11" t="str">
        <f t="shared" si="45"/>
        <v/>
      </c>
      <c r="H330" s="11" t="str">
        <f t="shared" si="42"/>
        <v/>
      </c>
      <c r="I330" s="11" t="str">
        <f t="shared" si="46"/>
        <v/>
      </c>
      <c r="J330" s="11" t="str">
        <f t="shared" si="43"/>
        <v/>
      </c>
      <c r="K330" s="11" t="str">
        <f t="shared" si="47"/>
        <v/>
      </c>
      <c r="L330" s="11" t="str">
        <f>IF('ACT Math'!B330="","",'SAT M to CBEST M'!$A$2+'SAT M to CBEST M'!$B$2*C330)</f>
        <v/>
      </c>
      <c r="M330" s="11" t="str">
        <f>IF('ACT Math'!B330="","", IF(L330&lt;20, 20, IF(L330&gt;80, 80, L330)))</f>
        <v/>
      </c>
    </row>
    <row r="331" spans="1:13" x14ac:dyDescent="0.25">
      <c r="A331" s="11">
        <v>330</v>
      </c>
      <c r="B331" s="30"/>
      <c r="C331" s="11" t="str">
        <f>IF('ACT Math'!B331="","",IF('ACT Math'!B331&lt;'ACT M to SAT M'!$A$2,'ACT M to SAT M'!$B$2,IF('ACT Math'!B331&gt;'ACT M to SAT M'!A$28,'ACT M to SAT M'!B$28,VLOOKUP(B331,'ACT M to SAT M'!A:B,2,FALSE))))</f>
        <v/>
      </c>
      <c r="D331" s="11" t="str">
        <f t="shared" si="40"/>
        <v/>
      </c>
      <c r="E331" s="11" t="str">
        <f t="shared" si="44"/>
        <v/>
      </c>
      <c r="F331" s="11" t="str">
        <f t="shared" si="41"/>
        <v/>
      </c>
      <c r="G331" s="11" t="str">
        <f t="shared" si="45"/>
        <v/>
      </c>
      <c r="H331" s="11" t="str">
        <f t="shared" si="42"/>
        <v/>
      </c>
      <c r="I331" s="11" t="str">
        <f t="shared" si="46"/>
        <v/>
      </c>
      <c r="J331" s="11" t="str">
        <f t="shared" si="43"/>
        <v/>
      </c>
      <c r="K331" s="11" t="str">
        <f t="shared" si="47"/>
        <v/>
      </c>
      <c r="L331" s="11" t="str">
        <f>IF('ACT Math'!B331="","",'SAT M to CBEST M'!$A$2+'SAT M to CBEST M'!$B$2*C331)</f>
        <v/>
      </c>
      <c r="M331" s="11" t="str">
        <f>IF('ACT Math'!B331="","", IF(L331&lt;20, 20, IF(L331&gt;80, 80, L331)))</f>
        <v/>
      </c>
    </row>
    <row r="332" spans="1:13" x14ac:dyDescent="0.25">
      <c r="A332" s="11">
        <v>331</v>
      </c>
      <c r="B332" s="30"/>
      <c r="C332" s="11" t="str">
        <f>IF('ACT Math'!B332="","",IF('ACT Math'!B332&lt;'ACT M to SAT M'!$A$2,'ACT M to SAT M'!$B$2,IF('ACT Math'!B332&gt;'ACT M to SAT M'!A$28,'ACT M to SAT M'!B$28,VLOOKUP(B332,'ACT M to SAT M'!A:B,2,FALSE))))</f>
        <v/>
      </c>
      <c r="D332" s="11" t="str">
        <f t="shared" si="40"/>
        <v/>
      </c>
      <c r="E332" s="11" t="str">
        <f t="shared" si="44"/>
        <v/>
      </c>
      <c r="F332" s="11" t="str">
        <f t="shared" si="41"/>
        <v/>
      </c>
      <c r="G332" s="11" t="str">
        <f t="shared" si="45"/>
        <v/>
      </c>
      <c r="H332" s="11" t="str">
        <f t="shared" si="42"/>
        <v/>
      </c>
      <c r="I332" s="11" t="str">
        <f t="shared" si="46"/>
        <v/>
      </c>
      <c r="J332" s="11" t="str">
        <f t="shared" si="43"/>
        <v/>
      </c>
      <c r="K332" s="11" t="str">
        <f t="shared" si="47"/>
        <v/>
      </c>
      <c r="L332" s="11" t="str">
        <f>IF('ACT Math'!B332="","",'SAT M to CBEST M'!$A$2+'SAT M to CBEST M'!$B$2*C332)</f>
        <v/>
      </c>
      <c r="M332" s="11" t="str">
        <f>IF('ACT Math'!B332="","", IF(L332&lt;20, 20, IF(L332&gt;80, 80, L332)))</f>
        <v/>
      </c>
    </row>
    <row r="333" spans="1:13" x14ac:dyDescent="0.25">
      <c r="A333" s="11">
        <v>332</v>
      </c>
      <c r="B333" s="30"/>
      <c r="C333" s="11" t="str">
        <f>IF('ACT Math'!B333="","",IF('ACT Math'!B333&lt;'ACT M to SAT M'!$A$2,'ACT M to SAT M'!$B$2,IF('ACT Math'!B333&gt;'ACT M to SAT M'!A$28,'ACT M to SAT M'!B$28,VLOOKUP(B333,'ACT M to SAT M'!A:B,2,FALSE))))</f>
        <v/>
      </c>
      <c r="D333" s="11" t="str">
        <f t="shared" si="40"/>
        <v/>
      </c>
      <c r="E333" s="11" t="str">
        <f t="shared" si="44"/>
        <v/>
      </c>
      <c r="F333" s="11" t="str">
        <f t="shared" si="41"/>
        <v/>
      </c>
      <c r="G333" s="11" t="str">
        <f t="shared" si="45"/>
        <v/>
      </c>
      <c r="H333" s="11" t="str">
        <f t="shared" si="42"/>
        <v/>
      </c>
      <c r="I333" s="11" t="str">
        <f t="shared" si="46"/>
        <v/>
      </c>
      <c r="J333" s="11" t="str">
        <f t="shared" si="43"/>
        <v/>
      </c>
      <c r="K333" s="11" t="str">
        <f t="shared" si="47"/>
        <v/>
      </c>
      <c r="L333" s="11" t="str">
        <f>IF('ACT Math'!B333="","",'SAT M to CBEST M'!$A$2+'SAT M to CBEST M'!$B$2*C333)</f>
        <v/>
      </c>
      <c r="M333" s="11" t="str">
        <f>IF('ACT Math'!B333="","", IF(L333&lt;20, 20, IF(L333&gt;80, 80, L333)))</f>
        <v/>
      </c>
    </row>
    <row r="334" spans="1:13" x14ac:dyDescent="0.25">
      <c r="A334" s="11">
        <v>333</v>
      </c>
      <c r="B334" s="30"/>
      <c r="C334" s="11" t="str">
        <f>IF('ACT Math'!B334="","",IF('ACT Math'!B334&lt;'ACT M to SAT M'!$A$2,'ACT M to SAT M'!$B$2,IF('ACT Math'!B334&gt;'ACT M to SAT M'!A$28,'ACT M to SAT M'!B$28,VLOOKUP(B334,'ACT M to SAT M'!A:B,2,FALSE))))</f>
        <v/>
      </c>
      <c r="D334" s="11" t="str">
        <f t="shared" si="40"/>
        <v/>
      </c>
      <c r="E334" s="11" t="str">
        <f t="shared" si="44"/>
        <v/>
      </c>
      <c r="F334" s="11" t="str">
        <f t="shared" si="41"/>
        <v/>
      </c>
      <c r="G334" s="11" t="str">
        <f t="shared" si="45"/>
        <v/>
      </c>
      <c r="H334" s="11" t="str">
        <f t="shared" si="42"/>
        <v/>
      </c>
      <c r="I334" s="11" t="str">
        <f t="shared" si="46"/>
        <v/>
      </c>
      <c r="J334" s="11" t="str">
        <f t="shared" si="43"/>
        <v/>
      </c>
      <c r="K334" s="11" t="str">
        <f t="shared" si="47"/>
        <v/>
      </c>
      <c r="L334" s="11" t="str">
        <f>IF('ACT Math'!B334="","",'SAT M to CBEST M'!$A$2+'SAT M to CBEST M'!$B$2*C334)</f>
        <v/>
      </c>
      <c r="M334" s="11" t="str">
        <f>IF('ACT Math'!B334="","", IF(L334&lt;20, 20, IF(L334&gt;80, 80, L334)))</f>
        <v/>
      </c>
    </row>
    <row r="335" spans="1:13" x14ac:dyDescent="0.25">
      <c r="A335" s="11">
        <v>334</v>
      </c>
      <c r="B335" s="30"/>
      <c r="C335" s="11" t="str">
        <f>IF('ACT Math'!B335="","",IF('ACT Math'!B335&lt;'ACT M to SAT M'!$A$2,'ACT M to SAT M'!$B$2,IF('ACT Math'!B335&gt;'ACT M to SAT M'!A$28,'ACT M to SAT M'!B$28,VLOOKUP(B335,'ACT M to SAT M'!A:B,2,FALSE))))</f>
        <v/>
      </c>
      <c r="D335" s="11" t="str">
        <f t="shared" si="40"/>
        <v/>
      </c>
      <c r="E335" s="11" t="str">
        <f t="shared" si="44"/>
        <v/>
      </c>
      <c r="F335" s="11" t="str">
        <f t="shared" si="41"/>
        <v/>
      </c>
      <c r="G335" s="11" t="str">
        <f t="shared" si="45"/>
        <v/>
      </c>
      <c r="H335" s="11" t="str">
        <f t="shared" si="42"/>
        <v/>
      </c>
      <c r="I335" s="11" t="str">
        <f t="shared" si="46"/>
        <v/>
      </c>
      <c r="J335" s="11" t="str">
        <f t="shared" si="43"/>
        <v/>
      </c>
      <c r="K335" s="11" t="str">
        <f t="shared" si="47"/>
        <v/>
      </c>
      <c r="L335" s="11" t="str">
        <f>IF('ACT Math'!B335="","",'SAT M to CBEST M'!$A$2+'SAT M to CBEST M'!$B$2*C335)</f>
        <v/>
      </c>
      <c r="M335" s="11" t="str">
        <f>IF('ACT Math'!B335="","", IF(L335&lt;20, 20, IF(L335&gt;80, 80, L335)))</f>
        <v/>
      </c>
    </row>
    <row r="336" spans="1:13" x14ac:dyDescent="0.25">
      <c r="A336" s="11">
        <v>335</v>
      </c>
      <c r="B336" s="30"/>
      <c r="C336" s="11" t="str">
        <f>IF('ACT Math'!B336="","",IF('ACT Math'!B336&lt;'ACT M to SAT M'!$A$2,'ACT M to SAT M'!$B$2,IF('ACT Math'!B336&gt;'ACT M to SAT M'!A$28,'ACT M to SAT M'!B$28,VLOOKUP(B336,'ACT M to SAT M'!A:B,2,FALSE))))</f>
        <v/>
      </c>
      <c r="D336" s="11" t="str">
        <f t="shared" si="40"/>
        <v/>
      </c>
      <c r="E336" s="11" t="str">
        <f t="shared" si="44"/>
        <v/>
      </c>
      <c r="F336" s="11" t="str">
        <f t="shared" si="41"/>
        <v/>
      </c>
      <c r="G336" s="11" t="str">
        <f t="shared" si="45"/>
        <v/>
      </c>
      <c r="H336" s="11" t="str">
        <f t="shared" si="42"/>
        <v/>
      </c>
      <c r="I336" s="11" t="str">
        <f t="shared" si="46"/>
        <v/>
      </c>
      <c r="J336" s="11" t="str">
        <f t="shared" si="43"/>
        <v/>
      </c>
      <c r="K336" s="11" t="str">
        <f t="shared" si="47"/>
        <v/>
      </c>
      <c r="L336" s="11" t="str">
        <f>IF('ACT Math'!B336="","",'SAT M to CBEST M'!$A$2+'SAT M to CBEST M'!$B$2*C336)</f>
        <v/>
      </c>
      <c r="M336" s="11" t="str">
        <f>IF('ACT Math'!B336="","", IF(L336&lt;20, 20, IF(L336&gt;80, 80, L336)))</f>
        <v/>
      </c>
    </row>
    <row r="337" spans="1:13" x14ac:dyDescent="0.25">
      <c r="A337" s="11">
        <v>336</v>
      </c>
      <c r="B337" s="30"/>
      <c r="C337" s="11" t="str">
        <f>IF('ACT Math'!B337="","",IF('ACT Math'!B337&lt;'ACT M to SAT M'!$A$2,'ACT M to SAT M'!$B$2,IF('ACT Math'!B337&gt;'ACT M to SAT M'!A$28,'ACT M to SAT M'!B$28,VLOOKUP(B337,'ACT M to SAT M'!A:B,2,FALSE))))</f>
        <v/>
      </c>
      <c r="D337" s="11" t="str">
        <f t="shared" si="40"/>
        <v/>
      </c>
      <c r="E337" s="11" t="str">
        <f t="shared" si="44"/>
        <v/>
      </c>
      <c r="F337" s="11" t="str">
        <f t="shared" si="41"/>
        <v/>
      </c>
      <c r="G337" s="11" t="str">
        <f t="shared" si="45"/>
        <v/>
      </c>
      <c r="H337" s="11" t="str">
        <f t="shared" si="42"/>
        <v/>
      </c>
      <c r="I337" s="11" t="str">
        <f t="shared" si="46"/>
        <v/>
      </c>
      <c r="J337" s="11" t="str">
        <f t="shared" si="43"/>
        <v/>
      </c>
      <c r="K337" s="11" t="str">
        <f t="shared" si="47"/>
        <v/>
      </c>
      <c r="L337" s="11" t="str">
        <f>IF('ACT Math'!B337="","",'SAT M to CBEST M'!$A$2+'SAT M to CBEST M'!$B$2*C337)</f>
        <v/>
      </c>
      <c r="M337" s="11" t="str">
        <f>IF('ACT Math'!B337="","", IF(L337&lt;20, 20, IF(L337&gt;80, 80, L337)))</f>
        <v/>
      </c>
    </row>
    <row r="338" spans="1:13" x14ac:dyDescent="0.25">
      <c r="A338" s="11">
        <v>337</v>
      </c>
      <c r="B338" s="30"/>
      <c r="C338" s="11" t="str">
        <f>IF('ACT Math'!B338="","",IF('ACT Math'!B338&lt;'ACT M to SAT M'!$A$2,'ACT M to SAT M'!$B$2,IF('ACT Math'!B338&gt;'ACT M to SAT M'!A$28,'ACT M to SAT M'!B$28,VLOOKUP(B338,'ACT M to SAT M'!A:B,2,FALSE))))</f>
        <v/>
      </c>
      <c r="D338" s="11" t="str">
        <f t="shared" si="40"/>
        <v/>
      </c>
      <c r="E338" s="11" t="str">
        <f t="shared" si="44"/>
        <v/>
      </c>
      <c r="F338" s="11" t="str">
        <f t="shared" si="41"/>
        <v/>
      </c>
      <c r="G338" s="11" t="str">
        <f t="shared" si="45"/>
        <v/>
      </c>
      <c r="H338" s="11" t="str">
        <f t="shared" si="42"/>
        <v/>
      </c>
      <c r="I338" s="11" t="str">
        <f t="shared" si="46"/>
        <v/>
      </c>
      <c r="J338" s="11" t="str">
        <f t="shared" si="43"/>
        <v/>
      </c>
      <c r="K338" s="11" t="str">
        <f t="shared" si="47"/>
        <v/>
      </c>
      <c r="L338" s="11" t="str">
        <f>IF('ACT Math'!B338="","",'SAT M to CBEST M'!$A$2+'SAT M to CBEST M'!$B$2*C338)</f>
        <v/>
      </c>
      <c r="M338" s="11" t="str">
        <f>IF('ACT Math'!B338="","", IF(L338&lt;20, 20, IF(L338&gt;80, 80, L338)))</f>
        <v/>
      </c>
    </row>
    <row r="339" spans="1:13" x14ac:dyDescent="0.25">
      <c r="A339" s="11">
        <v>338</v>
      </c>
      <c r="B339" s="30"/>
      <c r="C339" s="11" t="str">
        <f>IF('ACT Math'!B339="","",IF('ACT Math'!B339&lt;'ACT M to SAT M'!$A$2,'ACT M to SAT M'!$B$2,IF('ACT Math'!B339&gt;'ACT M to SAT M'!A$28,'ACT M to SAT M'!B$28,VLOOKUP(B339,'ACT M to SAT M'!A:B,2,FALSE))))</f>
        <v/>
      </c>
      <c r="D339" s="11" t="str">
        <f t="shared" si="40"/>
        <v/>
      </c>
      <c r="E339" s="11" t="str">
        <f t="shared" si="44"/>
        <v/>
      </c>
      <c r="F339" s="11" t="str">
        <f t="shared" si="41"/>
        <v/>
      </c>
      <c r="G339" s="11" t="str">
        <f t="shared" si="45"/>
        <v/>
      </c>
      <c r="H339" s="11" t="str">
        <f t="shared" si="42"/>
        <v/>
      </c>
      <c r="I339" s="11" t="str">
        <f t="shared" si="46"/>
        <v/>
      </c>
      <c r="J339" s="11" t="str">
        <f t="shared" si="43"/>
        <v/>
      </c>
      <c r="K339" s="11" t="str">
        <f t="shared" si="47"/>
        <v/>
      </c>
      <c r="L339" s="11" t="str">
        <f>IF('ACT Math'!B339="","",'SAT M to CBEST M'!$A$2+'SAT M to CBEST M'!$B$2*C339)</f>
        <v/>
      </c>
      <c r="M339" s="11" t="str">
        <f>IF('ACT Math'!B339="","", IF(L339&lt;20, 20, IF(L339&gt;80, 80, L339)))</f>
        <v/>
      </c>
    </row>
    <row r="340" spans="1:13" x14ac:dyDescent="0.25">
      <c r="A340" s="11">
        <v>339</v>
      </c>
      <c r="B340" s="30"/>
      <c r="C340" s="11" t="str">
        <f>IF('ACT Math'!B340="","",IF('ACT Math'!B340&lt;'ACT M to SAT M'!$A$2,'ACT M to SAT M'!$B$2,IF('ACT Math'!B340&gt;'ACT M to SAT M'!A$28,'ACT M to SAT M'!B$28,VLOOKUP(B340,'ACT M to SAT M'!A:B,2,FALSE))))</f>
        <v/>
      </c>
      <c r="D340" s="11" t="str">
        <f t="shared" si="40"/>
        <v/>
      </c>
      <c r="E340" s="11" t="str">
        <f t="shared" si="44"/>
        <v/>
      </c>
      <c r="F340" s="11" t="str">
        <f t="shared" si="41"/>
        <v/>
      </c>
      <c r="G340" s="11" t="str">
        <f t="shared" si="45"/>
        <v/>
      </c>
      <c r="H340" s="11" t="str">
        <f t="shared" si="42"/>
        <v/>
      </c>
      <c r="I340" s="11" t="str">
        <f t="shared" si="46"/>
        <v/>
      </c>
      <c r="J340" s="11" t="str">
        <f t="shared" si="43"/>
        <v/>
      </c>
      <c r="K340" s="11" t="str">
        <f t="shared" si="47"/>
        <v/>
      </c>
      <c r="L340" s="11" t="str">
        <f>IF('ACT Math'!B340="","",'SAT M to CBEST M'!$A$2+'SAT M to CBEST M'!$B$2*C340)</f>
        <v/>
      </c>
      <c r="M340" s="11" t="str">
        <f>IF('ACT Math'!B340="","", IF(L340&lt;20, 20, IF(L340&gt;80, 80, L340)))</f>
        <v/>
      </c>
    </row>
    <row r="341" spans="1:13" x14ac:dyDescent="0.25">
      <c r="A341" s="11">
        <v>340</v>
      </c>
      <c r="B341" s="30"/>
      <c r="C341" s="11" t="str">
        <f>IF('ACT Math'!B341="","",IF('ACT Math'!B341&lt;'ACT M to SAT M'!$A$2,'ACT M to SAT M'!$B$2,IF('ACT Math'!B341&gt;'ACT M to SAT M'!A$28,'ACT M to SAT M'!B$28,VLOOKUP(B341,'ACT M to SAT M'!A:B,2,FALSE))))</f>
        <v/>
      </c>
      <c r="D341" s="11" t="str">
        <f t="shared" si="40"/>
        <v/>
      </c>
      <c r="E341" s="11" t="str">
        <f t="shared" si="44"/>
        <v/>
      </c>
      <c r="F341" s="11" t="str">
        <f t="shared" si="41"/>
        <v/>
      </c>
      <c r="G341" s="11" t="str">
        <f t="shared" si="45"/>
        <v/>
      </c>
      <c r="H341" s="11" t="str">
        <f t="shared" si="42"/>
        <v/>
      </c>
      <c r="I341" s="11" t="str">
        <f t="shared" si="46"/>
        <v/>
      </c>
      <c r="J341" s="11" t="str">
        <f t="shared" si="43"/>
        <v/>
      </c>
      <c r="K341" s="11" t="str">
        <f t="shared" si="47"/>
        <v/>
      </c>
      <c r="L341" s="11" t="str">
        <f>IF('ACT Math'!B341="","",'SAT M to CBEST M'!$A$2+'SAT M to CBEST M'!$B$2*C341)</f>
        <v/>
      </c>
      <c r="M341" s="11" t="str">
        <f>IF('ACT Math'!B341="","", IF(L341&lt;20, 20, IF(L341&gt;80, 80, L341)))</f>
        <v/>
      </c>
    </row>
    <row r="342" spans="1:13" x14ac:dyDescent="0.25">
      <c r="A342" s="11">
        <v>341</v>
      </c>
      <c r="B342" s="30"/>
      <c r="C342" s="11" t="str">
        <f>IF('ACT Math'!B342="","",IF('ACT Math'!B342&lt;'ACT M to SAT M'!$A$2,'ACT M to SAT M'!$B$2,IF('ACT Math'!B342&gt;'ACT M to SAT M'!A$28,'ACT M to SAT M'!B$28,VLOOKUP(B342,'ACT M to SAT M'!A:B,2,FALSE))))</f>
        <v/>
      </c>
      <c r="D342" s="11" t="str">
        <f t="shared" si="40"/>
        <v/>
      </c>
      <c r="E342" s="11" t="str">
        <f t="shared" si="44"/>
        <v/>
      </c>
      <c r="F342" s="11" t="str">
        <f t="shared" si="41"/>
        <v/>
      </c>
      <c r="G342" s="11" t="str">
        <f t="shared" si="45"/>
        <v/>
      </c>
      <c r="H342" s="11" t="str">
        <f t="shared" si="42"/>
        <v/>
      </c>
      <c r="I342" s="11" t="str">
        <f t="shared" si="46"/>
        <v/>
      </c>
      <c r="J342" s="11" t="str">
        <f t="shared" si="43"/>
        <v/>
      </c>
      <c r="K342" s="11" t="str">
        <f t="shared" si="47"/>
        <v/>
      </c>
      <c r="L342" s="11" t="str">
        <f>IF('ACT Math'!B342="","",'SAT M to CBEST M'!$A$2+'SAT M to CBEST M'!$B$2*C342)</f>
        <v/>
      </c>
      <c r="M342" s="11" t="str">
        <f>IF('ACT Math'!B342="","", IF(L342&lt;20, 20, IF(L342&gt;80, 80, L342)))</f>
        <v/>
      </c>
    </row>
    <row r="343" spans="1:13" x14ac:dyDescent="0.25">
      <c r="A343" s="11">
        <v>342</v>
      </c>
      <c r="B343" s="30"/>
      <c r="C343" s="11" t="str">
        <f>IF('ACT Math'!B343="","",IF('ACT Math'!B343&lt;'ACT M to SAT M'!$A$2,'ACT M to SAT M'!$B$2,IF('ACT Math'!B343&gt;'ACT M to SAT M'!A$28,'ACT M to SAT M'!B$28,VLOOKUP(B343,'ACT M to SAT M'!A:B,2,FALSE))))</f>
        <v/>
      </c>
      <c r="D343" s="11" t="str">
        <f t="shared" si="40"/>
        <v/>
      </c>
      <c r="E343" s="11" t="str">
        <f t="shared" si="44"/>
        <v/>
      </c>
      <c r="F343" s="11" t="str">
        <f t="shared" si="41"/>
        <v/>
      </c>
      <c r="G343" s="11" t="str">
        <f t="shared" si="45"/>
        <v/>
      </c>
      <c r="H343" s="11" t="str">
        <f t="shared" si="42"/>
        <v/>
      </c>
      <c r="I343" s="11" t="str">
        <f t="shared" si="46"/>
        <v/>
      </c>
      <c r="J343" s="11" t="str">
        <f t="shared" si="43"/>
        <v/>
      </c>
      <c r="K343" s="11" t="str">
        <f t="shared" si="47"/>
        <v/>
      </c>
      <c r="L343" s="11" t="str">
        <f>IF('ACT Math'!B343="","",'SAT M to CBEST M'!$A$2+'SAT M to CBEST M'!$B$2*C343)</f>
        <v/>
      </c>
      <c r="M343" s="11" t="str">
        <f>IF('ACT Math'!B343="","", IF(L343&lt;20, 20, IF(L343&gt;80, 80, L343)))</f>
        <v/>
      </c>
    </row>
    <row r="344" spans="1:13" x14ac:dyDescent="0.25">
      <c r="A344" s="11">
        <v>343</v>
      </c>
      <c r="B344" s="30"/>
      <c r="C344" s="11" t="str">
        <f>IF('ACT Math'!B344="","",IF('ACT Math'!B344&lt;'ACT M to SAT M'!$A$2,'ACT M to SAT M'!$B$2,IF('ACT Math'!B344&gt;'ACT M to SAT M'!A$28,'ACT M to SAT M'!B$28,VLOOKUP(B344,'ACT M to SAT M'!A:B,2,FALSE))))</f>
        <v/>
      </c>
      <c r="D344" s="11" t="str">
        <f t="shared" si="40"/>
        <v/>
      </c>
      <c r="E344" s="11" t="str">
        <f t="shared" si="44"/>
        <v/>
      </c>
      <c r="F344" s="11" t="str">
        <f t="shared" si="41"/>
        <v/>
      </c>
      <c r="G344" s="11" t="str">
        <f t="shared" si="45"/>
        <v/>
      </c>
      <c r="H344" s="11" t="str">
        <f t="shared" si="42"/>
        <v/>
      </c>
      <c r="I344" s="11" t="str">
        <f t="shared" si="46"/>
        <v/>
      </c>
      <c r="J344" s="11" t="str">
        <f t="shared" si="43"/>
        <v/>
      </c>
      <c r="K344" s="11" t="str">
        <f t="shared" si="47"/>
        <v/>
      </c>
      <c r="L344" s="11" t="str">
        <f>IF('ACT Math'!B344="","",'SAT M to CBEST M'!$A$2+'SAT M to CBEST M'!$B$2*C344)</f>
        <v/>
      </c>
      <c r="M344" s="11" t="str">
        <f>IF('ACT Math'!B344="","", IF(L344&lt;20, 20, IF(L344&gt;80, 80, L344)))</f>
        <v/>
      </c>
    </row>
    <row r="345" spans="1:13" x14ac:dyDescent="0.25">
      <c r="A345" s="11">
        <v>344</v>
      </c>
      <c r="B345" s="30"/>
      <c r="C345" s="11" t="str">
        <f>IF('ACT Math'!B345="","",IF('ACT Math'!B345&lt;'ACT M to SAT M'!$A$2,'ACT M to SAT M'!$B$2,IF('ACT Math'!B345&gt;'ACT M to SAT M'!A$28,'ACT M to SAT M'!B$28,VLOOKUP(B345,'ACT M to SAT M'!A:B,2,FALSE))))</f>
        <v/>
      </c>
      <c r="D345" s="11" t="str">
        <f t="shared" si="40"/>
        <v/>
      </c>
      <c r="E345" s="11" t="str">
        <f t="shared" si="44"/>
        <v/>
      </c>
      <c r="F345" s="11" t="str">
        <f t="shared" si="41"/>
        <v/>
      </c>
      <c r="G345" s="11" t="str">
        <f t="shared" si="45"/>
        <v/>
      </c>
      <c r="H345" s="11" t="str">
        <f t="shared" si="42"/>
        <v/>
      </c>
      <c r="I345" s="11" t="str">
        <f t="shared" si="46"/>
        <v/>
      </c>
      <c r="J345" s="11" t="str">
        <f t="shared" si="43"/>
        <v/>
      </c>
      <c r="K345" s="11" t="str">
        <f t="shared" si="47"/>
        <v/>
      </c>
      <c r="L345" s="11" t="str">
        <f>IF('ACT Math'!B345="","",'SAT M to CBEST M'!$A$2+'SAT M to CBEST M'!$B$2*C345)</f>
        <v/>
      </c>
      <c r="M345" s="11" t="str">
        <f>IF('ACT Math'!B345="","", IF(L345&lt;20, 20, IF(L345&gt;80, 80, L345)))</f>
        <v/>
      </c>
    </row>
    <row r="346" spans="1:13" x14ac:dyDescent="0.25">
      <c r="A346" s="11">
        <v>345</v>
      </c>
      <c r="B346" s="30"/>
      <c r="C346" s="11" t="str">
        <f>IF('ACT Math'!B346="","",IF('ACT Math'!B346&lt;'ACT M to SAT M'!$A$2,'ACT M to SAT M'!$B$2,IF('ACT Math'!B346&gt;'ACT M to SAT M'!A$28,'ACT M to SAT M'!B$28,VLOOKUP(B346,'ACT M to SAT M'!A:B,2,FALSE))))</f>
        <v/>
      </c>
      <c r="D346" s="11" t="str">
        <f t="shared" si="40"/>
        <v/>
      </c>
      <c r="E346" s="11" t="str">
        <f t="shared" si="44"/>
        <v/>
      </c>
      <c r="F346" s="11" t="str">
        <f t="shared" si="41"/>
        <v/>
      </c>
      <c r="G346" s="11" t="str">
        <f t="shared" si="45"/>
        <v/>
      </c>
      <c r="H346" s="11" t="str">
        <f t="shared" si="42"/>
        <v/>
      </c>
      <c r="I346" s="11" t="str">
        <f t="shared" si="46"/>
        <v/>
      </c>
      <c r="J346" s="11" t="str">
        <f t="shared" si="43"/>
        <v/>
      </c>
      <c r="K346" s="11" t="str">
        <f t="shared" si="47"/>
        <v/>
      </c>
      <c r="L346" s="11" t="str">
        <f>IF('ACT Math'!B346="","",'SAT M to CBEST M'!$A$2+'SAT M to CBEST M'!$B$2*C346)</f>
        <v/>
      </c>
      <c r="M346" s="11" t="str">
        <f>IF('ACT Math'!B346="","", IF(L346&lt;20, 20, IF(L346&gt;80, 80, L346)))</f>
        <v/>
      </c>
    </row>
    <row r="347" spans="1:13" x14ac:dyDescent="0.25">
      <c r="A347" s="11">
        <v>346</v>
      </c>
      <c r="B347" s="30"/>
      <c r="C347" s="11" t="str">
        <f>IF('ACT Math'!B347="","",IF('ACT Math'!B347&lt;'ACT M to SAT M'!$A$2,'ACT M to SAT M'!$B$2,IF('ACT Math'!B347&gt;'ACT M to SAT M'!A$28,'ACT M to SAT M'!B$28,VLOOKUP(B347,'ACT M to SAT M'!A:B,2,FALSE))))</f>
        <v/>
      </c>
      <c r="D347" s="11" t="str">
        <f t="shared" si="40"/>
        <v/>
      </c>
      <c r="E347" s="11" t="str">
        <f t="shared" si="44"/>
        <v/>
      </c>
      <c r="F347" s="11" t="str">
        <f t="shared" si="41"/>
        <v/>
      </c>
      <c r="G347" s="11" t="str">
        <f t="shared" si="45"/>
        <v/>
      </c>
      <c r="H347" s="11" t="str">
        <f t="shared" si="42"/>
        <v/>
      </c>
      <c r="I347" s="11" t="str">
        <f t="shared" si="46"/>
        <v/>
      </c>
      <c r="J347" s="11" t="str">
        <f t="shared" si="43"/>
        <v/>
      </c>
      <c r="K347" s="11" t="str">
        <f t="shared" si="47"/>
        <v/>
      </c>
      <c r="L347" s="11" t="str">
        <f>IF('ACT Math'!B347="","",'SAT M to CBEST M'!$A$2+'SAT M to CBEST M'!$B$2*C347)</f>
        <v/>
      </c>
      <c r="M347" s="11" t="str">
        <f>IF('ACT Math'!B347="","", IF(L347&lt;20, 20, IF(L347&gt;80, 80, L347)))</f>
        <v/>
      </c>
    </row>
    <row r="348" spans="1:13" x14ac:dyDescent="0.25">
      <c r="A348" s="11">
        <v>347</v>
      </c>
      <c r="B348" s="30"/>
      <c r="C348" s="11" t="str">
        <f>IF('ACT Math'!B348="","",IF('ACT Math'!B348&lt;'ACT M to SAT M'!$A$2,'ACT M to SAT M'!$B$2,IF('ACT Math'!B348&gt;'ACT M to SAT M'!A$28,'ACT M to SAT M'!B$28,VLOOKUP(B348,'ACT M to SAT M'!A:B,2,FALSE))))</f>
        <v/>
      </c>
      <c r="D348" s="11" t="str">
        <f t="shared" si="40"/>
        <v/>
      </c>
      <c r="E348" s="11" t="str">
        <f t="shared" si="44"/>
        <v/>
      </c>
      <c r="F348" s="11" t="str">
        <f t="shared" si="41"/>
        <v/>
      </c>
      <c r="G348" s="11" t="str">
        <f t="shared" si="45"/>
        <v/>
      </c>
      <c r="H348" s="11" t="str">
        <f t="shared" si="42"/>
        <v/>
      </c>
      <c r="I348" s="11" t="str">
        <f t="shared" si="46"/>
        <v/>
      </c>
      <c r="J348" s="11" t="str">
        <f t="shared" si="43"/>
        <v/>
      </c>
      <c r="K348" s="11" t="str">
        <f t="shared" si="47"/>
        <v/>
      </c>
      <c r="L348" s="11" t="str">
        <f>IF('ACT Math'!B348="","",'SAT M to CBEST M'!$A$2+'SAT M to CBEST M'!$B$2*C348)</f>
        <v/>
      </c>
      <c r="M348" s="11" t="str">
        <f>IF('ACT Math'!B348="","", IF(L348&lt;20, 20, IF(L348&gt;80, 80, L348)))</f>
        <v/>
      </c>
    </row>
    <row r="349" spans="1:13" x14ac:dyDescent="0.25">
      <c r="A349" s="11">
        <v>348</v>
      </c>
      <c r="B349" s="30"/>
      <c r="C349" s="11" t="str">
        <f>IF('ACT Math'!B349="","",IF('ACT Math'!B349&lt;'ACT M to SAT M'!$A$2,'ACT M to SAT M'!$B$2,IF('ACT Math'!B349&gt;'ACT M to SAT M'!A$28,'ACT M to SAT M'!B$28,VLOOKUP(B349,'ACT M to SAT M'!A:B,2,FALSE))))</f>
        <v/>
      </c>
      <c r="D349" s="11" t="str">
        <f t="shared" si="40"/>
        <v/>
      </c>
      <c r="E349" s="11" t="str">
        <f t="shared" si="44"/>
        <v/>
      </c>
      <c r="F349" s="11" t="str">
        <f t="shared" si="41"/>
        <v/>
      </c>
      <c r="G349" s="11" t="str">
        <f t="shared" si="45"/>
        <v/>
      </c>
      <c r="H349" s="11" t="str">
        <f t="shared" si="42"/>
        <v/>
      </c>
      <c r="I349" s="11" t="str">
        <f t="shared" si="46"/>
        <v/>
      </c>
      <c r="J349" s="11" t="str">
        <f t="shared" si="43"/>
        <v/>
      </c>
      <c r="K349" s="11" t="str">
        <f t="shared" si="47"/>
        <v/>
      </c>
      <c r="L349" s="11" t="str">
        <f>IF('ACT Math'!B349="","",'SAT M to CBEST M'!$A$2+'SAT M to CBEST M'!$B$2*C349)</f>
        <v/>
      </c>
      <c r="M349" s="11" t="str">
        <f>IF('ACT Math'!B349="","", IF(L349&lt;20, 20, IF(L349&gt;80, 80, L349)))</f>
        <v/>
      </c>
    </row>
    <row r="350" spans="1:13" x14ac:dyDescent="0.25">
      <c r="A350" s="11">
        <v>349</v>
      </c>
      <c r="B350" s="30"/>
      <c r="C350" s="11" t="str">
        <f>IF('ACT Math'!B350="","",IF('ACT Math'!B350&lt;'ACT M to SAT M'!$A$2,'ACT M to SAT M'!$B$2,IF('ACT Math'!B350&gt;'ACT M to SAT M'!A$28,'ACT M to SAT M'!B$28,VLOOKUP(B350,'ACT M to SAT M'!A:B,2,FALSE))))</f>
        <v/>
      </c>
      <c r="D350" s="11" t="str">
        <f t="shared" si="40"/>
        <v/>
      </c>
      <c r="E350" s="11" t="str">
        <f t="shared" si="44"/>
        <v/>
      </c>
      <c r="F350" s="11" t="str">
        <f t="shared" si="41"/>
        <v/>
      </c>
      <c r="G350" s="11" t="str">
        <f t="shared" si="45"/>
        <v/>
      </c>
      <c r="H350" s="11" t="str">
        <f t="shared" si="42"/>
        <v/>
      </c>
      <c r="I350" s="11" t="str">
        <f t="shared" si="46"/>
        <v/>
      </c>
      <c r="J350" s="11" t="str">
        <f t="shared" si="43"/>
        <v/>
      </c>
      <c r="K350" s="11" t="str">
        <f t="shared" si="47"/>
        <v/>
      </c>
      <c r="L350" s="11" t="str">
        <f>IF('ACT Math'!B350="","",'SAT M to CBEST M'!$A$2+'SAT M to CBEST M'!$B$2*C350)</f>
        <v/>
      </c>
      <c r="M350" s="11" t="str">
        <f>IF('ACT Math'!B350="","", IF(L350&lt;20, 20, IF(L350&gt;80, 80, L350)))</f>
        <v/>
      </c>
    </row>
    <row r="351" spans="1:13" x14ac:dyDescent="0.25">
      <c r="A351" s="11">
        <v>350</v>
      </c>
      <c r="B351" s="30"/>
      <c r="C351" s="11" t="str">
        <f>IF('ACT Math'!B351="","",IF('ACT Math'!B351&lt;'ACT M to SAT M'!$A$2,'ACT M to SAT M'!$B$2,IF('ACT Math'!B351&gt;'ACT M to SAT M'!A$28,'ACT M to SAT M'!B$28,VLOOKUP(B351,'ACT M to SAT M'!A:B,2,FALSE))))</f>
        <v/>
      </c>
      <c r="D351" s="11" t="str">
        <f t="shared" si="40"/>
        <v/>
      </c>
      <c r="E351" s="11" t="str">
        <f t="shared" si="44"/>
        <v/>
      </c>
      <c r="F351" s="11" t="str">
        <f t="shared" si="41"/>
        <v/>
      </c>
      <c r="G351" s="11" t="str">
        <f t="shared" si="45"/>
        <v/>
      </c>
      <c r="H351" s="11" t="str">
        <f t="shared" si="42"/>
        <v/>
      </c>
      <c r="I351" s="11" t="str">
        <f t="shared" si="46"/>
        <v/>
      </c>
      <c r="J351" s="11" t="str">
        <f t="shared" si="43"/>
        <v/>
      </c>
      <c r="K351" s="11" t="str">
        <f t="shared" si="47"/>
        <v/>
      </c>
      <c r="L351" s="11" t="str">
        <f>IF('ACT Math'!B351="","",'SAT M to CBEST M'!$A$2+'SAT M to CBEST M'!$B$2*C351)</f>
        <v/>
      </c>
      <c r="M351" s="11" t="str">
        <f>IF('ACT Math'!B351="","", IF(L351&lt;20, 20, IF(L351&gt;80, 80, L351)))</f>
        <v/>
      </c>
    </row>
    <row r="352" spans="1:13" x14ac:dyDescent="0.25">
      <c r="A352" s="11">
        <v>351</v>
      </c>
      <c r="B352" s="30"/>
      <c r="C352" s="11" t="str">
        <f>IF('ACT Math'!B352="","",IF('ACT Math'!B352&lt;'ACT M to SAT M'!$A$2,'ACT M to SAT M'!$B$2,IF('ACT Math'!B352&gt;'ACT M to SAT M'!A$28,'ACT M to SAT M'!B$28,VLOOKUP(B352,'ACT M to SAT M'!A:B,2,FALSE))))</f>
        <v/>
      </c>
      <c r="D352" s="11" t="str">
        <f t="shared" si="40"/>
        <v/>
      </c>
      <c r="E352" s="11" t="str">
        <f t="shared" si="44"/>
        <v/>
      </c>
      <c r="F352" s="11" t="str">
        <f t="shared" si="41"/>
        <v/>
      </c>
      <c r="G352" s="11" t="str">
        <f t="shared" si="45"/>
        <v/>
      </c>
      <c r="H352" s="11" t="str">
        <f t="shared" si="42"/>
        <v/>
      </c>
      <c r="I352" s="11" t="str">
        <f t="shared" si="46"/>
        <v/>
      </c>
      <c r="J352" s="11" t="str">
        <f t="shared" si="43"/>
        <v/>
      </c>
      <c r="K352" s="11" t="str">
        <f t="shared" si="47"/>
        <v/>
      </c>
      <c r="L352" s="11" t="str">
        <f>IF('ACT Math'!B352="","",'SAT M to CBEST M'!$A$2+'SAT M to CBEST M'!$B$2*C352)</f>
        <v/>
      </c>
      <c r="M352" s="11" t="str">
        <f>IF('ACT Math'!B352="","", IF(L352&lt;20, 20, IF(L352&gt;80, 80, L352)))</f>
        <v/>
      </c>
    </row>
    <row r="353" spans="1:13" x14ac:dyDescent="0.25">
      <c r="A353" s="11">
        <v>352</v>
      </c>
      <c r="B353" s="30"/>
      <c r="C353" s="11" t="str">
        <f>IF('ACT Math'!B353="","",IF('ACT Math'!B353&lt;'ACT M to SAT M'!$A$2,'ACT M to SAT M'!$B$2,IF('ACT Math'!B353&gt;'ACT M to SAT M'!A$28,'ACT M to SAT M'!B$28,VLOOKUP(B353,'ACT M to SAT M'!A:B,2,FALSE))))</f>
        <v/>
      </c>
      <c r="D353" s="11" t="str">
        <f t="shared" si="40"/>
        <v/>
      </c>
      <c r="E353" s="11" t="str">
        <f t="shared" si="44"/>
        <v/>
      </c>
      <c r="F353" s="11" t="str">
        <f t="shared" si="41"/>
        <v/>
      </c>
      <c r="G353" s="11" t="str">
        <f t="shared" si="45"/>
        <v/>
      </c>
      <c r="H353" s="11" t="str">
        <f t="shared" si="42"/>
        <v/>
      </c>
      <c r="I353" s="11" t="str">
        <f t="shared" si="46"/>
        <v/>
      </c>
      <c r="J353" s="11" t="str">
        <f t="shared" si="43"/>
        <v/>
      </c>
      <c r="K353" s="11" t="str">
        <f t="shared" si="47"/>
        <v/>
      </c>
      <c r="L353" s="11" t="str">
        <f>IF('ACT Math'!B353="","",'SAT M to CBEST M'!$A$2+'SAT M to CBEST M'!$B$2*C353)</f>
        <v/>
      </c>
      <c r="M353" s="11" t="str">
        <f>IF('ACT Math'!B353="","", IF(L353&lt;20, 20, IF(L353&gt;80, 80, L353)))</f>
        <v/>
      </c>
    </row>
    <row r="354" spans="1:13" x14ac:dyDescent="0.25">
      <c r="A354" s="11">
        <v>353</v>
      </c>
      <c r="B354" s="30"/>
      <c r="C354" s="11" t="str">
        <f>IF('ACT Math'!B354="","",IF('ACT Math'!B354&lt;'ACT M to SAT M'!$A$2,'ACT M to SAT M'!$B$2,IF('ACT Math'!B354&gt;'ACT M to SAT M'!A$28,'ACT M to SAT M'!B$28,VLOOKUP(B354,'ACT M to SAT M'!A:B,2,FALSE))))</f>
        <v/>
      </c>
      <c r="D354" s="11" t="str">
        <f t="shared" si="40"/>
        <v/>
      </c>
      <c r="E354" s="11" t="str">
        <f t="shared" si="44"/>
        <v/>
      </c>
      <c r="F354" s="11" t="str">
        <f t="shared" si="41"/>
        <v/>
      </c>
      <c r="G354" s="11" t="str">
        <f t="shared" si="45"/>
        <v/>
      </c>
      <c r="H354" s="11" t="str">
        <f t="shared" si="42"/>
        <v/>
      </c>
      <c r="I354" s="11" t="str">
        <f t="shared" si="46"/>
        <v/>
      </c>
      <c r="J354" s="11" t="str">
        <f t="shared" si="43"/>
        <v/>
      </c>
      <c r="K354" s="11" t="str">
        <f t="shared" si="47"/>
        <v/>
      </c>
      <c r="L354" s="11" t="str">
        <f>IF('ACT Math'!B354="","",'SAT M to CBEST M'!$A$2+'SAT M to CBEST M'!$B$2*C354)</f>
        <v/>
      </c>
      <c r="M354" s="11" t="str">
        <f>IF('ACT Math'!B354="","", IF(L354&lt;20, 20, IF(L354&gt;80, 80, L354)))</f>
        <v/>
      </c>
    </row>
    <row r="355" spans="1:13" x14ac:dyDescent="0.25">
      <c r="A355" s="11">
        <v>354</v>
      </c>
      <c r="B355" s="30"/>
      <c r="C355" s="11" t="str">
        <f>IF('ACT Math'!B355="","",IF('ACT Math'!B355&lt;'ACT M to SAT M'!$A$2,'ACT M to SAT M'!$B$2,IF('ACT Math'!B355&gt;'ACT M to SAT M'!A$28,'ACT M to SAT M'!B$28,VLOOKUP(B355,'ACT M to SAT M'!A:B,2,FALSE))))</f>
        <v/>
      </c>
      <c r="D355" s="11" t="str">
        <f t="shared" si="40"/>
        <v/>
      </c>
      <c r="E355" s="11" t="str">
        <f t="shared" si="44"/>
        <v/>
      </c>
      <c r="F355" s="11" t="str">
        <f t="shared" si="41"/>
        <v/>
      </c>
      <c r="G355" s="11" t="str">
        <f t="shared" si="45"/>
        <v/>
      </c>
      <c r="H355" s="11" t="str">
        <f t="shared" si="42"/>
        <v/>
      </c>
      <c r="I355" s="11" t="str">
        <f t="shared" si="46"/>
        <v/>
      </c>
      <c r="J355" s="11" t="str">
        <f t="shared" si="43"/>
        <v/>
      </c>
      <c r="K355" s="11" t="str">
        <f t="shared" si="47"/>
        <v/>
      </c>
      <c r="L355" s="11" t="str">
        <f>IF('ACT Math'!B355="","",'SAT M to CBEST M'!$A$2+'SAT M to CBEST M'!$B$2*C355)</f>
        <v/>
      </c>
      <c r="M355" s="11" t="str">
        <f>IF('ACT Math'!B355="","", IF(L355&lt;20, 20, IF(L355&gt;80, 80, L355)))</f>
        <v/>
      </c>
    </row>
    <row r="356" spans="1:13" x14ac:dyDescent="0.25">
      <c r="A356" s="11">
        <v>355</v>
      </c>
      <c r="B356" s="30"/>
      <c r="C356" s="11" t="str">
        <f>IF('ACT Math'!B356="","",IF('ACT Math'!B356&lt;'ACT M to SAT M'!$A$2,'ACT M to SAT M'!$B$2,IF('ACT Math'!B356&gt;'ACT M to SAT M'!A$28,'ACT M to SAT M'!B$28,VLOOKUP(B356,'ACT M to SAT M'!A:B,2,FALSE))))</f>
        <v/>
      </c>
      <c r="D356" s="11" t="str">
        <f t="shared" si="40"/>
        <v/>
      </c>
      <c r="E356" s="11" t="str">
        <f t="shared" si="44"/>
        <v/>
      </c>
      <c r="F356" s="11" t="str">
        <f t="shared" si="41"/>
        <v/>
      </c>
      <c r="G356" s="11" t="str">
        <f t="shared" si="45"/>
        <v/>
      </c>
      <c r="H356" s="11" t="str">
        <f t="shared" si="42"/>
        <v/>
      </c>
      <c r="I356" s="11" t="str">
        <f t="shared" si="46"/>
        <v/>
      </c>
      <c r="J356" s="11" t="str">
        <f t="shared" si="43"/>
        <v/>
      </c>
      <c r="K356" s="11" t="str">
        <f t="shared" si="47"/>
        <v/>
      </c>
      <c r="L356" s="11" t="str">
        <f>IF('ACT Math'!B356="","",'SAT M to CBEST M'!$A$2+'SAT M to CBEST M'!$B$2*C356)</f>
        <v/>
      </c>
      <c r="M356" s="11" t="str">
        <f>IF('ACT Math'!B356="","", IF(L356&lt;20, 20, IF(L356&gt;80, 80, L356)))</f>
        <v/>
      </c>
    </row>
    <row r="357" spans="1:13" x14ac:dyDescent="0.25">
      <c r="A357" s="11">
        <v>356</v>
      </c>
      <c r="B357" s="30"/>
      <c r="C357" s="11" t="str">
        <f>IF('ACT Math'!B357="","",IF('ACT Math'!B357&lt;'ACT M to SAT M'!$A$2,'ACT M to SAT M'!$B$2,IF('ACT Math'!B357&gt;'ACT M to SAT M'!A$28,'ACT M to SAT M'!B$28,VLOOKUP(B357,'ACT M to SAT M'!A:B,2,FALSE))))</f>
        <v/>
      </c>
      <c r="D357" s="11" t="str">
        <f t="shared" si="40"/>
        <v/>
      </c>
      <c r="E357" s="11" t="str">
        <f t="shared" si="44"/>
        <v/>
      </c>
      <c r="F357" s="11" t="str">
        <f t="shared" si="41"/>
        <v/>
      </c>
      <c r="G357" s="11" t="str">
        <f t="shared" si="45"/>
        <v/>
      </c>
      <c r="H357" s="11" t="str">
        <f t="shared" si="42"/>
        <v/>
      </c>
      <c r="I357" s="11" t="str">
        <f t="shared" si="46"/>
        <v/>
      </c>
      <c r="J357" s="11" t="str">
        <f t="shared" si="43"/>
        <v/>
      </c>
      <c r="K357" s="11" t="str">
        <f t="shared" si="47"/>
        <v/>
      </c>
      <c r="L357" s="11" t="str">
        <f>IF('ACT Math'!B357="","",'SAT M to CBEST M'!$A$2+'SAT M to CBEST M'!$B$2*C357)</f>
        <v/>
      </c>
      <c r="M357" s="11" t="str">
        <f>IF('ACT Math'!B357="","", IF(L357&lt;20, 20, IF(L357&gt;80, 80, L357)))</f>
        <v/>
      </c>
    </row>
    <row r="358" spans="1:13" x14ac:dyDescent="0.25">
      <c r="A358" s="11">
        <v>357</v>
      </c>
      <c r="B358" s="30"/>
      <c r="C358" s="11" t="str">
        <f>IF('ACT Math'!B358="","",IF('ACT Math'!B358&lt;'ACT M to SAT M'!$A$2,'ACT M to SAT M'!$B$2,IF('ACT Math'!B358&gt;'ACT M to SAT M'!A$28,'ACT M to SAT M'!B$28,VLOOKUP(B358,'ACT M to SAT M'!A:B,2,FALSE))))</f>
        <v/>
      </c>
      <c r="D358" s="11" t="str">
        <f t="shared" si="40"/>
        <v/>
      </c>
      <c r="E358" s="11" t="str">
        <f t="shared" si="44"/>
        <v/>
      </c>
      <c r="F358" s="11" t="str">
        <f t="shared" si="41"/>
        <v/>
      </c>
      <c r="G358" s="11" t="str">
        <f t="shared" si="45"/>
        <v/>
      </c>
      <c r="H358" s="11" t="str">
        <f t="shared" si="42"/>
        <v/>
      </c>
      <c r="I358" s="11" t="str">
        <f t="shared" si="46"/>
        <v/>
      </c>
      <c r="J358" s="11" t="str">
        <f t="shared" si="43"/>
        <v/>
      </c>
      <c r="K358" s="11" t="str">
        <f t="shared" si="47"/>
        <v/>
      </c>
      <c r="L358" s="11" t="str">
        <f>IF('ACT Math'!B358="","",'SAT M to CBEST M'!$A$2+'SAT M to CBEST M'!$B$2*C358)</f>
        <v/>
      </c>
      <c r="M358" s="11" t="str">
        <f>IF('ACT Math'!B358="","", IF(L358&lt;20, 20, IF(L358&gt;80, 80, L358)))</f>
        <v/>
      </c>
    </row>
    <row r="359" spans="1:13" x14ac:dyDescent="0.25">
      <c r="A359" s="11">
        <v>358</v>
      </c>
      <c r="B359" s="30"/>
      <c r="C359" s="11" t="str">
        <f>IF('ACT Math'!B359="","",IF('ACT Math'!B359&lt;'ACT M to SAT M'!$A$2,'ACT M to SAT M'!$B$2,IF('ACT Math'!B359&gt;'ACT M to SAT M'!A$28,'ACT M to SAT M'!B$28,VLOOKUP(B359,'ACT M to SAT M'!A:B,2,FALSE))))</f>
        <v/>
      </c>
      <c r="D359" s="11" t="str">
        <f t="shared" si="40"/>
        <v/>
      </c>
      <c r="E359" s="11" t="str">
        <f t="shared" si="44"/>
        <v/>
      </c>
      <c r="F359" s="11" t="str">
        <f t="shared" si="41"/>
        <v/>
      </c>
      <c r="G359" s="11" t="str">
        <f t="shared" si="45"/>
        <v/>
      </c>
      <c r="H359" s="11" t="str">
        <f t="shared" si="42"/>
        <v/>
      </c>
      <c r="I359" s="11" t="str">
        <f t="shared" si="46"/>
        <v/>
      </c>
      <c r="J359" s="11" t="str">
        <f t="shared" si="43"/>
        <v/>
      </c>
      <c r="K359" s="11" t="str">
        <f t="shared" si="47"/>
        <v/>
      </c>
      <c r="L359" s="11" t="str">
        <f>IF('ACT Math'!B359="","",'SAT M to CBEST M'!$A$2+'SAT M to CBEST M'!$B$2*C359)</f>
        <v/>
      </c>
      <c r="M359" s="11" t="str">
        <f>IF('ACT Math'!B359="","", IF(L359&lt;20, 20, IF(L359&gt;80, 80, L359)))</f>
        <v/>
      </c>
    </row>
    <row r="360" spans="1:13" x14ac:dyDescent="0.25">
      <c r="A360" s="11">
        <v>359</v>
      </c>
      <c r="B360" s="30"/>
      <c r="C360" s="11" t="str">
        <f>IF('ACT Math'!B360="","",IF('ACT Math'!B360&lt;'ACT M to SAT M'!$A$2,'ACT M to SAT M'!$B$2,IF('ACT Math'!B360&gt;'ACT M to SAT M'!A$28,'ACT M to SAT M'!B$28,VLOOKUP(B360,'ACT M to SAT M'!A:B,2,FALSE))))</f>
        <v/>
      </c>
      <c r="D360" s="11" t="str">
        <f t="shared" si="40"/>
        <v/>
      </c>
      <c r="E360" s="11" t="str">
        <f t="shared" si="44"/>
        <v/>
      </c>
      <c r="F360" s="11" t="str">
        <f t="shared" si="41"/>
        <v/>
      </c>
      <c r="G360" s="11" t="str">
        <f t="shared" si="45"/>
        <v/>
      </c>
      <c r="H360" s="11" t="str">
        <f t="shared" si="42"/>
        <v/>
      </c>
      <c r="I360" s="11" t="str">
        <f t="shared" si="46"/>
        <v/>
      </c>
      <c r="J360" s="11" t="str">
        <f t="shared" si="43"/>
        <v/>
      </c>
      <c r="K360" s="11" t="str">
        <f t="shared" si="47"/>
        <v/>
      </c>
      <c r="L360" s="11" t="str">
        <f>IF('ACT Math'!B360="","",'SAT M to CBEST M'!$A$2+'SAT M to CBEST M'!$B$2*C360)</f>
        <v/>
      </c>
      <c r="M360" s="11" t="str">
        <f>IF('ACT Math'!B360="","", IF(L360&lt;20, 20, IF(L360&gt;80, 80, L360)))</f>
        <v/>
      </c>
    </row>
    <row r="361" spans="1:13" x14ac:dyDescent="0.25">
      <c r="A361" s="11">
        <v>360</v>
      </c>
      <c r="B361" s="30"/>
      <c r="C361" s="11" t="str">
        <f>IF('ACT Math'!B361="","",IF('ACT Math'!B361&lt;'ACT M to SAT M'!$A$2,'ACT M to SAT M'!$B$2,IF('ACT Math'!B361&gt;'ACT M to SAT M'!A$28,'ACT M to SAT M'!B$28,VLOOKUP(B361,'ACT M to SAT M'!A:B,2,FALSE))))</f>
        <v/>
      </c>
      <c r="D361" s="11" t="str">
        <f t="shared" si="40"/>
        <v/>
      </c>
      <c r="E361" s="11" t="str">
        <f t="shared" si="44"/>
        <v/>
      </c>
      <c r="F361" s="11" t="str">
        <f t="shared" si="41"/>
        <v/>
      </c>
      <c r="G361" s="11" t="str">
        <f t="shared" si="45"/>
        <v/>
      </c>
      <c r="H361" s="11" t="str">
        <f t="shared" si="42"/>
        <v/>
      </c>
      <c r="I361" s="11" t="str">
        <f t="shared" si="46"/>
        <v/>
      </c>
      <c r="J361" s="11" t="str">
        <f t="shared" si="43"/>
        <v/>
      </c>
      <c r="K361" s="11" t="str">
        <f t="shared" si="47"/>
        <v/>
      </c>
      <c r="L361" s="11" t="str">
        <f>IF('ACT Math'!B361="","",'SAT M to CBEST M'!$A$2+'SAT M to CBEST M'!$B$2*C361)</f>
        <v/>
      </c>
      <c r="M361" s="11" t="str">
        <f>IF('ACT Math'!B361="","", IF(L361&lt;20, 20, IF(L361&gt;80, 80, L361)))</f>
        <v/>
      </c>
    </row>
    <row r="362" spans="1:13" x14ac:dyDescent="0.25">
      <c r="A362" s="11">
        <v>361</v>
      </c>
      <c r="B362" s="30"/>
      <c r="C362" s="11" t="str">
        <f>IF('ACT Math'!B362="","",IF('ACT Math'!B362&lt;'ACT M to SAT M'!$A$2,'ACT M to SAT M'!$B$2,IF('ACT Math'!B362&gt;'ACT M to SAT M'!A$28,'ACT M to SAT M'!B$28,VLOOKUP(B362,'ACT M to SAT M'!A:B,2,FALSE))))</f>
        <v/>
      </c>
      <c r="D362" s="11" t="str">
        <f t="shared" si="40"/>
        <v/>
      </c>
      <c r="E362" s="11" t="str">
        <f t="shared" si="44"/>
        <v/>
      </c>
      <c r="F362" s="11" t="str">
        <f t="shared" si="41"/>
        <v/>
      </c>
      <c r="G362" s="11" t="str">
        <f t="shared" si="45"/>
        <v/>
      </c>
      <c r="H362" s="11" t="str">
        <f t="shared" si="42"/>
        <v/>
      </c>
      <c r="I362" s="11" t="str">
        <f t="shared" si="46"/>
        <v/>
      </c>
      <c r="J362" s="11" t="str">
        <f t="shared" si="43"/>
        <v/>
      </c>
      <c r="K362" s="11" t="str">
        <f t="shared" si="47"/>
        <v/>
      </c>
      <c r="L362" s="11" t="str">
        <f>IF('ACT Math'!B362="","",'SAT M to CBEST M'!$A$2+'SAT M to CBEST M'!$B$2*C362)</f>
        <v/>
      </c>
      <c r="M362" s="11" t="str">
        <f>IF('ACT Math'!B362="","", IF(L362&lt;20, 20, IF(L362&gt;80, 80, L362)))</f>
        <v/>
      </c>
    </row>
    <row r="363" spans="1:13" x14ac:dyDescent="0.25">
      <c r="A363" s="11">
        <v>362</v>
      </c>
      <c r="B363" s="30"/>
      <c r="C363" s="11" t="str">
        <f>IF('ACT Math'!B363="","",IF('ACT Math'!B363&lt;'ACT M to SAT M'!$A$2,'ACT M to SAT M'!$B$2,IF('ACT Math'!B363&gt;'ACT M to SAT M'!A$28,'ACT M to SAT M'!B$28,VLOOKUP(B363,'ACT M to SAT M'!A:B,2,FALSE))))</f>
        <v/>
      </c>
      <c r="D363" s="11" t="str">
        <f t="shared" si="40"/>
        <v/>
      </c>
      <c r="E363" s="11" t="str">
        <f t="shared" si="44"/>
        <v/>
      </c>
      <c r="F363" s="11" t="str">
        <f t="shared" si="41"/>
        <v/>
      </c>
      <c r="G363" s="11" t="str">
        <f t="shared" si="45"/>
        <v/>
      </c>
      <c r="H363" s="11" t="str">
        <f t="shared" si="42"/>
        <v/>
      </c>
      <c r="I363" s="11" t="str">
        <f t="shared" si="46"/>
        <v/>
      </c>
      <c r="J363" s="11" t="str">
        <f t="shared" si="43"/>
        <v/>
      </c>
      <c r="K363" s="11" t="str">
        <f t="shared" si="47"/>
        <v/>
      </c>
      <c r="L363" s="11" t="str">
        <f>IF('ACT Math'!B363="","",'SAT M to CBEST M'!$A$2+'SAT M to CBEST M'!$B$2*C363)</f>
        <v/>
      </c>
      <c r="M363" s="11" t="str">
        <f>IF('ACT Math'!B363="","", IF(L363&lt;20, 20, IF(L363&gt;80, 80, L363)))</f>
        <v/>
      </c>
    </row>
    <row r="364" spans="1:13" x14ac:dyDescent="0.25">
      <c r="A364" s="11">
        <v>363</v>
      </c>
      <c r="B364" s="30"/>
      <c r="C364" s="11" t="str">
        <f>IF('ACT Math'!B364="","",IF('ACT Math'!B364&lt;'ACT M to SAT M'!$A$2,'ACT M to SAT M'!$B$2,IF('ACT Math'!B364&gt;'ACT M to SAT M'!A$28,'ACT M to SAT M'!B$28,VLOOKUP(B364,'ACT M to SAT M'!A:B,2,FALSE))))</f>
        <v/>
      </c>
      <c r="D364" s="11" t="str">
        <f t="shared" si="40"/>
        <v/>
      </c>
      <c r="E364" s="11" t="str">
        <f t="shared" si="44"/>
        <v/>
      </c>
      <c r="F364" s="11" t="str">
        <f t="shared" si="41"/>
        <v/>
      </c>
      <c r="G364" s="11" t="str">
        <f t="shared" si="45"/>
        <v/>
      </c>
      <c r="H364" s="11" t="str">
        <f t="shared" si="42"/>
        <v/>
      </c>
      <c r="I364" s="11" t="str">
        <f t="shared" si="46"/>
        <v/>
      </c>
      <c r="J364" s="11" t="str">
        <f t="shared" si="43"/>
        <v/>
      </c>
      <c r="K364" s="11" t="str">
        <f t="shared" si="47"/>
        <v/>
      </c>
      <c r="L364" s="11" t="str">
        <f>IF('ACT Math'!B364="","",'SAT M to CBEST M'!$A$2+'SAT M to CBEST M'!$B$2*C364)</f>
        <v/>
      </c>
      <c r="M364" s="11" t="str">
        <f>IF('ACT Math'!B364="","", IF(L364&lt;20, 20, IF(L364&gt;80, 80, L364)))</f>
        <v/>
      </c>
    </row>
    <row r="365" spans="1:13" x14ac:dyDescent="0.25">
      <c r="A365" s="11">
        <v>364</v>
      </c>
      <c r="B365" s="30"/>
      <c r="C365" s="11" t="str">
        <f>IF('ACT Math'!B365="","",IF('ACT Math'!B365&lt;'ACT M to SAT M'!$A$2,'ACT M to SAT M'!$B$2,IF('ACT Math'!B365&gt;'ACT M to SAT M'!A$28,'ACT M to SAT M'!B$28,VLOOKUP(B365,'ACT M to SAT M'!A:B,2,FALSE))))</f>
        <v/>
      </c>
      <c r="D365" s="11" t="str">
        <f t="shared" si="40"/>
        <v/>
      </c>
      <c r="E365" s="11" t="str">
        <f t="shared" si="44"/>
        <v/>
      </c>
      <c r="F365" s="11" t="str">
        <f t="shared" si="41"/>
        <v/>
      </c>
      <c r="G365" s="11" t="str">
        <f t="shared" si="45"/>
        <v/>
      </c>
      <c r="H365" s="11" t="str">
        <f t="shared" si="42"/>
        <v/>
      </c>
      <c r="I365" s="11" t="str">
        <f t="shared" si="46"/>
        <v/>
      </c>
      <c r="J365" s="11" t="str">
        <f t="shared" si="43"/>
        <v/>
      </c>
      <c r="K365" s="11" t="str">
        <f t="shared" si="47"/>
        <v/>
      </c>
      <c r="L365" s="11" t="str">
        <f>IF('ACT Math'!B365="","",'SAT M to CBEST M'!$A$2+'SAT M to CBEST M'!$B$2*C365)</f>
        <v/>
      </c>
      <c r="M365" s="11" t="str">
        <f>IF('ACT Math'!B365="","", IF(L365&lt;20, 20, IF(L365&gt;80, 80, L365)))</f>
        <v/>
      </c>
    </row>
    <row r="366" spans="1:13" x14ac:dyDescent="0.25">
      <c r="A366" s="11">
        <v>365</v>
      </c>
      <c r="B366" s="30"/>
      <c r="C366" s="11" t="str">
        <f>IF('ACT Math'!B366="","",IF('ACT Math'!B366&lt;'ACT M to SAT M'!$A$2,'ACT M to SAT M'!$B$2,IF('ACT Math'!B366&gt;'ACT M to SAT M'!A$28,'ACT M to SAT M'!B$28,VLOOKUP(B366,'ACT M to SAT M'!A:B,2,FALSE))))</f>
        <v/>
      </c>
      <c r="D366" s="11" t="str">
        <f t="shared" si="40"/>
        <v/>
      </c>
      <c r="E366" s="11" t="str">
        <f t="shared" si="44"/>
        <v/>
      </c>
      <c r="F366" s="11" t="str">
        <f t="shared" si="41"/>
        <v/>
      </c>
      <c r="G366" s="11" t="str">
        <f t="shared" si="45"/>
        <v/>
      </c>
      <c r="H366" s="11" t="str">
        <f t="shared" si="42"/>
        <v/>
      </c>
      <c r="I366" s="11" t="str">
        <f t="shared" si="46"/>
        <v/>
      </c>
      <c r="J366" s="11" t="str">
        <f t="shared" si="43"/>
        <v/>
      </c>
      <c r="K366" s="11" t="str">
        <f t="shared" si="47"/>
        <v/>
      </c>
      <c r="L366" s="11" t="str">
        <f>IF('ACT Math'!B366="","",'SAT M to CBEST M'!$A$2+'SAT M to CBEST M'!$B$2*C366)</f>
        <v/>
      </c>
      <c r="M366" s="11" t="str">
        <f>IF('ACT Math'!B366="","", IF(L366&lt;20, 20, IF(L366&gt;80, 80, L366)))</f>
        <v/>
      </c>
    </row>
    <row r="367" spans="1:13" x14ac:dyDescent="0.25">
      <c r="A367" s="11">
        <v>366</v>
      </c>
      <c r="B367" s="30"/>
      <c r="C367" s="11" t="str">
        <f>IF('ACT Math'!B367="","",IF('ACT Math'!B367&lt;'ACT M to SAT M'!$A$2,'ACT M to SAT M'!$B$2,IF('ACT Math'!B367&gt;'ACT M to SAT M'!A$28,'ACT M to SAT M'!B$28,VLOOKUP(B367,'ACT M to SAT M'!A:B,2,FALSE))))</f>
        <v/>
      </c>
      <c r="D367" s="11" t="str">
        <f t="shared" si="40"/>
        <v/>
      </c>
      <c r="E367" s="11" t="str">
        <f t="shared" si="44"/>
        <v/>
      </c>
      <c r="F367" s="11" t="str">
        <f t="shared" si="41"/>
        <v/>
      </c>
      <c r="G367" s="11" t="str">
        <f t="shared" si="45"/>
        <v/>
      </c>
      <c r="H367" s="11" t="str">
        <f t="shared" si="42"/>
        <v/>
      </c>
      <c r="I367" s="11" t="str">
        <f t="shared" si="46"/>
        <v/>
      </c>
      <c r="J367" s="11" t="str">
        <f t="shared" si="43"/>
        <v/>
      </c>
      <c r="K367" s="11" t="str">
        <f t="shared" si="47"/>
        <v/>
      </c>
      <c r="L367" s="11" t="str">
        <f>IF('ACT Math'!B367="","",'SAT M to CBEST M'!$A$2+'SAT M to CBEST M'!$B$2*C367)</f>
        <v/>
      </c>
      <c r="M367" s="11" t="str">
        <f>IF('ACT Math'!B367="","", IF(L367&lt;20, 20, IF(L367&gt;80, 80, L367)))</f>
        <v/>
      </c>
    </row>
    <row r="368" spans="1:13" x14ac:dyDescent="0.25">
      <c r="A368" s="11">
        <v>367</v>
      </c>
      <c r="B368" s="30"/>
      <c r="C368" s="11" t="str">
        <f>IF('ACT Math'!B368="","",IF('ACT Math'!B368&lt;'ACT M to SAT M'!$A$2,'ACT M to SAT M'!$B$2,IF('ACT Math'!B368&gt;'ACT M to SAT M'!A$28,'ACT M to SAT M'!B$28,VLOOKUP(B368,'ACT M to SAT M'!A:B,2,FALSE))))</f>
        <v/>
      </c>
      <c r="D368" s="11" t="str">
        <f t="shared" si="40"/>
        <v/>
      </c>
      <c r="E368" s="11" t="str">
        <f t="shared" si="44"/>
        <v/>
      </c>
      <c r="F368" s="11" t="str">
        <f t="shared" si="41"/>
        <v/>
      </c>
      <c r="G368" s="11" t="str">
        <f t="shared" si="45"/>
        <v/>
      </c>
      <c r="H368" s="11" t="str">
        <f t="shared" si="42"/>
        <v/>
      </c>
      <c r="I368" s="11" t="str">
        <f t="shared" si="46"/>
        <v/>
      </c>
      <c r="J368" s="11" t="str">
        <f t="shared" si="43"/>
        <v/>
      </c>
      <c r="K368" s="11" t="str">
        <f t="shared" si="47"/>
        <v/>
      </c>
      <c r="L368" s="11" t="str">
        <f>IF('ACT Math'!B368="","",'SAT M to CBEST M'!$A$2+'SAT M to CBEST M'!$B$2*C368)</f>
        <v/>
      </c>
      <c r="M368" s="11" t="str">
        <f>IF('ACT Math'!B368="","", IF(L368&lt;20, 20, IF(L368&gt;80, 80, L368)))</f>
        <v/>
      </c>
    </row>
    <row r="369" spans="1:13" x14ac:dyDescent="0.25">
      <c r="A369" s="11">
        <v>368</v>
      </c>
      <c r="B369" s="30"/>
      <c r="C369" s="11" t="str">
        <f>IF('ACT Math'!B369="","",IF('ACT Math'!B369&lt;'ACT M to SAT M'!$A$2,'ACT M to SAT M'!$B$2,IF('ACT Math'!B369&gt;'ACT M to SAT M'!A$28,'ACT M to SAT M'!B$28,VLOOKUP(B369,'ACT M to SAT M'!A:B,2,FALSE))))</f>
        <v/>
      </c>
      <c r="D369" s="11" t="str">
        <f t="shared" si="40"/>
        <v/>
      </c>
      <c r="E369" s="11" t="str">
        <f t="shared" si="44"/>
        <v/>
      </c>
      <c r="F369" s="11" t="str">
        <f t="shared" si="41"/>
        <v/>
      </c>
      <c r="G369" s="11" t="str">
        <f t="shared" si="45"/>
        <v/>
      </c>
      <c r="H369" s="11" t="str">
        <f t="shared" si="42"/>
        <v/>
      </c>
      <c r="I369" s="11" t="str">
        <f t="shared" si="46"/>
        <v/>
      </c>
      <c r="J369" s="11" t="str">
        <f t="shared" si="43"/>
        <v/>
      </c>
      <c r="K369" s="11" t="str">
        <f t="shared" si="47"/>
        <v/>
      </c>
      <c r="L369" s="11" t="str">
        <f>IF('ACT Math'!B369="","",'SAT M to CBEST M'!$A$2+'SAT M to CBEST M'!$B$2*C369)</f>
        <v/>
      </c>
      <c r="M369" s="11" t="str">
        <f>IF('ACT Math'!B369="","", IF(L369&lt;20, 20, IF(L369&gt;80, 80, L369)))</f>
        <v/>
      </c>
    </row>
    <row r="370" spans="1:13" x14ac:dyDescent="0.25">
      <c r="A370" s="11">
        <v>369</v>
      </c>
      <c r="B370" s="30"/>
      <c r="C370" s="11" t="str">
        <f>IF('ACT Math'!B370="","",IF('ACT Math'!B370&lt;'ACT M to SAT M'!$A$2,'ACT M to SAT M'!$B$2,IF('ACT Math'!B370&gt;'ACT M to SAT M'!A$28,'ACT M to SAT M'!B$28,VLOOKUP(B370,'ACT M to SAT M'!A:B,2,FALSE))))</f>
        <v/>
      </c>
      <c r="D370" s="11" t="str">
        <f t="shared" si="40"/>
        <v/>
      </c>
      <c r="E370" s="11" t="str">
        <f t="shared" si="44"/>
        <v/>
      </c>
      <c r="F370" s="11" t="str">
        <f t="shared" si="41"/>
        <v/>
      </c>
      <c r="G370" s="11" t="str">
        <f t="shared" si="45"/>
        <v/>
      </c>
      <c r="H370" s="11" t="str">
        <f t="shared" si="42"/>
        <v/>
      </c>
      <c r="I370" s="11" t="str">
        <f t="shared" si="46"/>
        <v/>
      </c>
      <c r="J370" s="11" t="str">
        <f t="shared" si="43"/>
        <v/>
      </c>
      <c r="K370" s="11" t="str">
        <f t="shared" si="47"/>
        <v/>
      </c>
      <c r="L370" s="11" t="str">
        <f>IF('ACT Math'!B370="","",'SAT M to CBEST M'!$A$2+'SAT M to CBEST M'!$B$2*C370)</f>
        <v/>
      </c>
      <c r="M370" s="11" t="str">
        <f>IF('ACT Math'!B370="","", IF(L370&lt;20, 20, IF(L370&gt;80, 80, L370)))</f>
        <v/>
      </c>
    </row>
    <row r="371" spans="1:13" x14ac:dyDescent="0.25">
      <c r="A371" s="11">
        <v>370</v>
      </c>
      <c r="B371" s="30"/>
      <c r="C371" s="11" t="str">
        <f>IF('ACT Math'!B371="","",IF('ACT Math'!B371&lt;'ACT M to SAT M'!$A$2,'ACT M to SAT M'!$B$2,IF('ACT Math'!B371&gt;'ACT M to SAT M'!A$28,'ACT M to SAT M'!B$28,VLOOKUP(B371,'ACT M to SAT M'!A:B,2,FALSE))))</f>
        <v/>
      </c>
      <c r="D371" s="11" t="str">
        <f t="shared" si="40"/>
        <v/>
      </c>
      <c r="E371" s="11" t="str">
        <f t="shared" si="44"/>
        <v/>
      </c>
      <c r="F371" s="11" t="str">
        <f t="shared" si="41"/>
        <v/>
      </c>
      <c r="G371" s="11" t="str">
        <f t="shared" si="45"/>
        <v/>
      </c>
      <c r="H371" s="11" t="str">
        <f t="shared" si="42"/>
        <v/>
      </c>
      <c r="I371" s="11" t="str">
        <f t="shared" si="46"/>
        <v/>
      </c>
      <c r="J371" s="11" t="str">
        <f t="shared" si="43"/>
        <v/>
      </c>
      <c r="K371" s="11" t="str">
        <f t="shared" si="47"/>
        <v/>
      </c>
      <c r="L371" s="11" t="str">
        <f>IF('ACT Math'!B371="","",'SAT M to CBEST M'!$A$2+'SAT M to CBEST M'!$B$2*C371)</f>
        <v/>
      </c>
      <c r="M371" s="11" t="str">
        <f>IF('ACT Math'!B371="","", IF(L371&lt;20, 20, IF(L371&gt;80, 80, L371)))</f>
        <v/>
      </c>
    </row>
    <row r="372" spans="1:13" x14ac:dyDescent="0.25">
      <c r="A372" s="11">
        <v>371</v>
      </c>
      <c r="B372" s="30"/>
      <c r="C372" s="11" t="str">
        <f>IF('ACT Math'!B372="","",IF('ACT Math'!B372&lt;'ACT M to SAT M'!$A$2,'ACT M to SAT M'!$B$2,IF('ACT Math'!B372&gt;'ACT M to SAT M'!A$28,'ACT M to SAT M'!B$28,VLOOKUP(B372,'ACT M to SAT M'!A:B,2,FALSE))))</f>
        <v/>
      </c>
      <c r="D372" s="11" t="str">
        <f t="shared" si="40"/>
        <v/>
      </c>
      <c r="E372" s="11" t="str">
        <f t="shared" si="44"/>
        <v/>
      </c>
      <c r="F372" s="11" t="str">
        <f t="shared" si="41"/>
        <v/>
      </c>
      <c r="G372" s="11" t="str">
        <f t="shared" si="45"/>
        <v/>
      </c>
      <c r="H372" s="11" t="str">
        <f t="shared" si="42"/>
        <v/>
      </c>
      <c r="I372" s="11" t="str">
        <f t="shared" si="46"/>
        <v/>
      </c>
      <c r="J372" s="11" t="str">
        <f t="shared" si="43"/>
        <v/>
      </c>
      <c r="K372" s="11" t="str">
        <f t="shared" si="47"/>
        <v/>
      </c>
      <c r="L372" s="11" t="str">
        <f>IF('ACT Math'!B372="","",'SAT M to CBEST M'!$A$2+'SAT M to CBEST M'!$B$2*C372)</f>
        <v/>
      </c>
      <c r="M372" s="11" t="str">
        <f>IF('ACT Math'!B372="","", IF(L372&lt;20, 20, IF(L372&gt;80, 80, L372)))</f>
        <v/>
      </c>
    </row>
    <row r="373" spans="1:13" x14ac:dyDescent="0.25">
      <c r="A373" s="11">
        <v>372</v>
      </c>
      <c r="B373" s="30"/>
      <c r="C373" s="11" t="str">
        <f>IF('ACT Math'!B373="","",IF('ACT Math'!B373&lt;'ACT M to SAT M'!$A$2,'ACT M to SAT M'!$B$2,IF('ACT Math'!B373&gt;'ACT M to SAT M'!A$28,'ACT M to SAT M'!B$28,VLOOKUP(B373,'ACT M to SAT M'!A:B,2,FALSE))))</f>
        <v/>
      </c>
      <c r="D373" s="11" t="str">
        <f t="shared" si="40"/>
        <v/>
      </c>
      <c r="E373" s="11" t="str">
        <f t="shared" si="44"/>
        <v/>
      </c>
      <c r="F373" s="11" t="str">
        <f t="shared" si="41"/>
        <v/>
      </c>
      <c r="G373" s="11" t="str">
        <f t="shared" si="45"/>
        <v/>
      </c>
      <c r="H373" s="11" t="str">
        <f t="shared" si="42"/>
        <v/>
      </c>
      <c r="I373" s="11" t="str">
        <f t="shared" si="46"/>
        <v/>
      </c>
      <c r="J373" s="11" t="str">
        <f t="shared" si="43"/>
        <v/>
      </c>
      <c r="K373" s="11" t="str">
        <f t="shared" si="47"/>
        <v/>
      </c>
      <c r="L373" s="11" t="str">
        <f>IF('ACT Math'!B373="","",'SAT M to CBEST M'!$A$2+'SAT M to CBEST M'!$B$2*C373)</f>
        <v/>
      </c>
      <c r="M373" s="11" t="str">
        <f>IF('ACT Math'!B373="","", IF(L373&lt;20, 20, IF(L373&gt;80, 80, L373)))</f>
        <v/>
      </c>
    </row>
    <row r="374" spans="1:13" x14ac:dyDescent="0.25">
      <c r="A374" s="11">
        <v>373</v>
      </c>
      <c r="B374" s="30"/>
      <c r="C374" s="11" t="str">
        <f>IF('ACT Math'!B374="","",IF('ACT Math'!B374&lt;'ACT M to SAT M'!$A$2,'ACT M to SAT M'!$B$2,IF('ACT Math'!B374&gt;'ACT M to SAT M'!A$28,'ACT M to SAT M'!B$28,VLOOKUP(B374,'ACT M to SAT M'!A:B,2,FALSE))))</f>
        <v/>
      </c>
      <c r="D374" s="11" t="str">
        <f t="shared" si="40"/>
        <v/>
      </c>
      <c r="E374" s="11" t="str">
        <f t="shared" si="44"/>
        <v/>
      </c>
      <c r="F374" s="11" t="str">
        <f t="shared" si="41"/>
        <v/>
      </c>
      <c r="G374" s="11" t="str">
        <f t="shared" si="45"/>
        <v/>
      </c>
      <c r="H374" s="11" t="str">
        <f t="shared" si="42"/>
        <v/>
      </c>
      <c r="I374" s="11" t="str">
        <f t="shared" si="46"/>
        <v/>
      </c>
      <c r="J374" s="11" t="str">
        <f t="shared" si="43"/>
        <v/>
      </c>
      <c r="K374" s="11" t="str">
        <f t="shared" si="47"/>
        <v/>
      </c>
      <c r="L374" s="11" t="str">
        <f>IF('ACT Math'!B374="","",'SAT M to CBEST M'!$A$2+'SAT M to CBEST M'!$B$2*C374)</f>
        <v/>
      </c>
      <c r="M374" s="11" t="str">
        <f>IF('ACT Math'!B374="","", IF(L374&lt;20, 20, IF(L374&gt;80, 80, L374)))</f>
        <v/>
      </c>
    </row>
    <row r="375" spans="1:13" x14ac:dyDescent="0.25">
      <c r="A375" s="11">
        <v>374</v>
      </c>
      <c r="B375" s="30"/>
      <c r="C375" s="11" t="str">
        <f>IF('ACT Math'!B375="","",IF('ACT Math'!B375&lt;'ACT M to SAT M'!$A$2,'ACT M to SAT M'!$B$2,IF('ACT Math'!B375&gt;'ACT M to SAT M'!A$28,'ACT M to SAT M'!B$28,VLOOKUP(B375,'ACT M to SAT M'!A:B,2,FALSE))))</f>
        <v/>
      </c>
      <c r="D375" s="11" t="str">
        <f t="shared" si="40"/>
        <v/>
      </c>
      <c r="E375" s="11" t="str">
        <f t="shared" si="44"/>
        <v/>
      </c>
      <c r="F375" s="11" t="str">
        <f t="shared" si="41"/>
        <v/>
      </c>
      <c r="G375" s="11" t="str">
        <f t="shared" si="45"/>
        <v/>
      </c>
      <c r="H375" s="11" t="str">
        <f t="shared" si="42"/>
        <v/>
      </c>
      <c r="I375" s="11" t="str">
        <f t="shared" si="46"/>
        <v/>
      </c>
      <c r="J375" s="11" t="str">
        <f t="shared" si="43"/>
        <v/>
      </c>
      <c r="K375" s="11" t="str">
        <f t="shared" si="47"/>
        <v/>
      </c>
      <c r="L375" s="11" t="str">
        <f>IF('ACT Math'!B375="","",'SAT M to CBEST M'!$A$2+'SAT M to CBEST M'!$B$2*C375)</f>
        <v/>
      </c>
      <c r="M375" s="11" t="str">
        <f>IF('ACT Math'!B375="","", IF(L375&lt;20, 20, IF(L375&gt;80, 80, L375)))</f>
        <v/>
      </c>
    </row>
    <row r="376" spans="1:13" x14ac:dyDescent="0.25">
      <c r="A376" s="11">
        <v>375</v>
      </c>
      <c r="B376" s="30"/>
      <c r="C376" s="11" t="str">
        <f>IF('ACT Math'!B376="","",IF('ACT Math'!B376&lt;'ACT M to SAT M'!$A$2,'ACT M to SAT M'!$B$2,IF('ACT Math'!B376&gt;'ACT M to SAT M'!A$28,'ACT M to SAT M'!B$28,VLOOKUP(B376,'ACT M to SAT M'!A:B,2,FALSE))))</f>
        <v/>
      </c>
      <c r="D376" s="11" t="str">
        <f t="shared" si="40"/>
        <v/>
      </c>
      <c r="E376" s="11" t="str">
        <f t="shared" si="44"/>
        <v/>
      </c>
      <c r="F376" s="11" t="str">
        <f t="shared" si="41"/>
        <v/>
      </c>
      <c r="G376" s="11" t="str">
        <f t="shared" si="45"/>
        <v/>
      </c>
      <c r="H376" s="11" t="str">
        <f t="shared" si="42"/>
        <v/>
      </c>
      <c r="I376" s="11" t="str">
        <f t="shared" si="46"/>
        <v/>
      </c>
      <c r="J376" s="11" t="str">
        <f t="shared" si="43"/>
        <v/>
      </c>
      <c r="K376" s="11" t="str">
        <f t="shared" si="47"/>
        <v/>
      </c>
      <c r="L376" s="11" t="str">
        <f>IF('ACT Math'!B376="","",'SAT M to CBEST M'!$A$2+'SAT M to CBEST M'!$B$2*C376)</f>
        <v/>
      </c>
      <c r="M376" s="11" t="str">
        <f>IF('ACT Math'!B376="","", IF(L376&lt;20, 20, IF(L376&gt;80, 80, L376)))</f>
        <v/>
      </c>
    </row>
    <row r="377" spans="1:13" x14ac:dyDescent="0.25">
      <c r="A377" s="11">
        <v>376</v>
      </c>
      <c r="B377" s="30"/>
      <c r="C377" s="11" t="str">
        <f>IF('ACT Math'!B377="","",IF('ACT Math'!B377&lt;'ACT M to SAT M'!$A$2,'ACT M to SAT M'!$B$2,IF('ACT Math'!B377&gt;'ACT M to SAT M'!A$28,'ACT M to SAT M'!B$28,VLOOKUP(B377,'ACT M to SAT M'!A:B,2,FALSE))))</f>
        <v/>
      </c>
      <c r="D377" s="11" t="str">
        <f t="shared" si="40"/>
        <v/>
      </c>
      <c r="E377" s="11" t="str">
        <f t="shared" si="44"/>
        <v/>
      </c>
      <c r="F377" s="11" t="str">
        <f t="shared" si="41"/>
        <v/>
      </c>
      <c r="G377" s="11" t="str">
        <f t="shared" si="45"/>
        <v/>
      </c>
      <c r="H377" s="11" t="str">
        <f t="shared" si="42"/>
        <v/>
      </c>
      <c r="I377" s="11" t="str">
        <f t="shared" si="46"/>
        <v/>
      </c>
      <c r="J377" s="11" t="str">
        <f t="shared" si="43"/>
        <v/>
      </c>
      <c r="K377" s="11" t="str">
        <f t="shared" si="47"/>
        <v/>
      </c>
      <c r="L377" s="11" t="str">
        <f>IF('ACT Math'!B377="","",'SAT M to CBEST M'!$A$2+'SAT M to CBEST M'!$B$2*C377)</f>
        <v/>
      </c>
      <c r="M377" s="11" t="str">
        <f>IF('ACT Math'!B377="","", IF(L377&lt;20, 20, IF(L377&gt;80, 80, L377)))</f>
        <v/>
      </c>
    </row>
    <row r="378" spans="1:13" x14ac:dyDescent="0.25">
      <c r="A378" s="11">
        <v>377</v>
      </c>
      <c r="B378" s="30"/>
      <c r="C378" s="11" t="str">
        <f>IF('ACT Math'!B378="","",IF('ACT Math'!B378&lt;'ACT M to SAT M'!$A$2,'ACT M to SAT M'!$B$2,IF('ACT Math'!B378&gt;'ACT M to SAT M'!A$28,'ACT M to SAT M'!B$28,VLOOKUP(B378,'ACT M to SAT M'!A:B,2,FALSE))))</f>
        <v/>
      </c>
      <c r="D378" s="11" t="str">
        <f t="shared" si="40"/>
        <v/>
      </c>
      <c r="E378" s="11" t="str">
        <f t="shared" si="44"/>
        <v/>
      </c>
      <c r="F378" s="11" t="str">
        <f t="shared" si="41"/>
        <v/>
      </c>
      <c r="G378" s="11" t="str">
        <f t="shared" si="45"/>
        <v/>
      </c>
      <c r="H378" s="11" t="str">
        <f t="shared" si="42"/>
        <v/>
      </c>
      <c r="I378" s="11" t="str">
        <f t="shared" si="46"/>
        <v/>
      </c>
      <c r="J378" s="11" t="str">
        <f t="shared" si="43"/>
        <v/>
      </c>
      <c r="K378" s="11" t="str">
        <f t="shared" si="47"/>
        <v/>
      </c>
      <c r="L378" s="11" t="str">
        <f>IF('ACT Math'!B378="","",'SAT M to CBEST M'!$A$2+'SAT M to CBEST M'!$B$2*C378)</f>
        <v/>
      </c>
      <c r="M378" s="11" t="str">
        <f>IF('ACT Math'!B378="","", IF(L378&lt;20, 20, IF(L378&gt;80, 80, L378)))</f>
        <v/>
      </c>
    </row>
    <row r="379" spans="1:13" x14ac:dyDescent="0.25">
      <c r="A379" s="11">
        <v>378</v>
      </c>
      <c r="B379" s="30"/>
      <c r="C379" s="11" t="str">
        <f>IF('ACT Math'!B379="","",IF('ACT Math'!B379&lt;'ACT M to SAT M'!$A$2,'ACT M to SAT M'!$B$2,IF('ACT Math'!B379&gt;'ACT M to SAT M'!A$28,'ACT M to SAT M'!B$28,VLOOKUP(B379,'ACT M to SAT M'!A:B,2,FALSE))))</f>
        <v/>
      </c>
      <c r="D379" s="11" t="str">
        <f t="shared" si="40"/>
        <v/>
      </c>
      <c r="E379" s="11" t="str">
        <f t="shared" si="44"/>
        <v/>
      </c>
      <c r="F379" s="11" t="str">
        <f t="shared" si="41"/>
        <v/>
      </c>
      <c r="G379" s="11" t="str">
        <f t="shared" si="45"/>
        <v/>
      </c>
      <c r="H379" s="11" t="str">
        <f t="shared" si="42"/>
        <v/>
      </c>
      <c r="I379" s="11" t="str">
        <f t="shared" si="46"/>
        <v/>
      </c>
      <c r="J379" s="11" t="str">
        <f t="shared" si="43"/>
        <v/>
      </c>
      <c r="K379" s="11" t="str">
        <f t="shared" si="47"/>
        <v/>
      </c>
      <c r="L379" s="11" t="str">
        <f>IF('ACT Math'!B379="","",'SAT M to CBEST M'!$A$2+'SAT M to CBEST M'!$B$2*C379)</f>
        <v/>
      </c>
      <c r="M379" s="11" t="str">
        <f>IF('ACT Math'!B379="","", IF(L379&lt;20, 20, IF(L379&gt;80, 80, L379)))</f>
        <v/>
      </c>
    </row>
    <row r="380" spans="1:13" x14ac:dyDescent="0.25">
      <c r="A380" s="11">
        <v>379</v>
      </c>
      <c r="B380" s="30"/>
      <c r="C380" s="11" t="str">
        <f>IF('ACT Math'!B380="","",IF('ACT Math'!B380&lt;'ACT M to SAT M'!$A$2,'ACT M to SAT M'!$B$2,IF('ACT Math'!B380&gt;'ACT M to SAT M'!A$28,'ACT M to SAT M'!B$28,VLOOKUP(B380,'ACT M to SAT M'!A:B,2,FALSE))))</f>
        <v/>
      </c>
      <c r="D380" s="11" t="str">
        <f t="shared" si="40"/>
        <v/>
      </c>
      <c r="E380" s="11" t="str">
        <f t="shared" si="44"/>
        <v/>
      </c>
      <c r="F380" s="11" t="str">
        <f t="shared" si="41"/>
        <v/>
      </c>
      <c r="G380" s="11" t="str">
        <f t="shared" si="45"/>
        <v/>
      </c>
      <c r="H380" s="11" t="str">
        <f t="shared" si="42"/>
        <v/>
      </c>
      <c r="I380" s="11" t="str">
        <f t="shared" si="46"/>
        <v/>
      </c>
      <c r="J380" s="11" t="str">
        <f t="shared" si="43"/>
        <v/>
      </c>
      <c r="K380" s="11" t="str">
        <f t="shared" si="47"/>
        <v/>
      </c>
      <c r="L380" s="11" t="str">
        <f>IF('ACT Math'!B380="","",'SAT M to CBEST M'!$A$2+'SAT M to CBEST M'!$B$2*C380)</f>
        <v/>
      </c>
      <c r="M380" s="11" t="str">
        <f>IF('ACT Math'!B380="","", IF(L380&lt;20, 20, IF(L380&gt;80, 80, L380)))</f>
        <v/>
      </c>
    </row>
    <row r="381" spans="1:13" x14ac:dyDescent="0.25">
      <c r="A381" s="11">
        <v>380</v>
      </c>
      <c r="B381" s="30"/>
      <c r="C381" s="11" t="str">
        <f>IF('ACT Math'!B381="","",IF('ACT Math'!B381&lt;'ACT M to SAT M'!$A$2,'ACT M to SAT M'!$B$2,IF('ACT Math'!B381&gt;'ACT M to SAT M'!A$28,'ACT M to SAT M'!B$28,VLOOKUP(B381,'ACT M to SAT M'!A:B,2,FALSE))))</f>
        <v/>
      </c>
      <c r="D381" s="11" t="str">
        <f t="shared" si="40"/>
        <v/>
      </c>
      <c r="E381" s="11" t="str">
        <f t="shared" si="44"/>
        <v/>
      </c>
      <c r="F381" s="11" t="str">
        <f t="shared" si="41"/>
        <v/>
      </c>
      <c r="G381" s="11" t="str">
        <f t="shared" si="45"/>
        <v/>
      </c>
      <c r="H381" s="11" t="str">
        <f t="shared" si="42"/>
        <v/>
      </c>
      <c r="I381" s="11" t="str">
        <f t="shared" si="46"/>
        <v/>
      </c>
      <c r="J381" s="11" t="str">
        <f t="shared" si="43"/>
        <v/>
      </c>
      <c r="K381" s="11" t="str">
        <f t="shared" si="47"/>
        <v/>
      </c>
      <c r="L381" s="11" t="str">
        <f>IF('ACT Math'!B381="","",'SAT M to CBEST M'!$A$2+'SAT M to CBEST M'!$B$2*C381)</f>
        <v/>
      </c>
      <c r="M381" s="11" t="str">
        <f>IF('ACT Math'!B381="","", IF(L381&lt;20, 20, IF(L381&gt;80, 80, L381)))</f>
        <v/>
      </c>
    </row>
    <row r="382" spans="1:13" x14ac:dyDescent="0.25">
      <c r="A382" s="11">
        <v>381</v>
      </c>
      <c r="B382" s="30"/>
      <c r="C382" s="11" t="str">
        <f>IF('ACT Math'!B382="","",IF('ACT Math'!B382&lt;'ACT M to SAT M'!$A$2,'ACT M to SAT M'!$B$2,IF('ACT Math'!B382&gt;'ACT M to SAT M'!A$28,'ACT M to SAT M'!B$28,VLOOKUP(B382,'ACT M to SAT M'!A:B,2,FALSE))))</f>
        <v/>
      </c>
      <c r="D382" s="11" t="str">
        <f t="shared" si="40"/>
        <v/>
      </c>
      <c r="E382" s="11" t="str">
        <f t="shared" si="44"/>
        <v/>
      </c>
      <c r="F382" s="11" t="str">
        <f t="shared" si="41"/>
        <v/>
      </c>
      <c r="G382" s="11" t="str">
        <f t="shared" si="45"/>
        <v/>
      </c>
      <c r="H382" s="11" t="str">
        <f t="shared" si="42"/>
        <v/>
      </c>
      <c r="I382" s="11" t="str">
        <f t="shared" si="46"/>
        <v/>
      </c>
      <c r="J382" s="11" t="str">
        <f t="shared" si="43"/>
        <v/>
      </c>
      <c r="K382" s="11" t="str">
        <f t="shared" si="47"/>
        <v/>
      </c>
      <c r="L382" s="11" t="str">
        <f>IF('ACT Math'!B382="","",'SAT M to CBEST M'!$A$2+'SAT M to CBEST M'!$B$2*C382)</f>
        <v/>
      </c>
      <c r="M382" s="11" t="str">
        <f>IF('ACT Math'!B382="","", IF(L382&lt;20, 20, IF(L382&gt;80, 80, L382)))</f>
        <v/>
      </c>
    </row>
    <row r="383" spans="1:13" x14ac:dyDescent="0.25">
      <c r="A383" s="11">
        <v>382</v>
      </c>
      <c r="B383" s="30"/>
      <c r="C383" s="11" t="str">
        <f>IF('ACT Math'!B383="","",IF('ACT Math'!B383&lt;'ACT M to SAT M'!$A$2,'ACT M to SAT M'!$B$2,IF('ACT Math'!B383&gt;'ACT M to SAT M'!A$28,'ACT M to SAT M'!B$28,VLOOKUP(B383,'ACT M to SAT M'!A:B,2,FALSE))))</f>
        <v/>
      </c>
      <c r="D383" s="11" t="str">
        <f t="shared" si="40"/>
        <v/>
      </c>
      <c r="E383" s="11" t="str">
        <f t="shared" si="44"/>
        <v/>
      </c>
      <c r="F383" s="11" t="str">
        <f t="shared" si="41"/>
        <v/>
      </c>
      <c r="G383" s="11" t="str">
        <f t="shared" si="45"/>
        <v/>
      </c>
      <c r="H383" s="11" t="str">
        <f t="shared" si="42"/>
        <v/>
      </c>
      <c r="I383" s="11" t="str">
        <f t="shared" si="46"/>
        <v/>
      </c>
      <c r="J383" s="11" t="str">
        <f t="shared" si="43"/>
        <v/>
      </c>
      <c r="K383" s="11" t="str">
        <f t="shared" si="47"/>
        <v/>
      </c>
      <c r="L383" s="11" t="str">
        <f>IF('ACT Math'!B383="","",'SAT M to CBEST M'!$A$2+'SAT M to CBEST M'!$B$2*C383)</f>
        <v/>
      </c>
      <c r="M383" s="11" t="str">
        <f>IF('ACT Math'!B383="","", IF(L383&lt;20, 20, IF(L383&gt;80, 80, L383)))</f>
        <v/>
      </c>
    </row>
    <row r="384" spans="1:13" x14ac:dyDescent="0.25">
      <c r="A384" s="11">
        <v>383</v>
      </c>
      <c r="B384" s="30"/>
      <c r="C384" s="11" t="str">
        <f>IF('ACT Math'!B384="","",IF('ACT Math'!B384&lt;'ACT M to SAT M'!$A$2,'ACT M to SAT M'!$B$2,IF('ACT Math'!B384&gt;'ACT M to SAT M'!A$28,'ACT M to SAT M'!B$28,VLOOKUP(B384,'ACT M to SAT M'!A:B,2,FALSE))))</f>
        <v/>
      </c>
      <c r="D384" s="11" t="str">
        <f t="shared" si="40"/>
        <v/>
      </c>
      <c r="E384" s="11" t="str">
        <f t="shared" si="44"/>
        <v/>
      </c>
      <c r="F384" s="11" t="str">
        <f t="shared" si="41"/>
        <v/>
      </c>
      <c r="G384" s="11" t="str">
        <f t="shared" si="45"/>
        <v/>
      </c>
      <c r="H384" s="11" t="str">
        <f t="shared" si="42"/>
        <v/>
      </c>
      <c r="I384" s="11" t="str">
        <f t="shared" si="46"/>
        <v/>
      </c>
      <c r="J384" s="11" t="str">
        <f t="shared" si="43"/>
        <v/>
      </c>
      <c r="K384" s="11" t="str">
        <f t="shared" si="47"/>
        <v/>
      </c>
      <c r="L384" s="11" t="str">
        <f>IF('ACT Math'!B384="","",'SAT M to CBEST M'!$A$2+'SAT M to CBEST M'!$B$2*C384)</f>
        <v/>
      </c>
      <c r="M384" s="11" t="str">
        <f>IF('ACT Math'!B384="","", IF(L384&lt;20, 20, IF(L384&gt;80, 80, L384)))</f>
        <v/>
      </c>
    </row>
    <row r="385" spans="1:13" x14ac:dyDescent="0.25">
      <c r="A385" s="11">
        <v>384</v>
      </c>
      <c r="B385" s="30"/>
      <c r="C385" s="11" t="str">
        <f>IF('ACT Math'!B385="","",IF('ACT Math'!B385&lt;'ACT M to SAT M'!$A$2,'ACT M to SAT M'!$B$2,IF('ACT Math'!B385&gt;'ACT M to SAT M'!A$28,'ACT M to SAT M'!B$28,VLOOKUP(B385,'ACT M to SAT M'!A:B,2,FALSE))))</f>
        <v/>
      </c>
      <c r="D385" s="11" t="str">
        <f t="shared" si="40"/>
        <v/>
      </c>
      <c r="E385" s="11" t="str">
        <f t="shared" si="44"/>
        <v/>
      </c>
      <c r="F385" s="11" t="str">
        <f t="shared" si="41"/>
        <v/>
      </c>
      <c r="G385" s="11" t="str">
        <f t="shared" si="45"/>
        <v/>
      </c>
      <c r="H385" s="11" t="str">
        <f t="shared" si="42"/>
        <v/>
      </c>
      <c r="I385" s="11" t="str">
        <f t="shared" si="46"/>
        <v/>
      </c>
      <c r="J385" s="11" t="str">
        <f t="shared" si="43"/>
        <v/>
      </c>
      <c r="K385" s="11" t="str">
        <f t="shared" si="47"/>
        <v/>
      </c>
      <c r="L385" s="11" t="str">
        <f>IF('ACT Math'!B385="","",'SAT M to CBEST M'!$A$2+'SAT M to CBEST M'!$B$2*C385)</f>
        <v/>
      </c>
      <c r="M385" s="11" t="str">
        <f>IF('ACT Math'!B385="","", IF(L385&lt;20, 20, IF(L385&gt;80, 80, L385)))</f>
        <v/>
      </c>
    </row>
    <row r="386" spans="1:13" x14ac:dyDescent="0.25">
      <c r="A386" s="11">
        <v>385</v>
      </c>
      <c r="B386" s="30"/>
      <c r="C386" s="11" t="str">
        <f>IF('ACT Math'!B386="","",IF('ACT Math'!B386&lt;'ACT M to SAT M'!$A$2,'ACT M to SAT M'!$B$2,IF('ACT Math'!B386&gt;'ACT M to SAT M'!A$28,'ACT M to SAT M'!B$28,VLOOKUP(B386,'ACT M to SAT M'!A:B,2,FALSE))))</f>
        <v/>
      </c>
      <c r="D386" s="11" t="str">
        <f t="shared" ref="D386:D449" si="48">IF(B386="","",interceptACTMtoPCM5732+slopeACTMtoPCM5732*B386)</f>
        <v/>
      </c>
      <c r="E386" s="11" t="str">
        <f t="shared" si="44"/>
        <v/>
      </c>
      <c r="F386" s="11" t="str">
        <f t="shared" ref="F386:F449" si="49">IF(B386="","",IF(B386&gt;=17, upperinterceptACTMtoPAAM201+B386*upperslopeACTMtoPAAM201, lowerinterceptACTMtoPAAM201+B386*lowerslopeACTMtoPAAM201))</f>
        <v/>
      </c>
      <c r="G386" s="11" t="str">
        <f t="shared" si="45"/>
        <v/>
      </c>
      <c r="H386" s="11" t="str">
        <f t="shared" ref="H386:H449" si="50">IF(B386="","",interceptACTMtoPCM5733+slopeACTMtoPCM5733*B386)</f>
        <v/>
      </c>
      <c r="I386" s="11" t="str">
        <f t="shared" si="46"/>
        <v/>
      </c>
      <c r="J386" s="11" t="str">
        <f t="shared" ref="J386:J449" si="51">IF(B386="","",IF(B386&gt;=16, upperinterceptACTMtoPAAM211+B386*upperslopeACTMtoPAAM211, lowerinterceptACTMtoPAAM211+B386*lowerslopeACTMtoPAAM211))</f>
        <v/>
      </c>
      <c r="K386" s="11" t="str">
        <f t="shared" si="47"/>
        <v/>
      </c>
      <c r="L386" s="11" t="str">
        <f>IF('ACT Math'!B386="","",'SAT M to CBEST M'!$A$2+'SAT M to CBEST M'!$B$2*C386)</f>
        <v/>
      </c>
      <c r="M386" s="11" t="str">
        <f>IF('ACT Math'!B386="","", IF(L386&lt;20, 20, IF(L386&gt;80, 80, L386)))</f>
        <v/>
      </c>
    </row>
    <row r="387" spans="1:13" x14ac:dyDescent="0.25">
      <c r="A387" s="11">
        <v>386</v>
      </c>
      <c r="B387" s="30"/>
      <c r="C387" s="11" t="str">
        <f>IF('ACT Math'!B387="","",IF('ACT Math'!B387&lt;'ACT M to SAT M'!$A$2,'ACT M to SAT M'!$B$2,IF('ACT Math'!B387&gt;'ACT M to SAT M'!A$28,'ACT M to SAT M'!B$28,VLOOKUP(B387,'ACT M to SAT M'!A:B,2,FALSE))))</f>
        <v/>
      </c>
      <c r="D387" s="11" t="str">
        <f t="shared" si="48"/>
        <v/>
      </c>
      <c r="E387" s="11" t="str">
        <f t="shared" ref="E387:E450" si="52">IF(B387="","", IF(D387&lt;100, 100, IF(D387&gt;200, 200, D387)))</f>
        <v/>
      </c>
      <c r="F387" s="11" t="str">
        <f t="shared" si="49"/>
        <v/>
      </c>
      <c r="G387" s="11" t="str">
        <f t="shared" ref="G387:G450" si="53">IF(B387="","", IF(F387&lt;100, 100, IF(F387&gt;300, 300, F387)))</f>
        <v/>
      </c>
      <c r="H387" s="11" t="str">
        <f t="shared" si="50"/>
        <v/>
      </c>
      <c r="I387" s="11" t="str">
        <f t="shared" ref="I387:I450" si="54">IF(B387="","", IF(H387&lt;100, 100, IF(H387&gt;200, 200, H387)))</f>
        <v/>
      </c>
      <c r="J387" s="11" t="str">
        <f t="shared" si="51"/>
        <v/>
      </c>
      <c r="K387" s="11" t="str">
        <f t="shared" ref="K387:K450" si="55">IF(B387="","", IF(J387&lt;100, 100, IF(J387&gt;300, 300, J387)))</f>
        <v/>
      </c>
      <c r="L387" s="11" t="str">
        <f>IF('ACT Math'!B387="","",'SAT M to CBEST M'!$A$2+'SAT M to CBEST M'!$B$2*C387)</f>
        <v/>
      </c>
      <c r="M387" s="11" t="str">
        <f>IF('ACT Math'!B387="","", IF(L387&lt;20, 20, IF(L387&gt;80, 80, L387)))</f>
        <v/>
      </c>
    </row>
    <row r="388" spans="1:13" x14ac:dyDescent="0.25">
      <c r="A388" s="11">
        <v>387</v>
      </c>
      <c r="B388" s="30"/>
      <c r="C388" s="11" t="str">
        <f>IF('ACT Math'!B388="","",IF('ACT Math'!B388&lt;'ACT M to SAT M'!$A$2,'ACT M to SAT M'!$B$2,IF('ACT Math'!B388&gt;'ACT M to SAT M'!A$28,'ACT M to SAT M'!B$28,VLOOKUP(B388,'ACT M to SAT M'!A:B,2,FALSE))))</f>
        <v/>
      </c>
      <c r="D388" s="11" t="str">
        <f t="shared" si="48"/>
        <v/>
      </c>
      <c r="E388" s="11" t="str">
        <f t="shared" si="52"/>
        <v/>
      </c>
      <c r="F388" s="11" t="str">
        <f t="shared" si="49"/>
        <v/>
      </c>
      <c r="G388" s="11" t="str">
        <f t="shared" si="53"/>
        <v/>
      </c>
      <c r="H388" s="11" t="str">
        <f t="shared" si="50"/>
        <v/>
      </c>
      <c r="I388" s="11" t="str">
        <f t="shared" si="54"/>
        <v/>
      </c>
      <c r="J388" s="11" t="str">
        <f t="shared" si="51"/>
        <v/>
      </c>
      <c r="K388" s="11" t="str">
        <f t="shared" si="55"/>
        <v/>
      </c>
      <c r="L388" s="11" t="str">
        <f>IF('ACT Math'!B388="","",'SAT M to CBEST M'!$A$2+'SAT M to CBEST M'!$B$2*C388)</f>
        <v/>
      </c>
      <c r="M388" s="11" t="str">
        <f>IF('ACT Math'!B388="","", IF(L388&lt;20, 20, IF(L388&gt;80, 80, L388)))</f>
        <v/>
      </c>
    </row>
    <row r="389" spans="1:13" x14ac:dyDescent="0.25">
      <c r="A389" s="11">
        <v>388</v>
      </c>
      <c r="B389" s="30"/>
      <c r="C389" s="11" t="str">
        <f>IF('ACT Math'!B389="","",IF('ACT Math'!B389&lt;'ACT M to SAT M'!$A$2,'ACT M to SAT M'!$B$2,IF('ACT Math'!B389&gt;'ACT M to SAT M'!A$28,'ACT M to SAT M'!B$28,VLOOKUP(B389,'ACT M to SAT M'!A:B,2,FALSE))))</f>
        <v/>
      </c>
      <c r="D389" s="11" t="str">
        <f t="shared" si="48"/>
        <v/>
      </c>
      <c r="E389" s="11" t="str">
        <f t="shared" si="52"/>
        <v/>
      </c>
      <c r="F389" s="11" t="str">
        <f t="shared" si="49"/>
        <v/>
      </c>
      <c r="G389" s="11" t="str">
        <f t="shared" si="53"/>
        <v/>
      </c>
      <c r="H389" s="11" t="str">
        <f t="shared" si="50"/>
        <v/>
      </c>
      <c r="I389" s="11" t="str">
        <f t="shared" si="54"/>
        <v/>
      </c>
      <c r="J389" s="11" t="str">
        <f t="shared" si="51"/>
        <v/>
      </c>
      <c r="K389" s="11" t="str">
        <f t="shared" si="55"/>
        <v/>
      </c>
      <c r="L389" s="11" t="str">
        <f>IF('ACT Math'!B389="","",'SAT M to CBEST M'!$A$2+'SAT M to CBEST M'!$B$2*C389)</f>
        <v/>
      </c>
      <c r="M389" s="11" t="str">
        <f>IF('ACT Math'!B389="","", IF(L389&lt;20, 20, IF(L389&gt;80, 80, L389)))</f>
        <v/>
      </c>
    </row>
    <row r="390" spans="1:13" x14ac:dyDescent="0.25">
      <c r="A390" s="11">
        <v>389</v>
      </c>
      <c r="B390" s="30"/>
      <c r="C390" s="11" t="str">
        <f>IF('ACT Math'!B390="","",IF('ACT Math'!B390&lt;'ACT M to SAT M'!$A$2,'ACT M to SAT M'!$B$2,IF('ACT Math'!B390&gt;'ACT M to SAT M'!A$28,'ACT M to SAT M'!B$28,VLOOKUP(B390,'ACT M to SAT M'!A:B,2,FALSE))))</f>
        <v/>
      </c>
      <c r="D390" s="11" t="str">
        <f t="shared" si="48"/>
        <v/>
      </c>
      <c r="E390" s="11" t="str">
        <f t="shared" si="52"/>
        <v/>
      </c>
      <c r="F390" s="11" t="str">
        <f t="shared" si="49"/>
        <v/>
      </c>
      <c r="G390" s="11" t="str">
        <f t="shared" si="53"/>
        <v/>
      </c>
      <c r="H390" s="11" t="str">
        <f t="shared" si="50"/>
        <v/>
      </c>
      <c r="I390" s="11" t="str">
        <f t="shared" si="54"/>
        <v/>
      </c>
      <c r="J390" s="11" t="str">
        <f t="shared" si="51"/>
        <v/>
      </c>
      <c r="K390" s="11" t="str">
        <f t="shared" si="55"/>
        <v/>
      </c>
      <c r="L390" s="11" t="str">
        <f>IF('ACT Math'!B390="","",'SAT M to CBEST M'!$A$2+'SAT M to CBEST M'!$B$2*C390)</f>
        <v/>
      </c>
      <c r="M390" s="11" t="str">
        <f>IF('ACT Math'!B390="","", IF(L390&lt;20, 20, IF(L390&gt;80, 80, L390)))</f>
        <v/>
      </c>
    </row>
    <row r="391" spans="1:13" x14ac:dyDescent="0.25">
      <c r="A391" s="11">
        <v>390</v>
      </c>
      <c r="B391" s="30"/>
      <c r="C391" s="11" t="str">
        <f>IF('ACT Math'!B391="","",IF('ACT Math'!B391&lt;'ACT M to SAT M'!$A$2,'ACT M to SAT M'!$B$2,IF('ACT Math'!B391&gt;'ACT M to SAT M'!A$28,'ACT M to SAT M'!B$28,VLOOKUP(B391,'ACT M to SAT M'!A:B,2,FALSE))))</f>
        <v/>
      </c>
      <c r="D391" s="11" t="str">
        <f t="shared" si="48"/>
        <v/>
      </c>
      <c r="E391" s="11" t="str">
        <f t="shared" si="52"/>
        <v/>
      </c>
      <c r="F391" s="11" t="str">
        <f t="shared" si="49"/>
        <v/>
      </c>
      <c r="G391" s="11" t="str">
        <f t="shared" si="53"/>
        <v/>
      </c>
      <c r="H391" s="11" t="str">
        <f t="shared" si="50"/>
        <v/>
      </c>
      <c r="I391" s="11" t="str">
        <f t="shared" si="54"/>
        <v/>
      </c>
      <c r="J391" s="11" t="str">
        <f t="shared" si="51"/>
        <v/>
      </c>
      <c r="K391" s="11" t="str">
        <f t="shared" si="55"/>
        <v/>
      </c>
      <c r="L391" s="11" t="str">
        <f>IF('ACT Math'!B391="","",'SAT M to CBEST M'!$A$2+'SAT M to CBEST M'!$B$2*C391)</f>
        <v/>
      </c>
      <c r="M391" s="11" t="str">
        <f>IF('ACT Math'!B391="","", IF(L391&lt;20, 20, IF(L391&gt;80, 80, L391)))</f>
        <v/>
      </c>
    </row>
    <row r="392" spans="1:13" x14ac:dyDescent="0.25">
      <c r="A392" s="11">
        <v>391</v>
      </c>
      <c r="B392" s="30"/>
      <c r="C392" s="11" t="str">
        <f>IF('ACT Math'!B392="","",IF('ACT Math'!B392&lt;'ACT M to SAT M'!$A$2,'ACT M to SAT M'!$B$2,IF('ACT Math'!B392&gt;'ACT M to SAT M'!A$28,'ACT M to SAT M'!B$28,VLOOKUP(B392,'ACT M to SAT M'!A:B,2,FALSE))))</f>
        <v/>
      </c>
      <c r="D392" s="11" t="str">
        <f t="shared" si="48"/>
        <v/>
      </c>
      <c r="E392" s="11" t="str">
        <f t="shared" si="52"/>
        <v/>
      </c>
      <c r="F392" s="11" t="str">
        <f t="shared" si="49"/>
        <v/>
      </c>
      <c r="G392" s="11" t="str">
        <f t="shared" si="53"/>
        <v/>
      </c>
      <c r="H392" s="11" t="str">
        <f t="shared" si="50"/>
        <v/>
      </c>
      <c r="I392" s="11" t="str">
        <f t="shared" si="54"/>
        <v/>
      </c>
      <c r="J392" s="11" t="str">
        <f t="shared" si="51"/>
        <v/>
      </c>
      <c r="K392" s="11" t="str">
        <f t="shared" si="55"/>
        <v/>
      </c>
      <c r="L392" s="11" t="str">
        <f>IF('ACT Math'!B392="","",'SAT M to CBEST M'!$A$2+'SAT M to CBEST M'!$B$2*C392)</f>
        <v/>
      </c>
      <c r="M392" s="11" t="str">
        <f>IF('ACT Math'!B392="","", IF(L392&lt;20, 20, IF(L392&gt;80, 80, L392)))</f>
        <v/>
      </c>
    </row>
    <row r="393" spans="1:13" x14ac:dyDescent="0.25">
      <c r="A393" s="11">
        <v>392</v>
      </c>
      <c r="B393" s="30"/>
      <c r="C393" s="11" t="str">
        <f>IF('ACT Math'!B393="","",IF('ACT Math'!B393&lt;'ACT M to SAT M'!$A$2,'ACT M to SAT M'!$B$2,IF('ACT Math'!B393&gt;'ACT M to SAT M'!A$28,'ACT M to SAT M'!B$28,VLOOKUP(B393,'ACT M to SAT M'!A:B,2,FALSE))))</f>
        <v/>
      </c>
      <c r="D393" s="11" t="str">
        <f t="shared" si="48"/>
        <v/>
      </c>
      <c r="E393" s="11" t="str">
        <f t="shared" si="52"/>
        <v/>
      </c>
      <c r="F393" s="11" t="str">
        <f t="shared" si="49"/>
        <v/>
      </c>
      <c r="G393" s="11" t="str">
        <f t="shared" si="53"/>
        <v/>
      </c>
      <c r="H393" s="11" t="str">
        <f t="shared" si="50"/>
        <v/>
      </c>
      <c r="I393" s="11" t="str">
        <f t="shared" si="54"/>
        <v/>
      </c>
      <c r="J393" s="11" t="str">
        <f t="shared" si="51"/>
        <v/>
      </c>
      <c r="K393" s="11" t="str">
        <f t="shared" si="55"/>
        <v/>
      </c>
      <c r="L393" s="11" t="str">
        <f>IF('ACT Math'!B393="","",'SAT M to CBEST M'!$A$2+'SAT M to CBEST M'!$B$2*C393)</f>
        <v/>
      </c>
      <c r="M393" s="11" t="str">
        <f>IF('ACT Math'!B393="","", IF(L393&lt;20, 20, IF(L393&gt;80, 80, L393)))</f>
        <v/>
      </c>
    </row>
    <row r="394" spans="1:13" x14ac:dyDescent="0.25">
      <c r="A394" s="11">
        <v>393</v>
      </c>
      <c r="B394" s="30"/>
      <c r="C394" s="11" t="str">
        <f>IF('ACT Math'!B394="","",IF('ACT Math'!B394&lt;'ACT M to SAT M'!$A$2,'ACT M to SAT M'!$B$2,IF('ACT Math'!B394&gt;'ACT M to SAT M'!A$28,'ACT M to SAT M'!B$28,VLOOKUP(B394,'ACT M to SAT M'!A:B,2,FALSE))))</f>
        <v/>
      </c>
      <c r="D394" s="11" t="str">
        <f t="shared" si="48"/>
        <v/>
      </c>
      <c r="E394" s="11" t="str">
        <f t="shared" si="52"/>
        <v/>
      </c>
      <c r="F394" s="11" t="str">
        <f t="shared" si="49"/>
        <v/>
      </c>
      <c r="G394" s="11" t="str">
        <f t="shared" si="53"/>
        <v/>
      </c>
      <c r="H394" s="11" t="str">
        <f t="shared" si="50"/>
        <v/>
      </c>
      <c r="I394" s="11" t="str">
        <f t="shared" si="54"/>
        <v/>
      </c>
      <c r="J394" s="11" t="str">
        <f t="shared" si="51"/>
        <v/>
      </c>
      <c r="K394" s="11" t="str">
        <f t="shared" si="55"/>
        <v/>
      </c>
      <c r="L394" s="11" t="str">
        <f>IF('ACT Math'!B394="","",'SAT M to CBEST M'!$A$2+'SAT M to CBEST M'!$B$2*C394)</f>
        <v/>
      </c>
      <c r="M394" s="11" t="str">
        <f>IF('ACT Math'!B394="","", IF(L394&lt;20, 20, IF(L394&gt;80, 80, L394)))</f>
        <v/>
      </c>
    </row>
    <row r="395" spans="1:13" x14ac:dyDescent="0.25">
      <c r="A395" s="11">
        <v>394</v>
      </c>
      <c r="B395" s="30"/>
      <c r="C395" s="11" t="str">
        <f>IF('ACT Math'!B395="","",IF('ACT Math'!B395&lt;'ACT M to SAT M'!$A$2,'ACT M to SAT M'!$B$2,IF('ACT Math'!B395&gt;'ACT M to SAT M'!A$28,'ACT M to SAT M'!B$28,VLOOKUP(B395,'ACT M to SAT M'!A:B,2,FALSE))))</f>
        <v/>
      </c>
      <c r="D395" s="11" t="str">
        <f t="shared" si="48"/>
        <v/>
      </c>
      <c r="E395" s="11" t="str">
        <f t="shared" si="52"/>
        <v/>
      </c>
      <c r="F395" s="11" t="str">
        <f t="shared" si="49"/>
        <v/>
      </c>
      <c r="G395" s="11" t="str">
        <f t="shared" si="53"/>
        <v/>
      </c>
      <c r="H395" s="11" t="str">
        <f t="shared" si="50"/>
        <v/>
      </c>
      <c r="I395" s="11" t="str">
        <f t="shared" si="54"/>
        <v/>
      </c>
      <c r="J395" s="11" t="str">
        <f t="shared" si="51"/>
        <v/>
      </c>
      <c r="K395" s="11" t="str">
        <f t="shared" si="55"/>
        <v/>
      </c>
      <c r="L395" s="11" t="str">
        <f>IF('ACT Math'!B395="","",'SAT M to CBEST M'!$A$2+'SAT M to CBEST M'!$B$2*C395)</f>
        <v/>
      </c>
      <c r="M395" s="11" t="str">
        <f>IF('ACT Math'!B395="","", IF(L395&lt;20, 20, IF(L395&gt;80, 80, L395)))</f>
        <v/>
      </c>
    </row>
    <row r="396" spans="1:13" x14ac:dyDescent="0.25">
      <c r="A396" s="11">
        <v>395</v>
      </c>
      <c r="B396" s="30"/>
      <c r="C396" s="11" t="str">
        <f>IF('ACT Math'!B396="","",IF('ACT Math'!B396&lt;'ACT M to SAT M'!$A$2,'ACT M to SAT M'!$B$2,IF('ACT Math'!B396&gt;'ACT M to SAT M'!A$28,'ACT M to SAT M'!B$28,VLOOKUP(B396,'ACT M to SAT M'!A:B,2,FALSE))))</f>
        <v/>
      </c>
      <c r="D396" s="11" t="str">
        <f t="shared" si="48"/>
        <v/>
      </c>
      <c r="E396" s="11" t="str">
        <f t="shared" si="52"/>
        <v/>
      </c>
      <c r="F396" s="11" t="str">
        <f t="shared" si="49"/>
        <v/>
      </c>
      <c r="G396" s="11" t="str">
        <f t="shared" si="53"/>
        <v/>
      </c>
      <c r="H396" s="11" t="str">
        <f t="shared" si="50"/>
        <v/>
      </c>
      <c r="I396" s="11" t="str">
        <f t="shared" si="54"/>
        <v/>
      </c>
      <c r="J396" s="11" t="str">
        <f t="shared" si="51"/>
        <v/>
      </c>
      <c r="K396" s="11" t="str">
        <f t="shared" si="55"/>
        <v/>
      </c>
      <c r="L396" s="11" t="str">
        <f>IF('ACT Math'!B396="","",'SAT M to CBEST M'!$A$2+'SAT M to CBEST M'!$B$2*C396)</f>
        <v/>
      </c>
      <c r="M396" s="11" t="str">
        <f>IF('ACT Math'!B396="","", IF(L396&lt;20, 20, IF(L396&gt;80, 80, L396)))</f>
        <v/>
      </c>
    </row>
    <row r="397" spans="1:13" x14ac:dyDescent="0.25">
      <c r="A397" s="11">
        <v>396</v>
      </c>
      <c r="B397" s="30"/>
      <c r="C397" s="11" t="str">
        <f>IF('ACT Math'!B397="","",IF('ACT Math'!B397&lt;'ACT M to SAT M'!$A$2,'ACT M to SAT M'!$B$2,IF('ACT Math'!B397&gt;'ACT M to SAT M'!A$28,'ACT M to SAT M'!B$28,VLOOKUP(B397,'ACT M to SAT M'!A:B,2,FALSE))))</f>
        <v/>
      </c>
      <c r="D397" s="11" t="str">
        <f t="shared" si="48"/>
        <v/>
      </c>
      <c r="E397" s="11" t="str">
        <f t="shared" si="52"/>
        <v/>
      </c>
      <c r="F397" s="11" t="str">
        <f t="shared" si="49"/>
        <v/>
      </c>
      <c r="G397" s="11" t="str">
        <f t="shared" si="53"/>
        <v/>
      </c>
      <c r="H397" s="11" t="str">
        <f t="shared" si="50"/>
        <v/>
      </c>
      <c r="I397" s="11" t="str">
        <f t="shared" si="54"/>
        <v/>
      </c>
      <c r="J397" s="11" t="str">
        <f t="shared" si="51"/>
        <v/>
      </c>
      <c r="K397" s="11" t="str">
        <f t="shared" si="55"/>
        <v/>
      </c>
      <c r="L397" s="11" t="str">
        <f>IF('ACT Math'!B397="","",'SAT M to CBEST M'!$A$2+'SAT M to CBEST M'!$B$2*C397)</f>
        <v/>
      </c>
      <c r="M397" s="11" t="str">
        <f>IF('ACT Math'!B397="","", IF(L397&lt;20, 20, IF(L397&gt;80, 80, L397)))</f>
        <v/>
      </c>
    </row>
    <row r="398" spans="1:13" x14ac:dyDescent="0.25">
      <c r="A398" s="11">
        <v>397</v>
      </c>
      <c r="B398" s="30"/>
      <c r="C398" s="11" t="str">
        <f>IF('ACT Math'!B398="","",IF('ACT Math'!B398&lt;'ACT M to SAT M'!$A$2,'ACT M to SAT M'!$B$2,IF('ACT Math'!B398&gt;'ACT M to SAT M'!A$28,'ACT M to SAT M'!B$28,VLOOKUP(B398,'ACT M to SAT M'!A:B,2,FALSE))))</f>
        <v/>
      </c>
      <c r="D398" s="11" t="str">
        <f t="shared" si="48"/>
        <v/>
      </c>
      <c r="E398" s="11" t="str">
        <f t="shared" si="52"/>
        <v/>
      </c>
      <c r="F398" s="11" t="str">
        <f t="shared" si="49"/>
        <v/>
      </c>
      <c r="G398" s="11" t="str">
        <f t="shared" si="53"/>
        <v/>
      </c>
      <c r="H398" s="11" t="str">
        <f t="shared" si="50"/>
        <v/>
      </c>
      <c r="I398" s="11" t="str">
        <f t="shared" si="54"/>
        <v/>
      </c>
      <c r="J398" s="11" t="str">
        <f t="shared" si="51"/>
        <v/>
      </c>
      <c r="K398" s="11" t="str">
        <f t="shared" si="55"/>
        <v/>
      </c>
      <c r="L398" s="11" t="str">
        <f>IF('ACT Math'!B398="","",'SAT M to CBEST M'!$A$2+'SAT M to CBEST M'!$B$2*C398)</f>
        <v/>
      </c>
      <c r="M398" s="11" t="str">
        <f>IF('ACT Math'!B398="","", IF(L398&lt;20, 20, IF(L398&gt;80, 80, L398)))</f>
        <v/>
      </c>
    </row>
    <row r="399" spans="1:13" x14ac:dyDescent="0.25">
      <c r="A399" s="11">
        <v>398</v>
      </c>
      <c r="B399" s="30"/>
      <c r="C399" s="11" t="str">
        <f>IF('ACT Math'!B399="","",IF('ACT Math'!B399&lt;'ACT M to SAT M'!$A$2,'ACT M to SAT M'!$B$2,IF('ACT Math'!B399&gt;'ACT M to SAT M'!A$28,'ACT M to SAT M'!B$28,VLOOKUP(B399,'ACT M to SAT M'!A:B,2,FALSE))))</f>
        <v/>
      </c>
      <c r="D399" s="11" t="str">
        <f t="shared" si="48"/>
        <v/>
      </c>
      <c r="E399" s="11" t="str">
        <f t="shared" si="52"/>
        <v/>
      </c>
      <c r="F399" s="11" t="str">
        <f t="shared" si="49"/>
        <v/>
      </c>
      <c r="G399" s="11" t="str">
        <f t="shared" si="53"/>
        <v/>
      </c>
      <c r="H399" s="11" t="str">
        <f t="shared" si="50"/>
        <v/>
      </c>
      <c r="I399" s="11" t="str">
        <f t="shared" si="54"/>
        <v/>
      </c>
      <c r="J399" s="11" t="str">
        <f t="shared" si="51"/>
        <v/>
      </c>
      <c r="K399" s="11" t="str">
        <f t="shared" si="55"/>
        <v/>
      </c>
      <c r="L399" s="11" t="str">
        <f>IF('ACT Math'!B399="","",'SAT M to CBEST M'!$A$2+'SAT M to CBEST M'!$B$2*C399)</f>
        <v/>
      </c>
      <c r="M399" s="11" t="str">
        <f>IF('ACT Math'!B399="","", IF(L399&lt;20, 20, IF(L399&gt;80, 80, L399)))</f>
        <v/>
      </c>
    </row>
    <row r="400" spans="1:13" x14ac:dyDescent="0.25">
      <c r="A400" s="11">
        <v>399</v>
      </c>
      <c r="B400" s="30"/>
      <c r="C400" s="11" t="str">
        <f>IF('ACT Math'!B400="","",IF('ACT Math'!B400&lt;'ACT M to SAT M'!$A$2,'ACT M to SAT M'!$B$2,IF('ACT Math'!B400&gt;'ACT M to SAT M'!A$28,'ACT M to SAT M'!B$28,VLOOKUP(B400,'ACT M to SAT M'!A:B,2,FALSE))))</f>
        <v/>
      </c>
      <c r="D400" s="11" t="str">
        <f t="shared" si="48"/>
        <v/>
      </c>
      <c r="E400" s="11" t="str">
        <f t="shared" si="52"/>
        <v/>
      </c>
      <c r="F400" s="11" t="str">
        <f t="shared" si="49"/>
        <v/>
      </c>
      <c r="G400" s="11" t="str">
        <f t="shared" si="53"/>
        <v/>
      </c>
      <c r="H400" s="11" t="str">
        <f t="shared" si="50"/>
        <v/>
      </c>
      <c r="I400" s="11" t="str">
        <f t="shared" si="54"/>
        <v/>
      </c>
      <c r="J400" s="11" t="str">
        <f t="shared" si="51"/>
        <v/>
      </c>
      <c r="K400" s="11" t="str">
        <f t="shared" si="55"/>
        <v/>
      </c>
      <c r="L400" s="11" t="str">
        <f>IF('ACT Math'!B400="","",'SAT M to CBEST M'!$A$2+'SAT M to CBEST M'!$B$2*C400)</f>
        <v/>
      </c>
      <c r="M400" s="11" t="str">
        <f>IF('ACT Math'!B400="","", IF(L400&lt;20, 20, IF(L400&gt;80, 80, L400)))</f>
        <v/>
      </c>
    </row>
    <row r="401" spans="1:13" x14ac:dyDescent="0.25">
      <c r="A401" s="11">
        <v>400</v>
      </c>
      <c r="B401" s="30"/>
      <c r="C401" s="11" t="str">
        <f>IF('ACT Math'!B401="","",IF('ACT Math'!B401&lt;'ACT M to SAT M'!$A$2,'ACT M to SAT M'!$B$2,IF('ACT Math'!B401&gt;'ACT M to SAT M'!A$28,'ACT M to SAT M'!B$28,VLOOKUP(B401,'ACT M to SAT M'!A:B,2,FALSE))))</f>
        <v/>
      </c>
      <c r="D401" s="11" t="str">
        <f t="shared" si="48"/>
        <v/>
      </c>
      <c r="E401" s="11" t="str">
        <f t="shared" si="52"/>
        <v/>
      </c>
      <c r="F401" s="11" t="str">
        <f t="shared" si="49"/>
        <v/>
      </c>
      <c r="G401" s="11" t="str">
        <f t="shared" si="53"/>
        <v/>
      </c>
      <c r="H401" s="11" t="str">
        <f t="shared" si="50"/>
        <v/>
      </c>
      <c r="I401" s="11" t="str">
        <f t="shared" si="54"/>
        <v/>
      </c>
      <c r="J401" s="11" t="str">
        <f t="shared" si="51"/>
        <v/>
      </c>
      <c r="K401" s="11" t="str">
        <f t="shared" si="55"/>
        <v/>
      </c>
      <c r="L401" s="11" t="str">
        <f>IF('ACT Math'!B401="","",'SAT M to CBEST M'!$A$2+'SAT M to CBEST M'!$B$2*C401)</f>
        <v/>
      </c>
      <c r="M401" s="11" t="str">
        <f>IF('ACT Math'!B401="","", IF(L401&lt;20, 20, IF(L401&gt;80, 80, L401)))</f>
        <v/>
      </c>
    </row>
    <row r="402" spans="1:13" x14ac:dyDescent="0.25">
      <c r="A402" s="11">
        <v>401</v>
      </c>
      <c r="B402" s="30"/>
      <c r="C402" s="11" t="str">
        <f>IF('ACT Math'!B402="","",IF('ACT Math'!B402&lt;'ACT M to SAT M'!$A$2,'ACT M to SAT M'!$B$2,IF('ACT Math'!B402&gt;'ACT M to SAT M'!A$28,'ACT M to SAT M'!B$28,VLOOKUP(B402,'ACT M to SAT M'!A:B,2,FALSE))))</f>
        <v/>
      </c>
      <c r="D402" s="11" t="str">
        <f t="shared" si="48"/>
        <v/>
      </c>
      <c r="E402" s="11" t="str">
        <f t="shared" si="52"/>
        <v/>
      </c>
      <c r="F402" s="11" t="str">
        <f t="shared" si="49"/>
        <v/>
      </c>
      <c r="G402" s="11" t="str">
        <f t="shared" si="53"/>
        <v/>
      </c>
      <c r="H402" s="11" t="str">
        <f t="shared" si="50"/>
        <v/>
      </c>
      <c r="I402" s="11" t="str">
        <f t="shared" si="54"/>
        <v/>
      </c>
      <c r="J402" s="11" t="str">
        <f t="shared" si="51"/>
        <v/>
      </c>
      <c r="K402" s="11" t="str">
        <f t="shared" si="55"/>
        <v/>
      </c>
      <c r="L402" s="11" t="str">
        <f>IF('ACT Math'!B402="","",'SAT M to CBEST M'!$A$2+'SAT M to CBEST M'!$B$2*C402)</f>
        <v/>
      </c>
      <c r="M402" s="11" t="str">
        <f>IF('ACT Math'!B402="","", IF(L402&lt;20, 20, IF(L402&gt;80, 80, L402)))</f>
        <v/>
      </c>
    </row>
    <row r="403" spans="1:13" x14ac:dyDescent="0.25">
      <c r="A403" s="11">
        <v>402</v>
      </c>
      <c r="B403" s="30"/>
      <c r="C403" s="11" t="str">
        <f>IF('ACT Math'!B403="","",IF('ACT Math'!B403&lt;'ACT M to SAT M'!$A$2,'ACT M to SAT M'!$B$2,IF('ACT Math'!B403&gt;'ACT M to SAT M'!A$28,'ACT M to SAT M'!B$28,VLOOKUP(B403,'ACT M to SAT M'!A:B,2,FALSE))))</f>
        <v/>
      </c>
      <c r="D403" s="11" t="str">
        <f t="shared" si="48"/>
        <v/>
      </c>
      <c r="E403" s="11" t="str">
        <f t="shared" si="52"/>
        <v/>
      </c>
      <c r="F403" s="11" t="str">
        <f t="shared" si="49"/>
        <v/>
      </c>
      <c r="G403" s="11" t="str">
        <f t="shared" si="53"/>
        <v/>
      </c>
      <c r="H403" s="11" t="str">
        <f t="shared" si="50"/>
        <v/>
      </c>
      <c r="I403" s="11" t="str">
        <f t="shared" si="54"/>
        <v/>
      </c>
      <c r="J403" s="11" t="str">
        <f t="shared" si="51"/>
        <v/>
      </c>
      <c r="K403" s="11" t="str">
        <f t="shared" si="55"/>
        <v/>
      </c>
      <c r="L403" s="11" t="str">
        <f>IF('ACT Math'!B403="","",'SAT M to CBEST M'!$A$2+'SAT M to CBEST M'!$B$2*C403)</f>
        <v/>
      </c>
      <c r="M403" s="11" t="str">
        <f>IF('ACT Math'!B403="","", IF(L403&lt;20, 20, IF(L403&gt;80, 80, L403)))</f>
        <v/>
      </c>
    </row>
    <row r="404" spans="1:13" x14ac:dyDescent="0.25">
      <c r="A404" s="11">
        <v>403</v>
      </c>
      <c r="B404" s="30"/>
      <c r="C404" s="11" t="str">
        <f>IF('ACT Math'!B404="","",IF('ACT Math'!B404&lt;'ACT M to SAT M'!$A$2,'ACT M to SAT M'!$B$2,IF('ACT Math'!B404&gt;'ACT M to SAT M'!A$28,'ACT M to SAT M'!B$28,VLOOKUP(B404,'ACT M to SAT M'!A:B,2,FALSE))))</f>
        <v/>
      </c>
      <c r="D404" s="11" t="str">
        <f t="shared" si="48"/>
        <v/>
      </c>
      <c r="E404" s="11" t="str">
        <f t="shared" si="52"/>
        <v/>
      </c>
      <c r="F404" s="11" t="str">
        <f t="shared" si="49"/>
        <v/>
      </c>
      <c r="G404" s="11" t="str">
        <f t="shared" si="53"/>
        <v/>
      </c>
      <c r="H404" s="11" t="str">
        <f t="shared" si="50"/>
        <v/>
      </c>
      <c r="I404" s="11" t="str">
        <f t="shared" si="54"/>
        <v/>
      </c>
      <c r="J404" s="11" t="str">
        <f t="shared" si="51"/>
        <v/>
      </c>
      <c r="K404" s="11" t="str">
        <f t="shared" si="55"/>
        <v/>
      </c>
      <c r="L404" s="11" t="str">
        <f>IF('ACT Math'!B404="","",'SAT M to CBEST M'!$A$2+'SAT M to CBEST M'!$B$2*C404)</f>
        <v/>
      </c>
      <c r="M404" s="11" t="str">
        <f>IF('ACT Math'!B404="","", IF(L404&lt;20, 20, IF(L404&gt;80, 80, L404)))</f>
        <v/>
      </c>
    </row>
    <row r="405" spans="1:13" x14ac:dyDescent="0.25">
      <c r="A405" s="11">
        <v>404</v>
      </c>
      <c r="B405" s="30"/>
      <c r="C405" s="11" t="str">
        <f>IF('ACT Math'!B405="","",IF('ACT Math'!B405&lt;'ACT M to SAT M'!$A$2,'ACT M to SAT M'!$B$2,IF('ACT Math'!B405&gt;'ACT M to SAT M'!A$28,'ACT M to SAT M'!B$28,VLOOKUP(B405,'ACT M to SAT M'!A:B,2,FALSE))))</f>
        <v/>
      </c>
      <c r="D405" s="11" t="str">
        <f t="shared" si="48"/>
        <v/>
      </c>
      <c r="E405" s="11" t="str">
        <f t="shared" si="52"/>
        <v/>
      </c>
      <c r="F405" s="11" t="str">
        <f t="shared" si="49"/>
        <v/>
      </c>
      <c r="G405" s="11" t="str">
        <f t="shared" si="53"/>
        <v/>
      </c>
      <c r="H405" s="11" t="str">
        <f t="shared" si="50"/>
        <v/>
      </c>
      <c r="I405" s="11" t="str">
        <f t="shared" si="54"/>
        <v/>
      </c>
      <c r="J405" s="11" t="str">
        <f t="shared" si="51"/>
        <v/>
      </c>
      <c r="K405" s="11" t="str">
        <f t="shared" si="55"/>
        <v/>
      </c>
      <c r="L405" s="11" t="str">
        <f>IF('ACT Math'!B405="","",'SAT M to CBEST M'!$A$2+'SAT M to CBEST M'!$B$2*C405)</f>
        <v/>
      </c>
      <c r="M405" s="11" t="str">
        <f>IF('ACT Math'!B405="","", IF(L405&lt;20, 20, IF(L405&gt;80, 80, L405)))</f>
        <v/>
      </c>
    </row>
    <row r="406" spans="1:13" x14ac:dyDescent="0.25">
      <c r="A406" s="11">
        <v>405</v>
      </c>
      <c r="B406" s="30"/>
      <c r="C406" s="11" t="str">
        <f>IF('ACT Math'!B406="","",IF('ACT Math'!B406&lt;'ACT M to SAT M'!$A$2,'ACT M to SAT M'!$B$2,IF('ACT Math'!B406&gt;'ACT M to SAT M'!A$28,'ACT M to SAT M'!B$28,VLOOKUP(B406,'ACT M to SAT M'!A:B,2,FALSE))))</f>
        <v/>
      </c>
      <c r="D406" s="11" t="str">
        <f t="shared" si="48"/>
        <v/>
      </c>
      <c r="E406" s="11" t="str">
        <f t="shared" si="52"/>
        <v/>
      </c>
      <c r="F406" s="11" t="str">
        <f t="shared" si="49"/>
        <v/>
      </c>
      <c r="G406" s="11" t="str">
        <f t="shared" si="53"/>
        <v/>
      </c>
      <c r="H406" s="11" t="str">
        <f t="shared" si="50"/>
        <v/>
      </c>
      <c r="I406" s="11" t="str">
        <f t="shared" si="54"/>
        <v/>
      </c>
      <c r="J406" s="11" t="str">
        <f t="shared" si="51"/>
        <v/>
      </c>
      <c r="K406" s="11" t="str">
        <f t="shared" si="55"/>
        <v/>
      </c>
      <c r="L406" s="11" t="str">
        <f>IF('ACT Math'!B406="","",'SAT M to CBEST M'!$A$2+'SAT M to CBEST M'!$B$2*C406)</f>
        <v/>
      </c>
      <c r="M406" s="11" t="str">
        <f>IF('ACT Math'!B406="","", IF(L406&lt;20, 20, IF(L406&gt;80, 80, L406)))</f>
        <v/>
      </c>
    </row>
    <row r="407" spans="1:13" x14ac:dyDescent="0.25">
      <c r="A407" s="11">
        <v>406</v>
      </c>
      <c r="B407" s="30"/>
      <c r="C407" s="11" t="str">
        <f>IF('ACT Math'!B407="","",IF('ACT Math'!B407&lt;'ACT M to SAT M'!$A$2,'ACT M to SAT M'!$B$2,IF('ACT Math'!B407&gt;'ACT M to SAT M'!A$28,'ACT M to SAT M'!B$28,VLOOKUP(B407,'ACT M to SAT M'!A:B,2,FALSE))))</f>
        <v/>
      </c>
      <c r="D407" s="11" t="str">
        <f t="shared" si="48"/>
        <v/>
      </c>
      <c r="E407" s="11" t="str">
        <f t="shared" si="52"/>
        <v/>
      </c>
      <c r="F407" s="11" t="str">
        <f t="shared" si="49"/>
        <v/>
      </c>
      <c r="G407" s="11" t="str">
        <f t="shared" si="53"/>
        <v/>
      </c>
      <c r="H407" s="11" t="str">
        <f t="shared" si="50"/>
        <v/>
      </c>
      <c r="I407" s="11" t="str">
        <f t="shared" si="54"/>
        <v/>
      </c>
      <c r="J407" s="11" t="str">
        <f t="shared" si="51"/>
        <v/>
      </c>
      <c r="K407" s="11" t="str">
        <f t="shared" si="55"/>
        <v/>
      </c>
      <c r="L407" s="11" t="str">
        <f>IF('ACT Math'!B407="","",'SAT M to CBEST M'!$A$2+'SAT M to CBEST M'!$B$2*C407)</f>
        <v/>
      </c>
      <c r="M407" s="11" t="str">
        <f>IF('ACT Math'!B407="","", IF(L407&lt;20, 20, IF(L407&gt;80, 80, L407)))</f>
        <v/>
      </c>
    </row>
    <row r="408" spans="1:13" x14ac:dyDescent="0.25">
      <c r="A408" s="11">
        <v>407</v>
      </c>
      <c r="B408" s="30"/>
      <c r="C408" s="11" t="str">
        <f>IF('ACT Math'!B408="","",IF('ACT Math'!B408&lt;'ACT M to SAT M'!$A$2,'ACT M to SAT M'!$B$2,IF('ACT Math'!B408&gt;'ACT M to SAT M'!A$28,'ACT M to SAT M'!B$28,VLOOKUP(B408,'ACT M to SAT M'!A:B,2,FALSE))))</f>
        <v/>
      </c>
      <c r="D408" s="11" t="str">
        <f t="shared" si="48"/>
        <v/>
      </c>
      <c r="E408" s="11" t="str">
        <f t="shared" si="52"/>
        <v/>
      </c>
      <c r="F408" s="11" t="str">
        <f t="shared" si="49"/>
        <v/>
      </c>
      <c r="G408" s="11" t="str">
        <f t="shared" si="53"/>
        <v/>
      </c>
      <c r="H408" s="11" t="str">
        <f t="shared" si="50"/>
        <v/>
      </c>
      <c r="I408" s="11" t="str">
        <f t="shared" si="54"/>
        <v/>
      </c>
      <c r="J408" s="11" t="str">
        <f t="shared" si="51"/>
        <v/>
      </c>
      <c r="K408" s="11" t="str">
        <f t="shared" si="55"/>
        <v/>
      </c>
      <c r="L408" s="11" t="str">
        <f>IF('ACT Math'!B408="","",'SAT M to CBEST M'!$A$2+'SAT M to CBEST M'!$B$2*C408)</f>
        <v/>
      </c>
      <c r="M408" s="11" t="str">
        <f>IF('ACT Math'!B408="","", IF(L408&lt;20, 20, IF(L408&gt;80, 80, L408)))</f>
        <v/>
      </c>
    </row>
    <row r="409" spans="1:13" x14ac:dyDescent="0.25">
      <c r="A409" s="11">
        <v>408</v>
      </c>
      <c r="B409" s="30"/>
      <c r="C409" s="11" t="str">
        <f>IF('ACT Math'!B409="","",IF('ACT Math'!B409&lt;'ACT M to SAT M'!$A$2,'ACT M to SAT M'!$B$2,IF('ACT Math'!B409&gt;'ACT M to SAT M'!A$28,'ACT M to SAT M'!B$28,VLOOKUP(B409,'ACT M to SAT M'!A:B,2,FALSE))))</f>
        <v/>
      </c>
      <c r="D409" s="11" t="str">
        <f t="shared" si="48"/>
        <v/>
      </c>
      <c r="E409" s="11" t="str">
        <f t="shared" si="52"/>
        <v/>
      </c>
      <c r="F409" s="11" t="str">
        <f t="shared" si="49"/>
        <v/>
      </c>
      <c r="G409" s="11" t="str">
        <f t="shared" si="53"/>
        <v/>
      </c>
      <c r="H409" s="11" t="str">
        <f t="shared" si="50"/>
        <v/>
      </c>
      <c r="I409" s="11" t="str">
        <f t="shared" si="54"/>
        <v/>
      </c>
      <c r="J409" s="11" t="str">
        <f t="shared" si="51"/>
        <v/>
      </c>
      <c r="K409" s="11" t="str">
        <f t="shared" si="55"/>
        <v/>
      </c>
      <c r="L409" s="11" t="str">
        <f>IF('ACT Math'!B409="","",'SAT M to CBEST M'!$A$2+'SAT M to CBEST M'!$B$2*C409)</f>
        <v/>
      </c>
      <c r="M409" s="11" t="str">
        <f>IF('ACT Math'!B409="","", IF(L409&lt;20, 20, IF(L409&gt;80, 80, L409)))</f>
        <v/>
      </c>
    </row>
    <row r="410" spans="1:13" x14ac:dyDescent="0.25">
      <c r="A410" s="11">
        <v>409</v>
      </c>
      <c r="B410" s="30"/>
      <c r="C410" s="11" t="str">
        <f>IF('ACT Math'!B410="","",IF('ACT Math'!B410&lt;'ACT M to SAT M'!$A$2,'ACT M to SAT M'!$B$2,IF('ACT Math'!B410&gt;'ACT M to SAT M'!A$28,'ACT M to SAT M'!B$28,VLOOKUP(B410,'ACT M to SAT M'!A:B,2,FALSE))))</f>
        <v/>
      </c>
      <c r="D410" s="11" t="str">
        <f t="shared" si="48"/>
        <v/>
      </c>
      <c r="E410" s="11" t="str">
        <f t="shared" si="52"/>
        <v/>
      </c>
      <c r="F410" s="11" t="str">
        <f t="shared" si="49"/>
        <v/>
      </c>
      <c r="G410" s="11" t="str">
        <f t="shared" si="53"/>
        <v/>
      </c>
      <c r="H410" s="11" t="str">
        <f t="shared" si="50"/>
        <v/>
      </c>
      <c r="I410" s="11" t="str">
        <f t="shared" si="54"/>
        <v/>
      </c>
      <c r="J410" s="11" t="str">
        <f t="shared" si="51"/>
        <v/>
      </c>
      <c r="K410" s="11" t="str">
        <f t="shared" si="55"/>
        <v/>
      </c>
      <c r="L410" s="11" t="str">
        <f>IF('ACT Math'!B410="","",'SAT M to CBEST M'!$A$2+'SAT M to CBEST M'!$B$2*C410)</f>
        <v/>
      </c>
      <c r="M410" s="11" t="str">
        <f>IF('ACT Math'!B410="","", IF(L410&lt;20, 20, IF(L410&gt;80, 80, L410)))</f>
        <v/>
      </c>
    </row>
    <row r="411" spans="1:13" x14ac:dyDescent="0.25">
      <c r="A411" s="11">
        <v>410</v>
      </c>
      <c r="B411" s="30"/>
      <c r="C411" s="11" t="str">
        <f>IF('ACT Math'!B411="","",IF('ACT Math'!B411&lt;'ACT M to SAT M'!$A$2,'ACT M to SAT M'!$B$2,IF('ACT Math'!B411&gt;'ACT M to SAT M'!A$28,'ACT M to SAT M'!B$28,VLOOKUP(B411,'ACT M to SAT M'!A:B,2,FALSE))))</f>
        <v/>
      </c>
      <c r="D411" s="11" t="str">
        <f t="shared" si="48"/>
        <v/>
      </c>
      <c r="E411" s="11" t="str">
        <f t="shared" si="52"/>
        <v/>
      </c>
      <c r="F411" s="11" t="str">
        <f t="shared" si="49"/>
        <v/>
      </c>
      <c r="G411" s="11" t="str">
        <f t="shared" si="53"/>
        <v/>
      </c>
      <c r="H411" s="11" t="str">
        <f t="shared" si="50"/>
        <v/>
      </c>
      <c r="I411" s="11" t="str">
        <f t="shared" si="54"/>
        <v/>
      </c>
      <c r="J411" s="11" t="str">
        <f t="shared" si="51"/>
        <v/>
      </c>
      <c r="K411" s="11" t="str">
        <f t="shared" si="55"/>
        <v/>
      </c>
      <c r="L411" s="11" t="str">
        <f>IF('ACT Math'!B411="","",'SAT M to CBEST M'!$A$2+'SAT M to CBEST M'!$B$2*C411)</f>
        <v/>
      </c>
      <c r="M411" s="11" t="str">
        <f>IF('ACT Math'!B411="","", IF(L411&lt;20, 20, IF(L411&gt;80, 80, L411)))</f>
        <v/>
      </c>
    </row>
    <row r="412" spans="1:13" x14ac:dyDescent="0.25">
      <c r="A412" s="11">
        <v>411</v>
      </c>
      <c r="B412" s="30"/>
      <c r="C412" s="11" t="str">
        <f>IF('ACT Math'!B412="","",IF('ACT Math'!B412&lt;'ACT M to SAT M'!$A$2,'ACT M to SAT M'!$B$2,IF('ACT Math'!B412&gt;'ACT M to SAT M'!A$28,'ACT M to SAT M'!B$28,VLOOKUP(B412,'ACT M to SAT M'!A:B,2,FALSE))))</f>
        <v/>
      </c>
      <c r="D412" s="11" t="str">
        <f t="shared" si="48"/>
        <v/>
      </c>
      <c r="E412" s="11" t="str">
        <f t="shared" si="52"/>
        <v/>
      </c>
      <c r="F412" s="11" t="str">
        <f t="shared" si="49"/>
        <v/>
      </c>
      <c r="G412" s="11" t="str">
        <f t="shared" si="53"/>
        <v/>
      </c>
      <c r="H412" s="11" t="str">
        <f t="shared" si="50"/>
        <v/>
      </c>
      <c r="I412" s="11" t="str">
        <f t="shared" si="54"/>
        <v/>
      </c>
      <c r="J412" s="11" t="str">
        <f t="shared" si="51"/>
        <v/>
      </c>
      <c r="K412" s="11" t="str">
        <f t="shared" si="55"/>
        <v/>
      </c>
      <c r="L412" s="11" t="str">
        <f>IF('ACT Math'!B412="","",'SAT M to CBEST M'!$A$2+'SAT M to CBEST M'!$B$2*C412)</f>
        <v/>
      </c>
      <c r="M412" s="11" t="str">
        <f>IF('ACT Math'!B412="","", IF(L412&lt;20, 20, IF(L412&gt;80, 80, L412)))</f>
        <v/>
      </c>
    </row>
    <row r="413" spans="1:13" x14ac:dyDescent="0.25">
      <c r="A413" s="11">
        <v>412</v>
      </c>
      <c r="B413" s="30"/>
      <c r="C413" s="11" t="str">
        <f>IF('ACT Math'!B413="","",IF('ACT Math'!B413&lt;'ACT M to SAT M'!$A$2,'ACT M to SAT M'!$B$2,IF('ACT Math'!B413&gt;'ACT M to SAT M'!A$28,'ACT M to SAT M'!B$28,VLOOKUP(B413,'ACT M to SAT M'!A:B,2,FALSE))))</f>
        <v/>
      </c>
      <c r="D413" s="11" t="str">
        <f t="shared" si="48"/>
        <v/>
      </c>
      <c r="E413" s="11" t="str">
        <f t="shared" si="52"/>
        <v/>
      </c>
      <c r="F413" s="11" t="str">
        <f t="shared" si="49"/>
        <v/>
      </c>
      <c r="G413" s="11" t="str">
        <f t="shared" si="53"/>
        <v/>
      </c>
      <c r="H413" s="11" t="str">
        <f t="shared" si="50"/>
        <v/>
      </c>
      <c r="I413" s="11" t="str">
        <f t="shared" si="54"/>
        <v/>
      </c>
      <c r="J413" s="11" t="str">
        <f t="shared" si="51"/>
        <v/>
      </c>
      <c r="K413" s="11" t="str">
        <f t="shared" si="55"/>
        <v/>
      </c>
      <c r="L413" s="11" t="str">
        <f>IF('ACT Math'!B413="","",'SAT M to CBEST M'!$A$2+'SAT M to CBEST M'!$B$2*C413)</f>
        <v/>
      </c>
      <c r="M413" s="11" t="str">
        <f>IF('ACT Math'!B413="","", IF(L413&lt;20, 20, IF(L413&gt;80, 80, L413)))</f>
        <v/>
      </c>
    </row>
    <row r="414" spans="1:13" x14ac:dyDescent="0.25">
      <c r="A414" s="11">
        <v>413</v>
      </c>
      <c r="B414" s="30"/>
      <c r="C414" s="11" t="str">
        <f>IF('ACT Math'!B414="","",IF('ACT Math'!B414&lt;'ACT M to SAT M'!$A$2,'ACT M to SAT M'!$B$2,IF('ACT Math'!B414&gt;'ACT M to SAT M'!A$28,'ACT M to SAT M'!B$28,VLOOKUP(B414,'ACT M to SAT M'!A:B,2,FALSE))))</f>
        <v/>
      </c>
      <c r="D414" s="11" t="str">
        <f t="shared" si="48"/>
        <v/>
      </c>
      <c r="E414" s="11" t="str">
        <f t="shared" si="52"/>
        <v/>
      </c>
      <c r="F414" s="11" t="str">
        <f t="shared" si="49"/>
        <v/>
      </c>
      <c r="G414" s="11" t="str">
        <f t="shared" si="53"/>
        <v/>
      </c>
      <c r="H414" s="11" t="str">
        <f t="shared" si="50"/>
        <v/>
      </c>
      <c r="I414" s="11" t="str">
        <f t="shared" si="54"/>
        <v/>
      </c>
      <c r="J414" s="11" t="str">
        <f t="shared" si="51"/>
        <v/>
      </c>
      <c r="K414" s="11" t="str">
        <f t="shared" si="55"/>
        <v/>
      </c>
      <c r="L414" s="11" t="str">
        <f>IF('ACT Math'!B414="","",'SAT M to CBEST M'!$A$2+'SAT M to CBEST M'!$B$2*C414)</f>
        <v/>
      </c>
      <c r="M414" s="11" t="str">
        <f>IF('ACT Math'!B414="","", IF(L414&lt;20, 20, IF(L414&gt;80, 80, L414)))</f>
        <v/>
      </c>
    </row>
    <row r="415" spans="1:13" x14ac:dyDescent="0.25">
      <c r="A415" s="11">
        <v>414</v>
      </c>
      <c r="B415" s="30"/>
      <c r="C415" s="11" t="str">
        <f>IF('ACT Math'!B415="","",IF('ACT Math'!B415&lt;'ACT M to SAT M'!$A$2,'ACT M to SAT M'!$B$2,IF('ACT Math'!B415&gt;'ACT M to SAT M'!A$28,'ACT M to SAT M'!B$28,VLOOKUP(B415,'ACT M to SAT M'!A:B,2,FALSE))))</f>
        <v/>
      </c>
      <c r="D415" s="11" t="str">
        <f t="shared" si="48"/>
        <v/>
      </c>
      <c r="E415" s="11" t="str">
        <f t="shared" si="52"/>
        <v/>
      </c>
      <c r="F415" s="11" t="str">
        <f t="shared" si="49"/>
        <v/>
      </c>
      <c r="G415" s="11" t="str">
        <f t="shared" si="53"/>
        <v/>
      </c>
      <c r="H415" s="11" t="str">
        <f t="shared" si="50"/>
        <v/>
      </c>
      <c r="I415" s="11" t="str">
        <f t="shared" si="54"/>
        <v/>
      </c>
      <c r="J415" s="11" t="str">
        <f t="shared" si="51"/>
        <v/>
      </c>
      <c r="K415" s="11" t="str">
        <f t="shared" si="55"/>
        <v/>
      </c>
      <c r="L415" s="11" t="str">
        <f>IF('ACT Math'!B415="","",'SAT M to CBEST M'!$A$2+'SAT M to CBEST M'!$B$2*C415)</f>
        <v/>
      </c>
      <c r="M415" s="11" t="str">
        <f>IF('ACT Math'!B415="","", IF(L415&lt;20, 20, IF(L415&gt;80, 80, L415)))</f>
        <v/>
      </c>
    </row>
    <row r="416" spans="1:13" x14ac:dyDescent="0.25">
      <c r="A416" s="11">
        <v>415</v>
      </c>
      <c r="B416" s="30"/>
      <c r="C416" s="11" t="str">
        <f>IF('ACT Math'!B416="","",IF('ACT Math'!B416&lt;'ACT M to SAT M'!$A$2,'ACT M to SAT M'!$B$2,IF('ACT Math'!B416&gt;'ACT M to SAT M'!A$28,'ACT M to SAT M'!B$28,VLOOKUP(B416,'ACT M to SAT M'!A:B,2,FALSE))))</f>
        <v/>
      </c>
      <c r="D416" s="11" t="str">
        <f t="shared" si="48"/>
        <v/>
      </c>
      <c r="E416" s="11" t="str">
        <f t="shared" si="52"/>
        <v/>
      </c>
      <c r="F416" s="11" t="str">
        <f t="shared" si="49"/>
        <v/>
      </c>
      <c r="G416" s="11" t="str">
        <f t="shared" si="53"/>
        <v/>
      </c>
      <c r="H416" s="11" t="str">
        <f t="shared" si="50"/>
        <v/>
      </c>
      <c r="I416" s="11" t="str">
        <f t="shared" si="54"/>
        <v/>
      </c>
      <c r="J416" s="11" t="str">
        <f t="shared" si="51"/>
        <v/>
      </c>
      <c r="K416" s="11" t="str">
        <f t="shared" si="55"/>
        <v/>
      </c>
      <c r="L416" s="11" t="str">
        <f>IF('ACT Math'!B416="","",'SAT M to CBEST M'!$A$2+'SAT M to CBEST M'!$B$2*C416)</f>
        <v/>
      </c>
      <c r="M416" s="11" t="str">
        <f>IF('ACT Math'!B416="","", IF(L416&lt;20, 20, IF(L416&gt;80, 80, L416)))</f>
        <v/>
      </c>
    </row>
    <row r="417" spans="1:13" x14ac:dyDescent="0.25">
      <c r="A417" s="11">
        <v>416</v>
      </c>
      <c r="B417" s="30"/>
      <c r="C417" s="11" t="str">
        <f>IF('ACT Math'!B417="","",IF('ACT Math'!B417&lt;'ACT M to SAT M'!$A$2,'ACT M to SAT M'!$B$2,IF('ACT Math'!B417&gt;'ACT M to SAT M'!A$28,'ACT M to SAT M'!B$28,VLOOKUP(B417,'ACT M to SAT M'!A:B,2,FALSE))))</f>
        <v/>
      </c>
      <c r="D417" s="11" t="str">
        <f t="shared" si="48"/>
        <v/>
      </c>
      <c r="E417" s="11" t="str">
        <f t="shared" si="52"/>
        <v/>
      </c>
      <c r="F417" s="11" t="str">
        <f t="shared" si="49"/>
        <v/>
      </c>
      <c r="G417" s="11" t="str">
        <f t="shared" si="53"/>
        <v/>
      </c>
      <c r="H417" s="11" t="str">
        <f t="shared" si="50"/>
        <v/>
      </c>
      <c r="I417" s="11" t="str">
        <f t="shared" si="54"/>
        <v/>
      </c>
      <c r="J417" s="11" t="str">
        <f t="shared" si="51"/>
        <v/>
      </c>
      <c r="K417" s="11" t="str">
        <f t="shared" si="55"/>
        <v/>
      </c>
      <c r="L417" s="11" t="str">
        <f>IF('ACT Math'!B417="","",'SAT M to CBEST M'!$A$2+'SAT M to CBEST M'!$B$2*C417)</f>
        <v/>
      </c>
      <c r="M417" s="11" t="str">
        <f>IF('ACT Math'!B417="","", IF(L417&lt;20, 20, IF(L417&gt;80, 80, L417)))</f>
        <v/>
      </c>
    </row>
    <row r="418" spans="1:13" x14ac:dyDescent="0.25">
      <c r="A418" s="11">
        <v>417</v>
      </c>
      <c r="B418" s="30"/>
      <c r="C418" s="11" t="str">
        <f>IF('ACT Math'!B418="","",IF('ACT Math'!B418&lt;'ACT M to SAT M'!$A$2,'ACT M to SAT M'!$B$2,IF('ACT Math'!B418&gt;'ACT M to SAT M'!A$28,'ACT M to SAT M'!B$28,VLOOKUP(B418,'ACT M to SAT M'!A:B,2,FALSE))))</f>
        <v/>
      </c>
      <c r="D418" s="11" t="str">
        <f t="shared" si="48"/>
        <v/>
      </c>
      <c r="E418" s="11" t="str">
        <f t="shared" si="52"/>
        <v/>
      </c>
      <c r="F418" s="11" t="str">
        <f t="shared" si="49"/>
        <v/>
      </c>
      <c r="G418" s="11" t="str">
        <f t="shared" si="53"/>
        <v/>
      </c>
      <c r="H418" s="11" t="str">
        <f t="shared" si="50"/>
        <v/>
      </c>
      <c r="I418" s="11" t="str">
        <f t="shared" si="54"/>
        <v/>
      </c>
      <c r="J418" s="11" t="str">
        <f t="shared" si="51"/>
        <v/>
      </c>
      <c r="K418" s="11" t="str">
        <f t="shared" si="55"/>
        <v/>
      </c>
      <c r="L418" s="11" t="str">
        <f>IF('ACT Math'!B418="","",'SAT M to CBEST M'!$A$2+'SAT M to CBEST M'!$B$2*C418)</f>
        <v/>
      </c>
      <c r="M418" s="11" t="str">
        <f>IF('ACT Math'!B418="","", IF(L418&lt;20, 20, IF(L418&gt;80, 80, L418)))</f>
        <v/>
      </c>
    </row>
    <row r="419" spans="1:13" x14ac:dyDescent="0.25">
      <c r="A419" s="11">
        <v>418</v>
      </c>
      <c r="B419" s="30"/>
      <c r="C419" s="11" t="str">
        <f>IF('ACT Math'!B419="","",IF('ACT Math'!B419&lt;'ACT M to SAT M'!$A$2,'ACT M to SAT M'!$B$2,IF('ACT Math'!B419&gt;'ACT M to SAT M'!A$28,'ACT M to SAT M'!B$28,VLOOKUP(B419,'ACT M to SAT M'!A:B,2,FALSE))))</f>
        <v/>
      </c>
      <c r="D419" s="11" t="str">
        <f t="shared" si="48"/>
        <v/>
      </c>
      <c r="E419" s="11" t="str">
        <f t="shared" si="52"/>
        <v/>
      </c>
      <c r="F419" s="11" t="str">
        <f t="shared" si="49"/>
        <v/>
      </c>
      <c r="G419" s="11" t="str">
        <f t="shared" si="53"/>
        <v/>
      </c>
      <c r="H419" s="11" t="str">
        <f t="shared" si="50"/>
        <v/>
      </c>
      <c r="I419" s="11" t="str">
        <f t="shared" si="54"/>
        <v/>
      </c>
      <c r="J419" s="11" t="str">
        <f t="shared" si="51"/>
        <v/>
      </c>
      <c r="K419" s="11" t="str">
        <f t="shared" si="55"/>
        <v/>
      </c>
      <c r="L419" s="11" t="str">
        <f>IF('ACT Math'!B419="","",'SAT M to CBEST M'!$A$2+'SAT M to CBEST M'!$B$2*C419)</f>
        <v/>
      </c>
      <c r="M419" s="11" t="str">
        <f>IF('ACT Math'!B419="","", IF(L419&lt;20, 20, IF(L419&gt;80, 80, L419)))</f>
        <v/>
      </c>
    </row>
    <row r="420" spans="1:13" x14ac:dyDescent="0.25">
      <c r="A420" s="11">
        <v>419</v>
      </c>
      <c r="B420" s="30"/>
      <c r="C420" s="11" t="str">
        <f>IF('ACT Math'!B420="","",IF('ACT Math'!B420&lt;'ACT M to SAT M'!$A$2,'ACT M to SAT M'!$B$2,IF('ACT Math'!B420&gt;'ACT M to SAT M'!A$28,'ACT M to SAT M'!B$28,VLOOKUP(B420,'ACT M to SAT M'!A:B,2,FALSE))))</f>
        <v/>
      </c>
      <c r="D420" s="11" t="str">
        <f t="shared" si="48"/>
        <v/>
      </c>
      <c r="E420" s="11" t="str">
        <f t="shared" si="52"/>
        <v/>
      </c>
      <c r="F420" s="11" t="str">
        <f t="shared" si="49"/>
        <v/>
      </c>
      <c r="G420" s="11" t="str">
        <f t="shared" si="53"/>
        <v/>
      </c>
      <c r="H420" s="11" t="str">
        <f t="shared" si="50"/>
        <v/>
      </c>
      <c r="I420" s="11" t="str">
        <f t="shared" si="54"/>
        <v/>
      </c>
      <c r="J420" s="11" t="str">
        <f t="shared" si="51"/>
        <v/>
      </c>
      <c r="K420" s="11" t="str">
        <f t="shared" si="55"/>
        <v/>
      </c>
      <c r="L420" s="11" t="str">
        <f>IF('ACT Math'!B420="","",'SAT M to CBEST M'!$A$2+'SAT M to CBEST M'!$B$2*C420)</f>
        <v/>
      </c>
      <c r="M420" s="11" t="str">
        <f>IF('ACT Math'!B420="","", IF(L420&lt;20, 20, IF(L420&gt;80, 80, L420)))</f>
        <v/>
      </c>
    </row>
    <row r="421" spans="1:13" x14ac:dyDescent="0.25">
      <c r="A421" s="11">
        <v>420</v>
      </c>
      <c r="B421" s="30"/>
      <c r="C421" s="11" t="str">
        <f>IF('ACT Math'!B421="","",IF('ACT Math'!B421&lt;'ACT M to SAT M'!$A$2,'ACT M to SAT M'!$B$2,IF('ACT Math'!B421&gt;'ACT M to SAT M'!A$28,'ACT M to SAT M'!B$28,VLOOKUP(B421,'ACT M to SAT M'!A:B,2,FALSE))))</f>
        <v/>
      </c>
      <c r="D421" s="11" t="str">
        <f t="shared" si="48"/>
        <v/>
      </c>
      <c r="E421" s="11" t="str">
        <f t="shared" si="52"/>
        <v/>
      </c>
      <c r="F421" s="11" t="str">
        <f t="shared" si="49"/>
        <v/>
      </c>
      <c r="G421" s="11" t="str">
        <f t="shared" si="53"/>
        <v/>
      </c>
      <c r="H421" s="11" t="str">
        <f t="shared" si="50"/>
        <v/>
      </c>
      <c r="I421" s="11" t="str">
        <f t="shared" si="54"/>
        <v/>
      </c>
      <c r="J421" s="11" t="str">
        <f t="shared" si="51"/>
        <v/>
      </c>
      <c r="K421" s="11" t="str">
        <f t="shared" si="55"/>
        <v/>
      </c>
      <c r="L421" s="11" t="str">
        <f>IF('ACT Math'!B421="","",'SAT M to CBEST M'!$A$2+'SAT M to CBEST M'!$B$2*C421)</f>
        <v/>
      </c>
      <c r="M421" s="11" t="str">
        <f>IF('ACT Math'!B421="","", IF(L421&lt;20, 20, IF(L421&gt;80, 80, L421)))</f>
        <v/>
      </c>
    </row>
    <row r="422" spans="1:13" x14ac:dyDescent="0.25">
      <c r="A422" s="11">
        <v>421</v>
      </c>
      <c r="B422" s="30"/>
      <c r="C422" s="11" t="str">
        <f>IF('ACT Math'!B422="","",IF('ACT Math'!B422&lt;'ACT M to SAT M'!$A$2,'ACT M to SAT M'!$B$2,IF('ACT Math'!B422&gt;'ACT M to SAT M'!A$28,'ACT M to SAT M'!B$28,VLOOKUP(B422,'ACT M to SAT M'!A:B,2,FALSE))))</f>
        <v/>
      </c>
      <c r="D422" s="11" t="str">
        <f t="shared" si="48"/>
        <v/>
      </c>
      <c r="E422" s="11" t="str">
        <f t="shared" si="52"/>
        <v/>
      </c>
      <c r="F422" s="11" t="str">
        <f t="shared" si="49"/>
        <v/>
      </c>
      <c r="G422" s="11" t="str">
        <f t="shared" si="53"/>
        <v/>
      </c>
      <c r="H422" s="11" t="str">
        <f t="shared" si="50"/>
        <v/>
      </c>
      <c r="I422" s="11" t="str">
        <f t="shared" si="54"/>
        <v/>
      </c>
      <c r="J422" s="11" t="str">
        <f t="shared" si="51"/>
        <v/>
      </c>
      <c r="K422" s="11" t="str">
        <f t="shared" si="55"/>
        <v/>
      </c>
      <c r="L422" s="11" t="str">
        <f>IF('ACT Math'!B422="","",'SAT M to CBEST M'!$A$2+'SAT M to CBEST M'!$B$2*C422)</f>
        <v/>
      </c>
      <c r="M422" s="11" t="str">
        <f>IF('ACT Math'!B422="","", IF(L422&lt;20, 20, IF(L422&gt;80, 80, L422)))</f>
        <v/>
      </c>
    </row>
    <row r="423" spans="1:13" x14ac:dyDescent="0.25">
      <c r="A423" s="11">
        <v>422</v>
      </c>
      <c r="B423" s="30"/>
      <c r="C423" s="11" t="str">
        <f>IF('ACT Math'!B423="","",IF('ACT Math'!B423&lt;'ACT M to SAT M'!$A$2,'ACT M to SAT M'!$B$2,IF('ACT Math'!B423&gt;'ACT M to SAT M'!A$28,'ACT M to SAT M'!B$28,VLOOKUP(B423,'ACT M to SAT M'!A:B,2,FALSE))))</f>
        <v/>
      </c>
      <c r="D423" s="11" t="str">
        <f t="shared" si="48"/>
        <v/>
      </c>
      <c r="E423" s="11" t="str">
        <f t="shared" si="52"/>
        <v/>
      </c>
      <c r="F423" s="11" t="str">
        <f t="shared" si="49"/>
        <v/>
      </c>
      <c r="G423" s="11" t="str">
        <f t="shared" si="53"/>
        <v/>
      </c>
      <c r="H423" s="11" t="str">
        <f t="shared" si="50"/>
        <v/>
      </c>
      <c r="I423" s="11" t="str">
        <f t="shared" si="54"/>
        <v/>
      </c>
      <c r="J423" s="11" t="str">
        <f t="shared" si="51"/>
        <v/>
      </c>
      <c r="K423" s="11" t="str">
        <f t="shared" si="55"/>
        <v/>
      </c>
      <c r="L423" s="11" t="str">
        <f>IF('ACT Math'!B423="","",'SAT M to CBEST M'!$A$2+'SAT M to CBEST M'!$B$2*C423)</f>
        <v/>
      </c>
      <c r="M423" s="11" t="str">
        <f>IF('ACT Math'!B423="","", IF(L423&lt;20, 20, IF(L423&gt;80, 80, L423)))</f>
        <v/>
      </c>
    </row>
    <row r="424" spans="1:13" x14ac:dyDescent="0.25">
      <c r="A424" s="11">
        <v>423</v>
      </c>
      <c r="B424" s="30"/>
      <c r="C424" s="11" t="str">
        <f>IF('ACT Math'!B424="","",IF('ACT Math'!B424&lt;'ACT M to SAT M'!$A$2,'ACT M to SAT M'!$B$2,IF('ACT Math'!B424&gt;'ACT M to SAT M'!A$28,'ACT M to SAT M'!B$28,VLOOKUP(B424,'ACT M to SAT M'!A:B,2,FALSE))))</f>
        <v/>
      </c>
      <c r="D424" s="11" t="str">
        <f t="shared" si="48"/>
        <v/>
      </c>
      <c r="E424" s="11" t="str">
        <f t="shared" si="52"/>
        <v/>
      </c>
      <c r="F424" s="11" t="str">
        <f t="shared" si="49"/>
        <v/>
      </c>
      <c r="G424" s="11" t="str">
        <f t="shared" si="53"/>
        <v/>
      </c>
      <c r="H424" s="11" t="str">
        <f t="shared" si="50"/>
        <v/>
      </c>
      <c r="I424" s="11" t="str">
        <f t="shared" si="54"/>
        <v/>
      </c>
      <c r="J424" s="11" t="str">
        <f t="shared" si="51"/>
        <v/>
      </c>
      <c r="K424" s="11" t="str">
        <f t="shared" si="55"/>
        <v/>
      </c>
      <c r="L424" s="11" t="str">
        <f>IF('ACT Math'!B424="","",'SAT M to CBEST M'!$A$2+'SAT M to CBEST M'!$B$2*C424)</f>
        <v/>
      </c>
      <c r="M424" s="11" t="str">
        <f>IF('ACT Math'!B424="","", IF(L424&lt;20, 20, IF(L424&gt;80, 80, L424)))</f>
        <v/>
      </c>
    </row>
    <row r="425" spans="1:13" x14ac:dyDescent="0.25">
      <c r="A425" s="11">
        <v>424</v>
      </c>
      <c r="B425" s="30"/>
      <c r="C425" s="11" t="str">
        <f>IF('ACT Math'!B425="","",IF('ACT Math'!B425&lt;'ACT M to SAT M'!$A$2,'ACT M to SAT M'!$B$2,IF('ACT Math'!B425&gt;'ACT M to SAT M'!A$28,'ACT M to SAT M'!B$28,VLOOKUP(B425,'ACT M to SAT M'!A:B,2,FALSE))))</f>
        <v/>
      </c>
      <c r="D425" s="11" t="str">
        <f t="shared" si="48"/>
        <v/>
      </c>
      <c r="E425" s="11" t="str">
        <f t="shared" si="52"/>
        <v/>
      </c>
      <c r="F425" s="11" t="str">
        <f t="shared" si="49"/>
        <v/>
      </c>
      <c r="G425" s="11" t="str">
        <f t="shared" si="53"/>
        <v/>
      </c>
      <c r="H425" s="11" t="str">
        <f t="shared" si="50"/>
        <v/>
      </c>
      <c r="I425" s="11" t="str">
        <f t="shared" si="54"/>
        <v/>
      </c>
      <c r="J425" s="11" t="str">
        <f t="shared" si="51"/>
        <v/>
      </c>
      <c r="K425" s="11" t="str">
        <f t="shared" si="55"/>
        <v/>
      </c>
      <c r="L425" s="11" t="str">
        <f>IF('ACT Math'!B425="","",'SAT M to CBEST M'!$A$2+'SAT M to CBEST M'!$B$2*C425)</f>
        <v/>
      </c>
      <c r="M425" s="11" t="str">
        <f>IF('ACT Math'!B425="","", IF(L425&lt;20, 20, IF(L425&gt;80, 80, L425)))</f>
        <v/>
      </c>
    </row>
    <row r="426" spans="1:13" x14ac:dyDescent="0.25">
      <c r="A426" s="11">
        <v>425</v>
      </c>
      <c r="B426" s="30"/>
      <c r="C426" s="11" t="str">
        <f>IF('ACT Math'!B426="","",IF('ACT Math'!B426&lt;'ACT M to SAT M'!$A$2,'ACT M to SAT M'!$B$2,IF('ACT Math'!B426&gt;'ACT M to SAT M'!A$28,'ACT M to SAT M'!B$28,VLOOKUP(B426,'ACT M to SAT M'!A:B,2,FALSE))))</f>
        <v/>
      </c>
      <c r="D426" s="11" t="str">
        <f t="shared" si="48"/>
        <v/>
      </c>
      <c r="E426" s="11" t="str">
        <f t="shared" si="52"/>
        <v/>
      </c>
      <c r="F426" s="11" t="str">
        <f t="shared" si="49"/>
        <v/>
      </c>
      <c r="G426" s="11" t="str">
        <f t="shared" si="53"/>
        <v/>
      </c>
      <c r="H426" s="11" t="str">
        <f t="shared" si="50"/>
        <v/>
      </c>
      <c r="I426" s="11" t="str">
        <f t="shared" si="54"/>
        <v/>
      </c>
      <c r="J426" s="11" t="str">
        <f t="shared" si="51"/>
        <v/>
      </c>
      <c r="K426" s="11" t="str">
        <f t="shared" si="55"/>
        <v/>
      </c>
      <c r="L426" s="11" t="str">
        <f>IF('ACT Math'!B426="","",'SAT M to CBEST M'!$A$2+'SAT M to CBEST M'!$B$2*C426)</f>
        <v/>
      </c>
      <c r="M426" s="11" t="str">
        <f>IF('ACT Math'!B426="","", IF(L426&lt;20, 20, IF(L426&gt;80, 80, L426)))</f>
        <v/>
      </c>
    </row>
    <row r="427" spans="1:13" x14ac:dyDescent="0.25">
      <c r="A427" s="11">
        <v>426</v>
      </c>
      <c r="B427" s="30"/>
      <c r="C427" s="11" t="str">
        <f>IF('ACT Math'!B427="","",IF('ACT Math'!B427&lt;'ACT M to SAT M'!$A$2,'ACT M to SAT M'!$B$2,IF('ACT Math'!B427&gt;'ACT M to SAT M'!A$28,'ACT M to SAT M'!B$28,VLOOKUP(B427,'ACT M to SAT M'!A:B,2,FALSE))))</f>
        <v/>
      </c>
      <c r="D427" s="11" t="str">
        <f t="shared" si="48"/>
        <v/>
      </c>
      <c r="E427" s="11" t="str">
        <f t="shared" si="52"/>
        <v/>
      </c>
      <c r="F427" s="11" t="str">
        <f t="shared" si="49"/>
        <v/>
      </c>
      <c r="G427" s="11" t="str">
        <f t="shared" si="53"/>
        <v/>
      </c>
      <c r="H427" s="11" t="str">
        <f t="shared" si="50"/>
        <v/>
      </c>
      <c r="I427" s="11" t="str">
        <f t="shared" si="54"/>
        <v/>
      </c>
      <c r="J427" s="11" t="str">
        <f t="shared" si="51"/>
        <v/>
      </c>
      <c r="K427" s="11" t="str">
        <f t="shared" si="55"/>
        <v/>
      </c>
      <c r="L427" s="11" t="str">
        <f>IF('ACT Math'!B427="","",'SAT M to CBEST M'!$A$2+'SAT M to CBEST M'!$B$2*C427)</f>
        <v/>
      </c>
      <c r="M427" s="11" t="str">
        <f>IF('ACT Math'!B427="","", IF(L427&lt;20, 20, IF(L427&gt;80, 80, L427)))</f>
        <v/>
      </c>
    </row>
    <row r="428" spans="1:13" x14ac:dyDescent="0.25">
      <c r="A428" s="11">
        <v>427</v>
      </c>
      <c r="B428" s="30"/>
      <c r="C428" s="11" t="str">
        <f>IF('ACT Math'!B428="","",IF('ACT Math'!B428&lt;'ACT M to SAT M'!$A$2,'ACT M to SAT M'!$B$2,IF('ACT Math'!B428&gt;'ACT M to SAT M'!A$28,'ACT M to SAT M'!B$28,VLOOKUP(B428,'ACT M to SAT M'!A:B,2,FALSE))))</f>
        <v/>
      </c>
      <c r="D428" s="11" t="str">
        <f t="shared" si="48"/>
        <v/>
      </c>
      <c r="E428" s="11" t="str">
        <f t="shared" si="52"/>
        <v/>
      </c>
      <c r="F428" s="11" t="str">
        <f t="shared" si="49"/>
        <v/>
      </c>
      <c r="G428" s="11" t="str">
        <f t="shared" si="53"/>
        <v/>
      </c>
      <c r="H428" s="11" t="str">
        <f t="shared" si="50"/>
        <v/>
      </c>
      <c r="I428" s="11" t="str">
        <f t="shared" si="54"/>
        <v/>
      </c>
      <c r="J428" s="11" t="str">
        <f t="shared" si="51"/>
        <v/>
      </c>
      <c r="K428" s="11" t="str">
        <f t="shared" si="55"/>
        <v/>
      </c>
      <c r="L428" s="11" t="str">
        <f>IF('ACT Math'!B428="","",'SAT M to CBEST M'!$A$2+'SAT M to CBEST M'!$B$2*C428)</f>
        <v/>
      </c>
      <c r="M428" s="11" t="str">
        <f>IF('ACT Math'!B428="","", IF(L428&lt;20, 20, IF(L428&gt;80, 80, L428)))</f>
        <v/>
      </c>
    </row>
    <row r="429" spans="1:13" x14ac:dyDescent="0.25">
      <c r="A429" s="11">
        <v>428</v>
      </c>
      <c r="B429" s="30"/>
      <c r="C429" s="11" t="str">
        <f>IF('ACT Math'!B429="","",IF('ACT Math'!B429&lt;'ACT M to SAT M'!$A$2,'ACT M to SAT M'!$B$2,IF('ACT Math'!B429&gt;'ACT M to SAT M'!A$28,'ACT M to SAT M'!B$28,VLOOKUP(B429,'ACT M to SAT M'!A:B,2,FALSE))))</f>
        <v/>
      </c>
      <c r="D429" s="11" t="str">
        <f t="shared" si="48"/>
        <v/>
      </c>
      <c r="E429" s="11" t="str">
        <f t="shared" si="52"/>
        <v/>
      </c>
      <c r="F429" s="11" t="str">
        <f t="shared" si="49"/>
        <v/>
      </c>
      <c r="G429" s="11" t="str">
        <f t="shared" si="53"/>
        <v/>
      </c>
      <c r="H429" s="11" t="str">
        <f t="shared" si="50"/>
        <v/>
      </c>
      <c r="I429" s="11" t="str">
        <f t="shared" si="54"/>
        <v/>
      </c>
      <c r="J429" s="11" t="str">
        <f t="shared" si="51"/>
        <v/>
      </c>
      <c r="K429" s="11" t="str">
        <f t="shared" si="55"/>
        <v/>
      </c>
      <c r="L429" s="11" t="str">
        <f>IF('ACT Math'!B429="","",'SAT M to CBEST M'!$A$2+'SAT M to CBEST M'!$B$2*C429)</f>
        <v/>
      </c>
      <c r="M429" s="11" t="str">
        <f>IF('ACT Math'!B429="","", IF(L429&lt;20, 20, IF(L429&gt;80, 80, L429)))</f>
        <v/>
      </c>
    </row>
    <row r="430" spans="1:13" x14ac:dyDescent="0.25">
      <c r="A430" s="11">
        <v>429</v>
      </c>
      <c r="B430" s="30"/>
      <c r="C430" s="11" t="str">
        <f>IF('ACT Math'!B430="","",IF('ACT Math'!B430&lt;'ACT M to SAT M'!$A$2,'ACT M to SAT M'!$B$2,IF('ACT Math'!B430&gt;'ACT M to SAT M'!A$28,'ACT M to SAT M'!B$28,VLOOKUP(B430,'ACT M to SAT M'!A:B,2,FALSE))))</f>
        <v/>
      </c>
      <c r="D430" s="11" t="str">
        <f t="shared" si="48"/>
        <v/>
      </c>
      <c r="E430" s="11" t="str">
        <f t="shared" si="52"/>
        <v/>
      </c>
      <c r="F430" s="11" t="str">
        <f t="shared" si="49"/>
        <v/>
      </c>
      <c r="G430" s="11" t="str">
        <f t="shared" si="53"/>
        <v/>
      </c>
      <c r="H430" s="11" t="str">
        <f t="shared" si="50"/>
        <v/>
      </c>
      <c r="I430" s="11" t="str">
        <f t="shared" si="54"/>
        <v/>
      </c>
      <c r="J430" s="11" t="str">
        <f t="shared" si="51"/>
        <v/>
      </c>
      <c r="K430" s="11" t="str">
        <f t="shared" si="55"/>
        <v/>
      </c>
      <c r="L430" s="11" t="str">
        <f>IF('ACT Math'!B430="","",'SAT M to CBEST M'!$A$2+'SAT M to CBEST M'!$B$2*C430)</f>
        <v/>
      </c>
      <c r="M430" s="11" t="str">
        <f>IF('ACT Math'!B430="","", IF(L430&lt;20, 20, IF(L430&gt;80, 80, L430)))</f>
        <v/>
      </c>
    </row>
    <row r="431" spans="1:13" x14ac:dyDescent="0.25">
      <c r="A431" s="11">
        <v>430</v>
      </c>
      <c r="B431" s="30"/>
      <c r="C431" s="11" t="str">
        <f>IF('ACT Math'!B431="","",IF('ACT Math'!B431&lt;'ACT M to SAT M'!$A$2,'ACT M to SAT M'!$B$2,IF('ACT Math'!B431&gt;'ACT M to SAT M'!A$28,'ACT M to SAT M'!B$28,VLOOKUP(B431,'ACT M to SAT M'!A:B,2,FALSE))))</f>
        <v/>
      </c>
      <c r="D431" s="11" t="str">
        <f t="shared" si="48"/>
        <v/>
      </c>
      <c r="E431" s="11" t="str">
        <f t="shared" si="52"/>
        <v/>
      </c>
      <c r="F431" s="11" t="str">
        <f t="shared" si="49"/>
        <v/>
      </c>
      <c r="G431" s="11" t="str">
        <f t="shared" si="53"/>
        <v/>
      </c>
      <c r="H431" s="11" t="str">
        <f t="shared" si="50"/>
        <v/>
      </c>
      <c r="I431" s="11" t="str">
        <f t="shared" si="54"/>
        <v/>
      </c>
      <c r="J431" s="11" t="str">
        <f t="shared" si="51"/>
        <v/>
      </c>
      <c r="K431" s="11" t="str">
        <f t="shared" si="55"/>
        <v/>
      </c>
      <c r="L431" s="11" t="str">
        <f>IF('ACT Math'!B431="","",'SAT M to CBEST M'!$A$2+'SAT M to CBEST M'!$B$2*C431)</f>
        <v/>
      </c>
      <c r="M431" s="11" t="str">
        <f>IF('ACT Math'!B431="","", IF(L431&lt;20, 20, IF(L431&gt;80, 80, L431)))</f>
        <v/>
      </c>
    </row>
    <row r="432" spans="1:13" x14ac:dyDescent="0.25">
      <c r="A432" s="11">
        <v>431</v>
      </c>
      <c r="B432" s="30"/>
      <c r="C432" s="11" t="str">
        <f>IF('ACT Math'!B432="","",IF('ACT Math'!B432&lt;'ACT M to SAT M'!$A$2,'ACT M to SAT M'!$B$2,IF('ACT Math'!B432&gt;'ACT M to SAT M'!A$28,'ACT M to SAT M'!B$28,VLOOKUP(B432,'ACT M to SAT M'!A:B,2,FALSE))))</f>
        <v/>
      </c>
      <c r="D432" s="11" t="str">
        <f t="shared" si="48"/>
        <v/>
      </c>
      <c r="E432" s="11" t="str">
        <f t="shared" si="52"/>
        <v/>
      </c>
      <c r="F432" s="11" t="str">
        <f t="shared" si="49"/>
        <v/>
      </c>
      <c r="G432" s="11" t="str">
        <f t="shared" si="53"/>
        <v/>
      </c>
      <c r="H432" s="11" t="str">
        <f t="shared" si="50"/>
        <v/>
      </c>
      <c r="I432" s="11" t="str">
        <f t="shared" si="54"/>
        <v/>
      </c>
      <c r="J432" s="11" t="str">
        <f t="shared" si="51"/>
        <v/>
      </c>
      <c r="K432" s="11" t="str">
        <f t="shared" si="55"/>
        <v/>
      </c>
      <c r="L432" s="11" t="str">
        <f>IF('ACT Math'!B432="","",'SAT M to CBEST M'!$A$2+'SAT M to CBEST M'!$B$2*C432)</f>
        <v/>
      </c>
      <c r="M432" s="11" t="str">
        <f>IF('ACT Math'!B432="","", IF(L432&lt;20, 20, IF(L432&gt;80, 80, L432)))</f>
        <v/>
      </c>
    </row>
    <row r="433" spans="1:13" x14ac:dyDescent="0.25">
      <c r="A433" s="11">
        <v>432</v>
      </c>
      <c r="B433" s="30"/>
      <c r="C433" s="11" t="str">
        <f>IF('ACT Math'!B433="","",IF('ACT Math'!B433&lt;'ACT M to SAT M'!$A$2,'ACT M to SAT M'!$B$2,IF('ACT Math'!B433&gt;'ACT M to SAT M'!A$28,'ACT M to SAT M'!B$28,VLOOKUP(B433,'ACT M to SAT M'!A:B,2,FALSE))))</f>
        <v/>
      </c>
      <c r="D433" s="11" t="str">
        <f t="shared" si="48"/>
        <v/>
      </c>
      <c r="E433" s="11" t="str">
        <f t="shared" si="52"/>
        <v/>
      </c>
      <c r="F433" s="11" t="str">
        <f t="shared" si="49"/>
        <v/>
      </c>
      <c r="G433" s="11" t="str">
        <f t="shared" si="53"/>
        <v/>
      </c>
      <c r="H433" s="11" t="str">
        <f t="shared" si="50"/>
        <v/>
      </c>
      <c r="I433" s="11" t="str">
        <f t="shared" si="54"/>
        <v/>
      </c>
      <c r="J433" s="11" t="str">
        <f t="shared" si="51"/>
        <v/>
      </c>
      <c r="K433" s="11" t="str">
        <f t="shared" si="55"/>
        <v/>
      </c>
      <c r="L433" s="11" t="str">
        <f>IF('ACT Math'!B433="","",'SAT M to CBEST M'!$A$2+'SAT M to CBEST M'!$B$2*C433)</f>
        <v/>
      </c>
      <c r="M433" s="11" t="str">
        <f>IF('ACT Math'!B433="","", IF(L433&lt;20, 20, IF(L433&gt;80, 80, L433)))</f>
        <v/>
      </c>
    </row>
    <row r="434" spans="1:13" x14ac:dyDescent="0.25">
      <c r="A434" s="11">
        <v>433</v>
      </c>
      <c r="B434" s="30"/>
      <c r="C434" s="11" t="str">
        <f>IF('ACT Math'!B434="","",IF('ACT Math'!B434&lt;'ACT M to SAT M'!$A$2,'ACT M to SAT M'!$B$2,IF('ACT Math'!B434&gt;'ACT M to SAT M'!A$28,'ACT M to SAT M'!B$28,VLOOKUP(B434,'ACT M to SAT M'!A:B,2,FALSE))))</f>
        <v/>
      </c>
      <c r="D434" s="11" t="str">
        <f t="shared" si="48"/>
        <v/>
      </c>
      <c r="E434" s="11" t="str">
        <f t="shared" si="52"/>
        <v/>
      </c>
      <c r="F434" s="11" t="str">
        <f t="shared" si="49"/>
        <v/>
      </c>
      <c r="G434" s="11" t="str">
        <f t="shared" si="53"/>
        <v/>
      </c>
      <c r="H434" s="11" t="str">
        <f t="shared" si="50"/>
        <v/>
      </c>
      <c r="I434" s="11" t="str">
        <f t="shared" si="54"/>
        <v/>
      </c>
      <c r="J434" s="11" t="str">
        <f t="shared" si="51"/>
        <v/>
      </c>
      <c r="K434" s="11" t="str">
        <f t="shared" si="55"/>
        <v/>
      </c>
      <c r="L434" s="11" t="str">
        <f>IF('ACT Math'!B434="","",'SAT M to CBEST M'!$A$2+'SAT M to CBEST M'!$B$2*C434)</f>
        <v/>
      </c>
      <c r="M434" s="11" t="str">
        <f>IF('ACT Math'!B434="","", IF(L434&lt;20, 20, IF(L434&gt;80, 80, L434)))</f>
        <v/>
      </c>
    </row>
    <row r="435" spans="1:13" x14ac:dyDescent="0.25">
      <c r="A435" s="11">
        <v>434</v>
      </c>
      <c r="B435" s="30"/>
      <c r="C435" s="11" t="str">
        <f>IF('ACT Math'!B435="","",IF('ACT Math'!B435&lt;'ACT M to SAT M'!$A$2,'ACT M to SAT M'!$B$2,IF('ACT Math'!B435&gt;'ACT M to SAT M'!A$28,'ACT M to SAT M'!B$28,VLOOKUP(B435,'ACT M to SAT M'!A:B,2,FALSE))))</f>
        <v/>
      </c>
      <c r="D435" s="11" t="str">
        <f t="shared" si="48"/>
        <v/>
      </c>
      <c r="E435" s="11" t="str">
        <f t="shared" si="52"/>
        <v/>
      </c>
      <c r="F435" s="11" t="str">
        <f t="shared" si="49"/>
        <v/>
      </c>
      <c r="G435" s="11" t="str">
        <f t="shared" si="53"/>
        <v/>
      </c>
      <c r="H435" s="11" t="str">
        <f t="shared" si="50"/>
        <v/>
      </c>
      <c r="I435" s="11" t="str">
        <f t="shared" si="54"/>
        <v/>
      </c>
      <c r="J435" s="11" t="str">
        <f t="shared" si="51"/>
        <v/>
      </c>
      <c r="K435" s="11" t="str">
        <f t="shared" si="55"/>
        <v/>
      </c>
      <c r="L435" s="11" t="str">
        <f>IF('ACT Math'!B435="","",'SAT M to CBEST M'!$A$2+'SAT M to CBEST M'!$B$2*C435)</f>
        <v/>
      </c>
      <c r="M435" s="11" t="str">
        <f>IF('ACT Math'!B435="","", IF(L435&lt;20, 20, IF(L435&gt;80, 80, L435)))</f>
        <v/>
      </c>
    </row>
    <row r="436" spans="1:13" x14ac:dyDescent="0.25">
      <c r="A436" s="11">
        <v>435</v>
      </c>
      <c r="B436" s="30"/>
      <c r="C436" s="11" t="str">
        <f>IF('ACT Math'!B436="","",IF('ACT Math'!B436&lt;'ACT M to SAT M'!$A$2,'ACT M to SAT M'!$B$2,IF('ACT Math'!B436&gt;'ACT M to SAT M'!A$28,'ACT M to SAT M'!B$28,VLOOKUP(B436,'ACT M to SAT M'!A:B,2,FALSE))))</f>
        <v/>
      </c>
      <c r="D436" s="11" t="str">
        <f t="shared" si="48"/>
        <v/>
      </c>
      <c r="E436" s="11" t="str">
        <f t="shared" si="52"/>
        <v/>
      </c>
      <c r="F436" s="11" t="str">
        <f t="shared" si="49"/>
        <v/>
      </c>
      <c r="G436" s="11" t="str">
        <f t="shared" si="53"/>
        <v/>
      </c>
      <c r="H436" s="11" t="str">
        <f t="shared" si="50"/>
        <v/>
      </c>
      <c r="I436" s="11" t="str">
        <f t="shared" si="54"/>
        <v/>
      </c>
      <c r="J436" s="11" t="str">
        <f t="shared" si="51"/>
        <v/>
      </c>
      <c r="K436" s="11" t="str">
        <f t="shared" si="55"/>
        <v/>
      </c>
      <c r="L436" s="11" t="str">
        <f>IF('ACT Math'!B436="","",'SAT M to CBEST M'!$A$2+'SAT M to CBEST M'!$B$2*C436)</f>
        <v/>
      </c>
      <c r="M436" s="11" t="str">
        <f>IF('ACT Math'!B436="","", IF(L436&lt;20, 20, IF(L436&gt;80, 80, L436)))</f>
        <v/>
      </c>
    </row>
    <row r="437" spans="1:13" x14ac:dyDescent="0.25">
      <c r="A437" s="11">
        <v>436</v>
      </c>
      <c r="B437" s="30"/>
      <c r="C437" s="11" t="str">
        <f>IF('ACT Math'!B437="","",IF('ACT Math'!B437&lt;'ACT M to SAT M'!$A$2,'ACT M to SAT M'!$B$2,IF('ACT Math'!B437&gt;'ACT M to SAT M'!A$28,'ACT M to SAT M'!B$28,VLOOKUP(B437,'ACT M to SAT M'!A:B,2,FALSE))))</f>
        <v/>
      </c>
      <c r="D437" s="11" t="str">
        <f t="shared" si="48"/>
        <v/>
      </c>
      <c r="E437" s="11" t="str">
        <f t="shared" si="52"/>
        <v/>
      </c>
      <c r="F437" s="11" t="str">
        <f t="shared" si="49"/>
        <v/>
      </c>
      <c r="G437" s="11" t="str">
        <f t="shared" si="53"/>
        <v/>
      </c>
      <c r="H437" s="11" t="str">
        <f t="shared" si="50"/>
        <v/>
      </c>
      <c r="I437" s="11" t="str">
        <f t="shared" si="54"/>
        <v/>
      </c>
      <c r="J437" s="11" t="str">
        <f t="shared" si="51"/>
        <v/>
      </c>
      <c r="K437" s="11" t="str">
        <f t="shared" si="55"/>
        <v/>
      </c>
      <c r="L437" s="11" t="str">
        <f>IF('ACT Math'!B437="","",'SAT M to CBEST M'!$A$2+'SAT M to CBEST M'!$B$2*C437)</f>
        <v/>
      </c>
      <c r="M437" s="11" t="str">
        <f>IF('ACT Math'!B437="","", IF(L437&lt;20, 20, IF(L437&gt;80, 80, L437)))</f>
        <v/>
      </c>
    </row>
    <row r="438" spans="1:13" x14ac:dyDescent="0.25">
      <c r="A438" s="11">
        <v>437</v>
      </c>
      <c r="B438" s="30"/>
      <c r="C438" s="11" t="str">
        <f>IF('ACT Math'!B438="","",IF('ACT Math'!B438&lt;'ACT M to SAT M'!$A$2,'ACT M to SAT M'!$B$2,IF('ACT Math'!B438&gt;'ACT M to SAT M'!A$28,'ACT M to SAT M'!B$28,VLOOKUP(B438,'ACT M to SAT M'!A:B,2,FALSE))))</f>
        <v/>
      </c>
      <c r="D438" s="11" t="str">
        <f t="shared" si="48"/>
        <v/>
      </c>
      <c r="E438" s="11" t="str">
        <f t="shared" si="52"/>
        <v/>
      </c>
      <c r="F438" s="11" t="str">
        <f t="shared" si="49"/>
        <v/>
      </c>
      <c r="G438" s="11" t="str">
        <f t="shared" si="53"/>
        <v/>
      </c>
      <c r="H438" s="11" t="str">
        <f t="shared" si="50"/>
        <v/>
      </c>
      <c r="I438" s="11" t="str">
        <f t="shared" si="54"/>
        <v/>
      </c>
      <c r="J438" s="11" t="str">
        <f t="shared" si="51"/>
        <v/>
      </c>
      <c r="K438" s="11" t="str">
        <f t="shared" si="55"/>
        <v/>
      </c>
      <c r="L438" s="11" t="str">
        <f>IF('ACT Math'!B438="","",'SAT M to CBEST M'!$A$2+'SAT M to CBEST M'!$B$2*C438)</f>
        <v/>
      </c>
      <c r="M438" s="11" t="str">
        <f>IF('ACT Math'!B438="","", IF(L438&lt;20, 20, IF(L438&gt;80, 80, L438)))</f>
        <v/>
      </c>
    </row>
    <row r="439" spans="1:13" x14ac:dyDescent="0.25">
      <c r="A439" s="11">
        <v>438</v>
      </c>
      <c r="B439" s="30"/>
      <c r="C439" s="11" t="str">
        <f>IF('ACT Math'!B439="","",IF('ACT Math'!B439&lt;'ACT M to SAT M'!$A$2,'ACT M to SAT M'!$B$2,IF('ACT Math'!B439&gt;'ACT M to SAT M'!A$28,'ACT M to SAT M'!B$28,VLOOKUP(B439,'ACT M to SAT M'!A:B,2,FALSE))))</f>
        <v/>
      </c>
      <c r="D439" s="11" t="str">
        <f t="shared" si="48"/>
        <v/>
      </c>
      <c r="E439" s="11" t="str">
        <f t="shared" si="52"/>
        <v/>
      </c>
      <c r="F439" s="11" t="str">
        <f t="shared" si="49"/>
        <v/>
      </c>
      <c r="G439" s="11" t="str">
        <f t="shared" si="53"/>
        <v/>
      </c>
      <c r="H439" s="11" t="str">
        <f t="shared" si="50"/>
        <v/>
      </c>
      <c r="I439" s="11" t="str">
        <f t="shared" si="54"/>
        <v/>
      </c>
      <c r="J439" s="11" t="str">
        <f t="shared" si="51"/>
        <v/>
      </c>
      <c r="K439" s="11" t="str">
        <f t="shared" si="55"/>
        <v/>
      </c>
      <c r="L439" s="11" t="str">
        <f>IF('ACT Math'!B439="","",'SAT M to CBEST M'!$A$2+'SAT M to CBEST M'!$B$2*C439)</f>
        <v/>
      </c>
      <c r="M439" s="11" t="str">
        <f>IF('ACT Math'!B439="","", IF(L439&lt;20, 20, IF(L439&gt;80, 80, L439)))</f>
        <v/>
      </c>
    </row>
    <row r="440" spans="1:13" x14ac:dyDescent="0.25">
      <c r="A440" s="11">
        <v>439</v>
      </c>
      <c r="B440" s="30"/>
      <c r="C440" s="11" t="str">
        <f>IF('ACT Math'!B440="","",IF('ACT Math'!B440&lt;'ACT M to SAT M'!$A$2,'ACT M to SAT M'!$B$2,IF('ACT Math'!B440&gt;'ACT M to SAT M'!A$28,'ACT M to SAT M'!B$28,VLOOKUP(B440,'ACT M to SAT M'!A:B,2,FALSE))))</f>
        <v/>
      </c>
      <c r="D440" s="11" t="str">
        <f t="shared" si="48"/>
        <v/>
      </c>
      <c r="E440" s="11" t="str">
        <f t="shared" si="52"/>
        <v/>
      </c>
      <c r="F440" s="11" t="str">
        <f t="shared" si="49"/>
        <v/>
      </c>
      <c r="G440" s="11" t="str">
        <f t="shared" si="53"/>
        <v/>
      </c>
      <c r="H440" s="11" t="str">
        <f t="shared" si="50"/>
        <v/>
      </c>
      <c r="I440" s="11" t="str">
        <f t="shared" si="54"/>
        <v/>
      </c>
      <c r="J440" s="11" t="str">
        <f t="shared" si="51"/>
        <v/>
      </c>
      <c r="K440" s="11" t="str">
        <f t="shared" si="55"/>
        <v/>
      </c>
      <c r="L440" s="11" t="str">
        <f>IF('ACT Math'!B440="","",'SAT M to CBEST M'!$A$2+'SAT M to CBEST M'!$B$2*C440)</f>
        <v/>
      </c>
      <c r="M440" s="11" t="str">
        <f>IF('ACT Math'!B440="","", IF(L440&lt;20, 20, IF(L440&gt;80, 80, L440)))</f>
        <v/>
      </c>
    </row>
    <row r="441" spans="1:13" x14ac:dyDescent="0.25">
      <c r="A441" s="11">
        <v>440</v>
      </c>
      <c r="B441" s="30"/>
      <c r="C441" s="11" t="str">
        <f>IF('ACT Math'!B441="","",IF('ACT Math'!B441&lt;'ACT M to SAT M'!$A$2,'ACT M to SAT M'!$B$2,IF('ACT Math'!B441&gt;'ACT M to SAT M'!A$28,'ACT M to SAT M'!B$28,VLOOKUP(B441,'ACT M to SAT M'!A:B,2,FALSE))))</f>
        <v/>
      </c>
      <c r="D441" s="11" t="str">
        <f t="shared" si="48"/>
        <v/>
      </c>
      <c r="E441" s="11" t="str">
        <f t="shared" si="52"/>
        <v/>
      </c>
      <c r="F441" s="11" t="str">
        <f t="shared" si="49"/>
        <v/>
      </c>
      <c r="G441" s="11" t="str">
        <f t="shared" si="53"/>
        <v/>
      </c>
      <c r="H441" s="11" t="str">
        <f t="shared" si="50"/>
        <v/>
      </c>
      <c r="I441" s="11" t="str">
        <f t="shared" si="54"/>
        <v/>
      </c>
      <c r="J441" s="11" t="str">
        <f t="shared" si="51"/>
        <v/>
      </c>
      <c r="K441" s="11" t="str">
        <f t="shared" si="55"/>
        <v/>
      </c>
      <c r="L441" s="11" t="str">
        <f>IF('ACT Math'!B441="","",'SAT M to CBEST M'!$A$2+'SAT M to CBEST M'!$B$2*C441)</f>
        <v/>
      </c>
      <c r="M441" s="11" t="str">
        <f>IF('ACT Math'!B441="","", IF(L441&lt;20, 20, IF(L441&gt;80, 80, L441)))</f>
        <v/>
      </c>
    </row>
    <row r="442" spans="1:13" x14ac:dyDescent="0.25">
      <c r="A442" s="11">
        <v>441</v>
      </c>
      <c r="B442" s="30"/>
      <c r="C442" s="11" t="str">
        <f>IF('ACT Math'!B442="","",IF('ACT Math'!B442&lt;'ACT M to SAT M'!$A$2,'ACT M to SAT M'!$B$2,IF('ACT Math'!B442&gt;'ACT M to SAT M'!A$28,'ACT M to SAT M'!B$28,VLOOKUP(B442,'ACT M to SAT M'!A:B,2,FALSE))))</f>
        <v/>
      </c>
      <c r="D442" s="11" t="str">
        <f t="shared" si="48"/>
        <v/>
      </c>
      <c r="E442" s="11" t="str">
        <f t="shared" si="52"/>
        <v/>
      </c>
      <c r="F442" s="11" t="str">
        <f t="shared" si="49"/>
        <v/>
      </c>
      <c r="G442" s="11" t="str">
        <f t="shared" si="53"/>
        <v/>
      </c>
      <c r="H442" s="11" t="str">
        <f t="shared" si="50"/>
        <v/>
      </c>
      <c r="I442" s="11" t="str">
        <f t="shared" si="54"/>
        <v/>
      </c>
      <c r="J442" s="11" t="str">
        <f t="shared" si="51"/>
        <v/>
      </c>
      <c r="K442" s="11" t="str">
        <f t="shared" si="55"/>
        <v/>
      </c>
      <c r="L442" s="11" t="str">
        <f>IF('ACT Math'!B442="","",'SAT M to CBEST M'!$A$2+'SAT M to CBEST M'!$B$2*C442)</f>
        <v/>
      </c>
      <c r="M442" s="11" t="str">
        <f>IF('ACT Math'!B442="","", IF(L442&lt;20, 20, IF(L442&gt;80, 80, L442)))</f>
        <v/>
      </c>
    </row>
    <row r="443" spans="1:13" x14ac:dyDescent="0.25">
      <c r="A443" s="11">
        <v>442</v>
      </c>
      <c r="B443" s="30"/>
      <c r="C443" s="11" t="str">
        <f>IF('ACT Math'!B443="","",IF('ACT Math'!B443&lt;'ACT M to SAT M'!$A$2,'ACT M to SAT M'!$B$2,IF('ACT Math'!B443&gt;'ACT M to SAT M'!A$28,'ACT M to SAT M'!B$28,VLOOKUP(B443,'ACT M to SAT M'!A:B,2,FALSE))))</f>
        <v/>
      </c>
      <c r="D443" s="11" t="str">
        <f t="shared" si="48"/>
        <v/>
      </c>
      <c r="E443" s="11" t="str">
        <f t="shared" si="52"/>
        <v/>
      </c>
      <c r="F443" s="11" t="str">
        <f t="shared" si="49"/>
        <v/>
      </c>
      <c r="G443" s="11" t="str">
        <f t="shared" si="53"/>
        <v/>
      </c>
      <c r="H443" s="11" t="str">
        <f t="shared" si="50"/>
        <v/>
      </c>
      <c r="I443" s="11" t="str">
        <f t="shared" si="54"/>
        <v/>
      </c>
      <c r="J443" s="11" t="str">
        <f t="shared" si="51"/>
        <v/>
      </c>
      <c r="K443" s="11" t="str">
        <f t="shared" si="55"/>
        <v/>
      </c>
      <c r="L443" s="11" t="str">
        <f>IF('ACT Math'!B443="","",'SAT M to CBEST M'!$A$2+'SAT M to CBEST M'!$B$2*C443)</f>
        <v/>
      </c>
      <c r="M443" s="11" t="str">
        <f>IF('ACT Math'!B443="","", IF(L443&lt;20, 20, IF(L443&gt;80, 80, L443)))</f>
        <v/>
      </c>
    </row>
    <row r="444" spans="1:13" x14ac:dyDescent="0.25">
      <c r="A444" s="11">
        <v>443</v>
      </c>
      <c r="B444" s="30"/>
      <c r="C444" s="11" t="str">
        <f>IF('ACT Math'!B444="","",IF('ACT Math'!B444&lt;'ACT M to SAT M'!$A$2,'ACT M to SAT M'!$B$2,IF('ACT Math'!B444&gt;'ACT M to SAT M'!A$28,'ACT M to SAT M'!B$28,VLOOKUP(B444,'ACT M to SAT M'!A:B,2,FALSE))))</f>
        <v/>
      </c>
      <c r="D444" s="11" t="str">
        <f t="shared" si="48"/>
        <v/>
      </c>
      <c r="E444" s="11" t="str">
        <f t="shared" si="52"/>
        <v/>
      </c>
      <c r="F444" s="11" t="str">
        <f t="shared" si="49"/>
        <v/>
      </c>
      <c r="G444" s="11" t="str">
        <f t="shared" si="53"/>
        <v/>
      </c>
      <c r="H444" s="11" t="str">
        <f t="shared" si="50"/>
        <v/>
      </c>
      <c r="I444" s="11" t="str">
        <f t="shared" si="54"/>
        <v/>
      </c>
      <c r="J444" s="11" t="str">
        <f t="shared" si="51"/>
        <v/>
      </c>
      <c r="K444" s="11" t="str">
        <f t="shared" si="55"/>
        <v/>
      </c>
      <c r="L444" s="11" t="str">
        <f>IF('ACT Math'!B444="","",'SAT M to CBEST M'!$A$2+'SAT M to CBEST M'!$B$2*C444)</f>
        <v/>
      </c>
      <c r="M444" s="11" t="str">
        <f>IF('ACT Math'!B444="","", IF(L444&lt;20, 20, IF(L444&gt;80, 80, L444)))</f>
        <v/>
      </c>
    </row>
    <row r="445" spans="1:13" x14ac:dyDescent="0.25">
      <c r="A445" s="11">
        <v>444</v>
      </c>
      <c r="B445" s="30"/>
      <c r="C445" s="11" t="str">
        <f>IF('ACT Math'!B445="","",IF('ACT Math'!B445&lt;'ACT M to SAT M'!$A$2,'ACT M to SAT M'!$B$2,IF('ACT Math'!B445&gt;'ACT M to SAT M'!A$28,'ACT M to SAT M'!B$28,VLOOKUP(B445,'ACT M to SAT M'!A:B,2,FALSE))))</f>
        <v/>
      </c>
      <c r="D445" s="11" t="str">
        <f t="shared" si="48"/>
        <v/>
      </c>
      <c r="E445" s="11" t="str">
        <f t="shared" si="52"/>
        <v/>
      </c>
      <c r="F445" s="11" t="str">
        <f t="shared" si="49"/>
        <v/>
      </c>
      <c r="G445" s="11" t="str">
        <f t="shared" si="53"/>
        <v/>
      </c>
      <c r="H445" s="11" t="str">
        <f t="shared" si="50"/>
        <v/>
      </c>
      <c r="I445" s="11" t="str">
        <f t="shared" si="54"/>
        <v/>
      </c>
      <c r="J445" s="11" t="str">
        <f t="shared" si="51"/>
        <v/>
      </c>
      <c r="K445" s="11" t="str">
        <f t="shared" si="55"/>
        <v/>
      </c>
      <c r="L445" s="11" t="str">
        <f>IF('ACT Math'!B445="","",'SAT M to CBEST M'!$A$2+'SAT M to CBEST M'!$B$2*C445)</f>
        <v/>
      </c>
      <c r="M445" s="11" t="str">
        <f>IF('ACT Math'!B445="","", IF(L445&lt;20, 20, IF(L445&gt;80, 80, L445)))</f>
        <v/>
      </c>
    </row>
    <row r="446" spans="1:13" x14ac:dyDescent="0.25">
      <c r="A446" s="11">
        <v>445</v>
      </c>
      <c r="B446" s="30"/>
      <c r="C446" s="11" t="str">
        <f>IF('ACT Math'!B446="","",IF('ACT Math'!B446&lt;'ACT M to SAT M'!$A$2,'ACT M to SAT M'!$B$2,IF('ACT Math'!B446&gt;'ACT M to SAT M'!A$28,'ACT M to SAT M'!B$28,VLOOKUP(B446,'ACT M to SAT M'!A:B,2,FALSE))))</f>
        <v/>
      </c>
      <c r="D446" s="11" t="str">
        <f t="shared" si="48"/>
        <v/>
      </c>
      <c r="E446" s="11" t="str">
        <f t="shared" si="52"/>
        <v/>
      </c>
      <c r="F446" s="11" t="str">
        <f t="shared" si="49"/>
        <v/>
      </c>
      <c r="G446" s="11" t="str">
        <f t="shared" si="53"/>
        <v/>
      </c>
      <c r="H446" s="11" t="str">
        <f t="shared" si="50"/>
        <v/>
      </c>
      <c r="I446" s="11" t="str">
        <f t="shared" si="54"/>
        <v/>
      </c>
      <c r="J446" s="11" t="str">
        <f t="shared" si="51"/>
        <v/>
      </c>
      <c r="K446" s="11" t="str">
        <f t="shared" si="55"/>
        <v/>
      </c>
      <c r="L446" s="11" t="str">
        <f>IF('ACT Math'!B446="","",'SAT M to CBEST M'!$A$2+'SAT M to CBEST M'!$B$2*C446)</f>
        <v/>
      </c>
      <c r="M446" s="11" t="str">
        <f>IF('ACT Math'!B446="","", IF(L446&lt;20, 20, IF(L446&gt;80, 80, L446)))</f>
        <v/>
      </c>
    </row>
    <row r="447" spans="1:13" x14ac:dyDescent="0.25">
      <c r="A447" s="11">
        <v>446</v>
      </c>
      <c r="B447" s="30"/>
      <c r="C447" s="11" t="str">
        <f>IF('ACT Math'!B447="","",IF('ACT Math'!B447&lt;'ACT M to SAT M'!$A$2,'ACT M to SAT M'!$B$2,IF('ACT Math'!B447&gt;'ACT M to SAT M'!A$28,'ACT M to SAT M'!B$28,VLOOKUP(B447,'ACT M to SAT M'!A:B,2,FALSE))))</f>
        <v/>
      </c>
      <c r="D447" s="11" t="str">
        <f t="shared" si="48"/>
        <v/>
      </c>
      <c r="E447" s="11" t="str">
        <f t="shared" si="52"/>
        <v/>
      </c>
      <c r="F447" s="11" t="str">
        <f t="shared" si="49"/>
        <v/>
      </c>
      <c r="G447" s="11" t="str">
        <f t="shared" si="53"/>
        <v/>
      </c>
      <c r="H447" s="11" t="str">
        <f t="shared" si="50"/>
        <v/>
      </c>
      <c r="I447" s="11" t="str">
        <f t="shared" si="54"/>
        <v/>
      </c>
      <c r="J447" s="11" t="str">
        <f t="shared" si="51"/>
        <v/>
      </c>
      <c r="K447" s="11" t="str">
        <f t="shared" si="55"/>
        <v/>
      </c>
      <c r="L447" s="11" t="str">
        <f>IF('ACT Math'!B447="","",'SAT M to CBEST M'!$A$2+'SAT M to CBEST M'!$B$2*C447)</f>
        <v/>
      </c>
      <c r="M447" s="11" t="str">
        <f>IF('ACT Math'!B447="","", IF(L447&lt;20, 20, IF(L447&gt;80, 80, L447)))</f>
        <v/>
      </c>
    </row>
    <row r="448" spans="1:13" x14ac:dyDescent="0.25">
      <c r="A448" s="11">
        <v>447</v>
      </c>
      <c r="B448" s="30"/>
      <c r="C448" s="11" t="str">
        <f>IF('ACT Math'!B448="","",IF('ACT Math'!B448&lt;'ACT M to SAT M'!$A$2,'ACT M to SAT M'!$B$2,IF('ACT Math'!B448&gt;'ACT M to SAT M'!A$28,'ACT M to SAT M'!B$28,VLOOKUP(B448,'ACT M to SAT M'!A:B,2,FALSE))))</f>
        <v/>
      </c>
      <c r="D448" s="11" t="str">
        <f t="shared" si="48"/>
        <v/>
      </c>
      <c r="E448" s="11" t="str">
        <f t="shared" si="52"/>
        <v/>
      </c>
      <c r="F448" s="11" t="str">
        <f t="shared" si="49"/>
        <v/>
      </c>
      <c r="G448" s="11" t="str">
        <f t="shared" si="53"/>
        <v/>
      </c>
      <c r="H448" s="11" t="str">
        <f t="shared" si="50"/>
        <v/>
      </c>
      <c r="I448" s="11" t="str">
        <f t="shared" si="54"/>
        <v/>
      </c>
      <c r="J448" s="11" t="str">
        <f t="shared" si="51"/>
        <v/>
      </c>
      <c r="K448" s="11" t="str">
        <f t="shared" si="55"/>
        <v/>
      </c>
      <c r="L448" s="11" t="str">
        <f>IF('ACT Math'!B448="","",'SAT M to CBEST M'!$A$2+'SAT M to CBEST M'!$B$2*C448)</f>
        <v/>
      </c>
      <c r="M448" s="11" t="str">
        <f>IF('ACT Math'!B448="","", IF(L448&lt;20, 20, IF(L448&gt;80, 80, L448)))</f>
        <v/>
      </c>
    </row>
    <row r="449" spans="1:13" x14ac:dyDescent="0.25">
      <c r="A449" s="11">
        <v>448</v>
      </c>
      <c r="B449" s="30"/>
      <c r="C449" s="11" t="str">
        <f>IF('ACT Math'!B449="","",IF('ACT Math'!B449&lt;'ACT M to SAT M'!$A$2,'ACT M to SAT M'!$B$2,IF('ACT Math'!B449&gt;'ACT M to SAT M'!A$28,'ACT M to SAT M'!B$28,VLOOKUP(B449,'ACT M to SAT M'!A:B,2,FALSE))))</f>
        <v/>
      </c>
      <c r="D449" s="11" t="str">
        <f t="shared" si="48"/>
        <v/>
      </c>
      <c r="E449" s="11" t="str">
        <f t="shared" si="52"/>
        <v/>
      </c>
      <c r="F449" s="11" t="str">
        <f t="shared" si="49"/>
        <v/>
      </c>
      <c r="G449" s="11" t="str">
        <f t="shared" si="53"/>
        <v/>
      </c>
      <c r="H449" s="11" t="str">
        <f t="shared" si="50"/>
        <v/>
      </c>
      <c r="I449" s="11" t="str">
        <f t="shared" si="54"/>
        <v/>
      </c>
      <c r="J449" s="11" t="str">
        <f t="shared" si="51"/>
        <v/>
      </c>
      <c r="K449" s="11" t="str">
        <f t="shared" si="55"/>
        <v/>
      </c>
      <c r="L449" s="11" t="str">
        <f>IF('ACT Math'!B449="","",'SAT M to CBEST M'!$A$2+'SAT M to CBEST M'!$B$2*C449)</f>
        <v/>
      </c>
      <c r="M449" s="11" t="str">
        <f>IF('ACT Math'!B449="","", IF(L449&lt;20, 20, IF(L449&gt;80, 80, L449)))</f>
        <v/>
      </c>
    </row>
    <row r="450" spans="1:13" x14ac:dyDescent="0.25">
      <c r="A450" s="11">
        <v>449</v>
      </c>
      <c r="B450" s="30"/>
      <c r="C450" s="11" t="str">
        <f>IF('ACT Math'!B450="","",IF('ACT Math'!B450&lt;'ACT M to SAT M'!$A$2,'ACT M to SAT M'!$B$2,IF('ACT Math'!B450&gt;'ACT M to SAT M'!A$28,'ACT M to SAT M'!B$28,VLOOKUP(B450,'ACT M to SAT M'!A:B,2,FALSE))))</f>
        <v/>
      </c>
      <c r="D450" s="11" t="str">
        <f t="shared" ref="D450:D513" si="56">IF(B450="","",interceptACTMtoPCM5732+slopeACTMtoPCM5732*B450)</f>
        <v/>
      </c>
      <c r="E450" s="11" t="str">
        <f t="shared" si="52"/>
        <v/>
      </c>
      <c r="F450" s="11" t="str">
        <f t="shared" ref="F450:F513" si="57">IF(B450="","",IF(B450&gt;=17, upperinterceptACTMtoPAAM201+B450*upperslopeACTMtoPAAM201, lowerinterceptACTMtoPAAM201+B450*lowerslopeACTMtoPAAM201))</f>
        <v/>
      </c>
      <c r="G450" s="11" t="str">
        <f t="shared" si="53"/>
        <v/>
      </c>
      <c r="H450" s="11" t="str">
        <f t="shared" ref="H450:H513" si="58">IF(B450="","",interceptACTMtoPCM5733+slopeACTMtoPCM5733*B450)</f>
        <v/>
      </c>
      <c r="I450" s="11" t="str">
        <f t="shared" si="54"/>
        <v/>
      </c>
      <c r="J450" s="11" t="str">
        <f t="shared" ref="J450:J513" si="59">IF(B450="","",IF(B450&gt;=16, upperinterceptACTMtoPAAM211+B450*upperslopeACTMtoPAAM211, lowerinterceptACTMtoPAAM211+B450*lowerslopeACTMtoPAAM211))</f>
        <v/>
      </c>
      <c r="K450" s="11" t="str">
        <f t="shared" si="55"/>
        <v/>
      </c>
      <c r="L450" s="11" t="str">
        <f>IF('ACT Math'!B450="","",'SAT M to CBEST M'!$A$2+'SAT M to CBEST M'!$B$2*C450)</f>
        <v/>
      </c>
      <c r="M450" s="11" t="str">
        <f>IF('ACT Math'!B450="","", IF(L450&lt;20, 20, IF(L450&gt;80, 80, L450)))</f>
        <v/>
      </c>
    </row>
    <row r="451" spans="1:13" x14ac:dyDescent="0.25">
      <c r="A451" s="11">
        <v>450</v>
      </c>
      <c r="B451" s="30"/>
      <c r="C451" s="11" t="str">
        <f>IF('ACT Math'!B451="","",IF('ACT Math'!B451&lt;'ACT M to SAT M'!$A$2,'ACT M to SAT M'!$B$2,IF('ACT Math'!B451&gt;'ACT M to SAT M'!A$28,'ACT M to SAT M'!B$28,VLOOKUP(B451,'ACT M to SAT M'!A:B,2,FALSE))))</f>
        <v/>
      </c>
      <c r="D451" s="11" t="str">
        <f t="shared" si="56"/>
        <v/>
      </c>
      <c r="E451" s="11" t="str">
        <f t="shared" ref="E451:E514" si="60">IF(B451="","", IF(D451&lt;100, 100, IF(D451&gt;200, 200, D451)))</f>
        <v/>
      </c>
      <c r="F451" s="11" t="str">
        <f t="shared" si="57"/>
        <v/>
      </c>
      <c r="G451" s="11" t="str">
        <f t="shared" ref="G451:G514" si="61">IF(B451="","", IF(F451&lt;100, 100, IF(F451&gt;300, 300, F451)))</f>
        <v/>
      </c>
      <c r="H451" s="11" t="str">
        <f t="shared" si="58"/>
        <v/>
      </c>
      <c r="I451" s="11" t="str">
        <f t="shared" ref="I451:I514" si="62">IF(B451="","", IF(H451&lt;100, 100, IF(H451&gt;200, 200, H451)))</f>
        <v/>
      </c>
      <c r="J451" s="11" t="str">
        <f t="shared" si="59"/>
        <v/>
      </c>
      <c r="K451" s="11" t="str">
        <f t="shared" ref="K451:K514" si="63">IF(B451="","", IF(J451&lt;100, 100, IF(J451&gt;300, 300, J451)))</f>
        <v/>
      </c>
      <c r="L451" s="11" t="str">
        <f>IF('ACT Math'!B451="","",'SAT M to CBEST M'!$A$2+'SAT M to CBEST M'!$B$2*C451)</f>
        <v/>
      </c>
      <c r="M451" s="11" t="str">
        <f>IF('ACT Math'!B451="","", IF(L451&lt;20, 20, IF(L451&gt;80, 80, L451)))</f>
        <v/>
      </c>
    </row>
    <row r="452" spans="1:13" x14ac:dyDescent="0.25">
      <c r="A452" s="11">
        <v>451</v>
      </c>
      <c r="B452" s="30"/>
      <c r="C452" s="11" t="str">
        <f>IF('ACT Math'!B452="","",IF('ACT Math'!B452&lt;'ACT M to SAT M'!$A$2,'ACT M to SAT M'!$B$2,IF('ACT Math'!B452&gt;'ACT M to SAT M'!A$28,'ACT M to SAT M'!B$28,VLOOKUP(B452,'ACT M to SAT M'!A:B,2,FALSE))))</f>
        <v/>
      </c>
      <c r="D452" s="11" t="str">
        <f t="shared" si="56"/>
        <v/>
      </c>
      <c r="E452" s="11" t="str">
        <f t="shared" si="60"/>
        <v/>
      </c>
      <c r="F452" s="11" t="str">
        <f t="shared" si="57"/>
        <v/>
      </c>
      <c r="G452" s="11" t="str">
        <f t="shared" si="61"/>
        <v/>
      </c>
      <c r="H452" s="11" t="str">
        <f t="shared" si="58"/>
        <v/>
      </c>
      <c r="I452" s="11" t="str">
        <f t="shared" si="62"/>
        <v/>
      </c>
      <c r="J452" s="11" t="str">
        <f t="shared" si="59"/>
        <v/>
      </c>
      <c r="K452" s="11" t="str">
        <f t="shared" si="63"/>
        <v/>
      </c>
      <c r="L452" s="11" t="str">
        <f>IF('ACT Math'!B452="","",'SAT M to CBEST M'!$A$2+'SAT M to CBEST M'!$B$2*C452)</f>
        <v/>
      </c>
      <c r="M452" s="11" t="str">
        <f>IF('ACT Math'!B452="","", IF(L452&lt;20, 20, IF(L452&gt;80, 80, L452)))</f>
        <v/>
      </c>
    </row>
    <row r="453" spans="1:13" x14ac:dyDescent="0.25">
      <c r="A453" s="11">
        <v>452</v>
      </c>
      <c r="B453" s="30"/>
      <c r="C453" s="11" t="str">
        <f>IF('ACT Math'!B453="","",IF('ACT Math'!B453&lt;'ACT M to SAT M'!$A$2,'ACT M to SAT M'!$B$2,IF('ACT Math'!B453&gt;'ACT M to SAT M'!A$28,'ACT M to SAT M'!B$28,VLOOKUP(B453,'ACT M to SAT M'!A:B,2,FALSE))))</f>
        <v/>
      </c>
      <c r="D453" s="11" t="str">
        <f t="shared" si="56"/>
        <v/>
      </c>
      <c r="E453" s="11" t="str">
        <f t="shared" si="60"/>
        <v/>
      </c>
      <c r="F453" s="11" t="str">
        <f t="shared" si="57"/>
        <v/>
      </c>
      <c r="G453" s="11" t="str">
        <f t="shared" si="61"/>
        <v/>
      </c>
      <c r="H453" s="11" t="str">
        <f t="shared" si="58"/>
        <v/>
      </c>
      <c r="I453" s="11" t="str">
        <f t="shared" si="62"/>
        <v/>
      </c>
      <c r="J453" s="11" t="str">
        <f t="shared" si="59"/>
        <v/>
      </c>
      <c r="K453" s="11" t="str">
        <f t="shared" si="63"/>
        <v/>
      </c>
      <c r="L453" s="11" t="str">
        <f>IF('ACT Math'!B453="","",'SAT M to CBEST M'!$A$2+'SAT M to CBEST M'!$B$2*C453)</f>
        <v/>
      </c>
      <c r="M453" s="11" t="str">
        <f>IF('ACT Math'!B453="","", IF(L453&lt;20, 20, IF(L453&gt;80, 80, L453)))</f>
        <v/>
      </c>
    </row>
    <row r="454" spans="1:13" x14ac:dyDescent="0.25">
      <c r="A454" s="11">
        <v>453</v>
      </c>
      <c r="B454" s="30"/>
      <c r="C454" s="11" t="str">
        <f>IF('ACT Math'!B454="","",IF('ACT Math'!B454&lt;'ACT M to SAT M'!$A$2,'ACT M to SAT M'!$B$2,IF('ACT Math'!B454&gt;'ACT M to SAT M'!A$28,'ACT M to SAT M'!B$28,VLOOKUP(B454,'ACT M to SAT M'!A:B,2,FALSE))))</f>
        <v/>
      </c>
      <c r="D454" s="11" t="str">
        <f t="shared" si="56"/>
        <v/>
      </c>
      <c r="E454" s="11" t="str">
        <f t="shared" si="60"/>
        <v/>
      </c>
      <c r="F454" s="11" t="str">
        <f t="shared" si="57"/>
        <v/>
      </c>
      <c r="G454" s="11" t="str">
        <f t="shared" si="61"/>
        <v/>
      </c>
      <c r="H454" s="11" t="str">
        <f t="shared" si="58"/>
        <v/>
      </c>
      <c r="I454" s="11" t="str">
        <f t="shared" si="62"/>
        <v/>
      </c>
      <c r="J454" s="11" t="str">
        <f t="shared" si="59"/>
        <v/>
      </c>
      <c r="K454" s="11" t="str">
        <f t="shared" si="63"/>
        <v/>
      </c>
      <c r="L454" s="11" t="str">
        <f>IF('ACT Math'!B454="","",'SAT M to CBEST M'!$A$2+'SAT M to CBEST M'!$B$2*C454)</f>
        <v/>
      </c>
      <c r="M454" s="11" t="str">
        <f>IF('ACT Math'!B454="","", IF(L454&lt;20, 20, IF(L454&gt;80, 80, L454)))</f>
        <v/>
      </c>
    </row>
    <row r="455" spans="1:13" x14ac:dyDescent="0.25">
      <c r="A455" s="11">
        <v>454</v>
      </c>
      <c r="B455" s="30"/>
      <c r="C455" s="11" t="str">
        <f>IF('ACT Math'!B455="","",IF('ACT Math'!B455&lt;'ACT M to SAT M'!$A$2,'ACT M to SAT M'!$B$2,IF('ACT Math'!B455&gt;'ACT M to SAT M'!A$28,'ACT M to SAT M'!B$28,VLOOKUP(B455,'ACT M to SAT M'!A:B,2,FALSE))))</f>
        <v/>
      </c>
      <c r="D455" s="11" t="str">
        <f t="shared" si="56"/>
        <v/>
      </c>
      <c r="E455" s="11" t="str">
        <f t="shared" si="60"/>
        <v/>
      </c>
      <c r="F455" s="11" t="str">
        <f t="shared" si="57"/>
        <v/>
      </c>
      <c r="G455" s="11" t="str">
        <f t="shared" si="61"/>
        <v/>
      </c>
      <c r="H455" s="11" t="str">
        <f t="shared" si="58"/>
        <v/>
      </c>
      <c r="I455" s="11" t="str">
        <f t="shared" si="62"/>
        <v/>
      </c>
      <c r="J455" s="11" t="str">
        <f t="shared" si="59"/>
        <v/>
      </c>
      <c r="K455" s="11" t="str">
        <f t="shared" si="63"/>
        <v/>
      </c>
      <c r="L455" s="11" t="str">
        <f>IF('ACT Math'!B455="","",'SAT M to CBEST M'!$A$2+'SAT M to CBEST M'!$B$2*C455)</f>
        <v/>
      </c>
      <c r="M455" s="11" t="str">
        <f>IF('ACT Math'!B455="","", IF(L455&lt;20, 20, IF(L455&gt;80, 80, L455)))</f>
        <v/>
      </c>
    </row>
    <row r="456" spans="1:13" x14ac:dyDescent="0.25">
      <c r="A456" s="11">
        <v>455</v>
      </c>
      <c r="B456" s="30"/>
      <c r="C456" s="11" t="str">
        <f>IF('ACT Math'!B456="","",IF('ACT Math'!B456&lt;'ACT M to SAT M'!$A$2,'ACT M to SAT M'!$B$2,IF('ACT Math'!B456&gt;'ACT M to SAT M'!A$28,'ACT M to SAT M'!B$28,VLOOKUP(B456,'ACT M to SAT M'!A:B,2,FALSE))))</f>
        <v/>
      </c>
      <c r="D456" s="11" t="str">
        <f t="shared" si="56"/>
        <v/>
      </c>
      <c r="E456" s="11" t="str">
        <f t="shared" si="60"/>
        <v/>
      </c>
      <c r="F456" s="11" t="str">
        <f t="shared" si="57"/>
        <v/>
      </c>
      <c r="G456" s="11" t="str">
        <f t="shared" si="61"/>
        <v/>
      </c>
      <c r="H456" s="11" t="str">
        <f t="shared" si="58"/>
        <v/>
      </c>
      <c r="I456" s="11" t="str">
        <f t="shared" si="62"/>
        <v/>
      </c>
      <c r="J456" s="11" t="str">
        <f t="shared" si="59"/>
        <v/>
      </c>
      <c r="K456" s="11" t="str">
        <f t="shared" si="63"/>
        <v/>
      </c>
      <c r="L456" s="11" t="str">
        <f>IF('ACT Math'!B456="","",'SAT M to CBEST M'!$A$2+'SAT M to CBEST M'!$B$2*C456)</f>
        <v/>
      </c>
      <c r="M456" s="11" t="str">
        <f>IF('ACT Math'!B456="","", IF(L456&lt;20, 20, IF(L456&gt;80, 80, L456)))</f>
        <v/>
      </c>
    </row>
    <row r="457" spans="1:13" x14ac:dyDescent="0.25">
      <c r="A457" s="11">
        <v>456</v>
      </c>
      <c r="B457" s="30"/>
      <c r="C457" s="11" t="str">
        <f>IF('ACT Math'!B457="","",IF('ACT Math'!B457&lt;'ACT M to SAT M'!$A$2,'ACT M to SAT M'!$B$2,IF('ACT Math'!B457&gt;'ACT M to SAT M'!A$28,'ACT M to SAT M'!B$28,VLOOKUP(B457,'ACT M to SAT M'!A:B,2,FALSE))))</f>
        <v/>
      </c>
      <c r="D457" s="11" t="str">
        <f t="shared" si="56"/>
        <v/>
      </c>
      <c r="E457" s="11" t="str">
        <f t="shared" si="60"/>
        <v/>
      </c>
      <c r="F457" s="11" t="str">
        <f t="shared" si="57"/>
        <v/>
      </c>
      <c r="G457" s="11" t="str">
        <f t="shared" si="61"/>
        <v/>
      </c>
      <c r="H457" s="11" t="str">
        <f t="shared" si="58"/>
        <v/>
      </c>
      <c r="I457" s="11" t="str">
        <f t="shared" si="62"/>
        <v/>
      </c>
      <c r="J457" s="11" t="str">
        <f t="shared" si="59"/>
        <v/>
      </c>
      <c r="K457" s="11" t="str">
        <f t="shared" si="63"/>
        <v/>
      </c>
      <c r="L457" s="11" t="str">
        <f>IF('ACT Math'!B457="","",'SAT M to CBEST M'!$A$2+'SAT M to CBEST M'!$B$2*C457)</f>
        <v/>
      </c>
      <c r="M457" s="11" t="str">
        <f>IF('ACT Math'!B457="","", IF(L457&lt;20, 20, IF(L457&gt;80, 80, L457)))</f>
        <v/>
      </c>
    </row>
    <row r="458" spans="1:13" x14ac:dyDescent="0.25">
      <c r="A458" s="11">
        <v>457</v>
      </c>
      <c r="B458" s="30"/>
      <c r="C458" s="11" t="str">
        <f>IF('ACT Math'!B458="","",IF('ACT Math'!B458&lt;'ACT M to SAT M'!$A$2,'ACT M to SAT M'!$B$2,IF('ACT Math'!B458&gt;'ACT M to SAT M'!A$28,'ACT M to SAT M'!B$28,VLOOKUP(B458,'ACT M to SAT M'!A:B,2,FALSE))))</f>
        <v/>
      </c>
      <c r="D458" s="11" t="str">
        <f t="shared" si="56"/>
        <v/>
      </c>
      <c r="E458" s="11" t="str">
        <f t="shared" si="60"/>
        <v/>
      </c>
      <c r="F458" s="11" t="str">
        <f t="shared" si="57"/>
        <v/>
      </c>
      <c r="G458" s="11" t="str">
        <f t="shared" si="61"/>
        <v/>
      </c>
      <c r="H458" s="11" t="str">
        <f t="shared" si="58"/>
        <v/>
      </c>
      <c r="I458" s="11" t="str">
        <f t="shared" si="62"/>
        <v/>
      </c>
      <c r="J458" s="11" t="str">
        <f t="shared" si="59"/>
        <v/>
      </c>
      <c r="K458" s="11" t="str">
        <f t="shared" si="63"/>
        <v/>
      </c>
      <c r="L458" s="11" t="str">
        <f>IF('ACT Math'!B458="","",'SAT M to CBEST M'!$A$2+'SAT M to CBEST M'!$B$2*C458)</f>
        <v/>
      </c>
      <c r="M458" s="11" t="str">
        <f>IF('ACT Math'!B458="","", IF(L458&lt;20, 20, IF(L458&gt;80, 80, L458)))</f>
        <v/>
      </c>
    </row>
    <row r="459" spans="1:13" x14ac:dyDescent="0.25">
      <c r="A459" s="11">
        <v>458</v>
      </c>
      <c r="B459" s="30"/>
      <c r="C459" s="11" t="str">
        <f>IF('ACT Math'!B459="","",IF('ACT Math'!B459&lt;'ACT M to SAT M'!$A$2,'ACT M to SAT M'!$B$2,IF('ACT Math'!B459&gt;'ACT M to SAT M'!A$28,'ACT M to SAT M'!B$28,VLOOKUP(B459,'ACT M to SAT M'!A:B,2,FALSE))))</f>
        <v/>
      </c>
      <c r="D459" s="11" t="str">
        <f t="shared" si="56"/>
        <v/>
      </c>
      <c r="E459" s="11" t="str">
        <f t="shared" si="60"/>
        <v/>
      </c>
      <c r="F459" s="11" t="str">
        <f t="shared" si="57"/>
        <v/>
      </c>
      <c r="G459" s="11" t="str">
        <f t="shared" si="61"/>
        <v/>
      </c>
      <c r="H459" s="11" t="str">
        <f t="shared" si="58"/>
        <v/>
      </c>
      <c r="I459" s="11" t="str">
        <f t="shared" si="62"/>
        <v/>
      </c>
      <c r="J459" s="11" t="str">
        <f t="shared" si="59"/>
        <v/>
      </c>
      <c r="K459" s="11" t="str">
        <f t="shared" si="63"/>
        <v/>
      </c>
      <c r="L459" s="11" t="str">
        <f>IF('ACT Math'!B459="","",'SAT M to CBEST M'!$A$2+'SAT M to CBEST M'!$B$2*C459)</f>
        <v/>
      </c>
      <c r="M459" s="11" t="str">
        <f>IF('ACT Math'!B459="","", IF(L459&lt;20, 20, IF(L459&gt;80, 80, L459)))</f>
        <v/>
      </c>
    </row>
    <row r="460" spans="1:13" x14ac:dyDescent="0.25">
      <c r="A460" s="11">
        <v>459</v>
      </c>
      <c r="B460" s="30"/>
      <c r="C460" s="11" t="str">
        <f>IF('ACT Math'!B460="","",IF('ACT Math'!B460&lt;'ACT M to SAT M'!$A$2,'ACT M to SAT M'!$B$2,IF('ACT Math'!B460&gt;'ACT M to SAT M'!A$28,'ACT M to SAT M'!B$28,VLOOKUP(B460,'ACT M to SAT M'!A:B,2,FALSE))))</f>
        <v/>
      </c>
      <c r="D460" s="11" t="str">
        <f t="shared" si="56"/>
        <v/>
      </c>
      <c r="E460" s="11" t="str">
        <f t="shared" si="60"/>
        <v/>
      </c>
      <c r="F460" s="11" t="str">
        <f t="shared" si="57"/>
        <v/>
      </c>
      <c r="G460" s="11" t="str">
        <f t="shared" si="61"/>
        <v/>
      </c>
      <c r="H460" s="11" t="str">
        <f t="shared" si="58"/>
        <v/>
      </c>
      <c r="I460" s="11" t="str">
        <f t="shared" si="62"/>
        <v/>
      </c>
      <c r="J460" s="11" t="str">
        <f t="shared" si="59"/>
        <v/>
      </c>
      <c r="K460" s="11" t="str">
        <f t="shared" si="63"/>
        <v/>
      </c>
      <c r="L460" s="11" t="str">
        <f>IF('ACT Math'!B460="","",'SAT M to CBEST M'!$A$2+'SAT M to CBEST M'!$B$2*C460)</f>
        <v/>
      </c>
      <c r="M460" s="11" t="str">
        <f>IF('ACT Math'!B460="","", IF(L460&lt;20, 20, IF(L460&gt;80, 80, L460)))</f>
        <v/>
      </c>
    </row>
    <row r="461" spans="1:13" x14ac:dyDescent="0.25">
      <c r="A461" s="11">
        <v>460</v>
      </c>
      <c r="B461" s="30"/>
      <c r="C461" s="11" t="str">
        <f>IF('ACT Math'!B461="","",IF('ACT Math'!B461&lt;'ACT M to SAT M'!$A$2,'ACT M to SAT M'!$B$2,IF('ACT Math'!B461&gt;'ACT M to SAT M'!A$28,'ACT M to SAT M'!B$28,VLOOKUP(B461,'ACT M to SAT M'!A:B,2,FALSE))))</f>
        <v/>
      </c>
      <c r="D461" s="11" t="str">
        <f t="shared" si="56"/>
        <v/>
      </c>
      <c r="E461" s="11" t="str">
        <f t="shared" si="60"/>
        <v/>
      </c>
      <c r="F461" s="11" t="str">
        <f t="shared" si="57"/>
        <v/>
      </c>
      <c r="G461" s="11" t="str">
        <f t="shared" si="61"/>
        <v/>
      </c>
      <c r="H461" s="11" t="str">
        <f t="shared" si="58"/>
        <v/>
      </c>
      <c r="I461" s="11" t="str">
        <f t="shared" si="62"/>
        <v/>
      </c>
      <c r="J461" s="11" t="str">
        <f t="shared" si="59"/>
        <v/>
      </c>
      <c r="K461" s="11" t="str">
        <f t="shared" si="63"/>
        <v/>
      </c>
      <c r="L461" s="11" t="str">
        <f>IF('ACT Math'!B461="","",'SAT M to CBEST M'!$A$2+'SAT M to CBEST M'!$B$2*C461)</f>
        <v/>
      </c>
      <c r="M461" s="11" t="str">
        <f>IF('ACT Math'!B461="","", IF(L461&lt;20, 20, IF(L461&gt;80, 80, L461)))</f>
        <v/>
      </c>
    </row>
    <row r="462" spans="1:13" x14ac:dyDescent="0.25">
      <c r="A462" s="11">
        <v>461</v>
      </c>
      <c r="B462" s="30"/>
      <c r="C462" s="11" t="str">
        <f>IF('ACT Math'!B462="","",IF('ACT Math'!B462&lt;'ACT M to SAT M'!$A$2,'ACT M to SAT M'!$B$2,IF('ACT Math'!B462&gt;'ACT M to SAT M'!A$28,'ACT M to SAT M'!B$28,VLOOKUP(B462,'ACT M to SAT M'!A:B,2,FALSE))))</f>
        <v/>
      </c>
      <c r="D462" s="11" t="str">
        <f t="shared" si="56"/>
        <v/>
      </c>
      <c r="E462" s="11" t="str">
        <f t="shared" si="60"/>
        <v/>
      </c>
      <c r="F462" s="11" t="str">
        <f t="shared" si="57"/>
        <v/>
      </c>
      <c r="G462" s="11" t="str">
        <f t="shared" si="61"/>
        <v/>
      </c>
      <c r="H462" s="11" t="str">
        <f t="shared" si="58"/>
        <v/>
      </c>
      <c r="I462" s="11" t="str">
        <f t="shared" si="62"/>
        <v/>
      </c>
      <c r="J462" s="11" t="str">
        <f t="shared" si="59"/>
        <v/>
      </c>
      <c r="K462" s="11" t="str">
        <f t="shared" si="63"/>
        <v/>
      </c>
      <c r="L462" s="11" t="str">
        <f>IF('ACT Math'!B462="","",'SAT M to CBEST M'!$A$2+'SAT M to CBEST M'!$B$2*C462)</f>
        <v/>
      </c>
      <c r="M462" s="11" t="str">
        <f>IF('ACT Math'!B462="","", IF(L462&lt;20, 20, IF(L462&gt;80, 80, L462)))</f>
        <v/>
      </c>
    </row>
    <row r="463" spans="1:13" x14ac:dyDescent="0.25">
      <c r="A463" s="11">
        <v>462</v>
      </c>
      <c r="B463" s="30"/>
      <c r="C463" s="11" t="str">
        <f>IF('ACT Math'!B463="","",IF('ACT Math'!B463&lt;'ACT M to SAT M'!$A$2,'ACT M to SAT M'!$B$2,IF('ACT Math'!B463&gt;'ACT M to SAT M'!A$28,'ACT M to SAT M'!B$28,VLOOKUP(B463,'ACT M to SAT M'!A:B,2,FALSE))))</f>
        <v/>
      </c>
      <c r="D463" s="11" t="str">
        <f t="shared" si="56"/>
        <v/>
      </c>
      <c r="E463" s="11" t="str">
        <f t="shared" si="60"/>
        <v/>
      </c>
      <c r="F463" s="11" t="str">
        <f t="shared" si="57"/>
        <v/>
      </c>
      <c r="G463" s="11" t="str">
        <f t="shared" si="61"/>
        <v/>
      </c>
      <c r="H463" s="11" t="str">
        <f t="shared" si="58"/>
        <v/>
      </c>
      <c r="I463" s="11" t="str">
        <f t="shared" si="62"/>
        <v/>
      </c>
      <c r="J463" s="11" t="str">
        <f t="shared" si="59"/>
        <v/>
      </c>
      <c r="K463" s="11" t="str">
        <f t="shared" si="63"/>
        <v/>
      </c>
      <c r="L463" s="11" t="str">
        <f>IF('ACT Math'!B463="","",'SAT M to CBEST M'!$A$2+'SAT M to CBEST M'!$B$2*C463)</f>
        <v/>
      </c>
      <c r="M463" s="11" t="str">
        <f>IF('ACT Math'!B463="","", IF(L463&lt;20, 20, IF(L463&gt;80, 80, L463)))</f>
        <v/>
      </c>
    </row>
    <row r="464" spans="1:13" x14ac:dyDescent="0.25">
      <c r="A464" s="11">
        <v>463</v>
      </c>
      <c r="B464" s="30"/>
      <c r="C464" s="11" t="str">
        <f>IF('ACT Math'!B464="","",IF('ACT Math'!B464&lt;'ACT M to SAT M'!$A$2,'ACT M to SAT M'!$B$2,IF('ACT Math'!B464&gt;'ACT M to SAT M'!A$28,'ACT M to SAT M'!B$28,VLOOKUP(B464,'ACT M to SAT M'!A:B,2,FALSE))))</f>
        <v/>
      </c>
      <c r="D464" s="11" t="str">
        <f t="shared" si="56"/>
        <v/>
      </c>
      <c r="E464" s="11" t="str">
        <f t="shared" si="60"/>
        <v/>
      </c>
      <c r="F464" s="11" t="str">
        <f t="shared" si="57"/>
        <v/>
      </c>
      <c r="G464" s="11" t="str">
        <f t="shared" si="61"/>
        <v/>
      </c>
      <c r="H464" s="11" t="str">
        <f t="shared" si="58"/>
        <v/>
      </c>
      <c r="I464" s="11" t="str">
        <f t="shared" si="62"/>
        <v/>
      </c>
      <c r="J464" s="11" t="str">
        <f t="shared" si="59"/>
        <v/>
      </c>
      <c r="K464" s="11" t="str">
        <f t="shared" si="63"/>
        <v/>
      </c>
      <c r="L464" s="11" t="str">
        <f>IF('ACT Math'!B464="","",'SAT M to CBEST M'!$A$2+'SAT M to CBEST M'!$B$2*C464)</f>
        <v/>
      </c>
      <c r="M464" s="11" t="str">
        <f>IF('ACT Math'!B464="","", IF(L464&lt;20, 20, IF(L464&gt;80, 80, L464)))</f>
        <v/>
      </c>
    </row>
    <row r="465" spans="1:13" x14ac:dyDescent="0.25">
      <c r="A465" s="11">
        <v>464</v>
      </c>
      <c r="B465" s="30"/>
      <c r="C465" s="11" t="str">
        <f>IF('ACT Math'!B465="","",IF('ACT Math'!B465&lt;'ACT M to SAT M'!$A$2,'ACT M to SAT M'!$B$2,IF('ACT Math'!B465&gt;'ACT M to SAT M'!A$28,'ACT M to SAT M'!B$28,VLOOKUP(B465,'ACT M to SAT M'!A:B,2,FALSE))))</f>
        <v/>
      </c>
      <c r="D465" s="11" t="str">
        <f t="shared" si="56"/>
        <v/>
      </c>
      <c r="E465" s="11" t="str">
        <f t="shared" si="60"/>
        <v/>
      </c>
      <c r="F465" s="11" t="str">
        <f t="shared" si="57"/>
        <v/>
      </c>
      <c r="G465" s="11" t="str">
        <f t="shared" si="61"/>
        <v/>
      </c>
      <c r="H465" s="11" t="str">
        <f t="shared" si="58"/>
        <v/>
      </c>
      <c r="I465" s="11" t="str">
        <f t="shared" si="62"/>
        <v/>
      </c>
      <c r="J465" s="11" t="str">
        <f t="shared" si="59"/>
        <v/>
      </c>
      <c r="K465" s="11" t="str">
        <f t="shared" si="63"/>
        <v/>
      </c>
      <c r="L465" s="11" t="str">
        <f>IF('ACT Math'!B465="","",'SAT M to CBEST M'!$A$2+'SAT M to CBEST M'!$B$2*C465)</f>
        <v/>
      </c>
      <c r="M465" s="11" t="str">
        <f>IF('ACT Math'!B465="","", IF(L465&lt;20, 20, IF(L465&gt;80, 80, L465)))</f>
        <v/>
      </c>
    </row>
    <row r="466" spans="1:13" x14ac:dyDescent="0.25">
      <c r="A466" s="11">
        <v>465</v>
      </c>
      <c r="B466" s="30"/>
      <c r="C466" s="11" t="str">
        <f>IF('ACT Math'!B466="","",IF('ACT Math'!B466&lt;'ACT M to SAT M'!$A$2,'ACT M to SAT M'!$B$2,IF('ACT Math'!B466&gt;'ACT M to SAT M'!A$28,'ACT M to SAT M'!B$28,VLOOKUP(B466,'ACT M to SAT M'!A:B,2,FALSE))))</f>
        <v/>
      </c>
      <c r="D466" s="11" t="str">
        <f t="shared" si="56"/>
        <v/>
      </c>
      <c r="E466" s="11" t="str">
        <f t="shared" si="60"/>
        <v/>
      </c>
      <c r="F466" s="11" t="str">
        <f t="shared" si="57"/>
        <v/>
      </c>
      <c r="G466" s="11" t="str">
        <f t="shared" si="61"/>
        <v/>
      </c>
      <c r="H466" s="11" t="str">
        <f t="shared" si="58"/>
        <v/>
      </c>
      <c r="I466" s="11" t="str">
        <f t="shared" si="62"/>
        <v/>
      </c>
      <c r="J466" s="11" t="str">
        <f t="shared" si="59"/>
        <v/>
      </c>
      <c r="K466" s="11" t="str">
        <f t="shared" si="63"/>
        <v/>
      </c>
      <c r="L466" s="11" t="str">
        <f>IF('ACT Math'!B466="","",'SAT M to CBEST M'!$A$2+'SAT M to CBEST M'!$B$2*C466)</f>
        <v/>
      </c>
      <c r="M466" s="11" t="str">
        <f>IF('ACT Math'!B466="","", IF(L466&lt;20, 20, IF(L466&gt;80, 80, L466)))</f>
        <v/>
      </c>
    </row>
    <row r="467" spans="1:13" x14ac:dyDescent="0.25">
      <c r="A467" s="11">
        <v>466</v>
      </c>
      <c r="B467" s="30"/>
      <c r="C467" s="11" t="str">
        <f>IF('ACT Math'!B467="","",IF('ACT Math'!B467&lt;'ACT M to SAT M'!$A$2,'ACT M to SAT M'!$B$2,IF('ACT Math'!B467&gt;'ACT M to SAT M'!A$28,'ACT M to SAT M'!B$28,VLOOKUP(B467,'ACT M to SAT M'!A:B,2,FALSE))))</f>
        <v/>
      </c>
      <c r="D467" s="11" t="str">
        <f t="shared" si="56"/>
        <v/>
      </c>
      <c r="E467" s="11" t="str">
        <f t="shared" si="60"/>
        <v/>
      </c>
      <c r="F467" s="11" t="str">
        <f t="shared" si="57"/>
        <v/>
      </c>
      <c r="G467" s="11" t="str">
        <f t="shared" si="61"/>
        <v/>
      </c>
      <c r="H467" s="11" t="str">
        <f t="shared" si="58"/>
        <v/>
      </c>
      <c r="I467" s="11" t="str">
        <f t="shared" si="62"/>
        <v/>
      </c>
      <c r="J467" s="11" t="str">
        <f t="shared" si="59"/>
        <v/>
      </c>
      <c r="K467" s="11" t="str">
        <f t="shared" si="63"/>
        <v/>
      </c>
      <c r="L467" s="11" t="str">
        <f>IF('ACT Math'!B467="","",'SAT M to CBEST M'!$A$2+'SAT M to CBEST M'!$B$2*C467)</f>
        <v/>
      </c>
      <c r="M467" s="11" t="str">
        <f>IF('ACT Math'!B467="","", IF(L467&lt;20, 20, IF(L467&gt;80, 80, L467)))</f>
        <v/>
      </c>
    </row>
    <row r="468" spans="1:13" x14ac:dyDescent="0.25">
      <c r="A468" s="11">
        <v>467</v>
      </c>
      <c r="B468" s="30"/>
      <c r="C468" s="11" t="str">
        <f>IF('ACT Math'!B468="","",IF('ACT Math'!B468&lt;'ACT M to SAT M'!$A$2,'ACT M to SAT M'!$B$2,IF('ACT Math'!B468&gt;'ACT M to SAT M'!A$28,'ACT M to SAT M'!B$28,VLOOKUP(B468,'ACT M to SAT M'!A:B,2,FALSE))))</f>
        <v/>
      </c>
      <c r="D468" s="11" t="str">
        <f t="shared" si="56"/>
        <v/>
      </c>
      <c r="E468" s="11" t="str">
        <f t="shared" si="60"/>
        <v/>
      </c>
      <c r="F468" s="11" t="str">
        <f t="shared" si="57"/>
        <v/>
      </c>
      <c r="G468" s="11" t="str">
        <f t="shared" si="61"/>
        <v/>
      </c>
      <c r="H468" s="11" t="str">
        <f t="shared" si="58"/>
        <v/>
      </c>
      <c r="I468" s="11" t="str">
        <f t="shared" si="62"/>
        <v/>
      </c>
      <c r="J468" s="11" t="str">
        <f t="shared" si="59"/>
        <v/>
      </c>
      <c r="K468" s="11" t="str">
        <f t="shared" si="63"/>
        <v/>
      </c>
      <c r="L468" s="11" t="str">
        <f>IF('ACT Math'!B468="","",'SAT M to CBEST M'!$A$2+'SAT M to CBEST M'!$B$2*C468)</f>
        <v/>
      </c>
      <c r="M468" s="11" t="str">
        <f>IF('ACT Math'!B468="","", IF(L468&lt;20, 20, IF(L468&gt;80, 80, L468)))</f>
        <v/>
      </c>
    </row>
    <row r="469" spans="1:13" x14ac:dyDescent="0.25">
      <c r="A469" s="11">
        <v>468</v>
      </c>
      <c r="B469" s="30"/>
      <c r="C469" s="11" t="str">
        <f>IF('ACT Math'!B469="","",IF('ACT Math'!B469&lt;'ACT M to SAT M'!$A$2,'ACT M to SAT M'!$B$2,IF('ACT Math'!B469&gt;'ACT M to SAT M'!A$28,'ACT M to SAT M'!B$28,VLOOKUP(B469,'ACT M to SAT M'!A:B,2,FALSE))))</f>
        <v/>
      </c>
      <c r="D469" s="11" t="str">
        <f t="shared" si="56"/>
        <v/>
      </c>
      <c r="E469" s="11" t="str">
        <f t="shared" si="60"/>
        <v/>
      </c>
      <c r="F469" s="11" t="str">
        <f t="shared" si="57"/>
        <v/>
      </c>
      <c r="G469" s="11" t="str">
        <f t="shared" si="61"/>
        <v/>
      </c>
      <c r="H469" s="11" t="str">
        <f t="shared" si="58"/>
        <v/>
      </c>
      <c r="I469" s="11" t="str">
        <f t="shared" si="62"/>
        <v/>
      </c>
      <c r="J469" s="11" t="str">
        <f t="shared" si="59"/>
        <v/>
      </c>
      <c r="K469" s="11" t="str">
        <f t="shared" si="63"/>
        <v/>
      </c>
      <c r="L469" s="11" t="str">
        <f>IF('ACT Math'!B469="","",'SAT M to CBEST M'!$A$2+'SAT M to CBEST M'!$B$2*C469)</f>
        <v/>
      </c>
      <c r="M469" s="11" t="str">
        <f>IF('ACT Math'!B469="","", IF(L469&lt;20, 20, IF(L469&gt;80, 80, L469)))</f>
        <v/>
      </c>
    </row>
    <row r="470" spans="1:13" x14ac:dyDescent="0.25">
      <c r="A470" s="11">
        <v>469</v>
      </c>
      <c r="B470" s="30"/>
      <c r="C470" s="11" t="str">
        <f>IF('ACT Math'!B470="","",IF('ACT Math'!B470&lt;'ACT M to SAT M'!$A$2,'ACT M to SAT M'!$B$2,IF('ACT Math'!B470&gt;'ACT M to SAT M'!A$28,'ACT M to SAT M'!B$28,VLOOKUP(B470,'ACT M to SAT M'!A:B,2,FALSE))))</f>
        <v/>
      </c>
      <c r="D470" s="11" t="str">
        <f t="shared" si="56"/>
        <v/>
      </c>
      <c r="E470" s="11" t="str">
        <f t="shared" si="60"/>
        <v/>
      </c>
      <c r="F470" s="11" t="str">
        <f t="shared" si="57"/>
        <v/>
      </c>
      <c r="G470" s="11" t="str">
        <f t="shared" si="61"/>
        <v/>
      </c>
      <c r="H470" s="11" t="str">
        <f t="shared" si="58"/>
        <v/>
      </c>
      <c r="I470" s="11" t="str">
        <f t="shared" si="62"/>
        <v/>
      </c>
      <c r="J470" s="11" t="str">
        <f t="shared" si="59"/>
        <v/>
      </c>
      <c r="K470" s="11" t="str">
        <f t="shared" si="63"/>
        <v/>
      </c>
      <c r="L470" s="11" t="str">
        <f>IF('ACT Math'!B470="","",'SAT M to CBEST M'!$A$2+'SAT M to CBEST M'!$B$2*C470)</f>
        <v/>
      </c>
      <c r="M470" s="11" t="str">
        <f>IF('ACT Math'!B470="","", IF(L470&lt;20, 20, IF(L470&gt;80, 80, L470)))</f>
        <v/>
      </c>
    </row>
    <row r="471" spans="1:13" x14ac:dyDescent="0.25">
      <c r="A471" s="11">
        <v>470</v>
      </c>
      <c r="B471" s="30"/>
      <c r="C471" s="11" t="str">
        <f>IF('ACT Math'!B471="","",IF('ACT Math'!B471&lt;'ACT M to SAT M'!$A$2,'ACT M to SAT M'!$B$2,IF('ACT Math'!B471&gt;'ACT M to SAT M'!A$28,'ACT M to SAT M'!B$28,VLOOKUP(B471,'ACT M to SAT M'!A:B,2,FALSE))))</f>
        <v/>
      </c>
      <c r="D471" s="11" t="str">
        <f t="shared" si="56"/>
        <v/>
      </c>
      <c r="E471" s="11" t="str">
        <f t="shared" si="60"/>
        <v/>
      </c>
      <c r="F471" s="11" t="str">
        <f t="shared" si="57"/>
        <v/>
      </c>
      <c r="G471" s="11" t="str">
        <f t="shared" si="61"/>
        <v/>
      </c>
      <c r="H471" s="11" t="str">
        <f t="shared" si="58"/>
        <v/>
      </c>
      <c r="I471" s="11" t="str">
        <f t="shared" si="62"/>
        <v/>
      </c>
      <c r="J471" s="11" t="str">
        <f t="shared" si="59"/>
        <v/>
      </c>
      <c r="K471" s="11" t="str">
        <f t="shared" si="63"/>
        <v/>
      </c>
      <c r="L471" s="11" t="str">
        <f>IF('ACT Math'!B471="","",'SAT M to CBEST M'!$A$2+'SAT M to CBEST M'!$B$2*C471)</f>
        <v/>
      </c>
      <c r="M471" s="11" t="str">
        <f>IF('ACT Math'!B471="","", IF(L471&lt;20, 20, IF(L471&gt;80, 80, L471)))</f>
        <v/>
      </c>
    </row>
    <row r="472" spans="1:13" x14ac:dyDescent="0.25">
      <c r="A472" s="11">
        <v>471</v>
      </c>
      <c r="B472" s="30"/>
      <c r="C472" s="11" t="str">
        <f>IF('ACT Math'!B472="","",IF('ACT Math'!B472&lt;'ACT M to SAT M'!$A$2,'ACT M to SAT M'!$B$2,IF('ACT Math'!B472&gt;'ACT M to SAT M'!A$28,'ACT M to SAT M'!B$28,VLOOKUP(B472,'ACT M to SAT M'!A:B,2,FALSE))))</f>
        <v/>
      </c>
      <c r="D472" s="11" t="str">
        <f t="shared" si="56"/>
        <v/>
      </c>
      <c r="E472" s="11" t="str">
        <f t="shared" si="60"/>
        <v/>
      </c>
      <c r="F472" s="11" t="str">
        <f t="shared" si="57"/>
        <v/>
      </c>
      <c r="G472" s="11" t="str">
        <f t="shared" si="61"/>
        <v/>
      </c>
      <c r="H472" s="11" t="str">
        <f t="shared" si="58"/>
        <v/>
      </c>
      <c r="I472" s="11" t="str">
        <f t="shared" si="62"/>
        <v/>
      </c>
      <c r="J472" s="11" t="str">
        <f t="shared" si="59"/>
        <v/>
      </c>
      <c r="K472" s="11" t="str">
        <f t="shared" si="63"/>
        <v/>
      </c>
      <c r="L472" s="11" t="str">
        <f>IF('ACT Math'!B472="","",'SAT M to CBEST M'!$A$2+'SAT M to CBEST M'!$B$2*C472)</f>
        <v/>
      </c>
      <c r="M472" s="11" t="str">
        <f>IF('ACT Math'!B472="","", IF(L472&lt;20, 20, IF(L472&gt;80, 80, L472)))</f>
        <v/>
      </c>
    </row>
    <row r="473" spans="1:13" x14ac:dyDescent="0.25">
      <c r="A473" s="11">
        <v>472</v>
      </c>
      <c r="B473" s="30"/>
      <c r="C473" s="11" t="str">
        <f>IF('ACT Math'!B473="","",IF('ACT Math'!B473&lt;'ACT M to SAT M'!$A$2,'ACT M to SAT M'!$B$2,IF('ACT Math'!B473&gt;'ACT M to SAT M'!A$28,'ACT M to SAT M'!B$28,VLOOKUP(B473,'ACT M to SAT M'!A:B,2,FALSE))))</f>
        <v/>
      </c>
      <c r="D473" s="11" t="str">
        <f t="shared" si="56"/>
        <v/>
      </c>
      <c r="E473" s="11" t="str">
        <f t="shared" si="60"/>
        <v/>
      </c>
      <c r="F473" s="11" t="str">
        <f t="shared" si="57"/>
        <v/>
      </c>
      <c r="G473" s="11" t="str">
        <f t="shared" si="61"/>
        <v/>
      </c>
      <c r="H473" s="11" t="str">
        <f t="shared" si="58"/>
        <v/>
      </c>
      <c r="I473" s="11" t="str">
        <f t="shared" si="62"/>
        <v/>
      </c>
      <c r="J473" s="11" t="str">
        <f t="shared" si="59"/>
        <v/>
      </c>
      <c r="K473" s="11" t="str">
        <f t="shared" si="63"/>
        <v/>
      </c>
      <c r="L473" s="11" t="str">
        <f>IF('ACT Math'!B473="","",'SAT M to CBEST M'!$A$2+'SAT M to CBEST M'!$B$2*C473)</f>
        <v/>
      </c>
      <c r="M473" s="11" t="str">
        <f>IF('ACT Math'!B473="","", IF(L473&lt;20, 20, IF(L473&gt;80, 80, L473)))</f>
        <v/>
      </c>
    </row>
    <row r="474" spans="1:13" x14ac:dyDescent="0.25">
      <c r="A474" s="11">
        <v>473</v>
      </c>
      <c r="B474" s="30"/>
      <c r="C474" s="11" t="str">
        <f>IF('ACT Math'!B474="","",IF('ACT Math'!B474&lt;'ACT M to SAT M'!$A$2,'ACT M to SAT M'!$B$2,IF('ACT Math'!B474&gt;'ACT M to SAT M'!A$28,'ACT M to SAT M'!B$28,VLOOKUP(B474,'ACT M to SAT M'!A:B,2,FALSE))))</f>
        <v/>
      </c>
      <c r="D474" s="11" t="str">
        <f t="shared" si="56"/>
        <v/>
      </c>
      <c r="E474" s="11" t="str">
        <f t="shared" si="60"/>
        <v/>
      </c>
      <c r="F474" s="11" t="str">
        <f t="shared" si="57"/>
        <v/>
      </c>
      <c r="G474" s="11" t="str">
        <f t="shared" si="61"/>
        <v/>
      </c>
      <c r="H474" s="11" t="str">
        <f t="shared" si="58"/>
        <v/>
      </c>
      <c r="I474" s="11" t="str">
        <f t="shared" si="62"/>
        <v/>
      </c>
      <c r="J474" s="11" t="str">
        <f t="shared" si="59"/>
        <v/>
      </c>
      <c r="K474" s="11" t="str">
        <f t="shared" si="63"/>
        <v/>
      </c>
      <c r="L474" s="11" t="str">
        <f>IF('ACT Math'!B474="","",'SAT M to CBEST M'!$A$2+'SAT M to CBEST M'!$B$2*C474)</f>
        <v/>
      </c>
      <c r="M474" s="11" t="str">
        <f>IF('ACT Math'!B474="","", IF(L474&lt;20, 20, IF(L474&gt;80, 80, L474)))</f>
        <v/>
      </c>
    </row>
    <row r="475" spans="1:13" x14ac:dyDescent="0.25">
      <c r="A475" s="11">
        <v>474</v>
      </c>
      <c r="B475" s="30"/>
      <c r="C475" s="11" t="str">
        <f>IF('ACT Math'!B475="","",IF('ACT Math'!B475&lt;'ACT M to SAT M'!$A$2,'ACT M to SAT M'!$B$2,IF('ACT Math'!B475&gt;'ACT M to SAT M'!A$28,'ACT M to SAT M'!B$28,VLOOKUP(B475,'ACT M to SAT M'!A:B,2,FALSE))))</f>
        <v/>
      </c>
      <c r="D475" s="11" t="str">
        <f t="shared" si="56"/>
        <v/>
      </c>
      <c r="E475" s="11" t="str">
        <f t="shared" si="60"/>
        <v/>
      </c>
      <c r="F475" s="11" t="str">
        <f t="shared" si="57"/>
        <v/>
      </c>
      <c r="G475" s="11" t="str">
        <f t="shared" si="61"/>
        <v/>
      </c>
      <c r="H475" s="11" t="str">
        <f t="shared" si="58"/>
        <v/>
      </c>
      <c r="I475" s="11" t="str">
        <f t="shared" si="62"/>
        <v/>
      </c>
      <c r="J475" s="11" t="str">
        <f t="shared" si="59"/>
        <v/>
      </c>
      <c r="K475" s="11" t="str">
        <f t="shared" si="63"/>
        <v/>
      </c>
      <c r="L475" s="11" t="str">
        <f>IF('ACT Math'!B475="","",'SAT M to CBEST M'!$A$2+'SAT M to CBEST M'!$B$2*C475)</f>
        <v/>
      </c>
      <c r="M475" s="11" t="str">
        <f>IF('ACT Math'!B475="","", IF(L475&lt;20, 20, IF(L475&gt;80, 80, L475)))</f>
        <v/>
      </c>
    </row>
    <row r="476" spans="1:13" x14ac:dyDescent="0.25">
      <c r="A476" s="11">
        <v>475</v>
      </c>
      <c r="B476" s="30"/>
      <c r="C476" s="11" t="str">
        <f>IF('ACT Math'!B476="","",IF('ACT Math'!B476&lt;'ACT M to SAT M'!$A$2,'ACT M to SAT M'!$B$2,IF('ACT Math'!B476&gt;'ACT M to SAT M'!A$28,'ACT M to SAT M'!B$28,VLOOKUP(B476,'ACT M to SAT M'!A:B,2,FALSE))))</f>
        <v/>
      </c>
      <c r="D476" s="11" t="str">
        <f t="shared" si="56"/>
        <v/>
      </c>
      <c r="E476" s="11" t="str">
        <f t="shared" si="60"/>
        <v/>
      </c>
      <c r="F476" s="11" t="str">
        <f t="shared" si="57"/>
        <v/>
      </c>
      <c r="G476" s="11" t="str">
        <f t="shared" si="61"/>
        <v/>
      </c>
      <c r="H476" s="11" t="str">
        <f t="shared" si="58"/>
        <v/>
      </c>
      <c r="I476" s="11" t="str">
        <f t="shared" si="62"/>
        <v/>
      </c>
      <c r="J476" s="11" t="str">
        <f t="shared" si="59"/>
        <v/>
      </c>
      <c r="K476" s="11" t="str">
        <f t="shared" si="63"/>
        <v/>
      </c>
      <c r="L476" s="11" t="str">
        <f>IF('ACT Math'!B476="","",'SAT M to CBEST M'!$A$2+'SAT M to CBEST M'!$B$2*C476)</f>
        <v/>
      </c>
      <c r="M476" s="11" t="str">
        <f>IF('ACT Math'!B476="","", IF(L476&lt;20, 20, IF(L476&gt;80, 80, L476)))</f>
        <v/>
      </c>
    </row>
    <row r="477" spans="1:13" x14ac:dyDescent="0.25">
      <c r="A477" s="11">
        <v>476</v>
      </c>
      <c r="B477" s="30"/>
      <c r="C477" s="11" t="str">
        <f>IF('ACT Math'!B477="","",IF('ACT Math'!B477&lt;'ACT M to SAT M'!$A$2,'ACT M to SAT M'!$B$2,IF('ACT Math'!B477&gt;'ACT M to SAT M'!A$28,'ACT M to SAT M'!B$28,VLOOKUP(B477,'ACT M to SAT M'!A:B,2,FALSE))))</f>
        <v/>
      </c>
      <c r="D477" s="11" t="str">
        <f t="shared" si="56"/>
        <v/>
      </c>
      <c r="E477" s="11" t="str">
        <f t="shared" si="60"/>
        <v/>
      </c>
      <c r="F477" s="11" t="str">
        <f t="shared" si="57"/>
        <v/>
      </c>
      <c r="G477" s="11" t="str">
        <f t="shared" si="61"/>
        <v/>
      </c>
      <c r="H477" s="11" t="str">
        <f t="shared" si="58"/>
        <v/>
      </c>
      <c r="I477" s="11" t="str">
        <f t="shared" si="62"/>
        <v/>
      </c>
      <c r="J477" s="11" t="str">
        <f t="shared" si="59"/>
        <v/>
      </c>
      <c r="K477" s="11" t="str">
        <f t="shared" si="63"/>
        <v/>
      </c>
      <c r="L477" s="11" t="str">
        <f>IF('ACT Math'!B477="","",'SAT M to CBEST M'!$A$2+'SAT M to CBEST M'!$B$2*C477)</f>
        <v/>
      </c>
      <c r="M477" s="11" t="str">
        <f>IF('ACT Math'!B477="","", IF(L477&lt;20, 20, IF(L477&gt;80, 80, L477)))</f>
        <v/>
      </c>
    </row>
    <row r="478" spans="1:13" x14ac:dyDescent="0.25">
      <c r="A478" s="11">
        <v>477</v>
      </c>
      <c r="B478" s="30"/>
      <c r="C478" s="11" t="str">
        <f>IF('ACT Math'!B478="","",IF('ACT Math'!B478&lt;'ACT M to SAT M'!$A$2,'ACT M to SAT M'!$B$2,IF('ACT Math'!B478&gt;'ACT M to SAT M'!A$28,'ACT M to SAT M'!B$28,VLOOKUP(B478,'ACT M to SAT M'!A:B,2,FALSE))))</f>
        <v/>
      </c>
      <c r="D478" s="11" t="str">
        <f t="shared" si="56"/>
        <v/>
      </c>
      <c r="E478" s="11" t="str">
        <f t="shared" si="60"/>
        <v/>
      </c>
      <c r="F478" s="11" t="str">
        <f t="shared" si="57"/>
        <v/>
      </c>
      <c r="G478" s="11" t="str">
        <f t="shared" si="61"/>
        <v/>
      </c>
      <c r="H478" s="11" t="str">
        <f t="shared" si="58"/>
        <v/>
      </c>
      <c r="I478" s="11" t="str">
        <f t="shared" si="62"/>
        <v/>
      </c>
      <c r="J478" s="11" t="str">
        <f t="shared" si="59"/>
        <v/>
      </c>
      <c r="K478" s="11" t="str">
        <f t="shared" si="63"/>
        <v/>
      </c>
      <c r="L478" s="11" t="str">
        <f>IF('ACT Math'!B478="","",'SAT M to CBEST M'!$A$2+'SAT M to CBEST M'!$B$2*C478)</f>
        <v/>
      </c>
      <c r="M478" s="11" t="str">
        <f>IF('ACT Math'!B478="","", IF(L478&lt;20, 20, IF(L478&gt;80, 80, L478)))</f>
        <v/>
      </c>
    </row>
    <row r="479" spans="1:13" x14ac:dyDescent="0.25">
      <c r="A479" s="11">
        <v>478</v>
      </c>
      <c r="B479" s="30"/>
      <c r="C479" s="11" t="str">
        <f>IF('ACT Math'!B479="","",IF('ACT Math'!B479&lt;'ACT M to SAT M'!$A$2,'ACT M to SAT M'!$B$2,IF('ACT Math'!B479&gt;'ACT M to SAT M'!A$28,'ACT M to SAT M'!B$28,VLOOKUP(B479,'ACT M to SAT M'!A:B,2,FALSE))))</f>
        <v/>
      </c>
      <c r="D479" s="11" t="str">
        <f t="shared" si="56"/>
        <v/>
      </c>
      <c r="E479" s="11" t="str">
        <f t="shared" si="60"/>
        <v/>
      </c>
      <c r="F479" s="11" t="str">
        <f t="shared" si="57"/>
        <v/>
      </c>
      <c r="G479" s="11" t="str">
        <f t="shared" si="61"/>
        <v/>
      </c>
      <c r="H479" s="11" t="str">
        <f t="shared" si="58"/>
        <v/>
      </c>
      <c r="I479" s="11" t="str">
        <f t="shared" si="62"/>
        <v/>
      </c>
      <c r="J479" s="11" t="str">
        <f t="shared" si="59"/>
        <v/>
      </c>
      <c r="K479" s="11" t="str">
        <f t="shared" si="63"/>
        <v/>
      </c>
      <c r="L479" s="11" t="str">
        <f>IF('ACT Math'!B479="","",'SAT M to CBEST M'!$A$2+'SAT M to CBEST M'!$B$2*C479)</f>
        <v/>
      </c>
      <c r="M479" s="11" t="str">
        <f>IF('ACT Math'!B479="","", IF(L479&lt;20, 20, IF(L479&gt;80, 80, L479)))</f>
        <v/>
      </c>
    </row>
    <row r="480" spans="1:13" x14ac:dyDescent="0.25">
      <c r="A480" s="11">
        <v>479</v>
      </c>
      <c r="B480" s="30"/>
      <c r="C480" s="11" t="str">
        <f>IF('ACT Math'!B480="","",IF('ACT Math'!B480&lt;'ACT M to SAT M'!$A$2,'ACT M to SAT M'!$B$2,IF('ACT Math'!B480&gt;'ACT M to SAT M'!A$28,'ACT M to SAT M'!B$28,VLOOKUP(B480,'ACT M to SAT M'!A:B,2,FALSE))))</f>
        <v/>
      </c>
      <c r="D480" s="11" t="str">
        <f t="shared" si="56"/>
        <v/>
      </c>
      <c r="E480" s="11" t="str">
        <f t="shared" si="60"/>
        <v/>
      </c>
      <c r="F480" s="11" t="str">
        <f t="shared" si="57"/>
        <v/>
      </c>
      <c r="G480" s="11" t="str">
        <f t="shared" si="61"/>
        <v/>
      </c>
      <c r="H480" s="11" t="str">
        <f t="shared" si="58"/>
        <v/>
      </c>
      <c r="I480" s="11" t="str">
        <f t="shared" si="62"/>
        <v/>
      </c>
      <c r="J480" s="11" t="str">
        <f t="shared" si="59"/>
        <v/>
      </c>
      <c r="K480" s="11" t="str">
        <f t="shared" si="63"/>
        <v/>
      </c>
      <c r="L480" s="11" t="str">
        <f>IF('ACT Math'!B480="","",'SAT M to CBEST M'!$A$2+'SAT M to CBEST M'!$B$2*C480)</f>
        <v/>
      </c>
      <c r="M480" s="11" t="str">
        <f>IF('ACT Math'!B480="","", IF(L480&lt;20, 20, IF(L480&gt;80, 80, L480)))</f>
        <v/>
      </c>
    </row>
    <row r="481" spans="1:13" x14ac:dyDescent="0.25">
      <c r="A481" s="11">
        <v>480</v>
      </c>
      <c r="B481" s="30"/>
      <c r="C481" s="11" t="str">
        <f>IF('ACT Math'!B481="","",IF('ACT Math'!B481&lt;'ACT M to SAT M'!$A$2,'ACT M to SAT M'!$B$2,IF('ACT Math'!B481&gt;'ACT M to SAT M'!A$28,'ACT M to SAT M'!B$28,VLOOKUP(B481,'ACT M to SAT M'!A:B,2,FALSE))))</f>
        <v/>
      </c>
      <c r="D481" s="11" t="str">
        <f t="shared" si="56"/>
        <v/>
      </c>
      <c r="E481" s="11" t="str">
        <f t="shared" si="60"/>
        <v/>
      </c>
      <c r="F481" s="11" t="str">
        <f t="shared" si="57"/>
        <v/>
      </c>
      <c r="G481" s="11" t="str">
        <f t="shared" si="61"/>
        <v/>
      </c>
      <c r="H481" s="11" t="str">
        <f t="shared" si="58"/>
        <v/>
      </c>
      <c r="I481" s="11" t="str">
        <f t="shared" si="62"/>
        <v/>
      </c>
      <c r="J481" s="11" t="str">
        <f t="shared" si="59"/>
        <v/>
      </c>
      <c r="K481" s="11" t="str">
        <f t="shared" si="63"/>
        <v/>
      </c>
      <c r="L481" s="11" t="str">
        <f>IF('ACT Math'!B481="","",'SAT M to CBEST M'!$A$2+'SAT M to CBEST M'!$B$2*C481)</f>
        <v/>
      </c>
      <c r="M481" s="11" t="str">
        <f>IF('ACT Math'!B481="","", IF(L481&lt;20, 20, IF(L481&gt;80, 80, L481)))</f>
        <v/>
      </c>
    </row>
    <row r="482" spans="1:13" x14ac:dyDescent="0.25">
      <c r="A482" s="11">
        <v>481</v>
      </c>
      <c r="B482" s="30"/>
      <c r="C482" s="11" t="str">
        <f>IF('ACT Math'!B482="","",IF('ACT Math'!B482&lt;'ACT M to SAT M'!$A$2,'ACT M to SAT M'!$B$2,IF('ACT Math'!B482&gt;'ACT M to SAT M'!A$28,'ACT M to SAT M'!B$28,VLOOKUP(B482,'ACT M to SAT M'!A:B,2,FALSE))))</f>
        <v/>
      </c>
      <c r="D482" s="11" t="str">
        <f t="shared" si="56"/>
        <v/>
      </c>
      <c r="E482" s="11" t="str">
        <f t="shared" si="60"/>
        <v/>
      </c>
      <c r="F482" s="11" t="str">
        <f t="shared" si="57"/>
        <v/>
      </c>
      <c r="G482" s="11" t="str">
        <f t="shared" si="61"/>
        <v/>
      </c>
      <c r="H482" s="11" t="str">
        <f t="shared" si="58"/>
        <v/>
      </c>
      <c r="I482" s="11" t="str">
        <f t="shared" si="62"/>
        <v/>
      </c>
      <c r="J482" s="11" t="str">
        <f t="shared" si="59"/>
        <v/>
      </c>
      <c r="K482" s="11" t="str">
        <f t="shared" si="63"/>
        <v/>
      </c>
      <c r="L482" s="11" t="str">
        <f>IF('ACT Math'!B482="","",'SAT M to CBEST M'!$A$2+'SAT M to CBEST M'!$B$2*C482)</f>
        <v/>
      </c>
      <c r="M482" s="11" t="str">
        <f>IF('ACT Math'!B482="","", IF(L482&lt;20, 20, IF(L482&gt;80, 80, L482)))</f>
        <v/>
      </c>
    </row>
    <row r="483" spans="1:13" x14ac:dyDescent="0.25">
      <c r="A483" s="11">
        <v>482</v>
      </c>
      <c r="B483" s="30"/>
      <c r="C483" s="11" t="str">
        <f>IF('ACT Math'!B483="","",IF('ACT Math'!B483&lt;'ACT M to SAT M'!$A$2,'ACT M to SAT M'!$B$2,IF('ACT Math'!B483&gt;'ACT M to SAT M'!A$28,'ACT M to SAT M'!B$28,VLOOKUP(B483,'ACT M to SAT M'!A:B,2,FALSE))))</f>
        <v/>
      </c>
      <c r="D483" s="11" t="str">
        <f t="shared" si="56"/>
        <v/>
      </c>
      <c r="E483" s="11" t="str">
        <f t="shared" si="60"/>
        <v/>
      </c>
      <c r="F483" s="11" t="str">
        <f t="shared" si="57"/>
        <v/>
      </c>
      <c r="G483" s="11" t="str">
        <f t="shared" si="61"/>
        <v/>
      </c>
      <c r="H483" s="11" t="str">
        <f t="shared" si="58"/>
        <v/>
      </c>
      <c r="I483" s="11" t="str">
        <f t="shared" si="62"/>
        <v/>
      </c>
      <c r="J483" s="11" t="str">
        <f t="shared" si="59"/>
        <v/>
      </c>
      <c r="K483" s="11" t="str">
        <f t="shared" si="63"/>
        <v/>
      </c>
      <c r="L483" s="11" t="str">
        <f>IF('ACT Math'!B483="","",'SAT M to CBEST M'!$A$2+'SAT M to CBEST M'!$B$2*C483)</f>
        <v/>
      </c>
      <c r="M483" s="11" t="str">
        <f>IF('ACT Math'!B483="","", IF(L483&lt;20, 20, IF(L483&gt;80, 80, L483)))</f>
        <v/>
      </c>
    </row>
    <row r="484" spans="1:13" x14ac:dyDescent="0.25">
      <c r="A484" s="11">
        <v>483</v>
      </c>
      <c r="B484" s="30"/>
      <c r="C484" s="11" t="str">
        <f>IF('ACT Math'!B484="","",IF('ACT Math'!B484&lt;'ACT M to SAT M'!$A$2,'ACT M to SAT M'!$B$2,IF('ACT Math'!B484&gt;'ACT M to SAT M'!A$28,'ACT M to SAT M'!B$28,VLOOKUP(B484,'ACT M to SAT M'!A:B,2,FALSE))))</f>
        <v/>
      </c>
      <c r="D484" s="11" t="str">
        <f t="shared" si="56"/>
        <v/>
      </c>
      <c r="E484" s="11" t="str">
        <f t="shared" si="60"/>
        <v/>
      </c>
      <c r="F484" s="11" t="str">
        <f t="shared" si="57"/>
        <v/>
      </c>
      <c r="G484" s="11" t="str">
        <f t="shared" si="61"/>
        <v/>
      </c>
      <c r="H484" s="11" t="str">
        <f t="shared" si="58"/>
        <v/>
      </c>
      <c r="I484" s="11" t="str">
        <f t="shared" si="62"/>
        <v/>
      </c>
      <c r="J484" s="11" t="str">
        <f t="shared" si="59"/>
        <v/>
      </c>
      <c r="K484" s="11" t="str">
        <f t="shared" si="63"/>
        <v/>
      </c>
      <c r="L484" s="11" t="str">
        <f>IF('ACT Math'!B484="","",'SAT M to CBEST M'!$A$2+'SAT M to CBEST M'!$B$2*C484)</f>
        <v/>
      </c>
      <c r="M484" s="11" t="str">
        <f>IF('ACT Math'!B484="","", IF(L484&lt;20, 20, IF(L484&gt;80, 80, L484)))</f>
        <v/>
      </c>
    </row>
    <row r="485" spans="1:13" x14ac:dyDescent="0.25">
      <c r="A485" s="11">
        <v>484</v>
      </c>
      <c r="B485" s="30"/>
      <c r="C485" s="11" t="str">
        <f>IF('ACT Math'!B485="","",IF('ACT Math'!B485&lt;'ACT M to SAT M'!$A$2,'ACT M to SAT M'!$B$2,IF('ACT Math'!B485&gt;'ACT M to SAT M'!A$28,'ACT M to SAT M'!B$28,VLOOKUP(B485,'ACT M to SAT M'!A:B,2,FALSE))))</f>
        <v/>
      </c>
      <c r="D485" s="11" t="str">
        <f t="shared" si="56"/>
        <v/>
      </c>
      <c r="E485" s="11" t="str">
        <f t="shared" si="60"/>
        <v/>
      </c>
      <c r="F485" s="11" t="str">
        <f t="shared" si="57"/>
        <v/>
      </c>
      <c r="G485" s="11" t="str">
        <f t="shared" si="61"/>
        <v/>
      </c>
      <c r="H485" s="11" t="str">
        <f t="shared" si="58"/>
        <v/>
      </c>
      <c r="I485" s="11" t="str">
        <f t="shared" si="62"/>
        <v/>
      </c>
      <c r="J485" s="11" t="str">
        <f t="shared" si="59"/>
        <v/>
      </c>
      <c r="K485" s="11" t="str">
        <f t="shared" si="63"/>
        <v/>
      </c>
      <c r="L485" s="11" t="str">
        <f>IF('ACT Math'!B485="","",'SAT M to CBEST M'!$A$2+'SAT M to CBEST M'!$B$2*C485)</f>
        <v/>
      </c>
      <c r="M485" s="11" t="str">
        <f>IF('ACT Math'!B485="","", IF(L485&lt;20, 20, IF(L485&gt;80, 80, L485)))</f>
        <v/>
      </c>
    </row>
    <row r="486" spans="1:13" x14ac:dyDescent="0.25">
      <c r="A486" s="11">
        <v>485</v>
      </c>
      <c r="B486" s="30"/>
      <c r="C486" s="11" t="str">
        <f>IF('ACT Math'!B486="","",IF('ACT Math'!B486&lt;'ACT M to SAT M'!$A$2,'ACT M to SAT M'!$B$2,IF('ACT Math'!B486&gt;'ACT M to SAT M'!A$28,'ACT M to SAT M'!B$28,VLOOKUP(B486,'ACT M to SAT M'!A:B,2,FALSE))))</f>
        <v/>
      </c>
      <c r="D486" s="11" t="str">
        <f t="shared" si="56"/>
        <v/>
      </c>
      <c r="E486" s="11" t="str">
        <f t="shared" si="60"/>
        <v/>
      </c>
      <c r="F486" s="11" t="str">
        <f t="shared" si="57"/>
        <v/>
      </c>
      <c r="G486" s="11" t="str">
        <f t="shared" si="61"/>
        <v/>
      </c>
      <c r="H486" s="11" t="str">
        <f t="shared" si="58"/>
        <v/>
      </c>
      <c r="I486" s="11" t="str">
        <f t="shared" si="62"/>
        <v/>
      </c>
      <c r="J486" s="11" t="str">
        <f t="shared" si="59"/>
        <v/>
      </c>
      <c r="K486" s="11" t="str">
        <f t="shared" si="63"/>
        <v/>
      </c>
      <c r="L486" s="11" t="str">
        <f>IF('ACT Math'!B486="","",'SAT M to CBEST M'!$A$2+'SAT M to CBEST M'!$B$2*C486)</f>
        <v/>
      </c>
      <c r="M486" s="11" t="str">
        <f>IF('ACT Math'!B486="","", IF(L486&lt;20, 20, IF(L486&gt;80, 80, L486)))</f>
        <v/>
      </c>
    </row>
    <row r="487" spans="1:13" x14ac:dyDescent="0.25">
      <c r="A487" s="11">
        <v>486</v>
      </c>
      <c r="B487" s="30"/>
      <c r="C487" s="11" t="str">
        <f>IF('ACT Math'!B487="","",IF('ACT Math'!B487&lt;'ACT M to SAT M'!$A$2,'ACT M to SAT M'!$B$2,IF('ACT Math'!B487&gt;'ACT M to SAT M'!A$28,'ACT M to SAT M'!B$28,VLOOKUP(B487,'ACT M to SAT M'!A:B,2,FALSE))))</f>
        <v/>
      </c>
      <c r="D487" s="11" t="str">
        <f t="shared" si="56"/>
        <v/>
      </c>
      <c r="E487" s="11" t="str">
        <f t="shared" si="60"/>
        <v/>
      </c>
      <c r="F487" s="11" t="str">
        <f t="shared" si="57"/>
        <v/>
      </c>
      <c r="G487" s="11" t="str">
        <f t="shared" si="61"/>
        <v/>
      </c>
      <c r="H487" s="11" t="str">
        <f t="shared" si="58"/>
        <v/>
      </c>
      <c r="I487" s="11" t="str">
        <f t="shared" si="62"/>
        <v/>
      </c>
      <c r="J487" s="11" t="str">
        <f t="shared" si="59"/>
        <v/>
      </c>
      <c r="K487" s="11" t="str">
        <f t="shared" si="63"/>
        <v/>
      </c>
      <c r="L487" s="11" t="str">
        <f>IF('ACT Math'!B487="","",'SAT M to CBEST M'!$A$2+'SAT M to CBEST M'!$B$2*C487)</f>
        <v/>
      </c>
      <c r="M487" s="11" t="str">
        <f>IF('ACT Math'!B487="","", IF(L487&lt;20, 20, IF(L487&gt;80, 80, L487)))</f>
        <v/>
      </c>
    </row>
    <row r="488" spans="1:13" x14ac:dyDescent="0.25">
      <c r="A488" s="11">
        <v>487</v>
      </c>
      <c r="B488" s="30"/>
      <c r="C488" s="11" t="str">
        <f>IF('ACT Math'!B488="","",IF('ACT Math'!B488&lt;'ACT M to SAT M'!$A$2,'ACT M to SAT M'!$B$2,IF('ACT Math'!B488&gt;'ACT M to SAT M'!A$28,'ACT M to SAT M'!B$28,VLOOKUP(B488,'ACT M to SAT M'!A:B,2,FALSE))))</f>
        <v/>
      </c>
      <c r="D488" s="11" t="str">
        <f t="shared" si="56"/>
        <v/>
      </c>
      <c r="E488" s="11" t="str">
        <f t="shared" si="60"/>
        <v/>
      </c>
      <c r="F488" s="11" t="str">
        <f t="shared" si="57"/>
        <v/>
      </c>
      <c r="G488" s="11" t="str">
        <f t="shared" si="61"/>
        <v/>
      </c>
      <c r="H488" s="11" t="str">
        <f t="shared" si="58"/>
        <v/>
      </c>
      <c r="I488" s="11" t="str">
        <f t="shared" si="62"/>
        <v/>
      </c>
      <c r="J488" s="11" t="str">
        <f t="shared" si="59"/>
        <v/>
      </c>
      <c r="K488" s="11" t="str">
        <f t="shared" si="63"/>
        <v/>
      </c>
      <c r="L488" s="11" t="str">
        <f>IF('ACT Math'!B488="","",'SAT M to CBEST M'!$A$2+'SAT M to CBEST M'!$B$2*C488)</f>
        <v/>
      </c>
      <c r="M488" s="11" t="str">
        <f>IF('ACT Math'!B488="","", IF(L488&lt;20, 20, IF(L488&gt;80, 80, L488)))</f>
        <v/>
      </c>
    </row>
    <row r="489" spans="1:13" x14ac:dyDescent="0.25">
      <c r="A489" s="11">
        <v>488</v>
      </c>
      <c r="B489" s="30"/>
      <c r="C489" s="11" t="str">
        <f>IF('ACT Math'!B489="","",IF('ACT Math'!B489&lt;'ACT M to SAT M'!$A$2,'ACT M to SAT M'!$B$2,IF('ACT Math'!B489&gt;'ACT M to SAT M'!A$28,'ACT M to SAT M'!B$28,VLOOKUP(B489,'ACT M to SAT M'!A:B,2,FALSE))))</f>
        <v/>
      </c>
      <c r="D489" s="11" t="str">
        <f t="shared" si="56"/>
        <v/>
      </c>
      <c r="E489" s="11" t="str">
        <f t="shared" si="60"/>
        <v/>
      </c>
      <c r="F489" s="11" t="str">
        <f t="shared" si="57"/>
        <v/>
      </c>
      <c r="G489" s="11" t="str">
        <f t="shared" si="61"/>
        <v/>
      </c>
      <c r="H489" s="11" t="str">
        <f t="shared" si="58"/>
        <v/>
      </c>
      <c r="I489" s="11" t="str">
        <f t="shared" si="62"/>
        <v/>
      </c>
      <c r="J489" s="11" t="str">
        <f t="shared" si="59"/>
        <v/>
      </c>
      <c r="K489" s="11" t="str">
        <f t="shared" si="63"/>
        <v/>
      </c>
      <c r="L489" s="11" t="str">
        <f>IF('ACT Math'!B489="","",'SAT M to CBEST M'!$A$2+'SAT M to CBEST M'!$B$2*C489)</f>
        <v/>
      </c>
      <c r="M489" s="11" t="str">
        <f>IF('ACT Math'!B489="","", IF(L489&lt;20, 20, IF(L489&gt;80, 80, L489)))</f>
        <v/>
      </c>
    </row>
    <row r="490" spans="1:13" x14ac:dyDescent="0.25">
      <c r="A490" s="11">
        <v>489</v>
      </c>
      <c r="B490" s="30"/>
      <c r="C490" s="11" t="str">
        <f>IF('ACT Math'!B490="","",IF('ACT Math'!B490&lt;'ACT M to SAT M'!$A$2,'ACT M to SAT M'!$B$2,IF('ACT Math'!B490&gt;'ACT M to SAT M'!A$28,'ACT M to SAT M'!B$28,VLOOKUP(B490,'ACT M to SAT M'!A:B,2,FALSE))))</f>
        <v/>
      </c>
      <c r="D490" s="11" t="str">
        <f t="shared" si="56"/>
        <v/>
      </c>
      <c r="E490" s="11" t="str">
        <f t="shared" si="60"/>
        <v/>
      </c>
      <c r="F490" s="11" t="str">
        <f t="shared" si="57"/>
        <v/>
      </c>
      <c r="G490" s="11" t="str">
        <f t="shared" si="61"/>
        <v/>
      </c>
      <c r="H490" s="11" t="str">
        <f t="shared" si="58"/>
        <v/>
      </c>
      <c r="I490" s="11" t="str">
        <f t="shared" si="62"/>
        <v/>
      </c>
      <c r="J490" s="11" t="str">
        <f t="shared" si="59"/>
        <v/>
      </c>
      <c r="K490" s="11" t="str">
        <f t="shared" si="63"/>
        <v/>
      </c>
      <c r="L490" s="11" t="str">
        <f>IF('ACT Math'!B490="","",'SAT M to CBEST M'!$A$2+'SAT M to CBEST M'!$B$2*C490)</f>
        <v/>
      </c>
      <c r="M490" s="11" t="str">
        <f>IF('ACT Math'!B490="","", IF(L490&lt;20, 20, IF(L490&gt;80, 80, L490)))</f>
        <v/>
      </c>
    </row>
    <row r="491" spans="1:13" x14ac:dyDescent="0.25">
      <c r="A491" s="11">
        <v>490</v>
      </c>
      <c r="B491" s="30"/>
      <c r="C491" s="11" t="str">
        <f>IF('ACT Math'!B491="","",IF('ACT Math'!B491&lt;'ACT M to SAT M'!$A$2,'ACT M to SAT M'!$B$2,IF('ACT Math'!B491&gt;'ACT M to SAT M'!A$28,'ACT M to SAT M'!B$28,VLOOKUP(B491,'ACT M to SAT M'!A:B,2,FALSE))))</f>
        <v/>
      </c>
      <c r="D491" s="11" t="str">
        <f t="shared" si="56"/>
        <v/>
      </c>
      <c r="E491" s="11" t="str">
        <f t="shared" si="60"/>
        <v/>
      </c>
      <c r="F491" s="11" t="str">
        <f t="shared" si="57"/>
        <v/>
      </c>
      <c r="G491" s="11" t="str">
        <f t="shared" si="61"/>
        <v/>
      </c>
      <c r="H491" s="11" t="str">
        <f t="shared" si="58"/>
        <v/>
      </c>
      <c r="I491" s="11" t="str">
        <f t="shared" si="62"/>
        <v/>
      </c>
      <c r="J491" s="11" t="str">
        <f t="shared" si="59"/>
        <v/>
      </c>
      <c r="K491" s="11" t="str">
        <f t="shared" si="63"/>
        <v/>
      </c>
      <c r="L491" s="11" t="str">
        <f>IF('ACT Math'!B491="","",'SAT M to CBEST M'!$A$2+'SAT M to CBEST M'!$B$2*C491)</f>
        <v/>
      </c>
      <c r="M491" s="11" t="str">
        <f>IF('ACT Math'!B491="","", IF(L491&lt;20, 20, IF(L491&gt;80, 80, L491)))</f>
        <v/>
      </c>
    </row>
    <row r="492" spans="1:13" x14ac:dyDescent="0.25">
      <c r="A492" s="11">
        <v>491</v>
      </c>
      <c r="B492" s="30"/>
      <c r="C492" s="11" t="str">
        <f>IF('ACT Math'!B492="","",IF('ACT Math'!B492&lt;'ACT M to SAT M'!$A$2,'ACT M to SAT M'!$B$2,IF('ACT Math'!B492&gt;'ACT M to SAT M'!A$28,'ACT M to SAT M'!B$28,VLOOKUP(B492,'ACT M to SAT M'!A:B,2,FALSE))))</f>
        <v/>
      </c>
      <c r="D492" s="11" t="str">
        <f t="shared" si="56"/>
        <v/>
      </c>
      <c r="E492" s="11" t="str">
        <f t="shared" si="60"/>
        <v/>
      </c>
      <c r="F492" s="11" t="str">
        <f t="shared" si="57"/>
        <v/>
      </c>
      <c r="G492" s="11" t="str">
        <f t="shared" si="61"/>
        <v/>
      </c>
      <c r="H492" s="11" t="str">
        <f t="shared" si="58"/>
        <v/>
      </c>
      <c r="I492" s="11" t="str">
        <f t="shared" si="62"/>
        <v/>
      </c>
      <c r="J492" s="11" t="str">
        <f t="shared" si="59"/>
        <v/>
      </c>
      <c r="K492" s="11" t="str">
        <f t="shared" si="63"/>
        <v/>
      </c>
      <c r="L492" s="11" t="str">
        <f>IF('ACT Math'!B492="","",'SAT M to CBEST M'!$A$2+'SAT M to CBEST M'!$B$2*C492)</f>
        <v/>
      </c>
      <c r="M492" s="11" t="str">
        <f>IF('ACT Math'!B492="","", IF(L492&lt;20, 20, IF(L492&gt;80, 80, L492)))</f>
        <v/>
      </c>
    </row>
    <row r="493" spans="1:13" x14ac:dyDescent="0.25">
      <c r="A493" s="11">
        <v>492</v>
      </c>
      <c r="B493" s="30"/>
      <c r="C493" s="11" t="str">
        <f>IF('ACT Math'!B493="","",IF('ACT Math'!B493&lt;'ACT M to SAT M'!$A$2,'ACT M to SAT M'!$B$2,IF('ACT Math'!B493&gt;'ACT M to SAT M'!A$28,'ACT M to SAT M'!B$28,VLOOKUP(B493,'ACT M to SAT M'!A:B,2,FALSE))))</f>
        <v/>
      </c>
      <c r="D493" s="11" t="str">
        <f t="shared" si="56"/>
        <v/>
      </c>
      <c r="E493" s="11" t="str">
        <f t="shared" si="60"/>
        <v/>
      </c>
      <c r="F493" s="11" t="str">
        <f t="shared" si="57"/>
        <v/>
      </c>
      <c r="G493" s="11" t="str">
        <f t="shared" si="61"/>
        <v/>
      </c>
      <c r="H493" s="11" t="str">
        <f t="shared" si="58"/>
        <v/>
      </c>
      <c r="I493" s="11" t="str">
        <f t="shared" si="62"/>
        <v/>
      </c>
      <c r="J493" s="11" t="str">
        <f t="shared" si="59"/>
        <v/>
      </c>
      <c r="K493" s="11" t="str">
        <f t="shared" si="63"/>
        <v/>
      </c>
      <c r="L493" s="11" t="str">
        <f>IF('ACT Math'!B493="","",'SAT M to CBEST M'!$A$2+'SAT M to CBEST M'!$B$2*C493)</f>
        <v/>
      </c>
      <c r="M493" s="11" t="str">
        <f>IF('ACT Math'!B493="","", IF(L493&lt;20, 20, IF(L493&gt;80, 80, L493)))</f>
        <v/>
      </c>
    </row>
    <row r="494" spans="1:13" x14ac:dyDescent="0.25">
      <c r="A494" s="11">
        <v>493</v>
      </c>
      <c r="B494" s="30"/>
      <c r="C494" s="11" t="str">
        <f>IF('ACT Math'!B494="","",IF('ACT Math'!B494&lt;'ACT M to SAT M'!$A$2,'ACT M to SAT M'!$B$2,IF('ACT Math'!B494&gt;'ACT M to SAT M'!A$28,'ACT M to SAT M'!B$28,VLOOKUP(B494,'ACT M to SAT M'!A:B,2,FALSE))))</f>
        <v/>
      </c>
      <c r="D494" s="11" t="str">
        <f t="shared" si="56"/>
        <v/>
      </c>
      <c r="E494" s="11" t="str">
        <f t="shared" si="60"/>
        <v/>
      </c>
      <c r="F494" s="11" t="str">
        <f t="shared" si="57"/>
        <v/>
      </c>
      <c r="G494" s="11" t="str">
        <f t="shared" si="61"/>
        <v/>
      </c>
      <c r="H494" s="11" t="str">
        <f t="shared" si="58"/>
        <v/>
      </c>
      <c r="I494" s="11" t="str">
        <f t="shared" si="62"/>
        <v/>
      </c>
      <c r="J494" s="11" t="str">
        <f t="shared" si="59"/>
        <v/>
      </c>
      <c r="K494" s="11" t="str">
        <f t="shared" si="63"/>
        <v/>
      </c>
      <c r="L494" s="11" t="str">
        <f>IF('ACT Math'!B494="","",'SAT M to CBEST M'!$A$2+'SAT M to CBEST M'!$B$2*C494)</f>
        <v/>
      </c>
      <c r="M494" s="11" t="str">
        <f>IF('ACT Math'!B494="","", IF(L494&lt;20, 20, IF(L494&gt;80, 80, L494)))</f>
        <v/>
      </c>
    </row>
    <row r="495" spans="1:13" x14ac:dyDescent="0.25">
      <c r="A495" s="11">
        <v>494</v>
      </c>
      <c r="B495" s="30"/>
      <c r="C495" s="11" t="str">
        <f>IF('ACT Math'!B495="","",IF('ACT Math'!B495&lt;'ACT M to SAT M'!$A$2,'ACT M to SAT M'!$B$2,IF('ACT Math'!B495&gt;'ACT M to SAT M'!A$28,'ACT M to SAT M'!B$28,VLOOKUP(B495,'ACT M to SAT M'!A:B,2,FALSE))))</f>
        <v/>
      </c>
      <c r="D495" s="11" t="str">
        <f t="shared" si="56"/>
        <v/>
      </c>
      <c r="E495" s="11" t="str">
        <f t="shared" si="60"/>
        <v/>
      </c>
      <c r="F495" s="11" t="str">
        <f t="shared" si="57"/>
        <v/>
      </c>
      <c r="G495" s="11" t="str">
        <f t="shared" si="61"/>
        <v/>
      </c>
      <c r="H495" s="11" t="str">
        <f t="shared" si="58"/>
        <v/>
      </c>
      <c r="I495" s="11" t="str">
        <f t="shared" si="62"/>
        <v/>
      </c>
      <c r="J495" s="11" t="str">
        <f t="shared" si="59"/>
        <v/>
      </c>
      <c r="K495" s="11" t="str">
        <f t="shared" si="63"/>
        <v/>
      </c>
      <c r="L495" s="11" t="str">
        <f>IF('ACT Math'!B495="","",'SAT M to CBEST M'!$A$2+'SAT M to CBEST M'!$B$2*C495)</f>
        <v/>
      </c>
      <c r="M495" s="11" t="str">
        <f>IF('ACT Math'!B495="","", IF(L495&lt;20, 20, IF(L495&gt;80, 80, L495)))</f>
        <v/>
      </c>
    </row>
    <row r="496" spans="1:13" x14ac:dyDescent="0.25">
      <c r="A496" s="11">
        <v>495</v>
      </c>
      <c r="B496" s="30"/>
      <c r="C496" s="11" t="str">
        <f>IF('ACT Math'!B496="","",IF('ACT Math'!B496&lt;'ACT M to SAT M'!$A$2,'ACT M to SAT M'!$B$2,IF('ACT Math'!B496&gt;'ACT M to SAT M'!A$28,'ACT M to SAT M'!B$28,VLOOKUP(B496,'ACT M to SAT M'!A:B,2,FALSE))))</f>
        <v/>
      </c>
      <c r="D496" s="11" t="str">
        <f t="shared" si="56"/>
        <v/>
      </c>
      <c r="E496" s="11" t="str">
        <f t="shared" si="60"/>
        <v/>
      </c>
      <c r="F496" s="11" t="str">
        <f t="shared" si="57"/>
        <v/>
      </c>
      <c r="G496" s="11" t="str">
        <f t="shared" si="61"/>
        <v/>
      </c>
      <c r="H496" s="11" t="str">
        <f t="shared" si="58"/>
        <v/>
      </c>
      <c r="I496" s="11" t="str">
        <f t="shared" si="62"/>
        <v/>
      </c>
      <c r="J496" s="11" t="str">
        <f t="shared" si="59"/>
        <v/>
      </c>
      <c r="K496" s="11" t="str">
        <f t="shared" si="63"/>
        <v/>
      </c>
      <c r="L496" s="11" t="str">
        <f>IF('ACT Math'!B496="","",'SAT M to CBEST M'!$A$2+'SAT M to CBEST M'!$B$2*C496)</f>
        <v/>
      </c>
      <c r="M496" s="11" t="str">
        <f>IF('ACT Math'!B496="","", IF(L496&lt;20, 20, IF(L496&gt;80, 80, L496)))</f>
        <v/>
      </c>
    </row>
    <row r="497" spans="1:13" x14ac:dyDescent="0.25">
      <c r="A497" s="11">
        <v>496</v>
      </c>
      <c r="B497" s="30"/>
      <c r="C497" s="11" t="str">
        <f>IF('ACT Math'!B497="","",IF('ACT Math'!B497&lt;'ACT M to SAT M'!$A$2,'ACT M to SAT M'!$B$2,IF('ACT Math'!B497&gt;'ACT M to SAT M'!A$28,'ACT M to SAT M'!B$28,VLOOKUP(B497,'ACT M to SAT M'!A:B,2,FALSE))))</f>
        <v/>
      </c>
      <c r="D497" s="11" t="str">
        <f t="shared" si="56"/>
        <v/>
      </c>
      <c r="E497" s="11" t="str">
        <f t="shared" si="60"/>
        <v/>
      </c>
      <c r="F497" s="11" t="str">
        <f t="shared" si="57"/>
        <v/>
      </c>
      <c r="G497" s="11" t="str">
        <f t="shared" si="61"/>
        <v/>
      </c>
      <c r="H497" s="11" t="str">
        <f t="shared" si="58"/>
        <v/>
      </c>
      <c r="I497" s="11" t="str">
        <f t="shared" si="62"/>
        <v/>
      </c>
      <c r="J497" s="11" t="str">
        <f t="shared" si="59"/>
        <v/>
      </c>
      <c r="K497" s="11" t="str">
        <f t="shared" si="63"/>
        <v/>
      </c>
      <c r="L497" s="11" t="str">
        <f>IF('ACT Math'!B497="","",'SAT M to CBEST M'!$A$2+'SAT M to CBEST M'!$B$2*C497)</f>
        <v/>
      </c>
      <c r="M497" s="11" t="str">
        <f>IF('ACT Math'!B497="","", IF(L497&lt;20, 20, IF(L497&gt;80, 80, L497)))</f>
        <v/>
      </c>
    </row>
    <row r="498" spans="1:13" x14ac:dyDescent="0.25">
      <c r="A498" s="11">
        <v>497</v>
      </c>
      <c r="B498" s="30"/>
      <c r="C498" s="11" t="str">
        <f>IF('ACT Math'!B498="","",IF('ACT Math'!B498&lt;'ACT M to SAT M'!$A$2,'ACT M to SAT M'!$B$2,IF('ACT Math'!B498&gt;'ACT M to SAT M'!A$28,'ACT M to SAT M'!B$28,VLOOKUP(B498,'ACT M to SAT M'!A:B,2,FALSE))))</f>
        <v/>
      </c>
      <c r="D498" s="11" t="str">
        <f t="shared" si="56"/>
        <v/>
      </c>
      <c r="E498" s="11" t="str">
        <f t="shared" si="60"/>
        <v/>
      </c>
      <c r="F498" s="11" t="str">
        <f t="shared" si="57"/>
        <v/>
      </c>
      <c r="G498" s="11" t="str">
        <f t="shared" si="61"/>
        <v/>
      </c>
      <c r="H498" s="11" t="str">
        <f t="shared" si="58"/>
        <v/>
      </c>
      <c r="I498" s="11" t="str">
        <f t="shared" si="62"/>
        <v/>
      </c>
      <c r="J498" s="11" t="str">
        <f t="shared" si="59"/>
        <v/>
      </c>
      <c r="K498" s="11" t="str">
        <f t="shared" si="63"/>
        <v/>
      </c>
      <c r="L498" s="11" t="str">
        <f>IF('ACT Math'!B498="","",'SAT M to CBEST M'!$A$2+'SAT M to CBEST M'!$B$2*C498)</f>
        <v/>
      </c>
      <c r="M498" s="11" t="str">
        <f>IF('ACT Math'!B498="","", IF(L498&lt;20, 20, IF(L498&gt;80, 80, L498)))</f>
        <v/>
      </c>
    </row>
    <row r="499" spans="1:13" x14ac:dyDescent="0.25">
      <c r="A499" s="11">
        <v>498</v>
      </c>
      <c r="B499" s="30"/>
      <c r="C499" s="11" t="str">
        <f>IF('ACT Math'!B499="","",IF('ACT Math'!B499&lt;'ACT M to SAT M'!$A$2,'ACT M to SAT M'!$B$2,IF('ACT Math'!B499&gt;'ACT M to SAT M'!A$28,'ACT M to SAT M'!B$28,VLOOKUP(B499,'ACT M to SAT M'!A:B,2,FALSE))))</f>
        <v/>
      </c>
      <c r="D499" s="11" t="str">
        <f t="shared" si="56"/>
        <v/>
      </c>
      <c r="E499" s="11" t="str">
        <f t="shared" si="60"/>
        <v/>
      </c>
      <c r="F499" s="11" t="str">
        <f t="shared" si="57"/>
        <v/>
      </c>
      <c r="G499" s="11" t="str">
        <f t="shared" si="61"/>
        <v/>
      </c>
      <c r="H499" s="11" t="str">
        <f t="shared" si="58"/>
        <v/>
      </c>
      <c r="I499" s="11" t="str">
        <f t="shared" si="62"/>
        <v/>
      </c>
      <c r="J499" s="11" t="str">
        <f t="shared" si="59"/>
        <v/>
      </c>
      <c r="K499" s="11" t="str">
        <f t="shared" si="63"/>
        <v/>
      </c>
      <c r="L499" s="11" t="str">
        <f>IF('ACT Math'!B499="","",'SAT M to CBEST M'!$A$2+'SAT M to CBEST M'!$B$2*C499)</f>
        <v/>
      </c>
      <c r="M499" s="11" t="str">
        <f>IF('ACT Math'!B499="","", IF(L499&lt;20, 20, IF(L499&gt;80, 80, L499)))</f>
        <v/>
      </c>
    </row>
    <row r="500" spans="1:13" x14ac:dyDescent="0.25">
      <c r="A500" s="11">
        <v>499</v>
      </c>
      <c r="B500" s="30"/>
      <c r="C500" s="11" t="str">
        <f>IF('ACT Math'!B500="","",IF('ACT Math'!B500&lt;'ACT M to SAT M'!$A$2,'ACT M to SAT M'!$B$2,IF('ACT Math'!B500&gt;'ACT M to SAT M'!A$28,'ACT M to SAT M'!B$28,VLOOKUP(B500,'ACT M to SAT M'!A:B,2,FALSE))))</f>
        <v/>
      </c>
      <c r="D500" s="11" t="str">
        <f t="shared" si="56"/>
        <v/>
      </c>
      <c r="E500" s="11" t="str">
        <f t="shared" si="60"/>
        <v/>
      </c>
      <c r="F500" s="11" t="str">
        <f t="shared" si="57"/>
        <v/>
      </c>
      <c r="G500" s="11" t="str">
        <f t="shared" si="61"/>
        <v/>
      </c>
      <c r="H500" s="11" t="str">
        <f t="shared" si="58"/>
        <v/>
      </c>
      <c r="I500" s="11" t="str">
        <f t="shared" si="62"/>
        <v/>
      </c>
      <c r="J500" s="11" t="str">
        <f t="shared" si="59"/>
        <v/>
      </c>
      <c r="K500" s="11" t="str">
        <f t="shared" si="63"/>
        <v/>
      </c>
      <c r="L500" s="11" t="str">
        <f>IF('ACT Math'!B500="","",'SAT M to CBEST M'!$A$2+'SAT M to CBEST M'!$B$2*C500)</f>
        <v/>
      </c>
      <c r="M500" s="11" t="str">
        <f>IF('ACT Math'!B500="","", IF(L500&lt;20, 20, IF(L500&gt;80, 80, L500)))</f>
        <v/>
      </c>
    </row>
    <row r="501" spans="1:13" x14ac:dyDescent="0.25">
      <c r="A501" s="11">
        <v>500</v>
      </c>
      <c r="B501" s="30"/>
      <c r="C501" s="11" t="str">
        <f>IF('ACT Math'!B501="","",IF('ACT Math'!B501&lt;'ACT M to SAT M'!$A$2,'ACT M to SAT M'!$B$2,IF('ACT Math'!B501&gt;'ACT M to SAT M'!A$28,'ACT M to SAT M'!B$28,VLOOKUP(B501,'ACT M to SAT M'!A:B,2,FALSE))))</f>
        <v/>
      </c>
      <c r="D501" s="11" t="str">
        <f t="shared" si="56"/>
        <v/>
      </c>
      <c r="E501" s="11" t="str">
        <f t="shared" si="60"/>
        <v/>
      </c>
      <c r="F501" s="11" t="str">
        <f t="shared" si="57"/>
        <v/>
      </c>
      <c r="G501" s="11" t="str">
        <f t="shared" si="61"/>
        <v/>
      </c>
      <c r="H501" s="11" t="str">
        <f t="shared" si="58"/>
        <v/>
      </c>
      <c r="I501" s="11" t="str">
        <f t="shared" si="62"/>
        <v/>
      </c>
      <c r="J501" s="11" t="str">
        <f t="shared" si="59"/>
        <v/>
      </c>
      <c r="K501" s="11" t="str">
        <f t="shared" si="63"/>
        <v/>
      </c>
      <c r="L501" s="11" t="str">
        <f>IF('ACT Math'!B501="","",'SAT M to CBEST M'!$A$2+'SAT M to CBEST M'!$B$2*C501)</f>
        <v/>
      </c>
      <c r="M501" s="11" t="str">
        <f>IF('ACT Math'!B501="","", IF(L501&lt;20, 20, IF(L501&gt;80, 80, L501)))</f>
        <v/>
      </c>
    </row>
    <row r="502" spans="1:13" x14ac:dyDescent="0.25">
      <c r="A502" s="11">
        <v>501</v>
      </c>
      <c r="B502" s="30"/>
      <c r="C502" s="11" t="str">
        <f>IF('ACT Math'!B502="","",IF('ACT Math'!B502&lt;'ACT M to SAT M'!$A$2,'ACT M to SAT M'!$B$2,IF('ACT Math'!B502&gt;'ACT M to SAT M'!A$28,'ACT M to SAT M'!B$28,VLOOKUP(B502,'ACT M to SAT M'!A:B,2,FALSE))))</f>
        <v/>
      </c>
      <c r="D502" s="11" t="str">
        <f t="shared" si="56"/>
        <v/>
      </c>
      <c r="E502" s="11" t="str">
        <f t="shared" si="60"/>
        <v/>
      </c>
      <c r="F502" s="11" t="str">
        <f t="shared" si="57"/>
        <v/>
      </c>
      <c r="G502" s="11" t="str">
        <f t="shared" si="61"/>
        <v/>
      </c>
      <c r="H502" s="11" t="str">
        <f t="shared" si="58"/>
        <v/>
      </c>
      <c r="I502" s="11" t="str">
        <f t="shared" si="62"/>
        <v/>
      </c>
      <c r="J502" s="11" t="str">
        <f t="shared" si="59"/>
        <v/>
      </c>
      <c r="K502" s="11" t="str">
        <f t="shared" si="63"/>
        <v/>
      </c>
      <c r="L502" s="11" t="str">
        <f>IF('ACT Math'!B502="","",'SAT M to CBEST M'!$A$2+'SAT M to CBEST M'!$B$2*C502)</f>
        <v/>
      </c>
      <c r="M502" s="11" t="str">
        <f>IF('ACT Math'!B502="","", IF(L502&lt;20, 20, IF(L502&gt;80, 80, L502)))</f>
        <v/>
      </c>
    </row>
    <row r="503" spans="1:13" x14ac:dyDescent="0.25">
      <c r="A503" s="11">
        <v>502</v>
      </c>
      <c r="B503" s="30"/>
      <c r="C503" s="11" t="str">
        <f>IF('ACT Math'!B503="","",IF('ACT Math'!B503&lt;'ACT M to SAT M'!$A$2,'ACT M to SAT M'!$B$2,IF('ACT Math'!B503&gt;'ACT M to SAT M'!A$28,'ACT M to SAT M'!B$28,VLOOKUP(B503,'ACT M to SAT M'!A:B,2,FALSE))))</f>
        <v/>
      </c>
      <c r="D503" s="11" t="str">
        <f t="shared" si="56"/>
        <v/>
      </c>
      <c r="E503" s="11" t="str">
        <f t="shared" si="60"/>
        <v/>
      </c>
      <c r="F503" s="11" t="str">
        <f t="shared" si="57"/>
        <v/>
      </c>
      <c r="G503" s="11" t="str">
        <f t="shared" si="61"/>
        <v/>
      </c>
      <c r="H503" s="11" t="str">
        <f t="shared" si="58"/>
        <v/>
      </c>
      <c r="I503" s="11" t="str">
        <f t="shared" si="62"/>
        <v/>
      </c>
      <c r="J503" s="11" t="str">
        <f t="shared" si="59"/>
        <v/>
      </c>
      <c r="K503" s="11" t="str">
        <f t="shared" si="63"/>
        <v/>
      </c>
      <c r="L503" s="11" t="str">
        <f>IF('ACT Math'!B503="","",'SAT M to CBEST M'!$A$2+'SAT M to CBEST M'!$B$2*C503)</f>
        <v/>
      </c>
      <c r="M503" s="11" t="str">
        <f>IF('ACT Math'!B503="","", IF(L503&lt;20, 20, IF(L503&gt;80, 80, L503)))</f>
        <v/>
      </c>
    </row>
    <row r="504" spans="1:13" x14ac:dyDescent="0.25">
      <c r="A504" s="11">
        <v>503</v>
      </c>
      <c r="B504" s="30"/>
      <c r="C504" s="11" t="str">
        <f>IF('ACT Math'!B504="","",IF('ACT Math'!B504&lt;'ACT M to SAT M'!$A$2,'ACT M to SAT M'!$B$2,IF('ACT Math'!B504&gt;'ACT M to SAT M'!A$28,'ACT M to SAT M'!B$28,VLOOKUP(B504,'ACT M to SAT M'!A:B,2,FALSE))))</f>
        <v/>
      </c>
      <c r="D504" s="11" t="str">
        <f t="shared" si="56"/>
        <v/>
      </c>
      <c r="E504" s="11" t="str">
        <f t="shared" si="60"/>
        <v/>
      </c>
      <c r="F504" s="11" t="str">
        <f t="shared" si="57"/>
        <v/>
      </c>
      <c r="G504" s="11" t="str">
        <f t="shared" si="61"/>
        <v/>
      </c>
      <c r="H504" s="11" t="str">
        <f t="shared" si="58"/>
        <v/>
      </c>
      <c r="I504" s="11" t="str">
        <f t="shared" si="62"/>
        <v/>
      </c>
      <c r="J504" s="11" t="str">
        <f t="shared" si="59"/>
        <v/>
      </c>
      <c r="K504" s="11" t="str">
        <f t="shared" si="63"/>
        <v/>
      </c>
      <c r="L504" s="11" t="str">
        <f>IF('ACT Math'!B504="","",'SAT M to CBEST M'!$A$2+'SAT M to CBEST M'!$B$2*C504)</f>
        <v/>
      </c>
      <c r="M504" s="11" t="str">
        <f>IF('ACT Math'!B504="","", IF(L504&lt;20, 20, IF(L504&gt;80, 80, L504)))</f>
        <v/>
      </c>
    </row>
    <row r="505" spans="1:13" x14ac:dyDescent="0.25">
      <c r="A505" s="11">
        <v>504</v>
      </c>
      <c r="B505" s="30"/>
      <c r="C505" s="11" t="str">
        <f>IF('ACT Math'!B505="","",IF('ACT Math'!B505&lt;'ACT M to SAT M'!$A$2,'ACT M to SAT M'!$B$2,IF('ACT Math'!B505&gt;'ACT M to SAT M'!A$28,'ACT M to SAT M'!B$28,VLOOKUP(B505,'ACT M to SAT M'!A:B,2,FALSE))))</f>
        <v/>
      </c>
      <c r="D505" s="11" t="str">
        <f t="shared" si="56"/>
        <v/>
      </c>
      <c r="E505" s="11" t="str">
        <f t="shared" si="60"/>
        <v/>
      </c>
      <c r="F505" s="11" t="str">
        <f t="shared" si="57"/>
        <v/>
      </c>
      <c r="G505" s="11" t="str">
        <f t="shared" si="61"/>
        <v/>
      </c>
      <c r="H505" s="11" t="str">
        <f t="shared" si="58"/>
        <v/>
      </c>
      <c r="I505" s="11" t="str">
        <f t="shared" si="62"/>
        <v/>
      </c>
      <c r="J505" s="11" t="str">
        <f t="shared" si="59"/>
        <v/>
      </c>
      <c r="K505" s="11" t="str">
        <f t="shared" si="63"/>
        <v/>
      </c>
      <c r="L505" s="11" t="str">
        <f>IF('ACT Math'!B505="","",'SAT M to CBEST M'!$A$2+'SAT M to CBEST M'!$B$2*C505)</f>
        <v/>
      </c>
      <c r="M505" s="11" t="str">
        <f>IF('ACT Math'!B505="","", IF(L505&lt;20, 20, IF(L505&gt;80, 80, L505)))</f>
        <v/>
      </c>
    </row>
    <row r="506" spans="1:13" x14ac:dyDescent="0.25">
      <c r="A506" s="11">
        <v>505</v>
      </c>
      <c r="B506" s="30"/>
      <c r="C506" s="11" t="str">
        <f>IF('ACT Math'!B506="","",IF('ACT Math'!B506&lt;'ACT M to SAT M'!$A$2,'ACT M to SAT M'!$B$2,IF('ACT Math'!B506&gt;'ACT M to SAT M'!A$28,'ACT M to SAT M'!B$28,VLOOKUP(B506,'ACT M to SAT M'!A:B,2,FALSE))))</f>
        <v/>
      </c>
      <c r="D506" s="11" t="str">
        <f t="shared" si="56"/>
        <v/>
      </c>
      <c r="E506" s="11" t="str">
        <f t="shared" si="60"/>
        <v/>
      </c>
      <c r="F506" s="11" t="str">
        <f t="shared" si="57"/>
        <v/>
      </c>
      <c r="G506" s="11" t="str">
        <f t="shared" si="61"/>
        <v/>
      </c>
      <c r="H506" s="11" t="str">
        <f t="shared" si="58"/>
        <v/>
      </c>
      <c r="I506" s="11" t="str">
        <f t="shared" si="62"/>
        <v/>
      </c>
      <c r="J506" s="11" t="str">
        <f t="shared" si="59"/>
        <v/>
      </c>
      <c r="K506" s="11" t="str">
        <f t="shared" si="63"/>
        <v/>
      </c>
      <c r="L506" s="11" t="str">
        <f>IF('ACT Math'!B506="","",'SAT M to CBEST M'!$A$2+'SAT M to CBEST M'!$B$2*C506)</f>
        <v/>
      </c>
      <c r="M506" s="11" t="str">
        <f>IF('ACT Math'!B506="","", IF(L506&lt;20, 20, IF(L506&gt;80, 80, L506)))</f>
        <v/>
      </c>
    </row>
    <row r="507" spans="1:13" x14ac:dyDescent="0.25">
      <c r="A507" s="11">
        <v>506</v>
      </c>
      <c r="B507" s="30"/>
      <c r="C507" s="11" t="str">
        <f>IF('ACT Math'!B507="","",IF('ACT Math'!B507&lt;'ACT M to SAT M'!$A$2,'ACT M to SAT M'!$B$2,IF('ACT Math'!B507&gt;'ACT M to SAT M'!A$28,'ACT M to SAT M'!B$28,VLOOKUP(B507,'ACT M to SAT M'!A:B,2,FALSE))))</f>
        <v/>
      </c>
      <c r="D507" s="11" t="str">
        <f t="shared" si="56"/>
        <v/>
      </c>
      <c r="E507" s="11" t="str">
        <f t="shared" si="60"/>
        <v/>
      </c>
      <c r="F507" s="11" t="str">
        <f t="shared" si="57"/>
        <v/>
      </c>
      <c r="G507" s="11" t="str">
        <f t="shared" si="61"/>
        <v/>
      </c>
      <c r="H507" s="11" t="str">
        <f t="shared" si="58"/>
        <v/>
      </c>
      <c r="I507" s="11" t="str">
        <f t="shared" si="62"/>
        <v/>
      </c>
      <c r="J507" s="11" t="str">
        <f t="shared" si="59"/>
        <v/>
      </c>
      <c r="K507" s="11" t="str">
        <f t="shared" si="63"/>
        <v/>
      </c>
      <c r="L507" s="11" t="str">
        <f>IF('ACT Math'!B507="","",'SAT M to CBEST M'!$A$2+'SAT M to CBEST M'!$B$2*C507)</f>
        <v/>
      </c>
      <c r="M507" s="11" t="str">
        <f>IF('ACT Math'!B507="","", IF(L507&lt;20, 20, IF(L507&gt;80, 80, L507)))</f>
        <v/>
      </c>
    </row>
    <row r="508" spans="1:13" x14ac:dyDescent="0.25">
      <c r="A508" s="11">
        <v>507</v>
      </c>
      <c r="B508" s="30"/>
      <c r="C508" s="11" t="str">
        <f>IF('ACT Math'!B508="","",IF('ACT Math'!B508&lt;'ACT M to SAT M'!$A$2,'ACT M to SAT M'!$B$2,IF('ACT Math'!B508&gt;'ACT M to SAT M'!A$28,'ACT M to SAT M'!B$28,VLOOKUP(B508,'ACT M to SAT M'!A:B,2,FALSE))))</f>
        <v/>
      </c>
      <c r="D508" s="11" t="str">
        <f t="shared" si="56"/>
        <v/>
      </c>
      <c r="E508" s="11" t="str">
        <f t="shared" si="60"/>
        <v/>
      </c>
      <c r="F508" s="11" t="str">
        <f t="shared" si="57"/>
        <v/>
      </c>
      <c r="G508" s="11" t="str">
        <f t="shared" si="61"/>
        <v/>
      </c>
      <c r="H508" s="11" t="str">
        <f t="shared" si="58"/>
        <v/>
      </c>
      <c r="I508" s="11" t="str">
        <f t="shared" si="62"/>
        <v/>
      </c>
      <c r="J508" s="11" t="str">
        <f t="shared" si="59"/>
        <v/>
      </c>
      <c r="K508" s="11" t="str">
        <f t="shared" si="63"/>
        <v/>
      </c>
      <c r="L508" s="11" t="str">
        <f>IF('ACT Math'!B508="","",'SAT M to CBEST M'!$A$2+'SAT M to CBEST M'!$B$2*C508)</f>
        <v/>
      </c>
      <c r="M508" s="11" t="str">
        <f>IF('ACT Math'!B508="","", IF(L508&lt;20, 20, IF(L508&gt;80, 80, L508)))</f>
        <v/>
      </c>
    </row>
    <row r="509" spans="1:13" x14ac:dyDescent="0.25">
      <c r="A509" s="11">
        <v>508</v>
      </c>
      <c r="B509" s="30"/>
      <c r="C509" s="11" t="str">
        <f>IF('ACT Math'!B509="","",IF('ACT Math'!B509&lt;'ACT M to SAT M'!$A$2,'ACT M to SAT M'!$B$2,IF('ACT Math'!B509&gt;'ACT M to SAT M'!A$28,'ACT M to SAT M'!B$28,VLOOKUP(B509,'ACT M to SAT M'!A:B,2,FALSE))))</f>
        <v/>
      </c>
      <c r="D509" s="11" t="str">
        <f t="shared" si="56"/>
        <v/>
      </c>
      <c r="E509" s="11" t="str">
        <f t="shared" si="60"/>
        <v/>
      </c>
      <c r="F509" s="11" t="str">
        <f t="shared" si="57"/>
        <v/>
      </c>
      <c r="G509" s="11" t="str">
        <f t="shared" si="61"/>
        <v/>
      </c>
      <c r="H509" s="11" t="str">
        <f t="shared" si="58"/>
        <v/>
      </c>
      <c r="I509" s="11" t="str">
        <f t="shared" si="62"/>
        <v/>
      </c>
      <c r="J509" s="11" t="str">
        <f t="shared" si="59"/>
        <v/>
      </c>
      <c r="K509" s="11" t="str">
        <f t="shared" si="63"/>
        <v/>
      </c>
      <c r="L509" s="11" t="str">
        <f>IF('ACT Math'!B509="","",'SAT M to CBEST M'!$A$2+'SAT M to CBEST M'!$B$2*C509)</f>
        <v/>
      </c>
      <c r="M509" s="11" t="str">
        <f>IF('ACT Math'!B509="","", IF(L509&lt;20, 20, IF(L509&gt;80, 80, L509)))</f>
        <v/>
      </c>
    </row>
    <row r="510" spans="1:13" x14ac:dyDescent="0.25">
      <c r="A510" s="11">
        <v>509</v>
      </c>
      <c r="B510" s="30"/>
      <c r="C510" s="11" t="str">
        <f>IF('ACT Math'!B510="","",IF('ACT Math'!B510&lt;'ACT M to SAT M'!$A$2,'ACT M to SAT M'!$B$2,IF('ACT Math'!B510&gt;'ACT M to SAT M'!A$28,'ACT M to SAT M'!B$28,VLOOKUP(B510,'ACT M to SAT M'!A:B,2,FALSE))))</f>
        <v/>
      </c>
      <c r="D510" s="11" t="str">
        <f t="shared" si="56"/>
        <v/>
      </c>
      <c r="E510" s="11" t="str">
        <f t="shared" si="60"/>
        <v/>
      </c>
      <c r="F510" s="11" t="str">
        <f t="shared" si="57"/>
        <v/>
      </c>
      <c r="G510" s="11" t="str">
        <f t="shared" si="61"/>
        <v/>
      </c>
      <c r="H510" s="11" t="str">
        <f t="shared" si="58"/>
        <v/>
      </c>
      <c r="I510" s="11" t="str">
        <f t="shared" si="62"/>
        <v/>
      </c>
      <c r="J510" s="11" t="str">
        <f t="shared" si="59"/>
        <v/>
      </c>
      <c r="K510" s="11" t="str">
        <f t="shared" si="63"/>
        <v/>
      </c>
      <c r="L510" s="11" t="str">
        <f>IF('ACT Math'!B510="","",'SAT M to CBEST M'!$A$2+'SAT M to CBEST M'!$B$2*C510)</f>
        <v/>
      </c>
      <c r="M510" s="11" t="str">
        <f>IF('ACT Math'!B510="","", IF(L510&lt;20, 20, IF(L510&gt;80, 80, L510)))</f>
        <v/>
      </c>
    </row>
    <row r="511" spans="1:13" x14ac:dyDescent="0.25">
      <c r="A511" s="11">
        <v>510</v>
      </c>
      <c r="B511" s="30"/>
      <c r="C511" s="11" t="str">
        <f>IF('ACT Math'!B511="","",IF('ACT Math'!B511&lt;'ACT M to SAT M'!$A$2,'ACT M to SAT M'!$B$2,IF('ACT Math'!B511&gt;'ACT M to SAT M'!A$28,'ACT M to SAT M'!B$28,VLOOKUP(B511,'ACT M to SAT M'!A:B,2,FALSE))))</f>
        <v/>
      </c>
      <c r="D511" s="11" t="str">
        <f t="shared" si="56"/>
        <v/>
      </c>
      <c r="E511" s="11" t="str">
        <f t="shared" si="60"/>
        <v/>
      </c>
      <c r="F511" s="11" t="str">
        <f t="shared" si="57"/>
        <v/>
      </c>
      <c r="G511" s="11" t="str">
        <f t="shared" si="61"/>
        <v/>
      </c>
      <c r="H511" s="11" t="str">
        <f t="shared" si="58"/>
        <v/>
      </c>
      <c r="I511" s="11" t="str">
        <f t="shared" si="62"/>
        <v/>
      </c>
      <c r="J511" s="11" t="str">
        <f t="shared" si="59"/>
        <v/>
      </c>
      <c r="K511" s="11" t="str">
        <f t="shared" si="63"/>
        <v/>
      </c>
      <c r="L511" s="11" t="str">
        <f>IF('ACT Math'!B511="","",'SAT M to CBEST M'!$A$2+'SAT M to CBEST M'!$B$2*C511)</f>
        <v/>
      </c>
      <c r="M511" s="11" t="str">
        <f>IF('ACT Math'!B511="","", IF(L511&lt;20, 20, IF(L511&gt;80, 80, L511)))</f>
        <v/>
      </c>
    </row>
    <row r="512" spans="1:13" x14ac:dyDescent="0.25">
      <c r="A512" s="11">
        <v>511</v>
      </c>
      <c r="B512" s="30"/>
      <c r="C512" s="11" t="str">
        <f>IF('ACT Math'!B512="","",IF('ACT Math'!B512&lt;'ACT M to SAT M'!$A$2,'ACT M to SAT M'!$B$2,IF('ACT Math'!B512&gt;'ACT M to SAT M'!A$28,'ACT M to SAT M'!B$28,VLOOKUP(B512,'ACT M to SAT M'!A:B,2,FALSE))))</f>
        <v/>
      </c>
      <c r="D512" s="11" t="str">
        <f t="shared" si="56"/>
        <v/>
      </c>
      <c r="E512" s="11" t="str">
        <f t="shared" si="60"/>
        <v/>
      </c>
      <c r="F512" s="11" t="str">
        <f t="shared" si="57"/>
        <v/>
      </c>
      <c r="G512" s="11" t="str">
        <f t="shared" si="61"/>
        <v/>
      </c>
      <c r="H512" s="11" t="str">
        <f t="shared" si="58"/>
        <v/>
      </c>
      <c r="I512" s="11" t="str">
        <f t="shared" si="62"/>
        <v/>
      </c>
      <c r="J512" s="11" t="str">
        <f t="shared" si="59"/>
        <v/>
      </c>
      <c r="K512" s="11" t="str">
        <f t="shared" si="63"/>
        <v/>
      </c>
      <c r="L512" s="11" t="str">
        <f>IF('ACT Math'!B512="","",'SAT M to CBEST M'!$A$2+'SAT M to CBEST M'!$B$2*C512)</f>
        <v/>
      </c>
      <c r="M512" s="11" t="str">
        <f>IF('ACT Math'!B512="","", IF(L512&lt;20, 20, IF(L512&gt;80, 80, L512)))</f>
        <v/>
      </c>
    </row>
    <row r="513" spans="1:13" x14ac:dyDescent="0.25">
      <c r="A513" s="11">
        <v>512</v>
      </c>
      <c r="B513" s="30"/>
      <c r="C513" s="11" t="str">
        <f>IF('ACT Math'!B513="","",IF('ACT Math'!B513&lt;'ACT M to SAT M'!$A$2,'ACT M to SAT M'!$B$2,IF('ACT Math'!B513&gt;'ACT M to SAT M'!A$28,'ACT M to SAT M'!B$28,VLOOKUP(B513,'ACT M to SAT M'!A:B,2,FALSE))))</f>
        <v/>
      </c>
      <c r="D513" s="11" t="str">
        <f t="shared" si="56"/>
        <v/>
      </c>
      <c r="E513" s="11" t="str">
        <f t="shared" si="60"/>
        <v/>
      </c>
      <c r="F513" s="11" t="str">
        <f t="shared" si="57"/>
        <v/>
      </c>
      <c r="G513" s="11" t="str">
        <f t="shared" si="61"/>
        <v/>
      </c>
      <c r="H513" s="11" t="str">
        <f t="shared" si="58"/>
        <v/>
      </c>
      <c r="I513" s="11" t="str">
        <f t="shared" si="62"/>
        <v/>
      </c>
      <c r="J513" s="11" t="str">
        <f t="shared" si="59"/>
        <v/>
      </c>
      <c r="K513" s="11" t="str">
        <f t="shared" si="63"/>
        <v/>
      </c>
      <c r="L513" s="11" t="str">
        <f>IF('ACT Math'!B513="","",'SAT M to CBEST M'!$A$2+'SAT M to CBEST M'!$B$2*C513)</f>
        <v/>
      </c>
      <c r="M513" s="11" t="str">
        <f>IF('ACT Math'!B513="","", IF(L513&lt;20, 20, IF(L513&gt;80, 80, L513)))</f>
        <v/>
      </c>
    </row>
    <row r="514" spans="1:13" x14ac:dyDescent="0.25">
      <c r="A514" s="11">
        <v>513</v>
      </c>
      <c r="B514" s="30"/>
      <c r="C514" s="11" t="str">
        <f>IF('ACT Math'!B514="","",IF('ACT Math'!B514&lt;'ACT M to SAT M'!$A$2,'ACT M to SAT M'!$B$2,IF('ACT Math'!B514&gt;'ACT M to SAT M'!A$28,'ACT M to SAT M'!B$28,VLOOKUP(B514,'ACT M to SAT M'!A:B,2,FALSE))))</f>
        <v/>
      </c>
      <c r="D514" s="11" t="str">
        <f t="shared" ref="D514:D577" si="64">IF(B514="","",interceptACTMtoPCM5732+slopeACTMtoPCM5732*B514)</f>
        <v/>
      </c>
      <c r="E514" s="11" t="str">
        <f t="shared" si="60"/>
        <v/>
      </c>
      <c r="F514" s="11" t="str">
        <f t="shared" ref="F514:F577" si="65">IF(B514="","",IF(B514&gt;=17, upperinterceptACTMtoPAAM201+B514*upperslopeACTMtoPAAM201, lowerinterceptACTMtoPAAM201+B514*lowerslopeACTMtoPAAM201))</f>
        <v/>
      </c>
      <c r="G514" s="11" t="str">
        <f t="shared" si="61"/>
        <v/>
      </c>
      <c r="H514" s="11" t="str">
        <f t="shared" ref="H514:H577" si="66">IF(B514="","",interceptACTMtoPCM5733+slopeACTMtoPCM5733*B514)</f>
        <v/>
      </c>
      <c r="I514" s="11" t="str">
        <f t="shared" si="62"/>
        <v/>
      </c>
      <c r="J514" s="11" t="str">
        <f t="shared" ref="J514:J577" si="67">IF(B514="","",IF(B514&gt;=16, upperinterceptACTMtoPAAM211+B514*upperslopeACTMtoPAAM211, lowerinterceptACTMtoPAAM211+B514*lowerslopeACTMtoPAAM211))</f>
        <v/>
      </c>
      <c r="K514" s="11" t="str">
        <f t="shared" si="63"/>
        <v/>
      </c>
      <c r="L514" s="11" t="str">
        <f>IF('ACT Math'!B514="","",'SAT M to CBEST M'!$A$2+'SAT M to CBEST M'!$B$2*C514)</f>
        <v/>
      </c>
      <c r="M514" s="11" t="str">
        <f>IF('ACT Math'!B514="","", IF(L514&lt;20, 20, IF(L514&gt;80, 80, L514)))</f>
        <v/>
      </c>
    </row>
    <row r="515" spans="1:13" x14ac:dyDescent="0.25">
      <c r="A515" s="11">
        <v>514</v>
      </c>
      <c r="B515" s="30"/>
      <c r="C515" s="11" t="str">
        <f>IF('ACT Math'!B515="","",IF('ACT Math'!B515&lt;'ACT M to SAT M'!$A$2,'ACT M to SAT M'!$B$2,IF('ACT Math'!B515&gt;'ACT M to SAT M'!A$28,'ACT M to SAT M'!B$28,VLOOKUP(B515,'ACT M to SAT M'!A:B,2,FALSE))))</f>
        <v/>
      </c>
      <c r="D515" s="11" t="str">
        <f t="shared" si="64"/>
        <v/>
      </c>
      <c r="E515" s="11" t="str">
        <f t="shared" ref="E515:E578" si="68">IF(B515="","", IF(D515&lt;100, 100, IF(D515&gt;200, 200, D515)))</f>
        <v/>
      </c>
      <c r="F515" s="11" t="str">
        <f t="shared" si="65"/>
        <v/>
      </c>
      <c r="G515" s="11" t="str">
        <f t="shared" ref="G515:G578" si="69">IF(B515="","", IF(F515&lt;100, 100, IF(F515&gt;300, 300, F515)))</f>
        <v/>
      </c>
      <c r="H515" s="11" t="str">
        <f t="shared" si="66"/>
        <v/>
      </c>
      <c r="I515" s="11" t="str">
        <f t="shared" ref="I515:I578" si="70">IF(B515="","", IF(H515&lt;100, 100, IF(H515&gt;200, 200, H515)))</f>
        <v/>
      </c>
      <c r="J515" s="11" t="str">
        <f t="shared" si="67"/>
        <v/>
      </c>
      <c r="K515" s="11" t="str">
        <f t="shared" ref="K515:K578" si="71">IF(B515="","", IF(J515&lt;100, 100, IF(J515&gt;300, 300, J515)))</f>
        <v/>
      </c>
      <c r="L515" s="11" t="str">
        <f>IF('ACT Math'!B515="","",'SAT M to CBEST M'!$A$2+'SAT M to CBEST M'!$B$2*C515)</f>
        <v/>
      </c>
      <c r="M515" s="11" t="str">
        <f>IF('ACT Math'!B515="","", IF(L515&lt;20, 20, IF(L515&gt;80, 80, L515)))</f>
        <v/>
      </c>
    </row>
    <row r="516" spans="1:13" x14ac:dyDescent="0.25">
      <c r="A516" s="11">
        <v>515</v>
      </c>
      <c r="B516" s="30"/>
      <c r="C516" s="11" t="str">
        <f>IF('ACT Math'!B516="","",IF('ACT Math'!B516&lt;'ACT M to SAT M'!$A$2,'ACT M to SAT M'!$B$2,IF('ACT Math'!B516&gt;'ACT M to SAT M'!A$28,'ACT M to SAT M'!B$28,VLOOKUP(B516,'ACT M to SAT M'!A:B,2,FALSE))))</f>
        <v/>
      </c>
      <c r="D516" s="11" t="str">
        <f t="shared" si="64"/>
        <v/>
      </c>
      <c r="E516" s="11" t="str">
        <f t="shared" si="68"/>
        <v/>
      </c>
      <c r="F516" s="11" t="str">
        <f t="shared" si="65"/>
        <v/>
      </c>
      <c r="G516" s="11" t="str">
        <f t="shared" si="69"/>
        <v/>
      </c>
      <c r="H516" s="11" t="str">
        <f t="shared" si="66"/>
        <v/>
      </c>
      <c r="I516" s="11" t="str">
        <f t="shared" si="70"/>
        <v/>
      </c>
      <c r="J516" s="11" t="str">
        <f t="shared" si="67"/>
        <v/>
      </c>
      <c r="K516" s="11" t="str">
        <f t="shared" si="71"/>
        <v/>
      </c>
      <c r="L516" s="11" t="str">
        <f>IF('ACT Math'!B516="","",'SAT M to CBEST M'!$A$2+'SAT M to CBEST M'!$B$2*C516)</f>
        <v/>
      </c>
      <c r="M516" s="11" t="str">
        <f>IF('ACT Math'!B516="","", IF(L516&lt;20, 20, IF(L516&gt;80, 80, L516)))</f>
        <v/>
      </c>
    </row>
    <row r="517" spans="1:13" x14ac:dyDescent="0.25">
      <c r="A517" s="11">
        <v>516</v>
      </c>
      <c r="B517" s="30"/>
      <c r="C517" s="11" t="str">
        <f>IF('ACT Math'!B517="","",IF('ACT Math'!B517&lt;'ACT M to SAT M'!$A$2,'ACT M to SAT M'!$B$2,IF('ACT Math'!B517&gt;'ACT M to SAT M'!A$28,'ACT M to SAT M'!B$28,VLOOKUP(B517,'ACT M to SAT M'!A:B,2,FALSE))))</f>
        <v/>
      </c>
      <c r="D517" s="11" t="str">
        <f t="shared" si="64"/>
        <v/>
      </c>
      <c r="E517" s="11" t="str">
        <f t="shared" si="68"/>
        <v/>
      </c>
      <c r="F517" s="11" t="str">
        <f t="shared" si="65"/>
        <v/>
      </c>
      <c r="G517" s="11" t="str">
        <f t="shared" si="69"/>
        <v/>
      </c>
      <c r="H517" s="11" t="str">
        <f t="shared" si="66"/>
        <v/>
      </c>
      <c r="I517" s="11" t="str">
        <f t="shared" si="70"/>
        <v/>
      </c>
      <c r="J517" s="11" t="str">
        <f t="shared" si="67"/>
        <v/>
      </c>
      <c r="K517" s="11" t="str">
        <f t="shared" si="71"/>
        <v/>
      </c>
      <c r="L517" s="11" t="str">
        <f>IF('ACT Math'!B517="","",'SAT M to CBEST M'!$A$2+'SAT M to CBEST M'!$B$2*C517)</f>
        <v/>
      </c>
      <c r="M517" s="11" t="str">
        <f>IF('ACT Math'!B517="","", IF(L517&lt;20, 20, IF(L517&gt;80, 80, L517)))</f>
        <v/>
      </c>
    </row>
    <row r="518" spans="1:13" x14ac:dyDescent="0.25">
      <c r="A518" s="11">
        <v>517</v>
      </c>
      <c r="B518" s="30"/>
      <c r="C518" s="11" t="str">
        <f>IF('ACT Math'!B518="","",IF('ACT Math'!B518&lt;'ACT M to SAT M'!$A$2,'ACT M to SAT M'!$B$2,IF('ACT Math'!B518&gt;'ACT M to SAT M'!A$28,'ACT M to SAT M'!B$28,VLOOKUP(B518,'ACT M to SAT M'!A:B,2,FALSE))))</f>
        <v/>
      </c>
      <c r="D518" s="11" t="str">
        <f t="shared" si="64"/>
        <v/>
      </c>
      <c r="E518" s="11" t="str">
        <f t="shared" si="68"/>
        <v/>
      </c>
      <c r="F518" s="11" t="str">
        <f t="shared" si="65"/>
        <v/>
      </c>
      <c r="G518" s="11" t="str">
        <f t="shared" si="69"/>
        <v/>
      </c>
      <c r="H518" s="11" t="str">
        <f t="shared" si="66"/>
        <v/>
      </c>
      <c r="I518" s="11" t="str">
        <f t="shared" si="70"/>
        <v/>
      </c>
      <c r="J518" s="11" t="str">
        <f t="shared" si="67"/>
        <v/>
      </c>
      <c r="K518" s="11" t="str">
        <f t="shared" si="71"/>
        <v/>
      </c>
      <c r="L518" s="11" t="str">
        <f>IF('ACT Math'!B518="","",'SAT M to CBEST M'!$A$2+'SAT M to CBEST M'!$B$2*C518)</f>
        <v/>
      </c>
      <c r="M518" s="11" t="str">
        <f>IF('ACT Math'!B518="","", IF(L518&lt;20, 20, IF(L518&gt;80, 80, L518)))</f>
        <v/>
      </c>
    </row>
    <row r="519" spans="1:13" x14ac:dyDescent="0.25">
      <c r="A519" s="11">
        <v>518</v>
      </c>
      <c r="B519" s="30"/>
      <c r="C519" s="11" t="str">
        <f>IF('ACT Math'!B519="","",IF('ACT Math'!B519&lt;'ACT M to SAT M'!$A$2,'ACT M to SAT M'!$B$2,IF('ACT Math'!B519&gt;'ACT M to SAT M'!A$28,'ACT M to SAT M'!B$28,VLOOKUP(B519,'ACT M to SAT M'!A:B,2,FALSE))))</f>
        <v/>
      </c>
      <c r="D519" s="11" t="str">
        <f t="shared" si="64"/>
        <v/>
      </c>
      <c r="E519" s="11" t="str">
        <f t="shared" si="68"/>
        <v/>
      </c>
      <c r="F519" s="11" t="str">
        <f t="shared" si="65"/>
        <v/>
      </c>
      <c r="G519" s="11" t="str">
        <f t="shared" si="69"/>
        <v/>
      </c>
      <c r="H519" s="11" t="str">
        <f t="shared" si="66"/>
        <v/>
      </c>
      <c r="I519" s="11" t="str">
        <f t="shared" si="70"/>
        <v/>
      </c>
      <c r="J519" s="11" t="str">
        <f t="shared" si="67"/>
        <v/>
      </c>
      <c r="K519" s="11" t="str">
        <f t="shared" si="71"/>
        <v/>
      </c>
      <c r="L519" s="11" t="str">
        <f>IF('ACT Math'!B519="","",'SAT M to CBEST M'!$A$2+'SAT M to CBEST M'!$B$2*C519)</f>
        <v/>
      </c>
      <c r="M519" s="11" t="str">
        <f>IF('ACT Math'!B519="","", IF(L519&lt;20, 20, IF(L519&gt;80, 80, L519)))</f>
        <v/>
      </c>
    </row>
    <row r="520" spans="1:13" x14ac:dyDescent="0.25">
      <c r="A520" s="11">
        <v>519</v>
      </c>
      <c r="B520" s="30"/>
      <c r="C520" s="11" t="str">
        <f>IF('ACT Math'!B520="","",IF('ACT Math'!B520&lt;'ACT M to SAT M'!$A$2,'ACT M to SAT M'!$B$2,IF('ACT Math'!B520&gt;'ACT M to SAT M'!A$28,'ACT M to SAT M'!B$28,VLOOKUP(B520,'ACT M to SAT M'!A:B,2,FALSE))))</f>
        <v/>
      </c>
      <c r="D520" s="11" t="str">
        <f t="shared" si="64"/>
        <v/>
      </c>
      <c r="E520" s="11" t="str">
        <f t="shared" si="68"/>
        <v/>
      </c>
      <c r="F520" s="11" t="str">
        <f t="shared" si="65"/>
        <v/>
      </c>
      <c r="G520" s="11" t="str">
        <f t="shared" si="69"/>
        <v/>
      </c>
      <c r="H520" s="11" t="str">
        <f t="shared" si="66"/>
        <v/>
      </c>
      <c r="I520" s="11" t="str">
        <f t="shared" si="70"/>
        <v/>
      </c>
      <c r="J520" s="11" t="str">
        <f t="shared" si="67"/>
        <v/>
      </c>
      <c r="K520" s="11" t="str">
        <f t="shared" si="71"/>
        <v/>
      </c>
      <c r="L520" s="11" t="str">
        <f>IF('ACT Math'!B520="","",'SAT M to CBEST M'!$A$2+'SAT M to CBEST M'!$B$2*C520)</f>
        <v/>
      </c>
      <c r="M520" s="11" t="str">
        <f>IF('ACT Math'!B520="","", IF(L520&lt;20, 20, IF(L520&gt;80, 80, L520)))</f>
        <v/>
      </c>
    </row>
    <row r="521" spans="1:13" x14ac:dyDescent="0.25">
      <c r="A521" s="11">
        <v>520</v>
      </c>
      <c r="B521" s="30"/>
      <c r="C521" s="11" t="str">
        <f>IF('ACT Math'!B521="","",IF('ACT Math'!B521&lt;'ACT M to SAT M'!$A$2,'ACT M to SAT M'!$B$2,IF('ACT Math'!B521&gt;'ACT M to SAT M'!A$28,'ACT M to SAT M'!B$28,VLOOKUP(B521,'ACT M to SAT M'!A:B,2,FALSE))))</f>
        <v/>
      </c>
      <c r="D521" s="11" t="str">
        <f t="shared" si="64"/>
        <v/>
      </c>
      <c r="E521" s="11" t="str">
        <f t="shared" si="68"/>
        <v/>
      </c>
      <c r="F521" s="11" t="str">
        <f t="shared" si="65"/>
        <v/>
      </c>
      <c r="G521" s="11" t="str">
        <f t="shared" si="69"/>
        <v/>
      </c>
      <c r="H521" s="11" t="str">
        <f t="shared" si="66"/>
        <v/>
      </c>
      <c r="I521" s="11" t="str">
        <f t="shared" si="70"/>
        <v/>
      </c>
      <c r="J521" s="11" t="str">
        <f t="shared" si="67"/>
        <v/>
      </c>
      <c r="K521" s="11" t="str">
        <f t="shared" si="71"/>
        <v/>
      </c>
      <c r="L521" s="11" t="str">
        <f>IF('ACT Math'!B521="","",'SAT M to CBEST M'!$A$2+'SAT M to CBEST M'!$B$2*C521)</f>
        <v/>
      </c>
      <c r="M521" s="11" t="str">
        <f>IF('ACT Math'!B521="","", IF(L521&lt;20, 20, IF(L521&gt;80, 80, L521)))</f>
        <v/>
      </c>
    </row>
    <row r="522" spans="1:13" x14ac:dyDescent="0.25">
      <c r="A522" s="11">
        <v>521</v>
      </c>
      <c r="B522" s="30"/>
      <c r="C522" s="11" t="str">
        <f>IF('ACT Math'!B522="","",IF('ACT Math'!B522&lt;'ACT M to SAT M'!$A$2,'ACT M to SAT M'!$B$2,IF('ACT Math'!B522&gt;'ACT M to SAT M'!A$28,'ACT M to SAT M'!B$28,VLOOKUP(B522,'ACT M to SAT M'!A:B,2,FALSE))))</f>
        <v/>
      </c>
      <c r="D522" s="11" t="str">
        <f t="shared" si="64"/>
        <v/>
      </c>
      <c r="E522" s="11" t="str">
        <f t="shared" si="68"/>
        <v/>
      </c>
      <c r="F522" s="11" t="str">
        <f t="shared" si="65"/>
        <v/>
      </c>
      <c r="G522" s="11" t="str">
        <f t="shared" si="69"/>
        <v/>
      </c>
      <c r="H522" s="11" t="str">
        <f t="shared" si="66"/>
        <v/>
      </c>
      <c r="I522" s="11" t="str">
        <f t="shared" si="70"/>
        <v/>
      </c>
      <c r="J522" s="11" t="str">
        <f t="shared" si="67"/>
        <v/>
      </c>
      <c r="K522" s="11" t="str">
        <f t="shared" si="71"/>
        <v/>
      </c>
      <c r="L522" s="11" t="str">
        <f>IF('ACT Math'!B522="","",'SAT M to CBEST M'!$A$2+'SAT M to CBEST M'!$B$2*C522)</f>
        <v/>
      </c>
      <c r="M522" s="11" t="str">
        <f>IF('ACT Math'!B522="","", IF(L522&lt;20, 20, IF(L522&gt;80, 80, L522)))</f>
        <v/>
      </c>
    </row>
    <row r="523" spans="1:13" x14ac:dyDescent="0.25">
      <c r="A523" s="11">
        <v>522</v>
      </c>
      <c r="B523" s="30"/>
      <c r="C523" s="11" t="str">
        <f>IF('ACT Math'!B523="","",IF('ACT Math'!B523&lt;'ACT M to SAT M'!$A$2,'ACT M to SAT M'!$B$2,IF('ACT Math'!B523&gt;'ACT M to SAT M'!A$28,'ACT M to SAT M'!B$28,VLOOKUP(B523,'ACT M to SAT M'!A:B,2,FALSE))))</f>
        <v/>
      </c>
      <c r="D523" s="11" t="str">
        <f t="shared" si="64"/>
        <v/>
      </c>
      <c r="E523" s="11" t="str">
        <f t="shared" si="68"/>
        <v/>
      </c>
      <c r="F523" s="11" t="str">
        <f t="shared" si="65"/>
        <v/>
      </c>
      <c r="G523" s="11" t="str">
        <f t="shared" si="69"/>
        <v/>
      </c>
      <c r="H523" s="11" t="str">
        <f t="shared" si="66"/>
        <v/>
      </c>
      <c r="I523" s="11" t="str">
        <f t="shared" si="70"/>
        <v/>
      </c>
      <c r="J523" s="11" t="str">
        <f t="shared" si="67"/>
        <v/>
      </c>
      <c r="K523" s="11" t="str">
        <f t="shared" si="71"/>
        <v/>
      </c>
      <c r="L523" s="11" t="str">
        <f>IF('ACT Math'!B523="","",'SAT M to CBEST M'!$A$2+'SAT M to CBEST M'!$B$2*C523)</f>
        <v/>
      </c>
      <c r="M523" s="11" t="str">
        <f>IF('ACT Math'!B523="","", IF(L523&lt;20, 20, IF(L523&gt;80, 80, L523)))</f>
        <v/>
      </c>
    </row>
    <row r="524" spans="1:13" x14ac:dyDescent="0.25">
      <c r="A524" s="11">
        <v>523</v>
      </c>
      <c r="B524" s="30"/>
      <c r="C524" s="11" t="str">
        <f>IF('ACT Math'!B524="","",IF('ACT Math'!B524&lt;'ACT M to SAT M'!$A$2,'ACT M to SAT M'!$B$2,IF('ACT Math'!B524&gt;'ACT M to SAT M'!A$28,'ACT M to SAT M'!B$28,VLOOKUP(B524,'ACT M to SAT M'!A:B,2,FALSE))))</f>
        <v/>
      </c>
      <c r="D524" s="11" t="str">
        <f t="shared" si="64"/>
        <v/>
      </c>
      <c r="E524" s="11" t="str">
        <f t="shared" si="68"/>
        <v/>
      </c>
      <c r="F524" s="11" t="str">
        <f t="shared" si="65"/>
        <v/>
      </c>
      <c r="G524" s="11" t="str">
        <f t="shared" si="69"/>
        <v/>
      </c>
      <c r="H524" s="11" t="str">
        <f t="shared" si="66"/>
        <v/>
      </c>
      <c r="I524" s="11" t="str">
        <f t="shared" si="70"/>
        <v/>
      </c>
      <c r="J524" s="11" t="str">
        <f t="shared" si="67"/>
        <v/>
      </c>
      <c r="K524" s="11" t="str">
        <f t="shared" si="71"/>
        <v/>
      </c>
      <c r="L524" s="11" t="str">
        <f>IF('ACT Math'!B524="","",'SAT M to CBEST M'!$A$2+'SAT M to CBEST M'!$B$2*C524)</f>
        <v/>
      </c>
      <c r="M524" s="11" t="str">
        <f>IF('ACT Math'!B524="","", IF(L524&lt;20, 20, IF(L524&gt;80, 80, L524)))</f>
        <v/>
      </c>
    </row>
    <row r="525" spans="1:13" x14ac:dyDescent="0.25">
      <c r="A525" s="11">
        <v>524</v>
      </c>
      <c r="B525" s="30"/>
      <c r="C525" s="11" t="str">
        <f>IF('ACT Math'!B525="","",IF('ACT Math'!B525&lt;'ACT M to SAT M'!$A$2,'ACT M to SAT M'!$B$2,IF('ACT Math'!B525&gt;'ACT M to SAT M'!A$28,'ACT M to SAT M'!B$28,VLOOKUP(B525,'ACT M to SAT M'!A:B,2,FALSE))))</f>
        <v/>
      </c>
      <c r="D525" s="11" t="str">
        <f t="shared" si="64"/>
        <v/>
      </c>
      <c r="E525" s="11" t="str">
        <f t="shared" si="68"/>
        <v/>
      </c>
      <c r="F525" s="11" t="str">
        <f t="shared" si="65"/>
        <v/>
      </c>
      <c r="G525" s="11" t="str">
        <f t="shared" si="69"/>
        <v/>
      </c>
      <c r="H525" s="11" t="str">
        <f t="shared" si="66"/>
        <v/>
      </c>
      <c r="I525" s="11" t="str">
        <f t="shared" si="70"/>
        <v/>
      </c>
      <c r="J525" s="11" t="str">
        <f t="shared" si="67"/>
        <v/>
      </c>
      <c r="K525" s="11" t="str">
        <f t="shared" si="71"/>
        <v/>
      </c>
      <c r="L525" s="11" t="str">
        <f>IF('ACT Math'!B525="","",'SAT M to CBEST M'!$A$2+'SAT M to CBEST M'!$B$2*C525)</f>
        <v/>
      </c>
      <c r="M525" s="11" t="str">
        <f>IF('ACT Math'!B525="","", IF(L525&lt;20, 20, IF(L525&gt;80, 80, L525)))</f>
        <v/>
      </c>
    </row>
    <row r="526" spans="1:13" x14ac:dyDescent="0.25">
      <c r="A526" s="11">
        <v>525</v>
      </c>
      <c r="B526" s="30"/>
      <c r="C526" s="11" t="str">
        <f>IF('ACT Math'!B526="","",IF('ACT Math'!B526&lt;'ACT M to SAT M'!$A$2,'ACT M to SAT M'!$B$2,IF('ACT Math'!B526&gt;'ACT M to SAT M'!A$28,'ACT M to SAT M'!B$28,VLOOKUP(B526,'ACT M to SAT M'!A:B,2,FALSE))))</f>
        <v/>
      </c>
      <c r="D526" s="11" t="str">
        <f t="shared" si="64"/>
        <v/>
      </c>
      <c r="E526" s="11" t="str">
        <f t="shared" si="68"/>
        <v/>
      </c>
      <c r="F526" s="11" t="str">
        <f t="shared" si="65"/>
        <v/>
      </c>
      <c r="G526" s="11" t="str">
        <f t="shared" si="69"/>
        <v/>
      </c>
      <c r="H526" s="11" t="str">
        <f t="shared" si="66"/>
        <v/>
      </c>
      <c r="I526" s="11" t="str">
        <f t="shared" si="70"/>
        <v/>
      </c>
      <c r="J526" s="11" t="str">
        <f t="shared" si="67"/>
        <v/>
      </c>
      <c r="K526" s="11" t="str">
        <f t="shared" si="71"/>
        <v/>
      </c>
      <c r="L526" s="11" t="str">
        <f>IF('ACT Math'!B526="","",'SAT M to CBEST M'!$A$2+'SAT M to CBEST M'!$B$2*C526)</f>
        <v/>
      </c>
      <c r="M526" s="11" t="str">
        <f>IF('ACT Math'!B526="","", IF(L526&lt;20, 20, IF(L526&gt;80, 80, L526)))</f>
        <v/>
      </c>
    </row>
    <row r="527" spans="1:13" x14ac:dyDescent="0.25">
      <c r="A527" s="11">
        <v>526</v>
      </c>
      <c r="B527" s="30"/>
      <c r="C527" s="11" t="str">
        <f>IF('ACT Math'!B527="","",IF('ACT Math'!B527&lt;'ACT M to SAT M'!$A$2,'ACT M to SAT M'!$B$2,IF('ACT Math'!B527&gt;'ACT M to SAT M'!A$28,'ACT M to SAT M'!B$28,VLOOKUP(B527,'ACT M to SAT M'!A:B,2,FALSE))))</f>
        <v/>
      </c>
      <c r="D527" s="11" t="str">
        <f t="shared" si="64"/>
        <v/>
      </c>
      <c r="E527" s="11" t="str">
        <f t="shared" si="68"/>
        <v/>
      </c>
      <c r="F527" s="11" t="str">
        <f t="shared" si="65"/>
        <v/>
      </c>
      <c r="G527" s="11" t="str">
        <f t="shared" si="69"/>
        <v/>
      </c>
      <c r="H527" s="11" t="str">
        <f t="shared" si="66"/>
        <v/>
      </c>
      <c r="I527" s="11" t="str">
        <f t="shared" si="70"/>
        <v/>
      </c>
      <c r="J527" s="11" t="str">
        <f t="shared" si="67"/>
        <v/>
      </c>
      <c r="K527" s="11" t="str">
        <f t="shared" si="71"/>
        <v/>
      </c>
      <c r="L527" s="11" t="str">
        <f>IF('ACT Math'!B527="","",'SAT M to CBEST M'!$A$2+'SAT M to CBEST M'!$B$2*C527)</f>
        <v/>
      </c>
      <c r="M527" s="11" t="str">
        <f>IF('ACT Math'!B527="","", IF(L527&lt;20, 20, IF(L527&gt;80, 80, L527)))</f>
        <v/>
      </c>
    </row>
    <row r="528" spans="1:13" x14ac:dyDescent="0.25">
      <c r="A528" s="11">
        <v>527</v>
      </c>
      <c r="B528" s="30"/>
      <c r="C528" s="11" t="str">
        <f>IF('ACT Math'!B528="","",IF('ACT Math'!B528&lt;'ACT M to SAT M'!$A$2,'ACT M to SAT M'!$B$2,IF('ACT Math'!B528&gt;'ACT M to SAT M'!A$28,'ACT M to SAT M'!B$28,VLOOKUP(B528,'ACT M to SAT M'!A:B,2,FALSE))))</f>
        <v/>
      </c>
      <c r="D528" s="11" t="str">
        <f t="shared" si="64"/>
        <v/>
      </c>
      <c r="E528" s="11" t="str">
        <f t="shared" si="68"/>
        <v/>
      </c>
      <c r="F528" s="11" t="str">
        <f t="shared" si="65"/>
        <v/>
      </c>
      <c r="G528" s="11" t="str">
        <f t="shared" si="69"/>
        <v/>
      </c>
      <c r="H528" s="11" t="str">
        <f t="shared" si="66"/>
        <v/>
      </c>
      <c r="I528" s="11" t="str">
        <f t="shared" si="70"/>
        <v/>
      </c>
      <c r="J528" s="11" t="str">
        <f t="shared" si="67"/>
        <v/>
      </c>
      <c r="K528" s="11" t="str">
        <f t="shared" si="71"/>
        <v/>
      </c>
      <c r="L528" s="11" t="str">
        <f>IF('ACT Math'!B528="","",'SAT M to CBEST M'!$A$2+'SAT M to CBEST M'!$B$2*C528)</f>
        <v/>
      </c>
      <c r="M528" s="11" t="str">
        <f>IF('ACT Math'!B528="","", IF(L528&lt;20, 20, IF(L528&gt;80, 80, L528)))</f>
        <v/>
      </c>
    </row>
    <row r="529" spans="1:13" x14ac:dyDescent="0.25">
      <c r="A529" s="11">
        <v>528</v>
      </c>
      <c r="B529" s="30"/>
      <c r="C529" s="11" t="str">
        <f>IF('ACT Math'!B529="","",IF('ACT Math'!B529&lt;'ACT M to SAT M'!$A$2,'ACT M to SAT M'!$B$2,IF('ACT Math'!B529&gt;'ACT M to SAT M'!A$28,'ACT M to SAT M'!B$28,VLOOKUP(B529,'ACT M to SAT M'!A:B,2,FALSE))))</f>
        <v/>
      </c>
      <c r="D529" s="11" t="str">
        <f t="shared" si="64"/>
        <v/>
      </c>
      <c r="E529" s="11" t="str">
        <f t="shared" si="68"/>
        <v/>
      </c>
      <c r="F529" s="11" t="str">
        <f t="shared" si="65"/>
        <v/>
      </c>
      <c r="G529" s="11" t="str">
        <f t="shared" si="69"/>
        <v/>
      </c>
      <c r="H529" s="11" t="str">
        <f t="shared" si="66"/>
        <v/>
      </c>
      <c r="I529" s="11" t="str">
        <f t="shared" si="70"/>
        <v/>
      </c>
      <c r="J529" s="11" t="str">
        <f t="shared" si="67"/>
        <v/>
      </c>
      <c r="K529" s="11" t="str">
        <f t="shared" si="71"/>
        <v/>
      </c>
      <c r="L529" s="11" t="str">
        <f>IF('ACT Math'!B529="","",'SAT M to CBEST M'!$A$2+'SAT M to CBEST M'!$B$2*C529)</f>
        <v/>
      </c>
      <c r="M529" s="11" t="str">
        <f>IF('ACT Math'!B529="","", IF(L529&lt;20, 20, IF(L529&gt;80, 80, L529)))</f>
        <v/>
      </c>
    </row>
    <row r="530" spans="1:13" x14ac:dyDescent="0.25">
      <c r="A530" s="11">
        <v>529</v>
      </c>
      <c r="B530" s="30"/>
      <c r="C530" s="11" t="str">
        <f>IF('ACT Math'!B530="","",IF('ACT Math'!B530&lt;'ACT M to SAT M'!$A$2,'ACT M to SAT M'!$B$2,IF('ACT Math'!B530&gt;'ACT M to SAT M'!A$28,'ACT M to SAT M'!B$28,VLOOKUP(B530,'ACT M to SAT M'!A:B,2,FALSE))))</f>
        <v/>
      </c>
      <c r="D530" s="11" t="str">
        <f t="shared" si="64"/>
        <v/>
      </c>
      <c r="E530" s="11" t="str">
        <f t="shared" si="68"/>
        <v/>
      </c>
      <c r="F530" s="11" t="str">
        <f t="shared" si="65"/>
        <v/>
      </c>
      <c r="G530" s="11" t="str">
        <f t="shared" si="69"/>
        <v/>
      </c>
      <c r="H530" s="11" t="str">
        <f t="shared" si="66"/>
        <v/>
      </c>
      <c r="I530" s="11" t="str">
        <f t="shared" si="70"/>
        <v/>
      </c>
      <c r="J530" s="11" t="str">
        <f t="shared" si="67"/>
        <v/>
      </c>
      <c r="K530" s="11" t="str">
        <f t="shared" si="71"/>
        <v/>
      </c>
      <c r="L530" s="11" t="str">
        <f>IF('ACT Math'!B530="","",'SAT M to CBEST M'!$A$2+'SAT M to CBEST M'!$B$2*C530)</f>
        <v/>
      </c>
      <c r="M530" s="11" t="str">
        <f>IF('ACT Math'!B530="","", IF(L530&lt;20, 20, IF(L530&gt;80, 80, L530)))</f>
        <v/>
      </c>
    </row>
    <row r="531" spans="1:13" x14ac:dyDescent="0.25">
      <c r="A531" s="11">
        <v>530</v>
      </c>
      <c r="B531" s="30"/>
      <c r="C531" s="11" t="str">
        <f>IF('ACT Math'!B531="","",IF('ACT Math'!B531&lt;'ACT M to SAT M'!$A$2,'ACT M to SAT M'!$B$2,IF('ACT Math'!B531&gt;'ACT M to SAT M'!A$28,'ACT M to SAT M'!B$28,VLOOKUP(B531,'ACT M to SAT M'!A:B,2,FALSE))))</f>
        <v/>
      </c>
      <c r="D531" s="11" t="str">
        <f t="shared" si="64"/>
        <v/>
      </c>
      <c r="E531" s="11" t="str">
        <f t="shared" si="68"/>
        <v/>
      </c>
      <c r="F531" s="11" t="str">
        <f t="shared" si="65"/>
        <v/>
      </c>
      <c r="G531" s="11" t="str">
        <f t="shared" si="69"/>
        <v/>
      </c>
      <c r="H531" s="11" t="str">
        <f t="shared" si="66"/>
        <v/>
      </c>
      <c r="I531" s="11" t="str">
        <f t="shared" si="70"/>
        <v/>
      </c>
      <c r="J531" s="11" t="str">
        <f t="shared" si="67"/>
        <v/>
      </c>
      <c r="K531" s="11" t="str">
        <f t="shared" si="71"/>
        <v/>
      </c>
      <c r="L531" s="11" t="str">
        <f>IF('ACT Math'!B531="","",'SAT M to CBEST M'!$A$2+'SAT M to CBEST M'!$B$2*C531)</f>
        <v/>
      </c>
      <c r="M531" s="11" t="str">
        <f>IF('ACT Math'!B531="","", IF(L531&lt;20, 20, IF(L531&gt;80, 80, L531)))</f>
        <v/>
      </c>
    </row>
    <row r="532" spans="1:13" x14ac:dyDescent="0.25">
      <c r="A532" s="11">
        <v>531</v>
      </c>
      <c r="B532" s="30"/>
      <c r="C532" s="11" t="str">
        <f>IF('ACT Math'!B532="","",IF('ACT Math'!B532&lt;'ACT M to SAT M'!$A$2,'ACT M to SAT M'!$B$2,IF('ACT Math'!B532&gt;'ACT M to SAT M'!A$28,'ACT M to SAT M'!B$28,VLOOKUP(B532,'ACT M to SAT M'!A:B,2,FALSE))))</f>
        <v/>
      </c>
      <c r="D532" s="11" t="str">
        <f t="shared" si="64"/>
        <v/>
      </c>
      <c r="E532" s="11" t="str">
        <f t="shared" si="68"/>
        <v/>
      </c>
      <c r="F532" s="11" t="str">
        <f t="shared" si="65"/>
        <v/>
      </c>
      <c r="G532" s="11" t="str">
        <f t="shared" si="69"/>
        <v/>
      </c>
      <c r="H532" s="11" t="str">
        <f t="shared" si="66"/>
        <v/>
      </c>
      <c r="I532" s="11" t="str">
        <f t="shared" si="70"/>
        <v/>
      </c>
      <c r="J532" s="11" t="str">
        <f t="shared" si="67"/>
        <v/>
      </c>
      <c r="K532" s="11" t="str">
        <f t="shared" si="71"/>
        <v/>
      </c>
      <c r="L532" s="11" t="str">
        <f>IF('ACT Math'!B532="","",'SAT M to CBEST M'!$A$2+'SAT M to CBEST M'!$B$2*C532)</f>
        <v/>
      </c>
      <c r="M532" s="11" t="str">
        <f>IF('ACT Math'!B532="","", IF(L532&lt;20, 20, IF(L532&gt;80, 80, L532)))</f>
        <v/>
      </c>
    </row>
    <row r="533" spans="1:13" x14ac:dyDescent="0.25">
      <c r="A533" s="11">
        <v>532</v>
      </c>
      <c r="B533" s="30"/>
      <c r="C533" s="11" t="str">
        <f>IF('ACT Math'!B533="","",IF('ACT Math'!B533&lt;'ACT M to SAT M'!$A$2,'ACT M to SAT M'!$B$2,IF('ACT Math'!B533&gt;'ACT M to SAT M'!A$28,'ACT M to SAT M'!B$28,VLOOKUP(B533,'ACT M to SAT M'!A:B,2,FALSE))))</f>
        <v/>
      </c>
      <c r="D533" s="11" t="str">
        <f t="shared" si="64"/>
        <v/>
      </c>
      <c r="E533" s="11" t="str">
        <f t="shared" si="68"/>
        <v/>
      </c>
      <c r="F533" s="11" t="str">
        <f t="shared" si="65"/>
        <v/>
      </c>
      <c r="G533" s="11" t="str">
        <f t="shared" si="69"/>
        <v/>
      </c>
      <c r="H533" s="11" t="str">
        <f t="shared" si="66"/>
        <v/>
      </c>
      <c r="I533" s="11" t="str">
        <f t="shared" si="70"/>
        <v/>
      </c>
      <c r="J533" s="11" t="str">
        <f t="shared" si="67"/>
        <v/>
      </c>
      <c r="K533" s="11" t="str">
        <f t="shared" si="71"/>
        <v/>
      </c>
      <c r="L533" s="11" t="str">
        <f>IF('ACT Math'!B533="","",'SAT M to CBEST M'!$A$2+'SAT M to CBEST M'!$B$2*C533)</f>
        <v/>
      </c>
      <c r="M533" s="11" t="str">
        <f>IF('ACT Math'!B533="","", IF(L533&lt;20, 20, IF(L533&gt;80, 80, L533)))</f>
        <v/>
      </c>
    </row>
    <row r="534" spans="1:13" x14ac:dyDescent="0.25">
      <c r="A534" s="11">
        <v>533</v>
      </c>
      <c r="B534" s="30"/>
      <c r="C534" s="11" t="str">
        <f>IF('ACT Math'!B534="","",IF('ACT Math'!B534&lt;'ACT M to SAT M'!$A$2,'ACT M to SAT M'!$B$2,IF('ACT Math'!B534&gt;'ACT M to SAT M'!A$28,'ACT M to SAT M'!B$28,VLOOKUP(B534,'ACT M to SAT M'!A:B,2,FALSE))))</f>
        <v/>
      </c>
      <c r="D534" s="11" t="str">
        <f t="shared" si="64"/>
        <v/>
      </c>
      <c r="E534" s="11" t="str">
        <f t="shared" si="68"/>
        <v/>
      </c>
      <c r="F534" s="11" t="str">
        <f t="shared" si="65"/>
        <v/>
      </c>
      <c r="G534" s="11" t="str">
        <f t="shared" si="69"/>
        <v/>
      </c>
      <c r="H534" s="11" t="str">
        <f t="shared" si="66"/>
        <v/>
      </c>
      <c r="I534" s="11" t="str">
        <f t="shared" si="70"/>
        <v/>
      </c>
      <c r="J534" s="11" t="str">
        <f t="shared" si="67"/>
        <v/>
      </c>
      <c r="K534" s="11" t="str">
        <f t="shared" si="71"/>
        <v/>
      </c>
      <c r="L534" s="11" t="str">
        <f>IF('ACT Math'!B534="","",'SAT M to CBEST M'!$A$2+'SAT M to CBEST M'!$B$2*C534)</f>
        <v/>
      </c>
      <c r="M534" s="11" t="str">
        <f>IF('ACT Math'!B534="","", IF(L534&lt;20, 20, IF(L534&gt;80, 80, L534)))</f>
        <v/>
      </c>
    </row>
    <row r="535" spans="1:13" x14ac:dyDescent="0.25">
      <c r="A535" s="11">
        <v>534</v>
      </c>
      <c r="B535" s="30"/>
      <c r="C535" s="11" t="str">
        <f>IF('ACT Math'!B535="","",IF('ACT Math'!B535&lt;'ACT M to SAT M'!$A$2,'ACT M to SAT M'!$B$2,IF('ACT Math'!B535&gt;'ACT M to SAT M'!A$28,'ACT M to SAT M'!B$28,VLOOKUP(B535,'ACT M to SAT M'!A:B,2,FALSE))))</f>
        <v/>
      </c>
      <c r="D535" s="11" t="str">
        <f t="shared" si="64"/>
        <v/>
      </c>
      <c r="E535" s="11" t="str">
        <f t="shared" si="68"/>
        <v/>
      </c>
      <c r="F535" s="11" t="str">
        <f t="shared" si="65"/>
        <v/>
      </c>
      <c r="G535" s="11" t="str">
        <f t="shared" si="69"/>
        <v/>
      </c>
      <c r="H535" s="11" t="str">
        <f t="shared" si="66"/>
        <v/>
      </c>
      <c r="I535" s="11" t="str">
        <f t="shared" si="70"/>
        <v/>
      </c>
      <c r="J535" s="11" t="str">
        <f t="shared" si="67"/>
        <v/>
      </c>
      <c r="K535" s="11" t="str">
        <f t="shared" si="71"/>
        <v/>
      </c>
      <c r="L535" s="11" t="str">
        <f>IF('ACT Math'!B535="","",'SAT M to CBEST M'!$A$2+'SAT M to CBEST M'!$B$2*C535)</f>
        <v/>
      </c>
      <c r="M535" s="11" t="str">
        <f>IF('ACT Math'!B535="","", IF(L535&lt;20, 20, IF(L535&gt;80, 80, L535)))</f>
        <v/>
      </c>
    </row>
    <row r="536" spans="1:13" x14ac:dyDescent="0.25">
      <c r="A536" s="11">
        <v>535</v>
      </c>
      <c r="B536" s="30"/>
      <c r="C536" s="11" t="str">
        <f>IF('ACT Math'!B536="","",IF('ACT Math'!B536&lt;'ACT M to SAT M'!$A$2,'ACT M to SAT M'!$B$2,IF('ACT Math'!B536&gt;'ACT M to SAT M'!A$28,'ACT M to SAT M'!B$28,VLOOKUP(B536,'ACT M to SAT M'!A:B,2,FALSE))))</f>
        <v/>
      </c>
      <c r="D536" s="11" t="str">
        <f t="shared" si="64"/>
        <v/>
      </c>
      <c r="E536" s="11" t="str">
        <f t="shared" si="68"/>
        <v/>
      </c>
      <c r="F536" s="11" t="str">
        <f t="shared" si="65"/>
        <v/>
      </c>
      <c r="G536" s="11" t="str">
        <f t="shared" si="69"/>
        <v/>
      </c>
      <c r="H536" s="11" t="str">
        <f t="shared" si="66"/>
        <v/>
      </c>
      <c r="I536" s="11" t="str">
        <f t="shared" si="70"/>
        <v/>
      </c>
      <c r="J536" s="11" t="str">
        <f t="shared" si="67"/>
        <v/>
      </c>
      <c r="K536" s="11" t="str">
        <f t="shared" si="71"/>
        <v/>
      </c>
      <c r="L536" s="11" t="str">
        <f>IF('ACT Math'!B536="","",'SAT M to CBEST M'!$A$2+'SAT M to CBEST M'!$B$2*C536)</f>
        <v/>
      </c>
      <c r="M536" s="11" t="str">
        <f>IF('ACT Math'!B536="","", IF(L536&lt;20, 20, IF(L536&gt;80, 80, L536)))</f>
        <v/>
      </c>
    </row>
    <row r="537" spans="1:13" x14ac:dyDescent="0.25">
      <c r="A537" s="11">
        <v>536</v>
      </c>
      <c r="B537" s="30"/>
      <c r="C537" s="11" t="str">
        <f>IF('ACT Math'!B537="","",IF('ACT Math'!B537&lt;'ACT M to SAT M'!$A$2,'ACT M to SAT M'!$B$2,IF('ACT Math'!B537&gt;'ACT M to SAT M'!A$28,'ACT M to SAT M'!B$28,VLOOKUP(B537,'ACT M to SAT M'!A:B,2,FALSE))))</f>
        <v/>
      </c>
      <c r="D537" s="11" t="str">
        <f t="shared" si="64"/>
        <v/>
      </c>
      <c r="E537" s="11" t="str">
        <f t="shared" si="68"/>
        <v/>
      </c>
      <c r="F537" s="11" t="str">
        <f t="shared" si="65"/>
        <v/>
      </c>
      <c r="G537" s="11" t="str">
        <f t="shared" si="69"/>
        <v/>
      </c>
      <c r="H537" s="11" t="str">
        <f t="shared" si="66"/>
        <v/>
      </c>
      <c r="I537" s="11" t="str">
        <f t="shared" si="70"/>
        <v/>
      </c>
      <c r="J537" s="11" t="str">
        <f t="shared" si="67"/>
        <v/>
      </c>
      <c r="K537" s="11" t="str">
        <f t="shared" si="71"/>
        <v/>
      </c>
      <c r="L537" s="11" t="str">
        <f>IF('ACT Math'!B537="","",'SAT M to CBEST M'!$A$2+'SAT M to CBEST M'!$B$2*C537)</f>
        <v/>
      </c>
      <c r="M537" s="11" t="str">
        <f>IF('ACT Math'!B537="","", IF(L537&lt;20, 20, IF(L537&gt;80, 80, L537)))</f>
        <v/>
      </c>
    </row>
    <row r="538" spans="1:13" x14ac:dyDescent="0.25">
      <c r="A538" s="11">
        <v>537</v>
      </c>
      <c r="B538" s="30"/>
      <c r="C538" s="11" t="str">
        <f>IF('ACT Math'!B538="","",IF('ACT Math'!B538&lt;'ACT M to SAT M'!$A$2,'ACT M to SAT M'!$B$2,IF('ACT Math'!B538&gt;'ACT M to SAT M'!A$28,'ACT M to SAT M'!B$28,VLOOKUP(B538,'ACT M to SAT M'!A:B,2,FALSE))))</f>
        <v/>
      </c>
      <c r="D538" s="11" t="str">
        <f t="shared" si="64"/>
        <v/>
      </c>
      <c r="E538" s="11" t="str">
        <f t="shared" si="68"/>
        <v/>
      </c>
      <c r="F538" s="11" t="str">
        <f t="shared" si="65"/>
        <v/>
      </c>
      <c r="G538" s="11" t="str">
        <f t="shared" si="69"/>
        <v/>
      </c>
      <c r="H538" s="11" t="str">
        <f t="shared" si="66"/>
        <v/>
      </c>
      <c r="I538" s="11" t="str">
        <f t="shared" si="70"/>
        <v/>
      </c>
      <c r="J538" s="11" t="str">
        <f t="shared" si="67"/>
        <v/>
      </c>
      <c r="K538" s="11" t="str">
        <f t="shared" si="71"/>
        <v/>
      </c>
      <c r="L538" s="11" t="str">
        <f>IF('ACT Math'!B538="","",'SAT M to CBEST M'!$A$2+'SAT M to CBEST M'!$B$2*C538)</f>
        <v/>
      </c>
      <c r="M538" s="11" t="str">
        <f>IF('ACT Math'!B538="","", IF(L538&lt;20, 20, IF(L538&gt;80, 80, L538)))</f>
        <v/>
      </c>
    </row>
    <row r="539" spans="1:13" x14ac:dyDescent="0.25">
      <c r="A539" s="11">
        <v>538</v>
      </c>
      <c r="B539" s="30"/>
      <c r="C539" s="11" t="str">
        <f>IF('ACT Math'!B539="","",IF('ACT Math'!B539&lt;'ACT M to SAT M'!$A$2,'ACT M to SAT M'!$B$2,IF('ACT Math'!B539&gt;'ACT M to SAT M'!A$28,'ACT M to SAT M'!B$28,VLOOKUP(B539,'ACT M to SAT M'!A:B,2,FALSE))))</f>
        <v/>
      </c>
      <c r="D539" s="11" t="str">
        <f t="shared" si="64"/>
        <v/>
      </c>
      <c r="E539" s="11" t="str">
        <f t="shared" si="68"/>
        <v/>
      </c>
      <c r="F539" s="11" t="str">
        <f t="shared" si="65"/>
        <v/>
      </c>
      <c r="G539" s="11" t="str">
        <f t="shared" si="69"/>
        <v/>
      </c>
      <c r="H539" s="11" t="str">
        <f t="shared" si="66"/>
        <v/>
      </c>
      <c r="I539" s="11" t="str">
        <f t="shared" si="70"/>
        <v/>
      </c>
      <c r="J539" s="11" t="str">
        <f t="shared" si="67"/>
        <v/>
      </c>
      <c r="K539" s="11" t="str">
        <f t="shared" si="71"/>
        <v/>
      </c>
      <c r="L539" s="11" t="str">
        <f>IF('ACT Math'!B539="","",'SAT M to CBEST M'!$A$2+'SAT M to CBEST M'!$B$2*C539)</f>
        <v/>
      </c>
      <c r="M539" s="11" t="str">
        <f>IF('ACT Math'!B539="","", IF(L539&lt;20, 20, IF(L539&gt;80, 80, L539)))</f>
        <v/>
      </c>
    </row>
    <row r="540" spans="1:13" x14ac:dyDescent="0.25">
      <c r="A540" s="11">
        <v>539</v>
      </c>
      <c r="B540" s="30"/>
      <c r="C540" s="11" t="str">
        <f>IF('ACT Math'!B540="","",IF('ACT Math'!B540&lt;'ACT M to SAT M'!$A$2,'ACT M to SAT M'!$B$2,IF('ACT Math'!B540&gt;'ACT M to SAT M'!A$28,'ACT M to SAT M'!B$28,VLOOKUP(B540,'ACT M to SAT M'!A:B,2,FALSE))))</f>
        <v/>
      </c>
      <c r="D540" s="11" t="str">
        <f t="shared" si="64"/>
        <v/>
      </c>
      <c r="E540" s="11" t="str">
        <f t="shared" si="68"/>
        <v/>
      </c>
      <c r="F540" s="11" t="str">
        <f t="shared" si="65"/>
        <v/>
      </c>
      <c r="G540" s="11" t="str">
        <f t="shared" si="69"/>
        <v/>
      </c>
      <c r="H540" s="11" t="str">
        <f t="shared" si="66"/>
        <v/>
      </c>
      <c r="I540" s="11" t="str">
        <f t="shared" si="70"/>
        <v/>
      </c>
      <c r="J540" s="11" t="str">
        <f t="shared" si="67"/>
        <v/>
      </c>
      <c r="K540" s="11" t="str">
        <f t="shared" si="71"/>
        <v/>
      </c>
      <c r="L540" s="11" t="str">
        <f>IF('ACT Math'!B540="","",'SAT M to CBEST M'!$A$2+'SAT M to CBEST M'!$B$2*C540)</f>
        <v/>
      </c>
      <c r="M540" s="11" t="str">
        <f>IF('ACT Math'!B540="","", IF(L540&lt;20, 20, IF(L540&gt;80, 80, L540)))</f>
        <v/>
      </c>
    </row>
    <row r="541" spans="1:13" x14ac:dyDescent="0.25">
      <c r="A541" s="11">
        <v>540</v>
      </c>
      <c r="B541" s="30"/>
      <c r="C541" s="11" t="str">
        <f>IF('ACT Math'!B541="","",IF('ACT Math'!B541&lt;'ACT M to SAT M'!$A$2,'ACT M to SAT M'!$B$2,IF('ACT Math'!B541&gt;'ACT M to SAT M'!A$28,'ACT M to SAT M'!B$28,VLOOKUP(B541,'ACT M to SAT M'!A:B,2,FALSE))))</f>
        <v/>
      </c>
      <c r="D541" s="11" t="str">
        <f t="shared" si="64"/>
        <v/>
      </c>
      <c r="E541" s="11" t="str">
        <f t="shared" si="68"/>
        <v/>
      </c>
      <c r="F541" s="11" t="str">
        <f t="shared" si="65"/>
        <v/>
      </c>
      <c r="G541" s="11" t="str">
        <f t="shared" si="69"/>
        <v/>
      </c>
      <c r="H541" s="11" t="str">
        <f t="shared" si="66"/>
        <v/>
      </c>
      <c r="I541" s="11" t="str">
        <f t="shared" si="70"/>
        <v/>
      </c>
      <c r="J541" s="11" t="str">
        <f t="shared" si="67"/>
        <v/>
      </c>
      <c r="K541" s="11" t="str">
        <f t="shared" si="71"/>
        <v/>
      </c>
      <c r="L541" s="11" t="str">
        <f>IF('ACT Math'!B541="","",'SAT M to CBEST M'!$A$2+'SAT M to CBEST M'!$B$2*C541)</f>
        <v/>
      </c>
      <c r="M541" s="11" t="str">
        <f>IF('ACT Math'!B541="","", IF(L541&lt;20, 20, IF(L541&gt;80, 80, L541)))</f>
        <v/>
      </c>
    </row>
    <row r="542" spans="1:13" x14ac:dyDescent="0.25">
      <c r="A542" s="11">
        <v>541</v>
      </c>
      <c r="B542" s="30"/>
      <c r="C542" s="11" t="str">
        <f>IF('ACT Math'!B542="","",IF('ACT Math'!B542&lt;'ACT M to SAT M'!$A$2,'ACT M to SAT M'!$B$2,IF('ACT Math'!B542&gt;'ACT M to SAT M'!A$28,'ACT M to SAT M'!B$28,VLOOKUP(B542,'ACT M to SAT M'!A:B,2,FALSE))))</f>
        <v/>
      </c>
      <c r="D542" s="11" t="str">
        <f t="shared" si="64"/>
        <v/>
      </c>
      <c r="E542" s="11" t="str">
        <f t="shared" si="68"/>
        <v/>
      </c>
      <c r="F542" s="11" t="str">
        <f t="shared" si="65"/>
        <v/>
      </c>
      <c r="G542" s="11" t="str">
        <f t="shared" si="69"/>
        <v/>
      </c>
      <c r="H542" s="11" t="str">
        <f t="shared" si="66"/>
        <v/>
      </c>
      <c r="I542" s="11" t="str">
        <f t="shared" si="70"/>
        <v/>
      </c>
      <c r="J542" s="11" t="str">
        <f t="shared" si="67"/>
        <v/>
      </c>
      <c r="K542" s="11" t="str">
        <f t="shared" si="71"/>
        <v/>
      </c>
      <c r="L542" s="11" t="str">
        <f>IF('ACT Math'!B542="","",'SAT M to CBEST M'!$A$2+'SAT M to CBEST M'!$B$2*C542)</f>
        <v/>
      </c>
      <c r="M542" s="11" t="str">
        <f>IF('ACT Math'!B542="","", IF(L542&lt;20, 20, IF(L542&gt;80, 80, L542)))</f>
        <v/>
      </c>
    </row>
    <row r="543" spans="1:13" x14ac:dyDescent="0.25">
      <c r="A543" s="11">
        <v>542</v>
      </c>
      <c r="B543" s="30"/>
      <c r="C543" s="11" t="str">
        <f>IF('ACT Math'!B543="","",IF('ACT Math'!B543&lt;'ACT M to SAT M'!$A$2,'ACT M to SAT M'!$B$2,IF('ACT Math'!B543&gt;'ACT M to SAT M'!A$28,'ACT M to SAT M'!B$28,VLOOKUP(B543,'ACT M to SAT M'!A:B,2,FALSE))))</f>
        <v/>
      </c>
      <c r="D543" s="11" t="str">
        <f t="shared" si="64"/>
        <v/>
      </c>
      <c r="E543" s="11" t="str">
        <f t="shared" si="68"/>
        <v/>
      </c>
      <c r="F543" s="11" t="str">
        <f t="shared" si="65"/>
        <v/>
      </c>
      <c r="G543" s="11" t="str">
        <f t="shared" si="69"/>
        <v/>
      </c>
      <c r="H543" s="11" t="str">
        <f t="shared" si="66"/>
        <v/>
      </c>
      <c r="I543" s="11" t="str">
        <f t="shared" si="70"/>
        <v/>
      </c>
      <c r="J543" s="11" t="str">
        <f t="shared" si="67"/>
        <v/>
      </c>
      <c r="K543" s="11" t="str">
        <f t="shared" si="71"/>
        <v/>
      </c>
      <c r="L543" s="11" t="str">
        <f>IF('ACT Math'!B543="","",'SAT M to CBEST M'!$A$2+'SAT M to CBEST M'!$B$2*C543)</f>
        <v/>
      </c>
      <c r="M543" s="11" t="str">
        <f>IF('ACT Math'!B543="","", IF(L543&lt;20, 20, IF(L543&gt;80, 80, L543)))</f>
        <v/>
      </c>
    </row>
    <row r="544" spans="1:13" x14ac:dyDescent="0.25">
      <c r="A544" s="11">
        <v>543</v>
      </c>
      <c r="B544" s="30"/>
      <c r="C544" s="11" t="str">
        <f>IF('ACT Math'!B544="","",IF('ACT Math'!B544&lt;'ACT M to SAT M'!$A$2,'ACT M to SAT M'!$B$2,IF('ACT Math'!B544&gt;'ACT M to SAT M'!A$28,'ACT M to SAT M'!B$28,VLOOKUP(B544,'ACT M to SAT M'!A:B,2,FALSE))))</f>
        <v/>
      </c>
      <c r="D544" s="11" t="str">
        <f t="shared" si="64"/>
        <v/>
      </c>
      <c r="E544" s="11" t="str">
        <f t="shared" si="68"/>
        <v/>
      </c>
      <c r="F544" s="11" t="str">
        <f t="shared" si="65"/>
        <v/>
      </c>
      <c r="G544" s="11" t="str">
        <f t="shared" si="69"/>
        <v/>
      </c>
      <c r="H544" s="11" t="str">
        <f t="shared" si="66"/>
        <v/>
      </c>
      <c r="I544" s="11" t="str">
        <f t="shared" si="70"/>
        <v/>
      </c>
      <c r="J544" s="11" t="str">
        <f t="shared" si="67"/>
        <v/>
      </c>
      <c r="K544" s="11" t="str">
        <f t="shared" si="71"/>
        <v/>
      </c>
      <c r="L544" s="11" t="str">
        <f>IF('ACT Math'!B544="","",'SAT M to CBEST M'!$A$2+'SAT M to CBEST M'!$B$2*C544)</f>
        <v/>
      </c>
      <c r="M544" s="11" t="str">
        <f>IF('ACT Math'!B544="","", IF(L544&lt;20, 20, IF(L544&gt;80, 80, L544)))</f>
        <v/>
      </c>
    </row>
    <row r="545" spans="1:13" x14ac:dyDescent="0.25">
      <c r="A545" s="11">
        <v>544</v>
      </c>
      <c r="B545" s="30"/>
      <c r="C545" s="11" t="str">
        <f>IF('ACT Math'!B545="","",IF('ACT Math'!B545&lt;'ACT M to SAT M'!$A$2,'ACT M to SAT M'!$B$2,IF('ACT Math'!B545&gt;'ACT M to SAT M'!A$28,'ACT M to SAT M'!B$28,VLOOKUP(B545,'ACT M to SAT M'!A:B,2,FALSE))))</f>
        <v/>
      </c>
      <c r="D545" s="11" t="str">
        <f t="shared" si="64"/>
        <v/>
      </c>
      <c r="E545" s="11" t="str">
        <f t="shared" si="68"/>
        <v/>
      </c>
      <c r="F545" s="11" t="str">
        <f t="shared" si="65"/>
        <v/>
      </c>
      <c r="G545" s="11" t="str">
        <f t="shared" si="69"/>
        <v/>
      </c>
      <c r="H545" s="11" t="str">
        <f t="shared" si="66"/>
        <v/>
      </c>
      <c r="I545" s="11" t="str">
        <f t="shared" si="70"/>
        <v/>
      </c>
      <c r="J545" s="11" t="str">
        <f t="shared" si="67"/>
        <v/>
      </c>
      <c r="K545" s="11" t="str">
        <f t="shared" si="71"/>
        <v/>
      </c>
      <c r="L545" s="11" t="str">
        <f>IF('ACT Math'!B545="","",'SAT M to CBEST M'!$A$2+'SAT M to CBEST M'!$B$2*C545)</f>
        <v/>
      </c>
      <c r="M545" s="11" t="str">
        <f>IF('ACT Math'!B545="","", IF(L545&lt;20, 20, IF(L545&gt;80, 80, L545)))</f>
        <v/>
      </c>
    </row>
    <row r="546" spans="1:13" x14ac:dyDescent="0.25">
      <c r="A546" s="11">
        <v>545</v>
      </c>
      <c r="B546" s="30"/>
      <c r="C546" s="11" t="str">
        <f>IF('ACT Math'!B546="","",IF('ACT Math'!B546&lt;'ACT M to SAT M'!$A$2,'ACT M to SAT M'!$B$2,IF('ACT Math'!B546&gt;'ACT M to SAT M'!A$28,'ACT M to SAT M'!B$28,VLOOKUP(B546,'ACT M to SAT M'!A:B,2,FALSE))))</f>
        <v/>
      </c>
      <c r="D546" s="11" t="str">
        <f t="shared" si="64"/>
        <v/>
      </c>
      <c r="E546" s="11" t="str">
        <f t="shared" si="68"/>
        <v/>
      </c>
      <c r="F546" s="11" t="str">
        <f t="shared" si="65"/>
        <v/>
      </c>
      <c r="G546" s="11" t="str">
        <f t="shared" si="69"/>
        <v/>
      </c>
      <c r="H546" s="11" t="str">
        <f t="shared" si="66"/>
        <v/>
      </c>
      <c r="I546" s="11" t="str">
        <f t="shared" si="70"/>
        <v/>
      </c>
      <c r="J546" s="11" t="str">
        <f t="shared" si="67"/>
        <v/>
      </c>
      <c r="K546" s="11" t="str">
        <f t="shared" si="71"/>
        <v/>
      </c>
      <c r="L546" s="11" t="str">
        <f>IF('ACT Math'!B546="","",'SAT M to CBEST M'!$A$2+'SAT M to CBEST M'!$B$2*C546)</f>
        <v/>
      </c>
      <c r="M546" s="11" t="str">
        <f>IF('ACT Math'!B546="","", IF(L546&lt;20, 20, IF(L546&gt;80, 80, L546)))</f>
        <v/>
      </c>
    </row>
    <row r="547" spans="1:13" x14ac:dyDescent="0.25">
      <c r="A547" s="11">
        <v>546</v>
      </c>
      <c r="B547" s="30"/>
      <c r="C547" s="11" t="str">
        <f>IF('ACT Math'!B547="","",IF('ACT Math'!B547&lt;'ACT M to SAT M'!$A$2,'ACT M to SAT M'!$B$2,IF('ACT Math'!B547&gt;'ACT M to SAT M'!A$28,'ACT M to SAT M'!B$28,VLOOKUP(B547,'ACT M to SAT M'!A:B,2,FALSE))))</f>
        <v/>
      </c>
      <c r="D547" s="11" t="str">
        <f t="shared" si="64"/>
        <v/>
      </c>
      <c r="E547" s="11" t="str">
        <f t="shared" si="68"/>
        <v/>
      </c>
      <c r="F547" s="11" t="str">
        <f t="shared" si="65"/>
        <v/>
      </c>
      <c r="G547" s="11" t="str">
        <f t="shared" si="69"/>
        <v/>
      </c>
      <c r="H547" s="11" t="str">
        <f t="shared" si="66"/>
        <v/>
      </c>
      <c r="I547" s="11" t="str">
        <f t="shared" si="70"/>
        <v/>
      </c>
      <c r="J547" s="11" t="str">
        <f t="shared" si="67"/>
        <v/>
      </c>
      <c r="K547" s="11" t="str">
        <f t="shared" si="71"/>
        <v/>
      </c>
      <c r="L547" s="11" t="str">
        <f>IF('ACT Math'!B547="","",'SAT M to CBEST M'!$A$2+'SAT M to CBEST M'!$B$2*C547)</f>
        <v/>
      </c>
      <c r="M547" s="11" t="str">
        <f>IF('ACT Math'!B547="","", IF(L547&lt;20, 20, IF(L547&gt;80, 80, L547)))</f>
        <v/>
      </c>
    </row>
    <row r="548" spans="1:13" x14ac:dyDescent="0.25">
      <c r="A548" s="11">
        <v>547</v>
      </c>
      <c r="B548" s="30"/>
      <c r="C548" s="11" t="str">
        <f>IF('ACT Math'!B548="","",IF('ACT Math'!B548&lt;'ACT M to SAT M'!$A$2,'ACT M to SAT M'!$B$2,IF('ACT Math'!B548&gt;'ACT M to SAT M'!A$28,'ACT M to SAT M'!B$28,VLOOKUP(B548,'ACT M to SAT M'!A:B,2,FALSE))))</f>
        <v/>
      </c>
      <c r="D548" s="11" t="str">
        <f t="shared" si="64"/>
        <v/>
      </c>
      <c r="E548" s="11" t="str">
        <f t="shared" si="68"/>
        <v/>
      </c>
      <c r="F548" s="11" t="str">
        <f t="shared" si="65"/>
        <v/>
      </c>
      <c r="G548" s="11" t="str">
        <f t="shared" si="69"/>
        <v/>
      </c>
      <c r="H548" s="11" t="str">
        <f t="shared" si="66"/>
        <v/>
      </c>
      <c r="I548" s="11" t="str">
        <f t="shared" si="70"/>
        <v/>
      </c>
      <c r="J548" s="11" t="str">
        <f t="shared" si="67"/>
        <v/>
      </c>
      <c r="K548" s="11" t="str">
        <f t="shared" si="71"/>
        <v/>
      </c>
      <c r="L548" s="11" t="str">
        <f>IF('ACT Math'!B548="","",'SAT M to CBEST M'!$A$2+'SAT M to CBEST M'!$B$2*C548)</f>
        <v/>
      </c>
      <c r="M548" s="11" t="str">
        <f>IF('ACT Math'!B548="","", IF(L548&lt;20, 20, IF(L548&gt;80, 80, L548)))</f>
        <v/>
      </c>
    </row>
    <row r="549" spans="1:13" x14ac:dyDescent="0.25">
      <c r="A549" s="11">
        <v>548</v>
      </c>
      <c r="B549" s="30"/>
      <c r="C549" s="11" t="str">
        <f>IF('ACT Math'!B549="","",IF('ACT Math'!B549&lt;'ACT M to SAT M'!$A$2,'ACT M to SAT M'!$B$2,IF('ACT Math'!B549&gt;'ACT M to SAT M'!A$28,'ACT M to SAT M'!B$28,VLOOKUP(B549,'ACT M to SAT M'!A:B,2,FALSE))))</f>
        <v/>
      </c>
      <c r="D549" s="11" t="str">
        <f t="shared" si="64"/>
        <v/>
      </c>
      <c r="E549" s="11" t="str">
        <f t="shared" si="68"/>
        <v/>
      </c>
      <c r="F549" s="11" t="str">
        <f t="shared" si="65"/>
        <v/>
      </c>
      <c r="G549" s="11" t="str">
        <f t="shared" si="69"/>
        <v/>
      </c>
      <c r="H549" s="11" t="str">
        <f t="shared" si="66"/>
        <v/>
      </c>
      <c r="I549" s="11" t="str">
        <f t="shared" si="70"/>
        <v/>
      </c>
      <c r="J549" s="11" t="str">
        <f t="shared" si="67"/>
        <v/>
      </c>
      <c r="K549" s="11" t="str">
        <f t="shared" si="71"/>
        <v/>
      </c>
      <c r="L549" s="11" t="str">
        <f>IF('ACT Math'!B549="","",'SAT M to CBEST M'!$A$2+'SAT M to CBEST M'!$B$2*C549)</f>
        <v/>
      </c>
      <c r="M549" s="11" t="str">
        <f>IF('ACT Math'!B549="","", IF(L549&lt;20, 20, IF(L549&gt;80, 80, L549)))</f>
        <v/>
      </c>
    </row>
    <row r="550" spans="1:13" x14ac:dyDescent="0.25">
      <c r="A550" s="11">
        <v>549</v>
      </c>
      <c r="B550" s="30"/>
      <c r="C550" s="11" t="str">
        <f>IF('ACT Math'!B550="","",IF('ACT Math'!B550&lt;'ACT M to SAT M'!$A$2,'ACT M to SAT M'!$B$2,IF('ACT Math'!B550&gt;'ACT M to SAT M'!A$28,'ACT M to SAT M'!B$28,VLOOKUP(B550,'ACT M to SAT M'!A:B,2,FALSE))))</f>
        <v/>
      </c>
      <c r="D550" s="11" t="str">
        <f t="shared" si="64"/>
        <v/>
      </c>
      <c r="E550" s="11" t="str">
        <f t="shared" si="68"/>
        <v/>
      </c>
      <c r="F550" s="11" t="str">
        <f t="shared" si="65"/>
        <v/>
      </c>
      <c r="G550" s="11" t="str">
        <f t="shared" si="69"/>
        <v/>
      </c>
      <c r="H550" s="11" t="str">
        <f t="shared" si="66"/>
        <v/>
      </c>
      <c r="I550" s="11" t="str">
        <f t="shared" si="70"/>
        <v/>
      </c>
      <c r="J550" s="11" t="str">
        <f t="shared" si="67"/>
        <v/>
      </c>
      <c r="K550" s="11" t="str">
        <f t="shared" si="71"/>
        <v/>
      </c>
      <c r="L550" s="11" t="str">
        <f>IF('ACT Math'!B550="","",'SAT M to CBEST M'!$A$2+'SAT M to CBEST M'!$B$2*C550)</f>
        <v/>
      </c>
      <c r="M550" s="11" t="str">
        <f>IF('ACT Math'!B550="","", IF(L550&lt;20, 20, IF(L550&gt;80, 80, L550)))</f>
        <v/>
      </c>
    </row>
    <row r="551" spans="1:13" x14ac:dyDescent="0.25">
      <c r="A551" s="11">
        <v>550</v>
      </c>
      <c r="B551" s="30"/>
      <c r="C551" s="11" t="str">
        <f>IF('ACT Math'!B551="","",IF('ACT Math'!B551&lt;'ACT M to SAT M'!$A$2,'ACT M to SAT M'!$B$2,IF('ACT Math'!B551&gt;'ACT M to SAT M'!A$28,'ACT M to SAT M'!B$28,VLOOKUP(B551,'ACT M to SAT M'!A:B,2,FALSE))))</f>
        <v/>
      </c>
      <c r="D551" s="11" t="str">
        <f t="shared" si="64"/>
        <v/>
      </c>
      <c r="E551" s="11" t="str">
        <f t="shared" si="68"/>
        <v/>
      </c>
      <c r="F551" s="11" t="str">
        <f t="shared" si="65"/>
        <v/>
      </c>
      <c r="G551" s="11" t="str">
        <f t="shared" si="69"/>
        <v/>
      </c>
      <c r="H551" s="11" t="str">
        <f t="shared" si="66"/>
        <v/>
      </c>
      <c r="I551" s="11" t="str">
        <f t="shared" si="70"/>
        <v/>
      </c>
      <c r="J551" s="11" t="str">
        <f t="shared" si="67"/>
        <v/>
      </c>
      <c r="K551" s="11" t="str">
        <f t="shared" si="71"/>
        <v/>
      </c>
      <c r="L551" s="11" t="str">
        <f>IF('ACT Math'!B551="","",'SAT M to CBEST M'!$A$2+'SAT M to CBEST M'!$B$2*C551)</f>
        <v/>
      </c>
      <c r="M551" s="11" t="str">
        <f>IF('ACT Math'!B551="","", IF(L551&lt;20, 20, IF(L551&gt;80, 80, L551)))</f>
        <v/>
      </c>
    </row>
    <row r="552" spans="1:13" x14ac:dyDescent="0.25">
      <c r="A552" s="11">
        <v>551</v>
      </c>
      <c r="B552" s="30"/>
      <c r="C552" s="11" t="str">
        <f>IF('ACT Math'!B552="","",IF('ACT Math'!B552&lt;'ACT M to SAT M'!$A$2,'ACT M to SAT M'!$B$2,IF('ACT Math'!B552&gt;'ACT M to SAT M'!A$28,'ACT M to SAT M'!B$28,VLOOKUP(B552,'ACT M to SAT M'!A:B,2,FALSE))))</f>
        <v/>
      </c>
      <c r="D552" s="11" t="str">
        <f t="shared" si="64"/>
        <v/>
      </c>
      <c r="E552" s="11" t="str">
        <f t="shared" si="68"/>
        <v/>
      </c>
      <c r="F552" s="11" t="str">
        <f t="shared" si="65"/>
        <v/>
      </c>
      <c r="G552" s="11" t="str">
        <f t="shared" si="69"/>
        <v/>
      </c>
      <c r="H552" s="11" t="str">
        <f t="shared" si="66"/>
        <v/>
      </c>
      <c r="I552" s="11" t="str">
        <f t="shared" si="70"/>
        <v/>
      </c>
      <c r="J552" s="11" t="str">
        <f t="shared" si="67"/>
        <v/>
      </c>
      <c r="K552" s="11" t="str">
        <f t="shared" si="71"/>
        <v/>
      </c>
      <c r="L552" s="11" t="str">
        <f>IF('ACT Math'!B552="","",'SAT M to CBEST M'!$A$2+'SAT M to CBEST M'!$B$2*C552)</f>
        <v/>
      </c>
      <c r="M552" s="11" t="str">
        <f>IF('ACT Math'!B552="","", IF(L552&lt;20, 20, IF(L552&gt;80, 80, L552)))</f>
        <v/>
      </c>
    </row>
    <row r="553" spans="1:13" x14ac:dyDescent="0.25">
      <c r="A553" s="11">
        <v>552</v>
      </c>
      <c r="B553" s="30"/>
      <c r="C553" s="11" t="str">
        <f>IF('ACT Math'!B553="","",IF('ACT Math'!B553&lt;'ACT M to SAT M'!$A$2,'ACT M to SAT M'!$B$2,IF('ACT Math'!B553&gt;'ACT M to SAT M'!A$28,'ACT M to SAT M'!B$28,VLOOKUP(B553,'ACT M to SAT M'!A:B,2,FALSE))))</f>
        <v/>
      </c>
      <c r="D553" s="11" t="str">
        <f t="shared" si="64"/>
        <v/>
      </c>
      <c r="E553" s="11" t="str">
        <f t="shared" si="68"/>
        <v/>
      </c>
      <c r="F553" s="11" t="str">
        <f t="shared" si="65"/>
        <v/>
      </c>
      <c r="G553" s="11" t="str">
        <f t="shared" si="69"/>
        <v/>
      </c>
      <c r="H553" s="11" t="str">
        <f t="shared" si="66"/>
        <v/>
      </c>
      <c r="I553" s="11" t="str">
        <f t="shared" si="70"/>
        <v/>
      </c>
      <c r="J553" s="11" t="str">
        <f t="shared" si="67"/>
        <v/>
      </c>
      <c r="K553" s="11" t="str">
        <f t="shared" si="71"/>
        <v/>
      </c>
      <c r="L553" s="11" t="str">
        <f>IF('ACT Math'!B553="","",'SAT M to CBEST M'!$A$2+'SAT M to CBEST M'!$B$2*C553)</f>
        <v/>
      </c>
      <c r="M553" s="11" t="str">
        <f>IF('ACT Math'!B553="","", IF(L553&lt;20, 20, IF(L553&gt;80, 80, L553)))</f>
        <v/>
      </c>
    </row>
    <row r="554" spans="1:13" x14ac:dyDescent="0.25">
      <c r="A554" s="11">
        <v>553</v>
      </c>
      <c r="B554" s="30"/>
      <c r="C554" s="11" t="str">
        <f>IF('ACT Math'!B554="","",IF('ACT Math'!B554&lt;'ACT M to SAT M'!$A$2,'ACT M to SAT M'!$B$2,IF('ACT Math'!B554&gt;'ACT M to SAT M'!A$28,'ACT M to SAT M'!B$28,VLOOKUP(B554,'ACT M to SAT M'!A:B,2,FALSE))))</f>
        <v/>
      </c>
      <c r="D554" s="11" t="str">
        <f t="shared" si="64"/>
        <v/>
      </c>
      <c r="E554" s="11" t="str">
        <f t="shared" si="68"/>
        <v/>
      </c>
      <c r="F554" s="11" t="str">
        <f t="shared" si="65"/>
        <v/>
      </c>
      <c r="G554" s="11" t="str">
        <f t="shared" si="69"/>
        <v/>
      </c>
      <c r="H554" s="11" t="str">
        <f t="shared" si="66"/>
        <v/>
      </c>
      <c r="I554" s="11" t="str">
        <f t="shared" si="70"/>
        <v/>
      </c>
      <c r="J554" s="11" t="str">
        <f t="shared" si="67"/>
        <v/>
      </c>
      <c r="K554" s="11" t="str">
        <f t="shared" si="71"/>
        <v/>
      </c>
      <c r="L554" s="11" t="str">
        <f>IF('ACT Math'!B554="","",'SAT M to CBEST M'!$A$2+'SAT M to CBEST M'!$B$2*C554)</f>
        <v/>
      </c>
      <c r="M554" s="11" t="str">
        <f>IF('ACT Math'!B554="","", IF(L554&lt;20, 20, IF(L554&gt;80, 80, L554)))</f>
        <v/>
      </c>
    </row>
    <row r="555" spans="1:13" x14ac:dyDescent="0.25">
      <c r="A555" s="11">
        <v>554</v>
      </c>
      <c r="B555" s="30"/>
      <c r="C555" s="11" t="str">
        <f>IF('ACT Math'!B555="","",IF('ACT Math'!B555&lt;'ACT M to SAT M'!$A$2,'ACT M to SAT M'!$B$2,IF('ACT Math'!B555&gt;'ACT M to SAT M'!A$28,'ACT M to SAT M'!B$28,VLOOKUP(B555,'ACT M to SAT M'!A:B,2,FALSE))))</f>
        <v/>
      </c>
      <c r="D555" s="11" t="str">
        <f t="shared" si="64"/>
        <v/>
      </c>
      <c r="E555" s="11" t="str">
        <f t="shared" si="68"/>
        <v/>
      </c>
      <c r="F555" s="11" t="str">
        <f t="shared" si="65"/>
        <v/>
      </c>
      <c r="G555" s="11" t="str">
        <f t="shared" si="69"/>
        <v/>
      </c>
      <c r="H555" s="11" t="str">
        <f t="shared" si="66"/>
        <v/>
      </c>
      <c r="I555" s="11" t="str">
        <f t="shared" si="70"/>
        <v/>
      </c>
      <c r="J555" s="11" t="str">
        <f t="shared" si="67"/>
        <v/>
      </c>
      <c r="K555" s="11" t="str">
        <f t="shared" si="71"/>
        <v/>
      </c>
      <c r="L555" s="11" t="str">
        <f>IF('ACT Math'!B555="","",'SAT M to CBEST M'!$A$2+'SAT M to CBEST M'!$B$2*C555)</f>
        <v/>
      </c>
      <c r="M555" s="11" t="str">
        <f>IF('ACT Math'!B555="","", IF(L555&lt;20, 20, IF(L555&gt;80, 80, L555)))</f>
        <v/>
      </c>
    </row>
    <row r="556" spans="1:13" x14ac:dyDescent="0.25">
      <c r="A556" s="11">
        <v>555</v>
      </c>
      <c r="B556" s="30"/>
      <c r="C556" s="11" t="str">
        <f>IF('ACT Math'!B556="","",IF('ACT Math'!B556&lt;'ACT M to SAT M'!$A$2,'ACT M to SAT M'!$B$2,IF('ACT Math'!B556&gt;'ACT M to SAT M'!A$28,'ACT M to SAT M'!B$28,VLOOKUP(B556,'ACT M to SAT M'!A:B,2,FALSE))))</f>
        <v/>
      </c>
      <c r="D556" s="11" t="str">
        <f t="shared" si="64"/>
        <v/>
      </c>
      <c r="E556" s="11" t="str">
        <f t="shared" si="68"/>
        <v/>
      </c>
      <c r="F556" s="11" t="str">
        <f t="shared" si="65"/>
        <v/>
      </c>
      <c r="G556" s="11" t="str">
        <f t="shared" si="69"/>
        <v/>
      </c>
      <c r="H556" s="11" t="str">
        <f t="shared" si="66"/>
        <v/>
      </c>
      <c r="I556" s="11" t="str">
        <f t="shared" si="70"/>
        <v/>
      </c>
      <c r="J556" s="11" t="str">
        <f t="shared" si="67"/>
        <v/>
      </c>
      <c r="K556" s="11" t="str">
        <f t="shared" si="71"/>
        <v/>
      </c>
      <c r="L556" s="11" t="str">
        <f>IF('ACT Math'!B556="","",'SAT M to CBEST M'!$A$2+'SAT M to CBEST M'!$B$2*C556)</f>
        <v/>
      </c>
      <c r="M556" s="11" t="str">
        <f>IF('ACT Math'!B556="","", IF(L556&lt;20, 20, IF(L556&gt;80, 80, L556)))</f>
        <v/>
      </c>
    </row>
    <row r="557" spans="1:13" x14ac:dyDescent="0.25">
      <c r="A557" s="11">
        <v>556</v>
      </c>
      <c r="B557" s="30"/>
      <c r="C557" s="11" t="str">
        <f>IF('ACT Math'!B557="","",IF('ACT Math'!B557&lt;'ACT M to SAT M'!$A$2,'ACT M to SAT M'!$B$2,IF('ACT Math'!B557&gt;'ACT M to SAT M'!A$28,'ACT M to SAT M'!B$28,VLOOKUP(B557,'ACT M to SAT M'!A:B,2,FALSE))))</f>
        <v/>
      </c>
      <c r="D557" s="11" t="str">
        <f t="shared" si="64"/>
        <v/>
      </c>
      <c r="E557" s="11" t="str">
        <f t="shared" si="68"/>
        <v/>
      </c>
      <c r="F557" s="11" t="str">
        <f t="shared" si="65"/>
        <v/>
      </c>
      <c r="G557" s="11" t="str">
        <f t="shared" si="69"/>
        <v/>
      </c>
      <c r="H557" s="11" t="str">
        <f t="shared" si="66"/>
        <v/>
      </c>
      <c r="I557" s="11" t="str">
        <f t="shared" si="70"/>
        <v/>
      </c>
      <c r="J557" s="11" t="str">
        <f t="shared" si="67"/>
        <v/>
      </c>
      <c r="K557" s="11" t="str">
        <f t="shared" si="71"/>
        <v/>
      </c>
      <c r="L557" s="11" t="str">
        <f>IF('ACT Math'!B557="","",'SAT M to CBEST M'!$A$2+'SAT M to CBEST M'!$B$2*C557)</f>
        <v/>
      </c>
      <c r="M557" s="11" t="str">
        <f>IF('ACT Math'!B557="","", IF(L557&lt;20, 20, IF(L557&gt;80, 80, L557)))</f>
        <v/>
      </c>
    </row>
    <row r="558" spans="1:13" x14ac:dyDescent="0.25">
      <c r="A558" s="11">
        <v>557</v>
      </c>
      <c r="B558" s="30"/>
      <c r="C558" s="11" t="str">
        <f>IF('ACT Math'!B558="","",IF('ACT Math'!B558&lt;'ACT M to SAT M'!$A$2,'ACT M to SAT M'!$B$2,IF('ACT Math'!B558&gt;'ACT M to SAT M'!A$28,'ACT M to SAT M'!B$28,VLOOKUP(B558,'ACT M to SAT M'!A:B,2,FALSE))))</f>
        <v/>
      </c>
      <c r="D558" s="11" t="str">
        <f t="shared" si="64"/>
        <v/>
      </c>
      <c r="E558" s="11" t="str">
        <f t="shared" si="68"/>
        <v/>
      </c>
      <c r="F558" s="11" t="str">
        <f t="shared" si="65"/>
        <v/>
      </c>
      <c r="G558" s="11" t="str">
        <f t="shared" si="69"/>
        <v/>
      </c>
      <c r="H558" s="11" t="str">
        <f t="shared" si="66"/>
        <v/>
      </c>
      <c r="I558" s="11" t="str">
        <f t="shared" si="70"/>
        <v/>
      </c>
      <c r="J558" s="11" t="str">
        <f t="shared" si="67"/>
        <v/>
      </c>
      <c r="K558" s="11" t="str">
        <f t="shared" si="71"/>
        <v/>
      </c>
      <c r="L558" s="11" t="str">
        <f>IF('ACT Math'!B558="","",'SAT M to CBEST M'!$A$2+'SAT M to CBEST M'!$B$2*C558)</f>
        <v/>
      </c>
      <c r="M558" s="11" t="str">
        <f>IF('ACT Math'!B558="","", IF(L558&lt;20, 20, IF(L558&gt;80, 80, L558)))</f>
        <v/>
      </c>
    </row>
    <row r="559" spans="1:13" x14ac:dyDescent="0.25">
      <c r="A559" s="11">
        <v>558</v>
      </c>
      <c r="B559" s="30"/>
      <c r="C559" s="11" t="str">
        <f>IF('ACT Math'!B559="","",IF('ACT Math'!B559&lt;'ACT M to SAT M'!$A$2,'ACT M to SAT M'!$B$2,IF('ACT Math'!B559&gt;'ACT M to SAT M'!A$28,'ACT M to SAT M'!B$28,VLOOKUP(B559,'ACT M to SAT M'!A:B,2,FALSE))))</f>
        <v/>
      </c>
      <c r="D559" s="11" t="str">
        <f t="shared" si="64"/>
        <v/>
      </c>
      <c r="E559" s="11" t="str">
        <f t="shared" si="68"/>
        <v/>
      </c>
      <c r="F559" s="11" t="str">
        <f t="shared" si="65"/>
        <v/>
      </c>
      <c r="G559" s="11" t="str">
        <f t="shared" si="69"/>
        <v/>
      </c>
      <c r="H559" s="11" t="str">
        <f t="shared" si="66"/>
        <v/>
      </c>
      <c r="I559" s="11" t="str">
        <f t="shared" si="70"/>
        <v/>
      </c>
      <c r="J559" s="11" t="str">
        <f t="shared" si="67"/>
        <v/>
      </c>
      <c r="K559" s="11" t="str">
        <f t="shared" si="71"/>
        <v/>
      </c>
      <c r="L559" s="11" t="str">
        <f>IF('ACT Math'!B559="","",'SAT M to CBEST M'!$A$2+'SAT M to CBEST M'!$B$2*C559)</f>
        <v/>
      </c>
      <c r="M559" s="11" t="str">
        <f>IF('ACT Math'!B559="","", IF(L559&lt;20, 20, IF(L559&gt;80, 80, L559)))</f>
        <v/>
      </c>
    </row>
    <row r="560" spans="1:13" x14ac:dyDescent="0.25">
      <c r="A560" s="11">
        <v>559</v>
      </c>
      <c r="B560" s="30"/>
      <c r="C560" s="11" t="str">
        <f>IF('ACT Math'!B560="","",IF('ACT Math'!B560&lt;'ACT M to SAT M'!$A$2,'ACT M to SAT M'!$B$2,IF('ACT Math'!B560&gt;'ACT M to SAT M'!A$28,'ACT M to SAT M'!B$28,VLOOKUP(B560,'ACT M to SAT M'!A:B,2,FALSE))))</f>
        <v/>
      </c>
      <c r="D560" s="11" t="str">
        <f t="shared" si="64"/>
        <v/>
      </c>
      <c r="E560" s="11" t="str">
        <f t="shared" si="68"/>
        <v/>
      </c>
      <c r="F560" s="11" t="str">
        <f t="shared" si="65"/>
        <v/>
      </c>
      <c r="G560" s="11" t="str">
        <f t="shared" si="69"/>
        <v/>
      </c>
      <c r="H560" s="11" t="str">
        <f t="shared" si="66"/>
        <v/>
      </c>
      <c r="I560" s="11" t="str">
        <f t="shared" si="70"/>
        <v/>
      </c>
      <c r="J560" s="11" t="str">
        <f t="shared" si="67"/>
        <v/>
      </c>
      <c r="K560" s="11" t="str">
        <f t="shared" si="71"/>
        <v/>
      </c>
      <c r="L560" s="11" t="str">
        <f>IF('ACT Math'!B560="","",'SAT M to CBEST M'!$A$2+'SAT M to CBEST M'!$B$2*C560)</f>
        <v/>
      </c>
      <c r="M560" s="11" t="str">
        <f>IF('ACT Math'!B560="","", IF(L560&lt;20, 20, IF(L560&gt;80, 80, L560)))</f>
        <v/>
      </c>
    </row>
    <row r="561" spans="1:13" x14ac:dyDescent="0.25">
      <c r="A561" s="11">
        <v>560</v>
      </c>
      <c r="B561" s="30"/>
      <c r="C561" s="11" t="str">
        <f>IF('ACT Math'!B561="","",IF('ACT Math'!B561&lt;'ACT M to SAT M'!$A$2,'ACT M to SAT M'!$B$2,IF('ACT Math'!B561&gt;'ACT M to SAT M'!A$28,'ACT M to SAT M'!B$28,VLOOKUP(B561,'ACT M to SAT M'!A:B,2,FALSE))))</f>
        <v/>
      </c>
      <c r="D561" s="11" t="str">
        <f t="shared" si="64"/>
        <v/>
      </c>
      <c r="E561" s="11" t="str">
        <f t="shared" si="68"/>
        <v/>
      </c>
      <c r="F561" s="11" t="str">
        <f t="shared" si="65"/>
        <v/>
      </c>
      <c r="G561" s="11" t="str">
        <f t="shared" si="69"/>
        <v/>
      </c>
      <c r="H561" s="11" t="str">
        <f t="shared" si="66"/>
        <v/>
      </c>
      <c r="I561" s="11" t="str">
        <f t="shared" si="70"/>
        <v/>
      </c>
      <c r="J561" s="11" t="str">
        <f t="shared" si="67"/>
        <v/>
      </c>
      <c r="K561" s="11" t="str">
        <f t="shared" si="71"/>
        <v/>
      </c>
      <c r="L561" s="11" t="str">
        <f>IF('ACT Math'!B561="","",'SAT M to CBEST M'!$A$2+'SAT M to CBEST M'!$B$2*C561)</f>
        <v/>
      </c>
      <c r="M561" s="11" t="str">
        <f>IF('ACT Math'!B561="","", IF(L561&lt;20, 20, IF(L561&gt;80, 80, L561)))</f>
        <v/>
      </c>
    </row>
    <row r="562" spans="1:13" x14ac:dyDescent="0.25">
      <c r="A562" s="11">
        <v>561</v>
      </c>
      <c r="B562" s="30"/>
      <c r="C562" s="11" t="str">
        <f>IF('ACT Math'!B562="","",IF('ACT Math'!B562&lt;'ACT M to SAT M'!$A$2,'ACT M to SAT M'!$B$2,IF('ACT Math'!B562&gt;'ACT M to SAT M'!A$28,'ACT M to SAT M'!B$28,VLOOKUP(B562,'ACT M to SAT M'!A:B,2,FALSE))))</f>
        <v/>
      </c>
      <c r="D562" s="11" t="str">
        <f t="shared" si="64"/>
        <v/>
      </c>
      <c r="E562" s="11" t="str">
        <f t="shared" si="68"/>
        <v/>
      </c>
      <c r="F562" s="11" t="str">
        <f t="shared" si="65"/>
        <v/>
      </c>
      <c r="G562" s="11" t="str">
        <f t="shared" si="69"/>
        <v/>
      </c>
      <c r="H562" s="11" t="str">
        <f t="shared" si="66"/>
        <v/>
      </c>
      <c r="I562" s="11" t="str">
        <f t="shared" si="70"/>
        <v/>
      </c>
      <c r="J562" s="11" t="str">
        <f t="shared" si="67"/>
        <v/>
      </c>
      <c r="K562" s="11" t="str">
        <f t="shared" si="71"/>
        <v/>
      </c>
      <c r="L562" s="11" t="str">
        <f>IF('ACT Math'!B562="","",'SAT M to CBEST M'!$A$2+'SAT M to CBEST M'!$B$2*C562)</f>
        <v/>
      </c>
      <c r="M562" s="11" t="str">
        <f>IF('ACT Math'!B562="","", IF(L562&lt;20, 20, IF(L562&gt;80, 80, L562)))</f>
        <v/>
      </c>
    </row>
    <row r="563" spans="1:13" x14ac:dyDescent="0.25">
      <c r="A563" s="11">
        <v>562</v>
      </c>
      <c r="B563" s="30"/>
      <c r="C563" s="11" t="str">
        <f>IF('ACT Math'!B563="","",IF('ACT Math'!B563&lt;'ACT M to SAT M'!$A$2,'ACT M to SAT M'!$B$2,IF('ACT Math'!B563&gt;'ACT M to SAT M'!A$28,'ACT M to SAT M'!B$28,VLOOKUP(B563,'ACT M to SAT M'!A:B,2,FALSE))))</f>
        <v/>
      </c>
      <c r="D563" s="11" t="str">
        <f t="shared" si="64"/>
        <v/>
      </c>
      <c r="E563" s="11" t="str">
        <f t="shared" si="68"/>
        <v/>
      </c>
      <c r="F563" s="11" t="str">
        <f t="shared" si="65"/>
        <v/>
      </c>
      <c r="G563" s="11" t="str">
        <f t="shared" si="69"/>
        <v/>
      </c>
      <c r="H563" s="11" t="str">
        <f t="shared" si="66"/>
        <v/>
      </c>
      <c r="I563" s="11" t="str">
        <f t="shared" si="70"/>
        <v/>
      </c>
      <c r="J563" s="11" t="str">
        <f t="shared" si="67"/>
        <v/>
      </c>
      <c r="K563" s="11" t="str">
        <f t="shared" si="71"/>
        <v/>
      </c>
      <c r="L563" s="11" t="str">
        <f>IF('ACT Math'!B563="","",'SAT M to CBEST M'!$A$2+'SAT M to CBEST M'!$B$2*C563)</f>
        <v/>
      </c>
      <c r="M563" s="11" t="str">
        <f>IF('ACT Math'!B563="","", IF(L563&lt;20, 20, IF(L563&gt;80, 80, L563)))</f>
        <v/>
      </c>
    </row>
    <row r="564" spans="1:13" x14ac:dyDescent="0.25">
      <c r="A564" s="11">
        <v>563</v>
      </c>
      <c r="B564" s="30"/>
      <c r="C564" s="11" t="str">
        <f>IF('ACT Math'!B564="","",IF('ACT Math'!B564&lt;'ACT M to SAT M'!$A$2,'ACT M to SAT M'!$B$2,IF('ACT Math'!B564&gt;'ACT M to SAT M'!A$28,'ACT M to SAT M'!B$28,VLOOKUP(B564,'ACT M to SAT M'!A:B,2,FALSE))))</f>
        <v/>
      </c>
      <c r="D564" s="11" t="str">
        <f t="shared" si="64"/>
        <v/>
      </c>
      <c r="E564" s="11" t="str">
        <f t="shared" si="68"/>
        <v/>
      </c>
      <c r="F564" s="11" t="str">
        <f t="shared" si="65"/>
        <v/>
      </c>
      <c r="G564" s="11" t="str">
        <f t="shared" si="69"/>
        <v/>
      </c>
      <c r="H564" s="11" t="str">
        <f t="shared" si="66"/>
        <v/>
      </c>
      <c r="I564" s="11" t="str">
        <f t="shared" si="70"/>
        <v/>
      </c>
      <c r="J564" s="11" t="str">
        <f t="shared" si="67"/>
        <v/>
      </c>
      <c r="K564" s="11" t="str">
        <f t="shared" si="71"/>
        <v/>
      </c>
      <c r="L564" s="11" t="str">
        <f>IF('ACT Math'!B564="","",'SAT M to CBEST M'!$A$2+'SAT M to CBEST M'!$B$2*C564)</f>
        <v/>
      </c>
      <c r="M564" s="11" t="str">
        <f>IF('ACT Math'!B564="","", IF(L564&lt;20, 20, IF(L564&gt;80, 80, L564)))</f>
        <v/>
      </c>
    </row>
    <row r="565" spans="1:13" x14ac:dyDescent="0.25">
      <c r="A565" s="11">
        <v>564</v>
      </c>
      <c r="B565" s="30"/>
      <c r="C565" s="11" t="str">
        <f>IF('ACT Math'!B565="","",IF('ACT Math'!B565&lt;'ACT M to SAT M'!$A$2,'ACT M to SAT M'!$B$2,IF('ACT Math'!B565&gt;'ACT M to SAT M'!A$28,'ACT M to SAT M'!B$28,VLOOKUP(B565,'ACT M to SAT M'!A:B,2,FALSE))))</f>
        <v/>
      </c>
      <c r="D565" s="11" t="str">
        <f t="shared" si="64"/>
        <v/>
      </c>
      <c r="E565" s="11" t="str">
        <f t="shared" si="68"/>
        <v/>
      </c>
      <c r="F565" s="11" t="str">
        <f t="shared" si="65"/>
        <v/>
      </c>
      <c r="G565" s="11" t="str">
        <f t="shared" si="69"/>
        <v/>
      </c>
      <c r="H565" s="11" t="str">
        <f t="shared" si="66"/>
        <v/>
      </c>
      <c r="I565" s="11" t="str">
        <f t="shared" si="70"/>
        <v/>
      </c>
      <c r="J565" s="11" t="str">
        <f t="shared" si="67"/>
        <v/>
      </c>
      <c r="K565" s="11" t="str">
        <f t="shared" si="71"/>
        <v/>
      </c>
      <c r="L565" s="11" t="str">
        <f>IF('ACT Math'!B565="","",'SAT M to CBEST M'!$A$2+'SAT M to CBEST M'!$B$2*C565)</f>
        <v/>
      </c>
      <c r="M565" s="11" t="str">
        <f>IF('ACT Math'!B565="","", IF(L565&lt;20, 20, IF(L565&gt;80, 80, L565)))</f>
        <v/>
      </c>
    </row>
    <row r="566" spans="1:13" x14ac:dyDescent="0.25">
      <c r="A566" s="11">
        <v>565</v>
      </c>
      <c r="B566" s="30"/>
      <c r="C566" s="11" t="str">
        <f>IF('ACT Math'!B566="","",IF('ACT Math'!B566&lt;'ACT M to SAT M'!$A$2,'ACT M to SAT M'!$B$2,IF('ACT Math'!B566&gt;'ACT M to SAT M'!A$28,'ACT M to SAT M'!B$28,VLOOKUP(B566,'ACT M to SAT M'!A:B,2,FALSE))))</f>
        <v/>
      </c>
      <c r="D566" s="11" t="str">
        <f t="shared" si="64"/>
        <v/>
      </c>
      <c r="E566" s="11" t="str">
        <f t="shared" si="68"/>
        <v/>
      </c>
      <c r="F566" s="11" t="str">
        <f t="shared" si="65"/>
        <v/>
      </c>
      <c r="G566" s="11" t="str">
        <f t="shared" si="69"/>
        <v/>
      </c>
      <c r="H566" s="11" t="str">
        <f t="shared" si="66"/>
        <v/>
      </c>
      <c r="I566" s="11" t="str">
        <f t="shared" si="70"/>
        <v/>
      </c>
      <c r="J566" s="11" t="str">
        <f t="shared" si="67"/>
        <v/>
      </c>
      <c r="K566" s="11" t="str">
        <f t="shared" si="71"/>
        <v/>
      </c>
      <c r="L566" s="11" t="str">
        <f>IF('ACT Math'!B566="","",'SAT M to CBEST M'!$A$2+'SAT M to CBEST M'!$B$2*C566)</f>
        <v/>
      </c>
      <c r="M566" s="11" t="str">
        <f>IF('ACT Math'!B566="","", IF(L566&lt;20, 20, IF(L566&gt;80, 80, L566)))</f>
        <v/>
      </c>
    </row>
    <row r="567" spans="1:13" x14ac:dyDescent="0.25">
      <c r="A567" s="11">
        <v>566</v>
      </c>
      <c r="B567" s="30"/>
      <c r="C567" s="11" t="str">
        <f>IF('ACT Math'!B567="","",IF('ACT Math'!B567&lt;'ACT M to SAT M'!$A$2,'ACT M to SAT M'!$B$2,IF('ACT Math'!B567&gt;'ACT M to SAT M'!A$28,'ACT M to SAT M'!B$28,VLOOKUP(B567,'ACT M to SAT M'!A:B,2,FALSE))))</f>
        <v/>
      </c>
      <c r="D567" s="11" t="str">
        <f t="shared" si="64"/>
        <v/>
      </c>
      <c r="E567" s="11" t="str">
        <f t="shared" si="68"/>
        <v/>
      </c>
      <c r="F567" s="11" t="str">
        <f t="shared" si="65"/>
        <v/>
      </c>
      <c r="G567" s="11" t="str">
        <f t="shared" si="69"/>
        <v/>
      </c>
      <c r="H567" s="11" t="str">
        <f t="shared" si="66"/>
        <v/>
      </c>
      <c r="I567" s="11" t="str">
        <f t="shared" si="70"/>
        <v/>
      </c>
      <c r="J567" s="11" t="str">
        <f t="shared" si="67"/>
        <v/>
      </c>
      <c r="K567" s="11" t="str">
        <f t="shared" si="71"/>
        <v/>
      </c>
      <c r="L567" s="11" t="str">
        <f>IF('ACT Math'!B567="","",'SAT M to CBEST M'!$A$2+'SAT M to CBEST M'!$B$2*C567)</f>
        <v/>
      </c>
      <c r="M567" s="11" t="str">
        <f>IF('ACT Math'!B567="","", IF(L567&lt;20, 20, IF(L567&gt;80, 80, L567)))</f>
        <v/>
      </c>
    </row>
    <row r="568" spans="1:13" x14ac:dyDescent="0.25">
      <c r="A568" s="11">
        <v>567</v>
      </c>
      <c r="B568" s="30"/>
      <c r="C568" s="11" t="str">
        <f>IF('ACT Math'!B568="","",IF('ACT Math'!B568&lt;'ACT M to SAT M'!$A$2,'ACT M to SAT M'!$B$2,IF('ACT Math'!B568&gt;'ACT M to SAT M'!A$28,'ACT M to SAT M'!B$28,VLOOKUP(B568,'ACT M to SAT M'!A:B,2,FALSE))))</f>
        <v/>
      </c>
      <c r="D568" s="11" t="str">
        <f t="shared" si="64"/>
        <v/>
      </c>
      <c r="E568" s="11" t="str">
        <f t="shared" si="68"/>
        <v/>
      </c>
      <c r="F568" s="11" t="str">
        <f t="shared" si="65"/>
        <v/>
      </c>
      <c r="G568" s="11" t="str">
        <f t="shared" si="69"/>
        <v/>
      </c>
      <c r="H568" s="11" t="str">
        <f t="shared" si="66"/>
        <v/>
      </c>
      <c r="I568" s="11" t="str">
        <f t="shared" si="70"/>
        <v/>
      </c>
      <c r="J568" s="11" t="str">
        <f t="shared" si="67"/>
        <v/>
      </c>
      <c r="K568" s="11" t="str">
        <f t="shared" si="71"/>
        <v/>
      </c>
      <c r="L568" s="11" t="str">
        <f>IF('ACT Math'!B568="","",'SAT M to CBEST M'!$A$2+'SAT M to CBEST M'!$B$2*C568)</f>
        <v/>
      </c>
      <c r="M568" s="11" t="str">
        <f>IF('ACT Math'!B568="","", IF(L568&lt;20, 20, IF(L568&gt;80, 80, L568)))</f>
        <v/>
      </c>
    </row>
    <row r="569" spans="1:13" x14ac:dyDescent="0.25">
      <c r="A569" s="11">
        <v>568</v>
      </c>
      <c r="B569" s="30"/>
      <c r="C569" s="11" t="str">
        <f>IF('ACT Math'!B569="","",IF('ACT Math'!B569&lt;'ACT M to SAT M'!$A$2,'ACT M to SAT M'!$B$2,IF('ACT Math'!B569&gt;'ACT M to SAT M'!A$28,'ACT M to SAT M'!B$28,VLOOKUP(B569,'ACT M to SAT M'!A:B,2,FALSE))))</f>
        <v/>
      </c>
      <c r="D569" s="11" t="str">
        <f t="shared" si="64"/>
        <v/>
      </c>
      <c r="E569" s="11" t="str">
        <f t="shared" si="68"/>
        <v/>
      </c>
      <c r="F569" s="11" t="str">
        <f t="shared" si="65"/>
        <v/>
      </c>
      <c r="G569" s="11" t="str">
        <f t="shared" si="69"/>
        <v/>
      </c>
      <c r="H569" s="11" t="str">
        <f t="shared" si="66"/>
        <v/>
      </c>
      <c r="I569" s="11" t="str">
        <f t="shared" si="70"/>
        <v/>
      </c>
      <c r="J569" s="11" t="str">
        <f t="shared" si="67"/>
        <v/>
      </c>
      <c r="K569" s="11" t="str">
        <f t="shared" si="71"/>
        <v/>
      </c>
      <c r="L569" s="11" t="str">
        <f>IF('ACT Math'!B569="","",'SAT M to CBEST M'!$A$2+'SAT M to CBEST M'!$B$2*C569)</f>
        <v/>
      </c>
      <c r="M569" s="11" t="str">
        <f>IF('ACT Math'!B569="","", IF(L569&lt;20, 20, IF(L569&gt;80, 80, L569)))</f>
        <v/>
      </c>
    </row>
    <row r="570" spans="1:13" x14ac:dyDescent="0.25">
      <c r="A570" s="11">
        <v>569</v>
      </c>
      <c r="B570" s="30"/>
      <c r="C570" s="11" t="str">
        <f>IF('ACT Math'!B570="","",IF('ACT Math'!B570&lt;'ACT M to SAT M'!$A$2,'ACT M to SAT M'!$B$2,IF('ACT Math'!B570&gt;'ACT M to SAT M'!A$28,'ACT M to SAT M'!B$28,VLOOKUP(B570,'ACT M to SAT M'!A:B,2,FALSE))))</f>
        <v/>
      </c>
      <c r="D570" s="11" t="str">
        <f t="shared" si="64"/>
        <v/>
      </c>
      <c r="E570" s="11" t="str">
        <f t="shared" si="68"/>
        <v/>
      </c>
      <c r="F570" s="11" t="str">
        <f t="shared" si="65"/>
        <v/>
      </c>
      <c r="G570" s="11" t="str">
        <f t="shared" si="69"/>
        <v/>
      </c>
      <c r="H570" s="11" t="str">
        <f t="shared" si="66"/>
        <v/>
      </c>
      <c r="I570" s="11" t="str">
        <f t="shared" si="70"/>
        <v/>
      </c>
      <c r="J570" s="11" t="str">
        <f t="shared" si="67"/>
        <v/>
      </c>
      <c r="K570" s="11" t="str">
        <f t="shared" si="71"/>
        <v/>
      </c>
      <c r="L570" s="11" t="str">
        <f>IF('ACT Math'!B570="","",'SAT M to CBEST M'!$A$2+'SAT M to CBEST M'!$B$2*C570)</f>
        <v/>
      </c>
      <c r="M570" s="11" t="str">
        <f>IF('ACT Math'!B570="","", IF(L570&lt;20, 20, IF(L570&gt;80, 80, L570)))</f>
        <v/>
      </c>
    </row>
    <row r="571" spans="1:13" x14ac:dyDescent="0.25">
      <c r="A571" s="11">
        <v>570</v>
      </c>
      <c r="B571" s="30"/>
      <c r="C571" s="11" t="str">
        <f>IF('ACT Math'!B571="","",IF('ACT Math'!B571&lt;'ACT M to SAT M'!$A$2,'ACT M to SAT M'!$B$2,IF('ACT Math'!B571&gt;'ACT M to SAT M'!A$28,'ACT M to SAT M'!B$28,VLOOKUP(B571,'ACT M to SAT M'!A:B,2,FALSE))))</f>
        <v/>
      </c>
      <c r="D571" s="11" t="str">
        <f t="shared" si="64"/>
        <v/>
      </c>
      <c r="E571" s="11" t="str">
        <f t="shared" si="68"/>
        <v/>
      </c>
      <c r="F571" s="11" t="str">
        <f t="shared" si="65"/>
        <v/>
      </c>
      <c r="G571" s="11" t="str">
        <f t="shared" si="69"/>
        <v/>
      </c>
      <c r="H571" s="11" t="str">
        <f t="shared" si="66"/>
        <v/>
      </c>
      <c r="I571" s="11" t="str">
        <f t="shared" si="70"/>
        <v/>
      </c>
      <c r="J571" s="11" t="str">
        <f t="shared" si="67"/>
        <v/>
      </c>
      <c r="K571" s="11" t="str">
        <f t="shared" si="71"/>
        <v/>
      </c>
      <c r="L571" s="11" t="str">
        <f>IF('ACT Math'!B571="","",'SAT M to CBEST M'!$A$2+'SAT M to CBEST M'!$B$2*C571)</f>
        <v/>
      </c>
      <c r="M571" s="11" t="str">
        <f>IF('ACT Math'!B571="","", IF(L571&lt;20, 20, IF(L571&gt;80, 80, L571)))</f>
        <v/>
      </c>
    </row>
    <row r="572" spans="1:13" x14ac:dyDescent="0.25">
      <c r="A572" s="11">
        <v>571</v>
      </c>
      <c r="B572" s="30"/>
      <c r="C572" s="11" t="str">
        <f>IF('ACT Math'!B572="","",IF('ACT Math'!B572&lt;'ACT M to SAT M'!$A$2,'ACT M to SAT M'!$B$2,IF('ACT Math'!B572&gt;'ACT M to SAT M'!A$28,'ACT M to SAT M'!B$28,VLOOKUP(B572,'ACT M to SAT M'!A:B,2,FALSE))))</f>
        <v/>
      </c>
      <c r="D572" s="11" t="str">
        <f t="shared" si="64"/>
        <v/>
      </c>
      <c r="E572" s="11" t="str">
        <f t="shared" si="68"/>
        <v/>
      </c>
      <c r="F572" s="11" t="str">
        <f t="shared" si="65"/>
        <v/>
      </c>
      <c r="G572" s="11" t="str">
        <f t="shared" si="69"/>
        <v/>
      </c>
      <c r="H572" s="11" t="str">
        <f t="shared" si="66"/>
        <v/>
      </c>
      <c r="I572" s="11" t="str">
        <f t="shared" si="70"/>
        <v/>
      </c>
      <c r="J572" s="11" t="str">
        <f t="shared" si="67"/>
        <v/>
      </c>
      <c r="K572" s="11" t="str">
        <f t="shared" si="71"/>
        <v/>
      </c>
      <c r="L572" s="11" t="str">
        <f>IF('ACT Math'!B572="","",'SAT M to CBEST M'!$A$2+'SAT M to CBEST M'!$B$2*C572)</f>
        <v/>
      </c>
      <c r="M572" s="11" t="str">
        <f>IF('ACT Math'!B572="","", IF(L572&lt;20, 20, IF(L572&gt;80, 80, L572)))</f>
        <v/>
      </c>
    </row>
    <row r="573" spans="1:13" x14ac:dyDescent="0.25">
      <c r="A573" s="11">
        <v>572</v>
      </c>
      <c r="B573" s="30"/>
      <c r="C573" s="11" t="str">
        <f>IF('ACT Math'!B573="","",IF('ACT Math'!B573&lt;'ACT M to SAT M'!$A$2,'ACT M to SAT M'!$B$2,IF('ACT Math'!B573&gt;'ACT M to SAT M'!A$28,'ACT M to SAT M'!B$28,VLOOKUP(B573,'ACT M to SAT M'!A:B,2,FALSE))))</f>
        <v/>
      </c>
      <c r="D573" s="11" t="str">
        <f t="shared" si="64"/>
        <v/>
      </c>
      <c r="E573" s="11" t="str">
        <f t="shared" si="68"/>
        <v/>
      </c>
      <c r="F573" s="11" t="str">
        <f t="shared" si="65"/>
        <v/>
      </c>
      <c r="G573" s="11" t="str">
        <f t="shared" si="69"/>
        <v/>
      </c>
      <c r="H573" s="11" t="str">
        <f t="shared" si="66"/>
        <v/>
      </c>
      <c r="I573" s="11" t="str">
        <f t="shared" si="70"/>
        <v/>
      </c>
      <c r="J573" s="11" t="str">
        <f t="shared" si="67"/>
        <v/>
      </c>
      <c r="K573" s="11" t="str">
        <f t="shared" si="71"/>
        <v/>
      </c>
      <c r="L573" s="11" t="str">
        <f>IF('ACT Math'!B573="","",'SAT M to CBEST M'!$A$2+'SAT M to CBEST M'!$B$2*C573)</f>
        <v/>
      </c>
      <c r="M573" s="11" t="str">
        <f>IF('ACT Math'!B573="","", IF(L573&lt;20, 20, IF(L573&gt;80, 80, L573)))</f>
        <v/>
      </c>
    </row>
    <row r="574" spans="1:13" x14ac:dyDescent="0.25">
      <c r="A574" s="11">
        <v>573</v>
      </c>
      <c r="B574" s="30"/>
      <c r="C574" s="11" t="str">
        <f>IF('ACT Math'!B574="","",IF('ACT Math'!B574&lt;'ACT M to SAT M'!$A$2,'ACT M to SAT M'!$B$2,IF('ACT Math'!B574&gt;'ACT M to SAT M'!A$28,'ACT M to SAT M'!B$28,VLOOKUP(B574,'ACT M to SAT M'!A:B,2,FALSE))))</f>
        <v/>
      </c>
      <c r="D574" s="11" t="str">
        <f t="shared" si="64"/>
        <v/>
      </c>
      <c r="E574" s="11" t="str">
        <f t="shared" si="68"/>
        <v/>
      </c>
      <c r="F574" s="11" t="str">
        <f t="shared" si="65"/>
        <v/>
      </c>
      <c r="G574" s="11" t="str">
        <f t="shared" si="69"/>
        <v/>
      </c>
      <c r="H574" s="11" t="str">
        <f t="shared" si="66"/>
        <v/>
      </c>
      <c r="I574" s="11" t="str">
        <f t="shared" si="70"/>
        <v/>
      </c>
      <c r="J574" s="11" t="str">
        <f t="shared" si="67"/>
        <v/>
      </c>
      <c r="K574" s="11" t="str">
        <f t="shared" si="71"/>
        <v/>
      </c>
      <c r="L574" s="11" t="str">
        <f>IF('ACT Math'!B574="","",'SAT M to CBEST M'!$A$2+'SAT M to CBEST M'!$B$2*C574)</f>
        <v/>
      </c>
      <c r="M574" s="11" t="str">
        <f>IF('ACT Math'!B574="","", IF(L574&lt;20, 20, IF(L574&gt;80, 80, L574)))</f>
        <v/>
      </c>
    </row>
    <row r="575" spans="1:13" x14ac:dyDescent="0.25">
      <c r="A575" s="11">
        <v>574</v>
      </c>
      <c r="B575" s="30"/>
      <c r="C575" s="11" t="str">
        <f>IF('ACT Math'!B575="","",IF('ACT Math'!B575&lt;'ACT M to SAT M'!$A$2,'ACT M to SAT M'!$B$2,IF('ACT Math'!B575&gt;'ACT M to SAT M'!A$28,'ACT M to SAT M'!B$28,VLOOKUP(B575,'ACT M to SAT M'!A:B,2,FALSE))))</f>
        <v/>
      </c>
      <c r="D575" s="11" t="str">
        <f t="shared" si="64"/>
        <v/>
      </c>
      <c r="E575" s="11" t="str">
        <f t="shared" si="68"/>
        <v/>
      </c>
      <c r="F575" s="11" t="str">
        <f t="shared" si="65"/>
        <v/>
      </c>
      <c r="G575" s="11" t="str">
        <f t="shared" si="69"/>
        <v/>
      </c>
      <c r="H575" s="11" t="str">
        <f t="shared" si="66"/>
        <v/>
      </c>
      <c r="I575" s="11" t="str">
        <f t="shared" si="70"/>
        <v/>
      </c>
      <c r="J575" s="11" t="str">
        <f t="shared" si="67"/>
        <v/>
      </c>
      <c r="K575" s="11" t="str">
        <f t="shared" si="71"/>
        <v/>
      </c>
      <c r="L575" s="11" t="str">
        <f>IF('ACT Math'!B575="","",'SAT M to CBEST M'!$A$2+'SAT M to CBEST M'!$B$2*C575)</f>
        <v/>
      </c>
      <c r="M575" s="11" t="str">
        <f>IF('ACT Math'!B575="","", IF(L575&lt;20, 20, IF(L575&gt;80, 80, L575)))</f>
        <v/>
      </c>
    </row>
    <row r="576" spans="1:13" x14ac:dyDescent="0.25">
      <c r="A576" s="11">
        <v>575</v>
      </c>
      <c r="B576" s="30"/>
      <c r="C576" s="11" t="str">
        <f>IF('ACT Math'!B576="","",IF('ACT Math'!B576&lt;'ACT M to SAT M'!$A$2,'ACT M to SAT M'!$B$2,IF('ACT Math'!B576&gt;'ACT M to SAT M'!A$28,'ACT M to SAT M'!B$28,VLOOKUP(B576,'ACT M to SAT M'!A:B,2,FALSE))))</f>
        <v/>
      </c>
      <c r="D576" s="11" t="str">
        <f t="shared" si="64"/>
        <v/>
      </c>
      <c r="E576" s="11" t="str">
        <f t="shared" si="68"/>
        <v/>
      </c>
      <c r="F576" s="11" t="str">
        <f t="shared" si="65"/>
        <v/>
      </c>
      <c r="G576" s="11" t="str">
        <f t="shared" si="69"/>
        <v/>
      </c>
      <c r="H576" s="11" t="str">
        <f t="shared" si="66"/>
        <v/>
      </c>
      <c r="I576" s="11" t="str">
        <f t="shared" si="70"/>
        <v/>
      </c>
      <c r="J576" s="11" t="str">
        <f t="shared" si="67"/>
        <v/>
      </c>
      <c r="K576" s="11" t="str">
        <f t="shared" si="71"/>
        <v/>
      </c>
      <c r="L576" s="11" t="str">
        <f>IF('ACT Math'!B576="","",'SAT M to CBEST M'!$A$2+'SAT M to CBEST M'!$B$2*C576)</f>
        <v/>
      </c>
      <c r="M576" s="11" t="str">
        <f>IF('ACT Math'!B576="","", IF(L576&lt;20, 20, IF(L576&gt;80, 80, L576)))</f>
        <v/>
      </c>
    </row>
    <row r="577" spans="1:13" x14ac:dyDescent="0.25">
      <c r="A577" s="11">
        <v>576</v>
      </c>
      <c r="B577" s="30"/>
      <c r="C577" s="11" t="str">
        <f>IF('ACT Math'!B577="","",IF('ACT Math'!B577&lt;'ACT M to SAT M'!$A$2,'ACT M to SAT M'!$B$2,IF('ACT Math'!B577&gt;'ACT M to SAT M'!A$28,'ACT M to SAT M'!B$28,VLOOKUP(B577,'ACT M to SAT M'!A:B,2,FALSE))))</f>
        <v/>
      </c>
      <c r="D577" s="11" t="str">
        <f t="shared" si="64"/>
        <v/>
      </c>
      <c r="E577" s="11" t="str">
        <f t="shared" si="68"/>
        <v/>
      </c>
      <c r="F577" s="11" t="str">
        <f t="shared" si="65"/>
        <v/>
      </c>
      <c r="G577" s="11" t="str">
        <f t="shared" si="69"/>
        <v/>
      </c>
      <c r="H577" s="11" t="str">
        <f t="shared" si="66"/>
        <v/>
      </c>
      <c r="I577" s="11" t="str">
        <f t="shared" si="70"/>
        <v/>
      </c>
      <c r="J577" s="11" t="str">
        <f t="shared" si="67"/>
        <v/>
      </c>
      <c r="K577" s="11" t="str">
        <f t="shared" si="71"/>
        <v/>
      </c>
      <c r="L577" s="11" t="str">
        <f>IF('ACT Math'!B577="","",'SAT M to CBEST M'!$A$2+'SAT M to CBEST M'!$B$2*C577)</f>
        <v/>
      </c>
      <c r="M577" s="11" t="str">
        <f>IF('ACT Math'!B577="","", IF(L577&lt;20, 20, IF(L577&gt;80, 80, L577)))</f>
        <v/>
      </c>
    </row>
    <row r="578" spans="1:13" x14ac:dyDescent="0.25">
      <c r="A578" s="11">
        <v>577</v>
      </c>
      <c r="B578" s="30"/>
      <c r="C578" s="11" t="str">
        <f>IF('ACT Math'!B578="","",IF('ACT Math'!B578&lt;'ACT M to SAT M'!$A$2,'ACT M to SAT M'!$B$2,IF('ACT Math'!B578&gt;'ACT M to SAT M'!A$28,'ACT M to SAT M'!B$28,VLOOKUP(B578,'ACT M to SAT M'!A:B,2,FALSE))))</f>
        <v/>
      </c>
      <c r="D578" s="11" t="str">
        <f t="shared" ref="D578:D641" si="72">IF(B578="","",interceptACTMtoPCM5732+slopeACTMtoPCM5732*B578)</f>
        <v/>
      </c>
      <c r="E578" s="11" t="str">
        <f t="shared" si="68"/>
        <v/>
      </c>
      <c r="F578" s="11" t="str">
        <f t="shared" ref="F578:F641" si="73">IF(B578="","",IF(B578&gt;=17, upperinterceptACTMtoPAAM201+B578*upperslopeACTMtoPAAM201, lowerinterceptACTMtoPAAM201+B578*lowerslopeACTMtoPAAM201))</f>
        <v/>
      </c>
      <c r="G578" s="11" t="str">
        <f t="shared" si="69"/>
        <v/>
      </c>
      <c r="H578" s="11" t="str">
        <f t="shared" ref="H578:H641" si="74">IF(B578="","",interceptACTMtoPCM5733+slopeACTMtoPCM5733*B578)</f>
        <v/>
      </c>
      <c r="I578" s="11" t="str">
        <f t="shared" si="70"/>
        <v/>
      </c>
      <c r="J578" s="11" t="str">
        <f t="shared" ref="J578:J641" si="75">IF(B578="","",IF(B578&gt;=16, upperinterceptACTMtoPAAM211+B578*upperslopeACTMtoPAAM211, lowerinterceptACTMtoPAAM211+B578*lowerslopeACTMtoPAAM211))</f>
        <v/>
      </c>
      <c r="K578" s="11" t="str">
        <f t="shared" si="71"/>
        <v/>
      </c>
      <c r="L578" s="11" t="str">
        <f>IF('ACT Math'!B578="","",'SAT M to CBEST M'!$A$2+'SAT M to CBEST M'!$B$2*C578)</f>
        <v/>
      </c>
      <c r="M578" s="11" t="str">
        <f>IF('ACT Math'!B578="","", IF(L578&lt;20, 20, IF(L578&gt;80, 80, L578)))</f>
        <v/>
      </c>
    </row>
    <row r="579" spans="1:13" x14ac:dyDescent="0.25">
      <c r="A579" s="11">
        <v>578</v>
      </c>
      <c r="B579" s="30"/>
      <c r="C579" s="11" t="str">
        <f>IF('ACT Math'!B579="","",IF('ACT Math'!B579&lt;'ACT M to SAT M'!$A$2,'ACT M to SAT M'!$B$2,IF('ACT Math'!B579&gt;'ACT M to SAT M'!A$28,'ACT M to SAT M'!B$28,VLOOKUP(B579,'ACT M to SAT M'!A:B,2,FALSE))))</f>
        <v/>
      </c>
      <c r="D579" s="11" t="str">
        <f t="shared" si="72"/>
        <v/>
      </c>
      <c r="E579" s="11" t="str">
        <f t="shared" ref="E579:E642" si="76">IF(B579="","", IF(D579&lt;100, 100, IF(D579&gt;200, 200, D579)))</f>
        <v/>
      </c>
      <c r="F579" s="11" t="str">
        <f t="shared" si="73"/>
        <v/>
      </c>
      <c r="G579" s="11" t="str">
        <f t="shared" ref="G579:G642" si="77">IF(B579="","", IF(F579&lt;100, 100, IF(F579&gt;300, 300, F579)))</f>
        <v/>
      </c>
      <c r="H579" s="11" t="str">
        <f t="shared" si="74"/>
        <v/>
      </c>
      <c r="I579" s="11" t="str">
        <f t="shared" ref="I579:I642" si="78">IF(B579="","", IF(H579&lt;100, 100, IF(H579&gt;200, 200, H579)))</f>
        <v/>
      </c>
      <c r="J579" s="11" t="str">
        <f t="shared" si="75"/>
        <v/>
      </c>
      <c r="K579" s="11" t="str">
        <f t="shared" ref="K579:K642" si="79">IF(B579="","", IF(J579&lt;100, 100, IF(J579&gt;300, 300, J579)))</f>
        <v/>
      </c>
      <c r="L579" s="11" t="str">
        <f>IF('ACT Math'!B579="","",'SAT M to CBEST M'!$A$2+'SAT M to CBEST M'!$B$2*C579)</f>
        <v/>
      </c>
      <c r="M579" s="11" t="str">
        <f>IF('ACT Math'!B579="","", IF(L579&lt;20, 20, IF(L579&gt;80, 80, L579)))</f>
        <v/>
      </c>
    </row>
    <row r="580" spans="1:13" x14ac:dyDescent="0.25">
      <c r="A580" s="11">
        <v>579</v>
      </c>
      <c r="B580" s="30"/>
      <c r="C580" s="11" t="str">
        <f>IF('ACT Math'!B580="","",IF('ACT Math'!B580&lt;'ACT M to SAT M'!$A$2,'ACT M to SAT M'!$B$2,IF('ACT Math'!B580&gt;'ACT M to SAT M'!A$28,'ACT M to SAT M'!B$28,VLOOKUP(B580,'ACT M to SAT M'!A:B,2,FALSE))))</f>
        <v/>
      </c>
      <c r="D580" s="11" t="str">
        <f t="shared" si="72"/>
        <v/>
      </c>
      <c r="E580" s="11" t="str">
        <f t="shared" si="76"/>
        <v/>
      </c>
      <c r="F580" s="11" t="str">
        <f t="shared" si="73"/>
        <v/>
      </c>
      <c r="G580" s="11" t="str">
        <f t="shared" si="77"/>
        <v/>
      </c>
      <c r="H580" s="11" t="str">
        <f t="shared" si="74"/>
        <v/>
      </c>
      <c r="I580" s="11" t="str">
        <f t="shared" si="78"/>
        <v/>
      </c>
      <c r="J580" s="11" t="str">
        <f t="shared" si="75"/>
        <v/>
      </c>
      <c r="K580" s="11" t="str">
        <f t="shared" si="79"/>
        <v/>
      </c>
      <c r="L580" s="11" t="str">
        <f>IF('ACT Math'!B580="","",'SAT M to CBEST M'!$A$2+'SAT M to CBEST M'!$B$2*C580)</f>
        <v/>
      </c>
      <c r="M580" s="11" t="str">
        <f>IF('ACT Math'!B580="","", IF(L580&lt;20, 20, IF(L580&gt;80, 80, L580)))</f>
        <v/>
      </c>
    </row>
    <row r="581" spans="1:13" x14ac:dyDescent="0.25">
      <c r="A581" s="11">
        <v>580</v>
      </c>
      <c r="B581" s="30"/>
      <c r="C581" s="11" t="str">
        <f>IF('ACT Math'!B581="","",IF('ACT Math'!B581&lt;'ACT M to SAT M'!$A$2,'ACT M to SAT M'!$B$2,IF('ACT Math'!B581&gt;'ACT M to SAT M'!A$28,'ACT M to SAT M'!B$28,VLOOKUP(B581,'ACT M to SAT M'!A:B,2,FALSE))))</f>
        <v/>
      </c>
      <c r="D581" s="11" t="str">
        <f t="shared" si="72"/>
        <v/>
      </c>
      <c r="E581" s="11" t="str">
        <f t="shared" si="76"/>
        <v/>
      </c>
      <c r="F581" s="11" t="str">
        <f t="shared" si="73"/>
        <v/>
      </c>
      <c r="G581" s="11" t="str">
        <f t="shared" si="77"/>
        <v/>
      </c>
      <c r="H581" s="11" t="str">
        <f t="shared" si="74"/>
        <v/>
      </c>
      <c r="I581" s="11" t="str">
        <f t="shared" si="78"/>
        <v/>
      </c>
      <c r="J581" s="11" t="str">
        <f t="shared" si="75"/>
        <v/>
      </c>
      <c r="K581" s="11" t="str">
        <f t="shared" si="79"/>
        <v/>
      </c>
      <c r="L581" s="11" t="str">
        <f>IF('ACT Math'!B581="","",'SAT M to CBEST M'!$A$2+'SAT M to CBEST M'!$B$2*C581)</f>
        <v/>
      </c>
      <c r="M581" s="11" t="str">
        <f>IF('ACT Math'!B581="","", IF(L581&lt;20, 20, IF(L581&gt;80, 80, L581)))</f>
        <v/>
      </c>
    </row>
    <row r="582" spans="1:13" x14ac:dyDescent="0.25">
      <c r="A582" s="11">
        <v>581</v>
      </c>
      <c r="B582" s="30"/>
      <c r="C582" s="11" t="str">
        <f>IF('ACT Math'!B582="","",IF('ACT Math'!B582&lt;'ACT M to SAT M'!$A$2,'ACT M to SAT M'!$B$2,IF('ACT Math'!B582&gt;'ACT M to SAT M'!A$28,'ACT M to SAT M'!B$28,VLOOKUP(B582,'ACT M to SAT M'!A:B,2,FALSE))))</f>
        <v/>
      </c>
      <c r="D582" s="11" t="str">
        <f t="shared" si="72"/>
        <v/>
      </c>
      <c r="E582" s="11" t="str">
        <f t="shared" si="76"/>
        <v/>
      </c>
      <c r="F582" s="11" t="str">
        <f t="shared" si="73"/>
        <v/>
      </c>
      <c r="G582" s="11" t="str">
        <f t="shared" si="77"/>
        <v/>
      </c>
      <c r="H582" s="11" t="str">
        <f t="shared" si="74"/>
        <v/>
      </c>
      <c r="I582" s="11" t="str">
        <f t="shared" si="78"/>
        <v/>
      </c>
      <c r="J582" s="11" t="str">
        <f t="shared" si="75"/>
        <v/>
      </c>
      <c r="K582" s="11" t="str">
        <f t="shared" si="79"/>
        <v/>
      </c>
      <c r="L582" s="11" t="str">
        <f>IF('ACT Math'!B582="","",'SAT M to CBEST M'!$A$2+'SAT M to CBEST M'!$B$2*C582)</f>
        <v/>
      </c>
      <c r="M582" s="11" t="str">
        <f>IF('ACT Math'!B582="","", IF(L582&lt;20, 20, IF(L582&gt;80, 80, L582)))</f>
        <v/>
      </c>
    </row>
    <row r="583" spans="1:13" x14ac:dyDescent="0.25">
      <c r="A583" s="11">
        <v>582</v>
      </c>
      <c r="B583" s="30"/>
      <c r="C583" s="11" t="str">
        <f>IF('ACT Math'!B583="","",IF('ACT Math'!B583&lt;'ACT M to SAT M'!$A$2,'ACT M to SAT M'!$B$2,IF('ACT Math'!B583&gt;'ACT M to SAT M'!A$28,'ACT M to SAT M'!B$28,VLOOKUP(B583,'ACT M to SAT M'!A:B,2,FALSE))))</f>
        <v/>
      </c>
      <c r="D583" s="11" t="str">
        <f t="shared" si="72"/>
        <v/>
      </c>
      <c r="E583" s="11" t="str">
        <f t="shared" si="76"/>
        <v/>
      </c>
      <c r="F583" s="11" t="str">
        <f t="shared" si="73"/>
        <v/>
      </c>
      <c r="G583" s="11" t="str">
        <f t="shared" si="77"/>
        <v/>
      </c>
      <c r="H583" s="11" t="str">
        <f t="shared" si="74"/>
        <v/>
      </c>
      <c r="I583" s="11" t="str">
        <f t="shared" si="78"/>
        <v/>
      </c>
      <c r="J583" s="11" t="str">
        <f t="shared" si="75"/>
        <v/>
      </c>
      <c r="K583" s="11" t="str">
        <f t="shared" si="79"/>
        <v/>
      </c>
      <c r="L583" s="11" t="str">
        <f>IF('ACT Math'!B583="","",'SAT M to CBEST M'!$A$2+'SAT M to CBEST M'!$B$2*C583)</f>
        <v/>
      </c>
      <c r="M583" s="11" t="str">
        <f>IF('ACT Math'!B583="","", IF(L583&lt;20, 20, IF(L583&gt;80, 80, L583)))</f>
        <v/>
      </c>
    </row>
    <row r="584" spans="1:13" x14ac:dyDescent="0.25">
      <c r="A584" s="11">
        <v>583</v>
      </c>
      <c r="B584" s="30"/>
      <c r="C584" s="11" t="str">
        <f>IF('ACT Math'!B584="","",IF('ACT Math'!B584&lt;'ACT M to SAT M'!$A$2,'ACT M to SAT M'!$B$2,IF('ACT Math'!B584&gt;'ACT M to SAT M'!A$28,'ACT M to SAT M'!B$28,VLOOKUP(B584,'ACT M to SAT M'!A:B,2,FALSE))))</f>
        <v/>
      </c>
      <c r="D584" s="11" t="str">
        <f t="shared" si="72"/>
        <v/>
      </c>
      <c r="E584" s="11" t="str">
        <f t="shared" si="76"/>
        <v/>
      </c>
      <c r="F584" s="11" t="str">
        <f t="shared" si="73"/>
        <v/>
      </c>
      <c r="G584" s="11" t="str">
        <f t="shared" si="77"/>
        <v/>
      </c>
      <c r="H584" s="11" t="str">
        <f t="shared" si="74"/>
        <v/>
      </c>
      <c r="I584" s="11" t="str">
        <f t="shared" si="78"/>
        <v/>
      </c>
      <c r="J584" s="11" t="str">
        <f t="shared" si="75"/>
        <v/>
      </c>
      <c r="K584" s="11" t="str">
        <f t="shared" si="79"/>
        <v/>
      </c>
      <c r="L584" s="11" t="str">
        <f>IF('ACT Math'!B584="","",'SAT M to CBEST M'!$A$2+'SAT M to CBEST M'!$B$2*C584)</f>
        <v/>
      </c>
      <c r="M584" s="11" t="str">
        <f>IF('ACT Math'!B584="","", IF(L584&lt;20, 20, IF(L584&gt;80, 80, L584)))</f>
        <v/>
      </c>
    </row>
    <row r="585" spans="1:13" x14ac:dyDescent="0.25">
      <c r="A585" s="11">
        <v>584</v>
      </c>
      <c r="B585" s="30"/>
      <c r="C585" s="11" t="str">
        <f>IF('ACT Math'!B585="","",IF('ACT Math'!B585&lt;'ACT M to SAT M'!$A$2,'ACT M to SAT M'!$B$2,IF('ACT Math'!B585&gt;'ACT M to SAT M'!A$28,'ACT M to SAT M'!B$28,VLOOKUP(B585,'ACT M to SAT M'!A:B,2,FALSE))))</f>
        <v/>
      </c>
      <c r="D585" s="11" t="str">
        <f t="shared" si="72"/>
        <v/>
      </c>
      <c r="E585" s="11" t="str">
        <f t="shared" si="76"/>
        <v/>
      </c>
      <c r="F585" s="11" t="str">
        <f t="shared" si="73"/>
        <v/>
      </c>
      <c r="G585" s="11" t="str">
        <f t="shared" si="77"/>
        <v/>
      </c>
      <c r="H585" s="11" t="str">
        <f t="shared" si="74"/>
        <v/>
      </c>
      <c r="I585" s="11" t="str">
        <f t="shared" si="78"/>
        <v/>
      </c>
      <c r="J585" s="11" t="str">
        <f t="shared" si="75"/>
        <v/>
      </c>
      <c r="K585" s="11" t="str">
        <f t="shared" si="79"/>
        <v/>
      </c>
      <c r="L585" s="11" t="str">
        <f>IF('ACT Math'!B585="","",'SAT M to CBEST M'!$A$2+'SAT M to CBEST M'!$B$2*C585)</f>
        <v/>
      </c>
      <c r="M585" s="11" t="str">
        <f>IF('ACT Math'!B585="","", IF(L585&lt;20, 20, IF(L585&gt;80, 80, L585)))</f>
        <v/>
      </c>
    </row>
    <row r="586" spans="1:13" x14ac:dyDescent="0.25">
      <c r="A586" s="11">
        <v>585</v>
      </c>
      <c r="B586" s="30"/>
      <c r="C586" s="11" t="str">
        <f>IF('ACT Math'!B586="","",IF('ACT Math'!B586&lt;'ACT M to SAT M'!$A$2,'ACT M to SAT M'!$B$2,IF('ACT Math'!B586&gt;'ACT M to SAT M'!A$28,'ACT M to SAT M'!B$28,VLOOKUP(B586,'ACT M to SAT M'!A:B,2,FALSE))))</f>
        <v/>
      </c>
      <c r="D586" s="11" t="str">
        <f t="shared" si="72"/>
        <v/>
      </c>
      <c r="E586" s="11" t="str">
        <f t="shared" si="76"/>
        <v/>
      </c>
      <c r="F586" s="11" t="str">
        <f t="shared" si="73"/>
        <v/>
      </c>
      <c r="G586" s="11" t="str">
        <f t="shared" si="77"/>
        <v/>
      </c>
      <c r="H586" s="11" t="str">
        <f t="shared" si="74"/>
        <v/>
      </c>
      <c r="I586" s="11" t="str">
        <f t="shared" si="78"/>
        <v/>
      </c>
      <c r="J586" s="11" t="str">
        <f t="shared" si="75"/>
        <v/>
      </c>
      <c r="K586" s="11" t="str">
        <f t="shared" si="79"/>
        <v/>
      </c>
      <c r="L586" s="11" t="str">
        <f>IF('ACT Math'!B586="","",'SAT M to CBEST M'!$A$2+'SAT M to CBEST M'!$B$2*C586)</f>
        <v/>
      </c>
      <c r="M586" s="11" t="str">
        <f>IF('ACT Math'!B586="","", IF(L586&lt;20, 20, IF(L586&gt;80, 80, L586)))</f>
        <v/>
      </c>
    </row>
    <row r="587" spans="1:13" x14ac:dyDescent="0.25">
      <c r="A587" s="11">
        <v>586</v>
      </c>
      <c r="B587" s="30"/>
      <c r="C587" s="11" t="str">
        <f>IF('ACT Math'!B587="","",IF('ACT Math'!B587&lt;'ACT M to SAT M'!$A$2,'ACT M to SAT M'!$B$2,IF('ACT Math'!B587&gt;'ACT M to SAT M'!A$28,'ACT M to SAT M'!B$28,VLOOKUP(B587,'ACT M to SAT M'!A:B,2,FALSE))))</f>
        <v/>
      </c>
      <c r="D587" s="11" t="str">
        <f t="shared" si="72"/>
        <v/>
      </c>
      <c r="E587" s="11" t="str">
        <f t="shared" si="76"/>
        <v/>
      </c>
      <c r="F587" s="11" t="str">
        <f t="shared" si="73"/>
        <v/>
      </c>
      <c r="G587" s="11" t="str">
        <f t="shared" si="77"/>
        <v/>
      </c>
      <c r="H587" s="11" t="str">
        <f t="shared" si="74"/>
        <v/>
      </c>
      <c r="I587" s="11" t="str">
        <f t="shared" si="78"/>
        <v/>
      </c>
      <c r="J587" s="11" t="str">
        <f t="shared" si="75"/>
        <v/>
      </c>
      <c r="K587" s="11" t="str">
        <f t="shared" si="79"/>
        <v/>
      </c>
      <c r="L587" s="11" t="str">
        <f>IF('ACT Math'!B587="","",'SAT M to CBEST M'!$A$2+'SAT M to CBEST M'!$B$2*C587)</f>
        <v/>
      </c>
      <c r="M587" s="11" t="str">
        <f>IF('ACT Math'!B587="","", IF(L587&lt;20, 20, IF(L587&gt;80, 80, L587)))</f>
        <v/>
      </c>
    </row>
    <row r="588" spans="1:13" x14ac:dyDescent="0.25">
      <c r="A588" s="11">
        <v>587</v>
      </c>
      <c r="B588" s="30"/>
      <c r="C588" s="11" t="str">
        <f>IF('ACT Math'!B588="","",IF('ACT Math'!B588&lt;'ACT M to SAT M'!$A$2,'ACT M to SAT M'!$B$2,IF('ACT Math'!B588&gt;'ACT M to SAT M'!A$28,'ACT M to SAT M'!B$28,VLOOKUP(B588,'ACT M to SAT M'!A:B,2,FALSE))))</f>
        <v/>
      </c>
      <c r="D588" s="11" t="str">
        <f t="shared" si="72"/>
        <v/>
      </c>
      <c r="E588" s="11" t="str">
        <f t="shared" si="76"/>
        <v/>
      </c>
      <c r="F588" s="11" t="str">
        <f t="shared" si="73"/>
        <v/>
      </c>
      <c r="G588" s="11" t="str">
        <f t="shared" si="77"/>
        <v/>
      </c>
      <c r="H588" s="11" t="str">
        <f t="shared" si="74"/>
        <v/>
      </c>
      <c r="I588" s="11" t="str">
        <f t="shared" si="78"/>
        <v/>
      </c>
      <c r="J588" s="11" t="str">
        <f t="shared" si="75"/>
        <v/>
      </c>
      <c r="K588" s="11" t="str">
        <f t="shared" si="79"/>
        <v/>
      </c>
      <c r="L588" s="11" t="str">
        <f>IF('ACT Math'!B588="","",'SAT M to CBEST M'!$A$2+'SAT M to CBEST M'!$B$2*C588)</f>
        <v/>
      </c>
      <c r="M588" s="11" t="str">
        <f>IF('ACT Math'!B588="","", IF(L588&lt;20, 20, IF(L588&gt;80, 80, L588)))</f>
        <v/>
      </c>
    </row>
    <row r="589" spans="1:13" x14ac:dyDescent="0.25">
      <c r="A589" s="11">
        <v>588</v>
      </c>
      <c r="B589" s="30"/>
      <c r="C589" s="11" t="str">
        <f>IF('ACT Math'!B589="","",IF('ACT Math'!B589&lt;'ACT M to SAT M'!$A$2,'ACT M to SAT M'!$B$2,IF('ACT Math'!B589&gt;'ACT M to SAT M'!A$28,'ACT M to SAT M'!B$28,VLOOKUP(B589,'ACT M to SAT M'!A:B,2,FALSE))))</f>
        <v/>
      </c>
      <c r="D589" s="11" t="str">
        <f t="shared" si="72"/>
        <v/>
      </c>
      <c r="E589" s="11" t="str">
        <f t="shared" si="76"/>
        <v/>
      </c>
      <c r="F589" s="11" t="str">
        <f t="shared" si="73"/>
        <v/>
      </c>
      <c r="G589" s="11" t="str">
        <f t="shared" si="77"/>
        <v/>
      </c>
      <c r="H589" s="11" t="str">
        <f t="shared" si="74"/>
        <v/>
      </c>
      <c r="I589" s="11" t="str">
        <f t="shared" si="78"/>
        <v/>
      </c>
      <c r="J589" s="11" t="str">
        <f t="shared" si="75"/>
        <v/>
      </c>
      <c r="K589" s="11" t="str">
        <f t="shared" si="79"/>
        <v/>
      </c>
      <c r="L589" s="11" t="str">
        <f>IF('ACT Math'!B589="","",'SAT M to CBEST M'!$A$2+'SAT M to CBEST M'!$B$2*C589)</f>
        <v/>
      </c>
      <c r="M589" s="11" t="str">
        <f>IF('ACT Math'!B589="","", IF(L589&lt;20, 20, IF(L589&gt;80, 80, L589)))</f>
        <v/>
      </c>
    </row>
    <row r="590" spans="1:13" x14ac:dyDescent="0.25">
      <c r="A590" s="11">
        <v>589</v>
      </c>
      <c r="B590" s="30"/>
      <c r="C590" s="11" t="str">
        <f>IF('ACT Math'!B590="","",IF('ACT Math'!B590&lt;'ACT M to SAT M'!$A$2,'ACT M to SAT M'!$B$2,IF('ACT Math'!B590&gt;'ACT M to SAT M'!A$28,'ACT M to SAT M'!B$28,VLOOKUP(B590,'ACT M to SAT M'!A:B,2,FALSE))))</f>
        <v/>
      </c>
      <c r="D590" s="11" t="str">
        <f t="shared" si="72"/>
        <v/>
      </c>
      <c r="E590" s="11" t="str">
        <f t="shared" si="76"/>
        <v/>
      </c>
      <c r="F590" s="11" t="str">
        <f t="shared" si="73"/>
        <v/>
      </c>
      <c r="G590" s="11" t="str">
        <f t="shared" si="77"/>
        <v/>
      </c>
      <c r="H590" s="11" t="str">
        <f t="shared" si="74"/>
        <v/>
      </c>
      <c r="I590" s="11" t="str">
        <f t="shared" si="78"/>
        <v/>
      </c>
      <c r="J590" s="11" t="str">
        <f t="shared" si="75"/>
        <v/>
      </c>
      <c r="K590" s="11" t="str">
        <f t="shared" si="79"/>
        <v/>
      </c>
      <c r="L590" s="11" t="str">
        <f>IF('ACT Math'!B590="","",'SAT M to CBEST M'!$A$2+'SAT M to CBEST M'!$B$2*C590)</f>
        <v/>
      </c>
      <c r="M590" s="11" t="str">
        <f>IF('ACT Math'!B590="","", IF(L590&lt;20, 20, IF(L590&gt;80, 80, L590)))</f>
        <v/>
      </c>
    </row>
    <row r="591" spans="1:13" x14ac:dyDescent="0.25">
      <c r="A591" s="11">
        <v>590</v>
      </c>
      <c r="B591" s="30"/>
      <c r="C591" s="11" t="str">
        <f>IF('ACT Math'!B591="","",IF('ACT Math'!B591&lt;'ACT M to SAT M'!$A$2,'ACT M to SAT M'!$B$2,IF('ACT Math'!B591&gt;'ACT M to SAT M'!A$28,'ACT M to SAT M'!B$28,VLOOKUP(B591,'ACT M to SAT M'!A:B,2,FALSE))))</f>
        <v/>
      </c>
      <c r="D591" s="11" t="str">
        <f t="shared" si="72"/>
        <v/>
      </c>
      <c r="E591" s="11" t="str">
        <f t="shared" si="76"/>
        <v/>
      </c>
      <c r="F591" s="11" t="str">
        <f t="shared" si="73"/>
        <v/>
      </c>
      <c r="G591" s="11" t="str">
        <f t="shared" si="77"/>
        <v/>
      </c>
      <c r="H591" s="11" t="str">
        <f t="shared" si="74"/>
        <v/>
      </c>
      <c r="I591" s="11" t="str">
        <f t="shared" si="78"/>
        <v/>
      </c>
      <c r="J591" s="11" t="str">
        <f t="shared" si="75"/>
        <v/>
      </c>
      <c r="K591" s="11" t="str">
        <f t="shared" si="79"/>
        <v/>
      </c>
      <c r="L591" s="11" t="str">
        <f>IF('ACT Math'!B591="","",'SAT M to CBEST M'!$A$2+'SAT M to CBEST M'!$B$2*C591)</f>
        <v/>
      </c>
      <c r="M591" s="11" t="str">
        <f>IF('ACT Math'!B591="","", IF(L591&lt;20, 20, IF(L591&gt;80, 80, L591)))</f>
        <v/>
      </c>
    </row>
    <row r="592" spans="1:13" x14ac:dyDescent="0.25">
      <c r="A592" s="11">
        <v>591</v>
      </c>
      <c r="B592" s="30"/>
      <c r="C592" s="11" t="str">
        <f>IF('ACT Math'!B592="","",IF('ACT Math'!B592&lt;'ACT M to SAT M'!$A$2,'ACT M to SAT M'!$B$2,IF('ACT Math'!B592&gt;'ACT M to SAT M'!A$28,'ACT M to SAT M'!B$28,VLOOKUP(B592,'ACT M to SAT M'!A:B,2,FALSE))))</f>
        <v/>
      </c>
      <c r="D592" s="11" t="str">
        <f t="shared" si="72"/>
        <v/>
      </c>
      <c r="E592" s="11" t="str">
        <f t="shared" si="76"/>
        <v/>
      </c>
      <c r="F592" s="11" t="str">
        <f t="shared" si="73"/>
        <v/>
      </c>
      <c r="G592" s="11" t="str">
        <f t="shared" si="77"/>
        <v/>
      </c>
      <c r="H592" s="11" t="str">
        <f t="shared" si="74"/>
        <v/>
      </c>
      <c r="I592" s="11" t="str">
        <f t="shared" si="78"/>
        <v/>
      </c>
      <c r="J592" s="11" t="str">
        <f t="shared" si="75"/>
        <v/>
      </c>
      <c r="K592" s="11" t="str">
        <f t="shared" si="79"/>
        <v/>
      </c>
      <c r="L592" s="11" t="str">
        <f>IF('ACT Math'!B592="","",'SAT M to CBEST M'!$A$2+'SAT M to CBEST M'!$B$2*C592)</f>
        <v/>
      </c>
      <c r="M592" s="11" t="str">
        <f>IF('ACT Math'!B592="","", IF(L592&lt;20, 20, IF(L592&gt;80, 80, L592)))</f>
        <v/>
      </c>
    </row>
    <row r="593" spans="1:13" x14ac:dyDescent="0.25">
      <c r="A593" s="11">
        <v>592</v>
      </c>
      <c r="B593" s="30"/>
      <c r="C593" s="11" t="str">
        <f>IF('ACT Math'!B593="","",IF('ACT Math'!B593&lt;'ACT M to SAT M'!$A$2,'ACT M to SAT M'!$B$2,IF('ACT Math'!B593&gt;'ACT M to SAT M'!A$28,'ACT M to SAT M'!B$28,VLOOKUP(B593,'ACT M to SAT M'!A:B,2,FALSE))))</f>
        <v/>
      </c>
      <c r="D593" s="11" t="str">
        <f t="shared" si="72"/>
        <v/>
      </c>
      <c r="E593" s="11" t="str">
        <f t="shared" si="76"/>
        <v/>
      </c>
      <c r="F593" s="11" t="str">
        <f t="shared" si="73"/>
        <v/>
      </c>
      <c r="G593" s="11" t="str">
        <f t="shared" si="77"/>
        <v/>
      </c>
      <c r="H593" s="11" t="str">
        <f t="shared" si="74"/>
        <v/>
      </c>
      <c r="I593" s="11" t="str">
        <f t="shared" si="78"/>
        <v/>
      </c>
      <c r="J593" s="11" t="str">
        <f t="shared" si="75"/>
        <v/>
      </c>
      <c r="K593" s="11" t="str">
        <f t="shared" si="79"/>
        <v/>
      </c>
      <c r="L593" s="11" t="str">
        <f>IF('ACT Math'!B593="","",'SAT M to CBEST M'!$A$2+'SAT M to CBEST M'!$B$2*C593)</f>
        <v/>
      </c>
      <c r="M593" s="11" t="str">
        <f>IF('ACT Math'!B593="","", IF(L593&lt;20, 20, IF(L593&gt;80, 80, L593)))</f>
        <v/>
      </c>
    </row>
    <row r="594" spans="1:13" x14ac:dyDescent="0.25">
      <c r="A594" s="11">
        <v>593</v>
      </c>
      <c r="B594" s="30"/>
      <c r="C594" s="11" t="str">
        <f>IF('ACT Math'!B594="","",IF('ACT Math'!B594&lt;'ACT M to SAT M'!$A$2,'ACT M to SAT M'!$B$2,IF('ACT Math'!B594&gt;'ACT M to SAT M'!A$28,'ACT M to SAT M'!B$28,VLOOKUP(B594,'ACT M to SAT M'!A:B,2,FALSE))))</f>
        <v/>
      </c>
      <c r="D594" s="11" t="str">
        <f t="shared" si="72"/>
        <v/>
      </c>
      <c r="E594" s="11" t="str">
        <f t="shared" si="76"/>
        <v/>
      </c>
      <c r="F594" s="11" t="str">
        <f t="shared" si="73"/>
        <v/>
      </c>
      <c r="G594" s="11" t="str">
        <f t="shared" si="77"/>
        <v/>
      </c>
      <c r="H594" s="11" t="str">
        <f t="shared" si="74"/>
        <v/>
      </c>
      <c r="I594" s="11" t="str">
        <f t="shared" si="78"/>
        <v/>
      </c>
      <c r="J594" s="11" t="str">
        <f t="shared" si="75"/>
        <v/>
      </c>
      <c r="K594" s="11" t="str">
        <f t="shared" si="79"/>
        <v/>
      </c>
      <c r="L594" s="11" t="str">
        <f>IF('ACT Math'!B594="","",'SAT M to CBEST M'!$A$2+'SAT M to CBEST M'!$B$2*C594)</f>
        <v/>
      </c>
      <c r="M594" s="11" t="str">
        <f>IF('ACT Math'!B594="","", IF(L594&lt;20, 20, IF(L594&gt;80, 80, L594)))</f>
        <v/>
      </c>
    </row>
    <row r="595" spans="1:13" x14ac:dyDescent="0.25">
      <c r="A595" s="11">
        <v>594</v>
      </c>
      <c r="B595" s="30"/>
      <c r="C595" s="11" t="str">
        <f>IF('ACT Math'!B595="","",IF('ACT Math'!B595&lt;'ACT M to SAT M'!$A$2,'ACT M to SAT M'!$B$2,IF('ACT Math'!B595&gt;'ACT M to SAT M'!A$28,'ACT M to SAT M'!B$28,VLOOKUP(B595,'ACT M to SAT M'!A:B,2,FALSE))))</f>
        <v/>
      </c>
      <c r="D595" s="11" t="str">
        <f t="shared" si="72"/>
        <v/>
      </c>
      <c r="E595" s="11" t="str">
        <f t="shared" si="76"/>
        <v/>
      </c>
      <c r="F595" s="11" t="str">
        <f t="shared" si="73"/>
        <v/>
      </c>
      <c r="G595" s="11" t="str">
        <f t="shared" si="77"/>
        <v/>
      </c>
      <c r="H595" s="11" t="str">
        <f t="shared" si="74"/>
        <v/>
      </c>
      <c r="I595" s="11" t="str">
        <f t="shared" si="78"/>
        <v/>
      </c>
      <c r="J595" s="11" t="str">
        <f t="shared" si="75"/>
        <v/>
      </c>
      <c r="K595" s="11" t="str">
        <f t="shared" si="79"/>
        <v/>
      </c>
      <c r="L595" s="11" t="str">
        <f>IF('ACT Math'!B595="","",'SAT M to CBEST M'!$A$2+'SAT M to CBEST M'!$B$2*C595)</f>
        <v/>
      </c>
      <c r="M595" s="11" t="str">
        <f>IF('ACT Math'!B595="","", IF(L595&lt;20, 20, IF(L595&gt;80, 80, L595)))</f>
        <v/>
      </c>
    </row>
    <row r="596" spans="1:13" x14ac:dyDescent="0.25">
      <c r="A596" s="11">
        <v>595</v>
      </c>
      <c r="B596" s="30"/>
      <c r="C596" s="11" t="str">
        <f>IF('ACT Math'!B596="","",IF('ACT Math'!B596&lt;'ACT M to SAT M'!$A$2,'ACT M to SAT M'!$B$2,IF('ACT Math'!B596&gt;'ACT M to SAT M'!A$28,'ACT M to SAT M'!B$28,VLOOKUP(B596,'ACT M to SAT M'!A:B,2,FALSE))))</f>
        <v/>
      </c>
      <c r="D596" s="11" t="str">
        <f t="shared" si="72"/>
        <v/>
      </c>
      <c r="E596" s="11" t="str">
        <f t="shared" si="76"/>
        <v/>
      </c>
      <c r="F596" s="11" t="str">
        <f t="shared" si="73"/>
        <v/>
      </c>
      <c r="G596" s="11" t="str">
        <f t="shared" si="77"/>
        <v/>
      </c>
      <c r="H596" s="11" t="str">
        <f t="shared" si="74"/>
        <v/>
      </c>
      <c r="I596" s="11" t="str">
        <f t="shared" si="78"/>
        <v/>
      </c>
      <c r="J596" s="11" t="str">
        <f t="shared" si="75"/>
        <v/>
      </c>
      <c r="K596" s="11" t="str">
        <f t="shared" si="79"/>
        <v/>
      </c>
      <c r="L596" s="11" t="str">
        <f>IF('ACT Math'!B596="","",'SAT M to CBEST M'!$A$2+'SAT M to CBEST M'!$B$2*C596)</f>
        <v/>
      </c>
      <c r="M596" s="11" t="str">
        <f>IF('ACT Math'!B596="","", IF(L596&lt;20, 20, IF(L596&gt;80, 80, L596)))</f>
        <v/>
      </c>
    </row>
    <row r="597" spans="1:13" x14ac:dyDescent="0.25">
      <c r="A597" s="11">
        <v>596</v>
      </c>
      <c r="B597" s="30"/>
      <c r="C597" s="11" t="str">
        <f>IF('ACT Math'!B597="","",IF('ACT Math'!B597&lt;'ACT M to SAT M'!$A$2,'ACT M to SAT M'!$B$2,IF('ACT Math'!B597&gt;'ACT M to SAT M'!A$28,'ACT M to SAT M'!B$28,VLOOKUP(B597,'ACT M to SAT M'!A:B,2,FALSE))))</f>
        <v/>
      </c>
      <c r="D597" s="11" t="str">
        <f t="shared" si="72"/>
        <v/>
      </c>
      <c r="E597" s="11" t="str">
        <f t="shared" si="76"/>
        <v/>
      </c>
      <c r="F597" s="11" t="str">
        <f t="shared" si="73"/>
        <v/>
      </c>
      <c r="G597" s="11" t="str">
        <f t="shared" si="77"/>
        <v/>
      </c>
      <c r="H597" s="11" t="str">
        <f t="shared" si="74"/>
        <v/>
      </c>
      <c r="I597" s="11" t="str">
        <f t="shared" si="78"/>
        <v/>
      </c>
      <c r="J597" s="11" t="str">
        <f t="shared" si="75"/>
        <v/>
      </c>
      <c r="K597" s="11" t="str">
        <f t="shared" si="79"/>
        <v/>
      </c>
      <c r="L597" s="11" t="str">
        <f>IF('ACT Math'!B597="","",'SAT M to CBEST M'!$A$2+'SAT M to CBEST M'!$B$2*C597)</f>
        <v/>
      </c>
      <c r="M597" s="11" t="str">
        <f>IF('ACT Math'!B597="","", IF(L597&lt;20, 20, IF(L597&gt;80, 80, L597)))</f>
        <v/>
      </c>
    </row>
    <row r="598" spans="1:13" x14ac:dyDescent="0.25">
      <c r="A598" s="11">
        <v>597</v>
      </c>
      <c r="B598" s="30"/>
      <c r="C598" s="11" t="str">
        <f>IF('ACT Math'!B598="","",IF('ACT Math'!B598&lt;'ACT M to SAT M'!$A$2,'ACT M to SAT M'!$B$2,IF('ACT Math'!B598&gt;'ACT M to SAT M'!A$28,'ACT M to SAT M'!B$28,VLOOKUP(B598,'ACT M to SAT M'!A:B,2,FALSE))))</f>
        <v/>
      </c>
      <c r="D598" s="11" t="str">
        <f t="shared" si="72"/>
        <v/>
      </c>
      <c r="E598" s="11" t="str">
        <f t="shared" si="76"/>
        <v/>
      </c>
      <c r="F598" s="11" t="str">
        <f t="shared" si="73"/>
        <v/>
      </c>
      <c r="G598" s="11" t="str">
        <f t="shared" si="77"/>
        <v/>
      </c>
      <c r="H598" s="11" t="str">
        <f t="shared" si="74"/>
        <v/>
      </c>
      <c r="I598" s="11" t="str">
        <f t="shared" si="78"/>
        <v/>
      </c>
      <c r="J598" s="11" t="str">
        <f t="shared" si="75"/>
        <v/>
      </c>
      <c r="K598" s="11" t="str">
        <f t="shared" si="79"/>
        <v/>
      </c>
      <c r="L598" s="11" t="str">
        <f>IF('ACT Math'!B598="","",'SAT M to CBEST M'!$A$2+'SAT M to CBEST M'!$B$2*C598)</f>
        <v/>
      </c>
      <c r="M598" s="11" t="str">
        <f>IF('ACT Math'!B598="","", IF(L598&lt;20, 20, IF(L598&gt;80, 80, L598)))</f>
        <v/>
      </c>
    </row>
    <row r="599" spans="1:13" x14ac:dyDescent="0.25">
      <c r="A599" s="11">
        <v>598</v>
      </c>
      <c r="B599" s="30"/>
      <c r="C599" s="11" t="str">
        <f>IF('ACT Math'!B599="","",IF('ACT Math'!B599&lt;'ACT M to SAT M'!$A$2,'ACT M to SAT M'!$B$2,IF('ACT Math'!B599&gt;'ACT M to SAT M'!A$28,'ACT M to SAT M'!B$28,VLOOKUP(B599,'ACT M to SAT M'!A:B,2,FALSE))))</f>
        <v/>
      </c>
      <c r="D599" s="11" t="str">
        <f t="shared" si="72"/>
        <v/>
      </c>
      <c r="E599" s="11" t="str">
        <f t="shared" si="76"/>
        <v/>
      </c>
      <c r="F599" s="11" t="str">
        <f t="shared" si="73"/>
        <v/>
      </c>
      <c r="G599" s="11" t="str">
        <f t="shared" si="77"/>
        <v/>
      </c>
      <c r="H599" s="11" t="str">
        <f t="shared" si="74"/>
        <v/>
      </c>
      <c r="I599" s="11" t="str">
        <f t="shared" si="78"/>
        <v/>
      </c>
      <c r="J599" s="11" t="str">
        <f t="shared" si="75"/>
        <v/>
      </c>
      <c r="K599" s="11" t="str">
        <f t="shared" si="79"/>
        <v/>
      </c>
      <c r="L599" s="11" t="str">
        <f>IF('ACT Math'!B599="","",'SAT M to CBEST M'!$A$2+'SAT M to CBEST M'!$B$2*C599)</f>
        <v/>
      </c>
      <c r="M599" s="11" t="str">
        <f>IF('ACT Math'!B599="","", IF(L599&lt;20, 20, IF(L599&gt;80, 80, L599)))</f>
        <v/>
      </c>
    </row>
    <row r="600" spans="1:13" x14ac:dyDescent="0.25">
      <c r="A600" s="11">
        <v>599</v>
      </c>
      <c r="B600" s="30"/>
      <c r="C600" s="11" t="str">
        <f>IF('ACT Math'!B600="","",IF('ACT Math'!B600&lt;'ACT M to SAT M'!$A$2,'ACT M to SAT M'!$B$2,IF('ACT Math'!B600&gt;'ACT M to SAT M'!A$28,'ACT M to SAT M'!B$28,VLOOKUP(B600,'ACT M to SAT M'!A:B,2,FALSE))))</f>
        <v/>
      </c>
      <c r="D600" s="11" t="str">
        <f t="shared" si="72"/>
        <v/>
      </c>
      <c r="E600" s="11" t="str">
        <f t="shared" si="76"/>
        <v/>
      </c>
      <c r="F600" s="11" t="str">
        <f t="shared" si="73"/>
        <v/>
      </c>
      <c r="G600" s="11" t="str">
        <f t="shared" si="77"/>
        <v/>
      </c>
      <c r="H600" s="11" t="str">
        <f t="shared" si="74"/>
        <v/>
      </c>
      <c r="I600" s="11" t="str">
        <f t="shared" si="78"/>
        <v/>
      </c>
      <c r="J600" s="11" t="str">
        <f t="shared" si="75"/>
        <v/>
      </c>
      <c r="K600" s="11" t="str">
        <f t="shared" si="79"/>
        <v/>
      </c>
      <c r="L600" s="11" t="str">
        <f>IF('ACT Math'!B600="","",'SAT M to CBEST M'!$A$2+'SAT M to CBEST M'!$B$2*C600)</f>
        <v/>
      </c>
      <c r="M600" s="11" t="str">
        <f>IF('ACT Math'!B600="","", IF(L600&lt;20, 20, IF(L600&gt;80, 80, L600)))</f>
        <v/>
      </c>
    </row>
    <row r="601" spans="1:13" x14ac:dyDescent="0.25">
      <c r="A601" s="11">
        <v>600</v>
      </c>
      <c r="B601" s="30"/>
      <c r="C601" s="11" t="str">
        <f>IF('ACT Math'!B601="","",IF('ACT Math'!B601&lt;'ACT M to SAT M'!$A$2,'ACT M to SAT M'!$B$2,IF('ACT Math'!B601&gt;'ACT M to SAT M'!A$28,'ACT M to SAT M'!B$28,VLOOKUP(B601,'ACT M to SAT M'!A:B,2,FALSE))))</f>
        <v/>
      </c>
      <c r="D601" s="11" t="str">
        <f t="shared" si="72"/>
        <v/>
      </c>
      <c r="E601" s="11" t="str">
        <f t="shared" si="76"/>
        <v/>
      </c>
      <c r="F601" s="11" t="str">
        <f t="shared" si="73"/>
        <v/>
      </c>
      <c r="G601" s="11" t="str">
        <f t="shared" si="77"/>
        <v/>
      </c>
      <c r="H601" s="11" t="str">
        <f t="shared" si="74"/>
        <v/>
      </c>
      <c r="I601" s="11" t="str">
        <f t="shared" si="78"/>
        <v/>
      </c>
      <c r="J601" s="11" t="str">
        <f t="shared" si="75"/>
        <v/>
      </c>
      <c r="K601" s="11" t="str">
        <f t="shared" si="79"/>
        <v/>
      </c>
      <c r="L601" s="11" t="str">
        <f>IF('ACT Math'!B601="","",'SAT M to CBEST M'!$A$2+'SAT M to CBEST M'!$B$2*C601)</f>
        <v/>
      </c>
      <c r="M601" s="11" t="str">
        <f>IF('ACT Math'!B601="","", IF(L601&lt;20, 20, IF(L601&gt;80, 80, L601)))</f>
        <v/>
      </c>
    </row>
    <row r="602" spans="1:13" x14ac:dyDescent="0.25">
      <c r="A602" s="11">
        <v>601</v>
      </c>
      <c r="B602" s="30"/>
      <c r="C602" s="11" t="str">
        <f>IF('ACT Math'!B602="","",IF('ACT Math'!B602&lt;'ACT M to SAT M'!$A$2,'ACT M to SAT M'!$B$2,IF('ACT Math'!B602&gt;'ACT M to SAT M'!A$28,'ACT M to SAT M'!B$28,VLOOKUP(B602,'ACT M to SAT M'!A:B,2,FALSE))))</f>
        <v/>
      </c>
      <c r="D602" s="11" t="str">
        <f t="shared" si="72"/>
        <v/>
      </c>
      <c r="E602" s="11" t="str">
        <f t="shared" si="76"/>
        <v/>
      </c>
      <c r="F602" s="11" t="str">
        <f t="shared" si="73"/>
        <v/>
      </c>
      <c r="G602" s="11" t="str">
        <f t="shared" si="77"/>
        <v/>
      </c>
      <c r="H602" s="11" t="str">
        <f t="shared" si="74"/>
        <v/>
      </c>
      <c r="I602" s="11" t="str">
        <f t="shared" si="78"/>
        <v/>
      </c>
      <c r="J602" s="11" t="str">
        <f t="shared" si="75"/>
        <v/>
      </c>
      <c r="K602" s="11" t="str">
        <f t="shared" si="79"/>
        <v/>
      </c>
      <c r="L602" s="11" t="str">
        <f>IF('ACT Math'!B602="","",'SAT M to CBEST M'!$A$2+'SAT M to CBEST M'!$B$2*C602)</f>
        <v/>
      </c>
      <c r="M602" s="11" t="str">
        <f>IF('ACT Math'!B602="","", IF(L602&lt;20, 20, IF(L602&gt;80, 80, L602)))</f>
        <v/>
      </c>
    </row>
    <row r="603" spans="1:13" x14ac:dyDescent="0.25">
      <c r="A603" s="11">
        <v>602</v>
      </c>
      <c r="B603" s="30"/>
      <c r="C603" s="11" t="str">
        <f>IF('ACT Math'!B603="","",IF('ACT Math'!B603&lt;'ACT M to SAT M'!$A$2,'ACT M to SAT M'!$B$2,IF('ACT Math'!B603&gt;'ACT M to SAT M'!A$28,'ACT M to SAT M'!B$28,VLOOKUP(B603,'ACT M to SAT M'!A:B,2,FALSE))))</f>
        <v/>
      </c>
      <c r="D603" s="11" t="str">
        <f t="shared" si="72"/>
        <v/>
      </c>
      <c r="E603" s="11" t="str">
        <f t="shared" si="76"/>
        <v/>
      </c>
      <c r="F603" s="11" t="str">
        <f t="shared" si="73"/>
        <v/>
      </c>
      <c r="G603" s="11" t="str">
        <f t="shared" si="77"/>
        <v/>
      </c>
      <c r="H603" s="11" t="str">
        <f t="shared" si="74"/>
        <v/>
      </c>
      <c r="I603" s="11" t="str">
        <f t="shared" si="78"/>
        <v/>
      </c>
      <c r="J603" s="11" t="str">
        <f t="shared" si="75"/>
        <v/>
      </c>
      <c r="K603" s="11" t="str">
        <f t="shared" si="79"/>
        <v/>
      </c>
      <c r="L603" s="11" t="str">
        <f>IF('ACT Math'!B603="","",'SAT M to CBEST M'!$A$2+'SAT M to CBEST M'!$B$2*C603)</f>
        <v/>
      </c>
      <c r="M603" s="11" t="str">
        <f>IF('ACT Math'!B603="","", IF(L603&lt;20, 20, IF(L603&gt;80, 80, L603)))</f>
        <v/>
      </c>
    </row>
    <row r="604" spans="1:13" x14ac:dyDescent="0.25">
      <c r="A604" s="11">
        <v>603</v>
      </c>
      <c r="B604" s="30"/>
      <c r="C604" s="11" t="str">
        <f>IF('ACT Math'!B604="","",IF('ACT Math'!B604&lt;'ACT M to SAT M'!$A$2,'ACT M to SAT M'!$B$2,IF('ACT Math'!B604&gt;'ACT M to SAT M'!A$28,'ACT M to SAT M'!B$28,VLOOKUP(B604,'ACT M to SAT M'!A:B,2,FALSE))))</f>
        <v/>
      </c>
      <c r="D604" s="11" t="str">
        <f t="shared" si="72"/>
        <v/>
      </c>
      <c r="E604" s="11" t="str">
        <f t="shared" si="76"/>
        <v/>
      </c>
      <c r="F604" s="11" t="str">
        <f t="shared" si="73"/>
        <v/>
      </c>
      <c r="G604" s="11" t="str">
        <f t="shared" si="77"/>
        <v/>
      </c>
      <c r="H604" s="11" t="str">
        <f t="shared" si="74"/>
        <v/>
      </c>
      <c r="I604" s="11" t="str">
        <f t="shared" si="78"/>
        <v/>
      </c>
      <c r="J604" s="11" t="str">
        <f t="shared" si="75"/>
        <v/>
      </c>
      <c r="K604" s="11" t="str">
        <f t="shared" si="79"/>
        <v/>
      </c>
      <c r="L604" s="11" t="str">
        <f>IF('ACT Math'!B604="","",'SAT M to CBEST M'!$A$2+'SAT M to CBEST M'!$B$2*C604)</f>
        <v/>
      </c>
      <c r="M604" s="11" t="str">
        <f>IF('ACT Math'!B604="","", IF(L604&lt;20, 20, IF(L604&gt;80, 80, L604)))</f>
        <v/>
      </c>
    </row>
    <row r="605" spans="1:13" x14ac:dyDescent="0.25">
      <c r="A605" s="11">
        <v>604</v>
      </c>
      <c r="B605" s="30"/>
      <c r="C605" s="11" t="str">
        <f>IF('ACT Math'!B605="","",IF('ACT Math'!B605&lt;'ACT M to SAT M'!$A$2,'ACT M to SAT M'!$B$2,IF('ACT Math'!B605&gt;'ACT M to SAT M'!A$28,'ACT M to SAT M'!B$28,VLOOKUP(B605,'ACT M to SAT M'!A:B,2,FALSE))))</f>
        <v/>
      </c>
      <c r="D605" s="11" t="str">
        <f t="shared" si="72"/>
        <v/>
      </c>
      <c r="E605" s="11" t="str">
        <f t="shared" si="76"/>
        <v/>
      </c>
      <c r="F605" s="11" t="str">
        <f t="shared" si="73"/>
        <v/>
      </c>
      <c r="G605" s="11" t="str">
        <f t="shared" si="77"/>
        <v/>
      </c>
      <c r="H605" s="11" t="str">
        <f t="shared" si="74"/>
        <v/>
      </c>
      <c r="I605" s="11" t="str">
        <f t="shared" si="78"/>
        <v/>
      </c>
      <c r="J605" s="11" t="str">
        <f t="shared" si="75"/>
        <v/>
      </c>
      <c r="K605" s="11" t="str">
        <f t="shared" si="79"/>
        <v/>
      </c>
      <c r="L605" s="11" t="str">
        <f>IF('ACT Math'!B605="","",'SAT M to CBEST M'!$A$2+'SAT M to CBEST M'!$B$2*C605)</f>
        <v/>
      </c>
      <c r="M605" s="11" t="str">
        <f>IF('ACT Math'!B605="","", IF(L605&lt;20, 20, IF(L605&gt;80, 80, L605)))</f>
        <v/>
      </c>
    </row>
    <row r="606" spans="1:13" x14ac:dyDescent="0.25">
      <c r="A606" s="11">
        <v>605</v>
      </c>
      <c r="B606" s="30"/>
      <c r="C606" s="11" t="str">
        <f>IF('ACT Math'!B606="","",IF('ACT Math'!B606&lt;'ACT M to SAT M'!$A$2,'ACT M to SAT M'!$B$2,IF('ACT Math'!B606&gt;'ACT M to SAT M'!A$28,'ACT M to SAT M'!B$28,VLOOKUP(B606,'ACT M to SAT M'!A:B,2,FALSE))))</f>
        <v/>
      </c>
      <c r="D606" s="11" t="str">
        <f t="shared" si="72"/>
        <v/>
      </c>
      <c r="E606" s="11" t="str">
        <f t="shared" si="76"/>
        <v/>
      </c>
      <c r="F606" s="11" t="str">
        <f t="shared" si="73"/>
        <v/>
      </c>
      <c r="G606" s="11" t="str">
        <f t="shared" si="77"/>
        <v/>
      </c>
      <c r="H606" s="11" t="str">
        <f t="shared" si="74"/>
        <v/>
      </c>
      <c r="I606" s="11" t="str">
        <f t="shared" si="78"/>
        <v/>
      </c>
      <c r="J606" s="11" t="str">
        <f t="shared" si="75"/>
        <v/>
      </c>
      <c r="K606" s="11" t="str">
        <f t="shared" si="79"/>
        <v/>
      </c>
      <c r="L606" s="11" t="str">
        <f>IF('ACT Math'!B606="","",'SAT M to CBEST M'!$A$2+'SAT M to CBEST M'!$B$2*C606)</f>
        <v/>
      </c>
      <c r="M606" s="11" t="str">
        <f>IF('ACT Math'!B606="","", IF(L606&lt;20, 20, IF(L606&gt;80, 80, L606)))</f>
        <v/>
      </c>
    </row>
    <row r="607" spans="1:13" x14ac:dyDescent="0.25">
      <c r="A607" s="11">
        <v>606</v>
      </c>
      <c r="B607" s="30"/>
      <c r="C607" s="11" t="str">
        <f>IF('ACT Math'!B607="","",IF('ACT Math'!B607&lt;'ACT M to SAT M'!$A$2,'ACT M to SAT M'!$B$2,IF('ACT Math'!B607&gt;'ACT M to SAT M'!A$28,'ACT M to SAT M'!B$28,VLOOKUP(B607,'ACT M to SAT M'!A:B,2,FALSE))))</f>
        <v/>
      </c>
      <c r="D607" s="11" t="str">
        <f t="shared" si="72"/>
        <v/>
      </c>
      <c r="E607" s="11" t="str">
        <f t="shared" si="76"/>
        <v/>
      </c>
      <c r="F607" s="11" t="str">
        <f t="shared" si="73"/>
        <v/>
      </c>
      <c r="G607" s="11" t="str">
        <f t="shared" si="77"/>
        <v/>
      </c>
      <c r="H607" s="11" t="str">
        <f t="shared" si="74"/>
        <v/>
      </c>
      <c r="I607" s="11" t="str">
        <f t="shared" si="78"/>
        <v/>
      </c>
      <c r="J607" s="11" t="str">
        <f t="shared" si="75"/>
        <v/>
      </c>
      <c r="K607" s="11" t="str">
        <f t="shared" si="79"/>
        <v/>
      </c>
      <c r="L607" s="11" t="str">
        <f>IF('ACT Math'!B607="","",'SAT M to CBEST M'!$A$2+'SAT M to CBEST M'!$B$2*C607)</f>
        <v/>
      </c>
      <c r="M607" s="11" t="str">
        <f>IF('ACT Math'!B607="","", IF(L607&lt;20, 20, IF(L607&gt;80, 80, L607)))</f>
        <v/>
      </c>
    </row>
    <row r="608" spans="1:13" x14ac:dyDescent="0.25">
      <c r="A608" s="11">
        <v>607</v>
      </c>
      <c r="B608" s="30"/>
      <c r="C608" s="11" t="str">
        <f>IF('ACT Math'!B608="","",IF('ACT Math'!B608&lt;'ACT M to SAT M'!$A$2,'ACT M to SAT M'!$B$2,IF('ACT Math'!B608&gt;'ACT M to SAT M'!A$28,'ACT M to SAT M'!B$28,VLOOKUP(B608,'ACT M to SAT M'!A:B,2,FALSE))))</f>
        <v/>
      </c>
      <c r="D608" s="11" t="str">
        <f t="shared" si="72"/>
        <v/>
      </c>
      <c r="E608" s="11" t="str">
        <f t="shared" si="76"/>
        <v/>
      </c>
      <c r="F608" s="11" t="str">
        <f t="shared" si="73"/>
        <v/>
      </c>
      <c r="G608" s="11" t="str">
        <f t="shared" si="77"/>
        <v/>
      </c>
      <c r="H608" s="11" t="str">
        <f t="shared" si="74"/>
        <v/>
      </c>
      <c r="I608" s="11" t="str">
        <f t="shared" si="78"/>
        <v/>
      </c>
      <c r="J608" s="11" t="str">
        <f t="shared" si="75"/>
        <v/>
      </c>
      <c r="K608" s="11" t="str">
        <f t="shared" si="79"/>
        <v/>
      </c>
      <c r="L608" s="11" t="str">
        <f>IF('ACT Math'!B608="","",'SAT M to CBEST M'!$A$2+'SAT M to CBEST M'!$B$2*C608)</f>
        <v/>
      </c>
      <c r="M608" s="11" t="str">
        <f>IF('ACT Math'!B608="","", IF(L608&lt;20, 20, IF(L608&gt;80, 80, L608)))</f>
        <v/>
      </c>
    </row>
    <row r="609" spans="1:13" x14ac:dyDescent="0.25">
      <c r="A609" s="11">
        <v>608</v>
      </c>
      <c r="B609" s="30"/>
      <c r="C609" s="11" t="str">
        <f>IF('ACT Math'!B609="","",IF('ACT Math'!B609&lt;'ACT M to SAT M'!$A$2,'ACT M to SAT M'!$B$2,IF('ACT Math'!B609&gt;'ACT M to SAT M'!A$28,'ACT M to SAT M'!B$28,VLOOKUP(B609,'ACT M to SAT M'!A:B,2,FALSE))))</f>
        <v/>
      </c>
      <c r="D609" s="11" t="str">
        <f t="shared" si="72"/>
        <v/>
      </c>
      <c r="E609" s="11" t="str">
        <f t="shared" si="76"/>
        <v/>
      </c>
      <c r="F609" s="11" t="str">
        <f t="shared" si="73"/>
        <v/>
      </c>
      <c r="G609" s="11" t="str">
        <f t="shared" si="77"/>
        <v/>
      </c>
      <c r="H609" s="11" t="str">
        <f t="shared" si="74"/>
        <v/>
      </c>
      <c r="I609" s="11" t="str">
        <f t="shared" si="78"/>
        <v/>
      </c>
      <c r="J609" s="11" t="str">
        <f t="shared" si="75"/>
        <v/>
      </c>
      <c r="K609" s="11" t="str">
        <f t="shared" si="79"/>
        <v/>
      </c>
      <c r="L609" s="11" t="str">
        <f>IF('ACT Math'!B609="","",'SAT M to CBEST M'!$A$2+'SAT M to CBEST M'!$B$2*C609)</f>
        <v/>
      </c>
      <c r="M609" s="11" t="str">
        <f>IF('ACT Math'!B609="","", IF(L609&lt;20, 20, IF(L609&gt;80, 80, L609)))</f>
        <v/>
      </c>
    </row>
    <row r="610" spans="1:13" x14ac:dyDescent="0.25">
      <c r="A610" s="11">
        <v>609</v>
      </c>
      <c r="B610" s="30"/>
      <c r="C610" s="11" t="str">
        <f>IF('ACT Math'!B610="","",IF('ACT Math'!B610&lt;'ACT M to SAT M'!$A$2,'ACT M to SAT M'!$B$2,IF('ACT Math'!B610&gt;'ACT M to SAT M'!A$28,'ACT M to SAT M'!B$28,VLOOKUP(B610,'ACT M to SAT M'!A:B,2,FALSE))))</f>
        <v/>
      </c>
      <c r="D610" s="11" t="str">
        <f t="shared" si="72"/>
        <v/>
      </c>
      <c r="E610" s="11" t="str">
        <f t="shared" si="76"/>
        <v/>
      </c>
      <c r="F610" s="11" t="str">
        <f t="shared" si="73"/>
        <v/>
      </c>
      <c r="G610" s="11" t="str">
        <f t="shared" si="77"/>
        <v/>
      </c>
      <c r="H610" s="11" t="str">
        <f t="shared" si="74"/>
        <v/>
      </c>
      <c r="I610" s="11" t="str">
        <f t="shared" si="78"/>
        <v/>
      </c>
      <c r="J610" s="11" t="str">
        <f t="shared" si="75"/>
        <v/>
      </c>
      <c r="K610" s="11" t="str">
        <f t="shared" si="79"/>
        <v/>
      </c>
      <c r="L610" s="11" t="str">
        <f>IF('ACT Math'!B610="","",'SAT M to CBEST M'!$A$2+'SAT M to CBEST M'!$B$2*C610)</f>
        <v/>
      </c>
      <c r="M610" s="11" t="str">
        <f>IF('ACT Math'!B610="","", IF(L610&lt;20, 20, IF(L610&gt;80, 80, L610)))</f>
        <v/>
      </c>
    </row>
    <row r="611" spans="1:13" x14ac:dyDescent="0.25">
      <c r="A611" s="11">
        <v>610</v>
      </c>
      <c r="B611" s="30"/>
      <c r="C611" s="11" t="str">
        <f>IF('ACT Math'!B611="","",IF('ACT Math'!B611&lt;'ACT M to SAT M'!$A$2,'ACT M to SAT M'!$B$2,IF('ACT Math'!B611&gt;'ACT M to SAT M'!A$28,'ACT M to SAT M'!B$28,VLOOKUP(B611,'ACT M to SAT M'!A:B,2,FALSE))))</f>
        <v/>
      </c>
      <c r="D611" s="11" t="str">
        <f t="shared" si="72"/>
        <v/>
      </c>
      <c r="E611" s="11" t="str">
        <f t="shared" si="76"/>
        <v/>
      </c>
      <c r="F611" s="11" t="str">
        <f t="shared" si="73"/>
        <v/>
      </c>
      <c r="G611" s="11" t="str">
        <f t="shared" si="77"/>
        <v/>
      </c>
      <c r="H611" s="11" t="str">
        <f t="shared" si="74"/>
        <v/>
      </c>
      <c r="I611" s="11" t="str">
        <f t="shared" si="78"/>
        <v/>
      </c>
      <c r="J611" s="11" t="str">
        <f t="shared" si="75"/>
        <v/>
      </c>
      <c r="K611" s="11" t="str">
        <f t="shared" si="79"/>
        <v/>
      </c>
      <c r="L611" s="11" t="str">
        <f>IF('ACT Math'!B611="","",'SAT M to CBEST M'!$A$2+'SAT M to CBEST M'!$B$2*C611)</f>
        <v/>
      </c>
      <c r="M611" s="11" t="str">
        <f>IF('ACT Math'!B611="","", IF(L611&lt;20, 20, IF(L611&gt;80, 80, L611)))</f>
        <v/>
      </c>
    </row>
    <row r="612" spans="1:13" x14ac:dyDescent="0.25">
      <c r="A612" s="11">
        <v>611</v>
      </c>
      <c r="B612" s="30"/>
      <c r="C612" s="11" t="str">
        <f>IF('ACT Math'!B612="","",IF('ACT Math'!B612&lt;'ACT M to SAT M'!$A$2,'ACT M to SAT M'!$B$2,IF('ACT Math'!B612&gt;'ACT M to SAT M'!A$28,'ACT M to SAT M'!B$28,VLOOKUP(B612,'ACT M to SAT M'!A:B,2,FALSE))))</f>
        <v/>
      </c>
      <c r="D612" s="11" t="str">
        <f t="shared" si="72"/>
        <v/>
      </c>
      <c r="E612" s="11" t="str">
        <f t="shared" si="76"/>
        <v/>
      </c>
      <c r="F612" s="11" t="str">
        <f t="shared" si="73"/>
        <v/>
      </c>
      <c r="G612" s="11" t="str">
        <f t="shared" si="77"/>
        <v/>
      </c>
      <c r="H612" s="11" t="str">
        <f t="shared" si="74"/>
        <v/>
      </c>
      <c r="I612" s="11" t="str">
        <f t="shared" si="78"/>
        <v/>
      </c>
      <c r="J612" s="11" t="str">
        <f t="shared" si="75"/>
        <v/>
      </c>
      <c r="K612" s="11" t="str">
        <f t="shared" si="79"/>
        <v/>
      </c>
      <c r="L612" s="11" t="str">
        <f>IF('ACT Math'!B612="","",'SAT M to CBEST M'!$A$2+'SAT M to CBEST M'!$B$2*C612)</f>
        <v/>
      </c>
      <c r="M612" s="11" t="str">
        <f>IF('ACT Math'!B612="","", IF(L612&lt;20, 20, IF(L612&gt;80, 80, L612)))</f>
        <v/>
      </c>
    </row>
    <row r="613" spans="1:13" x14ac:dyDescent="0.25">
      <c r="A613" s="11">
        <v>612</v>
      </c>
      <c r="B613" s="30"/>
      <c r="C613" s="11" t="str">
        <f>IF('ACT Math'!B613="","",IF('ACT Math'!B613&lt;'ACT M to SAT M'!$A$2,'ACT M to SAT M'!$B$2,IF('ACT Math'!B613&gt;'ACT M to SAT M'!A$28,'ACT M to SAT M'!B$28,VLOOKUP(B613,'ACT M to SAT M'!A:B,2,FALSE))))</f>
        <v/>
      </c>
      <c r="D613" s="11" t="str">
        <f t="shared" si="72"/>
        <v/>
      </c>
      <c r="E613" s="11" t="str">
        <f t="shared" si="76"/>
        <v/>
      </c>
      <c r="F613" s="11" t="str">
        <f t="shared" si="73"/>
        <v/>
      </c>
      <c r="G613" s="11" t="str">
        <f t="shared" si="77"/>
        <v/>
      </c>
      <c r="H613" s="11" t="str">
        <f t="shared" si="74"/>
        <v/>
      </c>
      <c r="I613" s="11" t="str">
        <f t="shared" si="78"/>
        <v/>
      </c>
      <c r="J613" s="11" t="str">
        <f t="shared" si="75"/>
        <v/>
      </c>
      <c r="K613" s="11" t="str">
        <f t="shared" si="79"/>
        <v/>
      </c>
      <c r="L613" s="11" t="str">
        <f>IF('ACT Math'!B613="","",'SAT M to CBEST M'!$A$2+'SAT M to CBEST M'!$B$2*C613)</f>
        <v/>
      </c>
      <c r="M613" s="11" t="str">
        <f>IF('ACT Math'!B613="","", IF(L613&lt;20, 20, IF(L613&gt;80, 80, L613)))</f>
        <v/>
      </c>
    </row>
    <row r="614" spans="1:13" x14ac:dyDescent="0.25">
      <c r="A614" s="11">
        <v>613</v>
      </c>
      <c r="B614" s="30"/>
      <c r="C614" s="11" t="str">
        <f>IF('ACT Math'!B614="","",IF('ACT Math'!B614&lt;'ACT M to SAT M'!$A$2,'ACT M to SAT M'!$B$2,IF('ACT Math'!B614&gt;'ACT M to SAT M'!A$28,'ACT M to SAT M'!B$28,VLOOKUP(B614,'ACT M to SAT M'!A:B,2,FALSE))))</f>
        <v/>
      </c>
      <c r="D614" s="11" t="str">
        <f t="shared" si="72"/>
        <v/>
      </c>
      <c r="E614" s="11" t="str">
        <f t="shared" si="76"/>
        <v/>
      </c>
      <c r="F614" s="11" t="str">
        <f t="shared" si="73"/>
        <v/>
      </c>
      <c r="G614" s="11" t="str">
        <f t="shared" si="77"/>
        <v/>
      </c>
      <c r="H614" s="11" t="str">
        <f t="shared" si="74"/>
        <v/>
      </c>
      <c r="I614" s="11" t="str">
        <f t="shared" si="78"/>
        <v/>
      </c>
      <c r="J614" s="11" t="str">
        <f t="shared" si="75"/>
        <v/>
      </c>
      <c r="K614" s="11" t="str">
        <f t="shared" si="79"/>
        <v/>
      </c>
      <c r="L614" s="11" t="str">
        <f>IF('ACT Math'!B614="","",'SAT M to CBEST M'!$A$2+'SAT M to CBEST M'!$B$2*C614)</f>
        <v/>
      </c>
      <c r="M614" s="11" t="str">
        <f>IF('ACT Math'!B614="","", IF(L614&lt;20, 20, IF(L614&gt;80, 80, L614)))</f>
        <v/>
      </c>
    </row>
    <row r="615" spans="1:13" x14ac:dyDescent="0.25">
      <c r="A615" s="11">
        <v>614</v>
      </c>
      <c r="B615" s="30"/>
      <c r="C615" s="11" t="str">
        <f>IF('ACT Math'!B615="","",IF('ACT Math'!B615&lt;'ACT M to SAT M'!$A$2,'ACT M to SAT M'!$B$2,IF('ACT Math'!B615&gt;'ACT M to SAT M'!A$28,'ACT M to SAT M'!B$28,VLOOKUP(B615,'ACT M to SAT M'!A:B,2,FALSE))))</f>
        <v/>
      </c>
      <c r="D615" s="11" t="str">
        <f t="shared" si="72"/>
        <v/>
      </c>
      <c r="E615" s="11" t="str">
        <f t="shared" si="76"/>
        <v/>
      </c>
      <c r="F615" s="11" t="str">
        <f t="shared" si="73"/>
        <v/>
      </c>
      <c r="G615" s="11" t="str">
        <f t="shared" si="77"/>
        <v/>
      </c>
      <c r="H615" s="11" t="str">
        <f t="shared" si="74"/>
        <v/>
      </c>
      <c r="I615" s="11" t="str">
        <f t="shared" si="78"/>
        <v/>
      </c>
      <c r="J615" s="11" t="str">
        <f t="shared" si="75"/>
        <v/>
      </c>
      <c r="K615" s="11" t="str">
        <f t="shared" si="79"/>
        <v/>
      </c>
      <c r="L615" s="11" t="str">
        <f>IF('ACT Math'!B615="","",'SAT M to CBEST M'!$A$2+'SAT M to CBEST M'!$B$2*C615)</f>
        <v/>
      </c>
      <c r="M615" s="11" t="str">
        <f>IF('ACT Math'!B615="","", IF(L615&lt;20, 20, IF(L615&gt;80, 80, L615)))</f>
        <v/>
      </c>
    </row>
    <row r="616" spans="1:13" x14ac:dyDescent="0.25">
      <c r="A616" s="11">
        <v>615</v>
      </c>
      <c r="B616" s="30"/>
      <c r="C616" s="11" t="str">
        <f>IF('ACT Math'!B616="","",IF('ACT Math'!B616&lt;'ACT M to SAT M'!$A$2,'ACT M to SAT M'!$B$2,IF('ACT Math'!B616&gt;'ACT M to SAT M'!A$28,'ACT M to SAT M'!B$28,VLOOKUP(B616,'ACT M to SAT M'!A:B,2,FALSE))))</f>
        <v/>
      </c>
      <c r="D616" s="11" t="str">
        <f t="shared" si="72"/>
        <v/>
      </c>
      <c r="E616" s="11" t="str">
        <f t="shared" si="76"/>
        <v/>
      </c>
      <c r="F616" s="11" t="str">
        <f t="shared" si="73"/>
        <v/>
      </c>
      <c r="G616" s="11" t="str">
        <f t="shared" si="77"/>
        <v/>
      </c>
      <c r="H616" s="11" t="str">
        <f t="shared" si="74"/>
        <v/>
      </c>
      <c r="I616" s="11" t="str">
        <f t="shared" si="78"/>
        <v/>
      </c>
      <c r="J616" s="11" t="str">
        <f t="shared" si="75"/>
        <v/>
      </c>
      <c r="K616" s="11" t="str">
        <f t="shared" si="79"/>
        <v/>
      </c>
      <c r="L616" s="11" t="str">
        <f>IF('ACT Math'!B616="","",'SAT M to CBEST M'!$A$2+'SAT M to CBEST M'!$B$2*C616)</f>
        <v/>
      </c>
      <c r="M616" s="11" t="str">
        <f>IF('ACT Math'!B616="","", IF(L616&lt;20, 20, IF(L616&gt;80, 80, L616)))</f>
        <v/>
      </c>
    </row>
    <row r="617" spans="1:13" x14ac:dyDescent="0.25">
      <c r="A617" s="11">
        <v>616</v>
      </c>
      <c r="B617" s="30"/>
      <c r="C617" s="11" t="str">
        <f>IF('ACT Math'!B617="","",IF('ACT Math'!B617&lt;'ACT M to SAT M'!$A$2,'ACT M to SAT M'!$B$2,IF('ACT Math'!B617&gt;'ACT M to SAT M'!A$28,'ACT M to SAT M'!B$28,VLOOKUP(B617,'ACT M to SAT M'!A:B,2,FALSE))))</f>
        <v/>
      </c>
      <c r="D617" s="11" t="str">
        <f t="shared" si="72"/>
        <v/>
      </c>
      <c r="E617" s="11" t="str">
        <f t="shared" si="76"/>
        <v/>
      </c>
      <c r="F617" s="11" t="str">
        <f t="shared" si="73"/>
        <v/>
      </c>
      <c r="G617" s="11" t="str">
        <f t="shared" si="77"/>
        <v/>
      </c>
      <c r="H617" s="11" t="str">
        <f t="shared" si="74"/>
        <v/>
      </c>
      <c r="I617" s="11" t="str">
        <f t="shared" si="78"/>
        <v/>
      </c>
      <c r="J617" s="11" t="str">
        <f t="shared" si="75"/>
        <v/>
      </c>
      <c r="K617" s="11" t="str">
        <f t="shared" si="79"/>
        <v/>
      </c>
      <c r="L617" s="11" t="str">
        <f>IF('ACT Math'!B617="","",'SAT M to CBEST M'!$A$2+'SAT M to CBEST M'!$B$2*C617)</f>
        <v/>
      </c>
      <c r="M617" s="11" t="str">
        <f>IF('ACT Math'!B617="","", IF(L617&lt;20, 20, IF(L617&gt;80, 80, L617)))</f>
        <v/>
      </c>
    </row>
    <row r="618" spans="1:13" x14ac:dyDescent="0.25">
      <c r="A618" s="11">
        <v>617</v>
      </c>
      <c r="B618" s="30"/>
      <c r="C618" s="11" t="str">
        <f>IF('ACT Math'!B618="","",IF('ACT Math'!B618&lt;'ACT M to SAT M'!$A$2,'ACT M to SAT M'!$B$2,IF('ACT Math'!B618&gt;'ACT M to SAT M'!A$28,'ACT M to SAT M'!B$28,VLOOKUP(B618,'ACT M to SAT M'!A:B,2,FALSE))))</f>
        <v/>
      </c>
      <c r="D618" s="11" t="str">
        <f t="shared" si="72"/>
        <v/>
      </c>
      <c r="E618" s="11" t="str">
        <f t="shared" si="76"/>
        <v/>
      </c>
      <c r="F618" s="11" t="str">
        <f t="shared" si="73"/>
        <v/>
      </c>
      <c r="G618" s="11" t="str">
        <f t="shared" si="77"/>
        <v/>
      </c>
      <c r="H618" s="11" t="str">
        <f t="shared" si="74"/>
        <v/>
      </c>
      <c r="I618" s="11" t="str">
        <f t="shared" si="78"/>
        <v/>
      </c>
      <c r="J618" s="11" t="str">
        <f t="shared" si="75"/>
        <v/>
      </c>
      <c r="K618" s="11" t="str">
        <f t="shared" si="79"/>
        <v/>
      </c>
      <c r="L618" s="11" t="str">
        <f>IF('ACT Math'!B618="","",'SAT M to CBEST M'!$A$2+'SAT M to CBEST M'!$B$2*C618)</f>
        <v/>
      </c>
      <c r="M618" s="11" t="str">
        <f>IF('ACT Math'!B618="","", IF(L618&lt;20, 20, IF(L618&gt;80, 80, L618)))</f>
        <v/>
      </c>
    </row>
    <row r="619" spans="1:13" x14ac:dyDescent="0.25">
      <c r="A619" s="11">
        <v>618</v>
      </c>
      <c r="B619" s="30"/>
      <c r="C619" s="11" t="str">
        <f>IF('ACT Math'!B619="","",IF('ACT Math'!B619&lt;'ACT M to SAT M'!$A$2,'ACT M to SAT M'!$B$2,IF('ACT Math'!B619&gt;'ACT M to SAT M'!A$28,'ACT M to SAT M'!B$28,VLOOKUP(B619,'ACT M to SAT M'!A:B,2,FALSE))))</f>
        <v/>
      </c>
      <c r="D619" s="11" t="str">
        <f t="shared" si="72"/>
        <v/>
      </c>
      <c r="E619" s="11" t="str">
        <f t="shared" si="76"/>
        <v/>
      </c>
      <c r="F619" s="11" t="str">
        <f t="shared" si="73"/>
        <v/>
      </c>
      <c r="G619" s="11" t="str">
        <f t="shared" si="77"/>
        <v/>
      </c>
      <c r="H619" s="11" t="str">
        <f t="shared" si="74"/>
        <v/>
      </c>
      <c r="I619" s="11" t="str">
        <f t="shared" si="78"/>
        <v/>
      </c>
      <c r="J619" s="11" t="str">
        <f t="shared" si="75"/>
        <v/>
      </c>
      <c r="K619" s="11" t="str">
        <f t="shared" si="79"/>
        <v/>
      </c>
      <c r="L619" s="11" t="str">
        <f>IF('ACT Math'!B619="","",'SAT M to CBEST M'!$A$2+'SAT M to CBEST M'!$B$2*C619)</f>
        <v/>
      </c>
      <c r="M619" s="11" t="str">
        <f>IF('ACT Math'!B619="","", IF(L619&lt;20, 20, IF(L619&gt;80, 80, L619)))</f>
        <v/>
      </c>
    </row>
    <row r="620" spans="1:13" x14ac:dyDescent="0.25">
      <c r="A620" s="11">
        <v>619</v>
      </c>
      <c r="B620" s="30"/>
      <c r="C620" s="11" t="str">
        <f>IF('ACT Math'!B620="","",IF('ACT Math'!B620&lt;'ACT M to SAT M'!$A$2,'ACT M to SAT M'!$B$2,IF('ACT Math'!B620&gt;'ACT M to SAT M'!A$28,'ACT M to SAT M'!B$28,VLOOKUP(B620,'ACT M to SAT M'!A:B,2,FALSE))))</f>
        <v/>
      </c>
      <c r="D620" s="11" t="str">
        <f t="shared" si="72"/>
        <v/>
      </c>
      <c r="E620" s="11" t="str">
        <f t="shared" si="76"/>
        <v/>
      </c>
      <c r="F620" s="11" t="str">
        <f t="shared" si="73"/>
        <v/>
      </c>
      <c r="G620" s="11" t="str">
        <f t="shared" si="77"/>
        <v/>
      </c>
      <c r="H620" s="11" t="str">
        <f t="shared" si="74"/>
        <v/>
      </c>
      <c r="I620" s="11" t="str">
        <f t="shared" si="78"/>
        <v/>
      </c>
      <c r="J620" s="11" t="str">
        <f t="shared" si="75"/>
        <v/>
      </c>
      <c r="K620" s="11" t="str">
        <f t="shared" si="79"/>
        <v/>
      </c>
      <c r="L620" s="11" t="str">
        <f>IF('ACT Math'!B620="","",'SAT M to CBEST M'!$A$2+'SAT M to CBEST M'!$B$2*C620)</f>
        <v/>
      </c>
      <c r="M620" s="11" t="str">
        <f>IF('ACT Math'!B620="","", IF(L620&lt;20, 20, IF(L620&gt;80, 80, L620)))</f>
        <v/>
      </c>
    </row>
    <row r="621" spans="1:13" x14ac:dyDescent="0.25">
      <c r="A621" s="11">
        <v>620</v>
      </c>
      <c r="B621" s="30"/>
      <c r="C621" s="11" t="str">
        <f>IF('ACT Math'!B621="","",IF('ACT Math'!B621&lt;'ACT M to SAT M'!$A$2,'ACT M to SAT M'!$B$2,IF('ACT Math'!B621&gt;'ACT M to SAT M'!A$28,'ACT M to SAT M'!B$28,VLOOKUP(B621,'ACT M to SAT M'!A:B,2,FALSE))))</f>
        <v/>
      </c>
      <c r="D621" s="11" t="str">
        <f t="shared" si="72"/>
        <v/>
      </c>
      <c r="E621" s="11" t="str">
        <f t="shared" si="76"/>
        <v/>
      </c>
      <c r="F621" s="11" t="str">
        <f t="shared" si="73"/>
        <v/>
      </c>
      <c r="G621" s="11" t="str">
        <f t="shared" si="77"/>
        <v/>
      </c>
      <c r="H621" s="11" t="str">
        <f t="shared" si="74"/>
        <v/>
      </c>
      <c r="I621" s="11" t="str">
        <f t="shared" si="78"/>
        <v/>
      </c>
      <c r="J621" s="11" t="str">
        <f t="shared" si="75"/>
        <v/>
      </c>
      <c r="K621" s="11" t="str">
        <f t="shared" si="79"/>
        <v/>
      </c>
      <c r="L621" s="11" t="str">
        <f>IF('ACT Math'!B621="","",'SAT M to CBEST M'!$A$2+'SAT M to CBEST M'!$B$2*C621)</f>
        <v/>
      </c>
      <c r="M621" s="11" t="str">
        <f>IF('ACT Math'!B621="","", IF(L621&lt;20, 20, IF(L621&gt;80, 80, L621)))</f>
        <v/>
      </c>
    </row>
    <row r="622" spans="1:13" x14ac:dyDescent="0.25">
      <c r="A622" s="11">
        <v>621</v>
      </c>
      <c r="B622" s="30"/>
      <c r="C622" s="11" t="str">
        <f>IF('ACT Math'!B622="","",IF('ACT Math'!B622&lt;'ACT M to SAT M'!$A$2,'ACT M to SAT M'!$B$2,IF('ACT Math'!B622&gt;'ACT M to SAT M'!A$28,'ACT M to SAT M'!B$28,VLOOKUP(B622,'ACT M to SAT M'!A:B,2,FALSE))))</f>
        <v/>
      </c>
      <c r="D622" s="11" t="str">
        <f t="shared" si="72"/>
        <v/>
      </c>
      <c r="E622" s="11" t="str">
        <f t="shared" si="76"/>
        <v/>
      </c>
      <c r="F622" s="11" t="str">
        <f t="shared" si="73"/>
        <v/>
      </c>
      <c r="G622" s="11" t="str">
        <f t="shared" si="77"/>
        <v/>
      </c>
      <c r="H622" s="11" t="str">
        <f t="shared" si="74"/>
        <v/>
      </c>
      <c r="I622" s="11" t="str">
        <f t="shared" si="78"/>
        <v/>
      </c>
      <c r="J622" s="11" t="str">
        <f t="shared" si="75"/>
        <v/>
      </c>
      <c r="K622" s="11" t="str">
        <f t="shared" si="79"/>
        <v/>
      </c>
      <c r="L622" s="11" t="str">
        <f>IF('ACT Math'!B622="","",'SAT M to CBEST M'!$A$2+'SAT M to CBEST M'!$B$2*C622)</f>
        <v/>
      </c>
      <c r="M622" s="11" t="str">
        <f>IF('ACT Math'!B622="","", IF(L622&lt;20, 20, IF(L622&gt;80, 80, L622)))</f>
        <v/>
      </c>
    </row>
    <row r="623" spans="1:13" x14ac:dyDescent="0.25">
      <c r="A623" s="11">
        <v>622</v>
      </c>
      <c r="B623" s="30"/>
      <c r="C623" s="11" t="str">
        <f>IF('ACT Math'!B623="","",IF('ACT Math'!B623&lt;'ACT M to SAT M'!$A$2,'ACT M to SAT M'!$B$2,IF('ACT Math'!B623&gt;'ACT M to SAT M'!A$28,'ACT M to SAT M'!B$28,VLOOKUP(B623,'ACT M to SAT M'!A:B,2,FALSE))))</f>
        <v/>
      </c>
      <c r="D623" s="11" t="str">
        <f t="shared" si="72"/>
        <v/>
      </c>
      <c r="E623" s="11" t="str">
        <f t="shared" si="76"/>
        <v/>
      </c>
      <c r="F623" s="11" t="str">
        <f t="shared" si="73"/>
        <v/>
      </c>
      <c r="G623" s="11" t="str">
        <f t="shared" si="77"/>
        <v/>
      </c>
      <c r="H623" s="11" t="str">
        <f t="shared" si="74"/>
        <v/>
      </c>
      <c r="I623" s="11" t="str">
        <f t="shared" si="78"/>
        <v/>
      </c>
      <c r="J623" s="11" t="str">
        <f t="shared" si="75"/>
        <v/>
      </c>
      <c r="K623" s="11" t="str">
        <f t="shared" si="79"/>
        <v/>
      </c>
      <c r="L623" s="11" t="str">
        <f>IF('ACT Math'!B623="","",'SAT M to CBEST M'!$A$2+'SAT M to CBEST M'!$B$2*C623)</f>
        <v/>
      </c>
      <c r="M623" s="11" t="str">
        <f>IF('ACT Math'!B623="","", IF(L623&lt;20, 20, IF(L623&gt;80, 80, L623)))</f>
        <v/>
      </c>
    </row>
    <row r="624" spans="1:13" x14ac:dyDescent="0.25">
      <c r="A624" s="11">
        <v>623</v>
      </c>
      <c r="B624" s="30"/>
      <c r="C624" s="11" t="str">
        <f>IF('ACT Math'!B624="","",IF('ACT Math'!B624&lt;'ACT M to SAT M'!$A$2,'ACT M to SAT M'!$B$2,IF('ACT Math'!B624&gt;'ACT M to SAT M'!A$28,'ACT M to SAT M'!B$28,VLOOKUP(B624,'ACT M to SAT M'!A:B,2,FALSE))))</f>
        <v/>
      </c>
      <c r="D624" s="11" t="str">
        <f t="shared" si="72"/>
        <v/>
      </c>
      <c r="E624" s="11" t="str">
        <f t="shared" si="76"/>
        <v/>
      </c>
      <c r="F624" s="11" t="str">
        <f t="shared" si="73"/>
        <v/>
      </c>
      <c r="G624" s="11" t="str">
        <f t="shared" si="77"/>
        <v/>
      </c>
      <c r="H624" s="11" t="str">
        <f t="shared" si="74"/>
        <v/>
      </c>
      <c r="I624" s="11" t="str">
        <f t="shared" si="78"/>
        <v/>
      </c>
      <c r="J624" s="11" t="str">
        <f t="shared" si="75"/>
        <v/>
      </c>
      <c r="K624" s="11" t="str">
        <f t="shared" si="79"/>
        <v/>
      </c>
      <c r="L624" s="11" t="str">
        <f>IF('ACT Math'!B624="","",'SAT M to CBEST M'!$A$2+'SAT M to CBEST M'!$B$2*C624)</f>
        <v/>
      </c>
      <c r="M624" s="11" t="str">
        <f>IF('ACT Math'!B624="","", IF(L624&lt;20, 20, IF(L624&gt;80, 80, L624)))</f>
        <v/>
      </c>
    </row>
    <row r="625" spans="1:13" x14ac:dyDescent="0.25">
      <c r="A625" s="11">
        <v>624</v>
      </c>
      <c r="B625" s="30"/>
      <c r="C625" s="11" t="str">
        <f>IF('ACT Math'!B625="","",IF('ACT Math'!B625&lt;'ACT M to SAT M'!$A$2,'ACT M to SAT M'!$B$2,IF('ACT Math'!B625&gt;'ACT M to SAT M'!A$28,'ACT M to SAT M'!B$28,VLOOKUP(B625,'ACT M to SAT M'!A:B,2,FALSE))))</f>
        <v/>
      </c>
      <c r="D625" s="11" t="str">
        <f t="shared" si="72"/>
        <v/>
      </c>
      <c r="E625" s="11" t="str">
        <f t="shared" si="76"/>
        <v/>
      </c>
      <c r="F625" s="11" t="str">
        <f t="shared" si="73"/>
        <v/>
      </c>
      <c r="G625" s="11" t="str">
        <f t="shared" si="77"/>
        <v/>
      </c>
      <c r="H625" s="11" t="str">
        <f t="shared" si="74"/>
        <v/>
      </c>
      <c r="I625" s="11" t="str">
        <f t="shared" si="78"/>
        <v/>
      </c>
      <c r="J625" s="11" t="str">
        <f t="shared" si="75"/>
        <v/>
      </c>
      <c r="K625" s="11" t="str">
        <f t="shared" si="79"/>
        <v/>
      </c>
      <c r="L625" s="11" t="str">
        <f>IF('ACT Math'!B625="","",'SAT M to CBEST M'!$A$2+'SAT M to CBEST M'!$B$2*C625)</f>
        <v/>
      </c>
      <c r="M625" s="11" t="str">
        <f>IF('ACT Math'!B625="","", IF(L625&lt;20, 20, IF(L625&gt;80, 80, L625)))</f>
        <v/>
      </c>
    </row>
    <row r="626" spans="1:13" x14ac:dyDescent="0.25">
      <c r="A626" s="11">
        <v>625</v>
      </c>
      <c r="B626" s="30"/>
      <c r="C626" s="11" t="str">
        <f>IF('ACT Math'!B626="","",IF('ACT Math'!B626&lt;'ACT M to SAT M'!$A$2,'ACT M to SAT M'!$B$2,IF('ACT Math'!B626&gt;'ACT M to SAT M'!A$28,'ACT M to SAT M'!B$28,VLOOKUP(B626,'ACT M to SAT M'!A:B,2,FALSE))))</f>
        <v/>
      </c>
      <c r="D626" s="11" t="str">
        <f t="shared" si="72"/>
        <v/>
      </c>
      <c r="E626" s="11" t="str">
        <f t="shared" si="76"/>
        <v/>
      </c>
      <c r="F626" s="11" t="str">
        <f t="shared" si="73"/>
        <v/>
      </c>
      <c r="G626" s="11" t="str">
        <f t="shared" si="77"/>
        <v/>
      </c>
      <c r="H626" s="11" t="str">
        <f t="shared" si="74"/>
        <v/>
      </c>
      <c r="I626" s="11" t="str">
        <f t="shared" si="78"/>
        <v/>
      </c>
      <c r="J626" s="11" t="str">
        <f t="shared" si="75"/>
        <v/>
      </c>
      <c r="K626" s="11" t="str">
        <f t="shared" si="79"/>
        <v/>
      </c>
      <c r="L626" s="11" t="str">
        <f>IF('ACT Math'!B626="","",'SAT M to CBEST M'!$A$2+'SAT M to CBEST M'!$B$2*C626)</f>
        <v/>
      </c>
      <c r="M626" s="11" t="str">
        <f>IF('ACT Math'!B626="","", IF(L626&lt;20, 20, IF(L626&gt;80, 80, L626)))</f>
        <v/>
      </c>
    </row>
    <row r="627" spans="1:13" x14ac:dyDescent="0.25">
      <c r="A627" s="11">
        <v>626</v>
      </c>
      <c r="B627" s="30"/>
      <c r="C627" s="11" t="str">
        <f>IF('ACT Math'!B627="","",IF('ACT Math'!B627&lt;'ACT M to SAT M'!$A$2,'ACT M to SAT M'!$B$2,IF('ACT Math'!B627&gt;'ACT M to SAT M'!A$28,'ACT M to SAT M'!B$28,VLOOKUP(B627,'ACT M to SAT M'!A:B,2,FALSE))))</f>
        <v/>
      </c>
      <c r="D627" s="11" t="str">
        <f t="shared" si="72"/>
        <v/>
      </c>
      <c r="E627" s="11" t="str">
        <f t="shared" si="76"/>
        <v/>
      </c>
      <c r="F627" s="11" t="str">
        <f t="shared" si="73"/>
        <v/>
      </c>
      <c r="G627" s="11" t="str">
        <f t="shared" si="77"/>
        <v/>
      </c>
      <c r="H627" s="11" t="str">
        <f t="shared" si="74"/>
        <v/>
      </c>
      <c r="I627" s="11" t="str">
        <f t="shared" si="78"/>
        <v/>
      </c>
      <c r="J627" s="11" t="str">
        <f t="shared" si="75"/>
        <v/>
      </c>
      <c r="K627" s="11" t="str">
        <f t="shared" si="79"/>
        <v/>
      </c>
      <c r="L627" s="11" t="str">
        <f>IF('ACT Math'!B627="","",'SAT M to CBEST M'!$A$2+'SAT M to CBEST M'!$B$2*C627)</f>
        <v/>
      </c>
      <c r="M627" s="11" t="str">
        <f>IF('ACT Math'!B627="","", IF(L627&lt;20, 20, IF(L627&gt;80, 80, L627)))</f>
        <v/>
      </c>
    </row>
    <row r="628" spans="1:13" x14ac:dyDescent="0.25">
      <c r="A628" s="11">
        <v>627</v>
      </c>
      <c r="B628" s="30"/>
      <c r="C628" s="11" t="str">
        <f>IF('ACT Math'!B628="","",IF('ACT Math'!B628&lt;'ACT M to SAT M'!$A$2,'ACT M to SAT M'!$B$2,IF('ACT Math'!B628&gt;'ACT M to SAT M'!A$28,'ACT M to SAT M'!B$28,VLOOKUP(B628,'ACT M to SAT M'!A:B,2,FALSE))))</f>
        <v/>
      </c>
      <c r="D628" s="11" t="str">
        <f t="shared" si="72"/>
        <v/>
      </c>
      <c r="E628" s="11" t="str">
        <f t="shared" si="76"/>
        <v/>
      </c>
      <c r="F628" s="11" t="str">
        <f t="shared" si="73"/>
        <v/>
      </c>
      <c r="G628" s="11" t="str">
        <f t="shared" si="77"/>
        <v/>
      </c>
      <c r="H628" s="11" t="str">
        <f t="shared" si="74"/>
        <v/>
      </c>
      <c r="I628" s="11" t="str">
        <f t="shared" si="78"/>
        <v/>
      </c>
      <c r="J628" s="11" t="str">
        <f t="shared" si="75"/>
        <v/>
      </c>
      <c r="K628" s="11" t="str">
        <f t="shared" si="79"/>
        <v/>
      </c>
      <c r="L628" s="11" t="str">
        <f>IF('ACT Math'!B628="","",'SAT M to CBEST M'!$A$2+'SAT M to CBEST M'!$B$2*C628)</f>
        <v/>
      </c>
      <c r="M628" s="11" t="str">
        <f>IF('ACT Math'!B628="","", IF(L628&lt;20, 20, IF(L628&gt;80, 80, L628)))</f>
        <v/>
      </c>
    </row>
    <row r="629" spans="1:13" x14ac:dyDescent="0.25">
      <c r="A629" s="11">
        <v>628</v>
      </c>
      <c r="B629" s="30"/>
      <c r="C629" s="11" t="str">
        <f>IF('ACT Math'!B629="","",IF('ACT Math'!B629&lt;'ACT M to SAT M'!$A$2,'ACT M to SAT M'!$B$2,IF('ACT Math'!B629&gt;'ACT M to SAT M'!A$28,'ACT M to SAT M'!B$28,VLOOKUP(B629,'ACT M to SAT M'!A:B,2,FALSE))))</f>
        <v/>
      </c>
      <c r="D629" s="11" t="str">
        <f t="shared" si="72"/>
        <v/>
      </c>
      <c r="E629" s="11" t="str">
        <f t="shared" si="76"/>
        <v/>
      </c>
      <c r="F629" s="11" t="str">
        <f t="shared" si="73"/>
        <v/>
      </c>
      <c r="G629" s="11" t="str">
        <f t="shared" si="77"/>
        <v/>
      </c>
      <c r="H629" s="11" t="str">
        <f t="shared" si="74"/>
        <v/>
      </c>
      <c r="I629" s="11" t="str">
        <f t="shared" si="78"/>
        <v/>
      </c>
      <c r="J629" s="11" t="str">
        <f t="shared" si="75"/>
        <v/>
      </c>
      <c r="K629" s="11" t="str">
        <f t="shared" si="79"/>
        <v/>
      </c>
      <c r="L629" s="11" t="str">
        <f>IF('ACT Math'!B629="","",'SAT M to CBEST M'!$A$2+'SAT M to CBEST M'!$B$2*C629)</f>
        <v/>
      </c>
      <c r="M629" s="11" t="str">
        <f>IF('ACT Math'!B629="","", IF(L629&lt;20, 20, IF(L629&gt;80, 80, L629)))</f>
        <v/>
      </c>
    </row>
    <row r="630" spans="1:13" x14ac:dyDescent="0.25">
      <c r="A630" s="11">
        <v>629</v>
      </c>
      <c r="B630" s="30"/>
      <c r="C630" s="11" t="str">
        <f>IF('ACT Math'!B630="","",IF('ACT Math'!B630&lt;'ACT M to SAT M'!$A$2,'ACT M to SAT M'!$B$2,IF('ACT Math'!B630&gt;'ACT M to SAT M'!A$28,'ACT M to SAT M'!B$28,VLOOKUP(B630,'ACT M to SAT M'!A:B,2,FALSE))))</f>
        <v/>
      </c>
      <c r="D630" s="11" t="str">
        <f t="shared" si="72"/>
        <v/>
      </c>
      <c r="E630" s="11" t="str">
        <f t="shared" si="76"/>
        <v/>
      </c>
      <c r="F630" s="11" t="str">
        <f t="shared" si="73"/>
        <v/>
      </c>
      <c r="G630" s="11" t="str">
        <f t="shared" si="77"/>
        <v/>
      </c>
      <c r="H630" s="11" t="str">
        <f t="shared" si="74"/>
        <v/>
      </c>
      <c r="I630" s="11" t="str">
        <f t="shared" si="78"/>
        <v/>
      </c>
      <c r="J630" s="11" t="str">
        <f t="shared" si="75"/>
        <v/>
      </c>
      <c r="K630" s="11" t="str">
        <f t="shared" si="79"/>
        <v/>
      </c>
      <c r="L630" s="11" t="str">
        <f>IF('ACT Math'!B630="","",'SAT M to CBEST M'!$A$2+'SAT M to CBEST M'!$B$2*C630)</f>
        <v/>
      </c>
      <c r="M630" s="11" t="str">
        <f>IF('ACT Math'!B630="","", IF(L630&lt;20, 20, IF(L630&gt;80, 80, L630)))</f>
        <v/>
      </c>
    </row>
    <row r="631" spans="1:13" x14ac:dyDescent="0.25">
      <c r="A631" s="11">
        <v>630</v>
      </c>
      <c r="B631" s="30"/>
      <c r="C631" s="11" t="str">
        <f>IF('ACT Math'!B631="","",IF('ACT Math'!B631&lt;'ACT M to SAT M'!$A$2,'ACT M to SAT M'!$B$2,IF('ACT Math'!B631&gt;'ACT M to SAT M'!A$28,'ACT M to SAT M'!B$28,VLOOKUP(B631,'ACT M to SAT M'!A:B,2,FALSE))))</f>
        <v/>
      </c>
      <c r="D631" s="11" t="str">
        <f t="shared" si="72"/>
        <v/>
      </c>
      <c r="E631" s="11" t="str">
        <f t="shared" si="76"/>
        <v/>
      </c>
      <c r="F631" s="11" t="str">
        <f t="shared" si="73"/>
        <v/>
      </c>
      <c r="G631" s="11" t="str">
        <f t="shared" si="77"/>
        <v/>
      </c>
      <c r="H631" s="11" t="str">
        <f t="shared" si="74"/>
        <v/>
      </c>
      <c r="I631" s="11" t="str">
        <f t="shared" si="78"/>
        <v/>
      </c>
      <c r="J631" s="11" t="str">
        <f t="shared" si="75"/>
        <v/>
      </c>
      <c r="K631" s="11" t="str">
        <f t="shared" si="79"/>
        <v/>
      </c>
      <c r="L631" s="11" t="str">
        <f>IF('ACT Math'!B631="","",'SAT M to CBEST M'!$A$2+'SAT M to CBEST M'!$B$2*C631)</f>
        <v/>
      </c>
      <c r="M631" s="11" t="str">
        <f>IF('ACT Math'!B631="","", IF(L631&lt;20, 20, IF(L631&gt;80, 80, L631)))</f>
        <v/>
      </c>
    </row>
    <row r="632" spans="1:13" x14ac:dyDescent="0.25">
      <c r="A632" s="11">
        <v>631</v>
      </c>
      <c r="B632" s="30"/>
      <c r="C632" s="11" t="str">
        <f>IF('ACT Math'!B632="","",IF('ACT Math'!B632&lt;'ACT M to SAT M'!$A$2,'ACT M to SAT M'!$B$2,IF('ACT Math'!B632&gt;'ACT M to SAT M'!A$28,'ACT M to SAT M'!B$28,VLOOKUP(B632,'ACT M to SAT M'!A:B,2,FALSE))))</f>
        <v/>
      </c>
      <c r="D632" s="11" t="str">
        <f t="shared" si="72"/>
        <v/>
      </c>
      <c r="E632" s="11" t="str">
        <f t="shared" si="76"/>
        <v/>
      </c>
      <c r="F632" s="11" t="str">
        <f t="shared" si="73"/>
        <v/>
      </c>
      <c r="G632" s="11" t="str">
        <f t="shared" si="77"/>
        <v/>
      </c>
      <c r="H632" s="11" t="str">
        <f t="shared" si="74"/>
        <v/>
      </c>
      <c r="I632" s="11" t="str">
        <f t="shared" si="78"/>
        <v/>
      </c>
      <c r="J632" s="11" t="str">
        <f t="shared" si="75"/>
        <v/>
      </c>
      <c r="K632" s="11" t="str">
        <f t="shared" si="79"/>
        <v/>
      </c>
      <c r="L632" s="11" t="str">
        <f>IF('ACT Math'!B632="","",'SAT M to CBEST M'!$A$2+'SAT M to CBEST M'!$B$2*C632)</f>
        <v/>
      </c>
      <c r="M632" s="11" t="str">
        <f>IF('ACT Math'!B632="","", IF(L632&lt;20, 20, IF(L632&gt;80, 80, L632)))</f>
        <v/>
      </c>
    </row>
    <row r="633" spans="1:13" x14ac:dyDescent="0.25">
      <c r="A633" s="11">
        <v>632</v>
      </c>
      <c r="B633" s="30"/>
      <c r="C633" s="11" t="str">
        <f>IF('ACT Math'!B633="","",IF('ACT Math'!B633&lt;'ACT M to SAT M'!$A$2,'ACT M to SAT M'!$B$2,IF('ACT Math'!B633&gt;'ACT M to SAT M'!A$28,'ACT M to SAT M'!B$28,VLOOKUP(B633,'ACT M to SAT M'!A:B,2,FALSE))))</f>
        <v/>
      </c>
      <c r="D633" s="11" t="str">
        <f t="shared" si="72"/>
        <v/>
      </c>
      <c r="E633" s="11" t="str">
        <f t="shared" si="76"/>
        <v/>
      </c>
      <c r="F633" s="11" t="str">
        <f t="shared" si="73"/>
        <v/>
      </c>
      <c r="G633" s="11" t="str">
        <f t="shared" si="77"/>
        <v/>
      </c>
      <c r="H633" s="11" t="str">
        <f t="shared" si="74"/>
        <v/>
      </c>
      <c r="I633" s="11" t="str">
        <f t="shared" si="78"/>
        <v/>
      </c>
      <c r="J633" s="11" t="str">
        <f t="shared" si="75"/>
        <v/>
      </c>
      <c r="K633" s="11" t="str">
        <f t="shared" si="79"/>
        <v/>
      </c>
      <c r="L633" s="11" t="str">
        <f>IF('ACT Math'!B633="","",'SAT M to CBEST M'!$A$2+'SAT M to CBEST M'!$B$2*C633)</f>
        <v/>
      </c>
      <c r="M633" s="11" t="str">
        <f>IF('ACT Math'!B633="","", IF(L633&lt;20, 20, IF(L633&gt;80, 80, L633)))</f>
        <v/>
      </c>
    </row>
    <row r="634" spans="1:13" x14ac:dyDescent="0.25">
      <c r="A634" s="11">
        <v>633</v>
      </c>
      <c r="B634" s="30"/>
      <c r="C634" s="11" t="str">
        <f>IF('ACT Math'!B634="","",IF('ACT Math'!B634&lt;'ACT M to SAT M'!$A$2,'ACT M to SAT M'!$B$2,IF('ACT Math'!B634&gt;'ACT M to SAT M'!A$28,'ACT M to SAT M'!B$28,VLOOKUP(B634,'ACT M to SAT M'!A:B,2,FALSE))))</f>
        <v/>
      </c>
      <c r="D634" s="11" t="str">
        <f t="shared" si="72"/>
        <v/>
      </c>
      <c r="E634" s="11" t="str">
        <f t="shared" si="76"/>
        <v/>
      </c>
      <c r="F634" s="11" t="str">
        <f t="shared" si="73"/>
        <v/>
      </c>
      <c r="G634" s="11" t="str">
        <f t="shared" si="77"/>
        <v/>
      </c>
      <c r="H634" s="11" t="str">
        <f t="shared" si="74"/>
        <v/>
      </c>
      <c r="I634" s="11" t="str">
        <f t="shared" si="78"/>
        <v/>
      </c>
      <c r="J634" s="11" t="str">
        <f t="shared" si="75"/>
        <v/>
      </c>
      <c r="K634" s="11" t="str">
        <f t="shared" si="79"/>
        <v/>
      </c>
      <c r="L634" s="11" t="str">
        <f>IF('ACT Math'!B634="","",'SAT M to CBEST M'!$A$2+'SAT M to CBEST M'!$B$2*C634)</f>
        <v/>
      </c>
      <c r="M634" s="11" t="str">
        <f>IF('ACT Math'!B634="","", IF(L634&lt;20, 20, IF(L634&gt;80, 80, L634)))</f>
        <v/>
      </c>
    </row>
    <row r="635" spans="1:13" x14ac:dyDescent="0.25">
      <c r="A635" s="11">
        <v>634</v>
      </c>
      <c r="B635" s="30"/>
      <c r="C635" s="11" t="str">
        <f>IF('ACT Math'!B635="","",IF('ACT Math'!B635&lt;'ACT M to SAT M'!$A$2,'ACT M to SAT M'!$B$2,IF('ACT Math'!B635&gt;'ACT M to SAT M'!A$28,'ACT M to SAT M'!B$28,VLOOKUP(B635,'ACT M to SAT M'!A:B,2,FALSE))))</f>
        <v/>
      </c>
      <c r="D635" s="11" t="str">
        <f t="shared" si="72"/>
        <v/>
      </c>
      <c r="E635" s="11" t="str">
        <f t="shared" si="76"/>
        <v/>
      </c>
      <c r="F635" s="11" t="str">
        <f t="shared" si="73"/>
        <v/>
      </c>
      <c r="G635" s="11" t="str">
        <f t="shared" si="77"/>
        <v/>
      </c>
      <c r="H635" s="11" t="str">
        <f t="shared" si="74"/>
        <v/>
      </c>
      <c r="I635" s="11" t="str">
        <f t="shared" si="78"/>
        <v/>
      </c>
      <c r="J635" s="11" t="str">
        <f t="shared" si="75"/>
        <v/>
      </c>
      <c r="K635" s="11" t="str">
        <f t="shared" si="79"/>
        <v/>
      </c>
      <c r="L635" s="11" t="str">
        <f>IF('ACT Math'!B635="","",'SAT M to CBEST M'!$A$2+'SAT M to CBEST M'!$B$2*C635)</f>
        <v/>
      </c>
      <c r="M635" s="11" t="str">
        <f>IF('ACT Math'!B635="","", IF(L635&lt;20, 20, IF(L635&gt;80, 80, L635)))</f>
        <v/>
      </c>
    </row>
    <row r="636" spans="1:13" x14ac:dyDescent="0.25">
      <c r="A636" s="11">
        <v>635</v>
      </c>
      <c r="B636" s="30"/>
      <c r="C636" s="11" t="str">
        <f>IF('ACT Math'!B636="","",IF('ACT Math'!B636&lt;'ACT M to SAT M'!$A$2,'ACT M to SAT M'!$B$2,IF('ACT Math'!B636&gt;'ACT M to SAT M'!A$28,'ACT M to SAT M'!B$28,VLOOKUP(B636,'ACT M to SAT M'!A:B,2,FALSE))))</f>
        <v/>
      </c>
      <c r="D636" s="11" t="str">
        <f t="shared" si="72"/>
        <v/>
      </c>
      <c r="E636" s="11" t="str">
        <f t="shared" si="76"/>
        <v/>
      </c>
      <c r="F636" s="11" t="str">
        <f t="shared" si="73"/>
        <v/>
      </c>
      <c r="G636" s="11" t="str">
        <f t="shared" si="77"/>
        <v/>
      </c>
      <c r="H636" s="11" t="str">
        <f t="shared" si="74"/>
        <v/>
      </c>
      <c r="I636" s="11" t="str">
        <f t="shared" si="78"/>
        <v/>
      </c>
      <c r="J636" s="11" t="str">
        <f t="shared" si="75"/>
        <v/>
      </c>
      <c r="K636" s="11" t="str">
        <f t="shared" si="79"/>
        <v/>
      </c>
      <c r="L636" s="11" t="str">
        <f>IF('ACT Math'!B636="","",'SAT M to CBEST M'!$A$2+'SAT M to CBEST M'!$B$2*C636)</f>
        <v/>
      </c>
      <c r="M636" s="11" t="str">
        <f>IF('ACT Math'!B636="","", IF(L636&lt;20, 20, IF(L636&gt;80, 80, L636)))</f>
        <v/>
      </c>
    </row>
    <row r="637" spans="1:13" x14ac:dyDescent="0.25">
      <c r="A637" s="11">
        <v>636</v>
      </c>
      <c r="B637" s="30"/>
      <c r="C637" s="11" t="str">
        <f>IF('ACT Math'!B637="","",IF('ACT Math'!B637&lt;'ACT M to SAT M'!$A$2,'ACT M to SAT M'!$B$2,IF('ACT Math'!B637&gt;'ACT M to SAT M'!A$28,'ACT M to SAT M'!B$28,VLOOKUP(B637,'ACT M to SAT M'!A:B,2,FALSE))))</f>
        <v/>
      </c>
      <c r="D637" s="11" t="str">
        <f t="shared" si="72"/>
        <v/>
      </c>
      <c r="E637" s="11" t="str">
        <f t="shared" si="76"/>
        <v/>
      </c>
      <c r="F637" s="11" t="str">
        <f t="shared" si="73"/>
        <v/>
      </c>
      <c r="G637" s="11" t="str">
        <f t="shared" si="77"/>
        <v/>
      </c>
      <c r="H637" s="11" t="str">
        <f t="shared" si="74"/>
        <v/>
      </c>
      <c r="I637" s="11" t="str">
        <f t="shared" si="78"/>
        <v/>
      </c>
      <c r="J637" s="11" t="str">
        <f t="shared" si="75"/>
        <v/>
      </c>
      <c r="K637" s="11" t="str">
        <f t="shared" si="79"/>
        <v/>
      </c>
      <c r="L637" s="11" t="str">
        <f>IF('ACT Math'!B637="","",'SAT M to CBEST M'!$A$2+'SAT M to CBEST M'!$B$2*C637)</f>
        <v/>
      </c>
      <c r="M637" s="11" t="str">
        <f>IF('ACT Math'!B637="","", IF(L637&lt;20, 20, IF(L637&gt;80, 80, L637)))</f>
        <v/>
      </c>
    </row>
    <row r="638" spans="1:13" x14ac:dyDescent="0.25">
      <c r="A638" s="11">
        <v>637</v>
      </c>
      <c r="B638" s="30"/>
      <c r="C638" s="11" t="str">
        <f>IF('ACT Math'!B638="","",IF('ACT Math'!B638&lt;'ACT M to SAT M'!$A$2,'ACT M to SAT M'!$B$2,IF('ACT Math'!B638&gt;'ACT M to SAT M'!A$28,'ACT M to SAT M'!B$28,VLOOKUP(B638,'ACT M to SAT M'!A:B,2,FALSE))))</f>
        <v/>
      </c>
      <c r="D638" s="11" t="str">
        <f t="shared" si="72"/>
        <v/>
      </c>
      <c r="E638" s="11" t="str">
        <f t="shared" si="76"/>
        <v/>
      </c>
      <c r="F638" s="11" t="str">
        <f t="shared" si="73"/>
        <v/>
      </c>
      <c r="G638" s="11" t="str">
        <f t="shared" si="77"/>
        <v/>
      </c>
      <c r="H638" s="11" t="str">
        <f t="shared" si="74"/>
        <v/>
      </c>
      <c r="I638" s="11" t="str">
        <f t="shared" si="78"/>
        <v/>
      </c>
      <c r="J638" s="11" t="str">
        <f t="shared" si="75"/>
        <v/>
      </c>
      <c r="K638" s="11" t="str">
        <f t="shared" si="79"/>
        <v/>
      </c>
      <c r="L638" s="11" t="str">
        <f>IF('ACT Math'!B638="","",'SAT M to CBEST M'!$A$2+'SAT M to CBEST M'!$B$2*C638)</f>
        <v/>
      </c>
      <c r="M638" s="11" t="str">
        <f>IF('ACT Math'!B638="","", IF(L638&lt;20, 20, IF(L638&gt;80, 80, L638)))</f>
        <v/>
      </c>
    </row>
    <row r="639" spans="1:13" x14ac:dyDescent="0.25">
      <c r="A639" s="11">
        <v>638</v>
      </c>
      <c r="B639" s="30"/>
      <c r="C639" s="11" t="str">
        <f>IF('ACT Math'!B639="","",IF('ACT Math'!B639&lt;'ACT M to SAT M'!$A$2,'ACT M to SAT M'!$B$2,IF('ACT Math'!B639&gt;'ACT M to SAT M'!A$28,'ACT M to SAT M'!B$28,VLOOKUP(B639,'ACT M to SAT M'!A:B,2,FALSE))))</f>
        <v/>
      </c>
      <c r="D639" s="11" t="str">
        <f t="shared" si="72"/>
        <v/>
      </c>
      <c r="E639" s="11" t="str">
        <f t="shared" si="76"/>
        <v/>
      </c>
      <c r="F639" s="11" t="str">
        <f t="shared" si="73"/>
        <v/>
      </c>
      <c r="G639" s="11" t="str">
        <f t="shared" si="77"/>
        <v/>
      </c>
      <c r="H639" s="11" t="str">
        <f t="shared" si="74"/>
        <v/>
      </c>
      <c r="I639" s="11" t="str">
        <f t="shared" si="78"/>
        <v/>
      </c>
      <c r="J639" s="11" t="str">
        <f t="shared" si="75"/>
        <v/>
      </c>
      <c r="K639" s="11" t="str">
        <f t="shared" si="79"/>
        <v/>
      </c>
      <c r="L639" s="11" t="str">
        <f>IF('ACT Math'!B639="","",'SAT M to CBEST M'!$A$2+'SAT M to CBEST M'!$B$2*C639)</f>
        <v/>
      </c>
      <c r="M639" s="11" t="str">
        <f>IF('ACT Math'!B639="","", IF(L639&lt;20, 20, IF(L639&gt;80, 80, L639)))</f>
        <v/>
      </c>
    </row>
    <row r="640" spans="1:13" x14ac:dyDescent="0.25">
      <c r="A640" s="11">
        <v>639</v>
      </c>
      <c r="B640" s="30"/>
      <c r="C640" s="11" t="str">
        <f>IF('ACT Math'!B640="","",IF('ACT Math'!B640&lt;'ACT M to SAT M'!$A$2,'ACT M to SAT M'!$B$2,IF('ACT Math'!B640&gt;'ACT M to SAT M'!A$28,'ACT M to SAT M'!B$28,VLOOKUP(B640,'ACT M to SAT M'!A:B,2,FALSE))))</f>
        <v/>
      </c>
      <c r="D640" s="11" t="str">
        <f t="shared" si="72"/>
        <v/>
      </c>
      <c r="E640" s="11" t="str">
        <f t="shared" si="76"/>
        <v/>
      </c>
      <c r="F640" s="11" t="str">
        <f t="shared" si="73"/>
        <v/>
      </c>
      <c r="G640" s="11" t="str">
        <f t="shared" si="77"/>
        <v/>
      </c>
      <c r="H640" s="11" t="str">
        <f t="shared" si="74"/>
        <v/>
      </c>
      <c r="I640" s="11" t="str">
        <f t="shared" si="78"/>
        <v/>
      </c>
      <c r="J640" s="11" t="str">
        <f t="shared" si="75"/>
        <v/>
      </c>
      <c r="K640" s="11" t="str">
        <f t="shared" si="79"/>
        <v/>
      </c>
      <c r="L640" s="11" t="str">
        <f>IF('ACT Math'!B640="","",'SAT M to CBEST M'!$A$2+'SAT M to CBEST M'!$B$2*C640)</f>
        <v/>
      </c>
      <c r="M640" s="11" t="str">
        <f>IF('ACT Math'!B640="","", IF(L640&lt;20, 20, IF(L640&gt;80, 80, L640)))</f>
        <v/>
      </c>
    </row>
    <row r="641" spans="1:13" x14ac:dyDescent="0.25">
      <c r="A641" s="11">
        <v>640</v>
      </c>
      <c r="B641" s="30"/>
      <c r="C641" s="11" t="str">
        <f>IF('ACT Math'!B641="","",IF('ACT Math'!B641&lt;'ACT M to SAT M'!$A$2,'ACT M to SAT M'!$B$2,IF('ACT Math'!B641&gt;'ACT M to SAT M'!A$28,'ACT M to SAT M'!B$28,VLOOKUP(B641,'ACT M to SAT M'!A:B,2,FALSE))))</f>
        <v/>
      </c>
      <c r="D641" s="11" t="str">
        <f t="shared" si="72"/>
        <v/>
      </c>
      <c r="E641" s="11" t="str">
        <f t="shared" si="76"/>
        <v/>
      </c>
      <c r="F641" s="11" t="str">
        <f t="shared" si="73"/>
        <v/>
      </c>
      <c r="G641" s="11" t="str">
        <f t="shared" si="77"/>
        <v/>
      </c>
      <c r="H641" s="11" t="str">
        <f t="shared" si="74"/>
        <v/>
      </c>
      <c r="I641" s="11" t="str">
        <f t="shared" si="78"/>
        <v/>
      </c>
      <c r="J641" s="11" t="str">
        <f t="shared" si="75"/>
        <v/>
      </c>
      <c r="K641" s="11" t="str">
        <f t="shared" si="79"/>
        <v/>
      </c>
      <c r="L641" s="11" t="str">
        <f>IF('ACT Math'!B641="","",'SAT M to CBEST M'!$A$2+'SAT M to CBEST M'!$B$2*C641)</f>
        <v/>
      </c>
      <c r="M641" s="11" t="str">
        <f>IF('ACT Math'!B641="","", IF(L641&lt;20, 20, IF(L641&gt;80, 80, L641)))</f>
        <v/>
      </c>
    </row>
    <row r="642" spans="1:13" x14ac:dyDescent="0.25">
      <c r="A642" s="11">
        <v>641</v>
      </c>
      <c r="B642" s="30"/>
      <c r="C642" s="11" t="str">
        <f>IF('ACT Math'!B642="","",IF('ACT Math'!B642&lt;'ACT M to SAT M'!$A$2,'ACT M to SAT M'!$B$2,IF('ACT Math'!B642&gt;'ACT M to SAT M'!A$28,'ACT M to SAT M'!B$28,VLOOKUP(B642,'ACT M to SAT M'!A:B,2,FALSE))))</f>
        <v/>
      </c>
      <c r="D642" s="11" t="str">
        <f t="shared" ref="D642:D705" si="80">IF(B642="","",interceptACTMtoPCM5732+slopeACTMtoPCM5732*B642)</f>
        <v/>
      </c>
      <c r="E642" s="11" t="str">
        <f t="shared" si="76"/>
        <v/>
      </c>
      <c r="F642" s="11" t="str">
        <f t="shared" ref="F642:F705" si="81">IF(B642="","",IF(B642&gt;=17, upperinterceptACTMtoPAAM201+B642*upperslopeACTMtoPAAM201, lowerinterceptACTMtoPAAM201+B642*lowerslopeACTMtoPAAM201))</f>
        <v/>
      </c>
      <c r="G642" s="11" t="str">
        <f t="shared" si="77"/>
        <v/>
      </c>
      <c r="H642" s="11" t="str">
        <f t="shared" ref="H642:H705" si="82">IF(B642="","",interceptACTMtoPCM5733+slopeACTMtoPCM5733*B642)</f>
        <v/>
      </c>
      <c r="I642" s="11" t="str">
        <f t="shared" si="78"/>
        <v/>
      </c>
      <c r="J642" s="11" t="str">
        <f t="shared" ref="J642:J705" si="83">IF(B642="","",IF(B642&gt;=16, upperinterceptACTMtoPAAM211+B642*upperslopeACTMtoPAAM211, lowerinterceptACTMtoPAAM211+B642*lowerslopeACTMtoPAAM211))</f>
        <v/>
      </c>
      <c r="K642" s="11" t="str">
        <f t="shared" si="79"/>
        <v/>
      </c>
      <c r="L642" s="11" t="str">
        <f>IF('ACT Math'!B642="","",'SAT M to CBEST M'!$A$2+'SAT M to CBEST M'!$B$2*C642)</f>
        <v/>
      </c>
      <c r="M642" s="11" t="str">
        <f>IF('ACT Math'!B642="","", IF(L642&lt;20, 20, IF(L642&gt;80, 80, L642)))</f>
        <v/>
      </c>
    </row>
    <row r="643" spans="1:13" x14ac:dyDescent="0.25">
      <c r="A643" s="11">
        <v>642</v>
      </c>
      <c r="B643" s="30"/>
      <c r="C643" s="11" t="str">
        <f>IF('ACT Math'!B643="","",IF('ACT Math'!B643&lt;'ACT M to SAT M'!$A$2,'ACT M to SAT M'!$B$2,IF('ACT Math'!B643&gt;'ACT M to SAT M'!A$28,'ACT M to SAT M'!B$28,VLOOKUP(B643,'ACT M to SAT M'!A:B,2,FALSE))))</f>
        <v/>
      </c>
      <c r="D643" s="11" t="str">
        <f t="shared" si="80"/>
        <v/>
      </c>
      <c r="E643" s="11" t="str">
        <f t="shared" ref="E643:E706" si="84">IF(B643="","", IF(D643&lt;100, 100, IF(D643&gt;200, 200, D643)))</f>
        <v/>
      </c>
      <c r="F643" s="11" t="str">
        <f t="shared" si="81"/>
        <v/>
      </c>
      <c r="G643" s="11" t="str">
        <f t="shared" ref="G643:G706" si="85">IF(B643="","", IF(F643&lt;100, 100, IF(F643&gt;300, 300, F643)))</f>
        <v/>
      </c>
      <c r="H643" s="11" t="str">
        <f t="shared" si="82"/>
        <v/>
      </c>
      <c r="I643" s="11" t="str">
        <f t="shared" ref="I643:I706" si="86">IF(B643="","", IF(H643&lt;100, 100, IF(H643&gt;200, 200, H643)))</f>
        <v/>
      </c>
      <c r="J643" s="11" t="str">
        <f t="shared" si="83"/>
        <v/>
      </c>
      <c r="K643" s="11" t="str">
        <f t="shared" ref="K643:K706" si="87">IF(B643="","", IF(J643&lt;100, 100, IF(J643&gt;300, 300, J643)))</f>
        <v/>
      </c>
      <c r="L643" s="11" t="str">
        <f>IF('ACT Math'!B643="","",'SAT M to CBEST M'!$A$2+'SAT M to CBEST M'!$B$2*C643)</f>
        <v/>
      </c>
      <c r="M643" s="11" t="str">
        <f>IF('ACT Math'!B643="","", IF(L643&lt;20, 20, IF(L643&gt;80, 80, L643)))</f>
        <v/>
      </c>
    </row>
    <row r="644" spans="1:13" x14ac:dyDescent="0.25">
      <c r="A644" s="11">
        <v>643</v>
      </c>
      <c r="B644" s="30"/>
      <c r="C644" s="11" t="str">
        <f>IF('ACT Math'!B644="","",IF('ACT Math'!B644&lt;'ACT M to SAT M'!$A$2,'ACT M to SAT M'!$B$2,IF('ACT Math'!B644&gt;'ACT M to SAT M'!A$28,'ACT M to SAT M'!B$28,VLOOKUP(B644,'ACT M to SAT M'!A:B,2,FALSE))))</f>
        <v/>
      </c>
      <c r="D644" s="11" t="str">
        <f t="shared" si="80"/>
        <v/>
      </c>
      <c r="E644" s="11" t="str">
        <f t="shared" si="84"/>
        <v/>
      </c>
      <c r="F644" s="11" t="str">
        <f t="shared" si="81"/>
        <v/>
      </c>
      <c r="G644" s="11" t="str">
        <f t="shared" si="85"/>
        <v/>
      </c>
      <c r="H644" s="11" t="str">
        <f t="shared" si="82"/>
        <v/>
      </c>
      <c r="I644" s="11" t="str">
        <f t="shared" si="86"/>
        <v/>
      </c>
      <c r="J644" s="11" t="str">
        <f t="shared" si="83"/>
        <v/>
      </c>
      <c r="K644" s="11" t="str">
        <f t="shared" si="87"/>
        <v/>
      </c>
      <c r="L644" s="11" t="str">
        <f>IF('ACT Math'!B644="","",'SAT M to CBEST M'!$A$2+'SAT M to CBEST M'!$B$2*C644)</f>
        <v/>
      </c>
      <c r="M644" s="11" t="str">
        <f>IF('ACT Math'!B644="","", IF(L644&lt;20, 20, IF(L644&gt;80, 80, L644)))</f>
        <v/>
      </c>
    </row>
    <row r="645" spans="1:13" x14ac:dyDescent="0.25">
      <c r="A645" s="11">
        <v>644</v>
      </c>
      <c r="B645" s="30"/>
      <c r="C645" s="11" t="str">
        <f>IF('ACT Math'!B645="","",IF('ACT Math'!B645&lt;'ACT M to SAT M'!$A$2,'ACT M to SAT M'!$B$2,IF('ACT Math'!B645&gt;'ACT M to SAT M'!A$28,'ACT M to SAT M'!B$28,VLOOKUP(B645,'ACT M to SAT M'!A:B,2,FALSE))))</f>
        <v/>
      </c>
      <c r="D645" s="11" t="str">
        <f t="shared" si="80"/>
        <v/>
      </c>
      <c r="E645" s="11" t="str">
        <f t="shared" si="84"/>
        <v/>
      </c>
      <c r="F645" s="11" t="str">
        <f t="shared" si="81"/>
        <v/>
      </c>
      <c r="G645" s="11" t="str">
        <f t="shared" si="85"/>
        <v/>
      </c>
      <c r="H645" s="11" t="str">
        <f t="shared" si="82"/>
        <v/>
      </c>
      <c r="I645" s="11" t="str">
        <f t="shared" si="86"/>
        <v/>
      </c>
      <c r="J645" s="11" t="str">
        <f t="shared" si="83"/>
        <v/>
      </c>
      <c r="K645" s="11" t="str">
        <f t="shared" si="87"/>
        <v/>
      </c>
      <c r="L645" s="11" t="str">
        <f>IF('ACT Math'!B645="","",'SAT M to CBEST M'!$A$2+'SAT M to CBEST M'!$B$2*C645)</f>
        <v/>
      </c>
      <c r="M645" s="11" t="str">
        <f>IF('ACT Math'!B645="","", IF(L645&lt;20, 20, IF(L645&gt;80, 80, L645)))</f>
        <v/>
      </c>
    </row>
    <row r="646" spans="1:13" x14ac:dyDescent="0.25">
      <c r="A646" s="11">
        <v>645</v>
      </c>
      <c r="B646" s="30"/>
      <c r="C646" s="11" t="str">
        <f>IF('ACT Math'!B646="","",IF('ACT Math'!B646&lt;'ACT M to SAT M'!$A$2,'ACT M to SAT M'!$B$2,IF('ACT Math'!B646&gt;'ACT M to SAT M'!A$28,'ACT M to SAT M'!B$28,VLOOKUP(B646,'ACT M to SAT M'!A:B,2,FALSE))))</f>
        <v/>
      </c>
      <c r="D646" s="11" t="str">
        <f t="shared" si="80"/>
        <v/>
      </c>
      <c r="E646" s="11" t="str">
        <f t="shared" si="84"/>
        <v/>
      </c>
      <c r="F646" s="11" t="str">
        <f t="shared" si="81"/>
        <v/>
      </c>
      <c r="G646" s="11" t="str">
        <f t="shared" si="85"/>
        <v/>
      </c>
      <c r="H646" s="11" t="str">
        <f t="shared" si="82"/>
        <v/>
      </c>
      <c r="I646" s="11" t="str">
        <f t="shared" si="86"/>
        <v/>
      </c>
      <c r="J646" s="11" t="str">
        <f t="shared" si="83"/>
        <v/>
      </c>
      <c r="K646" s="11" t="str">
        <f t="shared" si="87"/>
        <v/>
      </c>
      <c r="L646" s="11" t="str">
        <f>IF('ACT Math'!B646="","",'SAT M to CBEST M'!$A$2+'SAT M to CBEST M'!$B$2*C646)</f>
        <v/>
      </c>
      <c r="M646" s="11" t="str">
        <f>IF('ACT Math'!B646="","", IF(L646&lt;20, 20, IF(L646&gt;80, 80, L646)))</f>
        <v/>
      </c>
    </row>
    <row r="647" spans="1:13" x14ac:dyDescent="0.25">
      <c r="A647" s="11">
        <v>646</v>
      </c>
      <c r="B647" s="30"/>
      <c r="C647" s="11" t="str">
        <f>IF('ACT Math'!B647="","",IF('ACT Math'!B647&lt;'ACT M to SAT M'!$A$2,'ACT M to SAT M'!$B$2,IF('ACT Math'!B647&gt;'ACT M to SAT M'!A$28,'ACT M to SAT M'!B$28,VLOOKUP(B647,'ACT M to SAT M'!A:B,2,FALSE))))</f>
        <v/>
      </c>
      <c r="D647" s="11" t="str">
        <f t="shared" si="80"/>
        <v/>
      </c>
      <c r="E647" s="11" t="str">
        <f t="shared" si="84"/>
        <v/>
      </c>
      <c r="F647" s="11" t="str">
        <f t="shared" si="81"/>
        <v/>
      </c>
      <c r="G647" s="11" t="str">
        <f t="shared" si="85"/>
        <v/>
      </c>
      <c r="H647" s="11" t="str">
        <f t="shared" si="82"/>
        <v/>
      </c>
      <c r="I647" s="11" t="str">
        <f t="shared" si="86"/>
        <v/>
      </c>
      <c r="J647" s="11" t="str">
        <f t="shared" si="83"/>
        <v/>
      </c>
      <c r="K647" s="11" t="str">
        <f t="shared" si="87"/>
        <v/>
      </c>
      <c r="L647" s="11" t="str">
        <f>IF('ACT Math'!B647="","",'SAT M to CBEST M'!$A$2+'SAT M to CBEST M'!$B$2*C647)</f>
        <v/>
      </c>
      <c r="M647" s="11" t="str">
        <f>IF('ACT Math'!B647="","", IF(L647&lt;20, 20, IF(L647&gt;80, 80, L647)))</f>
        <v/>
      </c>
    </row>
    <row r="648" spans="1:13" x14ac:dyDescent="0.25">
      <c r="A648" s="11">
        <v>647</v>
      </c>
      <c r="B648" s="30"/>
      <c r="C648" s="11" t="str">
        <f>IF('ACT Math'!B648="","",IF('ACT Math'!B648&lt;'ACT M to SAT M'!$A$2,'ACT M to SAT M'!$B$2,IF('ACT Math'!B648&gt;'ACT M to SAT M'!A$28,'ACT M to SAT M'!B$28,VLOOKUP(B648,'ACT M to SAT M'!A:B,2,FALSE))))</f>
        <v/>
      </c>
      <c r="D648" s="11" t="str">
        <f t="shared" si="80"/>
        <v/>
      </c>
      <c r="E648" s="11" t="str">
        <f t="shared" si="84"/>
        <v/>
      </c>
      <c r="F648" s="11" t="str">
        <f t="shared" si="81"/>
        <v/>
      </c>
      <c r="G648" s="11" t="str">
        <f t="shared" si="85"/>
        <v/>
      </c>
      <c r="H648" s="11" t="str">
        <f t="shared" si="82"/>
        <v/>
      </c>
      <c r="I648" s="11" t="str">
        <f t="shared" si="86"/>
        <v/>
      </c>
      <c r="J648" s="11" t="str">
        <f t="shared" si="83"/>
        <v/>
      </c>
      <c r="K648" s="11" t="str">
        <f t="shared" si="87"/>
        <v/>
      </c>
      <c r="L648" s="11" t="str">
        <f>IF('ACT Math'!B648="","",'SAT M to CBEST M'!$A$2+'SAT M to CBEST M'!$B$2*C648)</f>
        <v/>
      </c>
      <c r="M648" s="11" t="str">
        <f>IF('ACT Math'!B648="","", IF(L648&lt;20, 20, IF(L648&gt;80, 80, L648)))</f>
        <v/>
      </c>
    </row>
    <row r="649" spans="1:13" x14ac:dyDescent="0.25">
      <c r="A649" s="11">
        <v>648</v>
      </c>
      <c r="B649" s="30"/>
      <c r="C649" s="11" t="str">
        <f>IF('ACT Math'!B649="","",IF('ACT Math'!B649&lt;'ACT M to SAT M'!$A$2,'ACT M to SAT M'!$B$2,IF('ACT Math'!B649&gt;'ACT M to SAT M'!A$28,'ACT M to SAT M'!B$28,VLOOKUP(B649,'ACT M to SAT M'!A:B,2,FALSE))))</f>
        <v/>
      </c>
      <c r="D649" s="11" t="str">
        <f t="shared" si="80"/>
        <v/>
      </c>
      <c r="E649" s="11" t="str">
        <f t="shared" si="84"/>
        <v/>
      </c>
      <c r="F649" s="11" t="str">
        <f t="shared" si="81"/>
        <v/>
      </c>
      <c r="G649" s="11" t="str">
        <f t="shared" si="85"/>
        <v/>
      </c>
      <c r="H649" s="11" t="str">
        <f t="shared" si="82"/>
        <v/>
      </c>
      <c r="I649" s="11" t="str">
        <f t="shared" si="86"/>
        <v/>
      </c>
      <c r="J649" s="11" t="str">
        <f t="shared" si="83"/>
        <v/>
      </c>
      <c r="K649" s="11" t="str">
        <f t="shared" si="87"/>
        <v/>
      </c>
      <c r="L649" s="11" t="str">
        <f>IF('ACT Math'!B649="","",'SAT M to CBEST M'!$A$2+'SAT M to CBEST M'!$B$2*C649)</f>
        <v/>
      </c>
      <c r="M649" s="11" t="str">
        <f>IF('ACT Math'!B649="","", IF(L649&lt;20, 20, IF(L649&gt;80, 80, L649)))</f>
        <v/>
      </c>
    </row>
    <row r="650" spans="1:13" x14ac:dyDescent="0.25">
      <c r="A650" s="11">
        <v>649</v>
      </c>
      <c r="B650" s="30"/>
      <c r="C650" s="11" t="str">
        <f>IF('ACT Math'!B650="","",IF('ACT Math'!B650&lt;'ACT M to SAT M'!$A$2,'ACT M to SAT M'!$B$2,IF('ACT Math'!B650&gt;'ACT M to SAT M'!A$28,'ACT M to SAT M'!B$28,VLOOKUP(B650,'ACT M to SAT M'!A:B,2,FALSE))))</f>
        <v/>
      </c>
      <c r="D650" s="11" t="str">
        <f t="shared" si="80"/>
        <v/>
      </c>
      <c r="E650" s="11" t="str">
        <f t="shared" si="84"/>
        <v/>
      </c>
      <c r="F650" s="11" t="str">
        <f t="shared" si="81"/>
        <v/>
      </c>
      <c r="G650" s="11" t="str">
        <f t="shared" si="85"/>
        <v/>
      </c>
      <c r="H650" s="11" t="str">
        <f t="shared" si="82"/>
        <v/>
      </c>
      <c r="I650" s="11" t="str">
        <f t="shared" si="86"/>
        <v/>
      </c>
      <c r="J650" s="11" t="str">
        <f t="shared" si="83"/>
        <v/>
      </c>
      <c r="K650" s="11" t="str">
        <f t="shared" si="87"/>
        <v/>
      </c>
      <c r="L650" s="11" t="str">
        <f>IF('ACT Math'!B650="","",'SAT M to CBEST M'!$A$2+'SAT M to CBEST M'!$B$2*C650)</f>
        <v/>
      </c>
      <c r="M650" s="11" t="str">
        <f>IF('ACT Math'!B650="","", IF(L650&lt;20, 20, IF(L650&gt;80, 80, L650)))</f>
        <v/>
      </c>
    </row>
    <row r="651" spans="1:13" x14ac:dyDescent="0.25">
      <c r="A651" s="11">
        <v>650</v>
      </c>
      <c r="B651" s="30"/>
      <c r="C651" s="11" t="str">
        <f>IF('ACT Math'!B651="","",IF('ACT Math'!B651&lt;'ACT M to SAT M'!$A$2,'ACT M to SAT M'!$B$2,IF('ACT Math'!B651&gt;'ACT M to SAT M'!A$28,'ACT M to SAT M'!B$28,VLOOKUP(B651,'ACT M to SAT M'!A:B,2,FALSE))))</f>
        <v/>
      </c>
      <c r="D651" s="11" t="str">
        <f t="shared" si="80"/>
        <v/>
      </c>
      <c r="E651" s="11" t="str">
        <f t="shared" si="84"/>
        <v/>
      </c>
      <c r="F651" s="11" t="str">
        <f t="shared" si="81"/>
        <v/>
      </c>
      <c r="G651" s="11" t="str">
        <f t="shared" si="85"/>
        <v/>
      </c>
      <c r="H651" s="11" t="str">
        <f t="shared" si="82"/>
        <v/>
      </c>
      <c r="I651" s="11" t="str">
        <f t="shared" si="86"/>
        <v/>
      </c>
      <c r="J651" s="11" t="str">
        <f t="shared" si="83"/>
        <v/>
      </c>
      <c r="K651" s="11" t="str">
        <f t="shared" si="87"/>
        <v/>
      </c>
      <c r="L651" s="11" t="str">
        <f>IF('ACT Math'!B651="","",'SAT M to CBEST M'!$A$2+'SAT M to CBEST M'!$B$2*C651)</f>
        <v/>
      </c>
      <c r="M651" s="11" t="str">
        <f>IF('ACT Math'!B651="","", IF(L651&lt;20, 20, IF(L651&gt;80, 80, L651)))</f>
        <v/>
      </c>
    </row>
    <row r="652" spans="1:13" x14ac:dyDescent="0.25">
      <c r="A652" s="11">
        <v>651</v>
      </c>
      <c r="B652" s="30"/>
      <c r="C652" s="11" t="str">
        <f>IF('ACT Math'!B652="","",IF('ACT Math'!B652&lt;'ACT M to SAT M'!$A$2,'ACT M to SAT M'!$B$2,IF('ACT Math'!B652&gt;'ACT M to SAT M'!A$28,'ACT M to SAT M'!B$28,VLOOKUP(B652,'ACT M to SAT M'!A:B,2,FALSE))))</f>
        <v/>
      </c>
      <c r="D652" s="11" t="str">
        <f t="shared" si="80"/>
        <v/>
      </c>
      <c r="E652" s="11" t="str">
        <f t="shared" si="84"/>
        <v/>
      </c>
      <c r="F652" s="11" t="str">
        <f t="shared" si="81"/>
        <v/>
      </c>
      <c r="G652" s="11" t="str">
        <f t="shared" si="85"/>
        <v/>
      </c>
      <c r="H652" s="11" t="str">
        <f t="shared" si="82"/>
        <v/>
      </c>
      <c r="I652" s="11" t="str">
        <f t="shared" si="86"/>
        <v/>
      </c>
      <c r="J652" s="11" t="str">
        <f t="shared" si="83"/>
        <v/>
      </c>
      <c r="K652" s="11" t="str">
        <f t="shared" si="87"/>
        <v/>
      </c>
      <c r="L652" s="11" t="str">
        <f>IF('ACT Math'!B652="","",'SAT M to CBEST M'!$A$2+'SAT M to CBEST M'!$B$2*C652)</f>
        <v/>
      </c>
      <c r="M652" s="11" t="str">
        <f>IF('ACT Math'!B652="","", IF(L652&lt;20, 20, IF(L652&gt;80, 80, L652)))</f>
        <v/>
      </c>
    </row>
    <row r="653" spans="1:13" x14ac:dyDescent="0.25">
      <c r="A653" s="11">
        <v>652</v>
      </c>
      <c r="B653" s="30"/>
      <c r="C653" s="11" t="str">
        <f>IF('ACT Math'!B653="","",IF('ACT Math'!B653&lt;'ACT M to SAT M'!$A$2,'ACT M to SAT M'!$B$2,IF('ACT Math'!B653&gt;'ACT M to SAT M'!A$28,'ACT M to SAT M'!B$28,VLOOKUP(B653,'ACT M to SAT M'!A:B,2,FALSE))))</f>
        <v/>
      </c>
      <c r="D653" s="11" t="str">
        <f t="shared" si="80"/>
        <v/>
      </c>
      <c r="E653" s="11" t="str">
        <f t="shared" si="84"/>
        <v/>
      </c>
      <c r="F653" s="11" t="str">
        <f t="shared" si="81"/>
        <v/>
      </c>
      <c r="G653" s="11" t="str">
        <f t="shared" si="85"/>
        <v/>
      </c>
      <c r="H653" s="11" t="str">
        <f t="shared" si="82"/>
        <v/>
      </c>
      <c r="I653" s="11" t="str">
        <f t="shared" si="86"/>
        <v/>
      </c>
      <c r="J653" s="11" t="str">
        <f t="shared" si="83"/>
        <v/>
      </c>
      <c r="K653" s="11" t="str">
        <f t="shared" si="87"/>
        <v/>
      </c>
      <c r="L653" s="11" t="str">
        <f>IF('ACT Math'!B653="","",'SAT M to CBEST M'!$A$2+'SAT M to CBEST M'!$B$2*C653)</f>
        <v/>
      </c>
      <c r="M653" s="11" t="str">
        <f>IF('ACT Math'!B653="","", IF(L653&lt;20, 20, IF(L653&gt;80, 80, L653)))</f>
        <v/>
      </c>
    </row>
    <row r="654" spans="1:13" x14ac:dyDescent="0.25">
      <c r="A654" s="11">
        <v>653</v>
      </c>
      <c r="B654" s="30"/>
      <c r="C654" s="11" t="str">
        <f>IF('ACT Math'!B654="","",IF('ACT Math'!B654&lt;'ACT M to SAT M'!$A$2,'ACT M to SAT M'!$B$2,IF('ACT Math'!B654&gt;'ACT M to SAT M'!A$28,'ACT M to SAT M'!B$28,VLOOKUP(B654,'ACT M to SAT M'!A:B,2,FALSE))))</f>
        <v/>
      </c>
      <c r="D654" s="11" t="str">
        <f t="shared" si="80"/>
        <v/>
      </c>
      <c r="E654" s="11" t="str">
        <f t="shared" si="84"/>
        <v/>
      </c>
      <c r="F654" s="11" t="str">
        <f t="shared" si="81"/>
        <v/>
      </c>
      <c r="G654" s="11" t="str">
        <f t="shared" si="85"/>
        <v/>
      </c>
      <c r="H654" s="11" t="str">
        <f t="shared" si="82"/>
        <v/>
      </c>
      <c r="I654" s="11" t="str">
        <f t="shared" si="86"/>
        <v/>
      </c>
      <c r="J654" s="11" t="str">
        <f t="shared" si="83"/>
        <v/>
      </c>
      <c r="K654" s="11" t="str">
        <f t="shared" si="87"/>
        <v/>
      </c>
      <c r="L654" s="11" t="str">
        <f>IF('ACT Math'!B654="","",'SAT M to CBEST M'!$A$2+'SAT M to CBEST M'!$B$2*C654)</f>
        <v/>
      </c>
      <c r="M654" s="11" t="str">
        <f>IF('ACT Math'!B654="","", IF(L654&lt;20, 20, IF(L654&gt;80, 80, L654)))</f>
        <v/>
      </c>
    </row>
    <row r="655" spans="1:13" x14ac:dyDescent="0.25">
      <c r="A655" s="11">
        <v>654</v>
      </c>
      <c r="B655" s="30"/>
      <c r="C655" s="11" t="str">
        <f>IF('ACT Math'!B655="","",IF('ACT Math'!B655&lt;'ACT M to SAT M'!$A$2,'ACT M to SAT M'!$B$2,IF('ACT Math'!B655&gt;'ACT M to SAT M'!A$28,'ACT M to SAT M'!B$28,VLOOKUP(B655,'ACT M to SAT M'!A:B,2,FALSE))))</f>
        <v/>
      </c>
      <c r="D655" s="11" t="str">
        <f t="shared" si="80"/>
        <v/>
      </c>
      <c r="E655" s="11" t="str">
        <f t="shared" si="84"/>
        <v/>
      </c>
      <c r="F655" s="11" t="str">
        <f t="shared" si="81"/>
        <v/>
      </c>
      <c r="G655" s="11" t="str">
        <f t="shared" si="85"/>
        <v/>
      </c>
      <c r="H655" s="11" t="str">
        <f t="shared" si="82"/>
        <v/>
      </c>
      <c r="I655" s="11" t="str">
        <f t="shared" si="86"/>
        <v/>
      </c>
      <c r="J655" s="11" t="str">
        <f t="shared" si="83"/>
        <v/>
      </c>
      <c r="K655" s="11" t="str">
        <f t="shared" si="87"/>
        <v/>
      </c>
      <c r="L655" s="11" t="str">
        <f>IF('ACT Math'!B655="","",'SAT M to CBEST M'!$A$2+'SAT M to CBEST M'!$B$2*C655)</f>
        <v/>
      </c>
      <c r="M655" s="11" t="str">
        <f>IF('ACT Math'!B655="","", IF(L655&lt;20, 20, IF(L655&gt;80, 80, L655)))</f>
        <v/>
      </c>
    </row>
    <row r="656" spans="1:13" x14ac:dyDescent="0.25">
      <c r="A656" s="11">
        <v>655</v>
      </c>
      <c r="B656" s="30"/>
      <c r="C656" s="11" t="str">
        <f>IF('ACT Math'!B656="","",IF('ACT Math'!B656&lt;'ACT M to SAT M'!$A$2,'ACT M to SAT M'!$B$2,IF('ACT Math'!B656&gt;'ACT M to SAT M'!A$28,'ACT M to SAT M'!B$28,VLOOKUP(B656,'ACT M to SAT M'!A:B,2,FALSE))))</f>
        <v/>
      </c>
      <c r="D656" s="11" t="str">
        <f t="shared" si="80"/>
        <v/>
      </c>
      <c r="E656" s="11" t="str">
        <f t="shared" si="84"/>
        <v/>
      </c>
      <c r="F656" s="11" t="str">
        <f t="shared" si="81"/>
        <v/>
      </c>
      <c r="G656" s="11" t="str">
        <f t="shared" si="85"/>
        <v/>
      </c>
      <c r="H656" s="11" t="str">
        <f t="shared" si="82"/>
        <v/>
      </c>
      <c r="I656" s="11" t="str">
        <f t="shared" si="86"/>
        <v/>
      </c>
      <c r="J656" s="11" t="str">
        <f t="shared" si="83"/>
        <v/>
      </c>
      <c r="K656" s="11" t="str">
        <f t="shared" si="87"/>
        <v/>
      </c>
      <c r="L656" s="11" t="str">
        <f>IF('ACT Math'!B656="","",'SAT M to CBEST M'!$A$2+'SAT M to CBEST M'!$B$2*C656)</f>
        <v/>
      </c>
      <c r="M656" s="11" t="str">
        <f>IF('ACT Math'!B656="","", IF(L656&lt;20, 20, IF(L656&gt;80, 80, L656)))</f>
        <v/>
      </c>
    </row>
    <row r="657" spans="1:13" x14ac:dyDescent="0.25">
      <c r="A657" s="11">
        <v>656</v>
      </c>
      <c r="B657" s="30"/>
      <c r="C657" s="11" t="str">
        <f>IF('ACT Math'!B657="","",IF('ACT Math'!B657&lt;'ACT M to SAT M'!$A$2,'ACT M to SAT M'!$B$2,IF('ACT Math'!B657&gt;'ACT M to SAT M'!A$28,'ACT M to SAT M'!B$28,VLOOKUP(B657,'ACT M to SAT M'!A:B,2,FALSE))))</f>
        <v/>
      </c>
      <c r="D657" s="11" t="str">
        <f t="shared" si="80"/>
        <v/>
      </c>
      <c r="E657" s="11" t="str">
        <f t="shared" si="84"/>
        <v/>
      </c>
      <c r="F657" s="11" t="str">
        <f t="shared" si="81"/>
        <v/>
      </c>
      <c r="G657" s="11" t="str">
        <f t="shared" si="85"/>
        <v/>
      </c>
      <c r="H657" s="11" t="str">
        <f t="shared" si="82"/>
        <v/>
      </c>
      <c r="I657" s="11" t="str">
        <f t="shared" si="86"/>
        <v/>
      </c>
      <c r="J657" s="11" t="str">
        <f t="shared" si="83"/>
        <v/>
      </c>
      <c r="K657" s="11" t="str">
        <f t="shared" si="87"/>
        <v/>
      </c>
      <c r="L657" s="11" t="str">
        <f>IF('ACT Math'!B657="","",'SAT M to CBEST M'!$A$2+'SAT M to CBEST M'!$B$2*C657)</f>
        <v/>
      </c>
      <c r="M657" s="11" t="str">
        <f>IF('ACT Math'!B657="","", IF(L657&lt;20, 20, IF(L657&gt;80, 80, L657)))</f>
        <v/>
      </c>
    </row>
    <row r="658" spans="1:13" x14ac:dyDescent="0.25">
      <c r="A658" s="11">
        <v>657</v>
      </c>
      <c r="B658" s="30"/>
      <c r="C658" s="11" t="str">
        <f>IF('ACT Math'!B658="","",IF('ACT Math'!B658&lt;'ACT M to SAT M'!$A$2,'ACT M to SAT M'!$B$2,IF('ACT Math'!B658&gt;'ACT M to SAT M'!A$28,'ACT M to SAT M'!B$28,VLOOKUP(B658,'ACT M to SAT M'!A:B,2,FALSE))))</f>
        <v/>
      </c>
      <c r="D658" s="11" t="str">
        <f t="shared" si="80"/>
        <v/>
      </c>
      <c r="E658" s="11" t="str">
        <f t="shared" si="84"/>
        <v/>
      </c>
      <c r="F658" s="11" t="str">
        <f t="shared" si="81"/>
        <v/>
      </c>
      <c r="G658" s="11" t="str">
        <f t="shared" si="85"/>
        <v/>
      </c>
      <c r="H658" s="11" t="str">
        <f t="shared" si="82"/>
        <v/>
      </c>
      <c r="I658" s="11" t="str">
        <f t="shared" si="86"/>
        <v/>
      </c>
      <c r="J658" s="11" t="str">
        <f t="shared" si="83"/>
        <v/>
      </c>
      <c r="K658" s="11" t="str">
        <f t="shared" si="87"/>
        <v/>
      </c>
      <c r="L658" s="11" t="str">
        <f>IF('ACT Math'!B658="","",'SAT M to CBEST M'!$A$2+'SAT M to CBEST M'!$B$2*C658)</f>
        <v/>
      </c>
      <c r="M658" s="11" t="str">
        <f>IF('ACT Math'!B658="","", IF(L658&lt;20, 20, IF(L658&gt;80, 80, L658)))</f>
        <v/>
      </c>
    </row>
    <row r="659" spans="1:13" x14ac:dyDescent="0.25">
      <c r="A659" s="11">
        <v>658</v>
      </c>
      <c r="B659" s="30"/>
      <c r="C659" s="11" t="str">
        <f>IF('ACT Math'!B659="","",IF('ACT Math'!B659&lt;'ACT M to SAT M'!$A$2,'ACT M to SAT M'!$B$2,IF('ACT Math'!B659&gt;'ACT M to SAT M'!A$28,'ACT M to SAT M'!B$28,VLOOKUP(B659,'ACT M to SAT M'!A:B,2,FALSE))))</f>
        <v/>
      </c>
      <c r="D659" s="11" t="str">
        <f t="shared" si="80"/>
        <v/>
      </c>
      <c r="E659" s="11" t="str">
        <f t="shared" si="84"/>
        <v/>
      </c>
      <c r="F659" s="11" t="str">
        <f t="shared" si="81"/>
        <v/>
      </c>
      <c r="G659" s="11" t="str">
        <f t="shared" si="85"/>
        <v/>
      </c>
      <c r="H659" s="11" t="str">
        <f t="shared" si="82"/>
        <v/>
      </c>
      <c r="I659" s="11" t="str">
        <f t="shared" si="86"/>
        <v/>
      </c>
      <c r="J659" s="11" t="str">
        <f t="shared" si="83"/>
        <v/>
      </c>
      <c r="K659" s="11" t="str">
        <f t="shared" si="87"/>
        <v/>
      </c>
      <c r="L659" s="11" t="str">
        <f>IF('ACT Math'!B659="","",'SAT M to CBEST M'!$A$2+'SAT M to CBEST M'!$B$2*C659)</f>
        <v/>
      </c>
      <c r="M659" s="11" t="str">
        <f>IF('ACT Math'!B659="","", IF(L659&lt;20, 20, IF(L659&gt;80, 80, L659)))</f>
        <v/>
      </c>
    </row>
    <row r="660" spans="1:13" x14ac:dyDescent="0.25">
      <c r="A660" s="11">
        <v>659</v>
      </c>
      <c r="B660" s="30"/>
      <c r="C660" s="11" t="str">
        <f>IF('ACT Math'!B660="","",IF('ACT Math'!B660&lt;'ACT M to SAT M'!$A$2,'ACT M to SAT M'!$B$2,IF('ACT Math'!B660&gt;'ACT M to SAT M'!A$28,'ACT M to SAT M'!B$28,VLOOKUP(B660,'ACT M to SAT M'!A:B,2,FALSE))))</f>
        <v/>
      </c>
      <c r="D660" s="11" t="str">
        <f t="shared" si="80"/>
        <v/>
      </c>
      <c r="E660" s="11" t="str">
        <f t="shared" si="84"/>
        <v/>
      </c>
      <c r="F660" s="11" t="str">
        <f t="shared" si="81"/>
        <v/>
      </c>
      <c r="G660" s="11" t="str">
        <f t="shared" si="85"/>
        <v/>
      </c>
      <c r="H660" s="11" t="str">
        <f t="shared" si="82"/>
        <v/>
      </c>
      <c r="I660" s="11" t="str">
        <f t="shared" si="86"/>
        <v/>
      </c>
      <c r="J660" s="11" t="str">
        <f t="shared" si="83"/>
        <v/>
      </c>
      <c r="K660" s="11" t="str">
        <f t="shared" si="87"/>
        <v/>
      </c>
      <c r="L660" s="11" t="str">
        <f>IF('ACT Math'!B660="","",'SAT M to CBEST M'!$A$2+'SAT M to CBEST M'!$B$2*C660)</f>
        <v/>
      </c>
      <c r="M660" s="11" t="str">
        <f>IF('ACT Math'!B660="","", IF(L660&lt;20, 20, IF(L660&gt;80, 80, L660)))</f>
        <v/>
      </c>
    </row>
    <row r="661" spans="1:13" x14ac:dyDescent="0.25">
      <c r="A661" s="11">
        <v>660</v>
      </c>
      <c r="B661" s="30"/>
      <c r="C661" s="11" t="str">
        <f>IF('ACT Math'!B661="","",IF('ACT Math'!B661&lt;'ACT M to SAT M'!$A$2,'ACT M to SAT M'!$B$2,IF('ACT Math'!B661&gt;'ACT M to SAT M'!A$28,'ACT M to SAT M'!B$28,VLOOKUP(B661,'ACT M to SAT M'!A:B,2,FALSE))))</f>
        <v/>
      </c>
      <c r="D661" s="11" t="str">
        <f t="shared" si="80"/>
        <v/>
      </c>
      <c r="E661" s="11" t="str">
        <f t="shared" si="84"/>
        <v/>
      </c>
      <c r="F661" s="11" t="str">
        <f t="shared" si="81"/>
        <v/>
      </c>
      <c r="G661" s="11" t="str">
        <f t="shared" si="85"/>
        <v/>
      </c>
      <c r="H661" s="11" t="str">
        <f t="shared" si="82"/>
        <v/>
      </c>
      <c r="I661" s="11" t="str">
        <f t="shared" si="86"/>
        <v/>
      </c>
      <c r="J661" s="11" t="str">
        <f t="shared" si="83"/>
        <v/>
      </c>
      <c r="K661" s="11" t="str">
        <f t="shared" si="87"/>
        <v/>
      </c>
      <c r="L661" s="11" t="str">
        <f>IF('ACT Math'!B661="","",'SAT M to CBEST M'!$A$2+'SAT M to CBEST M'!$B$2*C661)</f>
        <v/>
      </c>
      <c r="M661" s="11" t="str">
        <f>IF('ACT Math'!B661="","", IF(L661&lt;20, 20, IF(L661&gt;80, 80, L661)))</f>
        <v/>
      </c>
    </row>
    <row r="662" spans="1:13" x14ac:dyDescent="0.25">
      <c r="A662" s="11">
        <v>661</v>
      </c>
      <c r="B662" s="30"/>
      <c r="C662" s="11" t="str">
        <f>IF('ACT Math'!B662="","",IF('ACT Math'!B662&lt;'ACT M to SAT M'!$A$2,'ACT M to SAT M'!$B$2,IF('ACT Math'!B662&gt;'ACT M to SAT M'!A$28,'ACT M to SAT M'!B$28,VLOOKUP(B662,'ACT M to SAT M'!A:B,2,FALSE))))</f>
        <v/>
      </c>
      <c r="D662" s="11" t="str">
        <f t="shared" si="80"/>
        <v/>
      </c>
      <c r="E662" s="11" t="str">
        <f t="shared" si="84"/>
        <v/>
      </c>
      <c r="F662" s="11" t="str">
        <f t="shared" si="81"/>
        <v/>
      </c>
      <c r="G662" s="11" t="str">
        <f t="shared" si="85"/>
        <v/>
      </c>
      <c r="H662" s="11" t="str">
        <f t="shared" si="82"/>
        <v/>
      </c>
      <c r="I662" s="11" t="str">
        <f t="shared" si="86"/>
        <v/>
      </c>
      <c r="J662" s="11" t="str">
        <f t="shared" si="83"/>
        <v/>
      </c>
      <c r="K662" s="11" t="str">
        <f t="shared" si="87"/>
        <v/>
      </c>
      <c r="L662" s="11" t="str">
        <f>IF('ACT Math'!B662="","",'SAT M to CBEST M'!$A$2+'SAT M to CBEST M'!$B$2*C662)</f>
        <v/>
      </c>
      <c r="M662" s="11" t="str">
        <f>IF('ACT Math'!B662="","", IF(L662&lt;20, 20, IF(L662&gt;80, 80, L662)))</f>
        <v/>
      </c>
    </row>
    <row r="663" spans="1:13" x14ac:dyDescent="0.25">
      <c r="A663" s="11">
        <v>662</v>
      </c>
      <c r="B663" s="30"/>
      <c r="C663" s="11" t="str">
        <f>IF('ACT Math'!B663="","",IF('ACT Math'!B663&lt;'ACT M to SAT M'!$A$2,'ACT M to SAT M'!$B$2,IF('ACT Math'!B663&gt;'ACT M to SAT M'!A$28,'ACT M to SAT M'!B$28,VLOOKUP(B663,'ACT M to SAT M'!A:B,2,FALSE))))</f>
        <v/>
      </c>
      <c r="D663" s="11" t="str">
        <f t="shared" si="80"/>
        <v/>
      </c>
      <c r="E663" s="11" t="str">
        <f t="shared" si="84"/>
        <v/>
      </c>
      <c r="F663" s="11" t="str">
        <f t="shared" si="81"/>
        <v/>
      </c>
      <c r="G663" s="11" t="str">
        <f t="shared" si="85"/>
        <v/>
      </c>
      <c r="H663" s="11" t="str">
        <f t="shared" si="82"/>
        <v/>
      </c>
      <c r="I663" s="11" t="str">
        <f t="shared" si="86"/>
        <v/>
      </c>
      <c r="J663" s="11" t="str">
        <f t="shared" si="83"/>
        <v/>
      </c>
      <c r="K663" s="11" t="str">
        <f t="shared" si="87"/>
        <v/>
      </c>
      <c r="L663" s="11" t="str">
        <f>IF('ACT Math'!B663="","",'SAT M to CBEST M'!$A$2+'SAT M to CBEST M'!$B$2*C663)</f>
        <v/>
      </c>
      <c r="M663" s="11" t="str">
        <f>IF('ACT Math'!B663="","", IF(L663&lt;20, 20, IF(L663&gt;80, 80, L663)))</f>
        <v/>
      </c>
    </row>
    <row r="664" spans="1:13" x14ac:dyDescent="0.25">
      <c r="A664" s="11">
        <v>663</v>
      </c>
      <c r="B664" s="30"/>
      <c r="C664" s="11" t="str">
        <f>IF('ACT Math'!B664="","",IF('ACT Math'!B664&lt;'ACT M to SAT M'!$A$2,'ACT M to SAT M'!$B$2,IF('ACT Math'!B664&gt;'ACT M to SAT M'!A$28,'ACT M to SAT M'!B$28,VLOOKUP(B664,'ACT M to SAT M'!A:B,2,FALSE))))</f>
        <v/>
      </c>
      <c r="D664" s="11" t="str">
        <f t="shared" si="80"/>
        <v/>
      </c>
      <c r="E664" s="11" t="str">
        <f t="shared" si="84"/>
        <v/>
      </c>
      <c r="F664" s="11" t="str">
        <f t="shared" si="81"/>
        <v/>
      </c>
      <c r="G664" s="11" t="str">
        <f t="shared" si="85"/>
        <v/>
      </c>
      <c r="H664" s="11" t="str">
        <f t="shared" si="82"/>
        <v/>
      </c>
      <c r="I664" s="11" t="str">
        <f t="shared" si="86"/>
        <v/>
      </c>
      <c r="J664" s="11" t="str">
        <f t="shared" si="83"/>
        <v/>
      </c>
      <c r="K664" s="11" t="str">
        <f t="shared" si="87"/>
        <v/>
      </c>
      <c r="L664" s="11" t="str">
        <f>IF('ACT Math'!B664="","",'SAT M to CBEST M'!$A$2+'SAT M to CBEST M'!$B$2*C664)</f>
        <v/>
      </c>
      <c r="M664" s="11" t="str">
        <f>IF('ACT Math'!B664="","", IF(L664&lt;20, 20, IF(L664&gt;80, 80, L664)))</f>
        <v/>
      </c>
    </row>
    <row r="665" spans="1:13" x14ac:dyDescent="0.25">
      <c r="A665" s="11">
        <v>664</v>
      </c>
      <c r="B665" s="30"/>
      <c r="C665" s="11" t="str">
        <f>IF('ACT Math'!B665="","",IF('ACT Math'!B665&lt;'ACT M to SAT M'!$A$2,'ACT M to SAT M'!$B$2,IF('ACT Math'!B665&gt;'ACT M to SAT M'!A$28,'ACT M to SAT M'!B$28,VLOOKUP(B665,'ACT M to SAT M'!A:B,2,FALSE))))</f>
        <v/>
      </c>
      <c r="D665" s="11" t="str">
        <f t="shared" si="80"/>
        <v/>
      </c>
      <c r="E665" s="11" t="str">
        <f t="shared" si="84"/>
        <v/>
      </c>
      <c r="F665" s="11" t="str">
        <f t="shared" si="81"/>
        <v/>
      </c>
      <c r="G665" s="11" t="str">
        <f t="shared" si="85"/>
        <v/>
      </c>
      <c r="H665" s="11" t="str">
        <f t="shared" si="82"/>
        <v/>
      </c>
      <c r="I665" s="11" t="str">
        <f t="shared" si="86"/>
        <v/>
      </c>
      <c r="J665" s="11" t="str">
        <f t="shared" si="83"/>
        <v/>
      </c>
      <c r="K665" s="11" t="str">
        <f t="shared" si="87"/>
        <v/>
      </c>
      <c r="L665" s="11" t="str">
        <f>IF('ACT Math'!B665="","",'SAT M to CBEST M'!$A$2+'SAT M to CBEST M'!$B$2*C665)</f>
        <v/>
      </c>
      <c r="M665" s="11" t="str">
        <f>IF('ACT Math'!B665="","", IF(L665&lt;20, 20, IF(L665&gt;80, 80, L665)))</f>
        <v/>
      </c>
    </row>
    <row r="666" spans="1:13" x14ac:dyDescent="0.25">
      <c r="A666" s="11">
        <v>665</v>
      </c>
      <c r="B666" s="30"/>
      <c r="C666" s="11" t="str">
        <f>IF('ACT Math'!B666="","",IF('ACT Math'!B666&lt;'ACT M to SAT M'!$A$2,'ACT M to SAT M'!$B$2,IF('ACT Math'!B666&gt;'ACT M to SAT M'!A$28,'ACT M to SAT M'!B$28,VLOOKUP(B666,'ACT M to SAT M'!A:B,2,FALSE))))</f>
        <v/>
      </c>
      <c r="D666" s="11" t="str">
        <f t="shared" si="80"/>
        <v/>
      </c>
      <c r="E666" s="11" t="str">
        <f t="shared" si="84"/>
        <v/>
      </c>
      <c r="F666" s="11" t="str">
        <f t="shared" si="81"/>
        <v/>
      </c>
      <c r="G666" s="11" t="str">
        <f t="shared" si="85"/>
        <v/>
      </c>
      <c r="H666" s="11" t="str">
        <f t="shared" si="82"/>
        <v/>
      </c>
      <c r="I666" s="11" t="str">
        <f t="shared" si="86"/>
        <v/>
      </c>
      <c r="J666" s="11" t="str">
        <f t="shared" si="83"/>
        <v/>
      </c>
      <c r="K666" s="11" t="str">
        <f t="shared" si="87"/>
        <v/>
      </c>
      <c r="L666" s="11" t="str">
        <f>IF('ACT Math'!B666="","",'SAT M to CBEST M'!$A$2+'SAT M to CBEST M'!$B$2*C666)</f>
        <v/>
      </c>
      <c r="M666" s="11" t="str">
        <f>IF('ACT Math'!B666="","", IF(L666&lt;20, 20, IF(L666&gt;80, 80, L666)))</f>
        <v/>
      </c>
    </row>
    <row r="667" spans="1:13" x14ac:dyDescent="0.25">
      <c r="A667" s="11">
        <v>666</v>
      </c>
      <c r="B667" s="30"/>
      <c r="C667" s="11" t="str">
        <f>IF('ACT Math'!B667="","",IF('ACT Math'!B667&lt;'ACT M to SAT M'!$A$2,'ACT M to SAT M'!$B$2,IF('ACT Math'!B667&gt;'ACT M to SAT M'!A$28,'ACT M to SAT M'!B$28,VLOOKUP(B667,'ACT M to SAT M'!A:B,2,FALSE))))</f>
        <v/>
      </c>
      <c r="D667" s="11" t="str">
        <f t="shared" si="80"/>
        <v/>
      </c>
      <c r="E667" s="11" t="str">
        <f t="shared" si="84"/>
        <v/>
      </c>
      <c r="F667" s="11" t="str">
        <f t="shared" si="81"/>
        <v/>
      </c>
      <c r="G667" s="11" t="str">
        <f t="shared" si="85"/>
        <v/>
      </c>
      <c r="H667" s="11" t="str">
        <f t="shared" si="82"/>
        <v/>
      </c>
      <c r="I667" s="11" t="str">
        <f t="shared" si="86"/>
        <v/>
      </c>
      <c r="J667" s="11" t="str">
        <f t="shared" si="83"/>
        <v/>
      </c>
      <c r="K667" s="11" t="str">
        <f t="shared" si="87"/>
        <v/>
      </c>
      <c r="L667" s="11" t="str">
        <f>IF('ACT Math'!B667="","",'SAT M to CBEST M'!$A$2+'SAT M to CBEST M'!$B$2*C667)</f>
        <v/>
      </c>
      <c r="M667" s="11" t="str">
        <f>IF('ACT Math'!B667="","", IF(L667&lt;20, 20, IF(L667&gt;80, 80, L667)))</f>
        <v/>
      </c>
    </row>
    <row r="668" spans="1:13" x14ac:dyDescent="0.25">
      <c r="A668" s="11">
        <v>667</v>
      </c>
      <c r="B668" s="30"/>
      <c r="C668" s="11" t="str">
        <f>IF('ACT Math'!B668="","",IF('ACT Math'!B668&lt;'ACT M to SAT M'!$A$2,'ACT M to SAT M'!$B$2,IF('ACT Math'!B668&gt;'ACT M to SAT M'!A$28,'ACT M to SAT M'!B$28,VLOOKUP(B668,'ACT M to SAT M'!A:B,2,FALSE))))</f>
        <v/>
      </c>
      <c r="D668" s="11" t="str">
        <f t="shared" si="80"/>
        <v/>
      </c>
      <c r="E668" s="11" t="str">
        <f t="shared" si="84"/>
        <v/>
      </c>
      <c r="F668" s="11" t="str">
        <f t="shared" si="81"/>
        <v/>
      </c>
      <c r="G668" s="11" t="str">
        <f t="shared" si="85"/>
        <v/>
      </c>
      <c r="H668" s="11" t="str">
        <f t="shared" si="82"/>
        <v/>
      </c>
      <c r="I668" s="11" t="str">
        <f t="shared" si="86"/>
        <v/>
      </c>
      <c r="J668" s="11" t="str">
        <f t="shared" si="83"/>
        <v/>
      </c>
      <c r="K668" s="11" t="str">
        <f t="shared" si="87"/>
        <v/>
      </c>
      <c r="L668" s="11" t="str">
        <f>IF('ACT Math'!B668="","",'SAT M to CBEST M'!$A$2+'SAT M to CBEST M'!$B$2*C668)</f>
        <v/>
      </c>
      <c r="M668" s="11" t="str">
        <f>IF('ACT Math'!B668="","", IF(L668&lt;20, 20, IF(L668&gt;80, 80, L668)))</f>
        <v/>
      </c>
    </row>
    <row r="669" spans="1:13" x14ac:dyDescent="0.25">
      <c r="A669" s="11">
        <v>668</v>
      </c>
      <c r="B669" s="30"/>
      <c r="C669" s="11" t="str">
        <f>IF('ACT Math'!B669="","",IF('ACT Math'!B669&lt;'ACT M to SAT M'!$A$2,'ACT M to SAT M'!$B$2,IF('ACT Math'!B669&gt;'ACT M to SAT M'!A$28,'ACT M to SAT M'!B$28,VLOOKUP(B669,'ACT M to SAT M'!A:B,2,FALSE))))</f>
        <v/>
      </c>
      <c r="D669" s="11" t="str">
        <f t="shared" si="80"/>
        <v/>
      </c>
      <c r="E669" s="11" t="str">
        <f t="shared" si="84"/>
        <v/>
      </c>
      <c r="F669" s="11" t="str">
        <f t="shared" si="81"/>
        <v/>
      </c>
      <c r="G669" s="11" t="str">
        <f t="shared" si="85"/>
        <v/>
      </c>
      <c r="H669" s="11" t="str">
        <f t="shared" si="82"/>
        <v/>
      </c>
      <c r="I669" s="11" t="str">
        <f t="shared" si="86"/>
        <v/>
      </c>
      <c r="J669" s="11" t="str">
        <f t="shared" si="83"/>
        <v/>
      </c>
      <c r="K669" s="11" t="str">
        <f t="shared" si="87"/>
        <v/>
      </c>
      <c r="L669" s="11" t="str">
        <f>IF('ACT Math'!B669="","",'SAT M to CBEST M'!$A$2+'SAT M to CBEST M'!$B$2*C669)</f>
        <v/>
      </c>
      <c r="M669" s="11" t="str">
        <f>IF('ACT Math'!B669="","", IF(L669&lt;20, 20, IF(L669&gt;80, 80, L669)))</f>
        <v/>
      </c>
    </row>
    <row r="670" spans="1:13" x14ac:dyDescent="0.25">
      <c r="A670" s="11">
        <v>669</v>
      </c>
      <c r="B670" s="30"/>
      <c r="C670" s="11" t="str">
        <f>IF('ACT Math'!B670="","",IF('ACT Math'!B670&lt;'ACT M to SAT M'!$A$2,'ACT M to SAT M'!$B$2,IF('ACT Math'!B670&gt;'ACT M to SAT M'!A$28,'ACT M to SAT M'!B$28,VLOOKUP(B670,'ACT M to SAT M'!A:B,2,FALSE))))</f>
        <v/>
      </c>
      <c r="D670" s="11" t="str">
        <f t="shared" si="80"/>
        <v/>
      </c>
      <c r="E670" s="11" t="str">
        <f t="shared" si="84"/>
        <v/>
      </c>
      <c r="F670" s="11" t="str">
        <f t="shared" si="81"/>
        <v/>
      </c>
      <c r="G670" s="11" t="str">
        <f t="shared" si="85"/>
        <v/>
      </c>
      <c r="H670" s="11" t="str">
        <f t="shared" si="82"/>
        <v/>
      </c>
      <c r="I670" s="11" t="str">
        <f t="shared" si="86"/>
        <v/>
      </c>
      <c r="J670" s="11" t="str">
        <f t="shared" si="83"/>
        <v/>
      </c>
      <c r="K670" s="11" t="str">
        <f t="shared" si="87"/>
        <v/>
      </c>
      <c r="L670" s="11" t="str">
        <f>IF('ACT Math'!B670="","",'SAT M to CBEST M'!$A$2+'SAT M to CBEST M'!$B$2*C670)</f>
        <v/>
      </c>
      <c r="M670" s="11" t="str">
        <f>IF('ACT Math'!B670="","", IF(L670&lt;20, 20, IF(L670&gt;80, 80, L670)))</f>
        <v/>
      </c>
    </row>
    <row r="671" spans="1:13" x14ac:dyDescent="0.25">
      <c r="A671" s="11">
        <v>670</v>
      </c>
      <c r="B671" s="30"/>
      <c r="C671" s="11" t="str">
        <f>IF('ACT Math'!B671="","",IF('ACT Math'!B671&lt;'ACT M to SAT M'!$A$2,'ACT M to SAT M'!$B$2,IF('ACT Math'!B671&gt;'ACT M to SAT M'!A$28,'ACT M to SAT M'!B$28,VLOOKUP(B671,'ACT M to SAT M'!A:B,2,FALSE))))</f>
        <v/>
      </c>
      <c r="D671" s="11" t="str">
        <f t="shared" si="80"/>
        <v/>
      </c>
      <c r="E671" s="11" t="str">
        <f t="shared" si="84"/>
        <v/>
      </c>
      <c r="F671" s="11" t="str">
        <f t="shared" si="81"/>
        <v/>
      </c>
      <c r="G671" s="11" t="str">
        <f t="shared" si="85"/>
        <v/>
      </c>
      <c r="H671" s="11" t="str">
        <f t="shared" si="82"/>
        <v/>
      </c>
      <c r="I671" s="11" t="str">
        <f t="shared" si="86"/>
        <v/>
      </c>
      <c r="J671" s="11" t="str">
        <f t="shared" si="83"/>
        <v/>
      </c>
      <c r="K671" s="11" t="str">
        <f t="shared" si="87"/>
        <v/>
      </c>
      <c r="L671" s="11" t="str">
        <f>IF('ACT Math'!B671="","",'SAT M to CBEST M'!$A$2+'SAT M to CBEST M'!$B$2*C671)</f>
        <v/>
      </c>
      <c r="M671" s="11" t="str">
        <f>IF('ACT Math'!B671="","", IF(L671&lt;20, 20, IF(L671&gt;80, 80, L671)))</f>
        <v/>
      </c>
    </row>
    <row r="672" spans="1:13" x14ac:dyDescent="0.25">
      <c r="A672" s="11">
        <v>671</v>
      </c>
      <c r="B672" s="30"/>
      <c r="C672" s="11" t="str">
        <f>IF('ACT Math'!B672="","",IF('ACT Math'!B672&lt;'ACT M to SAT M'!$A$2,'ACT M to SAT M'!$B$2,IF('ACT Math'!B672&gt;'ACT M to SAT M'!A$28,'ACT M to SAT M'!B$28,VLOOKUP(B672,'ACT M to SAT M'!A:B,2,FALSE))))</f>
        <v/>
      </c>
      <c r="D672" s="11" t="str">
        <f t="shared" si="80"/>
        <v/>
      </c>
      <c r="E672" s="11" t="str">
        <f t="shared" si="84"/>
        <v/>
      </c>
      <c r="F672" s="11" t="str">
        <f t="shared" si="81"/>
        <v/>
      </c>
      <c r="G672" s="11" t="str">
        <f t="shared" si="85"/>
        <v/>
      </c>
      <c r="H672" s="11" t="str">
        <f t="shared" si="82"/>
        <v/>
      </c>
      <c r="I672" s="11" t="str">
        <f t="shared" si="86"/>
        <v/>
      </c>
      <c r="J672" s="11" t="str">
        <f t="shared" si="83"/>
        <v/>
      </c>
      <c r="K672" s="11" t="str">
        <f t="shared" si="87"/>
        <v/>
      </c>
      <c r="L672" s="11" t="str">
        <f>IF('ACT Math'!B672="","",'SAT M to CBEST M'!$A$2+'SAT M to CBEST M'!$B$2*C672)</f>
        <v/>
      </c>
      <c r="M672" s="11" t="str">
        <f>IF('ACT Math'!B672="","", IF(L672&lt;20, 20, IF(L672&gt;80, 80, L672)))</f>
        <v/>
      </c>
    </row>
    <row r="673" spans="1:13" x14ac:dyDescent="0.25">
      <c r="A673" s="11">
        <v>672</v>
      </c>
      <c r="B673" s="30"/>
      <c r="C673" s="11" t="str">
        <f>IF('ACT Math'!B673="","",IF('ACT Math'!B673&lt;'ACT M to SAT M'!$A$2,'ACT M to SAT M'!$B$2,IF('ACT Math'!B673&gt;'ACT M to SAT M'!A$28,'ACT M to SAT M'!B$28,VLOOKUP(B673,'ACT M to SAT M'!A:B,2,FALSE))))</f>
        <v/>
      </c>
      <c r="D673" s="11" t="str">
        <f t="shared" si="80"/>
        <v/>
      </c>
      <c r="E673" s="11" t="str">
        <f t="shared" si="84"/>
        <v/>
      </c>
      <c r="F673" s="11" t="str">
        <f t="shared" si="81"/>
        <v/>
      </c>
      <c r="G673" s="11" t="str">
        <f t="shared" si="85"/>
        <v/>
      </c>
      <c r="H673" s="11" t="str">
        <f t="shared" si="82"/>
        <v/>
      </c>
      <c r="I673" s="11" t="str">
        <f t="shared" si="86"/>
        <v/>
      </c>
      <c r="J673" s="11" t="str">
        <f t="shared" si="83"/>
        <v/>
      </c>
      <c r="K673" s="11" t="str">
        <f t="shared" si="87"/>
        <v/>
      </c>
      <c r="L673" s="11" t="str">
        <f>IF('ACT Math'!B673="","",'SAT M to CBEST M'!$A$2+'SAT M to CBEST M'!$B$2*C673)</f>
        <v/>
      </c>
      <c r="M673" s="11" t="str">
        <f>IF('ACT Math'!B673="","", IF(L673&lt;20, 20, IF(L673&gt;80, 80, L673)))</f>
        <v/>
      </c>
    </row>
    <row r="674" spans="1:13" x14ac:dyDescent="0.25">
      <c r="A674" s="11">
        <v>673</v>
      </c>
      <c r="B674" s="30"/>
      <c r="C674" s="11" t="str">
        <f>IF('ACT Math'!B674="","",IF('ACT Math'!B674&lt;'ACT M to SAT M'!$A$2,'ACT M to SAT M'!$B$2,IF('ACT Math'!B674&gt;'ACT M to SAT M'!A$28,'ACT M to SAT M'!B$28,VLOOKUP(B674,'ACT M to SAT M'!A:B,2,FALSE))))</f>
        <v/>
      </c>
      <c r="D674" s="11" t="str">
        <f t="shared" si="80"/>
        <v/>
      </c>
      <c r="E674" s="11" t="str">
        <f t="shared" si="84"/>
        <v/>
      </c>
      <c r="F674" s="11" t="str">
        <f t="shared" si="81"/>
        <v/>
      </c>
      <c r="G674" s="11" t="str">
        <f t="shared" si="85"/>
        <v/>
      </c>
      <c r="H674" s="11" t="str">
        <f t="shared" si="82"/>
        <v/>
      </c>
      <c r="I674" s="11" t="str">
        <f t="shared" si="86"/>
        <v/>
      </c>
      <c r="J674" s="11" t="str">
        <f t="shared" si="83"/>
        <v/>
      </c>
      <c r="K674" s="11" t="str">
        <f t="shared" si="87"/>
        <v/>
      </c>
      <c r="L674" s="11" t="str">
        <f>IF('ACT Math'!B674="","",'SAT M to CBEST M'!$A$2+'SAT M to CBEST M'!$B$2*C674)</f>
        <v/>
      </c>
      <c r="M674" s="11" t="str">
        <f>IF('ACT Math'!B674="","", IF(L674&lt;20, 20, IF(L674&gt;80, 80, L674)))</f>
        <v/>
      </c>
    </row>
    <row r="675" spans="1:13" x14ac:dyDescent="0.25">
      <c r="A675" s="11">
        <v>674</v>
      </c>
      <c r="B675" s="30"/>
      <c r="C675" s="11" t="str">
        <f>IF('ACT Math'!B675="","",IF('ACT Math'!B675&lt;'ACT M to SAT M'!$A$2,'ACT M to SAT M'!$B$2,IF('ACT Math'!B675&gt;'ACT M to SAT M'!A$28,'ACT M to SAT M'!B$28,VLOOKUP(B675,'ACT M to SAT M'!A:B,2,FALSE))))</f>
        <v/>
      </c>
      <c r="D675" s="11" t="str">
        <f t="shared" si="80"/>
        <v/>
      </c>
      <c r="E675" s="11" t="str">
        <f t="shared" si="84"/>
        <v/>
      </c>
      <c r="F675" s="11" t="str">
        <f t="shared" si="81"/>
        <v/>
      </c>
      <c r="G675" s="11" t="str">
        <f t="shared" si="85"/>
        <v/>
      </c>
      <c r="H675" s="11" t="str">
        <f t="shared" si="82"/>
        <v/>
      </c>
      <c r="I675" s="11" t="str">
        <f t="shared" si="86"/>
        <v/>
      </c>
      <c r="J675" s="11" t="str">
        <f t="shared" si="83"/>
        <v/>
      </c>
      <c r="K675" s="11" t="str">
        <f t="shared" si="87"/>
        <v/>
      </c>
      <c r="L675" s="11" t="str">
        <f>IF('ACT Math'!B675="","",'SAT M to CBEST M'!$A$2+'SAT M to CBEST M'!$B$2*C675)</f>
        <v/>
      </c>
      <c r="M675" s="11" t="str">
        <f>IF('ACT Math'!B675="","", IF(L675&lt;20, 20, IF(L675&gt;80, 80, L675)))</f>
        <v/>
      </c>
    </row>
    <row r="676" spans="1:13" x14ac:dyDescent="0.25">
      <c r="A676" s="11">
        <v>675</v>
      </c>
      <c r="B676" s="30"/>
      <c r="C676" s="11" t="str">
        <f>IF('ACT Math'!B676="","",IF('ACT Math'!B676&lt;'ACT M to SAT M'!$A$2,'ACT M to SAT M'!$B$2,IF('ACT Math'!B676&gt;'ACT M to SAT M'!A$28,'ACT M to SAT M'!B$28,VLOOKUP(B676,'ACT M to SAT M'!A:B,2,FALSE))))</f>
        <v/>
      </c>
      <c r="D676" s="11" t="str">
        <f t="shared" si="80"/>
        <v/>
      </c>
      <c r="E676" s="11" t="str">
        <f t="shared" si="84"/>
        <v/>
      </c>
      <c r="F676" s="11" t="str">
        <f t="shared" si="81"/>
        <v/>
      </c>
      <c r="G676" s="11" t="str">
        <f t="shared" si="85"/>
        <v/>
      </c>
      <c r="H676" s="11" t="str">
        <f t="shared" si="82"/>
        <v/>
      </c>
      <c r="I676" s="11" t="str">
        <f t="shared" si="86"/>
        <v/>
      </c>
      <c r="J676" s="11" t="str">
        <f t="shared" si="83"/>
        <v/>
      </c>
      <c r="K676" s="11" t="str">
        <f t="shared" si="87"/>
        <v/>
      </c>
      <c r="L676" s="11" t="str">
        <f>IF('ACT Math'!B676="","",'SAT M to CBEST M'!$A$2+'SAT M to CBEST M'!$B$2*C676)</f>
        <v/>
      </c>
      <c r="M676" s="11" t="str">
        <f>IF('ACT Math'!B676="","", IF(L676&lt;20, 20, IF(L676&gt;80, 80, L676)))</f>
        <v/>
      </c>
    </row>
    <row r="677" spans="1:13" x14ac:dyDescent="0.25">
      <c r="A677" s="11">
        <v>676</v>
      </c>
      <c r="B677" s="30"/>
      <c r="C677" s="11" t="str">
        <f>IF('ACT Math'!B677="","",IF('ACT Math'!B677&lt;'ACT M to SAT M'!$A$2,'ACT M to SAT M'!$B$2,IF('ACT Math'!B677&gt;'ACT M to SAT M'!A$28,'ACT M to SAT M'!B$28,VLOOKUP(B677,'ACT M to SAT M'!A:B,2,FALSE))))</f>
        <v/>
      </c>
      <c r="D677" s="11" t="str">
        <f t="shared" si="80"/>
        <v/>
      </c>
      <c r="E677" s="11" t="str">
        <f t="shared" si="84"/>
        <v/>
      </c>
      <c r="F677" s="11" t="str">
        <f t="shared" si="81"/>
        <v/>
      </c>
      <c r="G677" s="11" t="str">
        <f t="shared" si="85"/>
        <v/>
      </c>
      <c r="H677" s="11" t="str">
        <f t="shared" si="82"/>
        <v/>
      </c>
      <c r="I677" s="11" t="str">
        <f t="shared" si="86"/>
        <v/>
      </c>
      <c r="J677" s="11" t="str">
        <f t="shared" si="83"/>
        <v/>
      </c>
      <c r="K677" s="11" t="str">
        <f t="shared" si="87"/>
        <v/>
      </c>
      <c r="L677" s="11" t="str">
        <f>IF('ACT Math'!B677="","",'SAT M to CBEST M'!$A$2+'SAT M to CBEST M'!$B$2*C677)</f>
        <v/>
      </c>
      <c r="M677" s="11" t="str">
        <f>IF('ACT Math'!B677="","", IF(L677&lt;20, 20, IF(L677&gt;80, 80, L677)))</f>
        <v/>
      </c>
    </row>
    <row r="678" spans="1:13" x14ac:dyDescent="0.25">
      <c r="A678" s="11">
        <v>677</v>
      </c>
      <c r="B678" s="30"/>
      <c r="C678" s="11" t="str">
        <f>IF('ACT Math'!B678="","",IF('ACT Math'!B678&lt;'ACT M to SAT M'!$A$2,'ACT M to SAT M'!$B$2,IF('ACT Math'!B678&gt;'ACT M to SAT M'!A$28,'ACT M to SAT M'!B$28,VLOOKUP(B678,'ACT M to SAT M'!A:B,2,FALSE))))</f>
        <v/>
      </c>
      <c r="D678" s="11" t="str">
        <f t="shared" si="80"/>
        <v/>
      </c>
      <c r="E678" s="11" t="str">
        <f t="shared" si="84"/>
        <v/>
      </c>
      <c r="F678" s="11" t="str">
        <f t="shared" si="81"/>
        <v/>
      </c>
      <c r="G678" s="11" t="str">
        <f t="shared" si="85"/>
        <v/>
      </c>
      <c r="H678" s="11" t="str">
        <f t="shared" si="82"/>
        <v/>
      </c>
      <c r="I678" s="11" t="str">
        <f t="shared" si="86"/>
        <v/>
      </c>
      <c r="J678" s="11" t="str">
        <f t="shared" si="83"/>
        <v/>
      </c>
      <c r="K678" s="11" t="str">
        <f t="shared" si="87"/>
        <v/>
      </c>
      <c r="L678" s="11" t="str">
        <f>IF('ACT Math'!B678="","",'SAT M to CBEST M'!$A$2+'SAT M to CBEST M'!$B$2*C678)</f>
        <v/>
      </c>
      <c r="M678" s="11" t="str">
        <f>IF('ACT Math'!B678="","", IF(L678&lt;20, 20, IF(L678&gt;80, 80, L678)))</f>
        <v/>
      </c>
    </row>
    <row r="679" spans="1:13" x14ac:dyDescent="0.25">
      <c r="A679" s="11">
        <v>678</v>
      </c>
      <c r="B679" s="30"/>
      <c r="C679" s="11" t="str">
        <f>IF('ACT Math'!B679="","",IF('ACT Math'!B679&lt;'ACT M to SAT M'!$A$2,'ACT M to SAT M'!$B$2,IF('ACT Math'!B679&gt;'ACT M to SAT M'!A$28,'ACT M to SAT M'!B$28,VLOOKUP(B679,'ACT M to SAT M'!A:B,2,FALSE))))</f>
        <v/>
      </c>
      <c r="D679" s="11" t="str">
        <f t="shared" si="80"/>
        <v/>
      </c>
      <c r="E679" s="11" t="str">
        <f t="shared" si="84"/>
        <v/>
      </c>
      <c r="F679" s="11" t="str">
        <f t="shared" si="81"/>
        <v/>
      </c>
      <c r="G679" s="11" t="str">
        <f t="shared" si="85"/>
        <v/>
      </c>
      <c r="H679" s="11" t="str">
        <f t="shared" si="82"/>
        <v/>
      </c>
      <c r="I679" s="11" t="str">
        <f t="shared" si="86"/>
        <v/>
      </c>
      <c r="J679" s="11" t="str">
        <f t="shared" si="83"/>
        <v/>
      </c>
      <c r="K679" s="11" t="str">
        <f t="shared" si="87"/>
        <v/>
      </c>
      <c r="L679" s="11" t="str">
        <f>IF('ACT Math'!B679="","",'SAT M to CBEST M'!$A$2+'SAT M to CBEST M'!$B$2*C679)</f>
        <v/>
      </c>
      <c r="M679" s="11" t="str">
        <f>IF('ACT Math'!B679="","", IF(L679&lt;20, 20, IF(L679&gt;80, 80, L679)))</f>
        <v/>
      </c>
    </row>
    <row r="680" spans="1:13" x14ac:dyDescent="0.25">
      <c r="A680" s="11">
        <v>679</v>
      </c>
      <c r="B680" s="30"/>
      <c r="C680" s="11" t="str">
        <f>IF('ACT Math'!B680="","",IF('ACT Math'!B680&lt;'ACT M to SAT M'!$A$2,'ACT M to SAT M'!$B$2,IF('ACT Math'!B680&gt;'ACT M to SAT M'!A$28,'ACT M to SAT M'!B$28,VLOOKUP(B680,'ACT M to SAT M'!A:B,2,FALSE))))</f>
        <v/>
      </c>
      <c r="D680" s="11" t="str">
        <f t="shared" si="80"/>
        <v/>
      </c>
      <c r="E680" s="11" t="str">
        <f t="shared" si="84"/>
        <v/>
      </c>
      <c r="F680" s="11" t="str">
        <f t="shared" si="81"/>
        <v/>
      </c>
      <c r="G680" s="11" t="str">
        <f t="shared" si="85"/>
        <v/>
      </c>
      <c r="H680" s="11" t="str">
        <f t="shared" si="82"/>
        <v/>
      </c>
      <c r="I680" s="11" t="str">
        <f t="shared" si="86"/>
        <v/>
      </c>
      <c r="J680" s="11" t="str">
        <f t="shared" si="83"/>
        <v/>
      </c>
      <c r="K680" s="11" t="str">
        <f t="shared" si="87"/>
        <v/>
      </c>
      <c r="L680" s="11" t="str">
        <f>IF('ACT Math'!B680="","",'SAT M to CBEST M'!$A$2+'SAT M to CBEST M'!$B$2*C680)</f>
        <v/>
      </c>
      <c r="M680" s="11" t="str">
        <f>IF('ACT Math'!B680="","", IF(L680&lt;20, 20, IF(L680&gt;80, 80, L680)))</f>
        <v/>
      </c>
    </row>
    <row r="681" spans="1:13" x14ac:dyDescent="0.25">
      <c r="A681" s="11">
        <v>680</v>
      </c>
      <c r="B681" s="30"/>
      <c r="C681" s="11" t="str">
        <f>IF('ACT Math'!B681="","",IF('ACT Math'!B681&lt;'ACT M to SAT M'!$A$2,'ACT M to SAT M'!$B$2,IF('ACT Math'!B681&gt;'ACT M to SAT M'!A$28,'ACT M to SAT M'!B$28,VLOOKUP(B681,'ACT M to SAT M'!A:B,2,FALSE))))</f>
        <v/>
      </c>
      <c r="D681" s="11" t="str">
        <f t="shared" si="80"/>
        <v/>
      </c>
      <c r="E681" s="11" t="str">
        <f t="shared" si="84"/>
        <v/>
      </c>
      <c r="F681" s="11" t="str">
        <f t="shared" si="81"/>
        <v/>
      </c>
      <c r="G681" s="11" t="str">
        <f t="shared" si="85"/>
        <v/>
      </c>
      <c r="H681" s="11" t="str">
        <f t="shared" si="82"/>
        <v/>
      </c>
      <c r="I681" s="11" t="str">
        <f t="shared" si="86"/>
        <v/>
      </c>
      <c r="J681" s="11" t="str">
        <f t="shared" si="83"/>
        <v/>
      </c>
      <c r="K681" s="11" t="str">
        <f t="shared" si="87"/>
        <v/>
      </c>
      <c r="L681" s="11" t="str">
        <f>IF('ACT Math'!B681="","",'SAT M to CBEST M'!$A$2+'SAT M to CBEST M'!$B$2*C681)</f>
        <v/>
      </c>
      <c r="M681" s="11" t="str">
        <f>IF('ACT Math'!B681="","", IF(L681&lt;20, 20, IF(L681&gt;80, 80, L681)))</f>
        <v/>
      </c>
    </row>
    <row r="682" spans="1:13" x14ac:dyDescent="0.25">
      <c r="A682" s="11">
        <v>681</v>
      </c>
      <c r="B682" s="30"/>
      <c r="C682" s="11" t="str">
        <f>IF('ACT Math'!B682="","",IF('ACT Math'!B682&lt;'ACT M to SAT M'!$A$2,'ACT M to SAT M'!$B$2,IF('ACT Math'!B682&gt;'ACT M to SAT M'!A$28,'ACT M to SAT M'!B$28,VLOOKUP(B682,'ACT M to SAT M'!A:B,2,FALSE))))</f>
        <v/>
      </c>
      <c r="D682" s="11" t="str">
        <f t="shared" si="80"/>
        <v/>
      </c>
      <c r="E682" s="11" t="str">
        <f t="shared" si="84"/>
        <v/>
      </c>
      <c r="F682" s="11" t="str">
        <f t="shared" si="81"/>
        <v/>
      </c>
      <c r="G682" s="11" t="str">
        <f t="shared" si="85"/>
        <v/>
      </c>
      <c r="H682" s="11" t="str">
        <f t="shared" si="82"/>
        <v/>
      </c>
      <c r="I682" s="11" t="str">
        <f t="shared" si="86"/>
        <v/>
      </c>
      <c r="J682" s="11" t="str">
        <f t="shared" si="83"/>
        <v/>
      </c>
      <c r="K682" s="11" t="str">
        <f t="shared" si="87"/>
        <v/>
      </c>
      <c r="L682" s="11" t="str">
        <f>IF('ACT Math'!B682="","",'SAT M to CBEST M'!$A$2+'SAT M to CBEST M'!$B$2*C682)</f>
        <v/>
      </c>
      <c r="M682" s="11" t="str">
        <f>IF('ACT Math'!B682="","", IF(L682&lt;20, 20, IF(L682&gt;80, 80, L682)))</f>
        <v/>
      </c>
    </row>
    <row r="683" spans="1:13" x14ac:dyDescent="0.25">
      <c r="A683" s="11">
        <v>682</v>
      </c>
      <c r="B683" s="30"/>
      <c r="C683" s="11" t="str">
        <f>IF('ACT Math'!B683="","",IF('ACT Math'!B683&lt;'ACT M to SAT M'!$A$2,'ACT M to SAT M'!$B$2,IF('ACT Math'!B683&gt;'ACT M to SAT M'!A$28,'ACT M to SAT M'!B$28,VLOOKUP(B683,'ACT M to SAT M'!A:B,2,FALSE))))</f>
        <v/>
      </c>
      <c r="D683" s="11" t="str">
        <f t="shared" si="80"/>
        <v/>
      </c>
      <c r="E683" s="11" t="str">
        <f t="shared" si="84"/>
        <v/>
      </c>
      <c r="F683" s="11" t="str">
        <f t="shared" si="81"/>
        <v/>
      </c>
      <c r="G683" s="11" t="str">
        <f t="shared" si="85"/>
        <v/>
      </c>
      <c r="H683" s="11" t="str">
        <f t="shared" si="82"/>
        <v/>
      </c>
      <c r="I683" s="11" t="str">
        <f t="shared" si="86"/>
        <v/>
      </c>
      <c r="J683" s="11" t="str">
        <f t="shared" si="83"/>
        <v/>
      </c>
      <c r="K683" s="11" t="str">
        <f t="shared" si="87"/>
        <v/>
      </c>
      <c r="L683" s="11" t="str">
        <f>IF('ACT Math'!B683="","",'SAT M to CBEST M'!$A$2+'SAT M to CBEST M'!$B$2*C683)</f>
        <v/>
      </c>
      <c r="M683" s="11" t="str">
        <f>IF('ACT Math'!B683="","", IF(L683&lt;20, 20, IF(L683&gt;80, 80, L683)))</f>
        <v/>
      </c>
    </row>
    <row r="684" spans="1:13" x14ac:dyDescent="0.25">
      <c r="A684" s="11">
        <v>683</v>
      </c>
      <c r="B684" s="30"/>
      <c r="C684" s="11" t="str">
        <f>IF('ACT Math'!B684="","",IF('ACT Math'!B684&lt;'ACT M to SAT M'!$A$2,'ACT M to SAT M'!$B$2,IF('ACT Math'!B684&gt;'ACT M to SAT M'!A$28,'ACT M to SAT M'!B$28,VLOOKUP(B684,'ACT M to SAT M'!A:B,2,FALSE))))</f>
        <v/>
      </c>
      <c r="D684" s="11" t="str">
        <f t="shared" si="80"/>
        <v/>
      </c>
      <c r="E684" s="11" t="str">
        <f t="shared" si="84"/>
        <v/>
      </c>
      <c r="F684" s="11" t="str">
        <f t="shared" si="81"/>
        <v/>
      </c>
      <c r="G684" s="11" t="str">
        <f t="shared" si="85"/>
        <v/>
      </c>
      <c r="H684" s="11" t="str">
        <f t="shared" si="82"/>
        <v/>
      </c>
      <c r="I684" s="11" t="str">
        <f t="shared" si="86"/>
        <v/>
      </c>
      <c r="J684" s="11" t="str">
        <f t="shared" si="83"/>
        <v/>
      </c>
      <c r="K684" s="11" t="str">
        <f t="shared" si="87"/>
        <v/>
      </c>
      <c r="L684" s="11" t="str">
        <f>IF('ACT Math'!B684="","",'SAT M to CBEST M'!$A$2+'SAT M to CBEST M'!$B$2*C684)</f>
        <v/>
      </c>
      <c r="M684" s="11" t="str">
        <f>IF('ACT Math'!B684="","", IF(L684&lt;20, 20, IF(L684&gt;80, 80, L684)))</f>
        <v/>
      </c>
    </row>
    <row r="685" spans="1:13" x14ac:dyDescent="0.25">
      <c r="A685" s="11">
        <v>684</v>
      </c>
      <c r="B685" s="30"/>
      <c r="C685" s="11" t="str">
        <f>IF('ACT Math'!B685="","",IF('ACT Math'!B685&lt;'ACT M to SAT M'!$A$2,'ACT M to SAT M'!$B$2,IF('ACT Math'!B685&gt;'ACT M to SAT M'!A$28,'ACT M to SAT M'!B$28,VLOOKUP(B685,'ACT M to SAT M'!A:B,2,FALSE))))</f>
        <v/>
      </c>
      <c r="D685" s="11" t="str">
        <f t="shared" si="80"/>
        <v/>
      </c>
      <c r="E685" s="11" t="str">
        <f t="shared" si="84"/>
        <v/>
      </c>
      <c r="F685" s="11" t="str">
        <f t="shared" si="81"/>
        <v/>
      </c>
      <c r="G685" s="11" t="str">
        <f t="shared" si="85"/>
        <v/>
      </c>
      <c r="H685" s="11" t="str">
        <f t="shared" si="82"/>
        <v/>
      </c>
      <c r="I685" s="11" t="str">
        <f t="shared" si="86"/>
        <v/>
      </c>
      <c r="J685" s="11" t="str">
        <f t="shared" si="83"/>
        <v/>
      </c>
      <c r="K685" s="11" t="str">
        <f t="shared" si="87"/>
        <v/>
      </c>
      <c r="L685" s="11" t="str">
        <f>IF('ACT Math'!B685="","",'SAT M to CBEST M'!$A$2+'SAT M to CBEST M'!$B$2*C685)</f>
        <v/>
      </c>
      <c r="M685" s="11" t="str">
        <f>IF('ACT Math'!B685="","", IF(L685&lt;20, 20, IF(L685&gt;80, 80, L685)))</f>
        <v/>
      </c>
    </row>
    <row r="686" spans="1:13" x14ac:dyDescent="0.25">
      <c r="A686" s="11">
        <v>685</v>
      </c>
      <c r="B686" s="30"/>
      <c r="C686" s="11" t="str">
        <f>IF('ACT Math'!B686="","",IF('ACT Math'!B686&lt;'ACT M to SAT M'!$A$2,'ACT M to SAT M'!$B$2,IF('ACT Math'!B686&gt;'ACT M to SAT M'!A$28,'ACT M to SAT M'!B$28,VLOOKUP(B686,'ACT M to SAT M'!A:B,2,FALSE))))</f>
        <v/>
      </c>
      <c r="D686" s="11" t="str">
        <f t="shared" si="80"/>
        <v/>
      </c>
      <c r="E686" s="11" t="str">
        <f t="shared" si="84"/>
        <v/>
      </c>
      <c r="F686" s="11" t="str">
        <f t="shared" si="81"/>
        <v/>
      </c>
      <c r="G686" s="11" t="str">
        <f t="shared" si="85"/>
        <v/>
      </c>
      <c r="H686" s="11" t="str">
        <f t="shared" si="82"/>
        <v/>
      </c>
      <c r="I686" s="11" t="str">
        <f t="shared" si="86"/>
        <v/>
      </c>
      <c r="J686" s="11" t="str">
        <f t="shared" si="83"/>
        <v/>
      </c>
      <c r="K686" s="11" t="str">
        <f t="shared" si="87"/>
        <v/>
      </c>
      <c r="L686" s="11" t="str">
        <f>IF('ACT Math'!B686="","",'SAT M to CBEST M'!$A$2+'SAT M to CBEST M'!$B$2*C686)</f>
        <v/>
      </c>
      <c r="M686" s="11" t="str">
        <f>IF('ACT Math'!B686="","", IF(L686&lt;20, 20, IF(L686&gt;80, 80, L686)))</f>
        <v/>
      </c>
    </row>
    <row r="687" spans="1:13" x14ac:dyDescent="0.25">
      <c r="A687" s="11">
        <v>686</v>
      </c>
      <c r="B687" s="30"/>
      <c r="C687" s="11" t="str">
        <f>IF('ACT Math'!B687="","",IF('ACT Math'!B687&lt;'ACT M to SAT M'!$A$2,'ACT M to SAT M'!$B$2,IF('ACT Math'!B687&gt;'ACT M to SAT M'!A$28,'ACT M to SAT M'!B$28,VLOOKUP(B687,'ACT M to SAT M'!A:B,2,FALSE))))</f>
        <v/>
      </c>
      <c r="D687" s="11" t="str">
        <f t="shared" si="80"/>
        <v/>
      </c>
      <c r="E687" s="11" t="str">
        <f t="shared" si="84"/>
        <v/>
      </c>
      <c r="F687" s="11" t="str">
        <f t="shared" si="81"/>
        <v/>
      </c>
      <c r="G687" s="11" t="str">
        <f t="shared" si="85"/>
        <v/>
      </c>
      <c r="H687" s="11" t="str">
        <f t="shared" si="82"/>
        <v/>
      </c>
      <c r="I687" s="11" t="str">
        <f t="shared" si="86"/>
        <v/>
      </c>
      <c r="J687" s="11" t="str">
        <f t="shared" si="83"/>
        <v/>
      </c>
      <c r="K687" s="11" t="str">
        <f t="shared" si="87"/>
        <v/>
      </c>
      <c r="L687" s="11" t="str">
        <f>IF('ACT Math'!B687="","",'SAT M to CBEST M'!$A$2+'SAT M to CBEST M'!$B$2*C687)</f>
        <v/>
      </c>
      <c r="M687" s="11" t="str">
        <f>IF('ACT Math'!B687="","", IF(L687&lt;20, 20, IF(L687&gt;80, 80, L687)))</f>
        <v/>
      </c>
    </row>
    <row r="688" spans="1:13" x14ac:dyDescent="0.25">
      <c r="A688" s="11">
        <v>687</v>
      </c>
      <c r="B688" s="30"/>
      <c r="C688" s="11" t="str">
        <f>IF('ACT Math'!B688="","",IF('ACT Math'!B688&lt;'ACT M to SAT M'!$A$2,'ACT M to SAT M'!$B$2,IF('ACT Math'!B688&gt;'ACT M to SAT M'!A$28,'ACT M to SAT M'!B$28,VLOOKUP(B688,'ACT M to SAT M'!A:B,2,FALSE))))</f>
        <v/>
      </c>
      <c r="D688" s="11" t="str">
        <f t="shared" si="80"/>
        <v/>
      </c>
      <c r="E688" s="11" t="str">
        <f t="shared" si="84"/>
        <v/>
      </c>
      <c r="F688" s="11" t="str">
        <f t="shared" si="81"/>
        <v/>
      </c>
      <c r="G688" s="11" t="str">
        <f t="shared" si="85"/>
        <v/>
      </c>
      <c r="H688" s="11" t="str">
        <f t="shared" si="82"/>
        <v/>
      </c>
      <c r="I688" s="11" t="str">
        <f t="shared" si="86"/>
        <v/>
      </c>
      <c r="J688" s="11" t="str">
        <f t="shared" si="83"/>
        <v/>
      </c>
      <c r="K688" s="11" t="str">
        <f t="shared" si="87"/>
        <v/>
      </c>
      <c r="L688" s="11" t="str">
        <f>IF('ACT Math'!B688="","",'SAT M to CBEST M'!$A$2+'SAT M to CBEST M'!$B$2*C688)</f>
        <v/>
      </c>
      <c r="M688" s="11" t="str">
        <f>IF('ACT Math'!B688="","", IF(L688&lt;20, 20, IF(L688&gt;80, 80, L688)))</f>
        <v/>
      </c>
    </row>
    <row r="689" spans="1:13" x14ac:dyDescent="0.25">
      <c r="A689" s="11">
        <v>688</v>
      </c>
      <c r="B689" s="30"/>
      <c r="C689" s="11" t="str">
        <f>IF('ACT Math'!B689="","",IF('ACT Math'!B689&lt;'ACT M to SAT M'!$A$2,'ACT M to SAT M'!$B$2,IF('ACT Math'!B689&gt;'ACT M to SAT M'!A$28,'ACT M to SAT M'!B$28,VLOOKUP(B689,'ACT M to SAT M'!A:B,2,FALSE))))</f>
        <v/>
      </c>
      <c r="D689" s="11" t="str">
        <f t="shared" si="80"/>
        <v/>
      </c>
      <c r="E689" s="11" t="str">
        <f t="shared" si="84"/>
        <v/>
      </c>
      <c r="F689" s="11" t="str">
        <f t="shared" si="81"/>
        <v/>
      </c>
      <c r="G689" s="11" t="str">
        <f t="shared" si="85"/>
        <v/>
      </c>
      <c r="H689" s="11" t="str">
        <f t="shared" si="82"/>
        <v/>
      </c>
      <c r="I689" s="11" t="str">
        <f t="shared" si="86"/>
        <v/>
      </c>
      <c r="J689" s="11" t="str">
        <f t="shared" si="83"/>
        <v/>
      </c>
      <c r="K689" s="11" t="str">
        <f t="shared" si="87"/>
        <v/>
      </c>
      <c r="L689" s="11" t="str">
        <f>IF('ACT Math'!B689="","",'SAT M to CBEST M'!$A$2+'SAT M to CBEST M'!$B$2*C689)</f>
        <v/>
      </c>
      <c r="M689" s="11" t="str">
        <f>IF('ACT Math'!B689="","", IF(L689&lt;20, 20, IF(L689&gt;80, 80, L689)))</f>
        <v/>
      </c>
    </row>
    <row r="690" spans="1:13" x14ac:dyDescent="0.25">
      <c r="A690" s="11">
        <v>689</v>
      </c>
      <c r="B690" s="30"/>
      <c r="C690" s="11" t="str">
        <f>IF('ACT Math'!B690="","",IF('ACT Math'!B690&lt;'ACT M to SAT M'!$A$2,'ACT M to SAT M'!$B$2,IF('ACT Math'!B690&gt;'ACT M to SAT M'!A$28,'ACT M to SAT M'!B$28,VLOOKUP(B690,'ACT M to SAT M'!A:B,2,FALSE))))</f>
        <v/>
      </c>
      <c r="D690" s="11" t="str">
        <f t="shared" si="80"/>
        <v/>
      </c>
      <c r="E690" s="11" t="str">
        <f t="shared" si="84"/>
        <v/>
      </c>
      <c r="F690" s="11" t="str">
        <f t="shared" si="81"/>
        <v/>
      </c>
      <c r="G690" s="11" t="str">
        <f t="shared" si="85"/>
        <v/>
      </c>
      <c r="H690" s="11" t="str">
        <f t="shared" si="82"/>
        <v/>
      </c>
      <c r="I690" s="11" t="str">
        <f t="shared" si="86"/>
        <v/>
      </c>
      <c r="J690" s="11" t="str">
        <f t="shared" si="83"/>
        <v/>
      </c>
      <c r="K690" s="11" t="str">
        <f t="shared" si="87"/>
        <v/>
      </c>
      <c r="L690" s="11" t="str">
        <f>IF('ACT Math'!B690="","",'SAT M to CBEST M'!$A$2+'SAT M to CBEST M'!$B$2*C690)</f>
        <v/>
      </c>
      <c r="M690" s="11" t="str">
        <f>IF('ACT Math'!B690="","", IF(L690&lt;20, 20, IF(L690&gt;80, 80, L690)))</f>
        <v/>
      </c>
    </row>
    <row r="691" spans="1:13" x14ac:dyDescent="0.25">
      <c r="A691" s="11">
        <v>690</v>
      </c>
      <c r="B691" s="30"/>
      <c r="C691" s="11" t="str">
        <f>IF('ACT Math'!B691="","",IF('ACT Math'!B691&lt;'ACT M to SAT M'!$A$2,'ACT M to SAT M'!$B$2,IF('ACT Math'!B691&gt;'ACT M to SAT M'!A$28,'ACT M to SAT M'!B$28,VLOOKUP(B691,'ACT M to SAT M'!A:B,2,FALSE))))</f>
        <v/>
      </c>
      <c r="D691" s="11" t="str">
        <f t="shared" si="80"/>
        <v/>
      </c>
      <c r="E691" s="11" t="str">
        <f t="shared" si="84"/>
        <v/>
      </c>
      <c r="F691" s="11" t="str">
        <f t="shared" si="81"/>
        <v/>
      </c>
      <c r="G691" s="11" t="str">
        <f t="shared" si="85"/>
        <v/>
      </c>
      <c r="H691" s="11" t="str">
        <f t="shared" si="82"/>
        <v/>
      </c>
      <c r="I691" s="11" t="str">
        <f t="shared" si="86"/>
        <v/>
      </c>
      <c r="J691" s="11" t="str">
        <f t="shared" si="83"/>
        <v/>
      </c>
      <c r="K691" s="11" t="str">
        <f t="shared" si="87"/>
        <v/>
      </c>
      <c r="L691" s="11" t="str">
        <f>IF('ACT Math'!B691="","",'SAT M to CBEST M'!$A$2+'SAT M to CBEST M'!$B$2*C691)</f>
        <v/>
      </c>
      <c r="M691" s="11" t="str">
        <f>IF('ACT Math'!B691="","", IF(L691&lt;20, 20, IF(L691&gt;80, 80, L691)))</f>
        <v/>
      </c>
    </row>
    <row r="692" spans="1:13" x14ac:dyDescent="0.25">
      <c r="A692" s="11">
        <v>691</v>
      </c>
      <c r="B692" s="30"/>
      <c r="C692" s="11" t="str">
        <f>IF('ACT Math'!B692="","",IF('ACT Math'!B692&lt;'ACT M to SAT M'!$A$2,'ACT M to SAT M'!$B$2,IF('ACT Math'!B692&gt;'ACT M to SAT M'!A$28,'ACT M to SAT M'!B$28,VLOOKUP(B692,'ACT M to SAT M'!A:B,2,FALSE))))</f>
        <v/>
      </c>
      <c r="D692" s="11" t="str">
        <f t="shared" si="80"/>
        <v/>
      </c>
      <c r="E692" s="11" t="str">
        <f t="shared" si="84"/>
        <v/>
      </c>
      <c r="F692" s="11" t="str">
        <f t="shared" si="81"/>
        <v/>
      </c>
      <c r="G692" s="11" t="str">
        <f t="shared" si="85"/>
        <v/>
      </c>
      <c r="H692" s="11" t="str">
        <f t="shared" si="82"/>
        <v/>
      </c>
      <c r="I692" s="11" t="str">
        <f t="shared" si="86"/>
        <v/>
      </c>
      <c r="J692" s="11" t="str">
        <f t="shared" si="83"/>
        <v/>
      </c>
      <c r="K692" s="11" t="str">
        <f t="shared" si="87"/>
        <v/>
      </c>
      <c r="L692" s="11" t="str">
        <f>IF('ACT Math'!B692="","",'SAT M to CBEST M'!$A$2+'SAT M to CBEST M'!$B$2*C692)</f>
        <v/>
      </c>
      <c r="M692" s="11" t="str">
        <f>IF('ACT Math'!B692="","", IF(L692&lt;20, 20, IF(L692&gt;80, 80, L692)))</f>
        <v/>
      </c>
    </row>
    <row r="693" spans="1:13" x14ac:dyDescent="0.25">
      <c r="A693" s="11">
        <v>692</v>
      </c>
      <c r="B693" s="30"/>
      <c r="C693" s="11" t="str">
        <f>IF('ACT Math'!B693="","",IF('ACT Math'!B693&lt;'ACT M to SAT M'!$A$2,'ACT M to SAT M'!$B$2,IF('ACT Math'!B693&gt;'ACT M to SAT M'!A$28,'ACT M to SAT M'!B$28,VLOOKUP(B693,'ACT M to SAT M'!A:B,2,FALSE))))</f>
        <v/>
      </c>
      <c r="D693" s="11" t="str">
        <f t="shared" si="80"/>
        <v/>
      </c>
      <c r="E693" s="11" t="str">
        <f t="shared" si="84"/>
        <v/>
      </c>
      <c r="F693" s="11" t="str">
        <f t="shared" si="81"/>
        <v/>
      </c>
      <c r="G693" s="11" t="str">
        <f t="shared" si="85"/>
        <v/>
      </c>
      <c r="H693" s="11" t="str">
        <f t="shared" si="82"/>
        <v/>
      </c>
      <c r="I693" s="11" t="str">
        <f t="shared" si="86"/>
        <v/>
      </c>
      <c r="J693" s="11" t="str">
        <f t="shared" si="83"/>
        <v/>
      </c>
      <c r="K693" s="11" t="str">
        <f t="shared" si="87"/>
        <v/>
      </c>
      <c r="L693" s="11" t="str">
        <f>IF('ACT Math'!B693="","",'SAT M to CBEST M'!$A$2+'SAT M to CBEST M'!$B$2*C693)</f>
        <v/>
      </c>
      <c r="M693" s="11" t="str">
        <f>IF('ACT Math'!B693="","", IF(L693&lt;20, 20, IF(L693&gt;80, 80, L693)))</f>
        <v/>
      </c>
    </row>
    <row r="694" spans="1:13" x14ac:dyDescent="0.25">
      <c r="A694" s="11">
        <v>693</v>
      </c>
      <c r="B694" s="30"/>
      <c r="C694" s="11" t="str">
        <f>IF('ACT Math'!B694="","",IF('ACT Math'!B694&lt;'ACT M to SAT M'!$A$2,'ACT M to SAT M'!$B$2,IF('ACT Math'!B694&gt;'ACT M to SAT M'!A$28,'ACT M to SAT M'!B$28,VLOOKUP(B694,'ACT M to SAT M'!A:B,2,FALSE))))</f>
        <v/>
      </c>
      <c r="D694" s="11" t="str">
        <f t="shared" si="80"/>
        <v/>
      </c>
      <c r="E694" s="11" t="str">
        <f t="shared" si="84"/>
        <v/>
      </c>
      <c r="F694" s="11" t="str">
        <f t="shared" si="81"/>
        <v/>
      </c>
      <c r="G694" s="11" t="str">
        <f t="shared" si="85"/>
        <v/>
      </c>
      <c r="H694" s="11" t="str">
        <f t="shared" si="82"/>
        <v/>
      </c>
      <c r="I694" s="11" t="str">
        <f t="shared" si="86"/>
        <v/>
      </c>
      <c r="J694" s="11" t="str">
        <f t="shared" si="83"/>
        <v/>
      </c>
      <c r="K694" s="11" t="str">
        <f t="shared" si="87"/>
        <v/>
      </c>
      <c r="L694" s="11" t="str">
        <f>IF('ACT Math'!B694="","",'SAT M to CBEST M'!$A$2+'SAT M to CBEST M'!$B$2*C694)</f>
        <v/>
      </c>
      <c r="M694" s="11" t="str">
        <f>IF('ACT Math'!B694="","", IF(L694&lt;20, 20, IF(L694&gt;80, 80, L694)))</f>
        <v/>
      </c>
    </row>
    <row r="695" spans="1:13" x14ac:dyDescent="0.25">
      <c r="A695" s="11">
        <v>694</v>
      </c>
      <c r="B695" s="30"/>
      <c r="C695" s="11" t="str">
        <f>IF('ACT Math'!B695="","",IF('ACT Math'!B695&lt;'ACT M to SAT M'!$A$2,'ACT M to SAT M'!$B$2,IF('ACT Math'!B695&gt;'ACT M to SAT M'!A$28,'ACT M to SAT M'!B$28,VLOOKUP(B695,'ACT M to SAT M'!A:B,2,FALSE))))</f>
        <v/>
      </c>
      <c r="D695" s="11" t="str">
        <f t="shared" si="80"/>
        <v/>
      </c>
      <c r="E695" s="11" t="str">
        <f t="shared" si="84"/>
        <v/>
      </c>
      <c r="F695" s="11" t="str">
        <f t="shared" si="81"/>
        <v/>
      </c>
      <c r="G695" s="11" t="str">
        <f t="shared" si="85"/>
        <v/>
      </c>
      <c r="H695" s="11" t="str">
        <f t="shared" si="82"/>
        <v/>
      </c>
      <c r="I695" s="11" t="str">
        <f t="shared" si="86"/>
        <v/>
      </c>
      <c r="J695" s="11" t="str">
        <f t="shared" si="83"/>
        <v/>
      </c>
      <c r="K695" s="11" t="str">
        <f t="shared" si="87"/>
        <v/>
      </c>
      <c r="L695" s="11" t="str">
        <f>IF('ACT Math'!B695="","",'SAT M to CBEST M'!$A$2+'SAT M to CBEST M'!$B$2*C695)</f>
        <v/>
      </c>
      <c r="M695" s="11" t="str">
        <f>IF('ACT Math'!B695="","", IF(L695&lt;20, 20, IF(L695&gt;80, 80, L695)))</f>
        <v/>
      </c>
    </row>
    <row r="696" spans="1:13" x14ac:dyDescent="0.25">
      <c r="A696" s="11">
        <v>695</v>
      </c>
      <c r="B696" s="30"/>
      <c r="C696" s="11" t="str">
        <f>IF('ACT Math'!B696="","",IF('ACT Math'!B696&lt;'ACT M to SAT M'!$A$2,'ACT M to SAT M'!$B$2,IF('ACT Math'!B696&gt;'ACT M to SAT M'!A$28,'ACT M to SAT M'!B$28,VLOOKUP(B696,'ACT M to SAT M'!A:B,2,FALSE))))</f>
        <v/>
      </c>
      <c r="D696" s="11" t="str">
        <f t="shared" si="80"/>
        <v/>
      </c>
      <c r="E696" s="11" t="str">
        <f t="shared" si="84"/>
        <v/>
      </c>
      <c r="F696" s="11" t="str">
        <f t="shared" si="81"/>
        <v/>
      </c>
      <c r="G696" s="11" t="str">
        <f t="shared" si="85"/>
        <v/>
      </c>
      <c r="H696" s="11" t="str">
        <f t="shared" si="82"/>
        <v/>
      </c>
      <c r="I696" s="11" t="str">
        <f t="shared" si="86"/>
        <v/>
      </c>
      <c r="J696" s="11" t="str">
        <f t="shared" si="83"/>
        <v/>
      </c>
      <c r="K696" s="11" t="str">
        <f t="shared" si="87"/>
        <v/>
      </c>
      <c r="L696" s="11" t="str">
        <f>IF('ACT Math'!B696="","",'SAT M to CBEST M'!$A$2+'SAT M to CBEST M'!$B$2*C696)</f>
        <v/>
      </c>
      <c r="M696" s="11" t="str">
        <f>IF('ACT Math'!B696="","", IF(L696&lt;20, 20, IF(L696&gt;80, 80, L696)))</f>
        <v/>
      </c>
    </row>
    <row r="697" spans="1:13" x14ac:dyDescent="0.25">
      <c r="A697" s="11">
        <v>696</v>
      </c>
      <c r="B697" s="30"/>
      <c r="C697" s="11" t="str">
        <f>IF('ACT Math'!B697="","",IF('ACT Math'!B697&lt;'ACT M to SAT M'!$A$2,'ACT M to SAT M'!$B$2,IF('ACT Math'!B697&gt;'ACT M to SAT M'!A$28,'ACT M to SAT M'!B$28,VLOOKUP(B697,'ACT M to SAT M'!A:B,2,FALSE))))</f>
        <v/>
      </c>
      <c r="D697" s="11" t="str">
        <f t="shared" si="80"/>
        <v/>
      </c>
      <c r="E697" s="11" t="str">
        <f t="shared" si="84"/>
        <v/>
      </c>
      <c r="F697" s="11" t="str">
        <f t="shared" si="81"/>
        <v/>
      </c>
      <c r="G697" s="11" t="str">
        <f t="shared" si="85"/>
        <v/>
      </c>
      <c r="H697" s="11" t="str">
        <f t="shared" si="82"/>
        <v/>
      </c>
      <c r="I697" s="11" t="str">
        <f t="shared" si="86"/>
        <v/>
      </c>
      <c r="J697" s="11" t="str">
        <f t="shared" si="83"/>
        <v/>
      </c>
      <c r="K697" s="11" t="str">
        <f t="shared" si="87"/>
        <v/>
      </c>
      <c r="L697" s="11" t="str">
        <f>IF('ACT Math'!B697="","",'SAT M to CBEST M'!$A$2+'SAT M to CBEST M'!$B$2*C697)</f>
        <v/>
      </c>
      <c r="M697" s="11" t="str">
        <f>IF('ACT Math'!B697="","", IF(L697&lt;20, 20, IF(L697&gt;80, 80, L697)))</f>
        <v/>
      </c>
    </row>
    <row r="698" spans="1:13" x14ac:dyDescent="0.25">
      <c r="A698" s="11">
        <v>697</v>
      </c>
      <c r="B698" s="30"/>
      <c r="C698" s="11" t="str">
        <f>IF('ACT Math'!B698="","",IF('ACT Math'!B698&lt;'ACT M to SAT M'!$A$2,'ACT M to SAT M'!$B$2,IF('ACT Math'!B698&gt;'ACT M to SAT M'!A$28,'ACT M to SAT M'!B$28,VLOOKUP(B698,'ACT M to SAT M'!A:B,2,FALSE))))</f>
        <v/>
      </c>
      <c r="D698" s="11" t="str">
        <f t="shared" si="80"/>
        <v/>
      </c>
      <c r="E698" s="11" t="str">
        <f t="shared" si="84"/>
        <v/>
      </c>
      <c r="F698" s="11" t="str">
        <f t="shared" si="81"/>
        <v/>
      </c>
      <c r="G698" s="11" t="str">
        <f t="shared" si="85"/>
        <v/>
      </c>
      <c r="H698" s="11" t="str">
        <f t="shared" si="82"/>
        <v/>
      </c>
      <c r="I698" s="11" t="str">
        <f t="shared" si="86"/>
        <v/>
      </c>
      <c r="J698" s="11" t="str">
        <f t="shared" si="83"/>
        <v/>
      </c>
      <c r="K698" s="11" t="str">
        <f t="shared" si="87"/>
        <v/>
      </c>
      <c r="L698" s="11" t="str">
        <f>IF('ACT Math'!B698="","",'SAT M to CBEST M'!$A$2+'SAT M to CBEST M'!$B$2*C698)</f>
        <v/>
      </c>
      <c r="M698" s="11" t="str">
        <f>IF('ACT Math'!B698="","", IF(L698&lt;20, 20, IF(L698&gt;80, 80, L698)))</f>
        <v/>
      </c>
    </row>
    <row r="699" spans="1:13" x14ac:dyDescent="0.25">
      <c r="A699" s="11">
        <v>698</v>
      </c>
      <c r="B699" s="30"/>
      <c r="C699" s="11" t="str">
        <f>IF('ACT Math'!B699="","",IF('ACT Math'!B699&lt;'ACT M to SAT M'!$A$2,'ACT M to SAT M'!$B$2,IF('ACT Math'!B699&gt;'ACT M to SAT M'!A$28,'ACT M to SAT M'!B$28,VLOOKUP(B699,'ACT M to SAT M'!A:B,2,FALSE))))</f>
        <v/>
      </c>
      <c r="D699" s="11" t="str">
        <f t="shared" si="80"/>
        <v/>
      </c>
      <c r="E699" s="11" t="str">
        <f t="shared" si="84"/>
        <v/>
      </c>
      <c r="F699" s="11" t="str">
        <f t="shared" si="81"/>
        <v/>
      </c>
      <c r="G699" s="11" t="str">
        <f t="shared" si="85"/>
        <v/>
      </c>
      <c r="H699" s="11" t="str">
        <f t="shared" si="82"/>
        <v/>
      </c>
      <c r="I699" s="11" t="str">
        <f t="shared" si="86"/>
        <v/>
      </c>
      <c r="J699" s="11" t="str">
        <f t="shared" si="83"/>
        <v/>
      </c>
      <c r="K699" s="11" t="str">
        <f t="shared" si="87"/>
        <v/>
      </c>
      <c r="L699" s="11" t="str">
        <f>IF('ACT Math'!B699="","",'SAT M to CBEST M'!$A$2+'SAT M to CBEST M'!$B$2*C699)</f>
        <v/>
      </c>
      <c r="M699" s="11" t="str">
        <f>IF('ACT Math'!B699="","", IF(L699&lt;20, 20, IF(L699&gt;80, 80, L699)))</f>
        <v/>
      </c>
    </row>
    <row r="700" spans="1:13" x14ac:dyDescent="0.25">
      <c r="A700" s="11">
        <v>699</v>
      </c>
      <c r="B700" s="30"/>
      <c r="C700" s="11" t="str">
        <f>IF('ACT Math'!B700="","",IF('ACT Math'!B700&lt;'ACT M to SAT M'!$A$2,'ACT M to SAT M'!$B$2,IF('ACT Math'!B700&gt;'ACT M to SAT M'!A$28,'ACT M to SAT M'!B$28,VLOOKUP(B700,'ACT M to SAT M'!A:B,2,FALSE))))</f>
        <v/>
      </c>
      <c r="D700" s="11" t="str">
        <f t="shared" si="80"/>
        <v/>
      </c>
      <c r="E700" s="11" t="str">
        <f t="shared" si="84"/>
        <v/>
      </c>
      <c r="F700" s="11" t="str">
        <f t="shared" si="81"/>
        <v/>
      </c>
      <c r="G700" s="11" t="str">
        <f t="shared" si="85"/>
        <v/>
      </c>
      <c r="H700" s="11" t="str">
        <f t="shared" si="82"/>
        <v/>
      </c>
      <c r="I700" s="11" t="str">
        <f t="shared" si="86"/>
        <v/>
      </c>
      <c r="J700" s="11" t="str">
        <f t="shared" si="83"/>
        <v/>
      </c>
      <c r="K700" s="11" t="str">
        <f t="shared" si="87"/>
        <v/>
      </c>
      <c r="L700" s="11" t="str">
        <f>IF('ACT Math'!B700="","",'SAT M to CBEST M'!$A$2+'SAT M to CBEST M'!$B$2*C700)</f>
        <v/>
      </c>
      <c r="M700" s="11" t="str">
        <f>IF('ACT Math'!B700="","", IF(L700&lt;20, 20, IF(L700&gt;80, 80, L700)))</f>
        <v/>
      </c>
    </row>
    <row r="701" spans="1:13" x14ac:dyDescent="0.25">
      <c r="A701" s="11">
        <v>700</v>
      </c>
      <c r="B701" s="30"/>
      <c r="C701" s="11" t="str">
        <f>IF('ACT Math'!B701="","",IF('ACT Math'!B701&lt;'ACT M to SAT M'!$A$2,'ACT M to SAT M'!$B$2,IF('ACT Math'!B701&gt;'ACT M to SAT M'!A$28,'ACT M to SAT M'!B$28,VLOOKUP(B701,'ACT M to SAT M'!A:B,2,FALSE))))</f>
        <v/>
      </c>
      <c r="D701" s="11" t="str">
        <f t="shared" si="80"/>
        <v/>
      </c>
      <c r="E701" s="11" t="str">
        <f t="shared" si="84"/>
        <v/>
      </c>
      <c r="F701" s="11" t="str">
        <f t="shared" si="81"/>
        <v/>
      </c>
      <c r="G701" s="11" t="str">
        <f t="shared" si="85"/>
        <v/>
      </c>
      <c r="H701" s="11" t="str">
        <f t="shared" si="82"/>
        <v/>
      </c>
      <c r="I701" s="11" t="str">
        <f t="shared" si="86"/>
        <v/>
      </c>
      <c r="J701" s="11" t="str">
        <f t="shared" si="83"/>
        <v/>
      </c>
      <c r="K701" s="11" t="str">
        <f t="shared" si="87"/>
        <v/>
      </c>
      <c r="L701" s="11" t="str">
        <f>IF('ACT Math'!B701="","",'SAT M to CBEST M'!$A$2+'SAT M to CBEST M'!$B$2*C701)</f>
        <v/>
      </c>
      <c r="M701" s="11" t="str">
        <f>IF('ACT Math'!B701="","", IF(L701&lt;20, 20, IF(L701&gt;80, 80, L701)))</f>
        <v/>
      </c>
    </row>
    <row r="702" spans="1:13" x14ac:dyDescent="0.25">
      <c r="A702" s="11">
        <v>701</v>
      </c>
      <c r="B702" s="30"/>
      <c r="C702" s="11" t="str">
        <f>IF('ACT Math'!B702="","",IF('ACT Math'!B702&lt;'ACT M to SAT M'!$A$2,'ACT M to SAT M'!$B$2,IF('ACT Math'!B702&gt;'ACT M to SAT M'!A$28,'ACT M to SAT M'!B$28,VLOOKUP(B702,'ACT M to SAT M'!A:B,2,FALSE))))</f>
        <v/>
      </c>
      <c r="D702" s="11" t="str">
        <f t="shared" si="80"/>
        <v/>
      </c>
      <c r="E702" s="11" t="str">
        <f t="shared" si="84"/>
        <v/>
      </c>
      <c r="F702" s="11" t="str">
        <f t="shared" si="81"/>
        <v/>
      </c>
      <c r="G702" s="11" t="str">
        <f t="shared" si="85"/>
        <v/>
      </c>
      <c r="H702" s="11" t="str">
        <f t="shared" si="82"/>
        <v/>
      </c>
      <c r="I702" s="11" t="str">
        <f t="shared" si="86"/>
        <v/>
      </c>
      <c r="J702" s="11" t="str">
        <f t="shared" si="83"/>
        <v/>
      </c>
      <c r="K702" s="11" t="str">
        <f t="shared" si="87"/>
        <v/>
      </c>
      <c r="L702" s="11" t="str">
        <f>IF('ACT Math'!B702="","",'SAT M to CBEST M'!$A$2+'SAT M to CBEST M'!$B$2*C702)</f>
        <v/>
      </c>
      <c r="M702" s="11" t="str">
        <f>IF('ACT Math'!B702="","", IF(L702&lt;20, 20, IF(L702&gt;80, 80, L702)))</f>
        <v/>
      </c>
    </row>
    <row r="703" spans="1:13" x14ac:dyDescent="0.25">
      <c r="A703" s="11">
        <v>702</v>
      </c>
      <c r="B703" s="30"/>
      <c r="C703" s="11" t="str">
        <f>IF('ACT Math'!B703="","",IF('ACT Math'!B703&lt;'ACT M to SAT M'!$A$2,'ACT M to SAT M'!$B$2,IF('ACT Math'!B703&gt;'ACT M to SAT M'!A$28,'ACT M to SAT M'!B$28,VLOOKUP(B703,'ACT M to SAT M'!A:B,2,FALSE))))</f>
        <v/>
      </c>
      <c r="D703" s="11" t="str">
        <f t="shared" si="80"/>
        <v/>
      </c>
      <c r="E703" s="11" t="str">
        <f t="shared" si="84"/>
        <v/>
      </c>
      <c r="F703" s="11" t="str">
        <f t="shared" si="81"/>
        <v/>
      </c>
      <c r="G703" s="11" t="str">
        <f t="shared" si="85"/>
        <v/>
      </c>
      <c r="H703" s="11" t="str">
        <f t="shared" si="82"/>
        <v/>
      </c>
      <c r="I703" s="11" t="str">
        <f t="shared" si="86"/>
        <v/>
      </c>
      <c r="J703" s="11" t="str">
        <f t="shared" si="83"/>
        <v/>
      </c>
      <c r="K703" s="11" t="str">
        <f t="shared" si="87"/>
        <v/>
      </c>
      <c r="L703" s="11" t="str">
        <f>IF('ACT Math'!B703="","",'SAT M to CBEST M'!$A$2+'SAT M to CBEST M'!$B$2*C703)</f>
        <v/>
      </c>
      <c r="M703" s="11" t="str">
        <f>IF('ACT Math'!B703="","", IF(L703&lt;20, 20, IF(L703&gt;80, 80, L703)))</f>
        <v/>
      </c>
    </row>
    <row r="704" spans="1:13" x14ac:dyDescent="0.25">
      <c r="A704" s="11">
        <v>703</v>
      </c>
      <c r="B704" s="30"/>
      <c r="C704" s="11" t="str">
        <f>IF('ACT Math'!B704="","",IF('ACT Math'!B704&lt;'ACT M to SAT M'!$A$2,'ACT M to SAT M'!$B$2,IF('ACT Math'!B704&gt;'ACT M to SAT M'!A$28,'ACT M to SAT M'!B$28,VLOOKUP(B704,'ACT M to SAT M'!A:B,2,FALSE))))</f>
        <v/>
      </c>
      <c r="D704" s="11" t="str">
        <f t="shared" si="80"/>
        <v/>
      </c>
      <c r="E704" s="11" t="str">
        <f t="shared" si="84"/>
        <v/>
      </c>
      <c r="F704" s="11" t="str">
        <f t="shared" si="81"/>
        <v/>
      </c>
      <c r="G704" s="11" t="str">
        <f t="shared" si="85"/>
        <v/>
      </c>
      <c r="H704" s="11" t="str">
        <f t="shared" si="82"/>
        <v/>
      </c>
      <c r="I704" s="11" t="str">
        <f t="shared" si="86"/>
        <v/>
      </c>
      <c r="J704" s="11" t="str">
        <f t="shared" si="83"/>
        <v/>
      </c>
      <c r="K704" s="11" t="str">
        <f t="shared" si="87"/>
        <v/>
      </c>
      <c r="L704" s="11" t="str">
        <f>IF('ACT Math'!B704="","",'SAT M to CBEST M'!$A$2+'SAT M to CBEST M'!$B$2*C704)</f>
        <v/>
      </c>
      <c r="M704" s="11" t="str">
        <f>IF('ACT Math'!B704="","", IF(L704&lt;20, 20, IF(L704&gt;80, 80, L704)))</f>
        <v/>
      </c>
    </row>
    <row r="705" spans="1:13" x14ac:dyDescent="0.25">
      <c r="A705" s="11">
        <v>704</v>
      </c>
      <c r="B705" s="30"/>
      <c r="C705" s="11" t="str">
        <f>IF('ACT Math'!B705="","",IF('ACT Math'!B705&lt;'ACT M to SAT M'!$A$2,'ACT M to SAT M'!$B$2,IF('ACT Math'!B705&gt;'ACT M to SAT M'!A$28,'ACT M to SAT M'!B$28,VLOOKUP(B705,'ACT M to SAT M'!A:B,2,FALSE))))</f>
        <v/>
      </c>
      <c r="D705" s="11" t="str">
        <f t="shared" si="80"/>
        <v/>
      </c>
      <c r="E705" s="11" t="str">
        <f t="shared" si="84"/>
        <v/>
      </c>
      <c r="F705" s="11" t="str">
        <f t="shared" si="81"/>
        <v/>
      </c>
      <c r="G705" s="11" t="str">
        <f t="shared" si="85"/>
        <v/>
      </c>
      <c r="H705" s="11" t="str">
        <f t="shared" si="82"/>
        <v/>
      </c>
      <c r="I705" s="11" t="str">
        <f t="shared" si="86"/>
        <v/>
      </c>
      <c r="J705" s="11" t="str">
        <f t="shared" si="83"/>
        <v/>
      </c>
      <c r="K705" s="11" t="str">
        <f t="shared" si="87"/>
        <v/>
      </c>
      <c r="L705" s="11" t="str">
        <f>IF('ACT Math'!B705="","",'SAT M to CBEST M'!$A$2+'SAT M to CBEST M'!$B$2*C705)</f>
        <v/>
      </c>
      <c r="M705" s="11" t="str">
        <f>IF('ACT Math'!B705="","", IF(L705&lt;20, 20, IF(L705&gt;80, 80, L705)))</f>
        <v/>
      </c>
    </row>
    <row r="706" spans="1:13" x14ac:dyDescent="0.25">
      <c r="A706" s="11">
        <v>705</v>
      </c>
      <c r="B706" s="30"/>
      <c r="C706" s="11" t="str">
        <f>IF('ACT Math'!B706="","",IF('ACT Math'!B706&lt;'ACT M to SAT M'!$A$2,'ACT M to SAT M'!$B$2,IF('ACT Math'!B706&gt;'ACT M to SAT M'!A$28,'ACT M to SAT M'!B$28,VLOOKUP(B706,'ACT M to SAT M'!A:B,2,FALSE))))</f>
        <v/>
      </c>
      <c r="D706" s="11" t="str">
        <f t="shared" ref="D706:D769" si="88">IF(B706="","",interceptACTMtoPCM5732+slopeACTMtoPCM5732*B706)</f>
        <v/>
      </c>
      <c r="E706" s="11" t="str">
        <f t="shared" si="84"/>
        <v/>
      </c>
      <c r="F706" s="11" t="str">
        <f t="shared" ref="F706:F769" si="89">IF(B706="","",IF(B706&gt;=17, upperinterceptACTMtoPAAM201+B706*upperslopeACTMtoPAAM201, lowerinterceptACTMtoPAAM201+B706*lowerslopeACTMtoPAAM201))</f>
        <v/>
      </c>
      <c r="G706" s="11" t="str">
        <f t="shared" si="85"/>
        <v/>
      </c>
      <c r="H706" s="11" t="str">
        <f t="shared" ref="H706:H769" si="90">IF(B706="","",interceptACTMtoPCM5733+slopeACTMtoPCM5733*B706)</f>
        <v/>
      </c>
      <c r="I706" s="11" t="str">
        <f t="shared" si="86"/>
        <v/>
      </c>
      <c r="J706" s="11" t="str">
        <f t="shared" ref="J706:J769" si="91">IF(B706="","",IF(B706&gt;=16, upperinterceptACTMtoPAAM211+B706*upperslopeACTMtoPAAM211, lowerinterceptACTMtoPAAM211+B706*lowerslopeACTMtoPAAM211))</f>
        <v/>
      </c>
      <c r="K706" s="11" t="str">
        <f t="shared" si="87"/>
        <v/>
      </c>
      <c r="L706" s="11" t="str">
        <f>IF('ACT Math'!B706="","",'SAT M to CBEST M'!$A$2+'SAT M to CBEST M'!$B$2*C706)</f>
        <v/>
      </c>
      <c r="M706" s="11" t="str">
        <f>IF('ACT Math'!B706="","", IF(L706&lt;20, 20, IF(L706&gt;80, 80, L706)))</f>
        <v/>
      </c>
    </row>
    <row r="707" spans="1:13" x14ac:dyDescent="0.25">
      <c r="A707" s="11">
        <v>706</v>
      </c>
      <c r="B707" s="30"/>
      <c r="C707" s="11" t="str">
        <f>IF('ACT Math'!B707="","",IF('ACT Math'!B707&lt;'ACT M to SAT M'!$A$2,'ACT M to SAT M'!$B$2,IF('ACT Math'!B707&gt;'ACT M to SAT M'!A$28,'ACT M to SAT M'!B$28,VLOOKUP(B707,'ACT M to SAT M'!A:B,2,FALSE))))</f>
        <v/>
      </c>
      <c r="D707" s="11" t="str">
        <f t="shared" si="88"/>
        <v/>
      </c>
      <c r="E707" s="11" t="str">
        <f t="shared" ref="E707:E770" si="92">IF(B707="","", IF(D707&lt;100, 100, IF(D707&gt;200, 200, D707)))</f>
        <v/>
      </c>
      <c r="F707" s="11" t="str">
        <f t="shared" si="89"/>
        <v/>
      </c>
      <c r="G707" s="11" t="str">
        <f t="shared" ref="G707:G770" si="93">IF(B707="","", IF(F707&lt;100, 100, IF(F707&gt;300, 300, F707)))</f>
        <v/>
      </c>
      <c r="H707" s="11" t="str">
        <f t="shared" si="90"/>
        <v/>
      </c>
      <c r="I707" s="11" t="str">
        <f t="shared" ref="I707:I770" si="94">IF(B707="","", IF(H707&lt;100, 100, IF(H707&gt;200, 200, H707)))</f>
        <v/>
      </c>
      <c r="J707" s="11" t="str">
        <f t="shared" si="91"/>
        <v/>
      </c>
      <c r="K707" s="11" t="str">
        <f t="shared" ref="K707:K770" si="95">IF(B707="","", IF(J707&lt;100, 100, IF(J707&gt;300, 300, J707)))</f>
        <v/>
      </c>
      <c r="L707" s="11" t="str">
        <f>IF('ACT Math'!B707="","",'SAT M to CBEST M'!$A$2+'SAT M to CBEST M'!$B$2*C707)</f>
        <v/>
      </c>
      <c r="M707" s="11" t="str">
        <f>IF('ACT Math'!B707="","", IF(L707&lt;20, 20, IF(L707&gt;80, 80, L707)))</f>
        <v/>
      </c>
    </row>
    <row r="708" spans="1:13" x14ac:dyDescent="0.25">
      <c r="A708" s="11">
        <v>707</v>
      </c>
      <c r="B708" s="30"/>
      <c r="C708" s="11" t="str">
        <f>IF('ACT Math'!B708="","",IF('ACT Math'!B708&lt;'ACT M to SAT M'!$A$2,'ACT M to SAT M'!$B$2,IF('ACT Math'!B708&gt;'ACT M to SAT M'!A$28,'ACT M to SAT M'!B$28,VLOOKUP(B708,'ACT M to SAT M'!A:B,2,FALSE))))</f>
        <v/>
      </c>
      <c r="D708" s="11" t="str">
        <f t="shared" si="88"/>
        <v/>
      </c>
      <c r="E708" s="11" t="str">
        <f t="shared" si="92"/>
        <v/>
      </c>
      <c r="F708" s="11" t="str">
        <f t="shared" si="89"/>
        <v/>
      </c>
      <c r="G708" s="11" t="str">
        <f t="shared" si="93"/>
        <v/>
      </c>
      <c r="H708" s="11" t="str">
        <f t="shared" si="90"/>
        <v/>
      </c>
      <c r="I708" s="11" t="str">
        <f t="shared" si="94"/>
        <v/>
      </c>
      <c r="J708" s="11" t="str">
        <f t="shared" si="91"/>
        <v/>
      </c>
      <c r="K708" s="11" t="str">
        <f t="shared" si="95"/>
        <v/>
      </c>
      <c r="L708" s="11" t="str">
        <f>IF('ACT Math'!B708="","",'SAT M to CBEST M'!$A$2+'SAT M to CBEST M'!$B$2*C708)</f>
        <v/>
      </c>
      <c r="M708" s="11" t="str">
        <f>IF('ACT Math'!B708="","", IF(L708&lt;20, 20, IF(L708&gt;80, 80, L708)))</f>
        <v/>
      </c>
    </row>
    <row r="709" spans="1:13" x14ac:dyDescent="0.25">
      <c r="A709" s="11">
        <v>708</v>
      </c>
      <c r="B709" s="30"/>
      <c r="C709" s="11" t="str">
        <f>IF('ACT Math'!B709="","",IF('ACT Math'!B709&lt;'ACT M to SAT M'!$A$2,'ACT M to SAT M'!$B$2,IF('ACT Math'!B709&gt;'ACT M to SAT M'!A$28,'ACT M to SAT M'!B$28,VLOOKUP(B709,'ACT M to SAT M'!A:B,2,FALSE))))</f>
        <v/>
      </c>
      <c r="D709" s="11" t="str">
        <f t="shared" si="88"/>
        <v/>
      </c>
      <c r="E709" s="11" t="str">
        <f t="shared" si="92"/>
        <v/>
      </c>
      <c r="F709" s="11" t="str">
        <f t="shared" si="89"/>
        <v/>
      </c>
      <c r="G709" s="11" t="str">
        <f t="shared" si="93"/>
        <v/>
      </c>
      <c r="H709" s="11" t="str">
        <f t="shared" si="90"/>
        <v/>
      </c>
      <c r="I709" s="11" t="str">
        <f t="shared" si="94"/>
        <v/>
      </c>
      <c r="J709" s="11" t="str">
        <f t="shared" si="91"/>
        <v/>
      </c>
      <c r="K709" s="11" t="str">
        <f t="shared" si="95"/>
        <v/>
      </c>
      <c r="L709" s="11" t="str">
        <f>IF('ACT Math'!B709="","",'SAT M to CBEST M'!$A$2+'SAT M to CBEST M'!$B$2*C709)</f>
        <v/>
      </c>
      <c r="M709" s="11" t="str">
        <f>IF('ACT Math'!B709="","", IF(L709&lt;20, 20, IF(L709&gt;80, 80, L709)))</f>
        <v/>
      </c>
    </row>
    <row r="710" spans="1:13" x14ac:dyDescent="0.25">
      <c r="A710" s="11">
        <v>709</v>
      </c>
      <c r="B710" s="30"/>
      <c r="C710" s="11" t="str">
        <f>IF('ACT Math'!B710="","",IF('ACT Math'!B710&lt;'ACT M to SAT M'!$A$2,'ACT M to SAT M'!$B$2,IF('ACT Math'!B710&gt;'ACT M to SAT M'!A$28,'ACT M to SAT M'!B$28,VLOOKUP(B710,'ACT M to SAT M'!A:B,2,FALSE))))</f>
        <v/>
      </c>
      <c r="D710" s="11" t="str">
        <f t="shared" si="88"/>
        <v/>
      </c>
      <c r="E710" s="11" t="str">
        <f t="shared" si="92"/>
        <v/>
      </c>
      <c r="F710" s="11" t="str">
        <f t="shared" si="89"/>
        <v/>
      </c>
      <c r="G710" s="11" t="str">
        <f t="shared" si="93"/>
        <v/>
      </c>
      <c r="H710" s="11" t="str">
        <f t="shared" si="90"/>
        <v/>
      </c>
      <c r="I710" s="11" t="str">
        <f t="shared" si="94"/>
        <v/>
      </c>
      <c r="J710" s="11" t="str">
        <f t="shared" si="91"/>
        <v/>
      </c>
      <c r="K710" s="11" t="str">
        <f t="shared" si="95"/>
        <v/>
      </c>
      <c r="L710" s="11" t="str">
        <f>IF('ACT Math'!B710="","",'SAT M to CBEST M'!$A$2+'SAT M to CBEST M'!$B$2*C710)</f>
        <v/>
      </c>
      <c r="M710" s="11" t="str">
        <f>IF('ACT Math'!B710="","", IF(L710&lt;20, 20, IF(L710&gt;80, 80, L710)))</f>
        <v/>
      </c>
    </row>
    <row r="711" spans="1:13" x14ac:dyDescent="0.25">
      <c r="A711" s="11">
        <v>710</v>
      </c>
      <c r="B711" s="30"/>
      <c r="C711" s="11" t="str">
        <f>IF('ACT Math'!B711="","",IF('ACT Math'!B711&lt;'ACT M to SAT M'!$A$2,'ACT M to SAT M'!$B$2,IF('ACT Math'!B711&gt;'ACT M to SAT M'!A$28,'ACT M to SAT M'!B$28,VLOOKUP(B711,'ACT M to SAT M'!A:B,2,FALSE))))</f>
        <v/>
      </c>
      <c r="D711" s="11" t="str">
        <f t="shared" si="88"/>
        <v/>
      </c>
      <c r="E711" s="11" t="str">
        <f t="shared" si="92"/>
        <v/>
      </c>
      <c r="F711" s="11" t="str">
        <f t="shared" si="89"/>
        <v/>
      </c>
      <c r="G711" s="11" t="str">
        <f t="shared" si="93"/>
        <v/>
      </c>
      <c r="H711" s="11" t="str">
        <f t="shared" si="90"/>
        <v/>
      </c>
      <c r="I711" s="11" t="str">
        <f t="shared" si="94"/>
        <v/>
      </c>
      <c r="J711" s="11" t="str">
        <f t="shared" si="91"/>
        <v/>
      </c>
      <c r="K711" s="11" t="str">
        <f t="shared" si="95"/>
        <v/>
      </c>
      <c r="L711" s="11" t="str">
        <f>IF('ACT Math'!B711="","",'SAT M to CBEST M'!$A$2+'SAT M to CBEST M'!$B$2*C711)</f>
        <v/>
      </c>
      <c r="M711" s="11" t="str">
        <f>IF('ACT Math'!B711="","", IF(L711&lt;20, 20, IF(L711&gt;80, 80, L711)))</f>
        <v/>
      </c>
    </row>
    <row r="712" spans="1:13" x14ac:dyDescent="0.25">
      <c r="A712" s="11">
        <v>711</v>
      </c>
      <c r="B712" s="30"/>
      <c r="C712" s="11" t="str">
        <f>IF('ACT Math'!B712="","",IF('ACT Math'!B712&lt;'ACT M to SAT M'!$A$2,'ACT M to SAT M'!$B$2,IF('ACT Math'!B712&gt;'ACT M to SAT M'!A$28,'ACT M to SAT M'!B$28,VLOOKUP(B712,'ACT M to SAT M'!A:B,2,FALSE))))</f>
        <v/>
      </c>
      <c r="D712" s="11" t="str">
        <f t="shared" si="88"/>
        <v/>
      </c>
      <c r="E712" s="11" t="str">
        <f t="shared" si="92"/>
        <v/>
      </c>
      <c r="F712" s="11" t="str">
        <f t="shared" si="89"/>
        <v/>
      </c>
      <c r="G712" s="11" t="str">
        <f t="shared" si="93"/>
        <v/>
      </c>
      <c r="H712" s="11" t="str">
        <f t="shared" si="90"/>
        <v/>
      </c>
      <c r="I712" s="11" t="str">
        <f t="shared" si="94"/>
        <v/>
      </c>
      <c r="J712" s="11" t="str">
        <f t="shared" si="91"/>
        <v/>
      </c>
      <c r="K712" s="11" t="str">
        <f t="shared" si="95"/>
        <v/>
      </c>
      <c r="L712" s="11" t="str">
        <f>IF('ACT Math'!B712="","",'SAT M to CBEST M'!$A$2+'SAT M to CBEST M'!$B$2*C712)</f>
        <v/>
      </c>
      <c r="M712" s="11" t="str">
        <f>IF('ACT Math'!B712="","", IF(L712&lt;20, 20, IF(L712&gt;80, 80, L712)))</f>
        <v/>
      </c>
    </row>
    <row r="713" spans="1:13" x14ac:dyDescent="0.25">
      <c r="A713" s="11">
        <v>712</v>
      </c>
      <c r="B713" s="30"/>
      <c r="C713" s="11" t="str">
        <f>IF('ACT Math'!B713="","",IF('ACT Math'!B713&lt;'ACT M to SAT M'!$A$2,'ACT M to SAT M'!$B$2,IF('ACT Math'!B713&gt;'ACT M to SAT M'!A$28,'ACT M to SAT M'!B$28,VLOOKUP(B713,'ACT M to SAT M'!A:B,2,FALSE))))</f>
        <v/>
      </c>
      <c r="D713" s="11" t="str">
        <f t="shared" si="88"/>
        <v/>
      </c>
      <c r="E713" s="11" t="str">
        <f t="shared" si="92"/>
        <v/>
      </c>
      <c r="F713" s="11" t="str">
        <f t="shared" si="89"/>
        <v/>
      </c>
      <c r="G713" s="11" t="str">
        <f t="shared" si="93"/>
        <v/>
      </c>
      <c r="H713" s="11" t="str">
        <f t="shared" si="90"/>
        <v/>
      </c>
      <c r="I713" s="11" t="str">
        <f t="shared" si="94"/>
        <v/>
      </c>
      <c r="J713" s="11" t="str">
        <f t="shared" si="91"/>
        <v/>
      </c>
      <c r="K713" s="11" t="str">
        <f t="shared" si="95"/>
        <v/>
      </c>
      <c r="L713" s="11" t="str">
        <f>IF('ACT Math'!B713="","",'SAT M to CBEST M'!$A$2+'SAT M to CBEST M'!$B$2*C713)</f>
        <v/>
      </c>
      <c r="M713" s="11" t="str">
        <f>IF('ACT Math'!B713="","", IF(L713&lt;20, 20, IF(L713&gt;80, 80, L713)))</f>
        <v/>
      </c>
    </row>
    <row r="714" spans="1:13" x14ac:dyDescent="0.25">
      <c r="A714" s="11">
        <v>713</v>
      </c>
      <c r="B714" s="30"/>
      <c r="C714" s="11" t="str">
        <f>IF('ACT Math'!B714="","",IF('ACT Math'!B714&lt;'ACT M to SAT M'!$A$2,'ACT M to SAT M'!$B$2,IF('ACT Math'!B714&gt;'ACT M to SAT M'!A$28,'ACT M to SAT M'!B$28,VLOOKUP(B714,'ACT M to SAT M'!A:B,2,FALSE))))</f>
        <v/>
      </c>
      <c r="D714" s="11" t="str">
        <f t="shared" si="88"/>
        <v/>
      </c>
      <c r="E714" s="11" t="str">
        <f t="shared" si="92"/>
        <v/>
      </c>
      <c r="F714" s="11" t="str">
        <f t="shared" si="89"/>
        <v/>
      </c>
      <c r="G714" s="11" t="str">
        <f t="shared" si="93"/>
        <v/>
      </c>
      <c r="H714" s="11" t="str">
        <f t="shared" si="90"/>
        <v/>
      </c>
      <c r="I714" s="11" t="str">
        <f t="shared" si="94"/>
        <v/>
      </c>
      <c r="J714" s="11" t="str">
        <f t="shared" si="91"/>
        <v/>
      </c>
      <c r="K714" s="11" t="str">
        <f t="shared" si="95"/>
        <v/>
      </c>
      <c r="L714" s="11" t="str">
        <f>IF('ACT Math'!B714="","",'SAT M to CBEST M'!$A$2+'SAT M to CBEST M'!$B$2*C714)</f>
        <v/>
      </c>
      <c r="M714" s="11" t="str">
        <f>IF('ACT Math'!B714="","", IF(L714&lt;20, 20, IF(L714&gt;80, 80, L714)))</f>
        <v/>
      </c>
    </row>
    <row r="715" spans="1:13" x14ac:dyDescent="0.25">
      <c r="A715" s="11">
        <v>714</v>
      </c>
      <c r="B715" s="30"/>
      <c r="C715" s="11" t="str">
        <f>IF('ACT Math'!B715="","",IF('ACT Math'!B715&lt;'ACT M to SAT M'!$A$2,'ACT M to SAT M'!$B$2,IF('ACT Math'!B715&gt;'ACT M to SAT M'!A$28,'ACT M to SAT M'!B$28,VLOOKUP(B715,'ACT M to SAT M'!A:B,2,FALSE))))</f>
        <v/>
      </c>
      <c r="D715" s="11" t="str">
        <f t="shared" si="88"/>
        <v/>
      </c>
      <c r="E715" s="11" t="str">
        <f t="shared" si="92"/>
        <v/>
      </c>
      <c r="F715" s="11" t="str">
        <f t="shared" si="89"/>
        <v/>
      </c>
      <c r="G715" s="11" t="str">
        <f t="shared" si="93"/>
        <v/>
      </c>
      <c r="H715" s="11" t="str">
        <f t="shared" si="90"/>
        <v/>
      </c>
      <c r="I715" s="11" t="str">
        <f t="shared" si="94"/>
        <v/>
      </c>
      <c r="J715" s="11" t="str">
        <f t="shared" si="91"/>
        <v/>
      </c>
      <c r="K715" s="11" t="str">
        <f t="shared" si="95"/>
        <v/>
      </c>
      <c r="L715" s="11" t="str">
        <f>IF('ACT Math'!B715="","",'SAT M to CBEST M'!$A$2+'SAT M to CBEST M'!$B$2*C715)</f>
        <v/>
      </c>
      <c r="M715" s="11" t="str">
        <f>IF('ACT Math'!B715="","", IF(L715&lt;20, 20, IF(L715&gt;80, 80, L715)))</f>
        <v/>
      </c>
    </row>
    <row r="716" spans="1:13" x14ac:dyDescent="0.25">
      <c r="A716" s="11">
        <v>715</v>
      </c>
      <c r="B716" s="30"/>
      <c r="C716" s="11" t="str">
        <f>IF('ACT Math'!B716="","",IF('ACT Math'!B716&lt;'ACT M to SAT M'!$A$2,'ACT M to SAT M'!$B$2,IF('ACT Math'!B716&gt;'ACT M to SAT M'!A$28,'ACT M to SAT M'!B$28,VLOOKUP(B716,'ACT M to SAT M'!A:B,2,FALSE))))</f>
        <v/>
      </c>
      <c r="D716" s="11" t="str">
        <f t="shared" si="88"/>
        <v/>
      </c>
      <c r="E716" s="11" t="str">
        <f t="shared" si="92"/>
        <v/>
      </c>
      <c r="F716" s="11" t="str">
        <f t="shared" si="89"/>
        <v/>
      </c>
      <c r="G716" s="11" t="str">
        <f t="shared" si="93"/>
        <v/>
      </c>
      <c r="H716" s="11" t="str">
        <f t="shared" si="90"/>
        <v/>
      </c>
      <c r="I716" s="11" t="str">
        <f t="shared" si="94"/>
        <v/>
      </c>
      <c r="J716" s="11" t="str">
        <f t="shared" si="91"/>
        <v/>
      </c>
      <c r="K716" s="11" t="str">
        <f t="shared" si="95"/>
        <v/>
      </c>
      <c r="L716" s="11" t="str">
        <f>IF('ACT Math'!B716="","",'SAT M to CBEST M'!$A$2+'SAT M to CBEST M'!$B$2*C716)</f>
        <v/>
      </c>
      <c r="M716" s="11" t="str">
        <f>IF('ACT Math'!B716="","", IF(L716&lt;20, 20, IF(L716&gt;80, 80, L716)))</f>
        <v/>
      </c>
    </row>
    <row r="717" spans="1:13" x14ac:dyDescent="0.25">
      <c r="A717" s="11">
        <v>716</v>
      </c>
      <c r="B717" s="30"/>
      <c r="C717" s="11" t="str">
        <f>IF('ACT Math'!B717="","",IF('ACT Math'!B717&lt;'ACT M to SAT M'!$A$2,'ACT M to SAT M'!$B$2,IF('ACT Math'!B717&gt;'ACT M to SAT M'!A$28,'ACT M to SAT M'!B$28,VLOOKUP(B717,'ACT M to SAT M'!A:B,2,FALSE))))</f>
        <v/>
      </c>
      <c r="D717" s="11" t="str">
        <f t="shared" si="88"/>
        <v/>
      </c>
      <c r="E717" s="11" t="str">
        <f t="shared" si="92"/>
        <v/>
      </c>
      <c r="F717" s="11" t="str">
        <f t="shared" si="89"/>
        <v/>
      </c>
      <c r="G717" s="11" t="str">
        <f t="shared" si="93"/>
        <v/>
      </c>
      <c r="H717" s="11" t="str">
        <f t="shared" si="90"/>
        <v/>
      </c>
      <c r="I717" s="11" t="str">
        <f t="shared" si="94"/>
        <v/>
      </c>
      <c r="J717" s="11" t="str">
        <f t="shared" si="91"/>
        <v/>
      </c>
      <c r="K717" s="11" t="str">
        <f t="shared" si="95"/>
        <v/>
      </c>
      <c r="L717" s="11" t="str">
        <f>IF('ACT Math'!B717="","",'SAT M to CBEST M'!$A$2+'SAT M to CBEST M'!$B$2*C717)</f>
        <v/>
      </c>
      <c r="M717" s="11" t="str">
        <f>IF('ACT Math'!B717="","", IF(L717&lt;20, 20, IF(L717&gt;80, 80, L717)))</f>
        <v/>
      </c>
    </row>
    <row r="718" spans="1:13" x14ac:dyDescent="0.25">
      <c r="A718" s="11">
        <v>717</v>
      </c>
      <c r="B718" s="30"/>
      <c r="C718" s="11" t="str">
        <f>IF('ACT Math'!B718="","",IF('ACT Math'!B718&lt;'ACT M to SAT M'!$A$2,'ACT M to SAT M'!$B$2,IF('ACT Math'!B718&gt;'ACT M to SAT M'!A$28,'ACT M to SAT M'!B$28,VLOOKUP(B718,'ACT M to SAT M'!A:B,2,FALSE))))</f>
        <v/>
      </c>
      <c r="D718" s="11" t="str">
        <f t="shared" si="88"/>
        <v/>
      </c>
      <c r="E718" s="11" t="str">
        <f t="shared" si="92"/>
        <v/>
      </c>
      <c r="F718" s="11" t="str">
        <f t="shared" si="89"/>
        <v/>
      </c>
      <c r="G718" s="11" t="str">
        <f t="shared" si="93"/>
        <v/>
      </c>
      <c r="H718" s="11" t="str">
        <f t="shared" si="90"/>
        <v/>
      </c>
      <c r="I718" s="11" t="str">
        <f t="shared" si="94"/>
        <v/>
      </c>
      <c r="J718" s="11" t="str">
        <f t="shared" si="91"/>
        <v/>
      </c>
      <c r="K718" s="11" t="str">
        <f t="shared" si="95"/>
        <v/>
      </c>
      <c r="L718" s="11" t="str">
        <f>IF('ACT Math'!B718="","",'SAT M to CBEST M'!$A$2+'SAT M to CBEST M'!$B$2*C718)</f>
        <v/>
      </c>
      <c r="M718" s="11" t="str">
        <f>IF('ACT Math'!B718="","", IF(L718&lt;20, 20, IF(L718&gt;80, 80, L718)))</f>
        <v/>
      </c>
    </row>
    <row r="719" spans="1:13" x14ac:dyDescent="0.25">
      <c r="A719" s="11">
        <v>718</v>
      </c>
      <c r="B719" s="30"/>
      <c r="C719" s="11" t="str">
        <f>IF('ACT Math'!B719="","",IF('ACT Math'!B719&lt;'ACT M to SAT M'!$A$2,'ACT M to SAT M'!$B$2,IF('ACT Math'!B719&gt;'ACT M to SAT M'!A$28,'ACT M to SAT M'!B$28,VLOOKUP(B719,'ACT M to SAT M'!A:B,2,FALSE))))</f>
        <v/>
      </c>
      <c r="D719" s="11" t="str">
        <f t="shared" si="88"/>
        <v/>
      </c>
      <c r="E719" s="11" t="str">
        <f t="shared" si="92"/>
        <v/>
      </c>
      <c r="F719" s="11" t="str">
        <f t="shared" si="89"/>
        <v/>
      </c>
      <c r="G719" s="11" t="str">
        <f t="shared" si="93"/>
        <v/>
      </c>
      <c r="H719" s="11" t="str">
        <f t="shared" si="90"/>
        <v/>
      </c>
      <c r="I719" s="11" t="str">
        <f t="shared" si="94"/>
        <v/>
      </c>
      <c r="J719" s="11" t="str">
        <f t="shared" si="91"/>
        <v/>
      </c>
      <c r="K719" s="11" t="str">
        <f t="shared" si="95"/>
        <v/>
      </c>
      <c r="L719" s="11" t="str">
        <f>IF('ACT Math'!B719="","",'SAT M to CBEST M'!$A$2+'SAT M to CBEST M'!$B$2*C719)</f>
        <v/>
      </c>
      <c r="M719" s="11" t="str">
        <f>IF('ACT Math'!B719="","", IF(L719&lt;20, 20, IF(L719&gt;80, 80, L719)))</f>
        <v/>
      </c>
    </row>
    <row r="720" spans="1:13" x14ac:dyDescent="0.25">
      <c r="A720" s="11">
        <v>719</v>
      </c>
      <c r="B720" s="30"/>
      <c r="C720" s="11" t="str">
        <f>IF('ACT Math'!B720="","",IF('ACT Math'!B720&lt;'ACT M to SAT M'!$A$2,'ACT M to SAT M'!$B$2,IF('ACT Math'!B720&gt;'ACT M to SAT M'!A$28,'ACT M to SAT M'!B$28,VLOOKUP(B720,'ACT M to SAT M'!A:B,2,FALSE))))</f>
        <v/>
      </c>
      <c r="D720" s="11" t="str">
        <f t="shared" si="88"/>
        <v/>
      </c>
      <c r="E720" s="11" t="str">
        <f t="shared" si="92"/>
        <v/>
      </c>
      <c r="F720" s="11" t="str">
        <f t="shared" si="89"/>
        <v/>
      </c>
      <c r="G720" s="11" t="str">
        <f t="shared" si="93"/>
        <v/>
      </c>
      <c r="H720" s="11" t="str">
        <f t="shared" si="90"/>
        <v/>
      </c>
      <c r="I720" s="11" t="str">
        <f t="shared" si="94"/>
        <v/>
      </c>
      <c r="J720" s="11" t="str">
        <f t="shared" si="91"/>
        <v/>
      </c>
      <c r="K720" s="11" t="str">
        <f t="shared" si="95"/>
        <v/>
      </c>
      <c r="L720" s="11" t="str">
        <f>IF('ACT Math'!B720="","",'SAT M to CBEST M'!$A$2+'SAT M to CBEST M'!$B$2*C720)</f>
        <v/>
      </c>
      <c r="M720" s="11" t="str">
        <f>IF('ACT Math'!B720="","", IF(L720&lt;20, 20, IF(L720&gt;80, 80, L720)))</f>
        <v/>
      </c>
    </row>
    <row r="721" spans="1:13" x14ac:dyDescent="0.25">
      <c r="A721" s="11">
        <v>720</v>
      </c>
      <c r="B721" s="30"/>
      <c r="C721" s="11" t="str">
        <f>IF('ACT Math'!B721="","",IF('ACT Math'!B721&lt;'ACT M to SAT M'!$A$2,'ACT M to SAT M'!$B$2,IF('ACT Math'!B721&gt;'ACT M to SAT M'!A$28,'ACT M to SAT M'!B$28,VLOOKUP(B721,'ACT M to SAT M'!A:B,2,FALSE))))</f>
        <v/>
      </c>
      <c r="D721" s="11" t="str">
        <f t="shared" si="88"/>
        <v/>
      </c>
      <c r="E721" s="11" t="str">
        <f t="shared" si="92"/>
        <v/>
      </c>
      <c r="F721" s="11" t="str">
        <f t="shared" si="89"/>
        <v/>
      </c>
      <c r="G721" s="11" t="str">
        <f t="shared" si="93"/>
        <v/>
      </c>
      <c r="H721" s="11" t="str">
        <f t="shared" si="90"/>
        <v/>
      </c>
      <c r="I721" s="11" t="str">
        <f t="shared" si="94"/>
        <v/>
      </c>
      <c r="J721" s="11" t="str">
        <f t="shared" si="91"/>
        <v/>
      </c>
      <c r="K721" s="11" t="str">
        <f t="shared" si="95"/>
        <v/>
      </c>
      <c r="L721" s="11" t="str">
        <f>IF('ACT Math'!B721="","",'SAT M to CBEST M'!$A$2+'SAT M to CBEST M'!$B$2*C721)</f>
        <v/>
      </c>
      <c r="M721" s="11" t="str">
        <f>IF('ACT Math'!B721="","", IF(L721&lt;20, 20, IF(L721&gt;80, 80, L721)))</f>
        <v/>
      </c>
    </row>
    <row r="722" spans="1:13" x14ac:dyDescent="0.25">
      <c r="A722" s="11">
        <v>721</v>
      </c>
      <c r="B722" s="30"/>
      <c r="C722" s="11" t="str">
        <f>IF('ACT Math'!B722="","",IF('ACT Math'!B722&lt;'ACT M to SAT M'!$A$2,'ACT M to SAT M'!$B$2,IF('ACT Math'!B722&gt;'ACT M to SAT M'!A$28,'ACT M to SAT M'!B$28,VLOOKUP(B722,'ACT M to SAT M'!A:B,2,FALSE))))</f>
        <v/>
      </c>
      <c r="D722" s="11" t="str">
        <f t="shared" si="88"/>
        <v/>
      </c>
      <c r="E722" s="11" t="str">
        <f t="shared" si="92"/>
        <v/>
      </c>
      <c r="F722" s="11" t="str">
        <f t="shared" si="89"/>
        <v/>
      </c>
      <c r="G722" s="11" t="str">
        <f t="shared" si="93"/>
        <v/>
      </c>
      <c r="H722" s="11" t="str">
        <f t="shared" si="90"/>
        <v/>
      </c>
      <c r="I722" s="11" t="str">
        <f t="shared" si="94"/>
        <v/>
      </c>
      <c r="J722" s="11" t="str">
        <f t="shared" si="91"/>
        <v/>
      </c>
      <c r="K722" s="11" t="str">
        <f t="shared" si="95"/>
        <v/>
      </c>
      <c r="L722" s="11" t="str">
        <f>IF('ACT Math'!B722="","",'SAT M to CBEST M'!$A$2+'SAT M to CBEST M'!$B$2*C722)</f>
        <v/>
      </c>
      <c r="M722" s="11" t="str">
        <f>IF('ACT Math'!B722="","", IF(L722&lt;20, 20, IF(L722&gt;80, 80, L722)))</f>
        <v/>
      </c>
    </row>
    <row r="723" spans="1:13" x14ac:dyDescent="0.25">
      <c r="A723" s="11">
        <v>722</v>
      </c>
      <c r="B723" s="30"/>
      <c r="C723" s="11" t="str">
        <f>IF('ACT Math'!B723="","",IF('ACT Math'!B723&lt;'ACT M to SAT M'!$A$2,'ACT M to SAT M'!$B$2,IF('ACT Math'!B723&gt;'ACT M to SAT M'!A$28,'ACT M to SAT M'!B$28,VLOOKUP(B723,'ACT M to SAT M'!A:B,2,FALSE))))</f>
        <v/>
      </c>
      <c r="D723" s="11" t="str">
        <f t="shared" si="88"/>
        <v/>
      </c>
      <c r="E723" s="11" t="str">
        <f t="shared" si="92"/>
        <v/>
      </c>
      <c r="F723" s="11" t="str">
        <f t="shared" si="89"/>
        <v/>
      </c>
      <c r="G723" s="11" t="str">
        <f t="shared" si="93"/>
        <v/>
      </c>
      <c r="H723" s="11" t="str">
        <f t="shared" si="90"/>
        <v/>
      </c>
      <c r="I723" s="11" t="str">
        <f t="shared" si="94"/>
        <v/>
      </c>
      <c r="J723" s="11" t="str">
        <f t="shared" si="91"/>
        <v/>
      </c>
      <c r="K723" s="11" t="str">
        <f t="shared" si="95"/>
        <v/>
      </c>
      <c r="L723" s="11" t="str">
        <f>IF('ACT Math'!B723="","",'SAT M to CBEST M'!$A$2+'SAT M to CBEST M'!$B$2*C723)</f>
        <v/>
      </c>
      <c r="M723" s="11" t="str">
        <f>IF('ACT Math'!B723="","", IF(L723&lt;20, 20, IF(L723&gt;80, 80, L723)))</f>
        <v/>
      </c>
    </row>
    <row r="724" spans="1:13" x14ac:dyDescent="0.25">
      <c r="A724" s="11">
        <v>723</v>
      </c>
      <c r="B724" s="30"/>
      <c r="C724" s="11" t="str">
        <f>IF('ACT Math'!B724="","",IF('ACT Math'!B724&lt;'ACT M to SAT M'!$A$2,'ACT M to SAT M'!$B$2,IF('ACT Math'!B724&gt;'ACT M to SAT M'!A$28,'ACT M to SAT M'!B$28,VLOOKUP(B724,'ACT M to SAT M'!A:B,2,FALSE))))</f>
        <v/>
      </c>
      <c r="D724" s="11" t="str">
        <f t="shared" si="88"/>
        <v/>
      </c>
      <c r="E724" s="11" t="str">
        <f t="shared" si="92"/>
        <v/>
      </c>
      <c r="F724" s="11" t="str">
        <f t="shared" si="89"/>
        <v/>
      </c>
      <c r="G724" s="11" t="str">
        <f t="shared" si="93"/>
        <v/>
      </c>
      <c r="H724" s="11" t="str">
        <f t="shared" si="90"/>
        <v/>
      </c>
      <c r="I724" s="11" t="str">
        <f t="shared" si="94"/>
        <v/>
      </c>
      <c r="J724" s="11" t="str">
        <f t="shared" si="91"/>
        <v/>
      </c>
      <c r="K724" s="11" t="str">
        <f t="shared" si="95"/>
        <v/>
      </c>
      <c r="L724" s="11" t="str">
        <f>IF('ACT Math'!B724="","",'SAT M to CBEST M'!$A$2+'SAT M to CBEST M'!$B$2*C724)</f>
        <v/>
      </c>
      <c r="M724" s="11" t="str">
        <f>IF('ACT Math'!B724="","", IF(L724&lt;20, 20, IF(L724&gt;80, 80, L724)))</f>
        <v/>
      </c>
    </row>
    <row r="725" spans="1:13" x14ac:dyDescent="0.25">
      <c r="A725" s="11">
        <v>724</v>
      </c>
      <c r="B725" s="30"/>
      <c r="C725" s="11" t="str">
        <f>IF('ACT Math'!B725="","",IF('ACT Math'!B725&lt;'ACT M to SAT M'!$A$2,'ACT M to SAT M'!$B$2,IF('ACT Math'!B725&gt;'ACT M to SAT M'!A$28,'ACT M to SAT M'!B$28,VLOOKUP(B725,'ACT M to SAT M'!A:B,2,FALSE))))</f>
        <v/>
      </c>
      <c r="D725" s="11" t="str">
        <f t="shared" si="88"/>
        <v/>
      </c>
      <c r="E725" s="11" t="str">
        <f t="shared" si="92"/>
        <v/>
      </c>
      <c r="F725" s="11" t="str">
        <f t="shared" si="89"/>
        <v/>
      </c>
      <c r="G725" s="11" t="str">
        <f t="shared" si="93"/>
        <v/>
      </c>
      <c r="H725" s="11" t="str">
        <f t="shared" si="90"/>
        <v/>
      </c>
      <c r="I725" s="11" t="str">
        <f t="shared" si="94"/>
        <v/>
      </c>
      <c r="J725" s="11" t="str">
        <f t="shared" si="91"/>
        <v/>
      </c>
      <c r="K725" s="11" t="str">
        <f t="shared" si="95"/>
        <v/>
      </c>
      <c r="L725" s="11" t="str">
        <f>IF('ACT Math'!B725="","",'SAT M to CBEST M'!$A$2+'SAT M to CBEST M'!$B$2*C725)</f>
        <v/>
      </c>
      <c r="M725" s="11" t="str">
        <f>IF('ACT Math'!B725="","", IF(L725&lt;20, 20, IF(L725&gt;80, 80, L725)))</f>
        <v/>
      </c>
    </row>
    <row r="726" spans="1:13" x14ac:dyDescent="0.25">
      <c r="A726" s="11">
        <v>725</v>
      </c>
      <c r="B726" s="30"/>
      <c r="C726" s="11" t="str">
        <f>IF('ACT Math'!B726="","",IF('ACT Math'!B726&lt;'ACT M to SAT M'!$A$2,'ACT M to SAT M'!$B$2,IF('ACT Math'!B726&gt;'ACT M to SAT M'!A$28,'ACT M to SAT M'!B$28,VLOOKUP(B726,'ACT M to SAT M'!A:B,2,FALSE))))</f>
        <v/>
      </c>
      <c r="D726" s="11" t="str">
        <f t="shared" si="88"/>
        <v/>
      </c>
      <c r="E726" s="11" t="str">
        <f t="shared" si="92"/>
        <v/>
      </c>
      <c r="F726" s="11" t="str">
        <f t="shared" si="89"/>
        <v/>
      </c>
      <c r="G726" s="11" t="str">
        <f t="shared" si="93"/>
        <v/>
      </c>
      <c r="H726" s="11" t="str">
        <f t="shared" si="90"/>
        <v/>
      </c>
      <c r="I726" s="11" t="str">
        <f t="shared" si="94"/>
        <v/>
      </c>
      <c r="J726" s="11" t="str">
        <f t="shared" si="91"/>
        <v/>
      </c>
      <c r="K726" s="11" t="str">
        <f t="shared" si="95"/>
        <v/>
      </c>
      <c r="L726" s="11" t="str">
        <f>IF('ACT Math'!B726="","",'SAT M to CBEST M'!$A$2+'SAT M to CBEST M'!$B$2*C726)</f>
        <v/>
      </c>
      <c r="M726" s="11" t="str">
        <f>IF('ACT Math'!B726="","", IF(L726&lt;20, 20, IF(L726&gt;80, 80, L726)))</f>
        <v/>
      </c>
    </row>
    <row r="727" spans="1:13" x14ac:dyDescent="0.25">
      <c r="A727" s="11">
        <v>726</v>
      </c>
      <c r="B727" s="30"/>
      <c r="C727" s="11" t="str">
        <f>IF('ACT Math'!B727="","",IF('ACT Math'!B727&lt;'ACT M to SAT M'!$A$2,'ACT M to SAT M'!$B$2,IF('ACT Math'!B727&gt;'ACT M to SAT M'!A$28,'ACT M to SAT M'!B$28,VLOOKUP(B727,'ACT M to SAT M'!A:B,2,FALSE))))</f>
        <v/>
      </c>
      <c r="D727" s="11" t="str">
        <f t="shared" si="88"/>
        <v/>
      </c>
      <c r="E727" s="11" t="str">
        <f t="shared" si="92"/>
        <v/>
      </c>
      <c r="F727" s="11" t="str">
        <f t="shared" si="89"/>
        <v/>
      </c>
      <c r="G727" s="11" t="str">
        <f t="shared" si="93"/>
        <v/>
      </c>
      <c r="H727" s="11" t="str">
        <f t="shared" si="90"/>
        <v/>
      </c>
      <c r="I727" s="11" t="str">
        <f t="shared" si="94"/>
        <v/>
      </c>
      <c r="J727" s="11" t="str">
        <f t="shared" si="91"/>
        <v/>
      </c>
      <c r="K727" s="11" t="str">
        <f t="shared" si="95"/>
        <v/>
      </c>
      <c r="L727" s="11" t="str">
        <f>IF('ACT Math'!B727="","",'SAT M to CBEST M'!$A$2+'SAT M to CBEST M'!$B$2*C727)</f>
        <v/>
      </c>
      <c r="M727" s="11" t="str">
        <f>IF('ACT Math'!B727="","", IF(L727&lt;20, 20, IF(L727&gt;80, 80, L727)))</f>
        <v/>
      </c>
    </row>
    <row r="728" spans="1:13" x14ac:dyDescent="0.25">
      <c r="A728" s="11">
        <v>727</v>
      </c>
      <c r="B728" s="30"/>
      <c r="C728" s="11" t="str">
        <f>IF('ACT Math'!B728="","",IF('ACT Math'!B728&lt;'ACT M to SAT M'!$A$2,'ACT M to SAT M'!$B$2,IF('ACT Math'!B728&gt;'ACT M to SAT M'!A$28,'ACT M to SAT M'!B$28,VLOOKUP(B728,'ACT M to SAT M'!A:B,2,FALSE))))</f>
        <v/>
      </c>
      <c r="D728" s="11" t="str">
        <f t="shared" si="88"/>
        <v/>
      </c>
      <c r="E728" s="11" t="str">
        <f t="shared" si="92"/>
        <v/>
      </c>
      <c r="F728" s="11" t="str">
        <f t="shared" si="89"/>
        <v/>
      </c>
      <c r="G728" s="11" t="str">
        <f t="shared" si="93"/>
        <v/>
      </c>
      <c r="H728" s="11" t="str">
        <f t="shared" si="90"/>
        <v/>
      </c>
      <c r="I728" s="11" t="str">
        <f t="shared" si="94"/>
        <v/>
      </c>
      <c r="J728" s="11" t="str">
        <f t="shared" si="91"/>
        <v/>
      </c>
      <c r="K728" s="11" t="str">
        <f t="shared" si="95"/>
        <v/>
      </c>
      <c r="L728" s="11" t="str">
        <f>IF('ACT Math'!B728="","",'SAT M to CBEST M'!$A$2+'SAT M to CBEST M'!$B$2*C728)</f>
        <v/>
      </c>
      <c r="M728" s="11" t="str">
        <f>IF('ACT Math'!B728="","", IF(L728&lt;20, 20, IF(L728&gt;80, 80, L728)))</f>
        <v/>
      </c>
    </row>
    <row r="729" spans="1:13" x14ac:dyDescent="0.25">
      <c r="A729" s="11">
        <v>728</v>
      </c>
      <c r="B729" s="30"/>
      <c r="C729" s="11" t="str">
        <f>IF('ACT Math'!B729="","",IF('ACT Math'!B729&lt;'ACT M to SAT M'!$A$2,'ACT M to SAT M'!$B$2,IF('ACT Math'!B729&gt;'ACT M to SAT M'!A$28,'ACT M to SAT M'!B$28,VLOOKUP(B729,'ACT M to SAT M'!A:B,2,FALSE))))</f>
        <v/>
      </c>
      <c r="D729" s="11" t="str">
        <f t="shared" si="88"/>
        <v/>
      </c>
      <c r="E729" s="11" t="str">
        <f t="shared" si="92"/>
        <v/>
      </c>
      <c r="F729" s="11" t="str">
        <f t="shared" si="89"/>
        <v/>
      </c>
      <c r="G729" s="11" t="str">
        <f t="shared" si="93"/>
        <v/>
      </c>
      <c r="H729" s="11" t="str">
        <f t="shared" si="90"/>
        <v/>
      </c>
      <c r="I729" s="11" t="str">
        <f t="shared" si="94"/>
        <v/>
      </c>
      <c r="J729" s="11" t="str">
        <f t="shared" si="91"/>
        <v/>
      </c>
      <c r="K729" s="11" t="str">
        <f t="shared" si="95"/>
        <v/>
      </c>
      <c r="L729" s="11" t="str">
        <f>IF('ACT Math'!B729="","",'SAT M to CBEST M'!$A$2+'SAT M to CBEST M'!$B$2*C729)</f>
        <v/>
      </c>
      <c r="M729" s="11" t="str">
        <f>IF('ACT Math'!B729="","", IF(L729&lt;20, 20, IF(L729&gt;80, 80, L729)))</f>
        <v/>
      </c>
    </row>
    <row r="730" spans="1:13" x14ac:dyDescent="0.25">
      <c r="A730" s="11">
        <v>729</v>
      </c>
      <c r="B730" s="30"/>
      <c r="C730" s="11" t="str">
        <f>IF('ACT Math'!B730="","",IF('ACT Math'!B730&lt;'ACT M to SAT M'!$A$2,'ACT M to SAT M'!$B$2,IF('ACT Math'!B730&gt;'ACT M to SAT M'!A$28,'ACT M to SAT M'!B$28,VLOOKUP(B730,'ACT M to SAT M'!A:B,2,FALSE))))</f>
        <v/>
      </c>
      <c r="D730" s="11" t="str">
        <f t="shared" si="88"/>
        <v/>
      </c>
      <c r="E730" s="11" t="str">
        <f t="shared" si="92"/>
        <v/>
      </c>
      <c r="F730" s="11" t="str">
        <f t="shared" si="89"/>
        <v/>
      </c>
      <c r="G730" s="11" t="str">
        <f t="shared" si="93"/>
        <v/>
      </c>
      <c r="H730" s="11" t="str">
        <f t="shared" si="90"/>
        <v/>
      </c>
      <c r="I730" s="11" t="str">
        <f t="shared" si="94"/>
        <v/>
      </c>
      <c r="J730" s="11" t="str">
        <f t="shared" si="91"/>
        <v/>
      </c>
      <c r="K730" s="11" t="str">
        <f t="shared" si="95"/>
        <v/>
      </c>
      <c r="L730" s="11" t="str">
        <f>IF('ACT Math'!B730="","",'SAT M to CBEST M'!$A$2+'SAT M to CBEST M'!$B$2*C730)</f>
        <v/>
      </c>
      <c r="M730" s="11" t="str">
        <f>IF('ACT Math'!B730="","", IF(L730&lt;20, 20, IF(L730&gt;80, 80, L730)))</f>
        <v/>
      </c>
    </row>
    <row r="731" spans="1:13" x14ac:dyDescent="0.25">
      <c r="A731" s="11">
        <v>730</v>
      </c>
      <c r="B731" s="30"/>
      <c r="C731" s="11" t="str">
        <f>IF('ACT Math'!B731="","",IF('ACT Math'!B731&lt;'ACT M to SAT M'!$A$2,'ACT M to SAT M'!$B$2,IF('ACT Math'!B731&gt;'ACT M to SAT M'!A$28,'ACT M to SAT M'!B$28,VLOOKUP(B731,'ACT M to SAT M'!A:B,2,FALSE))))</f>
        <v/>
      </c>
      <c r="D731" s="11" t="str">
        <f t="shared" si="88"/>
        <v/>
      </c>
      <c r="E731" s="11" t="str">
        <f t="shared" si="92"/>
        <v/>
      </c>
      <c r="F731" s="11" t="str">
        <f t="shared" si="89"/>
        <v/>
      </c>
      <c r="G731" s="11" t="str">
        <f t="shared" si="93"/>
        <v/>
      </c>
      <c r="H731" s="11" t="str">
        <f t="shared" si="90"/>
        <v/>
      </c>
      <c r="I731" s="11" t="str">
        <f t="shared" si="94"/>
        <v/>
      </c>
      <c r="J731" s="11" t="str">
        <f t="shared" si="91"/>
        <v/>
      </c>
      <c r="K731" s="11" t="str">
        <f t="shared" si="95"/>
        <v/>
      </c>
      <c r="L731" s="11" t="str">
        <f>IF('ACT Math'!B731="","",'SAT M to CBEST M'!$A$2+'SAT M to CBEST M'!$B$2*C731)</f>
        <v/>
      </c>
      <c r="M731" s="11" t="str">
        <f>IF('ACT Math'!B731="","", IF(L731&lt;20, 20, IF(L731&gt;80, 80, L731)))</f>
        <v/>
      </c>
    </row>
    <row r="732" spans="1:13" x14ac:dyDescent="0.25">
      <c r="A732" s="11">
        <v>731</v>
      </c>
      <c r="B732" s="30"/>
      <c r="C732" s="11" t="str">
        <f>IF('ACT Math'!B732="","",IF('ACT Math'!B732&lt;'ACT M to SAT M'!$A$2,'ACT M to SAT M'!$B$2,IF('ACT Math'!B732&gt;'ACT M to SAT M'!A$28,'ACT M to SAT M'!B$28,VLOOKUP(B732,'ACT M to SAT M'!A:B,2,FALSE))))</f>
        <v/>
      </c>
      <c r="D732" s="11" t="str">
        <f t="shared" si="88"/>
        <v/>
      </c>
      <c r="E732" s="11" t="str">
        <f t="shared" si="92"/>
        <v/>
      </c>
      <c r="F732" s="11" t="str">
        <f t="shared" si="89"/>
        <v/>
      </c>
      <c r="G732" s="11" t="str">
        <f t="shared" si="93"/>
        <v/>
      </c>
      <c r="H732" s="11" t="str">
        <f t="shared" si="90"/>
        <v/>
      </c>
      <c r="I732" s="11" t="str">
        <f t="shared" si="94"/>
        <v/>
      </c>
      <c r="J732" s="11" t="str">
        <f t="shared" si="91"/>
        <v/>
      </c>
      <c r="K732" s="11" t="str">
        <f t="shared" si="95"/>
        <v/>
      </c>
      <c r="L732" s="11" t="str">
        <f>IF('ACT Math'!B732="","",'SAT M to CBEST M'!$A$2+'SAT M to CBEST M'!$B$2*C732)</f>
        <v/>
      </c>
      <c r="M732" s="11" t="str">
        <f>IF('ACT Math'!B732="","", IF(L732&lt;20, 20, IF(L732&gt;80, 80, L732)))</f>
        <v/>
      </c>
    </row>
    <row r="733" spans="1:13" x14ac:dyDescent="0.25">
      <c r="A733" s="11">
        <v>732</v>
      </c>
      <c r="B733" s="30"/>
      <c r="C733" s="11" t="str">
        <f>IF('ACT Math'!B733="","",IF('ACT Math'!B733&lt;'ACT M to SAT M'!$A$2,'ACT M to SAT M'!$B$2,IF('ACT Math'!B733&gt;'ACT M to SAT M'!A$28,'ACT M to SAT M'!B$28,VLOOKUP(B733,'ACT M to SAT M'!A:B,2,FALSE))))</f>
        <v/>
      </c>
      <c r="D733" s="11" t="str">
        <f t="shared" si="88"/>
        <v/>
      </c>
      <c r="E733" s="11" t="str">
        <f t="shared" si="92"/>
        <v/>
      </c>
      <c r="F733" s="11" t="str">
        <f t="shared" si="89"/>
        <v/>
      </c>
      <c r="G733" s="11" t="str">
        <f t="shared" si="93"/>
        <v/>
      </c>
      <c r="H733" s="11" t="str">
        <f t="shared" si="90"/>
        <v/>
      </c>
      <c r="I733" s="11" t="str">
        <f t="shared" si="94"/>
        <v/>
      </c>
      <c r="J733" s="11" t="str">
        <f t="shared" si="91"/>
        <v/>
      </c>
      <c r="K733" s="11" t="str">
        <f t="shared" si="95"/>
        <v/>
      </c>
      <c r="L733" s="11" t="str">
        <f>IF('ACT Math'!B733="","",'SAT M to CBEST M'!$A$2+'SAT M to CBEST M'!$B$2*C733)</f>
        <v/>
      </c>
      <c r="M733" s="11" t="str">
        <f>IF('ACT Math'!B733="","", IF(L733&lt;20, 20, IF(L733&gt;80, 80, L733)))</f>
        <v/>
      </c>
    </row>
    <row r="734" spans="1:13" x14ac:dyDescent="0.25">
      <c r="A734" s="11">
        <v>733</v>
      </c>
      <c r="B734" s="30"/>
      <c r="C734" s="11" t="str">
        <f>IF('ACT Math'!B734="","",IF('ACT Math'!B734&lt;'ACT M to SAT M'!$A$2,'ACT M to SAT M'!$B$2,IF('ACT Math'!B734&gt;'ACT M to SAT M'!A$28,'ACT M to SAT M'!B$28,VLOOKUP(B734,'ACT M to SAT M'!A:B,2,FALSE))))</f>
        <v/>
      </c>
      <c r="D734" s="11" t="str">
        <f t="shared" si="88"/>
        <v/>
      </c>
      <c r="E734" s="11" t="str">
        <f t="shared" si="92"/>
        <v/>
      </c>
      <c r="F734" s="11" t="str">
        <f t="shared" si="89"/>
        <v/>
      </c>
      <c r="G734" s="11" t="str">
        <f t="shared" si="93"/>
        <v/>
      </c>
      <c r="H734" s="11" t="str">
        <f t="shared" si="90"/>
        <v/>
      </c>
      <c r="I734" s="11" t="str">
        <f t="shared" si="94"/>
        <v/>
      </c>
      <c r="J734" s="11" t="str">
        <f t="shared" si="91"/>
        <v/>
      </c>
      <c r="K734" s="11" t="str">
        <f t="shared" si="95"/>
        <v/>
      </c>
      <c r="L734" s="11" t="str">
        <f>IF('ACT Math'!B734="","",'SAT M to CBEST M'!$A$2+'SAT M to CBEST M'!$B$2*C734)</f>
        <v/>
      </c>
      <c r="M734" s="11" t="str">
        <f>IF('ACT Math'!B734="","", IF(L734&lt;20, 20, IF(L734&gt;80, 80, L734)))</f>
        <v/>
      </c>
    </row>
    <row r="735" spans="1:13" x14ac:dyDescent="0.25">
      <c r="A735" s="11">
        <v>734</v>
      </c>
      <c r="B735" s="30"/>
      <c r="C735" s="11" t="str">
        <f>IF('ACT Math'!B735="","",IF('ACT Math'!B735&lt;'ACT M to SAT M'!$A$2,'ACT M to SAT M'!$B$2,IF('ACT Math'!B735&gt;'ACT M to SAT M'!A$28,'ACT M to SAT M'!B$28,VLOOKUP(B735,'ACT M to SAT M'!A:B,2,FALSE))))</f>
        <v/>
      </c>
      <c r="D735" s="11" t="str">
        <f t="shared" si="88"/>
        <v/>
      </c>
      <c r="E735" s="11" t="str">
        <f t="shared" si="92"/>
        <v/>
      </c>
      <c r="F735" s="11" t="str">
        <f t="shared" si="89"/>
        <v/>
      </c>
      <c r="G735" s="11" t="str">
        <f t="shared" si="93"/>
        <v/>
      </c>
      <c r="H735" s="11" t="str">
        <f t="shared" si="90"/>
        <v/>
      </c>
      <c r="I735" s="11" t="str">
        <f t="shared" si="94"/>
        <v/>
      </c>
      <c r="J735" s="11" t="str">
        <f t="shared" si="91"/>
        <v/>
      </c>
      <c r="K735" s="11" t="str">
        <f t="shared" si="95"/>
        <v/>
      </c>
      <c r="L735" s="11" t="str">
        <f>IF('ACT Math'!B735="","",'SAT M to CBEST M'!$A$2+'SAT M to CBEST M'!$B$2*C735)</f>
        <v/>
      </c>
      <c r="M735" s="11" t="str">
        <f>IF('ACT Math'!B735="","", IF(L735&lt;20, 20, IF(L735&gt;80, 80, L735)))</f>
        <v/>
      </c>
    </row>
    <row r="736" spans="1:13" x14ac:dyDescent="0.25">
      <c r="A736" s="11">
        <v>735</v>
      </c>
      <c r="B736" s="30"/>
      <c r="C736" s="11" t="str">
        <f>IF('ACT Math'!B736="","",IF('ACT Math'!B736&lt;'ACT M to SAT M'!$A$2,'ACT M to SAT M'!$B$2,IF('ACT Math'!B736&gt;'ACT M to SAT M'!A$28,'ACT M to SAT M'!B$28,VLOOKUP(B736,'ACT M to SAT M'!A:B,2,FALSE))))</f>
        <v/>
      </c>
      <c r="D736" s="11" t="str">
        <f t="shared" si="88"/>
        <v/>
      </c>
      <c r="E736" s="11" t="str">
        <f t="shared" si="92"/>
        <v/>
      </c>
      <c r="F736" s="11" t="str">
        <f t="shared" si="89"/>
        <v/>
      </c>
      <c r="G736" s="11" t="str">
        <f t="shared" si="93"/>
        <v/>
      </c>
      <c r="H736" s="11" t="str">
        <f t="shared" si="90"/>
        <v/>
      </c>
      <c r="I736" s="11" t="str">
        <f t="shared" si="94"/>
        <v/>
      </c>
      <c r="J736" s="11" t="str">
        <f t="shared" si="91"/>
        <v/>
      </c>
      <c r="K736" s="11" t="str">
        <f t="shared" si="95"/>
        <v/>
      </c>
      <c r="L736" s="11" t="str">
        <f>IF('ACT Math'!B736="","",'SAT M to CBEST M'!$A$2+'SAT M to CBEST M'!$B$2*C736)</f>
        <v/>
      </c>
      <c r="M736" s="11" t="str">
        <f>IF('ACT Math'!B736="","", IF(L736&lt;20, 20, IF(L736&gt;80, 80, L736)))</f>
        <v/>
      </c>
    </row>
    <row r="737" spans="1:13" x14ac:dyDescent="0.25">
      <c r="A737" s="11">
        <v>736</v>
      </c>
      <c r="B737" s="30"/>
      <c r="C737" s="11" t="str">
        <f>IF('ACT Math'!B737="","",IF('ACT Math'!B737&lt;'ACT M to SAT M'!$A$2,'ACT M to SAT M'!$B$2,IF('ACT Math'!B737&gt;'ACT M to SAT M'!A$28,'ACT M to SAT M'!B$28,VLOOKUP(B737,'ACT M to SAT M'!A:B,2,FALSE))))</f>
        <v/>
      </c>
      <c r="D737" s="11" t="str">
        <f t="shared" si="88"/>
        <v/>
      </c>
      <c r="E737" s="11" t="str">
        <f t="shared" si="92"/>
        <v/>
      </c>
      <c r="F737" s="11" t="str">
        <f t="shared" si="89"/>
        <v/>
      </c>
      <c r="G737" s="11" t="str">
        <f t="shared" si="93"/>
        <v/>
      </c>
      <c r="H737" s="11" t="str">
        <f t="shared" si="90"/>
        <v/>
      </c>
      <c r="I737" s="11" t="str">
        <f t="shared" si="94"/>
        <v/>
      </c>
      <c r="J737" s="11" t="str">
        <f t="shared" si="91"/>
        <v/>
      </c>
      <c r="K737" s="11" t="str">
        <f t="shared" si="95"/>
        <v/>
      </c>
      <c r="L737" s="11" t="str">
        <f>IF('ACT Math'!B737="","",'SAT M to CBEST M'!$A$2+'SAT M to CBEST M'!$B$2*C737)</f>
        <v/>
      </c>
      <c r="M737" s="11" t="str">
        <f>IF('ACT Math'!B737="","", IF(L737&lt;20, 20, IF(L737&gt;80, 80, L737)))</f>
        <v/>
      </c>
    </row>
    <row r="738" spans="1:13" x14ac:dyDescent="0.25">
      <c r="A738" s="11">
        <v>737</v>
      </c>
      <c r="B738" s="30"/>
      <c r="C738" s="11" t="str">
        <f>IF('ACT Math'!B738="","",IF('ACT Math'!B738&lt;'ACT M to SAT M'!$A$2,'ACT M to SAT M'!$B$2,IF('ACT Math'!B738&gt;'ACT M to SAT M'!A$28,'ACT M to SAT M'!B$28,VLOOKUP(B738,'ACT M to SAT M'!A:B,2,FALSE))))</f>
        <v/>
      </c>
      <c r="D738" s="11" t="str">
        <f t="shared" si="88"/>
        <v/>
      </c>
      <c r="E738" s="11" t="str">
        <f t="shared" si="92"/>
        <v/>
      </c>
      <c r="F738" s="11" t="str">
        <f t="shared" si="89"/>
        <v/>
      </c>
      <c r="G738" s="11" t="str">
        <f t="shared" si="93"/>
        <v/>
      </c>
      <c r="H738" s="11" t="str">
        <f t="shared" si="90"/>
        <v/>
      </c>
      <c r="I738" s="11" t="str">
        <f t="shared" si="94"/>
        <v/>
      </c>
      <c r="J738" s="11" t="str">
        <f t="shared" si="91"/>
        <v/>
      </c>
      <c r="K738" s="11" t="str">
        <f t="shared" si="95"/>
        <v/>
      </c>
      <c r="L738" s="11" t="str">
        <f>IF('ACT Math'!B738="","",'SAT M to CBEST M'!$A$2+'SAT M to CBEST M'!$B$2*C738)</f>
        <v/>
      </c>
      <c r="M738" s="11" t="str">
        <f>IF('ACT Math'!B738="","", IF(L738&lt;20, 20, IF(L738&gt;80, 80, L738)))</f>
        <v/>
      </c>
    </row>
    <row r="739" spans="1:13" x14ac:dyDescent="0.25">
      <c r="A739" s="11">
        <v>738</v>
      </c>
      <c r="B739" s="30"/>
      <c r="C739" s="11" t="str">
        <f>IF('ACT Math'!B739="","",IF('ACT Math'!B739&lt;'ACT M to SAT M'!$A$2,'ACT M to SAT M'!$B$2,IF('ACT Math'!B739&gt;'ACT M to SAT M'!A$28,'ACT M to SAT M'!B$28,VLOOKUP(B739,'ACT M to SAT M'!A:B,2,FALSE))))</f>
        <v/>
      </c>
      <c r="D739" s="11" t="str">
        <f t="shared" si="88"/>
        <v/>
      </c>
      <c r="E739" s="11" t="str">
        <f t="shared" si="92"/>
        <v/>
      </c>
      <c r="F739" s="11" t="str">
        <f t="shared" si="89"/>
        <v/>
      </c>
      <c r="G739" s="11" t="str">
        <f t="shared" si="93"/>
        <v/>
      </c>
      <c r="H739" s="11" t="str">
        <f t="shared" si="90"/>
        <v/>
      </c>
      <c r="I739" s="11" t="str">
        <f t="shared" si="94"/>
        <v/>
      </c>
      <c r="J739" s="11" t="str">
        <f t="shared" si="91"/>
        <v/>
      </c>
      <c r="K739" s="11" t="str">
        <f t="shared" si="95"/>
        <v/>
      </c>
      <c r="L739" s="11" t="str">
        <f>IF('ACT Math'!B739="","",'SAT M to CBEST M'!$A$2+'SAT M to CBEST M'!$B$2*C739)</f>
        <v/>
      </c>
      <c r="M739" s="11" t="str">
        <f>IF('ACT Math'!B739="","", IF(L739&lt;20, 20, IF(L739&gt;80, 80, L739)))</f>
        <v/>
      </c>
    </row>
    <row r="740" spans="1:13" x14ac:dyDescent="0.25">
      <c r="A740" s="11">
        <v>739</v>
      </c>
      <c r="B740" s="30"/>
      <c r="C740" s="11" t="str">
        <f>IF('ACT Math'!B740="","",IF('ACT Math'!B740&lt;'ACT M to SAT M'!$A$2,'ACT M to SAT M'!$B$2,IF('ACT Math'!B740&gt;'ACT M to SAT M'!A$28,'ACT M to SAT M'!B$28,VLOOKUP(B740,'ACT M to SAT M'!A:B,2,FALSE))))</f>
        <v/>
      </c>
      <c r="D740" s="11" t="str">
        <f t="shared" si="88"/>
        <v/>
      </c>
      <c r="E740" s="11" t="str">
        <f t="shared" si="92"/>
        <v/>
      </c>
      <c r="F740" s="11" t="str">
        <f t="shared" si="89"/>
        <v/>
      </c>
      <c r="G740" s="11" t="str">
        <f t="shared" si="93"/>
        <v/>
      </c>
      <c r="H740" s="11" t="str">
        <f t="shared" si="90"/>
        <v/>
      </c>
      <c r="I740" s="11" t="str">
        <f t="shared" si="94"/>
        <v/>
      </c>
      <c r="J740" s="11" t="str">
        <f t="shared" si="91"/>
        <v/>
      </c>
      <c r="K740" s="11" t="str">
        <f t="shared" si="95"/>
        <v/>
      </c>
      <c r="L740" s="11" t="str">
        <f>IF('ACT Math'!B740="","",'SAT M to CBEST M'!$A$2+'SAT M to CBEST M'!$B$2*C740)</f>
        <v/>
      </c>
      <c r="M740" s="11" t="str">
        <f>IF('ACT Math'!B740="","", IF(L740&lt;20, 20, IF(L740&gt;80, 80, L740)))</f>
        <v/>
      </c>
    </row>
    <row r="741" spans="1:13" x14ac:dyDescent="0.25">
      <c r="A741" s="11">
        <v>740</v>
      </c>
      <c r="B741" s="30"/>
      <c r="C741" s="11" t="str">
        <f>IF('ACT Math'!B741="","",IF('ACT Math'!B741&lt;'ACT M to SAT M'!$A$2,'ACT M to SAT M'!$B$2,IF('ACT Math'!B741&gt;'ACT M to SAT M'!A$28,'ACT M to SAT M'!B$28,VLOOKUP(B741,'ACT M to SAT M'!A:B,2,FALSE))))</f>
        <v/>
      </c>
      <c r="D741" s="11" t="str">
        <f t="shared" si="88"/>
        <v/>
      </c>
      <c r="E741" s="11" t="str">
        <f t="shared" si="92"/>
        <v/>
      </c>
      <c r="F741" s="11" t="str">
        <f t="shared" si="89"/>
        <v/>
      </c>
      <c r="G741" s="11" t="str">
        <f t="shared" si="93"/>
        <v/>
      </c>
      <c r="H741" s="11" t="str">
        <f t="shared" si="90"/>
        <v/>
      </c>
      <c r="I741" s="11" t="str">
        <f t="shared" si="94"/>
        <v/>
      </c>
      <c r="J741" s="11" t="str">
        <f t="shared" si="91"/>
        <v/>
      </c>
      <c r="K741" s="11" t="str">
        <f t="shared" si="95"/>
        <v/>
      </c>
      <c r="L741" s="11" t="str">
        <f>IF('ACT Math'!B741="","",'SAT M to CBEST M'!$A$2+'SAT M to CBEST M'!$B$2*C741)</f>
        <v/>
      </c>
      <c r="M741" s="11" t="str">
        <f>IF('ACT Math'!B741="","", IF(L741&lt;20, 20, IF(L741&gt;80, 80, L741)))</f>
        <v/>
      </c>
    </row>
    <row r="742" spans="1:13" x14ac:dyDescent="0.25">
      <c r="A742" s="11">
        <v>741</v>
      </c>
      <c r="B742" s="30"/>
      <c r="C742" s="11" t="str">
        <f>IF('ACT Math'!B742="","",IF('ACT Math'!B742&lt;'ACT M to SAT M'!$A$2,'ACT M to SAT M'!$B$2,IF('ACT Math'!B742&gt;'ACT M to SAT M'!A$28,'ACT M to SAT M'!B$28,VLOOKUP(B742,'ACT M to SAT M'!A:B,2,FALSE))))</f>
        <v/>
      </c>
      <c r="D742" s="11" t="str">
        <f t="shared" si="88"/>
        <v/>
      </c>
      <c r="E742" s="11" t="str">
        <f t="shared" si="92"/>
        <v/>
      </c>
      <c r="F742" s="11" t="str">
        <f t="shared" si="89"/>
        <v/>
      </c>
      <c r="G742" s="11" t="str">
        <f t="shared" si="93"/>
        <v/>
      </c>
      <c r="H742" s="11" t="str">
        <f t="shared" si="90"/>
        <v/>
      </c>
      <c r="I742" s="11" t="str">
        <f t="shared" si="94"/>
        <v/>
      </c>
      <c r="J742" s="11" t="str">
        <f t="shared" si="91"/>
        <v/>
      </c>
      <c r="K742" s="11" t="str">
        <f t="shared" si="95"/>
        <v/>
      </c>
      <c r="L742" s="11" t="str">
        <f>IF('ACT Math'!B742="","",'SAT M to CBEST M'!$A$2+'SAT M to CBEST M'!$B$2*C742)</f>
        <v/>
      </c>
      <c r="M742" s="11" t="str">
        <f>IF('ACT Math'!B742="","", IF(L742&lt;20, 20, IF(L742&gt;80, 80, L742)))</f>
        <v/>
      </c>
    </row>
    <row r="743" spans="1:13" x14ac:dyDescent="0.25">
      <c r="A743" s="11">
        <v>742</v>
      </c>
      <c r="B743" s="30"/>
      <c r="C743" s="11" t="str">
        <f>IF('ACT Math'!B743="","",IF('ACT Math'!B743&lt;'ACT M to SAT M'!$A$2,'ACT M to SAT M'!$B$2,IF('ACT Math'!B743&gt;'ACT M to SAT M'!A$28,'ACT M to SAT M'!B$28,VLOOKUP(B743,'ACT M to SAT M'!A:B,2,FALSE))))</f>
        <v/>
      </c>
      <c r="D743" s="11" t="str">
        <f t="shared" si="88"/>
        <v/>
      </c>
      <c r="E743" s="11" t="str">
        <f t="shared" si="92"/>
        <v/>
      </c>
      <c r="F743" s="11" t="str">
        <f t="shared" si="89"/>
        <v/>
      </c>
      <c r="G743" s="11" t="str">
        <f t="shared" si="93"/>
        <v/>
      </c>
      <c r="H743" s="11" t="str">
        <f t="shared" si="90"/>
        <v/>
      </c>
      <c r="I743" s="11" t="str">
        <f t="shared" si="94"/>
        <v/>
      </c>
      <c r="J743" s="11" t="str">
        <f t="shared" si="91"/>
        <v/>
      </c>
      <c r="K743" s="11" t="str">
        <f t="shared" si="95"/>
        <v/>
      </c>
      <c r="L743" s="11" t="str">
        <f>IF('ACT Math'!B743="","",'SAT M to CBEST M'!$A$2+'SAT M to CBEST M'!$B$2*C743)</f>
        <v/>
      </c>
      <c r="M743" s="11" t="str">
        <f>IF('ACT Math'!B743="","", IF(L743&lt;20, 20, IF(L743&gt;80, 80, L743)))</f>
        <v/>
      </c>
    </row>
    <row r="744" spans="1:13" x14ac:dyDescent="0.25">
      <c r="A744" s="11">
        <v>743</v>
      </c>
      <c r="B744" s="30"/>
      <c r="C744" s="11" t="str">
        <f>IF('ACT Math'!B744="","",IF('ACT Math'!B744&lt;'ACT M to SAT M'!$A$2,'ACT M to SAT M'!$B$2,IF('ACT Math'!B744&gt;'ACT M to SAT M'!A$28,'ACT M to SAT M'!B$28,VLOOKUP(B744,'ACT M to SAT M'!A:B,2,FALSE))))</f>
        <v/>
      </c>
      <c r="D744" s="11" t="str">
        <f t="shared" si="88"/>
        <v/>
      </c>
      <c r="E744" s="11" t="str">
        <f t="shared" si="92"/>
        <v/>
      </c>
      <c r="F744" s="11" t="str">
        <f t="shared" si="89"/>
        <v/>
      </c>
      <c r="G744" s="11" t="str">
        <f t="shared" si="93"/>
        <v/>
      </c>
      <c r="H744" s="11" t="str">
        <f t="shared" si="90"/>
        <v/>
      </c>
      <c r="I744" s="11" t="str">
        <f t="shared" si="94"/>
        <v/>
      </c>
      <c r="J744" s="11" t="str">
        <f t="shared" si="91"/>
        <v/>
      </c>
      <c r="K744" s="11" t="str">
        <f t="shared" si="95"/>
        <v/>
      </c>
      <c r="L744" s="11" t="str">
        <f>IF('ACT Math'!B744="","",'SAT M to CBEST M'!$A$2+'SAT M to CBEST M'!$B$2*C744)</f>
        <v/>
      </c>
      <c r="M744" s="11" t="str">
        <f>IF('ACT Math'!B744="","", IF(L744&lt;20, 20, IF(L744&gt;80, 80, L744)))</f>
        <v/>
      </c>
    </row>
    <row r="745" spans="1:13" x14ac:dyDescent="0.25">
      <c r="A745" s="11">
        <v>744</v>
      </c>
      <c r="B745" s="30"/>
      <c r="C745" s="11" t="str">
        <f>IF('ACT Math'!B745="","",IF('ACT Math'!B745&lt;'ACT M to SAT M'!$A$2,'ACT M to SAT M'!$B$2,IF('ACT Math'!B745&gt;'ACT M to SAT M'!A$28,'ACT M to SAT M'!B$28,VLOOKUP(B745,'ACT M to SAT M'!A:B,2,FALSE))))</f>
        <v/>
      </c>
      <c r="D745" s="11" t="str">
        <f t="shared" si="88"/>
        <v/>
      </c>
      <c r="E745" s="11" t="str">
        <f t="shared" si="92"/>
        <v/>
      </c>
      <c r="F745" s="11" t="str">
        <f t="shared" si="89"/>
        <v/>
      </c>
      <c r="G745" s="11" t="str">
        <f t="shared" si="93"/>
        <v/>
      </c>
      <c r="H745" s="11" t="str">
        <f t="shared" si="90"/>
        <v/>
      </c>
      <c r="I745" s="11" t="str">
        <f t="shared" si="94"/>
        <v/>
      </c>
      <c r="J745" s="11" t="str">
        <f t="shared" si="91"/>
        <v/>
      </c>
      <c r="K745" s="11" t="str">
        <f t="shared" si="95"/>
        <v/>
      </c>
      <c r="L745" s="11" t="str">
        <f>IF('ACT Math'!B745="","",'SAT M to CBEST M'!$A$2+'SAT M to CBEST M'!$B$2*C745)</f>
        <v/>
      </c>
      <c r="M745" s="11" t="str">
        <f>IF('ACT Math'!B745="","", IF(L745&lt;20, 20, IF(L745&gt;80, 80, L745)))</f>
        <v/>
      </c>
    </row>
    <row r="746" spans="1:13" x14ac:dyDescent="0.25">
      <c r="A746" s="11">
        <v>745</v>
      </c>
      <c r="B746" s="30"/>
      <c r="C746" s="11" t="str">
        <f>IF('ACT Math'!B746="","",IF('ACT Math'!B746&lt;'ACT M to SAT M'!$A$2,'ACT M to SAT M'!$B$2,IF('ACT Math'!B746&gt;'ACT M to SAT M'!A$28,'ACT M to SAT M'!B$28,VLOOKUP(B746,'ACT M to SAT M'!A:B,2,FALSE))))</f>
        <v/>
      </c>
      <c r="D746" s="11" t="str">
        <f t="shared" si="88"/>
        <v/>
      </c>
      <c r="E746" s="11" t="str">
        <f t="shared" si="92"/>
        <v/>
      </c>
      <c r="F746" s="11" t="str">
        <f t="shared" si="89"/>
        <v/>
      </c>
      <c r="G746" s="11" t="str">
        <f t="shared" si="93"/>
        <v/>
      </c>
      <c r="H746" s="11" t="str">
        <f t="shared" si="90"/>
        <v/>
      </c>
      <c r="I746" s="11" t="str">
        <f t="shared" si="94"/>
        <v/>
      </c>
      <c r="J746" s="11" t="str">
        <f t="shared" si="91"/>
        <v/>
      </c>
      <c r="K746" s="11" t="str">
        <f t="shared" si="95"/>
        <v/>
      </c>
      <c r="L746" s="11" t="str">
        <f>IF('ACT Math'!B746="","",'SAT M to CBEST M'!$A$2+'SAT M to CBEST M'!$B$2*C746)</f>
        <v/>
      </c>
      <c r="M746" s="11" t="str">
        <f>IF('ACT Math'!B746="","", IF(L746&lt;20, 20, IF(L746&gt;80, 80, L746)))</f>
        <v/>
      </c>
    </row>
    <row r="747" spans="1:13" x14ac:dyDescent="0.25">
      <c r="A747" s="11">
        <v>746</v>
      </c>
      <c r="B747" s="30"/>
      <c r="C747" s="11" t="str">
        <f>IF('ACT Math'!B747="","",IF('ACT Math'!B747&lt;'ACT M to SAT M'!$A$2,'ACT M to SAT M'!$B$2,IF('ACT Math'!B747&gt;'ACT M to SAT M'!A$28,'ACT M to SAT M'!B$28,VLOOKUP(B747,'ACT M to SAT M'!A:B,2,FALSE))))</f>
        <v/>
      </c>
      <c r="D747" s="11" t="str">
        <f t="shared" si="88"/>
        <v/>
      </c>
      <c r="E747" s="11" t="str">
        <f t="shared" si="92"/>
        <v/>
      </c>
      <c r="F747" s="11" t="str">
        <f t="shared" si="89"/>
        <v/>
      </c>
      <c r="G747" s="11" t="str">
        <f t="shared" si="93"/>
        <v/>
      </c>
      <c r="H747" s="11" t="str">
        <f t="shared" si="90"/>
        <v/>
      </c>
      <c r="I747" s="11" t="str">
        <f t="shared" si="94"/>
        <v/>
      </c>
      <c r="J747" s="11" t="str">
        <f t="shared" si="91"/>
        <v/>
      </c>
      <c r="K747" s="11" t="str">
        <f t="shared" si="95"/>
        <v/>
      </c>
      <c r="L747" s="11" t="str">
        <f>IF('ACT Math'!B747="","",'SAT M to CBEST M'!$A$2+'SAT M to CBEST M'!$B$2*C747)</f>
        <v/>
      </c>
      <c r="M747" s="11" t="str">
        <f>IF('ACT Math'!B747="","", IF(L747&lt;20, 20, IF(L747&gt;80, 80, L747)))</f>
        <v/>
      </c>
    </row>
    <row r="748" spans="1:13" x14ac:dyDescent="0.25">
      <c r="A748" s="11">
        <v>747</v>
      </c>
      <c r="B748" s="30"/>
      <c r="C748" s="11" t="str">
        <f>IF('ACT Math'!B748="","",IF('ACT Math'!B748&lt;'ACT M to SAT M'!$A$2,'ACT M to SAT M'!$B$2,IF('ACT Math'!B748&gt;'ACT M to SAT M'!A$28,'ACT M to SAT M'!B$28,VLOOKUP(B748,'ACT M to SAT M'!A:B,2,FALSE))))</f>
        <v/>
      </c>
      <c r="D748" s="11" t="str">
        <f t="shared" si="88"/>
        <v/>
      </c>
      <c r="E748" s="11" t="str">
        <f t="shared" si="92"/>
        <v/>
      </c>
      <c r="F748" s="11" t="str">
        <f t="shared" si="89"/>
        <v/>
      </c>
      <c r="G748" s="11" t="str">
        <f t="shared" si="93"/>
        <v/>
      </c>
      <c r="H748" s="11" t="str">
        <f t="shared" si="90"/>
        <v/>
      </c>
      <c r="I748" s="11" t="str">
        <f t="shared" si="94"/>
        <v/>
      </c>
      <c r="J748" s="11" t="str">
        <f t="shared" si="91"/>
        <v/>
      </c>
      <c r="K748" s="11" t="str">
        <f t="shared" si="95"/>
        <v/>
      </c>
      <c r="L748" s="11" t="str">
        <f>IF('ACT Math'!B748="","",'SAT M to CBEST M'!$A$2+'SAT M to CBEST M'!$B$2*C748)</f>
        <v/>
      </c>
      <c r="M748" s="11" t="str">
        <f>IF('ACT Math'!B748="","", IF(L748&lt;20, 20, IF(L748&gt;80, 80, L748)))</f>
        <v/>
      </c>
    </row>
    <row r="749" spans="1:13" x14ac:dyDescent="0.25">
      <c r="A749" s="11">
        <v>748</v>
      </c>
      <c r="B749" s="30"/>
      <c r="C749" s="11" t="str">
        <f>IF('ACT Math'!B749="","",IF('ACT Math'!B749&lt;'ACT M to SAT M'!$A$2,'ACT M to SAT M'!$B$2,IF('ACT Math'!B749&gt;'ACT M to SAT M'!A$28,'ACT M to SAT M'!B$28,VLOOKUP(B749,'ACT M to SAT M'!A:B,2,FALSE))))</f>
        <v/>
      </c>
      <c r="D749" s="11" t="str">
        <f t="shared" si="88"/>
        <v/>
      </c>
      <c r="E749" s="11" t="str">
        <f t="shared" si="92"/>
        <v/>
      </c>
      <c r="F749" s="11" t="str">
        <f t="shared" si="89"/>
        <v/>
      </c>
      <c r="G749" s="11" t="str">
        <f t="shared" si="93"/>
        <v/>
      </c>
      <c r="H749" s="11" t="str">
        <f t="shared" si="90"/>
        <v/>
      </c>
      <c r="I749" s="11" t="str">
        <f t="shared" si="94"/>
        <v/>
      </c>
      <c r="J749" s="11" t="str">
        <f t="shared" si="91"/>
        <v/>
      </c>
      <c r="K749" s="11" t="str">
        <f t="shared" si="95"/>
        <v/>
      </c>
      <c r="L749" s="11" t="str">
        <f>IF('ACT Math'!B749="","",'SAT M to CBEST M'!$A$2+'SAT M to CBEST M'!$B$2*C749)</f>
        <v/>
      </c>
      <c r="M749" s="11" t="str">
        <f>IF('ACT Math'!B749="","", IF(L749&lt;20, 20, IF(L749&gt;80, 80, L749)))</f>
        <v/>
      </c>
    </row>
    <row r="750" spans="1:13" x14ac:dyDescent="0.25">
      <c r="A750" s="11">
        <v>749</v>
      </c>
      <c r="B750" s="30"/>
      <c r="C750" s="11" t="str">
        <f>IF('ACT Math'!B750="","",IF('ACT Math'!B750&lt;'ACT M to SAT M'!$A$2,'ACT M to SAT M'!$B$2,IF('ACT Math'!B750&gt;'ACT M to SAT M'!A$28,'ACT M to SAT M'!B$28,VLOOKUP(B750,'ACT M to SAT M'!A:B,2,FALSE))))</f>
        <v/>
      </c>
      <c r="D750" s="11" t="str">
        <f t="shared" si="88"/>
        <v/>
      </c>
      <c r="E750" s="11" t="str">
        <f t="shared" si="92"/>
        <v/>
      </c>
      <c r="F750" s="11" t="str">
        <f t="shared" si="89"/>
        <v/>
      </c>
      <c r="G750" s="11" t="str">
        <f t="shared" si="93"/>
        <v/>
      </c>
      <c r="H750" s="11" t="str">
        <f t="shared" si="90"/>
        <v/>
      </c>
      <c r="I750" s="11" t="str">
        <f t="shared" si="94"/>
        <v/>
      </c>
      <c r="J750" s="11" t="str">
        <f t="shared" si="91"/>
        <v/>
      </c>
      <c r="K750" s="11" t="str">
        <f t="shared" si="95"/>
        <v/>
      </c>
      <c r="L750" s="11" t="str">
        <f>IF('ACT Math'!B750="","",'SAT M to CBEST M'!$A$2+'SAT M to CBEST M'!$B$2*C750)</f>
        <v/>
      </c>
      <c r="M750" s="11" t="str">
        <f>IF('ACT Math'!B750="","", IF(L750&lt;20, 20, IF(L750&gt;80, 80, L750)))</f>
        <v/>
      </c>
    </row>
    <row r="751" spans="1:13" x14ac:dyDescent="0.25">
      <c r="A751" s="11">
        <v>750</v>
      </c>
      <c r="B751" s="30"/>
      <c r="C751" s="11" t="str">
        <f>IF('ACT Math'!B751="","",IF('ACT Math'!B751&lt;'ACT M to SAT M'!$A$2,'ACT M to SAT M'!$B$2,IF('ACT Math'!B751&gt;'ACT M to SAT M'!A$28,'ACT M to SAT M'!B$28,VLOOKUP(B751,'ACT M to SAT M'!A:B,2,FALSE))))</f>
        <v/>
      </c>
      <c r="D751" s="11" t="str">
        <f t="shared" si="88"/>
        <v/>
      </c>
      <c r="E751" s="11" t="str">
        <f t="shared" si="92"/>
        <v/>
      </c>
      <c r="F751" s="11" t="str">
        <f t="shared" si="89"/>
        <v/>
      </c>
      <c r="G751" s="11" t="str">
        <f t="shared" si="93"/>
        <v/>
      </c>
      <c r="H751" s="11" t="str">
        <f t="shared" si="90"/>
        <v/>
      </c>
      <c r="I751" s="11" t="str">
        <f t="shared" si="94"/>
        <v/>
      </c>
      <c r="J751" s="11" t="str">
        <f t="shared" si="91"/>
        <v/>
      </c>
      <c r="K751" s="11" t="str">
        <f t="shared" si="95"/>
        <v/>
      </c>
      <c r="L751" s="11" t="str">
        <f>IF('ACT Math'!B751="","",'SAT M to CBEST M'!$A$2+'SAT M to CBEST M'!$B$2*C751)</f>
        <v/>
      </c>
      <c r="M751" s="11" t="str">
        <f>IF('ACT Math'!B751="","", IF(L751&lt;20, 20, IF(L751&gt;80, 80, L751)))</f>
        <v/>
      </c>
    </row>
    <row r="752" spans="1:13" x14ac:dyDescent="0.25">
      <c r="A752" s="11">
        <v>751</v>
      </c>
      <c r="B752" s="30"/>
      <c r="C752" s="11" t="str">
        <f>IF('ACT Math'!B752="","",IF('ACT Math'!B752&lt;'ACT M to SAT M'!$A$2,'ACT M to SAT M'!$B$2,IF('ACT Math'!B752&gt;'ACT M to SAT M'!A$28,'ACT M to SAT M'!B$28,VLOOKUP(B752,'ACT M to SAT M'!A:B,2,FALSE))))</f>
        <v/>
      </c>
      <c r="D752" s="11" t="str">
        <f t="shared" si="88"/>
        <v/>
      </c>
      <c r="E752" s="11" t="str">
        <f t="shared" si="92"/>
        <v/>
      </c>
      <c r="F752" s="11" t="str">
        <f t="shared" si="89"/>
        <v/>
      </c>
      <c r="G752" s="11" t="str">
        <f t="shared" si="93"/>
        <v/>
      </c>
      <c r="H752" s="11" t="str">
        <f t="shared" si="90"/>
        <v/>
      </c>
      <c r="I752" s="11" t="str">
        <f t="shared" si="94"/>
        <v/>
      </c>
      <c r="J752" s="11" t="str">
        <f t="shared" si="91"/>
        <v/>
      </c>
      <c r="K752" s="11" t="str">
        <f t="shared" si="95"/>
        <v/>
      </c>
      <c r="L752" s="11" t="str">
        <f>IF('ACT Math'!B752="","",'SAT M to CBEST M'!$A$2+'SAT M to CBEST M'!$B$2*C752)</f>
        <v/>
      </c>
      <c r="M752" s="11" t="str">
        <f>IF('ACT Math'!B752="","", IF(L752&lt;20, 20, IF(L752&gt;80, 80, L752)))</f>
        <v/>
      </c>
    </row>
    <row r="753" spans="1:13" x14ac:dyDescent="0.25">
      <c r="A753" s="11">
        <v>752</v>
      </c>
      <c r="B753" s="30"/>
      <c r="C753" s="11" t="str">
        <f>IF('ACT Math'!B753="","",IF('ACT Math'!B753&lt;'ACT M to SAT M'!$A$2,'ACT M to SAT M'!$B$2,IF('ACT Math'!B753&gt;'ACT M to SAT M'!A$28,'ACT M to SAT M'!B$28,VLOOKUP(B753,'ACT M to SAT M'!A:B,2,FALSE))))</f>
        <v/>
      </c>
      <c r="D753" s="11" t="str">
        <f t="shared" si="88"/>
        <v/>
      </c>
      <c r="E753" s="11" t="str">
        <f t="shared" si="92"/>
        <v/>
      </c>
      <c r="F753" s="11" t="str">
        <f t="shared" si="89"/>
        <v/>
      </c>
      <c r="G753" s="11" t="str">
        <f t="shared" si="93"/>
        <v/>
      </c>
      <c r="H753" s="11" t="str">
        <f t="shared" si="90"/>
        <v/>
      </c>
      <c r="I753" s="11" t="str">
        <f t="shared" si="94"/>
        <v/>
      </c>
      <c r="J753" s="11" t="str">
        <f t="shared" si="91"/>
        <v/>
      </c>
      <c r="K753" s="11" t="str">
        <f t="shared" si="95"/>
        <v/>
      </c>
      <c r="L753" s="11" t="str">
        <f>IF('ACT Math'!B753="","",'SAT M to CBEST M'!$A$2+'SAT M to CBEST M'!$B$2*C753)</f>
        <v/>
      </c>
      <c r="M753" s="11" t="str">
        <f>IF('ACT Math'!B753="","", IF(L753&lt;20, 20, IF(L753&gt;80, 80, L753)))</f>
        <v/>
      </c>
    </row>
    <row r="754" spans="1:13" x14ac:dyDescent="0.25">
      <c r="A754" s="11">
        <v>753</v>
      </c>
      <c r="B754" s="30"/>
      <c r="C754" s="11" t="str">
        <f>IF('ACT Math'!B754="","",IF('ACT Math'!B754&lt;'ACT M to SAT M'!$A$2,'ACT M to SAT M'!$B$2,IF('ACT Math'!B754&gt;'ACT M to SAT M'!A$28,'ACT M to SAT M'!B$28,VLOOKUP(B754,'ACT M to SAT M'!A:B,2,FALSE))))</f>
        <v/>
      </c>
      <c r="D754" s="11" t="str">
        <f t="shared" si="88"/>
        <v/>
      </c>
      <c r="E754" s="11" t="str">
        <f t="shared" si="92"/>
        <v/>
      </c>
      <c r="F754" s="11" t="str">
        <f t="shared" si="89"/>
        <v/>
      </c>
      <c r="G754" s="11" t="str">
        <f t="shared" si="93"/>
        <v/>
      </c>
      <c r="H754" s="11" t="str">
        <f t="shared" si="90"/>
        <v/>
      </c>
      <c r="I754" s="11" t="str">
        <f t="shared" si="94"/>
        <v/>
      </c>
      <c r="J754" s="11" t="str">
        <f t="shared" si="91"/>
        <v/>
      </c>
      <c r="K754" s="11" t="str">
        <f t="shared" si="95"/>
        <v/>
      </c>
      <c r="L754" s="11" t="str">
        <f>IF('ACT Math'!B754="","",'SAT M to CBEST M'!$A$2+'SAT M to CBEST M'!$B$2*C754)</f>
        <v/>
      </c>
      <c r="M754" s="11" t="str">
        <f>IF('ACT Math'!B754="","", IF(L754&lt;20, 20, IF(L754&gt;80, 80, L754)))</f>
        <v/>
      </c>
    </row>
    <row r="755" spans="1:13" x14ac:dyDescent="0.25">
      <c r="A755" s="11">
        <v>754</v>
      </c>
      <c r="B755" s="30"/>
      <c r="C755" s="11" t="str">
        <f>IF('ACT Math'!B755="","",IF('ACT Math'!B755&lt;'ACT M to SAT M'!$A$2,'ACT M to SAT M'!$B$2,IF('ACT Math'!B755&gt;'ACT M to SAT M'!A$28,'ACT M to SAT M'!B$28,VLOOKUP(B755,'ACT M to SAT M'!A:B,2,FALSE))))</f>
        <v/>
      </c>
      <c r="D755" s="11" t="str">
        <f t="shared" si="88"/>
        <v/>
      </c>
      <c r="E755" s="11" t="str">
        <f t="shared" si="92"/>
        <v/>
      </c>
      <c r="F755" s="11" t="str">
        <f t="shared" si="89"/>
        <v/>
      </c>
      <c r="G755" s="11" t="str">
        <f t="shared" si="93"/>
        <v/>
      </c>
      <c r="H755" s="11" t="str">
        <f t="shared" si="90"/>
        <v/>
      </c>
      <c r="I755" s="11" t="str">
        <f t="shared" si="94"/>
        <v/>
      </c>
      <c r="J755" s="11" t="str">
        <f t="shared" si="91"/>
        <v/>
      </c>
      <c r="K755" s="11" t="str">
        <f t="shared" si="95"/>
        <v/>
      </c>
      <c r="L755" s="11" t="str">
        <f>IF('ACT Math'!B755="","",'SAT M to CBEST M'!$A$2+'SAT M to CBEST M'!$B$2*C755)</f>
        <v/>
      </c>
      <c r="M755" s="11" t="str">
        <f>IF('ACT Math'!B755="","", IF(L755&lt;20, 20, IF(L755&gt;80, 80, L755)))</f>
        <v/>
      </c>
    </row>
    <row r="756" spans="1:13" x14ac:dyDescent="0.25">
      <c r="A756" s="11">
        <v>755</v>
      </c>
      <c r="B756" s="30"/>
      <c r="C756" s="11" t="str">
        <f>IF('ACT Math'!B756="","",IF('ACT Math'!B756&lt;'ACT M to SAT M'!$A$2,'ACT M to SAT M'!$B$2,IF('ACT Math'!B756&gt;'ACT M to SAT M'!A$28,'ACT M to SAT M'!B$28,VLOOKUP(B756,'ACT M to SAT M'!A:B,2,FALSE))))</f>
        <v/>
      </c>
      <c r="D756" s="11" t="str">
        <f t="shared" si="88"/>
        <v/>
      </c>
      <c r="E756" s="11" t="str">
        <f t="shared" si="92"/>
        <v/>
      </c>
      <c r="F756" s="11" t="str">
        <f t="shared" si="89"/>
        <v/>
      </c>
      <c r="G756" s="11" t="str">
        <f t="shared" si="93"/>
        <v/>
      </c>
      <c r="H756" s="11" t="str">
        <f t="shared" si="90"/>
        <v/>
      </c>
      <c r="I756" s="11" t="str">
        <f t="shared" si="94"/>
        <v/>
      </c>
      <c r="J756" s="11" t="str">
        <f t="shared" si="91"/>
        <v/>
      </c>
      <c r="K756" s="11" t="str">
        <f t="shared" si="95"/>
        <v/>
      </c>
      <c r="L756" s="11" t="str">
        <f>IF('ACT Math'!B756="","",'SAT M to CBEST M'!$A$2+'SAT M to CBEST M'!$B$2*C756)</f>
        <v/>
      </c>
      <c r="M756" s="11" t="str">
        <f>IF('ACT Math'!B756="","", IF(L756&lt;20, 20, IF(L756&gt;80, 80, L756)))</f>
        <v/>
      </c>
    </row>
    <row r="757" spans="1:13" x14ac:dyDescent="0.25">
      <c r="A757" s="11">
        <v>756</v>
      </c>
      <c r="B757" s="30"/>
      <c r="C757" s="11" t="str">
        <f>IF('ACT Math'!B757="","",IF('ACT Math'!B757&lt;'ACT M to SAT M'!$A$2,'ACT M to SAT M'!$B$2,IF('ACT Math'!B757&gt;'ACT M to SAT M'!A$28,'ACT M to SAT M'!B$28,VLOOKUP(B757,'ACT M to SAT M'!A:B,2,FALSE))))</f>
        <v/>
      </c>
      <c r="D757" s="11" t="str">
        <f t="shared" si="88"/>
        <v/>
      </c>
      <c r="E757" s="11" t="str">
        <f t="shared" si="92"/>
        <v/>
      </c>
      <c r="F757" s="11" t="str">
        <f t="shared" si="89"/>
        <v/>
      </c>
      <c r="G757" s="11" t="str">
        <f t="shared" si="93"/>
        <v/>
      </c>
      <c r="H757" s="11" t="str">
        <f t="shared" si="90"/>
        <v/>
      </c>
      <c r="I757" s="11" t="str">
        <f t="shared" si="94"/>
        <v/>
      </c>
      <c r="J757" s="11" t="str">
        <f t="shared" si="91"/>
        <v/>
      </c>
      <c r="K757" s="11" t="str">
        <f t="shared" si="95"/>
        <v/>
      </c>
      <c r="L757" s="11" t="str">
        <f>IF('ACT Math'!B757="","",'SAT M to CBEST M'!$A$2+'SAT M to CBEST M'!$B$2*C757)</f>
        <v/>
      </c>
      <c r="M757" s="11" t="str">
        <f>IF('ACT Math'!B757="","", IF(L757&lt;20, 20, IF(L757&gt;80, 80, L757)))</f>
        <v/>
      </c>
    </row>
    <row r="758" spans="1:13" x14ac:dyDescent="0.25">
      <c r="A758" s="11">
        <v>757</v>
      </c>
      <c r="B758" s="30"/>
      <c r="C758" s="11" t="str">
        <f>IF('ACT Math'!B758="","",IF('ACT Math'!B758&lt;'ACT M to SAT M'!$A$2,'ACT M to SAT M'!$B$2,IF('ACT Math'!B758&gt;'ACT M to SAT M'!A$28,'ACT M to SAT M'!B$28,VLOOKUP(B758,'ACT M to SAT M'!A:B,2,FALSE))))</f>
        <v/>
      </c>
      <c r="D758" s="11" t="str">
        <f t="shared" si="88"/>
        <v/>
      </c>
      <c r="E758" s="11" t="str">
        <f t="shared" si="92"/>
        <v/>
      </c>
      <c r="F758" s="11" t="str">
        <f t="shared" si="89"/>
        <v/>
      </c>
      <c r="G758" s="11" t="str">
        <f t="shared" si="93"/>
        <v/>
      </c>
      <c r="H758" s="11" t="str">
        <f t="shared" si="90"/>
        <v/>
      </c>
      <c r="I758" s="11" t="str">
        <f t="shared" si="94"/>
        <v/>
      </c>
      <c r="J758" s="11" t="str">
        <f t="shared" si="91"/>
        <v/>
      </c>
      <c r="K758" s="11" t="str">
        <f t="shared" si="95"/>
        <v/>
      </c>
      <c r="L758" s="11" t="str">
        <f>IF('ACT Math'!B758="","",'SAT M to CBEST M'!$A$2+'SAT M to CBEST M'!$B$2*C758)</f>
        <v/>
      </c>
      <c r="M758" s="11" t="str">
        <f>IF('ACT Math'!B758="","", IF(L758&lt;20, 20, IF(L758&gt;80, 80, L758)))</f>
        <v/>
      </c>
    </row>
    <row r="759" spans="1:13" x14ac:dyDescent="0.25">
      <c r="A759" s="11">
        <v>758</v>
      </c>
      <c r="B759" s="30"/>
      <c r="C759" s="11" t="str">
        <f>IF('ACT Math'!B759="","",IF('ACT Math'!B759&lt;'ACT M to SAT M'!$A$2,'ACT M to SAT M'!$B$2,IF('ACT Math'!B759&gt;'ACT M to SAT M'!A$28,'ACT M to SAT M'!B$28,VLOOKUP(B759,'ACT M to SAT M'!A:B,2,FALSE))))</f>
        <v/>
      </c>
      <c r="D759" s="11" t="str">
        <f t="shared" si="88"/>
        <v/>
      </c>
      <c r="E759" s="11" t="str">
        <f t="shared" si="92"/>
        <v/>
      </c>
      <c r="F759" s="11" t="str">
        <f t="shared" si="89"/>
        <v/>
      </c>
      <c r="G759" s="11" t="str">
        <f t="shared" si="93"/>
        <v/>
      </c>
      <c r="H759" s="11" t="str">
        <f t="shared" si="90"/>
        <v/>
      </c>
      <c r="I759" s="11" t="str">
        <f t="shared" si="94"/>
        <v/>
      </c>
      <c r="J759" s="11" t="str">
        <f t="shared" si="91"/>
        <v/>
      </c>
      <c r="K759" s="11" t="str">
        <f t="shared" si="95"/>
        <v/>
      </c>
      <c r="L759" s="11" t="str">
        <f>IF('ACT Math'!B759="","",'SAT M to CBEST M'!$A$2+'SAT M to CBEST M'!$B$2*C759)</f>
        <v/>
      </c>
      <c r="M759" s="11" t="str">
        <f>IF('ACT Math'!B759="","", IF(L759&lt;20, 20, IF(L759&gt;80, 80, L759)))</f>
        <v/>
      </c>
    </row>
    <row r="760" spans="1:13" x14ac:dyDescent="0.25">
      <c r="A760" s="11">
        <v>759</v>
      </c>
      <c r="B760" s="30"/>
      <c r="C760" s="11" t="str">
        <f>IF('ACT Math'!B760="","",IF('ACT Math'!B760&lt;'ACT M to SAT M'!$A$2,'ACT M to SAT M'!$B$2,IF('ACT Math'!B760&gt;'ACT M to SAT M'!A$28,'ACT M to SAT M'!B$28,VLOOKUP(B760,'ACT M to SAT M'!A:B,2,FALSE))))</f>
        <v/>
      </c>
      <c r="D760" s="11" t="str">
        <f t="shared" si="88"/>
        <v/>
      </c>
      <c r="E760" s="11" t="str">
        <f t="shared" si="92"/>
        <v/>
      </c>
      <c r="F760" s="11" t="str">
        <f t="shared" si="89"/>
        <v/>
      </c>
      <c r="G760" s="11" t="str">
        <f t="shared" si="93"/>
        <v/>
      </c>
      <c r="H760" s="11" t="str">
        <f t="shared" si="90"/>
        <v/>
      </c>
      <c r="I760" s="11" t="str">
        <f t="shared" si="94"/>
        <v/>
      </c>
      <c r="J760" s="11" t="str">
        <f t="shared" si="91"/>
        <v/>
      </c>
      <c r="K760" s="11" t="str">
        <f t="shared" si="95"/>
        <v/>
      </c>
      <c r="L760" s="11" t="str">
        <f>IF('ACT Math'!B760="","",'SAT M to CBEST M'!$A$2+'SAT M to CBEST M'!$B$2*C760)</f>
        <v/>
      </c>
      <c r="M760" s="11" t="str">
        <f>IF('ACT Math'!B760="","", IF(L760&lt;20, 20, IF(L760&gt;80, 80, L760)))</f>
        <v/>
      </c>
    </row>
    <row r="761" spans="1:13" x14ac:dyDescent="0.25">
      <c r="A761" s="11">
        <v>760</v>
      </c>
      <c r="B761" s="30"/>
      <c r="C761" s="11" t="str">
        <f>IF('ACT Math'!B761="","",IF('ACT Math'!B761&lt;'ACT M to SAT M'!$A$2,'ACT M to SAT M'!$B$2,IF('ACT Math'!B761&gt;'ACT M to SAT M'!A$28,'ACT M to SAT M'!B$28,VLOOKUP(B761,'ACT M to SAT M'!A:B,2,FALSE))))</f>
        <v/>
      </c>
      <c r="D761" s="11" t="str">
        <f t="shared" si="88"/>
        <v/>
      </c>
      <c r="E761" s="11" t="str">
        <f t="shared" si="92"/>
        <v/>
      </c>
      <c r="F761" s="11" t="str">
        <f t="shared" si="89"/>
        <v/>
      </c>
      <c r="G761" s="11" t="str">
        <f t="shared" si="93"/>
        <v/>
      </c>
      <c r="H761" s="11" t="str">
        <f t="shared" si="90"/>
        <v/>
      </c>
      <c r="I761" s="11" t="str">
        <f t="shared" si="94"/>
        <v/>
      </c>
      <c r="J761" s="11" t="str">
        <f t="shared" si="91"/>
        <v/>
      </c>
      <c r="K761" s="11" t="str">
        <f t="shared" si="95"/>
        <v/>
      </c>
      <c r="L761" s="11" t="str">
        <f>IF('ACT Math'!B761="","",'SAT M to CBEST M'!$A$2+'SAT M to CBEST M'!$B$2*C761)</f>
        <v/>
      </c>
      <c r="M761" s="11" t="str">
        <f>IF('ACT Math'!B761="","", IF(L761&lt;20, 20, IF(L761&gt;80, 80, L761)))</f>
        <v/>
      </c>
    </row>
    <row r="762" spans="1:13" x14ac:dyDescent="0.25">
      <c r="A762" s="11">
        <v>761</v>
      </c>
      <c r="B762" s="30"/>
      <c r="C762" s="11" t="str">
        <f>IF('ACT Math'!B762="","",IF('ACT Math'!B762&lt;'ACT M to SAT M'!$A$2,'ACT M to SAT M'!$B$2,IF('ACT Math'!B762&gt;'ACT M to SAT M'!A$28,'ACT M to SAT M'!B$28,VLOOKUP(B762,'ACT M to SAT M'!A:B,2,FALSE))))</f>
        <v/>
      </c>
      <c r="D762" s="11" t="str">
        <f t="shared" si="88"/>
        <v/>
      </c>
      <c r="E762" s="11" t="str">
        <f t="shared" si="92"/>
        <v/>
      </c>
      <c r="F762" s="11" t="str">
        <f t="shared" si="89"/>
        <v/>
      </c>
      <c r="G762" s="11" t="str">
        <f t="shared" si="93"/>
        <v/>
      </c>
      <c r="H762" s="11" t="str">
        <f t="shared" si="90"/>
        <v/>
      </c>
      <c r="I762" s="11" t="str">
        <f t="shared" si="94"/>
        <v/>
      </c>
      <c r="J762" s="11" t="str">
        <f t="shared" si="91"/>
        <v/>
      </c>
      <c r="K762" s="11" t="str">
        <f t="shared" si="95"/>
        <v/>
      </c>
      <c r="L762" s="11" t="str">
        <f>IF('ACT Math'!B762="","",'SAT M to CBEST M'!$A$2+'SAT M to CBEST M'!$B$2*C762)</f>
        <v/>
      </c>
      <c r="M762" s="11" t="str">
        <f>IF('ACT Math'!B762="","", IF(L762&lt;20, 20, IF(L762&gt;80, 80, L762)))</f>
        <v/>
      </c>
    </row>
    <row r="763" spans="1:13" x14ac:dyDescent="0.25">
      <c r="A763" s="11">
        <v>762</v>
      </c>
      <c r="B763" s="30"/>
      <c r="C763" s="11" t="str">
        <f>IF('ACT Math'!B763="","",IF('ACT Math'!B763&lt;'ACT M to SAT M'!$A$2,'ACT M to SAT M'!$B$2,IF('ACT Math'!B763&gt;'ACT M to SAT M'!A$28,'ACT M to SAT M'!B$28,VLOOKUP(B763,'ACT M to SAT M'!A:B,2,FALSE))))</f>
        <v/>
      </c>
      <c r="D763" s="11" t="str">
        <f t="shared" si="88"/>
        <v/>
      </c>
      <c r="E763" s="11" t="str">
        <f t="shared" si="92"/>
        <v/>
      </c>
      <c r="F763" s="11" t="str">
        <f t="shared" si="89"/>
        <v/>
      </c>
      <c r="G763" s="11" t="str">
        <f t="shared" si="93"/>
        <v/>
      </c>
      <c r="H763" s="11" t="str">
        <f t="shared" si="90"/>
        <v/>
      </c>
      <c r="I763" s="11" t="str">
        <f t="shared" si="94"/>
        <v/>
      </c>
      <c r="J763" s="11" t="str">
        <f t="shared" si="91"/>
        <v/>
      </c>
      <c r="K763" s="11" t="str">
        <f t="shared" si="95"/>
        <v/>
      </c>
      <c r="L763" s="11" t="str">
        <f>IF('ACT Math'!B763="","",'SAT M to CBEST M'!$A$2+'SAT M to CBEST M'!$B$2*C763)</f>
        <v/>
      </c>
      <c r="M763" s="11" t="str">
        <f>IF('ACT Math'!B763="","", IF(L763&lt;20, 20, IF(L763&gt;80, 80, L763)))</f>
        <v/>
      </c>
    </row>
    <row r="764" spans="1:13" x14ac:dyDescent="0.25">
      <c r="A764" s="11">
        <v>763</v>
      </c>
      <c r="B764" s="30"/>
      <c r="C764" s="11" t="str">
        <f>IF('ACT Math'!B764="","",IF('ACT Math'!B764&lt;'ACT M to SAT M'!$A$2,'ACT M to SAT M'!$B$2,IF('ACT Math'!B764&gt;'ACT M to SAT M'!A$28,'ACT M to SAT M'!B$28,VLOOKUP(B764,'ACT M to SAT M'!A:B,2,FALSE))))</f>
        <v/>
      </c>
      <c r="D764" s="11" t="str">
        <f t="shared" si="88"/>
        <v/>
      </c>
      <c r="E764" s="11" t="str">
        <f t="shared" si="92"/>
        <v/>
      </c>
      <c r="F764" s="11" t="str">
        <f t="shared" si="89"/>
        <v/>
      </c>
      <c r="G764" s="11" t="str">
        <f t="shared" si="93"/>
        <v/>
      </c>
      <c r="H764" s="11" t="str">
        <f t="shared" si="90"/>
        <v/>
      </c>
      <c r="I764" s="11" t="str">
        <f t="shared" si="94"/>
        <v/>
      </c>
      <c r="J764" s="11" t="str">
        <f t="shared" si="91"/>
        <v/>
      </c>
      <c r="K764" s="11" t="str">
        <f t="shared" si="95"/>
        <v/>
      </c>
      <c r="L764" s="11" t="str">
        <f>IF('ACT Math'!B764="","",'SAT M to CBEST M'!$A$2+'SAT M to CBEST M'!$B$2*C764)</f>
        <v/>
      </c>
      <c r="M764" s="11" t="str">
        <f>IF('ACT Math'!B764="","", IF(L764&lt;20, 20, IF(L764&gt;80, 80, L764)))</f>
        <v/>
      </c>
    </row>
    <row r="765" spans="1:13" x14ac:dyDescent="0.25">
      <c r="A765" s="11">
        <v>764</v>
      </c>
      <c r="B765" s="30"/>
      <c r="C765" s="11" t="str">
        <f>IF('ACT Math'!B765="","",IF('ACT Math'!B765&lt;'ACT M to SAT M'!$A$2,'ACT M to SAT M'!$B$2,IF('ACT Math'!B765&gt;'ACT M to SAT M'!A$28,'ACT M to SAT M'!B$28,VLOOKUP(B765,'ACT M to SAT M'!A:B,2,FALSE))))</f>
        <v/>
      </c>
      <c r="D765" s="11" t="str">
        <f t="shared" si="88"/>
        <v/>
      </c>
      <c r="E765" s="11" t="str">
        <f t="shared" si="92"/>
        <v/>
      </c>
      <c r="F765" s="11" t="str">
        <f t="shared" si="89"/>
        <v/>
      </c>
      <c r="G765" s="11" t="str">
        <f t="shared" si="93"/>
        <v/>
      </c>
      <c r="H765" s="11" t="str">
        <f t="shared" si="90"/>
        <v/>
      </c>
      <c r="I765" s="11" t="str">
        <f t="shared" si="94"/>
        <v/>
      </c>
      <c r="J765" s="11" t="str">
        <f t="shared" si="91"/>
        <v/>
      </c>
      <c r="K765" s="11" t="str">
        <f t="shared" si="95"/>
        <v/>
      </c>
      <c r="L765" s="11" t="str">
        <f>IF('ACT Math'!B765="","",'SAT M to CBEST M'!$A$2+'SAT M to CBEST M'!$B$2*C765)</f>
        <v/>
      </c>
      <c r="M765" s="11" t="str">
        <f>IF('ACT Math'!B765="","", IF(L765&lt;20, 20, IF(L765&gt;80, 80, L765)))</f>
        <v/>
      </c>
    </row>
    <row r="766" spans="1:13" x14ac:dyDescent="0.25">
      <c r="A766" s="11">
        <v>765</v>
      </c>
      <c r="B766" s="30"/>
      <c r="C766" s="11" t="str">
        <f>IF('ACT Math'!B766="","",IF('ACT Math'!B766&lt;'ACT M to SAT M'!$A$2,'ACT M to SAT M'!$B$2,IF('ACT Math'!B766&gt;'ACT M to SAT M'!A$28,'ACT M to SAT M'!B$28,VLOOKUP(B766,'ACT M to SAT M'!A:B,2,FALSE))))</f>
        <v/>
      </c>
      <c r="D766" s="11" t="str">
        <f t="shared" si="88"/>
        <v/>
      </c>
      <c r="E766" s="11" t="str">
        <f t="shared" si="92"/>
        <v/>
      </c>
      <c r="F766" s="11" t="str">
        <f t="shared" si="89"/>
        <v/>
      </c>
      <c r="G766" s="11" t="str">
        <f t="shared" si="93"/>
        <v/>
      </c>
      <c r="H766" s="11" t="str">
        <f t="shared" si="90"/>
        <v/>
      </c>
      <c r="I766" s="11" t="str">
        <f t="shared" si="94"/>
        <v/>
      </c>
      <c r="J766" s="11" t="str">
        <f t="shared" si="91"/>
        <v/>
      </c>
      <c r="K766" s="11" t="str">
        <f t="shared" si="95"/>
        <v/>
      </c>
      <c r="L766" s="11" t="str">
        <f>IF('ACT Math'!B766="","",'SAT M to CBEST M'!$A$2+'SAT M to CBEST M'!$B$2*C766)</f>
        <v/>
      </c>
      <c r="M766" s="11" t="str">
        <f>IF('ACT Math'!B766="","", IF(L766&lt;20, 20, IF(L766&gt;80, 80, L766)))</f>
        <v/>
      </c>
    </row>
    <row r="767" spans="1:13" x14ac:dyDescent="0.25">
      <c r="A767" s="11">
        <v>766</v>
      </c>
      <c r="B767" s="30"/>
      <c r="C767" s="11" t="str">
        <f>IF('ACT Math'!B767="","",IF('ACT Math'!B767&lt;'ACT M to SAT M'!$A$2,'ACT M to SAT M'!$B$2,IF('ACT Math'!B767&gt;'ACT M to SAT M'!A$28,'ACT M to SAT M'!B$28,VLOOKUP(B767,'ACT M to SAT M'!A:B,2,FALSE))))</f>
        <v/>
      </c>
      <c r="D767" s="11" t="str">
        <f t="shared" si="88"/>
        <v/>
      </c>
      <c r="E767" s="11" t="str">
        <f t="shared" si="92"/>
        <v/>
      </c>
      <c r="F767" s="11" t="str">
        <f t="shared" si="89"/>
        <v/>
      </c>
      <c r="G767" s="11" t="str">
        <f t="shared" si="93"/>
        <v/>
      </c>
      <c r="H767" s="11" t="str">
        <f t="shared" si="90"/>
        <v/>
      </c>
      <c r="I767" s="11" t="str">
        <f t="shared" si="94"/>
        <v/>
      </c>
      <c r="J767" s="11" t="str">
        <f t="shared" si="91"/>
        <v/>
      </c>
      <c r="K767" s="11" t="str">
        <f t="shared" si="95"/>
        <v/>
      </c>
      <c r="L767" s="11" t="str">
        <f>IF('ACT Math'!B767="","",'SAT M to CBEST M'!$A$2+'SAT M to CBEST M'!$B$2*C767)</f>
        <v/>
      </c>
      <c r="M767" s="11" t="str">
        <f>IF('ACT Math'!B767="","", IF(L767&lt;20, 20, IF(L767&gt;80, 80, L767)))</f>
        <v/>
      </c>
    </row>
    <row r="768" spans="1:13" x14ac:dyDescent="0.25">
      <c r="A768" s="11">
        <v>767</v>
      </c>
      <c r="B768" s="30"/>
      <c r="C768" s="11" t="str">
        <f>IF('ACT Math'!B768="","",IF('ACT Math'!B768&lt;'ACT M to SAT M'!$A$2,'ACT M to SAT M'!$B$2,IF('ACT Math'!B768&gt;'ACT M to SAT M'!A$28,'ACT M to SAT M'!B$28,VLOOKUP(B768,'ACT M to SAT M'!A:B,2,FALSE))))</f>
        <v/>
      </c>
      <c r="D768" s="11" t="str">
        <f t="shared" si="88"/>
        <v/>
      </c>
      <c r="E768" s="11" t="str">
        <f t="shared" si="92"/>
        <v/>
      </c>
      <c r="F768" s="11" t="str">
        <f t="shared" si="89"/>
        <v/>
      </c>
      <c r="G768" s="11" t="str">
        <f t="shared" si="93"/>
        <v/>
      </c>
      <c r="H768" s="11" t="str">
        <f t="shared" si="90"/>
        <v/>
      </c>
      <c r="I768" s="11" t="str">
        <f t="shared" si="94"/>
        <v/>
      </c>
      <c r="J768" s="11" t="str">
        <f t="shared" si="91"/>
        <v/>
      </c>
      <c r="K768" s="11" t="str">
        <f t="shared" si="95"/>
        <v/>
      </c>
      <c r="L768" s="11" t="str">
        <f>IF('ACT Math'!B768="","",'SAT M to CBEST M'!$A$2+'SAT M to CBEST M'!$B$2*C768)</f>
        <v/>
      </c>
      <c r="M768" s="11" t="str">
        <f>IF('ACT Math'!B768="","", IF(L768&lt;20, 20, IF(L768&gt;80, 80, L768)))</f>
        <v/>
      </c>
    </row>
    <row r="769" spans="1:13" x14ac:dyDescent="0.25">
      <c r="A769" s="11">
        <v>768</v>
      </c>
      <c r="B769" s="30"/>
      <c r="C769" s="11" t="str">
        <f>IF('ACT Math'!B769="","",IF('ACT Math'!B769&lt;'ACT M to SAT M'!$A$2,'ACT M to SAT M'!$B$2,IF('ACT Math'!B769&gt;'ACT M to SAT M'!A$28,'ACT M to SAT M'!B$28,VLOOKUP(B769,'ACT M to SAT M'!A:B,2,FALSE))))</f>
        <v/>
      </c>
      <c r="D769" s="11" t="str">
        <f t="shared" si="88"/>
        <v/>
      </c>
      <c r="E769" s="11" t="str">
        <f t="shared" si="92"/>
        <v/>
      </c>
      <c r="F769" s="11" t="str">
        <f t="shared" si="89"/>
        <v/>
      </c>
      <c r="G769" s="11" t="str">
        <f t="shared" si="93"/>
        <v/>
      </c>
      <c r="H769" s="11" t="str">
        <f t="shared" si="90"/>
        <v/>
      </c>
      <c r="I769" s="11" t="str">
        <f t="shared" si="94"/>
        <v/>
      </c>
      <c r="J769" s="11" t="str">
        <f t="shared" si="91"/>
        <v/>
      </c>
      <c r="K769" s="11" t="str">
        <f t="shared" si="95"/>
        <v/>
      </c>
      <c r="L769" s="11" t="str">
        <f>IF('ACT Math'!B769="","",'SAT M to CBEST M'!$A$2+'SAT M to CBEST M'!$B$2*C769)</f>
        <v/>
      </c>
      <c r="M769" s="11" t="str">
        <f>IF('ACT Math'!B769="","", IF(L769&lt;20, 20, IF(L769&gt;80, 80, L769)))</f>
        <v/>
      </c>
    </row>
    <row r="770" spans="1:13" x14ac:dyDescent="0.25">
      <c r="A770" s="11">
        <v>769</v>
      </c>
      <c r="B770" s="30"/>
      <c r="C770" s="11" t="str">
        <f>IF('ACT Math'!B770="","",IF('ACT Math'!B770&lt;'ACT M to SAT M'!$A$2,'ACT M to SAT M'!$B$2,IF('ACT Math'!B770&gt;'ACT M to SAT M'!A$28,'ACT M to SAT M'!B$28,VLOOKUP(B770,'ACT M to SAT M'!A:B,2,FALSE))))</f>
        <v/>
      </c>
      <c r="D770" s="11" t="str">
        <f t="shared" ref="D770:D833" si="96">IF(B770="","",interceptACTMtoPCM5732+slopeACTMtoPCM5732*B770)</f>
        <v/>
      </c>
      <c r="E770" s="11" t="str">
        <f t="shared" si="92"/>
        <v/>
      </c>
      <c r="F770" s="11" t="str">
        <f t="shared" ref="F770:F833" si="97">IF(B770="","",IF(B770&gt;=17, upperinterceptACTMtoPAAM201+B770*upperslopeACTMtoPAAM201, lowerinterceptACTMtoPAAM201+B770*lowerslopeACTMtoPAAM201))</f>
        <v/>
      </c>
      <c r="G770" s="11" t="str">
        <f t="shared" si="93"/>
        <v/>
      </c>
      <c r="H770" s="11" t="str">
        <f t="shared" ref="H770:H833" si="98">IF(B770="","",interceptACTMtoPCM5733+slopeACTMtoPCM5733*B770)</f>
        <v/>
      </c>
      <c r="I770" s="11" t="str">
        <f t="shared" si="94"/>
        <v/>
      </c>
      <c r="J770" s="11" t="str">
        <f t="shared" ref="J770:J833" si="99">IF(B770="","",IF(B770&gt;=16, upperinterceptACTMtoPAAM211+B770*upperslopeACTMtoPAAM211, lowerinterceptACTMtoPAAM211+B770*lowerslopeACTMtoPAAM211))</f>
        <v/>
      </c>
      <c r="K770" s="11" t="str">
        <f t="shared" si="95"/>
        <v/>
      </c>
      <c r="L770" s="11" t="str">
        <f>IF('ACT Math'!B770="","",'SAT M to CBEST M'!$A$2+'SAT M to CBEST M'!$B$2*C770)</f>
        <v/>
      </c>
      <c r="M770" s="11" t="str">
        <f>IF('ACT Math'!B770="","", IF(L770&lt;20, 20, IF(L770&gt;80, 80, L770)))</f>
        <v/>
      </c>
    </row>
    <row r="771" spans="1:13" x14ac:dyDescent="0.25">
      <c r="A771" s="11">
        <v>770</v>
      </c>
      <c r="B771" s="30"/>
      <c r="C771" s="11" t="str">
        <f>IF('ACT Math'!B771="","",IF('ACT Math'!B771&lt;'ACT M to SAT M'!$A$2,'ACT M to SAT M'!$B$2,IF('ACT Math'!B771&gt;'ACT M to SAT M'!A$28,'ACT M to SAT M'!B$28,VLOOKUP(B771,'ACT M to SAT M'!A:B,2,FALSE))))</f>
        <v/>
      </c>
      <c r="D771" s="11" t="str">
        <f t="shared" si="96"/>
        <v/>
      </c>
      <c r="E771" s="11" t="str">
        <f t="shared" ref="E771:E834" si="100">IF(B771="","", IF(D771&lt;100, 100, IF(D771&gt;200, 200, D771)))</f>
        <v/>
      </c>
      <c r="F771" s="11" t="str">
        <f t="shared" si="97"/>
        <v/>
      </c>
      <c r="G771" s="11" t="str">
        <f t="shared" ref="G771:G834" si="101">IF(B771="","", IF(F771&lt;100, 100, IF(F771&gt;300, 300, F771)))</f>
        <v/>
      </c>
      <c r="H771" s="11" t="str">
        <f t="shared" si="98"/>
        <v/>
      </c>
      <c r="I771" s="11" t="str">
        <f t="shared" ref="I771:I834" si="102">IF(B771="","", IF(H771&lt;100, 100, IF(H771&gt;200, 200, H771)))</f>
        <v/>
      </c>
      <c r="J771" s="11" t="str">
        <f t="shared" si="99"/>
        <v/>
      </c>
      <c r="K771" s="11" t="str">
        <f t="shared" ref="K771:K834" si="103">IF(B771="","", IF(J771&lt;100, 100, IF(J771&gt;300, 300, J771)))</f>
        <v/>
      </c>
      <c r="L771" s="11" t="str">
        <f>IF('ACT Math'!B771="","",'SAT M to CBEST M'!$A$2+'SAT M to CBEST M'!$B$2*C771)</f>
        <v/>
      </c>
      <c r="M771" s="11" t="str">
        <f>IF('ACT Math'!B771="","", IF(L771&lt;20, 20, IF(L771&gt;80, 80, L771)))</f>
        <v/>
      </c>
    </row>
    <row r="772" spans="1:13" x14ac:dyDescent="0.25">
      <c r="A772" s="11">
        <v>771</v>
      </c>
      <c r="B772" s="30"/>
      <c r="C772" s="11" t="str">
        <f>IF('ACT Math'!B772="","",IF('ACT Math'!B772&lt;'ACT M to SAT M'!$A$2,'ACT M to SAT M'!$B$2,IF('ACT Math'!B772&gt;'ACT M to SAT M'!A$28,'ACT M to SAT M'!B$28,VLOOKUP(B772,'ACT M to SAT M'!A:B,2,FALSE))))</f>
        <v/>
      </c>
      <c r="D772" s="11" t="str">
        <f t="shared" si="96"/>
        <v/>
      </c>
      <c r="E772" s="11" t="str">
        <f t="shared" si="100"/>
        <v/>
      </c>
      <c r="F772" s="11" t="str">
        <f t="shared" si="97"/>
        <v/>
      </c>
      <c r="G772" s="11" t="str">
        <f t="shared" si="101"/>
        <v/>
      </c>
      <c r="H772" s="11" t="str">
        <f t="shared" si="98"/>
        <v/>
      </c>
      <c r="I772" s="11" t="str">
        <f t="shared" si="102"/>
        <v/>
      </c>
      <c r="J772" s="11" t="str">
        <f t="shared" si="99"/>
        <v/>
      </c>
      <c r="K772" s="11" t="str">
        <f t="shared" si="103"/>
        <v/>
      </c>
      <c r="L772" s="11" t="str">
        <f>IF('ACT Math'!B772="","",'SAT M to CBEST M'!$A$2+'SAT M to CBEST M'!$B$2*C772)</f>
        <v/>
      </c>
      <c r="M772" s="11" t="str">
        <f>IF('ACT Math'!B772="","", IF(L772&lt;20, 20, IF(L772&gt;80, 80, L772)))</f>
        <v/>
      </c>
    </row>
    <row r="773" spans="1:13" x14ac:dyDescent="0.25">
      <c r="A773" s="11">
        <v>772</v>
      </c>
      <c r="B773" s="30"/>
      <c r="C773" s="11" t="str">
        <f>IF('ACT Math'!B773="","",IF('ACT Math'!B773&lt;'ACT M to SAT M'!$A$2,'ACT M to SAT M'!$B$2,IF('ACT Math'!B773&gt;'ACT M to SAT M'!A$28,'ACT M to SAT M'!B$28,VLOOKUP(B773,'ACT M to SAT M'!A:B,2,FALSE))))</f>
        <v/>
      </c>
      <c r="D773" s="11" t="str">
        <f t="shared" si="96"/>
        <v/>
      </c>
      <c r="E773" s="11" t="str">
        <f t="shared" si="100"/>
        <v/>
      </c>
      <c r="F773" s="11" t="str">
        <f t="shared" si="97"/>
        <v/>
      </c>
      <c r="G773" s="11" t="str">
        <f t="shared" si="101"/>
        <v/>
      </c>
      <c r="H773" s="11" t="str">
        <f t="shared" si="98"/>
        <v/>
      </c>
      <c r="I773" s="11" t="str">
        <f t="shared" si="102"/>
        <v/>
      </c>
      <c r="J773" s="11" t="str">
        <f t="shared" si="99"/>
        <v/>
      </c>
      <c r="K773" s="11" t="str">
        <f t="shared" si="103"/>
        <v/>
      </c>
      <c r="L773" s="11" t="str">
        <f>IF('ACT Math'!B773="","",'SAT M to CBEST M'!$A$2+'SAT M to CBEST M'!$B$2*C773)</f>
        <v/>
      </c>
      <c r="M773" s="11" t="str">
        <f>IF('ACT Math'!B773="","", IF(L773&lt;20, 20, IF(L773&gt;80, 80, L773)))</f>
        <v/>
      </c>
    </row>
    <row r="774" spans="1:13" x14ac:dyDescent="0.25">
      <c r="A774" s="11">
        <v>773</v>
      </c>
      <c r="B774" s="30"/>
      <c r="C774" s="11" t="str">
        <f>IF('ACT Math'!B774="","",IF('ACT Math'!B774&lt;'ACT M to SAT M'!$A$2,'ACT M to SAT M'!$B$2,IF('ACT Math'!B774&gt;'ACT M to SAT M'!A$28,'ACT M to SAT M'!B$28,VLOOKUP(B774,'ACT M to SAT M'!A:B,2,FALSE))))</f>
        <v/>
      </c>
      <c r="D774" s="11" t="str">
        <f t="shared" si="96"/>
        <v/>
      </c>
      <c r="E774" s="11" t="str">
        <f t="shared" si="100"/>
        <v/>
      </c>
      <c r="F774" s="11" t="str">
        <f t="shared" si="97"/>
        <v/>
      </c>
      <c r="G774" s="11" t="str">
        <f t="shared" si="101"/>
        <v/>
      </c>
      <c r="H774" s="11" t="str">
        <f t="shared" si="98"/>
        <v/>
      </c>
      <c r="I774" s="11" t="str">
        <f t="shared" si="102"/>
        <v/>
      </c>
      <c r="J774" s="11" t="str">
        <f t="shared" si="99"/>
        <v/>
      </c>
      <c r="K774" s="11" t="str">
        <f t="shared" si="103"/>
        <v/>
      </c>
      <c r="L774" s="11" t="str">
        <f>IF('ACT Math'!B774="","",'SAT M to CBEST M'!$A$2+'SAT M to CBEST M'!$B$2*C774)</f>
        <v/>
      </c>
      <c r="M774" s="11" t="str">
        <f>IF('ACT Math'!B774="","", IF(L774&lt;20, 20, IF(L774&gt;80, 80, L774)))</f>
        <v/>
      </c>
    </row>
    <row r="775" spans="1:13" x14ac:dyDescent="0.25">
      <c r="A775" s="11">
        <v>774</v>
      </c>
      <c r="B775" s="30"/>
      <c r="C775" s="11" t="str">
        <f>IF('ACT Math'!B775="","",IF('ACT Math'!B775&lt;'ACT M to SAT M'!$A$2,'ACT M to SAT M'!$B$2,IF('ACT Math'!B775&gt;'ACT M to SAT M'!A$28,'ACT M to SAT M'!B$28,VLOOKUP(B775,'ACT M to SAT M'!A:B,2,FALSE))))</f>
        <v/>
      </c>
      <c r="D775" s="11" t="str">
        <f t="shared" si="96"/>
        <v/>
      </c>
      <c r="E775" s="11" t="str">
        <f t="shared" si="100"/>
        <v/>
      </c>
      <c r="F775" s="11" t="str">
        <f t="shared" si="97"/>
        <v/>
      </c>
      <c r="G775" s="11" t="str">
        <f t="shared" si="101"/>
        <v/>
      </c>
      <c r="H775" s="11" t="str">
        <f t="shared" si="98"/>
        <v/>
      </c>
      <c r="I775" s="11" t="str">
        <f t="shared" si="102"/>
        <v/>
      </c>
      <c r="J775" s="11" t="str">
        <f t="shared" si="99"/>
        <v/>
      </c>
      <c r="K775" s="11" t="str">
        <f t="shared" si="103"/>
        <v/>
      </c>
      <c r="L775" s="11" t="str">
        <f>IF('ACT Math'!B775="","",'SAT M to CBEST M'!$A$2+'SAT M to CBEST M'!$B$2*C775)</f>
        <v/>
      </c>
      <c r="M775" s="11" t="str">
        <f>IF('ACT Math'!B775="","", IF(L775&lt;20, 20, IF(L775&gt;80, 80, L775)))</f>
        <v/>
      </c>
    </row>
    <row r="776" spans="1:13" x14ac:dyDescent="0.25">
      <c r="A776" s="11">
        <v>775</v>
      </c>
      <c r="B776" s="30"/>
      <c r="C776" s="11" t="str">
        <f>IF('ACT Math'!B776="","",IF('ACT Math'!B776&lt;'ACT M to SAT M'!$A$2,'ACT M to SAT M'!$B$2,IF('ACT Math'!B776&gt;'ACT M to SAT M'!A$28,'ACT M to SAT M'!B$28,VLOOKUP(B776,'ACT M to SAT M'!A:B,2,FALSE))))</f>
        <v/>
      </c>
      <c r="D776" s="11" t="str">
        <f t="shared" si="96"/>
        <v/>
      </c>
      <c r="E776" s="11" t="str">
        <f t="shared" si="100"/>
        <v/>
      </c>
      <c r="F776" s="11" t="str">
        <f t="shared" si="97"/>
        <v/>
      </c>
      <c r="G776" s="11" t="str">
        <f t="shared" si="101"/>
        <v/>
      </c>
      <c r="H776" s="11" t="str">
        <f t="shared" si="98"/>
        <v/>
      </c>
      <c r="I776" s="11" t="str">
        <f t="shared" si="102"/>
        <v/>
      </c>
      <c r="J776" s="11" t="str">
        <f t="shared" si="99"/>
        <v/>
      </c>
      <c r="K776" s="11" t="str">
        <f t="shared" si="103"/>
        <v/>
      </c>
      <c r="L776" s="11" t="str">
        <f>IF('ACT Math'!B776="","",'SAT M to CBEST M'!$A$2+'SAT M to CBEST M'!$B$2*C776)</f>
        <v/>
      </c>
      <c r="M776" s="11" t="str">
        <f>IF('ACT Math'!B776="","", IF(L776&lt;20, 20, IF(L776&gt;80, 80, L776)))</f>
        <v/>
      </c>
    </row>
    <row r="777" spans="1:13" x14ac:dyDescent="0.25">
      <c r="A777" s="11">
        <v>776</v>
      </c>
      <c r="B777" s="30"/>
      <c r="C777" s="11" t="str">
        <f>IF('ACT Math'!B777="","",IF('ACT Math'!B777&lt;'ACT M to SAT M'!$A$2,'ACT M to SAT M'!$B$2,IF('ACT Math'!B777&gt;'ACT M to SAT M'!A$28,'ACT M to SAT M'!B$28,VLOOKUP(B777,'ACT M to SAT M'!A:B,2,FALSE))))</f>
        <v/>
      </c>
      <c r="D777" s="11" t="str">
        <f t="shared" si="96"/>
        <v/>
      </c>
      <c r="E777" s="11" t="str">
        <f t="shared" si="100"/>
        <v/>
      </c>
      <c r="F777" s="11" t="str">
        <f t="shared" si="97"/>
        <v/>
      </c>
      <c r="G777" s="11" t="str">
        <f t="shared" si="101"/>
        <v/>
      </c>
      <c r="H777" s="11" t="str">
        <f t="shared" si="98"/>
        <v/>
      </c>
      <c r="I777" s="11" t="str">
        <f t="shared" si="102"/>
        <v/>
      </c>
      <c r="J777" s="11" t="str">
        <f t="shared" si="99"/>
        <v/>
      </c>
      <c r="K777" s="11" t="str">
        <f t="shared" si="103"/>
        <v/>
      </c>
      <c r="L777" s="11" t="str">
        <f>IF('ACT Math'!B777="","",'SAT M to CBEST M'!$A$2+'SAT M to CBEST M'!$B$2*C777)</f>
        <v/>
      </c>
      <c r="M777" s="11" t="str">
        <f>IF('ACT Math'!B777="","", IF(L777&lt;20, 20, IF(L777&gt;80, 80, L777)))</f>
        <v/>
      </c>
    </row>
    <row r="778" spans="1:13" x14ac:dyDescent="0.25">
      <c r="A778" s="11">
        <v>777</v>
      </c>
      <c r="B778" s="30"/>
      <c r="C778" s="11" t="str">
        <f>IF('ACT Math'!B778="","",IF('ACT Math'!B778&lt;'ACT M to SAT M'!$A$2,'ACT M to SAT M'!$B$2,IF('ACT Math'!B778&gt;'ACT M to SAT M'!A$28,'ACT M to SAT M'!B$28,VLOOKUP(B778,'ACT M to SAT M'!A:B,2,FALSE))))</f>
        <v/>
      </c>
      <c r="D778" s="11" t="str">
        <f t="shared" si="96"/>
        <v/>
      </c>
      <c r="E778" s="11" t="str">
        <f t="shared" si="100"/>
        <v/>
      </c>
      <c r="F778" s="11" t="str">
        <f t="shared" si="97"/>
        <v/>
      </c>
      <c r="G778" s="11" t="str">
        <f t="shared" si="101"/>
        <v/>
      </c>
      <c r="H778" s="11" t="str">
        <f t="shared" si="98"/>
        <v/>
      </c>
      <c r="I778" s="11" t="str">
        <f t="shared" si="102"/>
        <v/>
      </c>
      <c r="J778" s="11" t="str">
        <f t="shared" si="99"/>
        <v/>
      </c>
      <c r="K778" s="11" t="str">
        <f t="shared" si="103"/>
        <v/>
      </c>
      <c r="L778" s="11" t="str">
        <f>IF('ACT Math'!B778="","",'SAT M to CBEST M'!$A$2+'SAT M to CBEST M'!$B$2*C778)</f>
        <v/>
      </c>
      <c r="M778" s="11" t="str">
        <f>IF('ACT Math'!B778="","", IF(L778&lt;20, 20, IF(L778&gt;80, 80, L778)))</f>
        <v/>
      </c>
    </row>
    <row r="779" spans="1:13" x14ac:dyDescent="0.25">
      <c r="A779" s="11">
        <v>778</v>
      </c>
      <c r="B779" s="30"/>
      <c r="C779" s="11" t="str">
        <f>IF('ACT Math'!B779="","",IF('ACT Math'!B779&lt;'ACT M to SAT M'!$A$2,'ACT M to SAT M'!$B$2,IF('ACT Math'!B779&gt;'ACT M to SAT M'!A$28,'ACT M to SAT M'!B$28,VLOOKUP(B779,'ACT M to SAT M'!A:B,2,FALSE))))</f>
        <v/>
      </c>
      <c r="D779" s="11" t="str">
        <f t="shared" si="96"/>
        <v/>
      </c>
      <c r="E779" s="11" t="str">
        <f t="shared" si="100"/>
        <v/>
      </c>
      <c r="F779" s="11" t="str">
        <f t="shared" si="97"/>
        <v/>
      </c>
      <c r="G779" s="11" t="str">
        <f t="shared" si="101"/>
        <v/>
      </c>
      <c r="H779" s="11" t="str">
        <f t="shared" si="98"/>
        <v/>
      </c>
      <c r="I779" s="11" t="str">
        <f t="shared" si="102"/>
        <v/>
      </c>
      <c r="J779" s="11" t="str">
        <f t="shared" si="99"/>
        <v/>
      </c>
      <c r="K779" s="11" t="str">
        <f t="shared" si="103"/>
        <v/>
      </c>
      <c r="L779" s="11" t="str">
        <f>IF('ACT Math'!B779="","",'SAT M to CBEST M'!$A$2+'SAT M to CBEST M'!$B$2*C779)</f>
        <v/>
      </c>
      <c r="M779" s="11" t="str">
        <f>IF('ACT Math'!B779="","", IF(L779&lt;20, 20, IF(L779&gt;80, 80, L779)))</f>
        <v/>
      </c>
    </row>
    <row r="780" spans="1:13" x14ac:dyDescent="0.25">
      <c r="A780" s="11">
        <v>779</v>
      </c>
      <c r="B780" s="30"/>
      <c r="C780" s="11" t="str">
        <f>IF('ACT Math'!B780="","",IF('ACT Math'!B780&lt;'ACT M to SAT M'!$A$2,'ACT M to SAT M'!$B$2,IF('ACT Math'!B780&gt;'ACT M to SAT M'!A$28,'ACT M to SAT M'!B$28,VLOOKUP(B780,'ACT M to SAT M'!A:B,2,FALSE))))</f>
        <v/>
      </c>
      <c r="D780" s="11" t="str">
        <f t="shared" si="96"/>
        <v/>
      </c>
      <c r="E780" s="11" t="str">
        <f t="shared" si="100"/>
        <v/>
      </c>
      <c r="F780" s="11" t="str">
        <f t="shared" si="97"/>
        <v/>
      </c>
      <c r="G780" s="11" t="str">
        <f t="shared" si="101"/>
        <v/>
      </c>
      <c r="H780" s="11" t="str">
        <f t="shared" si="98"/>
        <v/>
      </c>
      <c r="I780" s="11" t="str">
        <f t="shared" si="102"/>
        <v/>
      </c>
      <c r="J780" s="11" t="str">
        <f t="shared" si="99"/>
        <v/>
      </c>
      <c r="K780" s="11" t="str">
        <f t="shared" si="103"/>
        <v/>
      </c>
      <c r="L780" s="11" t="str">
        <f>IF('ACT Math'!B780="","",'SAT M to CBEST M'!$A$2+'SAT M to CBEST M'!$B$2*C780)</f>
        <v/>
      </c>
      <c r="M780" s="11" t="str">
        <f>IF('ACT Math'!B780="","", IF(L780&lt;20, 20, IF(L780&gt;80, 80, L780)))</f>
        <v/>
      </c>
    </row>
    <row r="781" spans="1:13" x14ac:dyDescent="0.25">
      <c r="A781" s="11">
        <v>780</v>
      </c>
      <c r="B781" s="30"/>
      <c r="C781" s="11" t="str">
        <f>IF('ACT Math'!B781="","",IF('ACT Math'!B781&lt;'ACT M to SAT M'!$A$2,'ACT M to SAT M'!$B$2,IF('ACT Math'!B781&gt;'ACT M to SAT M'!A$28,'ACT M to SAT M'!B$28,VLOOKUP(B781,'ACT M to SAT M'!A:B,2,FALSE))))</f>
        <v/>
      </c>
      <c r="D781" s="11" t="str">
        <f t="shared" si="96"/>
        <v/>
      </c>
      <c r="E781" s="11" t="str">
        <f t="shared" si="100"/>
        <v/>
      </c>
      <c r="F781" s="11" t="str">
        <f t="shared" si="97"/>
        <v/>
      </c>
      <c r="G781" s="11" t="str">
        <f t="shared" si="101"/>
        <v/>
      </c>
      <c r="H781" s="11" t="str">
        <f t="shared" si="98"/>
        <v/>
      </c>
      <c r="I781" s="11" t="str">
        <f t="shared" si="102"/>
        <v/>
      </c>
      <c r="J781" s="11" t="str">
        <f t="shared" si="99"/>
        <v/>
      </c>
      <c r="K781" s="11" t="str">
        <f t="shared" si="103"/>
        <v/>
      </c>
      <c r="L781" s="11" t="str">
        <f>IF('ACT Math'!B781="","",'SAT M to CBEST M'!$A$2+'SAT M to CBEST M'!$B$2*C781)</f>
        <v/>
      </c>
      <c r="M781" s="11" t="str">
        <f>IF('ACT Math'!B781="","", IF(L781&lt;20, 20, IF(L781&gt;80, 80, L781)))</f>
        <v/>
      </c>
    </row>
    <row r="782" spans="1:13" x14ac:dyDescent="0.25">
      <c r="A782" s="11">
        <v>781</v>
      </c>
      <c r="B782" s="30"/>
      <c r="C782" s="11" t="str">
        <f>IF('ACT Math'!B782="","",IF('ACT Math'!B782&lt;'ACT M to SAT M'!$A$2,'ACT M to SAT M'!$B$2,IF('ACT Math'!B782&gt;'ACT M to SAT M'!A$28,'ACT M to SAT M'!B$28,VLOOKUP(B782,'ACT M to SAT M'!A:B,2,FALSE))))</f>
        <v/>
      </c>
      <c r="D782" s="11" t="str">
        <f t="shared" si="96"/>
        <v/>
      </c>
      <c r="E782" s="11" t="str">
        <f t="shared" si="100"/>
        <v/>
      </c>
      <c r="F782" s="11" t="str">
        <f t="shared" si="97"/>
        <v/>
      </c>
      <c r="G782" s="11" t="str">
        <f t="shared" si="101"/>
        <v/>
      </c>
      <c r="H782" s="11" t="str">
        <f t="shared" si="98"/>
        <v/>
      </c>
      <c r="I782" s="11" t="str">
        <f t="shared" si="102"/>
        <v/>
      </c>
      <c r="J782" s="11" t="str">
        <f t="shared" si="99"/>
        <v/>
      </c>
      <c r="K782" s="11" t="str">
        <f t="shared" si="103"/>
        <v/>
      </c>
      <c r="L782" s="11" t="str">
        <f>IF('ACT Math'!B782="","",'SAT M to CBEST M'!$A$2+'SAT M to CBEST M'!$B$2*C782)</f>
        <v/>
      </c>
      <c r="M782" s="11" t="str">
        <f>IF('ACT Math'!B782="","", IF(L782&lt;20, 20, IF(L782&gt;80, 80, L782)))</f>
        <v/>
      </c>
    </row>
    <row r="783" spans="1:13" x14ac:dyDescent="0.25">
      <c r="A783" s="11">
        <v>782</v>
      </c>
      <c r="B783" s="30"/>
      <c r="C783" s="11" t="str">
        <f>IF('ACT Math'!B783="","",IF('ACT Math'!B783&lt;'ACT M to SAT M'!$A$2,'ACT M to SAT M'!$B$2,IF('ACT Math'!B783&gt;'ACT M to SAT M'!A$28,'ACT M to SAT M'!B$28,VLOOKUP(B783,'ACT M to SAT M'!A:B,2,FALSE))))</f>
        <v/>
      </c>
      <c r="D783" s="11" t="str">
        <f t="shared" si="96"/>
        <v/>
      </c>
      <c r="E783" s="11" t="str">
        <f t="shared" si="100"/>
        <v/>
      </c>
      <c r="F783" s="11" t="str">
        <f t="shared" si="97"/>
        <v/>
      </c>
      <c r="G783" s="11" t="str">
        <f t="shared" si="101"/>
        <v/>
      </c>
      <c r="H783" s="11" t="str">
        <f t="shared" si="98"/>
        <v/>
      </c>
      <c r="I783" s="11" t="str">
        <f t="shared" si="102"/>
        <v/>
      </c>
      <c r="J783" s="11" t="str">
        <f t="shared" si="99"/>
        <v/>
      </c>
      <c r="K783" s="11" t="str">
        <f t="shared" si="103"/>
        <v/>
      </c>
      <c r="L783" s="11" t="str">
        <f>IF('ACT Math'!B783="","",'SAT M to CBEST M'!$A$2+'SAT M to CBEST M'!$B$2*C783)</f>
        <v/>
      </c>
      <c r="M783" s="11" t="str">
        <f>IF('ACT Math'!B783="","", IF(L783&lt;20, 20, IF(L783&gt;80, 80, L783)))</f>
        <v/>
      </c>
    </row>
    <row r="784" spans="1:13" x14ac:dyDescent="0.25">
      <c r="A784" s="11">
        <v>783</v>
      </c>
      <c r="B784" s="30"/>
      <c r="C784" s="11" t="str">
        <f>IF('ACT Math'!B784="","",IF('ACT Math'!B784&lt;'ACT M to SAT M'!$A$2,'ACT M to SAT M'!$B$2,IF('ACT Math'!B784&gt;'ACT M to SAT M'!A$28,'ACT M to SAT M'!B$28,VLOOKUP(B784,'ACT M to SAT M'!A:B,2,FALSE))))</f>
        <v/>
      </c>
      <c r="D784" s="11" t="str">
        <f t="shared" si="96"/>
        <v/>
      </c>
      <c r="E784" s="11" t="str">
        <f t="shared" si="100"/>
        <v/>
      </c>
      <c r="F784" s="11" t="str">
        <f t="shared" si="97"/>
        <v/>
      </c>
      <c r="G784" s="11" t="str">
        <f t="shared" si="101"/>
        <v/>
      </c>
      <c r="H784" s="11" t="str">
        <f t="shared" si="98"/>
        <v/>
      </c>
      <c r="I784" s="11" t="str">
        <f t="shared" si="102"/>
        <v/>
      </c>
      <c r="J784" s="11" t="str">
        <f t="shared" si="99"/>
        <v/>
      </c>
      <c r="K784" s="11" t="str">
        <f t="shared" si="103"/>
        <v/>
      </c>
      <c r="L784" s="11" t="str">
        <f>IF('ACT Math'!B784="","",'SAT M to CBEST M'!$A$2+'SAT M to CBEST M'!$B$2*C784)</f>
        <v/>
      </c>
      <c r="M784" s="11" t="str">
        <f>IF('ACT Math'!B784="","", IF(L784&lt;20, 20, IF(L784&gt;80, 80, L784)))</f>
        <v/>
      </c>
    </row>
    <row r="785" spans="1:13" x14ac:dyDescent="0.25">
      <c r="A785" s="11">
        <v>784</v>
      </c>
      <c r="B785" s="30"/>
      <c r="C785" s="11" t="str">
        <f>IF('ACT Math'!B785="","",IF('ACT Math'!B785&lt;'ACT M to SAT M'!$A$2,'ACT M to SAT M'!$B$2,IF('ACT Math'!B785&gt;'ACT M to SAT M'!A$28,'ACT M to SAT M'!B$28,VLOOKUP(B785,'ACT M to SAT M'!A:B,2,FALSE))))</f>
        <v/>
      </c>
      <c r="D785" s="11" t="str">
        <f t="shared" si="96"/>
        <v/>
      </c>
      <c r="E785" s="11" t="str">
        <f t="shared" si="100"/>
        <v/>
      </c>
      <c r="F785" s="11" t="str">
        <f t="shared" si="97"/>
        <v/>
      </c>
      <c r="G785" s="11" t="str">
        <f t="shared" si="101"/>
        <v/>
      </c>
      <c r="H785" s="11" t="str">
        <f t="shared" si="98"/>
        <v/>
      </c>
      <c r="I785" s="11" t="str">
        <f t="shared" si="102"/>
        <v/>
      </c>
      <c r="J785" s="11" t="str">
        <f t="shared" si="99"/>
        <v/>
      </c>
      <c r="K785" s="11" t="str">
        <f t="shared" si="103"/>
        <v/>
      </c>
      <c r="L785" s="11" t="str">
        <f>IF('ACT Math'!B785="","",'SAT M to CBEST M'!$A$2+'SAT M to CBEST M'!$B$2*C785)</f>
        <v/>
      </c>
      <c r="M785" s="11" t="str">
        <f>IF('ACT Math'!B785="","", IF(L785&lt;20, 20, IF(L785&gt;80, 80, L785)))</f>
        <v/>
      </c>
    </row>
    <row r="786" spans="1:13" x14ac:dyDescent="0.25">
      <c r="A786" s="11">
        <v>785</v>
      </c>
      <c r="B786" s="30"/>
      <c r="C786" s="11" t="str">
        <f>IF('ACT Math'!B786="","",IF('ACT Math'!B786&lt;'ACT M to SAT M'!$A$2,'ACT M to SAT M'!$B$2,IF('ACT Math'!B786&gt;'ACT M to SAT M'!A$28,'ACT M to SAT M'!B$28,VLOOKUP(B786,'ACT M to SAT M'!A:B,2,FALSE))))</f>
        <v/>
      </c>
      <c r="D786" s="11" t="str">
        <f t="shared" si="96"/>
        <v/>
      </c>
      <c r="E786" s="11" t="str">
        <f t="shared" si="100"/>
        <v/>
      </c>
      <c r="F786" s="11" t="str">
        <f t="shared" si="97"/>
        <v/>
      </c>
      <c r="G786" s="11" t="str">
        <f t="shared" si="101"/>
        <v/>
      </c>
      <c r="H786" s="11" t="str">
        <f t="shared" si="98"/>
        <v/>
      </c>
      <c r="I786" s="11" t="str">
        <f t="shared" si="102"/>
        <v/>
      </c>
      <c r="J786" s="11" t="str">
        <f t="shared" si="99"/>
        <v/>
      </c>
      <c r="K786" s="11" t="str">
        <f t="shared" si="103"/>
        <v/>
      </c>
      <c r="L786" s="11" t="str">
        <f>IF('ACT Math'!B786="","",'SAT M to CBEST M'!$A$2+'SAT M to CBEST M'!$B$2*C786)</f>
        <v/>
      </c>
      <c r="M786" s="11" t="str">
        <f>IF('ACT Math'!B786="","", IF(L786&lt;20, 20, IF(L786&gt;80, 80, L786)))</f>
        <v/>
      </c>
    </row>
    <row r="787" spans="1:13" x14ac:dyDescent="0.25">
      <c r="A787" s="11">
        <v>786</v>
      </c>
      <c r="B787" s="30"/>
      <c r="C787" s="11" t="str">
        <f>IF('ACT Math'!B787="","",IF('ACT Math'!B787&lt;'ACT M to SAT M'!$A$2,'ACT M to SAT M'!$B$2,IF('ACT Math'!B787&gt;'ACT M to SAT M'!A$28,'ACT M to SAT M'!B$28,VLOOKUP(B787,'ACT M to SAT M'!A:B,2,FALSE))))</f>
        <v/>
      </c>
      <c r="D787" s="11" t="str">
        <f t="shared" si="96"/>
        <v/>
      </c>
      <c r="E787" s="11" t="str">
        <f t="shared" si="100"/>
        <v/>
      </c>
      <c r="F787" s="11" t="str">
        <f t="shared" si="97"/>
        <v/>
      </c>
      <c r="G787" s="11" t="str">
        <f t="shared" si="101"/>
        <v/>
      </c>
      <c r="H787" s="11" t="str">
        <f t="shared" si="98"/>
        <v/>
      </c>
      <c r="I787" s="11" t="str">
        <f t="shared" si="102"/>
        <v/>
      </c>
      <c r="J787" s="11" t="str">
        <f t="shared" si="99"/>
        <v/>
      </c>
      <c r="K787" s="11" t="str">
        <f t="shared" si="103"/>
        <v/>
      </c>
      <c r="L787" s="11" t="str">
        <f>IF('ACT Math'!B787="","",'SAT M to CBEST M'!$A$2+'SAT M to CBEST M'!$B$2*C787)</f>
        <v/>
      </c>
      <c r="M787" s="11" t="str">
        <f>IF('ACT Math'!B787="","", IF(L787&lt;20, 20, IF(L787&gt;80, 80, L787)))</f>
        <v/>
      </c>
    </row>
    <row r="788" spans="1:13" x14ac:dyDescent="0.25">
      <c r="A788" s="11">
        <v>787</v>
      </c>
      <c r="B788" s="30"/>
      <c r="C788" s="11" t="str">
        <f>IF('ACT Math'!B788="","",IF('ACT Math'!B788&lt;'ACT M to SAT M'!$A$2,'ACT M to SAT M'!$B$2,IF('ACT Math'!B788&gt;'ACT M to SAT M'!A$28,'ACT M to SAT M'!B$28,VLOOKUP(B788,'ACT M to SAT M'!A:B,2,FALSE))))</f>
        <v/>
      </c>
      <c r="D788" s="11" t="str">
        <f t="shared" si="96"/>
        <v/>
      </c>
      <c r="E788" s="11" t="str">
        <f t="shared" si="100"/>
        <v/>
      </c>
      <c r="F788" s="11" t="str">
        <f t="shared" si="97"/>
        <v/>
      </c>
      <c r="G788" s="11" t="str">
        <f t="shared" si="101"/>
        <v/>
      </c>
      <c r="H788" s="11" t="str">
        <f t="shared" si="98"/>
        <v/>
      </c>
      <c r="I788" s="11" t="str">
        <f t="shared" si="102"/>
        <v/>
      </c>
      <c r="J788" s="11" t="str">
        <f t="shared" si="99"/>
        <v/>
      </c>
      <c r="K788" s="11" t="str">
        <f t="shared" si="103"/>
        <v/>
      </c>
      <c r="L788" s="11" t="str">
        <f>IF('ACT Math'!B788="","",'SAT M to CBEST M'!$A$2+'SAT M to CBEST M'!$B$2*C788)</f>
        <v/>
      </c>
      <c r="M788" s="11" t="str">
        <f>IF('ACT Math'!B788="","", IF(L788&lt;20, 20, IF(L788&gt;80, 80, L788)))</f>
        <v/>
      </c>
    </row>
    <row r="789" spans="1:13" x14ac:dyDescent="0.25">
      <c r="A789" s="11">
        <v>788</v>
      </c>
      <c r="B789" s="30"/>
      <c r="C789" s="11" t="str">
        <f>IF('ACT Math'!B789="","",IF('ACT Math'!B789&lt;'ACT M to SAT M'!$A$2,'ACT M to SAT M'!$B$2,IF('ACT Math'!B789&gt;'ACT M to SAT M'!A$28,'ACT M to SAT M'!B$28,VLOOKUP(B789,'ACT M to SAT M'!A:B,2,FALSE))))</f>
        <v/>
      </c>
      <c r="D789" s="11" t="str">
        <f t="shared" si="96"/>
        <v/>
      </c>
      <c r="E789" s="11" t="str">
        <f t="shared" si="100"/>
        <v/>
      </c>
      <c r="F789" s="11" t="str">
        <f t="shared" si="97"/>
        <v/>
      </c>
      <c r="G789" s="11" t="str">
        <f t="shared" si="101"/>
        <v/>
      </c>
      <c r="H789" s="11" t="str">
        <f t="shared" si="98"/>
        <v/>
      </c>
      <c r="I789" s="11" t="str">
        <f t="shared" si="102"/>
        <v/>
      </c>
      <c r="J789" s="11" t="str">
        <f t="shared" si="99"/>
        <v/>
      </c>
      <c r="K789" s="11" t="str">
        <f t="shared" si="103"/>
        <v/>
      </c>
      <c r="L789" s="11" t="str">
        <f>IF('ACT Math'!B789="","",'SAT M to CBEST M'!$A$2+'SAT M to CBEST M'!$B$2*C789)</f>
        <v/>
      </c>
      <c r="M789" s="11" t="str">
        <f>IF('ACT Math'!B789="","", IF(L789&lt;20, 20, IF(L789&gt;80, 80, L789)))</f>
        <v/>
      </c>
    </row>
    <row r="790" spans="1:13" x14ac:dyDescent="0.25">
      <c r="A790" s="11">
        <v>789</v>
      </c>
      <c r="B790" s="30"/>
      <c r="C790" s="11" t="str">
        <f>IF('ACT Math'!B790="","",IF('ACT Math'!B790&lt;'ACT M to SAT M'!$A$2,'ACT M to SAT M'!$B$2,IF('ACT Math'!B790&gt;'ACT M to SAT M'!A$28,'ACT M to SAT M'!B$28,VLOOKUP(B790,'ACT M to SAT M'!A:B,2,FALSE))))</f>
        <v/>
      </c>
      <c r="D790" s="11" t="str">
        <f t="shared" si="96"/>
        <v/>
      </c>
      <c r="E790" s="11" t="str">
        <f t="shared" si="100"/>
        <v/>
      </c>
      <c r="F790" s="11" t="str">
        <f t="shared" si="97"/>
        <v/>
      </c>
      <c r="G790" s="11" t="str">
        <f t="shared" si="101"/>
        <v/>
      </c>
      <c r="H790" s="11" t="str">
        <f t="shared" si="98"/>
        <v/>
      </c>
      <c r="I790" s="11" t="str">
        <f t="shared" si="102"/>
        <v/>
      </c>
      <c r="J790" s="11" t="str">
        <f t="shared" si="99"/>
        <v/>
      </c>
      <c r="K790" s="11" t="str">
        <f t="shared" si="103"/>
        <v/>
      </c>
      <c r="L790" s="11" t="str">
        <f>IF('ACT Math'!B790="","",'SAT M to CBEST M'!$A$2+'SAT M to CBEST M'!$B$2*C790)</f>
        <v/>
      </c>
      <c r="M790" s="11" t="str">
        <f>IF('ACT Math'!B790="","", IF(L790&lt;20, 20, IF(L790&gt;80, 80, L790)))</f>
        <v/>
      </c>
    </row>
    <row r="791" spans="1:13" x14ac:dyDescent="0.25">
      <c r="A791" s="11">
        <v>790</v>
      </c>
      <c r="B791" s="30"/>
      <c r="C791" s="11" t="str">
        <f>IF('ACT Math'!B791="","",IF('ACT Math'!B791&lt;'ACT M to SAT M'!$A$2,'ACT M to SAT M'!$B$2,IF('ACT Math'!B791&gt;'ACT M to SAT M'!A$28,'ACT M to SAT M'!B$28,VLOOKUP(B791,'ACT M to SAT M'!A:B,2,FALSE))))</f>
        <v/>
      </c>
      <c r="D791" s="11" t="str">
        <f t="shared" si="96"/>
        <v/>
      </c>
      <c r="E791" s="11" t="str">
        <f t="shared" si="100"/>
        <v/>
      </c>
      <c r="F791" s="11" t="str">
        <f t="shared" si="97"/>
        <v/>
      </c>
      <c r="G791" s="11" t="str">
        <f t="shared" si="101"/>
        <v/>
      </c>
      <c r="H791" s="11" t="str">
        <f t="shared" si="98"/>
        <v/>
      </c>
      <c r="I791" s="11" t="str">
        <f t="shared" si="102"/>
        <v/>
      </c>
      <c r="J791" s="11" t="str">
        <f t="shared" si="99"/>
        <v/>
      </c>
      <c r="K791" s="11" t="str">
        <f t="shared" si="103"/>
        <v/>
      </c>
      <c r="L791" s="11" t="str">
        <f>IF('ACT Math'!B791="","",'SAT M to CBEST M'!$A$2+'SAT M to CBEST M'!$B$2*C791)</f>
        <v/>
      </c>
      <c r="M791" s="11" t="str">
        <f>IF('ACT Math'!B791="","", IF(L791&lt;20, 20, IF(L791&gt;80, 80, L791)))</f>
        <v/>
      </c>
    </row>
    <row r="792" spans="1:13" x14ac:dyDescent="0.25">
      <c r="A792" s="11">
        <v>791</v>
      </c>
      <c r="B792" s="30"/>
      <c r="C792" s="11" t="str">
        <f>IF('ACT Math'!B792="","",IF('ACT Math'!B792&lt;'ACT M to SAT M'!$A$2,'ACT M to SAT M'!$B$2,IF('ACT Math'!B792&gt;'ACT M to SAT M'!A$28,'ACT M to SAT M'!B$28,VLOOKUP(B792,'ACT M to SAT M'!A:B,2,FALSE))))</f>
        <v/>
      </c>
      <c r="D792" s="11" t="str">
        <f t="shared" si="96"/>
        <v/>
      </c>
      <c r="E792" s="11" t="str">
        <f t="shared" si="100"/>
        <v/>
      </c>
      <c r="F792" s="11" t="str">
        <f t="shared" si="97"/>
        <v/>
      </c>
      <c r="G792" s="11" t="str">
        <f t="shared" si="101"/>
        <v/>
      </c>
      <c r="H792" s="11" t="str">
        <f t="shared" si="98"/>
        <v/>
      </c>
      <c r="I792" s="11" t="str">
        <f t="shared" si="102"/>
        <v/>
      </c>
      <c r="J792" s="11" t="str">
        <f t="shared" si="99"/>
        <v/>
      </c>
      <c r="K792" s="11" t="str">
        <f t="shared" si="103"/>
        <v/>
      </c>
      <c r="L792" s="11" t="str">
        <f>IF('ACT Math'!B792="","",'SAT M to CBEST M'!$A$2+'SAT M to CBEST M'!$B$2*C792)</f>
        <v/>
      </c>
      <c r="M792" s="11" t="str">
        <f>IF('ACT Math'!B792="","", IF(L792&lt;20, 20, IF(L792&gt;80, 80, L792)))</f>
        <v/>
      </c>
    </row>
    <row r="793" spans="1:13" x14ac:dyDescent="0.25">
      <c r="A793" s="11">
        <v>792</v>
      </c>
      <c r="B793" s="30"/>
      <c r="C793" s="11" t="str">
        <f>IF('ACT Math'!B793="","",IF('ACT Math'!B793&lt;'ACT M to SAT M'!$A$2,'ACT M to SAT M'!$B$2,IF('ACT Math'!B793&gt;'ACT M to SAT M'!A$28,'ACT M to SAT M'!B$28,VLOOKUP(B793,'ACT M to SAT M'!A:B,2,FALSE))))</f>
        <v/>
      </c>
      <c r="D793" s="11" t="str">
        <f t="shared" si="96"/>
        <v/>
      </c>
      <c r="E793" s="11" t="str">
        <f t="shared" si="100"/>
        <v/>
      </c>
      <c r="F793" s="11" t="str">
        <f t="shared" si="97"/>
        <v/>
      </c>
      <c r="G793" s="11" t="str">
        <f t="shared" si="101"/>
        <v/>
      </c>
      <c r="H793" s="11" t="str">
        <f t="shared" si="98"/>
        <v/>
      </c>
      <c r="I793" s="11" t="str">
        <f t="shared" si="102"/>
        <v/>
      </c>
      <c r="J793" s="11" t="str">
        <f t="shared" si="99"/>
        <v/>
      </c>
      <c r="K793" s="11" t="str">
        <f t="shared" si="103"/>
        <v/>
      </c>
      <c r="L793" s="11" t="str">
        <f>IF('ACT Math'!B793="","",'SAT M to CBEST M'!$A$2+'SAT M to CBEST M'!$B$2*C793)</f>
        <v/>
      </c>
      <c r="M793" s="11" t="str">
        <f>IF('ACT Math'!B793="","", IF(L793&lt;20, 20, IF(L793&gt;80, 80, L793)))</f>
        <v/>
      </c>
    </row>
    <row r="794" spans="1:13" x14ac:dyDescent="0.25">
      <c r="A794" s="11">
        <v>793</v>
      </c>
      <c r="B794" s="30"/>
      <c r="C794" s="11" t="str">
        <f>IF('ACT Math'!B794="","",IF('ACT Math'!B794&lt;'ACT M to SAT M'!$A$2,'ACT M to SAT M'!$B$2,IF('ACT Math'!B794&gt;'ACT M to SAT M'!A$28,'ACT M to SAT M'!B$28,VLOOKUP(B794,'ACT M to SAT M'!A:B,2,FALSE))))</f>
        <v/>
      </c>
      <c r="D794" s="11" t="str">
        <f t="shared" si="96"/>
        <v/>
      </c>
      <c r="E794" s="11" t="str">
        <f t="shared" si="100"/>
        <v/>
      </c>
      <c r="F794" s="11" t="str">
        <f t="shared" si="97"/>
        <v/>
      </c>
      <c r="G794" s="11" t="str">
        <f t="shared" si="101"/>
        <v/>
      </c>
      <c r="H794" s="11" t="str">
        <f t="shared" si="98"/>
        <v/>
      </c>
      <c r="I794" s="11" t="str">
        <f t="shared" si="102"/>
        <v/>
      </c>
      <c r="J794" s="11" t="str">
        <f t="shared" si="99"/>
        <v/>
      </c>
      <c r="K794" s="11" t="str">
        <f t="shared" si="103"/>
        <v/>
      </c>
      <c r="L794" s="11" t="str">
        <f>IF('ACT Math'!B794="","",'SAT M to CBEST M'!$A$2+'SAT M to CBEST M'!$B$2*C794)</f>
        <v/>
      </c>
      <c r="M794" s="11" t="str">
        <f>IF('ACT Math'!B794="","", IF(L794&lt;20, 20, IF(L794&gt;80, 80, L794)))</f>
        <v/>
      </c>
    </row>
    <row r="795" spans="1:13" x14ac:dyDescent="0.25">
      <c r="A795" s="11">
        <v>794</v>
      </c>
      <c r="B795" s="30"/>
      <c r="C795" s="11" t="str">
        <f>IF('ACT Math'!B795="","",IF('ACT Math'!B795&lt;'ACT M to SAT M'!$A$2,'ACT M to SAT M'!$B$2,IF('ACT Math'!B795&gt;'ACT M to SAT M'!A$28,'ACT M to SAT M'!B$28,VLOOKUP(B795,'ACT M to SAT M'!A:B,2,FALSE))))</f>
        <v/>
      </c>
      <c r="D795" s="11" t="str">
        <f t="shared" si="96"/>
        <v/>
      </c>
      <c r="E795" s="11" t="str">
        <f t="shared" si="100"/>
        <v/>
      </c>
      <c r="F795" s="11" t="str">
        <f t="shared" si="97"/>
        <v/>
      </c>
      <c r="G795" s="11" t="str">
        <f t="shared" si="101"/>
        <v/>
      </c>
      <c r="H795" s="11" t="str">
        <f t="shared" si="98"/>
        <v/>
      </c>
      <c r="I795" s="11" t="str">
        <f t="shared" si="102"/>
        <v/>
      </c>
      <c r="J795" s="11" t="str">
        <f t="shared" si="99"/>
        <v/>
      </c>
      <c r="K795" s="11" t="str">
        <f t="shared" si="103"/>
        <v/>
      </c>
      <c r="L795" s="11" t="str">
        <f>IF('ACT Math'!B795="","",'SAT M to CBEST M'!$A$2+'SAT M to CBEST M'!$B$2*C795)</f>
        <v/>
      </c>
      <c r="M795" s="11" t="str">
        <f>IF('ACT Math'!B795="","", IF(L795&lt;20, 20, IF(L795&gt;80, 80, L795)))</f>
        <v/>
      </c>
    </row>
    <row r="796" spans="1:13" x14ac:dyDescent="0.25">
      <c r="A796" s="11">
        <v>795</v>
      </c>
      <c r="B796" s="30"/>
      <c r="C796" s="11" t="str">
        <f>IF('ACT Math'!B796="","",IF('ACT Math'!B796&lt;'ACT M to SAT M'!$A$2,'ACT M to SAT M'!$B$2,IF('ACT Math'!B796&gt;'ACT M to SAT M'!A$28,'ACT M to SAT M'!B$28,VLOOKUP(B796,'ACT M to SAT M'!A:B,2,FALSE))))</f>
        <v/>
      </c>
      <c r="D796" s="11" t="str">
        <f t="shared" si="96"/>
        <v/>
      </c>
      <c r="E796" s="11" t="str">
        <f t="shared" si="100"/>
        <v/>
      </c>
      <c r="F796" s="11" t="str">
        <f t="shared" si="97"/>
        <v/>
      </c>
      <c r="G796" s="11" t="str">
        <f t="shared" si="101"/>
        <v/>
      </c>
      <c r="H796" s="11" t="str">
        <f t="shared" si="98"/>
        <v/>
      </c>
      <c r="I796" s="11" t="str">
        <f t="shared" si="102"/>
        <v/>
      </c>
      <c r="J796" s="11" t="str">
        <f t="shared" si="99"/>
        <v/>
      </c>
      <c r="K796" s="11" t="str">
        <f t="shared" si="103"/>
        <v/>
      </c>
      <c r="L796" s="11" t="str">
        <f>IF('ACT Math'!B796="","",'SAT M to CBEST M'!$A$2+'SAT M to CBEST M'!$B$2*C796)</f>
        <v/>
      </c>
      <c r="M796" s="11" t="str">
        <f>IF('ACT Math'!B796="","", IF(L796&lt;20, 20, IF(L796&gt;80, 80, L796)))</f>
        <v/>
      </c>
    </row>
    <row r="797" spans="1:13" x14ac:dyDescent="0.25">
      <c r="A797" s="11">
        <v>796</v>
      </c>
      <c r="B797" s="30"/>
      <c r="C797" s="11" t="str">
        <f>IF('ACT Math'!B797="","",IF('ACT Math'!B797&lt;'ACT M to SAT M'!$A$2,'ACT M to SAT M'!$B$2,IF('ACT Math'!B797&gt;'ACT M to SAT M'!A$28,'ACT M to SAT M'!B$28,VLOOKUP(B797,'ACT M to SAT M'!A:B,2,FALSE))))</f>
        <v/>
      </c>
      <c r="D797" s="11" t="str">
        <f t="shared" si="96"/>
        <v/>
      </c>
      <c r="E797" s="11" t="str">
        <f t="shared" si="100"/>
        <v/>
      </c>
      <c r="F797" s="11" t="str">
        <f t="shared" si="97"/>
        <v/>
      </c>
      <c r="G797" s="11" t="str">
        <f t="shared" si="101"/>
        <v/>
      </c>
      <c r="H797" s="11" t="str">
        <f t="shared" si="98"/>
        <v/>
      </c>
      <c r="I797" s="11" t="str">
        <f t="shared" si="102"/>
        <v/>
      </c>
      <c r="J797" s="11" t="str">
        <f t="shared" si="99"/>
        <v/>
      </c>
      <c r="K797" s="11" t="str">
        <f t="shared" si="103"/>
        <v/>
      </c>
      <c r="L797" s="11" t="str">
        <f>IF('ACT Math'!B797="","",'SAT M to CBEST M'!$A$2+'SAT M to CBEST M'!$B$2*C797)</f>
        <v/>
      </c>
      <c r="M797" s="11" t="str">
        <f>IF('ACT Math'!B797="","", IF(L797&lt;20, 20, IF(L797&gt;80, 80, L797)))</f>
        <v/>
      </c>
    </row>
    <row r="798" spans="1:13" x14ac:dyDescent="0.25">
      <c r="A798" s="11">
        <v>797</v>
      </c>
      <c r="B798" s="30"/>
      <c r="C798" s="11" t="str">
        <f>IF('ACT Math'!B798="","",IF('ACT Math'!B798&lt;'ACT M to SAT M'!$A$2,'ACT M to SAT M'!$B$2,IF('ACT Math'!B798&gt;'ACT M to SAT M'!A$28,'ACT M to SAT M'!B$28,VLOOKUP(B798,'ACT M to SAT M'!A:B,2,FALSE))))</f>
        <v/>
      </c>
      <c r="D798" s="11" t="str">
        <f t="shared" si="96"/>
        <v/>
      </c>
      <c r="E798" s="11" t="str">
        <f t="shared" si="100"/>
        <v/>
      </c>
      <c r="F798" s="11" t="str">
        <f t="shared" si="97"/>
        <v/>
      </c>
      <c r="G798" s="11" t="str">
        <f t="shared" si="101"/>
        <v/>
      </c>
      <c r="H798" s="11" t="str">
        <f t="shared" si="98"/>
        <v/>
      </c>
      <c r="I798" s="11" t="str">
        <f t="shared" si="102"/>
        <v/>
      </c>
      <c r="J798" s="11" t="str">
        <f t="shared" si="99"/>
        <v/>
      </c>
      <c r="K798" s="11" t="str">
        <f t="shared" si="103"/>
        <v/>
      </c>
      <c r="L798" s="11" t="str">
        <f>IF('ACT Math'!B798="","",'SAT M to CBEST M'!$A$2+'SAT M to CBEST M'!$B$2*C798)</f>
        <v/>
      </c>
      <c r="M798" s="11" t="str">
        <f>IF('ACT Math'!B798="","", IF(L798&lt;20, 20, IF(L798&gt;80, 80, L798)))</f>
        <v/>
      </c>
    </row>
    <row r="799" spans="1:13" x14ac:dyDescent="0.25">
      <c r="A799" s="11">
        <v>798</v>
      </c>
      <c r="B799" s="30"/>
      <c r="C799" s="11" t="str">
        <f>IF('ACT Math'!B799="","",IF('ACT Math'!B799&lt;'ACT M to SAT M'!$A$2,'ACT M to SAT M'!$B$2,IF('ACT Math'!B799&gt;'ACT M to SAT M'!A$28,'ACT M to SAT M'!B$28,VLOOKUP(B799,'ACT M to SAT M'!A:B,2,FALSE))))</f>
        <v/>
      </c>
      <c r="D799" s="11" t="str">
        <f t="shared" si="96"/>
        <v/>
      </c>
      <c r="E799" s="11" t="str">
        <f t="shared" si="100"/>
        <v/>
      </c>
      <c r="F799" s="11" t="str">
        <f t="shared" si="97"/>
        <v/>
      </c>
      <c r="G799" s="11" t="str">
        <f t="shared" si="101"/>
        <v/>
      </c>
      <c r="H799" s="11" t="str">
        <f t="shared" si="98"/>
        <v/>
      </c>
      <c r="I799" s="11" t="str">
        <f t="shared" si="102"/>
        <v/>
      </c>
      <c r="J799" s="11" t="str">
        <f t="shared" si="99"/>
        <v/>
      </c>
      <c r="K799" s="11" t="str">
        <f t="shared" si="103"/>
        <v/>
      </c>
      <c r="L799" s="11" t="str">
        <f>IF('ACT Math'!B799="","",'SAT M to CBEST M'!$A$2+'SAT M to CBEST M'!$B$2*C799)</f>
        <v/>
      </c>
      <c r="M799" s="11" t="str">
        <f>IF('ACT Math'!B799="","", IF(L799&lt;20, 20, IF(L799&gt;80, 80, L799)))</f>
        <v/>
      </c>
    </row>
    <row r="800" spans="1:13" x14ac:dyDescent="0.25">
      <c r="A800" s="11">
        <v>799</v>
      </c>
      <c r="B800" s="30"/>
      <c r="C800" s="11" t="str">
        <f>IF('ACT Math'!B800="","",IF('ACT Math'!B800&lt;'ACT M to SAT M'!$A$2,'ACT M to SAT M'!$B$2,IF('ACT Math'!B800&gt;'ACT M to SAT M'!A$28,'ACT M to SAT M'!B$28,VLOOKUP(B800,'ACT M to SAT M'!A:B,2,FALSE))))</f>
        <v/>
      </c>
      <c r="D800" s="11" t="str">
        <f t="shared" si="96"/>
        <v/>
      </c>
      <c r="E800" s="11" t="str">
        <f t="shared" si="100"/>
        <v/>
      </c>
      <c r="F800" s="11" t="str">
        <f t="shared" si="97"/>
        <v/>
      </c>
      <c r="G800" s="11" t="str">
        <f t="shared" si="101"/>
        <v/>
      </c>
      <c r="H800" s="11" t="str">
        <f t="shared" si="98"/>
        <v/>
      </c>
      <c r="I800" s="11" t="str">
        <f t="shared" si="102"/>
        <v/>
      </c>
      <c r="J800" s="11" t="str">
        <f t="shared" si="99"/>
        <v/>
      </c>
      <c r="K800" s="11" t="str">
        <f t="shared" si="103"/>
        <v/>
      </c>
      <c r="L800" s="11" t="str">
        <f>IF('ACT Math'!B800="","",'SAT M to CBEST M'!$A$2+'SAT M to CBEST M'!$B$2*C800)</f>
        <v/>
      </c>
      <c r="M800" s="11" t="str">
        <f>IF('ACT Math'!B800="","", IF(L800&lt;20, 20, IF(L800&gt;80, 80, L800)))</f>
        <v/>
      </c>
    </row>
    <row r="801" spans="1:13" x14ac:dyDescent="0.25">
      <c r="A801" s="11">
        <v>800</v>
      </c>
      <c r="B801" s="30"/>
      <c r="C801" s="11" t="str">
        <f>IF('ACT Math'!B801="","",IF('ACT Math'!B801&lt;'ACT M to SAT M'!$A$2,'ACT M to SAT M'!$B$2,IF('ACT Math'!B801&gt;'ACT M to SAT M'!A$28,'ACT M to SAT M'!B$28,VLOOKUP(B801,'ACT M to SAT M'!A:B,2,FALSE))))</f>
        <v/>
      </c>
      <c r="D801" s="11" t="str">
        <f t="shared" si="96"/>
        <v/>
      </c>
      <c r="E801" s="11" t="str">
        <f t="shared" si="100"/>
        <v/>
      </c>
      <c r="F801" s="11" t="str">
        <f t="shared" si="97"/>
        <v/>
      </c>
      <c r="G801" s="11" t="str">
        <f t="shared" si="101"/>
        <v/>
      </c>
      <c r="H801" s="11" t="str">
        <f t="shared" si="98"/>
        <v/>
      </c>
      <c r="I801" s="11" t="str">
        <f t="shared" si="102"/>
        <v/>
      </c>
      <c r="J801" s="11" t="str">
        <f t="shared" si="99"/>
        <v/>
      </c>
      <c r="K801" s="11" t="str">
        <f t="shared" si="103"/>
        <v/>
      </c>
      <c r="L801" s="11" t="str">
        <f>IF('ACT Math'!B801="","",'SAT M to CBEST M'!$A$2+'SAT M to CBEST M'!$B$2*C801)</f>
        <v/>
      </c>
      <c r="M801" s="11" t="str">
        <f>IF('ACT Math'!B801="","", IF(L801&lt;20, 20, IF(L801&gt;80, 80, L801)))</f>
        <v/>
      </c>
    </row>
    <row r="802" spans="1:13" x14ac:dyDescent="0.25">
      <c r="A802" s="11">
        <v>801</v>
      </c>
      <c r="B802" s="30"/>
      <c r="C802" s="11" t="str">
        <f>IF('ACT Math'!B802="","",IF('ACT Math'!B802&lt;'ACT M to SAT M'!$A$2,'ACT M to SAT M'!$B$2,IF('ACT Math'!B802&gt;'ACT M to SAT M'!A$28,'ACT M to SAT M'!B$28,VLOOKUP(B802,'ACT M to SAT M'!A:B,2,FALSE))))</f>
        <v/>
      </c>
      <c r="D802" s="11" t="str">
        <f t="shared" si="96"/>
        <v/>
      </c>
      <c r="E802" s="11" t="str">
        <f t="shared" si="100"/>
        <v/>
      </c>
      <c r="F802" s="11" t="str">
        <f t="shared" si="97"/>
        <v/>
      </c>
      <c r="G802" s="11" t="str">
        <f t="shared" si="101"/>
        <v/>
      </c>
      <c r="H802" s="11" t="str">
        <f t="shared" si="98"/>
        <v/>
      </c>
      <c r="I802" s="11" t="str">
        <f t="shared" si="102"/>
        <v/>
      </c>
      <c r="J802" s="11" t="str">
        <f t="shared" si="99"/>
        <v/>
      </c>
      <c r="K802" s="11" t="str">
        <f t="shared" si="103"/>
        <v/>
      </c>
      <c r="L802" s="11" t="str">
        <f>IF('ACT Math'!B802="","",'SAT M to CBEST M'!$A$2+'SAT M to CBEST M'!$B$2*C802)</f>
        <v/>
      </c>
      <c r="M802" s="11" t="str">
        <f>IF('ACT Math'!B802="","", IF(L802&lt;20, 20, IF(L802&gt;80, 80, L802)))</f>
        <v/>
      </c>
    </row>
    <row r="803" spans="1:13" x14ac:dyDescent="0.25">
      <c r="A803" s="11">
        <v>802</v>
      </c>
      <c r="B803" s="30"/>
      <c r="C803" s="11" t="str">
        <f>IF('ACT Math'!B803="","",IF('ACT Math'!B803&lt;'ACT M to SAT M'!$A$2,'ACT M to SAT M'!$B$2,IF('ACT Math'!B803&gt;'ACT M to SAT M'!A$28,'ACT M to SAT M'!B$28,VLOOKUP(B803,'ACT M to SAT M'!A:B,2,FALSE))))</f>
        <v/>
      </c>
      <c r="D803" s="11" t="str">
        <f t="shared" si="96"/>
        <v/>
      </c>
      <c r="E803" s="11" t="str">
        <f t="shared" si="100"/>
        <v/>
      </c>
      <c r="F803" s="11" t="str">
        <f t="shared" si="97"/>
        <v/>
      </c>
      <c r="G803" s="11" t="str">
        <f t="shared" si="101"/>
        <v/>
      </c>
      <c r="H803" s="11" t="str">
        <f t="shared" si="98"/>
        <v/>
      </c>
      <c r="I803" s="11" t="str">
        <f t="shared" si="102"/>
        <v/>
      </c>
      <c r="J803" s="11" t="str">
        <f t="shared" si="99"/>
        <v/>
      </c>
      <c r="K803" s="11" t="str">
        <f t="shared" si="103"/>
        <v/>
      </c>
      <c r="L803" s="11" t="str">
        <f>IF('ACT Math'!B803="","",'SAT M to CBEST M'!$A$2+'SAT M to CBEST M'!$B$2*C803)</f>
        <v/>
      </c>
      <c r="M803" s="11" t="str">
        <f>IF('ACT Math'!B803="","", IF(L803&lt;20, 20, IF(L803&gt;80, 80, L803)))</f>
        <v/>
      </c>
    </row>
    <row r="804" spans="1:13" x14ac:dyDescent="0.25">
      <c r="A804" s="11">
        <v>803</v>
      </c>
      <c r="B804" s="30"/>
      <c r="C804" s="11" t="str">
        <f>IF('ACT Math'!B804="","",IF('ACT Math'!B804&lt;'ACT M to SAT M'!$A$2,'ACT M to SAT M'!$B$2,IF('ACT Math'!B804&gt;'ACT M to SAT M'!A$28,'ACT M to SAT M'!B$28,VLOOKUP(B804,'ACT M to SAT M'!A:B,2,FALSE))))</f>
        <v/>
      </c>
      <c r="D804" s="11" t="str">
        <f t="shared" si="96"/>
        <v/>
      </c>
      <c r="E804" s="11" t="str">
        <f t="shared" si="100"/>
        <v/>
      </c>
      <c r="F804" s="11" t="str">
        <f t="shared" si="97"/>
        <v/>
      </c>
      <c r="G804" s="11" t="str">
        <f t="shared" si="101"/>
        <v/>
      </c>
      <c r="H804" s="11" t="str">
        <f t="shared" si="98"/>
        <v/>
      </c>
      <c r="I804" s="11" t="str">
        <f t="shared" si="102"/>
        <v/>
      </c>
      <c r="J804" s="11" t="str">
        <f t="shared" si="99"/>
        <v/>
      </c>
      <c r="K804" s="11" t="str">
        <f t="shared" si="103"/>
        <v/>
      </c>
      <c r="L804" s="11" t="str">
        <f>IF('ACT Math'!B804="","",'SAT M to CBEST M'!$A$2+'SAT M to CBEST M'!$B$2*C804)</f>
        <v/>
      </c>
      <c r="M804" s="11" t="str">
        <f>IF('ACT Math'!B804="","", IF(L804&lt;20, 20, IF(L804&gt;80, 80, L804)))</f>
        <v/>
      </c>
    </row>
    <row r="805" spans="1:13" x14ac:dyDescent="0.25">
      <c r="A805" s="11">
        <v>804</v>
      </c>
      <c r="B805" s="30"/>
      <c r="C805" s="11" t="str">
        <f>IF('ACT Math'!B805="","",IF('ACT Math'!B805&lt;'ACT M to SAT M'!$A$2,'ACT M to SAT M'!$B$2,IF('ACT Math'!B805&gt;'ACT M to SAT M'!A$28,'ACT M to SAT M'!B$28,VLOOKUP(B805,'ACT M to SAT M'!A:B,2,FALSE))))</f>
        <v/>
      </c>
      <c r="D805" s="11" t="str">
        <f t="shared" si="96"/>
        <v/>
      </c>
      <c r="E805" s="11" t="str">
        <f t="shared" si="100"/>
        <v/>
      </c>
      <c r="F805" s="11" t="str">
        <f t="shared" si="97"/>
        <v/>
      </c>
      <c r="G805" s="11" t="str">
        <f t="shared" si="101"/>
        <v/>
      </c>
      <c r="H805" s="11" t="str">
        <f t="shared" si="98"/>
        <v/>
      </c>
      <c r="I805" s="11" t="str">
        <f t="shared" si="102"/>
        <v/>
      </c>
      <c r="J805" s="11" t="str">
        <f t="shared" si="99"/>
        <v/>
      </c>
      <c r="K805" s="11" t="str">
        <f t="shared" si="103"/>
        <v/>
      </c>
      <c r="L805" s="11" t="str">
        <f>IF('ACT Math'!B805="","",'SAT M to CBEST M'!$A$2+'SAT M to CBEST M'!$B$2*C805)</f>
        <v/>
      </c>
      <c r="M805" s="11" t="str">
        <f>IF('ACT Math'!B805="","", IF(L805&lt;20, 20, IF(L805&gt;80, 80, L805)))</f>
        <v/>
      </c>
    </row>
    <row r="806" spans="1:13" x14ac:dyDescent="0.25">
      <c r="A806" s="11">
        <v>805</v>
      </c>
      <c r="B806" s="30"/>
      <c r="C806" s="11" t="str">
        <f>IF('ACT Math'!B806="","",IF('ACT Math'!B806&lt;'ACT M to SAT M'!$A$2,'ACT M to SAT M'!$B$2,IF('ACT Math'!B806&gt;'ACT M to SAT M'!A$28,'ACT M to SAT M'!B$28,VLOOKUP(B806,'ACT M to SAT M'!A:B,2,FALSE))))</f>
        <v/>
      </c>
      <c r="D806" s="11" t="str">
        <f t="shared" si="96"/>
        <v/>
      </c>
      <c r="E806" s="11" t="str">
        <f t="shared" si="100"/>
        <v/>
      </c>
      <c r="F806" s="11" t="str">
        <f t="shared" si="97"/>
        <v/>
      </c>
      <c r="G806" s="11" t="str">
        <f t="shared" si="101"/>
        <v/>
      </c>
      <c r="H806" s="11" t="str">
        <f t="shared" si="98"/>
        <v/>
      </c>
      <c r="I806" s="11" t="str">
        <f t="shared" si="102"/>
        <v/>
      </c>
      <c r="J806" s="11" t="str">
        <f t="shared" si="99"/>
        <v/>
      </c>
      <c r="K806" s="11" t="str">
        <f t="shared" si="103"/>
        <v/>
      </c>
      <c r="L806" s="11" t="str">
        <f>IF('ACT Math'!B806="","",'SAT M to CBEST M'!$A$2+'SAT M to CBEST M'!$B$2*C806)</f>
        <v/>
      </c>
      <c r="M806" s="11" t="str">
        <f>IF('ACT Math'!B806="","", IF(L806&lt;20, 20, IF(L806&gt;80, 80, L806)))</f>
        <v/>
      </c>
    </row>
    <row r="807" spans="1:13" x14ac:dyDescent="0.25">
      <c r="A807" s="11">
        <v>806</v>
      </c>
      <c r="B807" s="30"/>
      <c r="C807" s="11" t="str">
        <f>IF('ACT Math'!B807="","",IF('ACT Math'!B807&lt;'ACT M to SAT M'!$A$2,'ACT M to SAT M'!$B$2,IF('ACT Math'!B807&gt;'ACT M to SAT M'!A$28,'ACT M to SAT M'!B$28,VLOOKUP(B807,'ACT M to SAT M'!A:B,2,FALSE))))</f>
        <v/>
      </c>
      <c r="D807" s="11" t="str">
        <f t="shared" si="96"/>
        <v/>
      </c>
      <c r="E807" s="11" t="str">
        <f t="shared" si="100"/>
        <v/>
      </c>
      <c r="F807" s="11" t="str">
        <f t="shared" si="97"/>
        <v/>
      </c>
      <c r="G807" s="11" t="str">
        <f t="shared" si="101"/>
        <v/>
      </c>
      <c r="H807" s="11" t="str">
        <f t="shared" si="98"/>
        <v/>
      </c>
      <c r="I807" s="11" t="str">
        <f t="shared" si="102"/>
        <v/>
      </c>
      <c r="J807" s="11" t="str">
        <f t="shared" si="99"/>
        <v/>
      </c>
      <c r="K807" s="11" t="str">
        <f t="shared" si="103"/>
        <v/>
      </c>
      <c r="L807" s="11" t="str">
        <f>IF('ACT Math'!B807="","",'SAT M to CBEST M'!$A$2+'SAT M to CBEST M'!$B$2*C807)</f>
        <v/>
      </c>
      <c r="M807" s="11" t="str">
        <f>IF('ACT Math'!B807="","", IF(L807&lt;20, 20, IF(L807&gt;80, 80, L807)))</f>
        <v/>
      </c>
    </row>
    <row r="808" spans="1:13" x14ac:dyDescent="0.25">
      <c r="A808" s="11">
        <v>807</v>
      </c>
      <c r="B808" s="30"/>
      <c r="C808" s="11" t="str">
        <f>IF('ACT Math'!B808="","",IF('ACT Math'!B808&lt;'ACT M to SAT M'!$A$2,'ACT M to SAT M'!$B$2,IF('ACT Math'!B808&gt;'ACT M to SAT M'!A$28,'ACT M to SAT M'!B$28,VLOOKUP(B808,'ACT M to SAT M'!A:B,2,FALSE))))</f>
        <v/>
      </c>
      <c r="D808" s="11" t="str">
        <f t="shared" si="96"/>
        <v/>
      </c>
      <c r="E808" s="11" t="str">
        <f t="shared" si="100"/>
        <v/>
      </c>
      <c r="F808" s="11" t="str">
        <f t="shared" si="97"/>
        <v/>
      </c>
      <c r="G808" s="11" t="str">
        <f t="shared" si="101"/>
        <v/>
      </c>
      <c r="H808" s="11" t="str">
        <f t="shared" si="98"/>
        <v/>
      </c>
      <c r="I808" s="11" t="str">
        <f t="shared" si="102"/>
        <v/>
      </c>
      <c r="J808" s="11" t="str">
        <f t="shared" si="99"/>
        <v/>
      </c>
      <c r="K808" s="11" t="str">
        <f t="shared" si="103"/>
        <v/>
      </c>
      <c r="L808" s="11" t="str">
        <f>IF('ACT Math'!B808="","",'SAT M to CBEST M'!$A$2+'SAT M to CBEST M'!$B$2*C808)</f>
        <v/>
      </c>
      <c r="M808" s="11" t="str">
        <f>IF('ACT Math'!B808="","", IF(L808&lt;20, 20, IF(L808&gt;80, 80, L808)))</f>
        <v/>
      </c>
    </row>
    <row r="809" spans="1:13" x14ac:dyDescent="0.25">
      <c r="A809" s="11">
        <v>808</v>
      </c>
      <c r="B809" s="30"/>
      <c r="C809" s="11" t="str">
        <f>IF('ACT Math'!B809="","",IF('ACT Math'!B809&lt;'ACT M to SAT M'!$A$2,'ACT M to SAT M'!$B$2,IF('ACT Math'!B809&gt;'ACT M to SAT M'!A$28,'ACT M to SAT M'!B$28,VLOOKUP(B809,'ACT M to SAT M'!A:B,2,FALSE))))</f>
        <v/>
      </c>
      <c r="D809" s="11" t="str">
        <f t="shared" si="96"/>
        <v/>
      </c>
      <c r="E809" s="11" t="str">
        <f t="shared" si="100"/>
        <v/>
      </c>
      <c r="F809" s="11" t="str">
        <f t="shared" si="97"/>
        <v/>
      </c>
      <c r="G809" s="11" t="str">
        <f t="shared" si="101"/>
        <v/>
      </c>
      <c r="H809" s="11" t="str">
        <f t="shared" si="98"/>
        <v/>
      </c>
      <c r="I809" s="11" t="str">
        <f t="shared" si="102"/>
        <v/>
      </c>
      <c r="J809" s="11" t="str">
        <f t="shared" si="99"/>
        <v/>
      </c>
      <c r="K809" s="11" t="str">
        <f t="shared" si="103"/>
        <v/>
      </c>
      <c r="L809" s="11" t="str">
        <f>IF('ACT Math'!B809="","",'SAT M to CBEST M'!$A$2+'SAT M to CBEST M'!$B$2*C809)</f>
        <v/>
      </c>
      <c r="M809" s="11" t="str">
        <f>IF('ACT Math'!B809="","", IF(L809&lt;20, 20, IF(L809&gt;80, 80, L809)))</f>
        <v/>
      </c>
    </row>
    <row r="810" spans="1:13" x14ac:dyDescent="0.25">
      <c r="A810" s="11">
        <v>809</v>
      </c>
      <c r="B810" s="30"/>
      <c r="C810" s="11" t="str">
        <f>IF('ACT Math'!B810="","",IF('ACT Math'!B810&lt;'ACT M to SAT M'!$A$2,'ACT M to SAT M'!$B$2,IF('ACT Math'!B810&gt;'ACT M to SAT M'!A$28,'ACT M to SAT M'!B$28,VLOOKUP(B810,'ACT M to SAT M'!A:B,2,FALSE))))</f>
        <v/>
      </c>
      <c r="D810" s="11" t="str">
        <f t="shared" si="96"/>
        <v/>
      </c>
      <c r="E810" s="11" t="str">
        <f t="shared" si="100"/>
        <v/>
      </c>
      <c r="F810" s="11" t="str">
        <f t="shared" si="97"/>
        <v/>
      </c>
      <c r="G810" s="11" t="str">
        <f t="shared" si="101"/>
        <v/>
      </c>
      <c r="H810" s="11" t="str">
        <f t="shared" si="98"/>
        <v/>
      </c>
      <c r="I810" s="11" t="str">
        <f t="shared" si="102"/>
        <v/>
      </c>
      <c r="J810" s="11" t="str">
        <f t="shared" si="99"/>
        <v/>
      </c>
      <c r="K810" s="11" t="str">
        <f t="shared" si="103"/>
        <v/>
      </c>
      <c r="L810" s="11" t="str">
        <f>IF('ACT Math'!B810="","",'SAT M to CBEST M'!$A$2+'SAT M to CBEST M'!$B$2*C810)</f>
        <v/>
      </c>
      <c r="M810" s="11" t="str">
        <f>IF('ACT Math'!B810="","", IF(L810&lt;20, 20, IF(L810&gt;80, 80, L810)))</f>
        <v/>
      </c>
    </row>
    <row r="811" spans="1:13" x14ac:dyDescent="0.25">
      <c r="A811" s="11">
        <v>810</v>
      </c>
      <c r="B811" s="30"/>
      <c r="C811" s="11" t="str">
        <f>IF('ACT Math'!B811="","",IF('ACT Math'!B811&lt;'ACT M to SAT M'!$A$2,'ACT M to SAT M'!$B$2,IF('ACT Math'!B811&gt;'ACT M to SAT M'!A$28,'ACT M to SAT M'!B$28,VLOOKUP(B811,'ACT M to SAT M'!A:B,2,FALSE))))</f>
        <v/>
      </c>
      <c r="D811" s="11" t="str">
        <f t="shared" si="96"/>
        <v/>
      </c>
      <c r="E811" s="11" t="str">
        <f t="shared" si="100"/>
        <v/>
      </c>
      <c r="F811" s="11" t="str">
        <f t="shared" si="97"/>
        <v/>
      </c>
      <c r="G811" s="11" t="str">
        <f t="shared" si="101"/>
        <v/>
      </c>
      <c r="H811" s="11" t="str">
        <f t="shared" si="98"/>
        <v/>
      </c>
      <c r="I811" s="11" t="str">
        <f t="shared" si="102"/>
        <v/>
      </c>
      <c r="J811" s="11" t="str">
        <f t="shared" si="99"/>
        <v/>
      </c>
      <c r="K811" s="11" t="str">
        <f t="shared" si="103"/>
        <v/>
      </c>
      <c r="L811" s="11" t="str">
        <f>IF('ACT Math'!B811="","",'SAT M to CBEST M'!$A$2+'SAT M to CBEST M'!$B$2*C811)</f>
        <v/>
      </c>
      <c r="M811" s="11" t="str">
        <f>IF('ACT Math'!B811="","", IF(L811&lt;20, 20, IF(L811&gt;80, 80, L811)))</f>
        <v/>
      </c>
    </row>
    <row r="812" spans="1:13" x14ac:dyDescent="0.25">
      <c r="A812" s="11">
        <v>811</v>
      </c>
      <c r="B812" s="30"/>
      <c r="C812" s="11" t="str">
        <f>IF('ACT Math'!B812="","",IF('ACT Math'!B812&lt;'ACT M to SAT M'!$A$2,'ACT M to SAT M'!$B$2,IF('ACT Math'!B812&gt;'ACT M to SAT M'!A$28,'ACT M to SAT M'!B$28,VLOOKUP(B812,'ACT M to SAT M'!A:B,2,FALSE))))</f>
        <v/>
      </c>
      <c r="D812" s="11" t="str">
        <f t="shared" si="96"/>
        <v/>
      </c>
      <c r="E812" s="11" t="str">
        <f t="shared" si="100"/>
        <v/>
      </c>
      <c r="F812" s="11" t="str">
        <f t="shared" si="97"/>
        <v/>
      </c>
      <c r="G812" s="11" t="str">
        <f t="shared" si="101"/>
        <v/>
      </c>
      <c r="H812" s="11" t="str">
        <f t="shared" si="98"/>
        <v/>
      </c>
      <c r="I812" s="11" t="str">
        <f t="shared" si="102"/>
        <v/>
      </c>
      <c r="J812" s="11" t="str">
        <f t="shared" si="99"/>
        <v/>
      </c>
      <c r="K812" s="11" t="str">
        <f t="shared" si="103"/>
        <v/>
      </c>
      <c r="L812" s="11" t="str">
        <f>IF('ACT Math'!B812="","",'SAT M to CBEST M'!$A$2+'SAT M to CBEST M'!$B$2*C812)</f>
        <v/>
      </c>
      <c r="M812" s="11" t="str">
        <f>IF('ACT Math'!B812="","", IF(L812&lt;20, 20, IF(L812&gt;80, 80, L812)))</f>
        <v/>
      </c>
    </row>
    <row r="813" spans="1:13" x14ac:dyDescent="0.25">
      <c r="A813" s="11">
        <v>812</v>
      </c>
      <c r="B813" s="30"/>
      <c r="C813" s="11" t="str">
        <f>IF('ACT Math'!B813="","",IF('ACT Math'!B813&lt;'ACT M to SAT M'!$A$2,'ACT M to SAT M'!$B$2,IF('ACT Math'!B813&gt;'ACT M to SAT M'!A$28,'ACT M to SAT M'!B$28,VLOOKUP(B813,'ACT M to SAT M'!A:B,2,FALSE))))</f>
        <v/>
      </c>
      <c r="D813" s="11" t="str">
        <f t="shared" si="96"/>
        <v/>
      </c>
      <c r="E813" s="11" t="str">
        <f t="shared" si="100"/>
        <v/>
      </c>
      <c r="F813" s="11" t="str">
        <f t="shared" si="97"/>
        <v/>
      </c>
      <c r="G813" s="11" t="str">
        <f t="shared" si="101"/>
        <v/>
      </c>
      <c r="H813" s="11" t="str">
        <f t="shared" si="98"/>
        <v/>
      </c>
      <c r="I813" s="11" t="str">
        <f t="shared" si="102"/>
        <v/>
      </c>
      <c r="J813" s="11" t="str">
        <f t="shared" si="99"/>
        <v/>
      </c>
      <c r="K813" s="11" t="str">
        <f t="shared" si="103"/>
        <v/>
      </c>
      <c r="L813" s="11" t="str">
        <f>IF('ACT Math'!B813="","",'SAT M to CBEST M'!$A$2+'SAT M to CBEST M'!$B$2*C813)</f>
        <v/>
      </c>
      <c r="M813" s="11" t="str">
        <f>IF('ACT Math'!B813="","", IF(L813&lt;20, 20, IF(L813&gt;80, 80, L813)))</f>
        <v/>
      </c>
    </row>
    <row r="814" spans="1:13" x14ac:dyDescent="0.25">
      <c r="A814" s="11">
        <v>813</v>
      </c>
      <c r="B814" s="30"/>
      <c r="C814" s="11" t="str">
        <f>IF('ACT Math'!B814="","",IF('ACT Math'!B814&lt;'ACT M to SAT M'!$A$2,'ACT M to SAT M'!$B$2,IF('ACT Math'!B814&gt;'ACT M to SAT M'!A$28,'ACT M to SAT M'!B$28,VLOOKUP(B814,'ACT M to SAT M'!A:B,2,FALSE))))</f>
        <v/>
      </c>
      <c r="D814" s="11" t="str">
        <f t="shared" si="96"/>
        <v/>
      </c>
      <c r="E814" s="11" t="str">
        <f t="shared" si="100"/>
        <v/>
      </c>
      <c r="F814" s="11" t="str">
        <f t="shared" si="97"/>
        <v/>
      </c>
      <c r="G814" s="11" t="str">
        <f t="shared" si="101"/>
        <v/>
      </c>
      <c r="H814" s="11" t="str">
        <f t="shared" si="98"/>
        <v/>
      </c>
      <c r="I814" s="11" t="str">
        <f t="shared" si="102"/>
        <v/>
      </c>
      <c r="J814" s="11" t="str">
        <f t="shared" si="99"/>
        <v/>
      </c>
      <c r="K814" s="11" t="str">
        <f t="shared" si="103"/>
        <v/>
      </c>
      <c r="L814" s="11" t="str">
        <f>IF('ACT Math'!B814="","",'SAT M to CBEST M'!$A$2+'SAT M to CBEST M'!$B$2*C814)</f>
        <v/>
      </c>
      <c r="M814" s="11" t="str">
        <f>IF('ACT Math'!B814="","", IF(L814&lt;20, 20, IF(L814&gt;80, 80, L814)))</f>
        <v/>
      </c>
    </row>
    <row r="815" spans="1:13" x14ac:dyDescent="0.25">
      <c r="A815" s="11">
        <v>814</v>
      </c>
      <c r="B815" s="30"/>
      <c r="C815" s="11" t="str">
        <f>IF('ACT Math'!B815="","",IF('ACT Math'!B815&lt;'ACT M to SAT M'!$A$2,'ACT M to SAT M'!$B$2,IF('ACT Math'!B815&gt;'ACT M to SAT M'!A$28,'ACT M to SAT M'!B$28,VLOOKUP(B815,'ACT M to SAT M'!A:B,2,FALSE))))</f>
        <v/>
      </c>
      <c r="D815" s="11" t="str">
        <f t="shared" si="96"/>
        <v/>
      </c>
      <c r="E815" s="11" t="str">
        <f t="shared" si="100"/>
        <v/>
      </c>
      <c r="F815" s="11" t="str">
        <f t="shared" si="97"/>
        <v/>
      </c>
      <c r="G815" s="11" t="str">
        <f t="shared" si="101"/>
        <v/>
      </c>
      <c r="H815" s="11" t="str">
        <f t="shared" si="98"/>
        <v/>
      </c>
      <c r="I815" s="11" t="str">
        <f t="shared" si="102"/>
        <v/>
      </c>
      <c r="J815" s="11" t="str">
        <f t="shared" si="99"/>
        <v/>
      </c>
      <c r="K815" s="11" t="str">
        <f t="shared" si="103"/>
        <v/>
      </c>
      <c r="L815" s="11" t="str">
        <f>IF('ACT Math'!B815="","",'SAT M to CBEST M'!$A$2+'SAT M to CBEST M'!$B$2*C815)</f>
        <v/>
      </c>
      <c r="M815" s="11" t="str">
        <f>IF('ACT Math'!B815="","", IF(L815&lt;20, 20, IF(L815&gt;80, 80, L815)))</f>
        <v/>
      </c>
    </row>
    <row r="816" spans="1:13" x14ac:dyDescent="0.25">
      <c r="A816" s="11">
        <v>815</v>
      </c>
      <c r="B816" s="30"/>
      <c r="C816" s="11" t="str">
        <f>IF('ACT Math'!B816="","",IF('ACT Math'!B816&lt;'ACT M to SAT M'!$A$2,'ACT M to SAT M'!$B$2,IF('ACT Math'!B816&gt;'ACT M to SAT M'!A$28,'ACT M to SAT M'!B$28,VLOOKUP(B816,'ACT M to SAT M'!A:B,2,FALSE))))</f>
        <v/>
      </c>
      <c r="D816" s="11" t="str">
        <f t="shared" si="96"/>
        <v/>
      </c>
      <c r="E816" s="11" t="str">
        <f t="shared" si="100"/>
        <v/>
      </c>
      <c r="F816" s="11" t="str">
        <f t="shared" si="97"/>
        <v/>
      </c>
      <c r="G816" s="11" t="str">
        <f t="shared" si="101"/>
        <v/>
      </c>
      <c r="H816" s="11" t="str">
        <f t="shared" si="98"/>
        <v/>
      </c>
      <c r="I816" s="11" t="str">
        <f t="shared" si="102"/>
        <v/>
      </c>
      <c r="J816" s="11" t="str">
        <f t="shared" si="99"/>
        <v/>
      </c>
      <c r="K816" s="11" t="str">
        <f t="shared" si="103"/>
        <v/>
      </c>
      <c r="L816" s="11" t="str">
        <f>IF('ACT Math'!B816="","",'SAT M to CBEST M'!$A$2+'SAT M to CBEST M'!$B$2*C816)</f>
        <v/>
      </c>
      <c r="M816" s="11" t="str">
        <f>IF('ACT Math'!B816="","", IF(L816&lt;20, 20, IF(L816&gt;80, 80, L816)))</f>
        <v/>
      </c>
    </row>
    <row r="817" spans="1:13" x14ac:dyDescent="0.25">
      <c r="A817" s="11">
        <v>816</v>
      </c>
      <c r="B817" s="30"/>
      <c r="C817" s="11" t="str">
        <f>IF('ACT Math'!B817="","",IF('ACT Math'!B817&lt;'ACT M to SAT M'!$A$2,'ACT M to SAT M'!$B$2,IF('ACT Math'!B817&gt;'ACT M to SAT M'!A$28,'ACT M to SAT M'!B$28,VLOOKUP(B817,'ACT M to SAT M'!A:B,2,FALSE))))</f>
        <v/>
      </c>
      <c r="D817" s="11" t="str">
        <f t="shared" si="96"/>
        <v/>
      </c>
      <c r="E817" s="11" t="str">
        <f t="shared" si="100"/>
        <v/>
      </c>
      <c r="F817" s="11" t="str">
        <f t="shared" si="97"/>
        <v/>
      </c>
      <c r="G817" s="11" t="str">
        <f t="shared" si="101"/>
        <v/>
      </c>
      <c r="H817" s="11" t="str">
        <f t="shared" si="98"/>
        <v/>
      </c>
      <c r="I817" s="11" t="str">
        <f t="shared" si="102"/>
        <v/>
      </c>
      <c r="J817" s="11" t="str">
        <f t="shared" si="99"/>
        <v/>
      </c>
      <c r="K817" s="11" t="str">
        <f t="shared" si="103"/>
        <v/>
      </c>
      <c r="L817" s="11" t="str">
        <f>IF('ACT Math'!B817="","",'SAT M to CBEST M'!$A$2+'SAT M to CBEST M'!$B$2*C817)</f>
        <v/>
      </c>
      <c r="M817" s="11" t="str">
        <f>IF('ACT Math'!B817="","", IF(L817&lt;20, 20, IF(L817&gt;80, 80, L817)))</f>
        <v/>
      </c>
    </row>
    <row r="818" spans="1:13" x14ac:dyDescent="0.25">
      <c r="A818" s="11">
        <v>817</v>
      </c>
      <c r="B818" s="30"/>
      <c r="C818" s="11" t="str">
        <f>IF('ACT Math'!B818="","",IF('ACT Math'!B818&lt;'ACT M to SAT M'!$A$2,'ACT M to SAT M'!$B$2,IF('ACT Math'!B818&gt;'ACT M to SAT M'!A$28,'ACT M to SAT M'!B$28,VLOOKUP(B818,'ACT M to SAT M'!A:B,2,FALSE))))</f>
        <v/>
      </c>
      <c r="D818" s="11" t="str">
        <f t="shared" si="96"/>
        <v/>
      </c>
      <c r="E818" s="11" t="str">
        <f t="shared" si="100"/>
        <v/>
      </c>
      <c r="F818" s="11" t="str">
        <f t="shared" si="97"/>
        <v/>
      </c>
      <c r="G818" s="11" t="str">
        <f t="shared" si="101"/>
        <v/>
      </c>
      <c r="H818" s="11" t="str">
        <f t="shared" si="98"/>
        <v/>
      </c>
      <c r="I818" s="11" t="str">
        <f t="shared" si="102"/>
        <v/>
      </c>
      <c r="J818" s="11" t="str">
        <f t="shared" si="99"/>
        <v/>
      </c>
      <c r="K818" s="11" t="str">
        <f t="shared" si="103"/>
        <v/>
      </c>
      <c r="L818" s="11" t="str">
        <f>IF('ACT Math'!B818="","",'SAT M to CBEST M'!$A$2+'SAT M to CBEST M'!$B$2*C818)</f>
        <v/>
      </c>
      <c r="M818" s="11" t="str">
        <f>IF('ACT Math'!B818="","", IF(L818&lt;20, 20, IF(L818&gt;80, 80, L818)))</f>
        <v/>
      </c>
    </row>
    <row r="819" spans="1:13" x14ac:dyDescent="0.25">
      <c r="A819" s="11">
        <v>818</v>
      </c>
      <c r="B819" s="30"/>
      <c r="C819" s="11" t="str">
        <f>IF('ACT Math'!B819="","",IF('ACT Math'!B819&lt;'ACT M to SAT M'!$A$2,'ACT M to SAT M'!$B$2,IF('ACT Math'!B819&gt;'ACT M to SAT M'!A$28,'ACT M to SAT M'!B$28,VLOOKUP(B819,'ACT M to SAT M'!A:B,2,FALSE))))</f>
        <v/>
      </c>
      <c r="D819" s="11" t="str">
        <f t="shared" si="96"/>
        <v/>
      </c>
      <c r="E819" s="11" t="str">
        <f t="shared" si="100"/>
        <v/>
      </c>
      <c r="F819" s="11" t="str">
        <f t="shared" si="97"/>
        <v/>
      </c>
      <c r="G819" s="11" t="str">
        <f t="shared" si="101"/>
        <v/>
      </c>
      <c r="H819" s="11" t="str">
        <f t="shared" si="98"/>
        <v/>
      </c>
      <c r="I819" s="11" t="str">
        <f t="shared" si="102"/>
        <v/>
      </c>
      <c r="J819" s="11" t="str">
        <f t="shared" si="99"/>
        <v/>
      </c>
      <c r="K819" s="11" t="str">
        <f t="shared" si="103"/>
        <v/>
      </c>
      <c r="L819" s="11" t="str">
        <f>IF('ACT Math'!B819="","",'SAT M to CBEST M'!$A$2+'SAT M to CBEST M'!$B$2*C819)</f>
        <v/>
      </c>
      <c r="M819" s="11" t="str">
        <f>IF('ACT Math'!B819="","", IF(L819&lt;20, 20, IF(L819&gt;80, 80, L819)))</f>
        <v/>
      </c>
    </row>
    <row r="820" spans="1:13" x14ac:dyDescent="0.25">
      <c r="A820" s="11">
        <v>819</v>
      </c>
      <c r="B820" s="30"/>
      <c r="C820" s="11" t="str">
        <f>IF('ACT Math'!B820="","",IF('ACT Math'!B820&lt;'ACT M to SAT M'!$A$2,'ACT M to SAT M'!$B$2,IF('ACT Math'!B820&gt;'ACT M to SAT M'!A$28,'ACT M to SAT M'!B$28,VLOOKUP(B820,'ACT M to SAT M'!A:B,2,FALSE))))</f>
        <v/>
      </c>
      <c r="D820" s="11" t="str">
        <f t="shared" si="96"/>
        <v/>
      </c>
      <c r="E820" s="11" t="str">
        <f t="shared" si="100"/>
        <v/>
      </c>
      <c r="F820" s="11" t="str">
        <f t="shared" si="97"/>
        <v/>
      </c>
      <c r="G820" s="11" t="str">
        <f t="shared" si="101"/>
        <v/>
      </c>
      <c r="H820" s="11" t="str">
        <f t="shared" si="98"/>
        <v/>
      </c>
      <c r="I820" s="11" t="str">
        <f t="shared" si="102"/>
        <v/>
      </c>
      <c r="J820" s="11" t="str">
        <f t="shared" si="99"/>
        <v/>
      </c>
      <c r="K820" s="11" t="str">
        <f t="shared" si="103"/>
        <v/>
      </c>
      <c r="L820" s="11" t="str">
        <f>IF('ACT Math'!B820="","",'SAT M to CBEST M'!$A$2+'SAT M to CBEST M'!$B$2*C820)</f>
        <v/>
      </c>
      <c r="M820" s="11" t="str">
        <f>IF('ACT Math'!B820="","", IF(L820&lt;20, 20, IF(L820&gt;80, 80, L820)))</f>
        <v/>
      </c>
    </row>
    <row r="821" spans="1:13" x14ac:dyDescent="0.25">
      <c r="A821" s="11">
        <v>820</v>
      </c>
      <c r="B821" s="30"/>
      <c r="C821" s="11" t="str">
        <f>IF('ACT Math'!B821="","",IF('ACT Math'!B821&lt;'ACT M to SAT M'!$A$2,'ACT M to SAT M'!$B$2,IF('ACT Math'!B821&gt;'ACT M to SAT M'!A$28,'ACT M to SAT M'!B$28,VLOOKUP(B821,'ACT M to SAT M'!A:B,2,FALSE))))</f>
        <v/>
      </c>
      <c r="D821" s="11" t="str">
        <f t="shared" si="96"/>
        <v/>
      </c>
      <c r="E821" s="11" t="str">
        <f t="shared" si="100"/>
        <v/>
      </c>
      <c r="F821" s="11" t="str">
        <f t="shared" si="97"/>
        <v/>
      </c>
      <c r="G821" s="11" t="str">
        <f t="shared" si="101"/>
        <v/>
      </c>
      <c r="H821" s="11" t="str">
        <f t="shared" si="98"/>
        <v/>
      </c>
      <c r="I821" s="11" t="str">
        <f t="shared" si="102"/>
        <v/>
      </c>
      <c r="J821" s="11" t="str">
        <f t="shared" si="99"/>
        <v/>
      </c>
      <c r="K821" s="11" t="str">
        <f t="shared" si="103"/>
        <v/>
      </c>
      <c r="L821" s="11" t="str">
        <f>IF('ACT Math'!B821="","",'SAT M to CBEST M'!$A$2+'SAT M to CBEST M'!$B$2*C821)</f>
        <v/>
      </c>
      <c r="M821" s="11" t="str">
        <f>IF('ACT Math'!B821="","", IF(L821&lt;20, 20, IF(L821&gt;80, 80, L821)))</f>
        <v/>
      </c>
    </row>
    <row r="822" spans="1:13" x14ac:dyDescent="0.25">
      <c r="A822" s="11">
        <v>821</v>
      </c>
      <c r="B822" s="30"/>
      <c r="C822" s="11" t="str">
        <f>IF('ACT Math'!B822="","",IF('ACT Math'!B822&lt;'ACT M to SAT M'!$A$2,'ACT M to SAT M'!$B$2,IF('ACT Math'!B822&gt;'ACT M to SAT M'!A$28,'ACT M to SAT M'!B$28,VLOOKUP(B822,'ACT M to SAT M'!A:B,2,FALSE))))</f>
        <v/>
      </c>
      <c r="D822" s="11" t="str">
        <f t="shared" si="96"/>
        <v/>
      </c>
      <c r="E822" s="11" t="str">
        <f t="shared" si="100"/>
        <v/>
      </c>
      <c r="F822" s="11" t="str">
        <f t="shared" si="97"/>
        <v/>
      </c>
      <c r="G822" s="11" t="str">
        <f t="shared" si="101"/>
        <v/>
      </c>
      <c r="H822" s="11" t="str">
        <f t="shared" si="98"/>
        <v/>
      </c>
      <c r="I822" s="11" t="str">
        <f t="shared" si="102"/>
        <v/>
      </c>
      <c r="J822" s="11" t="str">
        <f t="shared" si="99"/>
        <v/>
      </c>
      <c r="K822" s="11" t="str">
        <f t="shared" si="103"/>
        <v/>
      </c>
      <c r="L822" s="11" t="str">
        <f>IF('ACT Math'!B822="","",'SAT M to CBEST M'!$A$2+'SAT M to CBEST M'!$B$2*C822)</f>
        <v/>
      </c>
      <c r="M822" s="11" t="str">
        <f>IF('ACT Math'!B822="","", IF(L822&lt;20, 20, IF(L822&gt;80, 80, L822)))</f>
        <v/>
      </c>
    </row>
    <row r="823" spans="1:13" x14ac:dyDescent="0.25">
      <c r="A823" s="11">
        <v>822</v>
      </c>
      <c r="B823" s="30"/>
      <c r="C823" s="11" t="str">
        <f>IF('ACT Math'!B823="","",IF('ACT Math'!B823&lt;'ACT M to SAT M'!$A$2,'ACT M to SAT M'!$B$2,IF('ACT Math'!B823&gt;'ACT M to SAT M'!A$28,'ACT M to SAT M'!B$28,VLOOKUP(B823,'ACT M to SAT M'!A:B,2,FALSE))))</f>
        <v/>
      </c>
      <c r="D823" s="11" t="str">
        <f t="shared" si="96"/>
        <v/>
      </c>
      <c r="E823" s="11" t="str">
        <f t="shared" si="100"/>
        <v/>
      </c>
      <c r="F823" s="11" t="str">
        <f t="shared" si="97"/>
        <v/>
      </c>
      <c r="G823" s="11" t="str">
        <f t="shared" si="101"/>
        <v/>
      </c>
      <c r="H823" s="11" t="str">
        <f t="shared" si="98"/>
        <v/>
      </c>
      <c r="I823" s="11" t="str">
        <f t="shared" si="102"/>
        <v/>
      </c>
      <c r="J823" s="11" t="str">
        <f t="shared" si="99"/>
        <v/>
      </c>
      <c r="K823" s="11" t="str">
        <f t="shared" si="103"/>
        <v/>
      </c>
      <c r="L823" s="11" t="str">
        <f>IF('ACT Math'!B823="","",'SAT M to CBEST M'!$A$2+'SAT M to CBEST M'!$B$2*C823)</f>
        <v/>
      </c>
      <c r="M823" s="11" t="str">
        <f>IF('ACT Math'!B823="","", IF(L823&lt;20, 20, IF(L823&gt;80, 80, L823)))</f>
        <v/>
      </c>
    </row>
    <row r="824" spans="1:13" x14ac:dyDescent="0.25">
      <c r="A824" s="11">
        <v>823</v>
      </c>
      <c r="B824" s="30"/>
      <c r="C824" s="11" t="str">
        <f>IF('ACT Math'!B824="","",IF('ACT Math'!B824&lt;'ACT M to SAT M'!$A$2,'ACT M to SAT M'!$B$2,IF('ACT Math'!B824&gt;'ACT M to SAT M'!A$28,'ACT M to SAT M'!B$28,VLOOKUP(B824,'ACT M to SAT M'!A:B,2,FALSE))))</f>
        <v/>
      </c>
      <c r="D824" s="11" t="str">
        <f t="shared" si="96"/>
        <v/>
      </c>
      <c r="E824" s="11" t="str">
        <f t="shared" si="100"/>
        <v/>
      </c>
      <c r="F824" s="11" t="str">
        <f t="shared" si="97"/>
        <v/>
      </c>
      <c r="G824" s="11" t="str">
        <f t="shared" si="101"/>
        <v/>
      </c>
      <c r="H824" s="11" t="str">
        <f t="shared" si="98"/>
        <v/>
      </c>
      <c r="I824" s="11" t="str">
        <f t="shared" si="102"/>
        <v/>
      </c>
      <c r="J824" s="11" t="str">
        <f t="shared" si="99"/>
        <v/>
      </c>
      <c r="K824" s="11" t="str">
        <f t="shared" si="103"/>
        <v/>
      </c>
      <c r="L824" s="11" t="str">
        <f>IF('ACT Math'!B824="","",'SAT M to CBEST M'!$A$2+'SAT M to CBEST M'!$B$2*C824)</f>
        <v/>
      </c>
      <c r="M824" s="11" t="str">
        <f>IF('ACT Math'!B824="","", IF(L824&lt;20, 20, IF(L824&gt;80, 80, L824)))</f>
        <v/>
      </c>
    </row>
    <row r="825" spans="1:13" x14ac:dyDescent="0.25">
      <c r="A825" s="11">
        <v>824</v>
      </c>
      <c r="B825" s="30"/>
      <c r="C825" s="11" t="str">
        <f>IF('ACT Math'!B825="","",IF('ACT Math'!B825&lt;'ACT M to SAT M'!$A$2,'ACT M to SAT M'!$B$2,IF('ACT Math'!B825&gt;'ACT M to SAT M'!A$28,'ACT M to SAT M'!B$28,VLOOKUP(B825,'ACT M to SAT M'!A:B,2,FALSE))))</f>
        <v/>
      </c>
      <c r="D825" s="11" t="str">
        <f t="shared" si="96"/>
        <v/>
      </c>
      <c r="E825" s="11" t="str">
        <f t="shared" si="100"/>
        <v/>
      </c>
      <c r="F825" s="11" t="str">
        <f t="shared" si="97"/>
        <v/>
      </c>
      <c r="G825" s="11" t="str">
        <f t="shared" si="101"/>
        <v/>
      </c>
      <c r="H825" s="11" t="str">
        <f t="shared" si="98"/>
        <v/>
      </c>
      <c r="I825" s="11" t="str">
        <f t="shared" si="102"/>
        <v/>
      </c>
      <c r="J825" s="11" t="str">
        <f t="shared" si="99"/>
        <v/>
      </c>
      <c r="K825" s="11" t="str">
        <f t="shared" si="103"/>
        <v/>
      </c>
      <c r="L825" s="11" t="str">
        <f>IF('ACT Math'!B825="","",'SAT M to CBEST M'!$A$2+'SAT M to CBEST M'!$B$2*C825)</f>
        <v/>
      </c>
      <c r="M825" s="11" t="str">
        <f>IF('ACT Math'!B825="","", IF(L825&lt;20, 20, IF(L825&gt;80, 80, L825)))</f>
        <v/>
      </c>
    </row>
    <row r="826" spans="1:13" x14ac:dyDescent="0.25">
      <c r="A826" s="11">
        <v>825</v>
      </c>
      <c r="B826" s="30"/>
      <c r="C826" s="11" t="str">
        <f>IF('ACT Math'!B826="","",IF('ACT Math'!B826&lt;'ACT M to SAT M'!$A$2,'ACT M to SAT M'!$B$2,IF('ACT Math'!B826&gt;'ACT M to SAT M'!A$28,'ACT M to SAT M'!B$28,VLOOKUP(B826,'ACT M to SAT M'!A:B,2,FALSE))))</f>
        <v/>
      </c>
      <c r="D826" s="11" t="str">
        <f t="shared" si="96"/>
        <v/>
      </c>
      <c r="E826" s="11" t="str">
        <f t="shared" si="100"/>
        <v/>
      </c>
      <c r="F826" s="11" t="str">
        <f t="shared" si="97"/>
        <v/>
      </c>
      <c r="G826" s="11" t="str">
        <f t="shared" si="101"/>
        <v/>
      </c>
      <c r="H826" s="11" t="str">
        <f t="shared" si="98"/>
        <v/>
      </c>
      <c r="I826" s="11" t="str">
        <f t="shared" si="102"/>
        <v/>
      </c>
      <c r="J826" s="11" t="str">
        <f t="shared" si="99"/>
        <v/>
      </c>
      <c r="K826" s="11" t="str">
        <f t="shared" si="103"/>
        <v/>
      </c>
      <c r="L826" s="11" t="str">
        <f>IF('ACT Math'!B826="","",'SAT M to CBEST M'!$A$2+'SAT M to CBEST M'!$B$2*C826)</f>
        <v/>
      </c>
      <c r="M826" s="11" t="str">
        <f>IF('ACT Math'!B826="","", IF(L826&lt;20, 20, IF(L826&gt;80, 80, L826)))</f>
        <v/>
      </c>
    </row>
    <row r="827" spans="1:13" x14ac:dyDescent="0.25">
      <c r="A827" s="11">
        <v>826</v>
      </c>
      <c r="B827" s="30"/>
      <c r="C827" s="11" t="str">
        <f>IF('ACT Math'!B827="","",IF('ACT Math'!B827&lt;'ACT M to SAT M'!$A$2,'ACT M to SAT M'!$B$2,IF('ACT Math'!B827&gt;'ACT M to SAT M'!A$28,'ACT M to SAT M'!B$28,VLOOKUP(B827,'ACT M to SAT M'!A:B,2,FALSE))))</f>
        <v/>
      </c>
      <c r="D827" s="11" t="str">
        <f t="shared" si="96"/>
        <v/>
      </c>
      <c r="E827" s="11" t="str">
        <f t="shared" si="100"/>
        <v/>
      </c>
      <c r="F827" s="11" t="str">
        <f t="shared" si="97"/>
        <v/>
      </c>
      <c r="G827" s="11" t="str">
        <f t="shared" si="101"/>
        <v/>
      </c>
      <c r="H827" s="11" t="str">
        <f t="shared" si="98"/>
        <v/>
      </c>
      <c r="I827" s="11" t="str">
        <f t="shared" si="102"/>
        <v/>
      </c>
      <c r="J827" s="11" t="str">
        <f t="shared" si="99"/>
        <v/>
      </c>
      <c r="K827" s="11" t="str">
        <f t="shared" si="103"/>
        <v/>
      </c>
      <c r="L827" s="11" t="str">
        <f>IF('ACT Math'!B827="","",'SAT M to CBEST M'!$A$2+'SAT M to CBEST M'!$B$2*C827)</f>
        <v/>
      </c>
      <c r="M827" s="11" t="str">
        <f>IF('ACT Math'!B827="","", IF(L827&lt;20, 20, IF(L827&gt;80, 80, L827)))</f>
        <v/>
      </c>
    </row>
    <row r="828" spans="1:13" x14ac:dyDescent="0.25">
      <c r="A828" s="11">
        <v>827</v>
      </c>
      <c r="B828" s="30"/>
      <c r="C828" s="11" t="str">
        <f>IF('ACT Math'!B828="","",IF('ACT Math'!B828&lt;'ACT M to SAT M'!$A$2,'ACT M to SAT M'!$B$2,IF('ACT Math'!B828&gt;'ACT M to SAT M'!A$28,'ACT M to SAT M'!B$28,VLOOKUP(B828,'ACT M to SAT M'!A:B,2,FALSE))))</f>
        <v/>
      </c>
      <c r="D828" s="11" t="str">
        <f t="shared" si="96"/>
        <v/>
      </c>
      <c r="E828" s="11" t="str">
        <f t="shared" si="100"/>
        <v/>
      </c>
      <c r="F828" s="11" t="str">
        <f t="shared" si="97"/>
        <v/>
      </c>
      <c r="G828" s="11" t="str">
        <f t="shared" si="101"/>
        <v/>
      </c>
      <c r="H828" s="11" t="str">
        <f t="shared" si="98"/>
        <v/>
      </c>
      <c r="I828" s="11" t="str">
        <f t="shared" si="102"/>
        <v/>
      </c>
      <c r="J828" s="11" t="str">
        <f t="shared" si="99"/>
        <v/>
      </c>
      <c r="K828" s="11" t="str">
        <f t="shared" si="103"/>
        <v/>
      </c>
      <c r="L828" s="11" t="str">
        <f>IF('ACT Math'!B828="","",'SAT M to CBEST M'!$A$2+'SAT M to CBEST M'!$B$2*C828)</f>
        <v/>
      </c>
      <c r="M828" s="11" t="str">
        <f>IF('ACT Math'!B828="","", IF(L828&lt;20, 20, IF(L828&gt;80, 80, L828)))</f>
        <v/>
      </c>
    </row>
    <row r="829" spans="1:13" x14ac:dyDescent="0.25">
      <c r="A829" s="11">
        <v>828</v>
      </c>
      <c r="B829" s="30"/>
      <c r="C829" s="11" t="str">
        <f>IF('ACT Math'!B829="","",IF('ACT Math'!B829&lt;'ACT M to SAT M'!$A$2,'ACT M to SAT M'!$B$2,IF('ACT Math'!B829&gt;'ACT M to SAT M'!A$28,'ACT M to SAT M'!B$28,VLOOKUP(B829,'ACT M to SAT M'!A:B,2,FALSE))))</f>
        <v/>
      </c>
      <c r="D829" s="11" t="str">
        <f t="shared" si="96"/>
        <v/>
      </c>
      <c r="E829" s="11" t="str">
        <f t="shared" si="100"/>
        <v/>
      </c>
      <c r="F829" s="11" t="str">
        <f t="shared" si="97"/>
        <v/>
      </c>
      <c r="G829" s="11" t="str">
        <f t="shared" si="101"/>
        <v/>
      </c>
      <c r="H829" s="11" t="str">
        <f t="shared" si="98"/>
        <v/>
      </c>
      <c r="I829" s="11" t="str">
        <f t="shared" si="102"/>
        <v/>
      </c>
      <c r="J829" s="11" t="str">
        <f t="shared" si="99"/>
        <v/>
      </c>
      <c r="K829" s="11" t="str">
        <f t="shared" si="103"/>
        <v/>
      </c>
      <c r="L829" s="11" t="str">
        <f>IF('ACT Math'!B829="","",'SAT M to CBEST M'!$A$2+'SAT M to CBEST M'!$B$2*C829)</f>
        <v/>
      </c>
      <c r="M829" s="11" t="str">
        <f>IF('ACT Math'!B829="","", IF(L829&lt;20, 20, IF(L829&gt;80, 80, L829)))</f>
        <v/>
      </c>
    </row>
    <row r="830" spans="1:13" x14ac:dyDescent="0.25">
      <c r="A830" s="11">
        <v>829</v>
      </c>
      <c r="B830" s="30"/>
      <c r="C830" s="11" t="str">
        <f>IF('ACT Math'!B830="","",IF('ACT Math'!B830&lt;'ACT M to SAT M'!$A$2,'ACT M to SAT M'!$B$2,IF('ACT Math'!B830&gt;'ACT M to SAT M'!A$28,'ACT M to SAT M'!B$28,VLOOKUP(B830,'ACT M to SAT M'!A:B,2,FALSE))))</f>
        <v/>
      </c>
      <c r="D830" s="11" t="str">
        <f t="shared" si="96"/>
        <v/>
      </c>
      <c r="E830" s="11" t="str">
        <f t="shared" si="100"/>
        <v/>
      </c>
      <c r="F830" s="11" t="str">
        <f t="shared" si="97"/>
        <v/>
      </c>
      <c r="G830" s="11" t="str">
        <f t="shared" si="101"/>
        <v/>
      </c>
      <c r="H830" s="11" t="str">
        <f t="shared" si="98"/>
        <v/>
      </c>
      <c r="I830" s="11" t="str">
        <f t="shared" si="102"/>
        <v/>
      </c>
      <c r="J830" s="11" t="str">
        <f t="shared" si="99"/>
        <v/>
      </c>
      <c r="K830" s="11" t="str">
        <f t="shared" si="103"/>
        <v/>
      </c>
      <c r="L830" s="11" t="str">
        <f>IF('ACT Math'!B830="","",'SAT M to CBEST M'!$A$2+'SAT M to CBEST M'!$B$2*C830)</f>
        <v/>
      </c>
      <c r="M830" s="11" t="str">
        <f>IF('ACT Math'!B830="","", IF(L830&lt;20, 20, IF(L830&gt;80, 80, L830)))</f>
        <v/>
      </c>
    </row>
    <row r="831" spans="1:13" x14ac:dyDescent="0.25">
      <c r="A831" s="11">
        <v>830</v>
      </c>
      <c r="B831" s="30"/>
      <c r="C831" s="11" t="str">
        <f>IF('ACT Math'!B831="","",IF('ACT Math'!B831&lt;'ACT M to SAT M'!$A$2,'ACT M to SAT M'!$B$2,IF('ACT Math'!B831&gt;'ACT M to SAT M'!A$28,'ACT M to SAT M'!B$28,VLOOKUP(B831,'ACT M to SAT M'!A:B,2,FALSE))))</f>
        <v/>
      </c>
      <c r="D831" s="11" t="str">
        <f t="shared" si="96"/>
        <v/>
      </c>
      <c r="E831" s="11" t="str">
        <f t="shared" si="100"/>
        <v/>
      </c>
      <c r="F831" s="11" t="str">
        <f t="shared" si="97"/>
        <v/>
      </c>
      <c r="G831" s="11" t="str">
        <f t="shared" si="101"/>
        <v/>
      </c>
      <c r="H831" s="11" t="str">
        <f t="shared" si="98"/>
        <v/>
      </c>
      <c r="I831" s="11" t="str">
        <f t="shared" si="102"/>
        <v/>
      </c>
      <c r="J831" s="11" t="str">
        <f t="shared" si="99"/>
        <v/>
      </c>
      <c r="K831" s="11" t="str">
        <f t="shared" si="103"/>
        <v/>
      </c>
      <c r="L831" s="11" t="str">
        <f>IF('ACT Math'!B831="","",'SAT M to CBEST M'!$A$2+'SAT M to CBEST M'!$B$2*C831)</f>
        <v/>
      </c>
      <c r="M831" s="11" t="str">
        <f>IF('ACT Math'!B831="","", IF(L831&lt;20, 20, IF(L831&gt;80, 80, L831)))</f>
        <v/>
      </c>
    </row>
    <row r="832" spans="1:13" x14ac:dyDescent="0.25">
      <c r="A832" s="11">
        <v>831</v>
      </c>
      <c r="B832" s="30"/>
      <c r="C832" s="11" t="str">
        <f>IF('ACT Math'!B832="","",IF('ACT Math'!B832&lt;'ACT M to SAT M'!$A$2,'ACT M to SAT M'!$B$2,IF('ACT Math'!B832&gt;'ACT M to SAT M'!A$28,'ACT M to SAT M'!B$28,VLOOKUP(B832,'ACT M to SAT M'!A:B,2,FALSE))))</f>
        <v/>
      </c>
      <c r="D832" s="11" t="str">
        <f t="shared" si="96"/>
        <v/>
      </c>
      <c r="E832" s="11" t="str">
        <f t="shared" si="100"/>
        <v/>
      </c>
      <c r="F832" s="11" t="str">
        <f t="shared" si="97"/>
        <v/>
      </c>
      <c r="G832" s="11" t="str">
        <f t="shared" si="101"/>
        <v/>
      </c>
      <c r="H832" s="11" t="str">
        <f t="shared" si="98"/>
        <v/>
      </c>
      <c r="I832" s="11" t="str">
        <f t="shared" si="102"/>
        <v/>
      </c>
      <c r="J832" s="11" t="str">
        <f t="shared" si="99"/>
        <v/>
      </c>
      <c r="K832" s="11" t="str">
        <f t="shared" si="103"/>
        <v/>
      </c>
      <c r="L832" s="11" t="str">
        <f>IF('ACT Math'!B832="","",'SAT M to CBEST M'!$A$2+'SAT M to CBEST M'!$B$2*C832)</f>
        <v/>
      </c>
      <c r="M832" s="11" t="str">
        <f>IF('ACT Math'!B832="","", IF(L832&lt;20, 20, IF(L832&gt;80, 80, L832)))</f>
        <v/>
      </c>
    </row>
    <row r="833" spans="1:13" x14ac:dyDescent="0.25">
      <c r="A833" s="11">
        <v>832</v>
      </c>
      <c r="B833" s="30"/>
      <c r="C833" s="11" t="str">
        <f>IF('ACT Math'!B833="","",IF('ACT Math'!B833&lt;'ACT M to SAT M'!$A$2,'ACT M to SAT M'!$B$2,IF('ACT Math'!B833&gt;'ACT M to SAT M'!A$28,'ACT M to SAT M'!B$28,VLOOKUP(B833,'ACT M to SAT M'!A:B,2,FALSE))))</f>
        <v/>
      </c>
      <c r="D833" s="11" t="str">
        <f t="shared" si="96"/>
        <v/>
      </c>
      <c r="E833" s="11" t="str">
        <f t="shared" si="100"/>
        <v/>
      </c>
      <c r="F833" s="11" t="str">
        <f t="shared" si="97"/>
        <v/>
      </c>
      <c r="G833" s="11" t="str">
        <f t="shared" si="101"/>
        <v/>
      </c>
      <c r="H833" s="11" t="str">
        <f t="shared" si="98"/>
        <v/>
      </c>
      <c r="I833" s="11" t="str">
        <f t="shared" si="102"/>
        <v/>
      </c>
      <c r="J833" s="11" t="str">
        <f t="shared" si="99"/>
        <v/>
      </c>
      <c r="K833" s="11" t="str">
        <f t="shared" si="103"/>
        <v/>
      </c>
      <c r="L833" s="11" t="str">
        <f>IF('ACT Math'!B833="","",'SAT M to CBEST M'!$A$2+'SAT M to CBEST M'!$B$2*C833)</f>
        <v/>
      </c>
      <c r="M833" s="11" t="str">
        <f>IF('ACT Math'!B833="","", IF(L833&lt;20, 20, IF(L833&gt;80, 80, L833)))</f>
        <v/>
      </c>
    </row>
    <row r="834" spans="1:13" x14ac:dyDescent="0.25">
      <c r="A834" s="11">
        <v>833</v>
      </c>
      <c r="B834" s="30"/>
      <c r="C834" s="11" t="str">
        <f>IF('ACT Math'!B834="","",IF('ACT Math'!B834&lt;'ACT M to SAT M'!$A$2,'ACT M to SAT M'!$B$2,IF('ACT Math'!B834&gt;'ACT M to SAT M'!A$28,'ACT M to SAT M'!B$28,VLOOKUP(B834,'ACT M to SAT M'!A:B,2,FALSE))))</f>
        <v/>
      </c>
      <c r="D834" s="11" t="str">
        <f t="shared" ref="D834:D897" si="104">IF(B834="","",interceptACTMtoPCM5732+slopeACTMtoPCM5732*B834)</f>
        <v/>
      </c>
      <c r="E834" s="11" t="str">
        <f t="shared" si="100"/>
        <v/>
      </c>
      <c r="F834" s="11" t="str">
        <f t="shared" ref="F834:F897" si="105">IF(B834="","",IF(B834&gt;=17, upperinterceptACTMtoPAAM201+B834*upperslopeACTMtoPAAM201, lowerinterceptACTMtoPAAM201+B834*lowerslopeACTMtoPAAM201))</f>
        <v/>
      </c>
      <c r="G834" s="11" t="str">
        <f t="shared" si="101"/>
        <v/>
      </c>
      <c r="H834" s="11" t="str">
        <f t="shared" ref="H834:H897" si="106">IF(B834="","",interceptACTMtoPCM5733+slopeACTMtoPCM5733*B834)</f>
        <v/>
      </c>
      <c r="I834" s="11" t="str">
        <f t="shared" si="102"/>
        <v/>
      </c>
      <c r="J834" s="11" t="str">
        <f t="shared" ref="J834:J897" si="107">IF(B834="","",IF(B834&gt;=16, upperinterceptACTMtoPAAM211+B834*upperslopeACTMtoPAAM211, lowerinterceptACTMtoPAAM211+B834*lowerslopeACTMtoPAAM211))</f>
        <v/>
      </c>
      <c r="K834" s="11" t="str">
        <f t="shared" si="103"/>
        <v/>
      </c>
      <c r="L834" s="11" t="str">
        <f>IF('ACT Math'!B834="","",'SAT M to CBEST M'!$A$2+'SAT M to CBEST M'!$B$2*C834)</f>
        <v/>
      </c>
      <c r="M834" s="11" t="str">
        <f>IF('ACT Math'!B834="","", IF(L834&lt;20, 20, IF(L834&gt;80, 80, L834)))</f>
        <v/>
      </c>
    </row>
    <row r="835" spans="1:13" x14ac:dyDescent="0.25">
      <c r="A835" s="11">
        <v>834</v>
      </c>
      <c r="B835" s="30"/>
      <c r="C835" s="11" t="str">
        <f>IF('ACT Math'!B835="","",IF('ACT Math'!B835&lt;'ACT M to SAT M'!$A$2,'ACT M to SAT M'!$B$2,IF('ACT Math'!B835&gt;'ACT M to SAT M'!A$28,'ACT M to SAT M'!B$28,VLOOKUP(B835,'ACT M to SAT M'!A:B,2,FALSE))))</f>
        <v/>
      </c>
      <c r="D835" s="11" t="str">
        <f t="shared" si="104"/>
        <v/>
      </c>
      <c r="E835" s="11" t="str">
        <f t="shared" ref="E835:E898" si="108">IF(B835="","", IF(D835&lt;100, 100, IF(D835&gt;200, 200, D835)))</f>
        <v/>
      </c>
      <c r="F835" s="11" t="str">
        <f t="shared" si="105"/>
        <v/>
      </c>
      <c r="G835" s="11" t="str">
        <f t="shared" ref="G835:G898" si="109">IF(B835="","", IF(F835&lt;100, 100, IF(F835&gt;300, 300, F835)))</f>
        <v/>
      </c>
      <c r="H835" s="11" t="str">
        <f t="shared" si="106"/>
        <v/>
      </c>
      <c r="I835" s="11" t="str">
        <f t="shared" ref="I835:I898" si="110">IF(B835="","", IF(H835&lt;100, 100, IF(H835&gt;200, 200, H835)))</f>
        <v/>
      </c>
      <c r="J835" s="11" t="str">
        <f t="shared" si="107"/>
        <v/>
      </c>
      <c r="K835" s="11" t="str">
        <f t="shared" ref="K835:K898" si="111">IF(B835="","", IF(J835&lt;100, 100, IF(J835&gt;300, 300, J835)))</f>
        <v/>
      </c>
      <c r="L835" s="11" t="str">
        <f>IF('ACT Math'!B835="","",'SAT M to CBEST M'!$A$2+'SAT M to CBEST M'!$B$2*C835)</f>
        <v/>
      </c>
      <c r="M835" s="11" t="str">
        <f>IF('ACT Math'!B835="","", IF(L835&lt;20, 20, IF(L835&gt;80, 80, L835)))</f>
        <v/>
      </c>
    </row>
    <row r="836" spans="1:13" x14ac:dyDescent="0.25">
      <c r="A836" s="11">
        <v>835</v>
      </c>
      <c r="B836" s="30"/>
      <c r="C836" s="11" t="str">
        <f>IF('ACT Math'!B836="","",IF('ACT Math'!B836&lt;'ACT M to SAT M'!$A$2,'ACT M to SAT M'!$B$2,IF('ACT Math'!B836&gt;'ACT M to SAT M'!A$28,'ACT M to SAT M'!B$28,VLOOKUP(B836,'ACT M to SAT M'!A:B,2,FALSE))))</f>
        <v/>
      </c>
      <c r="D836" s="11" t="str">
        <f t="shared" si="104"/>
        <v/>
      </c>
      <c r="E836" s="11" t="str">
        <f t="shared" si="108"/>
        <v/>
      </c>
      <c r="F836" s="11" t="str">
        <f t="shared" si="105"/>
        <v/>
      </c>
      <c r="G836" s="11" t="str">
        <f t="shared" si="109"/>
        <v/>
      </c>
      <c r="H836" s="11" t="str">
        <f t="shared" si="106"/>
        <v/>
      </c>
      <c r="I836" s="11" t="str">
        <f t="shared" si="110"/>
        <v/>
      </c>
      <c r="J836" s="11" t="str">
        <f t="shared" si="107"/>
        <v/>
      </c>
      <c r="K836" s="11" t="str">
        <f t="shared" si="111"/>
        <v/>
      </c>
      <c r="L836" s="11" t="str">
        <f>IF('ACT Math'!B836="","",'SAT M to CBEST M'!$A$2+'SAT M to CBEST M'!$B$2*C836)</f>
        <v/>
      </c>
      <c r="M836" s="11" t="str">
        <f>IF('ACT Math'!B836="","", IF(L836&lt;20, 20, IF(L836&gt;80, 80, L836)))</f>
        <v/>
      </c>
    </row>
    <row r="837" spans="1:13" x14ac:dyDescent="0.25">
      <c r="A837" s="11">
        <v>836</v>
      </c>
      <c r="B837" s="30"/>
      <c r="C837" s="11" t="str">
        <f>IF('ACT Math'!B837="","",IF('ACT Math'!B837&lt;'ACT M to SAT M'!$A$2,'ACT M to SAT M'!$B$2,IF('ACT Math'!B837&gt;'ACT M to SAT M'!A$28,'ACT M to SAT M'!B$28,VLOOKUP(B837,'ACT M to SAT M'!A:B,2,FALSE))))</f>
        <v/>
      </c>
      <c r="D837" s="11" t="str">
        <f t="shared" si="104"/>
        <v/>
      </c>
      <c r="E837" s="11" t="str">
        <f t="shared" si="108"/>
        <v/>
      </c>
      <c r="F837" s="11" t="str">
        <f t="shared" si="105"/>
        <v/>
      </c>
      <c r="G837" s="11" t="str">
        <f t="shared" si="109"/>
        <v/>
      </c>
      <c r="H837" s="11" t="str">
        <f t="shared" si="106"/>
        <v/>
      </c>
      <c r="I837" s="11" t="str">
        <f t="shared" si="110"/>
        <v/>
      </c>
      <c r="J837" s="11" t="str">
        <f t="shared" si="107"/>
        <v/>
      </c>
      <c r="K837" s="11" t="str">
        <f t="shared" si="111"/>
        <v/>
      </c>
      <c r="L837" s="11" t="str">
        <f>IF('ACT Math'!B837="","",'SAT M to CBEST M'!$A$2+'SAT M to CBEST M'!$B$2*C837)</f>
        <v/>
      </c>
      <c r="M837" s="11" t="str">
        <f>IF('ACT Math'!B837="","", IF(L837&lt;20, 20, IF(L837&gt;80, 80, L837)))</f>
        <v/>
      </c>
    </row>
    <row r="838" spans="1:13" x14ac:dyDescent="0.25">
      <c r="A838" s="11">
        <v>837</v>
      </c>
      <c r="B838" s="30"/>
      <c r="C838" s="11" t="str">
        <f>IF('ACT Math'!B838="","",IF('ACT Math'!B838&lt;'ACT M to SAT M'!$A$2,'ACT M to SAT M'!$B$2,IF('ACT Math'!B838&gt;'ACT M to SAT M'!A$28,'ACT M to SAT M'!B$28,VLOOKUP(B838,'ACT M to SAT M'!A:B,2,FALSE))))</f>
        <v/>
      </c>
      <c r="D838" s="11" t="str">
        <f t="shared" si="104"/>
        <v/>
      </c>
      <c r="E838" s="11" t="str">
        <f t="shared" si="108"/>
        <v/>
      </c>
      <c r="F838" s="11" t="str">
        <f t="shared" si="105"/>
        <v/>
      </c>
      <c r="G838" s="11" t="str">
        <f t="shared" si="109"/>
        <v/>
      </c>
      <c r="H838" s="11" t="str">
        <f t="shared" si="106"/>
        <v/>
      </c>
      <c r="I838" s="11" t="str">
        <f t="shared" si="110"/>
        <v/>
      </c>
      <c r="J838" s="11" t="str">
        <f t="shared" si="107"/>
        <v/>
      </c>
      <c r="K838" s="11" t="str">
        <f t="shared" si="111"/>
        <v/>
      </c>
      <c r="L838" s="11" t="str">
        <f>IF('ACT Math'!B838="","",'SAT M to CBEST M'!$A$2+'SAT M to CBEST M'!$B$2*C838)</f>
        <v/>
      </c>
      <c r="M838" s="11" t="str">
        <f>IF('ACT Math'!B838="","", IF(L838&lt;20, 20, IF(L838&gt;80, 80, L838)))</f>
        <v/>
      </c>
    </row>
    <row r="839" spans="1:13" x14ac:dyDescent="0.25">
      <c r="A839" s="11">
        <v>838</v>
      </c>
      <c r="B839" s="30"/>
      <c r="C839" s="11" t="str">
        <f>IF('ACT Math'!B839="","",IF('ACT Math'!B839&lt;'ACT M to SAT M'!$A$2,'ACT M to SAT M'!$B$2,IF('ACT Math'!B839&gt;'ACT M to SAT M'!A$28,'ACT M to SAT M'!B$28,VLOOKUP(B839,'ACT M to SAT M'!A:B,2,FALSE))))</f>
        <v/>
      </c>
      <c r="D839" s="11" t="str">
        <f t="shared" si="104"/>
        <v/>
      </c>
      <c r="E839" s="11" t="str">
        <f t="shared" si="108"/>
        <v/>
      </c>
      <c r="F839" s="11" t="str">
        <f t="shared" si="105"/>
        <v/>
      </c>
      <c r="G839" s="11" t="str">
        <f t="shared" si="109"/>
        <v/>
      </c>
      <c r="H839" s="11" t="str">
        <f t="shared" si="106"/>
        <v/>
      </c>
      <c r="I839" s="11" t="str">
        <f t="shared" si="110"/>
        <v/>
      </c>
      <c r="J839" s="11" t="str">
        <f t="shared" si="107"/>
        <v/>
      </c>
      <c r="K839" s="11" t="str">
        <f t="shared" si="111"/>
        <v/>
      </c>
      <c r="L839" s="11" t="str">
        <f>IF('ACT Math'!B839="","",'SAT M to CBEST M'!$A$2+'SAT M to CBEST M'!$B$2*C839)</f>
        <v/>
      </c>
      <c r="M839" s="11" t="str">
        <f>IF('ACT Math'!B839="","", IF(L839&lt;20, 20, IF(L839&gt;80, 80, L839)))</f>
        <v/>
      </c>
    </row>
    <row r="840" spans="1:13" x14ac:dyDescent="0.25">
      <c r="A840" s="11">
        <v>839</v>
      </c>
      <c r="B840" s="30"/>
      <c r="C840" s="11" t="str">
        <f>IF('ACT Math'!B840="","",IF('ACT Math'!B840&lt;'ACT M to SAT M'!$A$2,'ACT M to SAT M'!$B$2,IF('ACT Math'!B840&gt;'ACT M to SAT M'!A$28,'ACT M to SAT M'!B$28,VLOOKUP(B840,'ACT M to SAT M'!A:B,2,FALSE))))</f>
        <v/>
      </c>
      <c r="D840" s="11" t="str">
        <f t="shared" si="104"/>
        <v/>
      </c>
      <c r="E840" s="11" t="str">
        <f t="shared" si="108"/>
        <v/>
      </c>
      <c r="F840" s="11" t="str">
        <f t="shared" si="105"/>
        <v/>
      </c>
      <c r="G840" s="11" t="str">
        <f t="shared" si="109"/>
        <v/>
      </c>
      <c r="H840" s="11" t="str">
        <f t="shared" si="106"/>
        <v/>
      </c>
      <c r="I840" s="11" t="str">
        <f t="shared" si="110"/>
        <v/>
      </c>
      <c r="J840" s="11" t="str">
        <f t="shared" si="107"/>
        <v/>
      </c>
      <c r="K840" s="11" t="str">
        <f t="shared" si="111"/>
        <v/>
      </c>
      <c r="L840" s="11" t="str">
        <f>IF('ACT Math'!B840="","",'SAT M to CBEST M'!$A$2+'SAT M to CBEST M'!$B$2*C840)</f>
        <v/>
      </c>
      <c r="M840" s="11" t="str">
        <f>IF('ACT Math'!B840="","", IF(L840&lt;20, 20, IF(L840&gt;80, 80, L840)))</f>
        <v/>
      </c>
    </row>
    <row r="841" spans="1:13" x14ac:dyDescent="0.25">
      <c r="A841" s="11">
        <v>840</v>
      </c>
      <c r="B841" s="30"/>
      <c r="C841" s="11" t="str">
        <f>IF('ACT Math'!B841="","",IF('ACT Math'!B841&lt;'ACT M to SAT M'!$A$2,'ACT M to SAT M'!$B$2,IF('ACT Math'!B841&gt;'ACT M to SAT M'!A$28,'ACT M to SAT M'!B$28,VLOOKUP(B841,'ACT M to SAT M'!A:B,2,FALSE))))</f>
        <v/>
      </c>
      <c r="D841" s="11" t="str">
        <f t="shared" si="104"/>
        <v/>
      </c>
      <c r="E841" s="11" t="str">
        <f t="shared" si="108"/>
        <v/>
      </c>
      <c r="F841" s="11" t="str">
        <f t="shared" si="105"/>
        <v/>
      </c>
      <c r="G841" s="11" t="str">
        <f t="shared" si="109"/>
        <v/>
      </c>
      <c r="H841" s="11" t="str">
        <f t="shared" si="106"/>
        <v/>
      </c>
      <c r="I841" s="11" t="str">
        <f t="shared" si="110"/>
        <v/>
      </c>
      <c r="J841" s="11" t="str">
        <f t="shared" si="107"/>
        <v/>
      </c>
      <c r="K841" s="11" t="str">
        <f t="shared" si="111"/>
        <v/>
      </c>
      <c r="L841" s="11" t="str">
        <f>IF('ACT Math'!B841="","",'SAT M to CBEST M'!$A$2+'SAT M to CBEST M'!$B$2*C841)</f>
        <v/>
      </c>
      <c r="M841" s="11" t="str">
        <f>IF('ACT Math'!B841="","", IF(L841&lt;20, 20, IF(L841&gt;80, 80, L841)))</f>
        <v/>
      </c>
    </row>
    <row r="842" spans="1:13" x14ac:dyDescent="0.25">
      <c r="A842" s="11">
        <v>841</v>
      </c>
      <c r="B842" s="30"/>
      <c r="C842" s="11" t="str">
        <f>IF('ACT Math'!B842="","",IF('ACT Math'!B842&lt;'ACT M to SAT M'!$A$2,'ACT M to SAT M'!$B$2,IF('ACT Math'!B842&gt;'ACT M to SAT M'!A$28,'ACT M to SAT M'!B$28,VLOOKUP(B842,'ACT M to SAT M'!A:B,2,FALSE))))</f>
        <v/>
      </c>
      <c r="D842" s="11" t="str">
        <f t="shared" si="104"/>
        <v/>
      </c>
      <c r="E842" s="11" t="str">
        <f t="shared" si="108"/>
        <v/>
      </c>
      <c r="F842" s="11" t="str">
        <f t="shared" si="105"/>
        <v/>
      </c>
      <c r="G842" s="11" t="str">
        <f t="shared" si="109"/>
        <v/>
      </c>
      <c r="H842" s="11" t="str">
        <f t="shared" si="106"/>
        <v/>
      </c>
      <c r="I842" s="11" t="str">
        <f t="shared" si="110"/>
        <v/>
      </c>
      <c r="J842" s="11" t="str">
        <f t="shared" si="107"/>
        <v/>
      </c>
      <c r="K842" s="11" t="str">
        <f t="shared" si="111"/>
        <v/>
      </c>
      <c r="L842" s="11" t="str">
        <f>IF('ACT Math'!B842="","",'SAT M to CBEST M'!$A$2+'SAT M to CBEST M'!$B$2*C842)</f>
        <v/>
      </c>
      <c r="M842" s="11" t="str">
        <f>IF('ACT Math'!B842="","", IF(L842&lt;20, 20, IF(L842&gt;80, 80, L842)))</f>
        <v/>
      </c>
    </row>
    <row r="843" spans="1:13" x14ac:dyDescent="0.25">
      <c r="A843" s="11">
        <v>842</v>
      </c>
      <c r="B843" s="30"/>
      <c r="C843" s="11" t="str">
        <f>IF('ACT Math'!B843="","",IF('ACT Math'!B843&lt;'ACT M to SAT M'!$A$2,'ACT M to SAT M'!$B$2,IF('ACT Math'!B843&gt;'ACT M to SAT M'!A$28,'ACT M to SAT M'!B$28,VLOOKUP(B843,'ACT M to SAT M'!A:B,2,FALSE))))</f>
        <v/>
      </c>
      <c r="D843" s="11" t="str">
        <f t="shared" si="104"/>
        <v/>
      </c>
      <c r="E843" s="11" t="str">
        <f t="shared" si="108"/>
        <v/>
      </c>
      <c r="F843" s="11" t="str">
        <f t="shared" si="105"/>
        <v/>
      </c>
      <c r="G843" s="11" t="str">
        <f t="shared" si="109"/>
        <v/>
      </c>
      <c r="H843" s="11" t="str">
        <f t="shared" si="106"/>
        <v/>
      </c>
      <c r="I843" s="11" t="str">
        <f t="shared" si="110"/>
        <v/>
      </c>
      <c r="J843" s="11" t="str">
        <f t="shared" si="107"/>
        <v/>
      </c>
      <c r="K843" s="11" t="str">
        <f t="shared" si="111"/>
        <v/>
      </c>
      <c r="L843" s="11" t="str">
        <f>IF('ACT Math'!B843="","",'SAT M to CBEST M'!$A$2+'SAT M to CBEST M'!$B$2*C843)</f>
        <v/>
      </c>
      <c r="M843" s="11" t="str">
        <f>IF('ACT Math'!B843="","", IF(L843&lt;20, 20, IF(L843&gt;80, 80, L843)))</f>
        <v/>
      </c>
    </row>
    <row r="844" spans="1:13" x14ac:dyDescent="0.25">
      <c r="A844" s="11">
        <v>843</v>
      </c>
      <c r="B844" s="30"/>
      <c r="C844" s="11" t="str">
        <f>IF('ACT Math'!B844="","",IF('ACT Math'!B844&lt;'ACT M to SAT M'!$A$2,'ACT M to SAT M'!$B$2,IF('ACT Math'!B844&gt;'ACT M to SAT M'!A$28,'ACT M to SAT M'!B$28,VLOOKUP(B844,'ACT M to SAT M'!A:B,2,FALSE))))</f>
        <v/>
      </c>
      <c r="D844" s="11" t="str">
        <f t="shared" si="104"/>
        <v/>
      </c>
      <c r="E844" s="11" t="str">
        <f t="shared" si="108"/>
        <v/>
      </c>
      <c r="F844" s="11" t="str">
        <f t="shared" si="105"/>
        <v/>
      </c>
      <c r="G844" s="11" t="str">
        <f t="shared" si="109"/>
        <v/>
      </c>
      <c r="H844" s="11" t="str">
        <f t="shared" si="106"/>
        <v/>
      </c>
      <c r="I844" s="11" t="str">
        <f t="shared" si="110"/>
        <v/>
      </c>
      <c r="J844" s="11" t="str">
        <f t="shared" si="107"/>
        <v/>
      </c>
      <c r="K844" s="11" t="str">
        <f t="shared" si="111"/>
        <v/>
      </c>
      <c r="L844" s="11" t="str">
        <f>IF('ACT Math'!B844="","",'SAT M to CBEST M'!$A$2+'SAT M to CBEST M'!$B$2*C844)</f>
        <v/>
      </c>
      <c r="M844" s="11" t="str">
        <f>IF('ACT Math'!B844="","", IF(L844&lt;20, 20, IF(L844&gt;80, 80, L844)))</f>
        <v/>
      </c>
    </row>
    <row r="845" spans="1:13" x14ac:dyDescent="0.25">
      <c r="A845" s="11">
        <v>844</v>
      </c>
      <c r="B845" s="30"/>
      <c r="C845" s="11" t="str">
        <f>IF('ACT Math'!B845="","",IF('ACT Math'!B845&lt;'ACT M to SAT M'!$A$2,'ACT M to SAT M'!$B$2,IF('ACT Math'!B845&gt;'ACT M to SAT M'!A$28,'ACT M to SAT M'!B$28,VLOOKUP(B845,'ACT M to SAT M'!A:B,2,FALSE))))</f>
        <v/>
      </c>
      <c r="D845" s="11" t="str">
        <f t="shared" si="104"/>
        <v/>
      </c>
      <c r="E845" s="11" t="str">
        <f t="shared" si="108"/>
        <v/>
      </c>
      <c r="F845" s="11" t="str">
        <f t="shared" si="105"/>
        <v/>
      </c>
      <c r="G845" s="11" t="str">
        <f t="shared" si="109"/>
        <v/>
      </c>
      <c r="H845" s="11" t="str">
        <f t="shared" si="106"/>
        <v/>
      </c>
      <c r="I845" s="11" t="str">
        <f t="shared" si="110"/>
        <v/>
      </c>
      <c r="J845" s="11" t="str">
        <f t="shared" si="107"/>
        <v/>
      </c>
      <c r="K845" s="11" t="str">
        <f t="shared" si="111"/>
        <v/>
      </c>
      <c r="L845" s="11" t="str">
        <f>IF('ACT Math'!B845="","",'SAT M to CBEST M'!$A$2+'SAT M to CBEST M'!$B$2*C845)</f>
        <v/>
      </c>
      <c r="M845" s="11" t="str">
        <f>IF('ACT Math'!B845="","", IF(L845&lt;20, 20, IF(L845&gt;80, 80, L845)))</f>
        <v/>
      </c>
    </row>
    <row r="846" spans="1:13" x14ac:dyDescent="0.25">
      <c r="A846" s="11">
        <v>845</v>
      </c>
      <c r="B846" s="30"/>
      <c r="C846" s="11" t="str">
        <f>IF('ACT Math'!B846="","",IF('ACT Math'!B846&lt;'ACT M to SAT M'!$A$2,'ACT M to SAT M'!$B$2,IF('ACT Math'!B846&gt;'ACT M to SAT M'!A$28,'ACT M to SAT M'!B$28,VLOOKUP(B846,'ACT M to SAT M'!A:B,2,FALSE))))</f>
        <v/>
      </c>
      <c r="D846" s="11" t="str">
        <f t="shared" si="104"/>
        <v/>
      </c>
      <c r="E846" s="11" t="str">
        <f t="shared" si="108"/>
        <v/>
      </c>
      <c r="F846" s="11" t="str">
        <f t="shared" si="105"/>
        <v/>
      </c>
      <c r="G846" s="11" t="str">
        <f t="shared" si="109"/>
        <v/>
      </c>
      <c r="H846" s="11" t="str">
        <f t="shared" si="106"/>
        <v/>
      </c>
      <c r="I846" s="11" t="str">
        <f t="shared" si="110"/>
        <v/>
      </c>
      <c r="J846" s="11" t="str">
        <f t="shared" si="107"/>
        <v/>
      </c>
      <c r="K846" s="11" t="str">
        <f t="shared" si="111"/>
        <v/>
      </c>
      <c r="L846" s="11" t="str">
        <f>IF('ACT Math'!B846="","",'SAT M to CBEST M'!$A$2+'SAT M to CBEST M'!$B$2*C846)</f>
        <v/>
      </c>
      <c r="M846" s="11" t="str">
        <f>IF('ACT Math'!B846="","", IF(L846&lt;20, 20, IF(L846&gt;80, 80, L846)))</f>
        <v/>
      </c>
    </row>
    <row r="847" spans="1:13" x14ac:dyDescent="0.25">
      <c r="A847" s="11">
        <v>846</v>
      </c>
      <c r="B847" s="30"/>
      <c r="C847" s="11" t="str">
        <f>IF('ACT Math'!B847="","",IF('ACT Math'!B847&lt;'ACT M to SAT M'!$A$2,'ACT M to SAT M'!$B$2,IF('ACT Math'!B847&gt;'ACT M to SAT M'!A$28,'ACT M to SAT M'!B$28,VLOOKUP(B847,'ACT M to SAT M'!A:B,2,FALSE))))</f>
        <v/>
      </c>
      <c r="D847" s="11" t="str">
        <f t="shared" si="104"/>
        <v/>
      </c>
      <c r="E847" s="11" t="str">
        <f t="shared" si="108"/>
        <v/>
      </c>
      <c r="F847" s="11" t="str">
        <f t="shared" si="105"/>
        <v/>
      </c>
      <c r="G847" s="11" t="str">
        <f t="shared" si="109"/>
        <v/>
      </c>
      <c r="H847" s="11" t="str">
        <f t="shared" si="106"/>
        <v/>
      </c>
      <c r="I847" s="11" t="str">
        <f t="shared" si="110"/>
        <v/>
      </c>
      <c r="J847" s="11" t="str">
        <f t="shared" si="107"/>
        <v/>
      </c>
      <c r="K847" s="11" t="str">
        <f t="shared" si="111"/>
        <v/>
      </c>
      <c r="L847" s="11" t="str">
        <f>IF('ACT Math'!B847="","",'SAT M to CBEST M'!$A$2+'SAT M to CBEST M'!$B$2*C847)</f>
        <v/>
      </c>
      <c r="M847" s="11" t="str">
        <f>IF('ACT Math'!B847="","", IF(L847&lt;20, 20, IF(L847&gt;80, 80, L847)))</f>
        <v/>
      </c>
    </row>
    <row r="848" spans="1:13" x14ac:dyDescent="0.25">
      <c r="A848" s="11">
        <v>847</v>
      </c>
      <c r="B848" s="30"/>
      <c r="C848" s="11" t="str">
        <f>IF('ACT Math'!B848="","",IF('ACT Math'!B848&lt;'ACT M to SAT M'!$A$2,'ACT M to SAT M'!$B$2,IF('ACT Math'!B848&gt;'ACT M to SAT M'!A$28,'ACT M to SAT M'!B$28,VLOOKUP(B848,'ACT M to SAT M'!A:B,2,FALSE))))</f>
        <v/>
      </c>
      <c r="D848" s="11" t="str">
        <f t="shared" si="104"/>
        <v/>
      </c>
      <c r="E848" s="11" t="str">
        <f t="shared" si="108"/>
        <v/>
      </c>
      <c r="F848" s="11" t="str">
        <f t="shared" si="105"/>
        <v/>
      </c>
      <c r="G848" s="11" t="str">
        <f t="shared" si="109"/>
        <v/>
      </c>
      <c r="H848" s="11" t="str">
        <f t="shared" si="106"/>
        <v/>
      </c>
      <c r="I848" s="11" t="str">
        <f t="shared" si="110"/>
        <v/>
      </c>
      <c r="J848" s="11" t="str">
        <f t="shared" si="107"/>
        <v/>
      </c>
      <c r="K848" s="11" t="str">
        <f t="shared" si="111"/>
        <v/>
      </c>
      <c r="L848" s="11" t="str">
        <f>IF('ACT Math'!B848="","",'SAT M to CBEST M'!$A$2+'SAT M to CBEST M'!$B$2*C848)</f>
        <v/>
      </c>
      <c r="M848" s="11" t="str">
        <f>IF('ACT Math'!B848="","", IF(L848&lt;20, 20, IF(L848&gt;80, 80, L848)))</f>
        <v/>
      </c>
    </row>
    <row r="849" spans="1:13" x14ac:dyDescent="0.25">
      <c r="A849" s="11">
        <v>848</v>
      </c>
      <c r="B849" s="30"/>
      <c r="C849" s="11" t="str">
        <f>IF('ACT Math'!B849="","",IF('ACT Math'!B849&lt;'ACT M to SAT M'!$A$2,'ACT M to SAT M'!$B$2,IF('ACT Math'!B849&gt;'ACT M to SAT M'!A$28,'ACT M to SAT M'!B$28,VLOOKUP(B849,'ACT M to SAT M'!A:B,2,FALSE))))</f>
        <v/>
      </c>
      <c r="D849" s="11" t="str">
        <f t="shared" si="104"/>
        <v/>
      </c>
      <c r="E849" s="11" t="str">
        <f t="shared" si="108"/>
        <v/>
      </c>
      <c r="F849" s="11" t="str">
        <f t="shared" si="105"/>
        <v/>
      </c>
      <c r="G849" s="11" t="str">
        <f t="shared" si="109"/>
        <v/>
      </c>
      <c r="H849" s="11" t="str">
        <f t="shared" si="106"/>
        <v/>
      </c>
      <c r="I849" s="11" t="str">
        <f t="shared" si="110"/>
        <v/>
      </c>
      <c r="J849" s="11" t="str">
        <f t="shared" si="107"/>
        <v/>
      </c>
      <c r="K849" s="11" t="str">
        <f t="shared" si="111"/>
        <v/>
      </c>
      <c r="L849" s="11" t="str">
        <f>IF('ACT Math'!B849="","",'SAT M to CBEST M'!$A$2+'SAT M to CBEST M'!$B$2*C849)</f>
        <v/>
      </c>
      <c r="M849" s="11" t="str">
        <f>IF('ACT Math'!B849="","", IF(L849&lt;20, 20, IF(L849&gt;80, 80, L849)))</f>
        <v/>
      </c>
    </row>
    <row r="850" spans="1:13" x14ac:dyDescent="0.25">
      <c r="A850" s="11">
        <v>849</v>
      </c>
      <c r="B850" s="30"/>
      <c r="C850" s="11" t="str">
        <f>IF('ACT Math'!B850="","",IF('ACT Math'!B850&lt;'ACT M to SAT M'!$A$2,'ACT M to SAT M'!$B$2,IF('ACT Math'!B850&gt;'ACT M to SAT M'!A$28,'ACT M to SAT M'!B$28,VLOOKUP(B850,'ACT M to SAT M'!A:B,2,FALSE))))</f>
        <v/>
      </c>
      <c r="D850" s="11" t="str">
        <f t="shared" si="104"/>
        <v/>
      </c>
      <c r="E850" s="11" t="str">
        <f t="shared" si="108"/>
        <v/>
      </c>
      <c r="F850" s="11" t="str">
        <f t="shared" si="105"/>
        <v/>
      </c>
      <c r="G850" s="11" t="str">
        <f t="shared" si="109"/>
        <v/>
      </c>
      <c r="H850" s="11" t="str">
        <f t="shared" si="106"/>
        <v/>
      </c>
      <c r="I850" s="11" t="str">
        <f t="shared" si="110"/>
        <v/>
      </c>
      <c r="J850" s="11" t="str">
        <f t="shared" si="107"/>
        <v/>
      </c>
      <c r="K850" s="11" t="str">
        <f t="shared" si="111"/>
        <v/>
      </c>
      <c r="L850" s="11" t="str">
        <f>IF('ACT Math'!B850="","",'SAT M to CBEST M'!$A$2+'SAT M to CBEST M'!$B$2*C850)</f>
        <v/>
      </c>
      <c r="M850" s="11" t="str">
        <f>IF('ACT Math'!B850="","", IF(L850&lt;20, 20, IF(L850&gt;80, 80, L850)))</f>
        <v/>
      </c>
    </row>
    <row r="851" spans="1:13" x14ac:dyDescent="0.25">
      <c r="A851" s="11">
        <v>850</v>
      </c>
      <c r="B851" s="30"/>
      <c r="C851" s="11" t="str">
        <f>IF('ACT Math'!B851="","",IF('ACT Math'!B851&lt;'ACT M to SAT M'!$A$2,'ACT M to SAT M'!$B$2,IF('ACT Math'!B851&gt;'ACT M to SAT M'!A$28,'ACT M to SAT M'!B$28,VLOOKUP(B851,'ACT M to SAT M'!A:B,2,FALSE))))</f>
        <v/>
      </c>
      <c r="D851" s="11" t="str">
        <f t="shared" si="104"/>
        <v/>
      </c>
      <c r="E851" s="11" t="str">
        <f t="shared" si="108"/>
        <v/>
      </c>
      <c r="F851" s="11" t="str">
        <f t="shared" si="105"/>
        <v/>
      </c>
      <c r="G851" s="11" t="str">
        <f t="shared" si="109"/>
        <v/>
      </c>
      <c r="H851" s="11" t="str">
        <f t="shared" si="106"/>
        <v/>
      </c>
      <c r="I851" s="11" t="str">
        <f t="shared" si="110"/>
        <v/>
      </c>
      <c r="J851" s="11" t="str">
        <f t="shared" si="107"/>
        <v/>
      </c>
      <c r="K851" s="11" t="str">
        <f t="shared" si="111"/>
        <v/>
      </c>
      <c r="L851" s="11" t="str">
        <f>IF('ACT Math'!B851="","",'SAT M to CBEST M'!$A$2+'SAT M to CBEST M'!$B$2*C851)</f>
        <v/>
      </c>
      <c r="M851" s="11" t="str">
        <f>IF('ACT Math'!B851="","", IF(L851&lt;20, 20, IF(L851&gt;80, 80, L851)))</f>
        <v/>
      </c>
    </row>
    <row r="852" spans="1:13" x14ac:dyDescent="0.25">
      <c r="A852" s="11">
        <v>851</v>
      </c>
      <c r="B852" s="30"/>
      <c r="C852" s="11" t="str">
        <f>IF('ACT Math'!B852="","",IF('ACT Math'!B852&lt;'ACT M to SAT M'!$A$2,'ACT M to SAT M'!$B$2,IF('ACT Math'!B852&gt;'ACT M to SAT M'!A$28,'ACT M to SAT M'!B$28,VLOOKUP(B852,'ACT M to SAT M'!A:B,2,FALSE))))</f>
        <v/>
      </c>
      <c r="D852" s="11" t="str">
        <f t="shared" si="104"/>
        <v/>
      </c>
      <c r="E852" s="11" t="str">
        <f t="shared" si="108"/>
        <v/>
      </c>
      <c r="F852" s="11" t="str">
        <f t="shared" si="105"/>
        <v/>
      </c>
      <c r="G852" s="11" t="str">
        <f t="shared" si="109"/>
        <v/>
      </c>
      <c r="H852" s="11" t="str">
        <f t="shared" si="106"/>
        <v/>
      </c>
      <c r="I852" s="11" t="str">
        <f t="shared" si="110"/>
        <v/>
      </c>
      <c r="J852" s="11" t="str">
        <f t="shared" si="107"/>
        <v/>
      </c>
      <c r="K852" s="11" t="str">
        <f t="shared" si="111"/>
        <v/>
      </c>
      <c r="L852" s="11" t="str">
        <f>IF('ACT Math'!B852="","",'SAT M to CBEST M'!$A$2+'SAT M to CBEST M'!$B$2*C852)</f>
        <v/>
      </c>
      <c r="M852" s="11" t="str">
        <f>IF('ACT Math'!B852="","", IF(L852&lt;20, 20, IF(L852&gt;80, 80, L852)))</f>
        <v/>
      </c>
    </row>
    <row r="853" spans="1:13" x14ac:dyDescent="0.25">
      <c r="A853" s="11">
        <v>852</v>
      </c>
      <c r="B853" s="30"/>
      <c r="C853" s="11" t="str">
        <f>IF('ACT Math'!B853="","",IF('ACT Math'!B853&lt;'ACT M to SAT M'!$A$2,'ACT M to SAT M'!$B$2,IF('ACT Math'!B853&gt;'ACT M to SAT M'!A$28,'ACT M to SAT M'!B$28,VLOOKUP(B853,'ACT M to SAT M'!A:B,2,FALSE))))</f>
        <v/>
      </c>
      <c r="D853" s="11" t="str">
        <f t="shared" si="104"/>
        <v/>
      </c>
      <c r="E853" s="11" t="str">
        <f t="shared" si="108"/>
        <v/>
      </c>
      <c r="F853" s="11" t="str">
        <f t="shared" si="105"/>
        <v/>
      </c>
      <c r="G853" s="11" t="str">
        <f t="shared" si="109"/>
        <v/>
      </c>
      <c r="H853" s="11" t="str">
        <f t="shared" si="106"/>
        <v/>
      </c>
      <c r="I853" s="11" t="str">
        <f t="shared" si="110"/>
        <v/>
      </c>
      <c r="J853" s="11" t="str">
        <f t="shared" si="107"/>
        <v/>
      </c>
      <c r="K853" s="11" t="str">
        <f t="shared" si="111"/>
        <v/>
      </c>
      <c r="L853" s="11" t="str">
        <f>IF('ACT Math'!B853="","",'SAT M to CBEST M'!$A$2+'SAT M to CBEST M'!$B$2*C853)</f>
        <v/>
      </c>
      <c r="M853" s="11" t="str">
        <f>IF('ACT Math'!B853="","", IF(L853&lt;20, 20, IF(L853&gt;80, 80, L853)))</f>
        <v/>
      </c>
    </row>
    <row r="854" spans="1:13" x14ac:dyDescent="0.25">
      <c r="A854" s="11">
        <v>853</v>
      </c>
      <c r="B854" s="30"/>
      <c r="C854" s="11" t="str">
        <f>IF('ACT Math'!B854="","",IF('ACT Math'!B854&lt;'ACT M to SAT M'!$A$2,'ACT M to SAT M'!$B$2,IF('ACT Math'!B854&gt;'ACT M to SAT M'!A$28,'ACT M to SAT M'!B$28,VLOOKUP(B854,'ACT M to SAT M'!A:B,2,FALSE))))</f>
        <v/>
      </c>
      <c r="D854" s="11" t="str">
        <f t="shared" si="104"/>
        <v/>
      </c>
      <c r="E854" s="11" t="str">
        <f t="shared" si="108"/>
        <v/>
      </c>
      <c r="F854" s="11" t="str">
        <f t="shared" si="105"/>
        <v/>
      </c>
      <c r="G854" s="11" t="str">
        <f t="shared" si="109"/>
        <v/>
      </c>
      <c r="H854" s="11" t="str">
        <f t="shared" si="106"/>
        <v/>
      </c>
      <c r="I854" s="11" t="str">
        <f t="shared" si="110"/>
        <v/>
      </c>
      <c r="J854" s="11" t="str">
        <f t="shared" si="107"/>
        <v/>
      </c>
      <c r="K854" s="11" t="str">
        <f t="shared" si="111"/>
        <v/>
      </c>
      <c r="L854" s="11" t="str">
        <f>IF('ACT Math'!B854="","",'SAT M to CBEST M'!$A$2+'SAT M to CBEST M'!$B$2*C854)</f>
        <v/>
      </c>
      <c r="M854" s="11" t="str">
        <f>IF('ACT Math'!B854="","", IF(L854&lt;20, 20, IF(L854&gt;80, 80, L854)))</f>
        <v/>
      </c>
    </row>
    <row r="855" spans="1:13" x14ac:dyDescent="0.25">
      <c r="A855" s="11">
        <v>854</v>
      </c>
      <c r="B855" s="30"/>
      <c r="C855" s="11" t="str">
        <f>IF('ACT Math'!B855="","",IF('ACT Math'!B855&lt;'ACT M to SAT M'!$A$2,'ACT M to SAT M'!$B$2,IF('ACT Math'!B855&gt;'ACT M to SAT M'!A$28,'ACT M to SAT M'!B$28,VLOOKUP(B855,'ACT M to SAT M'!A:B,2,FALSE))))</f>
        <v/>
      </c>
      <c r="D855" s="11" t="str">
        <f t="shared" si="104"/>
        <v/>
      </c>
      <c r="E855" s="11" t="str">
        <f t="shared" si="108"/>
        <v/>
      </c>
      <c r="F855" s="11" t="str">
        <f t="shared" si="105"/>
        <v/>
      </c>
      <c r="G855" s="11" t="str">
        <f t="shared" si="109"/>
        <v/>
      </c>
      <c r="H855" s="11" t="str">
        <f t="shared" si="106"/>
        <v/>
      </c>
      <c r="I855" s="11" t="str">
        <f t="shared" si="110"/>
        <v/>
      </c>
      <c r="J855" s="11" t="str">
        <f t="shared" si="107"/>
        <v/>
      </c>
      <c r="K855" s="11" t="str">
        <f t="shared" si="111"/>
        <v/>
      </c>
      <c r="L855" s="11" t="str">
        <f>IF('ACT Math'!B855="","",'SAT M to CBEST M'!$A$2+'SAT M to CBEST M'!$B$2*C855)</f>
        <v/>
      </c>
      <c r="M855" s="11" t="str">
        <f>IF('ACT Math'!B855="","", IF(L855&lt;20, 20, IF(L855&gt;80, 80, L855)))</f>
        <v/>
      </c>
    </row>
    <row r="856" spans="1:13" x14ac:dyDescent="0.25">
      <c r="A856" s="11">
        <v>855</v>
      </c>
      <c r="B856" s="30"/>
      <c r="C856" s="11" t="str">
        <f>IF('ACT Math'!B856="","",IF('ACT Math'!B856&lt;'ACT M to SAT M'!$A$2,'ACT M to SAT M'!$B$2,IF('ACT Math'!B856&gt;'ACT M to SAT M'!A$28,'ACT M to SAT M'!B$28,VLOOKUP(B856,'ACT M to SAT M'!A:B,2,FALSE))))</f>
        <v/>
      </c>
      <c r="D856" s="11" t="str">
        <f t="shared" si="104"/>
        <v/>
      </c>
      <c r="E856" s="11" t="str">
        <f t="shared" si="108"/>
        <v/>
      </c>
      <c r="F856" s="11" t="str">
        <f t="shared" si="105"/>
        <v/>
      </c>
      <c r="G856" s="11" t="str">
        <f t="shared" si="109"/>
        <v/>
      </c>
      <c r="H856" s="11" t="str">
        <f t="shared" si="106"/>
        <v/>
      </c>
      <c r="I856" s="11" t="str">
        <f t="shared" si="110"/>
        <v/>
      </c>
      <c r="J856" s="11" t="str">
        <f t="shared" si="107"/>
        <v/>
      </c>
      <c r="K856" s="11" t="str">
        <f t="shared" si="111"/>
        <v/>
      </c>
      <c r="L856" s="11" t="str">
        <f>IF('ACT Math'!B856="","",'SAT M to CBEST M'!$A$2+'SAT M to CBEST M'!$B$2*C856)</f>
        <v/>
      </c>
      <c r="M856" s="11" t="str">
        <f>IF('ACT Math'!B856="","", IF(L856&lt;20, 20, IF(L856&gt;80, 80, L856)))</f>
        <v/>
      </c>
    </row>
    <row r="857" spans="1:13" x14ac:dyDescent="0.25">
      <c r="A857" s="11">
        <v>856</v>
      </c>
      <c r="B857" s="30"/>
      <c r="C857" s="11" t="str">
        <f>IF('ACT Math'!B857="","",IF('ACT Math'!B857&lt;'ACT M to SAT M'!$A$2,'ACT M to SAT M'!$B$2,IF('ACT Math'!B857&gt;'ACT M to SAT M'!A$28,'ACT M to SAT M'!B$28,VLOOKUP(B857,'ACT M to SAT M'!A:B,2,FALSE))))</f>
        <v/>
      </c>
      <c r="D857" s="11" t="str">
        <f t="shared" si="104"/>
        <v/>
      </c>
      <c r="E857" s="11" t="str">
        <f t="shared" si="108"/>
        <v/>
      </c>
      <c r="F857" s="11" t="str">
        <f t="shared" si="105"/>
        <v/>
      </c>
      <c r="G857" s="11" t="str">
        <f t="shared" si="109"/>
        <v/>
      </c>
      <c r="H857" s="11" t="str">
        <f t="shared" si="106"/>
        <v/>
      </c>
      <c r="I857" s="11" t="str">
        <f t="shared" si="110"/>
        <v/>
      </c>
      <c r="J857" s="11" t="str">
        <f t="shared" si="107"/>
        <v/>
      </c>
      <c r="K857" s="11" t="str">
        <f t="shared" si="111"/>
        <v/>
      </c>
      <c r="L857" s="11" t="str">
        <f>IF('ACT Math'!B857="","",'SAT M to CBEST M'!$A$2+'SAT M to CBEST M'!$B$2*C857)</f>
        <v/>
      </c>
      <c r="M857" s="11" t="str">
        <f>IF('ACT Math'!B857="","", IF(L857&lt;20, 20, IF(L857&gt;80, 80, L857)))</f>
        <v/>
      </c>
    </row>
    <row r="858" spans="1:13" x14ac:dyDescent="0.25">
      <c r="A858" s="11">
        <v>857</v>
      </c>
      <c r="B858" s="30"/>
      <c r="C858" s="11" t="str">
        <f>IF('ACT Math'!B858="","",IF('ACT Math'!B858&lt;'ACT M to SAT M'!$A$2,'ACT M to SAT M'!$B$2,IF('ACT Math'!B858&gt;'ACT M to SAT M'!A$28,'ACT M to SAT M'!B$28,VLOOKUP(B858,'ACT M to SAT M'!A:B,2,FALSE))))</f>
        <v/>
      </c>
      <c r="D858" s="11" t="str">
        <f t="shared" si="104"/>
        <v/>
      </c>
      <c r="E858" s="11" t="str">
        <f t="shared" si="108"/>
        <v/>
      </c>
      <c r="F858" s="11" t="str">
        <f t="shared" si="105"/>
        <v/>
      </c>
      <c r="G858" s="11" t="str">
        <f t="shared" si="109"/>
        <v/>
      </c>
      <c r="H858" s="11" t="str">
        <f t="shared" si="106"/>
        <v/>
      </c>
      <c r="I858" s="11" t="str">
        <f t="shared" si="110"/>
        <v/>
      </c>
      <c r="J858" s="11" t="str">
        <f t="shared" si="107"/>
        <v/>
      </c>
      <c r="K858" s="11" t="str">
        <f t="shared" si="111"/>
        <v/>
      </c>
      <c r="L858" s="11" t="str">
        <f>IF('ACT Math'!B858="","",'SAT M to CBEST M'!$A$2+'SAT M to CBEST M'!$B$2*C858)</f>
        <v/>
      </c>
      <c r="M858" s="11" t="str">
        <f>IF('ACT Math'!B858="","", IF(L858&lt;20, 20, IF(L858&gt;80, 80, L858)))</f>
        <v/>
      </c>
    </row>
    <row r="859" spans="1:13" x14ac:dyDescent="0.25">
      <c r="A859" s="11">
        <v>858</v>
      </c>
      <c r="B859" s="30"/>
      <c r="C859" s="11" t="str">
        <f>IF('ACT Math'!B859="","",IF('ACT Math'!B859&lt;'ACT M to SAT M'!$A$2,'ACT M to SAT M'!$B$2,IF('ACT Math'!B859&gt;'ACT M to SAT M'!A$28,'ACT M to SAT M'!B$28,VLOOKUP(B859,'ACT M to SAT M'!A:B,2,FALSE))))</f>
        <v/>
      </c>
      <c r="D859" s="11" t="str">
        <f t="shared" si="104"/>
        <v/>
      </c>
      <c r="E859" s="11" t="str">
        <f t="shared" si="108"/>
        <v/>
      </c>
      <c r="F859" s="11" t="str">
        <f t="shared" si="105"/>
        <v/>
      </c>
      <c r="G859" s="11" t="str">
        <f t="shared" si="109"/>
        <v/>
      </c>
      <c r="H859" s="11" t="str">
        <f t="shared" si="106"/>
        <v/>
      </c>
      <c r="I859" s="11" t="str">
        <f t="shared" si="110"/>
        <v/>
      </c>
      <c r="J859" s="11" t="str">
        <f t="shared" si="107"/>
        <v/>
      </c>
      <c r="K859" s="11" t="str">
        <f t="shared" si="111"/>
        <v/>
      </c>
      <c r="L859" s="11" t="str">
        <f>IF('ACT Math'!B859="","",'SAT M to CBEST M'!$A$2+'SAT M to CBEST M'!$B$2*C859)</f>
        <v/>
      </c>
      <c r="M859" s="11" t="str">
        <f>IF('ACT Math'!B859="","", IF(L859&lt;20, 20, IF(L859&gt;80, 80, L859)))</f>
        <v/>
      </c>
    </row>
    <row r="860" spans="1:13" x14ac:dyDescent="0.25">
      <c r="A860" s="11">
        <v>859</v>
      </c>
      <c r="B860" s="30"/>
      <c r="C860" s="11" t="str">
        <f>IF('ACT Math'!B860="","",IF('ACT Math'!B860&lt;'ACT M to SAT M'!$A$2,'ACT M to SAT M'!$B$2,IF('ACT Math'!B860&gt;'ACT M to SAT M'!A$28,'ACT M to SAT M'!B$28,VLOOKUP(B860,'ACT M to SAT M'!A:B,2,FALSE))))</f>
        <v/>
      </c>
      <c r="D860" s="11" t="str">
        <f t="shared" si="104"/>
        <v/>
      </c>
      <c r="E860" s="11" t="str">
        <f t="shared" si="108"/>
        <v/>
      </c>
      <c r="F860" s="11" t="str">
        <f t="shared" si="105"/>
        <v/>
      </c>
      <c r="G860" s="11" t="str">
        <f t="shared" si="109"/>
        <v/>
      </c>
      <c r="H860" s="11" t="str">
        <f t="shared" si="106"/>
        <v/>
      </c>
      <c r="I860" s="11" t="str">
        <f t="shared" si="110"/>
        <v/>
      </c>
      <c r="J860" s="11" t="str">
        <f t="shared" si="107"/>
        <v/>
      </c>
      <c r="K860" s="11" t="str">
        <f t="shared" si="111"/>
        <v/>
      </c>
      <c r="L860" s="11" t="str">
        <f>IF('ACT Math'!B860="","",'SAT M to CBEST M'!$A$2+'SAT M to CBEST M'!$B$2*C860)</f>
        <v/>
      </c>
      <c r="M860" s="11" t="str">
        <f>IF('ACT Math'!B860="","", IF(L860&lt;20, 20, IF(L860&gt;80, 80, L860)))</f>
        <v/>
      </c>
    </row>
    <row r="861" spans="1:13" x14ac:dyDescent="0.25">
      <c r="A861" s="11">
        <v>860</v>
      </c>
      <c r="B861" s="30"/>
      <c r="C861" s="11" t="str">
        <f>IF('ACT Math'!B861="","",IF('ACT Math'!B861&lt;'ACT M to SAT M'!$A$2,'ACT M to SAT M'!$B$2,IF('ACT Math'!B861&gt;'ACT M to SAT M'!A$28,'ACT M to SAT M'!B$28,VLOOKUP(B861,'ACT M to SAT M'!A:B,2,FALSE))))</f>
        <v/>
      </c>
      <c r="D861" s="11" t="str">
        <f t="shared" si="104"/>
        <v/>
      </c>
      <c r="E861" s="11" t="str">
        <f t="shared" si="108"/>
        <v/>
      </c>
      <c r="F861" s="11" t="str">
        <f t="shared" si="105"/>
        <v/>
      </c>
      <c r="G861" s="11" t="str">
        <f t="shared" si="109"/>
        <v/>
      </c>
      <c r="H861" s="11" t="str">
        <f t="shared" si="106"/>
        <v/>
      </c>
      <c r="I861" s="11" t="str">
        <f t="shared" si="110"/>
        <v/>
      </c>
      <c r="J861" s="11" t="str">
        <f t="shared" si="107"/>
        <v/>
      </c>
      <c r="K861" s="11" t="str">
        <f t="shared" si="111"/>
        <v/>
      </c>
      <c r="L861" s="11" t="str">
        <f>IF('ACT Math'!B861="","",'SAT M to CBEST M'!$A$2+'SAT M to CBEST M'!$B$2*C861)</f>
        <v/>
      </c>
      <c r="M861" s="11" t="str">
        <f>IF('ACT Math'!B861="","", IF(L861&lt;20, 20, IF(L861&gt;80, 80, L861)))</f>
        <v/>
      </c>
    </row>
    <row r="862" spans="1:13" x14ac:dyDescent="0.25">
      <c r="A862" s="11">
        <v>861</v>
      </c>
      <c r="B862" s="30"/>
      <c r="C862" s="11" t="str">
        <f>IF('ACT Math'!B862="","",IF('ACT Math'!B862&lt;'ACT M to SAT M'!$A$2,'ACT M to SAT M'!$B$2,IF('ACT Math'!B862&gt;'ACT M to SAT M'!A$28,'ACT M to SAT M'!B$28,VLOOKUP(B862,'ACT M to SAT M'!A:B,2,FALSE))))</f>
        <v/>
      </c>
      <c r="D862" s="11" t="str">
        <f t="shared" si="104"/>
        <v/>
      </c>
      <c r="E862" s="11" t="str">
        <f t="shared" si="108"/>
        <v/>
      </c>
      <c r="F862" s="11" t="str">
        <f t="shared" si="105"/>
        <v/>
      </c>
      <c r="G862" s="11" t="str">
        <f t="shared" si="109"/>
        <v/>
      </c>
      <c r="H862" s="11" t="str">
        <f t="shared" si="106"/>
        <v/>
      </c>
      <c r="I862" s="11" t="str">
        <f t="shared" si="110"/>
        <v/>
      </c>
      <c r="J862" s="11" t="str">
        <f t="shared" si="107"/>
        <v/>
      </c>
      <c r="K862" s="11" t="str">
        <f t="shared" si="111"/>
        <v/>
      </c>
      <c r="L862" s="11" t="str">
        <f>IF('ACT Math'!B862="","",'SAT M to CBEST M'!$A$2+'SAT M to CBEST M'!$B$2*C862)</f>
        <v/>
      </c>
      <c r="M862" s="11" t="str">
        <f>IF('ACT Math'!B862="","", IF(L862&lt;20, 20, IF(L862&gt;80, 80, L862)))</f>
        <v/>
      </c>
    </row>
    <row r="863" spans="1:13" x14ac:dyDescent="0.25">
      <c r="A863" s="11">
        <v>862</v>
      </c>
      <c r="B863" s="30"/>
      <c r="C863" s="11" t="str">
        <f>IF('ACT Math'!B863="","",IF('ACT Math'!B863&lt;'ACT M to SAT M'!$A$2,'ACT M to SAT M'!$B$2,IF('ACT Math'!B863&gt;'ACT M to SAT M'!A$28,'ACT M to SAT M'!B$28,VLOOKUP(B863,'ACT M to SAT M'!A:B,2,FALSE))))</f>
        <v/>
      </c>
      <c r="D863" s="11" t="str">
        <f t="shared" si="104"/>
        <v/>
      </c>
      <c r="E863" s="11" t="str">
        <f t="shared" si="108"/>
        <v/>
      </c>
      <c r="F863" s="11" t="str">
        <f t="shared" si="105"/>
        <v/>
      </c>
      <c r="G863" s="11" t="str">
        <f t="shared" si="109"/>
        <v/>
      </c>
      <c r="H863" s="11" t="str">
        <f t="shared" si="106"/>
        <v/>
      </c>
      <c r="I863" s="11" t="str">
        <f t="shared" si="110"/>
        <v/>
      </c>
      <c r="J863" s="11" t="str">
        <f t="shared" si="107"/>
        <v/>
      </c>
      <c r="K863" s="11" t="str">
        <f t="shared" si="111"/>
        <v/>
      </c>
      <c r="L863" s="11" t="str">
        <f>IF('ACT Math'!B863="","",'SAT M to CBEST M'!$A$2+'SAT M to CBEST M'!$B$2*C863)</f>
        <v/>
      </c>
      <c r="M863" s="11" t="str">
        <f>IF('ACT Math'!B863="","", IF(L863&lt;20, 20, IF(L863&gt;80, 80, L863)))</f>
        <v/>
      </c>
    </row>
    <row r="864" spans="1:13" x14ac:dyDescent="0.25">
      <c r="A864" s="11">
        <v>863</v>
      </c>
      <c r="B864" s="30"/>
      <c r="C864" s="11" t="str">
        <f>IF('ACT Math'!B864="","",IF('ACT Math'!B864&lt;'ACT M to SAT M'!$A$2,'ACT M to SAT M'!$B$2,IF('ACT Math'!B864&gt;'ACT M to SAT M'!A$28,'ACT M to SAT M'!B$28,VLOOKUP(B864,'ACT M to SAT M'!A:B,2,FALSE))))</f>
        <v/>
      </c>
      <c r="D864" s="11" t="str">
        <f t="shared" si="104"/>
        <v/>
      </c>
      <c r="E864" s="11" t="str">
        <f t="shared" si="108"/>
        <v/>
      </c>
      <c r="F864" s="11" t="str">
        <f t="shared" si="105"/>
        <v/>
      </c>
      <c r="G864" s="11" t="str">
        <f t="shared" si="109"/>
        <v/>
      </c>
      <c r="H864" s="11" t="str">
        <f t="shared" si="106"/>
        <v/>
      </c>
      <c r="I864" s="11" t="str">
        <f t="shared" si="110"/>
        <v/>
      </c>
      <c r="J864" s="11" t="str">
        <f t="shared" si="107"/>
        <v/>
      </c>
      <c r="K864" s="11" t="str">
        <f t="shared" si="111"/>
        <v/>
      </c>
      <c r="L864" s="11" t="str">
        <f>IF('ACT Math'!B864="","",'SAT M to CBEST M'!$A$2+'SAT M to CBEST M'!$B$2*C864)</f>
        <v/>
      </c>
      <c r="M864" s="11" t="str">
        <f>IF('ACT Math'!B864="","", IF(L864&lt;20, 20, IF(L864&gt;80, 80, L864)))</f>
        <v/>
      </c>
    </row>
    <row r="865" spans="1:13" x14ac:dyDescent="0.25">
      <c r="A865" s="11">
        <v>864</v>
      </c>
      <c r="B865" s="30"/>
      <c r="C865" s="11" t="str">
        <f>IF('ACT Math'!B865="","",IF('ACT Math'!B865&lt;'ACT M to SAT M'!$A$2,'ACT M to SAT M'!$B$2,IF('ACT Math'!B865&gt;'ACT M to SAT M'!A$28,'ACT M to SAT M'!B$28,VLOOKUP(B865,'ACT M to SAT M'!A:B,2,FALSE))))</f>
        <v/>
      </c>
      <c r="D865" s="11" t="str">
        <f t="shared" si="104"/>
        <v/>
      </c>
      <c r="E865" s="11" t="str">
        <f t="shared" si="108"/>
        <v/>
      </c>
      <c r="F865" s="11" t="str">
        <f t="shared" si="105"/>
        <v/>
      </c>
      <c r="G865" s="11" t="str">
        <f t="shared" si="109"/>
        <v/>
      </c>
      <c r="H865" s="11" t="str">
        <f t="shared" si="106"/>
        <v/>
      </c>
      <c r="I865" s="11" t="str">
        <f t="shared" si="110"/>
        <v/>
      </c>
      <c r="J865" s="11" t="str">
        <f t="shared" si="107"/>
        <v/>
      </c>
      <c r="K865" s="11" t="str">
        <f t="shared" si="111"/>
        <v/>
      </c>
      <c r="L865" s="11" t="str">
        <f>IF('ACT Math'!B865="","",'SAT M to CBEST M'!$A$2+'SAT M to CBEST M'!$B$2*C865)</f>
        <v/>
      </c>
      <c r="M865" s="11" t="str">
        <f>IF('ACT Math'!B865="","", IF(L865&lt;20, 20, IF(L865&gt;80, 80, L865)))</f>
        <v/>
      </c>
    </row>
    <row r="866" spans="1:13" x14ac:dyDescent="0.25">
      <c r="A866" s="11">
        <v>865</v>
      </c>
      <c r="B866" s="30"/>
      <c r="C866" s="11" t="str">
        <f>IF('ACT Math'!B866="","",IF('ACT Math'!B866&lt;'ACT M to SAT M'!$A$2,'ACT M to SAT M'!$B$2,IF('ACT Math'!B866&gt;'ACT M to SAT M'!A$28,'ACT M to SAT M'!B$28,VLOOKUP(B866,'ACT M to SAT M'!A:B,2,FALSE))))</f>
        <v/>
      </c>
      <c r="D866" s="11" t="str">
        <f t="shared" si="104"/>
        <v/>
      </c>
      <c r="E866" s="11" t="str">
        <f t="shared" si="108"/>
        <v/>
      </c>
      <c r="F866" s="11" t="str">
        <f t="shared" si="105"/>
        <v/>
      </c>
      <c r="G866" s="11" t="str">
        <f t="shared" si="109"/>
        <v/>
      </c>
      <c r="H866" s="11" t="str">
        <f t="shared" si="106"/>
        <v/>
      </c>
      <c r="I866" s="11" t="str">
        <f t="shared" si="110"/>
        <v/>
      </c>
      <c r="J866" s="11" t="str">
        <f t="shared" si="107"/>
        <v/>
      </c>
      <c r="K866" s="11" t="str">
        <f t="shared" si="111"/>
        <v/>
      </c>
      <c r="L866" s="11" t="str">
        <f>IF('ACT Math'!B866="","",'SAT M to CBEST M'!$A$2+'SAT M to CBEST M'!$B$2*C866)</f>
        <v/>
      </c>
      <c r="M866" s="11" t="str">
        <f>IF('ACT Math'!B866="","", IF(L866&lt;20, 20, IF(L866&gt;80, 80, L866)))</f>
        <v/>
      </c>
    </row>
    <row r="867" spans="1:13" x14ac:dyDescent="0.25">
      <c r="A867" s="11">
        <v>866</v>
      </c>
      <c r="B867" s="30"/>
      <c r="C867" s="11" t="str">
        <f>IF('ACT Math'!B867="","",IF('ACT Math'!B867&lt;'ACT M to SAT M'!$A$2,'ACT M to SAT M'!$B$2,IF('ACT Math'!B867&gt;'ACT M to SAT M'!A$28,'ACT M to SAT M'!B$28,VLOOKUP(B867,'ACT M to SAT M'!A:B,2,FALSE))))</f>
        <v/>
      </c>
      <c r="D867" s="11" t="str">
        <f t="shared" si="104"/>
        <v/>
      </c>
      <c r="E867" s="11" t="str">
        <f t="shared" si="108"/>
        <v/>
      </c>
      <c r="F867" s="11" t="str">
        <f t="shared" si="105"/>
        <v/>
      </c>
      <c r="G867" s="11" t="str">
        <f t="shared" si="109"/>
        <v/>
      </c>
      <c r="H867" s="11" t="str">
        <f t="shared" si="106"/>
        <v/>
      </c>
      <c r="I867" s="11" t="str">
        <f t="shared" si="110"/>
        <v/>
      </c>
      <c r="J867" s="11" t="str">
        <f t="shared" si="107"/>
        <v/>
      </c>
      <c r="K867" s="11" t="str">
        <f t="shared" si="111"/>
        <v/>
      </c>
      <c r="L867" s="11" t="str">
        <f>IF('ACT Math'!B867="","",'SAT M to CBEST M'!$A$2+'SAT M to CBEST M'!$B$2*C867)</f>
        <v/>
      </c>
      <c r="M867" s="11" t="str">
        <f>IF('ACT Math'!B867="","", IF(L867&lt;20, 20, IF(L867&gt;80, 80, L867)))</f>
        <v/>
      </c>
    </row>
    <row r="868" spans="1:13" x14ac:dyDescent="0.25">
      <c r="A868" s="11">
        <v>867</v>
      </c>
      <c r="B868" s="30"/>
      <c r="C868" s="11" t="str">
        <f>IF('ACT Math'!B868="","",IF('ACT Math'!B868&lt;'ACT M to SAT M'!$A$2,'ACT M to SAT M'!$B$2,IF('ACT Math'!B868&gt;'ACT M to SAT M'!A$28,'ACT M to SAT M'!B$28,VLOOKUP(B868,'ACT M to SAT M'!A:B,2,FALSE))))</f>
        <v/>
      </c>
      <c r="D868" s="11" t="str">
        <f t="shared" si="104"/>
        <v/>
      </c>
      <c r="E868" s="11" t="str">
        <f t="shared" si="108"/>
        <v/>
      </c>
      <c r="F868" s="11" t="str">
        <f t="shared" si="105"/>
        <v/>
      </c>
      <c r="G868" s="11" t="str">
        <f t="shared" si="109"/>
        <v/>
      </c>
      <c r="H868" s="11" t="str">
        <f t="shared" si="106"/>
        <v/>
      </c>
      <c r="I868" s="11" t="str">
        <f t="shared" si="110"/>
        <v/>
      </c>
      <c r="J868" s="11" t="str">
        <f t="shared" si="107"/>
        <v/>
      </c>
      <c r="K868" s="11" t="str">
        <f t="shared" si="111"/>
        <v/>
      </c>
      <c r="L868" s="11" t="str">
        <f>IF('ACT Math'!B868="","",'SAT M to CBEST M'!$A$2+'SAT M to CBEST M'!$B$2*C868)</f>
        <v/>
      </c>
      <c r="M868" s="11" t="str">
        <f>IF('ACT Math'!B868="","", IF(L868&lt;20, 20, IF(L868&gt;80, 80, L868)))</f>
        <v/>
      </c>
    </row>
    <row r="869" spans="1:13" x14ac:dyDescent="0.25">
      <c r="A869" s="11">
        <v>868</v>
      </c>
      <c r="B869" s="30"/>
      <c r="C869" s="11" t="str">
        <f>IF('ACT Math'!B869="","",IF('ACT Math'!B869&lt;'ACT M to SAT M'!$A$2,'ACT M to SAT M'!$B$2,IF('ACT Math'!B869&gt;'ACT M to SAT M'!A$28,'ACT M to SAT M'!B$28,VLOOKUP(B869,'ACT M to SAT M'!A:B,2,FALSE))))</f>
        <v/>
      </c>
      <c r="D869" s="11" t="str">
        <f t="shared" si="104"/>
        <v/>
      </c>
      <c r="E869" s="11" t="str">
        <f t="shared" si="108"/>
        <v/>
      </c>
      <c r="F869" s="11" t="str">
        <f t="shared" si="105"/>
        <v/>
      </c>
      <c r="G869" s="11" t="str">
        <f t="shared" si="109"/>
        <v/>
      </c>
      <c r="H869" s="11" t="str">
        <f t="shared" si="106"/>
        <v/>
      </c>
      <c r="I869" s="11" t="str">
        <f t="shared" si="110"/>
        <v/>
      </c>
      <c r="J869" s="11" t="str">
        <f t="shared" si="107"/>
        <v/>
      </c>
      <c r="K869" s="11" t="str">
        <f t="shared" si="111"/>
        <v/>
      </c>
      <c r="L869" s="11" t="str">
        <f>IF('ACT Math'!B869="","",'SAT M to CBEST M'!$A$2+'SAT M to CBEST M'!$B$2*C869)</f>
        <v/>
      </c>
      <c r="M869" s="11" t="str">
        <f>IF('ACT Math'!B869="","", IF(L869&lt;20, 20, IF(L869&gt;80, 80, L869)))</f>
        <v/>
      </c>
    </row>
    <row r="870" spans="1:13" x14ac:dyDescent="0.25">
      <c r="A870" s="11">
        <v>869</v>
      </c>
      <c r="B870" s="30"/>
      <c r="C870" s="11" t="str">
        <f>IF('ACT Math'!B870="","",IF('ACT Math'!B870&lt;'ACT M to SAT M'!$A$2,'ACT M to SAT M'!$B$2,IF('ACT Math'!B870&gt;'ACT M to SAT M'!A$28,'ACT M to SAT M'!B$28,VLOOKUP(B870,'ACT M to SAT M'!A:B,2,FALSE))))</f>
        <v/>
      </c>
      <c r="D870" s="11" t="str">
        <f t="shared" si="104"/>
        <v/>
      </c>
      <c r="E870" s="11" t="str">
        <f t="shared" si="108"/>
        <v/>
      </c>
      <c r="F870" s="11" t="str">
        <f t="shared" si="105"/>
        <v/>
      </c>
      <c r="G870" s="11" t="str">
        <f t="shared" si="109"/>
        <v/>
      </c>
      <c r="H870" s="11" t="str">
        <f t="shared" si="106"/>
        <v/>
      </c>
      <c r="I870" s="11" t="str">
        <f t="shared" si="110"/>
        <v/>
      </c>
      <c r="J870" s="11" t="str">
        <f t="shared" si="107"/>
        <v/>
      </c>
      <c r="K870" s="11" t="str">
        <f t="shared" si="111"/>
        <v/>
      </c>
      <c r="L870" s="11" t="str">
        <f>IF('ACT Math'!B870="","",'SAT M to CBEST M'!$A$2+'SAT M to CBEST M'!$B$2*C870)</f>
        <v/>
      </c>
      <c r="M870" s="11" t="str">
        <f>IF('ACT Math'!B870="","", IF(L870&lt;20, 20, IF(L870&gt;80, 80, L870)))</f>
        <v/>
      </c>
    </row>
    <row r="871" spans="1:13" x14ac:dyDescent="0.25">
      <c r="A871" s="11">
        <v>870</v>
      </c>
      <c r="B871" s="30"/>
      <c r="C871" s="11" t="str">
        <f>IF('ACT Math'!B871="","",IF('ACT Math'!B871&lt;'ACT M to SAT M'!$A$2,'ACT M to SAT M'!$B$2,IF('ACT Math'!B871&gt;'ACT M to SAT M'!A$28,'ACT M to SAT M'!B$28,VLOOKUP(B871,'ACT M to SAT M'!A:B,2,FALSE))))</f>
        <v/>
      </c>
      <c r="D871" s="11" t="str">
        <f t="shared" si="104"/>
        <v/>
      </c>
      <c r="E871" s="11" t="str">
        <f t="shared" si="108"/>
        <v/>
      </c>
      <c r="F871" s="11" t="str">
        <f t="shared" si="105"/>
        <v/>
      </c>
      <c r="G871" s="11" t="str">
        <f t="shared" si="109"/>
        <v/>
      </c>
      <c r="H871" s="11" t="str">
        <f t="shared" si="106"/>
        <v/>
      </c>
      <c r="I871" s="11" t="str">
        <f t="shared" si="110"/>
        <v/>
      </c>
      <c r="J871" s="11" t="str">
        <f t="shared" si="107"/>
        <v/>
      </c>
      <c r="K871" s="11" t="str">
        <f t="shared" si="111"/>
        <v/>
      </c>
      <c r="L871" s="11" t="str">
        <f>IF('ACT Math'!B871="","",'SAT M to CBEST M'!$A$2+'SAT M to CBEST M'!$B$2*C871)</f>
        <v/>
      </c>
      <c r="M871" s="11" t="str">
        <f>IF('ACT Math'!B871="","", IF(L871&lt;20, 20, IF(L871&gt;80, 80, L871)))</f>
        <v/>
      </c>
    </row>
    <row r="872" spans="1:13" x14ac:dyDescent="0.25">
      <c r="A872" s="11">
        <v>871</v>
      </c>
      <c r="B872" s="30"/>
      <c r="C872" s="11" t="str">
        <f>IF('ACT Math'!B872="","",IF('ACT Math'!B872&lt;'ACT M to SAT M'!$A$2,'ACT M to SAT M'!$B$2,IF('ACT Math'!B872&gt;'ACT M to SAT M'!A$28,'ACT M to SAT M'!B$28,VLOOKUP(B872,'ACT M to SAT M'!A:B,2,FALSE))))</f>
        <v/>
      </c>
      <c r="D872" s="11" t="str">
        <f t="shared" si="104"/>
        <v/>
      </c>
      <c r="E872" s="11" t="str">
        <f t="shared" si="108"/>
        <v/>
      </c>
      <c r="F872" s="11" t="str">
        <f t="shared" si="105"/>
        <v/>
      </c>
      <c r="G872" s="11" t="str">
        <f t="shared" si="109"/>
        <v/>
      </c>
      <c r="H872" s="11" t="str">
        <f t="shared" si="106"/>
        <v/>
      </c>
      <c r="I872" s="11" t="str">
        <f t="shared" si="110"/>
        <v/>
      </c>
      <c r="J872" s="11" t="str">
        <f t="shared" si="107"/>
        <v/>
      </c>
      <c r="K872" s="11" t="str">
        <f t="shared" si="111"/>
        <v/>
      </c>
      <c r="L872" s="11" t="str">
        <f>IF('ACT Math'!B872="","",'SAT M to CBEST M'!$A$2+'SAT M to CBEST M'!$B$2*C872)</f>
        <v/>
      </c>
      <c r="M872" s="11" t="str">
        <f>IF('ACT Math'!B872="","", IF(L872&lt;20, 20, IF(L872&gt;80, 80, L872)))</f>
        <v/>
      </c>
    </row>
    <row r="873" spans="1:13" x14ac:dyDescent="0.25">
      <c r="A873" s="11">
        <v>872</v>
      </c>
      <c r="B873" s="30"/>
      <c r="C873" s="11" t="str">
        <f>IF('ACT Math'!B873="","",IF('ACT Math'!B873&lt;'ACT M to SAT M'!$A$2,'ACT M to SAT M'!$B$2,IF('ACT Math'!B873&gt;'ACT M to SAT M'!A$28,'ACT M to SAT M'!B$28,VLOOKUP(B873,'ACT M to SAT M'!A:B,2,FALSE))))</f>
        <v/>
      </c>
      <c r="D873" s="11" t="str">
        <f t="shared" si="104"/>
        <v/>
      </c>
      <c r="E873" s="11" t="str">
        <f t="shared" si="108"/>
        <v/>
      </c>
      <c r="F873" s="11" t="str">
        <f t="shared" si="105"/>
        <v/>
      </c>
      <c r="G873" s="11" t="str">
        <f t="shared" si="109"/>
        <v/>
      </c>
      <c r="H873" s="11" t="str">
        <f t="shared" si="106"/>
        <v/>
      </c>
      <c r="I873" s="11" t="str">
        <f t="shared" si="110"/>
        <v/>
      </c>
      <c r="J873" s="11" t="str">
        <f t="shared" si="107"/>
        <v/>
      </c>
      <c r="K873" s="11" t="str">
        <f t="shared" si="111"/>
        <v/>
      </c>
      <c r="L873" s="11" t="str">
        <f>IF('ACT Math'!B873="","",'SAT M to CBEST M'!$A$2+'SAT M to CBEST M'!$B$2*C873)</f>
        <v/>
      </c>
      <c r="M873" s="11" t="str">
        <f>IF('ACT Math'!B873="","", IF(L873&lt;20, 20, IF(L873&gt;80, 80, L873)))</f>
        <v/>
      </c>
    </row>
    <row r="874" spans="1:13" x14ac:dyDescent="0.25">
      <c r="A874" s="11">
        <v>873</v>
      </c>
      <c r="B874" s="30"/>
      <c r="C874" s="11" t="str">
        <f>IF('ACT Math'!B874="","",IF('ACT Math'!B874&lt;'ACT M to SAT M'!$A$2,'ACT M to SAT M'!$B$2,IF('ACT Math'!B874&gt;'ACT M to SAT M'!A$28,'ACT M to SAT M'!B$28,VLOOKUP(B874,'ACT M to SAT M'!A:B,2,FALSE))))</f>
        <v/>
      </c>
      <c r="D874" s="11" t="str">
        <f t="shared" si="104"/>
        <v/>
      </c>
      <c r="E874" s="11" t="str">
        <f t="shared" si="108"/>
        <v/>
      </c>
      <c r="F874" s="11" t="str">
        <f t="shared" si="105"/>
        <v/>
      </c>
      <c r="G874" s="11" t="str">
        <f t="shared" si="109"/>
        <v/>
      </c>
      <c r="H874" s="11" t="str">
        <f t="shared" si="106"/>
        <v/>
      </c>
      <c r="I874" s="11" t="str">
        <f t="shared" si="110"/>
        <v/>
      </c>
      <c r="J874" s="11" t="str">
        <f t="shared" si="107"/>
        <v/>
      </c>
      <c r="K874" s="11" t="str">
        <f t="shared" si="111"/>
        <v/>
      </c>
      <c r="L874" s="11" t="str">
        <f>IF('ACT Math'!B874="","",'SAT M to CBEST M'!$A$2+'SAT M to CBEST M'!$B$2*C874)</f>
        <v/>
      </c>
      <c r="M874" s="11" t="str">
        <f>IF('ACT Math'!B874="","", IF(L874&lt;20, 20, IF(L874&gt;80, 80, L874)))</f>
        <v/>
      </c>
    </row>
    <row r="875" spans="1:13" x14ac:dyDescent="0.25">
      <c r="A875" s="11">
        <v>874</v>
      </c>
      <c r="B875" s="30"/>
      <c r="C875" s="11" t="str">
        <f>IF('ACT Math'!B875="","",IF('ACT Math'!B875&lt;'ACT M to SAT M'!$A$2,'ACT M to SAT M'!$B$2,IF('ACT Math'!B875&gt;'ACT M to SAT M'!A$28,'ACT M to SAT M'!B$28,VLOOKUP(B875,'ACT M to SAT M'!A:B,2,FALSE))))</f>
        <v/>
      </c>
      <c r="D875" s="11" t="str">
        <f t="shared" si="104"/>
        <v/>
      </c>
      <c r="E875" s="11" t="str">
        <f t="shared" si="108"/>
        <v/>
      </c>
      <c r="F875" s="11" t="str">
        <f t="shared" si="105"/>
        <v/>
      </c>
      <c r="G875" s="11" t="str">
        <f t="shared" si="109"/>
        <v/>
      </c>
      <c r="H875" s="11" t="str">
        <f t="shared" si="106"/>
        <v/>
      </c>
      <c r="I875" s="11" t="str">
        <f t="shared" si="110"/>
        <v/>
      </c>
      <c r="J875" s="11" t="str">
        <f t="shared" si="107"/>
        <v/>
      </c>
      <c r="K875" s="11" t="str">
        <f t="shared" si="111"/>
        <v/>
      </c>
      <c r="L875" s="11" t="str">
        <f>IF('ACT Math'!B875="","",'SAT M to CBEST M'!$A$2+'SAT M to CBEST M'!$B$2*C875)</f>
        <v/>
      </c>
      <c r="M875" s="11" t="str">
        <f>IF('ACT Math'!B875="","", IF(L875&lt;20, 20, IF(L875&gt;80, 80, L875)))</f>
        <v/>
      </c>
    </row>
    <row r="876" spans="1:13" x14ac:dyDescent="0.25">
      <c r="A876" s="11">
        <v>875</v>
      </c>
      <c r="B876" s="30"/>
      <c r="C876" s="11" t="str">
        <f>IF('ACT Math'!B876="","",IF('ACT Math'!B876&lt;'ACT M to SAT M'!$A$2,'ACT M to SAT M'!$B$2,IF('ACT Math'!B876&gt;'ACT M to SAT M'!A$28,'ACT M to SAT M'!B$28,VLOOKUP(B876,'ACT M to SAT M'!A:B,2,FALSE))))</f>
        <v/>
      </c>
      <c r="D876" s="11" t="str">
        <f t="shared" si="104"/>
        <v/>
      </c>
      <c r="E876" s="11" t="str">
        <f t="shared" si="108"/>
        <v/>
      </c>
      <c r="F876" s="11" t="str">
        <f t="shared" si="105"/>
        <v/>
      </c>
      <c r="G876" s="11" t="str">
        <f t="shared" si="109"/>
        <v/>
      </c>
      <c r="H876" s="11" t="str">
        <f t="shared" si="106"/>
        <v/>
      </c>
      <c r="I876" s="11" t="str">
        <f t="shared" si="110"/>
        <v/>
      </c>
      <c r="J876" s="11" t="str">
        <f t="shared" si="107"/>
        <v/>
      </c>
      <c r="K876" s="11" t="str">
        <f t="shared" si="111"/>
        <v/>
      </c>
      <c r="L876" s="11" t="str">
        <f>IF('ACT Math'!B876="","",'SAT M to CBEST M'!$A$2+'SAT M to CBEST M'!$B$2*C876)</f>
        <v/>
      </c>
      <c r="M876" s="11" t="str">
        <f>IF('ACT Math'!B876="","", IF(L876&lt;20, 20, IF(L876&gt;80, 80, L876)))</f>
        <v/>
      </c>
    </row>
    <row r="877" spans="1:13" x14ac:dyDescent="0.25">
      <c r="A877" s="11">
        <v>876</v>
      </c>
      <c r="B877" s="30"/>
      <c r="C877" s="11" t="str">
        <f>IF('ACT Math'!B877="","",IF('ACT Math'!B877&lt;'ACT M to SAT M'!$A$2,'ACT M to SAT M'!$B$2,IF('ACT Math'!B877&gt;'ACT M to SAT M'!A$28,'ACT M to SAT M'!B$28,VLOOKUP(B877,'ACT M to SAT M'!A:B,2,FALSE))))</f>
        <v/>
      </c>
      <c r="D877" s="11" t="str">
        <f t="shared" si="104"/>
        <v/>
      </c>
      <c r="E877" s="11" t="str">
        <f t="shared" si="108"/>
        <v/>
      </c>
      <c r="F877" s="11" t="str">
        <f t="shared" si="105"/>
        <v/>
      </c>
      <c r="G877" s="11" t="str">
        <f t="shared" si="109"/>
        <v/>
      </c>
      <c r="H877" s="11" t="str">
        <f t="shared" si="106"/>
        <v/>
      </c>
      <c r="I877" s="11" t="str">
        <f t="shared" si="110"/>
        <v/>
      </c>
      <c r="J877" s="11" t="str">
        <f t="shared" si="107"/>
        <v/>
      </c>
      <c r="K877" s="11" t="str">
        <f t="shared" si="111"/>
        <v/>
      </c>
      <c r="L877" s="11" t="str">
        <f>IF('ACT Math'!B877="","",'SAT M to CBEST M'!$A$2+'SAT M to CBEST M'!$B$2*C877)</f>
        <v/>
      </c>
      <c r="M877" s="11" t="str">
        <f>IF('ACT Math'!B877="","", IF(L877&lt;20, 20, IF(L877&gt;80, 80, L877)))</f>
        <v/>
      </c>
    </row>
    <row r="878" spans="1:13" x14ac:dyDescent="0.25">
      <c r="A878" s="11">
        <v>877</v>
      </c>
      <c r="B878" s="30"/>
      <c r="C878" s="11" t="str">
        <f>IF('ACT Math'!B878="","",IF('ACT Math'!B878&lt;'ACT M to SAT M'!$A$2,'ACT M to SAT M'!$B$2,IF('ACT Math'!B878&gt;'ACT M to SAT M'!A$28,'ACT M to SAT M'!B$28,VLOOKUP(B878,'ACT M to SAT M'!A:B,2,FALSE))))</f>
        <v/>
      </c>
      <c r="D878" s="11" t="str">
        <f t="shared" si="104"/>
        <v/>
      </c>
      <c r="E878" s="11" t="str">
        <f t="shared" si="108"/>
        <v/>
      </c>
      <c r="F878" s="11" t="str">
        <f t="shared" si="105"/>
        <v/>
      </c>
      <c r="G878" s="11" t="str">
        <f t="shared" si="109"/>
        <v/>
      </c>
      <c r="H878" s="11" t="str">
        <f t="shared" si="106"/>
        <v/>
      </c>
      <c r="I878" s="11" t="str">
        <f t="shared" si="110"/>
        <v/>
      </c>
      <c r="J878" s="11" t="str">
        <f t="shared" si="107"/>
        <v/>
      </c>
      <c r="K878" s="11" t="str">
        <f t="shared" si="111"/>
        <v/>
      </c>
      <c r="L878" s="11" t="str">
        <f>IF('ACT Math'!B878="","",'SAT M to CBEST M'!$A$2+'SAT M to CBEST M'!$B$2*C878)</f>
        <v/>
      </c>
      <c r="M878" s="11" t="str">
        <f>IF('ACT Math'!B878="","", IF(L878&lt;20, 20, IF(L878&gt;80, 80, L878)))</f>
        <v/>
      </c>
    </row>
    <row r="879" spans="1:13" x14ac:dyDescent="0.25">
      <c r="A879" s="11">
        <v>878</v>
      </c>
      <c r="B879" s="30"/>
      <c r="C879" s="11" t="str">
        <f>IF('ACT Math'!B879="","",IF('ACT Math'!B879&lt;'ACT M to SAT M'!$A$2,'ACT M to SAT M'!$B$2,IF('ACT Math'!B879&gt;'ACT M to SAT M'!A$28,'ACT M to SAT M'!B$28,VLOOKUP(B879,'ACT M to SAT M'!A:B,2,FALSE))))</f>
        <v/>
      </c>
      <c r="D879" s="11" t="str">
        <f t="shared" si="104"/>
        <v/>
      </c>
      <c r="E879" s="11" t="str">
        <f t="shared" si="108"/>
        <v/>
      </c>
      <c r="F879" s="11" t="str">
        <f t="shared" si="105"/>
        <v/>
      </c>
      <c r="G879" s="11" t="str">
        <f t="shared" si="109"/>
        <v/>
      </c>
      <c r="H879" s="11" t="str">
        <f t="shared" si="106"/>
        <v/>
      </c>
      <c r="I879" s="11" t="str">
        <f t="shared" si="110"/>
        <v/>
      </c>
      <c r="J879" s="11" t="str">
        <f t="shared" si="107"/>
        <v/>
      </c>
      <c r="K879" s="11" t="str">
        <f t="shared" si="111"/>
        <v/>
      </c>
      <c r="L879" s="11" t="str">
        <f>IF('ACT Math'!B879="","",'SAT M to CBEST M'!$A$2+'SAT M to CBEST M'!$B$2*C879)</f>
        <v/>
      </c>
      <c r="M879" s="11" t="str">
        <f>IF('ACT Math'!B879="","", IF(L879&lt;20, 20, IF(L879&gt;80, 80, L879)))</f>
        <v/>
      </c>
    </row>
    <row r="880" spans="1:13" x14ac:dyDescent="0.25">
      <c r="A880" s="11">
        <v>879</v>
      </c>
      <c r="B880" s="30"/>
      <c r="C880" s="11" t="str">
        <f>IF('ACT Math'!B880="","",IF('ACT Math'!B880&lt;'ACT M to SAT M'!$A$2,'ACT M to SAT M'!$B$2,IF('ACT Math'!B880&gt;'ACT M to SAT M'!A$28,'ACT M to SAT M'!B$28,VLOOKUP(B880,'ACT M to SAT M'!A:B,2,FALSE))))</f>
        <v/>
      </c>
      <c r="D880" s="11" t="str">
        <f t="shared" si="104"/>
        <v/>
      </c>
      <c r="E880" s="11" t="str">
        <f t="shared" si="108"/>
        <v/>
      </c>
      <c r="F880" s="11" t="str">
        <f t="shared" si="105"/>
        <v/>
      </c>
      <c r="G880" s="11" t="str">
        <f t="shared" si="109"/>
        <v/>
      </c>
      <c r="H880" s="11" t="str">
        <f t="shared" si="106"/>
        <v/>
      </c>
      <c r="I880" s="11" t="str">
        <f t="shared" si="110"/>
        <v/>
      </c>
      <c r="J880" s="11" t="str">
        <f t="shared" si="107"/>
        <v/>
      </c>
      <c r="K880" s="11" t="str">
        <f t="shared" si="111"/>
        <v/>
      </c>
      <c r="L880" s="11" t="str">
        <f>IF('ACT Math'!B880="","",'SAT M to CBEST M'!$A$2+'SAT M to CBEST M'!$B$2*C880)</f>
        <v/>
      </c>
      <c r="M880" s="11" t="str">
        <f>IF('ACT Math'!B880="","", IF(L880&lt;20, 20, IF(L880&gt;80, 80, L880)))</f>
        <v/>
      </c>
    </row>
    <row r="881" spans="1:13" x14ac:dyDescent="0.25">
      <c r="A881" s="11">
        <v>880</v>
      </c>
      <c r="B881" s="30"/>
      <c r="C881" s="11" t="str">
        <f>IF('ACT Math'!B881="","",IF('ACT Math'!B881&lt;'ACT M to SAT M'!$A$2,'ACT M to SAT M'!$B$2,IF('ACT Math'!B881&gt;'ACT M to SAT M'!A$28,'ACT M to SAT M'!B$28,VLOOKUP(B881,'ACT M to SAT M'!A:B,2,FALSE))))</f>
        <v/>
      </c>
      <c r="D881" s="11" t="str">
        <f t="shared" si="104"/>
        <v/>
      </c>
      <c r="E881" s="11" t="str">
        <f t="shared" si="108"/>
        <v/>
      </c>
      <c r="F881" s="11" t="str">
        <f t="shared" si="105"/>
        <v/>
      </c>
      <c r="G881" s="11" t="str">
        <f t="shared" si="109"/>
        <v/>
      </c>
      <c r="H881" s="11" t="str">
        <f t="shared" si="106"/>
        <v/>
      </c>
      <c r="I881" s="11" t="str">
        <f t="shared" si="110"/>
        <v/>
      </c>
      <c r="J881" s="11" t="str">
        <f t="shared" si="107"/>
        <v/>
      </c>
      <c r="K881" s="11" t="str">
        <f t="shared" si="111"/>
        <v/>
      </c>
      <c r="L881" s="11" t="str">
        <f>IF('ACT Math'!B881="","",'SAT M to CBEST M'!$A$2+'SAT M to CBEST M'!$B$2*C881)</f>
        <v/>
      </c>
      <c r="M881" s="11" t="str">
        <f>IF('ACT Math'!B881="","", IF(L881&lt;20, 20, IF(L881&gt;80, 80, L881)))</f>
        <v/>
      </c>
    </row>
    <row r="882" spans="1:13" x14ac:dyDescent="0.25">
      <c r="A882" s="11">
        <v>881</v>
      </c>
      <c r="B882" s="30"/>
      <c r="C882" s="11" t="str">
        <f>IF('ACT Math'!B882="","",IF('ACT Math'!B882&lt;'ACT M to SAT M'!$A$2,'ACT M to SAT M'!$B$2,IF('ACT Math'!B882&gt;'ACT M to SAT M'!A$28,'ACT M to SAT M'!B$28,VLOOKUP(B882,'ACT M to SAT M'!A:B,2,FALSE))))</f>
        <v/>
      </c>
      <c r="D882" s="11" t="str">
        <f t="shared" si="104"/>
        <v/>
      </c>
      <c r="E882" s="11" t="str">
        <f t="shared" si="108"/>
        <v/>
      </c>
      <c r="F882" s="11" t="str">
        <f t="shared" si="105"/>
        <v/>
      </c>
      <c r="G882" s="11" t="str">
        <f t="shared" si="109"/>
        <v/>
      </c>
      <c r="H882" s="11" t="str">
        <f t="shared" si="106"/>
        <v/>
      </c>
      <c r="I882" s="11" t="str">
        <f t="shared" si="110"/>
        <v/>
      </c>
      <c r="J882" s="11" t="str">
        <f t="shared" si="107"/>
        <v/>
      </c>
      <c r="K882" s="11" t="str">
        <f t="shared" si="111"/>
        <v/>
      </c>
      <c r="L882" s="11" t="str">
        <f>IF('ACT Math'!B882="","",'SAT M to CBEST M'!$A$2+'SAT M to CBEST M'!$B$2*C882)</f>
        <v/>
      </c>
      <c r="M882" s="11" t="str">
        <f>IF('ACT Math'!B882="","", IF(L882&lt;20, 20, IF(L882&gt;80, 80, L882)))</f>
        <v/>
      </c>
    </row>
    <row r="883" spans="1:13" x14ac:dyDescent="0.25">
      <c r="A883" s="11">
        <v>882</v>
      </c>
      <c r="B883" s="30"/>
      <c r="C883" s="11" t="str">
        <f>IF('ACT Math'!B883="","",IF('ACT Math'!B883&lt;'ACT M to SAT M'!$A$2,'ACT M to SAT M'!$B$2,IF('ACT Math'!B883&gt;'ACT M to SAT M'!A$28,'ACT M to SAT M'!B$28,VLOOKUP(B883,'ACT M to SAT M'!A:B,2,FALSE))))</f>
        <v/>
      </c>
      <c r="D883" s="11" t="str">
        <f t="shared" si="104"/>
        <v/>
      </c>
      <c r="E883" s="11" t="str">
        <f t="shared" si="108"/>
        <v/>
      </c>
      <c r="F883" s="11" t="str">
        <f t="shared" si="105"/>
        <v/>
      </c>
      <c r="G883" s="11" t="str">
        <f t="shared" si="109"/>
        <v/>
      </c>
      <c r="H883" s="11" t="str">
        <f t="shared" si="106"/>
        <v/>
      </c>
      <c r="I883" s="11" t="str">
        <f t="shared" si="110"/>
        <v/>
      </c>
      <c r="J883" s="11" t="str">
        <f t="shared" si="107"/>
        <v/>
      </c>
      <c r="K883" s="11" t="str">
        <f t="shared" si="111"/>
        <v/>
      </c>
      <c r="L883" s="11" t="str">
        <f>IF('ACT Math'!B883="","",'SAT M to CBEST M'!$A$2+'SAT M to CBEST M'!$B$2*C883)</f>
        <v/>
      </c>
      <c r="M883" s="11" t="str">
        <f>IF('ACT Math'!B883="","", IF(L883&lt;20, 20, IF(L883&gt;80, 80, L883)))</f>
        <v/>
      </c>
    </row>
    <row r="884" spans="1:13" x14ac:dyDescent="0.25">
      <c r="A884" s="11">
        <v>883</v>
      </c>
      <c r="B884" s="30"/>
      <c r="C884" s="11" t="str">
        <f>IF('ACT Math'!B884="","",IF('ACT Math'!B884&lt;'ACT M to SAT M'!$A$2,'ACT M to SAT M'!$B$2,IF('ACT Math'!B884&gt;'ACT M to SAT M'!A$28,'ACT M to SAT M'!B$28,VLOOKUP(B884,'ACT M to SAT M'!A:B,2,FALSE))))</f>
        <v/>
      </c>
      <c r="D884" s="11" t="str">
        <f t="shared" si="104"/>
        <v/>
      </c>
      <c r="E884" s="11" t="str">
        <f t="shared" si="108"/>
        <v/>
      </c>
      <c r="F884" s="11" t="str">
        <f t="shared" si="105"/>
        <v/>
      </c>
      <c r="G884" s="11" t="str">
        <f t="shared" si="109"/>
        <v/>
      </c>
      <c r="H884" s="11" t="str">
        <f t="shared" si="106"/>
        <v/>
      </c>
      <c r="I884" s="11" t="str">
        <f t="shared" si="110"/>
        <v/>
      </c>
      <c r="J884" s="11" t="str">
        <f t="shared" si="107"/>
        <v/>
      </c>
      <c r="K884" s="11" t="str">
        <f t="shared" si="111"/>
        <v/>
      </c>
      <c r="L884" s="11" t="str">
        <f>IF('ACT Math'!B884="","",'SAT M to CBEST M'!$A$2+'SAT M to CBEST M'!$B$2*C884)</f>
        <v/>
      </c>
      <c r="M884" s="11" t="str">
        <f>IF('ACT Math'!B884="","", IF(L884&lt;20, 20, IF(L884&gt;80, 80, L884)))</f>
        <v/>
      </c>
    </row>
    <row r="885" spans="1:13" x14ac:dyDescent="0.25">
      <c r="A885" s="11">
        <v>884</v>
      </c>
      <c r="B885" s="30"/>
      <c r="C885" s="11" t="str">
        <f>IF('ACT Math'!B885="","",IF('ACT Math'!B885&lt;'ACT M to SAT M'!$A$2,'ACT M to SAT M'!$B$2,IF('ACT Math'!B885&gt;'ACT M to SAT M'!A$28,'ACT M to SAT M'!B$28,VLOOKUP(B885,'ACT M to SAT M'!A:B,2,FALSE))))</f>
        <v/>
      </c>
      <c r="D885" s="11" t="str">
        <f t="shared" si="104"/>
        <v/>
      </c>
      <c r="E885" s="11" t="str">
        <f t="shared" si="108"/>
        <v/>
      </c>
      <c r="F885" s="11" t="str">
        <f t="shared" si="105"/>
        <v/>
      </c>
      <c r="G885" s="11" t="str">
        <f t="shared" si="109"/>
        <v/>
      </c>
      <c r="H885" s="11" t="str">
        <f t="shared" si="106"/>
        <v/>
      </c>
      <c r="I885" s="11" t="str">
        <f t="shared" si="110"/>
        <v/>
      </c>
      <c r="J885" s="11" t="str">
        <f t="shared" si="107"/>
        <v/>
      </c>
      <c r="K885" s="11" t="str">
        <f t="shared" si="111"/>
        <v/>
      </c>
      <c r="L885" s="11" t="str">
        <f>IF('ACT Math'!B885="","",'SAT M to CBEST M'!$A$2+'SAT M to CBEST M'!$B$2*C885)</f>
        <v/>
      </c>
      <c r="M885" s="11" t="str">
        <f>IF('ACT Math'!B885="","", IF(L885&lt;20, 20, IF(L885&gt;80, 80, L885)))</f>
        <v/>
      </c>
    </row>
    <row r="886" spans="1:13" x14ac:dyDescent="0.25">
      <c r="A886" s="11">
        <v>885</v>
      </c>
      <c r="B886" s="30"/>
      <c r="C886" s="11" t="str">
        <f>IF('ACT Math'!B886="","",IF('ACT Math'!B886&lt;'ACT M to SAT M'!$A$2,'ACT M to SAT M'!$B$2,IF('ACT Math'!B886&gt;'ACT M to SAT M'!A$28,'ACT M to SAT M'!B$28,VLOOKUP(B886,'ACT M to SAT M'!A:B,2,FALSE))))</f>
        <v/>
      </c>
      <c r="D886" s="11" t="str">
        <f t="shared" si="104"/>
        <v/>
      </c>
      <c r="E886" s="11" t="str">
        <f t="shared" si="108"/>
        <v/>
      </c>
      <c r="F886" s="11" t="str">
        <f t="shared" si="105"/>
        <v/>
      </c>
      <c r="G886" s="11" t="str">
        <f t="shared" si="109"/>
        <v/>
      </c>
      <c r="H886" s="11" t="str">
        <f t="shared" si="106"/>
        <v/>
      </c>
      <c r="I886" s="11" t="str">
        <f t="shared" si="110"/>
        <v/>
      </c>
      <c r="J886" s="11" t="str">
        <f t="shared" si="107"/>
        <v/>
      </c>
      <c r="K886" s="11" t="str">
        <f t="shared" si="111"/>
        <v/>
      </c>
      <c r="L886" s="11" t="str">
        <f>IF('ACT Math'!B886="","",'SAT M to CBEST M'!$A$2+'SAT M to CBEST M'!$B$2*C886)</f>
        <v/>
      </c>
      <c r="M886" s="11" t="str">
        <f>IF('ACT Math'!B886="","", IF(L886&lt;20, 20, IF(L886&gt;80, 80, L886)))</f>
        <v/>
      </c>
    </row>
    <row r="887" spans="1:13" x14ac:dyDescent="0.25">
      <c r="A887" s="11">
        <v>886</v>
      </c>
      <c r="B887" s="30"/>
      <c r="C887" s="11" t="str">
        <f>IF('ACT Math'!B887="","",IF('ACT Math'!B887&lt;'ACT M to SAT M'!$A$2,'ACT M to SAT M'!$B$2,IF('ACT Math'!B887&gt;'ACT M to SAT M'!A$28,'ACT M to SAT M'!B$28,VLOOKUP(B887,'ACT M to SAT M'!A:B,2,FALSE))))</f>
        <v/>
      </c>
      <c r="D887" s="11" t="str">
        <f t="shared" si="104"/>
        <v/>
      </c>
      <c r="E887" s="11" t="str">
        <f t="shared" si="108"/>
        <v/>
      </c>
      <c r="F887" s="11" t="str">
        <f t="shared" si="105"/>
        <v/>
      </c>
      <c r="G887" s="11" t="str">
        <f t="shared" si="109"/>
        <v/>
      </c>
      <c r="H887" s="11" t="str">
        <f t="shared" si="106"/>
        <v/>
      </c>
      <c r="I887" s="11" t="str">
        <f t="shared" si="110"/>
        <v/>
      </c>
      <c r="J887" s="11" t="str">
        <f t="shared" si="107"/>
        <v/>
      </c>
      <c r="K887" s="11" t="str">
        <f t="shared" si="111"/>
        <v/>
      </c>
      <c r="L887" s="11" t="str">
        <f>IF('ACT Math'!B887="","",'SAT M to CBEST M'!$A$2+'SAT M to CBEST M'!$B$2*C887)</f>
        <v/>
      </c>
      <c r="M887" s="11" t="str">
        <f>IF('ACT Math'!B887="","", IF(L887&lt;20, 20, IF(L887&gt;80, 80, L887)))</f>
        <v/>
      </c>
    </row>
    <row r="888" spans="1:13" x14ac:dyDescent="0.25">
      <c r="A888" s="11">
        <v>887</v>
      </c>
      <c r="B888" s="30"/>
      <c r="C888" s="11" t="str">
        <f>IF('ACT Math'!B888="","",IF('ACT Math'!B888&lt;'ACT M to SAT M'!$A$2,'ACT M to SAT M'!$B$2,IF('ACT Math'!B888&gt;'ACT M to SAT M'!A$28,'ACT M to SAT M'!B$28,VLOOKUP(B888,'ACT M to SAT M'!A:B,2,FALSE))))</f>
        <v/>
      </c>
      <c r="D888" s="11" t="str">
        <f t="shared" si="104"/>
        <v/>
      </c>
      <c r="E888" s="11" t="str">
        <f t="shared" si="108"/>
        <v/>
      </c>
      <c r="F888" s="11" t="str">
        <f t="shared" si="105"/>
        <v/>
      </c>
      <c r="G888" s="11" t="str">
        <f t="shared" si="109"/>
        <v/>
      </c>
      <c r="H888" s="11" t="str">
        <f t="shared" si="106"/>
        <v/>
      </c>
      <c r="I888" s="11" t="str">
        <f t="shared" si="110"/>
        <v/>
      </c>
      <c r="J888" s="11" t="str">
        <f t="shared" si="107"/>
        <v/>
      </c>
      <c r="K888" s="11" t="str">
        <f t="shared" si="111"/>
        <v/>
      </c>
      <c r="L888" s="11" t="str">
        <f>IF('ACT Math'!B888="","",'SAT M to CBEST M'!$A$2+'SAT M to CBEST M'!$B$2*C888)</f>
        <v/>
      </c>
      <c r="M888" s="11" t="str">
        <f>IF('ACT Math'!B888="","", IF(L888&lt;20, 20, IF(L888&gt;80, 80, L888)))</f>
        <v/>
      </c>
    </row>
    <row r="889" spans="1:13" x14ac:dyDescent="0.25">
      <c r="A889" s="11">
        <v>888</v>
      </c>
      <c r="B889" s="30"/>
      <c r="C889" s="11" t="str">
        <f>IF('ACT Math'!B889="","",IF('ACT Math'!B889&lt;'ACT M to SAT M'!$A$2,'ACT M to SAT M'!$B$2,IF('ACT Math'!B889&gt;'ACT M to SAT M'!A$28,'ACT M to SAT M'!B$28,VLOOKUP(B889,'ACT M to SAT M'!A:B,2,FALSE))))</f>
        <v/>
      </c>
      <c r="D889" s="11" t="str">
        <f t="shared" si="104"/>
        <v/>
      </c>
      <c r="E889" s="11" t="str">
        <f t="shared" si="108"/>
        <v/>
      </c>
      <c r="F889" s="11" t="str">
        <f t="shared" si="105"/>
        <v/>
      </c>
      <c r="G889" s="11" t="str">
        <f t="shared" si="109"/>
        <v/>
      </c>
      <c r="H889" s="11" t="str">
        <f t="shared" si="106"/>
        <v/>
      </c>
      <c r="I889" s="11" t="str">
        <f t="shared" si="110"/>
        <v/>
      </c>
      <c r="J889" s="11" t="str">
        <f t="shared" si="107"/>
        <v/>
      </c>
      <c r="K889" s="11" t="str">
        <f t="shared" si="111"/>
        <v/>
      </c>
      <c r="L889" s="11" t="str">
        <f>IF('ACT Math'!B889="","",'SAT M to CBEST M'!$A$2+'SAT M to CBEST M'!$B$2*C889)</f>
        <v/>
      </c>
      <c r="M889" s="11" t="str">
        <f>IF('ACT Math'!B889="","", IF(L889&lt;20, 20, IF(L889&gt;80, 80, L889)))</f>
        <v/>
      </c>
    </row>
    <row r="890" spans="1:13" x14ac:dyDescent="0.25">
      <c r="A890" s="11">
        <v>889</v>
      </c>
      <c r="B890" s="30"/>
      <c r="C890" s="11" t="str">
        <f>IF('ACT Math'!B890="","",IF('ACT Math'!B890&lt;'ACT M to SAT M'!$A$2,'ACT M to SAT M'!$B$2,IF('ACT Math'!B890&gt;'ACT M to SAT M'!A$28,'ACT M to SAT M'!B$28,VLOOKUP(B890,'ACT M to SAT M'!A:B,2,FALSE))))</f>
        <v/>
      </c>
      <c r="D890" s="11" t="str">
        <f t="shared" si="104"/>
        <v/>
      </c>
      <c r="E890" s="11" t="str">
        <f t="shared" si="108"/>
        <v/>
      </c>
      <c r="F890" s="11" t="str">
        <f t="shared" si="105"/>
        <v/>
      </c>
      <c r="G890" s="11" t="str">
        <f t="shared" si="109"/>
        <v/>
      </c>
      <c r="H890" s="11" t="str">
        <f t="shared" si="106"/>
        <v/>
      </c>
      <c r="I890" s="11" t="str">
        <f t="shared" si="110"/>
        <v/>
      </c>
      <c r="J890" s="11" t="str">
        <f t="shared" si="107"/>
        <v/>
      </c>
      <c r="K890" s="11" t="str">
        <f t="shared" si="111"/>
        <v/>
      </c>
      <c r="L890" s="11" t="str">
        <f>IF('ACT Math'!B890="","",'SAT M to CBEST M'!$A$2+'SAT M to CBEST M'!$B$2*C890)</f>
        <v/>
      </c>
      <c r="M890" s="11" t="str">
        <f>IF('ACT Math'!B890="","", IF(L890&lt;20, 20, IF(L890&gt;80, 80, L890)))</f>
        <v/>
      </c>
    </row>
    <row r="891" spans="1:13" x14ac:dyDescent="0.25">
      <c r="A891" s="11">
        <v>890</v>
      </c>
      <c r="B891" s="30"/>
      <c r="C891" s="11" t="str">
        <f>IF('ACT Math'!B891="","",IF('ACT Math'!B891&lt;'ACT M to SAT M'!$A$2,'ACT M to SAT M'!$B$2,IF('ACT Math'!B891&gt;'ACT M to SAT M'!A$28,'ACT M to SAT M'!B$28,VLOOKUP(B891,'ACT M to SAT M'!A:B,2,FALSE))))</f>
        <v/>
      </c>
      <c r="D891" s="11" t="str">
        <f t="shared" si="104"/>
        <v/>
      </c>
      <c r="E891" s="11" t="str">
        <f t="shared" si="108"/>
        <v/>
      </c>
      <c r="F891" s="11" t="str">
        <f t="shared" si="105"/>
        <v/>
      </c>
      <c r="G891" s="11" t="str">
        <f t="shared" si="109"/>
        <v/>
      </c>
      <c r="H891" s="11" t="str">
        <f t="shared" si="106"/>
        <v/>
      </c>
      <c r="I891" s="11" t="str">
        <f t="shared" si="110"/>
        <v/>
      </c>
      <c r="J891" s="11" t="str">
        <f t="shared" si="107"/>
        <v/>
      </c>
      <c r="K891" s="11" t="str">
        <f t="shared" si="111"/>
        <v/>
      </c>
      <c r="L891" s="11" t="str">
        <f>IF('ACT Math'!B891="","",'SAT M to CBEST M'!$A$2+'SAT M to CBEST M'!$B$2*C891)</f>
        <v/>
      </c>
      <c r="M891" s="11" t="str">
        <f>IF('ACT Math'!B891="","", IF(L891&lt;20, 20, IF(L891&gt;80, 80, L891)))</f>
        <v/>
      </c>
    </row>
    <row r="892" spans="1:13" x14ac:dyDescent="0.25">
      <c r="A892" s="11">
        <v>891</v>
      </c>
      <c r="B892" s="30"/>
      <c r="C892" s="11" t="str">
        <f>IF('ACT Math'!B892="","",IF('ACT Math'!B892&lt;'ACT M to SAT M'!$A$2,'ACT M to SAT M'!$B$2,IF('ACT Math'!B892&gt;'ACT M to SAT M'!A$28,'ACT M to SAT M'!B$28,VLOOKUP(B892,'ACT M to SAT M'!A:B,2,FALSE))))</f>
        <v/>
      </c>
      <c r="D892" s="11" t="str">
        <f t="shared" si="104"/>
        <v/>
      </c>
      <c r="E892" s="11" t="str">
        <f t="shared" si="108"/>
        <v/>
      </c>
      <c r="F892" s="11" t="str">
        <f t="shared" si="105"/>
        <v/>
      </c>
      <c r="G892" s="11" t="str">
        <f t="shared" si="109"/>
        <v/>
      </c>
      <c r="H892" s="11" t="str">
        <f t="shared" si="106"/>
        <v/>
      </c>
      <c r="I892" s="11" t="str">
        <f t="shared" si="110"/>
        <v/>
      </c>
      <c r="J892" s="11" t="str">
        <f t="shared" si="107"/>
        <v/>
      </c>
      <c r="K892" s="11" t="str">
        <f t="shared" si="111"/>
        <v/>
      </c>
      <c r="L892" s="11" t="str">
        <f>IF('ACT Math'!B892="","",'SAT M to CBEST M'!$A$2+'SAT M to CBEST M'!$B$2*C892)</f>
        <v/>
      </c>
      <c r="M892" s="11" t="str">
        <f>IF('ACT Math'!B892="","", IF(L892&lt;20, 20, IF(L892&gt;80, 80, L892)))</f>
        <v/>
      </c>
    </row>
    <row r="893" spans="1:13" x14ac:dyDescent="0.25">
      <c r="A893" s="11">
        <v>892</v>
      </c>
      <c r="B893" s="30"/>
      <c r="C893" s="11" t="str">
        <f>IF('ACT Math'!B893="","",IF('ACT Math'!B893&lt;'ACT M to SAT M'!$A$2,'ACT M to SAT M'!$B$2,IF('ACT Math'!B893&gt;'ACT M to SAT M'!A$28,'ACT M to SAT M'!B$28,VLOOKUP(B893,'ACT M to SAT M'!A:B,2,FALSE))))</f>
        <v/>
      </c>
      <c r="D893" s="11" t="str">
        <f t="shared" si="104"/>
        <v/>
      </c>
      <c r="E893" s="11" t="str">
        <f t="shared" si="108"/>
        <v/>
      </c>
      <c r="F893" s="11" t="str">
        <f t="shared" si="105"/>
        <v/>
      </c>
      <c r="G893" s="11" t="str">
        <f t="shared" si="109"/>
        <v/>
      </c>
      <c r="H893" s="11" t="str">
        <f t="shared" si="106"/>
        <v/>
      </c>
      <c r="I893" s="11" t="str">
        <f t="shared" si="110"/>
        <v/>
      </c>
      <c r="J893" s="11" t="str">
        <f t="shared" si="107"/>
        <v/>
      </c>
      <c r="K893" s="11" t="str">
        <f t="shared" si="111"/>
        <v/>
      </c>
      <c r="L893" s="11" t="str">
        <f>IF('ACT Math'!B893="","",'SAT M to CBEST M'!$A$2+'SAT M to CBEST M'!$B$2*C893)</f>
        <v/>
      </c>
      <c r="M893" s="11" t="str">
        <f>IF('ACT Math'!B893="","", IF(L893&lt;20, 20, IF(L893&gt;80, 80, L893)))</f>
        <v/>
      </c>
    </row>
    <row r="894" spans="1:13" x14ac:dyDescent="0.25">
      <c r="A894" s="11">
        <v>893</v>
      </c>
      <c r="B894" s="30"/>
      <c r="C894" s="11" t="str">
        <f>IF('ACT Math'!B894="","",IF('ACT Math'!B894&lt;'ACT M to SAT M'!$A$2,'ACT M to SAT M'!$B$2,IF('ACT Math'!B894&gt;'ACT M to SAT M'!A$28,'ACT M to SAT M'!B$28,VLOOKUP(B894,'ACT M to SAT M'!A:B,2,FALSE))))</f>
        <v/>
      </c>
      <c r="D894" s="11" t="str">
        <f t="shared" si="104"/>
        <v/>
      </c>
      <c r="E894" s="11" t="str">
        <f t="shared" si="108"/>
        <v/>
      </c>
      <c r="F894" s="11" t="str">
        <f t="shared" si="105"/>
        <v/>
      </c>
      <c r="G894" s="11" t="str">
        <f t="shared" si="109"/>
        <v/>
      </c>
      <c r="H894" s="11" t="str">
        <f t="shared" si="106"/>
        <v/>
      </c>
      <c r="I894" s="11" t="str">
        <f t="shared" si="110"/>
        <v/>
      </c>
      <c r="J894" s="11" t="str">
        <f t="shared" si="107"/>
        <v/>
      </c>
      <c r="K894" s="11" t="str">
        <f t="shared" si="111"/>
        <v/>
      </c>
      <c r="L894" s="11" t="str">
        <f>IF('ACT Math'!B894="","",'SAT M to CBEST M'!$A$2+'SAT M to CBEST M'!$B$2*C894)</f>
        <v/>
      </c>
      <c r="M894" s="11" t="str">
        <f>IF('ACT Math'!B894="","", IF(L894&lt;20, 20, IF(L894&gt;80, 80, L894)))</f>
        <v/>
      </c>
    </row>
    <row r="895" spans="1:13" x14ac:dyDescent="0.25">
      <c r="A895" s="11">
        <v>894</v>
      </c>
      <c r="B895" s="30"/>
      <c r="C895" s="11" t="str">
        <f>IF('ACT Math'!B895="","",IF('ACT Math'!B895&lt;'ACT M to SAT M'!$A$2,'ACT M to SAT M'!$B$2,IF('ACT Math'!B895&gt;'ACT M to SAT M'!A$28,'ACT M to SAT M'!B$28,VLOOKUP(B895,'ACT M to SAT M'!A:B,2,FALSE))))</f>
        <v/>
      </c>
      <c r="D895" s="11" t="str">
        <f t="shared" si="104"/>
        <v/>
      </c>
      <c r="E895" s="11" t="str">
        <f t="shared" si="108"/>
        <v/>
      </c>
      <c r="F895" s="11" t="str">
        <f t="shared" si="105"/>
        <v/>
      </c>
      <c r="G895" s="11" t="str">
        <f t="shared" si="109"/>
        <v/>
      </c>
      <c r="H895" s="11" t="str">
        <f t="shared" si="106"/>
        <v/>
      </c>
      <c r="I895" s="11" t="str">
        <f t="shared" si="110"/>
        <v/>
      </c>
      <c r="J895" s="11" t="str">
        <f t="shared" si="107"/>
        <v/>
      </c>
      <c r="K895" s="11" t="str">
        <f t="shared" si="111"/>
        <v/>
      </c>
      <c r="L895" s="11" t="str">
        <f>IF('ACT Math'!B895="","",'SAT M to CBEST M'!$A$2+'SAT M to CBEST M'!$B$2*C895)</f>
        <v/>
      </c>
      <c r="M895" s="11" t="str">
        <f>IF('ACT Math'!B895="","", IF(L895&lt;20, 20, IF(L895&gt;80, 80, L895)))</f>
        <v/>
      </c>
    </row>
    <row r="896" spans="1:13" x14ac:dyDescent="0.25">
      <c r="A896" s="11">
        <v>895</v>
      </c>
      <c r="B896" s="30"/>
      <c r="C896" s="11" t="str">
        <f>IF('ACT Math'!B896="","",IF('ACT Math'!B896&lt;'ACT M to SAT M'!$A$2,'ACT M to SAT M'!$B$2,IF('ACT Math'!B896&gt;'ACT M to SAT M'!A$28,'ACT M to SAT M'!B$28,VLOOKUP(B896,'ACT M to SAT M'!A:B,2,FALSE))))</f>
        <v/>
      </c>
      <c r="D896" s="11" t="str">
        <f t="shared" si="104"/>
        <v/>
      </c>
      <c r="E896" s="11" t="str">
        <f t="shared" si="108"/>
        <v/>
      </c>
      <c r="F896" s="11" t="str">
        <f t="shared" si="105"/>
        <v/>
      </c>
      <c r="G896" s="11" t="str">
        <f t="shared" si="109"/>
        <v/>
      </c>
      <c r="H896" s="11" t="str">
        <f t="shared" si="106"/>
        <v/>
      </c>
      <c r="I896" s="11" t="str">
        <f t="shared" si="110"/>
        <v/>
      </c>
      <c r="J896" s="11" t="str">
        <f t="shared" si="107"/>
        <v/>
      </c>
      <c r="K896" s="11" t="str">
        <f t="shared" si="111"/>
        <v/>
      </c>
      <c r="L896" s="11" t="str">
        <f>IF('ACT Math'!B896="","",'SAT M to CBEST M'!$A$2+'SAT M to CBEST M'!$B$2*C896)</f>
        <v/>
      </c>
      <c r="M896" s="11" t="str">
        <f>IF('ACT Math'!B896="","", IF(L896&lt;20, 20, IF(L896&gt;80, 80, L896)))</f>
        <v/>
      </c>
    </row>
    <row r="897" spans="1:13" x14ac:dyDescent="0.25">
      <c r="A897" s="11">
        <v>896</v>
      </c>
      <c r="B897" s="30"/>
      <c r="C897" s="11" t="str">
        <f>IF('ACT Math'!B897="","",IF('ACT Math'!B897&lt;'ACT M to SAT M'!$A$2,'ACT M to SAT M'!$B$2,IF('ACT Math'!B897&gt;'ACT M to SAT M'!A$28,'ACT M to SAT M'!B$28,VLOOKUP(B897,'ACT M to SAT M'!A:B,2,FALSE))))</f>
        <v/>
      </c>
      <c r="D897" s="11" t="str">
        <f t="shared" si="104"/>
        <v/>
      </c>
      <c r="E897" s="11" t="str">
        <f t="shared" si="108"/>
        <v/>
      </c>
      <c r="F897" s="11" t="str">
        <f t="shared" si="105"/>
        <v/>
      </c>
      <c r="G897" s="11" t="str">
        <f t="shared" si="109"/>
        <v/>
      </c>
      <c r="H897" s="11" t="str">
        <f t="shared" si="106"/>
        <v/>
      </c>
      <c r="I897" s="11" t="str">
        <f t="shared" si="110"/>
        <v/>
      </c>
      <c r="J897" s="11" t="str">
        <f t="shared" si="107"/>
        <v/>
      </c>
      <c r="K897" s="11" t="str">
        <f t="shared" si="111"/>
        <v/>
      </c>
      <c r="L897" s="11" t="str">
        <f>IF('ACT Math'!B897="","",'SAT M to CBEST M'!$A$2+'SAT M to CBEST M'!$B$2*C897)</f>
        <v/>
      </c>
      <c r="M897" s="11" t="str">
        <f>IF('ACT Math'!B897="","", IF(L897&lt;20, 20, IF(L897&gt;80, 80, L897)))</f>
        <v/>
      </c>
    </row>
    <row r="898" spans="1:13" x14ac:dyDescent="0.25">
      <c r="A898" s="11">
        <v>897</v>
      </c>
      <c r="B898" s="30"/>
      <c r="C898" s="11" t="str">
        <f>IF('ACT Math'!B898="","",IF('ACT Math'!B898&lt;'ACT M to SAT M'!$A$2,'ACT M to SAT M'!$B$2,IF('ACT Math'!B898&gt;'ACT M to SAT M'!A$28,'ACT M to SAT M'!B$28,VLOOKUP(B898,'ACT M to SAT M'!A:B,2,FALSE))))</f>
        <v/>
      </c>
      <c r="D898" s="11" t="str">
        <f t="shared" ref="D898:D961" si="112">IF(B898="","",interceptACTMtoPCM5732+slopeACTMtoPCM5732*B898)</f>
        <v/>
      </c>
      <c r="E898" s="11" t="str">
        <f t="shared" si="108"/>
        <v/>
      </c>
      <c r="F898" s="11" t="str">
        <f t="shared" ref="F898:F961" si="113">IF(B898="","",IF(B898&gt;=17, upperinterceptACTMtoPAAM201+B898*upperslopeACTMtoPAAM201, lowerinterceptACTMtoPAAM201+B898*lowerslopeACTMtoPAAM201))</f>
        <v/>
      </c>
      <c r="G898" s="11" t="str">
        <f t="shared" si="109"/>
        <v/>
      </c>
      <c r="H898" s="11" t="str">
        <f t="shared" ref="H898:H961" si="114">IF(B898="","",interceptACTMtoPCM5733+slopeACTMtoPCM5733*B898)</f>
        <v/>
      </c>
      <c r="I898" s="11" t="str">
        <f t="shared" si="110"/>
        <v/>
      </c>
      <c r="J898" s="11" t="str">
        <f t="shared" ref="J898:J961" si="115">IF(B898="","",IF(B898&gt;=16, upperinterceptACTMtoPAAM211+B898*upperslopeACTMtoPAAM211, lowerinterceptACTMtoPAAM211+B898*lowerslopeACTMtoPAAM211))</f>
        <v/>
      </c>
      <c r="K898" s="11" t="str">
        <f t="shared" si="111"/>
        <v/>
      </c>
      <c r="L898" s="11" t="str">
        <f>IF('ACT Math'!B898="","",'SAT M to CBEST M'!$A$2+'SAT M to CBEST M'!$B$2*C898)</f>
        <v/>
      </c>
      <c r="M898" s="11" t="str">
        <f>IF('ACT Math'!B898="","", IF(L898&lt;20, 20, IF(L898&gt;80, 80, L898)))</f>
        <v/>
      </c>
    </row>
    <row r="899" spans="1:13" x14ac:dyDescent="0.25">
      <c r="A899" s="11">
        <v>898</v>
      </c>
      <c r="B899" s="30"/>
      <c r="C899" s="11" t="str">
        <f>IF('ACT Math'!B899="","",IF('ACT Math'!B899&lt;'ACT M to SAT M'!$A$2,'ACT M to SAT M'!$B$2,IF('ACT Math'!B899&gt;'ACT M to SAT M'!A$28,'ACT M to SAT M'!B$28,VLOOKUP(B899,'ACT M to SAT M'!A:B,2,FALSE))))</f>
        <v/>
      </c>
      <c r="D899" s="11" t="str">
        <f t="shared" si="112"/>
        <v/>
      </c>
      <c r="E899" s="11" t="str">
        <f t="shared" ref="E899:E962" si="116">IF(B899="","", IF(D899&lt;100, 100, IF(D899&gt;200, 200, D899)))</f>
        <v/>
      </c>
      <c r="F899" s="11" t="str">
        <f t="shared" si="113"/>
        <v/>
      </c>
      <c r="G899" s="11" t="str">
        <f t="shared" ref="G899:G962" si="117">IF(B899="","", IF(F899&lt;100, 100, IF(F899&gt;300, 300, F899)))</f>
        <v/>
      </c>
      <c r="H899" s="11" t="str">
        <f t="shared" si="114"/>
        <v/>
      </c>
      <c r="I899" s="11" t="str">
        <f t="shared" ref="I899:I962" si="118">IF(B899="","", IF(H899&lt;100, 100, IF(H899&gt;200, 200, H899)))</f>
        <v/>
      </c>
      <c r="J899" s="11" t="str">
        <f t="shared" si="115"/>
        <v/>
      </c>
      <c r="K899" s="11" t="str">
        <f t="shared" ref="K899:K962" si="119">IF(B899="","", IF(J899&lt;100, 100, IF(J899&gt;300, 300, J899)))</f>
        <v/>
      </c>
      <c r="L899" s="11" t="str">
        <f>IF('ACT Math'!B899="","",'SAT M to CBEST M'!$A$2+'SAT M to CBEST M'!$B$2*C899)</f>
        <v/>
      </c>
      <c r="M899" s="11" t="str">
        <f>IF('ACT Math'!B899="","", IF(L899&lt;20, 20, IF(L899&gt;80, 80, L899)))</f>
        <v/>
      </c>
    </row>
    <row r="900" spans="1:13" x14ac:dyDescent="0.25">
      <c r="A900" s="11">
        <v>899</v>
      </c>
      <c r="B900" s="30"/>
      <c r="C900" s="11" t="str">
        <f>IF('ACT Math'!B900="","",IF('ACT Math'!B900&lt;'ACT M to SAT M'!$A$2,'ACT M to SAT M'!$B$2,IF('ACT Math'!B900&gt;'ACT M to SAT M'!A$28,'ACT M to SAT M'!B$28,VLOOKUP(B900,'ACT M to SAT M'!A:B,2,FALSE))))</f>
        <v/>
      </c>
      <c r="D900" s="11" t="str">
        <f t="shared" si="112"/>
        <v/>
      </c>
      <c r="E900" s="11" t="str">
        <f t="shared" si="116"/>
        <v/>
      </c>
      <c r="F900" s="11" t="str">
        <f t="shared" si="113"/>
        <v/>
      </c>
      <c r="G900" s="11" t="str">
        <f t="shared" si="117"/>
        <v/>
      </c>
      <c r="H900" s="11" t="str">
        <f t="shared" si="114"/>
        <v/>
      </c>
      <c r="I900" s="11" t="str">
        <f t="shared" si="118"/>
        <v/>
      </c>
      <c r="J900" s="11" t="str">
        <f t="shared" si="115"/>
        <v/>
      </c>
      <c r="K900" s="11" t="str">
        <f t="shared" si="119"/>
        <v/>
      </c>
      <c r="L900" s="11" t="str">
        <f>IF('ACT Math'!B900="","",'SAT M to CBEST M'!$A$2+'SAT M to CBEST M'!$B$2*C900)</f>
        <v/>
      </c>
      <c r="M900" s="11" t="str">
        <f>IF('ACT Math'!B900="","", IF(L900&lt;20, 20, IF(L900&gt;80, 80, L900)))</f>
        <v/>
      </c>
    </row>
    <row r="901" spans="1:13" x14ac:dyDescent="0.25">
      <c r="A901" s="11">
        <v>900</v>
      </c>
      <c r="B901" s="30"/>
      <c r="C901" s="11" t="str">
        <f>IF('ACT Math'!B901="","",IF('ACT Math'!B901&lt;'ACT M to SAT M'!$A$2,'ACT M to SAT M'!$B$2,IF('ACT Math'!B901&gt;'ACT M to SAT M'!A$28,'ACT M to SAT M'!B$28,VLOOKUP(B901,'ACT M to SAT M'!A:B,2,FALSE))))</f>
        <v/>
      </c>
      <c r="D901" s="11" t="str">
        <f t="shared" si="112"/>
        <v/>
      </c>
      <c r="E901" s="11" t="str">
        <f t="shared" si="116"/>
        <v/>
      </c>
      <c r="F901" s="11" t="str">
        <f t="shared" si="113"/>
        <v/>
      </c>
      <c r="G901" s="11" t="str">
        <f t="shared" si="117"/>
        <v/>
      </c>
      <c r="H901" s="11" t="str">
        <f t="shared" si="114"/>
        <v/>
      </c>
      <c r="I901" s="11" t="str">
        <f t="shared" si="118"/>
        <v/>
      </c>
      <c r="J901" s="11" t="str">
        <f t="shared" si="115"/>
        <v/>
      </c>
      <c r="K901" s="11" t="str">
        <f t="shared" si="119"/>
        <v/>
      </c>
      <c r="L901" s="11" t="str">
        <f>IF('ACT Math'!B901="","",'SAT M to CBEST M'!$A$2+'SAT M to CBEST M'!$B$2*C901)</f>
        <v/>
      </c>
      <c r="M901" s="11" t="str">
        <f>IF('ACT Math'!B901="","", IF(L901&lt;20, 20, IF(L901&gt;80, 80, L901)))</f>
        <v/>
      </c>
    </row>
    <row r="902" spans="1:13" x14ac:dyDescent="0.25">
      <c r="A902" s="11">
        <v>901</v>
      </c>
      <c r="B902" s="30"/>
      <c r="C902" s="11" t="str">
        <f>IF('ACT Math'!B902="","",IF('ACT Math'!B902&lt;'ACT M to SAT M'!$A$2,'ACT M to SAT M'!$B$2,IF('ACT Math'!B902&gt;'ACT M to SAT M'!A$28,'ACT M to SAT M'!B$28,VLOOKUP(B902,'ACT M to SAT M'!A:B,2,FALSE))))</f>
        <v/>
      </c>
      <c r="D902" s="11" t="str">
        <f t="shared" si="112"/>
        <v/>
      </c>
      <c r="E902" s="11" t="str">
        <f t="shared" si="116"/>
        <v/>
      </c>
      <c r="F902" s="11" t="str">
        <f t="shared" si="113"/>
        <v/>
      </c>
      <c r="G902" s="11" t="str">
        <f t="shared" si="117"/>
        <v/>
      </c>
      <c r="H902" s="11" t="str">
        <f t="shared" si="114"/>
        <v/>
      </c>
      <c r="I902" s="11" t="str">
        <f t="shared" si="118"/>
        <v/>
      </c>
      <c r="J902" s="11" t="str">
        <f t="shared" si="115"/>
        <v/>
      </c>
      <c r="K902" s="11" t="str">
        <f t="shared" si="119"/>
        <v/>
      </c>
      <c r="L902" s="11" t="str">
        <f>IF('ACT Math'!B902="","",'SAT M to CBEST M'!$A$2+'SAT M to CBEST M'!$B$2*C902)</f>
        <v/>
      </c>
      <c r="M902" s="11" t="str">
        <f>IF('ACT Math'!B902="","", IF(L902&lt;20, 20, IF(L902&gt;80, 80, L902)))</f>
        <v/>
      </c>
    </row>
    <row r="903" spans="1:13" x14ac:dyDescent="0.25">
      <c r="A903" s="11">
        <v>902</v>
      </c>
      <c r="B903" s="30"/>
      <c r="C903" s="11" t="str">
        <f>IF('ACT Math'!B903="","",IF('ACT Math'!B903&lt;'ACT M to SAT M'!$A$2,'ACT M to SAT M'!$B$2,IF('ACT Math'!B903&gt;'ACT M to SAT M'!A$28,'ACT M to SAT M'!B$28,VLOOKUP(B903,'ACT M to SAT M'!A:B,2,FALSE))))</f>
        <v/>
      </c>
      <c r="D903" s="11" t="str">
        <f t="shared" si="112"/>
        <v/>
      </c>
      <c r="E903" s="11" t="str">
        <f t="shared" si="116"/>
        <v/>
      </c>
      <c r="F903" s="11" t="str">
        <f t="shared" si="113"/>
        <v/>
      </c>
      <c r="G903" s="11" t="str">
        <f t="shared" si="117"/>
        <v/>
      </c>
      <c r="H903" s="11" t="str">
        <f t="shared" si="114"/>
        <v/>
      </c>
      <c r="I903" s="11" t="str">
        <f t="shared" si="118"/>
        <v/>
      </c>
      <c r="J903" s="11" t="str">
        <f t="shared" si="115"/>
        <v/>
      </c>
      <c r="K903" s="11" t="str">
        <f t="shared" si="119"/>
        <v/>
      </c>
      <c r="L903" s="11" t="str">
        <f>IF('ACT Math'!B903="","",'SAT M to CBEST M'!$A$2+'SAT M to CBEST M'!$B$2*C903)</f>
        <v/>
      </c>
      <c r="M903" s="11" t="str">
        <f>IF('ACT Math'!B903="","", IF(L903&lt;20, 20, IF(L903&gt;80, 80, L903)))</f>
        <v/>
      </c>
    </row>
    <row r="904" spans="1:13" x14ac:dyDescent="0.25">
      <c r="A904" s="11">
        <v>903</v>
      </c>
      <c r="B904" s="30"/>
      <c r="C904" s="11" t="str">
        <f>IF('ACT Math'!B904="","",IF('ACT Math'!B904&lt;'ACT M to SAT M'!$A$2,'ACT M to SAT M'!$B$2,IF('ACT Math'!B904&gt;'ACT M to SAT M'!A$28,'ACT M to SAT M'!B$28,VLOOKUP(B904,'ACT M to SAT M'!A:B,2,FALSE))))</f>
        <v/>
      </c>
      <c r="D904" s="11" t="str">
        <f t="shared" si="112"/>
        <v/>
      </c>
      <c r="E904" s="11" t="str">
        <f t="shared" si="116"/>
        <v/>
      </c>
      <c r="F904" s="11" t="str">
        <f t="shared" si="113"/>
        <v/>
      </c>
      <c r="G904" s="11" t="str">
        <f t="shared" si="117"/>
        <v/>
      </c>
      <c r="H904" s="11" t="str">
        <f t="shared" si="114"/>
        <v/>
      </c>
      <c r="I904" s="11" t="str">
        <f t="shared" si="118"/>
        <v/>
      </c>
      <c r="J904" s="11" t="str">
        <f t="shared" si="115"/>
        <v/>
      </c>
      <c r="K904" s="11" t="str">
        <f t="shared" si="119"/>
        <v/>
      </c>
      <c r="L904" s="11" t="str">
        <f>IF('ACT Math'!B904="","",'SAT M to CBEST M'!$A$2+'SAT M to CBEST M'!$B$2*C904)</f>
        <v/>
      </c>
      <c r="M904" s="11" t="str">
        <f>IF('ACT Math'!B904="","", IF(L904&lt;20, 20, IF(L904&gt;80, 80, L904)))</f>
        <v/>
      </c>
    </row>
    <row r="905" spans="1:13" x14ac:dyDescent="0.25">
      <c r="A905" s="11">
        <v>904</v>
      </c>
      <c r="B905" s="30"/>
      <c r="C905" s="11" t="str">
        <f>IF('ACT Math'!B905="","",IF('ACT Math'!B905&lt;'ACT M to SAT M'!$A$2,'ACT M to SAT M'!$B$2,IF('ACT Math'!B905&gt;'ACT M to SAT M'!A$28,'ACT M to SAT M'!B$28,VLOOKUP(B905,'ACT M to SAT M'!A:B,2,FALSE))))</f>
        <v/>
      </c>
      <c r="D905" s="11" t="str">
        <f t="shared" si="112"/>
        <v/>
      </c>
      <c r="E905" s="11" t="str">
        <f t="shared" si="116"/>
        <v/>
      </c>
      <c r="F905" s="11" t="str">
        <f t="shared" si="113"/>
        <v/>
      </c>
      <c r="G905" s="11" t="str">
        <f t="shared" si="117"/>
        <v/>
      </c>
      <c r="H905" s="11" t="str">
        <f t="shared" si="114"/>
        <v/>
      </c>
      <c r="I905" s="11" t="str">
        <f t="shared" si="118"/>
        <v/>
      </c>
      <c r="J905" s="11" t="str">
        <f t="shared" si="115"/>
        <v/>
      </c>
      <c r="K905" s="11" t="str">
        <f t="shared" si="119"/>
        <v/>
      </c>
      <c r="L905" s="11" t="str">
        <f>IF('ACT Math'!B905="","",'SAT M to CBEST M'!$A$2+'SAT M to CBEST M'!$B$2*C905)</f>
        <v/>
      </c>
      <c r="M905" s="11" t="str">
        <f>IF('ACT Math'!B905="","", IF(L905&lt;20, 20, IF(L905&gt;80, 80, L905)))</f>
        <v/>
      </c>
    </row>
    <row r="906" spans="1:13" x14ac:dyDescent="0.25">
      <c r="A906" s="11">
        <v>905</v>
      </c>
      <c r="B906" s="30"/>
      <c r="C906" s="11" t="str">
        <f>IF('ACT Math'!B906="","",IF('ACT Math'!B906&lt;'ACT M to SAT M'!$A$2,'ACT M to SAT M'!$B$2,IF('ACT Math'!B906&gt;'ACT M to SAT M'!A$28,'ACT M to SAT M'!B$28,VLOOKUP(B906,'ACT M to SAT M'!A:B,2,FALSE))))</f>
        <v/>
      </c>
      <c r="D906" s="11" t="str">
        <f t="shared" si="112"/>
        <v/>
      </c>
      <c r="E906" s="11" t="str">
        <f t="shared" si="116"/>
        <v/>
      </c>
      <c r="F906" s="11" t="str">
        <f t="shared" si="113"/>
        <v/>
      </c>
      <c r="G906" s="11" t="str">
        <f t="shared" si="117"/>
        <v/>
      </c>
      <c r="H906" s="11" t="str">
        <f t="shared" si="114"/>
        <v/>
      </c>
      <c r="I906" s="11" t="str">
        <f t="shared" si="118"/>
        <v/>
      </c>
      <c r="J906" s="11" t="str">
        <f t="shared" si="115"/>
        <v/>
      </c>
      <c r="K906" s="11" t="str">
        <f t="shared" si="119"/>
        <v/>
      </c>
      <c r="L906" s="11" t="str">
        <f>IF('ACT Math'!B906="","",'SAT M to CBEST M'!$A$2+'SAT M to CBEST M'!$B$2*C906)</f>
        <v/>
      </c>
      <c r="M906" s="11" t="str">
        <f>IF('ACT Math'!B906="","", IF(L906&lt;20, 20, IF(L906&gt;80, 80, L906)))</f>
        <v/>
      </c>
    </row>
    <row r="907" spans="1:13" x14ac:dyDescent="0.25">
      <c r="A907" s="11">
        <v>906</v>
      </c>
      <c r="B907" s="30"/>
      <c r="C907" s="11" t="str">
        <f>IF('ACT Math'!B907="","",IF('ACT Math'!B907&lt;'ACT M to SAT M'!$A$2,'ACT M to SAT M'!$B$2,IF('ACT Math'!B907&gt;'ACT M to SAT M'!A$28,'ACT M to SAT M'!B$28,VLOOKUP(B907,'ACT M to SAT M'!A:B,2,FALSE))))</f>
        <v/>
      </c>
      <c r="D907" s="11" t="str">
        <f t="shared" si="112"/>
        <v/>
      </c>
      <c r="E907" s="11" t="str">
        <f t="shared" si="116"/>
        <v/>
      </c>
      <c r="F907" s="11" t="str">
        <f t="shared" si="113"/>
        <v/>
      </c>
      <c r="G907" s="11" t="str">
        <f t="shared" si="117"/>
        <v/>
      </c>
      <c r="H907" s="11" t="str">
        <f t="shared" si="114"/>
        <v/>
      </c>
      <c r="I907" s="11" t="str">
        <f t="shared" si="118"/>
        <v/>
      </c>
      <c r="J907" s="11" t="str">
        <f t="shared" si="115"/>
        <v/>
      </c>
      <c r="K907" s="11" t="str">
        <f t="shared" si="119"/>
        <v/>
      </c>
      <c r="L907" s="11" t="str">
        <f>IF('ACT Math'!B907="","",'SAT M to CBEST M'!$A$2+'SAT M to CBEST M'!$B$2*C907)</f>
        <v/>
      </c>
      <c r="M907" s="11" t="str">
        <f>IF('ACT Math'!B907="","", IF(L907&lt;20, 20, IF(L907&gt;80, 80, L907)))</f>
        <v/>
      </c>
    </row>
    <row r="908" spans="1:13" x14ac:dyDescent="0.25">
      <c r="A908" s="11">
        <v>907</v>
      </c>
      <c r="B908" s="30"/>
      <c r="C908" s="11" t="str">
        <f>IF('ACT Math'!B908="","",IF('ACT Math'!B908&lt;'ACT M to SAT M'!$A$2,'ACT M to SAT M'!$B$2,IF('ACT Math'!B908&gt;'ACT M to SAT M'!A$28,'ACT M to SAT M'!B$28,VLOOKUP(B908,'ACT M to SAT M'!A:B,2,FALSE))))</f>
        <v/>
      </c>
      <c r="D908" s="11" t="str">
        <f t="shared" si="112"/>
        <v/>
      </c>
      <c r="E908" s="11" t="str">
        <f t="shared" si="116"/>
        <v/>
      </c>
      <c r="F908" s="11" t="str">
        <f t="shared" si="113"/>
        <v/>
      </c>
      <c r="G908" s="11" t="str">
        <f t="shared" si="117"/>
        <v/>
      </c>
      <c r="H908" s="11" t="str">
        <f t="shared" si="114"/>
        <v/>
      </c>
      <c r="I908" s="11" t="str">
        <f t="shared" si="118"/>
        <v/>
      </c>
      <c r="J908" s="11" t="str">
        <f t="shared" si="115"/>
        <v/>
      </c>
      <c r="K908" s="11" t="str">
        <f t="shared" si="119"/>
        <v/>
      </c>
      <c r="L908" s="11" t="str">
        <f>IF('ACT Math'!B908="","",'SAT M to CBEST M'!$A$2+'SAT M to CBEST M'!$B$2*C908)</f>
        <v/>
      </c>
      <c r="M908" s="11" t="str">
        <f>IF('ACT Math'!B908="","", IF(L908&lt;20, 20, IF(L908&gt;80, 80, L908)))</f>
        <v/>
      </c>
    </row>
    <row r="909" spans="1:13" x14ac:dyDescent="0.25">
      <c r="A909" s="11">
        <v>908</v>
      </c>
      <c r="B909" s="30"/>
      <c r="C909" s="11" t="str">
        <f>IF('ACT Math'!B909="","",IF('ACT Math'!B909&lt;'ACT M to SAT M'!$A$2,'ACT M to SAT M'!$B$2,IF('ACT Math'!B909&gt;'ACT M to SAT M'!A$28,'ACT M to SAT M'!B$28,VLOOKUP(B909,'ACT M to SAT M'!A:B,2,FALSE))))</f>
        <v/>
      </c>
      <c r="D909" s="11" t="str">
        <f t="shared" si="112"/>
        <v/>
      </c>
      <c r="E909" s="11" t="str">
        <f t="shared" si="116"/>
        <v/>
      </c>
      <c r="F909" s="11" t="str">
        <f t="shared" si="113"/>
        <v/>
      </c>
      <c r="G909" s="11" t="str">
        <f t="shared" si="117"/>
        <v/>
      </c>
      <c r="H909" s="11" t="str">
        <f t="shared" si="114"/>
        <v/>
      </c>
      <c r="I909" s="11" t="str">
        <f t="shared" si="118"/>
        <v/>
      </c>
      <c r="J909" s="11" t="str">
        <f t="shared" si="115"/>
        <v/>
      </c>
      <c r="K909" s="11" t="str">
        <f t="shared" si="119"/>
        <v/>
      </c>
      <c r="L909" s="11" t="str">
        <f>IF('ACT Math'!B909="","",'SAT M to CBEST M'!$A$2+'SAT M to CBEST M'!$B$2*C909)</f>
        <v/>
      </c>
      <c r="M909" s="11" t="str">
        <f>IF('ACT Math'!B909="","", IF(L909&lt;20, 20, IF(L909&gt;80, 80, L909)))</f>
        <v/>
      </c>
    </row>
    <row r="910" spans="1:13" x14ac:dyDescent="0.25">
      <c r="A910" s="11">
        <v>909</v>
      </c>
      <c r="B910" s="30"/>
      <c r="C910" s="11" t="str">
        <f>IF('ACT Math'!B910="","",IF('ACT Math'!B910&lt;'ACT M to SAT M'!$A$2,'ACT M to SAT M'!$B$2,IF('ACT Math'!B910&gt;'ACT M to SAT M'!A$28,'ACT M to SAT M'!B$28,VLOOKUP(B910,'ACT M to SAT M'!A:B,2,FALSE))))</f>
        <v/>
      </c>
      <c r="D910" s="11" t="str">
        <f t="shared" si="112"/>
        <v/>
      </c>
      <c r="E910" s="11" t="str">
        <f t="shared" si="116"/>
        <v/>
      </c>
      <c r="F910" s="11" t="str">
        <f t="shared" si="113"/>
        <v/>
      </c>
      <c r="G910" s="11" t="str">
        <f t="shared" si="117"/>
        <v/>
      </c>
      <c r="H910" s="11" t="str">
        <f t="shared" si="114"/>
        <v/>
      </c>
      <c r="I910" s="11" t="str">
        <f t="shared" si="118"/>
        <v/>
      </c>
      <c r="J910" s="11" t="str">
        <f t="shared" si="115"/>
        <v/>
      </c>
      <c r="K910" s="11" t="str">
        <f t="shared" si="119"/>
        <v/>
      </c>
      <c r="L910" s="11" t="str">
        <f>IF('ACT Math'!B910="","",'SAT M to CBEST M'!$A$2+'SAT M to CBEST M'!$B$2*C910)</f>
        <v/>
      </c>
      <c r="M910" s="11" t="str">
        <f>IF('ACT Math'!B910="","", IF(L910&lt;20, 20, IF(L910&gt;80, 80, L910)))</f>
        <v/>
      </c>
    </row>
    <row r="911" spans="1:13" x14ac:dyDescent="0.25">
      <c r="A911" s="11">
        <v>910</v>
      </c>
      <c r="B911" s="30"/>
      <c r="C911" s="11" t="str">
        <f>IF('ACT Math'!B911="","",IF('ACT Math'!B911&lt;'ACT M to SAT M'!$A$2,'ACT M to SAT M'!$B$2,IF('ACT Math'!B911&gt;'ACT M to SAT M'!A$28,'ACT M to SAT M'!B$28,VLOOKUP(B911,'ACT M to SAT M'!A:B,2,FALSE))))</f>
        <v/>
      </c>
      <c r="D911" s="11" t="str">
        <f t="shared" si="112"/>
        <v/>
      </c>
      <c r="E911" s="11" t="str">
        <f t="shared" si="116"/>
        <v/>
      </c>
      <c r="F911" s="11" t="str">
        <f t="shared" si="113"/>
        <v/>
      </c>
      <c r="G911" s="11" t="str">
        <f t="shared" si="117"/>
        <v/>
      </c>
      <c r="H911" s="11" t="str">
        <f t="shared" si="114"/>
        <v/>
      </c>
      <c r="I911" s="11" t="str">
        <f t="shared" si="118"/>
        <v/>
      </c>
      <c r="J911" s="11" t="str">
        <f t="shared" si="115"/>
        <v/>
      </c>
      <c r="K911" s="11" t="str">
        <f t="shared" si="119"/>
        <v/>
      </c>
      <c r="L911" s="11" t="str">
        <f>IF('ACT Math'!B911="","",'SAT M to CBEST M'!$A$2+'SAT M to CBEST M'!$B$2*C911)</f>
        <v/>
      </c>
      <c r="M911" s="11" t="str">
        <f>IF('ACT Math'!B911="","", IF(L911&lt;20, 20, IF(L911&gt;80, 80, L911)))</f>
        <v/>
      </c>
    </row>
    <row r="912" spans="1:13" x14ac:dyDescent="0.25">
      <c r="A912" s="11">
        <v>911</v>
      </c>
      <c r="B912" s="30"/>
      <c r="C912" s="11" t="str">
        <f>IF('ACT Math'!B912="","",IF('ACT Math'!B912&lt;'ACT M to SAT M'!$A$2,'ACT M to SAT M'!$B$2,IF('ACT Math'!B912&gt;'ACT M to SAT M'!A$28,'ACT M to SAT M'!B$28,VLOOKUP(B912,'ACT M to SAT M'!A:B,2,FALSE))))</f>
        <v/>
      </c>
      <c r="D912" s="11" t="str">
        <f t="shared" si="112"/>
        <v/>
      </c>
      <c r="E912" s="11" t="str">
        <f t="shared" si="116"/>
        <v/>
      </c>
      <c r="F912" s="11" t="str">
        <f t="shared" si="113"/>
        <v/>
      </c>
      <c r="G912" s="11" t="str">
        <f t="shared" si="117"/>
        <v/>
      </c>
      <c r="H912" s="11" t="str">
        <f t="shared" si="114"/>
        <v/>
      </c>
      <c r="I912" s="11" t="str">
        <f t="shared" si="118"/>
        <v/>
      </c>
      <c r="J912" s="11" t="str">
        <f t="shared" si="115"/>
        <v/>
      </c>
      <c r="K912" s="11" t="str">
        <f t="shared" si="119"/>
        <v/>
      </c>
      <c r="L912" s="11" t="str">
        <f>IF('ACT Math'!B912="","",'SAT M to CBEST M'!$A$2+'SAT M to CBEST M'!$B$2*C912)</f>
        <v/>
      </c>
      <c r="M912" s="11" t="str">
        <f>IF('ACT Math'!B912="","", IF(L912&lt;20, 20, IF(L912&gt;80, 80, L912)))</f>
        <v/>
      </c>
    </row>
    <row r="913" spans="1:13" x14ac:dyDescent="0.25">
      <c r="A913" s="11">
        <v>912</v>
      </c>
      <c r="B913" s="30"/>
      <c r="C913" s="11" t="str">
        <f>IF('ACT Math'!B913="","",IF('ACT Math'!B913&lt;'ACT M to SAT M'!$A$2,'ACT M to SAT M'!$B$2,IF('ACT Math'!B913&gt;'ACT M to SAT M'!A$28,'ACT M to SAT M'!B$28,VLOOKUP(B913,'ACT M to SAT M'!A:B,2,FALSE))))</f>
        <v/>
      </c>
      <c r="D913" s="11" t="str">
        <f t="shared" si="112"/>
        <v/>
      </c>
      <c r="E913" s="11" t="str">
        <f t="shared" si="116"/>
        <v/>
      </c>
      <c r="F913" s="11" t="str">
        <f t="shared" si="113"/>
        <v/>
      </c>
      <c r="G913" s="11" t="str">
        <f t="shared" si="117"/>
        <v/>
      </c>
      <c r="H913" s="11" t="str">
        <f t="shared" si="114"/>
        <v/>
      </c>
      <c r="I913" s="11" t="str">
        <f t="shared" si="118"/>
        <v/>
      </c>
      <c r="J913" s="11" t="str">
        <f t="shared" si="115"/>
        <v/>
      </c>
      <c r="K913" s="11" t="str">
        <f t="shared" si="119"/>
        <v/>
      </c>
      <c r="L913" s="11" t="str">
        <f>IF('ACT Math'!B913="","",'SAT M to CBEST M'!$A$2+'SAT M to CBEST M'!$B$2*C913)</f>
        <v/>
      </c>
      <c r="M913" s="11" t="str">
        <f>IF('ACT Math'!B913="","", IF(L913&lt;20, 20, IF(L913&gt;80, 80, L913)))</f>
        <v/>
      </c>
    </row>
    <row r="914" spans="1:13" x14ac:dyDescent="0.25">
      <c r="A914" s="11">
        <v>913</v>
      </c>
      <c r="B914" s="30"/>
      <c r="C914" s="11" t="str">
        <f>IF('ACT Math'!B914="","",IF('ACT Math'!B914&lt;'ACT M to SAT M'!$A$2,'ACT M to SAT M'!$B$2,IF('ACT Math'!B914&gt;'ACT M to SAT M'!A$28,'ACT M to SAT M'!B$28,VLOOKUP(B914,'ACT M to SAT M'!A:B,2,FALSE))))</f>
        <v/>
      </c>
      <c r="D914" s="11" t="str">
        <f t="shared" si="112"/>
        <v/>
      </c>
      <c r="E914" s="11" t="str">
        <f t="shared" si="116"/>
        <v/>
      </c>
      <c r="F914" s="11" t="str">
        <f t="shared" si="113"/>
        <v/>
      </c>
      <c r="G914" s="11" t="str">
        <f t="shared" si="117"/>
        <v/>
      </c>
      <c r="H914" s="11" t="str">
        <f t="shared" si="114"/>
        <v/>
      </c>
      <c r="I914" s="11" t="str">
        <f t="shared" si="118"/>
        <v/>
      </c>
      <c r="J914" s="11" t="str">
        <f t="shared" si="115"/>
        <v/>
      </c>
      <c r="K914" s="11" t="str">
        <f t="shared" si="119"/>
        <v/>
      </c>
      <c r="L914" s="11" t="str">
        <f>IF('ACT Math'!B914="","",'SAT M to CBEST M'!$A$2+'SAT M to CBEST M'!$B$2*C914)</f>
        <v/>
      </c>
      <c r="M914" s="11" t="str">
        <f>IF('ACT Math'!B914="","", IF(L914&lt;20, 20, IF(L914&gt;80, 80, L914)))</f>
        <v/>
      </c>
    </row>
    <row r="915" spans="1:13" x14ac:dyDescent="0.25">
      <c r="A915" s="11">
        <v>914</v>
      </c>
      <c r="B915" s="30"/>
      <c r="C915" s="11" t="str">
        <f>IF('ACT Math'!B915="","",IF('ACT Math'!B915&lt;'ACT M to SAT M'!$A$2,'ACT M to SAT M'!$B$2,IF('ACT Math'!B915&gt;'ACT M to SAT M'!A$28,'ACT M to SAT M'!B$28,VLOOKUP(B915,'ACT M to SAT M'!A:B,2,FALSE))))</f>
        <v/>
      </c>
      <c r="D915" s="11" t="str">
        <f t="shared" si="112"/>
        <v/>
      </c>
      <c r="E915" s="11" t="str">
        <f t="shared" si="116"/>
        <v/>
      </c>
      <c r="F915" s="11" t="str">
        <f t="shared" si="113"/>
        <v/>
      </c>
      <c r="G915" s="11" t="str">
        <f t="shared" si="117"/>
        <v/>
      </c>
      <c r="H915" s="11" t="str">
        <f t="shared" si="114"/>
        <v/>
      </c>
      <c r="I915" s="11" t="str">
        <f t="shared" si="118"/>
        <v/>
      </c>
      <c r="J915" s="11" t="str">
        <f t="shared" si="115"/>
        <v/>
      </c>
      <c r="K915" s="11" t="str">
        <f t="shared" si="119"/>
        <v/>
      </c>
      <c r="L915" s="11" t="str">
        <f>IF('ACT Math'!B915="","",'SAT M to CBEST M'!$A$2+'SAT M to CBEST M'!$B$2*C915)</f>
        <v/>
      </c>
      <c r="M915" s="11" t="str">
        <f>IF('ACT Math'!B915="","", IF(L915&lt;20, 20, IF(L915&gt;80, 80, L915)))</f>
        <v/>
      </c>
    </row>
    <row r="916" spans="1:13" x14ac:dyDescent="0.25">
      <c r="A916" s="11">
        <v>915</v>
      </c>
      <c r="B916" s="30"/>
      <c r="C916" s="11" t="str">
        <f>IF('ACT Math'!B916="","",IF('ACT Math'!B916&lt;'ACT M to SAT M'!$A$2,'ACT M to SAT M'!$B$2,IF('ACT Math'!B916&gt;'ACT M to SAT M'!A$28,'ACT M to SAT M'!B$28,VLOOKUP(B916,'ACT M to SAT M'!A:B,2,FALSE))))</f>
        <v/>
      </c>
      <c r="D916" s="11" t="str">
        <f t="shared" si="112"/>
        <v/>
      </c>
      <c r="E916" s="11" t="str">
        <f t="shared" si="116"/>
        <v/>
      </c>
      <c r="F916" s="11" t="str">
        <f t="shared" si="113"/>
        <v/>
      </c>
      <c r="G916" s="11" t="str">
        <f t="shared" si="117"/>
        <v/>
      </c>
      <c r="H916" s="11" t="str">
        <f t="shared" si="114"/>
        <v/>
      </c>
      <c r="I916" s="11" t="str">
        <f t="shared" si="118"/>
        <v/>
      </c>
      <c r="J916" s="11" t="str">
        <f t="shared" si="115"/>
        <v/>
      </c>
      <c r="K916" s="11" t="str">
        <f t="shared" si="119"/>
        <v/>
      </c>
      <c r="L916" s="11" t="str">
        <f>IF('ACT Math'!B916="","",'SAT M to CBEST M'!$A$2+'SAT M to CBEST M'!$B$2*C916)</f>
        <v/>
      </c>
      <c r="M916" s="11" t="str">
        <f>IF('ACT Math'!B916="","", IF(L916&lt;20, 20, IF(L916&gt;80, 80, L916)))</f>
        <v/>
      </c>
    </row>
    <row r="917" spans="1:13" x14ac:dyDescent="0.25">
      <c r="A917" s="11">
        <v>916</v>
      </c>
      <c r="B917" s="30"/>
      <c r="C917" s="11" t="str">
        <f>IF('ACT Math'!B917="","",IF('ACT Math'!B917&lt;'ACT M to SAT M'!$A$2,'ACT M to SAT M'!$B$2,IF('ACT Math'!B917&gt;'ACT M to SAT M'!A$28,'ACT M to SAT M'!B$28,VLOOKUP(B917,'ACT M to SAT M'!A:B,2,FALSE))))</f>
        <v/>
      </c>
      <c r="D917" s="11" t="str">
        <f t="shared" si="112"/>
        <v/>
      </c>
      <c r="E917" s="11" t="str">
        <f t="shared" si="116"/>
        <v/>
      </c>
      <c r="F917" s="11" t="str">
        <f t="shared" si="113"/>
        <v/>
      </c>
      <c r="G917" s="11" t="str">
        <f t="shared" si="117"/>
        <v/>
      </c>
      <c r="H917" s="11" t="str">
        <f t="shared" si="114"/>
        <v/>
      </c>
      <c r="I917" s="11" t="str">
        <f t="shared" si="118"/>
        <v/>
      </c>
      <c r="J917" s="11" t="str">
        <f t="shared" si="115"/>
        <v/>
      </c>
      <c r="K917" s="11" t="str">
        <f t="shared" si="119"/>
        <v/>
      </c>
      <c r="L917" s="11" t="str">
        <f>IF('ACT Math'!B917="","",'SAT M to CBEST M'!$A$2+'SAT M to CBEST M'!$B$2*C917)</f>
        <v/>
      </c>
      <c r="M917" s="11" t="str">
        <f>IF('ACT Math'!B917="","", IF(L917&lt;20, 20, IF(L917&gt;80, 80, L917)))</f>
        <v/>
      </c>
    </row>
    <row r="918" spans="1:13" x14ac:dyDescent="0.25">
      <c r="A918" s="11">
        <v>917</v>
      </c>
      <c r="B918" s="30"/>
      <c r="C918" s="11" t="str">
        <f>IF('ACT Math'!B918="","",IF('ACT Math'!B918&lt;'ACT M to SAT M'!$A$2,'ACT M to SAT M'!$B$2,IF('ACT Math'!B918&gt;'ACT M to SAT M'!A$28,'ACT M to SAT M'!B$28,VLOOKUP(B918,'ACT M to SAT M'!A:B,2,FALSE))))</f>
        <v/>
      </c>
      <c r="D918" s="11" t="str">
        <f t="shared" si="112"/>
        <v/>
      </c>
      <c r="E918" s="11" t="str">
        <f t="shared" si="116"/>
        <v/>
      </c>
      <c r="F918" s="11" t="str">
        <f t="shared" si="113"/>
        <v/>
      </c>
      <c r="G918" s="11" t="str">
        <f t="shared" si="117"/>
        <v/>
      </c>
      <c r="H918" s="11" t="str">
        <f t="shared" si="114"/>
        <v/>
      </c>
      <c r="I918" s="11" t="str">
        <f t="shared" si="118"/>
        <v/>
      </c>
      <c r="J918" s="11" t="str">
        <f t="shared" si="115"/>
        <v/>
      </c>
      <c r="K918" s="11" t="str">
        <f t="shared" si="119"/>
        <v/>
      </c>
      <c r="L918" s="11" t="str">
        <f>IF('ACT Math'!B918="","",'SAT M to CBEST M'!$A$2+'SAT M to CBEST M'!$B$2*C918)</f>
        <v/>
      </c>
      <c r="M918" s="11" t="str">
        <f>IF('ACT Math'!B918="","", IF(L918&lt;20, 20, IF(L918&gt;80, 80, L918)))</f>
        <v/>
      </c>
    </row>
    <row r="919" spans="1:13" x14ac:dyDescent="0.25">
      <c r="A919" s="11">
        <v>918</v>
      </c>
      <c r="B919" s="30"/>
      <c r="C919" s="11" t="str">
        <f>IF('ACT Math'!B919="","",IF('ACT Math'!B919&lt;'ACT M to SAT M'!$A$2,'ACT M to SAT M'!$B$2,IF('ACT Math'!B919&gt;'ACT M to SAT M'!A$28,'ACT M to SAT M'!B$28,VLOOKUP(B919,'ACT M to SAT M'!A:B,2,FALSE))))</f>
        <v/>
      </c>
      <c r="D919" s="11" t="str">
        <f t="shared" si="112"/>
        <v/>
      </c>
      <c r="E919" s="11" t="str">
        <f t="shared" si="116"/>
        <v/>
      </c>
      <c r="F919" s="11" t="str">
        <f t="shared" si="113"/>
        <v/>
      </c>
      <c r="G919" s="11" t="str">
        <f t="shared" si="117"/>
        <v/>
      </c>
      <c r="H919" s="11" t="str">
        <f t="shared" si="114"/>
        <v/>
      </c>
      <c r="I919" s="11" t="str">
        <f t="shared" si="118"/>
        <v/>
      </c>
      <c r="J919" s="11" t="str">
        <f t="shared" si="115"/>
        <v/>
      </c>
      <c r="K919" s="11" t="str">
        <f t="shared" si="119"/>
        <v/>
      </c>
      <c r="L919" s="11" t="str">
        <f>IF('ACT Math'!B919="","",'SAT M to CBEST M'!$A$2+'SAT M to CBEST M'!$B$2*C919)</f>
        <v/>
      </c>
      <c r="M919" s="11" t="str">
        <f>IF('ACT Math'!B919="","", IF(L919&lt;20, 20, IF(L919&gt;80, 80, L919)))</f>
        <v/>
      </c>
    </row>
    <row r="920" spans="1:13" x14ac:dyDescent="0.25">
      <c r="A920" s="11">
        <v>919</v>
      </c>
      <c r="B920" s="30"/>
      <c r="C920" s="11" t="str">
        <f>IF('ACT Math'!B920="","",IF('ACT Math'!B920&lt;'ACT M to SAT M'!$A$2,'ACT M to SAT M'!$B$2,IF('ACT Math'!B920&gt;'ACT M to SAT M'!A$28,'ACT M to SAT M'!B$28,VLOOKUP(B920,'ACT M to SAT M'!A:B,2,FALSE))))</f>
        <v/>
      </c>
      <c r="D920" s="11" t="str">
        <f t="shared" si="112"/>
        <v/>
      </c>
      <c r="E920" s="11" t="str">
        <f t="shared" si="116"/>
        <v/>
      </c>
      <c r="F920" s="11" t="str">
        <f t="shared" si="113"/>
        <v/>
      </c>
      <c r="G920" s="11" t="str">
        <f t="shared" si="117"/>
        <v/>
      </c>
      <c r="H920" s="11" t="str">
        <f t="shared" si="114"/>
        <v/>
      </c>
      <c r="I920" s="11" t="str">
        <f t="shared" si="118"/>
        <v/>
      </c>
      <c r="J920" s="11" t="str">
        <f t="shared" si="115"/>
        <v/>
      </c>
      <c r="K920" s="11" t="str">
        <f t="shared" si="119"/>
        <v/>
      </c>
      <c r="L920" s="11" t="str">
        <f>IF('ACT Math'!B920="","",'SAT M to CBEST M'!$A$2+'SAT M to CBEST M'!$B$2*C920)</f>
        <v/>
      </c>
      <c r="M920" s="11" t="str">
        <f>IF('ACT Math'!B920="","", IF(L920&lt;20, 20, IF(L920&gt;80, 80, L920)))</f>
        <v/>
      </c>
    </row>
    <row r="921" spans="1:13" x14ac:dyDescent="0.25">
      <c r="A921" s="11">
        <v>920</v>
      </c>
      <c r="B921" s="30"/>
      <c r="C921" s="11" t="str">
        <f>IF('ACT Math'!B921="","",IF('ACT Math'!B921&lt;'ACT M to SAT M'!$A$2,'ACT M to SAT M'!$B$2,IF('ACT Math'!B921&gt;'ACT M to SAT M'!A$28,'ACT M to SAT M'!B$28,VLOOKUP(B921,'ACT M to SAT M'!A:B,2,FALSE))))</f>
        <v/>
      </c>
      <c r="D921" s="11" t="str">
        <f t="shared" si="112"/>
        <v/>
      </c>
      <c r="E921" s="11" t="str">
        <f t="shared" si="116"/>
        <v/>
      </c>
      <c r="F921" s="11" t="str">
        <f t="shared" si="113"/>
        <v/>
      </c>
      <c r="G921" s="11" t="str">
        <f t="shared" si="117"/>
        <v/>
      </c>
      <c r="H921" s="11" t="str">
        <f t="shared" si="114"/>
        <v/>
      </c>
      <c r="I921" s="11" t="str">
        <f t="shared" si="118"/>
        <v/>
      </c>
      <c r="J921" s="11" t="str">
        <f t="shared" si="115"/>
        <v/>
      </c>
      <c r="K921" s="11" t="str">
        <f t="shared" si="119"/>
        <v/>
      </c>
      <c r="L921" s="11" t="str">
        <f>IF('ACT Math'!B921="","",'SAT M to CBEST M'!$A$2+'SAT M to CBEST M'!$B$2*C921)</f>
        <v/>
      </c>
      <c r="M921" s="11" t="str">
        <f>IF('ACT Math'!B921="","", IF(L921&lt;20, 20, IF(L921&gt;80, 80, L921)))</f>
        <v/>
      </c>
    </row>
    <row r="922" spans="1:13" x14ac:dyDescent="0.25">
      <c r="A922" s="11">
        <v>921</v>
      </c>
      <c r="B922" s="30"/>
      <c r="C922" s="11" t="str">
        <f>IF('ACT Math'!B922="","",IF('ACT Math'!B922&lt;'ACT M to SAT M'!$A$2,'ACT M to SAT M'!$B$2,IF('ACT Math'!B922&gt;'ACT M to SAT M'!A$28,'ACT M to SAT M'!B$28,VLOOKUP(B922,'ACT M to SAT M'!A:B,2,FALSE))))</f>
        <v/>
      </c>
      <c r="D922" s="11" t="str">
        <f t="shared" si="112"/>
        <v/>
      </c>
      <c r="E922" s="11" t="str">
        <f t="shared" si="116"/>
        <v/>
      </c>
      <c r="F922" s="11" t="str">
        <f t="shared" si="113"/>
        <v/>
      </c>
      <c r="G922" s="11" t="str">
        <f t="shared" si="117"/>
        <v/>
      </c>
      <c r="H922" s="11" t="str">
        <f t="shared" si="114"/>
        <v/>
      </c>
      <c r="I922" s="11" t="str">
        <f t="shared" si="118"/>
        <v/>
      </c>
      <c r="J922" s="11" t="str">
        <f t="shared" si="115"/>
        <v/>
      </c>
      <c r="K922" s="11" t="str">
        <f t="shared" si="119"/>
        <v/>
      </c>
      <c r="L922" s="11" t="str">
        <f>IF('ACT Math'!B922="","",'SAT M to CBEST M'!$A$2+'SAT M to CBEST M'!$B$2*C922)</f>
        <v/>
      </c>
      <c r="M922" s="11" t="str">
        <f>IF('ACT Math'!B922="","", IF(L922&lt;20, 20, IF(L922&gt;80, 80, L922)))</f>
        <v/>
      </c>
    </row>
    <row r="923" spans="1:13" x14ac:dyDescent="0.25">
      <c r="A923" s="11">
        <v>922</v>
      </c>
      <c r="B923" s="30"/>
      <c r="C923" s="11" t="str">
        <f>IF('ACT Math'!B923="","",IF('ACT Math'!B923&lt;'ACT M to SAT M'!$A$2,'ACT M to SAT M'!$B$2,IF('ACT Math'!B923&gt;'ACT M to SAT M'!A$28,'ACT M to SAT M'!B$28,VLOOKUP(B923,'ACT M to SAT M'!A:B,2,FALSE))))</f>
        <v/>
      </c>
      <c r="D923" s="11" t="str">
        <f t="shared" si="112"/>
        <v/>
      </c>
      <c r="E923" s="11" t="str">
        <f t="shared" si="116"/>
        <v/>
      </c>
      <c r="F923" s="11" t="str">
        <f t="shared" si="113"/>
        <v/>
      </c>
      <c r="G923" s="11" t="str">
        <f t="shared" si="117"/>
        <v/>
      </c>
      <c r="H923" s="11" t="str">
        <f t="shared" si="114"/>
        <v/>
      </c>
      <c r="I923" s="11" t="str">
        <f t="shared" si="118"/>
        <v/>
      </c>
      <c r="J923" s="11" t="str">
        <f t="shared" si="115"/>
        <v/>
      </c>
      <c r="K923" s="11" t="str">
        <f t="shared" si="119"/>
        <v/>
      </c>
      <c r="L923" s="11" t="str">
        <f>IF('ACT Math'!B923="","",'SAT M to CBEST M'!$A$2+'SAT M to CBEST M'!$B$2*C923)</f>
        <v/>
      </c>
      <c r="M923" s="11" t="str">
        <f>IF('ACT Math'!B923="","", IF(L923&lt;20, 20, IF(L923&gt;80, 80, L923)))</f>
        <v/>
      </c>
    </row>
    <row r="924" spans="1:13" x14ac:dyDescent="0.25">
      <c r="A924" s="11">
        <v>923</v>
      </c>
      <c r="B924" s="30"/>
      <c r="C924" s="11" t="str">
        <f>IF('ACT Math'!B924="","",IF('ACT Math'!B924&lt;'ACT M to SAT M'!$A$2,'ACT M to SAT M'!$B$2,IF('ACT Math'!B924&gt;'ACT M to SAT M'!A$28,'ACT M to SAT M'!B$28,VLOOKUP(B924,'ACT M to SAT M'!A:B,2,FALSE))))</f>
        <v/>
      </c>
      <c r="D924" s="11" t="str">
        <f t="shared" si="112"/>
        <v/>
      </c>
      <c r="E924" s="11" t="str">
        <f t="shared" si="116"/>
        <v/>
      </c>
      <c r="F924" s="11" t="str">
        <f t="shared" si="113"/>
        <v/>
      </c>
      <c r="G924" s="11" t="str">
        <f t="shared" si="117"/>
        <v/>
      </c>
      <c r="H924" s="11" t="str">
        <f t="shared" si="114"/>
        <v/>
      </c>
      <c r="I924" s="11" t="str">
        <f t="shared" si="118"/>
        <v/>
      </c>
      <c r="J924" s="11" t="str">
        <f t="shared" si="115"/>
        <v/>
      </c>
      <c r="K924" s="11" t="str">
        <f t="shared" si="119"/>
        <v/>
      </c>
      <c r="L924" s="11" t="str">
        <f>IF('ACT Math'!B924="","",'SAT M to CBEST M'!$A$2+'SAT M to CBEST M'!$B$2*C924)</f>
        <v/>
      </c>
      <c r="M924" s="11" t="str">
        <f>IF('ACT Math'!B924="","", IF(L924&lt;20, 20, IF(L924&gt;80, 80, L924)))</f>
        <v/>
      </c>
    </row>
    <row r="925" spans="1:13" x14ac:dyDescent="0.25">
      <c r="A925" s="11">
        <v>924</v>
      </c>
      <c r="B925" s="30"/>
      <c r="C925" s="11" t="str">
        <f>IF('ACT Math'!B925="","",IF('ACT Math'!B925&lt;'ACT M to SAT M'!$A$2,'ACT M to SAT M'!$B$2,IF('ACT Math'!B925&gt;'ACT M to SAT M'!A$28,'ACT M to SAT M'!B$28,VLOOKUP(B925,'ACT M to SAT M'!A:B,2,FALSE))))</f>
        <v/>
      </c>
      <c r="D925" s="11" t="str">
        <f t="shared" si="112"/>
        <v/>
      </c>
      <c r="E925" s="11" t="str">
        <f t="shared" si="116"/>
        <v/>
      </c>
      <c r="F925" s="11" t="str">
        <f t="shared" si="113"/>
        <v/>
      </c>
      <c r="G925" s="11" t="str">
        <f t="shared" si="117"/>
        <v/>
      </c>
      <c r="H925" s="11" t="str">
        <f t="shared" si="114"/>
        <v/>
      </c>
      <c r="I925" s="11" t="str">
        <f t="shared" si="118"/>
        <v/>
      </c>
      <c r="J925" s="11" t="str">
        <f t="shared" si="115"/>
        <v/>
      </c>
      <c r="K925" s="11" t="str">
        <f t="shared" si="119"/>
        <v/>
      </c>
      <c r="L925" s="11" t="str">
        <f>IF('ACT Math'!B925="","",'SAT M to CBEST M'!$A$2+'SAT M to CBEST M'!$B$2*C925)</f>
        <v/>
      </c>
      <c r="M925" s="11" t="str">
        <f>IF('ACT Math'!B925="","", IF(L925&lt;20, 20, IF(L925&gt;80, 80, L925)))</f>
        <v/>
      </c>
    </row>
    <row r="926" spans="1:13" x14ac:dyDescent="0.25">
      <c r="A926" s="11">
        <v>925</v>
      </c>
      <c r="B926" s="30"/>
      <c r="C926" s="11" t="str">
        <f>IF('ACT Math'!B926="","",IF('ACT Math'!B926&lt;'ACT M to SAT M'!$A$2,'ACT M to SAT M'!$B$2,IF('ACT Math'!B926&gt;'ACT M to SAT M'!A$28,'ACT M to SAT M'!B$28,VLOOKUP(B926,'ACT M to SAT M'!A:B,2,FALSE))))</f>
        <v/>
      </c>
      <c r="D926" s="11" t="str">
        <f t="shared" si="112"/>
        <v/>
      </c>
      <c r="E926" s="11" t="str">
        <f t="shared" si="116"/>
        <v/>
      </c>
      <c r="F926" s="11" t="str">
        <f t="shared" si="113"/>
        <v/>
      </c>
      <c r="G926" s="11" t="str">
        <f t="shared" si="117"/>
        <v/>
      </c>
      <c r="H926" s="11" t="str">
        <f t="shared" si="114"/>
        <v/>
      </c>
      <c r="I926" s="11" t="str">
        <f t="shared" si="118"/>
        <v/>
      </c>
      <c r="J926" s="11" t="str">
        <f t="shared" si="115"/>
        <v/>
      </c>
      <c r="K926" s="11" t="str">
        <f t="shared" si="119"/>
        <v/>
      </c>
      <c r="L926" s="11" t="str">
        <f>IF('ACT Math'!B926="","",'SAT M to CBEST M'!$A$2+'SAT M to CBEST M'!$B$2*C926)</f>
        <v/>
      </c>
      <c r="M926" s="11" t="str">
        <f>IF('ACT Math'!B926="","", IF(L926&lt;20, 20, IF(L926&gt;80, 80, L926)))</f>
        <v/>
      </c>
    </row>
    <row r="927" spans="1:13" x14ac:dyDescent="0.25">
      <c r="A927" s="11">
        <v>926</v>
      </c>
      <c r="B927" s="30"/>
      <c r="C927" s="11" t="str">
        <f>IF('ACT Math'!B927="","",IF('ACT Math'!B927&lt;'ACT M to SAT M'!$A$2,'ACT M to SAT M'!$B$2,IF('ACT Math'!B927&gt;'ACT M to SAT M'!A$28,'ACT M to SAT M'!B$28,VLOOKUP(B927,'ACT M to SAT M'!A:B,2,FALSE))))</f>
        <v/>
      </c>
      <c r="D927" s="11" t="str">
        <f t="shared" si="112"/>
        <v/>
      </c>
      <c r="E927" s="11" t="str">
        <f t="shared" si="116"/>
        <v/>
      </c>
      <c r="F927" s="11" t="str">
        <f t="shared" si="113"/>
        <v/>
      </c>
      <c r="G927" s="11" t="str">
        <f t="shared" si="117"/>
        <v/>
      </c>
      <c r="H927" s="11" t="str">
        <f t="shared" si="114"/>
        <v/>
      </c>
      <c r="I927" s="11" t="str">
        <f t="shared" si="118"/>
        <v/>
      </c>
      <c r="J927" s="11" t="str">
        <f t="shared" si="115"/>
        <v/>
      </c>
      <c r="K927" s="11" t="str">
        <f t="shared" si="119"/>
        <v/>
      </c>
      <c r="L927" s="11" t="str">
        <f>IF('ACT Math'!B927="","",'SAT M to CBEST M'!$A$2+'SAT M to CBEST M'!$B$2*C927)</f>
        <v/>
      </c>
      <c r="M927" s="11" t="str">
        <f>IF('ACT Math'!B927="","", IF(L927&lt;20, 20, IF(L927&gt;80, 80, L927)))</f>
        <v/>
      </c>
    </row>
    <row r="928" spans="1:13" x14ac:dyDescent="0.25">
      <c r="A928" s="11">
        <v>927</v>
      </c>
      <c r="B928" s="30"/>
      <c r="C928" s="11" t="str">
        <f>IF('ACT Math'!B928="","",IF('ACT Math'!B928&lt;'ACT M to SAT M'!$A$2,'ACT M to SAT M'!$B$2,IF('ACT Math'!B928&gt;'ACT M to SAT M'!A$28,'ACT M to SAT M'!B$28,VLOOKUP(B928,'ACT M to SAT M'!A:B,2,FALSE))))</f>
        <v/>
      </c>
      <c r="D928" s="11" t="str">
        <f t="shared" si="112"/>
        <v/>
      </c>
      <c r="E928" s="11" t="str">
        <f t="shared" si="116"/>
        <v/>
      </c>
      <c r="F928" s="11" t="str">
        <f t="shared" si="113"/>
        <v/>
      </c>
      <c r="G928" s="11" t="str">
        <f t="shared" si="117"/>
        <v/>
      </c>
      <c r="H928" s="11" t="str">
        <f t="shared" si="114"/>
        <v/>
      </c>
      <c r="I928" s="11" t="str">
        <f t="shared" si="118"/>
        <v/>
      </c>
      <c r="J928" s="11" t="str">
        <f t="shared" si="115"/>
        <v/>
      </c>
      <c r="K928" s="11" t="str">
        <f t="shared" si="119"/>
        <v/>
      </c>
      <c r="L928" s="11" t="str">
        <f>IF('ACT Math'!B928="","",'SAT M to CBEST M'!$A$2+'SAT M to CBEST M'!$B$2*C928)</f>
        <v/>
      </c>
      <c r="M928" s="11" t="str">
        <f>IF('ACT Math'!B928="","", IF(L928&lt;20, 20, IF(L928&gt;80, 80, L928)))</f>
        <v/>
      </c>
    </row>
    <row r="929" spans="1:13" x14ac:dyDescent="0.25">
      <c r="A929" s="11">
        <v>928</v>
      </c>
      <c r="B929" s="30"/>
      <c r="C929" s="11" t="str">
        <f>IF('ACT Math'!B929="","",IF('ACT Math'!B929&lt;'ACT M to SAT M'!$A$2,'ACT M to SAT M'!$B$2,IF('ACT Math'!B929&gt;'ACT M to SAT M'!A$28,'ACT M to SAT M'!B$28,VLOOKUP(B929,'ACT M to SAT M'!A:B,2,FALSE))))</f>
        <v/>
      </c>
      <c r="D929" s="11" t="str">
        <f t="shared" si="112"/>
        <v/>
      </c>
      <c r="E929" s="11" t="str">
        <f t="shared" si="116"/>
        <v/>
      </c>
      <c r="F929" s="11" t="str">
        <f t="shared" si="113"/>
        <v/>
      </c>
      <c r="G929" s="11" t="str">
        <f t="shared" si="117"/>
        <v/>
      </c>
      <c r="H929" s="11" t="str">
        <f t="shared" si="114"/>
        <v/>
      </c>
      <c r="I929" s="11" t="str">
        <f t="shared" si="118"/>
        <v/>
      </c>
      <c r="J929" s="11" t="str">
        <f t="shared" si="115"/>
        <v/>
      </c>
      <c r="K929" s="11" t="str">
        <f t="shared" si="119"/>
        <v/>
      </c>
      <c r="L929" s="11" t="str">
        <f>IF('ACT Math'!B929="","",'SAT M to CBEST M'!$A$2+'SAT M to CBEST M'!$B$2*C929)</f>
        <v/>
      </c>
      <c r="M929" s="11" t="str">
        <f>IF('ACT Math'!B929="","", IF(L929&lt;20, 20, IF(L929&gt;80, 80, L929)))</f>
        <v/>
      </c>
    </row>
    <row r="930" spans="1:13" x14ac:dyDescent="0.25">
      <c r="A930" s="11">
        <v>929</v>
      </c>
      <c r="B930" s="30"/>
      <c r="C930" s="11" t="str">
        <f>IF('ACT Math'!B930="","",IF('ACT Math'!B930&lt;'ACT M to SAT M'!$A$2,'ACT M to SAT M'!$B$2,IF('ACT Math'!B930&gt;'ACT M to SAT M'!A$28,'ACT M to SAT M'!B$28,VLOOKUP(B930,'ACT M to SAT M'!A:B,2,FALSE))))</f>
        <v/>
      </c>
      <c r="D930" s="11" t="str">
        <f t="shared" si="112"/>
        <v/>
      </c>
      <c r="E930" s="11" t="str">
        <f t="shared" si="116"/>
        <v/>
      </c>
      <c r="F930" s="11" t="str">
        <f t="shared" si="113"/>
        <v/>
      </c>
      <c r="G930" s="11" t="str">
        <f t="shared" si="117"/>
        <v/>
      </c>
      <c r="H930" s="11" t="str">
        <f t="shared" si="114"/>
        <v/>
      </c>
      <c r="I930" s="11" t="str">
        <f t="shared" si="118"/>
        <v/>
      </c>
      <c r="J930" s="11" t="str">
        <f t="shared" si="115"/>
        <v/>
      </c>
      <c r="K930" s="11" t="str">
        <f t="shared" si="119"/>
        <v/>
      </c>
      <c r="L930" s="11" t="str">
        <f>IF('ACT Math'!B930="","",'SAT M to CBEST M'!$A$2+'SAT M to CBEST M'!$B$2*C930)</f>
        <v/>
      </c>
      <c r="M930" s="11" t="str">
        <f>IF('ACT Math'!B930="","", IF(L930&lt;20, 20, IF(L930&gt;80, 80, L930)))</f>
        <v/>
      </c>
    </row>
    <row r="931" spans="1:13" x14ac:dyDescent="0.25">
      <c r="A931" s="11">
        <v>930</v>
      </c>
      <c r="B931" s="30"/>
      <c r="C931" s="11" t="str">
        <f>IF('ACT Math'!B931="","",IF('ACT Math'!B931&lt;'ACT M to SAT M'!$A$2,'ACT M to SAT M'!$B$2,IF('ACT Math'!B931&gt;'ACT M to SAT M'!A$28,'ACT M to SAT M'!B$28,VLOOKUP(B931,'ACT M to SAT M'!A:B,2,FALSE))))</f>
        <v/>
      </c>
      <c r="D931" s="11" t="str">
        <f t="shared" si="112"/>
        <v/>
      </c>
      <c r="E931" s="11" t="str">
        <f t="shared" si="116"/>
        <v/>
      </c>
      <c r="F931" s="11" t="str">
        <f t="shared" si="113"/>
        <v/>
      </c>
      <c r="G931" s="11" t="str">
        <f t="shared" si="117"/>
        <v/>
      </c>
      <c r="H931" s="11" t="str">
        <f t="shared" si="114"/>
        <v/>
      </c>
      <c r="I931" s="11" t="str">
        <f t="shared" si="118"/>
        <v/>
      </c>
      <c r="J931" s="11" t="str">
        <f t="shared" si="115"/>
        <v/>
      </c>
      <c r="K931" s="11" t="str">
        <f t="shared" si="119"/>
        <v/>
      </c>
      <c r="L931" s="11" t="str">
        <f>IF('ACT Math'!B931="","",'SAT M to CBEST M'!$A$2+'SAT M to CBEST M'!$B$2*C931)</f>
        <v/>
      </c>
      <c r="M931" s="11" t="str">
        <f>IF('ACT Math'!B931="","", IF(L931&lt;20, 20, IF(L931&gt;80, 80, L931)))</f>
        <v/>
      </c>
    </row>
    <row r="932" spans="1:13" x14ac:dyDescent="0.25">
      <c r="A932" s="11">
        <v>931</v>
      </c>
      <c r="B932" s="30"/>
      <c r="C932" s="11" t="str">
        <f>IF('ACT Math'!B932="","",IF('ACT Math'!B932&lt;'ACT M to SAT M'!$A$2,'ACT M to SAT M'!$B$2,IF('ACT Math'!B932&gt;'ACT M to SAT M'!A$28,'ACT M to SAT M'!B$28,VLOOKUP(B932,'ACT M to SAT M'!A:B,2,FALSE))))</f>
        <v/>
      </c>
      <c r="D932" s="11" t="str">
        <f t="shared" si="112"/>
        <v/>
      </c>
      <c r="E932" s="11" t="str">
        <f t="shared" si="116"/>
        <v/>
      </c>
      <c r="F932" s="11" t="str">
        <f t="shared" si="113"/>
        <v/>
      </c>
      <c r="G932" s="11" t="str">
        <f t="shared" si="117"/>
        <v/>
      </c>
      <c r="H932" s="11" t="str">
        <f t="shared" si="114"/>
        <v/>
      </c>
      <c r="I932" s="11" t="str">
        <f t="shared" si="118"/>
        <v/>
      </c>
      <c r="J932" s="11" t="str">
        <f t="shared" si="115"/>
        <v/>
      </c>
      <c r="K932" s="11" t="str">
        <f t="shared" si="119"/>
        <v/>
      </c>
      <c r="L932" s="11" t="str">
        <f>IF('ACT Math'!B932="","",'SAT M to CBEST M'!$A$2+'SAT M to CBEST M'!$B$2*C932)</f>
        <v/>
      </c>
      <c r="M932" s="11" t="str">
        <f>IF('ACT Math'!B932="","", IF(L932&lt;20, 20, IF(L932&gt;80, 80, L932)))</f>
        <v/>
      </c>
    </row>
    <row r="933" spans="1:13" x14ac:dyDescent="0.25">
      <c r="A933" s="11">
        <v>932</v>
      </c>
      <c r="B933" s="30"/>
      <c r="C933" s="11" t="str">
        <f>IF('ACT Math'!B933="","",IF('ACT Math'!B933&lt;'ACT M to SAT M'!$A$2,'ACT M to SAT M'!$B$2,IF('ACT Math'!B933&gt;'ACT M to SAT M'!A$28,'ACT M to SAT M'!B$28,VLOOKUP(B933,'ACT M to SAT M'!A:B,2,FALSE))))</f>
        <v/>
      </c>
      <c r="D933" s="11" t="str">
        <f t="shared" si="112"/>
        <v/>
      </c>
      <c r="E933" s="11" t="str">
        <f t="shared" si="116"/>
        <v/>
      </c>
      <c r="F933" s="11" t="str">
        <f t="shared" si="113"/>
        <v/>
      </c>
      <c r="G933" s="11" t="str">
        <f t="shared" si="117"/>
        <v/>
      </c>
      <c r="H933" s="11" t="str">
        <f t="shared" si="114"/>
        <v/>
      </c>
      <c r="I933" s="11" t="str">
        <f t="shared" si="118"/>
        <v/>
      </c>
      <c r="J933" s="11" t="str">
        <f t="shared" si="115"/>
        <v/>
      </c>
      <c r="K933" s="11" t="str">
        <f t="shared" si="119"/>
        <v/>
      </c>
      <c r="L933" s="11" t="str">
        <f>IF('ACT Math'!B933="","",'SAT M to CBEST M'!$A$2+'SAT M to CBEST M'!$B$2*C933)</f>
        <v/>
      </c>
      <c r="M933" s="11" t="str">
        <f>IF('ACT Math'!B933="","", IF(L933&lt;20, 20, IF(L933&gt;80, 80, L933)))</f>
        <v/>
      </c>
    </row>
    <row r="934" spans="1:13" x14ac:dyDescent="0.25">
      <c r="A934" s="11">
        <v>933</v>
      </c>
      <c r="B934" s="30"/>
      <c r="C934" s="11" t="str">
        <f>IF('ACT Math'!B934="","",IF('ACT Math'!B934&lt;'ACT M to SAT M'!$A$2,'ACT M to SAT M'!$B$2,IF('ACT Math'!B934&gt;'ACT M to SAT M'!A$28,'ACT M to SAT M'!B$28,VLOOKUP(B934,'ACT M to SAT M'!A:B,2,FALSE))))</f>
        <v/>
      </c>
      <c r="D934" s="11" t="str">
        <f t="shared" si="112"/>
        <v/>
      </c>
      <c r="E934" s="11" t="str">
        <f t="shared" si="116"/>
        <v/>
      </c>
      <c r="F934" s="11" t="str">
        <f t="shared" si="113"/>
        <v/>
      </c>
      <c r="G934" s="11" t="str">
        <f t="shared" si="117"/>
        <v/>
      </c>
      <c r="H934" s="11" t="str">
        <f t="shared" si="114"/>
        <v/>
      </c>
      <c r="I934" s="11" t="str">
        <f t="shared" si="118"/>
        <v/>
      </c>
      <c r="J934" s="11" t="str">
        <f t="shared" si="115"/>
        <v/>
      </c>
      <c r="K934" s="11" t="str">
        <f t="shared" si="119"/>
        <v/>
      </c>
      <c r="L934" s="11" t="str">
        <f>IF('ACT Math'!B934="","",'SAT M to CBEST M'!$A$2+'SAT M to CBEST M'!$B$2*C934)</f>
        <v/>
      </c>
      <c r="M934" s="11" t="str">
        <f>IF('ACT Math'!B934="","", IF(L934&lt;20, 20, IF(L934&gt;80, 80, L934)))</f>
        <v/>
      </c>
    </row>
    <row r="935" spans="1:13" x14ac:dyDescent="0.25">
      <c r="A935" s="11">
        <v>934</v>
      </c>
      <c r="B935" s="30"/>
      <c r="C935" s="11" t="str">
        <f>IF('ACT Math'!B935="","",IF('ACT Math'!B935&lt;'ACT M to SAT M'!$A$2,'ACT M to SAT M'!$B$2,IF('ACT Math'!B935&gt;'ACT M to SAT M'!A$28,'ACT M to SAT M'!B$28,VLOOKUP(B935,'ACT M to SAT M'!A:B,2,FALSE))))</f>
        <v/>
      </c>
      <c r="D935" s="11" t="str">
        <f t="shared" si="112"/>
        <v/>
      </c>
      <c r="E935" s="11" t="str">
        <f t="shared" si="116"/>
        <v/>
      </c>
      <c r="F935" s="11" t="str">
        <f t="shared" si="113"/>
        <v/>
      </c>
      <c r="G935" s="11" t="str">
        <f t="shared" si="117"/>
        <v/>
      </c>
      <c r="H935" s="11" t="str">
        <f t="shared" si="114"/>
        <v/>
      </c>
      <c r="I935" s="11" t="str">
        <f t="shared" si="118"/>
        <v/>
      </c>
      <c r="J935" s="11" t="str">
        <f t="shared" si="115"/>
        <v/>
      </c>
      <c r="K935" s="11" t="str">
        <f t="shared" si="119"/>
        <v/>
      </c>
      <c r="L935" s="11" t="str">
        <f>IF('ACT Math'!B935="","",'SAT M to CBEST M'!$A$2+'SAT M to CBEST M'!$B$2*C935)</f>
        <v/>
      </c>
      <c r="M935" s="11" t="str">
        <f>IF('ACT Math'!B935="","", IF(L935&lt;20, 20, IF(L935&gt;80, 80, L935)))</f>
        <v/>
      </c>
    </row>
    <row r="936" spans="1:13" x14ac:dyDescent="0.25">
      <c r="A936" s="11">
        <v>935</v>
      </c>
      <c r="B936" s="30"/>
      <c r="C936" s="11" t="str">
        <f>IF('ACT Math'!B936="","",IF('ACT Math'!B936&lt;'ACT M to SAT M'!$A$2,'ACT M to SAT M'!$B$2,IF('ACT Math'!B936&gt;'ACT M to SAT M'!A$28,'ACT M to SAT M'!B$28,VLOOKUP(B936,'ACT M to SAT M'!A:B,2,FALSE))))</f>
        <v/>
      </c>
      <c r="D936" s="11" t="str">
        <f t="shared" si="112"/>
        <v/>
      </c>
      <c r="E936" s="11" t="str">
        <f t="shared" si="116"/>
        <v/>
      </c>
      <c r="F936" s="11" t="str">
        <f t="shared" si="113"/>
        <v/>
      </c>
      <c r="G936" s="11" t="str">
        <f t="shared" si="117"/>
        <v/>
      </c>
      <c r="H936" s="11" t="str">
        <f t="shared" si="114"/>
        <v/>
      </c>
      <c r="I936" s="11" t="str">
        <f t="shared" si="118"/>
        <v/>
      </c>
      <c r="J936" s="11" t="str">
        <f t="shared" si="115"/>
        <v/>
      </c>
      <c r="K936" s="11" t="str">
        <f t="shared" si="119"/>
        <v/>
      </c>
      <c r="L936" s="11" t="str">
        <f>IF('ACT Math'!B936="","",'SAT M to CBEST M'!$A$2+'SAT M to CBEST M'!$B$2*C936)</f>
        <v/>
      </c>
      <c r="M936" s="11" t="str">
        <f>IF('ACT Math'!B936="","", IF(L936&lt;20, 20, IF(L936&gt;80, 80, L936)))</f>
        <v/>
      </c>
    </row>
    <row r="937" spans="1:13" x14ac:dyDescent="0.25">
      <c r="A937" s="11">
        <v>936</v>
      </c>
      <c r="B937" s="30"/>
      <c r="C937" s="11" t="str">
        <f>IF('ACT Math'!B937="","",IF('ACT Math'!B937&lt;'ACT M to SAT M'!$A$2,'ACT M to SAT M'!$B$2,IF('ACT Math'!B937&gt;'ACT M to SAT M'!A$28,'ACT M to SAT M'!B$28,VLOOKUP(B937,'ACT M to SAT M'!A:B,2,FALSE))))</f>
        <v/>
      </c>
      <c r="D937" s="11" t="str">
        <f t="shared" si="112"/>
        <v/>
      </c>
      <c r="E937" s="11" t="str">
        <f t="shared" si="116"/>
        <v/>
      </c>
      <c r="F937" s="11" t="str">
        <f t="shared" si="113"/>
        <v/>
      </c>
      <c r="G937" s="11" t="str">
        <f t="shared" si="117"/>
        <v/>
      </c>
      <c r="H937" s="11" t="str">
        <f t="shared" si="114"/>
        <v/>
      </c>
      <c r="I937" s="11" t="str">
        <f t="shared" si="118"/>
        <v/>
      </c>
      <c r="J937" s="11" t="str">
        <f t="shared" si="115"/>
        <v/>
      </c>
      <c r="K937" s="11" t="str">
        <f t="shared" si="119"/>
        <v/>
      </c>
      <c r="L937" s="11" t="str">
        <f>IF('ACT Math'!B937="","",'SAT M to CBEST M'!$A$2+'SAT M to CBEST M'!$B$2*C937)</f>
        <v/>
      </c>
      <c r="M937" s="11" t="str">
        <f>IF('ACT Math'!B937="","", IF(L937&lt;20, 20, IF(L937&gt;80, 80, L937)))</f>
        <v/>
      </c>
    </row>
    <row r="938" spans="1:13" x14ac:dyDescent="0.25">
      <c r="A938" s="11">
        <v>937</v>
      </c>
      <c r="B938" s="30"/>
      <c r="C938" s="11" t="str">
        <f>IF('ACT Math'!B938="","",IF('ACT Math'!B938&lt;'ACT M to SAT M'!$A$2,'ACT M to SAT M'!$B$2,IF('ACT Math'!B938&gt;'ACT M to SAT M'!A$28,'ACT M to SAT M'!B$28,VLOOKUP(B938,'ACT M to SAT M'!A:B,2,FALSE))))</f>
        <v/>
      </c>
      <c r="D938" s="11" t="str">
        <f t="shared" si="112"/>
        <v/>
      </c>
      <c r="E938" s="11" t="str">
        <f t="shared" si="116"/>
        <v/>
      </c>
      <c r="F938" s="11" t="str">
        <f t="shared" si="113"/>
        <v/>
      </c>
      <c r="G938" s="11" t="str">
        <f t="shared" si="117"/>
        <v/>
      </c>
      <c r="H938" s="11" t="str">
        <f t="shared" si="114"/>
        <v/>
      </c>
      <c r="I938" s="11" t="str">
        <f t="shared" si="118"/>
        <v/>
      </c>
      <c r="J938" s="11" t="str">
        <f t="shared" si="115"/>
        <v/>
      </c>
      <c r="K938" s="11" t="str">
        <f t="shared" si="119"/>
        <v/>
      </c>
      <c r="L938" s="11" t="str">
        <f>IF('ACT Math'!B938="","",'SAT M to CBEST M'!$A$2+'SAT M to CBEST M'!$B$2*C938)</f>
        <v/>
      </c>
      <c r="M938" s="11" t="str">
        <f>IF('ACT Math'!B938="","", IF(L938&lt;20, 20, IF(L938&gt;80, 80, L938)))</f>
        <v/>
      </c>
    </row>
    <row r="939" spans="1:13" x14ac:dyDescent="0.25">
      <c r="A939" s="11">
        <v>938</v>
      </c>
      <c r="B939" s="30"/>
      <c r="C939" s="11" t="str">
        <f>IF('ACT Math'!B939="","",IF('ACT Math'!B939&lt;'ACT M to SAT M'!$A$2,'ACT M to SAT M'!$B$2,IF('ACT Math'!B939&gt;'ACT M to SAT M'!A$28,'ACT M to SAT M'!B$28,VLOOKUP(B939,'ACT M to SAT M'!A:B,2,FALSE))))</f>
        <v/>
      </c>
      <c r="D939" s="11" t="str">
        <f t="shared" si="112"/>
        <v/>
      </c>
      <c r="E939" s="11" t="str">
        <f t="shared" si="116"/>
        <v/>
      </c>
      <c r="F939" s="11" t="str">
        <f t="shared" si="113"/>
        <v/>
      </c>
      <c r="G939" s="11" t="str">
        <f t="shared" si="117"/>
        <v/>
      </c>
      <c r="H939" s="11" t="str">
        <f t="shared" si="114"/>
        <v/>
      </c>
      <c r="I939" s="11" t="str">
        <f t="shared" si="118"/>
        <v/>
      </c>
      <c r="J939" s="11" t="str">
        <f t="shared" si="115"/>
        <v/>
      </c>
      <c r="K939" s="11" t="str">
        <f t="shared" si="119"/>
        <v/>
      </c>
      <c r="L939" s="11" t="str">
        <f>IF('ACT Math'!B939="","",'SAT M to CBEST M'!$A$2+'SAT M to CBEST M'!$B$2*C939)</f>
        <v/>
      </c>
      <c r="M939" s="11" t="str">
        <f>IF('ACT Math'!B939="","", IF(L939&lt;20, 20, IF(L939&gt;80, 80, L939)))</f>
        <v/>
      </c>
    </row>
    <row r="940" spans="1:13" x14ac:dyDescent="0.25">
      <c r="A940" s="11">
        <v>939</v>
      </c>
      <c r="B940" s="30"/>
      <c r="C940" s="11" t="str">
        <f>IF('ACT Math'!B940="","",IF('ACT Math'!B940&lt;'ACT M to SAT M'!$A$2,'ACT M to SAT M'!$B$2,IF('ACT Math'!B940&gt;'ACT M to SAT M'!A$28,'ACT M to SAT M'!B$28,VLOOKUP(B940,'ACT M to SAT M'!A:B,2,FALSE))))</f>
        <v/>
      </c>
      <c r="D940" s="11" t="str">
        <f t="shared" si="112"/>
        <v/>
      </c>
      <c r="E940" s="11" t="str">
        <f t="shared" si="116"/>
        <v/>
      </c>
      <c r="F940" s="11" t="str">
        <f t="shared" si="113"/>
        <v/>
      </c>
      <c r="G940" s="11" t="str">
        <f t="shared" si="117"/>
        <v/>
      </c>
      <c r="H940" s="11" t="str">
        <f t="shared" si="114"/>
        <v/>
      </c>
      <c r="I940" s="11" t="str">
        <f t="shared" si="118"/>
        <v/>
      </c>
      <c r="J940" s="11" t="str">
        <f t="shared" si="115"/>
        <v/>
      </c>
      <c r="K940" s="11" t="str">
        <f t="shared" si="119"/>
        <v/>
      </c>
      <c r="L940" s="11" t="str">
        <f>IF('ACT Math'!B940="","",'SAT M to CBEST M'!$A$2+'SAT M to CBEST M'!$B$2*C940)</f>
        <v/>
      </c>
      <c r="M940" s="11" t="str">
        <f>IF('ACT Math'!B940="","", IF(L940&lt;20, 20, IF(L940&gt;80, 80, L940)))</f>
        <v/>
      </c>
    </row>
    <row r="941" spans="1:13" x14ac:dyDescent="0.25">
      <c r="A941" s="11">
        <v>940</v>
      </c>
      <c r="B941" s="30"/>
      <c r="C941" s="11" t="str">
        <f>IF('ACT Math'!B941="","",IF('ACT Math'!B941&lt;'ACT M to SAT M'!$A$2,'ACT M to SAT M'!$B$2,IF('ACT Math'!B941&gt;'ACT M to SAT M'!A$28,'ACT M to SAT M'!B$28,VLOOKUP(B941,'ACT M to SAT M'!A:B,2,FALSE))))</f>
        <v/>
      </c>
      <c r="D941" s="11" t="str">
        <f t="shared" si="112"/>
        <v/>
      </c>
      <c r="E941" s="11" t="str">
        <f t="shared" si="116"/>
        <v/>
      </c>
      <c r="F941" s="11" t="str">
        <f t="shared" si="113"/>
        <v/>
      </c>
      <c r="G941" s="11" t="str">
        <f t="shared" si="117"/>
        <v/>
      </c>
      <c r="H941" s="11" t="str">
        <f t="shared" si="114"/>
        <v/>
      </c>
      <c r="I941" s="11" t="str">
        <f t="shared" si="118"/>
        <v/>
      </c>
      <c r="J941" s="11" t="str">
        <f t="shared" si="115"/>
        <v/>
      </c>
      <c r="K941" s="11" t="str">
        <f t="shared" si="119"/>
        <v/>
      </c>
      <c r="L941" s="11" t="str">
        <f>IF('ACT Math'!B941="","",'SAT M to CBEST M'!$A$2+'SAT M to CBEST M'!$B$2*C941)</f>
        <v/>
      </c>
      <c r="M941" s="11" t="str">
        <f>IF('ACT Math'!B941="","", IF(L941&lt;20, 20, IF(L941&gt;80, 80, L941)))</f>
        <v/>
      </c>
    </row>
    <row r="942" spans="1:13" x14ac:dyDescent="0.25">
      <c r="A942" s="11">
        <v>941</v>
      </c>
      <c r="B942" s="30"/>
      <c r="C942" s="11" t="str">
        <f>IF('ACT Math'!B942="","",IF('ACT Math'!B942&lt;'ACT M to SAT M'!$A$2,'ACT M to SAT M'!$B$2,IF('ACT Math'!B942&gt;'ACT M to SAT M'!A$28,'ACT M to SAT M'!B$28,VLOOKUP(B942,'ACT M to SAT M'!A:B,2,FALSE))))</f>
        <v/>
      </c>
      <c r="D942" s="11" t="str">
        <f t="shared" si="112"/>
        <v/>
      </c>
      <c r="E942" s="11" t="str">
        <f t="shared" si="116"/>
        <v/>
      </c>
      <c r="F942" s="11" t="str">
        <f t="shared" si="113"/>
        <v/>
      </c>
      <c r="G942" s="11" t="str">
        <f t="shared" si="117"/>
        <v/>
      </c>
      <c r="H942" s="11" t="str">
        <f t="shared" si="114"/>
        <v/>
      </c>
      <c r="I942" s="11" t="str">
        <f t="shared" si="118"/>
        <v/>
      </c>
      <c r="J942" s="11" t="str">
        <f t="shared" si="115"/>
        <v/>
      </c>
      <c r="K942" s="11" t="str">
        <f t="shared" si="119"/>
        <v/>
      </c>
      <c r="L942" s="11" t="str">
        <f>IF('ACT Math'!B942="","",'SAT M to CBEST M'!$A$2+'SAT M to CBEST M'!$B$2*C942)</f>
        <v/>
      </c>
      <c r="M942" s="11" t="str">
        <f>IF('ACT Math'!B942="","", IF(L942&lt;20, 20, IF(L942&gt;80, 80, L942)))</f>
        <v/>
      </c>
    </row>
    <row r="943" spans="1:13" x14ac:dyDescent="0.25">
      <c r="A943" s="11">
        <v>942</v>
      </c>
      <c r="B943" s="30"/>
      <c r="C943" s="11" t="str">
        <f>IF('ACT Math'!B943="","",IF('ACT Math'!B943&lt;'ACT M to SAT M'!$A$2,'ACT M to SAT M'!$B$2,IF('ACT Math'!B943&gt;'ACT M to SAT M'!A$28,'ACT M to SAT M'!B$28,VLOOKUP(B943,'ACT M to SAT M'!A:B,2,FALSE))))</f>
        <v/>
      </c>
      <c r="D943" s="11" t="str">
        <f t="shared" si="112"/>
        <v/>
      </c>
      <c r="E943" s="11" t="str">
        <f t="shared" si="116"/>
        <v/>
      </c>
      <c r="F943" s="11" t="str">
        <f t="shared" si="113"/>
        <v/>
      </c>
      <c r="G943" s="11" t="str">
        <f t="shared" si="117"/>
        <v/>
      </c>
      <c r="H943" s="11" t="str">
        <f t="shared" si="114"/>
        <v/>
      </c>
      <c r="I943" s="11" t="str">
        <f t="shared" si="118"/>
        <v/>
      </c>
      <c r="J943" s="11" t="str">
        <f t="shared" si="115"/>
        <v/>
      </c>
      <c r="K943" s="11" t="str">
        <f t="shared" si="119"/>
        <v/>
      </c>
      <c r="L943" s="11" t="str">
        <f>IF('ACT Math'!B943="","",'SAT M to CBEST M'!$A$2+'SAT M to CBEST M'!$B$2*C943)</f>
        <v/>
      </c>
      <c r="M943" s="11" t="str">
        <f>IF('ACT Math'!B943="","", IF(L943&lt;20, 20, IF(L943&gt;80, 80, L943)))</f>
        <v/>
      </c>
    </row>
    <row r="944" spans="1:13" x14ac:dyDescent="0.25">
      <c r="A944" s="11">
        <v>943</v>
      </c>
      <c r="B944" s="30"/>
      <c r="C944" s="11" t="str">
        <f>IF('ACT Math'!B944="","",IF('ACT Math'!B944&lt;'ACT M to SAT M'!$A$2,'ACT M to SAT M'!$B$2,IF('ACT Math'!B944&gt;'ACT M to SAT M'!A$28,'ACT M to SAT M'!B$28,VLOOKUP(B944,'ACT M to SAT M'!A:B,2,FALSE))))</f>
        <v/>
      </c>
      <c r="D944" s="11" t="str">
        <f t="shared" si="112"/>
        <v/>
      </c>
      <c r="E944" s="11" t="str">
        <f t="shared" si="116"/>
        <v/>
      </c>
      <c r="F944" s="11" t="str">
        <f t="shared" si="113"/>
        <v/>
      </c>
      <c r="G944" s="11" t="str">
        <f t="shared" si="117"/>
        <v/>
      </c>
      <c r="H944" s="11" t="str">
        <f t="shared" si="114"/>
        <v/>
      </c>
      <c r="I944" s="11" t="str">
        <f t="shared" si="118"/>
        <v/>
      </c>
      <c r="J944" s="11" t="str">
        <f t="shared" si="115"/>
        <v/>
      </c>
      <c r="K944" s="11" t="str">
        <f t="shared" si="119"/>
        <v/>
      </c>
      <c r="L944" s="11" t="str">
        <f>IF('ACT Math'!B944="","",'SAT M to CBEST M'!$A$2+'SAT M to CBEST M'!$B$2*C944)</f>
        <v/>
      </c>
      <c r="M944" s="11" t="str">
        <f>IF('ACT Math'!B944="","", IF(L944&lt;20, 20, IF(L944&gt;80, 80, L944)))</f>
        <v/>
      </c>
    </row>
    <row r="945" spans="1:13" x14ac:dyDescent="0.25">
      <c r="A945" s="11">
        <v>944</v>
      </c>
      <c r="B945" s="30"/>
      <c r="C945" s="11" t="str">
        <f>IF('ACT Math'!B945="","",IF('ACT Math'!B945&lt;'ACT M to SAT M'!$A$2,'ACT M to SAT M'!$B$2,IF('ACT Math'!B945&gt;'ACT M to SAT M'!A$28,'ACT M to SAT M'!B$28,VLOOKUP(B945,'ACT M to SAT M'!A:B,2,FALSE))))</f>
        <v/>
      </c>
      <c r="D945" s="11" t="str">
        <f t="shared" si="112"/>
        <v/>
      </c>
      <c r="E945" s="11" t="str">
        <f t="shared" si="116"/>
        <v/>
      </c>
      <c r="F945" s="11" t="str">
        <f t="shared" si="113"/>
        <v/>
      </c>
      <c r="G945" s="11" t="str">
        <f t="shared" si="117"/>
        <v/>
      </c>
      <c r="H945" s="11" t="str">
        <f t="shared" si="114"/>
        <v/>
      </c>
      <c r="I945" s="11" t="str">
        <f t="shared" si="118"/>
        <v/>
      </c>
      <c r="J945" s="11" t="str">
        <f t="shared" si="115"/>
        <v/>
      </c>
      <c r="K945" s="11" t="str">
        <f t="shared" si="119"/>
        <v/>
      </c>
      <c r="L945" s="11" t="str">
        <f>IF('ACT Math'!B945="","",'SAT M to CBEST M'!$A$2+'SAT M to CBEST M'!$B$2*C945)</f>
        <v/>
      </c>
      <c r="M945" s="11" t="str">
        <f>IF('ACT Math'!B945="","", IF(L945&lt;20, 20, IF(L945&gt;80, 80, L945)))</f>
        <v/>
      </c>
    </row>
    <row r="946" spans="1:13" x14ac:dyDescent="0.25">
      <c r="A946" s="11">
        <v>945</v>
      </c>
      <c r="B946" s="30"/>
      <c r="C946" s="11" t="str">
        <f>IF('ACT Math'!B946="","",IF('ACT Math'!B946&lt;'ACT M to SAT M'!$A$2,'ACT M to SAT M'!$B$2,IF('ACT Math'!B946&gt;'ACT M to SAT M'!A$28,'ACT M to SAT M'!B$28,VLOOKUP(B946,'ACT M to SAT M'!A:B,2,FALSE))))</f>
        <v/>
      </c>
      <c r="D946" s="11" t="str">
        <f t="shared" si="112"/>
        <v/>
      </c>
      <c r="E946" s="11" t="str">
        <f t="shared" si="116"/>
        <v/>
      </c>
      <c r="F946" s="11" t="str">
        <f t="shared" si="113"/>
        <v/>
      </c>
      <c r="G946" s="11" t="str">
        <f t="shared" si="117"/>
        <v/>
      </c>
      <c r="H946" s="11" t="str">
        <f t="shared" si="114"/>
        <v/>
      </c>
      <c r="I946" s="11" t="str">
        <f t="shared" si="118"/>
        <v/>
      </c>
      <c r="J946" s="11" t="str">
        <f t="shared" si="115"/>
        <v/>
      </c>
      <c r="K946" s="11" t="str">
        <f t="shared" si="119"/>
        <v/>
      </c>
      <c r="L946" s="11" t="str">
        <f>IF('ACT Math'!B946="","",'SAT M to CBEST M'!$A$2+'SAT M to CBEST M'!$B$2*C946)</f>
        <v/>
      </c>
      <c r="M946" s="11" t="str">
        <f>IF('ACT Math'!B946="","", IF(L946&lt;20, 20, IF(L946&gt;80, 80, L946)))</f>
        <v/>
      </c>
    </row>
    <row r="947" spans="1:13" x14ac:dyDescent="0.25">
      <c r="A947" s="11">
        <v>946</v>
      </c>
      <c r="B947" s="30"/>
      <c r="C947" s="11" t="str">
        <f>IF('ACT Math'!B947="","",IF('ACT Math'!B947&lt;'ACT M to SAT M'!$A$2,'ACT M to SAT M'!$B$2,IF('ACT Math'!B947&gt;'ACT M to SAT M'!A$28,'ACT M to SAT M'!B$28,VLOOKUP(B947,'ACT M to SAT M'!A:B,2,FALSE))))</f>
        <v/>
      </c>
      <c r="D947" s="11" t="str">
        <f t="shared" si="112"/>
        <v/>
      </c>
      <c r="E947" s="11" t="str">
        <f t="shared" si="116"/>
        <v/>
      </c>
      <c r="F947" s="11" t="str">
        <f t="shared" si="113"/>
        <v/>
      </c>
      <c r="G947" s="11" t="str">
        <f t="shared" si="117"/>
        <v/>
      </c>
      <c r="H947" s="11" t="str">
        <f t="shared" si="114"/>
        <v/>
      </c>
      <c r="I947" s="11" t="str">
        <f t="shared" si="118"/>
        <v/>
      </c>
      <c r="J947" s="11" t="str">
        <f t="shared" si="115"/>
        <v/>
      </c>
      <c r="K947" s="11" t="str">
        <f t="shared" si="119"/>
        <v/>
      </c>
      <c r="L947" s="11" t="str">
        <f>IF('ACT Math'!B947="","",'SAT M to CBEST M'!$A$2+'SAT M to CBEST M'!$B$2*C947)</f>
        <v/>
      </c>
      <c r="M947" s="11" t="str">
        <f>IF('ACT Math'!B947="","", IF(L947&lt;20, 20, IF(L947&gt;80, 80, L947)))</f>
        <v/>
      </c>
    </row>
    <row r="948" spans="1:13" x14ac:dyDescent="0.25">
      <c r="A948" s="11">
        <v>947</v>
      </c>
      <c r="B948" s="30"/>
      <c r="C948" s="11" t="str">
        <f>IF('ACT Math'!B948="","",IF('ACT Math'!B948&lt;'ACT M to SAT M'!$A$2,'ACT M to SAT M'!$B$2,IF('ACT Math'!B948&gt;'ACT M to SAT M'!A$28,'ACT M to SAT M'!B$28,VLOOKUP(B948,'ACT M to SAT M'!A:B,2,FALSE))))</f>
        <v/>
      </c>
      <c r="D948" s="11" t="str">
        <f t="shared" si="112"/>
        <v/>
      </c>
      <c r="E948" s="11" t="str">
        <f t="shared" si="116"/>
        <v/>
      </c>
      <c r="F948" s="11" t="str">
        <f t="shared" si="113"/>
        <v/>
      </c>
      <c r="G948" s="11" t="str">
        <f t="shared" si="117"/>
        <v/>
      </c>
      <c r="H948" s="11" t="str">
        <f t="shared" si="114"/>
        <v/>
      </c>
      <c r="I948" s="11" t="str">
        <f t="shared" si="118"/>
        <v/>
      </c>
      <c r="J948" s="11" t="str">
        <f t="shared" si="115"/>
        <v/>
      </c>
      <c r="K948" s="11" t="str">
        <f t="shared" si="119"/>
        <v/>
      </c>
      <c r="L948" s="11" t="str">
        <f>IF('ACT Math'!B948="","",'SAT M to CBEST M'!$A$2+'SAT M to CBEST M'!$B$2*C948)</f>
        <v/>
      </c>
      <c r="M948" s="11" t="str">
        <f>IF('ACT Math'!B948="","", IF(L948&lt;20, 20, IF(L948&gt;80, 80, L948)))</f>
        <v/>
      </c>
    </row>
    <row r="949" spans="1:13" x14ac:dyDescent="0.25">
      <c r="A949" s="11">
        <v>948</v>
      </c>
      <c r="B949" s="30"/>
      <c r="C949" s="11" t="str">
        <f>IF('ACT Math'!B949="","",IF('ACT Math'!B949&lt;'ACT M to SAT M'!$A$2,'ACT M to SAT M'!$B$2,IF('ACT Math'!B949&gt;'ACT M to SAT M'!A$28,'ACT M to SAT M'!B$28,VLOOKUP(B949,'ACT M to SAT M'!A:B,2,FALSE))))</f>
        <v/>
      </c>
      <c r="D949" s="11" t="str">
        <f t="shared" si="112"/>
        <v/>
      </c>
      <c r="E949" s="11" t="str">
        <f t="shared" si="116"/>
        <v/>
      </c>
      <c r="F949" s="11" t="str">
        <f t="shared" si="113"/>
        <v/>
      </c>
      <c r="G949" s="11" t="str">
        <f t="shared" si="117"/>
        <v/>
      </c>
      <c r="H949" s="11" t="str">
        <f t="shared" si="114"/>
        <v/>
      </c>
      <c r="I949" s="11" t="str">
        <f t="shared" si="118"/>
        <v/>
      </c>
      <c r="J949" s="11" t="str">
        <f t="shared" si="115"/>
        <v/>
      </c>
      <c r="K949" s="11" t="str">
        <f t="shared" si="119"/>
        <v/>
      </c>
      <c r="L949" s="11" t="str">
        <f>IF('ACT Math'!B949="","",'SAT M to CBEST M'!$A$2+'SAT M to CBEST M'!$B$2*C949)</f>
        <v/>
      </c>
      <c r="M949" s="11" t="str">
        <f>IF('ACT Math'!B949="","", IF(L949&lt;20, 20, IF(L949&gt;80, 80, L949)))</f>
        <v/>
      </c>
    </row>
    <row r="950" spans="1:13" x14ac:dyDescent="0.25">
      <c r="A950" s="11">
        <v>949</v>
      </c>
      <c r="B950" s="30"/>
      <c r="C950" s="11" t="str">
        <f>IF('ACT Math'!B950="","",IF('ACT Math'!B950&lt;'ACT M to SAT M'!$A$2,'ACT M to SAT M'!$B$2,IF('ACT Math'!B950&gt;'ACT M to SAT M'!A$28,'ACT M to SAT M'!B$28,VLOOKUP(B950,'ACT M to SAT M'!A:B,2,FALSE))))</f>
        <v/>
      </c>
      <c r="D950" s="11" t="str">
        <f t="shared" si="112"/>
        <v/>
      </c>
      <c r="E950" s="11" t="str">
        <f t="shared" si="116"/>
        <v/>
      </c>
      <c r="F950" s="11" t="str">
        <f t="shared" si="113"/>
        <v/>
      </c>
      <c r="G950" s="11" t="str">
        <f t="shared" si="117"/>
        <v/>
      </c>
      <c r="H950" s="11" t="str">
        <f t="shared" si="114"/>
        <v/>
      </c>
      <c r="I950" s="11" t="str">
        <f t="shared" si="118"/>
        <v/>
      </c>
      <c r="J950" s="11" t="str">
        <f t="shared" si="115"/>
        <v/>
      </c>
      <c r="K950" s="11" t="str">
        <f t="shared" si="119"/>
        <v/>
      </c>
      <c r="L950" s="11" t="str">
        <f>IF('ACT Math'!B950="","",'SAT M to CBEST M'!$A$2+'SAT M to CBEST M'!$B$2*C950)</f>
        <v/>
      </c>
      <c r="M950" s="11" t="str">
        <f>IF('ACT Math'!B950="","", IF(L950&lt;20, 20, IF(L950&gt;80, 80, L950)))</f>
        <v/>
      </c>
    </row>
    <row r="951" spans="1:13" x14ac:dyDescent="0.25">
      <c r="A951" s="11">
        <v>950</v>
      </c>
      <c r="B951" s="30"/>
      <c r="C951" s="11" t="str">
        <f>IF('ACT Math'!B951="","",IF('ACT Math'!B951&lt;'ACT M to SAT M'!$A$2,'ACT M to SAT M'!$B$2,IF('ACT Math'!B951&gt;'ACT M to SAT M'!A$28,'ACT M to SAT M'!B$28,VLOOKUP(B951,'ACT M to SAT M'!A:B,2,FALSE))))</f>
        <v/>
      </c>
      <c r="D951" s="11" t="str">
        <f t="shared" si="112"/>
        <v/>
      </c>
      <c r="E951" s="11" t="str">
        <f t="shared" si="116"/>
        <v/>
      </c>
      <c r="F951" s="11" t="str">
        <f t="shared" si="113"/>
        <v/>
      </c>
      <c r="G951" s="11" t="str">
        <f t="shared" si="117"/>
        <v/>
      </c>
      <c r="H951" s="11" t="str">
        <f t="shared" si="114"/>
        <v/>
      </c>
      <c r="I951" s="11" t="str">
        <f t="shared" si="118"/>
        <v/>
      </c>
      <c r="J951" s="11" t="str">
        <f t="shared" si="115"/>
        <v/>
      </c>
      <c r="K951" s="11" t="str">
        <f t="shared" si="119"/>
        <v/>
      </c>
      <c r="L951" s="11" t="str">
        <f>IF('ACT Math'!B951="","",'SAT M to CBEST M'!$A$2+'SAT M to CBEST M'!$B$2*C951)</f>
        <v/>
      </c>
      <c r="M951" s="11" t="str">
        <f>IF('ACT Math'!B951="","", IF(L951&lt;20, 20, IF(L951&gt;80, 80, L951)))</f>
        <v/>
      </c>
    </row>
    <row r="952" spans="1:13" x14ac:dyDescent="0.25">
      <c r="A952" s="11">
        <v>951</v>
      </c>
      <c r="B952" s="30"/>
      <c r="C952" s="11" t="str">
        <f>IF('ACT Math'!B952="","",IF('ACT Math'!B952&lt;'ACT M to SAT M'!$A$2,'ACT M to SAT M'!$B$2,IF('ACT Math'!B952&gt;'ACT M to SAT M'!A$28,'ACT M to SAT M'!B$28,VLOOKUP(B952,'ACT M to SAT M'!A:B,2,FALSE))))</f>
        <v/>
      </c>
      <c r="D952" s="11" t="str">
        <f t="shared" si="112"/>
        <v/>
      </c>
      <c r="E952" s="11" t="str">
        <f t="shared" si="116"/>
        <v/>
      </c>
      <c r="F952" s="11" t="str">
        <f t="shared" si="113"/>
        <v/>
      </c>
      <c r="G952" s="11" t="str">
        <f t="shared" si="117"/>
        <v/>
      </c>
      <c r="H952" s="11" t="str">
        <f t="shared" si="114"/>
        <v/>
      </c>
      <c r="I952" s="11" t="str">
        <f t="shared" si="118"/>
        <v/>
      </c>
      <c r="J952" s="11" t="str">
        <f t="shared" si="115"/>
        <v/>
      </c>
      <c r="K952" s="11" t="str">
        <f t="shared" si="119"/>
        <v/>
      </c>
      <c r="L952" s="11" t="str">
        <f>IF('ACT Math'!B952="","",'SAT M to CBEST M'!$A$2+'SAT M to CBEST M'!$B$2*C952)</f>
        <v/>
      </c>
      <c r="M952" s="11" t="str">
        <f>IF('ACT Math'!B952="","", IF(L952&lt;20, 20, IF(L952&gt;80, 80, L952)))</f>
        <v/>
      </c>
    </row>
    <row r="953" spans="1:13" x14ac:dyDescent="0.25">
      <c r="A953" s="11">
        <v>952</v>
      </c>
      <c r="B953" s="30"/>
      <c r="C953" s="11" t="str">
        <f>IF('ACT Math'!B953="","",IF('ACT Math'!B953&lt;'ACT M to SAT M'!$A$2,'ACT M to SAT M'!$B$2,IF('ACT Math'!B953&gt;'ACT M to SAT M'!A$28,'ACT M to SAT M'!B$28,VLOOKUP(B953,'ACT M to SAT M'!A:B,2,FALSE))))</f>
        <v/>
      </c>
      <c r="D953" s="11" t="str">
        <f t="shared" si="112"/>
        <v/>
      </c>
      <c r="E953" s="11" t="str">
        <f t="shared" si="116"/>
        <v/>
      </c>
      <c r="F953" s="11" t="str">
        <f t="shared" si="113"/>
        <v/>
      </c>
      <c r="G953" s="11" t="str">
        <f t="shared" si="117"/>
        <v/>
      </c>
      <c r="H953" s="11" t="str">
        <f t="shared" si="114"/>
        <v/>
      </c>
      <c r="I953" s="11" t="str">
        <f t="shared" si="118"/>
        <v/>
      </c>
      <c r="J953" s="11" t="str">
        <f t="shared" si="115"/>
        <v/>
      </c>
      <c r="K953" s="11" t="str">
        <f t="shared" si="119"/>
        <v/>
      </c>
      <c r="L953" s="11" t="str">
        <f>IF('ACT Math'!B953="","",'SAT M to CBEST M'!$A$2+'SAT M to CBEST M'!$B$2*C953)</f>
        <v/>
      </c>
      <c r="M953" s="11" t="str">
        <f>IF('ACT Math'!B953="","", IF(L953&lt;20, 20, IF(L953&gt;80, 80, L953)))</f>
        <v/>
      </c>
    </row>
    <row r="954" spans="1:13" x14ac:dyDescent="0.25">
      <c r="A954" s="11">
        <v>953</v>
      </c>
      <c r="B954" s="30"/>
      <c r="C954" s="11" t="str">
        <f>IF('ACT Math'!B954="","",IF('ACT Math'!B954&lt;'ACT M to SAT M'!$A$2,'ACT M to SAT M'!$B$2,IF('ACT Math'!B954&gt;'ACT M to SAT M'!A$28,'ACT M to SAT M'!B$28,VLOOKUP(B954,'ACT M to SAT M'!A:B,2,FALSE))))</f>
        <v/>
      </c>
      <c r="D954" s="11" t="str">
        <f t="shared" si="112"/>
        <v/>
      </c>
      <c r="E954" s="11" t="str">
        <f t="shared" si="116"/>
        <v/>
      </c>
      <c r="F954" s="11" t="str">
        <f t="shared" si="113"/>
        <v/>
      </c>
      <c r="G954" s="11" t="str">
        <f t="shared" si="117"/>
        <v/>
      </c>
      <c r="H954" s="11" t="str">
        <f t="shared" si="114"/>
        <v/>
      </c>
      <c r="I954" s="11" t="str">
        <f t="shared" si="118"/>
        <v/>
      </c>
      <c r="J954" s="11" t="str">
        <f t="shared" si="115"/>
        <v/>
      </c>
      <c r="K954" s="11" t="str">
        <f t="shared" si="119"/>
        <v/>
      </c>
      <c r="L954" s="11" t="str">
        <f>IF('ACT Math'!B954="","",'SAT M to CBEST M'!$A$2+'SAT M to CBEST M'!$B$2*C954)</f>
        <v/>
      </c>
      <c r="M954" s="11" t="str">
        <f>IF('ACT Math'!B954="","", IF(L954&lt;20, 20, IF(L954&gt;80, 80, L954)))</f>
        <v/>
      </c>
    </row>
    <row r="955" spans="1:13" x14ac:dyDescent="0.25">
      <c r="A955" s="11">
        <v>954</v>
      </c>
      <c r="B955" s="30"/>
      <c r="C955" s="11" t="str">
        <f>IF('ACT Math'!B955="","",IF('ACT Math'!B955&lt;'ACT M to SAT M'!$A$2,'ACT M to SAT M'!$B$2,IF('ACT Math'!B955&gt;'ACT M to SAT M'!A$28,'ACT M to SAT M'!B$28,VLOOKUP(B955,'ACT M to SAT M'!A:B,2,FALSE))))</f>
        <v/>
      </c>
      <c r="D955" s="11" t="str">
        <f t="shared" si="112"/>
        <v/>
      </c>
      <c r="E955" s="11" t="str">
        <f t="shared" si="116"/>
        <v/>
      </c>
      <c r="F955" s="11" t="str">
        <f t="shared" si="113"/>
        <v/>
      </c>
      <c r="G955" s="11" t="str">
        <f t="shared" si="117"/>
        <v/>
      </c>
      <c r="H955" s="11" t="str">
        <f t="shared" si="114"/>
        <v/>
      </c>
      <c r="I955" s="11" t="str">
        <f t="shared" si="118"/>
        <v/>
      </c>
      <c r="J955" s="11" t="str">
        <f t="shared" si="115"/>
        <v/>
      </c>
      <c r="K955" s="11" t="str">
        <f t="shared" si="119"/>
        <v/>
      </c>
      <c r="L955" s="11" t="str">
        <f>IF('ACT Math'!B955="","",'SAT M to CBEST M'!$A$2+'SAT M to CBEST M'!$B$2*C955)</f>
        <v/>
      </c>
      <c r="M955" s="11" t="str">
        <f>IF('ACT Math'!B955="","", IF(L955&lt;20, 20, IF(L955&gt;80, 80, L955)))</f>
        <v/>
      </c>
    </row>
    <row r="956" spans="1:13" x14ac:dyDescent="0.25">
      <c r="A956" s="11">
        <v>955</v>
      </c>
      <c r="B956" s="30"/>
      <c r="C956" s="11" t="str">
        <f>IF('ACT Math'!B956="","",IF('ACT Math'!B956&lt;'ACT M to SAT M'!$A$2,'ACT M to SAT M'!$B$2,IF('ACT Math'!B956&gt;'ACT M to SAT M'!A$28,'ACT M to SAT M'!B$28,VLOOKUP(B956,'ACT M to SAT M'!A:B,2,FALSE))))</f>
        <v/>
      </c>
      <c r="D956" s="11" t="str">
        <f t="shared" si="112"/>
        <v/>
      </c>
      <c r="E956" s="11" t="str">
        <f t="shared" si="116"/>
        <v/>
      </c>
      <c r="F956" s="11" t="str">
        <f t="shared" si="113"/>
        <v/>
      </c>
      <c r="G956" s="11" t="str">
        <f t="shared" si="117"/>
        <v/>
      </c>
      <c r="H956" s="11" t="str">
        <f t="shared" si="114"/>
        <v/>
      </c>
      <c r="I956" s="11" t="str">
        <f t="shared" si="118"/>
        <v/>
      </c>
      <c r="J956" s="11" t="str">
        <f t="shared" si="115"/>
        <v/>
      </c>
      <c r="K956" s="11" t="str">
        <f t="shared" si="119"/>
        <v/>
      </c>
      <c r="L956" s="11" t="str">
        <f>IF('ACT Math'!B956="","",'SAT M to CBEST M'!$A$2+'SAT M to CBEST M'!$B$2*C956)</f>
        <v/>
      </c>
      <c r="M956" s="11" t="str">
        <f>IF('ACT Math'!B956="","", IF(L956&lt;20, 20, IF(L956&gt;80, 80, L956)))</f>
        <v/>
      </c>
    </row>
    <row r="957" spans="1:13" x14ac:dyDescent="0.25">
      <c r="A957" s="11">
        <v>956</v>
      </c>
      <c r="B957" s="30"/>
      <c r="C957" s="11" t="str">
        <f>IF('ACT Math'!B957="","",IF('ACT Math'!B957&lt;'ACT M to SAT M'!$A$2,'ACT M to SAT M'!$B$2,IF('ACT Math'!B957&gt;'ACT M to SAT M'!A$28,'ACT M to SAT M'!B$28,VLOOKUP(B957,'ACT M to SAT M'!A:B,2,FALSE))))</f>
        <v/>
      </c>
      <c r="D957" s="11" t="str">
        <f t="shared" si="112"/>
        <v/>
      </c>
      <c r="E957" s="11" t="str">
        <f t="shared" si="116"/>
        <v/>
      </c>
      <c r="F957" s="11" t="str">
        <f t="shared" si="113"/>
        <v/>
      </c>
      <c r="G957" s="11" t="str">
        <f t="shared" si="117"/>
        <v/>
      </c>
      <c r="H957" s="11" t="str">
        <f t="shared" si="114"/>
        <v/>
      </c>
      <c r="I957" s="11" t="str">
        <f t="shared" si="118"/>
        <v/>
      </c>
      <c r="J957" s="11" t="str">
        <f t="shared" si="115"/>
        <v/>
      </c>
      <c r="K957" s="11" t="str">
        <f t="shared" si="119"/>
        <v/>
      </c>
      <c r="L957" s="11" t="str">
        <f>IF('ACT Math'!B957="","",'SAT M to CBEST M'!$A$2+'SAT M to CBEST M'!$B$2*C957)</f>
        <v/>
      </c>
      <c r="M957" s="11" t="str">
        <f>IF('ACT Math'!B957="","", IF(L957&lt;20, 20, IF(L957&gt;80, 80, L957)))</f>
        <v/>
      </c>
    </row>
    <row r="958" spans="1:13" x14ac:dyDescent="0.25">
      <c r="A958" s="11">
        <v>957</v>
      </c>
      <c r="B958" s="30"/>
      <c r="C958" s="11" t="str">
        <f>IF('ACT Math'!B958="","",IF('ACT Math'!B958&lt;'ACT M to SAT M'!$A$2,'ACT M to SAT M'!$B$2,IF('ACT Math'!B958&gt;'ACT M to SAT M'!A$28,'ACT M to SAT M'!B$28,VLOOKUP(B958,'ACT M to SAT M'!A:B,2,FALSE))))</f>
        <v/>
      </c>
      <c r="D958" s="11" t="str">
        <f t="shared" si="112"/>
        <v/>
      </c>
      <c r="E958" s="11" t="str">
        <f t="shared" si="116"/>
        <v/>
      </c>
      <c r="F958" s="11" t="str">
        <f t="shared" si="113"/>
        <v/>
      </c>
      <c r="G958" s="11" t="str">
        <f t="shared" si="117"/>
        <v/>
      </c>
      <c r="H958" s="11" t="str">
        <f t="shared" si="114"/>
        <v/>
      </c>
      <c r="I958" s="11" t="str">
        <f t="shared" si="118"/>
        <v/>
      </c>
      <c r="J958" s="11" t="str">
        <f t="shared" si="115"/>
        <v/>
      </c>
      <c r="K958" s="11" t="str">
        <f t="shared" si="119"/>
        <v/>
      </c>
      <c r="L958" s="11" t="str">
        <f>IF('ACT Math'!B958="","",'SAT M to CBEST M'!$A$2+'SAT M to CBEST M'!$B$2*C958)</f>
        <v/>
      </c>
      <c r="M958" s="11" t="str">
        <f>IF('ACT Math'!B958="","", IF(L958&lt;20, 20, IF(L958&gt;80, 80, L958)))</f>
        <v/>
      </c>
    </row>
    <row r="959" spans="1:13" x14ac:dyDescent="0.25">
      <c r="A959" s="11">
        <v>958</v>
      </c>
      <c r="B959" s="30"/>
      <c r="C959" s="11" t="str">
        <f>IF('ACT Math'!B959="","",IF('ACT Math'!B959&lt;'ACT M to SAT M'!$A$2,'ACT M to SAT M'!$B$2,IF('ACT Math'!B959&gt;'ACT M to SAT M'!A$28,'ACT M to SAT M'!B$28,VLOOKUP(B959,'ACT M to SAT M'!A:B,2,FALSE))))</f>
        <v/>
      </c>
      <c r="D959" s="11" t="str">
        <f t="shared" si="112"/>
        <v/>
      </c>
      <c r="E959" s="11" t="str">
        <f t="shared" si="116"/>
        <v/>
      </c>
      <c r="F959" s="11" t="str">
        <f t="shared" si="113"/>
        <v/>
      </c>
      <c r="G959" s="11" t="str">
        <f t="shared" si="117"/>
        <v/>
      </c>
      <c r="H959" s="11" t="str">
        <f t="shared" si="114"/>
        <v/>
      </c>
      <c r="I959" s="11" t="str">
        <f t="shared" si="118"/>
        <v/>
      </c>
      <c r="J959" s="11" t="str">
        <f t="shared" si="115"/>
        <v/>
      </c>
      <c r="K959" s="11" t="str">
        <f t="shared" si="119"/>
        <v/>
      </c>
      <c r="L959" s="11" t="str">
        <f>IF('ACT Math'!B959="","",'SAT M to CBEST M'!$A$2+'SAT M to CBEST M'!$B$2*C959)</f>
        <v/>
      </c>
      <c r="M959" s="11" t="str">
        <f>IF('ACT Math'!B959="","", IF(L959&lt;20, 20, IF(L959&gt;80, 80, L959)))</f>
        <v/>
      </c>
    </row>
    <row r="960" spans="1:13" x14ac:dyDescent="0.25">
      <c r="A960" s="11">
        <v>959</v>
      </c>
      <c r="B960" s="30"/>
      <c r="C960" s="11" t="str">
        <f>IF('ACT Math'!B960="","",IF('ACT Math'!B960&lt;'ACT M to SAT M'!$A$2,'ACT M to SAT M'!$B$2,IF('ACT Math'!B960&gt;'ACT M to SAT M'!A$28,'ACT M to SAT M'!B$28,VLOOKUP(B960,'ACT M to SAT M'!A:B,2,FALSE))))</f>
        <v/>
      </c>
      <c r="D960" s="11" t="str">
        <f t="shared" si="112"/>
        <v/>
      </c>
      <c r="E960" s="11" t="str">
        <f t="shared" si="116"/>
        <v/>
      </c>
      <c r="F960" s="11" t="str">
        <f t="shared" si="113"/>
        <v/>
      </c>
      <c r="G960" s="11" t="str">
        <f t="shared" si="117"/>
        <v/>
      </c>
      <c r="H960" s="11" t="str">
        <f t="shared" si="114"/>
        <v/>
      </c>
      <c r="I960" s="11" t="str">
        <f t="shared" si="118"/>
        <v/>
      </c>
      <c r="J960" s="11" t="str">
        <f t="shared" si="115"/>
        <v/>
      </c>
      <c r="K960" s="11" t="str">
        <f t="shared" si="119"/>
        <v/>
      </c>
      <c r="L960" s="11" t="str">
        <f>IF('ACT Math'!B960="","",'SAT M to CBEST M'!$A$2+'SAT M to CBEST M'!$B$2*C960)</f>
        <v/>
      </c>
      <c r="M960" s="11" t="str">
        <f>IF('ACT Math'!B960="","", IF(L960&lt;20, 20, IF(L960&gt;80, 80, L960)))</f>
        <v/>
      </c>
    </row>
    <row r="961" spans="1:13" x14ac:dyDescent="0.25">
      <c r="A961" s="11">
        <v>960</v>
      </c>
      <c r="B961" s="30"/>
      <c r="C961" s="11" t="str">
        <f>IF('ACT Math'!B961="","",IF('ACT Math'!B961&lt;'ACT M to SAT M'!$A$2,'ACT M to SAT M'!$B$2,IF('ACT Math'!B961&gt;'ACT M to SAT M'!A$28,'ACT M to SAT M'!B$28,VLOOKUP(B961,'ACT M to SAT M'!A:B,2,FALSE))))</f>
        <v/>
      </c>
      <c r="D961" s="11" t="str">
        <f t="shared" si="112"/>
        <v/>
      </c>
      <c r="E961" s="11" t="str">
        <f t="shared" si="116"/>
        <v/>
      </c>
      <c r="F961" s="11" t="str">
        <f t="shared" si="113"/>
        <v/>
      </c>
      <c r="G961" s="11" t="str">
        <f t="shared" si="117"/>
        <v/>
      </c>
      <c r="H961" s="11" t="str">
        <f t="shared" si="114"/>
        <v/>
      </c>
      <c r="I961" s="11" t="str">
        <f t="shared" si="118"/>
        <v/>
      </c>
      <c r="J961" s="11" t="str">
        <f t="shared" si="115"/>
        <v/>
      </c>
      <c r="K961" s="11" t="str">
        <f t="shared" si="119"/>
        <v/>
      </c>
      <c r="L961" s="11" t="str">
        <f>IF('ACT Math'!B961="","",'SAT M to CBEST M'!$A$2+'SAT M to CBEST M'!$B$2*C961)</f>
        <v/>
      </c>
      <c r="M961" s="11" t="str">
        <f>IF('ACT Math'!B961="","", IF(L961&lt;20, 20, IF(L961&gt;80, 80, L961)))</f>
        <v/>
      </c>
    </row>
    <row r="962" spans="1:13" x14ac:dyDescent="0.25">
      <c r="A962" s="11">
        <v>961</v>
      </c>
      <c r="B962" s="30"/>
      <c r="C962" s="11" t="str">
        <f>IF('ACT Math'!B962="","",IF('ACT Math'!B962&lt;'ACT M to SAT M'!$A$2,'ACT M to SAT M'!$B$2,IF('ACT Math'!B962&gt;'ACT M to SAT M'!A$28,'ACT M to SAT M'!B$28,VLOOKUP(B962,'ACT M to SAT M'!A:B,2,FALSE))))</f>
        <v/>
      </c>
      <c r="D962" s="11" t="str">
        <f t="shared" ref="D962:D1001" si="120">IF(B962="","",interceptACTMtoPCM5732+slopeACTMtoPCM5732*B962)</f>
        <v/>
      </c>
      <c r="E962" s="11" t="str">
        <f t="shared" si="116"/>
        <v/>
      </c>
      <c r="F962" s="11" t="str">
        <f t="shared" ref="F962:F1001" si="121">IF(B962="","",IF(B962&gt;=17, upperinterceptACTMtoPAAM201+B962*upperslopeACTMtoPAAM201, lowerinterceptACTMtoPAAM201+B962*lowerslopeACTMtoPAAM201))</f>
        <v/>
      </c>
      <c r="G962" s="11" t="str">
        <f t="shared" si="117"/>
        <v/>
      </c>
      <c r="H962" s="11" t="str">
        <f t="shared" ref="H962:H1001" si="122">IF(B962="","",interceptACTMtoPCM5733+slopeACTMtoPCM5733*B962)</f>
        <v/>
      </c>
      <c r="I962" s="11" t="str">
        <f t="shared" si="118"/>
        <v/>
      </c>
      <c r="J962" s="11" t="str">
        <f t="shared" ref="J962:J1001" si="123">IF(B962="","",IF(B962&gt;=16, upperinterceptACTMtoPAAM211+B962*upperslopeACTMtoPAAM211, lowerinterceptACTMtoPAAM211+B962*lowerslopeACTMtoPAAM211))</f>
        <v/>
      </c>
      <c r="K962" s="11" t="str">
        <f t="shared" si="119"/>
        <v/>
      </c>
      <c r="L962" s="11" t="str">
        <f>IF('ACT Math'!B962="","",'SAT M to CBEST M'!$A$2+'SAT M to CBEST M'!$B$2*C962)</f>
        <v/>
      </c>
      <c r="M962" s="11" t="str">
        <f>IF('ACT Math'!B962="","", IF(L962&lt;20, 20, IF(L962&gt;80, 80, L962)))</f>
        <v/>
      </c>
    </row>
    <row r="963" spans="1:13" x14ac:dyDescent="0.25">
      <c r="A963" s="11">
        <v>962</v>
      </c>
      <c r="B963" s="30"/>
      <c r="C963" s="11" t="str">
        <f>IF('ACT Math'!B963="","",IF('ACT Math'!B963&lt;'ACT M to SAT M'!$A$2,'ACT M to SAT M'!$B$2,IF('ACT Math'!B963&gt;'ACT M to SAT M'!A$28,'ACT M to SAT M'!B$28,VLOOKUP(B963,'ACT M to SAT M'!A:B,2,FALSE))))</f>
        <v/>
      </c>
      <c r="D963" s="11" t="str">
        <f t="shared" si="120"/>
        <v/>
      </c>
      <c r="E963" s="11" t="str">
        <f t="shared" ref="E963:E1001" si="124">IF(B963="","", IF(D963&lt;100, 100, IF(D963&gt;200, 200, D963)))</f>
        <v/>
      </c>
      <c r="F963" s="11" t="str">
        <f t="shared" si="121"/>
        <v/>
      </c>
      <c r="G963" s="11" t="str">
        <f t="shared" ref="G963:G1001" si="125">IF(B963="","", IF(F963&lt;100, 100, IF(F963&gt;300, 300, F963)))</f>
        <v/>
      </c>
      <c r="H963" s="11" t="str">
        <f t="shared" si="122"/>
        <v/>
      </c>
      <c r="I963" s="11" t="str">
        <f t="shared" ref="I963:I1001" si="126">IF(B963="","", IF(H963&lt;100, 100, IF(H963&gt;200, 200, H963)))</f>
        <v/>
      </c>
      <c r="J963" s="11" t="str">
        <f t="shared" si="123"/>
        <v/>
      </c>
      <c r="K963" s="11" t="str">
        <f t="shared" ref="K963:K1001" si="127">IF(B963="","", IF(J963&lt;100, 100, IF(J963&gt;300, 300, J963)))</f>
        <v/>
      </c>
      <c r="L963" s="11" t="str">
        <f>IF('ACT Math'!B963="","",'SAT M to CBEST M'!$A$2+'SAT M to CBEST M'!$B$2*C963)</f>
        <v/>
      </c>
      <c r="M963" s="11" t="str">
        <f>IF('ACT Math'!B963="","", IF(L963&lt;20, 20, IF(L963&gt;80, 80, L963)))</f>
        <v/>
      </c>
    </row>
    <row r="964" spans="1:13" x14ac:dyDescent="0.25">
      <c r="A964" s="11">
        <v>963</v>
      </c>
      <c r="B964" s="30"/>
      <c r="C964" s="11" t="str">
        <f>IF('ACT Math'!B964="","",IF('ACT Math'!B964&lt;'ACT M to SAT M'!$A$2,'ACT M to SAT M'!$B$2,IF('ACT Math'!B964&gt;'ACT M to SAT M'!A$28,'ACT M to SAT M'!B$28,VLOOKUP(B964,'ACT M to SAT M'!A:B,2,FALSE))))</f>
        <v/>
      </c>
      <c r="D964" s="11" t="str">
        <f t="shared" si="120"/>
        <v/>
      </c>
      <c r="E964" s="11" t="str">
        <f t="shared" si="124"/>
        <v/>
      </c>
      <c r="F964" s="11" t="str">
        <f t="shared" si="121"/>
        <v/>
      </c>
      <c r="G964" s="11" t="str">
        <f t="shared" si="125"/>
        <v/>
      </c>
      <c r="H964" s="11" t="str">
        <f t="shared" si="122"/>
        <v/>
      </c>
      <c r="I964" s="11" t="str">
        <f t="shared" si="126"/>
        <v/>
      </c>
      <c r="J964" s="11" t="str">
        <f t="shared" si="123"/>
        <v/>
      </c>
      <c r="K964" s="11" t="str">
        <f t="shared" si="127"/>
        <v/>
      </c>
      <c r="L964" s="11" t="str">
        <f>IF('ACT Math'!B964="","",'SAT M to CBEST M'!$A$2+'SAT M to CBEST M'!$B$2*C964)</f>
        <v/>
      </c>
      <c r="M964" s="11" t="str">
        <f>IF('ACT Math'!B964="","", IF(L964&lt;20, 20, IF(L964&gt;80, 80, L964)))</f>
        <v/>
      </c>
    </row>
    <row r="965" spans="1:13" x14ac:dyDescent="0.25">
      <c r="A965" s="11">
        <v>964</v>
      </c>
      <c r="B965" s="30"/>
      <c r="C965" s="11" t="str">
        <f>IF('ACT Math'!B965="","",IF('ACT Math'!B965&lt;'ACT M to SAT M'!$A$2,'ACT M to SAT M'!$B$2,IF('ACT Math'!B965&gt;'ACT M to SAT M'!A$28,'ACT M to SAT M'!B$28,VLOOKUP(B965,'ACT M to SAT M'!A:B,2,FALSE))))</f>
        <v/>
      </c>
      <c r="D965" s="11" t="str">
        <f t="shared" si="120"/>
        <v/>
      </c>
      <c r="E965" s="11" t="str">
        <f t="shared" si="124"/>
        <v/>
      </c>
      <c r="F965" s="11" t="str">
        <f t="shared" si="121"/>
        <v/>
      </c>
      <c r="G965" s="11" t="str">
        <f t="shared" si="125"/>
        <v/>
      </c>
      <c r="H965" s="11" t="str">
        <f t="shared" si="122"/>
        <v/>
      </c>
      <c r="I965" s="11" t="str">
        <f t="shared" si="126"/>
        <v/>
      </c>
      <c r="J965" s="11" t="str">
        <f t="shared" si="123"/>
        <v/>
      </c>
      <c r="K965" s="11" t="str">
        <f t="shared" si="127"/>
        <v/>
      </c>
      <c r="L965" s="11" t="str">
        <f>IF('ACT Math'!B965="","",'SAT M to CBEST M'!$A$2+'SAT M to CBEST M'!$B$2*C965)</f>
        <v/>
      </c>
      <c r="M965" s="11" t="str">
        <f>IF('ACT Math'!B965="","", IF(L965&lt;20, 20, IF(L965&gt;80, 80, L965)))</f>
        <v/>
      </c>
    </row>
    <row r="966" spans="1:13" x14ac:dyDescent="0.25">
      <c r="A966" s="11">
        <v>965</v>
      </c>
      <c r="B966" s="30"/>
      <c r="C966" s="11" t="str">
        <f>IF('ACT Math'!B966="","",IF('ACT Math'!B966&lt;'ACT M to SAT M'!$A$2,'ACT M to SAT M'!$B$2,IF('ACT Math'!B966&gt;'ACT M to SAT M'!A$28,'ACT M to SAT M'!B$28,VLOOKUP(B966,'ACT M to SAT M'!A:B,2,FALSE))))</f>
        <v/>
      </c>
      <c r="D966" s="11" t="str">
        <f t="shared" si="120"/>
        <v/>
      </c>
      <c r="E966" s="11" t="str">
        <f t="shared" si="124"/>
        <v/>
      </c>
      <c r="F966" s="11" t="str">
        <f t="shared" si="121"/>
        <v/>
      </c>
      <c r="G966" s="11" t="str">
        <f t="shared" si="125"/>
        <v/>
      </c>
      <c r="H966" s="11" t="str">
        <f t="shared" si="122"/>
        <v/>
      </c>
      <c r="I966" s="11" t="str">
        <f t="shared" si="126"/>
        <v/>
      </c>
      <c r="J966" s="11" t="str">
        <f t="shared" si="123"/>
        <v/>
      </c>
      <c r="K966" s="11" t="str">
        <f t="shared" si="127"/>
        <v/>
      </c>
      <c r="L966" s="11" t="str">
        <f>IF('ACT Math'!B966="","",'SAT M to CBEST M'!$A$2+'SAT M to CBEST M'!$B$2*C966)</f>
        <v/>
      </c>
      <c r="M966" s="11" t="str">
        <f>IF('ACT Math'!B966="","", IF(L966&lt;20, 20, IF(L966&gt;80, 80, L966)))</f>
        <v/>
      </c>
    </row>
    <row r="967" spans="1:13" x14ac:dyDescent="0.25">
      <c r="A967" s="11">
        <v>966</v>
      </c>
      <c r="B967" s="30"/>
      <c r="C967" s="11" t="str">
        <f>IF('ACT Math'!B967="","",IF('ACT Math'!B967&lt;'ACT M to SAT M'!$A$2,'ACT M to SAT M'!$B$2,IF('ACT Math'!B967&gt;'ACT M to SAT M'!A$28,'ACT M to SAT M'!B$28,VLOOKUP(B967,'ACT M to SAT M'!A:B,2,FALSE))))</f>
        <v/>
      </c>
      <c r="D967" s="11" t="str">
        <f t="shared" si="120"/>
        <v/>
      </c>
      <c r="E967" s="11" t="str">
        <f t="shared" si="124"/>
        <v/>
      </c>
      <c r="F967" s="11" t="str">
        <f t="shared" si="121"/>
        <v/>
      </c>
      <c r="G967" s="11" t="str">
        <f t="shared" si="125"/>
        <v/>
      </c>
      <c r="H967" s="11" t="str">
        <f t="shared" si="122"/>
        <v/>
      </c>
      <c r="I967" s="11" t="str">
        <f t="shared" si="126"/>
        <v/>
      </c>
      <c r="J967" s="11" t="str">
        <f t="shared" si="123"/>
        <v/>
      </c>
      <c r="K967" s="11" t="str">
        <f t="shared" si="127"/>
        <v/>
      </c>
      <c r="L967" s="11" t="str">
        <f>IF('ACT Math'!B967="","",'SAT M to CBEST M'!$A$2+'SAT M to CBEST M'!$B$2*C967)</f>
        <v/>
      </c>
      <c r="M967" s="11" t="str">
        <f>IF('ACT Math'!B967="","", IF(L967&lt;20, 20, IF(L967&gt;80, 80, L967)))</f>
        <v/>
      </c>
    </row>
    <row r="968" spans="1:13" x14ac:dyDescent="0.25">
      <c r="A968" s="11">
        <v>967</v>
      </c>
      <c r="B968" s="30"/>
      <c r="C968" s="11" t="str">
        <f>IF('ACT Math'!B968="","",IF('ACT Math'!B968&lt;'ACT M to SAT M'!$A$2,'ACT M to SAT M'!$B$2,IF('ACT Math'!B968&gt;'ACT M to SAT M'!A$28,'ACT M to SAT M'!B$28,VLOOKUP(B968,'ACT M to SAT M'!A:B,2,FALSE))))</f>
        <v/>
      </c>
      <c r="D968" s="11" t="str">
        <f t="shared" si="120"/>
        <v/>
      </c>
      <c r="E968" s="11" t="str">
        <f t="shared" si="124"/>
        <v/>
      </c>
      <c r="F968" s="11" t="str">
        <f t="shared" si="121"/>
        <v/>
      </c>
      <c r="G968" s="11" t="str">
        <f t="shared" si="125"/>
        <v/>
      </c>
      <c r="H968" s="11" t="str">
        <f t="shared" si="122"/>
        <v/>
      </c>
      <c r="I968" s="11" t="str">
        <f t="shared" si="126"/>
        <v/>
      </c>
      <c r="J968" s="11" t="str">
        <f t="shared" si="123"/>
        <v/>
      </c>
      <c r="K968" s="11" t="str">
        <f t="shared" si="127"/>
        <v/>
      </c>
      <c r="L968" s="11" t="str">
        <f>IF('ACT Math'!B968="","",'SAT M to CBEST M'!$A$2+'SAT M to CBEST M'!$B$2*C968)</f>
        <v/>
      </c>
      <c r="M968" s="11" t="str">
        <f>IF('ACT Math'!B968="","", IF(L968&lt;20, 20, IF(L968&gt;80, 80, L968)))</f>
        <v/>
      </c>
    </row>
    <row r="969" spans="1:13" x14ac:dyDescent="0.25">
      <c r="A969" s="11">
        <v>968</v>
      </c>
      <c r="B969" s="30"/>
      <c r="C969" s="11" t="str">
        <f>IF('ACT Math'!B969="","",IF('ACT Math'!B969&lt;'ACT M to SAT M'!$A$2,'ACT M to SAT M'!$B$2,IF('ACT Math'!B969&gt;'ACT M to SAT M'!A$28,'ACT M to SAT M'!B$28,VLOOKUP(B969,'ACT M to SAT M'!A:B,2,FALSE))))</f>
        <v/>
      </c>
      <c r="D969" s="11" t="str">
        <f t="shared" si="120"/>
        <v/>
      </c>
      <c r="E969" s="11" t="str">
        <f t="shared" si="124"/>
        <v/>
      </c>
      <c r="F969" s="11" t="str">
        <f t="shared" si="121"/>
        <v/>
      </c>
      <c r="G969" s="11" t="str">
        <f t="shared" si="125"/>
        <v/>
      </c>
      <c r="H969" s="11" t="str">
        <f t="shared" si="122"/>
        <v/>
      </c>
      <c r="I969" s="11" t="str">
        <f t="shared" si="126"/>
        <v/>
      </c>
      <c r="J969" s="11" t="str">
        <f t="shared" si="123"/>
        <v/>
      </c>
      <c r="K969" s="11" t="str">
        <f t="shared" si="127"/>
        <v/>
      </c>
      <c r="L969" s="11" t="str">
        <f>IF('ACT Math'!B969="","",'SAT M to CBEST M'!$A$2+'SAT M to CBEST M'!$B$2*C969)</f>
        <v/>
      </c>
      <c r="M969" s="11" t="str">
        <f>IF('ACT Math'!B969="","", IF(L969&lt;20, 20, IF(L969&gt;80, 80, L969)))</f>
        <v/>
      </c>
    </row>
    <row r="970" spans="1:13" x14ac:dyDescent="0.25">
      <c r="A970" s="11">
        <v>969</v>
      </c>
      <c r="B970" s="30"/>
      <c r="C970" s="11" t="str">
        <f>IF('ACT Math'!B970="","",IF('ACT Math'!B970&lt;'ACT M to SAT M'!$A$2,'ACT M to SAT M'!$B$2,IF('ACT Math'!B970&gt;'ACT M to SAT M'!A$28,'ACT M to SAT M'!B$28,VLOOKUP(B970,'ACT M to SAT M'!A:B,2,FALSE))))</f>
        <v/>
      </c>
      <c r="D970" s="11" t="str">
        <f t="shared" si="120"/>
        <v/>
      </c>
      <c r="E970" s="11" t="str">
        <f t="shared" si="124"/>
        <v/>
      </c>
      <c r="F970" s="11" t="str">
        <f t="shared" si="121"/>
        <v/>
      </c>
      <c r="G970" s="11" t="str">
        <f t="shared" si="125"/>
        <v/>
      </c>
      <c r="H970" s="11" t="str">
        <f t="shared" si="122"/>
        <v/>
      </c>
      <c r="I970" s="11" t="str">
        <f t="shared" si="126"/>
        <v/>
      </c>
      <c r="J970" s="11" t="str">
        <f t="shared" si="123"/>
        <v/>
      </c>
      <c r="K970" s="11" t="str">
        <f t="shared" si="127"/>
        <v/>
      </c>
      <c r="L970" s="11" t="str">
        <f>IF('ACT Math'!B970="","",'SAT M to CBEST M'!$A$2+'SAT M to CBEST M'!$B$2*C970)</f>
        <v/>
      </c>
      <c r="M970" s="11" t="str">
        <f>IF('ACT Math'!B970="","", IF(L970&lt;20, 20, IF(L970&gt;80, 80, L970)))</f>
        <v/>
      </c>
    </row>
    <row r="971" spans="1:13" x14ac:dyDescent="0.25">
      <c r="A971" s="11">
        <v>970</v>
      </c>
      <c r="B971" s="30"/>
      <c r="C971" s="11" t="str">
        <f>IF('ACT Math'!B971="","",IF('ACT Math'!B971&lt;'ACT M to SAT M'!$A$2,'ACT M to SAT M'!$B$2,IF('ACT Math'!B971&gt;'ACT M to SAT M'!A$28,'ACT M to SAT M'!B$28,VLOOKUP(B971,'ACT M to SAT M'!A:B,2,FALSE))))</f>
        <v/>
      </c>
      <c r="D971" s="11" t="str">
        <f t="shared" si="120"/>
        <v/>
      </c>
      <c r="E971" s="11" t="str">
        <f t="shared" si="124"/>
        <v/>
      </c>
      <c r="F971" s="11" t="str">
        <f t="shared" si="121"/>
        <v/>
      </c>
      <c r="G971" s="11" t="str">
        <f t="shared" si="125"/>
        <v/>
      </c>
      <c r="H971" s="11" t="str">
        <f t="shared" si="122"/>
        <v/>
      </c>
      <c r="I971" s="11" t="str">
        <f t="shared" si="126"/>
        <v/>
      </c>
      <c r="J971" s="11" t="str">
        <f t="shared" si="123"/>
        <v/>
      </c>
      <c r="K971" s="11" t="str">
        <f t="shared" si="127"/>
        <v/>
      </c>
      <c r="L971" s="11" t="str">
        <f>IF('ACT Math'!B971="","",'SAT M to CBEST M'!$A$2+'SAT M to CBEST M'!$B$2*C971)</f>
        <v/>
      </c>
      <c r="M971" s="11" t="str">
        <f>IF('ACT Math'!B971="","", IF(L971&lt;20, 20, IF(L971&gt;80, 80, L971)))</f>
        <v/>
      </c>
    </row>
    <row r="972" spans="1:13" x14ac:dyDescent="0.25">
      <c r="A972" s="11">
        <v>971</v>
      </c>
      <c r="B972" s="30"/>
      <c r="C972" s="11" t="str">
        <f>IF('ACT Math'!B972="","",IF('ACT Math'!B972&lt;'ACT M to SAT M'!$A$2,'ACT M to SAT M'!$B$2,IF('ACT Math'!B972&gt;'ACT M to SAT M'!A$28,'ACT M to SAT M'!B$28,VLOOKUP(B972,'ACT M to SAT M'!A:B,2,FALSE))))</f>
        <v/>
      </c>
      <c r="D972" s="11" t="str">
        <f t="shared" si="120"/>
        <v/>
      </c>
      <c r="E972" s="11" t="str">
        <f t="shared" si="124"/>
        <v/>
      </c>
      <c r="F972" s="11" t="str">
        <f t="shared" si="121"/>
        <v/>
      </c>
      <c r="G972" s="11" t="str">
        <f t="shared" si="125"/>
        <v/>
      </c>
      <c r="H972" s="11" t="str">
        <f t="shared" si="122"/>
        <v/>
      </c>
      <c r="I972" s="11" t="str">
        <f t="shared" si="126"/>
        <v/>
      </c>
      <c r="J972" s="11" t="str">
        <f t="shared" si="123"/>
        <v/>
      </c>
      <c r="K972" s="11" t="str">
        <f t="shared" si="127"/>
        <v/>
      </c>
      <c r="L972" s="11" t="str">
        <f>IF('ACT Math'!B972="","",'SAT M to CBEST M'!$A$2+'SAT M to CBEST M'!$B$2*C972)</f>
        <v/>
      </c>
      <c r="M972" s="11" t="str">
        <f>IF('ACT Math'!B972="","", IF(L972&lt;20, 20, IF(L972&gt;80, 80, L972)))</f>
        <v/>
      </c>
    </row>
    <row r="973" spans="1:13" x14ac:dyDescent="0.25">
      <c r="A973" s="11">
        <v>972</v>
      </c>
      <c r="B973" s="30"/>
      <c r="C973" s="11" t="str">
        <f>IF('ACT Math'!B973="","",IF('ACT Math'!B973&lt;'ACT M to SAT M'!$A$2,'ACT M to SAT M'!$B$2,IF('ACT Math'!B973&gt;'ACT M to SAT M'!A$28,'ACT M to SAT M'!B$28,VLOOKUP(B973,'ACT M to SAT M'!A:B,2,FALSE))))</f>
        <v/>
      </c>
      <c r="D973" s="11" t="str">
        <f t="shared" si="120"/>
        <v/>
      </c>
      <c r="E973" s="11" t="str">
        <f t="shared" si="124"/>
        <v/>
      </c>
      <c r="F973" s="11" t="str">
        <f t="shared" si="121"/>
        <v/>
      </c>
      <c r="G973" s="11" t="str">
        <f t="shared" si="125"/>
        <v/>
      </c>
      <c r="H973" s="11" t="str">
        <f t="shared" si="122"/>
        <v/>
      </c>
      <c r="I973" s="11" t="str">
        <f t="shared" si="126"/>
        <v/>
      </c>
      <c r="J973" s="11" t="str">
        <f t="shared" si="123"/>
        <v/>
      </c>
      <c r="K973" s="11" t="str">
        <f t="shared" si="127"/>
        <v/>
      </c>
      <c r="L973" s="11" t="str">
        <f>IF('ACT Math'!B973="","",'SAT M to CBEST M'!$A$2+'SAT M to CBEST M'!$B$2*C973)</f>
        <v/>
      </c>
      <c r="M973" s="11" t="str">
        <f>IF('ACT Math'!B973="","", IF(L973&lt;20, 20, IF(L973&gt;80, 80, L973)))</f>
        <v/>
      </c>
    </row>
    <row r="974" spans="1:13" x14ac:dyDescent="0.25">
      <c r="A974" s="11">
        <v>973</v>
      </c>
      <c r="B974" s="30"/>
      <c r="C974" s="11" t="str">
        <f>IF('ACT Math'!B974="","",IF('ACT Math'!B974&lt;'ACT M to SAT M'!$A$2,'ACT M to SAT M'!$B$2,IF('ACT Math'!B974&gt;'ACT M to SAT M'!A$28,'ACT M to SAT M'!B$28,VLOOKUP(B974,'ACT M to SAT M'!A:B,2,FALSE))))</f>
        <v/>
      </c>
      <c r="D974" s="11" t="str">
        <f t="shared" si="120"/>
        <v/>
      </c>
      <c r="E974" s="11" t="str">
        <f t="shared" si="124"/>
        <v/>
      </c>
      <c r="F974" s="11" t="str">
        <f t="shared" si="121"/>
        <v/>
      </c>
      <c r="G974" s="11" t="str">
        <f t="shared" si="125"/>
        <v/>
      </c>
      <c r="H974" s="11" t="str">
        <f t="shared" si="122"/>
        <v/>
      </c>
      <c r="I974" s="11" t="str">
        <f t="shared" si="126"/>
        <v/>
      </c>
      <c r="J974" s="11" t="str">
        <f t="shared" si="123"/>
        <v/>
      </c>
      <c r="K974" s="11" t="str">
        <f t="shared" si="127"/>
        <v/>
      </c>
      <c r="L974" s="11" t="str">
        <f>IF('ACT Math'!B974="","",'SAT M to CBEST M'!$A$2+'SAT M to CBEST M'!$B$2*C974)</f>
        <v/>
      </c>
      <c r="M974" s="11" t="str">
        <f>IF('ACT Math'!B974="","", IF(L974&lt;20, 20, IF(L974&gt;80, 80, L974)))</f>
        <v/>
      </c>
    </row>
    <row r="975" spans="1:13" x14ac:dyDescent="0.25">
      <c r="A975" s="11">
        <v>974</v>
      </c>
      <c r="B975" s="30"/>
      <c r="C975" s="11" t="str">
        <f>IF('ACT Math'!B975="","",IF('ACT Math'!B975&lt;'ACT M to SAT M'!$A$2,'ACT M to SAT M'!$B$2,IF('ACT Math'!B975&gt;'ACT M to SAT M'!A$28,'ACT M to SAT M'!B$28,VLOOKUP(B975,'ACT M to SAT M'!A:B,2,FALSE))))</f>
        <v/>
      </c>
      <c r="D975" s="11" t="str">
        <f t="shared" si="120"/>
        <v/>
      </c>
      <c r="E975" s="11" t="str">
        <f t="shared" si="124"/>
        <v/>
      </c>
      <c r="F975" s="11" t="str">
        <f t="shared" si="121"/>
        <v/>
      </c>
      <c r="G975" s="11" t="str">
        <f t="shared" si="125"/>
        <v/>
      </c>
      <c r="H975" s="11" t="str">
        <f t="shared" si="122"/>
        <v/>
      </c>
      <c r="I975" s="11" t="str">
        <f t="shared" si="126"/>
        <v/>
      </c>
      <c r="J975" s="11" t="str">
        <f t="shared" si="123"/>
        <v/>
      </c>
      <c r="K975" s="11" t="str">
        <f t="shared" si="127"/>
        <v/>
      </c>
      <c r="L975" s="11" t="str">
        <f>IF('ACT Math'!B975="","",'SAT M to CBEST M'!$A$2+'SAT M to CBEST M'!$B$2*C975)</f>
        <v/>
      </c>
      <c r="M975" s="11" t="str">
        <f>IF('ACT Math'!B975="","", IF(L975&lt;20, 20, IF(L975&gt;80, 80, L975)))</f>
        <v/>
      </c>
    </row>
    <row r="976" spans="1:13" x14ac:dyDescent="0.25">
      <c r="A976" s="11">
        <v>975</v>
      </c>
      <c r="B976" s="30"/>
      <c r="C976" s="11" t="str">
        <f>IF('ACT Math'!B976="","",IF('ACT Math'!B976&lt;'ACT M to SAT M'!$A$2,'ACT M to SAT M'!$B$2,IF('ACT Math'!B976&gt;'ACT M to SAT M'!A$28,'ACT M to SAT M'!B$28,VLOOKUP(B976,'ACT M to SAT M'!A:B,2,FALSE))))</f>
        <v/>
      </c>
      <c r="D976" s="11" t="str">
        <f t="shared" si="120"/>
        <v/>
      </c>
      <c r="E976" s="11" t="str">
        <f t="shared" si="124"/>
        <v/>
      </c>
      <c r="F976" s="11" t="str">
        <f t="shared" si="121"/>
        <v/>
      </c>
      <c r="G976" s="11" t="str">
        <f t="shared" si="125"/>
        <v/>
      </c>
      <c r="H976" s="11" t="str">
        <f t="shared" si="122"/>
        <v/>
      </c>
      <c r="I976" s="11" t="str">
        <f t="shared" si="126"/>
        <v/>
      </c>
      <c r="J976" s="11" t="str">
        <f t="shared" si="123"/>
        <v/>
      </c>
      <c r="K976" s="11" t="str">
        <f t="shared" si="127"/>
        <v/>
      </c>
      <c r="L976" s="11" t="str">
        <f>IF('ACT Math'!B976="","",'SAT M to CBEST M'!$A$2+'SAT M to CBEST M'!$B$2*C976)</f>
        <v/>
      </c>
      <c r="M976" s="11" t="str">
        <f>IF('ACT Math'!B976="","", IF(L976&lt;20, 20, IF(L976&gt;80, 80, L976)))</f>
        <v/>
      </c>
    </row>
    <row r="977" spans="1:13" x14ac:dyDescent="0.25">
      <c r="A977" s="11">
        <v>976</v>
      </c>
      <c r="B977" s="30"/>
      <c r="C977" s="11" t="str">
        <f>IF('ACT Math'!B977="","",IF('ACT Math'!B977&lt;'ACT M to SAT M'!$A$2,'ACT M to SAT M'!$B$2,IF('ACT Math'!B977&gt;'ACT M to SAT M'!A$28,'ACT M to SAT M'!B$28,VLOOKUP(B977,'ACT M to SAT M'!A:B,2,FALSE))))</f>
        <v/>
      </c>
      <c r="D977" s="11" t="str">
        <f t="shared" si="120"/>
        <v/>
      </c>
      <c r="E977" s="11" t="str">
        <f t="shared" si="124"/>
        <v/>
      </c>
      <c r="F977" s="11" t="str">
        <f t="shared" si="121"/>
        <v/>
      </c>
      <c r="G977" s="11" t="str">
        <f t="shared" si="125"/>
        <v/>
      </c>
      <c r="H977" s="11" t="str">
        <f t="shared" si="122"/>
        <v/>
      </c>
      <c r="I977" s="11" t="str">
        <f t="shared" si="126"/>
        <v/>
      </c>
      <c r="J977" s="11" t="str">
        <f t="shared" si="123"/>
        <v/>
      </c>
      <c r="K977" s="11" t="str">
        <f t="shared" si="127"/>
        <v/>
      </c>
      <c r="L977" s="11" t="str">
        <f>IF('ACT Math'!B977="","",'SAT M to CBEST M'!$A$2+'SAT M to CBEST M'!$B$2*C977)</f>
        <v/>
      </c>
      <c r="M977" s="11" t="str">
        <f>IF('ACT Math'!B977="","", IF(L977&lt;20, 20, IF(L977&gt;80, 80, L977)))</f>
        <v/>
      </c>
    </row>
    <row r="978" spans="1:13" x14ac:dyDescent="0.25">
      <c r="A978" s="11">
        <v>977</v>
      </c>
      <c r="B978" s="30"/>
      <c r="C978" s="11" t="str">
        <f>IF('ACT Math'!B978="","",IF('ACT Math'!B978&lt;'ACT M to SAT M'!$A$2,'ACT M to SAT M'!$B$2,IF('ACT Math'!B978&gt;'ACT M to SAT M'!A$28,'ACT M to SAT M'!B$28,VLOOKUP(B978,'ACT M to SAT M'!A:B,2,FALSE))))</f>
        <v/>
      </c>
      <c r="D978" s="11" t="str">
        <f t="shared" si="120"/>
        <v/>
      </c>
      <c r="E978" s="11" t="str">
        <f t="shared" si="124"/>
        <v/>
      </c>
      <c r="F978" s="11" t="str">
        <f t="shared" si="121"/>
        <v/>
      </c>
      <c r="G978" s="11" t="str">
        <f t="shared" si="125"/>
        <v/>
      </c>
      <c r="H978" s="11" t="str">
        <f t="shared" si="122"/>
        <v/>
      </c>
      <c r="I978" s="11" t="str">
        <f t="shared" si="126"/>
        <v/>
      </c>
      <c r="J978" s="11" t="str">
        <f t="shared" si="123"/>
        <v/>
      </c>
      <c r="K978" s="11" t="str">
        <f t="shared" si="127"/>
        <v/>
      </c>
      <c r="L978" s="11" t="str">
        <f>IF('ACT Math'!B978="","",'SAT M to CBEST M'!$A$2+'SAT M to CBEST M'!$B$2*C978)</f>
        <v/>
      </c>
      <c r="M978" s="11" t="str">
        <f>IF('ACT Math'!B978="","", IF(L978&lt;20, 20, IF(L978&gt;80, 80, L978)))</f>
        <v/>
      </c>
    </row>
    <row r="979" spans="1:13" x14ac:dyDescent="0.25">
      <c r="A979" s="11">
        <v>978</v>
      </c>
      <c r="B979" s="30"/>
      <c r="C979" s="11" t="str">
        <f>IF('ACT Math'!B979="","",IF('ACT Math'!B979&lt;'ACT M to SAT M'!$A$2,'ACT M to SAT M'!$B$2,IF('ACT Math'!B979&gt;'ACT M to SAT M'!A$28,'ACT M to SAT M'!B$28,VLOOKUP(B979,'ACT M to SAT M'!A:B,2,FALSE))))</f>
        <v/>
      </c>
      <c r="D979" s="11" t="str">
        <f t="shared" si="120"/>
        <v/>
      </c>
      <c r="E979" s="11" t="str">
        <f t="shared" si="124"/>
        <v/>
      </c>
      <c r="F979" s="11" t="str">
        <f t="shared" si="121"/>
        <v/>
      </c>
      <c r="G979" s="11" t="str">
        <f t="shared" si="125"/>
        <v/>
      </c>
      <c r="H979" s="11" t="str">
        <f t="shared" si="122"/>
        <v/>
      </c>
      <c r="I979" s="11" t="str">
        <f t="shared" si="126"/>
        <v/>
      </c>
      <c r="J979" s="11" t="str">
        <f t="shared" si="123"/>
        <v/>
      </c>
      <c r="K979" s="11" t="str">
        <f t="shared" si="127"/>
        <v/>
      </c>
      <c r="L979" s="11" t="str">
        <f>IF('ACT Math'!B979="","",'SAT M to CBEST M'!$A$2+'SAT M to CBEST M'!$B$2*C979)</f>
        <v/>
      </c>
      <c r="M979" s="11" t="str">
        <f>IF('ACT Math'!B979="","", IF(L979&lt;20, 20, IF(L979&gt;80, 80, L979)))</f>
        <v/>
      </c>
    </row>
    <row r="980" spans="1:13" x14ac:dyDescent="0.25">
      <c r="A980" s="11">
        <v>979</v>
      </c>
      <c r="B980" s="30"/>
      <c r="C980" s="11" t="str">
        <f>IF('ACT Math'!B980="","",IF('ACT Math'!B980&lt;'ACT M to SAT M'!$A$2,'ACT M to SAT M'!$B$2,IF('ACT Math'!B980&gt;'ACT M to SAT M'!A$28,'ACT M to SAT M'!B$28,VLOOKUP(B980,'ACT M to SAT M'!A:B,2,FALSE))))</f>
        <v/>
      </c>
      <c r="D980" s="11" t="str">
        <f t="shared" si="120"/>
        <v/>
      </c>
      <c r="E980" s="11" t="str">
        <f t="shared" si="124"/>
        <v/>
      </c>
      <c r="F980" s="11" t="str">
        <f t="shared" si="121"/>
        <v/>
      </c>
      <c r="G980" s="11" t="str">
        <f t="shared" si="125"/>
        <v/>
      </c>
      <c r="H980" s="11" t="str">
        <f t="shared" si="122"/>
        <v/>
      </c>
      <c r="I980" s="11" t="str">
        <f t="shared" si="126"/>
        <v/>
      </c>
      <c r="J980" s="11" t="str">
        <f t="shared" si="123"/>
        <v/>
      </c>
      <c r="K980" s="11" t="str">
        <f t="shared" si="127"/>
        <v/>
      </c>
      <c r="L980" s="11" t="str">
        <f>IF('ACT Math'!B980="","",'SAT M to CBEST M'!$A$2+'SAT M to CBEST M'!$B$2*C980)</f>
        <v/>
      </c>
      <c r="M980" s="11" t="str">
        <f>IF('ACT Math'!B980="","", IF(L980&lt;20, 20, IF(L980&gt;80, 80, L980)))</f>
        <v/>
      </c>
    </row>
    <row r="981" spans="1:13" x14ac:dyDescent="0.25">
      <c r="A981" s="11">
        <v>980</v>
      </c>
      <c r="B981" s="30"/>
      <c r="C981" s="11" t="str">
        <f>IF('ACT Math'!B981="","",IF('ACT Math'!B981&lt;'ACT M to SAT M'!$A$2,'ACT M to SAT M'!$B$2,IF('ACT Math'!B981&gt;'ACT M to SAT M'!A$28,'ACT M to SAT M'!B$28,VLOOKUP(B981,'ACT M to SAT M'!A:B,2,FALSE))))</f>
        <v/>
      </c>
      <c r="D981" s="11" t="str">
        <f t="shared" si="120"/>
        <v/>
      </c>
      <c r="E981" s="11" t="str">
        <f t="shared" si="124"/>
        <v/>
      </c>
      <c r="F981" s="11" t="str">
        <f t="shared" si="121"/>
        <v/>
      </c>
      <c r="G981" s="11" t="str">
        <f t="shared" si="125"/>
        <v/>
      </c>
      <c r="H981" s="11" t="str">
        <f t="shared" si="122"/>
        <v/>
      </c>
      <c r="I981" s="11" t="str">
        <f t="shared" si="126"/>
        <v/>
      </c>
      <c r="J981" s="11" t="str">
        <f t="shared" si="123"/>
        <v/>
      </c>
      <c r="K981" s="11" t="str">
        <f t="shared" si="127"/>
        <v/>
      </c>
      <c r="L981" s="11" t="str">
        <f>IF('ACT Math'!B981="","",'SAT M to CBEST M'!$A$2+'SAT M to CBEST M'!$B$2*C981)</f>
        <v/>
      </c>
      <c r="M981" s="11" t="str">
        <f>IF('ACT Math'!B981="","", IF(L981&lt;20, 20, IF(L981&gt;80, 80, L981)))</f>
        <v/>
      </c>
    </row>
    <row r="982" spans="1:13" x14ac:dyDescent="0.25">
      <c r="A982" s="11">
        <v>981</v>
      </c>
      <c r="B982" s="30"/>
      <c r="C982" s="11" t="str">
        <f>IF('ACT Math'!B982="","",IF('ACT Math'!B982&lt;'ACT M to SAT M'!$A$2,'ACT M to SAT M'!$B$2,IF('ACT Math'!B982&gt;'ACT M to SAT M'!A$28,'ACT M to SAT M'!B$28,VLOOKUP(B982,'ACT M to SAT M'!A:B,2,FALSE))))</f>
        <v/>
      </c>
      <c r="D982" s="11" t="str">
        <f t="shared" si="120"/>
        <v/>
      </c>
      <c r="E982" s="11" t="str">
        <f t="shared" si="124"/>
        <v/>
      </c>
      <c r="F982" s="11" t="str">
        <f t="shared" si="121"/>
        <v/>
      </c>
      <c r="G982" s="11" t="str">
        <f t="shared" si="125"/>
        <v/>
      </c>
      <c r="H982" s="11" t="str">
        <f t="shared" si="122"/>
        <v/>
      </c>
      <c r="I982" s="11" t="str">
        <f t="shared" si="126"/>
        <v/>
      </c>
      <c r="J982" s="11" t="str">
        <f t="shared" si="123"/>
        <v/>
      </c>
      <c r="K982" s="11" t="str">
        <f t="shared" si="127"/>
        <v/>
      </c>
      <c r="L982" s="11" t="str">
        <f>IF('ACT Math'!B982="","",'SAT M to CBEST M'!$A$2+'SAT M to CBEST M'!$B$2*C982)</f>
        <v/>
      </c>
      <c r="M982" s="11" t="str">
        <f>IF('ACT Math'!B982="","", IF(L982&lt;20, 20, IF(L982&gt;80, 80, L982)))</f>
        <v/>
      </c>
    </row>
    <row r="983" spans="1:13" x14ac:dyDescent="0.25">
      <c r="A983" s="11">
        <v>982</v>
      </c>
      <c r="B983" s="30"/>
      <c r="C983" s="11" t="str">
        <f>IF('ACT Math'!B983="","",IF('ACT Math'!B983&lt;'ACT M to SAT M'!$A$2,'ACT M to SAT M'!$B$2,IF('ACT Math'!B983&gt;'ACT M to SAT M'!A$28,'ACT M to SAT M'!B$28,VLOOKUP(B983,'ACT M to SAT M'!A:B,2,FALSE))))</f>
        <v/>
      </c>
      <c r="D983" s="11" t="str">
        <f t="shared" si="120"/>
        <v/>
      </c>
      <c r="E983" s="11" t="str">
        <f t="shared" si="124"/>
        <v/>
      </c>
      <c r="F983" s="11" t="str">
        <f t="shared" si="121"/>
        <v/>
      </c>
      <c r="G983" s="11" t="str">
        <f t="shared" si="125"/>
        <v/>
      </c>
      <c r="H983" s="11" t="str">
        <f t="shared" si="122"/>
        <v/>
      </c>
      <c r="I983" s="11" t="str">
        <f t="shared" si="126"/>
        <v/>
      </c>
      <c r="J983" s="11" t="str">
        <f t="shared" si="123"/>
        <v/>
      </c>
      <c r="K983" s="11" t="str">
        <f t="shared" si="127"/>
        <v/>
      </c>
      <c r="L983" s="11" t="str">
        <f>IF('ACT Math'!B983="","",'SAT M to CBEST M'!$A$2+'SAT M to CBEST M'!$B$2*C983)</f>
        <v/>
      </c>
      <c r="M983" s="11" t="str">
        <f>IF('ACT Math'!B983="","", IF(L983&lt;20, 20, IF(L983&gt;80, 80, L983)))</f>
        <v/>
      </c>
    </row>
    <row r="984" spans="1:13" x14ac:dyDescent="0.25">
      <c r="A984" s="11">
        <v>983</v>
      </c>
      <c r="B984" s="30"/>
      <c r="C984" s="11" t="str">
        <f>IF('ACT Math'!B984="","",IF('ACT Math'!B984&lt;'ACT M to SAT M'!$A$2,'ACT M to SAT M'!$B$2,IF('ACT Math'!B984&gt;'ACT M to SAT M'!A$28,'ACT M to SAT M'!B$28,VLOOKUP(B984,'ACT M to SAT M'!A:B,2,FALSE))))</f>
        <v/>
      </c>
      <c r="D984" s="11" t="str">
        <f t="shared" si="120"/>
        <v/>
      </c>
      <c r="E984" s="11" t="str">
        <f t="shared" si="124"/>
        <v/>
      </c>
      <c r="F984" s="11" t="str">
        <f t="shared" si="121"/>
        <v/>
      </c>
      <c r="G984" s="11" t="str">
        <f t="shared" si="125"/>
        <v/>
      </c>
      <c r="H984" s="11" t="str">
        <f t="shared" si="122"/>
        <v/>
      </c>
      <c r="I984" s="11" t="str">
        <f t="shared" si="126"/>
        <v/>
      </c>
      <c r="J984" s="11" t="str">
        <f t="shared" si="123"/>
        <v/>
      </c>
      <c r="K984" s="11" t="str">
        <f t="shared" si="127"/>
        <v/>
      </c>
      <c r="L984" s="11" t="str">
        <f>IF('ACT Math'!B984="","",'SAT M to CBEST M'!$A$2+'SAT M to CBEST M'!$B$2*C984)</f>
        <v/>
      </c>
      <c r="M984" s="11" t="str">
        <f>IF('ACT Math'!B984="","", IF(L984&lt;20, 20, IF(L984&gt;80, 80, L984)))</f>
        <v/>
      </c>
    </row>
    <row r="985" spans="1:13" x14ac:dyDescent="0.25">
      <c r="A985" s="11">
        <v>984</v>
      </c>
      <c r="B985" s="30"/>
      <c r="C985" s="11" t="str">
        <f>IF('ACT Math'!B985="","",IF('ACT Math'!B985&lt;'ACT M to SAT M'!$A$2,'ACT M to SAT M'!$B$2,IF('ACT Math'!B985&gt;'ACT M to SAT M'!A$28,'ACT M to SAT M'!B$28,VLOOKUP(B985,'ACT M to SAT M'!A:B,2,FALSE))))</f>
        <v/>
      </c>
      <c r="D985" s="11" t="str">
        <f t="shared" si="120"/>
        <v/>
      </c>
      <c r="E985" s="11" t="str">
        <f t="shared" si="124"/>
        <v/>
      </c>
      <c r="F985" s="11" t="str">
        <f t="shared" si="121"/>
        <v/>
      </c>
      <c r="G985" s="11" t="str">
        <f t="shared" si="125"/>
        <v/>
      </c>
      <c r="H985" s="11" t="str">
        <f t="shared" si="122"/>
        <v/>
      </c>
      <c r="I985" s="11" t="str">
        <f t="shared" si="126"/>
        <v/>
      </c>
      <c r="J985" s="11" t="str">
        <f t="shared" si="123"/>
        <v/>
      </c>
      <c r="K985" s="11" t="str">
        <f t="shared" si="127"/>
        <v/>
      </c>
      <c r="L985" s="11" t="str">
        <f>IF('ACT Math'!B985="","",'SAT M to CBEST M'!$A$2+'SAT M to CBEST M'!$B$2*C985)</f>
        <v/>
      </c>
      <c r="M985" s="11" t="str">
        <f>IF('ACT Math'!B985="","", IF(L985&lt;20, 20, IF(L985&gt;80, 80, L985)))</f>
        <v/>
      </c>
    </row>
    <row r="986" spans="1:13" x14ac:dyDescent="0.25">
      <c r="A986" s="11">
        <v>985</v>
      </c>
      <c r="B986" s="30"/>
      <c r="C986" s="11" t="str">
        <f>IF('ACT Math'!B986="","",IF('ACT Math'!B986&lt;'ACT M to SAT M'!$A$2,'ACT M to SAT M'!$B$2,IF('ACT Math'!B986&gt;'ACT M to SAT M'!A$28,'ACT M to SAT M'!B$28,VLOOKUP(B986,'ACT M to SAT M'!A:B,2,FALSE))))</f>
        <v/>
      </c>
      <c r="D986" s="11" t="str">
        <f t="shared" si="120"/>
        <v/>
      </c>
      <c r="E986" s="11" t="str">
        <f t="shared" si="124"/>
        <v/>
      </c>
      <c r="F986" s="11" t="str">
        <f t="shared" si="121"/>
        <v/>
      </c>
      <c r="G986" s="11" t="str">
        <f t="shared" si="125"/>
        <v/>
      </c>
      <c r="H986" s="11" t="str">
        <f t="shared" si="122"/>
        <v/>
      </c>
      <c r="I986" s="11" t="str">
        <f t="shared" si="126"/>
        <v/>
      </c>
      <c r="J986" s="11" t="str">
        <f t="shared" si="123"/>
        <v/>
      </c>
      <c r="K986" s="11" t="str">
        <f t="shared" si="127"/>
        <v/>
      </c>
      <c r="L986" s="11" t="str">
        <f>IF('ACT Math'!B986="","",'SAT M to CBEST M'!$A$2+'SAT M to CBEST M'!$B$2*C986)</f>
        <v/>
      </c>
      <c r="M986" s="11" t="str">
        <f>IF('ACT Math'!B986="","", IF(L986&lt;20, 20, IF(L986&gt;80, 80, L986)))</f>
        <v/>
      </c>
    </row>
    <row r="987" spans="1:13" x14ac:dyDescent="0.25">
      <c r="A987" s="11">
        <v>986</v>
      </c>
      <c r="B987" s="30"/>
      <c r="C987" s="11" t="str">
        <f>IF('ACT Math'!B987="","",IF('ACT Math'!B987&lt;'ACT M to SAT M'!$A$2,'ACT M to SAT M'!$B$2,IF('ACT Math'!B987&gt;'ACT M to SAT M'!A$28,'ACT M to SAT M'!B$28,VLOOKUP(B987,'ACT M to SAT M'!A:B,2,FALSE))))</f>
        <v/>
      </c>
      <c r="D987" s="11" t="str">
        <f t="shared" si="120"/>
        <v/>
      </c>
      <c r="E987" s="11" t="str">
        <f t="shared" si="124"/>
        <v/>
      </c>
      <c r="F987" s="11" t="str">
        <f t="shared" si="121"/>
        <v/>
      </c>
      <c r="G987" s="11" t="str">
        <f t="shared" si="125"/>
        <v/>
      </c>
      <c r="H987" s="11" t="str">
        <f t="shared" si="122"/>
        <v/>
      </c>
      <c r="I987" s="11" t="str">
        <f t="shared" si="126"/>
        <v/>
      </c>
      <c r="J987" s="11" t="str">
        <f t="shared" si="123"/>
        <v/>
      </c>
      <c r="K987" s="11" t="str">
        <f t="shared" si="127"/>
        <v/>
      </c>
      <c r="L987" s="11" t="str">
        <f>IF('ACT Math'!B987="","",'SAT M to CBEST M'!$A$2+'SAT M to CBEST M'!$B$2*C987)</f>
        <v/>
      </c>
      <c r="M987" s="11" t="str">
        <f>IF('ACT Math'!B987="","", IF(L987&lt;20, 20, IF(L987&gt;80, 80, L987)))</f>
        <v/>
      </c>
    </row>
    <row r="988" spans="1:13" x14ac:dyDescent="0.25">
      <c r="A988" s="11">
        <v>987</v>
      </c>
      <c r="B988" s="30"/>
      <c r="C988" s="11" t="str">
        <f>IF('ACT Math'!B988="","",IF('ACT Math'!B988&lt;'ACT M to SAT M'!$A$2,'ACT M to SAT M'!$B$2,IF('ACT Math'!B988&gt;'ACT M to SAT M'!A$28,'ACT M to SAT M'!B$28,VLOOKUP(B988,'ACT M to SAT M'!A:B,2,FALSE))))</f>
        <v/>
      </c>
      <c r="D988" s="11" t="str">
        <f t="shared" si="120"/>
        <v/>
      </c>
      <c r="E988" s="11" t="str">
        <f t="shared" si="124"/>
        <v/>
      </c>
      <c r="F988" s="11" t="str">
        <f t="shared" si="121"/>
        <v/>
      </c>
      <c r="G988" s="11" t="str">
        <f t="shared" si="125"/>
        <v/>
      </c>
      <c r="H988" s="11" t="str">
        <f t="shared" si="122"/>
        <v/>
      </c>
      <c r="I988" s="11" t="str">
        <f t="shared" si="126"/>
        <v/>
      </c>
      <c r="J988" s="11" t="str">
        <f t="shared" si="123"/>
        <v/>
      </c>
      <c r="K988" s="11" t="str">
        <f t="shared" si="127"/>
        <v/>
      </c>
      <c r="L988" s="11" t="str">
        <f>IF('ACT Math'!B988="","",'SAT M to CBEST M'!$A$2+'SAT M to CBEST M'!$B$2*C988)</f>
        <v/>
      </c>
      <c r="M988" s="11" t="str">
        <f>IF('ACT Math'!B988="","", IF(L988&lt;20, 20, IF(L988&gt;80, 80, L988)))</f>
        <v/>
      </c>
    </row>
    <row r="989" spans="1:13" x14ac:dyDescent="0.25">
      <c r="A989" s="11">
        <v>988</v>
      </c>
      <c r="B989" s="30"/>
      <c r="C989" s="11" t="str">
        <f>IF('ACT Math'!B989="","",IF('ACT Math'!B989&lt;'ACT M to SAT M'!$A$2,'ACT M to SAT M'!$B$2,IF('ACT Math'!B989&gt;'ACT M to SAT M'!A$28,'ACT M to SAT M'!B$28,VLOOKUP(B989,'ACT M to SAT M'!A:B,2,FALSE))))</f>
        <v/>
      </c>
      <c r="D989" s="11" t="str">
        <f t="shared" si="120"/>
        <v/>
      </c>
      <c r="E989" s="11" t="str">
        <f t="shared" si="124"/>
        <v/>
      </c>
      <c r="F989" s="11" t="str">
        <f t="shared" si="121"/>
        <v/>
      </c>
      <c r="G989" s="11" t="str">
        <f t="shared" si="125"/>
        <v/>
      </c>
      <c r="H989" s="11" t="str">
        <f t="shared" si="122"/>
        <v/>
      </c>
      <c r="I989" s="11" t="str">
        <f t="shared" si="126"/>
        <v/>
      </c>
      <c r="J989" s="11" t="str">
        <f t="shared" si="123"/>
        <v/>
      </c>
      <c r="K989" s="11" t="str">
        <f t="shared" si="127"/>
        <v/>
      </c>
      <c r="L989" s="11" t="str">
        <f>IF('ACT Math'!B989="","",'SAT M to CBEST M'!$A$2+'SAT M to CBEST M'!$B$2*C989)</f>
        <v/>
      </c>
      <c r="M989" s="11" t="str">
        <f>IF('ACT Math'!B989="","", IF(L989&lt;20, 20, IF(L989&gt;80, 80, L989)))</f>
        <v/>
      </c>
    </row>
    <row r="990" spans="1:13" x14ac:dyDescent="0.25">
      <c r="A990" s="11">
        <v>989</v>
      </c>
      <c r="B990" s="30"/>
      <c r="C990" s="11" t="str">
        <f>IF('ACT Math'!B990="","",IF('ACT Math'!B990&lt;'ACT M to SAT M'!$A$2,'ACT M to SAT M'!$B$2,IF('ACT Math'!B990&gt;'ACT M to SAT M'!A$28,'ACT M to SAT M'!B$28,VLOOKUP(B990,'ACT M to SAT M'!A:B,2,FALSE))))</f>
        <v/>
      </c>
      <c r="D990" s="11" t="str">
        <f t="shared" si="120"/>
        <v/>
      </c>
      <c r="E990" s="11" t="str">
        <f t="shared" si="124"/>
        <v/>
      </c>
      <c r="F990" s="11" t="str">
        <f t="shared" si="121"/>
        <v/>
      </c>
      <c r="G990" s="11" t="str">
        <f t="shared" si="125"/>
        <v/>
      </c>
      <c r="H990" s="11" t="str">
        <f t="shared" si="122"/>
        <v/>
      </c>
      <c r="I990" s="11" t="str">
        <f t="shared" si="126"/>
        <v/>
      </c>
      <c r="J990" s="11" t="str">
        <f t="shared" si="123"/>
        <v/>
      </c>
      <c r="K990" s="11" t="str">
        <f t="shared" si="127"/>
        <v/>
      </c>
      <c r="L990" s="11" t="str">
        <f>IF('ACT Math'!B990="","",'SAT M to CBEST M'!$A$2+'SAT M to CBEST M'!$B$2*C990)</f>
        <v/>
      </c>
      <c r="M990" s="11" t="str">
        <f>IF('ACT Math'!B990="","", IF(L990&lt;20, 20, IF(L990&gt;80, 80, L990)))</f>
        <v/>
      </c>
    </row>
    <row r="991" spans="1:13" x14ac:dyDescent="0.25">
      <c r="A991" s="11">
        <v>990</v>
      </c>
      <c r="B991" s="30"/>
      <c r="C991" s="11" t="str">
        <f>IF('ACT Math'!B991="","",IF('ACT Math'!B991&lt;'ACT M to SAT M'!$A$2,'ACT M to SAT M'!$B$2,IF('ACT Math'!B991&gt;'ACT M to SAT M'!A$28,'ACT M to SAT M'!B$28,VLOOKUP(B991,'ACT M to SAT M'!A:B,2,FALSE))))</f>
        <v/>
      </c>
      <c r="D991" s="11" t="str">
        <f t="shared" si="120"/>
        <v/>
      </c>
      <c r="E991" s="11" t="str">
        <f t="shared" si="124"/>
        <v/>
      </c>
      <c r="F991" s="11" t="str">
        <f t="shared" si="121"/>
        <v/>
      </c>
      <c r="G991" s="11" t="str">
        <f t="shared" si="125"/>
        <v/>
      </c>
      <c r="H991" s="11" t="str">
        <f t="shared" si="122"/>
        <v/>
      </c>
      <c r="I991" s="11" t="str">
        <f t="shared" si="126"/>
        <v/>
      </c>
      <c r="J991" s="11" t="str">
        <f t="shared" si="123"/>
        <v/>
      </c>
      <c r="K991" s="11" t="str">
        <f t="shared" si="127"/>
        <v/>
      </c>
      <c r="L991" s="11" t="str">
        <f>IF('ACT Math'!B991="","",'SAT M to CBEST M'!$A$2+'SAT M to CBEST M'!$B$2*C991)</f>
        <v/>
      </c>
      <c r="M991" s="11" t="str">
        <f>IF('ACT Math'!B991="","", IF(L991&lt;20, 20, IF(L991&gt;80, 80, L991)))</f>
        <v/>
      </c>
    </row>
    <row r="992" spans="1:13" x14ac:dyDescent="0.25">
      <c r="A992" s="11">
        <v>991</v>
      </c>
      <c r="B992" s="30"/>
      <c r="C992" s="11" t="str">
        <f>IF('ACT Math'!B992="","",IF('ACT Math'!B992&lt;'ACT M to SAT M'!$A$2,'ACT M to SAT M'!$B$2,IF('ACT Math'!B992&gt;'ACT M to SAT M'!A$28,'ACT M to SAT M'!B$28,VLOOKUP(B992,'ACT M to SAT M'!A:B,2,FALSE))))</f>
        <v/>
      </c>
      <c r="D992" s="11" t="str">
        <f t="shared" si="120"/>
        <v/>
      </c>
      <c r="E992" s="11" t="str">
        <f t="shared" si="124"/>
        <v/>
      </c>
      <c r="F992" s="11" t="str">
        <f t="shared" si="121"/>
        <v/>
      </c>
      <c r="G992" s="11" t="str">
        <f t="shared" si="125"/>
        <v/>
      </c>
      <c r="H992" s="11" t="str">
        <f t="shared" si="122"/>
        <v/>
      </c>
      <c r="I992" s="11" t="str">
        <f t="shared" si="126"/>
        <v/>
      </c>
      <c r="J992" s="11" t="str">
        <f t="shared" si="123"/>
        <v/>
      </c>
      <c r="K992" s="11" t="str">
        <f t="shared" si="127"/>
        <v/>
      </c>
      <c r="L992" s="11" t="str">
        <f>IF('ACT Math'!B992="","",'SAT M to CBEST M'!$A$2+'SAT M to CBEST M'!$B$2*C992)</f>
        <v/>
      </c>
      <c r="M992" s="11" t="str">
        <f>IF('ACT Math'!B992="","", IF(L992&lt;20, 20, IF(L992&gt;80, 80, L992)))</f>
        <v/>
      </c>
    </row>
    <row r="993" spans="1:13" x14ac:dyDescent="0.25">
      <c r="A993" s="11">
        <v>992</v>
      </c>
      <c r="B993" s="30"/>
      <c r="C993" s="11" t="str">
        <f>IF('ACT Math'!B993="","",IF('ACT Math'!B993&lt;'ACT M to SAT M'!$A$2,'ACT M to SAT M'!$B$2,IF('ACT Math'!B993&gt;'ACT M to SAT M'!A$28,'ACT M to SAT M'!B$28,VLOOKUP(B993,'ACT M to SAT M'!A:B,2,FALSE))))</f>
        <v/>
      </c>
      <c r="D993" s="11" t="str">
        <f t="shared" si="120"/>
        <v/>
      </c>
      <c r="E993" s="11" t="str">
        <f t="shared" si="124"/>
        <v/>
      </c>
      <c r="F993" s="11" t="str">
        <f t="shared" si="121"/>
        <v/>
      </c>
      <c r="G993" s="11" t="str">
        <f t="shared" si="125"/>
        <v/>
      </c>
      <c r="H993" s="11" t="str">
        <f t="shared" si="122"/>
        <v/>
      </c>
      <c r="I993" s="11" t="str">
        <f t="shared" si="126"/>
        <v/>
      </c>
      <c r="J993" s="11" t="str">
        <f t="shared" si="123"/>
        <v/>
      </c>
      <c r="K993" s="11" t="str">
        <f t="shared" si="127"/>
        <v/>
      </c>
      <c r="L993" s="11" t="str">
        <f>IF('ACT Math'!B993="","",'SAT M to CBEST M'!$A$2+'SAT M to CBEST M'!$B$2*C993)</f>
        <v/>
      </c>
      <c r="M993" s="11" t="str">
        <f>IF('ACT Math'!B993="","", IF(L993&lt;20, 20, IF(L993&gt;80, 80, L993)))</f>
        <v/>
      </c>
    </row>
    <row r="994" spans="1:13" x14ac:dyDescent="0.25">
      <c r="A994" s="11">
        <v>993</v>
      </c>
      <c r="B994" s="30"/>
      <c r="C994" s="11" t="str">
        <f>IF('ACT Math'!B994="","",IF('ACT Math'!B994&lt;'ACT M to SAT M'!$A$2,'ACT M to SAT M'!$B$2,IF('ACT Math'!B994&gt;'ACT M to SAT M'!A$28,'ACT M to SAT M'!B$28,VLOOKUP(B994,'ACT M to SAT M'!A:B,2,FALSE))))</f>
        <v/>
      </c>
      <c r="D994" s="11" t="str">
        <f t="shared" si="120"/>
        <v/>
      </c>
      <c r="E994" s="11" t="str">
        <f t="shared" si="124"/>
        <v/>
      </c>
      <c r="F994" s="11" t="str">
        <f t="shared" si="121"/>
        <v/>
      </c>
      <c r="G994" s="11" t="str">
        <f t="shared" si="125"/>
        <v/>
      </c>
      <c r="H994" s="11" t="str">
        <f t="shared" si="122"/>
        <v/>
      </c>
      <c r="I994" s="11" t="str">
        <f t="shared" si="126"/>
        <v/>
      </c>
      <c r="J994" s="11" t="str">
        <f t="shared" si="123"/>
        <v/>
      </c>
      <c r="K994" s="11" t="str">
        <f t="shared" si="127"/>
        <v/>
      </c>
      <c r="L994" s="11" t="str">
        <f>IF('ACT Math'!B994="","",'SAT M to CBEST M'!$A$2+'SAT M to CBEST M'!$B$2*C994)</f>
        <v/>
      </c>
      <c r="M994" s="11" t="str">
        <f>IF('ACT Math'!B994="","", IF(L994&lt;20, 20, IF(L994&gt;80, 80, L994)))</f>
        <v/>
      </c>
    </row>
    <row r="995" spans="1:13" x14ac:dyDescent="0.25">
      <c r="A995" s="11">
        <v>994</v>
      </c>
      <c r="B995" s="30"/>
      <c r="C995" s="11" t="str">
        <f>IF('ACT Math'!B995="","",IF('ACT Math'!B995&lt;'ACT M to SAT M'!$A$2,'ACT M to SAT M'!$B$2,IF('ACT Math'!B995&gt;'ACT M to SAT M'!A$28,'ACT M to SAT M'!B$28,VLOOKUP(B995,'ACT M to SAT M'!A:B,2,FALSE))))</f>
        <v/>
      </c>
      <c r="D995" s="11" t="str">
        <f t="shared" si="120"/>
        <v/>
      </c>
      <c r="E995" s="11" t="str">
        <f t="shared" si="124"/>
        <v/>
      </c>
      <c r="F995" s="11" t="str">
        <f t="shared" si="121"/>
        <v/>
      </c>
      <c r="G995" s="11" t="str">
        <f t="shared" si="125"/>
        <v/>
      </c>
      <c r="H995" s="11" t="str">
        <f t="shared" si="122"/>
        <v/>
      </c>
      <c r="I995" s="11" t="str">
        <f t="shared" si="126"/>
        <v/>
      </c>
      <c r="J995" s="11" t="str">
        <f t="shared" si="123"/>
        <v/>
      </c>
      <c r="K995" s="11" t="str">
        <f t="shared" si="127"/>
        <v/>
      </c>
      <c r="L995" s="11" t="str">
        <f>IF('ACT Math'!B995="","",'SAT M to CBEST M'!$A$2+'SAT M to CBEST M'!$B$2*C995)</f>
        <v/>
      </c>
      <c r="M995" s="11" t="str">
        <f>IF('ACT Math'!B995="","", IF(L995&lt;20, 20, IF(L995&gt;80, 80, L995)))</f>
        <v/>
      </c>
    </row>
    <row r="996" spans="1:13" x14ac:dyDescent="0.25">
      <c r="A996" s="11">
        <v>995</v>
      </c>
      <c r="B996" s="30"/>
      <c r="C996" s="11" t="str">
        <f>IF('ACT Math'!B996="","",IF('ACT Math'!B996&lt;'ACT M to SAT M'!$A$2,'ACT M to SAT M'!$B$2,IF('ACT Math'!B996&gt;'ACT M to SAT M'!A$28,'ACT M to SAT M'!B$28,VLOOKUP(B996,'ACT M to SAT M'!A:B,2,FALSE))))</f>
        <v/>
      </c>
      <c r="D996" s="11" t="str">
        <f t="shared" si="120"/>
        <v/>
      </c>
      <c r="E996" s="11" t="str">
        <f t="shared" si="124"/>
        <v/>
      </c>
      <c r="F996" s="11" t="str">
        <f t="shared" si="121"/>
        <v/>
      </c>
      <c r="G996" s="11" t="str">
        <f t="shared" si="125"/>
        <v/>
      </c>
      <c r="H996" s="11" t="str">
        <f t="shared" si="122"/>
        <v/>
      </c>
      <c r="I996" s="11" t="str">
        <f t="shared" si="126"/>
        <v/>
      </c>
      <c r="J996" s="11" t="str">
        <f t="shared" si="123"/>
        <v/>
      </c>
      <c r="K996" s="11" t="str">
        <f t="shared" si="127"/>
        <v/>
      </c>
      <c r="L996" s="11" t="str">
        <f>IF('ACT Math'!B996="","",'SAT M to CBEST M'!$A$2+'SAT M to CBEST M'!$B$2*C996)</f>
        <v/>
      </c>
      <c r="M996" s="11" t="str">
        <f>IF('ACT Math'!B996="","", IF(L996&lt;20, 20, IF(L996&gt;80, 80, L996)))</f>
        <v/>
      </c>
    </row>
    <row r="997" spans="1:13" x14ac:dyDescent="0.25">
      <c r="A997" s="11">
        <v>996</v>
      </c>
      <c r="B997" s="30"/>
      <c r="C997" s="11" t="str">
        <f>IF('ACT Math'!B997="","",IF('ACT Math'!B997&lt;'ACT M to SAT M'!$A$2,'ACT M to SAT M'!$B$2,IF('ACT Math'!B997&gt;'ACT M to SAT M'!A$28,'ACT M to SAT M'!B$28,VLOOKUP(B997,'ACT M to SAT M'!A:B,2,FALSE))))</f>
        <v/>
      </c>
      <c r="D997" s="11" t="str">
        <f t="shared" si="120"/>
        <v/>
      </c>
      <c r="E997" s="11" t="str">
        <f t="shared" si="124"/>
        <v/>
      </c>
      <c r="F997" s="11" t="str">
        <f t="shared" si="121"/>
        <v/>
      </c>
      <c r="G997" s="11" t="str">
        <f t="shared" si="125"/>
        <v/>
      </c>
      <c r="H997" s="11" t="str">
        <f t="shared" si="122"/>
        <v/>
      </c>
      <c r="I997" s="11" t="str">
        <f t="shared" si="126"/>
        <v/>
      </c>
      <c r="J997" s="11" t="str">
        <f t="shared" si="123"/>
        <v/>
      </c>
      <c r="K997" s="11" t="str">
        <f t="shared" si="127"/>
        <v/>
      </c>
      <c r="L997" s="11" t="str">
        <f>IF('ACT Math'!B997="","",'SAT M to CBEST M'!$A$2+'SAT M to CBEST M'!$B$2*C997)</f>
        <v/>
      </c>
      <c r="M997" s="11" t="str">
        <f>IF('ACT Math'!B997="","", IF(L997&lt;20, 20, IF(L997&gt;80, 80, L997)))</f>
        <v/>
      </c>
    </row>
    <row r="998" spans="1:13" x14ac:dyDescent="0.25">
      <c r="A998" s="11">
        <v>997</v>
      </c>
      <c r="B998" s="30"/>
      <c r="C998" s="11" t="str">
        <f>IF('ACT Math'!B998="","",IF('ACT Math'!B998&lt;'ACT M to SAT M'!$A$2,'ACT M to SAT M'!$B$2,IF('ACT Math'!B998&gt;'ACT M to SAT M'!A$28,'ACT M to SAT M'!B$28,VLOOKUP(B998,'ACT M to SAT M'!A:B,2,FALSE))))</f>
        <v/>
      </c>
      <c r="D998" s="11" t="str">
        <f t="shared" si="120"/>
        <v/>
      </c>
      <c r="E998" s="11" t="str">
        <f t="shared" si="124"/>
        <v/>
      </c>
      <c r="F998" s="11" t="str">
        <f t="shared" si="121"/>
        <v/>
      </c>
      <c r="G998" s="11" t="str">
        <f t="shared" si="125"/>
        <v/>
      </c>
      <c r="H998" s="11" t="str">
        <f t="shared" si="122"/>
        <v/>
      </c>
      <c r="I998" s="11" t="str">
        <f t="shared" si="126"/>
        <v/>
      </c>
      <c r="J998" s="11" t="str">
        <f t="shared" si="123"/>
        <v/>
      </c>
      <c r="K998" s="11" t="str">
        <f t="shared" si="127"/>
        <v/>
      </c>
      <c r="L998" s="11" t="str">
        <f>IF('ACT Math'!B998="","",'SAT M to CBEST M'!$A$2+'SAT M to CBEST M'!$B$2*C998)</f>
        <v/>
      </c>
      <c r="M998" s="11" t="str">
        <f>IF('ACT Math'!B998="","", IF(L998&lt;20, 20, IF(L998&gt;80, 80, L998)))</f>
        <v/>
      </c>
    </row>
    <row r="999" spans="1:13" x14ac:dyDescent="0.25">
      <c r="A999" s="11">
        <v>998</v>
      </c>
      <c r="B999" s="30"/>
      <c r="C999" s="11" t="str">
        <f>IF('ACT Math'!B999="","",IF('ACT Math'!B999&lt;'ACT M to SAT M'!$A$2,'ACT M to SAT M'!$B$2,IF('ACT Math'!B999&gt;'ACT M to SAT M'!A$28,'ACT M to SAT M'!B$28,VLOOKUP(B999,'ACT M to SAT M'!A:B,2,FALSE))))</f>
        <v/>
      </c>
      <c r="D999" s="11" t="str">
        <f t="shared" si="120"/>
        <v/>
      </c>
      <c r="E999" s="11" t="str">
        <f t="shared" si="124"/>
        <v/>
      </c>
      <c r="F999" s="11" t="str">
        <f t="shared" si="121"/>
        <v/>
      </c>
      <c r="G999" s="11" t="str">
        <f t="shared" si="125"/>
        <v/>
      </c>
      <c r="H999" s="11" t="str">
        <f t="shared" si="122"/>
        <v/>
      </c>
      <c r="I999" s="11" t="str">
        <f t="shared" si="126"/>
        <v/>
      </c>
      <c r="J999" s="11" t="str">
        <f t="shared" si="123"/>
        <v/>
      </c>
      <c r="K999" s="11" t="str">
        <f t="shared" si="127"/>
        <v/>
      </c>
      <c r="L999" s="11" t="str">
        <f>IF('ACT Math'!B999="","",'SAT M to CBEST M'!$A$2+'SAT M to CBEST M'!$B$2*C999)</f>
        <v/>
      </c>
      <c r="M999" s="11" t="str">
        <f>IF('ACT Math'!B999="","", IF(L999&lt;20, 20, IF(L999&gt;80, 80, L999)))</f>
        <v/>
      </c>
    </row>
    <row r="1000" spans="1:13" x14ac:dyDescent="0.25">
      <c r="A1000" s="11">
        <v>999</v>
      </c>
      <c r="B1000" s="30"/>
      <c r="C1000" s="11" t="str">
        <f>IF('ACT Math'!B1000="","",IF('ACT Math'!B1000&lt;'ACT M to SAT M'!$A$2,'ACT M to SAT M'!$B$2,IF('ACT Math'!B1000&gt;'ACT M to SAT M'!A$28,'ACT M to SAT M'!B$28,VLOOKUP(B1000,'ACT M to SAT M'!A:B,2,FALSE))))</f>
        <v/>
      </c>
      <c r="D1000" s="11" t="str">
        <f t="shared" si="120"/>
        <v/>
      </c>
      <c r="E1000" s="11" t="str">
        <f t="shared" si="124"/>
        <v/>
      </c>
      <c r="F1000" s="11" t="str">
        <f t="shared" si="121"/>
        <v/>
      </c>
      <c r="G1000" s="11" t="str">
        <f t="shared" si="125"/>
        <v/>
      </c>
      <c r="H1000" s="11" t="str">
        <f t="shared" si="122"/>
        <v/>
      </c>
      <c r="I1000" s="11" t="str">
        <f t="shared" si="126"/>
        <v/>
      </c>
      <c r="J1000" s="11" t="str">
        <f t="shared" si="123"/>
        <v/>
      </c>
      <c r="K1000" s="11" t="str">
        <f t="shared" si="127"/>
        <v/>
      </c>
      <c r="L1000" s="11" t="str">
        <f>IF('ACT Math'!B1000="","",'SAT M to CBEST M'!$A$2+'SAT M to CBEST M'!$B$2*C1000)</f>
        <v/>
      </c>
      <c r="M1000" s="11" t="str">
        <f>IF('ACT Math'!B1000="","", IF(L1000&lt;20, 20, IF(L1000&gt;80, 80, L1000)))</f>
        <v/>
      </c>
    </row>
    <row r="1001" spans="1:13" x14ac:dyDescent="0.25">
      <c r="A1001" s="11">
        <v>1000</v>
      </c>
      <c r="B1001" s="30"/>
      <c r="C1001" s="11" t="str">
        <f>IF('ACT Math'!B1001="","",IF('ACT Math'!B1001&lt;'ACT M to SAT M'!$A$2,'ACT M to SAT M'!$B$2,IF('ACT Math'!B1001&gt;'ACT M to SAT M'!A$28,'ACT M to SAT M'!B$28,VLOOKUP(B1001,'ACT M to SAT M'!A:B,2,FALSE))))</f>
        <v/>
      </c>
      <c r="D1001" s="11" t="str">
        <f t="shared" si="120"/>
        <v/>
      </c>
      <c r="E1001" s="11" t="str">
        <f t="shared" si="124"/>
        <v/>
      </c>
      <c r="F1001" s="11" t="str">
        <f t="shared" si="121"/>
        <v/>
      </c>
      <c r="G1001" s="11" t="str">
        <f t="shared" si="125"/>
        <v/>
      </c>
      <c r="H1001" s="11" t="str">
        <f t="shared" si="122"/>
        <v/>
      </c>
      <c r="I1001" s="11" t="str">
        <f t="shared" si="126"/>
        <v/>
      </c>
      <c r="J1001" s="11" t="str">
        <f t="shared" si="123"/>
        <v/>
      </c>
      <c r="K1001" s="11" t="str">
        <f t="shared" si="127"/>
        <v/>
      </c>
      <c r="L1001" s="11" t="str">
        <f>IF('ACT Math'!B1001="","",'SAT M to CBEST M'!$A$2+'SAT M to CBEST M'!$B$2*C1001)</f>
        <v/>
      </c>
      <c r="M1001" s="11" t="str">
        <f>IF('ACT Math'!B1001="","", IF(L1001&lt;20, 20, IF(L1001&gt;80, 80, L1001)))</f>
        <v/>
      </c>
    </row>
  </sheetData>
  <sheetProtection algorithmName="SHA-512" hashValue="EarM7TlFmnsV3kJiHToVYT0O8OuJzyeuKLNYa2zniyFp68HlQKKOwiXqJQ54EkCBKpDRwaG64cX7ygp8W5nF7A==" saltValue="wyYJBrH51jizvpIFYOQo0w==" spinCount="100000" sheet="1" selectLockedCell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3A4C8-C218-4DFC-BAB6-FC2BC1410B4A}">
  <sheetPr codeName="Sheet4">
    <tabColor theme="9" tint="0.79998168889431442"/>
  </sheetPr>
  <dimension ref="A1:W1001"/>
  <sheetViews>
    <sheetView workbookViewId="0">
      <selection activeCell="B2" sqref="B2"/>
    </sheetView>
  </sheetViews>
  <sheetFormatPr defaultColWidth="8.7109375" defaultRowHeight="15" x14ac:dyDescent="0.25"/>
  <cols>
    <col min="1" max="1" width="11.42578125" style="11" customWidth="1"/>
    <col min="2" max="2" width="10.85546875" style="29" customWidth="1"/>
    <col min="3" max="3" width="13.42578125" style="11" hidden="1" customWidth="1"/>
    <col min="4" max="14" width="13.85546875" style="11" hidden="1" customWidth="1"/>
    <col min="15" max="15" width="8.7109375" style="11"/>
    <col min="16" max="16" width="10.5703125" style="11" customWidth="1"/>
    <col min="17" max="17" width="11.140625" style="11" hidden="1" customWidth="1"/>
    <col min="18" max="18" width="9.7109375" style="11" customWidth="1"/>
    <col min="19" max="22" width="11.42578125" style="11" hidden="1" customWidth="1"/>
    <col min="23" max="23" width="10.42578125" style="11" hidden="1" customWidth="1"/>
    <col min="24" max="16384" width="8.7109375" style="11"/>
  </cols>
  <sheetData>
    <row r="1" spans="1:23" ht="75" x14ac:dyDescent="0.25">
      <c r="A1" s="11" t="s">
        <v>45</v>
      </c>
      <c r="B1" s="29" t="s">
        <v>31</v>
      </c>
      <c r="C1" s="11" t="s">
        <v>147</v>
      </c>
      <c r="D1" s="11" t="s">
        <v>140</v>
      </c>
      <c r="E1" s="11" t="s">
        <v>141</v>
      </c>
      <c r="F1" s="11" t="s">
        <v>142</v>
      </c>
      <c r="G1" s="11" t="s">
        <v>143</v>
      </c>
      <c r="H1" s="11" t="s">
        <v>169</v>
      </c>
      <c r="I1" s="11" t="s">
        <v>168</v>
      </c>
      <c r="J1" s="11" t="s">
        <v>170</v>
      </c>
      <c r="K1" s="11" t="s">
        <v>171</v>
      </c>
      <c r="L1" s="11" t="s">
        <v>101</v>
      </c>
      <c r="M1" s="11" t="s">
        <v>102</v>
      </c>
      <c r="P1" s="11" t="s">
        <v>28</v>
      </c>
      <c r="Q1" s="11" t="s">
        <v>44</v>
      </c>
      <c r="R1" s="11" t="s">
        <v>113</v>
      </c>
      <c r="S1" s="11" t="s">
        <v>98</v>
      </c>
      <c r="T1" s="11" t="s">
        <v>99</v>
      </c>
      <c r="U1" s="11" t="s">
        <v>184</v>
      </c>
      <c r="V1" s="11" t="s">
        <v>185</v>
      </c>
      <c r="W1" s="11" t="s">
        <v>100</v>
      </c>
    </row>
    <row r="2" spans="1:23" x14ac:dyDescent="0.25">
      <c r="A2" s="11">
        <v>1</v>
      </c>
      <c r="B2" s="30"/>
      <c r="C2" s="11" t="str">
        <f>IF(ISBLANK('SAT Math'!B2),"", IF('SAT Math'!B2&lt;'SAT M to ACT M'!$A$2, 'SAT M to ACT M'!$B$2, IF('SAT Math'!B2&gt;'SAT M to ACT M'!A$56, 'SAT M to ACT M'!B$56, VLOOKUP(B2,'SAT M to ACT M'!A:B,2,FALSE))))</f>
        <v/>
      </c>
      <c r="D2" s="11" t="str">
        <f t="shared" ref="D2:D65" si="0">IF(B2="","",interceptACTMtoPCM5732+slopeACTMtoPCM5732*C2)</f>
        <v/>
      </c>
      <c r="E2" s="11" t="str">
        <f>IF(B2="","", IF(D2&lt;100, 100, IF(D2&gt;200, 200, D2)))</f>
        <v/>
      </c>
      <c r="F2" s="11" t="str">
        <f t="shared" ref="F2:F65" si="1">IF(B2="","",IF(C2&gt;=17, upperinterceptACTMtoPAAM201+C2*upperslopeACTMtoPAAM201, lowerinterceptACTMtoPAAM201+C2*lowerslopeACTMtoPAAM201))</f>
        <v/>
      </c>
      <c r="G2" s="11" t="str">
        <f>IF('SAT Math'!B2="","", IF(F2&lt;100, 100, IF(F2&gt;300, 300, F2)))</f>
        <v/>
      </c>
      <c r="H2" s="11" t="str">
        <f t="shared" ref="H2:H65" si="2">IF(B2="","",interceptACTMtoPCM5733+slopeACTMtoPCM5733*C2)</f>
        <v/>
      </c>
      <c r="I2" s="11" t="str">
        <f>IF(B2="","", IF(H2&lt;100, 100, IF(H2&gt;200, 200, H2)))</f>
        <v/>
      </c>
      <c r="J2" s="11" t="str">
        <f t="shared" ref="J2:J65" si="3">IF(B2="","",IF(C2&gt;=16, upperinterceptACTMtoPAAM211+C2*upperslopeACTMtoPAAM211, lowerinterceptACTMtoPAAM211+C2*lowerslopeACTMtoPAAM211))</f>
        <v/>
      </c>
      <c r="K2" s="11" t="str">
        <f>IF(B2="","", IF(J2&lt;100, 100, IF(J2&gt;300, 300, J2)))</f>
        <v/>
      </c>
      <c r="L2" s="11" t="str">
        <f>IF('SAT Math'!B2="","",'SAT M to CBEST M'!$A$2+'SAT M to CBEST M'!$B$2*B2)</f>
        <v/>
      </c>
      <c r="M2" s="11" t="str">
        <f>IF('SAT Math'!B2="","", IF(L2&lt;20, 20, IF(L2&gt;80, 80, L2)))</f>
        <v/>
      </c>
      <c r="P2" s="11">
        <f>IF(COUNT(B:B)=COUNT(C:C), COUNT(B:B), "error")</f>
        <v>0</v>
      </c>
      <c r="Q2" s="12" t="str">
        <f>IF(AND(P2&lt;&gt;"error", P2&lt;&gt;0),AVERAGE(C:C),"")</f>
        <v/>
      </c>
      <c r="R2" s="12" t="str">
        <f>IF(AND(P2&lt;&gt;"error", P2&lt;&gt;0),AVERAGE(B:B),"")</f>
        <v/>
      </c>
      <c r="S2" s="11" t="str">
        <f>IF(AND(P2&lt;&gt;"error", P2&lt;&gt;0),AVERAGE(E:E),"")</f>
        <v/>
      </c>
      <c r="T2" s="11" t="str">
        <f>IF(AND(P2&lt;&gt;"error", P2&lt;&gt;0),AVERAGE(G:G),"")</f>
        <v/>
      </c>
      <c r="U2" s="11" t="str">
        <f>IF(AND($P2&lt;&gt;"error", $P2&lt;&gt;0),AVERAGE(I:I),"")</f>
        <v/>
      </c>
      <c r="V2" s="11" t="str">
        <f>IF(AND($P2&lt;&gt;"error", $P2&lt;&gt;0),AVERAGE(K:K),"")</f>
        <v/>
      </c>
      <c r="W2" s="11" t="str">
        <f>IF(AND(P2&lt;&gt;"error", P2&lt;&gt;0),AVERAGE(M:M),"")</f>
        <v/>
      </c>
    </row>
    <row r="3" spans="1:23" x14ac:dyDescent="0.25">
      <c r="A3" s="11">
        <v>2</v>
      </c>
      <c r="B3" s="30"/>
      <c r="C3" s="11" t="str">
        <f>IF(ISBLANK('SAT Math'!B3),"", IF('SAT Math'!B3&lt;'SAT M to ACT M'!$A$2, 'SAT M to ACT M'!$B$2, IF('SAT Math'!B3&gt;'SAT M to ACT M'!A$56, 'SAT M to ACT M'!B$56, VLOOKUP(B3,'SAT M to ACT M'!A:B,2,FALSE))))</f>
        <v/>
      </c>
      <c r="D3" s="11" t="str">
        <f t="shared" si="0"/>
        <v/>
      </c>
      <c r="E3" s="11" t="str">
        <f t="shared" ref="E3:E66" si="4">IF(B3="","", IF(D3&lt;100, 100, IF(D3&gt;200, 200, D3)))</f>
        <v/>
      </c>
      <c r="F3" s="11" t="str">
        <f t="shared" si="1"/>
        <v/>
      </c>
      <c r="G3" s="11" t="str">
        <f>IF('SAT Math'!B3="","", IF(F3&lt;100, 100, IF(F3&gt;300, 300, F3)))</f>
        <v/>
      </c>
      <c r="H3" s="11" t="str">
        <f t="shared" si="2"/>
        <v/>
      </c>
      <c r="I3" s="11" t="str">
        <f t="shared" ref="I3:I66" si="5">IF(B3="","", IF(H3&lt;100, 100, IF(H3&gt;200, 200, H3)))</f>
        <v/>
      </c>
      <c r="J3" s="11" t="str">
        <f t="shared" si="3"/>
        <v/>
      </c>
      <c r="K3" s="11" t="str">
        <f t="shared" ref="K3:K66" si="6">IF(B3="","", IF(J3&lt;100, 100, IF(J3&gt;300, 300, J3)))</f>
        <v/>
      </c>
      <c r="L3" s="11" t="str">
        <f>IF('SAT Math'!B3="","",'SAT M to CBEST M'!$A$2+'SAT M to CBEST M'!$B$2*B3)</f>
        <v/>
      </c>
      <c r="M3" s="11" t="str">
        <f>IF('SAT Math'!B3="","", IF(L3&lt;20, 20, IF(L3&gt;80, 80, L3)))</f>
        <v/>
      </c>
    </row>
    <row r="4" spans="1:23" x14ac:dyDescent="0.25">
      <c r="A4" s="11">
        <v>3</v>
      </c>
      <c r="B4" s="30"/>
      <c r="C4" s="11" t="str">
        <f>IF(ISBLANK('SAT Math'!B4),"", IF('SAT Math'!B4&lt;'SAT M to ACT M'!$A$2, 'SAT M to ACT M'!$B$2, IF('SAT Math'!B4&gt;'SAT M to ACT M'!A$56, 'SAT M to ACT M'!B$56, VLOOKUP(B4,'SAT M to ACT M'!A:B,2,FALSE))))</f>
        <v/>
      </c>
      <c r="D4" s="11" t="str">
        <f t="shared" si="0"/>
        <v/>
      </c>
      <c r="E4" s="11" t="str">
        <f t="shared" si="4"/>
        <v/>
      </c>
      <c r="F4" s="11" t="str">
        <f t="shared" si="1"/>
        <v/>
      </c>
      <c r="G4" s="11" t="str">
        <f>IF('SAT Math'!B4="","", IF(F4&lt;100, 100, IF(F4&gt;300, 300, F4)))</f>
        <v/>
      </c>
      <c r="H4" s="11" t="str">
        <f t="shared" si="2"/>
        <v/>
      </c>
      <c r="I4" s="11" t="str">
        <f t="shared" si="5"/>
        <v/>
      </c>
      <c r="J4" s="11" t="str">
        <f t="shared" si="3"/>
        <v/>
      </c>
      <c r="K4" s="11" t="str">
        <f t="shared" si="6"/>
        <v/>
      </c>
      <c r="L4" s="11" t="str">
        <f>IF('SAT Math'!B4="","",'SAT M to CBEST M'!$A$2+'SAT M to CBEST M'!$B$2*B4)</f>
        <v/>
      </c>
      <c r="M4" s="11" t="str">
        <f>IF('SAT Math'!B4="","", IF(L4&lt;20, 20, IF(L4&gt;80, 80, L4)))</f>
        <v/>
      </c>
    </row>
    <row r="5" spans="1:23" x14ac:dyDescent="0.25">
      <c r="A5" s="11">
        <v>4</v>
      </c>
      <c r="B5" s="30"/>
      <c r="C5" s="11" t="str">
        <f>IF(ISBLANK('SAT Math'!B5),"", IF('SAT Math'!B5&lt;'SAT M to ACT M'!$A$2, 'SAT M to ACT M'!$B$2, IF('SAT Math'!B5&gt;'SAT M to ACT M'!A$56, 'SAT M to ACT M'!B$56, VLOOKUP(B5,'SAT M to ACT M'!A:B,2,FALSE))))</f>
        <v/>
      </c>
      <c r="D5" s="11" t="str">
        <f t="shared" si="0"/>
        <v/>
      </c>
      <c r="E5" s="11" t="str">
        <f t="shared" si="4"/>
        <v/>
      </c>
      <c r="F5" s="11" t="str">
        <f t="shared" si="1"/>
        <v/>
      </c>
      <c r="G5" s="11" t="str">
        <f>IF('SAT Math'!B5="","", IF(F5&lt;100, 100, IF(F5&gt;300, 300, F5)))</f>
        <v/>
      </c>
      <c r="H5" s="11" t="str">
        <f t="shared" si="2"/>
        <v/>
      </c>
      <c r="I5" s="11" t="str">
        <f t="shared" si="5"/>
        <v/>
      </c>
      <c r="J5" s="11" t="str">
        <f t="shared" si="3"/>
        <v/>
      </c>
      <c r="K5" s="11" t="str">
        <f t="shared" si="6"/>
        <v/>
      </c>
      <c r="L5" s="11" t="str">
        <f>IF('SAT Math'!B5="","",'SAT M to CBEST M'!$A$2+'SAT M to CBEST M'!$B$2*B5)</f>
        <v/>
      </c>
      <c r="M5" s="11" t="str">
        <f>IF('SAT Math'!B5="","", IF(L5&lt;20, 20, IF(L5&gt;80, 80, L5)))</f>
        <v/>
      </c>
    </row>
    <row r="6" spans="1:23" x14ac:dyDescent="0.25">
      <c r="A6" s="11">
        <v>5</v>
      </c>
      <c r="B6" s="30"/>
      <c r="C6" s="11" t="str">
        <f>IF(ISBLANK('SAT Math'!B6),"", IF('SAT Math'!B6&lt;'SAT M to ACT M'!$A$2, 'SAT M to ACT M'!$B$2, IF('SAT Math'!B6&gt;'SAT M to ACT M'!A$56, 'SAT M to ACT M'!B$56, VLOOKUP(B6,'SAT M to ACT M'!A:B,2,FALSE))))</f>
        <v/>
      </c>
      <c r="D6" s="11" t="str">
        <f t="shared" si="0"/>
        <v/>
      </c>
      <c r="E6" s="11" t="str">
        <f t="shared" si="4"/>
        <v/>
      </c>
      <c r="F6" s="11" t="str">
        <f t="shared" si="1"/>
        <v/>
      </c>
      <c r="G6" s="11" t="str">
        <f>IF('SAT Math'!B6="","", IF(F6&lt;100, 100, IF(F6&gt;300, 300, F6)))</f>
        <v/>
      </c>
      <c r="H6" s="11" t="str">
        <f t="shared" si="2"/>
        <v/>
      </c>
      <c r="I6" s="11" t="str">
        <f t="shared" si="5"/>
        <v/>
      </c>
      <c r="J6" s="11" t="str">
        <f t="shared" si="3"/>
        <v/>
      </c>
      <c r="K6" s="11" t="str">
        <f t="shared" si="6"/>
        <v/>
      </c>
      <c r="L6" s="11" t="str">
        <f>IF('SAT Math'!B6="","",'SAT M to CBEST M'!$A$2+'SAT M to CBEST M'!$B$2*B6)</f>
        <v/>
      </c>
      <c r="M6" s="11" t="str">
        <f>IF('SAT Math'!B6="","", IF(L6&lt;20, 20, IF(L6&gt;80, 80, L6)))</f>
        <v/>
      </c>
    </row>
    <row r="7" spans="1:23" x14ac:dyDescent="0.25">
      <c r="A7" s="11">
        <v>6</v>
      </c>
      <c r="B7" s="30"/>
      <c r="C7" s="11" t="str">
        <f>IF(ISBLANK('SAT Math'!B7),"", IF('SAT Math'!B7&lt;'SAT M to ACT M'!$A$2, 'SAT M to ACT M'!$B$2, IF('SAT Math'!B7&gt;'SAT M to ACT M'!A$56, 'SAT M to ACT M'!B$56, VLOOKUP(B7,'SAT M to ACT M'!A:B,2,FALSE))))</f>
        <v/>
      </c>
      <c r="D7" s="11" t="str">
        <f t="shared" si="0"/>
        <v/>
      </c>
      <c r="E7" s="11" t="str">
        <f t="shared" si="4"/>
        <v/>
      </c>
      <c r="F7" s="11" t="str">
        <f t="shared" si="1"/>
        <v/>
      </c>
      <c r="G7" s="11" t="str">
        <f>IF('SAT Math'!B7="","", IF(F7&lt;100, 100, IF(F7&gt;300, 300, F7)))</f>
        <v/>
      </c>
      <c r="H7" s="11" t="str">
        <f t="shared" si="2"/>
        <v/>
      </c>
      <c r="I7" s="11" t="str">
        <f t="shared" si="5"/>
        <v/>
      </c>
      <c r="J7" s="11" t="str">
        <f t="shared" si="3"/>
        <v/>
      </c>
      <c r="K7" s="11" t="str">
        <f t="shared" si="6"/>
        <v/>
      </c>
      <c r="L7" s="11" t="str">
        <f>IF('SAT Math'!B7="","",'SAT M to CBEST M'!$A$2+'SAT M to CBEST M'!$B$2*B7)</f>
        <v/>
      </c>
      <c r="M7" s="11" t="str">
        <f>IF('SAT Math'!B7="","", IF(L7&lt;20, 20, IF(L7&gt;80, 80, L7)))</f>
        <v/>
      </c>
    </row>
    <row r="8" spans="1:23" x14ac:dyDescent="0.25">
      <c r="A8" s="11">
        <v>7</v>
      </c>
      <c r="B8" s="30"/>
      <c r="C8" s="11" t="str">
        <f>IF(ISBLANK('SAT Math'!B8),"", IF('SAT Math'!B8&lt;'SAT M to ACT M'!$A$2, 'SAT M to ACT M'!$B$2, IF('SAT Math'!B8&gt;'SAT M to ACT M'!A$56, 'SAT M to ACT M'!B$56, VLOOKUP(B8,'SAT M to ACT M'!A:B,2,FALSE))))</f>
        <v/>
      </c>
      <c r="D8" s="11" t="str">
        <f t="shared" si="0"/>
        <v/>
      </c>
      <c r="E8" s="11" t="str">
        <f t="shared" si="4"/>
        <v/>
      </c>
      <c r="F8" s="11" t="str">
        <f t="shared" si="1"/>
        <v/>
      </c>
      <c r="G8" s="11" t="str">
        <f>IF('SAT Math'!B8="","", IF(F8&lt;100, 100, IF(F8&gt;300, 300, F8)))</f>
        <v/>
      </c>
      <c r="H8" s="11" t="str">
        <f t="shared" si="2"/>
        <v/>
      </c>
      <c r="I8" s="11" t="str">
        <f t="shared" si="5"/>
        <v/>
      </c>
      <c r="J8" s="11" t="str">
        <f t="shared" si="3"/>
        <v/>
      </c>
      <c r="K8" s="11" t="str">
        <f t="shared" si="6"/>
        <v/>
      </c>
      <c r="L8" s="11" t="str">
        <f>IF('SAT Math'!B8="","",'SAT M to CBEST M'!$A$2+'SAT M to CBEST M'!$B$2*B8)</f>
        <v/>
      </c>
      <c r="M8" s="11" t="str">
        <f>IF('SAT Math'!B8="","", IF(L8&lt;20, 20, IF(L8&gt;80, 80, L8)))</f>
        <v/>
      </c>
    </row>
    <row r="9" spans="1:23" x14ac:dyDescent="0.25">
      <c r="A9" s="11">
        <v>8</v>
      </c>
      <c r="B9" s="30"/>
      <c r="C9" s="11" t="str">
        <f>IF(ISBLANK('SAT Math'!B9),"", IF('SAT Math'!B9&lt;'SAT M to ACT M'!$A$2, 'SAT M to ACT M'!$B$2, IF('SAT Math'!B9&gt;'SAT M to ACT M'!A$56, 'SAT M to ACT M'!B$56, VLOOKUP(B9,'SAT M to ACT M'!A:B,2,FALSE))))</f>
        <v/>
      </c>
      <c r="D9" s="11" t="str">
        <f t="shared" si="0"/>
        <v/>
      </c>
      <c r="E9" s="11" t="str">
        <f t="shared" si="4"/>
        <v/>
      </c>
      <c r="F9" s="11" t="str">
        <f t="shared" si="1"/>
        <v/>
      </c>
      <c r="G9" s="11" t="str">
        <f>IF('SAT Math'!B9="","", IF(F9&lt;100, 100, IF(F9&gt;300, 300, F9)))</f>
        <v/>
      </c>
      <c r="H9" s="11" t="str">
        <f t="shared" si="2"/>
        <v/>
      </c>
      <c r="I9" s="11" t="str">
        <f t="shared" si="5"/>
        <v/>
      </c>
      <c r="J9" s="11" t="str">
        <f t="shared" si="3"/>
        <v/>
      </c>
      <c r="K9" s="11" t="str">
        <f t="shared" si="6"/>
        <v/>
      </c>
      <c r="L9" s="11" t="str">
        <f>IF('SAT Math'!B9="","",'SAT M to CBEST M'!$A$2+'SAT M to CBEST M'!$B$2*B9)</f>
        <v/>
      </c>
      <c r="M9" s="11" t="str">
        <f>IF('SAT Math'!B9="","", IF(L9&lt;20, 20, IF(L9&gt;80, 80, L9)))</f>
        <v/>
      </c>
    </row>
    <row r="10" spans="1:23" x14ac:dyDescent="0.25">
      <c r="A10" s="11">
        <v>9</v>
      </c>
      <c r="B10" s="30"/>
      <c r="C10" s="11" t="str">
        <f>IF(ISBLANK('SAT Math'!B10),"", IF('SAT Math'!B10&lt;'SAT M to ACT M'!$A$2, 'SAT M to ACT M'!$B$2, IF('SAT Math'!B10&gt;'SAT M to ACT M'!A$56, 'SAT M to ACT M'!B$56, VLOOKUP(B10,'SAT M to ACT M'!A:B,2,FALSE))))</f>
        <v/>
      </c>
      <c r="D10" s="11" t="str">
        <f t="shared" si="0"/>
        <v/>
      </c>
      <c r="E10" s="11" t="str">
        <f t="shared" si="4"/>
        <v/>
      </c>
      <c r="F10" s="11" t="str">
        <f t="shared" si="1"/>
        <v/>
      </c>
      <c r="G10" s="11" t="str">
        <f>IF('SAT Math'!B10="","", IF(F10&lt;100, 100, IF(F10&gt;300, 300, F10)))</f>
        <v/>
      </c>
      <c r="H10" s="11" t="str">
        <f t="shared" si="2"/>
        <v/>
      </c>
      <c r="I10" s="11" t="str">
        <f t="shared" si="5"/>
        <v/>
      </c>
      <c r="J10" s="11" t="str">
        <f t="shared" si="3"/>
        <v/>
      </c>
      <c r="K10" s="11" t="str">
        <f t="shared" si="6"/>
        <v/>
      </c>
      <c r="L10" s="11" t="str">
        <f>IF('SAT Math'!B10="","",'SAT M to CBEST M'!$A$2+'SAT M to CBEST M'!$B$2*B10)</f>
        <v/>
      </c>
      <c r="M10" s="11" t="str">
        <f>IF('SAT Math'!B10="","", IF(L10&lt;20, 20, IF(L10&gt;80, 80, L10)))</f>
        <v/>
      </c>
    </row>
    <row r="11" spans="1:23" x14ac:dyDescent="0.25">
      <c r="A11" s="11">
        <v>10</v>
      </c>
      <c r="B11" s="30"/>
      <c r="C11" s="11" t="str">
        <f>IF(ISBLANK('SAT Math'!B11),"", IF('SAT Math'!B11&lt;'SAT M to ACT M'!$A$2, 'SAT M to ACT M'!$B$2, IF('SAT Math'!B11&gt;'SAT M to ACT M'!A$56, 'SAT M to ACT M'!B$56, VLOOKUP(B11,'SAT M to ACT M'!A:B,2,FALSE))))</f>
        <v/>
      </c>
      <c r="D11" s="11" t="str">
        <f t="shared" si="0"/>
        <v/>
      </c>
      <c r="E11" s="11" t="str">
        <f t="shared" si="4"/>
        <v/>
      </c>
      <c r="F11" s="11" t="str">
        <f t="shared" si="1"/>
        <v/>
      </c>
      <c r="G11" s="11" t="str">
        <f>IF('SAT Math'!B11="","", IF(F11&lt;100, 100, IF(F11&gt;300, 300, F11)))</f>
        <v/>
      </c>
      <c r="H11" s="11" t="str">
        <f t="shared" si="2"/>
        <v/>
      </c>
      <c r="I11" s="11" t="str">
        <f t="shared" si="5"/>
        <v/>
      </c>
      <c r="J11" s="11" t="str">
        <f t="shared" si="3"/>
        <v/>
      </c>
      <c r="K11" s="11" t="str">
        <f t="shared" si="6"/>
        <v/>
      </c>
      <c r="L11" s="11" t="str">
        <f>IF('SAT Math'!B11="","",'SAT M to CBEST M'!$A$2+'SAT M to CBEST M'!$B$2*B11)</f>
        <v/>
      </c>
      <c r="M11" s="11" t="str">
        <f>IF('SAT Math'!B11="","", IF(L11&lt;20, 20, IF(L11&gt;80, 80, L11)))</f>
        <v/>
      </c>
    </row>
    <row r="12" spans="1:23" x14ac:dyDescent="0.25">
      <c r="A12" s="11">
        <v>11</v>
      </c>
      <c r="B12" s="30"/>
      <c r="C12" s="11" t="str">
        <f>IF(ISBLANK('SAT Math'!B12),"", IF('SAT Math'!B12&lt;'SAT M to ACT M'!$A$2, 'SAT M to ACT M'!$B$2, IF('SAT Math'!B12&gt;'SAT M to ACT M'!A$56, 'SAT M to ACT M'!B$56, VLOOKUP(B12,'SAT M to ACT M'!A:B,2,FALSE))))</f>
        <v/>
      </c>
      <c r="D12" s="11" t="str">
        <f t="shared" si="0"/>
        <v/>
      </c>
      <c r="E12" s="11" t="str">
        <f t="shared" si="4"/>
        <v/>
      </c>
      <c r="F12" s="11" t="str">
        <f t="shared" si="1"/>
        <v/>
      </c>
      <c r="G12" s="11" t="str">
        <f>IF('SAT Math'!B12="","", IF(F12&lt;100, 100, IF(F12&gt;300, 300, F12)))</f>
        <v/>
      </c>
      <c r="H12" s="11" t="str">
        <f t="shared" si="2"/>
        <v/>
      </c>
      <c r="I12" s="11" t="str">
        <f t="shared" si="5"/>
        <v/>
      </c>
      <c r="J12" s="11" t="str">
        <f t="shared" si="3"/>
        <v/>
      </c>
      <c r="K12" s="11" t="str">
        <f t="shared" si="6"/>
        <v/>
      </c>
      <c r="L12" s="11" t="str">
        <f>IF('SAT Math'!B12="","",'SAT M to CBEST M'!$A$2+'SAT M to CBEST M'!$B$2*B12)</f>
        <v/>
      </c>
      <c r="M12" s="11" t="str">
        <f>IF('SAT Math'!B12="","", IF(L12&lt;20, 20, IF(L12&gt;80, 80, L12)))</f>
        <v/>
      </c>
    </row>
    <row r="13" spans="1:23" x14ac:dyDescent="0.25">
      <c r="A13" s="11">
        <v>12</v>
      </c>
      <c r="B13" s="30"/>
      <c r="C13" s="11" t="str">
        <f>IF(ISBLANK('SAT Math'!B13),"", IF('SAT Math'!B13&lt;'SAT M to ACT M'!$A$2, 'SAT M to ACT M'!$B$2, IF('SAT Math'!B13&gt;'SAT M to ACT M'!A$56, 'SAT M to ACT M'!B$56, VLOOKUP(B13,'SAT M to ACT M'!A:B,2,FALSE))))</f>
        <v/>
      </c>
      <c r="D13" s="11" t="str">
        <f t="shared" si="0"/>
        <v/>
      </c>
      <c r="E13" s="11" t="str">
        <f t="shared" si="4"/>
        <v/>
      </c>
      <c r="F13" s="11" t="str">
        <f t="shared" si="1"/>
        <v/>
      </c>
      <c r="G13" s="11" t="str">
        <f>IF('SAT Math'!B13="","", IF(F13&lt;100, 100, IF(F13&gt;300, 300, F13)))</f>
        <v/>
      </c>
      <c r="H13" s="11" t="str">
        <f t="shared" si="2"/>
        <v/>
      </c>
      <c r="I13" s="11" t="str">
        <f t="shared" si="5"/>
        <v/>
      </c>
      <c r="J13" s="11" t="str">
        <f t="shared" si="3"/>
        <v/>
      </c>
      <c r="K13" s="11" t="str">
        <f t="shared" si="6"/>
        <v/>
      </c>
      <c r="L13" s="11" t="str">
        <f>IF('SAT Math'!B13="","",'SAT M to CBEST M'!$A$2+'SAT M to CBEST M'!$B$2*B13)</f>
        <v/>
      </c>
      <c r="M13" s="11" t="str">
        <f>IF('SAT Math'!B13="","", IF(L13&lt;20, 20, IF(L13&gt;80, 80, L13)))</f>
        <v/>
      </c>
    </row>
    <row r="14" spans="1:23" x14ac:dyDescent="0.25">
      <c r="A14" s="11">
        <v>13</v>
      </c>
      <c r="B14" s="30"/>
      <c r="C14" s="11" t="str">
        <f>IF(ISBLANK('SAT Math'!B14),"", IF('SAT Math'!B14&lt;'SAT M to ACT M'!$A$2, 'SAT M to ACT M'!$B$2, IF('SAT Math'!B14&gt;'SAT M to ACT M'!A$56, 'SAT M to ACT M'!B$56, VLOOKUP(B14,'SAT M to ACT M'!A:B,2,FALSE))))</f>
        <v/>
      </c>
      <c r="D14" s="11" t="str">
        <f t="shared" si="0"/>
        <v/>
      </c>
      <c r="E14" s="11" t="str">
        <f t="shared" si="4"/>
        <v/>
      </c>
      <c r="F14" s="11" t="str">
        <f t="shared" si="1"/>
        <v/>
      </c>
      <c r="G14" s="11" t="str">
        <f>IF('SAT Math'!B14="","", IF(F14&lt;100, 100, IF(F14&gt;300, 300, F14)))</f>
        <v/>
      </c>
      <c r="H14" s="11" t="str">
        <f t="shared" si="2"/>
        <v/>
      </c>
      <c r="I14" s="11" t="str">
        <f t="shared" si="5"/>
        <v/>
      </c>
      <c r="J14" s="11" t="str">
        <f t="shared" si="3"/>
        <v/>
      </c>
      <c r="K14" s="11" t="str">
        <f t="shared" si="6"/>
        <v/>
      </c>
      <c r="L14" s="11" t="str">
        <f>IF('SAT Math'!B14="","",'SAT M to CBEST M'!$A$2+'SAT M to CBEST M'!$B$2*B14)</f>
        <v/>
      </c>
      <c r="M14" s="11" t="str">
        <f>IF('SAT Math'!B14="","", IF(L14&lt;20, 20, IF(L14&gt;80, 80, L14)))</f>
        <v/>
      </c>
    </row>
    <row r="15" spans="1:23" x14ac:dyDescent="0.25">
      <c r="A15" s="11">
        <v>14</v>
      </c>
      <c r="B15" s="30"/>
      <c r="C15" s="11" t="str">
        <f>IF(ISBLANK('SAT Math'!B15),"", IF('SAT Math'!B15&lt;'SAT M to ACT M'!$A$2, 'SAT M to ACT M'!$B$2, IF('SAT Math'!B15&gt;'SAT M to ACT M'!A$56, 'SAT M to ACT M'!B$56, VLOOKUP(B15,'SAT M to ACT M'!A:B,2,FALSE))))</f>
        <v/>
      </c>
      <c r="D15" s="11" t="str">
        <f t="shared" si="0"/>
        <v/>
      </c>
      <c r="E15" s="11" t="str">
        <f t="shared" si="4"/>
        <v/>
      </c>
      <c r="F15" s="11" t="str">
        <f t="shared" si="1"/>
        <v/>
      </c>
      <c r="G15" s="11" t="str">
        <f>IF('SAT Math'!B15="","", IF(F15&lt;100, 100, IF(F15&gt;300, 300, F15)))</f>
        <v/>
      </c>
      <c r="H15" s="11" t="str">
        <f t="shared" si="2"/>
        <v/>
      </c>
      <c r="I15" s="11" t="str">
        <f t="shared" si="5"/>
        <v/>
      </c>
      <c r="J15" s="11" t="str">
        <f t="shared" si="3"/>
        <v/>
      </c>
      <c r="K15" s="11" t="str">
        <f t="shared" si="6"/>
        <v/>
      </c>
      <c r="L15" s="11" t="str">
        <f>IF('SAT Math'!B15="","",'SAT M to CBEST M'!$A$2+'SAT M to CBEST M'!$B$2*B15)</f>
        <v/>
      </c>
      <c r="M15" s="11" t="str">
        <f>IF('SAT Math'!B15="","", IF(L15&lt;20, 20, IF(L15&gt;80, 80, L15)))</f>
        <v/>
      </c>
    </row>
    <row r="16" spans="1:23" x14ac:dyDescent="0.25">
      <c r="A16" s="11">
        <v>15</v>
      </c>
      <c r="B16" s="30"/>
      <c r="C16" s="11" t="str">
        <f>IF(ISBLANK('SAT Math'!B16),"", IF('SAT Math'!B16&lt;'SAT M to ACT M'!$A$2, 'SAT M to ACT M'!$B$2, IF('SAT Math'!B16&gt;'SAT M to ACT M'!A$56, 'SAT M to ACT M'!B$56, VLOOKUP(B16,'SAT M to ACT M'!A:B,2,FALSE))))</f>
        <v/>
      </c>
      <c r="D16" s="11" t="str">
        <f t="shared" si="0"/>
        <v/>
      </c>
      <c r="E16" s="11" t="str">
        <f t="shared" si="4"/>
        <v/>
      </c>
      <c r="F16" s="11" t="str">
        <f t="shared" si="1"/>
        <v/>
      </c>
      <c r="G16" s="11" t="str">
        <f>IF('SAT Math'!B16="","", IF(F16&lt;100, 100, IF(F16&gt;300, 300, F16)))</f>
        <v/>
      </c>
      <c r="H16" s="11" t="str">
        <f t="shared" si="2"/>
        <v/>
      </c>
      <c r="I16" s="11" t="str">
        <f t="shared" si="5"/>
        <v/>
      </c>
      <c r="J16" s="11" t="str">
        <f t="shared" si="3"/>
        <v/>
      </c>
      <c r="K16" s="11" t="str">
        <f t="shared" si="6"/>
        <v/>
      </c>
      <c r="L16" s="11" t="str">
        <f>IF('SAT Math'!B16="","",'SAT M to CBEST M'!$A$2+'SAT M to CBEST M'!$B$2*B16)</f>
        <v/>
      </c>
      <c r="M16" s="11" t="str">
        <f>IF('SAT Math'!B16="","", IF(L16&lt;20, 20, IF(L16&gt;80, 80, L16)))</f>
        <v/>
      </c>
    </row>
    <row r="17" spans="1:13" x14ac:dyDescent="0.25">
      <c r="A17" s="11">
        <v>16</v>
      </c>
      <c r="B17" s="30"/>
      <c r="C17" s="11" t="str">
        <f>IF(ISBLANK('SAT Math'!B17),"", IF('SAT Math'!B17&lt;'SAT M to ACT M'!$A$2, 'SAT M to ACT M'!$B$2, IF('SAT Math'!B17&gt;'SAT M to ACT M'!A$56, 'SAT M to ACT M'!B$56, VLOOKUP(B17,'SAT M to ACT M'!A:B,2,FALSE))))</f>
        <v/>
      </c>
      <c r="D17" s="11" t="str">
        <f t="shared" si="0"/>
        <v/>
      </c>
      <c r="E17" s="11" t="str">
        <f t="shared" si="4"/>
        <v/>
      </c>
      <c r="F17" s="11" t="str">
        <f t="shared" si="1"/>
        <v/>
      </c>
      <c r="G17" s="11" t="str">
        <f>IF('SAT Math'!B17="","", IF(F17&lt;100, 100, IF(F17&gt;300, 300, F17)))</f>
        <v/>
      </c>
      <c r="H17" s="11" t="str">
        <f t="shared" si="2"/>
        <v/>
      </c>
      <c r="I17" s="11" t="str">
        <f t="shared" si="5"/>
        <v/>
      </c>
      <c r="J17" s="11" t="str">
        <f t="shared" si="3"/>
        <v/>
      </c>
      <c r="K17" s="11" t="str">
        <f t="shared" si="6"/>
        <v/>
      </c>
      <c r="L17" s="11" t="str">
        <f>IF('SAT Math'!B17="","",'SAT M to CBEST M'!$A$2+'SAT M to CBEST M'!$B$2*B17)</f>
        <v/>
      </c>
      <c r="M17" s="11" t="str">
        <f>IF('SAT Math'!B17="","", IF(L17&lt;20, 20, IF(L17&gt;80, 80, L17)))</f>
        <v/>
      </c>
    </row>
    <row r="18" spans="1:13" x14ac:dyDescent="0.25">
      <c r="A18" s="11">
        <v>17</v>
      </c>
      <c r="B18" s="30"/>
      <c r="C18" s="11" t="str">
        <f>IF(ISBLANK('SAT Math'!B18),"", IF('SAT Math'!B18&lt;'SAT M to ACT M'!$A$2, 'SAT M to ACT M'!$B$2, IF('SAT Math'!B18&gt;'SAT M to ACT M'!A$56, 'SAT M to ACT M'!B$56, VLOOKUP(B18,'SAT M to ACT M'!A:B,2,FALSE))))</f>
        <v/>
      </c>
      <c r="D18" s="11" t="str">
        <f t="shared" si="0"/>
        <v/>
      </c>
      <c r="E18" s="11" t="str">
        <f t="shared" si="4"/>
        <v/>
      </c>
      <c r="F18" s="11" t="str">
        <f t="shared" si="1"/>
        <v/>
      </c>
      <c r="G18" s="11" t="str">
        <f>IF('SAT Math'!B18="","", IF(F18&lt;100, 100, IF(F18&gt;300, 300, F18)))</f>
        <v/>
      </c>
      <c r="H18" s="11" t="str">
        <f t="shared" si="2"/>
        <v/>
      </c>
      <c r="I18" s="11" t="str">
        <f t="shared" si="5"/>
        <v/>
      </c>
      <c r="J18" s="11" t="str">
        <f t="shared" si="3"/>
        <v/>
      </c>
      <c r="K18" s="11" t="str">
        <f t="shared" si="6"/>
        <v/>
      </c>
      <c r="L18" s="11" t="str">
        <f>IF('SAT Math'!B18="","",'SAT M to CBEST M'!$A$2+'SAT M to CBEST M'!$B$2*B18)</f>
        <v/>
      </c>
      <c r="M18" s="11" t="str">
        <f>IF('SAT Math'!B18="","", IF(L18&lt;20, 20, IF(L18&gt;80, 80, L18)))</f>
        <v/>
      </c>
    </row>
    <row r="19" spans="1:13" x14ac:dyDescent="0.25">
      <c r="A19" s="11">
        <v>18</v>
      </c>
      <c r="B19" s="30"/>
      <c r="C19" s="11" t="str">
        <f>IF(ISBLANK('SAT Math'!B19),"", IF('SAT Math'!B19&lt;'SAT M to ACT M'!$A$2, 'SAT M to ACT M'!$B$2, IF('SAT Math'!B19&gt;'SAT M to ACT M'!A$56, 'SAT M to ACT M'!B$56, VLOOKUP(B19,'SAT M to ACT M'!A:B,2,FALSE))))</f>
        <v/>
      </c>
      <c r="D19" s="11" t="str">
        <f t="shared" si="0"/>
        <v/>
      </c>
      <c r="E19" s="11" t="str">
        <f t="shared" si="4"/>
        <v/>
      </c>
      <c r="F19" s="11" t="str">
        <f t="shared" si="1"/>
        <v/>
      </c>
      <c r="G19" s="11" t="str">
        <f>IF('SAT Math'!B19="","", IF(F19&lt;100, 100, IF(F19&gt;300, 300, F19)))</f>
        <v/>
      </c>
      <c r="H19" s="11" t="str">
        <f t="shared" si="2"/>
        <v/>
      </c>
      <c r="I19" s="11" t="str">
        <f t="shared" si="5"/>
        <v/>
      </c>
      <c r="J19" s="11" t="str">
        <f t="shared" si="3"/>
        <v/>
      </c>
      <c r="K19" s="11" t="str">
        <f t="shared" si="6"/>
        <v/>
      </c>
      <c r="L19" s="11" t="str">
        <f>IF('SAT Math'!B19="","",'SAT M to CBEST M'!$A$2+'SAT M to CBEST M'!$B$2*B19)</f>
        <v/>
      </c>
      <c r="M19" s="11" t="str">
        <f>IF('SAT Math'!B19="","", IF(L19&lt;20, 20, IF(L19&gt;80, 80, L19)))</f>
        <v/>
      </c>
    </row>
    <row r="20" spans="1:13" x14ac:dyDescent="0.25">
      <c r="A20" s="11">
        <v>19</v>
      </c>
      <c r="B20" s="30"/>
      <c r="C20" s="11" t="str">
        <f>IF(ISBLANK('SAT Math'!B20),"", IF('SAT Math'!B20&lt;'SAT M to ACT M'!$A$2, 'SAT M to ACT M'!$B$2, IF('SAT Math'!B20&gt;'SAT M to ACT M'!A$56, 'SAT M to ACT M'!B$56, VLOOKUP(B20,'SAT M to ACT M'!A:B,2,FALSE))))</f>
        <v/>
      </c>
      <c r="D20" s="11" t="str">
        <f t="shared" si="0"/>
        <v/>
      </c>
      <c r="E20" s="11" t="str">
        <f t="shared" si="4"/>
        <v/>
      </c>
      <c r="F20" s="11" t="str">
        <f t="shared" si="1"/>
        <v/>
      </c>
      <c r="G20" s="11" t="str">
        <f>IF('SAT Math'!B20="","", IF(F20&lt;100, 100, IF(F20&gt;300, 300, F20)))</f>
        <v/>
      </c>
      <c r="H20" s="11" t="str">
        <f t="shared" si="2"/>
        <v/>
      </c>
      <c r="I20" s="11" t="str">
        <f t="shared" si="5"/>
        <v/>
      </c>
      <c r="J20" s="11" t="str">
        <f t="shared" si="3"/>
        <v/>
      </c>
      <c r="K20" s="11" t="str">
        <f t="shared" si="6"/>
        <v/>
      </c>
      <c r="L20" s="11" t="str">
        <f>IF('SAT Math'!B20="","",'SAT M to CBEST M'!$A$2+'SAT M to CBEST M'!$B$2*B20)</f>
        <v/>
      </c>
      <c r="M20" s="11" t="str">
        <f>IF('SAT Math'!B20="","", IF(L20&lt;20, 20, IF(L20&gt;80, 80, L20)))</f>
        <v/>
      </c>
    </row>
    <row r="21" spans="1:13" x14ac:dyDescent="0.25">
      <c r="A21" s="11">
        <v>20</v>
      </c>
      <c r="B21" s="30"/>
      <c r="C21" s="11" t="str">
        <f>IF(ISBLANK('SAT Math'!B21),"", IF('SAT Math'!B21&lt;'SAT M to ACT M'!$A$2, 'SAT M to ACT M'!$B$2, IF('SAT Math'!B21&gt;'SAT M to ACT M'!A$56, 'SAT M to ACT M'!B$56, VLOOKUP(B21,'SAT M to ACT M'!A:B,2,FALSE))))</f>
        <v/>
      </c>
      <c r="D21" s="11" t="str">
        <f t="shared" si="0"/>
        <v/>
      </c>
      <c r="E21" s="11" t="str">
        <f t="shared" si="4"/>
        <v/>
      </c>
      <c r="F21" s="11" t="str">
        <f t="shared" si="1"/>
        <v/>
      </c>
      <c r="G21" s="11" t="str">
        <f>IF('SAT Math'!B21="","", IF(F21&lt;100, 100, IF(F21&gt;300, 300, F21)))</f>
        <v/>
      </c>
      <c r="H21" s="11" t="str">
        <f t="shared" si="2"/>
        <v/>
      </c>
      <c r="I21" s="11" t="str">
        <f t="shared" si="5"/>
        <v/>
      </c>
      <c r="J21" s="11" t="str">
        <f t="shared" si="3"/>
        <v/>
      </c>
      <c r="K21" s="11" t="str">
        <f t="shared" si="6"/>
        <v/>
      </c>
      <c r="L21" s="11" t="str">
        <f>IF('SAT Math'!B21="","",'SAT M to CBEST M'!$A$2+'SAT M to CBEST M'!$B$2*B21)</f>
        <v/>
      </c>
      <c r="M21" s="11" t="str">
        <f>IF('SAT Math'!B21="","", IF(L21&lt;20, 20, IF(L21&gt;80, 80, L21)))</f>
        <v/>
      </c>
    </row>
    <row r="22" spans="1:13" x14ac:dyDescent="0.25">
      <c r="A22" s="11">
        <v>21</v>
      </c>
      <c r="B22" s="30"/>
      <c r="C22" s="11" t="str">
        <f>IF(ISBLANK('SAT Math'!B22),"", IF('SAT Math'!B22&lt;'SAT M to ACT M'!$A$2, 'SAT M to ACT M'!$B$2, IF('SAT Math'!B22&gt;'SAT M to ACT M'!A$56, 'SAT M to ACT M'!B$56, VLOOKUP(B22,'SAT M to ACT M'!A:B,2,FALSE))))</f>
        <v/>
      </c>
      <c r="D22" s="11" t="str">
        <f t="shared" si="0"/>
        <v/>
      </c>
      <c r="E22" s="11" t="str">
        <f t="shared" si="4"/>
        <v/>
      </c>
      <c r="F22" s="11" t="str">
        <f t="shared" si="1"/>
        <v/>
      </c>
      <c r="G22" s="11" t="str">
        <f>IF('SAT Math'!B22="","", IF(F22&lt;100, 100, IF(F22&gt;300, 300, F22)))</f>
        <v/>
      </c>
      <c r="H22" s="11" t="str">
        <f t="shared" si="2"/>
        <v/>
      </c>
      <c r="I22" s="11" t="str">
        <f t="shared" si="5"/>
        <v/>
      </c>
      <c r="J22" s="11" t="str">
        <f t="shared" si="3"/>
        <v/>
      </c>
      <c r="K22" s="11" t="str">
        <f t="shared" si="6"/>
        <v/>
      </c>
      <c r="L22" s="11" t="str">
        <f>IF('SAT Math'!B22="","",'SAT M to CBEST M'!$A$2+'SAT M to CBEST M'!$B$2*B22)</f>
        <v/>
      </c>
      <c r="M22" s="11" t="str">
        <f>IF('SAT Math'!B22="","", IF(L22&lt;20, 20, IF(L22&gt;80, 80, L22)))</f>
        <v/>
      </c>
    </row>
    <row r="23" spans="1:13" x14ac:dyDescent="0.25">
      <c r="A23" s="11">
        <v>22</v>
      </c>
      <c r="B23" s="30"/>
      <c r="C23" s="11" t="str">
        <f>IF(ISBLANK('SAT Math'!B23),"", IF('SAT Math'!B23&lt;'SAT M to ACT M'!$A$2, 'SAT M to ACT M'!$B$2, IF('SAT Math'!B23&gt;'SAT M to ACT M'!A$56, 'SAT M to ACT M'!B$56, VLOOKUP(B23,'SAT M to ACT M'!A:B,2,FALSE))))</f>
        <v/>
      </c>
      <c r="D23" s="11" t="str">
        <f t="shared" si="0"/>
        <v/>
      </c>
      <c r="E23" s="11" t="str">
        <f t="shared" si="4"/>
        <v/>
      </c>
      <c r="F23" s="11" t="str">
        <f t="shared" si="1"/>
        <v/>
      </c>
      <c r="G23" s="11" t="str">
        <f>IF('SAT Math'!B23="","", IF(F23&lt;100, 100, IF(F23&gt;300, 300, F23)))</f>
        <v/>
      </c>
      <c r="H23" s="11" t="str">
        <f t="shared" si="2"/>
        <v/>
      </c>
      <c r="I23" s="11" t="str">
        <f t="shared" si="5"/>
        <v/>
      </c>
      <c r="J23" s="11" t="str">
        <f t="shared" si="3"/>
        <v/>
      </c>
      <c r="K23" s="11" t="str">
        <f t="shared" si="6"/>
        <v/>
      </c>
      <c r="L23" s="11" t="str">
        <f>IF('SAT Math'!B23="","",'SAT M to CBEST M'!$A$2+'SAT M to CBEST M'!$B$2*B23)</f>
        <v/>
      </c>
      <c r="M23" s="11" t="str">
        <f>IF('SAT Math'!B23="","", IF(L23&lt;20, 20, IF(L23&gt;80, 80, L23)))</f>
        <v/>
      </c>
    </row>
    <row r="24" spans="1:13" x14ac:dyDescent="0.25">
      <c r="A24" s="11">
        <v>23</v>
      </c>
      <c r="B24" s="30"/>
      <c r="C24" s="11" t="str">
        <f>IF(ISBLANK('SAT Math'!B24),"", IF('SAT Math'!B24&lt;'SAT M to ACT M'!$A$2, 'SAT M to ACT M'!$B$2, IF('SAT Math'!B24&gt;'SAT M to ACT M'!A$56, 'SAT M to ACT M'!B$56, VLOOKUP(B24,'SAT M to ACT M'!A:B,2,FALSE))))</f>
        <v/>
      </c>
      <c r="D24" s="11" t="str">
        <f t="shared" si="0"/>
        <v/>
      </c>
      <c r="E24" s="11" t="str">
        <f t="shared" si="4"/>
        <v/>
      </c>
      <c r="F24" s="11" t="str">
        <f t="shared" si="1"/>
        <v/>
      </c>
      <c r="G24" s="11" t="str">
        <f>IF('SAT Math'!B24="","", IF(F24&lt;100, 100, IF(F24&gt;300, 300, F24)))</f>
        <v/>
      </c>
      <c r="H24" s="11" t="str">
        <f t="shared" si="2"/>
        <v/>
      </c>
      <c r="I24" s="11" t="str">
        <f t="shared" si="5"/>
        <v/>
      </c>
      <c r="J24" s="11" t="str">
        <f t="shared" si="3"/>
        <v/>
      </c>
      <c r="K24" s="11" t="str">
        <f t="shared" si="6"/>
        <v/>
      </c>
      <c r="L24" s="11" t="str">
        <f>IF('SAT Math'!B24="","",'SAT M to CBEST M'!$A$2+'SAT M to CBEST M'!$B$2*B24)</f>
        <v/>
      </c>
      <c r="M24" s="11" t="str">
        <f>IF('SAT Math'!B24="","", IF(L24&lt;20, 20, IF(L24&gt;80, 80, L24)))</f>
        <v/>
      </c>
    </row>
    <row r="25" spans="1:13" x14ac:dyDescent="0.25">
      <c r="A25" s="11">
        <v>24</v>
      </c>
      <c r="B25" s="30"/>
      <c r="C25" s="11" t="str">
        <f>IF(ISBLANK('SAT Math'!B25),"", IF('SAT Math'!B25&lt;'SAT M to ACT M'!$A$2, 'SAT M to ACT M'!$B$2, IF('SAT Math'!B25&gt;'SAT M to ACT M'!A$56, 'SAT M to ACT M'!B$56, VLOOKUP(B25,'SAT M to ACT M'!A:B,2,FALSE))))</f>
        <v/>
      </c>
      <c r="D25" s="11" t="str">
        <f t="shared" si="0"/>
        <v/>
      </c>
      <c r="E25" s="11" t="str">
        <f t="shared" si="4"/>
        <v/>
      </c>
      <c r="F25" s="11" t="str">
        <f t="shared" si="1"/>
        <v/>
      </c>
      <c r="G25" s="11" t="str">
        <f>IF('SAT Math'!B25="","", IF(F25&lt;100, 100, IF(F25&gt;300, 300, F25)))</f>
        <v/>
      </c>
      <c r="H25" s="11" t="str">
        <f t="shared" si="2"/>
        <v/>
      </c>
      <c r="I25" s="11" t="str">
        <f t="shared" si="5"/>
        <v/>
      </c>
      <c r="J25" s="11" t="str">
        <f t="shared" si="3"/>
        <v/>
      </c>
      <c r="K25" s="11" t="str">
        <f t="shared" si="6"/>
        <v/>
      </c>
      <c r="L25" s="11" t="str">
        <f>IF('SAT Math'!B25="","",'SAT M to CBEST M'!$A$2+'SAT M to CBEST M'!$B$2*B25)</f>
        <v/>
      </c>
      <c r="M25" s="11" t="str">
        <f>IF('SAT Math'!B25="","", IF(L25&lt;20, 20, IF(L25&gt;80, 80, L25)))</f>
        <v/>
      </c>
    </row>
    <row r="26" spans="1:13" x14ac:dyDescent="0.25">
      <c r="A26" s="11">
        <v>25</v>
      </c>
      <c r="B26" s="30"/>
      <c r="C26" s="11" t="str">
        <f>IF(ISBLANK('SAT Math'!B26),"", IF('SAT Math'!B26&lt;'SAT M to ACT M'!$A$2, 'SAT M to ACT M'!$B$2, IF('SAT Math'!B26&gt;'SAT M to ACT M'!A$56, 'SAT M to ACT M'!B$56, VLOOKUP(B26,'SAT M to ACT M'!A:B,2,FALSE))))</f>
        <v/>
      </c>
      <c r="D26" s="11" t="str">
        <f t="shared" si="0"/>
        <v/>
      </c>
      <c r="E26" s="11" t="str">
        <f t="shared" si="4"/>
        <v/>
      </c>
      <c r="F26" s="11" t="str">
        <f t="shared" si="1"/>
        <v/>
      </c>
      <c r="G26" s="11" t="str">
        <f>IF('SAT Math'!B26="","", IF(F26&lt;100, 100, IF(F26&gt;300, 300, F26)))</f>
        <v/>
      </c>
      <c r="H26" s="11" t="str">
        <f t="shared" si="2"/>
        <v/>
      </c>
      <c r="I26" s="11" t="str">
        <f t="shared" si="5"/>
        <v/>
      </c>
      <c r="J26" s="11" t="str">
        <f t="shared" si="3"/>
        <v/>
      </c>
      <c r="K26" s="11" t="str">
        <f t="shared" si="6"/>
        <v/>
      </c>
      <c r="L26" s="11" t="str">
        <f>IF('SAT Math'!B26="","",'SAT M to CBEST M'!$A$2+'SAT M to CBEST M'!$B$2*B26)</f>
        <v/>
      </c>
      <c r="M26" s="11" t="str">
        <f>IF('SAT Math'!B26="","", IF(L26&lt;20, 20, IF(L26&gt;80, 80, L26)))</f>
        <v/>
      </c>
    </row>
    <row r="27" spans="1:13" x14ac:dyDescent="0.25">
      <c r="A27" s="11">
        <v>26</v>
      </c>
      <c r="B27" s="30"/>
      <c r="C27" s="11" t="str">
        <f>IF(ISBLANK('SAT Math'!B27),"", IF('SAT Math'!B27&lt;'SAT M to ACT M'!$A$2, 'SAT M to ACT M'!$B$2, IF('SAT Math'!B27&gt;'SAT M to ACT M'!A$56, 'SAT M to ACT M'!B$56, VLOOKUP(B27,'SAT M to ACT M'!A:B,2,FALSE))))</f>
        <v/>
      </c>
      <c r="D27" s="11" t="str">
        <f t="shared" si="0"/>
        <v/>
      </c>
      <c r="E27" s="11" t="str">
        <f t="shared" si="4"/>
        <v/>
      </c>
      <c r="F27" s="11" t="str">
        <f t="shared" si="1"/>
        <v/>
      </c>
      <c r="G27" s="11" t="str">
        <f>IF('SAT Math'!B27="","", IF(F27&lt;100, 100, IF(F27&gt;300, 300, F27)))</f>
        <v/>
      </c>
      <c r="H27" s="11" t="str">
        <f t="shared" si="2"/>
        <v/>
      </c>
      <c r="I27" s="11" t="str">
        <f t="shared" si="5"/>
        <v/>
      </c>
      <c r="J27" s="11" t="str">
        <f t="shared" si="3"/>
        <v/>
      </c>
      <c r="K27" s="11" t="str">
        <f t="shared" si="6"/>
        <v/>
      </c>
      <c r="L27" s="11" t="str">
        <f>IF('SAT Math'!B27="","",'SAT M to CBEST M'!$A$2+'SAT M to CBEST M'!$B$2*B27)</f>
        <v/>
      </c>
      <c r="M27" s="11" t="str">
        <f>IF('SAT Math'!B27="","", IF(L27&lt;20, 20, IF(L27&gt;80, 80, L27)))</f>
        <v/>
      </c>
    </row>
    <row r="28" spans="1:13" x14ac:dyDescent="0.25">
      <c r="A28" s="11">
        <v>27</v>
      </c>
      <c r="B28" s="30"/>
      <c r="C28" s="11" t="str">
        <f>IF(ISBLANK('SAT Math'!B28),"", IF('SAT Math'!B28&lt;'SAT M to ACT M'!$A$2, 'SAT M to ACT M'!$B$2, IF('SAT Math'!B28&gt;'SAT M to ACT M'!A$56, 'SAT M to ACT M'!B$56, VLOOKUP(B28,'SAT M to ACT M'!A:B,2,FALSE))))</f>
        <v/>
      </c>
      <c r="D28" s="11" t="str">
        <f t="shared" si="0"/>
        <v/>
      </c>
      <c r="E28" s="11" t="str">
        <f t="shared" si="4"/>
        <v/>
      </c>
      <c r="F28" s="11" t="str">
        <f t="shared" si="1"/>
        <v/>
      </c>
      <c r="G28" s="11" t="str">
        <f>IF('SAT Math'!B28="","", IF(F28&lt;100, 100, IF(F28&gt;300, 300, F28)))</f>
        <v/>
      </c>
      <c r="H28" s="11" t="str">
        <f t="shared" si="2"/>
        <v/>
      </c>
      <c r="I28" s="11" t="str">
        <f t="shared" si="5"/>
        <v/>
      </c>
      <c r="J28" s="11" t="str">
        <f t="shared" si="3"/>
        <v/>
      </c>
      <c r="K28" s="11" t="str">
        <f t="shared" si="6"/>
        <v/>
      </c>
      <c r="L28" s="11" t="str">
        <f>IF('SAT Math'!B28="","",'SAT M to CBEST M'!$A$2+'SAT M to CBEST M'!$B$2*B28)</f>
        <v/>
      </c>
      <c r="M28" s="11" t="str">
        <f>IF('SAT Math'!B28="","", IF(L28&lt;20, 20, IF(L28&gt;80, 80, L28)))</f>
        <v/>
      </c>
    </row>
    <row r="29" spans="1:13" x14ac:dyDescent="0.25">
      <c r="A29" s="11">
        <v>28</v>
      </c>
      <c r="B29" s="30"/>
      <c r="C29" s="11" t="str">
        <f>IF(ISBLANK('SAT Math'!B29),"", IF('SAT Math'!B29&lt;'SAT M to ACT M'!$A$2, 'SAT M to ACT M'!$B$2, IF('SAT Math'!B29&gt;'SAT M to ACT M'!A$56, 'SAT M to ACT M'!B$56, VLOOKUP(B29,'SAT M to ACT M'!A:B,2,FALSE))))</f>
        <v/>
      </c>
      <c r="D29" s="11" t="str">
        <f t="shared" si="0"/>
        <v/>
      </c>
      <c r="E29" s="11" t="str">
        <f t="shared" si="4"/>
        <v/>
      </c>
      <c r="F29" s="11" t="str">
        <f t="shared" si="1"/>
        <v/>
      </c>
      <c r="G29" s="11" t="str">
        <f>IF('SAT Math'!B29="","", IF(F29&lt;100, 100, IF(F29&gt;300, 300, F29)))</f>
        <v/>
      </c>
      <c r="H29" s="11" t="str">
        <f t="shared" si="2"/>
        <v/>
      </c>
      <c r="I29" s="11" t="str">
        <f t="shared" si="5"/>
        <v/>
      </c>
      <c r="J29" s="11" t="str">
        <f t="shared" si="3"/>
        <v/>
      </c>
      <c r="K29" s="11" t="str">
        <f t="shared" si="6"/>
        <v/>
      </c>
      <c r="L29" s="11" t="str">
        <f>IF('SAT Math'!B29="","",'SAT M to CBEST M'!$A$2+'SAT M to CBEST M'!$B$2*B29)</f>
        <v/>
      </c>
      <c r="M29" s="11" t="str">
        <f>IF('SAT Math'!B29="","", IF(L29&lt;20, 20, IF(L29&gt;80, 80, L29)))</f>
        <v/>
      </c>
    </row>
    <row r="30" spans="1:13" x14ac:dyDescent="0.25">
      <c r="A30" s="11">
        <v>29</v>
      </c>
      <c r="B30" s="30"/>
      <c r="C30" s="11" t="str">
        <f>IF(ISBLANK('SAT Math'!B30),"", IF('SAT Math'!B30&lt;'SAT M to ACT M'!$A$2, 'SAT M to ACT M'!$B$2, IF('SAT Math'!B30&gt;'SAT M to ACT M'!A$56, 'SAT M to ACT M'!B$56, VLOOKUP(B30,'SAT M to ACT M'!A:B,2,FALSE))))</f>
        <v/>
      </c>
      <c r="D30" s="11" t="str">
        <f t="shared" si="0"/>
        <v/>
      </c>
      <c r="E30" s="11" t="str">
        <f t="shared" si="4"/>
        <v/>
      </c>
      <c r="F30" s="11" t="str">
        <f t="shared" si="1"/>
        <v/>
      </c>
      <c r="G30" s="11" t="str">
        <f>IF('SAT Math'!B30="","", IF(F30&lt;100, 100, IF(F30&gt;300, 300, F30)))</f>
        <v/>
      </c>
      <c r="H30" s="11" t="str">
        <f t="shared" si="2"/>
        <v/>
      </c>
      <c r="I30" s="11" t="str">
        <f t="shared" si="5"/>
        <v/>
      </c>
      <c r="J30" s="11" t="str">
        <f t="shared" si="3"/>
        <v/>
      </c>
      <c r="K30" s="11" t="str">
        <f t="shared" si="6"/>
        <v/>
      </c>
      <c r="L30" s="11" t="str">
        <f>IF('SAT Math'!B30="","",'SAT M to CBEST M'!$A$2+'SAT M to CBEST M'!$B$2*B30)</f>
        <v/>
      </c>
      <c r="M30" s="11" t="str">
        <f>IF('SAT Math'!B30="","", IF(L30&lt;20, 20, IF(L30&gt;80, 80, L30)))</f>
        <v/>
      </c>
    </row>
    <row r="31" spans="1:13" x14ac:dyDescent="0.25">
      <c r="A31" s="11">
        <v>30</v>
      </c>
      <c r="B31" s="30"/>
      <c r="C31" s="11" t="str">
        <f>IF(ISBLANK('SAT Math'!B31),"", IF('SAT Math'!B31&lt;'SAT M to ACT M'!$A$2, 'SAT M to ACT M'!$B$2, IF('SAT Math'!B31&gt;'SAT M to ACT M'!A$56, 'SAT M to ACT M'!B$56, VLOOKUP(B31,'SAT M to ACT M'!A:B,2,FALSE))))</f>
        <v/>
      </c>
      <c r="D31" s="11" t="str">
        <f t="shared" si="0"/>
        <v/>
      </c>
      <c r="E31" s="11" t="str">
        <f t="shared" si="4"/>
        <v/>
      </c>
      <c r="F31" s="11" t="str">
        <f t="shared" si="1"/>
        <v/>
      </c>
      <c r="G31" s="11" t="str">
        <f>IF('SAT Math'!B31="","", IF(F31&lt;100, 100, IF(F31&gt;300, 300, F31)))</f>
        <v/>
      </c>
      <c r="H31" s="11" t="str">
        <f t="shared" si="2"/>
        <v/>
      </c>
      <c r="I31" s="11" t="str">
        <f t="shared" si="5"/>
        <v/>
      </c>
      <c r="J31" s="11" t="str">
        <f t="shared" si="3"/>
        <v/>
      </c>
      <c r="K31" s="11" t="str">
        <f t="shared" si="6"/>
        <v/>
      </c>
      <c r="L31" s="11" t="str">
        <f>IF('SAT Math'!B31="","",'SAT M to CBEST M'!$A$2+'SAT M to CBEST M'!$B$2*B31)</f>
        <v/>
      </c>
      <c r="M31" s="11" t="str">
        <f>IF('SAT Math'!B31="","", IF(L31&lt;20, 20, IF(L31&gt;80, 80, L31)))</f>
        <v/>
      </c>
    </row>
    <row r="32" spans="1:13" x14ac:dyDescent="0.25">
      <c r="A32" s="11">
        <v>31</v>
      </c>
      <c r="B32" s="30"/>
      <c r="C32" s="11" t="str">
        <f>IF(ISBLANK('SAT Math'!B32),"", IF('SAT Math'!B32&lt;'SAT M to ACT M'!$A$2, 'SAT M to ACT M'!$B$2, IF('SAT Math'!B32&gt;'SAT M to ACT M'!A$56, 'SAT M to ACT M'!B$56, VLOOKUP(B32,'SAT M to ACT M'!A:B,2,FALSE))))</f>
        <v/>
      </c>
      <c r="D32" s="11" t="str">
        <f t="shared" si="0"/>
        <v/>
      </c>
      <c r="E32" s="11" t="str">
        <f t="shared" si="4"/>
        <v/>
      </c>
      <c r="F32" s="11" t="str">
        <f t="shared" si="1"/>
        <v/>
      </c>
      <c r="G32" s="11" t="str">
        <f>IF('SAT Math'!B32="","", IF(F32&lt;100, 100, IF(F32&gt;300, 300, F32)))</f>
        <v/>
      </c>
      <c r="H32" s="11" t="str">
        <f t="shared" si="2"/>
        <v/>
      </c>
      <c r="I32" s="11" t="str">
        <f t="shared" si="5"/>
        <v/>
      </c>
      <c r="J32" s="11" t="str">
        <f t="shared" si="3"/>
        <v/>
      </c>
      <c r="K32" s="11" t="str">
        <f t="shared" si="6"/>
        <v/>
      </c>
      <c r="L32" s="11" t="str">
        <f>IF('SAT Math'!B32="","",'SAT M to CBEST M'!$A$2+'SAT M to CBEST M'!$B$2*B32)</f>
        <v/>
      </c>
      <c r="M32" s="11" t="str">
        <f>IF('SAT Math'!B32="","", IF(L32&lt;20, 20, IF(L32&gt;80, 80, L32)))</f>
        <v/>
      </c>
    </row>
    <row r="33" spans="1:13" x14ac:dyDescent="0.25">
      <c r="A33" s="11">
        <v>32</v>
      </c>
      <c r="B33" s="30"/>
      <c r="C33" s="11" t="str">
        <f>IF(ISBLANK('SAT Math'!B33),"", IF('SAT Math'!B33&lt;'SAT M to ACT M'!$A$2, 'SAT M to ACT M'!$B$2, IF('SAT Math'!B33&gt;'SAT M to ACT M'!A$56, 'SAT M to ACT M'!B$56, VLOOKUP(B33,'SAT M to ACT M'!A:B,2,FALSE))))</f>
        <v/>
      </c>
      <c r="D33" s="11" t="str">
        <f t="shared" si="0"/>
        <v/>
      </c>
      <c r="E33" s="11" t="str">
        <f t="shared" si="4"/>
        <v/>
      </c>
      <c r="F33" s="11" t="str">
        <f t="shared" si="1"/>
        <v/>
      </c>
      <c r="G33" s="11" t="str">
        <f>IF('SAT Math'!B33="","", IF(F33&lt;100, 100, IF(F33&gt;300, 300, F33)))</f>
        <v/>
      </c>
      <c r="H33" s="11" t="str">
        <f t="shared" si="2"/>
        <v/>
      </c>
      <c r="I33" s="11" t="str">
        <f t="shared" si="5"/>
        <v/>
      </c>
      <c r="J33" s="11" t="str">
        <f t="shared" si="3"/>
        <v/>
      </c>
      <c r="K33" s="11" t="str">
        <f t="shared" si="6"/>
        <v/>
      </c>
      <c r="L33" s="11" t="str">
        <f>IF('SAT Math'!B33="","",'SAT M to CBEST M'!$A$2+'SAT M to CBEST M'!$B$2*B33)</f>
        <v/>
      </c>
      <c r="M33" s="11" t="str">
        <f>IF('SAT Math'!B33="","", IF(L33&lt;20, 20, IF(L33&gt;80, 80, L33)))</f>
        <v/>
      </c>
    </row>
    <row r="34" spans="1:13" x14ac:dyDescent="0.25">
      <c r="A34" s="11">
        <v>33</v>
      </c>
      <c r="B34" s="30"/>
      <c r="C34" s="11" t="str">
        <f>IF(ISBLANK('SAT Math'!B34),"", IF('SAT Math'!B34&lt;'SAT M to ACT M'!$A$2, 'SAT M to ACT M'!$B$2, IF('SAT Math'!B34&gt;'SAT M to ACT M'!A$56, 'SAT M to ACT M'!B$56, VLOOKUP(B34,'SAT M to ACT M'!A:B,2,FALSE))))</f>
        <v/>
      </c>
      <c r="D34" s="11" t="str">
        <f t="shared" si="0"/>
        <v/>
      </c>
      <c r="E34" s="11" t="str">
        <f t="shared" si="4"/>
        <v/>
      </c>
      <c r="F34" s="11" t="str">
        <f t="shared" si="1"/>
        <v/>
      </c>
      <c r="G34" s="11" t="str">
        <f>IF('SAT Math'!B34="","", IF(F34&lt;100, 100, IF(F34&gt;300, 300, F34)))</f>
        <v/>
      </c>
      <c r="H34" s="11" t="str">
        <f t="shared" si="2"/>
        <v/>
      </c>
      <c r="I34" s="11" t="str">
        <f t="shared" si="5"/>
        <v/>
      </c>
      <c r="J34" s="11" t="str">
        <f t="shared" si="3"/>
        <v/>
      </c>
      <c r="K34" s="11" t="str">
        <f t="shared" si="6"/>
        <v/>
      </c>
      <c r="L34" s="11" t="str">
        <f>IF('SAT Math'!B34="","",'SAT M to CBEST M'!$A$2+'SAT M to CBEST M'!$B$2*B34)</f>
        <v/>
      </c>
      <c r="M34" s="11" t="str">
        <f>IF('SAT Math'!B34="","", IF(L34&lt;20, 20, IF(L34&gt;80, 80, L34)))</f>
        <v/>
      </c>
    </row>
    <row r="35" spans="1:13" x14ac:dyDescent="0.25">
      <c r="A35" s="11">
        <v>34</v>
      </c>
      <c r="B35" s="30"/>
      <c r="C35" s="11" t="str">
        <f>IF(ISBLANK('SAT Math'!B35),"", IF('SAT Math'!B35&lt;'SAT M to ACT M'!$A$2, 'SAT M to ACT M'!$B$2, IF('SAT Math'!B35&gt;'SAT M to ACT M'!A$56, 'SAT M to ACT M'!B$56, VLOOKUP(B35,'SAT M to ACT M'!A:B,2,FALSE))))</f>
        <v/>
      </c>
      <c r="D35" s="11" t="str">
        <f t="shared" si="0"/>
        <v/>
      </c>
      <c r="E35" s="11" t="str">
        <f t="shared" si="4"/>
        <v/>
      </c>
      <c r="F35" s="11" t="str">
        <f t="shared" si="1"/>
        <v/>
      </c>
      <c r="G35" s="11" t="str">
        <f>IF('SAT Math'!B35="","", IF(F35&lt;100, 100, IF(F35&gt;300, 300, F35)))</f>
        <v/>
      </c>
      <c r="H35" s="11" t="str">
        <f t="shared" si="2"/>
        <v/>
      </c>
      <c r="I35" s="11" t="str">
        <f t="shared" si="5"/>
        <v/>
      </c>
      <c r="J35" s="11" t="str">
        <f t="shared" si="3"/>
        <v/>
      </c>
      <c r="K35" s="11" t="str">
        <f t="shared" si="6"/>
        <v/>
      </c>
      <c r="L35" s="11" t="str">
        <f>IF('SAT Math'!B35="","",'SAT M to CBEST M'!$A$2+'SAT M to CBEST M'!$B$2*B35)</f>
        <v/>
      </c>
      <c r="M35" s="11" t="str">
        <f>IF('SAT Math'!B35="","", IF(L35&lt;20, 20, IF(L35&gt;80, 80, L35)))</f>
        <v/>
      </c>
    </row>
    <row r="36" spans="1:13" x14ac:dyDescent="0.25">
      <c r="A36" s="11">
        <v>35</v>
      </c>
      <c r="B36" s="30"/>
      <c r="C36" s="11" t="str">
        <f>IF(ISBLANK('SAT Math'!B36),"", IF('SAT Math'!B36&lt;'SAT M to ACT M'!$A$2, 'SAT M to ACT M'!$B$2, IF('SAT Math'!B36&gt;'SAT M to ACT M'!A$56, 'SAT M to ACT M'!B$56, VLOOKUP(B36,'SAT M to ACT M'!A:B,2,FALSE))))</f>
        <v/>
      </c>
      <c r="D36" s="11" t="str">
        <f t="shared" si="0"/>
        <v/>
      </c>
      <c r="E36" s="11" t="str">
        <f t="shared" si="4"/>
        <v/>
      </c>
      <c r="F36" s="11" t="str">
        <f t="shared" si="1"/>
        <v/>
      </c>
      <c r="G36" s="11" t="str">
        <f>IF('SAT Math'!B36="","", IF(F36&lt;100, 100, IF(F36&gt;300, 300, F36)))</f>
        <v/>
      </c>
      <c r="H36" s="11" t="str">
        <f t="shared" si="2"/>
        <v/>
      </c>
      <c r="I36" s="11" t="str">
        <f t="shared" si="5"/>
        <v/>
      </c>
      <c r="J36" s="11" t="str">
        <f t="shared" si="3"/>
        <v/>
      </c>
      <c r="K36" s="11" t="str">
        <f t="shared" si="6"/>
        <v/>
      </c>
      <c r="L36" s="11" t="str">
        <f>IF('SAT Math'!B36="","",'SAT M to CBEST M'!$A$2+'SAT M to CBEST M'!$B$2*B36)</f>
        <v/>
      </c>
      <c r="M36" s="11" t="str">
        <f>IF('SAT Math'!B36="","", IF(L36&lt;20, 20, IF(L36&gt;80, 80, L36)))</f>
        <v/>
      </c>
    </row>
    <row r="37" spans="1:13" x14ac:dyDescent="0.25">
      <c r="A37" s="11">
        <v>36</v>
      </c>
      <c r="B37" s="30"/>
      <c r="C37" s="11" t="str">
        <f>IF(ISBLANK('SAT Math'!B37),"", IF('SAT Math'!B37&lt;'SAT M to ACT M'!$A$2, 'SAT M to ACT M'!$B$2, IF('SAT Math'!B37&gt;'SAT M to ACT M'!A$56, 'SAT M to ACT M'!B$56, VLOOKUP(B37,'SAT M to ACT M'!A:B,2,FALSE))))</f>
        <v/>
      </c>
      <c r="D37" s="11" t="str">
        <f t="shared" si="0"/>
        <v/>
      </c>
      <c r="E37" s="11" t="str">
        <f t="shared" si="4"/>
        <v/>
      </c>
      <c r="F37" s="11" t="str">
        <f t="shared" si="1"/>
        <v/>
      </c>
      <c r="G37" s="11" t="str">
        <f>IF('SAT Math'!B37="","", IF(F37&lt;100, 100, IF(F37&gt;300, 300, F37)))</f>
        <v/>
      </c>
      <c r="H37" s="11" t="str">
        <f t="shared" si="2"/>
        <v/>
      </c>
      <c r="I37" s="11" t="str">
        <f t="shared" si="5"/>
        <v/>
      </c>
      <c r="J37" s="11" t="str">
        <f t="shared" si="3"/>
        <v/>
      </c>
      <c r="K37" s="11" t="str">
        <f t="shared" si="6"/>
        <v/>
      </c>
      <c r="L37" s="11" t="str">
        <f>IF('SAT Math'!B37="","",'SAT M to CBEST M'!$A$2+'SAT M to CBEST M'!$B$2*B37)</f>
        <v/>
      </c>
      <c r="M37" s="11" t="str">
        <f>IF('SAT Math'!B37="","", IF(L37&lt;20, 20, IF(L37&gt;80, 80, L37)))</f>
        <v/>
      </c>
    </row>
    <row r="38" spans="1:13" x14ac:dyDescent="0.25">
      <c r="A38" s="11">
        <v>37</v>
      </c>
      <c r="B38" s="30"/>
      <c r="C38" s="11" t="str">
        <f>IF(ISBLANK('SAT Math'!B38),"", IF('SAT Math'!B38&lt;'SAT M to ACT M'!$A$2, 'SAT M to ACT M'!$B$2, IF('SAT Math'!B38&gt;'SAT M to ACT M'!A$56, 'SAT M to ACT M'!B$56, VLOOKUP(B38,'SAT M to ACT M'!A:B,2,FALSE))))</f>
        <v/>
      </c>
      <c r="D38" s="11" t="str">
        <f t="shared" si="0"/>
        <v/>
      </c>
      <c r="E38" s="11" t="str">
        <f t="shared" si="4"/>
        <v/>
      </c>
      <c r="F38" s="11" t="str">
        <f t="shared" si="1"/>
        <v/>
      </c>
      <c r="G38" s="11" t="str">
        <f>IF('SAT Math'!B38="","", IF(F38&lt;100, 100, IF(F38&gt;300, 300, F38)))</f>
        <v/>
      </c>
      <c r="H38" s="11" t="str">
        <f t="shared" si="2"/>
        <v/>
      </c>
      <c r="I38" s="11" t="str">
        <f t="shared" si="5"/>
        <v/>
      </c>
      <c r="J38" s="11" t="str">
        <f t="shared" si="3"/>
        <v/>
      </c>
      <c r="K38" s="11" t="str">
        <f t="shared" si="6"/>
        <v/>
      </c>
      <c r="L38" s="11" t="str">
        <f>IF('SAT Math'!B38="","",'SAT M to CBEST M'!$A$2+'SAT M to CBEST M'!$B$2*B38)</f>
        <v/>
      </c>
      <c r="M38" s="11" t="str">
        <f>IF('SAT Math'!B38="","", IF(L38&lt;20, 20, IF(L38&gt;80, 80, L38)))</f>
        <v/>
      </c>
    </row>
    <row r="39" spans="1:13" x14ac:dyDescent="0.25">
      <c r="A39" s="11">
        <v>38</v>
      </c>
      <c r="B39" s="30"/>
      <c r="C39" s="11" t="str">
        <f>IF(ISBLANK('SAT Math'!B39),"", IF('SAT Math'!B39&lt;'SAT M to ACT M'!$A$2, 'SAT M to ACT M'!$B$2, IF('SAT Math'!B39&gt;'SAT M to ACT M'!A$56, 'SAT M to ACT M'!B$56, VLOOKUP(B39,'SAT M to ACT M'!A:B,2,FALSE))))</f>
        <v/>
      </c>
      <c r="D39" s="11" t="str">
        <f t="shared" si="0"/>
        <v/>
      </c>
      <c r="E39" s="11" t="str">
        <f t="shared" si="4"/>
        <v/>
      </c>
      <c r="F39" s="11" t="str">
        <f t="shared" si="1"/>
        <v/>
      </c>
      <c r="G39" s="11" t="str">
        <f>IF('SAT Math'!B39="","", IF(F39&lt;100, 100, IF(F39&gt;300, 300, F39)))</f>
        <v/>
      </c>
      <c r="H39" s="11" t="str">
        <f t="shared" si="2"/>
        <v/>
      </c>
      <c r="I39" s="11" t="str">
        <f t="shared" si="5"/>
        <v/>
      </c>
      <c r="J39" s="11" t="str">
        <f t="shared" si="3"/>
        <v/>
      </c>
      <c r="K39" s="11" t="str">
        <f t="shared" si="6"/>
        <v/>
      </c>
      <c r="L39" s="11" t="str">
        <f>IF('SAT Math'!B39="","",'SAT M to CBEST M'!$A$2+'SAT M to CBEST M'!$B$2*B39)</f>
        <v/>
      </c>
      <c r="M39" s="11" t="str">
        <f>IF('SAT Math'!B39="","", IF(L39&lt;20, 20, IF(L39&gt;80, 80, L39)))</f>
        <v/>
      </c>
    </row>
    <row r="40" spans="1:13" x14ac:dyDescent="0.25">
      <c r="A40" s="11">
        <v>39</v>
      </c>
      <c r="B40" s="30"/>
      <c r="C40" s="11" t="str">
        <f>IF(ISBLANK('SAT Math'!B40),"", IF('SAT Math'!B40&lt;'SAT M to ACT M'!$A$2, 'SAT M to ACT M'!$B$2, IF('SAT Math'!B40&gt;'SAT M to ACT M'!A$56, 'SAT M to ACT M'!B$56, VLOOKUP(B40,'SAT M to ACT M'!A:B,2,FALSE))))</f>
        <v/>
      </c>
      <c r="D40" s="11" t="str">
        <f t="shared" si="0"/>
        <v/>
      </c>
      <c r="E40" s="11" t="str">
        <f t="shared" si="4"/>
        <v/>
      </c>
      <c r="F40" s="11" t="str">
        <f t="shared" si="1"/>
        <v/>
      </c>
      <c r="G40" s="11" t="str">
        <f>IF('SAT Math'!B40="","", IF(F40&lt;100, 100, IF(F40&gt;300, 300, F40)))</f>
        <v/>
      </c>
      <c r="H40" s="11" t="str">
        <f t="shared" si="2"/>
        <v/>
      </c>
      <c r="I40" s="11" t="str">
        <f t="shared" si="5"/>
        <v/>
      </c>
      <c r="J40" s="11" t="str">
        <f t="shared" si="3"/>
        <v/>
      </c>
      <c r="K40" s="11" t="str">
        <f t="shared" si="6"/>
        <v/>
      </c>
      <c r="L40" s="11" t="str">
        <f>IF('SAT Math'!B40="","",'SAT M to CBEST M'!$A$2+'SAT M to CBEST M'!$B$2*B40)</f>
        <v/>
      </c>
      <c r="M40" s="11" t="str">
        <f>IF('SAT Math'!B40="","", IF(L40&lt;20, 20, IF(L40&gt;80, 80, L40)))</f>
        <v/>
      </c>
    </row>
    <row r="41" spans="1:13" x14ac:dyDescent="0.25">
      <c r="A41" s="11">
        <v>40</v>
      </c>
      <c r="B41" s="30"/>
      <c r="C41" s="11" t="str">
        <f>IF(ISBLANK('SAT Math'!B41),"", IF('SAT Math'!B41&lt;'SAT M to ACT M'!$A$2, 'SAT M to ACT M'!$B$2, IF('SAT Math'!B41&gt;'SAT M to ACT M'!A$56, 'SAT M to ACT M'!B$56, VLOOKUP(B41,'SAT M to ACT M'!A:B,2,FALSE))))</f>
        <v/>
      </c>
      <c r="D41" s="11" t="str">
        <f t="shared" si="0"/>
        <v/>
      </c>
      <c r="E41" s="11" t="str">
        <f t="shared" si="4"/>
        <v/>
      </c>
      <c r="F41" s="11" t="str">
        <f t="shared" si="1"/>
        <v/>
      </c>
      <c r="G41" s="11" t="str">
        <f>IF('SAT Math'!B41="","", IF(F41&lt;100, 100, IF(F41&gt;300, 300, F41)))</f>
        <v/>
      </c>
      <c r="H41" s="11" t="str">
        <f t="shared" si="2"/>
        <v/>
      </c>
      <c r="I41" s="11" t="str">
        <f t="shared" si="5"/>
        <v/>
      </c>
      <c r="J41" s="11" t="str">
        <f t="shared" si="3"/>
        <v/>
      </c>
      <c r="K41" s="11" t="str">
        <f t="shared" si="6"/>
        <v/>
      </c>
      <c r="L41" s="11" t="str">
        <f>IF('SAT Math'!B41="","",'SAT M to CBEST M'!$A$2+'SAT M to CBEST M'!$B$2*B41)</f>
        <v/>
      </c>
      <c r="M41" s="11" t="str">
        <f>IF('SAT Math'!B41="","", IF(L41&lt;20, 20, IF(L41&gt;80, 80, L41)))</f>
        <v/>
      </c>
    </row>
    <row r="42" spans="1:13" x14ac:dyDescent="0.25">
      <c r="A42" s="11">
        <v>41</v>
      </c>
      <c r="B42" s="30"/>
      <c r="C42" s="11" t="str">
        <f>IF(ISBLANK('SAT Math'!B42),"", IF('SAT Math'!B42&lt;'SAT M to ACT M'!$A$2, 'SAT M to ACT M'!$B$2, IF('SAT Math'!B42&gt;'SAT M to ACT M'!A$56, 'SAT M to ACT M'!B$56, VLOOKUP(B42,'SAT M to ACT M'!A:B,2,FALSE))))</f>
        <v/>
      </c>
      <c r="D42" s="11" t="str">
        <f t="shared" si="0"/>
        <v/>
      </c>
      <c r="E42" s="11" t="str">
        <f t="shared" si="4"/>
        <v/>
      </c>
      <c r="F42" s="11" t="str">
        <f t="shared" si="1"/>
        <v/>
      </c>
      <c r="G42" s="11" t="str">
        <f>IF('SAT Math'!B42="","", IF(F42&lt;100, 100, IF(F42&gt;300, 300, F42)))</f>
        <v/>
      </c>
      <c r="H42" s="11" t="str">
        <f t="shared" si="2"/>
        <v/>
      </c>
      <c r="I42" s="11" t="str">
        <f t="shared" si="5"/>
        <v/>
      </c>
      <c r="J42" s="11" t="str">
        <f t="shared" si="3"/>
        <v/>
      </c>
      <c r="K42" s="11" t="str">
        <f t="shared" si="6"/>
        <v/>
      </c>
      <c r="L42" s="11" t="str">
        <f>IF('SAT Math'!B42="","",'SAT M to CBEST M'!$A$2+'SAT M to CBEST M'!$B$2*B42)</f>
        <v/>
      </c>
      <c r="M42" s="11" t="str">
        <f>IF('SAT Math'!B42="","", IF(L42&lt;20, 20, IF(L42&gt;80, 80, L42)))</f>
        <v/>
      </c>
    </row>
    <row r="43" spans="1:13" x14ac:dyDescent="0.25">
      <c r="A43" s="11">
        <v>42</v>
      </c>
      <c r="B43" s="30"/>
      <c r="C43" s="11" t="str">
        <f>IF(ISBLANK('SAT Math'!B43),"", IF('SAT Math'!B43&lt;'SAT M to ACT M'!$A$2, 'SAT M to ACT M'!$B$2, IF('SAT Math'!B43&gt;'SAT M to ACT M'!A$56, 'SAT M to ACT M'!B$56, VLOOKUP(B43,'SAT M to ACT M'!A:B,2,FALSE))))</f>
        <v/>
      </c>
      <c r="D43" s="11" t="str">
        <f t="shared" si="0"/>
        <v/>
      </c>
      <c r="E43" s="11" t="str">
        <f t="shared" si="4"/>
        <v/>
      </c>
      <c r="F43" s="11" t="str">
        <f t="shared" si="1"/>
        <v/>
      </c>
      <c r="G43" s="11" t="str">
        <f>IF('SAT Math'!B43="","", IF(F43&lt;100, 100, IF(F43&gt;300, 300, F43)))</f>
        <v/>
      </c>
      <c r="H43" s="11" t="str">
        <f t="shared" si="2"/>
        <v/>
      </c>
      <c r="I43" s="11" t="str">
        <f t="shared" si="5"/>
        <v/>
      </c>
      <c r="J43" s="11" t="str">
        <f t="shared" si="3"/>
        <v/>
      </c>
      <c r="K43" s="11" t="str">
        <f t="shared" si="6"/>
        <v/>
      </c>
      <c r="L43" s="11" t="str">
        <f>IF('SAT Math'!B43="","",'SAT M to CBEST M'!$A$2+'SAT M to CBEST M'!$B$2*B43)</f>
        <v/>
      </c>
      <c r="M43" s="11" t="str">
        <f>IF('SAT Math'!B43="","", IF(L43&lt;20, 20, IF(L43&gt;80, 80, L43)))</f>
        <v/>
      </c>
    </row>
    <row r="44" spans="1:13" x14ac:dyDescent="0.25">
      <c r="A44" s="11">
        <v>43</v>
      </c>
      <c r="B44" s="30"/>
      <c r="C44" s="11" t="str">
        <f>IF(ISBLANK('SAT Math'!B44),"", IF('SAT Math'!B44&lt;'SAT M to ACT M'!$A$2, 'SAT M to ACT M'!$B$2, IF('SAT Math'!B44&gt;'SAT M to ACT M'!A$56, 'SAT M to ACT M'!B$56, VLOOKUP(B44,'SAT M to ACT M'!A:B,2,FALSE))))</f>
        <v/>
      </c>
      <c r="D44" s="11" t="str">
        <f t="shared" si="0"/>
        <v/>
      </c>
      <c r="E44" s="11" t="str">
        <f t="shared" si="4"/>
        <v/>
      </c>
      <c r="F44" s="11" t="str">
        <f t="shared" si="1"/>
        <v/>
      </c>
      <c r="G44" s="11" t="str">
        <f>IF('SAT Math'!B44="","", IF(F44&lt;100, 100, IF(F44&gt;300, 300, F44)))</f>
        <v/>
      </c>
      <c r="H44" s="11" t="str">
        <f t="shared" si="2"/>
        <v/>
      </c>
      <c r="I44" s="11" t="str">
        <f t="shared" si="5"/>
        <v/>
      </c>
      <c r="J44" s="11" t="str">
        <f t="shared" si="3"/>
        <v/>
      </c>
      <c r="K44" s="11" t="str">
        <f t="shared" si="6"/>
        <v/>
      </c>
      <c r="L44" s="11" t="str">
        <f>IF('SAT Math'!B44="","",'SAT M to CBEST M'!$A$2+'SAT M to CBEST M'!$B$2*B44)</f>
        <v/>
      </c>
      <c r="M44" s="11" t="str">
        <f>IF('SAT Math'!B44="","", IF(L44&lt;20, 20, IF(L44&gt;80, 80, L44)))</f>
        <v/>
      </c>
    </row>
    <row r="45" spans="1:13" x14ac:dyDescent="0.25">
      <c r="A45" s="11">
        <v>44</v>
      </c>
      <c r="B45" s="30"/>
      <c r="C45" s="11" t="str">
        <f>IF(ISBLANK('SAT Math'!B45),"", IF('SAT Math'!B45&lt;'SAT M to ACT M'!$A$2, 'SAT M to ACT M'!$B$2, IF('SAT Math'!B45&gt;'SAT M to ACT M'!A$56, 'SAT M to ACT M'!B$56, VLOOKUP(B45,'SAT M to ACT M'!A:B,2,FALSE))))</f>
        <v/>
      </c>
      <c r="D45" s="11" t="str">
        <f t="shared" si="0"/>
        <v/>
      </c>
      <c r="E45" s="11" t="str">
        <f t="shared" si="4"/>
        <v/>
      </c>
      <c r="F45" s="11" t="str">
        <f t="shared" si="1"/>
        <v/>
      </c>
      <c r="G45" s="11" t="str">
        <f>IF('SAT Math'!B45="","", IF(F45&lt;100, 100, IF(F45&gt;300, 300, F45)))</f>
        <v/>
      </c>
      <c r="H45" s="11" t="str">
        <f t="shared" si="2"/>
        <v/>
      </c>
      <c r="I45" s="11" t="str">
        <f t="shared" si="5"/>
        <v/>
      </c>
      <c r="J45" s="11" t="str">
        <f t="shared" si="3"/>
        <v/>
      </c>
      <c r="K45" s="11" t="str">
        <f t="shared" si="6"/>
        <v/>
      </c>
      <c r="L45" s="11" t="str">
        <f>IF('SAT Math'!B45="","",'SAT M to CBEST M'!$A$2+'SAT M to CBEST M'!$B$2*B45)</f>
        <v/>
      </c>
      <c r="M45" s="11" t="str">
        <f>IF('SAT Math'!B45="","", IF(L45&lt;20, 20, IF(L45&gt;80, 80, L45)))</f>
        <v/>
      </c>
    </row>
    <row r="46" spans="1:13" x14ac:dyDescent="0.25">
      <c r="A46" s="11">
        <v>45</v>
      </c>
      <c r="B46" s="30"/>
      <c r="C46" s="11" t="str">
        <f>IF(ISBLANK('SAT Math'!B46),"", IF('SAT Math'!B46&lt;'SAT M to ACT M'!$A$2, 'SAT M to ACT M'!$B$2, IF('SAT Math'!B46&gt;'SAT M to ACT M'!A$56, 'SAT M to ACT M'!B$56, VLOOKUP(B46,'SAT M to ACT M'!A:B,2,FALSE))))</f>
        <v/>
      </c>
      <c r="D46" s="11" t="str">
        <f t="shared" si="0"/>
        <v/>
      </c>
      <c r="E46" s="11" t="str">
        <f t="shared" si="4"/>
        <v/>
      </c>
      <c r="F46" s="11" t="str">
        <f t="shared" si="1"/>
        <v/>
      </c>
      <c r="G46" s="11" t="str">
        <f>IF('SAT Math'!B46="","", IF(F46&lt;100, 100, IF(F46&gt;300, 300, F46)))</f>
        <v/>
      </c>
      <c r="H46" s="11" t="str">
        <f t="shared" si="2"/>
        <v/>
      </c>
      <c r="I46" s="11" t="str">
        <f t="shared" si="5"/>
        <v/>
      </c>
      <c r="J46" s="11" t="str">
        <f t="shared" si="3"/>
        <v/>
      </c>
      <c r="K46" s="11" t="str">
        <f t="shared" si="6"/>
        <v/>
      </c>
      <c r="L46" s="11" t="str">
        <f>IF('SAT Math'!B46="","",'SAT M to CBEST M'!$A$2+'SAT M to CBEST M'!$B$2*B46)</f>
        <v/>
      </c>
      <c r="M46" s="11" t="str">
        <f>IF('SAT Math'!B46="","", IF(L46&lt;20, 20, IF(L46&gt;80, 80, L46)))</f>
        <v/>
      </c>
    </row>
    <row r="47" spans="1:13" x14ac:dyDescent="0.25">
      <c r="A47" s="11">
        <v>46</v>
      </c>
      <c r="B47" s="30"/>
      <c r="C47" s="11" t="str">
        <f>IF(ISBLANK('SAT Math'!B47),"", IF('SAT Math'!B47&lt;'SAT M to ACT M'!$A$2, 'SAT M to ACT M'!$B$2, IF('SAT Math'!B47&gt;'SAT M to ACT M'!A$56, 'SAT M to ACT M'!B$56, VLOOKUP(B47,'SAT M to ACT M'!A:B,2,FALSE))))</f>
        <v/>
      </c>
      <c r="D47" s="11" t="str">
        <f t="shared" si="0"/>
        <v/>
      </c>
      <c r="E47" s="11" t="str">
        <f t="shared" si="4"/>
        <v/>
      </c>
      <c r="F47" s="11" t="str">
        <f t="shared" si="1"/>
        <v/>
      </c>
      <c r="G47" s="11" t="str">
        <f>IF('SAT Math'!B47="","", IF(F47&lt;100, 100, IF(F47&gt;300, 300, F47)))</f>
        <v/>
      </c>
      <c r="H47" s="11" t="str">
        <f t="shared" si="2"/>
        <v/>
      </c>
      <c r="I47" s="11" t="str">
        <f t="shared" si="5"/>
        <v/>
      </c>
      <c r="J47" s="11" t="str">
        <f t="shared" si="3"/>
        <v/>
      </c>
      <c r="K47" s="11" t="str">
        <f t="shared" si="6"/>
        <v/>
      </c>
      <c r="L47" s="11" t="str">
        <f>IF('SAT Math'!B47="","",'SAT M to CBEST M'!$A$2+'SAT M to CBEST M'!$B$2*B47)</f>
        <v/>
      </c>
      <c r="M47" s="11" t="str">
        <f>IF('SAT Math'!B47="","", IF(L47&lt;20, 20, IF(L47&gt;80, 80, L47)))</f>
        <v/>
      </c>
    </row>
    <row r="48" spans="1:13" x14ac:dyDescent="0.25">
      <c r="A48" s="11">
        <v>47</v>
      </c>
      <c r="B48" s="30"/>
      <c r="C48" s="11" t="str">
        <f>IF(ISBLANK('SAT Math'!B48),"", IF('SAT Math'!B48&lt;'SAT M to ACT M'!$A$2, 'SAT M to ACT M'!$B$2, IF('SAT Math'!B48&gt;'SAT M to ACT M'!A$56, 'SAT M to ACT M'!B$56, VLOOKUP(B48,'SAT M to ACT M'!A:B,2,FALSE))))</f>
        <v/>
      </c>
      <c r="D48" s="11" t="str">
        <f t="shared" si="0"/>
        <v/>
      </c>
      <c r="E48" s="11" t="str">
        <f t="shared" si="4"/>
        <v/>
      </c>
      <c r="F48" s="11" t="str">
        <f t="shared" si="1"/>
        <v/>
      </c>
      <c r="G48" s="11" t="str">
        <f>IF('SAT Math'!B48="","", IF(F48&lt;100, 100, IF(F48&gt;300, 300, F48)))</f>
        <v/>
      </c>
      <c r="H48" s="11" t="str">
        <f t="shared" si="2"/>
        <v/>
      </c>
      <c r="I48" s="11" t="str">
        <f t="shared" si="5"/>
        <v/>
      </c>
      <c r="J48" s="11" t="str">
        <f t="shared" si="3"/>
        <v/>
      </c>
      <c r="K48" s="11" t="str">
        <f t="shared" si="6"/>
        <v/>
      </c>
      <c r="L48" s="11" t="str">
        <f>IF('SAT Math'!B48="","",'SAT M to CBEST M'!$A$2+'SAT M to CBEST M'!$B$2*B48)</f>
        <v/>
      </c>
      <c r="M48" s="11" t="str">
        <f>IF('SAT Math'!B48="","", IF(L48&lt;20, 20, IF(L48&gt;80, 80, L48)))</f>
        <v/>
      </c>
    </row>
    <row r="49" spans="1:13" x14ac:dyDescent="0.25">
      <c r="A49" s="11">
        <v>48</v>
      </c>
      <c r="B49" s="30"/>
      <c r="C49" s="11" t="str">
        <f>IF(ISBLANK('SAT Math'!B49),"", IF('SAT Math'!B49&lt;'SAT M to ACT M'!$A$2, 'SAT M to ACT M'!$B$2, IF('SAT Math'!B49&gt;'SAT M to ACT M'!A$56, 'SAT M to ACT M'!B$56, VLOOKUP(B49,'SAT M to ACT M'!A:B,2,FALSE))))</f>
        <v/>
      </c>
      <c r="D49" s="11" t="str">
        <f t="shared" si="0"/>
        <v/>
      </c>
      <c r="E49" s="11" t="str">
        <f t="shared" si="4"/>
        <v/>
      </c>
      <c r="F49" s="11" t="str">
        <f t="shared" si="1"/>
        <v/>
      </c>
      <c r="G49" s="11" t="str">
        <f>IF('SAT Math'!B49="","", IF(F49&lt;100, 100, IF(F49&gt;300, 300, F49)))</f>
        <v/>
      </c>
      <c r="H49" s="11" t="str">
        <f t="shared" si="2"/>
        <v/>
      </c>
      <c r="I49" s="11" t="str">
        <f t="shared" si="5"/>
        <v/>
      </c>
      <c r="J49" s="11" t="str">
        <f t="shared" si="3"/>
        <v/>
      </c>
      <c r="K49" s="11" t="str">
        <f t="shared" si="6"/>
        <v/>
      </c>
      <c r="L49" s="11" t="str">
        <f>IF('SAT Math'!B49="","",'SAT M to CBEST M'!$A$2+'SAT M to CBEST M'!$B$2*B49)</f>
        <v/>
      </c>
      <c r="M49" s="11" t="str">
        <f>IF('SAT Math'!B49="","", IF(L49&lt;20, 20, IF(L49&gt;80, 80, L49)))</f>
        <v/>
      </c>
    </row>
    <row r="50" spans="1:13" x14ac:dyDescent="0.25">
      <c r="A50" s="11">
        <v>49</v>
      </c>
      <c r="B50" s="30"/>
      <c r="C50" s="11" t="str">
        <f>IF(ISBLANK('SAT Math'!B50),"", IF('SAT Math'!B50&lt;'SAT M to ACT M'!$A$2, 'SAT M to ACT M'!$B$2, IF('SAT Math'!B50&gt;'SAT M to ACT M'!A$56, 'SAT M to ACT M'!B$56, VLOOKUP(B50,'SAT M to ACT M'!A:B,2,FALSE))))</f>
        <v/>
      </c>
      <c r="D50" s="11" t="str">
        <f t="shared" si="0"/>
        <v/>
      </c>
      <c r="E50" s="11" t="str">
        <f t="shared" si="4"/>
        <v/>
      </c>
      <c r="F50" s="11" t="str">
        <f t="shared" si="1"/>
        <v/>
      </c>
      <c r="G50" s="11" t="str">
        <f>IF('SAT Math'!B50="","", IF(F50&lt;100, 100, IF(F50&gt;300, 300, F50)))</f>
        <v/>
      </c>
      <c r="H50" s="11" t="str">
        <f t="shared" si="2"/>
        <v/>
      </c>
      <c r="I50" s="11" t="str">
        <f t="shared" si="5"/>
        <v/>
      </c>
      <c r="J50" s="11" t="str">
        <f t="shared" si="3"/>
        <v/>
      </c>
      <c r="K50" s="11" t="str">
        <f t="shared" si="6"/>
        <v/>
      </c>
      <c r="L50" s="11" t="str">
        <f>IF('SAT Math'!B50="","",'SAT M to CBEST M'!$A$2+'SAT M to CBEST M'!$B$2*B50)</f>
        <v/>
      </c>
      <c r="M50" s="11" t="str">
        <f>IF('SAT Math'!B50="","", IF(L50&lt;20, 20, IF(L50&gt;80, 80, L50)))</f>
        <v/>
      </c>
    </row>
    <row r="51" spans="1:13" x14ac:dyDescent="0.25">
      <c r="A51" s="11">
        <v>50</v>
      </c>
      <c r="B51" s="30"/>
      <c r="C51" s="11" t="str">
        <f>IF(ISBLANK('SAT Math'!B51),"", IF('SAT Math'!B51&lt;'SAT M to ACT M'!$A$2, 'SAT M to ACT M'!$B$2, IF('SAT Math'!B51&gt;'SAT M to ACT M'!A$56, 'SAT M to ACT M'!B$56, VLOOKUP(B51,'SAT M to ACT M'!A:B,2,FALSE))))</f>
        <v/>
      </c>
      <c r="D51" s="11" t="str">
        <f t="shared" si="0"/>
        <v/>
      </c>
      <c r="E51" s="11" t="str">
        <f t="shared" si="4"/>
        <v/>
      </c>
      <c r="F51" s="11" t="str">
        <f t="shared" si="1"/>
        <v/>
      </c>
      <c r="G51" s="11" t="str">
        <f>IF('SAT Math'!B51="","", IF(F51&lt;100, 100, IF(F51&gt;300, 300, F51)))</f>
        <v/>
      </c>
      <c r="H51" s="11" t="str">
        <f t="shared" si="2"/>
        <v/>
      </c>
      <c r="I51" s="11" t="str">
        <f t="shared" si="5"/>
        <v/>
      </c>
      <c r="J51" s="11" t="str">
        <f t="shared" si="3"/>
        <v/>
      </c>
      <c r="K51" s="11" t="str">
        <f t="shared" si="6"/>
        <v/>
      </c>
      <c r="L51" s="11" t="str">
        <f>IF('SAT Math'!B51="","",'SAT M to CBEST M'!$A$2+'SAT M to CBEST M'!$B$2*B51)</f>
        <v/>
      </c>
      <c r="M51" s="11" t="str">
        <f>IF('SAT Math'!B51="","", IF(L51&lt;20, 20, IF(L51&gt;80, 80, L51)))</f>
        <v/>
      </c>
    </row>
    <row r="52" spans="1:13" x14ac:dyDescent="0.25">
      <c r="A52" s="11">
        <v>51</v>
      </c>
      <c r="B52" s="30"/>
      <c r="C52" s="11" t="str">
        <f>IF(ISBLANK('SAT Math'!B52),"", IF('SAT Math'!B52&lt;'SAT M to ACT M'!$A$2, 'SAT M to ACT M'!$B$2, IF('SAT Math'!B52&gt;'SAT M to ACT M'!A$56, 'SAT M to ACT M'!B$56, VLOOKUP(B52,'SAT M to ACT M'!A:B,2,FALSE))))</f>
        <v/>
      </c>
      <c r="D52" s="11" t="str">
        <f t="shared" si="0"/>
        <v/>
      </c>
      <c r="E52" s="11" t="str">
        <f t="shared" si="4"/>
        <v/>
      </c>
      <c r="F52" s="11" t="str">
        <f t="shared" si="1"/>
        <v/>
      </c>
      <c r="G52" s="11" t="str">
        <f>IF('SAT Math'!B52="","", IF(F52&lt;100, 100, IF(F52&gt;300, 300, F52)))</f>
        <v/>
      </c>
      <c r="H52" s="11" t="str">
        <f t="shared" si="2"/>
        <v/>
      </c>
      <c r="I52" s="11" t="str">
        <f t="shared" si="5"/>
        <v/>
      </c>
      <c r="J52" s="11" t="str">
        <f t="shared" si="3"/>
        <v/>
      </c>
      <c r="K52" s="11" t="str">
        <f t="shared" si="6"/>
        <v/>
      </c>
      <c r="L52" s="11" t="str">
        <f>IF('SAT Math'!B52="","",'SAT M to CBEST M'!$A$2+'SAT M to CBEST M'!$B$2*B52)</f>
        <v/>
      </c>
      <c r="M52" s="11" t="str">
        <f>IF('SAT Math'!B52="","", IF(L52&lt;20, 20, IF(L52&gt;80, 80, L52)))</f>
        <v/>
      </c>
    </row>
    <row r="53" spans="1:13" x14ac:dyDescent="0.25">
      <c r="A53" s="11">
        <v>52</v>
      </c>
      <c r="B53" s="30"/>
      <c r="C53" s="11" t="str">
        <f>IF(ISBLANK('SAT Math'!B53),"", IF('SAT Math'!B53&lt;'SAT M to ACT M'!$A$2, 'SAT M to ACT M'!$B$2, IF('SAT Math'!B53&gt;'SAT M to ACT M'!A$56, 'SAT M to ACT M'!B$56, VLOOKUP(B53,'SAT M to ACT M'!A:B,2,FALSE))))</f>
        <v/>
      </c>
      <c r="D53" s="11" t="str">
        <f t="shared" si="0"/>
        <v/>
      </c>
      <c r="E53" s="11" t="str">
        <f t="shared" si="4"/>
        <v/>
      </c>
      <c r="F53" s="11" t="str">
        <f t="shared" si="1"/>
        <v/>
      </c>
      <c r="G53" s="11" t="str">
        <f>IF('SAT Math'!B53="","", IF(F53&lt;100, 100, IF(F53&gt;300, 300, F53)))</f>
        <v/>
      </c>
      <c r="H53" s="11" t="str">
        <f t="shared" si="2"/>
        <v/>
      </c>
      <c r="I53" s="11" t="str">
        <f t="shared" si="5"/>
        <v/>
      </c>
      <c r="J53" s="11" t="str">
        <f t="shared" si="3"/>
        <v/>
      </c>
      <c r="K53" s="11" t="str">
        <f t="shared" si="6"/>
        <v/>
      </c>
      <c r="L53" s="11" t="str">
        <f>IF('SAT Math'!B53="","",'SAT M to CBEST M'!$A$2+'SAT M to CBEST M'!$B$2*B53)</f>
        <v/>
      </c>
      <c r="M53" s="11" t="str">
        <f>IF('SAT Math'!B53="","", IF(L53&lt;20, 20, IF(L53&gt;80, 80, L53)))</f>
        <v/>
      </c>
    </row>
    <row r="54" spans="1:13" x14ac:dyDescent="0.25">
      <c r="A54" s="11">
        <v>53</v>
      </c>
      <c r="B54" s="30"/>
      <c r="C54" s="11" t="str">
        <f>IF(ISBLANK('SAT Math'!B54),"", IF('SAT Math'!B54&lt;'SAT M to ACT M'!$A$2, 'SAT M to ACT M'!$B$2, IF('SAT Math'!B54&gt;'SAT M to ACT M'!A$56, 'SAT M to ACT M'!B$56, VLOOKUP(B54,'SAT M to ACT M'!A:B,2,FALSE))))</f>
        <v/>
      </c>
      <c r="D54" s="11" t="str">
        <f t="shared" si="0"/>
        <v/>
      </c>
      <c r="E54" s="11" t="str">
        <f t="shared" si="4"/>
        <v/>
      </c>
      <c r="F54" s="11" t="str">
        <f t="shared" si="1"/>
        <v/>
      </c>
      <c r="G54" s="11" t="str">
        <f>IF('SAT Math'!B54="","", IF(F54&lt;100, 100, IF(F54&gt;300, 300, F54)))</f>
        <v/>
      </c>
      <c r="H54" s="11" t="str">
        <f t="shared" si="2"/>
        <v/>
      </c>
      <c r="I54" s="11" t="str">
        <f t="shared" si="5"/>
        <v/>
      </c>
      <c r="J54" s="11" t="str">
        <f t="shared" si="3"/>
        <v/>
      </c>
      <c r="K54" s="11" t="str">
        <f t="shared" si="6"/>
        <v/>
      </c>
      <c r="L54" s="11" t="str">
        <f>IF('SAT Math'!B54="","",'SAT M to CBEST M'!$A$2+'SAT M to CBEST M'!$B$2*B54)</f>
        <v/>
      </c>
      <c r="M54" s="11" t="str">
        <f>IF('SAT Math'!B54="","", IF(L54&lt;20, 20, IF(L54&gt;80, 80, L54)))</f>
        <v/>
      </c>
    </row>
    <row r="55" spans="1:13" x14ac:dyDescent="0.25">
      <c r="A55" s="11">
        <v>54</v>
      </c>
      <c r="B55" s="30"/>
      <c r="C55" s="11" t="str">
        <f>IF(ISBLANK('SAT Math'!B55),"", IF('SAT Math'!B55&lt;'SAT M to ACT M'!$A$2, 'SAT M to ACT M'!$B$2, IF('SAT Math'!B55&gt;'SAT M to ACT M'!A$56, 'SAT M to ACT M'!B$56, VLOOKUP(B55,'SAT M to ACT M'!A:B,2,FALSE))))</f>
        <v/>
      </c>
      <c r="D55" s="11" t="str">
        <f t="shared" si="0"/>
        <v/>
      </c>
      <c r="E55" s="11" t="str">
        <f t="shared" si="4"/>
        <v/>
      </c>
      <c r="F55" s="11" t="str">
        <f t="shared" si="1"/>
        <v/>
      </c>
      <c r="G55" s="11" t="str">
        <f>IF('SAT Math'!B55="","", IF(F55&lt;100, 100, IF(F55&gt;300, 300, F55)))</f>
        <v/>
      </c>
      <c r="H55" s="11" t="str">
        <f t="shared" si="2"/>
        <v/>
      </c>
      <c r="I55" s="11" t="str">
        <f t="shared" si="5"/>
        <v/>
      </c>
      <c r="J55" s="11" t="str">
        <f t="shared" si="3"/>
        <v/>
      </c>
      <c r="K55" s="11" t="str">
        <f t="shared" si="6"/>
        <v/>
      </c>
      <c r="L55" s="11" t="str">
        <f>IF('SAT Math'!B55="","",'SAT M to CBEST M'!$A$2+'SAT M to CBEST M'!$B$2*B55)</f>
        <v/>
      </c>
      <c r="M55" s="11" t="str">
        <f>IF('SAT Math'!B55="","", IF(L55&lt;20, 20, IF(L55&gt;80, 80, L55)))</f>
        <v/>
      </c>
    </row>
    <row r="56" spans="1:13" x14ac:dyDescent="0.25">
      <c r="A56" s="11">
        <v>55</v>
      </c>
      <c r="B56" s="30"/>
      <c r="C56" s="11" t="str">
        <f>IF(ISBLANK('SAT Math'!B56),"", IF('SAT Math'!B56&lt;'SAT M to ACT M'!$A$2, 'SAT M to ACT M'!$B$2, IF('SAT Math'!B56&gt;'SAT M to ACT M'!A$56, 'SAT M to ACT M'!B$56, VLOOKUP(B56,'SAT M to ACT M'!A:B,2,FALSE))))</f>
        <v/>
      </c>
      <c r="D56" s="11" t="str">
        <f t="shared" si="0"/>
        <v/>
      </c>
      <c r="E56" s="11" t="str">
        <f t="shared" si="4"/>
        <v/>
      </c>
      <c r="F56" s="11" t="str">
        <f t="shared" si="1"/>
        <v/>
      </c>
      <c r="G56" s="11" t="str">
        <f>IF('SAT Math'!B56="","", IF(F56&lt;100, 100, IF(F56&gt;300, 300, F56)))</f>
        <v/>
      </c>
      <c r="H56" s="11" t="str">
        <f t="shared" si="2"/>
        <v/>
      </c>
      <c r="I56" s="11" t="str">
        <f t="shared" si="5"/>
        <v/>
      </c>
      <c r="J56" s="11" t="str">
        <f t="shared" si="3"/>
        <v/>
      </c>
      <c r="K56" s="11" t="str">
        <f t="shared" si="6"/>
        <v/>
      </c>
      <c r="L56" s="11" t="str">
        <f>IF('SAT Math'!B56="","",'SAT M to CBEST M'!$A$2+'SAT M to CBEST M'!$B$2*B56)</f>
        <v/>
      </c>
      <c r="M56" s="11" t="str">
        <f>IF('SAT Math'!B56="","", IF(L56&lt;20, 20, IF(L56&gt;80, 80, L56)))</f>
        <v/>
      </c>
    </row>
    <row r="57" spans="1:13" x14ac:dyDescent="0.25">
      <c r="A57" s="11">
        <v>56</v>
      </c>
      <c r="B57" s="30"/>
      <c r="C57" s="11" t="str">
        <f>IF(ISBLANK('SAT Math'!B57),"", IF('SAT Math'!B57&lt;'SAT M to ACT M'!$A$2, 'SAT M to ACT M'!$B$2, IF('SAT Math'!B57&gt;'SAT M to ACT M'!A$56, 'SAT M to ACT M'!B$56, VLOOKUP(B57,'SAT M to ACT M'!A:B,2,FALSE))))</f>
        <v/>
      </c>
      <c r="D57" s="11" t="str">
        <f t="shared" si="0"/>
        <v/>
      </c>
      <c r="E57" s="11" t="str">
        <f t="shared" si="4"/>
        <v/>
      </c>
      <c r="F57" s="11" t="str">
        <f t="shared" si="1"/>
        <v/>
      </c>
      <c r="G57" s="11" t="str">
        <f>IF('SAT Math'!B57="","", IF(F57&lt;100, 100, IF(F57&gt;300, 300, F57)))</f>
        <v/>
      </c>
      <c r="H57" s="11" t="str">
        <f t="shared" si="2"/>
        <v/>
      </c>
      <c r="I57" s="11" t="str">
        <f t="shared" si="5"/>
        <v/>
      </c>
      <c r="J57" s="11" t="str">
        <f t="shared" si="3"/>
        <v/>
      </c>
      <c r="K57" s="11" t="str">
        <f t="shared" si="6"/>
        <v/>
      </c>
      <c r="L57" s="11" t="str">
        <f>IF('SAT Math'!B57="","",'SAT M to CBEST M'!$A$2+'SAT M to CBEST M'!$B$2*B57)</f>
        <v/>
      </c>
      <c r="M57" s="11" t="str">
        <f>IF('SAT Math'!B57="","", IF(L57&lt;20, 20, IF(L57&gt;80, 80, L57)))</f>
        <v/>
      </c>
    </row>
    <row r="58" spans="1:13" x14ac:dyDescent="0.25">
      <c r="A58" s="11">
        <v>57</v>
      </c>
      <c r="B58" s="30"/>
      <c r="C58" s="11" t="str">
        <f>IF(ISBLANK('SAT Math'!B58),"", IF('SAT Math'!B58&lt;'SAT M to ACT M'!$A$2, 'SAT M to ACT M'!$B$2, IF('SAT Math'!B58&gt;'SAT M to ACT M'!A$56, 'SAT M to ACT M'!B$56, VLOOKUP(B58,'SAT M to ACT M'!A:B,2,FALSE))))</f>
        <v/>
      </c>
      <c r="D58" s="11" t="str">
        <f t="shared" si="0"/>
        <v/>
      </c>
      <c r="E58" s="11" t="str">
        <f t="shared" si="4"/>
        <v/>
      </c>
      <c r="F58" s="11" t="str">
        <f t="shared" si="1"/>
        <v/>
      </c>
      <c r="G58" s="11" t="str">
        <f>IF('SAT Math'!B58="","", IF(F58&lt;100, 100, IF(F58&gt;300, 300, F58)))</f>
        <v/>
      </c>
      <c r="H58" s="11" t="str">
        <f t="shared" si="2"/>
        <v/>
      </c>
      <c r="I58" s="11" t="str">
        <f t="shared" si="5"/>
        <v/>
      </c>
      <c r="J58" s="11" t="str">
        <f t="shared" si="3"/>
        <v/>
      </c>
      <c r="K58" s="11" t="str">
        <f t="shared" si="6"/>
        <v/>
      </c>
      <c r="L58" s="11" t="str">
        <f>IF('SAT Math'!B58="","",'SAT M to CBEST M'!$A$2+'SAT M to CBEST M'!$B$2*B58)</f>
        <v/>
      </c>
      <c r="M58" s="11" t="str">
        <f>IF('SAT Math'!B58="","", IF(L58&lt;20, 20, IF(L58&gt;80, 80, L58)))</f>
        <v/>
      </c>
    </row>
    <row r="59" spans="1:13" x14ac:dyDescent="0.25">
      <c r="A59" s="11">
        <v>58</v>
      </c>
      <c r="B59" s="30"/>
      <c r="C59" s="11" t="str">
        <f>IF(ISBLANK('SAT Math'!B59),"", IF('SAT Math'!B59&lt;'SAT M to ACT M'!$A$2, 'SAT M to ACT M'!$B$2, IF('SAT Math'!B59&gt;'SAT M to ACT M'!A$56, 'SAT M to ACT M'!B$56, VLOOKUP(B59,'SAT M to ACT M'!A:B,2,FALSE))))</f>
        <v/>
      </c>
      <c r="D59" s="11" t="str">
        <f t="shared" si="0"/>
        <v/>
      </c>
      <c r="E59" s="11" t="str">
        <f t="shared" si="4"/>
        <v/>
      </c>
      <c r="F59" s="11" t="str">
        <f t="shared" si="1"/>
        <v/>
      </c>
      <c r="G59" s="11" t="str">
        <f>IF('SAT Math'!B59="","", IF(F59&lt;100, 100, IF(F59&gt;300, 300, F59)))</f>
        <v/>
      </c>
      <c r="H59" s="11" t="str">
        <f t="shared" si="2"/>
        <v/>
      </c>
      <c r="I59" s="11" t="str">
        <f t="shared" si="5"/>
        <v/>
      </c>
      <c r="J59" s="11" t="str">
        <f t="shared" si="3"/>
        <v/>
      </c>
      <c r="K59" s="11" t="str">
        <f t="shared" si="6"/>
        <v/>
      </c>
      <c r="L59" s="11" t="str">
        <f>IF('SAT Math'!B59="","",'SAT M to CBEST M'!$A$2+'SAT M to CBEST M'!$B$2*B59)</f>
        <v/>
      </c>
      <c r="M59" s="11" t="str">
        <f>IF('SAT Math'!B59="","", IF(L59&lt;20, 20, IF(L59&gt;80, 80, L59)))</f>
        <v/>
      </c>
    </row>
    <row r="60" spans="1:13" x14ac:dyDescent="0.25">
      <c r="A60" s="11">
        <v>59</v>
      </c>
      <c r="B60" s="30"/>
      <c r="C60" s="11" t="str">
        <f>IF(ISBLANK('SAT Math'!B60),"", IF('SAT Math'!B60&lt;'SAT M to ACT M'!$A$2, 'SAT M to ACT M'!$B$2, IF('SAT Math'!B60&gt;'SAT M to ACT M'!A$56, 'SAT M to ACT M'!B$56, VLOOKUP(B60,'SAT M to ACT M'!A:B,2,FALSE))))</f>
        <v/>
      </c>
      <c r="D60" s="11" t="str">
        <f t="shared" si="0"/>
        <v/>
      </c>
      <c r="E60" s="11" t="str">
        <f t="shared" si="4"/>
        <v/>
      </c>
      <c r="F60" s="11" t="str">
        <f t="shared" si="1"/>
        <v/>
      </c>
      <c r="G60" s="11" t="str">
        <f>IF('SAT Math'!B60="","", IF(F60&lt;100, 100, IF(F60&gt;300, 300, F60)))</f>
        <v/>
      </c>
      <c r="H60" s="11" t="str">
        <f t="shared" si="2"/>
        <v/>
      </c>
      <c r="I60" s="11" t="str">
        <f t="shared" si="5"/>
        <v/>
      </c>
      <c r="J60" s="11" t="str">
        <f t="shared" si="3"/>
        <v/>
      </c>
      <c r="K60" s="11" t="str">
        <f t="shared" si="6"/>
        <v/>
      </c>
      <c r="L60" s="11" t="str">
        <f>IF('SAT Math'!B60="","",'SAT M to CBEST M'!$A$2+'SAT M to CBEST M'!$B$2*B60)</f>
        <v/>
      </c>
      <c r="M60" s="11" t="str">
        <f>IF('SAT Math'!B60="","", IF(L60&lt;20, 20, IF(L60&gt;80, 80, L60)))</f>
        <v/>
      </c>
    </row>
    <row r="61" spans="1:13" x14ac:dyDescent="0.25">
      <c r="A61" s="11">
        <v>60</v>
      </c>
      <c r="B61" s="30"/>
      <c r="C61" s="11" t="str">
        <f>IF(ISBLANK('SAT Math'!B61),"", IF('SAT Math'!B61&lt;'SAT M to ACT M'!$A$2, 'SAT M to ACT M'!$B$2, IF('SAT Math'!B61&gt;'SAT M to ACT M'!A$56, 'SAT M to ACT M'!B$56, VLOOKUP(B61,'SAT M to ACT M'!A:B,2,FALSE))))</f>
        <v/>
      </c>
      <c r="D61" s="11" t="str">
        <f t="shared" si="0"/>
        <v/>
      </c>
      <c r="E61" s="11" t="str">
        <f t="shared" si="4"/>
        <v/>
      </c>
      <c r="F61" s="11" t="str">
        <f t="shared" si="1"/>
        <v/>
      </c>
      <c r="G61" s="11" t="str">
        <f>IF('SAT Math'!B61="","", IF(F61&lt;100, 100, IF(F61&gt;300, 300, F61)))</f>
        <v/>
      </c>
      <c r="H61" s="11" t="str">
        <f t="shared" si="2"/>
        <v/>
      </c>
      <c r="I61" s="11" t="str">
        <f t="shared" si="5"/>
        <v/>
      </c>
      <c r="J61" s="11" t="str">
        <f t="shared" si="3"/>
        <v/>
      </c>
      <c r="K61" s="11" t="str">
        <f t="shared" si="6"/>
        <v/>
      </c>
      <c r="L61" s="11" t="str">
        <f>IF('SAT Math'!B61="","",'SAT M to CBEST M'!$A$2+'SAT M to CBEST M'!$B$2*B61)</f>
        <v/>
      </c>
      <c r="M61" s="11" t="str">
        <f>IF('SAT Math'!B61="","", IF(L61&lt;20, 20, IF(L61&gt;80, 80, L61)))</f>
        <v/>
      </c>
    </row>
    <row r="62" spans="1:13" x14ac:dyDescent="0.25">
      <c r="A62" s="11">
        <v>61</v>
      </c>
      <c r="B62" s="30"/>
      <c r="C62" s="11" t="str">
        <f>IF(ISBLANK('SAT Math'!B62),"", IF('SAT Math'!B62&lt;'SAT M to ACT M'!$A$2, 'SAT M to ACT M'!$B$2, IF('SAT Math'!B62&gt;'SAT M to ACT M'!A$56, 'SAT M to ACT M'!B$56, VLOOKUP(B62,'SAT M to ACT M'!A:B,2,FALSE))))</f>
        <v/>
      </c>
      <c r="D62" s="11" t="str">
        <f t="shared" si="0"/>
        <v/>
      </c>
      <c r="E62" s="11" t="str">
        <f t="shared" si="4"/>
        <v/>
      </c>
      <c r="F62" s="11" t="str">
        <f t="shared" si="1"/>
        <v/>
      </c>
      <c r="G62" s="11" t="str">
        <f>IF('SAT Math'!B62="","", IF(F62&lt;100, 100, IF(F62&gt;300, 300, F62)))</f>
        <v/>
      </c>
      <c r="H62" s="11" t="str">
        <f t="shared" si="2"/>
        <v/>
      </c>
      <c r="I62" s="11" t="str">
        <f t="shared" si="5"/>
        <v/>
      </c>
      <c r="J62" s="11" t="str">
        <f t="shared" si="3"/>
        <v/>
      </c>
      <c r="K62" s="11" t="str">
        <f t="shared" si="6"/>
        <v/>
      </c>
      <c r="L62" s="11" t="str">
        <f>IF('SAT Math'!B62="","",'SAT M to CBEST M'!$A$2+'SAT M to CBEST M'!$B$2*B62)</f>
        <v/>
      </c>
      <c r="M62" s="11" t="str">
        <f>IF('SAT Math'!B62="","", IF(L62&lt;20, 20, IF(L62&gt;80, 80, L62)))</f>
        <v/>
      </c>
    </row>
    <row r="63" spans="1:13" x14ac:dyDescent="0.25">
      <c r="A63" s="11">
        <v>62</v>
      </c>
      <c r="B63" s="30"/>
      <c r="C63" s="11" t="str">
        <f>IF(ISBLANK('SAT Math'!B63),"", IF('SAT Math'!B63&lt;'SAT M to ACT M'!$A$2, 'SAT M to ACT M'!$B$2, IF('SAT Math'!B63&gt;'SAT M to ACT M'!A$56, 'SAT M to ACT M'!B$56, VLOOKUP(B63,'SAT M to ACT M'!A:B,2,FALSE))))</f>
        <v/>
      </c>
      <c r="D63" s="11" t="str">
        <f t="shared" si="0"/>
        <v/>
      </c>
      <c r="E63" s="11" t="str">
        <f t="shared" si="4"/>
        <v/>
      </c>
      <c r="F63" s="11" t="str">
        <f t="shared" si="1"/>
        <v/>
      </c>
      <c r="G63" s="11" t="str">
        <f>IF('SAT Math'!B63="","", IF(F63&lt;100, 100, IF(F63&gt;300, 300, F63)))</f>
        <v/>
      </c>
      <c r="H63" s="11" t="str">
        <f t="shared" si="2"/>
        <v/>
      </c>
      <c r="I63" s="11" t="str">
        <f t="shared" si="5"/>
        <v/>
      </c>
      <c r="J63" s="11" t="str">
        <f t="shared" si="3"/>
        <v/>
      </c>
      <c r="K63" s="11" t="str">
        <f t="shared" si="6"/>
        <v/>
      </c>
      <c r="L63" s="11" t="str">
        <f>IF('SAT Math'!B63="","",'SAT M to CBEST M'!$A$2+'SAT M to CBEST M'!$B$2*B63)</f>
        <v/>
      </c>
      <c r="M63" s="11" t="str">
        <f>IF('SAT Math'!B63="","", IF(L63&lt;20, 20, IF(L63&gt;80, 80, L63)))</f>
        <v/>
      </c>
    </row>
    <row r="64" spans="1:13" x14ac:dyDescent="0.25">
      <c r="A64" s="11">
        <v>63</v>
      </c>
      <c r="B64" s="30"/>
      <c r="C64" s="11" t="str">
        <f>IF(ISBLANK('SAT Math'!B64),"", IF('SAT Math'!B64&lt;'SAT M to ACT M'!$A$2, 'SAT M to ACT M'!$B$2, IF('SAT Math'!B64&gt;'SAT M to ACT M'!A$56, 'SAT M to ACT M'!B$56, VLOOKUP(B64,'SAT M to ACT M'!A:B,2,FALSE))))</f>
        <v/>
      </c>
      <c r="D64" s="11" t="str">
        <f t="shared" si="0"/>
        <v/>
      </c>
      <c r="E64" s="11" t="str">
        <f t="shared" si="4"/>
        <v/>
      </c>
      <c r="F64" s="11" t="str">
        <f t="shared" si="1"/>
        <v/>
      </c>
      <c r="G64" s="11" t="str">
        <f>IF('SAT Math'!B64="","", IF(F64&lt;100, 100, IF(F64&gt;300, 300, F64)))</f>
        <v/>
      </c>
      <c r="H64" s="11" t="str">
        <f t="shared" si="2"/>
        <v/>
      </c>
      <c r="I64" s="11" t="str">
        <f t="shared" si="5"/>
        <v/>
      </c>
      <c r="J64" s="11" t="str">
        <f t="shared" si="3"/>
        <v/>
      </c>
      <c r="K64" s="11" t="str">
        <f t="shared" si="6"/>
        <v/>
      </c>
      <c r="L64" s="11" t="str">
        <f>IF('SAT Math'!B64="","",'SAT M to CBEST M'!$A$2+'SAT M to CBEST M'!$B$2*B64)</f>
        <v/>
      </c>
      <c r="M64" s="11" t="str">
        <f>IF('SAT Math'!B64="","", IF(L64&lt;20, 20, IF(L64&gt;80, 80, L64)))</f>
        <v/>
      </c>
    </row>
    <row r="65" spans="1:13" x14ac:dyDescent="0.25">
      <c r="A65" s="11">
        <v>64</v>
      </c>
      <c r="B65" s="30"/>
      <c r="C65" s="11" t="str">
        <f>IF(ISBLANK('SAT Math'!B65),"", IF('SAT Math'!B65&lt;'SAT M to ACT M'!$A$2, 'SAT M to ACT M'!$B$2, IF('SAT Math'!B65&gt;'SAT M to ACT M'!A$56, 'SAT M to ACT M'!B$56, VLOOKUP(B65,'SAT M to ACT M'!A:B,2,FALSE))))</f>
        <v/>
      </c>
      <c r="D65" s="11" t="str">
        <f t="shared" si="0"/>
        <v/>
      </c>
      <c r="E65" s="11" t="str">
        <f t="shared" si="4"/>
        <v/>
      </c>
      <c r="F65" s="11" t="str">
        <f t="shared" si="1"/>
        <v/>
      </c>
      <c r="G65" s="11" t="str">
        <f>IF('SAT Math'!B65="","", IF(F65&lt;100, 100, IF(F65&gt;300, 300, F65)))</f>
        <v/>
      </c>
      <c r="H65" s="11" t="str">
        <f t="shared" si="2"/>
        <v/>
      </c>
      <c r="I65" s="11" t="str">
        <f t="shared" si="5"/>
        <v/>
      </c>
      <c r="J65" s="11" t="str">
        <f t="shared" si="3"/>
        <v/>
      </c>
      <c r="K65" s="11" t="str">
        <f t="shared" si="6"/>
        <v/>
      </c>
      <c r="L65" s="11" t="str">
        <f>IF('SAT Math'!B65="","",'SAT M to CBEST M'!$A$2+'SAT M to CBEST M'!$B$2*B65)</f>
        <v/>
      </c>
      <c r="M65" s="11" t="str">
        <f>IF('SAT Math'!B65="","", IF(L65&lt;20, 20, IF(L65&gt;80, 80, L65)))</f>
        <v/>
      </c>
    </row>
    <row r="66" spans="1:13" x14ac:dyDescent="0.25">
      <c r="A66" s="11">
        <v>65</v>
      </c>
      <c r="B66" s="30"/>
      <c r="C66" s="11" t="str">
        <f>IF(ISBLANK('SAT Math'!B66),"", IF('SAT Math'!B66&lt;'SAT M to ACT M'!$A$2, 'SAT M to ACT M'!$B$2, IF('SAT Math'!B66&gt;'SAT M to ACT M'!A$56, 'SAT M to ACT M'!B$56, VLOOKUP(B66,'SAT M to ACT M'!A:B,2,FALSE))))</f>
        <v/>
      </c>
      <c r="D66" s="11" t="str">
        <f t="shared" ref="D66:D129" si="7">IF(B66="","",interceptACTMtoPCM5732+slopeACTMtoPCM5732*C66)</f>
        <v/>
      </c>
      <c r="E66" s="11" t="str">
        <f t="shared" si="4"/>
        <v/>
      </c>
      <c r="F66" s="11" t="str">
        <f t="shared" ref="F66:F129" si="8">IF(B66="","",IF(C66&gt;=17, upperinterceptACTMtoPAAM201+C66*upperslopeACTMtoPAAM201, lowerinterceptACTMtoPAAM201+C66*lowerslopeACTMtoPAAM201))</f>
        <v/>
      </c>
      <c r="G66" s="11" t="str">
        <f>IF('SAT Math'!B66="","", IF(F66&lt;100, 100, IF(F66&gt;300, 300, F66)))</f>
        <v/>
      </c>
      <c r="H66" s="11" t="str">
        <f t="shared" ref="H66:H129" si="9">IF(B66="","",interceptACTMtoPCM5733+slopeACTMtoPCM5733*C66)</f>
        <v/>
      </c>
      <c r="I66" s="11" t="str">
        <f t="shared" si="5"/>
        <v/>
      </c>
      <c r="J66" s="11" t="str">
        <f t="shared" ref="J66:J129" si="10">IF(B66="","",IF(C66&gt;=16, upperinterceptACTMtoPAAM211+C66*upperslopeACTMtoPAAM211, lowerinterceptACTMtoPAAM211+C66*lowerslopeACTMtoPAAM211))</f>
        <v/>
      </c>
      <c r="K66" s="11" t="str">
        <f t="shared" si="6"/>
        <v/>
      </c>
      <c r="L66" s="11" t="str">
        <f>IF('SAT Math'!B66="","",'SAT M to CBEST M'!$A$2+'SAT M to CBEST M'!$B$2*B66)</f>
        <v/>
      </c>
      <c r="M66" s="11" t="str">
        <f>IF('SAT Math'!B66="","", IF(L66&lt;20, 20, IF(L66&gt;80, 80, L66)))</f>
        <v/>
      </c>
    </row>
    <row r="67" spans="1:13" x14ac:dyDescent="0.25">
      <c r="A67" s="11">
        <v>66</v>
      </c>
      <c r="B67" s="30"/>
      <c r="C67" s="11" t="str">
        <f>IF(ISBLANK('SAT Math'!B67),"", IF('SAT Math'!B67&lt;'SAT M to ACT M'!$A$2, 'SAT M to ACT M'!$B$2, IF('SAT Math'!B67&gt;'SAT M to ACT M'!A$56, 'SAT M to ACT M'!B$56, VLOOKUP(B67,'SAT M to ACT M'!A:B,2,FALSE))))</f>
        <v/>
      </c>
      <c r="D67" s="11" t="str">
        <f t="shared" si="7"/>
        <v/>
      </c>
      <c r="E67" s="11" t="str">
        <f t="shared" ref="E67:E130" si="11">IF(B67="","", IF(D67&lt;100, 100, IF(D67&gt;200, 200, D67)))</f>
        <v/>
      </c>
      <c r="F67" s="11" t="str">
        <f t="shared" si="8"/>
        <v/>
      </c>
      <c r="G67" s="11" t="str">
        <f>IF('SAT Math'!B67="","", IF(F67&lt;100, 100, IF(F67&gt;300, 300, F67)))</f>
        <v/>
      </c>
      <c r="H67" s="11" t="str">
        <f t="shared" si="9"/>
        <v/>
      </c>
      <c r="I67" s="11" t="str">
        <f t="shared" ref="I67:I130" si="12">IF(B67="","", IF(H67&lt;100, 100, IF(H67&gt;200, 200, H67)))</f>
        <v/>
      </c>
      <c r="J67" s="11" t="str">
        <f t="shared" si="10"/>
        <v/>
      </c>
      <c r="K67" s="11" t="str">
        <f t="shared" ref="K67:K130" si="13">IF(B67="","", IF(J67&lt;100, 100, IF(J67&gt;300, 300, J67)))</f>
        <v/>
      </c>
      <c r="L67" s="11" t="str">
        <f>IF('SAT Math'!B67="","",'SAT M to CBEST M'!$A$2+'SAT M to CBEST M'!$B$2*B67)</f>
        <v/>
      </c>
      <c r="M67" s="11" t="str">
        <f>IF('SAT Math'!B67="","", IF(L67&lt;20, 20, IF(L67&gt;80, 80, L67)))</f>
        <v/>
      </c>
    </row>
    <row r="68" spans="1:13" x14ac:dyDescent="0.25">
      <c r="A68" s="11">
        <v>67</v>
      </c>
      <c r="B68" s="30"/>
      <c r="C68" s="11" t="str">
        <f>IF(ISBLANK('SAT Math'!B68),"", IF('SAT Math'!B68&lt;'SAT M to ACT M'!$A$2, 'SAT M to ACT M'!$B$2, IF('SAT Math'!B68&gt;'SAT M to ACT M'!A$56, 'SAT M to ACT M'!B$56, VLOOKUP(B68,'SAT M to ACT M'!A:B,2,FALSE))))</f>
        <v/>
      </c>
      <c r="D68" s="11" t="str">
        <f t="shared" si="7"/>
        <v/>
      </c>
      <c r="E68" s="11" t="str">
        <f t="shared" si="11"/>
        <v/>
      </c>
      <c r="F68" s="11" t="str">
        <f t="shared" si="8"/>
        <v/>
      </c>
      <c r="G68" s="11" t="str">
        <f>IF('SAT Math'!B68="","", IF(F68&lt;100, 100, IF(F68&gt;300, 300, F68)))</f>
        <v/>
      </c>
      <c r="H68" s="11" t="str">
        <f t="shared" si="9"/>
        <v/>
      </c>
      <c r="I68" s="11" t="str">
        <f t="shared" si="12"/>
        <v/>
      </c>
      <c r="J68" s="11" t="str">
        <f t="shared" si="10"/>
        <v/>
      </c>
      <c r="K68" s="11" t="str">
        <f t="shared" si="13"/>
        <v/>
      </c>
      <c r="L68" s="11" t="str">
        <f>IF('SAT Math'!B68="","",'SAT M to CBEST M'!$A$2+'SAT M to CBEST M'!$B$2*B68)</f>
        <v/>
      </c>
      <c r="M68" s="11" t="str">
        <f>IF('SAT Math'!B68="","", IF(L68&lt;20, 20, IF(L68&gt;80, 80, L68)))</f>
        <v/>
      </c>
    </row>
    <row r="69" spans="1:13" x14ac:dyDescent="0.25">
      <c r="A69" s="11">
        <v>68</v>
      </c>
      <c r="B69" s="30"/>
      <c r="C69" s="11" t="str">
        <f>IF(ISBLANK('SAT Math'!B69),"", IF('SAT Math'!B69&lt;'SAT M to ACT M'!$A$2, 'SAT M to ACT M'!$B$2, IF('SAT Math'!B69&gt;'SAT M to ACT M'!A$56, 'SAT M to ACT M'!B$56, VLOOKUP(B69,'SAT M to ACT M'!A:B,2,FALSE))))</f>
        <v/>
      </c>
      <c r="D69" s="11" t="str">
        <f t="shared" si="7"/>
        <v/>
      </c>
      <c r="E69" s="11" t="str">
        <f t="shared" si="11"/>
        <v/>
      </c>
      <c r="F69" s="11" t="str">
        <f t="shared" si="8"/>
        <v/>
      </c>
      <c r="G69" s="11" t="str">
        <f>IF('SAT Math'!B69="","", IF(F69&lt;100, 100, IF(F69&gt;300, 300, F69)))</f>
        <v/>
      </c>
      <c r="H69" s="11" t="str">
        <f t="shared" si="9"/>
        <v/>
      </c>
      <c r="I69" s="11" t="str">
        <f t="shared" si="12"/>
        <v/>
      </c>
      <c r="J69" s="11" t="str">
        <f t="shared" si="10"/>
        <v/>
      </c>
      <c r="K69" s="11" t="str">
        <f t="shared" si="13"/>
        <v/>
      </c>
      <c r="L69" s="11" t="str">
        <f>IF('SAT Math'!B69="","",'SAT M to CBEST M'!$A$2+'SAT M to CBEST M'!$B$2*B69)</f>
        <v/>
      </c>
      <c r="M69" s="11" t="str">
        <f>IF('SAT Math'!B69="","", IF(L69&lt;20, 20, IF(L69&gt;80, 80, L69)))</f>
        <v/>
      </c>
    </row>
    <row r="70" spans="1:13" x14ac:dyDescent="0.25">
      <c r="A70" s="11">
        <v>69</v>
      </c>
      <c r="B70" s="30"/>
      <c r="C70" s="11" t="str">
        <f>IF(ISBLANK('SAT Math'!B70),"", IF('SAT Math'!B70&lt;'SAT M to ACT M'!$A$2, 'SAT M to ACT M'!$B$2, IF('SAT Math'!B70&gt;'SAT M to ACT M'!A$56, 'SAT M to ACT M'!B$56, VLOOKUP(B70,'SAT M to ACT M'!A:B,2,FALSE))))</f>
        <v/>
      </c>
      <c r="D70" s="11" t="str">
        <f t="shared" si="7"/>
        <v/>
      </c>
      <c r="E70" s="11" t="str">
        <f t="shared" si="11"/>
        <v/>
      </c>
      <c r="F70" s="11" t="str">
        <f t="shared" si="8"/>
        <v/>
      </c>
      <c r="G70" s="11" t="str">
        <f>IF('SAT Math'!B70="","", IF(F70&lt;100, 100, IF(F70&gt;300, 300, F70)))</f>
        <v/>
      </c>
      <c r="H70" s="11" t="str">
        <f t="shared" si="9"/>
        <v/>
      </c>
      <c r="I70" s="11" t="str">
        <f t="shared" si="12"/>
        <v/>
      </c>
      <c r="J70" s="11" t="str">
        <f t="shared" si="10"/>
        <v/>
      </c>
      <c r="K70" s="11" t="str">
        <f t="shared" si="13"/>
        <v/>
      </c>
      <c r="L70" s="11" t="str">
        <f>IF('SAT Math'!B70="","",'SAT M to CBEST M'!$A$2+'SAT M to CBEST M'!$B$2*B70)</f>
        <v/>
      </c>
      <c r="M70" s="11" t="str">
        <f>IF('SAT Math'!B70="","", IF(L70&lt;20, 20, IF(L70&gt;80, 80, L70)))</f>
        <v/>
      </c>
    </row>
    <row r="71" spans="1:13" x14ac:dyDescent="0.25">
      <c r="A71" s="11">
        <v>70</v>
      </c>
      <c r="B71" s="30"/>
      <c r="C71" s="11" t="str">
        <f>IF(ISBLANK('SAT Math'!B71),"", IF('SAT Math'!B71&lt;'SAT M to ACT M'!$A$2, 'SAT M to ACT M'!$B$2, IF('SAT Math'!B71&gt;'SAT M to ACT M'!A$56, 'SAT M to ACT M'!B$56, VLOOKUP(B71,'SAT M to ACT M'!A:B,2,FALSE))))</f>
        <v/>
      </c>
      <c r="D71" s="11" t="str">
        <f t="shared" si="7"/>
        <v/>
      </c>
      <c r="E71" s="11" t="str">
        <f t="shared" si="11"/>
        <v/>
      </c>
      <c r="F71" s="11" t="str">
        <f t="shared" si="8"/>
        <v/>
      </c>
      <c r="G71" s="11" t="str">
        <f>IF('SAT Math'!B71="","", IF(F71&lt;100, 100, IF(F71&gt;300, 300, F71)))</f>
        <v/>
      </c>
      <c r="H71" s="11" t="str">
        <f t="shared" si="9"/>
        <v/>
      </c>
      <c r="I71" s="11" t="str">
        <f t="shared" si="12"/>
        <v/>
      </c>
      <c r="J71" s="11" t="str">
        <f t="shared" si="10"/>
        <v/>
      </c>
      <c r="K71" s="11" t="str">
        <f t="shared" si="13"/>
        <v/>
      </c>
      <c r="L71" s="11" t="str">
        <f>IF('SAT Math'!B71="","",'SAT M to CBEST M'!$A$2+'SAT M to CBEST M'!$B$2*B71)</f>
        <v/>
      </c>
      <c r="M71" s="11" t="str">
        <f>IF('SAT Math'!B71="","", IF(L71&lt;20, 20, IF(L71&gt;80, 80, L71)))</f>
        <v/>
      </c>
    </row>
    <row r="72" spans="1:13" x14ac:dyDescent="0.25">
      <c r="A72" s="11">
        <v>71</v>
      </c>
      <c r="B72" s="30"/>
      <c r="C72" s="11" t="str">
        <f>IF(ISBLANK('SAT Math'!B72),"", IF('SAT Math'!B72&lt;'SAT M to ACT M'!$A$2, 'SAT M to ACT M'!$B$2, IF('SAT Math'!B72&gt;'SAT M to ACT M'!A$56, 'SAT M to ACT M'!B$56, VLOOKUP(B72,'SAT M to ACT M'!A:B,2,FALSE))))</f>
        <v/>
      </c>
      <c r="D72" s="11" t="str">
        <f t="shared" si="7"/>
        <v/>
      </c>
      <c r="E72" s="11" t="str">
        <f t="shared" si="11"/>
        <v/>
      </c>
      <c r="F72" s="11" t="str">
        <f t="shared" si="8"/>
        <v/>
      </c>
      <c r="G72" s="11" t="str">
        <f>IF('SAT Math'!B72="","", IF(F72&lt;100, 100, IF(F72&gt;300, 300, F72)))</f>
        <v/>
      </c>
      <c r="H72" s="11" t="str">
        <f t="shared" si="9"/>
        <v/>
      </c>
      <c r="I72" s="11" t="str">
        <f t="shared" si="12"/>
        <v/>
      </c>
      <c r="J72" s="11" t="str">
        <f t="shared" si="10"/>
        <v/>
      </c>
      <c r="K72" s="11" t="str">
        <f t="shared" si="13"/>
        <v/>
      </c>
      <c r="L72" s="11" t="str">
        <f>IF('SAT Math'!B72="","",'SAT M to CBEST M'!$A$2+'SAT M to CBEST M'!$B$2*B72)</f>
        <v/>
      </c>
      <c r="M72" s="11" t="str">
        <f>IF('SAT Math'!B72="","", IF(L72&lt;20, 20, IF(L72&gt;80, 80, L72)))</f>
        <v/>
      </c>
    </row>
    <row r="73" spans="1:13" x14ac:dyDescent="0.25">
      <c r="A73" s="11">
        <v>72</v>
      </c>
      <c r="B73" s="30"/>
      <c r="C73" s="11" t="str">
        <f>IF(ISBLANK('SAT Math'!B73),"", IF('SAT Math'!B73&lt;'SAT M to ACT M'!$A$2, 'SAT M to ACT M'!$B$2, IF('SAT Math'!B73&gt;'SAT M to ACT M'!A$56, 'SAT M to ACT M'!B$56, VLOOKUP(B73,'SAT M to ACT M'!A:B,2,FALSE))))</f>
        <v/>
      </c>
      <c r="D73" s="11" t="str">
        <f t="shared" si="7"/>
        <v/>
      </c>
      <c r="E73" s="11" t="str">
        <f t="shared" si="11"/>
        <v/>
      </c>
      <c r="F73" s="11" t="str">
        <f t="shared" si="8"/>
        <v/>
      </c>
      <c r="G73" s="11" t="str">
        <f>IF('SAT Math'!B73="","", IF(F73&lt;100, 100, IF(F73&gt;300, 300, F73)))</f>
        <v/>
      </c>
      <c r="H73" s="11" t="str">
        <f t="shared" si="9"/>
        <v/>
      </c>
      <c r="I73" s="11" t="str">
        <f t="shared" si="12"/>
        <v/>
      </c>
      <c r="J73" s="11" t="str">
        <f t="shared" si="10"/>
        <v/>
      </c>
      <c r="K73" s="11" t="str">
        <f t="shared" si="13"/>
        <v/>
      </c>
      <c r="L73" s="11" t="str">
        <f>IF('SAT Math'!B73="","",'SAT M to CBEST M'!$A$2+'SAT M to CBEST M'!$B$2*B73)</f>
        <v/>
      </c>
      <c r="M73" s="11" t="str">
        <f>IF('SAT Math'!B73="","", IF(L73&lt;20, 20, IF(L73&gt;80, 80, L73)))</f>
        <v/>
      </c>
    </row>
    <row r="74" spans="1:13" x14ac:dyDescent="0.25">
      <c r="A74" s="11">
        <v>73</v>
      </c>
      <c r="B74" s="30"/>
      <c r="C74" s="11" t="str">
        <f>IF(ISBLANK('SAT Math'!B74),"", IF('SAT Math'!B74&lt;'SAT M to ACT M'!$A$2, 'SAT M to ACT M'!$B$2, IF('SAT Math'!B74&gt;'SAT M to ACT M'!A$56, 'SAT M to ACT M'!B$56, VLOOKUP(B74,'SAT M to ACT M'!A:B,2,FALSE))))</f>
        <v/>
      </c>
      <c r="D74" s="11" t="str">
        <f t="shared" si="7"/>
        <v/>
      </c>
      <c r="E74" s="11" t="str">
        <f t="shared" si="11"/>
        <v/>
      </c>
      <c r="F74" s="11" t="str">
        <f t="shared" si="8"/>
        <v/>
      </c>
      <c r="G74" s="11" t="str">
        <f>IF('SAT Math'!B74="","", IF(F74&lt;100, 100, IF(F74&gt;300, 300, F74)))</f>
        <v/>
      </c>
      <c r="H74" s="11" t="str">
        <f t="shared" si="9"/>
        <v/>
      </c>
      <c r="I74" s="11" t="str">
        <f t="shared" si="12"/>
        <v/>
      </c>
      <c r="J74" s="11" t="str">
        <f t="shared" si="10"/>
        <v/>
      </c>
      <c r="K74" s="11" t="str">
        <f t="shared" si="13"/>
        <v/>
      </c>
      <c r="L74" s="11" t="str">
        <f>IF('SAT Math'!B74="","",'SAT M to CBEST M'!$A$2+'SAT M to CBEST M'!$B$2*B74)</f>
        <v/>
      </c>
      <c r="M74" s="11" t="str">
        <f>IF('SAT Math'!B74="","", IF(L74&lt;20, 20, IF(L74&gt;80, 80, L74)))</f>
        <v/>
      </c>
    </row>
    <row r="75" spans="1:13" x14ac:dyDescent="0.25">
      <c r="A75" s="11">
        <v>74</v>
      </c>
      <c r="B75" s="30"/>
      <c r="C75" s="11" t="str">
        <f>IF(ISBLANK('SAT Math'!B75),"", IF('SAT Math'!B75&lt;'SAT M to ACT M'!$A$2, 'SAT M to ACT M'!$B$2, IF('SAT Math'!B75&gt;'SAT M to ACT M'!A$56, 'SAT M to ACT M'!B$56, VLOOKUP(B75,'SAT M to ACT M'!A:B,2,FALSE))))</f>
        <v/>
      </c>
      <c r="D75" s="11" t="str">
        <f t="shared" si="7"/>
        <v/>
      </c>
      <c r="E75" s="11" t="str">
        <f t="shared" si="11"/>
        <v/>
      </c>
      <c r="F75" s="11" t="str">
        <f t="shared" si="8"/>
        <v/>
      </c>
      <c r="G75" s="11" t="str">
        <f>IF('SAT Math'!B75="","", IF(F75&lt;100, 100, IF(F75&gt;300, 300, F75)))</f>
        <v/>
      </c>
      <c r="H75" s="11" t="str">
        <f t="shared" si="9"/>
        <v/>
      </c>
      <c r="I75" s="11" t="str">
        <f t="shared" si="12"/>
        <v/>
      </c>
      <c r="J75" s="11" t="str">
        <f t="shared" si="10"/>
        <v/>
      </c>
      <c r="K75" s="11" t="str">
        <f t="shared" si="13"/>
        <v/>
      </c>
      <c r="L75" s="11" t="str">
        <f>IF('SAT Math'!B75="","",'SAT M to CBEST M'!$A$2+'SAT M to CBEST M'!$B$2*B75)</f>
        <v/>
      </c>
      <c r="M75" s="11" t="str">
        <f>IF('SAT Math'!B75="","", IF(L75&lt;20, 20, IF(L75&gt;80, 80, L75)))</f>
        <v/>
      </c>
    </row>
    <row r="76" spans="1:13" x14ac:dyDescent="0.25">
      <c r="A76" s="11">
        <v>75</v>
      </c>
      <c r="B76" s="30"/>
      <c r="C76" s="11" t="str">
        <f>IF(ISBLANK('SAT Math'!B76),"", IF('SAT Math'!B76&lt;'SAT M to ACT M'!$A$2, 'SAT M to ACT M'!$B$2, IF('SAT Math'!B76&gt;'SAT M to ACT M'!A$56, 'SAT M to ACT M'!B$56, VLOOKUP(B76,'SAT M to ACT M'!A:B,2,FALSE))))</f>
        <v/>
      </c>
      <c r="D76" s="11" t="str">
        <f t="shared" si="7"/>
        <v/>
      </c>
      <c r="E76" s="11" t="str">
        <f t="shared" si="11"/>
        <v/>
      </c>
      <c r="F76" s="11" t="str">
        <f t="shared" si="8"/>
        <v/>
      </c>
      <c r="G76" s="11" t="str">
        <f>IF('SAT Math'!B76="","", IF(F76&lt;100, 100, IF(F76&gt;300, 300, F76)))</f>
        <v/>
      </c>
      <c r="H76" s="11" t="str">
        <f t="shared" si="9"/>
        <v/>
      </c>
      <c r="I76" s="11" t="str">
        <f t="shared" si="12"/>
        <v/>
      </c>
      <c r="J76" s="11" t="str">
        <f t="shared" si="10"/>
        <v/>
      </c>
      <c r="K76" s="11" t="str">
        <f t="shared" si="13"/>
        <v/>
      </c>
      <c r="L76" s="11" t="str">
        <f>IF('SAT Math'!B76="","",'SAT M to CBEST M'!$A$2+'SAT M to CBEST M'!$B$2*B76)</f>
        <v/>
      </c>
      <c r="M76" s="11" t="str">
        <f>IF('SAT Math'!B76="","", IF(L76&lt;20, 20, IF(L76&gt;80, 80, L76)))</f>
        <v/>
      </c>
    </row>
    <row r="77" spans="1:13" x14ac:dyDescent="0.25">
      <c r="A77" s="11">
        <v>76</v>
      </c>
      <c r="B77" s="30"/>
      <c r="C77" s="11" t="str">
        <f>IF(ISBLANK('SAT Math'!B77),"", IF('SAT Math'!B77&lt;'SAT M to ACT M'!$A$2, 'SAT M to ACT M'!$B$2, IF('SAT Math'!B77&gt;'SAT M to ACT M'!A$56, 'SAT M to ACT M'!B$56, VLOOKUP(B77,'SAT M to ACT M'!A:B,2,FALSE))))</f>
        <v/>
      </c>
      <c r="D77" s="11" t="str">
        <f t="shared" si="7"/>
        <v/>
      </c>
      <c r="E77" s="11" t="str">
        <f t="shared" si="11"/>
        <v/>
      </c>
      <c r="F77" s="11" t="str">
        <f t="shared" si="8"/>
        <v/>
      </c>
      <c r="G77" s="11" t="str">
        <f>IF('SAT Math'!B77="","", IF(F77&lt;100, 100, IF(F77&gt;300, 300, F77)))</f>
        <v/>
      </c>
      <c r="H77" s="11" t="str">
        <f t="shared" si="9"/>
        <v/>
      </c>
      <c r="I77" s="11" t="str">
        <f t="shared" si="12"/>
        <v/>
      </c>
      <c r="J77" s="11" t="str">
        <f t="shared" si="10"/>
        <v/>
      </c>
      <c r="K77" s="11" t="str">
        <f t="shared" si="13"/>
        <v/>
      </c>
      <c r="L77" s="11" t="str">
        <f>IF('SAT Math'!B77="","",'SAT M to CBEST M'!$A$2+'SAT M to CBEST M'!$B$2*B77)</f>
        <v/>
      </c>
      <c r="M77" s="11" t="str">
        <f>IF('SAT Math'!B77="","", IF(L77&lt;20, 20, IF(L77&gt;80, 80, L77)))</f>
        <v/>
      </c>
    </row>
    <row r="78" spans="1:13" x14ac:dyDescent="0.25">
      <c r="A78" s="11">
        <v>77</v>
      </c>
      <c r="B78" s="30"/>
      <c r="C78" s="11" t="str">
        <f>IF(ISBLANK('SAT Math'!B78),"", IF('SAT Math'!B78&lt;'SAT M to ACT M'!$A$2, 'SAT M to ACT M'!$B$2, IF('SAT Math'!B78&gt;'SAT M to ACT M'!A$56, 'SAT M to ACT M'!B$56, VLOOKUP(B78,'SAT M to ACT M'!A:B,2,FALSE))))</f>
        <v/>
      </c>
      <c r="D78" s="11" t="str">
        <f t="shared" si="7"/>
        <v/>
      </c>
      <c r="E78" s="11" t="str">
        <f t="shared" si="11"/>
        <v/>
      </c>
      <c r="F78" s="11" t="str">
        <f t="shared" si="8"/>
        <v/>
      </c>
      <c r="G78" s="11" t="str">
        <f>IF('SAT Math'!B78="","", IF(F78&lt;100, 100, IF(F78&gt;300, 300, F78)))</f>
        <v/>
      </c>
      <c r="H78" s="11" t="str">
        <f t="shared" si="9"/>
        <v/>
      </c>
      <c r="I78" s="11" t="str">
        <f t="shared" si="12"/>
        <v/>
      </c>
      <c r="J78" s="11" t="str">
        <f t="shared" si="10"/>
        <v/>
      </c>
      <c r="K78" s="11" t="str">
        <f t="shared" si="13"/>
        <v/>
      </c>
      <c r="L78" s="11" t="str">
        <f>IF('SAT Math'!B78="","",'SAT M to CBEST M'!$A$2+'SAT M to CBEST M'!$B$2*B78)</f>
        <v/>
      </c>
      <c r="M78" s="11" t="str">
        <f>IF('SAT Math'!B78="","", IF(L78&lt;20, 20, IF(L78&gt;80, 80, L78)))</f>
        <v/>
      </c>
    </row>
    <row r="79" spans="1:13" x14ac:dyDescent="0.25">
      <c r="A79" s="11">
        <v>78</v>
      </c>
      <c r="B79" s="30"/>
      <c r="C79" s="11" t="str">
        <f>IF(ISBLANK('SAT Math'!B79),"", IF('SAT Math'!B79&lt;'SAT M to ACT M'!$A$2, 'SAT M to ACT M'!$B$2, IF('SAT Math'!B79&gt;'SAT M to ACT M'!A$56, 'SAT M to ACT M'!B$56, VLOOKUP(B79,'SAT M to ACT M'!A:B,2,FALSE))))</f>
        <v/>
      </c>
      <c r="D79" s="11" t="str">
        <f t="shared" si="7"/>
        <v/>
      </c>
      <c r="E79" s="11" t="str">
        <f t="shared" si="11"/>
        <v/>
      </c>
      <c r="F79" s="11" t="str">
        <f t="shared" si="8"/>
        <v/>
      </c>
      <c r="G79" s="11" t="str">
        <f>IF('SAT Math'!B79="","", IF(F79&lt;100, 100, IF(F79&gt;300, 300, F79)))</f>
        <v/>
      </c>
      <c r="H79" s="11" t="str">
        <f t="shared" si="9"/>
        <v/>
      </c>
      <c r="I79" s="11" t="str">
        <f t="shared" si="12"/>
        <v/>
      </c>
      <c r="J79" s="11" t="str">
        <f t="shared" si="10"/>
        <v/>
      </c>
      <c r="K79" s="11" t="str">
        <f t="shared" si="13"/>
        <v/>
      </c>
      <c r="L79" s="11" t="str">
        <f>IF('SAT Math'!B79="","",'SAT M to CBEST M'!$A$2+'SAT M to CBEST M'!$B$2*B79)</f>
        <v/>
      </c>
      <c r="M79" s="11" t="str">
        <f>IF('SAT Math'!B79="","", IF(L79&lt;20, 20, IF(L79&gt;80, 80, L79)))</f>
        <v/>
      </c>
    </row>
    <row r="80" spans="1:13" x14ac:dyDescent="0.25">
      <c r="A80" s="11">
        <v>79</v>
      </c>
      <c r="B80" s="30"/>
      <c r="C80" s="11" t="str">
        <f>IF(ISBLANK('SAT Math'!B80),"", IF('SAT Math'!B80&lt;'SAT M to ACT M'!$A$2, 'SAT M to ACT M'!$B$2, IF('SAT Math'!B80&gt;'SAT M to ACT M'!A$56, 'SAT M to ACT M'!B$56, VLOOKUP(B80,'SAT M to ACT M'!A:B,2,FALSE))))</f>
        <v/>
      </c>
      <c r="D80" s="11" t="str">
        <f t="shared" si="7"/>
        <v/>
      </c>
      <c r="E80" s="11" t="str">
        <f t="shared" si="11"/>
        <v/>
      </c>
      <c r="F80" s="11" t="str">
        <f t="shared" si="8"/>
        <v/>
      </c>
      <c r="G80" s="11" t="str">
        <f>IF('SAT Math'!B80="","", IF(F80&lt;100, 100, IF(F80&gt;300, 300, F80)))</f>
        <v/>
      </c>
      <c r="H80" s="11" t="str">
        <f t="shared" si="9"/>
        <v/>
      </c>
      <c r="I80" s="11" t="str">
        <f t="shared" si="12"/>
        <v/>
      </c>
      <c r="J80" s="11" t="str">
        <f t="shared" si="10"/>
        <v/>
      </c>
      <c r="K80" s="11" t="str">
        <f t="shared" si="13"/>
        <v/>
      </c>
      <c r="L80" s="11" t="str">
        <f>IF('SAT Math'!B80="","",'SAT M to CBEST M'!$A$2+'SAT M to CBEST M'!$B$2*B80)</f>
        <v/>
      </c>
      <c r="M80" s="11" t="str">
        <f>IF('SAT Math'!B80="","", IF(L80&lt;20, 20, IF(L80&gt;80, 80, L80)))</f>
        <v/>
      </c>
    </row>
    <row r="81" spans="1:13" x14ac:dyDescent="0.25">
      <c r="A81" s="11">
        <v>80</v>
      </c>
      <c r="B81" s="30"/>
      <c r="C81" s="11" t="str">
        <f>IF(ISBLANK('SAT Math'!B81),"", IF('SAT Math'!B81&lt;'SAT M to ACT M'!$A$2, 'SAT M to ACT M'!$B$2, IF('SAT Math'!B81&gt;'SAT M to ACT M'!A$56, 'SAT M to ACT M'!B$56, VLOOKUP(B81,'SAT M to ACT M'!A:B,2,FALSE))))</f>
        <v/>
      </c>
      <c r="D81" s="11" t="str">
        <f t="shared" si="7"/>
        <v/>
      </c>
      <c r="E81" s="11" t="str">
        <f t="shared" si="11"/>
        <v/>
      </c>
      <c r="F81" s="11" t="str">
        <f t="shared" si="8"/>
        <v/>
      </c>
      <c r="G81" s="11" t="str">
        <f>IF('SAT Math'!B81="","", IF(F81&lt;100, 100, IF(F81&gt;300, 300, F81)))</f>
        <v/>
      </c>
      <c r="H81" s="11" t="str">
        <f t="shared" si="9"/>
        <v/>
      </c>
      <c r="I81" s="11" t="str">
        <f t="shared" si="12"/>
        <v/>
      </c>
      <c r="J81" s="11" t="str">
        <f t="shared" si="10"/>
        <v/>
      </c>
      <c r="K81" s="11" t="str">
        <f t="shared" si="13"/>
        <v/>
      </c>
      <c r="L81" s="11" t="str">
        <f>IF('SAT Math'!B81="","",'SAT M to CBEST M'!$A$2+'SAT M to CBEST M'!$B$2*B81)</f>
        <v/>
      </c>
      <c r="M81" s="11" t="str">
        <f>IF('SAT Math'!B81="","", IF(L81&lt;20, 20, IF(L81&gt;80, 80, L81)))</f>
        <v/>
      </c>
    </row>
    <row r="82" spans="1:13" x14ac:dyDescent="0.25">
      <c r="A82" s="11">
        <v>81</v>
      </c>
      <c r="B82" s="30"/>
      <c r="C82" s="11" t="str">
        <f>IF(ISBLANK('SAT Math'!B82),"", IF('SAT Math'!B82&lt;'SAT M to ACT M'!$A$2, 'SAT M to ACT M'!$B$2, IF('SAT Math'!B82&gt;'SAT M to ACT M'!A$56, 'SAT M to ACT M'!B$56, VLOOKUP(B82,'SAT M to ACT M'!A:B,2,FALSE))))</f>
        <v/>
      </c>
      <c r="D82" s="11" t="str">
        <f t="shared" si="7"/>
        <v/>
      </c>
      <c r="E82" s="11" t="str">
        <f t="shared" si="11"/>
        <v/>
      </c>
      <c r="F82" s="11" t="str">
        <f t="shared" si="8"/>
        <v/>
      </c>
      <c r="G82" s="11" t="str">
        <f>IF('SAT Math'!B82="","", IF(F82&lt;100, 100, IF(F82&gt;300, 300, F82)))</f>
        <v/>
      </c>
      <c r="H82" s="11" t="str">
        <f t="shared" si="9"/>
        <v/>
      </c>
      <c r="I82" s="11" t="str">
        <f t="shared" si="12"/>
        <v/>
      </c>
      <c r="J82" s="11" t="str">
        <f t="shared" si="10"/>
        <v/>
      </c>
      <c r="K82" s="11" t="str">
        <f t="shared" si="13"/>
        <v/>
      </c>
      <c r="L82" s="11" t="str">
        <f>IF('SAT Math'!B82="","",'SAT M to CBEST M'!$A$2+'SAT M to CBEST M'!$B$2*B82)</f>
        <v/>
      </c>
      <c r="M82" s="11" t="str">
        <f>IF('SAT Math'!B82="","", IF(L82&lt;20, 20, IF(L82&gt;80, 80, L82)))</f>
        <v/>
      </c>
    </row>
    <row r="83" spans="1:13" x14ac:dyDescent="0.25">
      <c r="A83" s="11">
        <v>82</v>
      </c>
      <c r="B83" s="30"/>
      <c r="C83" s="11" t="str">
        <f>IF(ISBLANK('SAT Math'!B83),"", IF('SAT Math'!B83&lt;'SAT M to ACT M'!$A$2, 'SAT M to ACT M'!$B$2, IF('SAT Math'!B83&gt;'SAT M to ACT M'!A$56, 'SAT M to ACT M'!B$56, VLOOKUP(B83,'SAT M to ACT M'!A:B,2,FALSE))))</f>
        <v/>
      </c>
      <c r="D83" s="11" t="str">
        <f t="shared" si="7"/>
        <v/>
      </c>
      <c r="E83" s="11" t="str">
        <f t="shared" si="11"/>
        <v/>
      </c>
      <c r="F83" s="11" t="str">
        <f t="shared" si="8"/>
        <v/>
      </c>
      <c r="G83" s="11" t="str">
        <f>IF('SAT Math'!B83="","", IF(F83&lt;100, 100, IF(F83&gt;300, 300, F83)))</f>
        <v/>
      </c>
      <c r="H83" s="11" t="str">
        <f t="shared" si="9"/>
        <v/>
      </c>
      <c r="I83" s="11" t="str">
        <f t="shared" si="12"/>
        <v/>
      </c>
      <c r="J83" s="11" t="str">
        <f t="shared" si="10"/>
        <v/>
      </c>
      <c r="K83" s="11" t="str">
        <f t="shared" si="13"/>
        <v/>
      </c>
      <c r="L83" s="11" t="str">
        <f>IF('SAT Math'!B83="","",'SAT M to CBEST M'!$A$2+'SAT M to CBEST M'!$B$2*B83)</f>
        <v/>
      </c>
      <c r="M83" s="11" t="str">
        <f>IF('SAT Math'!B83="","", IF(L83&lt;20, 20, IF(L83&gt;80, 80, L83)))</f>
        <v/>
      </c>
    </row>
    <row r="84" spans="1:13" x14ac:dyDescent="0.25">
      <c r="A84" s="11">
        <v>83</v>
      </c>
      <c r="B84" s="30"/>
      <c r="C84" s="11" t="str">
        <f>IF(ISBLANK('SAT Math'!B84),"", IF('SAT Math'!B84&lt;'SAT M to ACT M'!$A$2, 'SAT M to ACT M'!$B$2, IF('SAT Math'!B84&gt;'SAT M to ACT M'!A$56, 'SAT M to ACT M'!B$56, VLOOKUP(B84,'SAT M to ACT M'!A:B,2,FALSE))))</f>
        <v/>
      </c>
      <c r="D84" s="11" t="str">
        <f t="shared" si="7"/>
        <v/>
      </c>
      <c r="E84" s="11" t="str">
        <f t="shared" si="11"/>
        <v/>
      </c>
      <c r="F84" s="11" t="str">
        <f t="shared" si="8"/>
        <v/>
      </c>
      <c r="G84" s="11" t="str">
        <f>IF('SAT Math'!B84="","", IF(F84&lt;100, 100, IF(F84&gt;300, 300, F84)))</f>
        <v/>
      </c>
      <c r="H84" s="11" t="str">
        <f t="shared" si="9"/>
        <v/>
      </c>
      <c r="I84" s="11" t="str">
        <f t="shared" si="12"/>
        <v/>
      </c>
      <c r="J84" s="11" t="str">
        <f t="shared" si="10"/>
        <v/>
      </c>
      <c r="K84" s="11" t="str">
        <f t="shared" si="13"/>
        <v/>
      </c>
      <c r="L84" s="11" t="str">
        <f>IF('SAT Math'!B84="","",'SAT M to CBEST M'!$A$2+'SAT M to CBEST M'!$B$2*B84)</f>
        <v/>
      </c>
      <c r="M84" s="11" t="str">
        <f>IF('SAT Math'!B84="","", IF(L84&lt;20, 20, IF(L84&gt;80, 80, L84)))</f>
        <v/>
      </c>
    </row>
    <row r="85" spans="1:13" x14ac:dyDescent="0.25">
      <c r="A85" s="11">
        <v>84</v>
      </c>
      <c r="B85" s="30"/>
      <c r="C85" s="11" t="str">
        <f>IF(ISBLANK('SAT Math'!B85),"", IF('SAT Math'!B85&lt;'SAT M to ACT M'!$A$2, 'SAT M to ACT M'!$B$2, IF('SAT Math'!B85&gt;'SAT M to ACT M'!A$56, 'SAT M to ACT M'!B$56, VLOOKUP(B85,'SAT M to ACT M'!A:B,2,FALSE))))</f>
        <v/>
      </c>
      <c r="D85" s="11" t="str">
        <f t="shared" si="7"/>
        <v/>
      </c>
      <c r="E85" s="11" t="str">
        <f t="shared" si="11"/>
        <v/>
      </c>
      <c r="F85" s="11" t="str">
        <f t="shared" si="8"/>
        <v/>
      </c>
      <c r="G85" s="11" t="str">
        <f>IF('SAT Math'!B85="","", IF(F85&lt;100, 100, IF(F85&gt;300, 300, F85)))</f>
        <v/>
      </c>
      <c r="H85" s="11" t="str">
        <f t="shared" si="9"/>
        <v/>
      </c>
      <c r="I85" s="11" t="str">
        <f t="shared" si="12"/>
        <v/>
      </c>
      <c r="J85" s="11" t="str">
        <f t="shared" si="10"/>
        <v/>
      </c>
      <c r="K85" s="11" t="str">
        <f t="shared" si="13"/>
        <v/>
      </c>
      <c r="L85" s="11" t="str">
        <f>IF('SAT Math'!B85="","",'SAT M to CBEST M'!$A$2+'SAT M to CBEST M'!$B$2*B85)</f>
        <v/>
      </c>
      <c r="M85" s="11" t="str">
        <f>IF('SAT Math'!B85="","", IF(L85&lt;20, 20, IF(L85&gt;80, 80, L85)))</f>
        <v/>
      </c>
    </row>
    <row r="86" spans="1:13" x14ac:dyDescent="0.25">
      <c r="A86" s="11">
        <v>85</v>
      </c>
      <c r="B86" s="30"/>
      <c r="C86" s="11" t="str">
        <f>IF(ISBLANK('SAT Math'!B86),"", IF('SAT Math'!B86&lt;'SAT M to ACT M'!$A$2, 'SAT M to ACT M'!$B$2, IF('SAT Math'!B86&gt;'SAT M to ACT M'!A$56, 'SAT M to ACT M'!B$56, VLOOKUP(B86,'SAT M to ACT M'!A:B,2,FALSE))))</f>
        <v/>
      </c>
      <c r="D86" s="11" t="str">
        <f t="shared" si="7"/>
        <v/>
      </c>
      <c r="E86" s="11" t="str">
        <f t="shared" si="11"/>
        <v/>
      </c>
      <c r="F86" s="11" t="str">
        <f t="shared" si="8"/>
        <v/>
      </c>
      <c r="G86" s="11" t="str">
        <f>IF('SAT Math'!B86="","", IF(F86&lt;100, 100, IF(F86&gt;300, 300, F86)))</f>
        <v/>
      </c>
      <c r="H86" s="11" t="str">
        <f t="shared" si="9"/>
        <v/>
      </c>
      <c r="I86" s="11" t="str">
        <f t="shared" si="12"/>
        <v/>
      </c>
      <c r="J86" s="11" t="str">
        <f t="shared" si="10"/>
        <v/>
      </c>
      <c r="K86" s="11" t="str">
        <f t="shared" si="13"/>
        <v/>
      </c>
      <c r="L86" s="11" t="str">
        <f>IF('SAT Math'!B86="","",'SAT M to CBEST M'!$A$2+'SAT M to CBEST M'!$B$2*B86)</f>
        <v/>
      </c>
      <c r="M86" s="11" t="str">
        <f>IF('SAT Math'!B86="","", IF(L86&lt;20, 20, IF(L86&gt;80, 80, L86)))</f>
        <v/>
      </c>
    </row>
    <row r="87" spans="1:13" x14ac:dyDescent="0.25">
      <c r="A87" s="11">
        <v>86</v>
      </c>
      <c r="B87" s="30"/>
      <c r="C87" s="11" t="str">
        <f>IF(ISBLANK('SAT Math'!B87),"", IF('SAT Math'!B87&lt;'SAT M to ACT M'!$A$2, 'SAT M to ACT M'!$B$2, IF('SAT Math'!B87&gt;'SAT M to ACT M'!A$56, 'SAT M to ACT M'!B$56, VLOOKUP(B87,'SAT M to ACT M'!A:B,2,FALSE))))</f>
        <v/>
      </c>
      <c r="D87" s="11" t="str">
        <f t="shared" si="7"/>
        <v/>
      </c>
      <c r="E87" s="11" t="str">
        <f t="shared" si="11"/>
        <v/>
      </c>
      <c r="F87" s="11" t="str">
        <f t="shared" si="8"/>
        <v/>
      </c>
      <c r="G87" s="11" t="str">
        <f>IF('SAT Math'!B87="","", IF(F87&lt;100, 100, IF(F87&gt;300, 300, F87)))</f>
        <v/>
      </c>
      <c r="H87" s="11" t="str">
        <f t="shared" si="9"/>
        <v/>
      </c>
      <c r="I87" s="11" t="str">
        <f t="shared" si="12"/>
        <v/>
      </c>
      <c r="J87" s="11" t="str">
        <f t="shared" si="10"/>
        <v/>
      </c>
      <c r="K87" s="11" t="str">
        <f t="shared" si="13"/>
        <v/>
      </c>
      <c r="L87" s="11" t="str">
        <f>IF('SAT Math'!B87="","",'SAT M to CBEST M'!$A$2+'SAT M to CBEST M'!$B$2*B87)</f>
        <v/>
      </c>
      <c r="M87" s="11" t="str">
        <f>IF('SAT Math'!B87="","", IF(L87&lt;20, 20, IF(L87&gt;80, 80, L87)))</f>
        <v/>
      </c>
    </row>
    <row r="88" spans="1:13" x14ac:dyDescent="0.25">
      <c r="A88" s="11">
        <v>87</v>
      </c>
      <c r="B88" s="30"/>
      <c r="C88" s="11" t="str">
        <f>IF(ISBLANK('SAT Math'!B88),"", IF('SAT Math'!B88&lt;'SAT M to ACT M'!$A$2, 'SAT M to ACT M'!$B$2, IF('SAT Math'!B88&gt;'SAT M to ACT M'!A$56, 'SAT M to ACT M'!B$56, VLOOKUP(B88,'SAT M to ACT M'!A:B,2,FALSE))))</f>
        <v/>
      </c>
      <c r="D88" s="11" t="str">
        <f t="shared" si="7"/>
        <v/>
      </c>
      <c r="E88" s="11" t="str">
        <f t="shared" si="11"/>
        <v/>
      </c>
      <c r="F88" s="11" t="str">
        <f t="shared" si="8"/>
        <v/>
      </c>
      <c r="G88" s="11" t="str">
        <f>IF('SAT Math'!B88="","", IF(F88&lt;100, 100, IF(F88&gt;300, 300, F88)))</f>
        <v/>
      </c>
      <c r="H88" s="11" t="str">
        <f t="shared" si="9"/>
        <v/>
      </c>
      <c r="I88" s="11" t="str">
        <f t="shared" si="12"/>
        <v/>
      </c>
      <c r="J88" s="11" t="str">
        <f t="shared" si="10"/>
        <v/>
      </c>
      <c r="K88" s="11" t="str">
        <f t="shared" si="13"/>
        <v/>
      </c>
      <c r="L88" s="11" t="str">
        <f>IF('SAT Math'!B88="","",'SAT M to CBEST M'!$A$2+'SAT M to CBEST M'!$B$2*B88)</f>
        <v/>
      </c>
      <c r="M88" s="11" t="str">
        <f>IF('SAT Math'!B88="","", IF(L88&lt;20, 20, IF(L88&gt;80, 80, L88)))</f>
        <v/>
      </c>
    </row>
    <row r="89" spans="1:13" x14ac:dyDescent="0.25">
      <c r="A89" s="11">
        <v>88</v>
      </c>
      <c r="B89" s="30"/>
      <c r="C89" s="11" t="str">
        <f>IF(ISBLANK('SAT Math'!B89),"", IF('SAT Math'!B89&lt;'SAT M to ACT M'!$A$2, 'SAT M to ACT M'!$B$2, IF('SAT Math'!B89&gt;'SAT M to ACT M'!A$56, 'SAT M to ACT M'!B$56, VLOOKUP(B89,'SAT M to ACT M'!A:B,2,FALSE))))</f>
        <v/>
      </c>
      <c r="D89" s="11" t="str">
        <f t="shared" si="7"/>
        <v/>
      </c>
      <c r="E89" s="11" t="str">
        <f t="shared" si="11"/>
        <v/>
      </c>
      <c r="F89" s="11" t="str">
        <f t="shared" si="8"/>
        <v/>
      </c>
      <c r="G89" s="11" t="str">
        <f>IF('SAT Math'!B89="","", IF(F89&lt;100, 100, IF(F89&gt;300, 300, F89)))</f>
        <v/>
      </c>
      <c r="H89" s="11" t="str">
        <f t="shared" si="9"/>
        <v/>
      </c>
      <c r="I89" s="11" t="str">
        <f t="shared" si="12"/>
        <v/>
      </c>
      <c r="J89" s="11" t="str">
        <f t="shared" si="10"/>
        <v/>
      </c>
      <c r="K89" s="11" t="str">
        <f t="shared" si="13"/>
        <v/>
      </c>
      <c r="L89" s="11" t="str">
        <f>IF('SAT Math'!B89="","",'SAT M to CBEST M'!$A$2+'SAT M to CBEST M'!$B$2*B89)</f>
        <v/>
      </c>
      <c r="M89" s="11" t="str">
        <f>IF('SAT Math'!B89="","", IF(L89&lt;20, 20, IF(L89&gt;80, 80, L89)))</f>
        <v/>
      </c>
    </row>
    <row r="90" spans="1:13" x14ac:dyDescent="0.25">
      <c r="A90" s="11">
        <v>89</v>
      </c>
      <c r="B90" s="30"/>
      <c r="C90" s="11" t="str">
        <f>IF(ISBLANK('SAT Math'!B90),"", IF('SAT Math'!B90&lt;'SAT M to ACT M'!$A$2, 'SAT M to ACT M'!$B$2, IF('SAT Math'!B90&gt;'SAT M to ACT M'!A$56, 'SAT M to ACT M'!B$56, VLOOKUP(B90,'SAT M to ACT M'!A:B,2,FALSE))))</f>
        <v/>
      </c>
      <c r="D90" s="11" t="str">
        <f t="shared" si="7"/>
        <v/>
      </c>
      <c r="E90" s="11" t="str">
        <f t="shared" si="11"/>
        <v/>
      </c>
      <c r="F90" s="11" t="str">
        <f t="shared" si="8"/>
        <v/>
      </c>
      <c r="G90" s="11" t="str">
        <f>IF('SAT Math'!B90="","", IF(F90&lt;100, 100, IF(F90&gt;300, 300, F90)))</f>
        <v/>
      </c>
      <c r="H90" s="11" t="str">
        <f t="shared" si="9"/>
        <v/>
      </c>
      <c r="I90" s="11" t="str">
        <f t="shared" si="12"/>
        <v/>
      </c>
      <c r="J90" s="11" t="str">
        <f t="shared" si="10"/>
        <v/>
      </c>
      <c r="K90" s="11" t="str">
        <f t="shared" si="13"/>
        <v/>
      </c>
      <c r="L90" s="11" t="str">
        <f>IF('SAT Math'!B90="","",'SAT M to CBEST M'!$A$2+'SAT M to CBEST M'!$B$2*B90)</f>
        <v/>
      </c>
      <c r="M90" s="11" t="str">
        <f>IF('SAT Math'!B90="","", IF(L90&lt;20, 20, IF(L90&gt;80, 80, L90)))</f>
        <v/>
      </c>
    </row>
    <row r="91" spans="1:13" x14ac:dyDescent="0.25">
      <c r="A91" s="11">
        <v>90</v>
      </c>
      <c r="B91" s="30"/>
      <c r="C91" s="11" t="str">
        <f>IF(ISBLANK('SAT Math'!B91),"", IF('SAT Math'!B91&lt;'SAT M to ACT M'!$A$2, 'SAT M to ACT M'!$B$2, IF('SAT Math'!B91&gt;'SAT M to ACT M'!A$56, 'SAT M to ACT M'!B$56, VLOOKUP(B91,'SAT M to ACT M'!A:B,2,FALSE))))</f>
        <v/>
      </c>
      <c r="D91" s="11" t="str">
        <f t="shared" si="7"/>
        <v/>
      </c>
      <c r="E91" s="11" t="str">
        <f t="shared" si="11"/>
        <v/>
      </c>
      <c r="F91" s="11" t="str">
        <f t="shared" si="8"/>
        <v/>
      </c>
      <c r="G91" s="11" t="str">
        <f>IF('SAT Math'!B91="","", IF(F91&lt;100, 100, IF(F91&gt;300, 300, F91)))</f>
        <v/>
      </c>
      <c r="H91" s="11" t="str">
        <f t="shared" si="9"/>
        <v/>
      </c>
      <c r="I91" s="11" t="str">
        <f t="shared" si="12"/>
        <v/>
      </c>
      <c r="J91" s="11" t="str">
        <f t="shared" si="10"/>
        <v/>
      </c>
      <c r="K91" s="11" t="str">
        <f t="shared" si="13"/>
        <v/>
      </c>
      <c r="L91" s="11" t="str">
        <f>IF('SAT Math'!B91="","",'SAT M to CBEST M'!$A$2+'SAT M to CBEST M'!$B$2*B91)</f>
        <v/>
      </c>
      <c r="M91" s="11" t="str">
        <f>IF('SAT Math'!B91="","", IF(L91&lt;20, 20, IF(L91&gt;80, 80, L91)))</f>
        <v/>
      </c>
    </row>
    <row r="92" spans="1:13" x14ac:dyDescent="0.25">
      <c r="A92" s="11">
        <v>91</v>
      </c>
      <c r="B92" s="30"/>
      <c r="C92" s="11" t="str">
        <f>IF(ISBLANK('SAT Math'!B92),"", IF('SAT Math'!B92&lt;'SAT M to ACT M'!$A$2, 'SAT M to ACT M'!$B$2, IF('SAT Math'!B92&gt;'SAT M to ACT M'!A$56, 'SAT M to ACT M'!B$56, VLOOKUP(B92,'SAT M to ACT M'!A:B,2,FALSE))))</f>
        <v/>
      </c>
      <c r="D92" s="11" t="str">
        <f t="shared" si="7"/>
        <v/>
      </c>
      <c r="E92" s="11" t="str">
        <f t="shared" si="11"/>
        <v/>
      </c>
      <c r="F92" s="11" t="str">
        <f t="shared" si="8"/>
        <v/>
      </c>
      <c r="G92" s="11" t="str">
        <f>IF('SAT Math'!B92="","", IF(F92&lt;100, 100, IF(F92&gt;300, 300, F92)))</f>
        <v/>
      </c>
      <c r="H92" s="11" t="str">
        <f t="shared" si="9"/>
        <v/>
      </c>
      <c r="I92" s="11" t="str">
        <f t="shared" si="12"/>
        <v/>
      </c>
      <c r="J92" s="11" t="str">
        <f t="shared" si="10"/>
        <v/>
      </c>
      <c r="K92" s="11" t="str">
        <f t="shared" si="13"/>
        <v/>
      </c>
      <c r="L92" s="11" t="str">
        <f>IF('SAT Math'!B92="","",'SAT M to CBEST M'!$A$2+'SAT M to CBEST M'!$B$2*B92)</f>
        <v/>
      </c>
      <c r="M92" s="11" t="str">
        <f>IF('SAT Math'!B92="","", IF(L92&lt;20, 20, IF(L92&gt;80, 80, L92)))</f>
        <v/>
      </c>
    </row>
    <row r="93" spans="1:13" x14ac:dyDescent="0.25">
      <c r="A93" s="11">
        <v>92</v>
      </c>
      <c r="B93" s="30"/>
      <c r="C93" s="11" t="str">
        <f>IF(ISBLANK('SAT Math'!B93),"", IF('SAT Math'!B93&lt;'SAT M to ACT M'!$A$2, 'SAT M to ACT M'!$B$2, IF('SAT Math'!B93&gt;'SAT M to ACT M'!A$56, 'SAT M to ACT M'!B$56, VLOOKUP(B93,'SAT M to ACT M'!A:B,2,FALSE))))</f>
        <v/>
      </c>
      <c r="D93" s="11" t="str">
        <f t="shared" si="7"/>
        <v/>
      </c>
      <c r="E93" s="11" t="str">
        <f t="shared" si="11"/>
        <v/>
      </c>
      <c r="F93" s="11" t="str">
        <f t="shared" si="8"/>
        <v/>
      </c>
      <c r="G93" s="11" t="str">
        <f>IF('SAT Math'!B93="","", IF(F93&lt;100, 100, IF(F93&gt;300, 300, F93)))</f>
        <v/>
      </c>
      <c r="H93" s="11" t="str">
        <f t="shared" si="9"/>
        <v/>
      </c>
      <c r="I93" s="11" t="str">
        <f t="shared" si="12"/>
        <v/>
      </c>
      <c r="J93" s="11" t="str">
        <f t="shared" si="10"/>
        <v/>
      </c>
      <c r="K93" s="11" t="str">
        <f t="shared" si="13"/>
        <v/>
      </c>
      <c r="L93" s="11" t="str">
        <f>IF('SAT Math'!B93="","",'SAT M to CBEST M'!$A$2+'SAT M to CBEST M'!$B$2*B93)</f>
        <v/>
      </c>
      <c r="M93" s="11" t="str">
        <f>IF('SAT Math'!B93="","", IF(L93&lt;20, 20, IF(L93&gt;80, 80, L93)))</f>
        <v/>
      </c>
    </row>
    <row r="94" spans="1:13" x14ac:dyDescent="0.25">
      <c r="A94" s="11">
        <v>93</v>
      </c>
      <c r="B94" s="30"/>
      <c r="C94" s="11" t="str">
        <f>IF(ISBLANK('SAT Math'!B94),"", IF('SAT Math'!B94&lt;'SAT M to ACT M'!$A$2, 'SAT M to ACT M'!$B$2, IF('SAT Math'!B94&gt;'SAT M to ACT M'!A$56, 'SAT M to ACT M'!B$56, VLOOKUP(B94,'SAT M to ACT M'!A:B,2,FALSE))))</f>
        <v/>
      </c>
      <c r="D94" s="11" t="str">
        <f t="shared" si="7"/>
        <v/>
      </c>
      <c r="E94" s="11" t="str">
        <f t="shared" si="11"/>
        <v/>
      </c>
      <c r="F94" s="11" t="str">
        <f t="shared" si="8"/>
        <v/>
      </c>
      <c r="G94" s="11" t="str">
        <f>IF('SAT Math'!B94="","", IF(F94&lt;100, 100, IF(F94&gt;300, 300, F94)))</f>
        <v/>
      </c>
      <c r="H94" s="11" t="str">
        <f t="shared" si="9"/>
        <v/>
      </c>
      <c r="I94" s="11" t="str">
        <f t="shared" si="12"/>
        <v/>
      </c>
      <c r="J94" s="11" t="str">
        <f t="shared" si="10"/>
        <v/>
      </c>
      <c r="K94" s="11" t="str">
        <f t="shared" si="13"/>
        <v/>
      </c>
      <c r="L94" s="11" t="str">
        <f>IF('SAT Math'!B94="","",'SAT M to CBEST M'!$A$2+'SAT M to CBEST M'!$B$2*B94)</f>
        <v/>
      </c>
      <c r="M94" s="11" t="str">
        <f>IF('SAT Math'!B94="","", IF(L94&lt;20, 20, IF(L94&gt;80, 80, L94)))</f>
        <v/>
      </c>
    </row>
    <row r="95" spans="1:13" x14ac:dyDescent="0.25">
      <c r="A95" s="11">
        <v>94</v>
      </c>
      <c r="B95" s="30"/>
      <c r="C95" s="11" t="str">
        <f>IF(ISBLANK('SAT Math'!B95),"", IF('SAT Math'!B95&lt;'SAT M to ACT M'!$A$2, 'SAT M to ACT M'!$B$2, IF('SAT Math'!B95&gt;'SAT M to ACT M'!A$56, 'SAT M to ACT M'!B$56, VLOOKUP(B95,'SAT M to ACT M'!A:B,2,FALSE))))</f>
        <v/>
      </c>
      <c r="D95" s="11" t="str">
        <f t="shared" si="7"/>
        <v/>
      </c>
      <c r="E95" s="11" t="str">
        <f t="shared" si="11"/>
        <v/>
      </c>
      <c r="F95" s="11" t="str">
        <f t="shared" si="8"/>
        <v/>
      </c>
      <c r="G95" s="11" t="str">
        <f>IF('SAT Math'!B95="","", IF(F95&lt;100, 100, IF(F95&gt;300, 300, F95)))</f>
        <v/>
      </c>
      <c r="H95" s="11" t="str">
        <f t="shared" si="9"/>
        <v/>
      </c>
      <c r="I95" s="11" t="str">
        <f t="shared" si="12"/>
        <v/>
      </c>
      <c r="J95" s="11" t="str">
        <f t="shared" si="10"/>
        <v/>
      </c>
      <c r="K95" s="11" t="str">
        <f t="shared" si="13"/>
        <v/>
      </c>
      <c r="L95" s="11" t="str">
        <f>IF('SAT Math'!B95="","",'SAT M to CBEST M'!$A$2+'SAT M to CBEST M'!$B$2*B95)</f>
        <v/>
      </c>
      <c r="M95" s="11" t="str">
        <f>IF('SAT Math'!B95="","", IF(L95&lt;20, 20, IF(L95&gt;80, 80, L95)))</f>
        <v/>
      </c>
    </row>
    <row r="96" spans="1:13" x14ac:dyDescent="0.25">
      <c r="A96" s="11">
        <v>95</v>
      </c>
      <c r="B96" s="30"/>
      <c r="C96" s="11" t="str">
        <f>IF(ISBLANK('SAT Math'!B96),"", IF('SAT Math'!B96&lt;'SAT M to ACT M'!$A$2, 'SAT M to ACT M'!$B$2, IF('SAT Math'!B96&gt;'SAT M to ACT M'!A$56, 'SAT M to ACT M'!B$56, VLOOKUP(B96,'SAT M to ACT M'!A:B,2,FALSE))))</f>
        <v/>
      </c>
      <c r="D96" s="11" t="str">
        <f t="shared" si="7"/>
        <v/>
      </c>
      <c r="E96" s="11" t="str">
        <f t="shared" si="11"/>
        <v/>
      </c>
      <c r="F96" s="11" t="str">
        <f t="shared" si="8"/>
        <v/>
      </c>
      <c r="G96" s="11" t="str">
        <f>IF('SAT Math'!B96="","", IF(F96&lt;100, 100, IF(F96&gt;300, 300, F96)))</f>
        <v/>
      </c>
      <c r="H96" s="11" t="str">
        <f t="shared" si="9"/>
        <v/>
      </c>
      <c r="I96" s="11" t="str">
        <f t="shared" si="12"/>
        <v/>
      </c>
      <c r="J96" s="11" t="str">
        <f t="shared" si="10"/>
        <v/>
      </c>
      <c r="K96" s="11" t="str">
        <f t="shared" si="13"/>
        <v/>
      </c>
      <c r="L96" s="11" t="str">
        <f>IF('SAT Math'!B96="","",'SAT M to CBEST M'!$A$2+'SAT M to CBEST M'!$B$2*B96)</f>
        <v/>
      </c>
      <c r="M96" s="11" t="str">
        <f>IF('SAT Math'!B96="","", IF(L96&lt;20, 20, IF(L96&gt;80, 80, L96)))</f>
        <v/>
      </c>
    </row>
    <row r="97" spans="1:13" x14ac:dyDescent="0.25">
      <c r="A97" s="11">
        <v>96</v>
      </c>
      <c r="B97" s="30"/>
      <c r="C97" s="11" t="str">
        <f>IF(ISBLANK('SAT Math'!B97),"", IF('SAT Math'!B97&lt;'SAT M to ACT M'!$A$2, 'SAT M to ACT M'!$B$2, IF('SAT Math'!B97&gt;'SAT M to ACT M'!A$56, 'SAT M to ACT M'!B$56, VLOOKUP(B97,'SAT M to ACT M'!A:B,2,FALSE))))</f>
        <v/>
      </c>
      <c r="D97" s="11" t="str">
        <f t="shared" si="7"/>
        <v/>
      </c>
      <c r="E97" s="11" t="str">
        <f t="shared" si="11"/>
        <v/>
      </c>
      <c r="F97" s="11" t="str">
        <f t="shared" si="8"/>
        <v/>
      </c>
      <c r="G97" s="11" t="str">
        <f>IF('SAT Math'!B97="","", IF(F97&lt;100, 100, IF(F97&gt;300, 300, F97)))</f>
        <v/>
      </c>
      <c r="H97" s="11" t="str">
        <f t="shared" si="9"/>
        <v/>
      </c>
      <c r="I97" s="11" t="str">
        <f t="shared" si="12"/>
        <v/>
      </c>
      <c r="J97" s="11" t="str">
        <f t="shared" si="10"/>
        <v/>
      </c>
      <c r="K97" s="11" t="str">
        <f t="shared" si="13"/>
        <v/>
      </c>
      <c r="L97" s="11" t="str">
        <f>IF('SAT Math'!B97="","",'SAT M to CBEST M'!$A$2+'SAT M to CBEST M'!$B$2*B97)</f>
        <v/>
      </c>
      <c r="M97" s="11" t="str">
        <f>IF('SAT Math'!B97="","", IF(L97&lt;20, 20, IF(L97&gt;80, 80, L97)))</f>
        <v/>
      </c>
    </row>
    <row r="98" spans="1:13" x14ac:dyDescent="0.25">
      <c r="A98" s="11">
        <v>97</v>
      </c>
      <c r="B98" s="30"/>
      <c r="C98" s="11" t="str">
        <f>IF(ISBLANK('SAT Math'!B98),"", IF('SAT Math'!B98&lt;'SAT M to ACT M'!$A$2, 'SAT M to ACT M'!$B$2, IF('SAT Math'!B98&gt;'SAT M to ACT M'!A$56, 'SAT M to ACT M'!B$56, VLOOKUP(B98,'SAT M to ACT M'!A:B,2,FALSE))))</f>
        <v/>
      </c>
      <c r="D98" s="11" t="str">
        <f t="shared" si="7"/>
        <v/>
      </c>
      <c r="E98" s="11" t="str">
        <f t="shared" si="11"/>
        <v/>
      </c>
      <c r="F98" s="11" t="str">
        <f t="shared" si="8"/>
        <v/>
      </c>
      <c r="G98" s="11" t="str">
        <f>IF('SAT Math'!B98="","", IF(F98&lt;100, 100, IF(F98&gt;300, 300, F98)))</f>
        <v/>
      </c>
      <c r="H98" s="11" t="str">
        <f t="shared" si="9"/>
        <v/>
      </c>
      <c r="I98" s="11" t="str">
        <f t="shared" si="12"/>
        <v/>
      </c>
      <c r="J98" s="11" t="str">
        <f t="shared" si="10"/>
        <v/>
      </c>
      <c r="K98" s="11" t="str">
        <f t="shared" si="13"/>
        <v/>
      </c>
      <c r="L98" s="11" t="str">
        <f>IF('SAT Math'!B98="","",'SAT M to CBEST M'!$A$2+'SAT M to CBEST M'!$B$2*B98)</f>
        <v/>
      </c>
      <c r="M98" s="11" t="str">
        <f>IF('SAT Math'!B98="","", IF(L98&lt;20, 20, IF(L98&gt;80, 80, L98)))</f>
        <v/>
      </c>
    </row>
    <row r="99" spans="1:13" x14ac:dyDescent="0.25">
      <c r="A99" s="11">
        <v>98</v>
      </c>
      <c r="B99" s="30"/>
      <c r="C99" s="11" t="str">
        <f>IF(ISBLANK('SAT Math'!B99),"", IF('SAT Math'!B99&lt;'SAT M to ACT M'!$A$2, 'SAT M to ACT M'!$B$2, IF('SAT Math'!B99&gt;'SAT M to ACT M'!A$56, 'SAT M to ACT M'!B$56, VLOOKUP(B99,'SAT M to ACT M'!A:B,2,FALSE))))</f>
        <v/>
      </c>
      <c r="D99" s="11" t="str">
        <f t="shared" si="7"/>
        <v/>
      </c>
      <c r="E99" s="11" t="str">
        <f t="shared" si="11"/>
        <v/>
      </c>
      <c r="F99" s="11" t="str">
        <f t="shared" si="8"/>
        <v/>
      </c>
      <c r="G99" s="11" t="str">
        <f>IF('SAT Math'!B99="","", IF(F99&lt;100, 100, IF(F99&gt;300, 300, F99)))</f>
        <v/>
      </c>
      <c r="H99" s="11" t="str">
        <f t="shared" si="9"/>
        <v/>
      </c>
      <c r="I99" s="11" t="str">
        <f t="shared" si="12"/>
        <v/>
      </c>
      <c r="J99" s="11" t="str">
        <f t="shared" si="10"/>
        <v/>
      </c>
      <c r="K99" s="11" t="str">
        <f t="shared" si="13"/>
        <v/>
      </c>
      <c r="L99" s="11" t="str">
        <f>IF('SAT Math'!B99="","",'SAT M to CBEST M'!$A$2+'SAT M to CBEST M'!$B$2*B99)</f>
        <v/>
      </c>
      <c r="M99" s="11" t="str">
        <f>IF('SAT Math'!B99="","", IF(L99&lt;20, 20, IF(L99&gt;80, 80, L99)))</f>
        <v/>
      </c>
    </row>
    <row r="100" spans="1:13" x14ac:dyDescent="0.25">
      <c r="A100" s="11">
        <v>99</v>
      </c>
      <c r="B100" s="30"/>
      <c r="C100" s="11" t="str">
        <f>IF(ISBLANK('SAT Math'!B100),"", IF('SAT Math'!B100&lt;'SAT M to ACT M'!$A$2, 'SAT M to ACT M'!$B$2, IF('SAT Math'!B100&gt;'SAT M to ACT M'!A$56, 'SAT M to ACT M'!B$56, VLOOKUP(B100,'SAT M to ACT M'!A:B,2,FALSE))))</f>
        <v/>
      </c>
      <c r="D100" s="11" t="str">
        <f t="shared" si="7"/>
        <v/>
      </c>
      <c r="E100" s="11" t="str">
        <f t="shared" si="11"/>
        <v/>
      </c>
      <c r="F100" s="11" t="str">
        <f t="shared" si="8"/>
        <v/>
      </c>
      <c r="G100" s="11" t="str">
        <f>IF('SAT Math'!B100="","", IF(F100&lt;100, 100, IF(F100&gt;300, 300, F100)))</f>
        <v/>
      </c>
      <c r="H100" s="11" t="str">
        <f t="shared" si="9"/>
        <v/>
      </c>
      <c r="I100" s="11" t="str">
        <f t="shared" si="12"/>
        <v/>
      </c>
      <c r="J100" s="11" t="str">
        <f t="shared" si="10"/>
        <v/>
      </c>
      <c r="K100" s="11" t="str">
        <f t="shared" si="13"/>
        <v/>
      </c>
      <c r="L100" s="11" t="str">
        <f>IF('SAT Math'!B100="","",'SAT M to CBEST M'!$A$2+'SAT M to CBEST M'!$B$2*B100)</f>
        <v/>
      </c>
      <c r="M100" s="11" t="str">
        <f>IF('SAT Math'!B100="","", IF(L100&lt;20, 20, IF(L100&gt;80, 80, L100)))</f>
        <v/>
      </c>
    </row>
    <row r="101" spans="1:13" x14ac:dyDescent="0.25">
      <c r="A101" s="11">
        <v>100</v>
      </c>
      <c r="B101" s="30"/>
      <c r="C101" s="11" t="str">
        <f>IF(ISBLANK('SAT Math'!B101),"", IF('SAT Math'!B101&lt;'SAT M to ACT M'!$A$2, 'SAT M to ACT M'!$B$2, IF('SAT Math'!B101&gt;'SAT M to ACT M'!A$56, 'SAT M to ACT M'!B$56, VLOOKUP(B101,'SAT M to ACT M'!A:B,2,FALSE))))</f>
        <v/>
      </c>
      <c r="D101" s="11" t="str">
        <f t="shared" si="7"/>
        <v/>
      </c>
      <c r="E101" s="11" t="str">
        <f t="shared" si="11"/>
        <v/>
      </c>
      <c r="F101" s="11" t="str">
        <f t="shared" si="8"/>
        <v/>
      </c>
      <c r="G101" s="11" t="str">
        <f>IF('SAT Math'!B101="","", IF(F101&lt;100, 100, IF(F101&gt;300, 300, F101)))</f>
        <v/>
      </c>
      <c r="H101" s="11" t="str">
        <f t="shared" si="9"/>
        <v/>
      </c>
      <c r="I101" s="11" t="str">
        <f t="shared" si="12"/>
        <v/>
      </c>
      <c r="J101" s="11" t="str">
        <f t="shared" si="10"/>
        <v/>
      </c>
      <c r="K101" s="11" t="str">
        <f t="shared" si="13"/>
        <v/>
      </c>
      <c r="L101" s="11" t="str">
        <f>IF('SAT Math'!B101="","",'SAT M to CBEST M'!$A$2+'SAT M to CBEST M'!$B$2*B101)</f>
        <v/>
      </c>
      <c r="M101" s="11" t="str">
        <f>IF('SAT Math'!B101="","", IF(L101&lt;20, 20, IF(L101&gt;80, 80, L101)))</f>
        <v/>
      </c>
    </row>
    <row r="102" spans="1:13" x14ac:dyDescent="0.25">
      <c r="A102" s="11">
        <v>101</v>
      </c>
      <c r="B102" s="30"/>
      <c r="C102" s="11" t="str">
        <f>IF(ISBLANK('SAT Math'!B102),"", IF('SAT Math'!B102&lt;'SAT M to ACT M'!$A$2, 'SAT M to ACT M'!$B$2, IF('SAT Math'!B102&gt;'SAT M to ACT M'!A$56, 'SAT M to ACT M'!B$56, VLOOKUP(B102,'SAT M to ACT M'!A:B,2,FALSE))))</f>
        <v/>
      </c>
      <c r="D102" s="11" t="str">
        <f t="shared" si="7"/>
        <v/>
      </c>
      <c r="E102" s="11" t="str">
        <f t="shared" si="11"/>
        <v/>
      </c>
      <c r="F102" s="11" t="str">
        <f t="shared" si="8"/>
        <v/>
      </c>
      <c r="G102" s="11" t="str">
        <f>IF('SAT Math'!B102="","", IF(F102&lt;100, 100, IF(F102&gt;300, 300, F102)))</f>
        <v/>
      </c>
      <c r="H102" s="11" t="str">
        <f t="shared" si="9"/>
        <v/>
      </c>
      <c r="I102" s="11" t="str">
        <f t="shared" si="12"/>
        <v/>
      </c>
      <c r="J102" s="11" t="str">
        <f t="shared" si="10"/>
        <v/>
      </c>
      <c r="K102" s="11" t="str">
        <f t="shared" si="13"/>
        <v/>
      </c>
      <c r="L102" s="11" t="str">
        <f>IF('SAT Math'!B102="","",'SAT M to CBEST M'!$A$2+'SAT M to CBEST M'!$B$2*B102)</f>
        <v/>
      </c>
      <c r="M102" s="11" t="str">
        <f>IF('SAT Math'!B102="","", IF(L102&lt;20, 20, IF(L102&gt;80, 80, L102)))</f>
        <v/>
      </c>
    </row>
    <row r="103" spans="1:13" x14ac:dyDescent="0.25">
      <c r="A103" s="11">
        <v>102</v>
      </c>
      <c r="B103" s="30"/>
      <c r="C103" s="11" t="str">
        <f>IF(ISBLANK('SAT Math'!B103),"", IF('SAT Math'!B103&lt;'SAT M to ACT M'!$A$2, 'SAT M to ACT M'!$B$2, IF('SAT Math'!B103&gt;'SAT M to ACT M'!A$56, 'SAT M to ACT M'!B$56, VLOOKUP(B103,'SAT M to ACT M'!A:B,2,FALSE))))</f>
        <v/>
      </c>
      <c r="D103" s="11" t="str">
        <f t="shared" si="7"/>
        <v/>
      </c>
      <c r="E103" s="11" t="str">
        <f t="shared" si="11"/>
        <v/>
      </c>
      <c r="F103" s="11" t="str">
        <f t="shared" si="8"/>
        <v/>
      </c>
      <c r="G103" s="11" t="str">
        <f>IF('SAT Math'!B103="","", IF(F103&lt;100, 100, IF(F103&gt;300, 300, F103)))</f>
        <v/>
      </c>
      <c r="H103" s="11" t="str">
        <f t="shared" si="9"/>
        <v/>
      </c>
      <c r="I103" s="11" t="str">
        <f t="shared" si="12"/>
        <v/>
      </c>
      <c r="J103" s="11" t="str">
        <f t="shared" si="10"/>
        <v/>
      </c>
      <c r="K103" s="11" t="str">
        <f t="shared" si="13"/>
        <v/>
      </c>
      <c r="L103" s="11" t="str">
        <f>IF('SAT Math'!B103="","",'SAT M to CBEST M'!$A$2+'SAT M to CBEST M'!$B$2*B103)</f>
        <v/>
      </c>
      <c r="M103" s="11" t="str">
        <f>IF('SAT Math'!B103="","", IF(L103&lt;20, 20, IF(L103&gt;80, 80, L103)))</f>
        <v/>
      </c>
    </row>
    <row r="104" spans="1:13" x14ac:dyDescent="0.25">
      <c r="A104" s="11">
        <v>103</v>
      </c>
      <c r="B104" s="30"/>
      <c r="C104" s="11" t="str">
        <f>IF(ISBLANK('SAT Math'!B104),"", IF('SAT Math'!B104&lt;'SAT M to ACT M'!$A$2, 'SAT M to ACT M'!$B$2, IF('SAT Math'!B104&gt;'SAT M to ACT M'!A$56, 'SAT M to ACT M'!B$56, VLOOKUP(B104,'SAT M to ACT M'!A:B,2,FALSE))))</f>
        <v/>
      </c>
      <c r="D104" s="11" t="str">
        <f t="shared" si="7"/>
        <v/>
      </c>
      <c r="E104" s="11" t="str">
        <f t="shared" si="11"/>
        <v/>
      </c>
      <c r="F104" s="11" t="str">
        <f t="shared" si="8"/>
        <v/>
      </c>
      <c r="G104" s="11" t="str">
        <f>IF('SAT Math'!B104="","", IF(F104&lt;100, 100, IF(F104&gt;300, 300, F104)))</f>
        <v/>
      </c>
      <c r="H104" s="11" t="str">
        <f t="shared" si="9"/>
        <v/>
      </c>
      <c r="I104" s="11" t="str">
        <f t="shared" si="12"/>
        <v/>
      </c>
      <c r="J104" s="11" t="str">
        <f t="shared" si="10"/>
        <v/>
      </c>
      <c r="K104" s="11" t="str">
        <f t="shared" si="13"/>
        <v/>
      </c>
      <c r="L104" s="11" t="str">
        <f>IF('SAT Math'!B104="","",'SAT M to CBEST M'!$A$2+'SAT M to CBEST M'!$B$2*B104)</f>
        <v/>
      </c>
      <c r="M104" s="11" t="str">
        <f>IF('SAT Math'!B104="","", IF(L104&lt;20, 20, IF(L104&gt;80, 80, L104)))</f>
        <v/>
      </c>
    </row>
    <row r="105" spans="1:13" x14ac:dyDescent="0.25">
      <c r="A105" s="11">
        <v>104</v>
      </c>
      <c r="B105" s="30"/>
      <c r="C105" s="11" t="str">
        <f>IF(ISBLANK('SAT Math'!B105),"", IF('SAT Math'!B105&lt;'SAT M to ACT M'!$A$2, 'SAT M to ACT M'!$B$2, IF('SAT Math'!B105&gt;'SAT M to ACT M'!A$56, 'SAT M to ACT M'!B$56, VLOOKUP(B105,'SAT M to ACT M'!A:B,2,FALSE))))</f>
        <v/>
      </c>
      <c r="D105" s="11" t="str">
        <f t="shared" si="7"/>
        <v/>
      </c>
      <c r="E105" s="11" t="str">
        <f t="shared" si="11"/>
        <v/>
      </c>
      <c r="F105" s="11" t="str">
        <f t="shared" si="8"/>
        <v/>
      </c>
      <c r="G105" s="11" t="str">
        <f>IF('SAT Math'!B105="","", IF(F105&lt;100, 100, IF(F105&gt;300, 300, F105)))</f>
        <v/>
      </c>
      <c r="H105" s="11" t="str">
        <f t="shared" si="9"/>
        <v/>
      </c>
      <c r="I105" s="11" t="str">
        <f t="shared" si="12"/>
        <v/>
      </c>
      <c r="J105" s="11" t="str">
        <f t="shared" si="10"/>
        <v/>
      </c>
      <c r="K105" s="11" t="str">
        <f t="shared" si="13"/>
        <v/>
      </c>
      <c r="L105" s="11" t="str">
        <f>IF('SAT Math'!B105="","",'SAT M to CBEST M'!$A$2+'SAT M to CBEST M'!$B$2*B105)</f>
        <v/>
      </c>
      <c r="M105" s="11" t="str">
        <f>IF('SAT Math'!B105="","", IF(L105&lt;20, 20, IF(L105&gt;80, 80, L105)))</f>
        <v/>
      </c>
    </row>
    <row r="106" spans="1:13" x14ac:dyDescent="0.25">
      <c r="A106" s="11">
        <v>105</v>
      </c>
      <c r="B106" s="30"/>
      <c r="C106" s="11" t="str">
        <f>IF(ISBLANK('SAT Math'!B106),"", IF('SAT Math'!B106&lt;'SAT M to ACT M'!$A$2, 'SAT M to ACT M'!$B$2, IF('SAT Math'!B106&gt;'SAT M to ACT M'!A$56, 'SAT M to ACT M'!B$56, VLOOKUP(B106,'SAT M to ACT M'!A:B,2,FALSE))))</f>
        <v/>
      </c>
      <c r="D106" s="11" t="str">
        <f t="shared" si="7"/>
        <v/>
      </c>
      <c r="E106" s="11" t="str">
        <f t="shared" si="11"/>
        <v/>
      </c>
      <c r="F106" s="11" t="str">
        <f t="shared" si="8"/>
        <v/>
      </c>
      <c r="G106" s="11" t="str">
        <f>IF('SAT Math'!B106="","", IF(F106&lt;100, 100, IF(F106&gt;300, 300, F106)))</f>
        <v/>
      </c>
      <c r="H106" s="11" t="str">
        <f t="shared" si="9"/>
        <v/>
      </c>
      <c r="I106" s="11" t="str">
        <f t="shared" si="12"/>
        <v/>
      </c>
      <c r="J106" s="11" t="str">
        <f t="shared" si="10"/>
        <v/>
      </c>
      <c r="K106" s="11" t="str">
        <f t="shared" si="13"/>
        <v/>
      </c>
      <c r="L106" s="11" t="str">
        <f>IF('SAT Math'!B106="","",'SAT M to CBEST M'!$A$2+'SAT M to CBEST M'!$B$2*B106)</f>
        <v/>
      </c>
      <c r="M106" s="11" t="str">
        <f>IF('SAT Math'!B106="","", IF(L106&lt;20, 20, IF(L106&gt;80, 80, L106)))</f>
        <v/>
      </c>
    </row>
    <row r="107" spans="1:13" x14ac:dyDescent="0.25">
      <c r="A107" s="11">
        <v>106</v>
      </c>
      <c r="B107" s="30"/>
      <c r="C107" s="11" t="str">
        <f>IF(ISBLANK('SAT Math'!B107),"", IF('SAT Math'!B107&lt;'SAT M to ACT M'!$A$2, 'SAT M to ACT M'!$B$2, IF('SAT Math'!B107&gt;'SAT M to ACT M'!A$56, 'SAT M to ACT M'!B$56, VLOOKUP(B107,'SAT M to ACT M'!A:B,2,FALSE))))</f>
        <v/>
      </c>
      <c r="D107" s="11" t="str">
        <f t="shared" si="7"/>
        <v/>
      </c>
      <c r="E107" s="11" t="str">
        <f t="shared" si="11"/>
        <v/>
      </c>
      <c r="F107" s="11" t="str">
        <f t="shared" si="8"/>
        <v/>
      </c>
      <c r="G107" s="11" t="str">
        <f>IF('SAT Math'!B107="","", IF(F107&lt;100, 100, IF(F107&gt;300, 300, F107)))</f>
        <v/>
      </c>
      <c r="H107" s="11" t="str">
        <f t="shared" si="9"/>
        <v/>
      </c>
      <c r="I107" s="11" t="str">
        <f t="shared" si="12"/>
        <v/>
      </c>
      <c r="J107" s="11" t="str">
        <f t="shared" si="10"/>
        <v/>
      </c>
      <c r="K107" s="11" t="str">
        <f t="shared" si="13"/>
        <v/>
      </c>
      <c r="L107" s="11" t="str">
        <f>IF('SAT Math'!B107="","",'SAT M to CBEST M'!$A$2+'SAT M to CBEST M'!$B$2*B107)</f>
        <v/>
      </c>
      <c r="M107" s="11" t="str">
        <f>IF('SAT Math'!B107="","", IF(L107&lt;20, 20, IF(L107&gt;80, 80, L107)))</f>
        <v/>
      </c>
    </row>
    <row r="108" spans="1:13" x14ac:dyDescent="0.25">
      <c r="A108" s="11">
        <v>107</v>
      </c>
      <c r="B108" s="30"/>
      <c r="C108" s="11" t="str">
        <f>IF(ISBLANK('SAT Math'!B108),"", IF('SAT Math'!B108&lt;'SAT M to ACT M'!$A$2, 'SAT M to ACT M'!$B$2, IF('SAT Math'!B108&gt;'SAT M to ACT M'!A$56, 'SAT M to ACT M'!B$56, VLOOKUP(B108,'SAT M to ACT M'!A:B,2,FALSE))))</f>
        <v/>
      </c>
      <c r="D108" s="11" t="str">
        <f t="shared" si="7"/>
        <v/>
      </c>
      <c r="E108" s="11" t="str">
        <f t="shared" si="11"/>
        <v/>
      </c>
      <c r="F108" s="11" t="str">
        <f t="shared" si="8"/>
        <v/>
      </c>
      <c r="G108" s="11" t="str">
        <f>IF('SAT Math'!B108="","", IF(F108&lt;100, 100, IF(F108&gt;300, 300, F108)))</f>
        <v/>
      </c>
      <c r="H108" s="11" t="str">
        <f t="shared" si="9"/>
        <v/>
      </c>
      <c r="I108" s="11" t="str">
        <f t="shared" si="12"/>
        <v/>
      </c>
      <c r="J108" s="11" t="str">
        <f t="shared" si="10"/>
        <v/>
      </c>
      <c r="K108" s="11" t="str">
        <f t="shared" si="13"/>
        <v/>
      </c>
      <c r="L108" s="11" t="str">
        <f>IF('SAT Math'!B108="","",'SAT M to CBEST M'!$A$2+'SAT M to CBEST M'!$B$2*B108)</f>
        <v/>
      </c>
      <c r="M108" s="11" t="str">
        <f>IF('SAT Math'!B108="","", IF(L108&lt;20, 20, IF(L108&gt;80, 80, L108)))</f>
        <v/>
      </c>
    </row>
    <row r="109" spans="1:13" x14ac:dyDescent="0.25">
      <c r="A109" s="11">
        <v>108</v>
      </c>
      <c r="B109" s="30"/>
      <c r="C109" s="11" t="str">
        <f>IF(ISBLANK('SAT Math'!B109),"", IF('SAT Math'!B109&lt;'SAT M to ACT M'!$A$2, 'SAT M to ACT M'!$B$2, IF('SAT Math'!B109&gt;'SAT M to ACT M'!A$56, 'SAT M to ACT M'!B$56, VLOOKUP(B109,'SAT M to ACT M'!A:B,2,FALSE))))</f>
        <v/>
      </c>
      <c r="D109" s="11" t="str">
        <f t="shared" si="7"/>
        <v/>
      </c>
      <c r="E109" s="11" t="str">
        <f t="shared" si="11"/>
        <v/>
      </c>
      <c r="F109" s="11" t="str">
        <f t="shared" si="8"/>
        <v/>
      </c>
      <c r="G109" s="11" t="str">
        <f>IF('SAT Math'!B109="","", IF(F109&lt;100, 100, IF(F109&gt;300, 300, F109)))</f>
        <v/>
      </c>
      <c r="H109" s="11" t="str">
        <f t="shared" si="9"/>
        <v/>
      </c>
      <c r="I109" s="11" t="str">
        <f t="shared" si="12"/>
        <v/>
      </c>
      <c r="J109" s="11" t="str">
        <f t="shared" si="10"/>
        <v/>
      </c>
      <c r="K109" s="11" t="str">
        <f t="shared" si="13"/>
        <v/>
      </c>
      <c r="L109" s="11" t="str">
        <f>IF('SAT Math'!B109="","",'SAT M to CBEST M'!$A$2+'SAT M to CBEST M'!$B$2*B109)</f>
        <v/>
      </c>
      <c r="M109" s="11" t="str">
        <f>IF('SAT Math'!B109="","", IF(L109&lt;20, 20, IF(L109&gt;80, 80, L109)))</f>
        <v/>
      </c>
    </row>
    <row r="110" spans="1:13" x14ac:dyDescent="0.25">
      <c r="A110" s="11">
        <v>109</v>
      </c>
      <c r="B110" s="30"/>
      <c r="C110" s="11" t="str">
        <f>IF(ISBLANK('SAT Math'!B110),"", IF('SAT Math'!B110&lt;'SAT M to ACT M'!$A$2, 'SAT M to ACT M'!$B$2, IF('SAT Math'!B110&gt;'SAT M to ACT M'!A$56, 'SAT M to ACT M'!B$56, VLOOKUP(B110,'SAT M to ACT M'!A:B,2,FALSE))))</f>
        <v/>
      </c>
      <c r="D110" s="11" t="str">
        <f t="shared" si="7"/>
        <v/>
      </c>
      <c r="E110" s="11" t="str">
        <f t="shared" si="11"/>
        <v/>
      </c>
      <c r="F110" s="11" t="str">
        <f t="shared" si="8"/>
        <v/>
      </c>
      <c r="G110" s="11" t="str">
        <f>IF('SAT Math'!B110="","", IF(F110&lt;100, 100, IF(F110&gt;300, 300, F110)))</f>
        <v/>
      </c>
      <c r="H110" s="11" t="str">
        <f t="shared" si="9"/>
        <v/>
      </c>
      <c r="I110" s="11" t="str">
        <f t="shared" si="12"/>
        <v/>
      </c>
      <c r="J110" s="11" t="str">
        <f t="shared" si="10"/>
        <v/>
      </c>
      <c r="K110" s="11" t="str">
        <f t="shared" si="13"/>
        <v/>
      </c>
      <c r="L110" s="11" t="str">
        <f>IF('SAT Math'!B110="","",'SAT M to CBEST M'!$A$2+'SAT M to CBEST M'!$B$2*B110)</f>
        <v/>
      </c>
      <c r="M110" s="11" t="str">
        <f>IF('SAT Math'!B110="","", IF(L110&lt;20, 20, IF(L110&gt;80, 80, L110)))</f>
        <v/>
      </c>
    </row>
    <row r="111" spans="1:13" x14ac:dyDescent="0.25">
      <c r="A111" s="11">
        <v>110</v>
      </c>
      <c r="B111" s="30"/>
      <c r="C111" s="11" t="str">
        <f>IF(ISBLANK('SAT Math'!B111),"", IF('SAT Math'!B111&lt;'SAT M to ACT M'!$A$2, 'SAT M to ACT M'!$B$2, IF('SAT Math'!B111&gt;'SAT M to ACT M'!A$56, 'SAT M to ACT M'!B$56, VLOOKUP(B111,'SAT M to ACT M'!A:B,2,FALSE))))</f>
        <v/>
      </c>
      <c r="D111" s="11" t="str">
        <f t="shared" si="7"/>
        <v/>
      </c>
      <c r="E111" s="11" t="str">
        <f t="shared" si="11"/>
        <v/>
      </c>
      <c r="F111" s="11" t="str">
        <f t="shared" si="8"/>
        <v/>
      </c>
      <c r="G111" s="11" t="str">
        <f>IF('SAT Math'!B111="","", IF(F111&lt;100, 100, IF(F111&gt;300, 300, F111)))</f>
        <v/>
      </c>
      <c r="H111" s="11" t="str">
        <f t="shared" si="9"/>
        <v/>
      </c>
      <c r="I111" s="11" t="str">
        <f t="shared" si="12"/>
        <v/>
      </c>
      <c r="J111" s="11" t="str">
        <f t="shared" si="10"/>
        <v/>
      </c>
      <c r="K111" s="11" t="str">
        <f t="shared" si="13"/>
        <v/>
      </c>
      <c r="L111" s="11" t="str">
        <f>IF('SAT Math'!B111="","",'SAT M to CBEST M'!$A$2+'SAT M to CBEST M'!$B$2*B111)</f>
        <v/>
      </c>
      <c r="M111" s="11" t="str">
        <f>IF('SAT Math'!B111="","", IF(L111&lt;20, 20, IF(L111&gt;80, 80, L111)))</f>
        <v/>
      </c>
    </row>
    <row r="112" spans="1:13" x14ac:dyDescent="0.25">
      <c r="A112" s="11">
        <v>111</v>
      </c>
      <c r="B112" s="30"/>
      <c r="C112" s="11" t="str">
        <f>IF(ISBLANK('SAT Math'!B112),"", IF('SAT Math'!B112&lt;'SAT M to ACT M'!$A$2, 'SAT M to ACT M'!$B$2, IF('SAT Math'!B112&gt;'SAT M to ACT M'!A$56, 'SAT M to ACT M'!B$56, VLOOKUP(B112,'SAT M to ACT M'!A:B,2,FALSE))))</f>
        <v/>
      </c>
      <c r="D112" s="11" t="str">
        <f t="shared" si="7"/>
        <v/>
      </c>
      <c r="E112" s="11" t="str">
        <f t="shared" si="11"/>
        <v/>
      </c>
      <c r="F112" s="11" t="str">
        <f t="shared" si="8"/>
        <v/>
      </c>
      <c r="G112" s="11" t="str">
        <f>IF('SAT Math'!B112="","", IF(F112&lt;100, 100, IF(F112&gt;300, 300, F112)))</f>
        <v/>
      </c>
      <c r="H112" s="11" t="str">
        <f t="shared" si="9"/>
        <v/>
      </c>
      <c r="I112" s="11" t="str">
        <f t="shared" si="12"/>
        <v/>
      </c>
      <c r="J112" s="11" t="str">
        <f t="shared" si="10"/>
        <v/>
      </c>
      <c r="K112" s="11" t="str">
        <f t="shared" si="13"/>
        <v/>
      </c>
      <c r="L112" s="11" t="str">
        <f>IF('SAT Math'!B112="","",'SAT M to CBEST M'!$A$2+'SAT M to CBEST M'!$B$2*B112)</f>
        <v/>
      </c>
      <c r="M112" s="11" t="str">
        <f>IF('SAT Math'!B112="","", IF(L112&lt;20, 20, IF(L112&gt;80, 80, L112)))</f>
        <v/>
      </c>
    </row>
    <row r="113" spans="1:13" x14ac:dyDescent="0.25">
      <c r="A113" s="11">
        <v>112</v>
      </c>
      <c r="B113" s="30"/>
      <c r="C113" s="11" t="str">
        <f>IF(ISBLANK('SAT Math'!B113),"", IF('SAT Math'!B113&lt;'SAT M to ACT M'!$A$2, 'SAT M to ACT M'!$B$2, IF('SAT Math'!B113&gt;'SAT M to ACT M'!A$56, 'SAT M to ACT M'!B$56, VLOOKUP(B113,'SAT M to ACT M'!A:B,2,FALSE))))</f>
        <v/>
      </c>
      <c r="D113" s="11" t="str">
        <f t="shared" si="7"/>
        <v/>
      </c>
      <c r="E113" s="11" t="str">
        <f t="shared" si="11"/>
        <v/>
      </c>
      <c r="F113" s="11" t="str">
        <f t="shared" si="8"/>
        <v/>
      </c>
      <c r="G113" s="11" t="str">
        <f>IF('SAT Math'!B113="","", IF(F113&lt;100, 100, IF(F113&gt;300, 300, F113)))</f>
        <v/>
      </c>
      <c r="H113" s="11" t="str">
        <f t="shared" si="9"/>
        <v/>
      </c>
      <c r="I113" s="11" t="str">
        <f t="shared" si="12"/>
        <v/>
      </c>
      <c r="J113" s="11" t="str">
        <f t="shared" si="10"/>
        <v/>
      </c>
      <c r="K113" s="11" t="str">
        <f t="shared" si="13"/>
        <v/>
      </c>
      <c r="L113" s="11" t="str">
        <f>IF('SAT Math'!B113="","",'SAT M to CBEST M'!$A$2+'SAT M to CBEST M'!$B$2*B113)</f>
        <v/>
      </c>
      <c r="M113" s="11" t="str">
        <f>IF('SAT Math'!B113="","", IF(L113&lt;20, 20, IF(L113&gt;80, 80, L113)))</f>
        <v/>
      </c>
    </row>
    <row r="114" spans="1:13" x14ac:dyDescent="0.25">
      <c r="A114" s="11">
        <v>113</v>
      </c>
      <c r="B114" s="30"/>
      <c r="C114" s="11" t="str">
        <f>IF(ISBLANK('SAT Math'!B114),"", IF('SAT Math'!B114&lt;'SAT M to ACT M'!$A$2, 'SAT M to ACT M'!$B$2, IF('SAT Math'!B114&gt;'SAT M to ACT M'!A$56, 'SAT M to ACT M'!B$56, VLOOKUP(B114,'SAT M to ACT M'!A:B,2,FALSE))))</f>
        <v/>
      </c>
      <c r="D114" s="11" t="str">
        <f t="shared" si="7"/>
        <v/>
      </c>
      <c r="E114" s="11" t="str">
        <f t="shared" si="11"/>
        <v/>
      </c>
      <c r="F114" s="11" t="str">
        <f t="shared" si="8"/>
        <v/>
      </c>
      <c r="G114" s="11" t="str">
        <f>IF('SAT Math'!B114="","", IF(F114&lt;100, 100, IF(F114&gt;300, 300, F114)))</f>
        <v/>
      </c>
      <c r="H114" s="11" t="str">
        <f t="shared" si="9"/>
        <v/>
      </c>
      <c r="I114" s="11" t="str">
        <f t="shared" si="12"/>
        <v/>
      </c>
      <c r="J114" s="11" t="str">
        <f t="shared" si="10"/>
        <v/>
      </c>
      <c r="K114" s="11" t="str">
        <f t="shared" si="13"/>
        <v/>
      </c>
      <c r="L114" s="11" t="str">
        <f>IF('SAT Math'!B114="","",'SAT M to CBEST M'!$A$2+'SAT M to CBEST M'!$B$2*B114)</f>
        <v/>
      </c>
      <c r="M114" s="11" t="str">
        <f>IF('SAT Math'!B114="","", IF(L114&lt;20, 20, IF(L114&gt;80, 80, L114)))</f>
        <v/>
      </c>
    </row>
    <row r="115" spans="1:13" x14ac:dyDescent="0.25">
      <c r="A115" s="11">
        <v>114</v>
      </c>
      <c r="B115" s="30"/>
      <c r="C115" s="11" t="str">
        <f>IF(ISBLANK('SAT Math'!B115),"", IF('SAT Math'!B115&lt;'SAT M to ACT M'!$A$2, 'SAT M to ACT M'!$B$2, IF('SAT Math'!B115&gt;'SAT M to ACT M'!A$56, 'SAT M to ACT M'!B$56, VLOOKUP(B115,'SAT M to ACT M'!A:B,2,FALSE))))</f>
        <v/>
      </c>
      <c r="D115" s="11" t="str">
        <f t="shared" si="7"/>
        <v/>
      </c>
      <c r="E115" s="11" t="str">
        <f t="shared" si="11"/>
        <v/>
      </c>
      <c r="F115" s="11" t="str">
        <f t="shared" si="8"/>
        <v/>
      </c>
      <c r="G115" s="11" t="str">
        <f>IF('SAT Math'!B115="","", IF(F115&lt;100, 100, IF(F115&gt;300, 300, F115)))</f>
        <v/>
      </c>
      <c r="H115" s="11" t="str">
        <f t="shared" si="9"/>
        <v/>
      </c>
      <c r="I115" s="11" t="str">
        <f t="shared" si="12"/>
        <v/>
      </c>
      <c r="J115" s="11" t="str">
        <f t="shared" si="10"/>
        <v/>
      </c>
      <c r="K115" s="11" t="str">
        <f t="shared" si="13"/>
        <v/>
      </c>
      <c r="L115" s="11" t="str">
        <f>IF('SAT Math'!B115="","",'SAT M to CBEST M'!$A$2+'SAT M to CBEST M'!$B$2*B115)</f>
        <v/>
      </c>
      <c r="M115" s="11" t="str">
        <f>IF('SAT Math'!B115="","", IF(L115&lt;20, 20, IF(L115&gt;80, 80, L115)))</f>
        <v/>
      </c>
    </row>
    <row r="116" spans="1:13" x14ac:dyDescent="0.25">
      <c r="A116" s="11">
        <v>115</v>
      </c>
      <c r="B116" s="30"/>
      <c r="C116" s="11" t="str">
        <f>IF(ISBLANK('SAT Math'!B116),"", IF('SAT Math'!B116&lt;'SAT M to ACT M'!$A$2, 'SAT M to ACT M'!$B$2, IF('SAT Math'!B116&gt;'SAT M to ACT M'!A$56, 'SAT M to ACT M'!B$56, VLOOKUP(B116,'SAT M to ACT M'!A:B,2,FALSE))))</f>
        <v/>
      </c>
      <c r="D116" s="11" t="str">
        <f t="shared" si="7"/>
        <v/>
      </c>
      <c r="E116" s="11" t="str">
        <f t="shared" si="11"/>
        <v/>
      </c>
      <c r="F116" s="11" t="str">
        <f t="shared" si="8"/>
        <v/>
      </c>
      <c r="G116" s="11" t="str">
        <f>IF('SAT Math'!B116="","", IF(F116&lt;100, 100, IF(F116&gt;300, 300, F116)))</f>
        <v/>
      </c>
      <c r="H116" s="11" t="str">
        <f t="shared" si="9"/>
        <v/>
      </c>
      <c r="I116" s="11" t="str">
        <f t="shared" si="12"/>
        <v/>
      </c>
      <c r="J116" s="11" t="str">
        <f t="shared" si="10"/>
        <v/>
      </c>
      <c r="K116" s="11" t="str">
        <f t="shared" si="13"/>
        <v/>
      </c>
      <c r="L116" s="11" t="str">
        <f>IF('SAT Math'!B116="","",'SAT M to CBEST M'!$A$2+'SAT M to CBEST M'!$B$2*B116)</f>
        <v/>
      </c>
      <c r="M116" s="11" t="str">
        <f>IF('SAT Math'!B116="","", IF(L116&lt;20, 20, IF(L116&gt;80, 80, L116)))</f>
        <v/>
      </c>
    </row>
    <row r="117" spans="1:13" x14ac:dyDescent="0.25">
      <c r="A117" s="11">
        <v>116</v>
      </c>
      <c r="B117" s="30"/>
      <c r="C117" s="11" t="str">
        <f>IF(ISBLANK('SAT Math'!B117),"", IF('SAT Math'!B117&lt;'SAT M to ACT M'!$A$2, 'SAT M to ACT M'!$B$2, IF('SAT Math'!B117&gt;'SAT M to ACT M'!A$56, 'SAT M to ACT M'!B$56, VLOOKUP(B117,'SAT M to ACT M'!A:B,2,FALSE))))</f>
        <v/>
      </c>
      <c r="D117" s="11" t="str">
        <f t="shared" si="7"/>
        <v/>
      </c>
      <c r="E117" s="11" t="str">
        <f t="shared" si="11"/>
        <v/>
      </c>
      <c r="F117" s="11" t="str">
        <f t="shared" si="8"/>
        <v/>
      </c>
      <c r="G117" s="11" t="str">
        <f>IF('SAT Math'!B117="","", IF(F117&lt;100, 100, IF(F117&gt;300, 300, F117)))</f>
        <v/>
      </c>
      <c r="H117" s="11" t="str">
        <f t="shared" si="9"/>
        <v/>
      </c>
      <c r="I117" s="11" t="str">
        <f t="shared" si="12"/>
        <v/>
      </c>
      <c r="J117" s="11" t="str">
        <f t="shared" si="10"/>
        <v/>
      </c>
      <c r="K117" s="11" t="str">
        <f t="shared" si="13"/>
        <v/>
      </c>
      <c r="L117" s="11" t="str">
        <f>IF('SAT Math'!B117="","",'SAT M to CBEST M'!$A$2+'SAT M to CBEST M'!$B$2*B117)</f>
        <v/>
      </c>
      <c r="M117" s="11" t="str">
        <f>IF('SAT Math'!B117="","", IF(L117&lt;20, 20, IF(L117&gt;80, 80, L117)))</f>
        <v/>
      </c>
    </row>
    <row r="118" spans="1:13" x14ac:dyDescent="0.25">
      <c r="A118" s="11">
        <v>117</v>
      </c>
      <c r="B118" s="30"/>
      <c r="C118" s="11" t="str">
        <f>IF(ISBLANK('SAT Math'!B118),"", IF('SAT Math'!B118&lt;'SAT M to ACT M'!$A$2, 'SAT M to ACT M'!$B$2, IF('SAT Math'!B118&gt;'SAT M to ACT M'!A$56, 'SAT M to ACT M'!B$56, VLOOKUP(B118,'SAT M to ACT M'!A:B,2,FALSE))))</f>
        <v/>
      </c>
      <c r="D118" s="11" t="str">
        <f t="shared" si="7"/>
        <v/>
      </c>
      <c r="E118" s="11" t="str">
        <f t="shared" si="11"/>
        <v/>
      </c>
      <c r="F118" s="11" t="str">
        <f t="shared" si="8"/>
        <v/>
      </c>
      <c r="G118" s="11" t="str">
        <f>IF('SAT Math'!B118="","", IF(F118&lt;100, 100, IF(F118&gt;300, 300, F118)))</f>
        <v/>
      </c>
      <c r="H118" s="11" t="str">
        <f t="shared" si="9"/>
        <v/>
      </c>
      <c r="I118" s="11" t="str">
        <f t="shared" si="12"/>
        <v/>
      </c>
      <c r="J118" s="11" t="str">
        <f t="shared" si="10"/>
        <v/>
      </c>
      <c r="K118" s="11" t="str">
        <f t="shared" si="13"/>
        <v/>
      </c>
      <c r="L118" s="11" t="str">
        <f>IF('SAT Math'!B118="","",'SAT M to CBEST M'!$A$2+'SAT M to CBEST M'!$B$2*B118)</f>
        <v/>
      </c>
      <c r="M118" s="11" t="str">
        <f>IF('SAT Math'!B118="","", IF(L118&lt;20, 20, IF(L118&gt;80, 80, L118)))</f>
        <v/>
      </c>
    </row>
    <row r="119" spans="1:13" x14ac:dyDescent="0.25">
      <c r="A119" s="11">
        <v>118</v>
      </c>
      <c r="B119" s="30"/>
      <c r="C119" s="11" t="str">
        <f>IF(ISBLANK('SAT Math'!B119),"", IF('SAT Math'!B119&lt;'SAT M to ACT M'!$A$2, 'SAT M to ACT M'!$B$2, IF('SAT Math'!B119&gt;'SAT M to ACT M'!A$56, 'SAT M to ACT M'!B$56, VLOOKUP(B119,'SAT M to ACT M'!A:B,2,FALSE))))</f>
        <v/>
      </c>
      <c r="D119" s="11" t="str">
        <f t="shared" si="7"/>
        <v/>
      </c>
      <c r="E119" s="11" t="str">
        <f t="shared" si="11"/>
        <v/>
      </c>
      <c r="F119" s="11" t="str">
        <f t="shared" si="8"/>
        <v/>
      </c>
      <c r="G119" s="11" t="str">
        <f>IF('SAT Math'!B119="","", IF(F119&lt;100, 100, IF(F119&gt;300, 300, F119)))</f>
        <v/>
      </c>
      <c r="H119" s="11" t="str">
        <f t="shared" si="9"/>
        <v/>
      </c>
      <c r="I119" s="11" t="str">
        <f t="shared" si="12"/>
        <v/>
      </c>
      <c r="J119" s="11" t="str">
        <f t="shared" si="10"/>
        <v/>
      </c>
      <c r="K119" s="11" t="str">
        <f t="shared" si="13"/>
        <v/>
      </c>
      <c r="L119" s="11" t="str">
        <f>IF('SAT Math'!B119="","",'SAT M to CBEST M'!$A$2+'SAT M to CBEST M'!$B$2*B119)</f>
        <v/>
      </c>
      <c r="M119" s="11" t="str">
        <f>IF('SAT Math'!B119="","", IF(L119&lt;20, 20, IF(L119&gt;80, 80, L119)))</f>
        <v/>
      </c>
    </row>
    <row r="120" spans="1:13" x14ac:dyDescent="0.25">
      <c r="A120" s="11">
        <v>119</v>
      </c>
      <c r="B120" s="30"/>
      <c r="C120" s="11" t="str">
        <f>IF(ISBLANK('SAT Math'!B120),"", IF('SAT Math'!B120&lt;'SAT M to ACT M'!$A$2, 'SAT M to ACT M'!$B$2, IF('SAT Math'!B120&gt;'SAT M to ACT M'!A$56, 'SAT M to ACT M'!B$56, VLOOKUP(B120,'SAT M to ACT M'!A:B,2,FALSE))))</f>
        <v/>
      </c>
      <c r="D120" s="11" t="str">
        <f t="shared" si="7"/>
        <v/>
      </c>
      <c r="E120" s="11" t="str">
        <f t="shared" si="11"/>
        <v/>
      </c>
      <c r="F120" s="11" t="str">
        <f t="shared" si="8"/>
        <v/>
      </c>
      <c r="G120" s="11" t="str">
        <f>IF('SAT Math'!B120="","", IF(F120&lt;100, 100, IF(F120&gt;300, 300, F120)))</f>
        <v/>
      </c>
      <c r="H120" s="11" t="str">
        <f t="shared" si="9"/>
        <v/>
      </c>
      <c r="I120" s="11" t="str">
        <f t="shared" si="12"/>
        <v/>
      </c>
      <c r="J120" s="11" t="str">
        <f t="shared" si="10"/>
        <v/>
      </c>
      <c r="K120" s="11" t="str">
        <f t="shared" si="13"/>
        <v/>
      </c>
      <c r="L120" s="11" t="str">
        <f>IF('SAT Math'!B120="","",'SAT M to CBEST M'!$A$2+'SAT M to CBEST M'!$B$2*B120)</f>
        <v/>
      </c>
      <c r="M120" s="11" t="str">
        <f>IF('SAT Math'!B120="","", IF(L120&lt;20, 20, IF(L120&gt;80, 80, L120)))</f>
        <v/>
      </c>
    </row>
    <row r="121" spans="1:13" x14ac:dyDescent="0.25">
      <c r="A121" s="11">
        <v>120</v>
      </c>
      <c r="B121" s="30"/>
      <c r="C121" s="11" t="str">
        <f>IF(ISBLANK('SAT Math'!B121),"", IF('SAT Math'!B121&lt;'SAT M to ACT M'!$A$2, 'SAT M to ACT M'!$B$2, IF('SAT Math'!B121&gt;'SAT M to ACT M'!A$56, 'SAT M to ACT M'!B$56, VLOOKUP(B121,'SAT M to ACT M'!A:B,2,FALSE))))</f>
        <v/>
      </c>
      <c r="D121" s="11" t="str">
        <f t="shared" si="7"/>
        <v/>
      </c>
      <c r="E121" s="11" t="str">
        <f t="shared" si="11"/>
        <v/>
      </c>
      <c r="F121" s="11" t="str">
        <f t="shared" si="8"/>
        <v/>
      </c>
      <c r="G121" s="11" t="str">
        <f>IF('SAT Math'!B121="","", IF(F121&lt;100, 100, IF(F121&gt;300, 300, F121)))</f>
        <v/>
      </c>
      <c r="H121" s="11" t="str">
        <f t="shared" si="9"/>
        <v/>
      </c>
      <c r="I121" s="11" t="str">
        <f t="shared" si="12"/>
        <v/>
      </c>
      <c r="J121" s="11" t="str">
        <f t="shared" si="10"/>
        <v/>
      </c>
      <c r="K121" s="11" t="str">
        <f t="shared" si="13"/>
        <v/>
      </c>
      <c r="L121" s="11" t="str">
        <f>IF('SAT Math'!B121="","",'SAT M to CBEST M'!$A$2+'SAT M to CBEST M'!$B$2*B121)</f>
        <v/>
      </c>
      <c r="M121" s="11" t="str">
        <f>IF('SAT Math'!B121="","", IF(L121&lt;20, 20, IF(L121&gt;80, 80, L121)))</f>
        <v/>
      </c>
    </row>
    <row r="122" spans="1:13" x14ac:dyDescent="0.25">
      <c r="A122" s="11">
        <v>121</v>
      </c>
      <c r="B122" s="30"/>
      <c r="C122" s="11" t="str">
        <f>IF(ISBLANK('SAT Math'!B122),"", IF('SAT Math'!B122&lt;'SAT M to ACT M'!$A$2, 'SAT M to ACT M'!$B$2, IF('SAT Math'!B122&gt;'SAT M to ACT M'!A$56, 'SAT M to ACT M'!B$56, VLOOKUP(B122,'SAT M to ACT M'!A:B,2,FALSE))))</f>
        <v/>
      </c>
      <c r="D122" s="11" t="str">
        <f t="shared" si="7"/>
        <v/>
      </c>
      <c r="E122" s="11" t="str">
        <f t="shared" si="11"/>
        <v/>
      </c>
      <c r="F122" s="11" t="str">
        <f t="shared" si="8"/>
        <v/>
      </c>
      <c r="G122" s="11" t="str">
        <f>IF('SAT Math'!B122="","", IF(F122&lt;100, 100, IF(F122&gt;300, 300, F122)))</f>
        <v/>
      </c>
      <c r="H122" s="11" t="str">
        <f t="shared" si="9"/>
        <v/>
      </c>
      <c r="I122" s="11" t="str">
        <f t="shared" si="12"/>
        <v/>
      </c>
      <c r="J122" s="11" t="str">
        <f t="shared" si="10"/>
        <v/>
      </c>
      <c r="K122" s="11" t="str">
        <f t="shared" si="13"/>
        <v/>
      </c>
      <c r="L122" s="11" t="str">
        <f>IF('SAT Math'!B122="","",'SAT M to CBEST M'!$A$2+'SAT M to CBEST M'!$B$2*B122)</f>
        <v/>
      </c>
      <c r="M122" s="11" t="str">
        <f>IF('SAT Math'!B122="","", IF(L122&lt;20, 20, IF(L122&gt;80, 80, L122)))</f>
        <v/>
      </c>
    </row>
    <row r="123" spans="1:13" x14ac:dyDescent="0.25">
      <c r="A123" s="11">
        <v>122</v>
      </c>
      <c r="B123" s="30"/>
      <c r="C123" s="11" t="str">
        <f>IF(ISBLANK('SAT Math'!B123),"", IF('SAT Math'!B123&lt;'SAT M to ACT M'!$A$2, 'SAT M to ACT M'!$B$2, IF('SAT Math'!B123&gt;'SAT M to ACT M'!A$56, 'SAT M to ACT M'!B$56, VLOOKUP(B123,'SAT M to ACT M'!A:B,2,FALSE))))</f>
        <v/>
      </c>
      <c r="D123" s="11" t="str">
        <f t="shared" si="7"/>
        <v/>
      </c>
      <c r="E123" s="11" t="str">
        <f t="shared" si="11"/>
        <v/>
      </c>
      <c r="F123" s="11" t="str">
        <f t="shared" si="8"/>
        <v/>
      </c>
      <c r="G123" s="11" t="str">
        <f>IF('SAT Math'!B123="","", IF(F123&lt;100, 100, IF(F123&gt;300, 300, F123)))</f>
        <v/>
      </c>
      <c r="H123" s="11" t="str">
        <f t="shared" si="9"/>
        <v/>
      </c>
      <c r="I123" s="11" t="str">
        <f t="shared" si="12"/>
        <v/>
      </c>
      <c r="J123" s="11" t="str">
        <f t="shared" si="10"/>
        <v/>
      </c>
      <c r="K123" s="11" t="str">
        <f t="shared" si="13"/>
        <v/>
      </c>
      <c r="L123" s="11" t="str">
        <f>IF('SAT Math'!B123="","",'SAT M to CBEST M'!$A$2+'SAT M to CBEST M'!$B$2*B123)</f>
        <v/>
      </c>
      <c r="M123" s="11" t="str">
        <f>IF('SAT Math'!B123="","", IF(L123&lt;20, 20, IF(L123&gt;80, 80, L123)))</f>
        <v/>
      </c>
    </row>
    <row r="124" spans="1:13" x14ac:dyDescent="0.25">
      <c r="A124" s="11">
        <v>123</v>
      </c>
      <c r="B124" s="30"/>
      <c r="C124" s="11" t="str">
        <f>IF(ISBLANK('SAT Math'!B124),"", IF('SAT Math'!B124&lt;'SAT M to ACT M'!$A$2, 'SAT M to ACT M'!$B$2, IF('SAT Math'!B124&gt;'SAT M to ACT M'!A$56, 'SAT M to ACT M'!B$56, VLOOKUP(B124,'SAT M to ACT M'!A:B,2,FALSE))))</f>
        <v/>
      </c>
      <c r="D124" s="11" t="str">
        <f t="shared" si="7"/>
        <v/>
      </c>
      <c r="E124" s="11" t="str">
        <f t="shared" si="11"/>
        <v/>
      </c>
      <c r="F124" s="11" t="str">
        <f t="shared" si="8"/>
        <v/>
      </c>
      <c r="G124" s="11" t="str">
        <f>IF('SAT Math'!B124="","", IF(F124&lt;100, 100, IF(F124&gt;300, 300, F124)))</f>
        <v/>
      </c>
      <c r="H124" s="11" t="str">
        <f t="shared" si="9"/>
        <v/>
      </c>
      <c r="I124" s="11" t="str">
        <f t="shared" si="12"/>
        <v/>
      </c>
      <c r="J124" s="11" t="str">
        <f t="shared" si="10"/>
        <v/>
      </c>
      <c r="K124" s="11" t="str">
        <f t="shared" si="13"/>
        <v/>
      </c>
      <c r="L124" s="11" t="str">
        <f>IF('SAT Math'!B124="","",'SAT M to CBEST M'!$A$2+'SAT M to CBEST M'!$B$2*B124)</f>
        <v/>
      </c>
      <c r="M124" s="11" t="str">
        <f>IF('SAT Math'!B124="","", IF(L124&lt;20, 20, IF(L124&gt;80, 80, L124)))</f>
        <v/>
      </c>
    </row>
    <row r="125" spans="1:13" x14ac:dyDescent="0.25">
      <c r="A125" s="11">
        <v>124</v>
      </c>
      <c r="B125" s="30"/>
      <c r="C125" s="11" t="str">
        <f>IF(ISBLANK('SAT Math'!B125),"", IF('SAT Math'!B125&lt;'SAT M to ACT M'!$A$2, 'SAT M to ACT M'!$B$2, IF('SAT Math'!B125&gt;'SAT M to ACT M'!A$56, 'SAT M to ACT M'!B$56, VLOOKUP(B125,'SAT M to ACT M'!A:B,2,FALSE))))</f>
        <v/>
      </c>
      <c r="D125" s="11" t="str">
        <f t="shared" si="7"/>
        <v/>
      </c>
      <c r="E125" s="11" t="str">
        <f t="shared" si="11"/>
        <v/>
      </c>
      <c r="F125" s="11" t="str">
        <f t="shared" si="8"/>
        <v/>
      </c>
      <c r="G125" s="11" t="str">
        <f>IF('SAT Math'!B125="","", IF(F125&lt;100, 100, IF(F125&gt;300, 300, F125)))</f>
        <v/>
      </c>
      <c r="H125" s="11" t="str">
        <f t="shared" si="9"/>
        <v/>
      </c>
      <c r="I125" s="11" t="str">
        <f t="shared" si="12"/>
        <v/>
      </c>
      <c r="J125" s="11" t="str">
        <f t="shared" si="10"/>
        <v/>
      </c>
      <c r="K125" s="11" t="str">
        <f t="shared" si="13"/>
        <v/>
      </c>
      <c r="L125" s="11" t="str">
        <f>IF('SAT Math'!B125="","",'SAT M to CBEST M'!$A$2+'SAT M to CBEST M'!$B$2*B125)</f>
        <v/>
      </c>
      <c r="M125" s="11" t="str">
        <f>IF('SAT Math'!B125="","", IF(L125&lt;20, 20, IF(L125&gt;80, 80, L125)))</f>
        <v/>
      </c>
    </row>
    <row r="126" spans="1:13" x14ac:dyDescent="0.25">
      <c r="A126" s="11">
        <v>125</v>
      </c>
      <c r="B126" s="30"/>
      <c r="C126" s="11" t="str">
        <f>IF(ISBLANK('SAT Math'!B126),"", IF('SAT Math'!B126&lt;'SAT M to ACT M'!$A$2, 'SAT M to ACT M'!$B$2, IF('SAT Math'!B126&gt;'SAT M to ACT M'!A$56, 'SAT M to ACT M'!B$56, VLOOKUP(B126,'SAT M to ACT M'!A:B,2,FALSE))))</f>
        <v/>
      </c>
      <c r="D126" s="11" t="str">
        <f t="shared" si="7"/>
        <v/>
      </c>
      <c r="E126" s="11" t="str">
        <f t="shared" si="11"/>
        <v/>
      </c>
      <c r="F126" s="11" t="str">
        <f t="shared" si="8"/>
        <v/>
      </c>
      <c r="G126" s="11" t="str">
        <f>IF('SAT Math'!B126="","", IF(F126&lt;100, 100, IF(F126&gt;300, 300, F126)))</f>
        <v/>
      </c>
      <c r="H126" s="11" t="str">
        <f t="shared" si="9"/>
        <v/>
      </c>
      <c r="I126" s="11" t="str">
        <f t="shared" si="12"/>
        <v/>
      </c>
      <c r="J126" s="11" t="str">
        <f t="shared" si="10"/>
        <v/>
      </c>
      <c r="K126" s="11" t="str">
        <f t="shared" si="13"/>
        <v/>
      </c>
      <c r="L126" s="11" t="str">
        <f>IF('SAT Math'!B126="","",'SAT M to CBEST M'!$A$2+'SAT M to CBEST M'!$B$2*B126)</f>
        <v/>
      </c>
      <c r="M126" s="11" t="str">
        <f>IF('SAT Math'!B126="","", IF(L126&lt;20, 20, IF(L126&gt;80, 80, L126)))</f>
        <v/>
      </c>
    </row>
    <row r="127" spans="1:13" x14ac:dyDescent="0.25">
      <c r="A127" s="11">
        <v>126</v>
      </c>
      <c r="B127" s="30"/>
      <c r="C127" s="11" t="str">
        <f>IF(ISBLANK('SAT Math'!B127),"", IF('SAT Math'!B127&lt;'SAT M to ACT M'!$A$2, 'SAT M to ACT M'!$B$2, IF('SAT Math'!B127&gt;'SAT M to ACT M'!A$56, 'SAT M to ACT M'!B$56, VLOOKUP(B127,'SAT M to ACT M'!A:B,2,FALSE))))</f>
        <v/>
      </c>
      <c r="D127" s="11" t="str">
        <f t="shared" si="7"/>
        <v/>
      </c>
      <c r="E127" s="11" t="str">
        <f t="shared" si="11"/>
        <v/>
      </c>
      <c r="F127" s="11" t="str">
        <f t="shared" si="8"/>
        <v/>
      </c>
      <c r="G127" s="11" t="str">
        <f>IF('SAT Math'!B127="","", IF(F127&lt;100, 100, IF(F127&gt;300, 300, F127)))</f>
        <v/>
      </c>
      <c r="H127" s="11" t="str">
        <f t="shared" si="9"/>
        <v/>
      </c>
      <c r="I127" s="11" t="str">
        <f t="shared" si="12"/>
        <v/>
      </c>
      <c r="J127" s="11" t="str">
        <f t="shared" si="10"/>
        <v/>
      </c>
      <c r="K127" s="11" t="str">
        <f t="shared" si="13"/>
        <v/>
      </c>
      <c r="L127" s="11" t="str">
        <f>IF('SAT Math'!B127="","",'SAT M to CBEST M'!$A$2+'SAT M to CBEST M'!$B$2*B127)</f>
        <v/>
      </c>
      <c r="M127" s="11" t="str">
        <f>IF('SAT Math'!B127="","", IF(L127&lt;20, 20, IF(L127&gt;80, 80, L127)))</f>
        <v/>
      </c>
    </row>
    <row r="128" spans="1:13" x14ac:dyDescent="0.25">
      <c r="A128" s="11">
        <v>127</v>
      </c>
      <c r="B128" s="30"/>
      <c r="C128" s="11" t="str">
        <f>IF(ISBLANK('SAT Math'!B128),"", IF('SAT Math'!B128&lt;'SAT M to ACT M'!$A$2, 'SAT M to ACT M'!$B$2, IF('SAT Math'!B128&gt;'SAT M to ACT M'!A$56, 'SAT M to ACT M'!B$56, VLOOKUP(B128,'SAT M to ACT M'!A:B,2,FALSE))))</f>
        <v/>
      </c>
      <c r="D128" s="11" t="str">
        <f t="shared" si="7"/>
        <v/>
      </c>
      <c r="E128" s="11" t="str">
        <f t="shared" si="11"/>
        <v/>
      </c>
      <c r="F128" s="11" t="str">
        <f t="shared" si="8"/>
        <v/>
      </c>
      <c r="G128" s="11" t="str">
        <f>IF('SAT Math'!B128="","", IF(F128&lt;100, 100, IF(F128&gt;300, 300, F128)))</f>
        <v/>
      </c>
      <c r="H128" s="11" t="str">
        <f t="shared" si="9"/>
        <v/>
      </c>
      <c r="I128" s="11" t="str">
        <f t="shared" si="12"/>
        <v/>
      </c>
      <c r="J128" s="11" t="str">
        <f t="shared" si="10"/>
        <v/>
      </c>
      <c r="K128" s="11" t="str">
        <f t="shared" si="13"/>
        <v/>
      </c>
      <c r="L128" s="11" t="str">
        <f>IF('SAT Math'!B128="","",'SAT M to CBEST M'!$A$2+'SAT M to CBEST M'!$B$2*B128)</f>
        <v/>
      </c>
      <c r="M128" s="11" t="str">
        <f>IF('SAT Math'!B128="","", IF(L128&lt;20, 20, IF(L128&gt;80, 80, L128)))</f>
        <v/>
      </c>
    </row>
    <row r="129" spans="1:13" x14ac:dyDescent="0.25">
      <c r="A129" s="11">
        <v>128</v>
      </c>
      <c r="B129" s="30"/>
      <c r="C129" s="11" t="str">
        <f>IF(ISBLANK('SAT Math'!B129),"", IF('SAT Math'!B129&lt;'SAT M to ACT M'!$A$2, 'SAT M to ACT M'!$B$2, IF('SAT Math'!B129&gt;'SAT M to ACT M'!A$56, 'SAT M to ACT M'!B$56, VLOOKUP(B129,'SAT M to ACT M'!A:B,2,FALSE))))</f>
        <v/>
      </c>
      <c r="D129" s="11" t="str">
        <f t="shared" si="7"/>
        <v/>
      </c>
      <c r="E129" s="11" t="str">
        <f t="shared" si="11"/>
        <v/>
      </c>
      <c r="F129" s="11" t="str">
        <f t="shared" si="8"/>
        <v/>
      </c>
      <c r="G129" s="11" t="str">
        <f>IF('SAT Math'!B129="","", IF(F129&lt;100, 100, IF(F129&gt;300, 300, F129)))</f>
        <v/>
      </c>
      <c r="H129" s="11" t="str">
        <f t="shared" si="9"/>
        <v/>
      </c>
      <c r="I129" s="11" t="str">
        <f t="shared" si="12"/>
        <v/>
      </c>
      <c r="J129" s="11" t="str">
        <f t="shared" si="10"/>
        <v/>
      </c>
      <c r="K129" s="11" t="str">
        <f t="shared" si="13"/>
        <v/>
      </c>
      <c r="L129" s="11" t="str">
        <f>IF('SAT Math'!B129="","",'SAT M to CBEST M'!$A$2+'SAT M to CBEST M'!$B$2*B129)</f>
        <v/>
      </c>
      <c r="M129" s="11" t="str">
        <f>IF('SAT Math'!B129="","", IF(L129&lt;20, 20, IF(L129&gt;80, 80, L129)))</f>
        <v/>
      </c>
    </row>
    <row r="130" spans="1:13" x14ac:dyDescent="0.25">
      <c r="A130" s="11">
        <v>129</v>
      </c>
      <c r="B130" s="30"/>
      <c r="C130" s="11" t="str">
        <f>IF(ISBLANK('SAT Math'!B130),"", IF('SAT Math'!B130&lt;'SAT M to ACT M'!$A$2, 'SAT M to ACT M'!$B$2, IF('SAT Math'!B130&gt;'SAT M to ACT M'!A$56, 'SAT M to ACT M'!B$56, VLOOKUP(B130,'SAT M to ACT M'!A:B,2,FALSE))))</f>
        <v/>
      </c>
      <c r="D130" s="11" t="str">
        <f t="shared" ref="D130:D193" si="14">IF(B130="","",interceptACTMtoPCM5732+slopeACTMtoPCM5732*C130)</f>
        <v/>
      </c>
      <c r="E130" s="11" t="str">
        <f t="shared" si="11"/>
        <v/>
      </c>
      <c r="F130" s="11" t="str">
        <f t="shared" ref="F130:F193" si="15">IF(B130="","",IF(C130&gt;=17, upperinterceptACTMtoPAAM201+C130*upperslopeACTMtoPAAM201, lowerinterceptACTMtoPAAM201+C130*lowerslopeACTMtoPAAM201))</f>
        <v/>
      </c>
      <c r="G130" s="11" t="str">
        <f>IF('SAT Math'!B130="","", IF(F130&lt;100, 100, IF(F130&gt;300, 300, F130)))</f>
        <v/>
      </c>
      <c r="H130" s="11" t="str">
        <f t="shared" ref="H130:H193" si="16">IF(B130="","",interceptACTMtoPCM5733+slopeACTMtoPCM5733*C130)</f>
        <v/>
      </c>
      <c r="I130" s="11" t="str">
        <f t="shared" si="12"/>
        <v/>
      </c>
      <c r="J130" s="11" t="str">
        <f t="shared" ref="J130:J193" si="17">IF(B130="","",IF(C130&gt;=16, upperinterceptACTMtoPAAM211+C130*upperslopeACTMtoPAAM211, lowerinterceptACTMtoPAAM211+C130*lowerslopeACTMtoPAAM211))</f>
        <v/>
      </c>
      <c r="K130" s="11" t="str">
        <f t="shared" si="13"/>
        <v/>
      </c>
      <c r="L130" s="11" t="str">
        <f>IF('SAT Math'!B130="","",'SAT M to CBEST M'!$A$2+'SAT M to CBEST M'!$B$2*B130)</f>
        <v/>
      </c>
      <c r="M130" s="11" t="str">
        <f>IF('SAT Math'!B130="","", IF(L130&lt;20, 20, IF(L130&gt;80, 80, L130)))</f>
        <v/>
      </c>
    </row>
    <row r="131" spans="1:13" x14ac:dyDescent="0.25">
      <c r="A131" s="11">
        <v>130</v>
      </c>
      <c r="B131" s="30"/>
      <c r="C131" s="11" t="str">
        <f>IF(ISBLANK('SAT Math'!B131),"", IF('SAT Math'!B131&lt;'SAT M to ACT M'!$A$2, 'SAT M to ACT M'!$B$2, IF('SAT Math'!B131&gt;'SAT M to ACT M'!A$56, 'SAT M to ACT M'!B$56, VLOOKUP(B131,'SAT M to ACT M'!A:B,2,FALSE))))</f>
        <v/>
      </c>
      <c r="D131" s="11" t="str">
        <f t="shared" si="14"/>
        <v/>
      </c>
      <c r="E131" s="11" t="str">
        <f t="shared" ref="E131:E194" si="18">IF(B131="","", IF(D131&lt;100, 100, IF(D131&gt;200, 200, D131)))</f>
        <v/>
      </c>
      <c r="F131" s="11" t="str">
        <f t="shared" si="15"/>
        <v/>
      </c>
      <c r="G131" s="11" t="str">
        <f>IF('SAT Math'!B131="","", IF(F131&lt;100, 100, IF(F131&gt;300, 300, F131)))</f>
        <v/>
      </c>
      <c r="H131" s="11" t="str">
        <f t="shared" si="16"/>
        <v/>
      </c>
      <c r="I131" s="11" t="str">
        <f t="shared" ref="I131:I194" si="19">IF(B131="","", IF(H131&lt;100, 100, IF(H131&gt;200, 200, H131)))</f>
        <v/>
      </c>
      <c r="J131" s="11" t="str">
        <f t="shared" si="17"/>
        <v/>
      </c>
      <c r="K131" s="11" t="str">
        <f t="shared" ref="K131:K194" si="20">IF(B131="","", IF(J131&lt;100, 100, IF(J131&gt;300, 300, J131)))</f>
        <v/>
      </c>
      <c r="L131" s="11" t="str">
        <f>IF('SAT Math'!B131="","",'SAT M to CBEST M'!$A$2+'SAT M to CBEST M'!$B$2*B131)</f>
        <v/>
      </c>
      <c r="M131" s="11" t="str">
        <f>IF('SAT Math'!B131="","", IF(L131&lt;20, 20, IF(L131&gt;80, 80, L131)))</f>
        <v/>
      </c>
    </row>
    <row r="132" spans="1:13" x14ac:dyDescent="0.25">
      <c r="A132" s="11">
        <v>131</v>
      </c>
      <c r="B132" s="30"/>
      <c r="C132" s="11" t="str">
        <f>IF(ISBLANK('SAT Math'!B132),"", IF('SAT Math'!B132&lt;'SAT M to ACT M'!$A$2, 'SAT M to ACT M'!$B$2, IF('SAT Math'!B132&gt;'SAT M to ACT M'!A$56, 'SAT M to ACT M'!B$56, VLOOKUP(B132,'SAT M to ACT M'!A:B,2,FALSE))))</f>
        <v/>
      </c>
      <c r="D132" s="11" t="str">
        <f t="shared" si="14"/>
        <v/>
      </c>
      <c r="E132" s="11" t="str">
        <f t="shared" si="18"/>
        <v/>
      </c>
      <c r="F132" s="11" t="str">
        <f t="shared" si="15"/>
        <v/>
      </c>
      <c r="G132" s="11" t="str">
        <f>IF('SAT Math'!B132="","", IF(F132&lt;100, 100, IF(F132&gt;300, 300, F132)))</f>
        <v/>
      </c>
      <c r="H132" s="11" t="str">
        <f t="shared" si="16"/>
        <v/>
      </c>
      <c r="I132" s="11" t="str">
        <f t="shared" si="19"/>
        <v/>
      </c>
      <c r="J132" s="11" t="str">
        <f t="shared" si="17"/>
        <v/>
      </c>
      <c r="K132" s="11" t="str">
        <f t="shared" si="20"/>
        <v/>
      </c>
      <c r="L132" s="11" t="str">
        <f>IF('SAT Math'!B132="","",'SAT M to CBEST M'!$A$2+'SAT M to CBEST M'!$B$2*B132)</f>
        <v/>
      </c>
      <c r="M132" s="11" t="str">
        <f>IF('SAT Math'!B132="","", IF(L132&lt;20, 20, IF(L132&gt;80, 80, L132)))</f>
        <v/>
      </c>
    </row>
    <row r="133" spans="1:13" x14ac:dyDescent="0.25">
      <c r="A133" s="11">
        <v>132</v>
      </c>
      <c r="B133" s="30"/>
      <c r="C133" s="11" t="str">
        <f>IF(ISBLANK('SAT Math'!B133),"", IF('SAT Math'!B133&lt;'SAT M to ACT M'!$A$2, 'SAT M to ACT M'!$B$2, IF('SAT Math'!B133&gt;'SAT M to ACT M'!A$56, 'SAT M to ACT M'!B$56, VLOOKUP(B133,'SAT M to ACT M'!A:B,2,FALSE))))</f>
        <v/>
      </c>
      <c r="D133" s="11" t="str">
        <f t="shared" si="14"/>
        <v/>
      </c>
      <c r="E133" s="11" t="str">
        <f t="shared" si="18"/>
        <v/>
      </c>
      <c r="F133" s="11" t="str">
        <f t="shared" si="15"/>
        <v/>
      </c>
      <c r="G133" s="11" t="str">
        <f>IF('SAT Math'!B133="","", IF(F133&lt;100, 100, IF(F133&gt;300, 300, F133)))</f>
        <v/>
      </c>
      <c r="H133" s="11" t="str">
        <f t="shared" si="16"/>
        <v/>
      </c>
      <c r="I133" s="11" t="str">
        <f t="shared" si="19"/>
        <v/>
      </c>
      <c r="J133" s="11" t="str">
        <f t="shared" si="17"/>
        <v/>
      </c>
      <c r="K133" s="11" t="str">
        <f t="shared" si="20"/>
        <v/>
      </c>
      <c r="L133" s="11" t="str">
        <f>IF('SAT Math'!B133="","",'SAT M to CBEST M'!$A$2+'SAT M to CBEST M'!$B$2*B133)</f>
        <v/>
      </c>
      <c r="M133" s="11" t="str">
        <f>IF('SAT Math'!B133="","", IF(L133&lt;20, 20, IF(L133&gt;80, 80, L133)))</f>
        <v/>
      </c>
    </row>
    <row r="134" spans="1:13" x14ac:dyDescent="0.25">
      <c r="A134" s="11">
        <v>133</v>
      </c>
      <c r="B134" s="30"/>
      <c r="C134" s="11" t="str">
        <f>IF(ISBLANK('SAT Math'!B134),"", IF('SAT Math'!B134&lt;'SAT M to ACT M'!$A$2, 'SAT M to ACT M'!$B$2, IF('SAT Math'!B134&gt;'SAT M to ACT M'!A$56, 'SAT M to ACT M'!B$56, VLOOKUP(B134,'SAT M to ACT M'!A:B,2,FALSE))))</f>
        <v/>
      </c>
      <c r="D134" s="11" t="str">
        <f t="shared" si="14"/>
        <v/>
      </c>
      <c r="E134" s="11" t="str">
        <f t="shared" si="18"/>
        <v/>
      </c>
      <c r="F134" s="11" t="str">
        <f t="shared" si="15"/>
        <v/>
      </c>
      <c r="G134" s="11" t="str">
        <f>IF('SAT Math'!B134="","", IF(F134&lt;100, 100, IF(F134&gt;300, 300, F134)))</f>
        <v/>
      </c>
      <c r="H134" s="11" t="str">
        <f t="shared" si="16"/>
        <v/>
      </c>
      <c r="I134" s="11" t="str">
        <f t="shared" si="19"/>
        <v/>
      </c>
      <c r="J134" s="11" t="str">
        <f t="shared" si="17"/>
        <v/>
      </c>
      <c r="K134" s="11" t="str">
        <f t="shared" si="20"/>
        <v/>
      </c>
      <c r="L134" s="11" t="str">
        <f>IF('SAT Math'!B134="","",'SAT M to CBEST M'!$A$2+'SAT M to CBEST M'!$B$2*B134)</f>
        <v/>
      </c>
      <c r="M134" s="11" t="str">
        <f>IF('SAT Math'!B134="","", IF(L134&lt;20, 20, IF(L134&gt;80, 80, L134)))</f>
        <v/>
      </c>
    </row>
    <row r="135" spans="1:13" x14ac:dyDescent="0.25">
      <c r="A135" s="11">
        <v>134</v>
      </c>
      <c r="B135" s="30"/>
      <c r="C135" s="11" t="str">
        <f>IF(ISBLANK('SAT Math'!B135),"", IF('SAT Math'!B135&lt;'SAT M to ACT M'!$A$2, 'SAT M to ACT M'!$B$2, IF('SAT Math'!B135&gt;'SAT M to ACT M'!A$56, 'SAT M to ACT M'!B$56, VLOOKUP(B135,'SAT M to ACT M'!A:B,2,FALSE))))</f>
        <v/>
      </c>
      <c r="D135" s="11" t="str">
        <f t="shared" si="14"/>
        <v/>
      </c>
      <c r="E135" s="11" t="str">
        <f t="shared" si="18"/>
        <v/>
      </c>
      <c r="F135" s="11" t="str">
        <f t="shared" si="15"/>
        <v/>
      </c>
      <c r="G135" s="11" t="str">
        <f>IF('SAT Math'!B135="","", IF(F135&lt;100, 100, IF(F135&gt;300, 300, F135)))</f>
        <v/>
      </c>
      <c r="H135" s="11" t="str">
        <f t="shared" si="16"/>
        <v/>
      </c>
      <c r="I135" s="11" t="str">
        <f t="shared" si="19"/>
        <v/>
      </c>
      <c r="J135" s="11" t="str">
        <f t="shared" si="17"/>
        <v/>
      </c>
      <c r="K135" s="11" t="str">
        <f t="shared" si="20"/>
        <v/>
      </c>
      <c r="L135" s="11" t="str">
        <f>IF('SAT Math'!B135="","",'SAT M to CBEST M'!$A$2+'SAT M to CBEST M'!$B$2*B135)</f>
        <v/>
      </c>
      <c r="M135" s="11" t="str">
        <f>IF('SAT Math'!B135="","", IF(L135&lt;20, 20, IF(L135&gt;80, 80, L135)))</f>
        <v/>
      </c>
    </row>
    <row r="136" spans="1:13" x14ac:dyDescent="0.25">
      <c r="A136" s="11">
        <v>135</v>
      </c>
      <c r="B136" s="30"/>
      <c r="C136" s="11" t="str">
        <f>IF(ISBLANK('SAT Math'!B136),"", IF('SAT Math'!B136&lt;'SAT M to ACT M'!$A$2, 'SAT M to ACT M'!$B$2, IF('SAT Math'!B136&gt;'SAT M to ACT M'!A$56, 'SAT M to ACT M'!B$56, VLOOKUP(B136,'SAT M to ACT M'!A:B,2,FALSE))))</f>
        <v/>
      </c>
      <c r="D136" s="11" t="str">
        <f t="shared" si="14"/>
        <v/>
      </c>
      <c r="E136" s="11" t="str">
        <f t="shared" si="18"/>
        <v/>
      </c>
      <c r="F136" s="11" t="str">
        <f t="shared" si="15"/>
        <v/>
      </c>
      <c r="G136" s="11" t="str">
        <f>IF('SAT Math'!B136="","", IF(F136&lt;100, 100, IF(F136&gt;300, 300, F136)))</f>
        <v/>
      </c>
      <c r="H136" s="11" t="str">
        <f t="shared" si="16"/>
        <v/>
      </c>
      <c r="I136" s="11" t="str">
        <f t="shared" si="19"/>
        <v/>
      </c>
      <c r="J136" s="11" t="str">
        <f t="shared" si="17"/>
        <v/>
      </c>
      <c r="K136" s="11" t="str">
        <f t="shared" si="20"/>
        <v/>
      </c>
      <c r="L136" s="11" t="str">
        <f>IF('SAT Math'!B136="","",'SAT M to CBEST M'!$A$2+'SAT M to CBEST M'!$B$2*B136)</f>
        <v/>
      </c>
      <c r="M136" s="11" t="str">
        <f>IF('SAT Math'!B136="","", IF(L136&lt;20, 20, IF(L136&gt;80, 80, L136)))</f>
        <v/>
      </c>
    </row>
    <row r="137" spans="1:13" x14ac:dyDescent="0.25">
      <c r="A137" s="11">
        <v>136</v>
      </c>
      <c r="B137" s="30"/>
      <c r="C137" s="11" t="str">
        <f>IF(ISBLANK('SAT Math'!B137),"", IF('SAT Math'!B137&lt;'SAT M to ACT M'!$A$2, 'SAT M to ACT M'!$B$2, IF('SAT Math'!B137&gt;'SAT M to ACT M'!A$56, 'SAT M to ACT M'!B$56, VLOOKUP(B137,'SAT M to ACT M'!A:B,2,FALSE))))</f>
        <v/>
      </c>
      <c r="D137" s="11" t="str">
        <f t="shared" si="14"/>
        <v/>
      </c>
      <c r="E137" s="11" t="str">
        <f t="shared" si="18"/>
        <v/>
      </c>
      <c r="F137" s="11" t="str">
        <f t="shared" si="15"/>
        <v/>
      </c>
      <c r="G137" s="11" t="str">
        <f>IF('SAT Math'!B137="","", IF(F137&lt;100, 100, IF(F137&gt;300, 300, F137)))</f>
        <v/>
      </c>
      <c r="H137" s="11" t="str">
        <f t="shared" si="16"/>
        <v/>
      </c>
      <c r="I137" s="11" t="str">
        <f t="shared" si="19"/>
        <v/>
      </c>
      <c r="J137" s="11" t="str">
        <f t="shared" si="17"/>
        <v/>
      </c>
      <c r="K137" s="11" t="str">
        <f t="shared" si="20"/>
        <v/>
      </c>
      <c r="L137" s="11" t="str">
        <f>IF('SAT Math'!B137="","",'SAT M to CBEST M'!$A$2+'SAT M to CBEST M'!$B$2*B137)</f>
        <v/>
      </c>
      <c r="M137" s="11" t="str">
        <f>IF('SAT Math'!B137="","", IF(L137&lt;20, 20, IF(L137&gt;80, 80, L137)))</f>
        <v/>
      </c>
    </row>
    <row r="138" spans="1:13" x14ac:dyDescent="0.25">
      <c r="A138" s="11">
        <v>137</v>
      </c>
      <c r="B138" s="30"/>
      <c r="C138" s="11" t="str">
        <f>IF(ISBLANK('SAT Math'!B138),"", IF('SAT Math'!B138&lt;'SAT M to ACT M'!$A$2, 'SAT M to ACT M'!$B$2, IF('SAT Math'!B138&gt;'SAT M to ACT M'!A$56, 'SAT M to ACT M'!B$56, VLOOKUP(B138,'SAT M to ACT M'!A:B,2,FALSE))))</f>
        <v/>
      </c>
      <c r="D138" s="11" t="str">
        <f t="shared" si="14"/>
        <v/>
      </c>
      <c r="E138" s="11" t="str">
        <f t="shared" si="18"/>
        <v/>
      </c>
      <c r="F138" s="11" t="str">
        <f t="shared" si="15"/>
        <v/>
      </c>
      <c r="G138" s="11" t="str">
        <f>IF('SAT Math'!B138="","", IF(F138&lt;100, 100, IF(F138&gt;300, 300, F138)))</f>
        <v/>
      </c>
      <c r="H138" s="11" t="str">
        <f t="shared" si="16"/>
        <v/>
      </c>
      <c r="I138" s="11" t="str">
        <f t="shared" si="19"/>
        <v/>
      </c>
      <c r="J138" s="11" t="str">
        <f t="shared" si="17"/>
        <v/>
      </c>
      <c r="K138" s="11" t="str">
        <f t="shared" si="20"/>
        <v/>
      </c>
      <c r="L138" s="11" t="str">
        <f>IF('SAT Math'!B138="","",'SAT M to CBEST M'!$A$2+'SAT M to CBEST M'!$B$2*B138)</f>
        <v/>
      </c>
      <c r="M138" s="11" t="str">
        <f>IF('SAT Math'!B138="","", IF(L138&lt;20, 20, IF(L138&gt;80, 80, L138)))</f>
        <v/>
      </c>
    </row>
    <row r="139" spans="1:13" x14ac:dyDescent="0.25">
      <c r="A139" s="11">
        <v>138</v>
      </c>
      <c r="B139" s="30"/>
      <c r="C139" s="11" t="str">
        <f>IF(ISBLANK('SAT Math'!B139),"", IF('SAT Math'!B139&lt;'SAT M to ACT M'!$A$2, 'SAT M to ACT M'!$B$2, IF('SAT Math'!B139&gt;'SAT M to ACT M'!A$56, 'SAT M to ACT M'!B$56, VLOOKUP(B139,'SAT M to ACT M'!A:B,2,FALSE))))</f>
        <v/>
      </c>
      <c r="D139" s="11" t="str">
        <f t="shared" si="14"/>
        <v/>
      </c>
      <c r="E139" s="11" t="str">
        <f t="shared" si="18"/>
        <v/>
      </c>
      <c r="F139" s="11" t="str">
        <f t="shared" si="15"/>
        <v/>
      </c>
      <c r="G139" s="11" t="str">
        <f>IF('SAT Math'!B139="","", IF(F139&lt;100, 100, IF(F139&gt;300, 300, F139)))</f>
        <v/>
      </c>
      <c r="H139" s="11" t="str">
        <f t="shared" si="16"/>
        <v/>
      </c>
      <c r="I139" s="11" t="str">
        <f t="shared" si="19"/>
        <v/>
      </c>
      <c r="J139" s="11" t="str">
        <f t="shared" si="17"/>
        <v/>
      </c>
      <c r="K139" s="11" t="str">
        <f t="shared" si="20"/>
        <v/>
      </c>
      <c r="L139" s="11" t="str">
        <f>IF('SAT Math'!B139="","",'SAT M to CBEST M'!$A$2+'SAT M to CBEST M'!$B$2*B139)</f>
        <v/>
      </c>
      <c r="M139" s="11" t="str">
        <f>IF('SAT Math'!B139="","", IF(L139&lt;20, 20, IF(L139&gt;80, 80, L139)))</f>
        <v/>
      </c>
    </row>
    <row r="140" spans="1:13" x14ac:dyDescent="0.25">
      <c r="A140" s="11">
        <v>139</v>
      </c>
      <c r="B140" s="30"/>
      <c r="C140" s="11" t="str">
        <f>IF(ISBLANK('SAT Math'!B140),"", IF('SAT Math'!B140&lt;'SAT M to ACT M'!$A$2, 'SAT M to ACT M'!$B$2, IF('SAT Math'!B140&gt;'SAT M to ACT M'!A$56, 'SAT M to ACT M'!B$56, VLOOKUP(B140,'SAT M to ACT M'!A:B,2,FALSE))))</f>
        <v/>
      </c>
      <c r="D140" s="11" t="str">
        <f t="shared" si="14"/>
        <v/>
      </c>
      <c r="E140" s="11" t="str">
        <f t="shared" si="18"/>
        <v/>
      </c>
      <c r="F140" s="11" t="str">
        <f t="shared" si="15"/>
        <v/>
      </c>
      <c r="G140" s="11" t="str">
        <f>IF('SAT Math'!B140="","", IF(F140&lt;100, 100, IF(F140&gt;300, 300, F140)))</f>
        <v/>
      </c>
      <c r="H140" s="11" t="str">
        <f t="shared" si="16"/>
        <v/>
      </c>
      <c r="I140" s="11" t="str">
        <f t="shared" si="19"/>
        <v/>
      </c>
      <c r="J140" s="11" t="str">
        <f t="shared" si="17"/>
        <v/>
      </c>
      <c r="K140" s="11" t="str">
        <f t="shared" si="20"/>
        <v/>
      </c>
      <c r="L140" s="11" t="str">
        <f>IF('SAT Math'!B140="","",'SAT M to CBEST M'!$A$2+'SAT M to CBEST M'!$B$2*B140)</f>
        <v/>
      </c>
      <c r="M140" s="11" t="str">
        <f>IF('SAT Math'!B140="","", IF(L140&lt;20, 20, IF(L140&gt;80, 80, L140)))</f>
        <v/>
      </c>
    </row>
    <row r="141" spans="1:13" x14ac:dyDescent="0.25">
      <c r="A141" s="11">
        <v>140</v>
      </c>
      <c r="B141" s="30"/>
      <c r="C141" s="11" t="str">
        <f>IF(ISBLANK('SAT Math'!B141),"", IF('SAT Math'!B141&lt;'SAT M to ACT M'!$A$2, 'SAT M to ACT M'!$B$2, IF('SAT Math'!B141&gt;'SAT M to ACT M'!A$56, 'SAT M to ACT M'!B$56, VLOOKUP(B141,'SAT M to ACT M'!A:B,2,FALSE))))</f>
        <v/>
      </c>
      <c r="D141" s="11" t="str">
        <f t="shared" si="14"/>
        <v/>
      </c>
      <c r="E141" s="11" t="str">
        <f t="shared" si="18"/>
        <v/>
      </c>
      <c r="F141" s="11" t="str">
        <f t="shared" si="15"/>
        <v/>
      </c>
      <c r="G141" s="11" t="str">
        <f>IF('SAT Math'!B141="","", IF(F141&lt;100, 100, IF(F141&gt;300, 300, F141)))</f>
        <v/>
      </c>
      <c r="H141" s="11" t="str">
        <f t="shared" si="16"/>
        <v/>
      </c>
      <c r="I141" s="11" t="str">
        <f t="shared" si="19"/>
        <v/>
      </c>
      <c r="J141" s="11" t="str">
        <f t="shared" si="17"/>
        <v/>
      </c>
      <c r="K141" s="11" t="str">
        <f t="shared" si="20"/>
        <v/>
      </c>
      <c r="L141" s="11" t="str">
        <f>IF('SAT Math'!B141="","",'SAT M to CBEST M'!$A$2+'SAT M to CBEST M'!$B$2*B141)</f>
        <v/>
      </c>
      <c r="M141" s="11" t="str">
        <f>IF('SAT Math'!B141="","", IF(L141&lt;20, 20, IF(L141&gt;80, 80, L141)))</f>
        <v/>
      </c>
    </row>
    <row r="142" spans="1:13" x14ac:dyDescent="0.25">
      <c r="A142" s="11">
        <v>141</v>
      </c>
      <c r="B142" s="30"/>
      <c r="C142" s="11" t="str">
        <f>IF(ISBLANK('SAT Math'!B142),"", IF('SAT Math'!B142&lt;'SAT M to ACT M'!$A$2, 'SAT M to ACT M'!$B$2, IF('SAT Math'!B142&gt;'SAT M to ACT M'!A$56, 'SAT M to ACT M'!B$56, VLOOKUP(B142,'SAT M to ACT M'!A:B,2,FALSE))))</f>
        <v/>
      </c>
      <c r="D142" s="11" t="str">
        <f t="shared" si="14"/>
        <v/>
      </c>
      <c r="E142" s="11" t="str">
        <f t="shared" si="18"/>
        <v/>
      </c>
      <c r="F142" s="11" t="str">
        <f t="shared" si="15"/>
        <v/>
      </c>
      <c r="G142" s="11" t="str">
        <f>IF('SAT Math'!B142="","", IF(F142&lt;100, 100, IF(F142&gt;300, 300, F142)))</f>
        <v/>
      </c>
      <c r="H142" s="11" t="str">
        <f t="shared" si="16"/>
        <v/>
      </c>
      <c r="I142" s="11" t="str">
        <f t="shared" si="19"/>
        <v/>
      </c>
      <c r="J142" s="11" t="str">
        <f t="shared" si="17"/>
        <v/>
      </c>
      <c r="K142" s="11" t="str">
        <f t="shared" si="20"/>
        <v/>
      </c>
      <c r="L142" s="11" t="str">
        <f>IF('SAT Math'!B142="","",'SAT M to CBEST M'!$A$2+'SAT M to CBEST M'!$B$2*B142)</f>
        <v/>
      </c>
      <c r="M142" s="11" t="str">
        <f>IF('SAT Math'!B142="","", IF(L142&lt;20, 20, IF(L142&gt;80, 80, L142)))</f>
        <v/>
      </c>
    </row>
    <row r="143" spans="1:13" x14ac:dyDescent="0.25">
      <c r="A143" s="11">
        <v>142</v>
      </c>
      <c r="B143" s="30"/>
      <c r="C143" s="11" t="str">
        <f>IF(ISBLANK('SAT Math'!B143),"", IF('SAT Math'!B143&lt;'SAT M to ACT M'!$A$2, 'SAT M to ACT M'!$B$2, IF('SAT Math'!B143&gt;'SAT M to ACT M'!A$56, 'SAT M to ACT M'!B$56, VLOOKUP(B143,'SAT M to ACT M'!A:B,2,FALSE))))</f>
        <v/>
      </c>
      <c r="D143" s="11" t="str">
        <f t="shared" si="14"/>
        <v/>
      </c>
      <c r="E143" s="11" t="str">
        <f t="shared" si="18"/>
        <v/>
      </c>
      <c r="F143" s="11" t="str">
        <f t="shared" si="15"/>
        <v/>
      </c>
      <c r="G143" s="11" t="str">
        <f>IF('SAT Math'!B143="","", IF(F143&lt;100, 100, IF(F143&gt;300, 300, F143)))</f>
        <v/>
      </c>
      <c r="H143" s="11" t="str">
        <f t="shared" si="16"/>
        <v/>
      </c>
      <c r="I143" s="11" t="str">
        <f t="shared" si="19"/>
        <v/>
      </c>
      <c r="J143" s="11" t="str">
        <f t="shared" si="17"/>
        <v/>
      </c>
      <c r="K143" s="11" t="str">
        <f t="shared" si="20"/>
        <v/>
      </c>
      <c r="L143" s="11" t="str">
        <f>IF('SAT Math'!B143="","",'SAT M to CBEST M'!$A$2+'SAT M to CBEST M'!$B$2*B143)</f>
        <v/>
      </c>
      <c r="M143" s="11" t="str">
        <f>IF('SAT Math'!B143="","", IF(L143&lt;20, 20, IF(L143&gt;80, 80, L143)))</f>
        <v/>
      </c>
    </row>
    <row r="144" spans="1:13" x14ac:dyDescent="0.25">
      <c r="A144" s="11">
        <v>143</v>
      </c>
      <c r="B144" s="30"/>
      <c r="C144" s="11" t="str">
        <f>IF(ISBLANK('SAT Math'!B144),"", IF('SAT Math'!B144&lt;'SAT M to ACT M'!$A$2, 'SAT M to ACT M'!$B$2, IF('SAT Math'!B144&gt;'SAT M to ACT M'!A$56, 'SAT M to ACT M'!B$56, VLOOKUP(B144,'SAT M to ACT M'!A:B,2,FALSE))))</f>
        <v/>
      </c>
      <c r="D144" s="11" t="str">
        <f t="shared" si="14"/>
        <v/>
      </c>
      <c r="E144" s="11" t="str">
        <f t="shared" si="18"/>
        <v/>
      </c>
      <c r="F144" s="11" t="str">
        <f t="shared" si="15"/>
        <v/>
      </c>
      <c r="G144" s="11" t="str">
        <f>IF('SAT Math'!B144="","", IF(F144&lt;100, 100, IF(F144&gt;300, 300, F144)))</f>
        <v/>
      </c>
      <c r="H144" s="11" t="str">
        <f t="shared" si="16"/>
        <v/>
      </c>
      <c r="I144" s="11" t="str">
        <f t="shared" si="19"/>
        <v/>
      </c>
      <c r="J144" s="11" t="str">
        <f t="shared" si="17"/>
        <v/>
      </c>
      <c r="K144" s="11" t="str">
        <f t="shared" si="20"/>
        <v/>
      </c>
      <c r="L144" s="11" t="str">
        <f>IF('SAT Math'!B144="","",'SAT M to CBEST M'!$A$2+'SAT M to CBEST M'!$B$2*B144)</f>
        <v/>
      </c>
      <c r="M144" s="11" t="str">
        <f>IF('SAT Math'!B144="","", IF(L144&lt;20, 20, IF(L144&gt;80, 80, L144)))</f>
        <v/>
      </c>
    </row>
    <row r="145" spans="1:13" x14ac:dyDescent="0.25">
      <c r="A145" s="11">
        <v>144</v>
      </c>
      <c r="B145" s="30"/>
      <c r="C145" s="11" t="str">
        <f>IF(ISBLANK('SAT Math'!B145),"", IF('SAT Math'!B145&lt;'SAT M to ACT M'!$A$2, 'SAT M to ACT M'!$B$2, IF('SAT Math'!B145&gt;'SAT M to ACT M'!A$56, 'SAT M to ACT M'!B$56, VLOOKUP(B145,'SAT M to ACT M'!A:B,2,FALSE))))</f>
        <v/>
      </c>
      <c r="D145" s="11" t="str">
        <f t="shared" si="14"/>
        <v/>
      </c>
      <c r="E145" s="11" t="str">
        <f t="shared" si="18"/>
        <v/>
      </c>
      <c r="F145" s="11" t="str">
        <f t="shared" si="15"/>
        <v/>
      </c>
      <c r="G145" s="11" t="str">
        <f>IF('SAT Math'!B145="","", IF(F145&lt;100, 100, IF(F145&gt;300, 300, F145)))</f>
        <v/>
      </c>
      <c r="H145" s="11" t="str">
        <f t="shared" si="16"/>
        <v/>
      </c>
      <c r="I145" s="11" t="str">
        <f t="shared" si="19"/>
        <v/>
      </c>
      <c r="J145" s="11" t="str">
        <f t="shared" si="17"/>
        <v/>
      </c>
      <c r="K145" s="11" t="str">
        <f t="shared" si="20"/>
        <v/>
      </c>
      <c r="L145" s="11" t="str">
        <f>IF('SAT Math'!B145="","",'SAT M to CBEST M'!$A$2+'SAT M to CBEST M'!$B$2*B145)</f>
        <v/>
      </c>
      <c r="M145" s="11" t="str">
        <f>IF('SAT Math'!B145="","", IF(L145&lt;20, 20, IF(L145&gt;80, 80, L145)))</f>
        <v/>
      </c>
    </row>
    <row r="146" spans="1:13" x14ac:dyDescent="0.25">
      <c r="A146" s="11">
        <v>145</v>
      </c>
      <c r="B146" s="30"/>
      <c r="C146" s="11" t="str">
        <f>IF(ISBLANK('SAT Math'!B146),"", IF('SAT Math'!B146&lt;'SAT M to ACT M'!$A$2, 'SAT M to ACT M'!$B$2, IF('SAT Math'!B146&gt;'SAT M to ACT M'!A$56, 'SAT M to ACT M'!B$56, VLOOKUP(B146,'SAT M to ACT M'!A:B,2,FALSE))))</f>
        <v/>
      </c>
      <c r="D146" s="11" t="str">
        <f t="shared" si="14"/>
        <v/>
      </c>
      <c r="E146" s="11" t="str">
        <f t="shared" si="18"/>
        <v/>
      </c>
      <c r="F146" s="11" t="str">
        <f t="shared" si="15"/>
        <v/>
      </c>
      <c r="G146" s="11" t="str">
        <f>IF('SAT Math'!B146="","", IF(F146&lt;100, 100, IF(F146&gt;300, 300, F146)))</f>
        <v/>
      </c>
      <c r="H146" s="11" t="str">
        <f t="shared" si="16"/>
        <v/>
      </c>
      <c r="I146" s="11" t="str">
        <f t="shared" si="19"/>
        <v/>
      </c>
      <c r="J146" s="11" t="str">
        <f t="shared" si="17"/>
        <v/>
      </c>
      <c r="K146" s="11" t="str">
        <f t="shared" si="20"/>
        <v/>
      </c>
      <c r="L146" s="11" t="str">
        <f>IF('SAT Math'!B146="","",'SAT M to CBEST M'!$A$2+'SAT M to CBEST M'!$B$2*B146)</f>
        <v/>
      </c>
      <c r="M146" s="11" t="str">
        <f>IF('SAT Math'!B146="","", IF(L146&lt;20, 20, IF(L146&gt;80, 80, L146)))</f>
        <v/>
      </c>
    </row>
    <row r="147" spans="1:13" x14ac:dyDescent="0.25">
      <c r="A147" s="11">
        <v>146</v>
      </c>
      <c r="B147" s="30"/>
      <c r="C147" s="11" t="str">
        <f>IF(ISBLANK('SAT Math'!B147),"", IF('SAT Math'!B147&lt;'SAT M to ACT M'!$A$2, 'SAT M to ACT M'!$B$2, IF('SAT Math'!B147&gt;'SAT M to ACT M'!A$56, 'SAT M to ACT M'!B$56, VLOOKUP(B147,'SAT M to ACT M'!A:B,2,FALSE))))</f>
        <v/>
      </c>
      <c r="D147" s="11" t="str">
        <f t="shared" si="14"/>
        <v/>
      </c>
      <c r="E147" s="11" t="str">
        <f t="shared" si="18"/>
        <v/>
      </c>
      <c r="F147" s="11" t="str">
        <f t="shared" si="15"/>
        <v/>
      </c>
      <c r="G147" s="11" t="str">
        <f>IF('SAT Math'!B147="","", IF(F147&lt;100, 100, IF(F147&gt;300, 300, F147)))</f>
        <v/>
      </c>
      <c r="H147" s="11" t="str">
        <f t="shared" si="16"/>
        <v/>
      </c>
      <c r="I147" s="11" t="str">
        <f t="shared" si="19"/>
        <v/>
      </c>
      <c r="J147" s="11" t="str">
        <f t="shared" si="17"/>
        <v/>
      </c>
      <c r="K147" s="11" t="str">
        <f t="shared" si="20"/>
        <v/>
      </c>
      <c r="L147" s="11" t="str">
        <f>IF('SAT Math'!B147="","",'SAT M to CBEST M'!$A$2+'SAT M to CBEST M'!$B$2*B147)</f>
        <v/>
      </c>
      <c r="M147" s="11" t="str">
        <f>IF('SAT Math'!B147="","", IF(L147&lt;20, 20, IF(L147&gt;80, 80, L147)))</f>
        <v/>
      </c>
    </row>
    <row r="148" spans="1:13" x14ac:dyDescent="0.25">
      <c r="A148" s="11">
        <v>147</v>
      </c>
      <c r="B148" s="30"/>
      <c r="C148" s="11" t="str">
        <f>IF(ISBLANK('SAT Math'!B148),"", IF('SAT Math'!B148&lt;'SAT M to ACT M'!$A$2, 'SAT M to ACT M'!$B$2, IF('SAT Math'!B148&gt;'SAT M to ACT M'!A$56, 'SAT M to ACT M'!B$56, VLOOKUP(B148,'SAT M to ACT M'!A:B,2,FALSE))))</f>
        <v/>
      </c>
      <c r="D148" s="11" t="str">
        <f t="shared" si="14"/>
        <v/>
      </c>
      <c r="E148" s="11" t="str">
        <f t="shared" si="18"/>
        <v/>
      </c>
      <c r="F148" s="11" t="str">
        <f t="shared" si="15"/>
        <v/>
      </c>
      <c r="G148" s="11" t="str">
        <f>IF('SAT Math'!B148="","", IF(F148&lt;100, 100, IF(F148&gt;300, 300, F148)))</f>
        <v/>
      </c>
      <c r="H148" s="11" t="str">
        <f t="shared" si="16"/>
        <v/>
      </c>
      <c r="I148" s="11" t="str">
        <f t="shared" si="19"/>
        <v/>
      </c>
      <c r="J148" s="11" t="str">
        <f t="shared" si="17"/>
        <v/>
      </c>
      <c r="K148" s="11" t="str">
        <f t="shared" si="20"/>
        <v/>
      </c>
      <c r="L148" s="11" t="str">
        <f>IF('SAT Math'!B148="","",'SAT M to CBEST M'!$A$2+'SAT M to CBEST M'!$B$2*B148)</f>
        <v/>
      </c>
      <c r="M148" s="11" t="str">
        <f>IF('SAT Math'!B148="","", IF(L148&lt;20, 20, IF(L148&gt;80, 80, L148)))</f>
        <v/>
      </c>
    </row>
    <row r="149" spans="1:13" x14ac:dyDescent="0.25">
      <c r="A149" s="11">
        <v>148</v>
      </c>
      <c r="B149" s="30"/>
      <c r="C149" s="11" t="str">
        <f>IF(ISBLANK('SAT Math'!B149),"", IF('SAT Math'!B149&lt;'SAT M to ACT M'!$A$2, 'SAT M to ACT M'!$B$2, IF('SAT Math'!B149&gt;'SAT M to ACT M'!A$56, 'SAT M to ACT M'!B$56, VLOOKUP(B149,'SAT M to ACT M'!A:B,2,FALSE))))</f>
        <v/>
      </c>
      <c r="D149" s="11" t="str">
        <f t="shared" si="14"/>
        <v/>
      </c>
      <c r="E149" s="11" t="str">
        <f t="shared" si="18"/>
        <v/>
      </c>
      <c r="F149" s="11" t="str">
        <f t="shared" si="15"/>
        <v/>
      </c>
      <c r="G149" s="11" t="str">
        <f>IF('SAT Math'!B149="","", IF(F149&lt;100, 100, IF(F149&gt;300, 300, F149)))</f>
        <v/>
      </c>
      <c r="H149" s="11" t="str">
        <f t="shared" si="16"/>
        <v/>
      </c>
      <c r="I149" s="11" t="str">
        <f t="shared" si="19"/>
        <v/>
      </c>
      <c r="J149" s="11" t="str">
        <f t="shared" si="17"/>
        <v/>
      </c>
      <c r="K149" s="11" t="str">
        <f t="shared" si="20"/>
        <v/>
      </c>
      <c r="L149" s="11" t="str">
        <f>IF('SAT Math'!B149="","",'SAT M to CBEST M'!$A$2+'SAT M to CBEST M'!$B$2*B149)</f>
        <v/>
      </c>
      <c r="M149" s="11" t="str">
        <f>IF('SAT Math'!B149="","", IF(L149&lt;20, 20, IF(L149&gt;80, 80, L149)))</f>
        <v/>
      </c>
    </row>
    <row r="150" spans="1:13" x14ac:dyDescent="0.25">
      <c r="A150" s="11">
        <v>149</v>
      </c>
      <c r="B150" s="30"/>
      <c r="C150" s="11" t="str">
        <f>IF(ISBLANK('SAT Math'!B150),"", IF('SAT Math'!B150&lt;'SAT M to ACT M'!$A$2, 'SAT M to ACT M'!$B$2, IF('SAT Math'!B150&gt;'SAT M to ACT M'!A$56, 'SAT M to ACT M'!B$56, VLOOKUP(B150,'SAT M to ACT M'!A:B,2,FALSE))))</f>
        <v/>
      </c>
      <c r="D150" s="11" t="str">
        <f t="shared" si="14"/>
        <v/>
      </c>
      <c r="E150" s="11" t="str">
        <f t="shared" si="18"/>
        <v/>
      </c>
      <c r="F150" s="11" t="str">
        <f t="shared" si="15"/>
        <v/>
      </c>
      <c r="G150" s="11" t="str">
        <f>IF('SAT Math'!B150="","", IF(F150&lt;100, 100, IF(F150&gt;300, 300, F150)))</f>
        <v/>
      </c>
      <c r="H150" s="11" t="str">
        <f t="shared" si="16"/>
        <v/>
      </c>
      <c r="I150" s="11" t="str">
        <f t="shared" si="19"/>
        <v/>
      </c>
      <c r="J150" s="11" t="str">
        <f t="shared" si="17"/>
        <v/>
      </c>
      <c r="K150" s="11" t="str">
        <f t="shared" si="20"/>
        <v/>
      </c>
      <c r="L150" s="11" t="str">
        <f>IF('SAT Math'!B150="","",'SAT M to CBEST M'!$A$2+'SAT M to CBEST M'!$B$2*B150)</f>
        <v/>
      </c>
      <c r="M150" s="11" t="str">
        <f>IF('SAT Math'!B150="","", IF(L150&lt;20, 20, IF(L150&gt;80, 80, L150)))</f>
        <v/>
      </c>
    </row>
    <row r="151" spans="1:13" x14ac:dyDescent="0.25">
      <c r="A151" s="11">
        <v>150</v>
      </c>
      <c r="B151" s="30"/>
      <c r="C151" s="11" t="str">
        <f>IF(ISBLANK('SAT Math'!B151),"", IF('SAT Math'!B151&lt;'SAT M to ACT M'!$A$2, 'SAT M to ACT M'!$B$2, IF('SAT Math'!B151&gt;'SAT M to ACT M'!A$56, 'SAT M to ACT M'!B$56, VLOOKUP(B151,'SAT M to ACT M'!A:B,2,FALSE))))</f>
        <v/>
      </c>
      <c r="D151" s="11" t="str">
        <f t="shared" si="14"/>
        <v/>
      </c>
      <c r="E151" s="11" t="str">
        <f t="shared" si="18"/>
        <v/>
      </c>
      <c r="F151" s="11" t="str">
        <f t="shared" si="15"/>
        <v/>
      </c>
      <c r="G151" s="11" t="str">
        <f>IF('SAT Math'!B151="","", IF(F151&lt;100, 100, IF(F151&gt;300, 300, F151)))</f>
        <v/>
      </c>
      <c r="H151" s="11" t="str">
        <f t="shared" si="16"/>
        <v/>
      </c>
      <c r="I151" s="11" t="str">
        <f t="shared" si="19"/>
        <v/>
      </c>
      <c r="J151" s="11" t="str">
        <f t="shared" si="17"/>
        <v/>
      </c>
      <c r="K151" s="11" t="str">
        <f t="shared" si="20"/>
        <v/>
      </c>
      <c r="L151" s="11" t="str">
        <f>IF('SAT Math'!B151="","",'SAT M to CBEST M'!$A$2+'SAT M to CBEST M'!$B$2*B151)</f>
        <v/>
      </c>
      <c r="M151" s="11" t="str">
        <f>IF('SAT Math'!B151="","", IF(L151&lt;20, 20, IF(L151&gt;80, 80, L151)))</f>
        <v/>
      </c>
    </row>
    <row r="152" spans="1:13" x14ac:dyDescent="0.25">
      <c r="A152" s="11">
        <v>151</v>
      </c>
      <c r="B152" s="30"/>
      <c r="C152" s="11" t="str">
        <f>IF(ISBLANK('SAT Math'!B152),"", IF('SAT Math'!B152&lt;'SAT M to ACT M'!$A$2, 'SAT M to ACT M'!$B$2, IF('SAT Math'!B152&gt;'SAT M to ACT M'!A$56, 'SAT M to ACT M'!B$56, VLOOKUP(B152,'SAT M to ACT M'!A:B,2,FALSE))))</f>
        <v/>
      </c>
      <c r="D152" s="11" t="str">
        <f t="shared" si="14"/>
        <v/>
      </c>
      <c r="E152" s="11" t="str">
        <f t="shared" si="18"/>
        <v/>
      </c>
      <c r="F152" s="11" t="str">
        <f t="shared" si="15"/>
        <v/>
      </c>
      <c r="G152" s="11" t="str">
        <f>IF('SAT Math'!B152="","", IF(F152&lt;100, 100, IF(F152&gt;300, 300, F152)))</f>
        <v/>
      </c>
      <c r="H152" s="11" t="str">
        <f t="shared" si="16"/>
        <v/>
      </c>
      <c r="I152" s="11" t="str">
        <f t="shared" si="19"/>
        <v/>
      </c>
      <c r="J152" s="11" t="str">
        <f t="shared" si="17"/>
        <v/>
      </c>
      <c r="K152" s="11" t="str">
        <f t="shared" si="20"/>
        <v/>
      </c>
      <c r="L152" s="11" t="str">
        <f>IF('SAT Math'!B152="","",'SAT M to CBEST M'!$A$2+'SAT M to CBEST M'!$B$2*B152)</f>
        <v/>
      </c>
      <c r="M152" s="11" t="str">
        <f>IF('SAT Math'!B152="","", IF(L152&lt;20, 20, IF(L152&gt;80, 80, L152)))</f>
        <v/>
      </c>
    </row>
    <row r="153" spans="1:13" x14ac:dyDescent="0.25">
      <c r="A153" s="11">
        <v>152</v>
      </c>
      <c r="B153" s="30"/>
      <c r="C153" s="11" t="str">
        <f>IF(ISBLANK('SAT Math'!B153),"", IF('SAT Math'!B153&lt;'SAT M to ACT M'!$A$2, 'SAT M to ACT M'!$B$2, IF('SAT Math'!B153&gt;'SAT M to ACT M'!A$56, 'SAT M to ACT M'!B$56, VLOOKUP(B153,'SAT M to ACT M'!A:B,2,FALSE))))</f>
        <v/>
      </c>
      <c r="D153" s="11" t="str">
        <f t="shared" si="14"/>
        <v/>
      </c>
      <c r="E153" s="11" t="str">
        <f t="shared" si="18"/>
        <v/>
      </c>
      <c r="F153" s="11" t="str">
        <f t="shared" si="15"/>
        <v/>
      </c>
      <c r="G153" s="11" t="str">
        <f>IF('SAT Math'!B153="","", IF(F153&lt;100, 100, IF(F153&gt;300, 300, F153)))</f>
        <v/>
      </c>
      <c r="H153" s="11" t="str">
        <f t="shared" si="16"/>
        <v/>
      </c>
      <c r="I153" s="11" t="str">
        <f t="shared" si="19"/>
        <v/>
      </c>
      <c r="J153" s="11" t="str">
        <f t="shared" si="17"/>
        <v/>
      </c>
      <c r="K153" s="11" t="str">
        <f t="shared" si="20"/>
        <v/>
      </c>
      <c r="L153" s="11" t="str">
        <f>IF('SAT Math'!B153="","",'SAT M to CBEST M'!$A$2+'SAT M to CBEST M'!$B$2*B153)</f>
        <v/>
      </c>
      <c r="M153" s="11" t="str">
        <f>IF('SAT Math'!B153="","", IF(L153&lt;20, 20, IF(L153&gt;80, 80, L153)))</f>
        <v/>
      </c>
    </row>
    <row r="154" spans="1:13" x14ac:dyDescent="0.25">
      <c r="A154" s="11">
        <v>153</v>
      </c>
      <c r="B154" s="30"/>
      <c r="C154" s="11" t="str">
        <f>IF(ISBLANK('SAT Math'!B154),"", IF('SAT Math'!B154&lt;'SAT M to ACT M'!$A$2, 'SAT M to ACT M'!$B$2, IF('SAT Math'!B154&gt;'SAT M to ACT M'!A$56, 'SAT M to ACT M'!B$56, VLOOKUP(B154,'SAT M to ACT M'!A:B,2,FALSE))))</f>
        <v/>
      </c>
      <c r="D154" s="11" t="str">
        <f t="shared" si="14"/>
        <v/>
      </c>
      <c r="E154" s="11" t="str">
        <f t="shared" si="18"/>
        <v/>
      </c>
      <c r="F154" s="11" t="str">
        <f t="shared" si="15"/>
        <v/>
      </c>
      <c r="G154" s="11" t="str">
        <f>IF('SAT Math'!B154="","", IF(F154&lt;100, 100, IF(F154&gt;300, 300, F154)))</f>
        <v/>
      </c>
      <c r="H154" s="11" t="str">
        <f t="shared" si="16"/>
        <v/>
      </c>
      <c r="I154" s="11" t="str">
        <f t="shared" si="19"/>
        <v/>
      </c>
      <c r="J154" s="11" t="str">
        <f t="shared" si="17"/>
        <v/>
      </c>
      <c r="K154" s="11" t="str">
        <f t="shared" si="20"/>
        <v/>
      </c>
      <c r="L154" s="11" t="str">
        <f>IF('SAT Math'!B154="","",'SAT M to CBEST M'!$A$2+'SAT M to CBEST M'!$B$2*B154)</f>
        <v/>
      </c>
      <c r="M154" s="11" t="str">
        <f>IF('SAT Math'!B154="","", IF(L154&lt;20, 20, IF(L154&gt;80, 80, L154)))</f>
        <v/>
      </c>
    </row>
    <row r="155" spans="1:13" x14ac:dyDescent="0.25">
      <c r="A155" s="11">
        <v>154</v>
      </c>
      <c r="B155" s="30"/>
      <c r="C155" s="11" t="str">
        <f>IF(ISBLANK('SAT Math'!B155),"", IF('SAT Math'!B155&lt;'SAT M to ACT M'!$A$2, 'SAT M to ACT M'!$B$2, IF('SAT Math'!B155&gt;'SAT M to ACT M'!A$56, 'SAT M to ACT M'!B$56, VLOOKUP(B155,'SAT M to ACT M'!A:B,2,FALSE))))</f>
        <v/>
      </c>
      <c r="D155" s="11" t="str">
        <f t="shared" si="14"/>
        <v/>
      </c>
      <c r="E155" s="11" t="str">
        <f t="shared" si="18"/>
        <v/>
      </c>
      <c r="F155" s="11" t="str">
        <f t="shared" si="15"/>
        <v/>
      </c>
      <c r="G155" s="11" t="str">
        <f>IF('SAT Math'!B155="","", IF(F155&lt;100, 100, IF(F155&gt;300, 300, F155)))</f>
        <v/>
      </c>
      <c r="H155" s="11" t="str">
        <f t="shared" si="16"/>
        <v/>
      </c>
      <c r="I155" s="11" t="str">
        <f t="shared" si="19"/>
        <v/>
      </c>
      <c r="J155" s="11" t="str">
        <f t="shared" si="17"/>
        <v/>
      </c>
      <c r="K155" s="11" t="str">
        <f t="shared" si="20"/>
        <v/>
      </c>
      <c r="L155" s="11" t="str">
        <f>IF('SAT Math'!B155="","",'SAT M to CBEST M'!$A$2+'SAT M to CBEST M'!$B$2*B155)</f>
        <v/>
      </c>
      <c r="M155" s="11" t="str">
        <f>IF('SAT Math'!B155="","", IF(L155&lt;20, 20, IF(L155&gt;80, 80, L155)))</f>
        <v/>
      </c>
    </row>
    <row r="156" spans="1:13" x14ac:dyDescent="0.25">
      <c r="A156" s="11">
        <v>155</v>
      </c>
      <c r="B156" s="30"/>
      <c r="C156" s="11" t="str">
        <f>IF(ISBLANK('SAT Math'!B156),"", IF('SAT Math'!B156&lt;'SAT M to ACT M'!$A$2, 'SAT M to ACT M'!$B$2, IF('SAT Math'!B156&gt;'SAT M to ACT M'!A$56, 'SAT M to ACT M'!B$56, VLOOKUP(B156,'SAT M to ACT M'!A:B,2,FALSE))))</f>
        <v/>
      </c>
      <c r="D156" s="11" t="str">
        <f t="shared" si="14"/>
        <v/>
      </c>
      <c r="E156" s="11" t="str">
        <f t="shared" si="18"/>
        <v/>
      </c>
      <c r="F156" s="11" t="str">
        <f t="shared" si="15"/>
        <v/>
      </c>
      <c r="G156" s="11" t="str">
        <f>IF('SAT Math'!B156="","", IF(F156&lt;100, 100, IF(F156&gt;300, 300, F156)))</f>
        <v/>
      </c>
      <c r="H156" s="11" t="str">
        <f t="shared" si="16"/>
        <v/>
      </c>
      <c r="I156" s="11" t="str">
        <f t="shared" si="19"/>
        <v/>
      </c>
      <c r="J156" s="11" t="str">
        <f t="shared" si="17"/>
        <v/>
      </c>
      <c r="K156" s="11" t="str">
        <f t="shared" si="20"/>
        <v/>
      </c>
      <c r="L156" s="11" t="str">
        <f>IF('SAT Math'!B156="","",'SAT M to CBEST M'!$A$2+'SAT M to CBEST M'!$B$2*B156)</f>
        <v/>
      </c>
      <c r="M156" s="11" t="str">
        <f>IF('SAT Math'!B156="","", IF(L156&lt;20, 20, IF(L156&gt;80, 80, L156)))</f>
        <v/>
      </c>
    </row>
    <row r="157" spans="1:13" x14ac:dyDescent="0.25">
      <c r="A157" s="11">
        <v>156</v>
      </c>
      <c r="B157" s="30"/>
      <c r="C157" s="11" t="str">
        <f>IF(ISBLANK('SAT Math'!B157),"", IF('SAT Math'!B157&lt;'SAT M to ACT M'!$A$2, 'SAT M to ACT M'!$B$2, IF('SAT Math'!B157&gt;'SAT M to ACT M'!A$56, 'SAT M to ACT M'!B$56, VLOOKUP(B157,'SAT M to ACT M'!A:B,2,FALSE))))</f>
        <v/>
      </c>
      <c r="D157" s="11" t="str">
        <f t="shared" si="14"/>
        <v/>
      </c>
      <c r="E157" s="11" t="str">
        <f t="shared" si="18"/>
        <v/>
      </c>
      <c r="F157" s="11" t="str">
        <f t="shared" si="15"/>
        <v/>
      </c>
      <c r="G157" s="11" t="str">
        <f>IF('SAT Math'!B157="","", IF(F157&lt;100, 100, IF(F157&gt;300, 300, F157)))</f>
        <v/>
      </c>
      <c r="H157" s="11" t="str">
        <f t="shared" si="16"/>
        <v/>
      </c>
      <c r="I157" s="11" t="str">
        <f t="shared" si="19"/>
        <v/>
      </c>
      <c r="J157" s="11" t="str">
        <f t="shared" si="17"/>
        <v/>
      </c>
      <c r="K157" s="11" t="str">
        <f t="shared" si="20"/>
        <v/>
      </c>
      <c r="L157" s="11" t="str">
        <f>IF('SAT Math'!B157="","",'SAT M to CBEST M'!$A$2+'SAT M to CBEST M'!$B$2*B157)</f>
        <v/>
      </c>
      <c r="M157" s="11" t="str">
        <f>IF('SAT Math'!B157="","", IF(L157&lt;20, 20, IF(L157&gt;80, 80, L157)))</f>
        <v/>
      </c>
    </row>
    <row r="158" spans="1:13" x14ac:dyDescent="0.25">
      <c r="A158" s="11">
        <v>157</v>
      </c>
      <c r="B158" s="30"/>
      <c r="C158" s="11" t="str">
        <f>IF(ISBLANK('SAT Math'!B158),"", IF('SAT Math'!B158&lt;'SAT M to ACT M'!$A$2, 'SAT M to ACT M'!$B$2, IF('SAT Math'!B158&gt;'SAT M to ACT M'!A$56, 'SAT M to ACT M'!B$56, VLOOKUP(B158,'SAT M to ACT M'!A:B,2,FALSE))))</f>
        <v/>
      </c>
      <c r="D158" s="11" t="str">
        <f t="shared" si="14"/>
        <v/>
      </c>
      <c r="E158" s="11" t="str">
        <f t="shared" si="18"/>
        <v/>
      </c>
      <c r="F158" s="11" t="str">
        <f t="shared" si="15"/>
        <v/>
      </c>
      <c r="G158" s="11" t="str">
        <f>IF('SAT Math'!B158="","", IF(F158&lt;100, 100, IF(F158&gt;300, 300, F158)))</f>
        <v/>
      </c>
      <c r="H158" s="11" t="str">
        <f t="shared" si="16"/>
        <v/>
      </c>
      <c r="I158" s="11" t="str">
        <f t="shared" si="19"/>
        <v/>
      </c>
      <c r="J158" s="11" t="str">
        <f t="shared" si="17"/>
        <v/>
      </c>
      <c r="K158" s="11" t="str">
        <f t="shared" si="20"/>
        <v/>
      </c>
      <c r="L158" s="11" t="str">
        <f>IF('SAT Math'!B158="","",'SAT M to CBEST M'!$A$2+'SAT M to CBEST M'!$B$2*B158)</f>
        <v/>
      </c>
      <c r="M158" s="11" t="str">
        <f>IF('SAT Math'!B158="","", IF(L158&lt;20, 20, IF(L158&gt;80, 80, L158)))</f>
        <v/>
      </c>
    </row>
    <row r="159" spans="1:13" x14ac:dyDescent="0.25">
      <c r="A159" s="11">
        <v>158</v>
      </c>
      <c r="B159" s="30"/>
      <c r="C159" s="11" t="str">
        <f>IF(ISBLANK('SAT Math'!B159),"", IF('SAT Math'!B159&lt;'SAT M to ACT M'!$A$2, 'SAT M to ACT M'!$B$2, IF('SAT Math'!B159&gt;'SAT M to ACT M'!A$56, 'SAT M to ACT M'!B$56, VLOOKUP(B159,'SAT M to ACT M'!A:B,2,FALSE))))</f>
        <v/>
      </c>
      <c r="D159" s="11" t="str">
        <f t="shared" si="14"/>
        <v/>
      </c>
      <c r="E159" s="11" t="str">
        <f t="shared" si="18"/>
        <v/>
      </c>
      <c r="F159" s="11" t="str">
        <f t="shared" si="15"/>
        <v/>
      </c>
      <c r="G159" s="11" t="str">
        <f>IF('SAT Math'!B159="","", IF(F159&lt;100, 100, IF(F159&gt;300, 300, F159)))</f>
        <v/>
      </c>
      <c r="H159" s="11" t="str">
        <f t="shared" si="16"/>
        <v/>
      </c>
      <c r="I159" s="11" t="str">
        <f t="shared" si="19"/>
        <v/>
      </c>
      <c r="J159" s="11" t="str">
        <f t="shared" si="17"/>
        <v/>
      </c>
      <c r="K159" s="11" t="str">
        <f t="shared" si="20"/>
        <v/>
      </c>
      <c r="L159" s="11" t="str">
        <f>IF('SAT Math'!B159="","",'SAT M to CBEST M'!$A$2+'SAT M to CBEST M'!$B$2*B159)</f>
        <v/>
      </c>
      <c r="M159" s="11" t="str">
        <f>IF('SAT Math'!B159="","", IF(L159&lt;20, 20, IF(L159&gt;80, 80, L159)))</f>
        <v/>
      </c>
    </row>
    <row r="160" spans="1:13" x14ac:dyDescent="0.25">
      <c r="A160" s="11">
        <v>159</v>
      </c>
      <c r="B160" s="30"/>
      <c r="C160" s="11" t="str">
        <f>IF(ISBLANK('SAT Math'!B160),"", IF('SAT Math'!B160&lt;'SAT M to ACT M'!$A$2, 'SAT M to ACT M'!$B$2, IF('SAT Math'!B160&gt;'SAT M to ACT M'!A$56, 'SAT M to ACT M'!B$56, VLOOKUP(B160,'SAT M to ACT M'!A:B,2,FALSE))))</f>
        <v/>
      </c>
      <c r="D160" s="11" t="str">
        <f t="shared" si="14"/>
        <v/>
      </c>
      <c r="E160" s="11" t="str">
        <f t="shared" si="18"/>
        <v/>
      </c>
      <c r="F160" s="11" t="str">
        <f t="shared" si="15"/>
        <v/>
      </c>
      <c r="G160" s="11" t="str">
        <f>IF('SAT Math'!B160="","", IF(F160&lt;100, 100, IF(F160&gt;300, 300, F160)))</f>
        <v/>
      </c>
      <c r="H160" s="11" t="str">
        <f t="shared" si="16"/>
        <v/>
      </c>
      <c r="I160" s="11" t="str">
        <f t="shared" si="19"/>
        <v/>
      </c>
      <c r="J160" s="11" t="str">
        <f t="shared" si="17"/>
        <v/>
      </c>
      <c r="K160" s="11" t="str">
        <f t="shared" si="20"/>
        <v/>
      </c>
      <c r="L160" s="11" t="str">
        <f>IF('SAT Math'!B160="","",'SAT M to CBEST M'!$A$2+'SAT M to CBEST M'!$B$2*B160)</f>
        <v/>
      </c>
      <c r="M160" s="11" t="str">
        <f>IF('SAT Math'!B160="","", IF(L160&lt;20, 20, IF(L160&gt;80, 80, L160)))</f>
        <v/>
      </c>
    </row>
    <row r="161" spans="1:13" x14ac:dyDescent="0.25">
      <c r="A161" s="11">
        <v>160</v>
      </c>
      <c r="B161" s="30"/>
      <c r="C161" s="11" t="str">
        <f>IF(ISBLANK('SAT Math'!B161),"", IF('SAT Math'!B161&lt;'SAT M to ACT M'!$A$2, 'SAT M to ACT M'!$B$2, IF('SAT Math'!B161&gt;'SAT M to ACT M'!A$56, 'SAT M to ACT M'!B$56, VLOOKUP(B161,'SAT M to ACT M'!A:B,2,FALSE))))</f>
        <v/>
      </c>
      <c r="D161" s="11" t="str">
        <f t="shared" si="14"/>
        <v/>
      </c>
      <c r="E161" s="11" t="str">
        <f t="shared" si="18"/>
        <v/>
      </c>
      <c r="F161" s="11" t="str">
        <f t="shared" si="15"/>
        <v/>
      </c>
      <c r="G161" s="11" t="str">
        <f>IF('SAT Math'!B161="","", IF(F161&lt;100, 100, IF(F161&gt;300, 300, F161)))</f>
        <v/>
      </c>
      <c r="H161" s="11" t="str">
        <f t="shared" si="16"/>
        <v/>
      </c>
      <c r="I161" s="11" t="str">
        <f t="shared" si="19"/>
        <v/>
      </c>
      <c r="J161" s="11" t="str">
        <f t="shared" si="17"/>
        <v/>
      </c>
      <c r="K161" s="11" t="str">
        <f t="shared" si="20"/>
        <v/>
      </c>
      <c r="L161" s="11" t="str">
        <f>IF('SAT Math'!B161="","",'SAT M to CBEST M'!$A$2+'SAT M to CBEST M'!$B$2*B161)</f>
        <v/>
      </c>
      <c r="M161" s="11" t="str">
        <f>IF('SAT Math'!B161="","", IF(L161&lt;20, 20, IF(L161&gt;80, 80, L161)))</f>
        <v/>
      </c>
    </row>
    <row r="162" spans="1:13" x14ac:dyDescent="0.25">
      <c r="A162" s="11">
        <v>161</v>
      </c>
      <c r="B162" s="30"/>
      <c r="C162" s="11" t="str">
        <f>IF(ISBLANK('SAT Math'!B162),"", IF('SAT Math'!B162&lt;'SAT M to ACT M'!$A$2, 'SAT M to ACT M'!$B$2, IF('SAT Math'!B162&gt;'SAT M to ACT M'!A$56, 'SAT M to ACT M'!B$56, VLOOKUP(B162,'SAT M to ACT M'!A:B,2,FALSE))))</f>
        <v/>
      </c>
      <c r="D162" s="11" t="str">
        <f t="shared" si="14"/>
        <v/>
      </c>
      <c r="E162" s="11" t="str">
        <f t="shared" si="18"/>
        <v/>
      </c>
      <c r="F162" s="11" t="str">
        <f t="shared" si="15"/>
        <v/>
      </c>
      <c r="G162" s="11" t="str">
        <f>IF('SAT Math'!B162="","", IF(F162&lt;100, 100, IF(F162&gt;300, 300, F162)))</f>
        <v/>
      </c>
      <c r="H162" s="11" t="str">
        <f t="shared" si="16"/>
        <v/>
      </c>
      <c r="I162" s="11" t="str">
        <f t="shared" si="19"/>
        <v/>
      </c>
      <c r="J162" s="11" t="str">
        <f t="shared" si="17"/>
        <v/>
      </c>
      <c r="K162" s="11" t="str">
        <f t="shared" si="20"/>
        <v/>
      </c>
      <c r="L162" s="11" t="str">
        <f>IF('SAT Math'!B162="","",'SAT M to CBEST M'!$A$2+'SAT M to CBEST M'!$B$2*B162)</f>
        <v/>
      </c>
      <c r="M162" s="11" t="str">
        <f>IF('SAT Math'!B162="","", IF(L162&lt;20, 20, IF(L162&gt;80, 80, L162)))</f>
        <v/>
      </c>
    </row>
    <row r="163" spans="1:13" x14ac:dyDescent="0.25">
      <c r="A163" s="11">
        <v>162</v>
      </c>
      <c r="B163" s="30"/>
      <c r="C163" s="11" t="str">
        <f>IF(ISBLANK('SAT Math'!B163),"", IF('SAT Math'!B163&lt;'SAT M to ACT M'!$A$2, 'SAT M to ACT M'!$B$2, IF('SAT Math'!B163&gt;'SAT M to ACT M'!A$56, 'SAT M to ACT M'!B$56, VLOOKUP(B163,'SAT M to ACT M'!A:B,2,FALSE))))</f>
        <v/>
      </c>
      <c r="D163" s="11" t="str">
        <f t="shared" si="14"/>
        <v/>
      </c>
      <c r="E163" s="11" t="str">
        <f t="shared" si="18"/>
        <v/>
      </c>
      <c r="F163" s="11" t="str">
        <f t="shared" si="15"/>
        <v/>
      </c>
      <c r="G163" s="11" t="str">
        <f>IF('SAT Math'!B163="","", IF(F163&lt;100, 100, IF(F163&gt;300, 300, F163)))</f>
        <v/>
      </c>
      <c r="H163" s="11" t="str">
        <f t="shared" si="16"/>
        <v/>
      </c>
      <c r="I163" s="11" t="str">
        <f t="shared" si="19"/>
        <v/>
      </c>
      <c r="J163" s="11" t="str">
        <f t="shared" si="17"/>
        <v/>
      </c>
      <c r="K163" s="11" t="str">
        <f t="shared" si="20"/>
        <v/>
      </c>
      <c r="L163" s="11" t="str">
        <f>IF('SAT Math'!B163="","",'SAT M to CBEST M'!$A$2+'SAT M to CBEST M'!$B$2*B163)</f>
        <v/>
      </c>
      <c r="M163" s="11" t="str">
        <f>IF('SAT Math'!B163="","", IF(L163&lt;20, 20, IF(L163&gt;80, 80, L163)))</f>
        <v/>
      </c>
    </row>
    <row r="164" spans="1:13" x14ac:dyDescent="0.25">
      <c r="A164" s="11">
        <v>163</v>
      </c>
      <c r="B164" s="30"/>
      <c r="C164" s="11" t="str">
        <f>IF(ISBLANK('SAT Math'!B164),"", IF('SAT Math'!B164&lt;'SAT M to ACT M'!$A$2, 'SAT M to ACT M'!$B$2, IF('SAT Math'!B164&gt;'SAT M to ACT M'!A$56, 'SAT M to ACT M'!B$56, VLOOKUP(B164,'SAT M to ACT M'!A:B,2,FALSE))))</f>
        <v/>
      </c>
      <c r="D164" s="11" t="str">
        <f t="shared" si="14"/>
        <v/>
      </c>
      <c r="E164" s="11" t="str">
        <f t="shared" si="18"/>
        <v/>
      </c>
      <c r="F164" s="11" t="str">
        <f t="shared" si="15"/>
        <v/>
      </c>
      <c r="G164" s="11" t="str">
        <f>IF('SAT Math'!B164="","", IF(F164&lt;100, 100, IF(F164&gt;300, 300, F164)))</f>
        <v/>
      </c>
      <c r="H164" s="11" t="str">
        <f t="shared" si="16"/>
        <v/>
      </c>
      <c r="I164" s="11" t="str">
        <f t="shared" si="19"/>
        <v/>
      </c>
      <c r="J164" s="11" t="str">
        <f t="shared" si="17"/>
        <v/>
      </c>
      <c r="K164" s="11" t="str">
        <f t="shared" si="20"/>
        <v/>
      </c>
      <c r="L164" s="11" t="str">
        <f>IF('SAT Math'!B164="","",'SAT M to CBEST M'!$A$2+'SAT M to CBEST M'!$B$2*B164)</f>
        <v/>
      </c>
      <c r="M164" s="11" t="str">
        <f>IF('SAT Math'!B164="","", IF(L164&lt;20, 20, IF(L164&gt;80, 80, L164)))</f>
        <v/>
      </c>
    </row>
    <row r="165" spans="1:13" x14ac:dyDescent="0.25">
      <c r="A165" s="11">
        <v>164</v>
      </c>
      <c r="B165" s="30"/>
      <c r="C165" s="11" t="str">
        <f>IF(ISBLANK('SAT Math'!B165),"", IF('SAT Math'!B165&lt;'SAT M to ACT M'!$A$2, 'SAT M to ACT M'!$B$2, IF('SAT Math'!B165&gt;'SAT M to ACT M'!A$56, 'SAT M to ACT M'!B$56, VLOOKUP(B165,'SAT M to ACT M'!A:B,2,FALSE))))</f>
        <v/>
      </c>
      <c r="D165" s="11" t="str">
        <f t="shared" si="14"/>
        <v/>
      </c>
      <c r="E165" s="11" t="str">
        <f t="shared" si="18"/>
        <v/>
      </c>
      <c r="F165" s="11" t="str">
        <f t="shared" si="15"/>
        <v/>
      </c>
      <c r="G165" s="11" t="str">
        <f>IF('SAT Math'!B165="","", IF(F165&lt;100, 100, IF(F165&gt;300, 300, F165)))</f>
        <v/>
      </c>
      <c r="H165" s="11" t="str">
        <f t="shared" si="16"/>
        <v/>
      </c>
      <c r="I165" s="11" t="str">
        <f t="shared" si="19"/>
        <v/>
      </c>
      <c r="J165" s="11" t="str">
        <f t="shared" si="17"/>
        <v/>
      </c>
      <c r="K165" s="11" t="str">
        <f t="shared" si="20"/>
        <v/>
      </c>
      <c r="L165" s="11" t="str">
        <f>IF('SAT Math'!B165="","",'SAT M to CBEST M'!$A$2+'SAT M to CBEST M'!$B$2*B165)</f>
        <v/>
      </c>
      <c r="M165" s="11" t="str">
        <f>IF('SAT Math'!B165="","", IF(L165&lt;20, 20, IF(L165&gt;80, 80, L165)))</f>
        <v/>
      </c>
    </row>
    <row r="166" spans="1:13" x14ac:dyDescent="0.25">
      <c r="A166" s="11">
        <v>165</v>
      </c>
      <c r="B166" s="30"/>
      <c r="C166" s="11" t="str">
        <f>IF(ISBLANK('SAT Math'!B166),"", IF('SAT Math'!B166&lt;'SAT M to ACT M'!$A$2, 'SAT M to ACT M'!$B$2, IF('SAT Math'!B166&gt;'SAT M to ACT M'!A$56, 'SAT M to ACT M'!B$56, VLOOKUP(B166,'SAT M to ACT M'!A:B,2,FALSE))))</f>
        <v/>
      </c>
      <c r="D166" s="11" t="str">
        <f t="shared" si="14"/>
        <v/>
      </c>
      <c r="E166" s="11" t="str">
        <f t="shared" si="18"/>
        <v/>
      </c>
      <c r="F166" s="11" t="str">
        <f t="shared" si="15"/>
        <v/>
      </c>
      <c r="G166" s="11" t="str">
        <f>IF('SAT Math'!B166="","", IF(F166&lt;100, 100, IF(F166&gt;300, 300, F166)))</f>
        <v/>
      </c>
      <c r="H166" s="11" t="str">
        <f t="shared" si="16"/>
        <v/>
      </c>
      <c r="I166" s="11" t="str">
        <f t="shared" si="19"/>
        <v/>
      </c>
      <c r="J166" s="11" t="str">
        <f t="shared" si="17"/>
        <v/>
      </c>
      <c r="K166" s="11" t="str">
        <f t="shared" si="20"/>
        <v/>
      </c>
      <c r="L166" s="11" t="str">
        <f>IF('SAT Math'!B166="","",'SAT M to CBEST M'!$A$2+'SAT M to CBEST M'!$B$2*B166)</f>
        <v/>
      </c>
      <c r="M166" s="11" t="str">
        <f>IF('SAT Math'!B166="","", IF(L166&lt;20, 20, IF(L166&gt;80, 80, L166)))</f>
        <v/>
      </c>
    </row>
    <row r="167" spans="1:13" x14ac:dyDescent="0.25">
      <c r="A167" s="11">
        <v>166</v>
      </c>
      <c r="B167" s="30"/>
      <c r="C167" s="11" t="str">
        <f>IF(ISBLANK('SAT Math'!B167),"", IF('SAT Math'!B167&lt;'SAT M to ACT M'!$A$2, 'SAT M to ACT M'!$B$2, IF('SAT Math'!B167&gt;'SAT M to ACT M'!A$56, 'SAT M to ACT M'!B$56, VLOOKUP(B167,'SAT M to ACT M'!A:B,2,FALSE))))</f>
        <v/>
      </c>
      <c r="D167" s="11" t="str">
        <f t="shared" si="14"/>
        <v/>
      </c>
      <c r="E167" s="11" t="str">
        <f t="shared" si="18"/>
        <v/>
      </c>
      <c r="F167" s="11" t="str">
        <f t="shared" si="15"/>
        <v/>
      </c>
      <c r="G167" s="11" t="str">
        <f>IF('SAT Math'!B167="","", IF(F167&lt;100, 100, IF(F167&gt;300, 300, F167)))</f>
        <v/>
      </c>
      <c r="H167" s="11" t="str">
        <f t="shared" si="16"/>
        <v/>
      </c>
      <c r="I167" s="11" t="str">
        <f t="shared" si="19"/>
        <v/>
      </c>
      <c r="J167" s="11" t="str">
        <f t="shared" si="17"/>
        <v/>
      </c>
      <c r="K167" s="11" t="str">
        <f t="shared" si="20"/>
        <v/>
      </c>
      <c r="L167" s="11" t="str">
        <f>IF('SAT Math'!B167="","",'SAT M to CBEST M'!$A$2+'SAT M to CBEST M'!$B$2*B167)</f>
        <v/>
      </c>
      <c r="M167" s="11" t="str">
        <f>IF('SAT Math'!B167="","", IF(L167&lt;20, 20, IF(L167&gt;80, 80, L167)))</f>
        <v/>
      </c>
    </row>
    <row r="168" spans="1:13" x14ac:dyDescent="0.25">
      <c r="A168" s="11">
        <v>167</v>
      </c>
      <c r="B168" s="30"/>
      <c r="C168" s="11" t="str">
        <f>IF(ISBLANK('SAT Math'!B168),"", IF('SAT Math'!B168&lt;'SAT M to ACT M'!$A$2, 'SAT M to ACT M'!$B$2, IF('SAT Math'!B168&gt;'SAT M to ACT M'!A$56, 'SAT M to ACT M'!B$56, VLOOKUP(B168,'SAT M to ACT M'!A:B,2,FALSE))))</f>
        <v/>
      </c>
      <c r="D168" s="11" t="str">
        <f t="shared" si="14"/>
        <v/>
      </c>
      <c r="E168" s="11" t="str">
        <f t="shared" si="18"/>
        <v/>
      </c>
      <c r="F168" s="11" t="str">
        <f t="shared" si="15"/>
        <v/>
      </c>
      <c r="G168" s="11" t="str">
        <f>IF('SAT Math'!B168="","", IF(F168&lt;100, 100, IF(F168&gt;300, 300, F168)))</f>
        <v/>
      </c>
      <c r="H168" s="11" t="str">
        <f t="shared" si="16"/>
        <v/>
      </c>
      <c r="I168" s="11" t="str">
        <f t="shared" si="19"/>
        <v/>
      </c>
      <c r="J168" s="11" t="str">
        <f t="shared" si="17"/>
        <v/>
      </c>
      <c r="K168" s="11" t="str">
        <f t="shared" si="20"/>
        <v/>
      </c>
      <c r="L168" s="11" t="str">
        <f>IF('SAT Math'!B168="","",'SAT M to CBEST M'!$A$2+'SAT M to CBEST M'!$B$2*B168)</f>
        <v/>
      </c>
      <c r="M168" s="11" t="str">
        <f>IF('SAT Math'!B168="","", IF(L168&lt;20, 20, IF(L168&gt;80, 80, L168)))</f>
        <v/>
      </c>
    </row>
    <row r="169" spans="1:13" x14ac:dyDescent="0.25">
      <c r="A169" s="11">
        <v>168</v>
      </c>
      <c r="B169" s="30"/>
      <c r="C169" s="11" t="str">
        <f>IF(ISBLANK('SAT Math'!B169),"", IF('SAT Math'!B169&lt;'SAT M to ACT M'!$A$2, 'SAT M to ACT M'!$B$2, IF('SAT Math'!B169&gt;'SAT M to ACT M'!A$56, 'SAT M to ACT M'!B$56, VLOOKUP(B169,'SAT M to ACT M'!A:B,2,FALSE))))</f>
        <v/>
      </c>
      <c r="D169" s="11" t="str">
        <f t="shared" si="14"/>
        <v/>
      </c>
      <c r="E169" s="11" t="str">
        <f t="shared" si="18"/>
        <v/>
      </c>
      <c r="F169" s="11" t="str">
        <f t="shared" si="15"/>
        <v/>
      </c>
      <c r="G169" s="11" t="str">
        <f>IF('SAT Math'!B169="","", IF(F169&lt;100, 100, IF(F169&gt;300, 300, F169)))</f>
        <v/>
      </c>
      <c r="H169" s="11" t="str">
        <f t="shared" si="16"/>
        <v/>
      </c>
      <c r="I169" s="11" t="str">
        <f t="shared" si="19"/>
        <v/>
      </c>
      <c r="J169" s="11" t="str">
        <f t="shared" si="17"/>
        <v/>
      </c>
      <c r="K169" s="11" t="str">
        <f t="shared" si="20"/>
        <v/>
      </c>
      <c r="L169" s="11" t="str">
        <f>IF('SAT Math'!B169="","",'SAT M to CBEST M'!$A$2+'SAT M to CBEST M'!$B$2*B169)</f>
        <v/>
      </c>
      <c r="M169" s="11" t="str">
        <f>IF('SAT Math'!B169="","", IF(L169&lt;20, 20, IF(L169&gt;80, 80, L169)))</f>
        <v/>
      </c>
    </row>
    <row r="170" spans="1:13" x14ac:dyDescent="0.25">
      <c r="A170" s="11">
        <v>169</v>
      </c>
      <c r="B170" s="30"/>
      <c r="C170" s="11" t="str">
        <f>IF(ISBLANK('SAT Math'!B170),"", IF('SAT Math'!B170&lt;'SAT M to ACT M'!$A$2, 'SAT M to ACT M'!$B$2, IF('SAT Math'!B170&gt;'SAT M to ACT M'!A$56, 'SAT M to ACT M'!B$56, VLOOKUP(B170,'SAT M to ACT M'!A:B,2,FALSE))))</f>
        <v/>
      </c>
      <c r="D170" s="11" t="str">
        <f t="shared" si="14"/>
        <v/>
      </c>
      <c r="E170" s="11" t="str">
        <f t="shared" si="18"/>
        <v/>
      </c>
      <c r="F170" s="11" t="str">
        <f t="shared" si="15"/>
        <v/>
      </c>
      <c r="G170" s="11" t="str">
        <f>IF('SAT Math'!B170="","", IF(F170&lt;100, 100, IF(F170&gt;300, 300, F170)))</f>
        <v/>
      </c>
      <c r="H170" s="11" t="str">
        <f t="shared" si="16"/>
        <v/>
      </c>
      <c r="I170" s="11" t="str">
        <f t="shared" si="19"/>
        <v/>
      </c>
      <c r="J170" s="11" t="str">
        <f t="shared" si="17"/>
        <v/>
      </c>
      <c r="K170" s="11" t="str">
        <f t="shared" si="20"/>
        <v/>
      </c>
      <c r="L170" s="11" t="str">
        <f>IF('SAT Math'!B170="","",'SAT M to CBEST M'!$A$2+'SAT M to CBEST M'!$B$2*B170)</f>
        <v/>
      </c>
      <c r="M170" s="11" t="str">
        <f>IF('SAT Math'!B170="","", IF(L170&lt;20, 20, IF(L170&gt;80, 80, L170)))</f>
        <v/>
      </c>
    </row>
    <row r="171" spans="1:13" x14ac:dyDescent="0.25">
      <c r="A171" s="11">
        <v>170</v>
      </c>
      <c r="B171" s="30"/>
      <c r="C171" s="11" t="str">
        <f>IF(ISBLANK('SAT Math'!B171),"", IF('SAT Math'!B171&lt;'SAT M to ACT M'!$A$2, 'SAT M to ACT M'!$B$2, IF('SAT Math'!B171&gt;'SAT M to ACT M'!A$56, 'SAT M to ACT M'!B$56, VLOOKUP(B171,'SAT M to ACT M'!A:B,2,FALSE))))</f>
        <v/>
      </c>
      <c r="D171" s="11" t="str">
        <f t="shared" si="14"/>
        <v/>
      </c>
      <c r="E171" s="11" t="str">
        <f t="shared" si="18"/>
        <v/>
      </c>
      <c r="F171" s="11" t="str">
        <f t="shared" si="15"/>
        <v/>
      </c>
      <c r="G171" s="11" t="str">
        <f>IF('SAT Math'!B171="","", IF(F171&lt;100, 100, IF(F171&gt;300, 300, F171)))</f>
        <v/>
      </c>
      <c r="H171" s="11" t="str">
        <f t="shared" si="16"/>
        <v/>
      </c>
      <c r="I171" s="11" t="str">
        <f t="shared" si="19"/>
        <v/>
      </c>
      <c r="J171" s="11" t="str">
        <f t="shared" si="17"/>
        <v/>
      </c>
      <c r="K171" s="11" t="str">
        <f t="shared" si="20"/>
        <v/>
      </c>
      <c r="L171" s="11" t="str">
        <f>IF('SAT Math'!B171="","",'SAT M to CBEST M'!$A$2+'SAT M to CBEST M'!$B$2*B171)</f>
        <v/>
      </c>
      <c r="M171" s="11" t="str">
        <f>IF('SAT Math'!B171="","", IF(L171&lt;20, 20, IF(L171&gt;80, 80, L171)))</f>
        <v/>
      </c>
    </row>
    <row r="172" spans="1:13" x14ac:dyDescent="0.25">
      <c r="A172" s="11">
        <v>171</v>
      </c>
      <c r="B172" s="30"/>
      <c r="C172" s="11" t="str">
        <f>IF(ISBLANK('SAT Math'!B172),"", IF('SAT Math'!B172&lt;'SAT M to ACT M'!$A$2, 'SAT M to ACT M'!$B$2, IF('SAT Math'!B172&gt;'SAT M to ACT M'!A$56, 'SAT M to ACT M'!B$56, VLOOKUP(B172,'SAT M to ACT M'!A:B,2,FALSE))))</f>
        <v/>
      </c>
      <c r="D172" s="11" t="str">
        <f t="shared" si="14"/>
        <v/>
      </c>
      <c r="E172" s="11" t="str">
        <f t="shared" si="18"/>
        <v/>
      </c>
      <c r="F172" s="11" t="str">
        <f t="shared" si="15"/>
        <v/>
      </c>
      <c r="G172" s="11" t="str">
        <f>IF('SAT Math'!B172="","", IF(F172&lt;100, 100, IF(F172&gt;300, 300, F172)))</f>
        <v/>
      </c>
      <c r="H172" s="11" t="str">
        <f t="shared" si="16"/>
        <v/>
      </c>
      <c r="I172" s="11" t="str">
        <f t="shared" si="19"/>
        <v/>
      </c>
      <c r="J172" s="11" t="str">
        <f t="shared" si="17"/>
        <v/>
      </c>
      <c r="K172" s="11" t="str">
        <f t="shared" si="20"/>
        <v/>
      </c>
      <c r="L172" s="11" t="str">
        <f>IF('SAT Math'!B172="","",'SAT M to CBEST M'!$A$2+'SAT M to CBEST M'!$B$2*B172)</f>
        <v/>
      </c>
      <c r="M172" s="11" t="str">
        <f>IF('SAT Math'!B172="","", IF(L172&lt;20, 20, IF(L172&gt;80, 80, L172)))</f>
        <v/>
      </c>
    </row>
    <row r="173" spans="1:13" x14ac:dyDescent="0.25">
      <c r="A173" s="11">
        <v>172</v>
      </c>
      <c r="B173" s="30"/>
      <c r="C173" s="11" t="str">
        <f>IF(ISBLANK('SAT Math'!B173),"", IF('SAT Math'!B173&lt;'SAT M to ACT M'!$A$2, 'SAT M to ACT M'!$B$2, IF('SAT Math'!B173&gt;'SAT M to ACT M'!A$56, 'SAT M to ACT M'!B$56, VLOOKUP(B173,'SAT M to ACT M'!A:B,2,FALSE))))</f>
        <v/>
      </c>
      <c r="D173" s="11" t="str">
        <f t="shared" si="14"/>
        <v/>
      </c>
      <c r="E173" s="11" t="str">
        <f t="shared" si="18"/>
        <v/>
      </c>
      <c r="F173" s="11" t="str">
        <f t="shared" si="15"/>
        <v/>
      </c>
      <c r="G173" s="11" t="str">
        <f>IF('SAT Math'!B173="","", IF(F173&lt;100, 100, IF(F173&gt;300, 300, F173)))</f>
        <v/>
      </c>
      <c r="H173" s="11" t="str">
        <f t="shared" si="16"/>
        <v/>
      </c>
      <c r="I173" s="11" t="str">
        <f t="shared" si="19"/>
        <v/>
      </c>
      <c r="J173" s="11" t="str">
        <f t="shared" si="17"/>
        <v/>
      </c>
      <c r="K173" s="11" t="str">
        <f t="shared" si="20"/>
        <v/>
      </c>
      <c r="L173" s="11" t="str">
        <f>IF('SAT Math'!B173="","",'SAT M to CBEST M'!$A$2+'SAT M to CBEST M'!$B$2*B173)</f>
        <v/>
      </c>
      <c r="M173" s="11" t="str">
        <f>IF('SAT Math'!B173="","", IF(L173&lt;20, 20, IF(L173&gt;80, 80, L173)))</f>
        <v/>
      </c>
    </row>
    <row r="174" spans="1:13" x14ac:dyDescent="0.25">
      <c r="A174" s="11">
        <v>173</v>
      </c>
      <c r="B174" s="30"/>
      <c r="C174" s="11" t="str">
        <f>IF(ISBLANK('SAT Math'!B174),"", IF('SAT Math'!B174&lt;'SAT M to ACT M'!$A$2, 'SAT M to ACT M'!$B$2, IF('SAT Math'!B174&gt;'SAT M to ACT M'!A$56, 'SAT M to ACT M'!B$56, VLOOKUP(B174,'SAT M to ACT M'!A:B,2,FALSE))))</f>
        <v/>
      </c>
      <c r="D174" s="11" t="str">
        <f t="shared" si="14"/>
        <v/>
      </c>
      <c r="E174" s="11" t="str">
        <f t="shared" si="18"/>
        <v/>
      </c>
      <c r="F174" s="11" t="str">
        <f t="shared" si="15"/>
        <v/>
      </c>
      <c r="G174" s="11" t="str">
        <f>IF('SAT Math'!B174="","", IF(F174&lt;100, 100, IF(F174&gt;300, 300, F174)))</f>
        <v/>
      </c>
      <c r="H174" s="11" t="str">
        <f t="shared" si="16"/>
        <v/>
      </c>
      <c r="I174" s="11" t="str">
        <f t="shared" si="19"/>
        <v/>
      </c>
      <c r="J174" s="11" t="str">
        <f t="shared" si="17"/>
        <v/>
      </c>
      <c r="K174" s="11" t="str">
        <f t="shared" si="20"/>
        <v/>
      </c>
      <c r="L174" s="11" t="str">
        <f>IF('SAT Math'!B174="","",'SAT M to CBEST M'!$A$2+'SAT M to CBEST M'!$B$2*B174)</f>
        <v/>
      </c>
      <c r="M174" s="11" t="str">
        <f>IF('SAT Math'!B174="","", IF(L174&lt;20, 20, IF(L174&gt;80, 80, L174)))</f>
        <v/>
      </c>
    </row>
    <row r="175" spans="1:13" x14ac:dyDescent="0.25">
      <c r="A175" s="11">
        <v>174</v>
      </c>
      <c r="B175" s="30"/>
      <c r="C175" s="11" t="str">
        <f>IF(ISBLANK('SAT Math'!B175),"", IF('SAT Math'!B175&lt;'SAT M to ACT M'!$A$2, 'SAT M to ACT M'!$B$2, IF('SAT Math'!B175&gt;'SAT M to ACT M'!A$56, 'SAT M to ACT M'!B$56, VLOOKUP(B175,'SAT M to ACT M'!A:B,2,FALSE))))</f>
        <v/>
      </c>
      <c r="D175" s="11" t="str">
        <f t="shared" si="14"/>
        <v/>
      </c>
      <c r="E175" s="11" t="str">
        <f t="shared" si="18"/>
        <v/>
      </c>
      <c r="F175" s="11" t="str">
        <f t="shared" si="15"/>
        <v/>
      </c>
      <c r="G175" s="11" t="str">
        <f>IF('SAT Math'!B175="","", IF(F175&lt;100, 100, IF(F175&gt;300, 300, F175)))</f>
        <v/>
      </c>
      <c r="H175" s="11" t="str">
        <f t="shared" si="16"/>
        <v/>
      </c>
      <c r="I175" s="11" t="str">
        <f t="shared" si="19"/>
        <v/>
      </c>
      <c r="J175" s="11" t="str">
        <f t="shared" si="17"/>
        <v/>
      </c>
      <c r="K175" s="11" t="str">
        <f t="shared" si="20"/>
        <v/>
      </c>
      <c r="L175" s="11" t="str">
        <f>IF('SAT Math'!B175="","",'SAT M to CBEST M'!$A$2+'SAT M to CBEST M'!$B$2*B175)</f>
        <v/>
      </c>
      <c r="M175" s="11" t="str">
        <f>IF('SAT Math'!B175="","", IF(L175&lt;20, 20, IF(L175&gt;80, 80, L175)))</f>
        <v/>
      </c>
    </row>
    <row r="176" spans="1:13" x14ac:dyDescent="0.25">
      <c r="A176" s="11">
        <v>175</v>
      </c>
      <c r="B176" s="30"/>
      <c r="C176" s="11" t="str">
        <f>IF(ISBLANK('SAT Math'!B176),"", IF('SAT Math'!B176&lt;'SAT M to ACT M'!$A$2, 'SAT M to ACT M'!$B$2, IF('SAT Math'!B176&gt;'SAT M to ACT M'!A$56, 'SAT M to ACT M'!B$56, VLOOKUP(B176,'SAT M to ACT M'!A:B,2,FALSE))))</f>
        <v/>
      </c>
      <c r="D176" s="11" t="str">
        <f t="shared" si="14"/>
        <v/>
      </c>
      <c r="E176" s="11" t="str">
        <f t="shared" si="18"/>
        <v/>
      </c>
      <c r="F176" s="11" t="str">
        <f t="shared" si="15"/>
        <v/>
      </c>
      <c r="G176" s="11" t="str">
        <f>IF('SAT Math'!B176="","", IF(F176&lt;100, 100, IF(F176&gt;300, 300, F176)))</f>
        <v/>
      </c>
      <c r="H176" s="11" t="str">
        <f t="shared" si="16"/>
        <v/>
      </c>
      <c r="I176" s="11" t="str">
        <f t="shared" si="19"/>
        <v/>
      </c>
      <c r="J176" s="11" t="str">
        <f t="shared" si="17"/>
        <v/>
      </c>
      <c r="K176" s="11" t="str">
        <f t="shared" si="20"/>
        <v/>
      </c>
      <c r="L176" s="11" t="str">
        <f>IF('SAT Math'!B176="","",'SAT M to CBEST M'!$A$2+'SAT M to CBEST M'!$B$2*B176)</f>
        <v/>
      </c>
      <c r="M176" s="11" t="str">
        <f>IF('SAT Math'!B176="","", IF(L176&lt;20, 20, IF(L176&gt;80, 80, L176)))</f>
        <v/>
      </c>
    </row>
    <row r="177" spans="1:13" x14ac:dyDescent="0.25">
      <c r="A177" s="11">
        <v>176</v>
      </c>
      <c r="B177" s="30"/>
      <c r="C177" s="11" t="str">
        <f>IF(ISBLANK('SAT Math'!B177),"", IF('SAT Math'!B177&lt;'SAT M to ACT M'!$A$2, 'SAT M to ACT M'!$B$2, IF('SAT Math'!B177&gt;'SAT M to ACT M'!A$56, 'SAT M to ACT M'!B$56, VLOOKUP(B177,'SAT M to ACT M'!A:B,2,FALSE))))</f>
        <v/>
      </c>
      <c r="D177" s="11" t="str">
        <f t="shared" si="14"/>
        <v/>
      </c>
      <c r="E177" s="11" t="str">
        <f t="shared" si="18"/>
        <v/>
      </c>
      <c r="F177" s="11" t="str">
        <f t="shared" si="15"/>
        <v/>
      </c>
      <c r="G177" s="11" t="str">
        <f>IF('SAT Math'!B177="","", IF(F177&lt;100, 100, IF(F177&gt;300, 300, F177)))</f>
        <v/>
      </c>
      <c r="H177" s="11" t="str">
        <f t="shared" si="16"/>
        <v/>
      </c>
      <c r="I177" s="11" t="str">
        <f t="shared" si="19"/>
        <v/>
      </c>
      <c r="J177" s="11" t="str">
        <f t="shared" si="17"/>
        <v/>
      </c>
      <c r="K177" s="11" t="str">
        <f t="shared" si="20"/>
        <v/>
      </c>
      <c r="L177" s="11" t="str">
        <f>IF('SAT Math'!B177="","",'SAT M to CBEST M'!$A$2+'SAT M to CBEST M'!$B$2*B177)</f>
        <v/>
      </c>
      <c r="M177" s="11" t="str">
        <f>IF('SAT Math'!B177="","", IF(L177&lt;20, 20, IF(L177&gt;80, 80, L177)))</f>
        <v/>
      </c>
    </row>
    <row r="178" spans="1:13" x14ac:dyDescent="0.25">
      <c r="A178" s="11">
        <v>177</v>
      </c>
      <c r="B178" s="30"/>
      <c r="C178" s="11" t="str">
        <f>IF(ISBLANK('SAT Math'!B178),"", IF('SAT Math'!B178&lt;'SAT M to ACT M'!$A$2, 'SAT M to ACT M'!$B$2, IF('SAT Math'!B178&gt;'SAT M to ACT M'!A$56, 'SAT M to ACT M'!B$56, VLOOKUP(B178,'SAT M to ACT M'!A:B,2,FALSE))))</f>
        <v/>
      </c>
      <c r="D178" s="11" t="str">
        <f t="shared" si="14"/>
        <v/>
      </c>
      <c r="E178" s="11" t="str">
        <f t="shared" si="18"/>
        <v/>
      </c>
      <c r="F178" s="11" t="str">
        <f t="shared" si="15"/>
        <v/>
      </c>
      <c r="G178" s="11" t="str">
        <f>IF('SAT Math'!B178="","", IF(F178&lt;100, 100, IF(F178&gt;300, 300, F178)))</f>
        <v/>
      </c>
      <c r="H178" s="11" t="str">
        <f t="shared" si="16"/>
        <v/>
      </c>
      <c r="I178" s="11" t="str">
        <f t="shared" si="19"/>
        <v/>
      </c>
      <c r="J178" s="11" t="str">
        <f t="shared" si="17"/>
        <v/>
      </c>
      <c r="K178" s="11" t="str">
        <f t="shared" si="20"/>
        <v/>
      </c>
      <c r="L178" s="11" t="str">
        <f>IF('SAT Math'!B178="","",'SAT M to CBEST M'!$A$2+'SAT M to CBEST M'!$B$2*B178)</f>
        <v/>
      </c>
      <c r="M178" s="11" t="str">
        <f>IF('SAT Math'!B178="","", IF(L178&lt;20, 20, IF(L178&gt;80, 80, L178)))</f>
        <v/>
      </c>
    </row>
    <row r="179" spans="1:13" x14ac:dyDescent="0.25">
      <c r="A179" s="11">
        <v>178</v>
      </c>
      <c r="B179" s="30"/>
      <c r="C179" s="11" t="str">
        <f>IF(ISBLANK('SAT Math'!B179),"", IF('SAT Math'!B179&lt;'SAT M to ACT M'!$A$2, 'SAT M to ACT M'!$B$2, IF('SAT Math'!B179&gt;'SAT M to ACT M'!A$56, 'SAT M to ACT M'!B$56, VLOOKUP(B179,'SAT M to ACT M'!A:B,2,FALSE))))</f>
        <v/>
      </c>
      <c r="D179" s="11" t="str">
        <f t="shared" si="14"/>
        <v/>
      </c>
      <c r="E179" s="11" t="str">
        <f t="shared" si="18"/>
        <v/>
      </c>
      <c r="F179" s="11" t="str">
        <f t="shared" si="15"/>
        <v/>
      </c>
      <c r="G179" s="11" t="str">
        <f>IF('SAT Math'!B179="","", IF(F179&lt;100, 100, IF(F179&gt;300, 300, F179)))</f>
        <v/>
      </c>
      <c r="H179" s="11" t="str">
        <f t="shared" si="16"/>
        <v/>
      </c>
      <c r="I179" s="11" t="str">
        <f t="shared" si="19"/>
        <v/>
      </c>
      <c r="J179" s="11" t="str">
        <f t="shared" si="17"/>
        <v/>
      </c>
      <c r="K179" s="11" t="str">
        <f t="shared" si="20"/>
        <v/>
      </c>
      <c r="L179" s="11" t="str">
        <f>IF('SAT Math'!B179="","",'SAT M to CBEST M'!$A$2+'SAT M to CBEST M'!$B$2*B179)</f>
        <v/>
      </c>
      <c r="M179" s="11" t="str">
        <f>IF('SAT Math'!B179="","", IF(L179&lt;20, 20, IF(L179&gt;80, 80, L179)))</f>
        <v/>
      </c>
    </row>
    <row r="180" spans="1:13" x14ac:dyDescent="0.25">
      <c r="A180" s="11">
        <v>179</v>
      </c>
      <c r="B180" s="30"/>
      <c r="C180" s="11" t="str">
        <f>IF(ISBLANK('SAT Math'!B180),"", IF('SAT Math'!B180&lt;'SAT M to ACT M'!$A$2, 'SAT M to ACT M'!$B$2, IF('SAT Math'!B180&gt;'SAT M to ACT M'!A$56, 'SAT M to ACT M'!B$56, VLOOKUP(B180,'SAT M to ACT M'!A:B,2,FALSE))))</f>
        <v/>
      </c>
      <c r="D180" s="11" t="str">
        <f t="shared" si="14"/>
        <v/>
      </c>
      <c r="E180" s="11" t="str">
        <f t="shared" si="18"/>
        <v/>
      </c>
      <c r="F180" s="11" t="str">
        <f t="shared" si="15"/>
        <v/>
      </c>
      <c r="G180" s="11" t="str">
        <f>IF('SAT Math'!B180="","", IF(F180&lt;100, 100, IF(F180&gt;300, 300, F180)))</f>
        <v/>
      </c>
      <c r="H180" s="11" t="str">
        <f t="shared" si="16"/>
        <v/>
      </c>
      <c r="I180" s="11" t="str">
        <f t="shared" si="19"/>
        <v/>
      </c>
      <c r="J180" s="11" t="str">
        <f t="shared" si="17"/>
        <v/>
      </c>
      <c r="K180" s="11" t="str">
        <f t="shared" si="20"/>
        <v/>
      </c>
      <c r="L180" s="11" t="str">
        <f>IF('SAT Math'!B180="","",'SAT M to CBEST M'!$A$2+'SAT M to CBEST M'!$B$2*B180)</f>
        <v/>
      </c>
      <c r="M180" s="11" t="str">
        <f>IF('SAT Math'!B180="","", IF(L180&lt;20, 20, IF(L180&gt;80, 80, L180)))</f>
        <v/>
      </c>
    </row>
    <row r="181" spans="1:13" x14ac:dyDescent="0.25">
      <c r="A181" s="11">
        <v>180</v>
      </c>
      <c r="B181" s="30"/>
      <c r="C181" s="11" t="str">
        <f>IF(ISBLANK('SAT Math'!B181),"", IF('SAT Math'!B181&lt;'SAT M to ACT M'!$A$2, 'SAT M to ACT M'!$B$2, IF('SAT Math'!B181&gt;'SAT M to ACT M'!A$56, 'SAT M to ACT M'!B$56, VLOOKUP(B181,'SAT M to ACT M'!A:B,2,FALSE))))</f>
        <v/>
      </c>
      <c r="D181" s="11" t="str">
        <f t="shared" si="14"/>
        <v/>
      </c>
      <c r="E181" s="11" t="str">
        <f t="shared" si="18"/>
        <v/>
      </c>
      <c r="F181" s="11" t="str">
        <f t="shared" si="15"/>
        <v/>
      </c>
      <c r="G181" s="11" t="str">
        <f>IF('SAT Math'!B181="","", IF(F181&lt;100, 100, IF(F181&gt;300, 300, F181)))</f>
        <v/>
      </c>
      <c r="H181" s="11" t="str">
        <f t="shared" si="16"/>
        <v/>
      </c>
      <c r="I181" s="11" t="str">
        <f t="shared" si="19"/>
        <v/>
      </c>
      <c r="J181" s="11" t="str">
        <f t="shared" si="17"/>
        <v/>
      </c>
      <c r="K181" s="11" t="str">
        <f t="shared" si="20"/>
        <v/>
      </c>
      <c r="L181" s="11" t="str">
        <f>IF('SAT Math'!B181="","",'SAT M to CBEST M'!$A$2+'SAT M to CBEST M'!$B$2*B181)</f>
        <v/>
      </c>
      <c r="M181" s="11" t="str">
        <f>IF('SAT Math'!B181="","", IF(L181&lt;20, 20, IF(L181&gt;80, 80, L181)))</f>
        <v/>
      </c>
    </row>
    <row r="182" spans="1:13" x14ac:dyDescent="0.25">
      <c r="A182" s="11">
        <v>181</v>
      </c>
      <c r="B182" s="30"/>
      <c r="C182" s="11" t="str">
        <f>IF(ISBLANK('SAT Math'!B182),"", IF('SAT Math'!B182&lt;'SAT M to ACT M'!$A$2, 'SAT M to ACT M'!$B$2, IF('SAT Math'!B182&gt;'SAT M to ACT M'!A$56, 'SAT M to ACT M'!B$56, VLOOKUP(B182,'SAT M to ACT M'!A:B,2,FALSE))))</f>
        <v/>
      </c>
      <c r="D182" s="11" t="str">
        <f t="shared" si="14"/>
        <v/>
      </c>
      <c r="E182" s="11" t="str">
        <f t="shared" si="18"/>
        <v/>
      </c>
      <c r="F182" s="11" t="str">
        <f t="shared" si="15"/>
        <v/>
      </c>
      <c r="G182" s="11" t="str">
        <f>IF('SAT Math'!B182="","", IF(F182&lt;100, 100, IF(F182&gt;300, 300, F182)))</f>
        <v/>
      </c>
      <c r="H182" s="11" t="str">
        <f t="shared" si="16"/>
        <v/>
      </c>
      <c r="I182" s="11" t="str">
        <f t="shared" si="19"/>
        <v/>
      </c>
      <c r="J182" s="11" t="str">
        <f t="shared" si="17"/>
        <v/>
      </c>
      <c r="K182" s="11" t="str">
        <f t="shared" si="20"/>
        <v/>
      </c>
      <c r="L182" s="11" t="str">
        <f>IF('SAT Math'!B182="","",'SAT M to CBEST M'!$A$2+'SAT M to CBEST M'!$B$2*B182)</f>
        <v/>
      </c>
      <c r="M182" s="11" t="str">
        <f>IF('SAT Math'!B182="","", IF(L182&lt;20, 20, IF(L182&gt;80, 80, L182)))</f>
        <v/>
      </c>
    </row>
    <row r="183" spans="1:13" x14ac:dyDescent="0.25">
      <c r="A183" s="11">
        <v>182</v>
      </c>
      <c r="B183" s="30"/>
      <c r="C183" s="11" t="str">
        <f>IF(ISBLANK('SAT Math'!B183),"", IF('SAT Math'!B183&lt;'SAT M to ACT M'!$A$2, 'SAT M to ACT M'!$B$2, IF('SAT Math'!B183&gt;'SAT M to ACT M'!A$56, 'SAT M to ACT M'!B$56, VLOOKUP(B183,'SAT M to ACT M'!A:B,2,FALSE))))</f>
        <v/>
      </c>
      <c r="D183" s="11" t="str">
        <f t="shared" si="14"/>
        <v/>
      </c>
      <c r="E183" s="11" t="str">
        <f t="shared" si="18"/>
        <v/>
      </c>
      <c r="F183" s="11" t="str">
        <f t="shared" si="15"/>
        <v/>
      </c>
      <c r="G183" s="11" t="str">
        <f>IF('SAT Math'!B183="","", IF(F183&lt;100, 100, IF(F183&gt;300, 300, F183)))</f>
        <v/>
      </c>
      <c r="H183" s="11" t="str">
        <f t="shared" si="16"/>
        <v/>
      </c>
      <c r="I183" s="11" t="str">
        <f t="shared" si="19"/>
        <v/>
      </c>
      <c r="J183" s="11" t="str">
        <f t="shared" si="17"/>
        <v/>
      </c>
      <c r="K183" s="11" t="str">
        <f t="shared" si="20"/>
        <v/>
      </c>
      <c r="L183" s="11" t="str">
        <f>IF('SAT Math'!B183="","",'SAT M to CBEST M'!$A$2+'SAT M to CBEST M'!$B$2*B183)</f>
        <v/>
      </c>
      <c r="M183" s="11" t="str">
        <f>IF('SAT Math'!B183="","", IF(L183&lt;20, 20, IF(L183&gt;80, 80, L183)))</f>
        <v/>
      </c>
    </row>
    <row r="184" spans="1:13" x14ac:dyDescent="0.25">
      <c r="A184" s="11">
        <v>183</v>
      </c>
      <c r="B184" s="30"/>
      <c r="C184" s="11" t="str">
        <f>IF(ISBLANK('SAT Math'!B184),"", IF('SAT Math'!B184&lt;'SAT M to ACT M'!$A$2, 'SAT M to ACT M'!$B$2, IF('SAT Math'!B184&gt;'SAT M to ACT M'!A$56, 'SAT M to ACT M'!B$56, VLOOKUP(B184,'SAT M to ACT M'!A:B,2,FALSE))))</f>
        <v/>
      </c>
      <c r="D184" s="11" t="str">
        <f t="shared" si="14"/>
        <v/>
      </c>
      <c r="E184" s="11" t="str">
        <f t="shared" si="18"/>
        <v/>
      </c>
      <c r="F184" s="11" t="str">
        <f t="shared" si="15"/>
        <v/>
      </c>
      <c r="G184" s="11" t="str">
        <f>IF('SAT Math'!B184="","", IF(F184&lt;100, 100, IF(F184&gt;300, 300, F184)))</f>
        <v/>
      </c>
      <c r="H184" s="11" t="str">
        <f t="shared" si="16"/>
        <v/>
      </c>
      <c r="I184" s="11" t="str">
        <f t="shared" si="19"/>
        <v/>
      </c>
      <c r="J184" s="11" t="str">
        <f t="shared" si="17"/>
        <v/>
      </c>
      <c r="K184" s="11" t="str">
        <f t="shared" si="20"/>
        <v/>
      </c>
      <c r="L184" s="11" t="str">
        <f>IF('SAT Math'!B184="","",'SAT M to CBEST M'!$A$2+'SAT M to CBEST M'!$B$2*B184)</f>
        <v/>
      </c>
      <c r="M184" s="11" t="str">
        <f>IF('SAT Math'!B184="","", IF(L184&lt;20, 20, IF(L184&gt;80, 80, L184)))</f>
        <v/>
      </c>
    </row>
    <row r="185" spans="1:13" x14ac:dyDescent="0.25">
      <c r="A185" s="11">
        <v>184</v>
      </c>
      <c r="B185" s="30"/>
      <c r="C185" s="11" t="str">
        <f>IF(ISBLANK('SAT Math'!B185),"", IF('SAT Math'!B185&lt;'SAT M to ACT M'!$A$2, 'SAT M to ACT M'!$B$2, IF('SAT Math'!B185&gt;'SAT M to ACT M'!A$56, 'SAT M to ACT M'!B$56, VLOOKUP(B185,'SAT M to ACT M'!A:B,2,FALSE))))</f>
        <v/>
      </c>
      <c r="D185" s="11" t="str">
        <f t="shared" si="14"/>
        <v/>
      </c>
      <c r="E185" s="11" t="str">
        <f t="shared" si="18"/>
        <v/>
      </c>
      <c r="F185" s="11" t="str">
        <f t="shared" si="15"/>
        <v/>
      </c>
      <c r="G185" s="11" t="str">
        <f>IF('SAT Math'!B185="","", IF(F185&lt;100, 100, IF(F185&gt;300, 300, F185)))</f>
        <v/>
      </c>
      <c r="H185" s="11" t="str">
        <f t="shared" si="16"/>
        <v/>
      </c>
      <c r="I185" s="11" t="str">
        <f t="shared" si="19"/>
        <v/>
      </c>
      <c r="J185" s="11" t="str">
        <f t="shared" si="17"/>
        <v/>
      </c>
      <c r="K185" s="11" t="str">
        <f t="shared" si="20"/>
        <v/>
      </c>
      <c r="L185" s="11" t="str">
        <f>IF('SAT Math'!B185="","",'SAT M to CBEST M'!$A$2+'SAT M to CBEST M'!$B$2*B185)</f>
        <v/>
      </c>
      <c r="M185" s="11" t="str">
        <f>IF('SAT Math'!B185="","", IF(L185&lt;20, 20, IF(L185&gt;80, 80, L185)))</f>
        <v/>
      </c>
    </row>
    <row r="186" spans="1:13" x14ac:dyDescent="0.25">
      <c r="A186" s="11">
        <v>185</v>
      </c>
      <c r="B186" s="30"/>
      <c r="C186" s="11" t="str">
        <f>IF(ISBLANK('SAT Math'!B186),"", IF('SAT Math'!B186&lt;'SAT M to ACT M'!$A$2, 'SAT M to ACT M'!$B$2, IF('SAT Math'!B186&gt;'SAT M to ACT M'!A$56, 'SAT M to ACT M'!B$56, VLOOKUP(B186,'SAT M to ACT M'!A:B,2,FALSE))))</f>
        <v/>
      </c>
      <c r="D186" s="11" t="str">
        <f t="shared" si="14"/>
        <v/>
      </c>
      <c r="E186" s="11" t="str">
        <f t="shared" si="18"/>
        <v/>
      </c>
      <c r="F186" s="11" t="str">
        <f t="shared" si="15"/>
        <v/>
      </c>
      <c r="G186" s="11" t="str">
        <f>IF('SAT Math'!B186="","", IF(F186&lt;100, 100, IF(F186&gt;300, 300, F186)))</f>
        <v/>
      </c>
      <c r="H186" s="11" t="str">
        <f t="shared" si="16"/>
        <v/>
      </c>
      <c r="I186" s="11" t="str">
        <f t="shared" si="19"/>
        <v/>
      </c>
      <c r="J186" s="11" t="str">
        <f t="shared" si="17"/>
        <v/>
      </c>
      <c r="K186" s="11" t="str">
        <f t="shared" si="20"/>
        <v/>
      </c>
      <c r="L186" s="11" t="str">
        <f>IF('SAT Math'!B186="","",'SAT M to CBEST M'!$A$2+'SAT M to CBEST M'!$B$2*B186)</f>
        <v/>
      </c>
      <c r="M186" s="11" t="str">
        <f>IF('SAT Math'!B186="","", IF(L186&lt;20, 20, IF(L186&gt;80, 80, L186)))</f>
        <v/>
      </c>
    </row>
    <row r="187" spans="1:13" x14ac:dyDescent="0.25">
      <c r="A187" s="11">
        <v>186</v>
      </c>
      <c r="B187" s="30"/>
      <c r="C187" s="11" t="str">
        <f>IF(ISBLANK('SAT Math'!B187),"", IF('SAT Math'!B187&lt;'SAT M to ACT M'!$A$2, 'SAT M to ACT M'!$B$2, IF('SAT Math'!B187&gt;'SAT M to ACT M'!A$56, 'SAT M to ACT M'!B$56, VLOOKUP(B187,'SAT M to ACT M'!A:B,2,FALSE))))</f>
        <v/>
      </c>
      <c r="D187" s="11" t="str">
        <f t="shared" si="14"/>
        <v/>
      </c>
      <c r="E187" s="11" t="str">
        <f t="shared" si="18"/>
        <v/>
      </c>
      <c r="F187" s="11" t="str">
        <f t="shared" si="15"/>
        <v/>
      </c>
      <c r="G187" s="11" t="str">
        <f>IF('SAT Math'!B187="","", IF(F187&lt;100, 100, IF(F187&gt;300, 300, F187)))</f>
        <v/>
      </c>
      <c r="H187" s="11" t="str">
        <f t="shared" si="16"/>
        <v/>
      </c>
      <c r="I187" s="11" t="str">
        <f t="shared" si="19"/>
        <v/>
      </c>
      <c r="J187" s="11" t="str">
        <f t="shared" si="17"/>
        <v/>
      </c>
      <c r="K187" s="11" t="str">
        <f t="shared" si="20"/>
        <v/>
      </c>
      <c r="L187" s="11" t="str">
        <f>IF('SAT Math'!B187="","",'SAT M to CBEST M'!$A$2+'SAT M to CBEST M'!$B$2*B187)</f>
        <v/>
      </c>
      <c r="M187" s="11" t="str">
        <f>IF('SAT Math'!B187="","", IF(L187&lt;20, 20, IF(L187&gt;80, 80, L187)))</f>
        <v/>
      </c>
    </row>
    <row r="188" spans="1:13" x14ac:dyDescent="0.25">
      <c r="A188" s="11">
        <v>187</v>
      </c>
      <c r="B188" s="30"/>
      <c r="C188" s="11" t="str">
        <f>IF(ISBLANK('SAT Math'!B188),"", IF('SAT Math'!B188&lt;'SAT M to ACT M'!$A$2, 'SAT M to ACT M'!$B$2, IF('SAT Math'!B188&gt;'SAT M to ACT M'!A$56, 'SAT M to ACT M'!B$56, VLOOKUP(B188,'SAT M to ACT M'!A:B,2,FALSE))))</f>
        <v/>
      </c>
      <c r="D188" s="11" t="str">
        <f t="shared" si="14"/>
        <v/>
      </c>
      <c r="E188" s="11" t="str">
        <f t="shared" si="18"/>
        <v/>
      </c>
      <c r="F188" s="11" t="str">
        <f t="shared" si="15"/>
        <v/>
      </c>
      <c r="G188" s="11" t="str">
        <f>IF('SAT Math'!B188="","", IF(F188&lt;100, 100, IF(F188&gt;300, 300, F188)))</f>
        <v/>
      </c>
      <c r="H188" s="11" t="str">
        <f t="shared" si="16"/>
        <v/>
      </c>
      <c r="I188" s="11" t="str">
        <f t="shared" si="19"/>
        <v/>
      </c>
      <c r="J188" s="11" t="str">
        <f t="shared" si="17"/>
        <v/>
      </c>
      <c r="K188" s="11" t="str">
        <f t="shared" si="20"/>
        <v/>
      </c>
      <c r="L188" s="11" t="str">
        <f>IF('SAT Math'!B188="","",'SAT M to CBEST M'!$A$2+'SAT M to CBEST M'!$B$2*B188)</f>
        <v/>
      </c>
      <c r="M188" s="11" t="str">
        <f>IF('SAT Math'!B188="","", IF(L188&lt;20, 20, IF(L188&gt;80, 80, L188)))</f>
        <v/>
      </c>
    </row>
    <row r="189" spans="1:13" x14ac:dyDescent="0.25">
      <c r="A189" s="11">
        <v>188</v>
      </c>
      <c r="B189" s="30"/>
      <c r="C189" s="11" t="str">
        <f>IF(ISBLANK('SAT Math'!B189),"", IF('SAT Math'!B189&lt;'SAT M to ACT M'!$A$2, 'SAT M to ACT M'!$B$2, IF('SAT Math'!B189&gt;'SAT M to ACT M'!A$56, 'SAT M to ACT M'!B$56, VLOOKUP(B189,'SAT M to ACT M'!A:B,2,FALSE))))</f>
        <v/>
      </c>
      <c r="D189" s="11" t="str">
        <f t="shared" si="14"/>
        <v/>
      </c>
      <c r="E189" s="11" t="str">
        <f t="shared" si="18"/>
        <v/>
      </c>
      <c r="F189" s="11" t="str">
        <f t="shared" si="15"/>
        <v/>
      </c>
      <c r="G189" s="11" t="str">
        <f>IF('SAT Math'!B189="","", IF(F189&lt;100, 100, IF(F189&gt;300, 300, F189)))</f>
        <v/>
      </c>
      <c r="H189" s="11" t="str">
        <f t="shared" si="16"/>
        <v/>
      </c>
      <c r="I189" s="11" t="str">
        <f t="shared" si="19"/>
        <v/>
      </c>
      <c r="J189" s="11" t="str">
        <f t="shared" si="17"/>
        <v/>
      </c>
      <c r="K189" s="11" t="str">
        <f t="shared" si="20"/>
        <v/>
      </c>
      <c r="L189" s="11" t="str">
        <f>IF('SAT Math'!B189="","",'SAT M to CBEST M'!$A$2+'SAT M to CBEST M'!$B$2*B189)</f>
        <v/>
      </c>
      <c r="M189" s="11" t="str">
        <f>IF('SAT Math'!B189="","", IF(L189&lt;20, 20, IF(L189&gt;80, 80, L189)))</f>
        <v/>
      </c>
    </row>
    <row r="190" spans="1:13" x14ac:dyDescent="0.25">
      <c r="A190" s="11">
        <v>189</v>
      </c>
      <c r="B190" s="30"/>
      <c r="C190" s="11" t="str">
        <f>IF(ISBLANK('SAT Math'!B190),"", IF('SAT Math'!B190&lt;'SAT M to ACT M'!$A$2, 'SAT M to ACT M'!$B$2, IF('SAT Math'!B190&gt;'SAT M to ACT M'!A$56, 'SAT M to ACT M'!B$56, VLOOKUP(B190,'SAT M to ACT M'!A:B,2,FALSE))))</f>
        <v/>
      </c>
      <c r="D190" s="11" t="str">
        <f t="shared" si="14"/>
        <v/>
      </c>
      <c r="E190" s="11" t="str">
        <f t="shared" si="18"/>
        <v/>
      </c>
      <c r="F190" s="11" t="str">
        <f t="shared" si="15"/>
        <v/>
      </c>
      <c r="G190" s="11" t="str">
        <f>IF('SAT Math'!B190="","", IF(F190&lt;100, 100, IF(F190&gt;300, 300, F190)))</f>
        <v/>
      </c>
      <c r="H190" s="11" t="str">
        <f t="shared" si="16"/>
        <v/>
      </c>
      <c r="I190" s="11" t="str">
        <f t="shared" si="19"/>
        <v/>
      </c>
      <c r="J190" s="11" t="str">
        <f t="shared" si="17"/>
        <v/>
      </c>
      <c r="K190" s="11" t="str">
        <f t="shared" si="20"/>
        <v/>
      </c>
      <c r="L190" s="11" t="str">
        <f>IF('SAT Math'!B190="","",'SAT M to CBEST M'!$A$2+'SAT M to CBEST M'!$B$2*B190)</f>
        <v/>
      </c>
      <c r="M190" s="11" t="str">
        <f>IF('SAT Math'!B190="","", IF(L190&lt;20, 20, IF(L190&gt;80, 80, L190)))</f>
        <v/>
      </c>
    </row>
    <row r="191" spans="1:13" x14ac:dyDescent="0.25">
      <c r="A191" s="11">
        <v>190</v>
      </c>
      <c r="B191" s="30"/>
      <c r="C191" s="11" t="str">
        <f>IF(ISBLANK('SAT Math'!B191),"", IF('SAT Math'!B191&lt;'SAT M to ACT M'!$A$2, 'SAT M to ACT M'!$B$2, IF('SAT Math'!B191&gt;'SAT M to ACT M'!A$56, 'SAT M to ACT M'!B$56, VLOOKUP(B191,'SAT M to ACT M'!A:B,2,FALSE))))</f>
        <v/>
      </c>
      <c r="D191" s="11" t="str">
        <f t="shared" si="14"/>
        <v/>
      </c>
      <c r="E191" s="11" t="str">
        <f t="shared" si="18"/>
        <v/>
      </c>
      <c r="F191" s="11" t="str">
        <f t="shared" si="15"/>
        <v/>
      </c>
      <c r="G191" s="11" t="str">
        <f>IF('SAT Math'!B191="","", IF(F191&lt;100, 100, IF(F191&gt;300, 300, F191)))</f>
        <v/>
      </c>
      <c r="H191" s="11" t="str">
        <f t="shared" si="16"/>
        <v/>
      </c>
      <c r="I191" s="11" t="str">
        <f t="shared" si="19"/>
        <v/>
      </c>
      <c r="J191" s="11" t="str">
        <f t="shared" si="17"/>
        <v/>
      </c>
      <c r="K191" s="11" t="str">
        <f t="shared" si="20"/>
        <v/>
      </c>
      <c r="L191" s="11" t="str">
        <f>IF('SAT Math'!B191="","",'SAT M to CBEST M'!$A$2+'SAT M to CBEST M'!$B$2*B191)</f>
        <v/>
      </c>
      <c r="M191" s="11" t="str">
        <f>IF('SAT Math'!B191="","", IF(L191&lt;20, 20, IF(L191&gt;80, 80, L191)))</f>
        <v/>
      </c>
    </row>
    <row r="192" spans="1:13" x14ac:dyDescent="0.25">
      <c r="A192" s="11">
        <v>191</v>
      </c>
      <c r="B192" s="30"/>
      <c r="C192" s="11" t="str">
        <f>IF(ISBLANK('SAT Math'!B192),"", IF('SAT Math'!B192&lt;'SAT M to ACT M'!$A$2, 'SAT M to ACT M'!$B$2, IF('SAT Math'!B192&gt;'SAT M to ACT M'!A$56, 'SAT M to ACT M'!B$56, VLOOKUP(B192,'SAT M to ACT M'!A:B,2,FALSE))))</f>
        <v/>
      </c>
      <c r="D192" s="11" t="str">
        <f t="shared" si="14"/>
        <v/>
      </c>
      <c r="E192" s="11" t="str">
        <f t="shared" si="18"/>
        <v/>
      </c>
      <c r="F192" s="11" t="str">
        <f t="shared" si="15"/>
        <v/>
      </c>
      <c r="G192" s="11" t="str">
        <f>IF('SAT Math'!B192="","", IF(F192&lt;100, 100, IF(F192&gt;300, 300, F192)))</f>
        <v/>
      </c>
      <c r="H192" s="11" t="str">
        <f t="shared" si="16"/>
        <v/>
      </c>
      <c r="I192" s="11" t="str">
        <f t="shared" si="19"/>
        <v/>
      </c>
      <c r="J192" s="11" t="str">
        <f t="shared" si="17"/>
        <v/>
      </c>
      <c r="K192" s="11" t="str">
        <f t="shared" si="20"/>
        <v/>
      </c>
      <c r="L192" s="11" t="str">
        <f>IF('SAT Math'!B192="","",'SAT M to CBEST M'!$A$2+'SAT M to CBEST M'!$B$2*B192)</f>
        <v/>
      </c>
      <c r="M192" s="11" t="str">
        <f>IF('SAT Math'!B192="","", IF(L192&lt;20, 20, IF(L192&gt;80, 80, L192)))</f>
        <v/>
      </c>
    </row>
    <row r="193" spans="1:13" x14ac:dyDescent="0.25">
      <c r="A193" s="11">
        <v>192</v>
      </c>
      <c r="B193" s="30"/>
      <c r="C193" s="11" t="str">
        <f>IF(ISBLANK('SAT Math'!B193),"", IF('SAT Math'!B193&lt;'SAT M to ACT M'!$A$2, 'SAT M to ACT M'!$B$2, IF('SAT Math'!B193&gt;'SAT M to ACT M'!A$56, 'SAT M to ACT M'!B$56, VLOOKUP(B193,'SAT M to ACT M'!A:B,2,FALSE))))</f>
        <v/>
      </c>
      <c r="D193" s="11" t="str">
        <f t="shared" si="14"/>
        <v/>
      </c>
      <c r="E193" s="11" t="str">
        <f t="shared" si="18"/>
        <v/>
      </c>
      <c r="F193" s="11" t="str">
        <f t="shared" si="15"/>
        <v/>
      </c>
      <c r="G193" s="11" t="str">
        <f>IF('SAT Math'!B193="","", IF(F193&lt;100, 100, IF(F193&gt;300, 300, F193)))</f>
        <v/>
      </c>
      <c r="H193" s="11" t="str">
        <f t="shared" si="16"/>
        <v/>
      </c>
      <c r="I193" s="11" t="str">
        <f t="shared" si="19"/>
        <v/>
      </c>
      <c r="J193" s="11" t="str">
        <f t="shared" si="17"/>
        <v/>
      </c>
      <c r="K193" s="11" t="str">
        <f t="shared" si="20"/>
        <v/>
      </c>
      <c r="L193" s="11" t="str">
        <f>IF('SAT Math'!B193="","",'SAT M to CBEST M'!$A$2+'SAT M to CBEST M'!$B$2*B193)</f>
        <v/>
      </c>
      <c r="M193" s="11" t="str">
        <f>IF('SAT Math'!B193="","", IF(L193&lt;20, 20, IF(L193&gt;80, 80, L193)))</f>
        <v/>
      </c>
    </row>
    <row r="194" spans="1:13" x14ac:dyDescent="0.25">
      <c r="A194" s="11">
        <v>193</v>
      </c>
      <c r="B194" s="30"/>
      <c r="C194" s="11" t="str">
        <f>IF(ISBLANK('SAT Math'!B194),"", IF('SAT Math'!B194&lt;'SAT M to ACT M'!$A$2, 'SAT M to ACT M'!$B$2, IF('SAT Math'!B194&gt;'SAT M to ACT M'!A$56, 'SAT M to ACT M'!B$56, VLOOKUP(B194,'SAT M to ACT M'!A:B,2,FALSE))))</f>
        <v/>
      </c>
      <c r="D194" s="11" t="str">
        <f t="shared" ref="D194:D257" si="21">IF(B194="","",interceptACTMtoPCM5732+slopeACTMtoPCM5732*C194)</f>
        <v/>
      </c>
      <c r="E194" s="11" t="str">
        <f t="shared" si="18"/>
        <v/>
      </c>
      <c r="F194" s="11" t="str">
        <f t="shared" ref="F194:F257" si="22">IF(B194="","",IF(C194&gt;=17, upperinterceptACTMtoPAAM201+C194*upperslopeACTMtoPAAM201, lowerinterceptACTMtoPAAM201+C194*lowerslopeACTMtoPAAM201))</f>
        <v/>
      </c>
      <c r="G194" s="11" t="str">
        <f>IF('SAT Math'!B194="","", IF(F194&lt;100, 100, IF(F194&gt;300, 300, F194)))</f>
        <v/>
      </c>
      <c r="H194" s="11" t="str">
        <f t="shared" ref="H194:H257" si="23">IF(B194="","",interceptACTMtoPCM5733+slopeACTMtoPCM5733*C194)</f>
        <v/>
      </c>
      <c r="I194" s="11" t="str">
        <f t="shared" si="19"/>
        <v/>
      </c>
      <c r="J194" s="11" t="str">
        <f t="shared" ref="J194:J257" si="24">IF(B194="","",IF(C194&gt;=16, upperinterceptACTMtoPAAM211+C194*upperslopeACTMtoPAAM211, lowerinterceptACTMtoPAAM211+C194*lowerslopeACTMtoPAAM211))</f>
        <v/>
      </c>
      <c r="K194" s="11" t="str">
        <f t="shared" si="20"/>
        <v/>
      </c>
      <c r="L194" s="11" t="str">
        <f>IF('SAT Math'!B194="","",'SAT M to CBEST M'!$A$2+'SAT M to CBEST M'!$B$2*B194)</f>
        <v/>
      </c>
      <c r="M194" s="11" t="str">
        <f>IF('SAT Math'!B194="","", IF(L194&lt;20, 20, IF(L194&gt;80, 80, L194)))</f>
        <v/>
      </c>
    </row>
    <row r="195" spans="1:13" x14ac:dyDescent="0.25">
      <c r="A195" s="11">
        <v>194</v>
      </c>
      <c r="B195" s="30"/>
      <c r="C195" s="11" t="str">
        <f>IF(ISBLANK('SAT Math'!B195),"", IF('SAT Math'!B195&lt;'SAT M to ACT M'!$A$2, 'SAT M to ACT M'!$B$2, IF('SAT Math'!B195&gt;'SAT M to ACT M'!A$56, 'SAT M to ACT M'!B$56, VLOOKUP(B195,'SAT M to ACT M'!A:B,2,FALSE))))</f>
        <v/>
      </c>
      <c r="D195" s="11" t="str">
        <f t="shared" si="21"/>
        <v/>
      </c>
      <c r="E195" s="11" t="str">
        <f t="shared" ref="E195:E258" si="25">IF(B195="","", IF(D195&lt;100, 100, IF(D195&gt;200, 200, D195)))</f>
        <v/>
      </c>
      <c r="F195" s="11" t="str">
        <f t="shared" si="22"/>
        <v/>
      </c>
      <c r="G195" s="11" t="str">
        <f>IF('SAT Math'!B195="","", IF(F195&lt;100, 100, IF(F195&gt;300, 300, F195)))</f>
        <v/>
      </c>
      <c r="H195" s="11" t="str">
        <f t="shared" si="23"/>
        <v/>
      </c>
      <c r="I195" s="11" t="str">
        <f t="shared" ref="I195:I258" si="26">IF(B195="","", IF(H195&lt;100, 100, IF(H195&gt;200, 200, H195)))</f>
        <v/>
      </c>
      <c r="J195" s="11" t="str">
        <f t="shared" si="24"/>
        <v/>
      </c>
      <c r="K195" s="11" t="str">
        <f t="shared" ref="K195:K258" si="27">IF(B195="","", IF(J195&lt;100, 100, IF(J195&gt;300, 300, J195)))</f>
        <v/>
      </c>
      <c r="L195" s="11" t="str">
        <f>IF('SAT Math'!B195="","",'SAT M to CBEST M'!$A$2+'SAT M to CBEST M'!$B$2*B195)</f>
        <v/>
      </c>
      <c r="M195" s="11" t="str">
        <f>IF('SAT Math'!B195="","", IF(L195&lt;20, 20, IF(L195&gt;80, 80, L195)))</f>
        <v/>
      </c>
    </row>
    <row r="196" spans="1:13" x14ac:dyDescent="0.25">
      <c r="A196" s="11">
        <v>195</v>
      </c>
      <c r="B196" s="30"/>
      <c r="C196" s="11" t="str">
        <f>IF(ISBLANK('SAT Math'!B196),"", IF('SAT Math'!B196&lt;'SAT M to ACT M'!$A$2, 'SAT M to ACT M'!$B$2, IF('SAT Math'!B196&gt;'SAT M to ACT M'!A$56, 'SAT M to ACT M'!B$56, VLOOKUP(B196,'SAT M to ACT M'!A:B,2,FALSE))))</f>
        <v/>
      </c>
      <c r="D196" s="11" t="str">
        <f t="shared" si="21"/>
        <v/>
      </c>
      <c r="E196" s="11" t="str">
        <f t="shared" si="25"/>
        <v/>
      </c>
      <c r="F196" s="11" t="str">
        <f t="shared" si="22"/>
        <v/>
      </c>
      <c r="G196" s="11" t="str">
        <f>IF('SAT Math'!B196="","", IF(F196&lt;100, 100, IF(F196&gt;300, 300, F196)))</f>
        <v/>
      </c>
      <c r="H196" s="11" t="str">
        <f t="shared" si="23"/>
        <v/>
      </c>
      <c r="I196" s="11" t="str">
        <f t="shared" si="26"/>
        <v/>
      </c>
      <c r="J196" s="11" t="str">
        <f t="shared" si="24"/>
        <v/>
      </c>
      <c r="K196" s="11" t="str">
        <f t="shared" si="27"/>
        <v/>
      </c>
      <c r="L196" s="11" t="str">
        <f>IF('SAT Math'!B196="","",'SAT M to CBEST M'!$A$2+'SAT M to CBEST M'!$B$2*B196)</f>
        <v/>
      </c>
      <c r="M196" s="11" t="str">
        <f>IF('SAT Math'!B196="","", IF(L196&lt;20, 20, IF(L196&gt;80, 80, L196)))</f>
        <v/>
      </c>
    </row>
    <row r="197" spans="1:13" x14ac:dyDescent="0.25">
      <c r="A197" s="11">
        <v>196</v>
      </c>
      <c r="B197" s="30"/>
      <c r="C197" s="11" t="str">
        <f>IF(ISBLANK('SAT Math'!B197),"", IF('SAT Math'!B197&lt;'SAT M to ACT M'!$A$2, 'SAT M to ACT M'!$B$2, IF('SAT Math'!B197&gt;'SAT M to ACT M'!A$56, 'SAT M to ACT M'!B$56, VLOOKUP(B197,'SAT M to ACT M'!A:B,2,FALSE))))</f>
        <v/>
      </c>
      <c r="D197" s="11" t="str">
        <f t="shared" si="21"/>
        <v/>
      </c>
      <c r="E197" s="11" t="str">
        <f t="shared" si="25"/>
        <v/>
      </c>
      <c r="F197" s="11" t="str">
        <f t="shared" si="22"/>
        <v/>
      </c>
      <c r="G197" s="11" t="str">
        <f>IF('SAT Math'!B197="","", IF(F197&lt;100, 100, IF(F197&gt;300, 300, F197)))</f>
        <v/>
      </c>
      <c r="H197" s="11" t="str">
        <f t="shared" si="23"/>
        <v/>
      </c>
      <c r="I197" s="11" t="str">
        <f t="shared" si="26"/>
        <v/>
      </c>
      <c r="J197" s="11" t="str">
        <f t="shared" si="24"/>
        <v/>
      </c>
      <c r="K197" s="11" t="str">
        <f t="shared" si="27"/>
        <v/>
      </c>
      <c r="L197" s="11" t="str">
        <f>IF('SAT Math'!B197="","",'SAT M to CBEST M'!$A$2+'SAT M to CBEST M'!$B$2*B197)</f>
        <v/>
      </c>
      <c r="M197" s="11" t="str">
        <f>IF('SAT Math'!B197="","", IF(L197&lt;20, 20, IF(L197&gt;80, 80, L197)))</f>
        <v/>
      </c>
    </row>
    <row r="198" spans="1:13" x14ac:dyDescent="0.25">
      <c r="A198" s="11">
        <v>197</v>
      </c>
      <c r="B198" s="30"/>
      <c r="C198" s="11" t="str">
        <f>IF(ISBLANK('SAT Math'!B198),"", IF('SAT Math'!B198&lt;'SAT M to ACT M'!$A$2, 'SAT M to ACT M'!$B$2, IF('SAT Math'!B198&gt;'SAT M to ACT M'!A$56, 'SAT M to ACT M'!B$56, VLOOKUP(B198,'SAT M to ACT M'!A:B,2,FALSE))))</f>
        <v/>
      </c>
      <c r="D198" s="11" t="str">
        <f t="shared" si="21"/>
        <v/>
      </c>
      <c r="E198" s="11" t="str">
        <f t="shared" si="25"/>
        <v/>
      </c>
      <c r="F198" s="11" t="str">
        <f t="shared" si="22"/>
        <v/>
      </c>
      <c r="G198" s="11" t="str">
        <f>IF('SAT Math'!B198="","", IF(F198&lt;100, 100, IF(F198&gt;300, 300, F198)))</f>
        <v/>
      </c>
      <c r="H198" s="11" t="str">
        <f t="shared" si="23"/>
        <v/>
      </c>
      <c r="I198" s="11" t="str">
        <f t="shared" si="26"/>
        <v/>
      </c>
      <c r="J198" s="11" t="str">
        <f t="shared" si="24"/>
        <v/>
      </c>
      <c r="K198" s="11" t="str">
        <f t="shared" si="27"/>
        <v/>
      </c>
      <c r="L198" s="11" t="str">
        <f>IF('SAT Math'!B198="","",'SAT M to CBEST M'!$A$2+'SAT M to CBEST M'!$B$2*B198)</f>
        <v/>
      </c>
      <c r="M198" s="11" t="str">
        <f>IF('SAT Math'!B198="","", IF(L198&lt;20, 20, IF(L198&gt;80, 80, L198)))</f>
        <v/>
      </c>
    </row>
    <row r="199" spans="1:13" x14ac:dyDescent="0.25">
      <c r="A199" s="11">
        <v>198</v>
      </c>
      <c r="B199" s="30"/>
      <c r="C199" s="11" t="str">
        <f>IF(ISBLANK('SAT Math'!B199),"", IF('SAT Math'!B199&lt;'SAT M to ACT M'!$A$2, 'SAT M to ACT M'!$B$2, IF('SAT Math'!B199&gt;'SAT M to ACT M'!A$56, 'SAT M to ACT M'!B$56, VLOOKUP(B199,'SAT M to ACT M'!A:B,2,FALSE))))</f>
        <v/>
      </c>
      <c r="D199" s="11" t="str">
        <f t="shared" si="21"/>
        <v/>
      </c>
      <c r="E199" s="11" t="str">
        <f t="shared" si="25"/>
        <v/>
      </c>
      <c r="F199" s="11" t="str">
        <f t="shared" si="22"/>
        <v/>
      </c>
      <c r="G199" s="11" t="str">
        <f>IF('SAT Math'!B199="","", IF(F199&lt;100, 100, IF(F199&gt;300, 300, F199)))</f>
        <v/>
      </c>
      <c r="H199" s="11" t="str">
        <f t="shared" si="23"/>
        <v/>
      </c>
      <c r="I199" s="11" t="str">
        <f t="shared" si="26"/>
        <v/>
      </c>
      <c r="J199" s="11" t="str">
        <f t="shared" si="24"/>
        <v/>
      </c>
      <c r="K199" s="11" t="str">
        <f t="shared" si="27"/>
        <v/>
      </c>
      <c r="L199" s="11" t="str">
        <f>IF('SAT Math'!B199="","",'SAT M to CBEST M'!$A$2+'SAT M to CBEST M'!$B$2*B199)</f>
        <v/>
      </c>
      <c r="M199" s="11" t="str">
        <f>IF('SAT Math'!B199="","", IF(L199&lt;20, 20, IF(L199&gt;80, 80, L199)))</f>
        <v/>
      </c>
    </row>
    <row r="200" spans="1:13" x14ac:dyDescent="0.25">
      <c r="A200" s="11">
        <v>199</v>
      </c>
      <c r="B200" s="30"/>
      <c r="C200" s="11" t="str">
        <f>IF(ISBLANK('SAT Math'!B200),"", IF('SAT Math'!B200&lt;'SAT M to ACT M'!$A$2, 'SAT M to ACT M'!$B$2, IF('SAT Math'!B200&gt;'SAT M to ACT M'!A$56, 'SAT M to ACT M'!B$56, VLOOKUP(B200,'SAT M to ACT M'!A:B,2,FALSE))))</f>
        <v/>
      </c>
      <c r="D200" s="11" t="str">
        <f t="shared" si="21"/>
        <v/>
      </c>
      <c r="E200" s="11" t="str">
        <f t="shared" si="25"/>
        <v/>
      </c>
      <c r="F200" s="11" t="str">
        <f t="shared" si="22"/>
        <v/>
      </c>
      <c r="G200" s="11" t="str">
        <f>IF('SAT Math'!B200="","", IF(F200&lt;100, 100, IF(F200&gt;300, 300, F200)))</f>
        <v/>
      </c>
      <c r="H200" s="11" t="str">
        <f t="shared" si="23"/>
        <v/>
      </c>
      <c r="I200" s="11" t="str">
        <f t="shared" si="26"/>
        <v/>
      </c>
      <c r="J200" s="11" t="str">
        <f t="shared" si="24"/>
        <v/>
      </c>
      <c r="K200" s="11" t="str">
        <f t="shared" si="27"/>
        <v/>
      </c>
      <c r="L200" s="11" t="str">
        <f>IF('SAT Math'!B200="","",'SAT M to CBEST M'!$A$2+'SAT M to CBEST M'!$B$2*B200)</f>
        <v/>
      </c>
      <c r="M200" s="11" t="str">
        <f>IF('SAT Math'!B200="","", IF(L200&lt;20, 20, IF(L200&gt;80, 80, L200)))</f>
        <v/>
      </c>
    </row>
    <row r="201" spans="1:13" x14ac:dyDescent="0.25">
      <c r="A201" s="11">
        <v>200</v>
      </c>
      <c r="B201" s="30"/>
      <c r="C201" s="11" t="str">
        <f>IF(ISBLANK('SAT Math'!B201),"", IF('SAT Math'!B201&lt;'SAT M to ACT M'!$A$2, 'SAT M to ACT M'!$B$2, IF('SAT Math'!B201&gt;'SAT M to ACT M'!A$56, 'SAT M to ACT M'!B$56, VLOOKUP(B201,'SAT M to ACT M'!A:B,2,FALSE))))</f>
        <v/>
      </c>
      <c r="D201" s="11" t="str">
        <f t="shared" si="21"/>
        <v/>
      </c>
      <c r="E201" s="11" t="str">
        <f t="shared" si="25"/>
        <v/>
      </c>
      <c r="F201" s="11" t="str">
        <f t="shared" si="22"/>
        <v/>
      </c>
      <c r="G201" s="11" t="str">
        <f>IF('SAT Math'!B201="","", IF(F201&lt;100, 100, IF(F201&gt;300, 300, F201)))</f>
        <v/>
      </c>
      <c r="H201" s="11" t="str">
        <f t="shared" si="23"/>
        <v/>
      </c>
      <c r="I201" s="11" t="str">
        <f t="shared" si="26"/>
        <v/>
      </c>
      <c r="J201" s="11" t="str">
        <f t="shared" si="24"/>
        <v/>
      </c>
      <c r="K201" s="11" t="str">
        <f t="shared" si="27"/>
        <v/>
      </c>
      <c r="L201" s="11" t="str">
        <f>IF('SAT Math'!B201="","",'SAT M to CBEST M'!$A$2+'SAT M to CBEST M'!$B$2*B201)</f>
        <v/>
      </c>
      <c r="M201" s="11" t="str">
        <f>IF('SAT Math'!B201="","", IF(L201&lt;20, 20, IF(L201&gt;80, 80, L201)))</f>
        <v/>
      </c>
    </row>
    <row r="202" spans="1:13" x14ac:dyDescent="0.25">
      <c r="A202" s="11">
        <v>201</v>
      </c>
      <c r="B202" s="30"/>
      <c r="C202" s="11" t="str">
        <f>IF(ISBLANK('SAT Math'!B202),"", IF('SAT Math'!B202&lt;'SAT M to ACT M'!$A$2, 'SAT M to ACT M'!$B$2, IF('SAT Math'!B202&gt;'SAT M to ACT M'!A$56, 'SAT M to ACT M'!B$56, VLOOKUP(B202,'SAT M to ACT M'!A:B,2,FALSE))))</f>
        <v/>
      </c>
      <c r="D202" s="11" t="str">
        <f t="shared" si="21"/>
        <v/>
      </c>
      <c r="E202" s="11" t="str">
        <f t="shared" si="25"/>
        <v/>
      </c>
      <c r="F202" s="11" t="str">
        <f t="shared" si="22"/>
        <v/>
      </c>
      <c r="G202" s="11" t="str">
        <f>IF('SAT Math'!B202="","", IF(F202&lt;100, 100, IF(F202&gt;300, 300, F202)))</f>
        <v/>
      </c>
      <c r="H202" s="11" t="str">
        <f t="shared" si="23"/>
        <v/>
      </c>
      <c r="I202" s="11" t="str">
        <f t="shared" si="26"/>
        <v/>
      </c>
      <c r="J202" s="11" t="str">
        <f t="shared" si="24"/>
        <v/>
      </c>
      <c r="K202" s="11" t="str">
        <f t="shared" si="27"/>
        <v/>
      </c>
      <c r="L202" s="11" t="str">
        <f>IF('SAT Math'!B202="","",'SAT M to CBEST M'!$A$2+'SAT M to CBEST M'!$B$2*B202)</f>
        <v/>
      </c>
      <c r="M202" s="11" t="str">
        <f>IF('SAT Math'!B202="","", IF(L202&lt;20, 20, IF(L202&gt;80, 80, L202)))</f>
        <v/>
      </c>
    </row>
    <row r="203" spans="1:13" x14ac:dyDescent="0.25">
      <c r="A203" s="11">
        <v>202</v>
      </c>
      <c r="B203" s="30"/>
      <c r="C203" s="11" t="str">
        <f>IF(ISBLANK('SAT Math'!B203),"", IF('SAT Math'!B203&lt;'SAT M to ACT M'!$A$2, 'SAT M to ACT M'!$B$2, IF('SAT Math'!B203&gt;'SAT M to ACT M'!A$56, 'SAT M to ACT M'!B$56, VLOOKUP(B203,'SAT M to ACT M'!A:B,2,FALSE))))</f>
        <v/>
      </c>
      <c r="D203" s="11" t="str">
        <f t="shared" si="21"/>
        <v/>
      </c>
      <c r="E203" s="11" t="str">
        <f t="shared" si="25"/>
        <v/>
      </c>
      <c r="F203" s="11" t="str">
        <f t="shared" si="22"/>
        <v/>
      </c>
      <c r="G203" s="11" t="str">
        <f>IF('SAT Math'!B203="","", IF(F203&lt;100, 100, IF(F203&gt;300, 300, F203)))</f>
        <v/>
      </c>
      <c r="H203" s="11" t="str">
        <f t="shared" si="23"/>
        <v/>
      </c>
      <c r="I203" s="11" t="str">
        <f t="shared" si="26"/>
        <v/>
      </c>
      <c r="J203" s="11" t="str">
        <f t="shared" si="24"/>
        <v/>
      </c>
      <c r="K203" s="11" t="str">
        <f t="shared" si="27"/>
        <v/>
      </c>
      <c r="L203" s="11" t="str">
        <f>IF('SAT Math'!B203="","",'SAT M to CBEST M'!$A$2+'SAT M to CBEST M'!$B$2*B203)</f>
        <v/>
      </c>
      <c r="M203" s="11" t="str">
        <f>IF('SAT Math'!B203="","", IF(L203&lt;20, 20, IF(L203&gt;80, 80, L203)))</f>
        <v/>
      </c>
    </row>
    <row r="204" spans="1:13" x14ac:dyDescent="0.25">
      <c r="A204" s="11">
        <v>203</v>
      </c>
      <c r="B204" s="30"/>
      <c r="C204" s="11" t="str">
        <f>IF(ISBLANK('SAT Math'!B204),"", IF('SAT Math'!B204&lt;'SAT M to ACT M'!$A$2, 'SAT M to ACT M'!$B$2, IF('SAT Math'!B204&gt;'SAT M to ACT M'!A$56, 'SAT M to ACT M'!B$56, VLOOKUP(B204,'SAT M to ACT M'!A:B,2,FALSE))))</f>
        <v/>
      </c>
      <c r="D204" s="11" t="str">
        <f t="shared" si="21"/>
        <v/>
      </c>
      <c r="E204" s="11" t="str">
        <f t="shared" si="25"/>
        <v/>
      </c>
      <c r="F204" s="11" t="str">
        <f t="shared" si="22"/>
        <v/>
      </c>
      <c r="G204" s="11" t="str">
        <f>IF('SAT Math'!B204="","", IF(F204&lt;100, 100, IF(F204&gt;300, 300, F204)))</f>
        <v/>
      </c>
      <c r="H204" s="11" t="str">
        <f t="shared" si="23"/>
        <v/>
      </c>
      <c r="I204" s="11" t="str">
        <f t="shared" si="26"/>
        <v/>
      </c>
      <c r="J204" s="11" t="str">
        <f t="shared" si="24"/>
        <v/>
      </c>
      <c r="K204" s="11" t="str">
        <f t="shared" si="27"/>
        <v/>
      </c>
      <c r="L204" s="11" t="str">
        <f>IF('SAT Math'!B204="","",'SAT M to CBEST M'!$A$2+'SAT M to CBEST M'!$B$2*B204)</f>
        <v/>
      </c>
      <c r="M204" s="11" t="str">
        <f>IF('SAT Math'!B204="","", IF(L204&lt;20, 20, IF(L204&gt;80, 80, L204)))</f>
        <v/>
      </c>
    </row>
    <row r="205" spans="1:13" x14ac:dyDescent="0.25">
      <c r="A205" s="11">
        <v>204</v>
      </c>
      <c r="B205" s="30"/>
      <c r="C205" s="11" t="str">
        <f>IF(ISBLANK('SAT Math'!B205),"", IF('SAT Math'!B205&lt;'SAT M to ACT M'!$A$2, 'SAT M to ACT M'!$B$2, IF('SAT Math'!B205&gt;'SAT M to ACT M'!A$56, 'SAT M to ACT M'!B$56, VLOOKUP(B205,'SAT M to ACT M'!A:B,2,FALSE))))</f>
        <v/>
      </c>
      <c r="D205" s="11" t="str">
        <f t="shared" si="21"/>
        <v/>
      </c>
      <c r="E205" s="11" t="str">
        <f t="shared" si="25"/>
        <v/>
      </c>
      <c r="F205" s="11" t="str">
        <f t="shared" si="22"/>
        <v/>
      </c>
      <c r="G205" s="11" t="str">
        <f>IF('SAT Math'!B205="","", IF(F205&lt;100, 100, IF(F205&gt;300, 300, F205)))</f>
        <v/>
      </c>
      <c r="H205" s="11" t="str">
        <f t="shared" si="23"/>
        <v/>
      </c>
      <c r="I205" s="11" t="str">
        <f t="shared" si="26"/>
        <v/>
      </c>
      <c r="J205" s="11" t="str">
        <f t="shared" si="24"/>
        <v/>
      </c>
      <c r="K205" s="11" t="str">
        <f t="shared" si="27"/>
        <v/>
      </c>
      <c r="L205" s="11" t="str">
        <f>IF('SAT Math'!B205="","",'SAT M to CBEST M'!$A$2+'SAT M to CBEST M'!$B$2*B205)</f>
        <v/>
      </c>
      <c r="M205" s="11" t="str">
        <f>IF('SAT Math'!B205="","", IF(L205&lt;20, 20, IF(L205&gt;80, 80, L205)))</f>
        <v/>
      </c>
    </row>
    <row r="206" spans="1:13" x14ac:dyDescent="0.25">
      <c r="A206" s="11">
        <v>205</v>
      </c>
      <c r="B206" s="30"/>
      <c r="C206" s="11" t="str">
        <f>IF(ISBLANK('SAT Math'!B206),"", IF('SAT Math'!B206&lt;'SAT M to ACT M'!$A$2, 'SAT M to ACT M'!$B$2, IF('SAT Math'!B206&gt;'SAT M to ACT M'!A$56, 'SAT M to ACT M'!B$56, VLOOKUP(B206,'SAT M to ACT M'!A:B,2,FALSE))))</f>
        <v/>
      </c>
      <c r="D206" s="11" t="str">
        <f t="shared" si="21"/>
        <v/>
      </c>
      <c r="E206" s="11" t="str">
        <f t="shared" si="25"/>
        <v/>
      </c>
      <c r="F206" s="11" t="str">
        <f t="shared" si="22"/>
        <v/>
      </c>
      <c r="G206" s="11" t="str">
        <f>IF('SAT Math'!B206="","", IF(F206&lt;100, 100, IF(F206&gt;300, 300, F206)))</f>
        <v/>
      </c>
      <c r="H206" s="11" t="str">
        <f t="shared" si="23"/>
        <v/>
      </c>
      <c r="I206" s="11" t="str">
        <f t="shared" si="26"/>
        <v/>
      </c>
      <c r="J206" s="11" t="str">
        <f t="shared" si="24"/>
        <v/>
      </c>
      <c r="K206" s="11" t="str">
        <f t="shared" si="27"/>
        <v/>
      </c>
      <c r="L206" s="11" t="str">
        <f>IF('SAT Math'!B206="","",'SAT M to CBEST M'!$A$2+'SAT M to CBEST M'!$B$2*B206)</f>
        <v/>
      </c>
      <c r="M206" s="11" t="str">
        <f>IF('SAT Math'!B206="","", IF(L206&lt;20, 20, IF(L206&gt;80, 80, L206)))</f>
        <v/>
      </c>
    </row>
    <row r="207" spans="1:13" x14ac:dyDescent="0.25">
      <c r="A207" s="11">
        <v>206</v>
      </c>
      <c r="B207" s="30"/>
      <c r="C207" s="11" t="str">
        <f>IF(ISBLANK('SAT Math'!B207),"", IF('SAT Math'!B207&lt;'SAT M to ACT M'!$A$2, 'SAT M to ACT M'!$B$2, IF('SAT Math'!B207&gt;'SAT M to ACT M'!A$56, 'SAT M to ACT M'!B$56, VLOOKUP(B207,'SAT M to ACT M'!A:B,2,FALSE))))</f>
        <v/>
      </c>
      <c r="D207" s="11" t="str">
        <f t="shared" si="21"/>
        <v/>
      </c>
      <c r="E207" s="11" t="str">
        <f t="shared" si="25"/>
        <v/>
      </c>
      <c r="F207" s="11" t="str">
        <f t="shared" si="22"/>
        <v/>
      </c>
      <c r="G207" s="11" t="str">
        <f>IF('SAT Math'!B207="","", IF(F207&lt;100, 100, IF(F207&gt;300, 300, F207)))</f>
        <v/>
      </c>
      <c r="H207" s="11" t="str">
        <f t="shared" si="23"/>
        <v/>
      </c>
      <c r="I207" s="11" t="str">
        <f t="shared" si="26"/>
        <v/>
      </c>
      <c r="J207" s="11" t="str">
        <f t="shared" si="24"/>
        <v/>
      </c>
      <c r="K207" s="11" t="str">
        <f t="shared" si="27"/>
        <v/>
      </c>
      <c r="L207" s="11" t="str">
        <f>IF('SAT Math'!B207="","",'SAT M to CBEST M'!$A$2+'SAT M to CBEST M'!$B$2*B207)</f>
        <v/>
      </c>
      <c r="M207" s="11" t="str">
        <f>IF('SAT Math'!B207="","", IF(L207&lt;20, 20, IF(L207&gt;80, 80, L207)))</f>
        <v/>
      </c>
    </row>
    <row r="208" spans="1:13" x14ac:dyDescent="0.25">
      <c r="A208" s="11">
        <v>207</v>
      </c>
      <c r="B208" s="30"/>
      <c r="C208" s="11" t="str">
        <f>IF(ISBLANK('SAT Math'!B208),"", IF('SAT Math'!B208&lt;'SAT M to ACT M'!$A$2, 'SAT M to ACT M'!$B$2, IF('SAT Math'!B208&gt;'SAT M to ACT M'!A$56, 'SAT M to ACT M'!B$56, VLOOKUP(B208,'SAT M to ACT M'!A:B,2,FALSE))))</f>
        <v/>
      </c>
      <c r="D208" s="11" t="str">
        <f t="shared" si="21"/>
        <v/>
      </c>
      <c r="E208" s="11" t="str">
        <f t="shared" si="25"/>
        <v/>
      </c>
      <c r="F208" s="11" t="str">
        <f t="shared" si="22"/>
        <v/>
      </c>
      <c r="G208" s="11" t="str">
        <f>IF('SAT Math'!B208="","", IF(F208&lt;100, 100, IF(F208&gt;300, 300, F208)))</f>
        <v/>
      </c>
      <c r="H208" s="11" t="str">
        <f t="shared" si="23"/>
        <v/>
      </c>
      <c r="I208" s="11" t="str">
        <f t="shared" si="26"/>
        <v/>
      </c>
      <c r="J208" s="11" t="str">
        <f t="shared" si="24"/>
        <v/>
      </c>
      <c r="K208" s="11" t="str">
        <f t="shared" si="27"/>
        <v/>
      </c>
      <c r="L208" s="11" t="str">
        <f>IF('SAT Math'!B208="","",'SAT M to CBEST M'!$A$2+'SAT M to CBEST M'!$B$2*B208)</f>
        <v/>
      </c>
      <c r="M208" s="11" t="str">
        <f>IF('SAT Math'!B208="","", IF(L208&lt;20, 20, IF(L208&gt;80, 80, L208)))</f>
        <v/>
      </c>
    </row>
    <row r="209" spans="1:13" x14ac:dyDescent="0.25">
      <c r="A209" s="11">
        <v>208</v>
      </c>
      <c r="B209" s="30"/>
      <c r="C209" s="11" t="str">
        <f>IF(ISBLANK('SAT Math'!B209),"", IF('SAT Math'!B209&lt;'SAT M to ACT M'!$A$2, 'SAT M to ACT M'!$B$2, IF('SAT Math'!B209&gt;'SAT M to ACT M'!A$56, 'SAT M to ACT M'!B$56, VLOOKUP(B209,'SAT M to ACT M'!A:B,2,FALSE))))</f>
        <v/>
      </c>
      <c r="D209" s="11" t="str">
        <f t="shared" si="21"/>
        <v/>
      </c>
      <c r="E209" s="11" t="str">
        <f t="shared" si="25"/>
        <v/>
      </c>
      <c r="F209" s="11" t="str">
        <f t="shared" si="22"/>
        <v/>
      </c>
      <c r="G209" s="11" t="str">
        <f>IF('SAT Math'!B209="","", IF(F209&lt;100, 100, IF(F209&gt;300, 300, F209)))</f>
        <v/>
      </c>
      <c r="H209" s="11" t="str">
        <f t="shared" si="23"/>
        <v/>
      </c>
      <c r="I209" s="11" t="str">
        <f t="shared" si="26"/>
        <v/>
      </c>
      <c r="J209" s="11" t="str">
        <f t="shared" si="24"/>
        <v/>
      </c>
      <c r="K209" s="11" t="str">
        <f t="shared" si="27"/>
        <v/>
      </c>
      <c r="L209" s="11" t="str">
        <f>IF('SAT Math'!B209="","",'SAT M to CBEST M'!$A$2+'SAT M to CBEST M'!$B$2*B209)</f>
        <v/>
      </c>
      <c r="M209" s="11" t="str">
        <f>IF('SAT Math'!B209="","", IF(L209&lt;20, 20, IF(L209&gt;80, 80, L209)))</f>
        <v/>
      </c>
    </row>
    <row r="210" spans="1:13" x14ac:dyDescent="0.25">
      <c r="A210" s="11">
        <v>209</v>
      </c>
      <c r="B210" s="30"/>
      <c r="C210" s="11" t="str">
        <f>IF(ISBLANK('SAT Math'!B210),"", IF('SAT Math'!B210&lt;'SAT M to ACT M'!$A$2, 'SAT M to ACT M'!$B$2, IF('SAT Math'!B210&gt;'SAT M to ACT M'!A$56, 'SAT M to ACT M'!B$56, VLOOKUP(B210,'SAT M to ACT M'!A:B,2,FALSE))))</f>
        <v/>
      </c>
      <c r="D210" s="11" t="str">
        <f t="shared" si="21"/>
        <v/>
      </c>
      <c r="E210" s="11" t="str">
        <f t="shared" si="25"/>
        <v/>
      </c>
      <c r="F210" s="11" t="str">
        <f t="shared" si="22"/>
        <v/>
      </c>
      <c r="G210" s="11" t="str">
        <f>IF('SAT Math'!B210="","", IF(F210&lt;100, 100, IF(F210&gt;300, 300, F210)))</f>
        <v/>
      </c>
      <c r="H210" s="11" t="str">
        <f t="shared" si="23"/>
        <v/>
      </c>
      <c r="I210" s="11" t="str">
        <f t="shared" si="26"/>
        <v/>
      </c>
      <c r="J210" s="11" t="str">
        <f t="shared" si="24"/>
        <v/>
      </c>
      <c r="K210" s="11" t="str">
        <f t="shared" si="27"/>
        <v/>
      </c>
      <c r="L210" s="11" t="str">
        <f>IF('SAT Math'!B210="","",'SAT M to CBEST M'!$A$2+'SAT M to CBEST M'!$B$2*B210)</f>
        <v/>
      </c>
      <c r="M210" s="11" t="str">
        <f>IF('SAT Math'!B210="","", IF(L210&lt;20, 20, IF(L210&gt;80, 80, L210)))</f>
        <v/>
      </c>
    </row>
    <row r="211" spans="1:13" x14ac:dyDescent="0.25">
      <c r="A211" s="11">
        <v>210</v>
      </c>
      <c r="B211" s="30"/>
      <c r="C211" s="11" t="str">
        <f>IF(ISBLANK('SAT Math'!B211),"", IF('SAT Math'!B211&lt;'SAT M to ACT M'!$A$2, 'SAT M to ACT M'!$B$2, IF('SAT Math'!B211&gt;'SAT M to ACT M'!A$56, 'SAT M to ACT M'!B$56, VLOOKUP(B211,'SAT M to ACT M'!A:B,2,FALSE))))</f>
        <v/>
      </c>
      <c r="D211" s="11" t="str">
        <f t="shared" si="21"/>
        <v/>
      </c>
      <c r="E211" s="11" t="str">
        <f t="shared" si="25"/>
        <v/>
      </c>
      <c r="F211" s="11" t="str">
        <f t="shared" si="22"/>
        <v/>
      </c>
      <c r="G211" s="11" t="str">
        <f>IF('SAT Math'!B211="","", IF(F211&lt;100, 100, IF(F211&gt;300, 300, F211)))</f>
        <v/>
      </c>
      <c r="H211" s="11" t="str">
        <f t="shared" si="23"/>
        <v/>
      </c>
      <c r="I211" s="11" t="str">
        <f t="shared" si="26"/>
        <v/>
      </c>
      <c r="J211" s="11" t="str">
        <f t="shared" si="24"/>
        <v/>
      </c>
      <c r="K211" s="11" t="str">
        <f t="shared" si="27"/>
        <v/>
      </c>
      <c r="L211" s="11" t="str">
        <f>IF('SAT Math'!B211="","",'SAT M to CBEST M'!$A$2+'SAT M to CBEST M'!$B$2*B211)</f>
        <v/>
      </c>
      <c r="M211" s="11" t="str">
        <f>IF('SAT Math'!B211="","", IF(L211&lt;20, 20, IF(L211&gt;80, 80, L211)))</f>
        <v/>
      </c>
    </row>
    <row r="212" spans="1:13" x14ac:dyDescent="0.25">
      <c r="A212" s="11">
        <v>211</v>
      </c>
      <c r="B212" s="30"/>
      <c r="C212" s="11" t="str">
        <f>IF(ISBLANK('SAT Math'!B212),"", IF('SAT Math'!B212&lt;'SAT M to ACT M'!$A$2, 'SAT M to ACT M'!$B$2, IF('SAT Math'!B212&gt;'SAT M to ACT M'!A$56, 'SAT M to ACT M'!B$56, VLOOKUP(B212,'SAT M to ACT M'!A:B,2,FALSE))))</f>
        <v/>
      </c>
      <c r="D212" s="11" t="str">
        <f t="shared" si="21"/>
        <v/>
      </c>
      <c r="E212" s="11" t="str">
        <f t="shared" si="25"/>
        <v/>
      </c>
      <c r="F212" s="11" t="str">
        <f t="shared" si="22"/>
        <v/>
      </c>
      <c r="G212" s="11" t="str">
        <f>IF('SAT Math'!B212="","", IF(F212&lt;100, 100, IF(F212&gt;300, 300, F212)))</f>
        <v/>
      </c>
      <c r="H212" s="11" t="str">
        <f t="shared" si="23"/>
        <v/>
      </c>
      <c r="I212" s="11" t="str">
        <f t="shared" si="26"/>
        <v/>
      </c>
      <c r="J212" s="11" t="str">
        <f t="shared" si="24"/>
        <v/>
      </c>
      <c r="K212" s="11" t="str">
        <f t="shared" si="27"/>
        <v/>
      </c>
      <c r="L212" s="11" t="str">
        <f>IF('SAT Math'!B212="","",'SAT M to CBEST M'!$A$2+'SAT M to CBEST M'!$B$2*B212)</f>
        <v/>
      </c>
      <c r="M212" s="11" t="str">
        <f>IF('SAT Math'!B212="","", IF(L212&lt;20, 20, IF(L212&gt;80, 80, L212)))</f>
        <v/>
      </c>
    </row>
    <row r="213" spans="1:13" x14ac:dyDescent="0.25">
      <c r="A213" s="11">
        <v>212</v>
      </c>
      <c r="B213" s="30"/>
      <c r="C213" s="11" t="str">
        <f>IF(ISBLANK('SAT Math'!B213),"", IF('SAT Math'!B213&lt;'SAT M to ACT M'!$A$2, 'SAT M to ACT M'!$B$2, IF('SAT Math'!B213&gt;'SAT M to ACT M'!A$56, 'SAT M to ACT M'!B$56, VLOOKUP(B213,'SAT M to ACT M'!A:B,2,FALSE))))</f>
        <v/>
      </c>
      <c r="D213" s="11" t="str">
        <f t="shared" si="21"/>
        <v/>
      </c>
      <c r="E213" s="11" t="str">
        <f t="shared" si="25"/>
        <v/>
      </c>
      <c r="F213" s="11" t="str">
        <f t="shared" si="22"/>
        <v/>
      </c>
      <c r="G213" s="11" t="str">
        <f>IF('SAT Math'!B213="","", IF(F213&lt;100, 100, IF(F213&gt;300, 300, F213)))</f>
        <v/>
      </c>
      <c r="H213" s="11" t="str">
        <f t="shared" si="23"/>
        <v/>
      </c>
      <c r="I213" s="11" t="str">
        <f t="shared" si="26"/>
        <v/>
      </c>
      <c r="J213" s="11" t="str">
        <f t="shared" si="24"/>
        <v/>
      </c>
      <c r="K213" s="11" t="str">
        <f t="shared" si="27"/>
        <v/>
      </c>
      <c r="L213" s="11" t="str">
        <f>IF('SAT Math'!B213="","",'SAT M to CBEST M'!$A$2+'SAT M to CBEST M'!$B$2*B213)</f>
        <v/>
      </c>
      <c r="M213" s="11" t="str">
        <f>IF('SAT Math'!B213="","", IF(L213&lt;20, 20, IF(L213&gt;80, 80, L213)))</f>
        <v/>
      </c>
    </row>
    <row r="214" spans="1:13" x14ac:dyDescent="0.25">
      <c r="A214" s="11">
        <v>213</v>
      </c>
      <c r="B214" s="30"/>
      <c r="C214" s="11" t="str">
        <f>IF(ISBLANK('SAT Math'!B214),"", IF('SAT Math'!B214&lt;'SAT M to ACT M'!$A$2, 'SAT M to ACT M'!$B$2, IF('SAT Math'!B214&gt;'SAT M to ACT M'!A$56, 'SAT M to ACT M'!B$56, VLOOKUP(B214,'SAT M to ACT M'!A:B,2,FALSE))))</f>
        <v/>
      </c>
      <c r="D214" s="11" t="str">
        <f t="shared" si="21"/>
        <v/>
      </c>
      <c r="E214" s="11" t="str">
        <f t="shared" si="25"/>
        <v/>
      </c>
      <c r="F214" s="11" t="str">
        <f t="shared" si="22"/>
        <v/>
      </c>
      <c r="G214" s="11" t="str">
        <f>IF('SAT Math'!B214="","", IF(F214&lt;100, 100, IF(F214&gt;300, 300, F214)))</f>
        <v/>
      </c>
      <c r="H214" s="11" t="str">
        <f t="shared" si="23"/>
        <v/>
      </c>
      <c r="I214" s="11" t="str">
        <f t="shared" si="26"/>
        <v/>
      </c>
      <c r="J214" s="11" t="str">
        <f t="shared" si="24"/>
        <v/>
      </c>
      <c r="K214" s="11" t="str">
        <f t="shared" si="27"/>
        <v/>
      </c>
      <c r="L214" s="11" t="str">
        <f>IF('SAT Math'!B214="","",'SAT M to CBEST M'!$A$2+'SAT M to CBEST M'!$B$2*B214)</f>
        <v/>
      </c>
      <c r="M214" s="11" t="str">
        <f>IF('SAT Math'!B214="","", IF(L214&lt;20, 20, IF(L214&gt;80, 80, L214)))</f>
        <v/>
      </c>
    </row>
    <row r="215" spans="1:13" x14ac:dyDescent="0.25">
      <c r="A215" s="11">
        <v>214</v>
      </c>
      <c r="B215" s="30"/>
      <c r="C215" s="11" t="str">
        <f>IF(ISBLANK('SAT Math'!B215),"", IF('SAT Math'!B215&lt;'SAT M to ACT M'!$A$2, 'SAT M to ACT M'!$B$2, IF('SAT Math'!B215&gt;'SAT M to ACT M'!A$56, 'SAT M to ACT M'!B$56, VLOOKUP(B215,'SAT M to ACT M'!A:B,2,FALSE))))</f>
        <v/>
      </c>
      <c r="D215" s="11" t="str">
        <f t="shared" si="21"/>
        <v/>
      </c>
      <c r="E215" s="11" t="str">
        <f t="shared" si="25"/>
        <v/>
      </c>
      <c r="F215" s="11" t="str">
        <f t="shared" si="22"/>
        <v/>
      </c>
      <c r="G215" s="11" t="str">
        <f>IF('SAT Math'!B215="","", IF(F215&lt;100, 100, IF(F215&gt;300, 300, F215)))</f>
        <v/>
      </c>
      <c r="H215" s="11" t="str">
        <f t="shared" si="23"/>
        <v/>
      </c>
      <c r="I215" s="11" t="str">
        <f t="shared" si="26"/>
        <v/>
      </c>
      <c r="J215" s="11" t="str">
        <f t="shared" si="24"/>
        <v/>
      </c>
      <c r="K215" s="11" t="str">
        <f t="shared" si="27"/>
        <v/>
      </c>
      <c r="L215" s="11" t="str">
        <f>IF('SAT Math'!B215="","",'SAT M to CBEST M'!$A$2+'SAT M to CBEST M'!$B$2*B215)</f>
        <v/>
      </c>
      <c r="M215" s="11" t="str">
        <f>IF('SAT Math'!B215="","", IF(L215&lt;20, 20, IF(L215&gt;80, 80, L215)))</f>
        <v/>
      </c>
    </row>
    <row r="216" spans="1:13" x14ac:dyDescent="0.25">
      <c r="A216" s="11">
        <v>215</v>
      </c>
      <c r="B216" s="30"/>
      <c r="C216" s="11" t="str">
        <f>IF(ISBLANK('SAT Math'!B216),"", IF('SAT Math'!B216&lt;'SAT M to ACT M'!$A$2, 'SAT M to ACT M'!$B$2, IF('SAT Math'!B216&gt;'SAT M to ACT M'!A$56, 'SAT M to ACT M'!B$56, VLOOKUP(B216,'SAT M to ACT M'!A:B,2,FALSE))))</f>
        <v/>
      </c>
      <c r="D216" s="11" t="str">
        <f t="shared" si="21"/>
        <v/>
      </c>
      <c r="E216" s="11" t="str">
        <f t="shared" si="25"/>
        <v/>
      </c>
      <c r="F216" s="11" t="str">
        <f t="shared" si="22"/>
        <v/>
      </c>
      <c r="G216" s="11" t="str">
        <f>IF('SAT Math'!B216="","", IF(F216&lt;100, 100, IF(F216&gt;300, 300, F216)))</f>
        <v/>
      </c>
      <c r="H216" s="11" t="str">
        <f t="shared" si="23"/>
        <v/>
      </c>
      <c r="I216" s="11" t="str">
        <f t="shared" si="26"/>
        <v/>
      </c>
      <c r="J216" s="11" t="str">
        <f t="shared" si="24"/>
        <v/>
      </c>
      <c r="K216" s="11" t="str">
        <f t="shared" si="27"/>
        <v/>
      </c>
      <c r="L216" s="11" t="str">
        <f>IF('SAT Math'!B216="","",'SAT M to CBEST M'!$A$2+'SAT M to CBEST M'!$B$2*B216)</f>
        <v/>
      </c>
      <c r="M216" s="11" t="str">
        <f>IF('SAT Math'!B216="","", IF(L216&lt;20, 20, IF(L216&gt;80, 80, L216)))</f>
        <v/>
      </c>
    </row>
    <row r="217" spans="1:13" x14ac:dyDescent="0.25">
      <c r="A217" s="11">
        <v>216</v>
      </c>
      <c r="B217" s="30"/>
      <c r="C217" s="11" t="str">
        <f>IF(ISBLANK('SAT Math'!B217),"", IF('SAT Math'!B217&lt;'SAT M to ACT M'!$A$2, 'SAT M to ACT M'!$B$2, IF('SAT Math'!B217&gt;'SAT M to ACT M'!A$56, 'SAT M to ACT M'!B$56, VLOOKUP(B217,'SAT M to ACT M'!A:B,2,FALSE))))</f>
        <v/>
      </c>
      <c r="D217" s="11" t="str">
        <f t="shared" si="21"/>
        <v/>
      </c>
      <c r="E217" s="11" t="str">
        <f t="shared" si="25"/>
        <v/>
      </c>
      <c r="F217" s="11" t="str">
        <f t="shared" si="22"/>
        <v/>
      </c>
      <c r="G217" s="11" t="str">
        <f>IF('SAT Math'!B217="","", IF(F217&lt;100, 100, IF(F217&gt;300, 300, F217)))</f>
        <v/>
      </c>
      <c r="H217" s="11" t="str">
        <f t="shared" si="23"/>
        <v/>
      </c>
      <c r="I217" s="11" t="str">
        <f t="shared" si="26"/>
        <v/>
      </c>
      <c r="J217" s="11" t="str">
        <f t="shared" si="24"/>
        <v/>
      </c>
      <c r="K217" s="11" t="str">
        <f t="shared" si="27"/>
        <v/>
      </c>
      <c r="L217" s="11" t="str">
        <f>IF('SAT Math'!B217="","",'SAT M to CBEST M'!$A$2+'SAT M to CBEST M'!$B$2*B217)</f>
        <v/>
      </c>
      <c r="M217" s="11" t="str">
        <f>IF('SAT Math'!B217="","", IF(L217&lt;20, 20, IF(L217&gt;80, 80, L217)))</f>
        <v/>
      </c>
    </row>
    <row r="218" spans="1:13" x14ac:dyDescent="0.25">
      <c r="A218" s="11">
        <v>217</v>
      </c>
      <c r="B218" s="30"/>
      <c r="C218" s="11" t="str">
        <f>IF(ISBLANK('SAT Math'!B218),"", IF('SAT Math'!B218&lt;'SAT M to ACT M'!$A$2, 'SAT M to ACT M'!$B$2, IF('SAT Math'!B218&gt;'SAT M to ACT M'!A$56, 'SAT M to ACT M'!B$56, VLOOKUP(B218,'SAT M to ACT M'!A:B,2,FALSE))))</f>
        <v/>
      </c>
      <c r="D218" s="11" t="str">
        <f t="shared" si="21"/>
        <v/>
      </c>
      <c r="E218" s="11" t="str">
        <f t="shared" si="25"/>
        <v/>
      </c>
      <c r="F218" s="11" t="str">
        <f t="shared" si="22"/>
        <v/>
      </c>
      <c r="G218" s="11" t="str">
        <f>IF('SAT Math'!B218="","", IF(F218&lt;100, 100, IF(F218&gt;300, 300, F218)))</f>
        <v/>
      </c>
      <c r="H218" s="11" t="str">
        <f t="shared" si="23"/>
        <v/>
      </c>
      <c r="I218" s="11" t="str">
        <f t="shared" si="26"/>
        <v/>
      </c>
      <c r="J218" s="11" t="str">
        <f t="shared" si="24"/>
        <v/>
      </c>
      <c r="K218" s="11" t="str">
        <f t="shared" si="27"/>
        <v/>
      </c>
      <c r="L218" s="11" t="str">
        <f>IF('SAT Math'!B218="","",'SAT M to CBEST M'!$A$2+'SAT M to CBEST M'!$B$2*B218)</f>
        <v/>
      </c>
      <c r="M218" s="11" t="str">
        <f>IF('SAT Math'!B218="","", IF(L218&lt;20, 20, IF(L218&gt;80, 80, L218)))</f>
        <v/>
      </c>
    </row>
    <row r="219" spans="1:13" x14ac:dyDescent="0.25">
      <c r="A219" s="11">
        <v>218</v>
      </c>
      <c r="B219" s="30"/>
      <c r="C219" s="11" t="str">
        <f>IF(ISBLANK('SAT Math'!B219),"", IF('SAT Math'!B219&lt;'SAT M to ACT M'!$A$2, 'SAT M to ACT M'!$B$2, IF('SAT Math'!B219&gt;'SAT M to ACT M'!A$56, 'SAT M to ACT M'!B$56, VLOOKUP(B219,'SAT M to ACT M'!A:B,2,FALSE))))</f>
        <v/>
      </c>
      <c r="D219" s="11" t="str">
        <f t="shared" si="21"/>
        <v/>
      </c>
      <c r="E219" s="11" t="str">
        <f t="shared" si="25"/>
        <v/>
      </c>
      <c r="F219" s="11" t="str">
        <f t="shared" si="22"/>
        <v/>
      </c>
      <c r="G219" s="11" t="str">
        <f>IF('SAT Math'!B219="","", IF(F219&lt;100, 100, IF(F219&gt;300, 300, F219)))</f>
        <v/>
      </c>
      <c r="H219" s="11" t="str">
        <f t="shared" si="23"/>
        <v/>
      </c>
      <c r="I219" s="11" t="str">
        <f t="shared" si="26"/>
        <v/>
      </c>
      <c r="J219" s="11" t="str">
        <f t="shared" si="24"/>
        <v/>
      </c>
      <c r="K219" s="11" t="str">
        <f t="shared" si="27"/>
        <v/>
      </c>
      <c r="L219" s="11" t="str">
        <f>IF('SAT Math'!B219="","",'SAT M to CBEST M'!$A$2+'SAT M to CBEST M'!$B$2*B219)</f>
        <v/>
      </c>
      <c r="M219" s="11" t="str">
        <f>IF('SAT Math'!B219="","", IF(L219&lt;20, 20, IF(L219&gt;80, 80, L219)))</f>
        <v/>
      </c>
    </row>
    <row r="220" spans="1:13" x14ac:dyDescent="0.25">
      <c r="A220" s="11">
        <v>219</v>
      </c>
      <c r="B220" s="30"/>
      <c r="C220" s="11" t="str">
        <f>IF(ISBLANK('SAT Math'!B220),"", IF('SAT Math'!B220&lt;'SAT M to ACT M'!$A$2, 'SAT M to ACT M'!$B$2, IF('SAT Math'!B220&gt;'SAT M to ACT M'!A$56, 'SAT M to ACT M'!B$56, VLOOKUP(B220,'SAT M to ACT M'!A:B,2,FALSE))))</f>
        <v/>
      </c>
      <c r="D220" s="11" t="str">
        <f t="shared" si="21"/>
        <v/>
      </c>
      <c r="E220" s="11" t="str">
        <f t="shared" si="25"/>
        <v/>
      </c>
      <c r="F220" s="11" t="str">
        <f t="shared" si="22"/>
        <v/>
      </c>
      <c r="G220" s="11" t="str">
        <f>IF('SAT Math'!B220="","", IF(F220&lt;100, 100, IF(F220&gt;300, 300, F220)))</f>
        <v/>
      </c>
      <c r="H220" s="11" t="str">
        <f t="shared" si="23"/>
        <v/>
      </c>
      <c r="I220" s="11" t="str">
        <f t="shared" si="26"/>
        <v/>
      </c>
      <c r="J220" s="11" t="str">
        <f t="shared" si="24"/>
        <v/>
      </c>
      <c r="K220" s="11" t="str">
        <f t="shared" si="27"/>
        <v/>
      </c>
      <c r="L220" s="11" t="str">
        <f>IF('SAT Math'!B220="","",'SAT M to CBEST M'!$A$2+'SAT M to CBEST M'!$B$2*B220)</f>
        <v/>
      </c>
      <c r="M220" s="11" t="str">
        <f>IF('SAT Math'!B220="","", IF(L220&lt;20, 20, IF(L220&gt;80, 80, L220)))</f>
        <v/>
      </c>
    </row>
    <row r="221" spans="1:13" x14ac:dyDescent="0.25">
      <c r="A221" s="11">
        <v>220</v>
      </c>
      <c r="B221" s="30"/>
      <c r="C221" s="11" t="str">
        <f>IF(ISBLANK('SAT Math'!B221),"", IF('SAT Math'!B221&lt;'SAT M to ACT M'!$A$2, 'SAT M to ACT M'!$B$2, IF('SAT Math'!B221&gt;'SAT M to ACT M'!A$56, 'SAT M to ACT M'!B$56, VLOOKUP(B221,'SAT M to ACT M'!A:B,2,FALSE))))</f>
        <v/>
      </c>
      <c r="D221" s="11" t="str">
        <f t="shared" si="21"/>
        <v/>
      </c>
      <c r="E221" s="11" t="str">
        <f t="shared" si="25"/>
        <v/>
      </c>
      <c r="F221" s="11" t="str">
        <f t="shared" si="22"/>
        <v/>
      </c>
      <c r="G221" s="11" t="str">
        <f>IF('SAT Math'!B221="","", IF(F221&lt;100, 100, IF(F221&gt;300, 300, F221)))</f>
        <v/>
      </c>
      <c r="H221" s="11" t="str">
        <f t="shared" si="23"/>
        <v/>
      </c>
      <c r="I221" s="11" t="str">
        <f t="shared" si="26"/>
        <v/>
      </c>
      <c r="J221" s="11" t="str">
        <f t="shared" si="24"/>
        <v/>
      </c>
      <c r="K221" s="11" t="str">
        <f t="shared" si="27"/>
        <v/>
      </c>
      <c r="L221" s="11" t="str">
        <f>IF('SAT Math'!B221="","",'SAT M to CBEST M'!$A$2+'SAT M to CBEST M'!$B$2*B221)</f>
        <v/>
      </c>
      <c r="M221" s="11" t="str">
        <f>IF('SAT Math'!B221="","", IF(L221&lt;20, 20, IF(L221&gt;80, 80, L221)))</f>
        <v/>
      </c>
    </row>
    <row r="222" spans="1:13" x14ac:dyDescent="0.25">
      <c r="A222" s="11">
        <v>221</v>
      </c>
      <c r="B222" s="30"/>
      <c r="C222" s="11" t="str">
        <f>IF(ISBLANK('SAT Math'!B222),"", IF('SAT Math'!B222&lt;'SAT M to ACT M'!$A$2, 'SAT M to ACT M'!$B$2, IF('SAT Math'!B222&gt;'SAT M to ACT M'!A$56, 'SAT M to ACT M'!B$56, VLOOKUP(B222,'SAT M to ACT M'!A:B,2,FALSE))))</f>
        <v/>
      </c>
      <c r="D222" s="11" t="str">
        <f t="shared" si="21"/>
        <v/>
      </c>
      <c r="E222" s="11" t="str">
        <f t="shared" si="25"/>
        <v/>
      </c>
      <c r="F222" s="11" t="str">
        <f t="shared" si="22"/>
        <v/>
      </c>
      <c r="G222" s="11" t="str">
        <f>IF('SAT Math'!B222="","", IF(F222&lt;100, 100, IF(F222&gt;300, 300, F222)))</f>
        <v/>
      </c>
      <c r="H222" s="11" t="str">
        <f t="shared" si="23"/>
        <v/>
      </c>
      <c r="I222" s="11" t="str">
        <f t="shared" si="26"/>
        <v/>
      </c>
      <c r="J222" s="11" t="str">
        <f t="shared" si="24"/>
        <v/>
      </c>
      <c r="K222" s="11" t="str">
        <f t="shared" si="27"/>
        <v/>
      </c>
      <c r="L222" s="11" t="str">
        <f>IF('SAT Math'!B222="","",'SAT M to CBEST M'!$A$2+'SAT M to CBEST M'!$B$2*B222)</f>
        <v/>
      </c>
      <c r="M222" s="11" t="str">
        <f>IF('SAT Math'!B222="","", IF(L222&lt;20, 20, IF(L222&gt;80, 80, L222)))</f>
        <v/>
      </c>
    </row>
    <row r="223" spans="1:13" x14ac:dyDescent="0.25">
      <c r="A223" s="11">
        <v>222</v>
      </c>
      <c r="B223" s="30"/>
      <c r="C223" s="11" t="str">
        <f>IF(ISBLANK('SAT Math'!B223),"", IF('SAT Math'!B223&lt;'SAT M to ACT M'!$A$2, 'SAT M to ACT M'!$B$2, IF('SAT Math'!B223&gt;'SAT M to ACT M'!A$56, 'SAT M to ACT M'!B$56, VLOOKUP(B223,'SAT M to ACT M'!A:B,2,FALSE))))</f>
        <v/>
      </c>
      <c r="D223" s="11" t="str">
        <f t="shared" si="21"/>
        <v/>
      </c>
      <c r="E223" s="11" t="str">
        <f t="shared" si="25"/>
        <v/>
      </c>
      <c r="F223" s="11" t="str">
        <f t="shared" si="22"/>
        <v/>
      </c>
      <c r="G223" s="11" t="str">
        <f>IF('SAT Math'!B223="","", IF(F223&lt;100, 100, IF(F223&gt;300, 300, F223)))</f>
        <v/>
      </c>
      <c r="H223" s="11" t="str">
        <f t="shared" si="23"/>
        <v/>
      </c>
      <c r="I223" s="11" t="str">
        <f t="shared" si="26"/>
        <v/>
      </c>
      <c r="J223" s="11" t="str">
        <f t="shared" si="24"/>
        <v/>
      </c>
      <c r="K223" s="11" t="str">
        <f t="shared" si="27"/>
        <v/>
      </c>
      <c r="L223" s="11" t="str">
        <f>IF('SAT Math'!B223="","",'SAT M to CBEST M'!$A$2+'SAT M to CBEST M'!$B$2*B223)</f>
        <v/>
      </c>
      <c r="M223" s="11" t="str">
        <f>IF('SAT Math'!B223="","", IF(L223&lt;20, 20, IF(L223&gt;80, 80, L223)))</f>
        <v/>
      </c>
    </row>
    <row r="224" spans="1:13" x14ac:dyDescent="0.25">
      <c r="A224" s="11">
        <v>223</v>
      </c>
      <c r="B224" s="30"/>
      <c r="C224" s="11" t="str">
        <f>IF(ISBLANK('SAT Math'!B224),"", IF('SAT Math'!B224&lt;'SAT M to ACT M'!$A$2, 'SAT M to ACT M'!$B$2, IF('SAT Math'!B224&gt;'SAT M to ACT M'!A$56, 'SAT M to ACT M'!B$56, VLOOKUP(B224,'SAT M to ACT M'!A:B,2,FALSE))))</f>
        <v/>
      </c>
      <c r="D224" s="11" t="str">
        <f t="shared" si="21"/>
        <v/>
      </c>
      <c r="E224" s="11" t="str">
        <f t="shared" si="25"/>
        <v/>
      </c>
      <c r="F224" s="11" t="str">
        <f t="shared" si="22"/>
        <v/>
      </c>
      <c r="G224" s="11" t="str">
        <f>IF('SAT Math'!B224="","", IF(F224&lt;100, 100, IF(F224&gt;300, 300, F224)))</f>
        <v/>
      </c>
      <c r="H224" s="11" t="str">
        <f t="shared" si="23"/>
        <v/>
      </c>
      <c r="I224" s="11" t="str">
        <f t="shared" si="26"/>
        <v/>
      </c>
      <c r="J224" s="11" t="str">
        <f t="shared" si="24"/>
        <v/>
      </c>
      <c r="K224" s="11" t="str">
        <f t="shared" si="27"/>
        <v/>
      </c>
      <c r="L224" s="11" t="str">
        <f>IF('SAT Math'!B224="","",'SAT M to CBEST M'!$A$2+'SAT M to CBEST M'!$B$2*B224)</f>
        <v/>
      </c>
      <c r="M224" s="11" t="str">
        <f>IF('SAT Math'!B224="","", IF(L224&lt;20, 20, IF(L224&gt;80, 80, L224)))</f>
        <v/>
      </c>
    </row>
    <row r="225" spans="1:13" x14ac:dyDescent="0.25">
      <c r="A225" s="11">
        <v>224</v>
      </c>
      <c r="B225" s="30"/>
      <c r="C225" s="11" t="str">
        <f>IF(ISBLANK('SAT Math'!B225),"", IF('SAT Math'!B225&lt;'SAT M to ACT M'!$A$2, 'SAT M to ACT M'!$B$2, IF('SAT Math'!B225&gt;'SAT M to ACT M'!A$56, 'SAT M to ACT M'!B$56, VLOOKUP(B225,'SAT M to ACT M'!A:B,2,FALSE))))</f>
        <v/>
      </c>
      <c r="D225" s="11" t="str">
        <f t="shared" si="21"/>
        <v/>
      </c>
      <c r="E225" s="11" t="str">
        <f t="shared" si="25"/>
        <v/>
      </c>
      <c r="F225" s="11" t="str">
        <f t="shared" si="22"/>
        <v/>
      </c>
      <c r="G225" s="11" t="str">
        <f>IF('SAT Math'!B225="","", IF(F225&lt;100, 100, IF(F225&gt;300, 300, F225)))</f>
        <v/>
      </c>
      <c r="H225" s="11" t="str">
        <f t="shared" si="23"/>
        <v/>
      </c>
      <c r="I225" s="11" t="str">
        <f t="shared" si="26"/>
        <v/>
      </c>
      <c r="J225" s="11" t="str">
        <f t="shared" si="24"/>
        <v/>
      </c>
      <c r="K225" s="11" t="str">
        <f t="shared" si="27"/>
        <v/>
      </c>
      <c r="L225" s="11" t="str">
        <f>IF('SAT Math'!B225="","",'SAT M to CBEST M'!$A$2+'SAT M to CBEST M'!$B$2*B225)</f>
        <v/>
      </c>
      <c r="M225" s="11" t="str">
        <f>IF('SAT Math'!B225="","", IF(L225&lt;20, 20, IF(L225&gt;80, 80, L225)))</f>
        <v/>
      </c>
    </row>
    <row r="226" spans="1:13" x14ac:dyDescent="0.25">
      <c r="A226" s="11">
        <v>225</v>
      </c>
      <c r="B226" s="30"/>
      <c r="C226" s="11" t="str">
        <f>IF(ISBLANK('SAT Math'!B226),"", IF('SAT Math'!B226&lt;'SAT M to ACT M'!$A$2, 'SAT M to ACT M'!$B$2, IF('SAT Math'!B226&gt;'SAT M to ACT M'!A$56, 'SAT M to ACT M'!B$56, VLOOKUP(B226,'SAT M to ACT M'!A:B,2,FALSE))))</f>
        <v/>
      </c>
      <c r="D226" s="11" t="str">
        <f t="shared" si="21"/>
        <v/>
      </c>
      <c r="E226" s="11" t="str">
        <f t="shared" si="25"/>
        <v/>
      </c>
      <c r="F226" s="11" t="str">
        <f t="shared" si="22"/>
        <v/>
      </c>
      <c r="G226" s="11" t="str">
        <f>IF('SAT Math'!B226="","", IF(F226&lt;100, 100, IF(F226&gt;300, 300, F226)))</f>
        <v/>
      </c>
      <c r="H226" s="11" t="str">
        <f t="shared" si="23"/>
        <v/>
      </c>
      <c r="I226" s="11" t="str">
        <f t="shared" si="26"/>
        <v/>
      </c>
      <c r="J226" s="11" t="str">
        <f t="shared" si="24"/>
        <v/>
      </c>
      <c r="K226" s="11" t="str">
        <f t="shared" si="27"/>
        <v/>
      </c>
      <c r="L226" s="11" t="str">
        <f>IF('SAT Math'!B226="","",'SAT M to CBEST M'!$A$2+'SAT M to CBEST M'!$B$2*B226)</f>
        <v/>
      </c>
      <c r="M226" s="11" t="str">
        <f>IF('SAT Math'!B226="","", IF(L226&lt;20, 20, IF(L226&gt;80, 80, L226)))</f>
        <v/>
      </c>
    </row>
    <row r="227" spans="1:13" x14ac:dyDescent="0.25">
      <c r="A227" s="11">
        <v>226</v>
      </c>
      <c r="B227" s="30"/>
      <c r="C227" s="11" t="str">
        <f>IF(ISBLANK('SAT Math'!B227),"", IF('SAT Math'!B227&lt;'SAT M to ACT M'!$A$2, 'SAT M to ACT M'!$B$2, IF('SAT Math'!B227&gt;'SAT M to ACT M'!A$56, 'SAT M to ACT M'!B$56, VLOOKUP(B227,'SAT M to ACT M'!A:B,2,FALSE))))</f>
        <v/>
      </c>
      <c r="D227" s="11" t="str">
        <f t="shared" si="21"/>
        <v/>
      </c>
      <c r="E227" s="11" t="str">
        <f t="shared" si="25"/>
        <v/>
      </c>
      <c r="F227" s="11" t="str">
        <f t="shared" si="22"/>
        <v/>
      </c>
      <c r="G227" s="11" t="str">
        <f>IF('SAT Math'!B227="","", IF(F227&lt;100, 100, IF(F227&gt;300, 300, F227)))</f>
        <v/>
      </c>
      <c r="H227" s="11" t="str">
        <f t="shared" si="23"/>
        <v/>
      </c>
      <c r="I227" s="11" t="str">
        <f t="shared" si="26"/>
        <v/>
      </c>
      <c r="J227" s="11" t="str">
        <f t="shared" si="24"/>
        <v/>
      </c>
      <c r="K227" s="11" t="str">
        <f t="shared" si="27"/>
        <v/>
      </c>
      <c r="L227" s="11" t="str">
        <f>IF('SAT Math'!B227="","",'SAT M to CBEST M'!$A$2+'SAT M to CBEST M'!$B$2*B227)</f>
        <v/>
      </c>
      <c r="M227" s="11" t="str">
        <f>IF('SAT Math'!B227="","", IF(L227&lt;20, 20, IF(L227&gt;80, 80, L227)))</f>
        <v/>
      </c>
    </row>
    <row r="228" spans="1:13" x14ac:dyDescent="0.25">
      <c r="A228" s="11">
        <v>227</v>
      </c>
      <c r="B228" s="30"/>
      <c r="C228" s="11" t="str">
        <f>IF(ISBLANK('SAT Math'!B228),"", IF('SAT Math'!B228&lt;'SAT M to ACT M'!$A$2, 'SAT M to ACT M'!$B$2, IF('SAT Math'!B228&gt;'SAT M to ACT M'!A$56, 'SAT M to ACT M'!B$56, VLOOKUP(B228,'SAT M to ACT M'!A:B,2,FALSE))))</f>
        <v/>
      </c>
      <c r="D228" s="11" t="str">
        <f t="shared" si="21"/>
        <v/>
      </c>
      <c r="E228" s="11" t="str">
        <f t="shared" si="25"/>
        <v/>
      </c>
      <c r="F228" s="11" t="str">
        <f t="shared" si="22"/>
        <v/>
      </c>
      <c r="G228" s="11" t="str">
        <f>IF('SAT Math'!B228="","", IF(F228&lt;100, 100, IF(F228&gt;300, 300, F228)))</f>
        <v/>
      </c>
      <c r="H228" s="11" t="str">
        <f t="shared" si="23"/>
        <v/>
      </c>
      <c r="I228" s="11" t="str">
        <f t="shared" si="26"/>
        <v/>
      </c>
      <c r="J228" s="11" t="str">
        <f t="shared" si="24"/>
        <v/>
      </c>
      <c r="K228" s="11" t="str">
        <f t="shared" si="27"/>
        <v/>
      </c>
      <c r="L228" s="11" t="str">
        <f>IF('SAT Math'!B228="","",'SAT M to CBEST M'!$A$2+'SAT M to CBEST M'!$B$2*B228)</f>
        <v/>
      </c>
      <c r="M228" s="11" t="str">
        <f>IF('SAT Math'!B228="","", IF(L228&lt;20, 20, IF(L228&gt;80, 80, L228)))</f>
        <v/>
      </c>
    </row>
    <row r="229" spans="1:13" x14ac:dyDescent="0.25">
      <c r="A229" s="11">
        <v>228</v>
      </c>
      <c r="B229" s="30"/>
      <c r="C229" s="11" t="str">
        <f>IF(ISBLANK('SAT Math'!B229),"", IF('SAT Math'!B229&lt;'SAT M to ACT M'!$A$2, 'SAT M to ACT M'!$B$2, IF('SAT Math'!B229&gt;'SAT M to ACT M'!A$56, 'SAT M to ACT M'!B$56, VLOOKUP(B229,'SAT M to ACT M'!A:B,2,FALSE))))</f>
        <v/>
      </c>
      <c r="D229" s="11" t="str">
        <f t="shared" si="21"/>
        <v/>
      </c>
      <c r="E229" s="11" t="str">
        <f t="shared" si="25"/>
        <v/>
      </c>
      <c r="F229" s="11" t="str">
        <f t="shared" si="22"/>
        <v/>
      </c>
      <c r="G229" s="11" t="str">
        <f>IF('SAT Math'!B229="","", IF(F229&lt;100, 100, IF(F229&gt;300, 300, F229)))</f>
        <v/>
      </c>
      <c r="H229" s="11" t="str">
        <f t="shared" si="23"/>
        <v/>
      </c>
      <c r="I229" s="11" t="str">
        <f t="shared" si="26"/>
        <v/>
      </c>
      <c r="J229" s="11" t="str">
        <f t="shared" si="24"/>
        <v/>
      </c>
      <c r="K229" s="11" t="str">
        <f t="shared" si="27"/>
        <v/>
      </c>
      <c r="L229" s="11" t="str">
        <f>IF('SAT Math'!B229="","",'SAT M to CBEST M'!$A$2+'SAT M to CBEST M'!$B$2*B229)</f>
        <v/>
      </c>
      <c r="M229" s="11" t="str">
        <f>IF('SAT Math'!B229="","", IF(L229&lt;20, 20, IF(L229&gt;80, 80, L229)))</f>
        <v/>
      </c>
    </row>
    <row r="230" spans="1:13" x14ac:dyDescent="0.25">
      <c r="A230" s="11">
        <v>229</v>
      </c>
      <c r="B230" s="30"/>
      <c r="C230" s="11" t="str">
        <f>IF(ISBLANK('SAT Math'!B230),"", IF('SAT Math'!B230&lt;'SAT M to ACT M'!$A$2, 'SAT M to ACT M'!$B$2, IF('SAT Math'!B230&gt;'SAT M to ACT M'!A$56, 'SAT M to ACT M'!B$56, VLOOKUP(B230,'SAT M to ACT M'!A:B,2,FALSE))))</f>
        <v/>
      </c>
      <c r="D230" s="11" t="str">
        <f t="shared" si="21"/>
        <v/>
      </c>
      <c r="E230" s="11" t="str">
        <f t="shared" si="25"/>
        <v/>
      </c>
      <c r="F230" s="11" t="str">
        <f t="shared" si="22"/>
        <v/>
      </c>
      <c r="G230" s="11" t="str">
        <f>IF('SAT Math'!B230="","", IF(F230&lt;100, 100, IF(F230&gt;300, 300, F230)))</f>
        <v/>
      </c>
      <c r="H230" s="11" t="str">
        <f t="shared" si="23"/>
        <v/>
      </c>
      <c r="I230" s="11" t="str">
        <f t="shared" si="26"/>
        <v/>
      </c>
      <c r="J230" s="11" t="str">
        <f t="shared" si="24"/>
        <v/>
      </c>
      <c r="K230" s="11" t="str">
        <f t="shared" si="27"/>
        <v/>
      </c>
      <c r="L230" s="11" t="str">
        <f>IF('SAT Math'!B230="","",'SAT M to CBEST M'!$A$2+'SAT M to CBEST M'!$B$2*B230)</f>
        <v/>
      </c>
      <c r="M230" s="11" t="str">
        <f>IF('SAT Math'!B230="","", IF(L230&lt;20, 20, IF(L230&gt;80, 80, L230)))</f>
        <v/>
      </c>
    </row>
    <row r="231" spans="1:13" x14ac:dyDescent="0.25">
      <c r="A231" s="11">
        <v>230</v>
      </c>
      <c r="B231" s="30"/>
      <c r="C231" s="11" t="str">
        <f>IF(ISBLANK('SAT Math'!B231),"", IF('SAT Math'!B231&lt;'SAT M to ACT M'!$A$2, 'SAT M to ACT M'!$B$2, IF('SAT Math'!B231&gt;'SAT M to ACT M'!A$56, 'SAT M to ACT M'!B$56, VLOOKUP(B231,'SAT M to ACT M'!A:B,2,FALSE))))</f>
        <v/>
      </c>
      <c r="D231" s="11" t="str">
        <f t="shared" si="21"/>
        <v/>
      </c>
      <c r="E231" s="11" t="str">
        <f t="shared" si="25"/>
        <v/>
      </c>
      <c r="F231" s="11" t="str">
        <f t="shared" si="22"/>
        <v/>
      </c>
      <c r="G231" s="11" t="str">
        <f>IF('SAT Math'!B231="","", IF(F231&lt;100, 100, IF(F231&gt;300, 300, F231)))</f>
        <v/>
      </c>
      <c r="H231" s="11" t="str">
        <f t="shared" si="23"/>
        <v/>
      </c>
      <c r="I231" s="11" t="str">
        <f t="shared" si="26"/>
        <v/>
      </c>
      <c r="J231" s="11" t="str">
        <f t="shared" si="24"/>
        <v/>
      </c>
      <c r="K231" s="11" t="str">
        <f t="shared" si="27"/>
        <v/>
      </c>
      <c r="L231" s="11" t="str">
        <f>IF('SAT Math'!B231="","",'SAT M to CBEST M'!$A$2+'SAT M to CBEST M'!$B$2*B231)</f>
        <v/>
      </c>
      <c r="M231" s="11" t="str">
        <f>IF('SAT Math'!B231="","", IF(L231&lt;20, 20, IF(L231&gt;80, 80, L231)))</f>
        <v/>
      </c>
    </row>
    <row r="232" spans="1:13" x14ac:dyDescent="0.25">
      <c r="A232" s="11">
        <v>231</v>
      </c>
      <c r="B232" s="30"/>
      <c r="C232" s="11" t="str">
        <f>IF(ISBLANK('SAT Math'!B232),"", IF('SAT Math'!B232&lt;'SAT M to ACT M'!$A$2, 'SAT M to ACT M'!$B$2, IF('SAT Math'!B232&gt;'SAT M to ACT M'!A$56, 'SAT M to ACT M'!B$56, VLOOKUP(B232,'SAT M to ACT M'!A:B,2,FALSE))))</f>
        <v/>
      </c>
      <c r="D232" s="11" t="str">
        <f t="shared" si="21"/>
        <v/>
      </c>
      <c r="E232" s="11" t="str">
        <f t="shared" si="25"/>
        <v/>
      </c>
      <c r="F232" s="11" t="str">
        <f t="shared" si="22"/>
        <v/>
      </c>
      <c r="G232" s="11" t="str">
        <f>IF('SAT Math'!B232="","", IF(F232&lt;100, 100, IF(F232&gt;300, 300, F232)))</f>
        <v/>
      </c>
      <c r="H232" s="11" t="str">
        <f t="shared" si="23"/>
        <v/>
      </c>
      <c r="I232" s="11" t="str">
        <f t="shared" si="26"/>
        <v/>
      </c>
      <c r="J232" s="11" t="str">
        <f t="shared" si="24"/>
        <v/>
      </c>
      <c r="K232" s="11" t="str">
        <f t="shared" si="27"/>
        <v/>
      </c>
      <c r="L232" s="11" t="str">
        <f>IF('SAT Math'!B232="","",'SAT M to CBEST M'!$A$2+'SAT M to CBEST M'!$B$2*B232)</f>
        <v/>
      </c>
      <c r="M232" s="11" t="str">
        <f>IF('SAT Math'!B232="","", IF(L232&lt;20, 20, IF(L232&gt;80, 80, L232)))</f>
        <v/>
      </c>
    </row>
    <row r="233" spans="1:13" x14ac:dyDescent="0.25">
      <c r="A233" s="11">
        <v>232</v>
      </c>
      <c r="B233" s="30"/>
      <c r="C233" s="11" t="str">
        <f>IF(ISBLANK('SAT Math'!B233),"", IF('SAT Math'!B233&lt;'SAT M to ACT M'!$A$2, 'SAT M to ACT M'!$B$2, IF('SAT Math'!B233&gt;'SAT M to ACT M'!A$56, 'SAT M to ACT M'!B$56, VLOOKUP(B233,'SAT M to ACT M'!A:B,2,FALSE))))</f>
        <v/>
      </c>
      <c r="D233" s="11" t="str">
        <f t="shared" si="21"/>
        <v/>
      </c>
      <c r="E233" s="11" t="str">
        <f t="shared" si="25"/>
        <v/>
      </c>
      <c r="F233" s="11" t="str">
        <f t="shared" si="22"/>
        <v/>
      </c>
      <c r="G233" s="11" t="str">
        <f>IF('SAT Math'!B233="","", IF(F233&lt;100, 100, IF(F233&gt;300, 300, F233)))</f>
        <v/>
      </c>
      <c r="H233" s="11" t="str">
        <f t="shared" si="23"/>
        <v/>
      </c>
      <c r="I233" s="11" t="str">
        <f t="shared" si="26"/>
        <v/>
      </c>
      <c r="J233" s="11" t="str">
        <f t="shared" si="24"/>
        <v/>
      </c>
      <c r="K233" s="11" t="str">
        <f t="shared" si="27"/>
        <v/>
      </c>
      <c r="L233" s="11" t="str">
        <f>IF('SAT Math'!B233="","",'SAT M to CBEST M'!$A$2+'SAT M to CBEST M'!$B$2*B233)</f>
        <v/>
      </c>
      <c r="M233" s="11" t="str">
        <f>IF('SAT Math'!B233="","", IF(L233&lt;20, 20, IF(L233&gt;80, 80, L233)))</f>
        <v/>
      </c>
    </row>
    <row r="234" spans="1:13" x14ac:dyDescent="0.25">
      <c r="A234" s="11">
        <v>233</v>
      </c>
      <c r="B234" s="30"/>
      <c r="C234" s="11" t="str">
        <f>IF(ISBLANK('SAT Math'!B234),"", IF('SAT Math'!B234&lt;'SAT M to ACT M'!$A$2, 'SAT M to ACT M'!$B$2, IF('SAT Math'!B234&gt;'SAT M to ACT M'!A$56, 'SAT M to ACT M'!B$56, VLOOKUP(B234,'SAT M to ACT M'!A:B,2,FALSE))))</f>
        <v/>
      </c>
      <c r="D234" s="11" t="str">
        <f t="shared" si="21"/>
        <v/>
      </c>
      <c r="E234" s="11" t="str">
        <f t="shared" si="25"/>
        <v/>
      </c>
      <c r="F234" s="11" t="str">
        <f t="shared" si="22"/>
        <v/>
      </c>
      <c r="G234" s="11" t="str">
        <f>IF('SAT Math'!B234="","", IF(F234&lt;100, 100, IF(F234&gt;300, 300, F234)))</f>
        <v/>
      </c>
      <c r="H234" s="11" t="str">
        <f t="shared" si="23"/>
        <v/>
      </c>
      <c r="I234" s="11" t="str">
        <f t="shared" si="26"/>
        <v/>
      </c>
      <c r="J234" s="11" t="str">
        <f t="shared" si="24"/>
        <v/>
      </c>
      <c r="K234" s="11" t="str">
        <f t="shared" si="27"/>
        <v/>
      </c>
      <c r="L234" s="11" t="str">
        <f>IF('SAT Math'!B234="","",'SAT M to CBEST M'!$A$2+'SAT M to CBEST M'!$B$2*B234)</f>
        <v/>
      </c>
      <c r="M234" s="11" t="str">
        <f>IF('SAT Math'!B234="","", IF(L234&lt;20, 20, IF(L234&gt;80, 80, L234)))</f>
        <v/>
      </c>
    </row>
    <row r="235" spans="1:13" x14ac:dyDescent="0.25">
      <c r="A235" s="11">
        <v>234</v>
      </c>
      <c r="B235" s="30"/>
      <c r="C235" s="11" t="str">
        <f>IF(ISBLANK('SAT Math'!B235),"", IF('SAT Math'!B235&lt;'SAT M to ACT M'!$A$2, 'SAT M to ACT M'!$B$2, IF('SAT Math'!B235&gt;'SAT M to ACT M'!A$56, 'SAT M to ACT M'!B$56, VLOOKUP(B235,'SAT M to ACT M'!A:B,2,FALSE))))</f>
        <v/>
      </c>
      <c r="D235" s="11" t="str">
        <f t="shared" si="21"/>
        <v/>
      </c>
      <c r="E235" s="11" t="str">
        <f t="shared" si="25"/>
        <v/>
      </c>
      <c r="F235" s="11" t="str">
        <f t="shared" si="22"/>
        <v/>
      </c>
      <c r="G235" s="11" t="str">
        <f>IF('SAT Math'!B235="","", IF(F235&lt;100, 100, IF(F235&gt;300, 300, F235)))</f>
        <v/>
      </c>
      <c r="H235" s="11" t="str">
        <f t="shared" si="23"/>
        <v/>
      </c>
      <c r="I235" s="11" t="str">
        <f t="shared" si="26"/>
        <v/>
      </c>
      <c r="J235" s="11" t="str">
        <f t="shared" si="24"/>
        <v/>
      </c>
      <c r="K235" s="11" t="str">
        <f t="shared" si="27"/>
        <v/>
      </c>
      <c r="L235" s="11" t="str">
        <f>IF('SAT Math'!B235="","",'SAT M to CBEST M'!$A$2+'SAT M to CBEST M'!$B$2*B235)</f>
        <v/>
      </c>
      <c r="M235" s="11" t="str">
        <f>IF('SAT Math'!B235="","", IF(L235&lt;20, 20, IF(L235&gt;80, 80, L235)))</f>
        <v/>
      </c>
    </row>
    <row r="236" spans="1:13" x14ac:dyDescent="0.25">
      <c r="A236" s="11">
        <v>235</v>
      </c>
      <c r="B236" s="30"/>
      <c r="C236" s="11" t="str">
        <f>IF(ISBLANK('SAT Math'!B236),"", IF('SAT Math'!B236&lt;'SAT M to ACT M'!$A$2, 'SAT M to ACT M'!$B$2, IF('SAT Math'!B236&gt;'SAT M to ACT M'!A$56, 'SAT M to ACT M'!B$56, VLOOKUP(B236,'SAT M to ACT M'!A:B,2,FALSE))))</f>
        <v/>
      </c>
      <c r="D236" s="11" t="str">
        <f t="shared" si="21"/>
        <v/>
      </c>
      <c r="E236" s="11" t="str">
        <f t="shared" si="25"/>
        <v/>
      </c>
      <c r="F236" s="11" t="str">
        <f t="shared" si="22"/>
        <v/>
      </c>
      <c r="G236" s="11" t="str">
        <f>IF('SAT Math'!B236="","", IF(F236&lt;100, 100, IF(F236&gt;300, 300, F236)))</f>
        <v/>
      </c>
      <c r="H236" s="11" t="str">
        <f t="shared" si="23"/>
        <v/>
      </c>
      <c r="I236" s="11" t="str">
        <f t="shared" si="26"/>
        <v/>
      </c>
      <c r="J236" s="11" t="str">
        <f t="shared" si="24"/>
        <v/>
      </c>
      <c r="K236" s="11" t="str">
        <f t="shared" si="27"/>
        <v/>
      </c>
      <c r="L236" s="11" t="str">
        <f>IF('SAT Math'!B236="","",'SAT M to CBEST M'!$A$2+'SAT M to CBEST M'!$B$2*B236)</f>
        <v/>
      </c>
      <c r="M236" s="11" t="str">
        <f>IF('SAT Math'!B236="","", IF(L236&lt;20, 20, IF(L236&gt;80, 80, L236)))</f>
        <v/>
      </c>
    </row>
    <row r="237" spans="1:13" x14ac:dyDescent="0.25">
      <c r="A237" s="11">
        <v>236</v>
      </c>
      <c r="B237" s="30"/>
      <c r="C237" s="11" t="str">
        <f>IF(ISBLANK('SAT Math'!B237),"", IF('SAT Math'!B237&lt;'SAT M to ACT M'!$A$2, 'SAT M to ACT M'!$B$2, IF('SAT Math'!B237&gt;'SAT M to ACT M'!A$56, 'SAT M to ACT M'!B$56, VLOOKUP(B237,'SAT M to ACT M'!A:B,2,FALSE))))</f>
        <v/>
      </c>
      <c r="D237" s="11" t="str">
        <f t="shared" si="21"/>
        <v/>
      </c>
      <c r="E237" s="11" t="str">
        <f t="shared" si="25"/>
        <v/>
      </c>
      <c r="F237" s="11" t="str">
        <f t="shared" si="22"/>
        <v/>
      </c>
      <c r="G237" s="11" t="str">
        <f>IF('SAT Math'!B237="","", IF(F237&lt;100, 100, IF(F237&gt;300, 300, F237)))</f>
        <v/>
      </c>
      <c r="H237" s="11" t="str">
        <f t="shared" si="23"/>
        <v/>
      </c>
      <c r="I237" s="11" t="str">
        <f t="shared" si="26"/>
        <v/>
      </c>
      <c r="J237" s="11" t="str">
        <f t="shared" si="24"/>
        <v/>
      </c>
      <c r="K237" s="11" t="str">
        <f t="shared" si="27"/>
        <v/>
      </c>
      <c r="L237" s="11" t="str">
        <f>IF('SAT Math'!B237="","",'SAT M to CBEST M'!$A$2+'SAT M to CBEST M'!$B$2*B237)</f>
        <v/>
      </c>
      <c r="M237" s="11" t="str">
        <f>IF('SAT Math'!B237="","", IF(L237&lt;20, 20, IF(L237&gt;80, 80, L237)))</f>
        <v/>
      </c>
    </row>
    <row r="238" spans="1:13" x14ac:dyDescent="0.25">
      <c r="A238" s="11">
        <v>237</v>
      </c>
      <c r="B238" s="30"/>
      <c r="C238" s="11" t="str">
        <f>IF(ISBLANK('SAT Math'!B238),"", IF('SAT Math'!B238&lt;'SAT M to ACT M'!$A$2, 'SAT M to ACT M'!$B$2, IF('SAT Math'!B238&gt;'SAT M to ACT M'!A$56, 'SAT M to ACT M'!B$56, VLOOKUP(B238,'SAT M to ACT M'!A:B,2,FALSE))))</f>
        <v/>
      </c>
      <c r="D238" s="11" t="str">
        <f t="shared" si="21"/>
        <v/>
      </c>
      <c r="E238" s="11" t="str">
        <f t="shared" si="25"/>
        <v/>
      </c>
      <c r="F238" s="11" t="str">
        <f t="shared" si="22"/>
        <v/>
      </c>
      <c r="G238" s="11" t="str">
        <f>IF('SAT Math'!B238="","", IF(F238&lt;100, 100, IF(F238&gt;300, 300, F238)))</f>
        <v/>
      </c>
      <c r="H238" s="11" t="str">
        <f t="shared" si="23"/>
        <v/>
      </c>
      <c r="I238" s="11" t="str">
        <f t="shared" si="26"/>
        <v/>
      </c>
      <c r="J238" s="11" t="str">
        <f t="shared" si="24"/>
        <v/>
      </c>
      <c r="K238" s="11" t="str">
        <f t="shared" si="27"/>
        <v/>
      </c>
      <c r="L238" s="11" t="str">
        <f>IF('SAT Math'!B238="","",'SAT M to CBEST M'!$A$2+'SAT M to CBEST M'!$B$2*B238)</f>
        <v/>
      </c>
      <c r="M238" s="11" t="str">
        <f>IF('SAT Math'!B238="","", IF(L238&lt;20, 20, IF(L238&gt;80, 80, L238)))</f>
        <v/>
      </c>
    </row>
    <row r="239" spans="1:13" x14ac:dyDescent="0.25">
      <c r="A239" s="11">
        <v>238</v>
      </c>
      <c r="B239" s="30"/>
      <c r="C239" s="11" t="str">
        <f>IF(ISBLANK('SAT Math'!B239),"", IF('SAT Math'!B239&lt;'SAT M to ACT M'!$A$2, 'SAT M to ACT M'!$B$2, IF('SAT Math'!B239&gt;'SAT M to ACT M'!A$56, 'SAT M to ACT M'!B$56, VLOOKUP(B239,'SAT M to ACT M'!A:B,2,FALSE))))</f>
        <v/>
      </c>
      <c r="D239" s="11" t="str">
        <f t="shared" si="21"/>
        <v/>
      </c>
      <c r="E239" s="11" t="str">
        <f t="shared" si="25"/>
        <v/>
      </c>
      <c r="F239" s="11" t="str">
        <f t="shared" si="22"/>
        <v/>
      </c>
      <c r="G239" s="11" t="str">
        <f>IF('SAT Math'!B239="","", IF(F239&lt;100, 100, IF(F239&gt;300, 300, F239)))</f>
        <v/>
      </c>
      <c r="H239" s="11" t="str">
        <f t="shared" si="23"/>
        <v/>
      </c>
      <c r="I239" s="11" t="str">
        <f t="shared" si="26"/>
        <v/>
      </c>
      <c r="J239" s="11" t="str">
        <f t="shared" si="24"/>
        <v/>
      </c>
      <c r="K239" s="11" t="str">
        <f t="shared" si="27"/>
        <v/>
      </c>
      <c r="L239" s="11" t="str">
        <f>IF('SAT Math'!B239="","",'SAT M to CBEST M'!$A$2+'SAT M to CBEST M'!$B$2*B239)</f>
        <v/>
      </c>
      <c r="M239" s="11" t="str">
        <f>IF('SAT Math'!B239="","", IF(L239&lt;20, 20, IF(L239&gt;80, 80, L239)))</f>
        <v/>
      </c>
    </row>
    <row r="240" spans="1:13" x14ac:dyDescent="0.25">
      <c r="A240" s="11">
        <v>239</v>
      </c>
      <c r="B240" s="30"/>
      <c r="C240" s="11" t="str">
        <f>IF(ISBLANK('SAT Math'!B240),"", IF('SAT Math'!B240&lt;'SAT M to ACT M'!$A$2, 'SAT M to ACT M'!$B$2, IF('SAT Math'!B240&gt;'SAT M to ACT M'!A$56, 'SAT M to ACT M'!B$56, VLOOKUP(B240,'SAT M to ACT M'!A:B,2,FALSE))))</f>
        <v/>
      </c>
      <c r="D240" s="11" t="str">
        <f t="shared" si="21"/>
        <v/>
      </c>
      <c r="E240" s="11" t="str">
        <f t="shared" si="25"/>
        <v/>
      </c>
      <c r="F240" s="11" t="str">
        <f t="shared" si="22"/>
        <v/>
      </c>
      <c r="G240" s="11" t="str">
        <f>IF('SAT Math'!B240="","", IF(F240&lt;100, 100, IF(F240&gt;300, 300, F240)))</f>
        <v/>
      </c>
      <c r="H240" s="11" t="str">
        <f t="shared" si="23"/>
        <v/>
      </c>
      <c r="I240" s="11" t="str">
        <f t="shared" si="26"/>
        <v/>
      </c>
      <c r="J240" s="11" t="str">
        <f t="shared" si="24"/>
        <v/>
      </c>
      <c r="K240" s="11" t="str">
        <f t="shared" si="27"/>
        <v/>
      </c>
      <c r="L240" s="11" t="str">
        <f>IF('SAT Math'!B240="","",'SAT M to CBEST M'!$A$2+'SAT M to CBEST M'!$B$2*B240)</f>
        <v/>
      </c>
      <c r="M240" s="11" t="str">
        <f>IF('SAT Math'!B240="","", IF(L240&lt;20, 20, IF(L240&gt;80, 80, L240)))</f>
        <v/>
      </c>
    </row>
    <row r="241" spans="1:13" x14ac:dyDescent="0.25">
      <c r="A241" s="11">
        <v>240</v>
      </c>
      <c r="B241" s="30"/>
      <c r="C241" s="11" t="str">
        <f>IF(ISBLANK('SAT Math'!B241),"", IF('SAT Math'!B241&lt;'SAT M to ACT M'!$A$2, 'SAT M to ACT M'!$B$2, IF('SAT Math'!B241&gt;'SAT M to ACT M'!A$56, 'SAT M to ACT M'!B$56, VLOOKUP(B241,'SAT M to ACT M'!A:B,2,FALSE))))</f>
        <v/>
      </c>
      <c r="D241" s="11" t="str">
        <f t="shared" si="21"/>
        <v/>
      </c>
      <c r="E241" s="11" t="str">
        <f t="shared" si="25"/>
        <v/>
      </c>
      <c r="F241" s="11" t="str">
        <f t="shared" si="22"/>
        <v/>
      </c>
      <c r="G241" s="11" t="str">
        <f>IF('SAT Math'!B241="","", IF(F241&lt;100, 100, IF(F241&gt;300, 300, F241)))</f>
        <v/>
      </c>
      <c r="H241" s="11" t="str">
        <f t="shared" si="23"/>
        <v/>
      </c>
      <c r="I241" s="11" t="str">
        <f t="shared" si="26"/>
        <v/>
      </c>
      <c r="J241" s="11" t="str">
        <f t="shared" si="24"/>
        <v/>
      </c>
      <c r="K241" s="11" t="str">
        <f t="shared" si="27"/>
        <v/>
      </c>
      <c r="L241" s="11" t="str">
        <f>IF('SAT Math'!B241="","",'SAT M to CBEST M'!$A$2+'SAT M to CBEST M'!$B$2*B241)</f>
        <v/>
      </c>
      <c r="M241" s="11" t="str">
        <f>IF('SAT Math'!B241="","", IF(L241&lt;20, 20, IF(L241&gt;80, 80, L241)))</f>
        <v/>
      </c>
    </row>
    <row r="242" spans="1:13" x14ac:dyDescent="0.25">
      <c r="A242" s="11">
        <v>241</v>
      </c>
      <c r="B242" s="30"/>
      <c r="C242" s="11" t="str">
        <f>IF(ISBLANK('SAT Math'!B242),"", IF('SAT Math'!B242&lt;'SAT M to ACT M'!$A$2, 'SAT M to ACT M'!$B$2, IF('SAT Math'!B242&gt;'SAT M to ACT M'!A$56, 'SAT M to ACT M'!B$56, VLOOKUP(B242,'SAT M to ACT M'!A:B,2,FALSE))))</f>
        <v/>
      </c>
      <c r="D242" s="11" t="str">
        <f t="shared" si="21"/>
        <v/>
      </c>
      <c r="E242" s="11" t="str">
        <f t="shared" si="25"/>
        <v/>
      </c>
      <c r="F242" s="11" t="str">
        <f t="shared" si="22"/>
        <v/>
      </c>
      <c r="G242" s="11" t="str">
        <f>IF('SAT Math'!B242="","", IF(F242&lt;100, 100, IF(F242&gt;300, 300, F242)))</f>
        <v/>
      </c>
      <c r="H242" s="11" t="str">
        <f t="shared" si="23"/>
        <v/>
      </c>
      <c r="I242" s="11" t="str">
        <f t="shared" si="26"/>
        <v/>
      </c>
      <c r="J242" s="11" t="str">
        <f t="shared" si="24"/>
        <v/>
      </c>
      <c r="K242" s="11" t="str">
        <f t="shared" si="27"/>
        <v/>
      </c>
      <c r="L242" s="11" t="str">
        <f>IF('SAT Math'!B242="","",'SAT M to CBEST M'!$A$2+'SAT M to CBEST M'!$B$2*B242)</f>
        <v/>
      </c>
      <c r="M242" s="11" t="str">
        <f>IF('SAT Math'!B242="","", IF(L242&lt;20, 20, IF(L242&gt;80, 80, L242)))</f>
        <v/>
      </c>
    </row>
    <row r="243" spans="1:13" x14ac:dyDescent="0.25">
      <c r="A243" s="11">
        <v>242</v>
      </c>
      <c r="B243" s="30"/>
      <c r="C243" s="11" t="str">
        <f>IF(ISBLANK('SAT Math'!B243),"", IF('SAT Math'!B243&lt;'SAT M to ACT M'!$A$2, 'SAT M to ACT M'!$B$2, IF('SAT Math'!B243&gt;'SAT M to ACT M'!A$56, 'SAT M to ACT M'!B$56, VLOOKUP(B243,'SAT M to ACT M'!A:B,2,FALSE))))</f>
        <v/>
      </c>
      <c r="D243" s="11" t="str">
        <f t="shared" si="21"/>
        <v/>
      </c>
      <c r="E243" s="11" t="str">
        <f t="shared" si="25"/>
        <v/>
      </c>
      <c r="F243" s="11" t="str">
        <f t="shared" si="22"/>
        <v/>
      </c>
      <c r="G243" s="11" t="str">
        <f>IF('SAT Math'!B243="","", IF(F243&lt;100, 100, IF(F243&gt;300, 300, F243)))</f>
        <v/>
      </c>
      <c r="H243" s="11" t="str">
        <f t="shared" si="23"/>
        <v/>
      </c>
      <c r="I243" s="11" t="str">
        <f t="shared" si="26"/>
        <v/>
      </c>
      <c r="J243" s="11" t="str">
        <f t="shared" si="24"/>
        <v/>
      </c>
      <c r="K243" s="11" t="str">
        <f t="shared" si="27"/>
        <v/>
      </c>
      <c r="L243" s="11" t="str">
        <f>IF('SAT Math'!B243="","",'SAT M to CBEST M'!$A$2+'SAT M to CBEST M'!$B$2*B243)</f>
        <v/>
      </c>
      <c r="M243" s="11" t="str">
        <f>IF('SAT Math'!B243="","", IF(L243&lt;20, 20, IF(L243&gt;80, 80, L243)))</f>
        <v/>
      </c>
    </row>
    <row r="244" spans="1:13" x14ac:dyDescent="0.25">
      <c r="A244" s="11">
        <v>243</v>
      </c>
      <c r="B244" s="30"/>
      <c r="C244" s="11" t="str">
        <f>IF(ISBLANK('SAT Math'!B244),"", IF('SAT Math'!B244&lt;'SAT M to ACT M'!$A$2, 'SAT M to ACT M'!$B$2, IF('SAT Math'!B244&gt;'SAT M to ACT M'!A$56, 'SAT M to ACT M'!B$56, VLOOKUP(B244,'SAT M to ACT M'!A:B,2,FALSE))))</f>
        <v/>
      </c>
      <c r="D244" s="11" t="str">
        <f t="shared" si="21"/>
        <v/>
      </c>
      <c r="E244" s="11" t="str">
        <f t="shared" si="25"/>
        <v/>
      </c>
      <c r="F244" s="11" t="str">
        <f t="shared" si="22"/>
        <v/>
      </c>
      <c r="G244" s="11" t="str">
        <f>IF('SAT Math'!B244="","", IF(F244&lt;100, 100, IF(F244&gt;300, 300, F244)))</f>
        <v/>
      </c>
      <c r="H244" s="11" t="str">
        <f t="shared" si="23"/>
        <v/>
      </c>
      <c r="I244" s="11" t="str">
        <f t="shared" si="26"/>
        <v/>
      </c>
      <c r="J244" s="11" t="str">
        <f t="shared" si="24"/>
        <v/>
      </c>
      <c r="K244" s="11" t="str">
        <f t="shared" si="27"/>
        <v/>
      </c>
      <c r="L244" s="11" t="str">
        <f>IF('SAT Math'!B244="","",'SAT M to CBEST M'!$A$2+'SAT M to CBEST M'!$B$2*B244)</f>
        <v/>
      </c>
      <c r="M244" s="11" t="str">
        <f>IF('SAT Math'!B244="","", IF(L244&lt;20, 20, IF(L244&gt;80, 80, L244)))</f>
        <v/>
      </c>
    </row>
    <row r="245" spans="1:13" x14ac:dyDescent="0.25">
      <c r="A245" s="11">
        <v>244</v>
      </c>
      <c r="B245" s="30"/>
      <c r="C245" s="11" t="str">
        <f>IF(ISBLANK('SAT Math'!B245),"", IF('SAT Math'!B245&lt;'SAT M to ACT M'!$A$2, 'SAT M to ACT M'!$B$2, IF('SAT Math'!B245&gt;'SAT M to ACT M'!A$56, 'SAT M to ACT M'!B$56, VLOOKUP(B245,'SAT M to ACT M'!A:B,2,FALSE))))</f>
        <v/>
      </c>
      <c r="D245" s="11" t="str">
        <f t="shared" si="21"/>
        <v/>
      </c>
      <c r="E245" s="11" t="str">
        <f t="shared" si="25"/>
        <v/>
      </c>
      <c r="F245" s="11" t="str">
        <f t="shared" si="22"/>
        <v/>
      </c>
      <c r="G245" s="11" t="str">
        <f>IF('SAT Math'!B245="","", IF(F245&lt;100, 100, IF(F245&gt;300, 300, F245)))</f>
        <v/>
      </c>
      <c r="H245" s="11" t="str">
        <f t="shared" si="23"/>
        <v/>
      </c>
      <c r="I245" s="11" t="str">
        <f t="shared" si="26"/>
        <v/>
      </c>
      <c r="J245" s="11" t="str">
        <f t="shared" si="24"/>
        <v/>
      </c>
      <c r="K245" s="11" t="str">
        <f t="shared" si="27"/>
        <v/>
      </c>
      <c r="L245" s="11" t="str">
        <f>IF('SAT Math'!B245="","",'SAT M to CBEST M'!$A$2+'SAT M to CBEST M'!$B$2*B245)</f>
        <v/>
      </c>
      <c r="M245" s="11" t="str">
        <f>IF('SAT Math'!B245="","", IF(L245&lt;20, 20, IF(L245&gt;80, 80, L245)))</f>
        <v/>
      </c>
    </row>
    <row r="246" spans="1:13" x14ac:dyDescent="0.25">
      <c r="A246" s="11">
        <v>245</v>
      </c>
      <c r="B246" s="30"/>
      <c r="C246" s="11" t="str">
        <f>IF(ISBLANK('SAT Math'!B246),"", IF('SAT Math'!B246&lt;'SAT M to ACT M'!$A$2, 'SAT M to ACT M'!$B$2, IF('SAT Math'!B246&gt;'SAT M to ACT M'!A$56, 'SAT M to ACT M'!B$56, VLOOKUP(B246,'SAT M to ACT M'!A:B,2,FALSE))))</f>
        <v/>
      </c>
      <c r="D246" s="11" t="str">
        <f t="shared" si="21"/>
        <v/>
      </c>
      <c r="E246" s="11" t="str">
        <f t="shared" si="25"/>
        <v/>
      </c>
      <c r="F246" s="11" t="str">
        <f t="shared" si="22"/>
        <v/>
      </c>
      <c r="G246" s="11" t="str">
        <f>IF('SAT Math'!B246="","", IF(F246&lt;100, 100, IF(F246&gt;300, 300, F246)))</f>
        <v/>
      </c>
      <c r="H246" s="11" t="str">
        <f t="shared" si="23"/>
        <v/>
      </c>
      <c r="I246" s="11" t="str">
        <f t="shared" si="26"/>
        <v/>
      </c>
      <c r="J246" s="11" t="str">
        <f t="shared" si="24"/>
        <v/>
      </c>
      <c r="K246" s="11" t="str">
        <f t="shared" si="27"/>
        <v/>
      </c>
      <c r="L246" s="11" t="str">
        <f>IF('SAT Math'!B246="","",'SAT M to CBEST M'!$A$2+'SAT M to CBEST M'!$B$2*B246)</f>
        <v/>
      </c>
      <c r="M246" s="11" t="str">
        <f>IF('SAT Math'!B246="","", IF(L246&lt;20, 20, IF(L246&gt;80, 80, L246)))</f>
        <v/>
      </c>
    </row>
    <row r="247" spans="1:13" x14ac:dyDescent="0.25">
      <c r="A247" s="11">
        <v>246</v>
      </c>
      <c r="B247" s="30"/>
      <c r="C247" s="11" t="str">
        <f>IF(ISBLANK('SAT Math'!B247),"", IF('SAT Math'!B247&lt;'SAT M to ACT M'!$A$2, 'SAT M to ACT M'!$B$2, IF('SAT Math'!B247&gt;'SAT M to ACT M'!A$56, 'SAT M to ACT M'!B$56, VLOOKUP(B247,'SAT M to ACT M'!A:B,2,FALSE))))</f>
        <v/>
      </c>
      <c r="D247" s="11" t="str">
        <f t="shared" si="21"/>
        <v/>
      </c>
      <c r="E247" s="11" t="str">
        <f t="shared" si="25"/>
        <v/>
      </c>
      <c r="F247" s="11" t="str">
        <f t="shared" si="22"/>
        <v/>
      </c>
      <c r="G247" s="11" t="str">
        <f>IF('SAT Math'!B247="","", IF(F247&lt;100, 100, IF(F247&gt;300, 300, F247)))</f>
        <v/>
      </c>
      <c r="H247" s="11" t="str">
        <f t="shared" si="23"/>
        <v/>
      </c>
      <c r="I247" s="11" t="str">
        <f t="shared" si="26"/>
        <v/>
      </c>
      <c r="J247" s="11" t="str">
        <f t="shared" si="24"/>
        <v/>
      </c>
      <c r="K247" s="11" t="str">
        <f t="shared" si="27"/>
        <v/>
      </c>
      <c r="L247" s="11" t="str">
        <f>IF('SAT Math'!B247="","",'SAT M to CBEST M'!$A$2+'SAT M to CBEST M'!$B$2*B247)</f>
        <v/>
      </c>
      <c r="M247" s="11" t="str">
        <f>IF('SAT Math'!B247="","", IF(L247&lt;20, 20, IF(L247&gt;80, 80, L247)))</f>
        <v/>
      </c>
    </row>
    <row r="248" spans="1:13" x14ac:dyDescent="0.25">
      <c r="A248" s="11">
        <v>247</v>
      </c>
      <c r="B248" s="30"/>
      <c r="C248" s="11" t="str">
        <f>IF(ISBLANK('SAT Math'!B248),"", IF('SAT Math'!B248&lt;'SAT M to ACT M'!$A$2, 'SAT M to ACT M'!$B$2, IF('SAT Math'!B248&gt;'SAT M to ACT M'!A$56, 'SAT M to ACT M'!B$56, VLOOKUP(B248,'SAT M to ACT M'!A:B,2,FALSE))))</f>
        <v/>
      </c>
      <c r="D248" s="11" t="str">
        <f t="shared" si="21"/>
        <v/>
      </c>
      <c r="E248" s="11" t="str">
        <f t="shared" si="25"/>
        <v/>
      </c>
      <c r="F248" s="11" t="str">
        <f t="shared" si="22"/>
        <v/>
      </c>
      <c r="G248" s="11" t="str">
        <f>IF('SAT Math'!B248="","", IF(F248&lt;100, 100, IF(F248&gt;300, 300, F248)))</f>
        <v/>
      </c>
      <c r="H248" s="11" t="str">
        <f t="shared" si="23"/>
        <v/>
      </c>
      <c r="I248" s="11" t="str">
        <f t="shared" si="26"/>
        <v/>
      </c>
      <c r="J248" s="11" t="str">
        <f t="shared" si="24"/>
        <v/>
      </c>
      <c r="K248" s="11" t="str">
        <f t="shared" si="27"/>
        <v/>
      </c>
      <c r="L248" s="11" t="str">
        <f>IF('SAT Math'!B248="","",'SAT M to CBEST M'!$A$2+'SAT M to CBEST M'!$B$2*B248)</f>
        <v/>
      </c>
      <c r="M248" s="11" t="str">
        <f>IF('SAT Math'!B248="","", IF(L248&lt;20, 20, IF(L248&gt;80, 80, L248)))</f>
        <v/>
      </c>
    </row>
    <row r="249" spans="1:13" x14ac:dyDescent="0.25">
      <c r="A249" s="11">
        <v>248</v>
      </c>
      <c r="B249" s="30"/>
      <c r="C249" s="11" t="str">
        <f>IF(ISBLANK('SAT Math'!B249),"", IF('SAT Math'!B249&lt;'SAT M to ACT M'!$A$2, 'SAT M to ACT M'!$B$2, IF('SAT Math'!B249&gt;'SAT M to ACT M'!A$56, 'SAT M to ACT M'!B$56, VLOOKUP(B249,'SAT M to ACT M'!A:B,2,FALSE))))</f>
        <v/>
      </c>
      <c r="D249" s="11" t="str">
        <f t="shared" si="21"/>
        <v/>
      </c>
      <c r="E249" s="11" t="str">
        <f t="shared" si="25"/>
        <v/>
      </c>
      <c r="F249" s="11" t="str">
        <f t="shared" si="22"/>
        <v/>
      </c>
      <c r="G249" s="11" t="str">
        <f>IF('SAT Math'!B249="","", IF(F249&lt;100, 100, IF(F249&gt;300, 300, F249)))</f>
        <v/>
      </c>
      <c r="H249" s="11" t="str">
        <f t="shared" si="23"/>
        <v/>
      </c>
      <c r="I249" s="11" t="str">
        <f t="shared" si="26"/>
        <v/>
      </c>
      <c r="J249" s="11" t="str">
        <f t="shared" si="24"/>
        <v/>
      </c>
      <c r="K249" s="11" t="str">
        <f t="shared" si="27"/>
        <v/>
      </c>
      <c r="L249" s="11" t="str">
        <f>IF('SAT Math'!B249="","",'SAT M to CBEST M'!$A$2+'SAT M to CBEST M'!$B$2*B249)</f>
        <v/>
      </c>
      <c r="M249" s="11" t="str">
        <f>IF('SAT Math'!B249="","", IF(L249&lt;20, 20, IF(L249&gt;80, 80, L249)))</f>
        <v/>
      </c>
    </row>
    <row r="250" spans="1:13" x14ac:dyDescent="0.25">
      <c r="A250" s="11">
        <v>249</v>
      </c>
      <c r="B250" s="30"/>
      <c r="C250" s="11" t="str">
        <f>IF(ISBLANK('SAT Math'!B250),"", IF('SAT Math'!B250&lt;'SAT M to ACT M'!$A$2, 'SAT M to ACT M'!$B$2, IF('SAT Math'!B250&gt;'SAT M to ACT M'!A$56, 'SAT M to ACT M'!B$56, VLOOKUP(B250,'SAT M to ACT M'!A:B,2,FALSE))))</f>
        <v/>
      </c>
      <c r="D250" s="11" t="str">
        <f t="shared" si="21"/>
        <v/>
      </c>
      <c r="E250" s="11" t="str">
        <f t="shared" si="25"/>
        <v/>
      </c>
      <c r="F250" s="11" t="str">
        <f t="shared" si="22"/>
        <v/>
      </c>
      <c r="G250" s="11" t="str">
        <f>IF('SAT Math'!B250="","", IF(F250&lt;100, 100, IF(F250&gt;300, 300, F250)))</f>
        <v/>
      </c>
      <c r="H250" s="11" t="str">
        <f t="shared" si="23"/>
        <v/>
      </c>
      <c r="I250" s="11" t="str">
        <f t="shared" si="26"/>
        <v/>
      </c>
      <c r="J250" s="11" t="str">
        <f t="shared" si="24"/>
        <v/>
      </c>
      <c r="K250" s="11" t="str">
        <f t="shared" si="27"/>
        <v/>
      </c>
      <c r="L250" s="11" t="str">
        <f>IF('SAT Math'!B250="","",'SAT M to CBEST M'!$A$2+'SAT M to CBEST M'!$B$2*B250)</f>
        <v/>
      </c>
      <c r="M250" s="11" t="str">
        <f>IF('SAT Math'!B250="","", IF(L250&lt;20, 20, IF(L250&gt;80, 80, L250)))</f>
        <v/>
      </c>
    </row>
    <row r="251" spans="1:13" x14ac:dyDescent="0.25">
      <c r="A251" s="11">
        <v>250</v>
      </c>
      <c r="B251" s="30"/>
      <c r="C251" s="11" t="str">
        <f>IF(ISBLANK('SAT Math'!B251),"", IF('SAT Math'!B251&lt;'SAT M to ACT M'!$A$2, 'SAT M to ACT M'!$B$2, IF('SAT Math'!B251&gt;'SAT M to ACT M'!A$56, 'SAT M to ACT M'!B$56, VLOOKUP(B251,'SAT M to ACT M'!A:B,2,FALSE))))</f>
        <v/>
      </c>
      <c r="D251" s="11" t="str">
        <f t="shared" si="21"/>
        <v/>
      </c>
      <c r="E251" s="11" t="str">
        <f t="shared" si="25"/>
        <v/>
      </c>
      <c r="F251" s="11" t="str">
        <f t="shared" si="22"/>
        <v/>
      </c>
      <c r="G251" s="11" t="str">
        <f>IF('SAT Math'!B251="","", IF(F251&lt;100, 100, IF(F251&gt;300, 300, F251)))</f>
        <v/>
      </c>
      <c r="H251" s="11" t="str">
        <f t="shared" si="23"/>
        <v/>
      </c>
      <c r="I251" s="11" t="str">
        <f t="shared" si="26"/>
        <v/>
      </c>
      <c r="J251" s="11" t="str">
        <f t="shared" si="24"/>
        <v/>
      </c>
      <c r="K251" s="11" t="str">
        <f t="shared" si="27"/>
        <v/>
      </c>
      <c r="L251" s="11" t="str">
        <f>IF('SAT Math'!B251="","",'SAT M to CBEST M'!$A$2+'SAT M to CBEST M'!$B$2*B251)</f>
        <v/>
      </c>
      <c r="M251" s="11" t="str">
        <f>IF('SAT Math'!B251="","", IF(L251&lt;20, 20, IF(L251&gt;80, 80, L251)))</f>
        <v/>
      </c>
    </row>
    <row r="252" spans="1:13" x14ac:dyDescent="0.25">
      <c r="A252" s="11">
        <v>251</v>
      </c>
      <c r="B252" s="30"/>
      <c r="C252" s="11" t="str">
        <f>IF(ISBLANK('SAT Math'!B252),"", IF('SAT Math'!B252&lt;'SAT M to ACT M'!$A$2, 'SAT M to ACT M'!$B$2, IF('SAT Math'!B252&gt;'SAT M to ACT M'!A$56, 'SAT M to ACT M'!B$56, VLOOKUP(B252,'SAT M to ACT M'!A:B,2,FALSE))))</f>
        <v/>
      </c>
      <c r="D252" s="11" t="str">
        <f t="shared" si="21"/>
        <v/>
      </c>
      <c r="E252" s="11" t="str">
        <f t="shared" si="25"/>
        <v/>
      </c>
      <c r="F252" s="11" t="str">
        <f t="shared" si="22"/>
        <v/>
      </c>
      <c r="G252" s="11" t="str">
        <f>IF('SAT Math'!B252="","", IF(F252&lt;100, 100, IF(F252&gt;300, 300, F252)))</f>
        <v/>
      </c>
      <c r="H252" s="11" t="str">
        <f t="shared" si="23"/>
        <v/>
      </c>
      <c r="I252" s="11" t="str">
        <f t="shared" si="26"/>
        <v/>
      </c>
      <c r="J252" s="11" t="str">
        <f t="shared" si="24"/>
        <v/>
      </c>
      <c r="K252" s="11" t="str">
        <f t="shared" si="27"/>
        <v/>
      </c>
      <c r="L252" s="11" t="str">
        <f>IF('SAT Math'!B252="","",'SAT M to CBEST M'!$A$2+'SAT M to CBEST M'!$B$2*B252)</f>
        <v/>
      </c>
      <c r="M252" s="11" t="str">
        <f>IF('SAT Math'!B252="","", IF(L252&lt;20, 20, IF(L252&gt;80, 80, L252)))</f>
        <v/>
      </c>
    </row>
    <row r="253" spans="1:13" x14ac:dyDescent="0.25">
      <c r="A253" s="11">
        <v>252</v>
      </c>
      <c r="B253" s="30"/>
      <c r="C253" s="11" t="str">
        <f>IF(ISBLANK('SAT Math'!B253),"", IF('SAT Math'!B253&lt;'SAT M to ACT M'!$A$2, 'SAT M to ACT M'!$B$2, IF('SAT Math'!B253&gt;'SAT M to ACT M'!A$56, 'SAT M to ACT M'!B$56, VLOOKUP(B253,'SAT M to ACT M'!A:B,2,FALSE))))</f>
        <v/>
      </c>
      <c r="D253" s="11" t="str">
        <f t="shared" si="21"/>
        <v/>
      </c>
      <c r="E253" s="11" t="str">
        <f t="shared" si="25"/>
        <v/>
      </c>
      <c r="F253" s="11" t="str">
        <f t="shared" si="22"/>
        <v/>
      </c>
      <c r="G253" s="11" t="str">
        <f>IF('SAT Math'!B253="","", IF(F253&lt;100, 100, IF(F253&gt;300, 300, F253)))</f>
        <v/>
      </c>
      <c r="H253" s="11" t="str">
        <f t="shared" si="23"/>
        <v/>
      </c>
      <c r="I253" s="11" t="str">
        <f t="shared" si="26"/>
        <v/>
      </c>
      <c r="J253" s="11" t="str">
        <f t="shared" si="24"/>
        <v/>
      </c>
      <c r="K253" s="11" t="str">
        <f t="shared" si="27"/>
        <v/>
      </c>
      <c r="L253" s="11" t="str">
        <f>IF('SAT Math'!B253="","",'SAT M to CBEST M'!$A$2+'SAT M to CBEST M'!$B$2*B253)</f>
        <v/>
      </c>
      <c r="M253" s="11" t="str">
        <f>IF('SAT Math'!B253="","", IF(L253&lt;20, 20, IF(L253&gt;80, 80, L253)))</f>
        <v/>
      </c>
    </row>
    <row r="254" spans="1:13" x14ac:dyDescent="0.25">
      <c r="A254" s="11">
        <v>253</v>
      </c>
      <c r="B254" s="30"/>
      <c r="C254" s="11" t="str">
        <f>IF(ISBLANK('SAT Math'!B254),"", IF('SAT Math'!B254&lt;'SAT M to ACT M'!$A$2, 'SAT M to ACT M'!$B$2, IF('SAT Math'!B254&gt;'SAT M to ACT M'!A$56, 'SAT M to ACT M'!B$56, VLOOKUP(B254,'SAT M to ACT M'!A:B,2,FALSE))))</f>
        <v/>
      </c>
      <c r="D254" s="11" t="str">
        <f t="shared" si="21"/>
        <v/>
      </c>
      <c r="E254" s="11" t="str">
        <f t="shared" si="25"/>
        <v/>
      </c>
      <c r="F254" s="11" t="str">
        <f t="shared" si="22"/>
        <v/>
      </c>
      <c r="G254" s="11" t="str">
        <f>IF('SAT Math'!B254="","", IF(F254&lt;100, 100, IF(F254&gt;300, 300, F254)))</f>
        <v/>
      </c>
      <c r="H254" s="11" t="str">
        <f t="shared" si="23"/>
        <v/>
      </c>
      <c r="I254" s="11" t="str">
        <f t="shared" si="26"/>
        <v/>
      </c>
      <c r="J254" s="11" t="str">
        <f t="shared" si="24"/>
        <v/>
      </c>
      <c r="K254" s="11" t="str">
        <f t="shared" si="27"/>
        <v/>
      </c>
      <c r="L254" s="11" t="str">
        <f>IF('SAT Math'!B254="","",'SAT M to CBEST M'!$A$2+'SAT M to CBEST M'!$B$2*B254)</f>
        <v/>
      </c>
      <c r="M254" s="11" t="str">
        <f>IF('SAT Math'!B254="","", IF(L254&lt;20, 20, IF(L254&gt;80, 80, L254)))</f>
        <v/>
      </c>
    </row>
    <row r="255" spans="1:13" x14ac:dyDescent="0.25">
      <c r="A255" s="11">
        <v>254</v>
      </c>
      <c r="B255" s="30"/>
      <c r="C255" s="11" t="str">
        <f>IF(ISBLANK('SAT Math'!B255),"", IF('SAT Math'!B255&lt;'SAT M to ACT M'!$A$2, 'SAT M to ACT M'!$B$2, IF('SAT Math'!B255&gt;'SAT M to ACT M'!A$56, 'SAT M to ACT M'!B$56, VLOOKUP(B255,'SAT M to ACT M'!A:B,2,FALSE))))</f>
        <v/>
      </c>
      <c r="D255" s="11" t="str">
        <f t="shared" si="21"/>
        <v/>
      </c>
      <c r="E255" s="11" t="str">
        <f t="shared" si="25"/>
        <v/>
      </c>
      <c r="F255" s="11" t="str">
        <f t="shared" si="22"/>
        <v/>
      </c>
      <c r="G255" s="11" t="str">
        <f>IF('SAT Math'!B255="","", IF(F255&lt;100, 100, IF(F255&gt;300, 300, F255)))</f>
        <v/>
      </c>
      <c r="H255" s="11" t="str">
        <f t="shared" si="23"/>
        <v/>
      </c>
      <c r="I255" s="11" t="str">
        <f t="shared" si="26"/>
        <v/>
      </c>
      <c r="J255" s="11" t="str">
        <f t="shared" si="24"/>
        <v/>
      </c>
      <c r="K255" s="11" t="str">
        <f t="shared" si="27"/>
        <v/>
      </c>
      <c r="L255" s="11" t="str">
        <f>IF('SAT Math'!B255="","",'SAT M to CBEST M'!$A$2+'SAT M to CBEST M'!$B$2*B255)</f>
        <v/>
      </c>
      <c r="M255" s="11" t="str">
        <f>IF('SAT Math'!B255="","", IF(L255&lt;20, 20, IF(L255&gt;80, 80, L255)))</f>
        <v/>
      </c>
    </row>
    <row r="256" spans="1:13" x14ac:dyDescent="0.25">
      <c r="A256" s="11">
        <v>255</v>
      </c>
      <c r="B256" s="30"/>
      <c r="C256" s="11" t="str">
        <f>IF(ISBLANK('SAT Math'!B256),"", IF('SAT Math'!B256&lt;'SAT M to ACT M'!$A$2, 'SAT M to ACT M'!$B$2, IF('SAT Math'!B256&gt;'SAT M to ACT M'!A$56, 'SAT M to ACT M'!B$56, VLOOKUP(B256,'SAT M to ACT M'!A:B,2,FALSE))))</f>
        <v/>
      </c>
      <c r="D256" s="11" t="str">
        <f t="shared" si="21"/>
        <v/>
      </c>
      <c r="E256" s="11" t="str">
        <f t="shared" si="25"/>
        <v/>
      </c>
      <c r="F256" s="11" t="str">
        <f t="shared" si="22"/>
        <v/>
      </c>
      <c r="G256" s="11" t="str">
        <f>IF('SAT Math'!B256="","", IF(F256&lt;100, 100, IF(F256&gt;300, 300, F256)))</f>
        <v/>
      </c>
      <c r="H256" s="11" t="str">
        <f t="shared" si="23"/>
        <v/>
      </c>
      <c r="I256" s="11" t="str">
        <f t="shared" si="26"/>
        <v/>
      </c>
      <c r="J256" s="11" t="str">
        <f t="shared" si="24"/>
        <v/>
      </c>
      <c r="K256" s="11" t="str">
        <f t="shared" si="27"/>
        <v/>
      </c>
      <c r="L256" s="11" t="str">
        <f>IF('SAT Math'!B256="","",'SAT M to CBEST M'!$A$2+'SAT M to CBEST M'!$B$2*B256)</f>
        <v/>
      </c>
      <c r="M256" s="11" t="str">
        <f>IF('SAT Math'!B256="","", IF(L256&lt;20, 20, IF(L256&gt;80, 80, L256)))</f>
        <v/>
      </c>
    </row>
    <row r="257" spans="1:13" x14ac:dyDescent="0.25">
      <c r="A257" s="11">
        <v>256</v>
      </c>
      <c r="B257" s="30"/>
      <c r="C257" s="11" t="str">
        <f>IF(ISBLANK('SAT Math'!B257),"", IF('SAT Math'!B257&lt;'SAT M to ACT M'!$A$2, 'SAT M to ACT M'!$B$2, IF('SAT Math'!B257&gt;'SAT M to ACT M'!A$56, 'SAT M to ACT M'!B$56, VLOOKUP(B257,'SAT M to ACT M'!A:B,2,FALSE))))</f>
        <v/>
      </c>
      <c r="D257" s="11" t="str">
        <f t="shared" si="21"/>
        <v/>
      </c>
      <c r="E257" s="11" t="str">
        <f t="shared" si="25"/>
        <v/>
      </c>
      <c r="F257" s="11" t="str">
        <f t="shared" si="22"/>
        <v/>
      </c>
      <c r="G257" s="11" t="str">
        <f>IF('SAT Math'!B257="","", IF(F257&lt;100, 100, IF(F257&gt;300, 300, F257)))</f>
        <v/>
      </c>
      <c r="H257" s="11" t="str">
        <f t="shared" si="23"/>
        <v/>
      </c>
      <c r="I257" s="11" t="str">
        <f t="shared" si="26"/>
        <v/>
      </c>
      <c r="J257" s="11" t="str">
        <f t="shared" si="24"/>
        <v/>
      </c>
      <c r="K257" s="11" t="str">
        <f t="shared" si="27"/>
        <v/>
      </c>
      <c r="L257" s="11" t="str">
        <f>IF('SAT Math'!B257="","",'SAT M to CBEST M'!$A$2+'SAT M to CBEST M'!$B$2*B257)</f>
        <v/>
      </c>
      <c r="M257" s="11" t="str">
        <f>IF('SAT Math'!B257="","", IF(L257&lt;20, 20, IF(L257&gt;80, 80, L257)))</f>
        <v/>
      </c>
    </row>
    <row r="258" spans="1:13" x14ac:dyDescent="0.25">
      <c r="A258" s="11">
        <v>257</v>
      </c>
      <c r="B258" s="30"/>
      <c r="C258" s="11" t="str">
        <f>IF(ISBLANK('SAT Math'!B258),"", IF('SAT Math'!B258&lt;'SAT M to ACT M'!$A$2, 'SAT M to ACT M'!$B$2, IF('SAT Math'!B258&gt;'SAT M to ACT M'!A$56, 'SAT M to ACT M'!B$56, VLOOKUP(B258,'SAT M to ACT M'!A:B,2,FALSE))))</f>
        <v/>
      </c>
      <c r="D258" s="11" t="str">
        <f t="shared" ref="D258:D321" si="28">IF(B258="","",interceptACTMtoPCM5732+slopeACTMtoPCM5732*C258)</f>
        <v/>
      </c>
      <c r="E258" s="11" t="str">
        <f t="shared" si="25"/>
        <v/>
      </c>
      <c r="F258" s="11" t="str">
        <f t="shared" ref="F258:F321" si="29">IF(B258="","",IF(C258&gt;=17, upperinterceptACTMtoPAAM201+C258*upperslopeACTMtoPAAM201, lowerinterceptACTMtoPAAM201+C258*lowerslopeACTMtoPAAM201))</f>
        <v/>
      </c>
      <c r="G258" s="11" t="str">
        <f>IF('SAT Math'!B258="","", IF(F258&lt;100, 100, IF(F258&gt;300, 300, F258)))</f>
        <v/>
      </c>
      <c r="H258" s="11" t="str">
        <f t="shared" ref="H258:H321" si="30">IF(B258="","",interceptACTMtoPCM5733+slopeACTMtoPCM5733*C258)</f>
        <v/>
      </c>
      <c r="I258" s="11" t="str">
        <f t="shared" si="26"/>
        <v/>
      </c>
      <c r="J258" s="11" t="str">
        <f t="shared" ref="J258:J321" si="31">IF(B258="","",IF(C258&gt;=16, upperinterceptACTMtoPAAM211+C258*upperslopeACTMtoPAAM211, lowerinterceptACTMtoPAAM211+C258*lowerslopeACTMtoPAAM211))</f>
        <v/>
      </c>
      <c r="K258" s="11" t="str">
        <f t="shared" si="27"/>
        <v/>
      </c>
      <c r="L258" s="11" t="str">
        <f>IF('SAT Math'!B258="","",'SAT M to CBEST M'!$A$2+'SAT M to CBEST M'!$B$2*B258)</f>
        <v/>
      </c>
      <c r="M258" s="11" t="str">
        <f>IF('SAT Math'!B258="","", IF(L258&lt;20, 20, IF(L258&gt;80, 80, L258)))</f>
        <v/>
      </c>
    </row>
    <row r="259" spans="1:13" x14ac:dyDescent="0.25">
      <c r="A259" s="11">
        <v>258</v>
      </c>
      <c r="B259" s="30"/>
      <c r="C259" s="11" t="str">
        <f>IF(ISBLANK('SAT Math'!B259),"", IF('SAT Math'!B259&lt;'SAT M to ACT M'!$A$2, 'SAT M to ACT M'!$B$2, IF('SAT Math'!B259&gt;'SAT M to ACT M'!A$56, 'SAT M to ACT M'!B$56, VLOOKUP(B259,'SAT M to ACT M'!A:B,2,FALSE))))</f>
        <v/>
      </c>
      <c r="D259" s="11" t="str">
        <f t="shared" si="28"/>
        <v/>
      </c>
      <c r="E259" s="11" t="str">
        <f t="shared" ref="E259:E322" si="32">IF(B259="","", IF(D259&lt;100, 100, IF(D259&gt;200, 200, D259)))</f>
        <v/>
      </c>
      <c r="F259" s="11" t="str">
        <f t="shared" si="29"/>
        <v/>
      </c>
      <c r="G259" s="11" t="str">
        <f>IF('SAT Math'!B259="","", IF(F259&lt;100, 100, IF(F259&gt;300, 300, F259)))</f>
        <v/>
      </c>
      <c r="H259" s="11" t="str">
        <f t="shared" si="30"/>
        <v/>
      </c>
      <c r="I259" s="11" t="str">
        <f t="shared" ref="I259:I322" si="33">IF(B259="","", IF(H259&lt;100, 100, IF(H259&gt;200, 200, H259)))</f>
        <v/>
      </c>
      <c r="J259" s="11" t="str">
        <f t="shared" si="31"/>
        <v/>
      </c>
      <c r="K259" s="11" t="str">
        <f t="shared" ref="K259:K322" si="34">IF(B259="","", IF(J259&lt;100, 100, IF(J259&gt;300, 300, J259)))</f>
        <v/>
      </c>
      <c r="L259" s="11" t="str">
        <f>IF('SAT Math'!B259="","",'SAT M to CBEST M'!$A$2+'SAT M to CBEST M'!$B$2*B259)</f>
        <v/>
      </c>
      <c r="M259" s="11" t="str">
        <f>IF('SAT Math'!B259="","", IF(L259&lt;20, 20, IF(L259&gt;80, 80, L259)))</f>
        <v/>
      </c>
    </row>
    <row r="260" spans="1:13" x14ac:dyDescent="0.25">
      <c r="A260" s="11">
        <v>259</v>
      </c>
      <c r="B260" s="30"/>
      <c r="C260" s="11" t="str">
        <f>IF(ISBLANK('SAT Math'!B260),"", IF('SAT Math'!B260&lt;'SAT M to ACT M'!$A$2, 'SAT M to ACT M'!$B$2, IF('SAT Math'!B260&gt;'SAT M to ACT M'!A$56, 'SAT M to ACT M'!B$56, VLOOKUP(B260,'SAT M to ACT M'!A:B,2,FALSE))))</f>
        <v/>
      </c>
      <c r="D260" s="11" t="str">
        <f t="shared" si="28"/>
        <v/>
      </c>
      <c r="E260" s="11" t="str">
        <f t="shared" si="32"/>
        <v/>
      </c>
      <c r="F260" s="11" t="str">
        <f t="shared" si="29"/>
        <v/>
      </c>
      <c r="G260" s="11" t="str">
        <f>IF('SAT Math'!B260="","", IF(F260&lt;100, 100, IF(F260&gt;300, 300, F260)))</f>
        <v/>
      </c>
      <c r="H260" s="11" t="str">
        <f t="shared" si="30"/>
        <v/>
      </c>
      <c r="I260" s="11" t="str">
        <f t="shared" si="33"/>
        <v/>
      </c>
      <c r="J260" s="11" t="str">
        <f t="shared" si="31"/>
        <v/>
      </c>
      <c r="K260" s="11" t="str">
        <f t="shared" si="34"/>
        <v/>
      </c>
      <c r="L260" s="11" t="str">
        <f>IF('SAT Math'!B260="","",'SAT M to CBEST M'!$A$2+'SAT M to CBEST M'!$B$2*B260)</f>
        <v/>
      </c>
      <c r="M260" s="11" t="str">
        <f>IF('SAT Math'!B260="","", IF(L260&lt;20, 20, IF(L260&gt;80, 80, L260)))</f>
        <v/>
      </c>
    </row>
    <row r="261" spans="1:13" x14ac:dyDescent="0.25">
      <c r="A261" s="11">
        <v>260</v>
      </c>
      <c r="B261" s="30"/>
      <c r="C261" s="11" t="str">
        <f>IF(ISBLANK('SAT Math'!B261),"", IF('SAT Math'!B261&lt;'SAT M to ACT M'!$A$2, 'SAT M to ACT M'!$B$2, IF('SAT Math'!B261&gt;'SAT M to ACT M'!A$56, 'SAT M to ACT M'!B$56, VLOOKUP(B261,'SAT M to ACT M'!A:B,2,FALSE))))</f>
        <v/>
      </c>
      <c r="D261" s="11" t="str">
        <f t="shared" si="28"/>
        <v/>
      </c>
      <c r="E261" s="11" t="str">
        <f t="shared" si="32"/>
        <v/>
      </c>
      <c r="F261" s="11" t="str">
        <f t="shared" si="29"/>
        <v/>
      </c>
      <c r="G261" s="11" t="str">
        <f>IF('SAT Math'!B261="","", IF(F261&lt;100, 100, IF(F261&gt;300, 300, F261)))</f>
        <v/>
      </c>
      <c r="H261" s="11" t="str">
        <f t="shared" si="30"/>
        <v/>
      </c>
      <c r="I261" s="11" t="str">
        <f t="shared" si="33"/>
        <v/>
      </c>
      <c r="J261" s="11" t="str">
        <f t="shared" si="31"/>
        <v/>
      </c>
      <c r="K261" s="11" t="str">
        <f t="shared" si="34"/>
        <v/>
      </c>
      <c r="L261" s="11" t="str">
        <f>IF('SAT Math'!B261="","",'SAT M to CBEST M'!$A$2+'SAT M to CBEST M'!$B$2*B261)</f>
        <v/>
      </c>
      <c r="M261" s="11" t="str">
        <f>IF('SAT Math'!B261="","", IF(L261&lt;20, 20, IF(L261&gt;80, 80, L261)))</f>
        <v/>
      </c>
    </row>
    <row r="262" spans="1:13" x14ac:dyDescent="0.25">
      <c r="A262" s="11">
        <v>261</v>
      </c>
      <c r="B262" s="30"/>
      <c r="C262" s="11" t="str">
        <f>IF(ISBLANK('SAT Math'!B262),"", IF('SAT Math'!B262&lt;'SAT M to ACT M'!$A$2, 'SAT M to ACT M'!$B$2, IF('SAT Math'!B262&gt;'SAT M to ACT M'!A$56, 'SAT M to ACT M'!B$56, VLOOKUP(B262,'SAT M to ACT M'!A:B,2,FALSE))))</f>
        <v/>
      </c>
      <c r="D262" s="11" t="str">
        <f t="shared" si="28"/>
        <v/>
      </c>
      <c r="E262" s="11" t="str">
        <f t="shared" si="32"/>
        <v/>
      </c>
      <c r="F262" s="11" t="str">
        <f t="shared" si="29"/>
        <v/>
      </c>
      <c r="G262" s="11" t="str">
        <f>IF('SAT Math'!B262="","", IF(F262&lt;100, 100, IF(F262&gt;300, 300, F262)))</f>
        <v/>
      </c>
      <c r="H262" s="11" t="str">
        <f t="shared" si="30"/>
        <v/>
      </c>
      <c r="I262" s="11" t="str">
        <f t="shared" si="33"/>
        <v/>
      </c>
      <c r="J262" s="11" t="str">
        <f t="shared" si="31"/>
        <v/>
      </c>
      <c r="K262" s="11" t="str">
        <f t="shared" si="34"/>
        <v/>
      </c>
      <c r="L262" s="11" t="str">
        <f>IF('SAT Math'!B262="","",'SAT M to CBEST M'!$A$2+'SAT M to CBEST M'!$B$2*B262)</f>
        <v/>
      </c>
      <c r="M262" s="11" t="str">
        <f>IF('SAT Math'!B262="","", IF(L262&lt;20, 20, IF(L262&gt;80, 80, L262)))</f>
        <v/>
      </c>
    </row>
    <row r="263" spans="1:13" x14ac:dyDescent="0.25">
      <c r="A263" s="11">
        <v>262</v>
      </c>
      <c r="B263" s="30"/>
      <c r="C263" s="11" t="str">
        <f>IF(ISBLANK('SAT Math'!B263),"", IF('SAT Math'!B263&lt;'SAT M to ACT M'!$A$2, 'SAT M to ACT M'!$B$2, IF('SAT Math'!B263&gt;'SAT M to ACT M'!A$56, 'SAT M to ACT M'!B$56, VLOOKUP(B263,'SAT M to ACT M'!A:B,2,FALSE))))</f>
        <v/>
      </c>
      <c r="D263" s="11" t="str">
        <f t="shared" si="28"/>
        <v/>
      </c>
      <c r="E263" s="11" t="str">
        <f t="shared" si="32"/>
        <v/>
      </c>
      <c r="F263" s="11" t="str">
        <f t="shared" si="29"/>
        <v/>
      </c>
      <c r="G263" s="11" t="str">
        <f>IF('SAT Math'!B263="","", IF(F263&lt;100, 100, IF(F263&gt;300, 300, F263)))</f>
        <v/>
      </c>
      <c r="H263" s="11" t="str">
        <f t="shared" si="30"/>
        <v/>
      </c>
      <c r="I263" s="11" t="str">
        <f t="shared" si="33"/>
        <v/>
      </c>
      <c r="J263" s="11" t="str">
        <f t="shared" si="31"/>
        <v/>
      </c>
      <c r="K263" s="11" t="str">
        <f t="shared" si="34"/>
        <v/>
      </c>
      <c r="L263" s="11" t="str">
        <f>IF('SAT Math'!B263="","",'SAT M to CBEST M'!$A$2+'SAT M to CBEST M'!$B$2*B263)</f>
        <v/>
      </c>
      <c r="M263" s="11" t="str">
        <f>IF('SAT Math'!B263="","", IF(L263&lt;20, 20, IF(L263&gt;80, 80, L263)))</f>
        <v/>
      </c>
    </row>
    <row r="264" spans="1:13" x14ac:dyDescent="0.25">
      <c r="A264" s="11">
        <v>263</v>
      </c>
      <c r="B264" s="30"/>
      <c r="C264" s="11" t="str">
        <f>IF(ISBLANK('SAT Math'!B264),"", IF('SAT Math'!B264&lt;'SAT M to ACT M'!$A$2, 'SAT M to ACT M'!$B$2, IF('SAT Math'!B264&gt;'SAT M to ACT M'!A$56, 'SAT M to ACT M'!B$56, VLOOKUP(B264,'SAT M to ACT M'!A:B,2,FALSE))))</f>
        <v/>
      </c>
      <c r="D264" s="11" t="str">
        <f t="shared" si="28"/>
        <v/>
      </c>
      <c r="E264" s="11" t="str">
        <f t="shared" si="32"/>
        <v/>
      </c>
      <c r="F264" s="11" t="str">
        <f t="shared" si="29"/>
        <v/>
      </c>
      <c r="G264" s="11" t="str">
        <f>IF('SAT Math'!B264="","", IF(F264&lt;100, 100, IF(F264&gt;300, 300, F264)))</f>
        <v/>
      </c>
      <c r="H264" s="11" t="str">
        <f t="shared" si="30"/>
        <v/>
      </c>
      <c r="I264" s="11" t="str">
        <f t="shared" si="33"/>
        <v/>
      </c>
      <c r="J264" s="11" t="str">
        <f t="shared" si="31"/>
        <v/>
      </c>
      <c r="K264" s="11" t="str">
        <f t="shared" si="34"/>
        <v/>
      </c>
      <c r="L264" s="11" t="str">
        <f>IF('SAT Math'!B264="","",'SAT M to CBEST M'!$A$2+'SAT M to CBEST M'!$B$2*B264)</f>
        <v/>
      </c>
      <c r="M264" s="11" t="str">
        <f>IF('SAT Math'!B264="","", IF(L264&lt;20, 20, IF(L264&gt;80, 80, L264)))</f>
        <v/>
      </c>
    </row>
    <row r="265" spans="1:13" x14ac:dyDescent="0.25">
      <c r="A265" s="11">
        <v>264</v>
      </c>
      <c r="B265" s="30"/>
      <c r="C265" s="11" t="str">
        <f>IF(ISBLANK('SAT Math'!B265),"", IF('SAT Math'!B265&lt;'SAT M to ACT M'!$A$2, 'SAT M to ACT M'!$B$2, IF('SAT Math'!B265&gt;'SAT M to ACT M'!A$56, 'SAT M to ACT M'!B$56, VLOOKUP(B265,'SAT M to ACT M'!A:B,2,FALSE))))</f>
        <v/>
      </c>
      <c r="D265" s="11" t="str">
        <f t="shared" si="28"/>
        <v/>
      </c>
      <c r="E265" s="11" t="str">
        <f t="shared" si="32"/>
        <v/>
      </c>
      <c r="F265" s="11" t="str">
        <f t="shared" si="29"/>
        <v/>
      </c>
      <c r="G265" s="11" t="str">
        <f>IF('SAT Math'!B265="","", IF(F265&lt;100, 100, IF(F265&gt;300, 300, F265)))</f>
        <v/>
      </c>
      <c r="H265" s="11" t="str">
        <f t="shared" si="30"/>
        <v/>
      </c>
      <c r="I265" s="11" t="str">
        <f t="shared" si="33"/>
        <v/>
      </c>
      <c r="J265" s="11" t="str">
        <f t="shared" si="31"/>
        <v/>
      </c>
      <c r="K265" s="11" t="str">
        <f t="shared" si="34"/>
        <v/>
      </c>
      <c r="L265" s="11" t="str">
        <f>IF('SAT Math'!B265="","",'SAT M to CBEST M'!$A$2+'SAT M to CBEST M'!$B$2*B265)</f>
        <v/>
      </c>
      <c r="M265" s="11" t="str">
        <f>IF('SAT Math'!B265="","", IF(L265&lt;20, 20, IF(L265&gt;80, 80, L265)))</f>
        <v/>
      </c>
    </row>
    <row r="266" spans="1:13" x14ac:dyDescent="0.25">
      <c r="A266" s="11">
        <v>265</v>
      </c>
      <c r="B266" s="30"/>
      <c r="C266" s="11" t="str">
        <f>IF(ISBLANK('SAT Math'!B266),"", IF('SAT Math'!B266&lt;'SAT M to ACT M'!$A$2, 'SAT M to ACT M'!$B$2, IF('SAT Math'!B266&gt;'SAT M to ACT M'!A$56, 'SAT M to ACT M'!B$56, VLOOKUP(B266,'SAT M to ACT M'!A:B,2,FALSE))))</f>
        <v/>
      </c>
      <c r="D266" s="11" t="str">
        <f t="shared" si="28"/>
        <v/>
      </c>
      <c r="E266" s="11" t="str">
        <f t="shared" si="32"/>
        <v/>
      </c>
      <c r="F266" s="11" t="str">
        <f t="shared" si="29"/>
        <v/>
      </c>
      <c r="G266" s="11" t="str">
        <f>IF('SAT Math'!B266="","", IF(F266&lt;100, 100, IF(F266&gt;300, 300, F266)))</f>
        <v/>
      </c>
      <c r="H266" s="11" t="str">
        <f t="shared" si="30"/>
        <v/>
      </c>
      <c r="I266" s="11" t="str">
        <f t="shared" si="33"/>
        <v/>
      </c>
      <c r="J266" s="11" t="str">
        <f t="shared" si="31"/>
        <v/>
      </c>
      <c r="K266" s="11" t="str">
        <f t="shared" si="34"/>
        <v/>
      </c>
      <c r="L266" s="11" t="str">
        <f>IF('SAT Math'!B266="","",'SAT M to CBEST M'!$A$2+'SAT M to CBEST M'!$B$2*B266)</f>
        <v/>
      </c>
      <c r="M266" s="11" t="str">
        <f>IF('SAT Math'!B266="","", IF(L266&lt;20, 20, IF(L266&gt;80, 80, L266)))</f>
        <v/>
      </c>
    </row>
    <row r="267" spans="1:13" x14ac:dyDescent="0.25">
      <c r="A267" s="11">
        <v>266</v>
      </c>
      <c r="B267" s="30"/>
      <c r="C267" s="11" t="str">
        <f>IF(ISBLANK('SAT Math'!B267),"", IF('SAT Math'!B267&lt;'SAT M to ACT M'!$A$2, 'SAT M to ACT M'!$B$2, IF('SAT Math'!B267&gt;'SAT M to ACT M'!A$56, 'SAT M to ACT M'!B$56, VLOOKUP(B267,'SAT M to ACT M'!A:B,2,FALSE))))</f>
        <v/>
      </c>
      <c r="D267" s="11" t="str">
        <f t="shared" si="28"/>
        <v/>
      </c>
      <c r="E267" s="11" t="str">
        <f t="shared" si="32"/>
        <v/>
      </c>
      <c r="F267" s="11" t="str">
        <f t="shared" si="29"/>
        <v/>
      </c>
      <c r="G267" s="11" t="str">
        <f>IF('SAT Math'!B267="","", IF(F267&lt;100, 100, IF(F267&gt;300, 300, F267)))</f>
        <v/>
      </c>
      <c r="H267" s="11" t="str">
        <f t="shared" si="30"/>
        <v/>
      </c>
      <c r="I267" s="11" t="str">
        <f t="shared" si="33"/>
        <v/>
      </c>
      <c r="J267" s="11" t="str">
        <f t="shared" si="31"/>
        <v/>
      </c>
      <c r="K267" s="11" t="str">
        <f t="shared" si="34"/>
        <v/>
      </c>
      <c r="L267" s="11" t="str">
        <f>IF('SAT Math'!B267="","",'SAT M to CBEST M'!$A$2+'SAT M to CBEST M'!$B$2*B267)</f>
        <v/>
      </c>
      <c r="M267" s="11" t="str">
        <f>IF('SAT Math'!B267="","", IF(L267&lt;20, 20, IF(L267&gt;80, 80, L267)))</f>
        <v/>
      </c>
    </row>
    <row r="268" spans="1:13" x14ac:dyDescent="0.25">
      <c r="A268" s="11">
        <v>267</v>
      </c>
      <c r="B268" s="30"/>
      <c r="C268" s="11" t="str">
        <f>IF(ISBLANK('SAT Math'!B268),"", IF('SAT Math'!B268&lt;'SAT M to ACT M'!$A$2, 'SAT M to ACT M'!$B$2, IF('SAT Math'!B268&gt;'SAT M to ACT M'!A$56, 'SAT M to ACT M'!B$56, VLOOKUP(B268,'SAT M to ACT M'!A:B,2,FALSE))))</f>
        <v/>
      </c>
      <c r="D268" s="11" t="str">
        <f t="shared" si="28"/>
        <v/>
      </c>
      <c r="E268" s="11" t="str">
        <f t="shared" si="32"/>
        <v/>
      </c>
      <c r="F268" s="11" t="str">
        <f t="shared" si="29"/>
        <v/>
      </c>
      <c r="G268" s="11" t="str">
        <f>IF('SAT Math'!B268="","", IF(F268&lt;100, 100, IF(F268&gt;300, 300, F268)))</f>
        <v/>
      </c>
      <c r="H268" s="11" t="str">
        <f t="shared" si="30"/>
        <v/>
      </c>
      <c r="I268" s="11" t="str">
        <f t="shared" si="33"/>
        <v/>
      </c>
      <c r="J268" s="11" t="str">
        <f t="shared" si="31"/>
        <v/>
      </c>
      <c r="K268" s="11" t="str">
        <f t="shared" si="34"/>
        <v/>
      </c>
      <c r="L268" s="11" t="str">
        <f>IF('SAT Math'!B268="","",'SAT M to CBEST M'!$A$2+'SAT M to CBEST M'!$B$2*B268)</f>
        <v/>
      </c>
      <c r="M268" s="11" t="str">
        <f>IF('SAT Math'!B268="","", IF(L268&lt;20, 20, IF(L268&gt;80, 80, L268)))</f>
        <v/>
      </c>
    </row>
    <row r="269" spans="1:13" x14ac:dyDescent="0.25">
      <c r="A269" s="11">
        <v>268</v>
      </c>
      <c r="B269" s="30"/>
      <c r="C269" s="11" t="str">
        <f>IF(ISBLANK('SAT Math'!B269),"", IF('SAT Math'!B269&lt;'SAT M to ACT M'!$A$2, 'SAT M to ACT M'!$B$2, IF('SAT Math'!B269&gt;'SAT M to ACT M'!A$56, 'SAT M to ACT M'!B$56, VLOOKUP(B269,'SAT M to ACT M'!A:B,2,FALSE))))</f>
        <v/>
      </c>
      <c r="D269" s="11" t="str">
        <f t="shared" si="28"/>
        <v/>
      </c>
      <c r="E269" s="11" t="str">
        <f t="shared" si="32"/>
        <v/>
      </c>
      <c r="F269" s="11" t="str">
        <f t="shared" si="29"/>
        <v/>
      </c>
      <c r="G269" s="11" t="str">
        <f>IF('SAT Math'!B269="","", IF(F269&lt;100, 100, IF(F269&gt;300, 300, F269)))</f>
        <v/>
      </c>
      <c r="H269" s="11" t="str">
        <f t="shared" si="30"/>
        <v/>
      </c>
      <c r="I269" s="11" t="str">
        <f t="shared" si="33"/>
        <v/>
      </c>
      <c r="J269" s="11" t="str">
        <f t="shared" si="31"/>
        <v/>
      </c>
      <c r="K269" s="11" t="str">
        <f t="shared" si="34"/>
        <v/>
      </c>
      <c r="L269" s="11" t="str">
        <f>IF('SAT Math'!B269="","",'SAT M to CBEST M'!$A$2+'SAT M to CBEST M'!$B$2*B269)</f>
        <v/>
      </c>
      <c r="M269" s="11" t="str">
        <f>IF('SAT Math'!B269="","", IF(L269&lt;20, 20, IF(L269&gt;80, 80, L269)))</f>
        <v/>
      </c>
    </row>
    <row r="270" spans="1:13" x14ac:dyDescent="0.25">
      <c r="A270" s="11">
        <v>269</v>
      </c>
      <c r="B270" s="30"/>
      <c r="C270" s="11" t="str">
        <f>IF(ISBLANK('SAT Math'!B270),"", IF('SAT Math'!B270&lt;'SAT M to ACT M'!$A$2, 'SAT M to ACT M'!$B$2, IF('SAT Math'!B270&gt;'SAT M to ACT M'!A$56, 'SAT M to ACT M'!B$56, VLOOKUP(B270,'SAT M to ACT M'!A:B,2,FALSE))))</f>
        <v/>
      </c>
      <c r="D270" s="11" t="str">
        <f t="shared" si="28"/>
        <v/>
      </c>
      <c r="E270" s="11" t="str">
        <f t="shared" si="32"/>
        <v/>
      </c>
      <c r="F270" s="11" t="str">
        <f t="shared" si="29"/>
        <v/>
      </c>
      <c r="G270" s="11" t="str">
        <f>IF('SAT Math'!B270="","", IF(F270&lt;100, 100, IF(F270&gt;300, 300, F270)))</f>
        <v/>
      </c>
      <c r="H270" s="11" t="str">
        <f t="shared" si="30"/>
        <v/>
      </c>
      <c r="I270" s="11" t="str">
        <f t="shared" si="33"/>
        <v/>
      </c>
      <c r="J270" s="11" t="str">
        <f t="shared" si="31"/>
        <v/>
      </c>
      <c r="K270" s="11" t="str">
        <f t="shared" si="34"/>
        <v/>
      </c>
      <c r="L270" s="11" t="str">
        <f>IF('SAT Math'!B270="","",'SAT M to CBEST M'!$A$2+'SAT M to CBEST M'!$B$2*B270)</f>
        <v/>
      </c>
      <c r="M270" s="11" t="str">
        <f>IF('SAT Math'!B270="","", IF(L270&lt;20, 20, IF(L270&gt;80, 80, L270)))</f>
        <v/>
      </c>
    </row>
    <row r="271" spans="1:13" x14ac:dyDescent="0.25">
      <c r="A271" s="11">
        <v>270</v>
      </c>
      <c r="B271" s="30"/>
      <c r="C271" s="11" t="str">
        <f>IF(ISBLANK('SAT Math'!B271),"", IF('SAT Math'!B271&lt;'SAT M to ACT M'!$A$2, 'SAT M to ACT M'!$B$2, IF('SAT Math'!B271&gt;'SAT M to ACT M'!A$56, 'SAT M to ACT M'!B$56, VLOOKUP(B271,'SAT M to ACT M'!A:B,2,FALSE))))</f>
        <v/>
      </c>
      <c r="D271" s="11" t="str">
        <f t="shared" si="28"/>
        <v/>
      </c>
      <c r="E271" s="11" t="str">
        <f t="shared" si="32"/>
        <v/>
      </c>
      <c r="F271" s="11" t="str">
        <f t="shared" si="29"/>
        <v/>
      </c>
      <c r="G271" s="11" t="str">
        <f>IF('SAT Math'!B271="","", IF(F271&lt;100, 100, IF(F271&gt;300, 300, F271)))</f>
        <v/>
      </c>
      <c r="H271" s="11" t="str">
        <f t="shared" si="30"/>
        <v/>
      </c>
      <c r="I271" s="11" t="str">
        <f t="shared" si="33"/>
        <v/>
      </c>
      <c r="J271" s="11" t="str">
        <f t="shared" si="31"/>
        <v/>
      </c>
      <c r="K271" s="11" t="str">
        <f t="shared" si="34"/>
        <v/>
      </c>
      <c r="L271" s="11" t="str">
        <f>IF('SAT Math'!B271="","",'SAT M to CBEST M'!$A$2+'SAT M to CBEST M'!$B$2*B271)</f>
        <v/>
      </c>
      <c r="M271" s="11" t="str">
        <f>IF('SAT Math'!B271="","", IF(L271&lt;20, 20, IF(L271&gt;80, 80, L271)))</f>
        <v/>
      </c>
    </row>
    <row r="272" spans="1:13" x14ac:dyDescent="0.25">
      <c r="A272" s="11">
        <v>271</v>
      </c>
      <c r="B272" s="30"/>
      <c r="C272" s="11" t="str">
        <f>IF(ISBLANK('SAT Math'!B272),"", IF('SAT Math'!B272&lt;'SAT M to ACT M'!$A$2, 'SAT M to ACT M'!$B$2, IF('SAT Math'!B272&gt;'SAT M to ACT M'!A$56, 'SAT M to ACT M'!B$56, VLOOKUP(B272,'SAT M to ACT M'!A:B,2,FALSE))))</f>
        <v/>
      </c>
      <c r="D272" s="11" t="str">
        <f t="shared" si="28"/>
        <v/>
      </c>
      <c r="E272" s="11" t="str">
        <f t="shared" si="32"/>
        <v/>
      </c>
      <c r="F272" s="11" t="str">
        <f t="shared" si="29"/>
        <v/>
      </c>
      <c r="G272" s="11" t="str">
        <f>IF('SAT Math'!B272="","", IF(F272&lt;100, 100, IF(F272&gt;300, 300, F272)))</f>
        <v/>
      </c>
      <c r="H272" s="11" t="str">
        <f t="shared" si="30"/>
        <v/>
      </c>
      <c r="I272" s="11" t="str">
        <f t="shared" si="33"/>
        <v/>
      </c>
      <c r="J272" s="11" t="str">
        <f t="shared" si="31"/>
        <v/>
      </c>
      <c r="K272" s="11" t="str">
        <f t="shared" si="34"/>
        <v/>
      </c>
      <c r="L272" s="11" t="str">
        <f>IF('SAT Math'!B272="","",'SAT M to CBEST M'!$A$2+'SAT M to CBEST M'!$B$2*B272)</f>
        <v/>
      </c>
      <c r="M272" s="11" t="str">
        <f>IF('SAT Math'!B272="","", IF(L272&lt;20, 20, IF(L272&gt;80, 80, L272)))</f>
        <v/>
      </c>
    </row>
    <row r="273" spans="1:13" x14ac:dyDescent="0.25">
      <c r="A273" s="11">
        <v>272</v>
      </c>
      <c r="B273" s="30"/>
      <c r="C273" s="11" t="str">
        <f>IF(ISBLANK('SAT Math'!B273),"", IF('SAT Math'!B273&lt;'SAT M to ACT M'!$A$2, 'SAT M to ACT M'!$B$2, IF('SAT Math'!B273&gt;'SAT M to ACT M'!A$56, 'SAT M to ACT M'!B$56, VLOOKUP(B273,'SAT M to ACT M'!A:B,2,FALSE))))</f>
        <v/>
      </c>
      <c r="D273" s="11" t="str">
        <f t="shared" si="28"/>
        <v/>
      </c>
      <c r="E273" s="11" t="str">
        <f t="shared" si="32"/>
        <v/>
      </c>
      <c r="F273" s="11" t="str">
        <f t="shared" si="29"/>
        <v/>
      </c>
      <c r="G273" s="11" t="str">
        <f>IF('SAT Math'!B273="","", IF(F273&lt;100, 100, IF(F273&gt;300, 300, F273)))</f>
        <v/>
      </c>
      <c r="H273" s="11" t="str">
        <f t="shared" si="30"/>
        <v/>
      </c>
      <c r="I273" s="11" t="str">
        <f t="shared" si="33"/>
        <v/>
      </c>
      <c r="J273" s="11" t="str">
        <f t="shared" si="31"/>
        <v/>
      </c>
      <c r="K273" s="11" t="str">
        <f t="shared" si="34"/>
        <v/>
      </c>
      <c r="L273" s="11" t="str">
        <f>IF('SAT Math'!B273="","",'SAT M to CBEST M'!$A$2+'SAT M to CBEST M'!$B$2*B273)</f>
        <v/>
      </c>
      <c r="M273" s="11" t="str">
        <f>IF('SAT Math'!B273="","", IF(L273&lt;20, 20, IF(L273&gt;80, 80, L273)))</f>
        <v/>
      </c>
    </row>
    <row r="274" spans="1:13" x14ac:dyDescent="0.25">
      <c r="A274" s="11">
        <v>273</v>
      </c>
      <c r="B274" s="30"/>
      <c r="C274" s="11" t="str">
        <f>IF(ISBLANK('SAT Math'!B274),"", IF('SAT Math'!B274&lt;'SAT M to ACT M'!$A$2, 'SAT M to ACT M'!$B$2, IF('SAT Math'!B274&gt;'SAT M to ACT M'!A$56, 'SAT M to ACT M'!B$56, VLOOKUP(B274,'SAT M to ACT M'!A:B,2,FALSE))))</f>
        <v/>
      </c>
      <c r="D274" s="11" t="str">
        <f t="shared" si="28"/>
        <v/>
      </c>
      <c r="E274" s="11" t="str">
        <f t="shared" si="32"/>
        <v/>
      </c>
      <c r="F274" s="11" t="str">
        <f t="shared" si="29"/>
        <v/>
      </c>
      <c r="G274" s="11" t="str">
        <f>IF('SAT Math'!B274="","", IF(F274&lt;100, 100, IF(F274&gt;300, 300, F274)))</f>
        <v/>
      </c>
      <c r="H274" s="11" t="str">
        <f t="shared" si="30"/>
        <v/>
      </c>
      <c r="I274" s="11" t="str">
        <f t="shared" si="33"/>
        <v/>
      </c>
      <c r="J274" s="11" t="str">
        <f t="shared" si="31"/>
        <v/>
      </c>
      <c r="K274" s="11" t="str">
        <f t="shared" si="34"/>
        <v/>
      </c>
      <c r="L274" s="11" t="str">
        <f>IF('SAT Math'!B274="","",'SAT M to CBEST M'!$A$2+'SAT M to CBEST M'!$B$2*B274)</f>
        <v/>
      </c>
      <c r="M274" s="11" t="str">
        <f>IF('SAT Math'!B274="","", IF(L274&lt;20, 20, IF(L274&gt;80, 80, L274)))</f>
        <v/>
      </c>
    </row>
    <row r="275" spans="1:13" x14ac:dyDescent="0.25">
      <c r="A275" s="11">
        <v>274</v>
      </c>
      <c r="B275" s="30"/>
      <c r="C275" s="11" t="str">
        <f>IF(ISBLANK('SAT Math'!B275),"", IF('SAT Math'!B275&lt;'SAT M to ACT M'!$A$2, 'SAT M to ACT M'!$B$2, IF('SAT Math'!B275&gt;'SAT M to ACT M'!A$56, 'SAT M to ACT M'!B$56, VLOOKUP(B275,'SAT M to ACT M'!A:B,2,FALSE))))</f>
        <v/>
      </c>
      <c r="D275" s="11" t="str">
        <f t="shared" si="28"/>
        <v/>
      </c>
      <c r="E275" s="11" t="str">
        <f t="shared" si="32"/>
        <v/>
      </c>
      <c r="F275" s="11" t="str">
        <f t="shared" si="29"/>
        <v/>
      </c>
      <c r="G275" s="11" t="str">
        <f>IF('SAT Math'!B275="","", IF(F275&lt;100, 100, IF(F275&gt;300, 300, F275)))</f>
        <v/>
      </c>
      <c r="H275" s="11" t="str">
        <f t="shared" si="30"/>
        <v/>
      </c>
      <c r="I275" s="11" t="str">
        <f t="shared" si="33"/>
        <v/>
      </c>
      <c r="J275" s="11" t="str">
        <f t="shared" si="31"/>
        <v/>
      </c>
      <c r="K275" s="11" t="str">
        <f t="shared" si="34"/>
        <v/>
      </c>
      <c r="L275" s="11" t="str">
        <f>IF('SAT Math'!B275="","",'SAT M to CBEST M'!$A$2+'SAT M to CBEST M'!$B$2*B275)</f>
        <v/>
      </c>
      <c r="M275" s="11" t="str">
        <f>IF('SAT Math'!B275="","", IF(L275&lt;20, 20, IF(L275&gt;80, 80, L275)))</f>
        <v/>
      </c>
    </row>
    <row r="276" spans="1:13" x14ac:dyDescent="0.25">
      <c r="A276" s="11">
        <v>275</v>
      </c>
      <c r="B276" s="30"/>
      <c r="C276" s="11" t="str">
        <f>IF(ISBLANK('SAT Math'!B276),"", IF('SAT Math'!B276&lt;'SAT M to ACT M'!$A$2, 'SAT M to ACT M'!$B$2, IF('SAT Math'!B276&gt;'SAT M to ACT M'!A$56, 'SAT M to ACT M'!B$56, VLOOKUP(B276,'SAT M to ACT M'!A:B,2,FALSE))))</f>
        <v/>
      </c>
      <c r="D276" s="11" t="str">
        <f t="shared" si="28"/>
        <v/>
      </c>
      <c r="E276" s="11" t="str">
        <f t="shared" si="32"/>
        <v/>
      </c>
      <c r="F276" s="11" t="str">
        <f t="shared" si="29"/>
        <v/>
      </c>
      <c r="G276" s="11" t="str">
        <f>IF('SAT Math'!B276="","", IF(F276&lt;100, 100, IF(F276&gt;300, 300, F276)))</f>
        <v/>
      </c>
      <c r="H276" s="11" t="str">
        <f t="shared" si="30"/>
        <v/>
      </c>
      <c r="I276" s="11" t="str">
        <f t="shared" si="33"/>
        <v/>
      </c>
      <c r="J276" s="11" t="str">
        <f t="shared" si="31"/>
        <v/>
      </c>
      <c r="K276" s="11" t="str">
        <f t="shared" si="34"/>
        <v/>
      </c>
      <c r="L276" s="11" t="str">
        <f>IF('SAT Math'!B276="","",'SAT M to CBEST M'!$A$2+'SAT M to CBEST M'!$B$2*B276)</f>
        <v/>
      </c>
      <c r="M276" s="11" t="str">
        <f>IF('SAT Math'!B276="","", IF(L276&lt;20, 20, IF(L276&gt;80, 80, L276)))</f>
        <v/>
      </c>
    </row>
    <row r="277" spans="1:13" x14ac:dyDescent="0.25">
      <c r="A277" s="11">
        <v>276</v>
      </c>
      <c r="B277" s="30"/>
      <c r="C277" s="11" t="str">
        <f>IF(ISBLANK('SAT Math'!B277),"", IF('SAT Math'!B277&lt;'SAT M to ACT M'!$A$2, 'SAT M to ACT M'!$B$2, IF('SAT Math'!B277&gt;'SAT M to ACT M'!A$56, 'SAT M to ACT M'!B$56, VLOOKUP(B277,'SAT M to ACT M'!A:B,2,FALSE))))</f>
        <v/>
      </c>
      <c r="D277" s="11" t="str">
        <f t="shared" si="28"/>
        <v/>
      </c>
      <c r="E277" s="11" t="str">
        <f t="shared" si="32"/>
        <v/>
      </c>
      <c r="F277" s="11" t="str">
        <f t="shared" si="29"/>
        <v/>
      </c>
      <c r="G277" s="11" t="str">
        <f>IF('SAT Math'!B277="","", IF(F277&lt;100, 100, IF(F277&gt;300, 300, F277)))</f>
        <v/>
      </c>
      <c r="H277" s="11" t="str">
        <f t="shared" si="30"/>
        <v/>
      </c>
      <c r="I277" s="11" t="str">
        <f t="shared" si="33"/>
        <v/>
      </c>
      <c r="J277" s="11" t="str">
        <f t="shared" si="31"/>
        <v/>
      </c>
      <c r="K277" s="11" t="str">
        <f t="shared" si="34"/>
        <v/>
      </c>
      <c r="L277" s="11" t="str">
        <f>IF('SAT Math'!B277="","",'SAT M to CBEST M'!$A$2+'SAT M to CBEST M'!$B$2*B277)</f>
        <v/>
      </c>
      <c r="M277" s="11" t="str">
        <f>IF('SAT Math'!B277="","", IF(L277&lt;20, 20, IF(L277&gt;80, 80, L277)))</f>
        <v/>
      </c>
    </row>
    <row r="278" spans="1:13" x14ac:dyDescent="0.25">
      <c r="A278" s="11">
        <v>277</v>
      </c>
      <c r="B278" s="30"/>
      <c r="C278" s="11" t="str">
        <f>IF(ISBLANK('SAT Math'!B278),"", IF('SAT Math'!B278&lt;'SAT M to ACT M'!$A$2, 'SAT M to ACT M'!$B$2, IF('SAT Math'!B278&gt;'SAT M to ACT M'!A$56, 'SAT M to ACT M'!B$56, VLOOKUP(B278,'SAT M to ACT M'!A:B,2,FALSE))))</f>
        <v/>
      </c>
      <c r="D278" s="11" t="str">
        <f t="shared" si="28"/>
        <v/>
      </c>
      <c r="E278" s="11" t="str">
        <f t="shared" si="32"/>
        <v/>
      </c>
      <c r="F278" s="11" t="str">
        <f t="shared" si="29"/>
        <v/>
      </c>
      <c r="G278" s="11" t="str">
        <f>IF('SAT Math'!B278="","", IF(F278&lt;100, 100, IF(F278&gt;300, 300, F278)))</f>
        <v/>
      </c>
      <c r="H278" s="11" t="str">
        <f t="shared" si="30"/>
        <v/>
      </c>
      <c r="I278" s="11" t="str">
        <f t="shared" si="33"/>
        <v/>
      </c>
      <c r="J278" s="11" t="str">
        <f t="shared" si="31"/>
        <v/>
      </c>
      <c r="K278" s="11" t="str">
        <f t="shared" si="34"/>
        <v/>
      </c>
      <c r="L278" s="11" t="str">
        <f>IF('SAT Math'!B278="","",'SAT M to CBEST M'!$A$2+'SAT M to CBEST M'!$B$2*B278)</f>
        <v/>
      </c>
      <c r="M278" s="11" t="str">
        <f>IF('SAT Math'!B278="","", IF(L278&lt;20, 20, IF(L278&gt;80, 80, L278)))</f>
        <v/>
      </c>
    </row>
    <row r="279" spans="1:13" x14ac:dyDescent="0.25">
      <c r="A279" s="11">
        <v>278</v>
      </c>
      <c r="B279" s="30"/>
      <c r="C279" s="11" t="str">
        <f>IF(ISBLANK('SAT Math'!B279),"", IF('SAT Math'!B279&lt;'SAT M to ACT M'!$A$2, 'SAT M to ACT M'!$B$2, IF('SAT Math'!B279&gt;'SAT M to ACT M'!A$56, 'SAT M to ACT M'!B$56, VLOOKUP(B279,'SAT M to ACT M'!A:B,2,FALSE))))</f>
        <v/>
      </c>
      <c r="D279" s="11" t="str">
        <f t="shared" si="28"/>
        <v/>
      </c>
      <c r="E279" s="11" t="str">
        <f t="shared" si="32"/>
        <v/>
      </c>
      <c r="F279" s="11" t="str">
        <f t="shared" si="29"/>
        <v/>
      </c>
      <c r="G279" s="11" t="str">
        <f>IF('SAT Math'!B279="","", IF(F279&lt;100, 100, IF(F279&gt;300, 300, F279)))</f>
        <v/>
      </c>
      <c r="H279" s="11" t="str">
        <f t="shared" si="30"/>
        <v/>
      </c>
      <c r="I279" s="11" t="str">
        <f t="shared" si="33"/>
        <v/>
      </c>
      <c r="J279" s="11" t="str">
        <f t="shared" si="31"/>
        <v/>
      </c>
      <c r="K279" s="11" t="str">
        <f t="shared" si="34"/>
        <v/>
      </c>
      <c r="L279" s="11" t="str">
        <f>IF('SAT Math'!B279="","",'SAT M to CBEST M'!$A$2+'SAT M to CBEST M'!$B$2*B279)</f>
        <v/>
      </c>
      <c r="M279" s="11" t="str">
        <f>IF('SAT Math'!B279="","", IF(L279&lt;20, 20, IF(L279&gt;80, 80, L279)))</f>
        <v/>
      </c>
    </row>
    <row r="280" spans="1:13" x14ac:dyDescent="0.25">
      <c r="A280" s="11">
        <v>279</v>
      </c>
      <c r="B280" s="30"/>
      <c r="C280" s="11" t="str">
        <f>IF(ISBLANK('SAT Math'!B280),"", IF('SAT Math'!B280&lt;'SAT M to ACT M'!$A$2, 'SAT M to ACT M'!$B$2, IF('SAT Math'!B280&gt;'SAT M to ACT M'!A$56, 'SAT M to ACT M'!B$56, VLOOKUP(B280,'SAT M to ACT M'!A:B,2,FALSE))))</f>
        <v/>
      </c>
      <c r="D280" s="11" t="str">
        <f t="shared" si="28"/>
        <v/>
      </c>
      <c r="E280" s="11" t="str">
        <f t="shared" si="32"/>
        <v/>
      </c>
      <c r="F280" s="11" t="str">
        <f t="shared" si="29"/>
        <v/>
      </c>
      <c r="G280" s="11" t="str">
        <f>IF('SAT Math'!B280="","", IF(F280&lt;100, 100, IF(F280&gt;300, 300, F280)))</f>
        <v/>
      </c>
      <c r="H280" s="11" t="str">
        <f t="shared" si="30"/>
        <v/>
      </c>
      <c r="I280" s="11" t="str">
        <f t="shared" si="33"/>
        <v/>
      </c>
      <c r="J280" s="11" t="str">
        <f t="shared" si="31"/>
        <v/>
      </c>
      <c r="K280" s="11" t="str">
        <f t="shared" si="34"/>
        <v/>
      </c>
      <c r="L280" s="11" t="str">
        <f>IF('SAT Math'!B280="","",'SAT M to CBEST M'!$A$2+'SAT M to CBEST M'!$B$2*B280)</f>
        <v/>
      </c>
      <c r="M280" s="11" t="str">
        <f>IF('SAT Math'!B280="","", IF(L280&lt;20, 20, IF(L280&gt;80, 80, L280)))</f>
        <v/>
      </c>
    </row>
    <row r="281" spans="1:13" x14ac:dyDescent="0.25">
      <c r="A281" s="11">
        <v>280</v>
      </c>
      <c r="B281" s="30"/>
      <c r="C281" s="11" t="str">
        <f>IF(ISBLANK('SAT Math'!B281),"", IF('SAT Math'!B281&lt;'SAT M to ACT M'!$A$2, 'SAT M to ACT M'!$B$2, IF('SAT Math'!B281&gt;'SAT M to ACT M'!A$56, 'SAT M to ACT M'!B$56, VLOOKUP(B281,'SAT M to ACT M'!A:B,2,FALSE))))</f>
        <v/>
      </c>
      <c r="D281" s="11" t="str">
        <f t="shared" si="28"/>
        <v/>
      </c>
      <c r="E281" s="11" t="str">
        <f t="shared" si="32"/>
        <v/>
      </c>
      <c r="F281" s="11" t="str">
        <f t="shared" si="29"/>
        <v/>
      </c>
      <c r="G281" s="11" t="str">
        <f>IF('SAT Math'!B281="","", IF(F281&lt;100, 100, IF(F281&gt;300, 300, F281)))</f>
        <v/>
      </c>
      <c r="H281" s="11" t="str">
        <f t="shared" si="30"/>
        <v/>
      </c>
      <c r="I281" s="11" t="str">
        <f t="shared" si="33"/>
        <v/>
      </c>
      <c r="J281" s="11" t="str">
        <f t="shared" si="31"/>
        <v/>
      </c>
      <c r="K281" s="11" t="str">
        <f t="shared" si="34"/>
        <v/>
      </c>
      <c r="L281" s="11" t="str">
        <f>IF('SAT Math'!B281="","",'SAT M to CBEST M'!$A$2+'SAT M to CBEST M'!$B$2*B281)</f>
        <v/>
      </c>
      <c r="M281" s="11" t="str">
        <f>IF('SAT Math'!B281="","", IF(L281&lt;20, 20, IF(L281&gt;80, 80, L281)))</f>
        <v/>
      </c>
    </row>
    <row r="282" spans="1:13" x14ac:dyDescent="0.25">
      <c r="A282" s="11">
        <v>281</v>
      </c>
      <c r="B282" s="30"/>
      <c r="C282" s="11" t="str">
        <f>IF(ISBLANK('SAT Math'!B282),"", IF('SAT Math'!B282&lt;'SAT M to ACT M'!$A$2, 'SAT M to ACT M'!$B$2, IF('SAT Math'!B282&gt;'SAT M to ACT M'!A$56, 'SAT M to ACT M'!B$56, VLOOKUP(B282,'SAT M to ACT M'!A:B,2,FALSE))))</f>
        <v/>
      </c>
      <c r="D282" s="11" t="str">
        <f t="shared" si="28"/>
        <v/>
      </c>
      <c r="E282" s="11" t="str">
        <f t="shared" si="32"/>
        <v/>
      </c>
      <c r="F282" s="11" t="str">
        <f t="shared" si="29"/>
        <v/>
      </c>
      <c r="G282" s="11" t="str">
        <f>IF('SAT Math'!B282="","", IF(F282&lt;100, 100, IF(F282&gt;300, 300, F282)))</f>
        <v/>
      </c>
      <c r="H282" s="11" t="str">
        <f t="shared" si="30"/>
        <v/>
      </c>
      <c r="I282" s="11" t="str">
        <f t="shared" si="33"/>
        <v/>
      </c>
      <c r="J282" s="11" t="str">
        <f t="shared" si="31"/>
        <v/>
      </c>
      <c r="K282" s="11" t="str">
        <f t="shared" si="34"/>
        <v/>
      </c>
      <c r="L282" s="11" t="str">
        <f>IF('SAT Math'!B282="","",'SAT M to CBEST M'!$A$2+'SAT M to CBEST M'!$B$2*B282)</f>
        <v/>
      </c>
      <c r="M282" s="11" t="str">
        <f>IF('SAT Math'!B282="","", IF(L282&lt;20, 20, IF(L282&gt;80, 80, L282)))</f>
        <v/>
      </c>
    </row>
    <row r="283" spans="1:13" x14ac:dyDescent="0.25">
      <c r="A283" s="11">
        <v>282</v>
      </c>
      <c r="B283" s="30"/>
      <c r="C283" s="11" t="str">
        <f>IF(ISBLANK('SAT Math'!B283),"", IF('SAT Math'!B283&lt;'SAT M to ACT M'!$A$2, 'SAT M to ACT M'!$B$2, IF('SAT Math'!B283&gt;'SAT M to ACT M'!A$56, 'SAT M to ACT M'!B$56, VLOOKUP(B283,'SAT M to ACT M'!A:B,2,FALSE))))</f>
        <v/>
      </c>
      <c r="D283" s="11" t="str">
        <f t="shared" si="28"/>
        <v/>
      </c>
      <c r="E283" s="11" t="str">
        <f t="shared" si="32"/>
        <v/>
      </c>
      <c r="F283" s="11" t="str">
        <f t="shared" si="29"/>
        <v/>
      </c>
      <c r="G283" s="11" t="str">
        <f>IF('SAT Math'!B283="","", IF(F283&lt;100, 100, IF(F283&gt;300, 300, F283)))</f>
        <v/>
      </c>
      <c r="H283" s="11" t="str">
        <f t="shared" si="30"/>
        <v/>
      </c>
      <c r="I283" s="11" t="str">
        <f t="shared" si="33"/>
        <v/>
      </c>
      <c r="J283" s="11" t="str">
        <f t="shared" si="31"/>
        <v/>
      </c>
      <c r="K283" s="11" t="str">
        <f t="shared" si="34"/>
        <v/>
      </c>
      <c r="L283" s="11" t="str">
        <f>IF('SAT Math'!B283="","",'SAT M to CBEST M'!$A$2+'SAT M to CBEST M'!$B$2*B283)</f>
        <v/>
      </c>
      <c r="M283" s="11" t="str">
        <f>IF('SAT Math'!B283="","", IF(L283&lt;20, 20, IF(L283&gt;80, 80, L283)))</f>
        <v/>
      </c>
    </row>
    <row r="284" spans="1:13" x14ac:dyDescent="0.25">
      <c r="A284" s="11">
        <v>283</v>
      </c>
      <c r="B284" s="30"/>
      <c r="C284" s="11" t="str">
        <f>IF(ISBLANK('SAT Math'!B284),"", IF('SAT Math'!B284&lt;'SAT M to ACT M'!$A$2, 'SAT M to ACT M'!$B$2, IF('SAT Math'!B284&gt;'SAT M to ACT M'!A$56, 'SAT M to ACT M'!B$56, VLOOKUP(B284,'SAT M to ACT M'!A:B,2,FALSE))))</f>
        <v/>
      </c>
      <c r="D284" s="11" t="str">
        <f t="shared" si="28"/>
        <v/>
      </c>
      <c r="E284" s="11" t="str">
        <f t="shared" si="32"/>
        <v/>
      </c>
      <c r="F284" s="11" t="str">
        <f t="shared" si="29"/>
        <v/>
      </c>
      <c r="G284" s="11" t="str">
        <f>IF('SAT Math'!B284="","", IF(F284&lt;100, 100, IF(F284&gt;300, 300, F284)))</f>
        <v/>
      </c>
      <c r="H284" s="11" t="str">
        <f t="shared" si="30"/>
        <v/>
      </c>
      <c r="I284" s="11" t="str">
        <f t="shared" si="33"/>
        <v/>
      </c>
      <c r="J284" s="11" t="str">
        <f t="shared" si="31"/>
        <v/>
      </c>
      <c r="K284" s="11" t="str">
        <f t="shared" si="34"/>
        <v/>
      </c>
      <c r="L284" s="11" t="str">
        <f>IF('SAT Math'!B284="","",'SAT M to CBEST M'!$A$2+'SAT M to CBEST M'!$B$2*B284)</f>
        <v/>
      </c>
      <c r="M284" s="11" t="str">
        <f>IF('SAT Math'!B284="","", IF(L284&lt;20, 20, IF(L284&gt;80, 80, L284)))</f>
        <v/>
      </c>
    </row>
    <row r="285" spans="1:13" x14ac:dyDescent="0.25">
      <c r="A285" s="11">
        <v>284</v>
      </c>
      <c r="B285" s="30"/>
      <c r="C285" s="11" t="str">
        <f>IF(ISBLANK('SAT Math'!B285),"", IF('SAT Math'!B285&lt;'SAT M to ACT M'!$A$2, 'SAT M to ACT M'!$B$2, IF('SAT Math'!B285&gt;'SAT M to ACT M'!A$56, 'SAT M to ACT M'!B$56, VLOOKUP(B285,'SAT M to ACT M'!A:B,2,FALSE))))</f>
        <v/>
      </c>
      <c r="D285" s="11" t="str">
        <f t="shared" si="28"/>
        <v/>
      </c>
      <c r="E285" s="11" t="str">
        <f t="shared" si="32"/>
        <v/>
      </c>
      <c r="F285" s="11" t="str">
        <f t="shared" si="29"/>
        <v/>
      </c>
      <c r="G285" s="11" t="str">
        <f>IF('SAT Math'!B285="","", IF(F285&lt;100, 100, IF(F285&gt;300, 300, F285)))</f>
        <v/>
      </c>
      <c r="H285" s="11" t="str">
        <f t="shared" si="30"/>
        <v/>
      </c>
      <c r="I285" s="11" t="str">
        <f t="shared" si="33"/>
        <v/>
      </c>
      <c r="J285" s="11" t="str">
        <f t="shared" si="31"/>
        <v/>
      </c>
      <c r="K285" s="11" t="str">
        <f t="shared" si="34"/>
        <v/>
      </c>
      <c r="L285" s="11" t="str">
        <f>IF('SAT Math'!B285="","",'SAT M to CBEST M'!$A$2+'SAT M to CBEST M'!$B$2*B285)</f>
        <v/>
      </c>
      <c r="M285" s="11" t="str">
        <f>IF('SAT Math'!B285="","", IF(L285&lt;20, 20, IF(L285&gt;80, 80, L285)))</f>
        <v/>
      </c>
    </row>
    <row r="286" spans="1:13" x14ac:dyDescent="0.25">
      <c r="A286" s="11">
        <v>285</v>
      </c>
      <c r="B286" s="30"/>
      <c r="C286" s="11" t="str">
        <f>IF(ISBLANK('SAT Math'!B286),"", IF('SAT Math'!B286&lt;'SAT M to ACT M'!$A$2, 'SAT M to ACT M'!$B$2, IF('SAT Math'!B286&gt;'SAT M to ACT M'!A$56, 'SAT M to ACT M'!B$56, VLOOKUP(B286,'SAT M to ACT M'!A:B,2,FALSE))))</f>
        <v/>
      </c>
      <c r="D286" s="11" t="str">
        <f t="shared" si="28"/>
        <v/>
      </c>
      <c r="E286" s="11" t="str">
        <f t="shared" si="32"/>
        <v/>
      </c>
      <c r="F286" s="11" t="str">
        <f t="shared" si="29"/>
        <v/>
      </c>
      <c r="G286" s="11" t="str">
        <f>IF('SAT Math'!B286="","", IF(F286&lt;100, 100, IF(F286&gt;300, 300, F286)))</f>
        <v/>
      </c>
      <c r="H286" s="11" t="str">
        <f t="shared" si="30"/>
        <v/>
      </c>
      <c r="I286" s="11" t="str">
        <f t="shared" si="33"/>
        <v/>
      </c>
      <c r="J286" s="11" t="str">
        <f t="shared" si="31"/>
        <v/>
      </c>
      <c r="K286" s="11" t="str">
        <f t="shared" si="34"/>
        <v/>
      </c>
      <c r="L286" s="11" t="str">
        <f>IF('SAT Math'!B286="","",'SAT M to CBEST M'!$A$2+'SAT M to CBEST M'!$B$2*B286)</f>
        <v/>
      </c>
      <c r="M286" s="11" t="str">
        <f>IF('SAT Math'!B286="","", IF(L286&lt;20, 20, IF(L286&gt;80, 80, L286)))</f>
        <v/>
      </c>
    </row>
    <row r="287" spans="1:13" x14ac:dyDescent="0.25">
      <c r="A287" s="11">
        <v>286</v>
      </c>
      <c r="B287" s="30"/>
      <c r="C287" s="11" t="str">
        <f>IF(ISBLANK('SAT Math'!B287),"", IF('SAT Math'!B287&lt;'SAT M to ACT M'!$A$2, 'SAT M to ACT M'!$B$2, IF('SAT Math'!B287&gt;'SAT M to ACT M'!A$56, 'SAT M to ACT M'!B$56, VLOOKUP(B287,'SAT M to ACT M'!A:B,2,FALSE))))</f>
        <v/>
      </c>
      <c r="D287" s="11" t="str">
        <f t="shared" si="28"/>
        <v/>
      </c>
      <c r="E287" s="11" t="str">
        <f t="shared" si="32"/>
        <v/>
      </c>
      <c r="F287" s="11" t="str">
        <f t="shared" si="29"/>
        <v/>
      </c>
      <c r="G287" s="11" t="str">
        <f>IF('SAT Math'!B287="","", IF(F287&lt;100, 100, IF(F287&gt;300, 300, F287)))</f>
        <v/>
      </c>
      <c r="H287" s="11" t="str">
        <f t="shared" si="30"/>
        <v/>
      </c>
      <c r="I287" s="11" t="str">
        <f t="shared" si="33"/>
        <v/>
      </c>
      <c r="J287" s="11" t="str">
        <f t="shared" si="31"/>
        <v/>
      </c>
      <c r="K287" s="11" t="str">
        <f t="shared" si="34"/>
        <v/>
      </c>
      <c r="L287" s="11" t="str">
        <f>IF('SAT Math'!B287="","",'SAT M to CBEST M'!$A$2+'SAT M to CBEST M'!$B$2*B287)</f>
        <v/>
      </c>
      <c r="M287" s="11" t="str">
        <f>IF('SAT Math'!B287="","", IF(L287&lt;20, 20, IF(L287&gt;80, 80, L287)))</f>
        <v/>
      </c>
    </row>
    <row r="288" spans="1:13" x14ac:dyDescent="0.25">
      <c r="A288" s="11">
        <v>287</v>
      </c>
      <c r="B288" s="30"/>
      <c r="C288" s="11" t="str">
        <f>IF(ISBLANK('SAT Math'!B288),"", IF('SAT Math'!B288&lt;'SAT M to ACT M'!$A$2, 'SAT M to ACT M'!$B$2, IF('SAT Math'!B288&gt;'SAT M to ACT M'!A$56, 'SAT M to ACT M'!B$56, VLOOKUP(B288,'SAT M to ACT M'!A:B,2,FALSE))))</f>
        <v/>
      </c>
      <c r="D288" s="11" t="str">
        <f t="shared" si="28"/>
        <v/>
      </c>
      <c r="E288" s="11" t="str">
        <f t="shared" si="32"/>
        <v/>
      </c>
      <c r="F288" s="11" t="str">
        <f t="shared" si="29"/>
        <v/>
      </c>
      <c r="G288" s="11" t="str">
        <f>IF('SAT Math'!B288="","", IF(F288&lt;100, 100, IF(F288&gt;300, 300, F288)))</f>
        <v/>
      </c>
      <c r="H288" s="11" t="str">
        <f t="shared" si="30"/>
        <v/>
      </c>
      <c r="I288" s="11" t="str">
        <f t="shared" si="33"/>
        <v/>
      </c>
      <c r="J288" s="11" t="str">
        <f t="shared" si="31"/>
        <v/>
      </c>
      <c r="K288" s="11" t="str">
        <f t="shared" si="34"/>
        <v/>
      </c>
      <c r="L288" s="11" t="str">
        <f>IF('SAT Math'!B288="","",'SAT M to CBEST M'!$A$2+'SAT M to CBEST M'!$B$2*B288)</f>
        <v/>
      </c>
      <c r="M288" s="11" t="str">
        <f>IF('SAT Math'!B288="","", IF(L288&lt;20, 20, IF(L288&gt;80, 80, L288)))</f>
        <v/>
      </c>
    </row>
    <row r="289" spans="1:13" x14ac:dyDescent="0.25">
      <c r="A289" s="11">
        <v>288</v>
      </c>
      <c r="B289" s="30"/>
      <c r="C289" s="11" t="str">
        <f>IF(ISBLANK('SAT Math'!B289),"", IF('SAT Math'!B289&lt;'SAT M to ACT M'!$A$2, 'SAT M to ACT M'!$B$2, IF('SAT Math'!B289&gt;'SAT M to ACT M'!A$56, 'SAT M to ACT M'!B$56, VLOOKUP(B289,'SAT M to ACT M'!A:B,2,FALSE))))</f>
        <v/>
      </c>
      <c r="D289" s="11" t="str">
        <f t="shared" si="28"/>
        <v/>
      </c>
      <c r="E289" s="11" t="str">
        <f t="shared" si="32"/>
        <v/>
      </c>
      <c r="F289" s="11" t="str">
        <f t="shared" si="29"/>
        <v/>
      </c>
      <c r="G289" s="11" t="str">
        <f>IF('SAT Math'!B289="","", IF(F289&lt;100, 100, IF(F289&gt;300, 300, F289)))</f>
        <v/>
      </c>
      <c r="H289" s="11" t="str">
        <f t="shared" si="30"/>
        <v/>
      </c>
      <c r="I289" s="11" t="str">
        <f t="shared" si="33"/>
        <v/>
      </c>
      <c r="J289" s="11" t="str">
        <f t="shared" si="31"/>
        <v/>
      </c>
      <c r="K289" s="11" t="str">
        <f t="shared" si="34"/>
        <v/>
      </c>
      <c r="L289" s="11" t="str">
        <f>IF('SAT Math'!B289="","",'SAT M to CBEST M'!$A$2+'SAT M to CBEST M'!$B$2*B289)</f>
        <v/>
      </c>
      <c r="M289" s="11" t="str">
        <f>IF('SAT Math'!B289="","", IF(L289&lt;20, 20, IF(L289&gt;80, 80, L289)))</f>
        <v/>
      </c>
    </row>
    <row r="290" spans="1:13" x14ac:dyDescent="0.25">
      <c r="A290" s="11">
        <v>289</v>
      </c>
      <c r="B290" s="30"/>
      <c r="C290" s="11" t="str">
        <f>IF(ISBLANK('SAT Math'!B290),"", IF('SAT Math'!B290&lt;'SAT M to ACT M'!$A$2, 'SAT M to ACT M'!$B$2, IF('SAT Math'!B290&gt;'SAT M to ACT M'!A$56, 'SAT M to ACT M'!B$56, VLOOKUP(B290,'SAT M to ACT M'!A:B,2,FALSE))))</f>
        <v/>
      </c>
      <c r="D290" s="11" t="str">
        <f t="shared" si="28"/>
        <v/>
      </c>
      <c r="E290" s="11" t="str">
        <f t="shared" si="32"/>
        <v/>
      </c>
      <c r="F290" s="11" t="str">
        <f t="shared" si="29"/>
        <v/>
      </c>
      <c r="G290" s="11" t="str">
        <f>IF('SAT Math'!B290="","", IF(F290&lt;100, 100, IF(F290&gt;300, 300, F290)))</f>
        <v/>
      </c>
      <c r="H290" s="11" t="str">
        <f t="shared" si="30"/>
        <v/>
      </c>
      <c r="I290" s="11" t="str">
        <f t="shared" si="33"/>
        <v/>
      </c>
      <c r="J290" s="11" t="str">
        <f t="shared" si="31"/>
        <v/>
      </c>
      <c r="K290" s="11" t="str">
        <f t="shared" si="34"/>
        <v/>
      </c>
      <c r="L290" s="11" t="str">
        <f>IF('SAT Math'!B290="","",'SAT M to CBEST M'!$A$2+'SAT M to CBEST M'!$B$2*B290)</f>
        <v/>
      </c>
      <c r="M290" s="11" t="str">
        <f>IF('SAT Math'!B290="","", IF(L290&lt;20, 20, IF(L290&gt;80, 80, L290)))</f>
        <v/>
      </c>
    </row>
    <row r="291" spans="1:13" x14ac:dyDescent="0.25">
      <c r="A291" s="11">
        <v>290</v>
      </c>
      <c r="B291" s="30"/>
      <c r="C291" s="11" t="str">
        <f>IF(ISBLANK('SAT Math'!B291),"", IF('SAT Math'!B291&lt;'SAT M to ACT M'!$A$2, 'SAT M to ACT M'!$B$2, IF('SAT Math'!B291&gt;'SAT M to ACT M'!A$56, 'SAT M to ACT M'!B$56, VLOOKUP(B291,'SAT M to ACT M'!A:B,2,FALSE))))</f>
        <v/>
      </c>
      <c r="D291" s="11" t="str">
        <f t="shared" si="28"/>
        <v/>
      </c>
      <c r="E291" s="11" t="str">
        <f t="shared" si="32"/>
        <v/>
      </c>
      <c r="F291" s="11" t="str">
        <f t="shared" si="29"/>
        <v/>
      </c>
      <c r="G291" s="11" t="str">
        <f>IF('SAT Math'!B291="","", IF(F291&lt;100, 100, IF(F291&gt;300, 300, F291)))</f>
        <v/>
      </c>
      <c r="H291" s="11" t="str">
        <f t="shared" si="30"/>
        <v/>
      </c>
      <c r="I291" s="11" t="str">
        <f t="shared" si="33"/>
        <v/>
      </c>
      <c r="J291" s="11" t="str">
        <f t="shared" si="31"/>
        <v/>
      </c>
      <c r="K291" s="11" t="str">
        <f t="shared" si="34"/>
        <v/>
      </c>
      <c r="L291" s="11" t="str">
        <f>IF('SAT Math'!B291="","",'SAT M to CBEST M'!$A$2+'SAT M to CBEST M'!$B$2*B291)</f>
        <v/>
      </c>
      <c r="M291" s="11" t="str">
        <f>IF('SAT Math'!B291="","", IF(L291&lt;20, 20, IF(L291&gt;80, 80, L291)))</f>
        <v/>
      </c>
    </row>
    <row r="292" spans="1:13" x14ac:dyDescent="0.25">
      <c r="A292" s="11">
        <v>291</v>
      </c>
      <c r="B292" s="30"/>
      <c r="C292" s="11" t="str">
        <f>IF(ISBLANK('SAT Math'!B292),"", IF('SAT Math'!B292&lt;'SAT M to ACT M'!$A$2, 'SAT M to ACT M'!$B$2, IF('SAT Math'!B292&gt;'SAT M to ACT M'!A$56, 'SAT M to ACT M'!B$56, VLOOKUP(B292,'SAT M to ACT M'!A:B,2,FALSE))))</f>
        <v/>
      </c>
      <c r="D292" s="11" t="str">
        <f t="shared" si="28"/>
        <v/>
      </c>
      <c r="E292" s="11" t="str">
        <f t="shared" si="32"/>
        <v/>
      </c>
      <c r="F292" s="11" t="str">
        <f t="shared" si="29"/>
        <v/>
      </c>
      <c r="G292" s="11" t="str">
        <f>IF('SAT Math'!B292="","", IF(F292&lt;100, 100, IF(F292&gt;300, 300, F292)))</f>
        <v/>
      </c>
      <c r="H292" s="11" t="str">
        <f t="shared" si="30"/>
        <v/>
      </c>
      <c r="I292" s="11" t="str">
        <f t="shared" si="33"/>
        <v/>
      </c>
      <c r="J292" s="11" t="str">
        <f t="shared" si="31"/>
        <v/>
      </c>
      <c r="K292" s="11" t="str">
        <f t="shared" si="34"/>
        <v/>
      </c>
      <c r="L292" s="11" t="str">
        <f>IF('SAT Math'!B292="","",'SAT M to CBEST M'!$A$2+'SAT M to CBEST M'!$B$2*B292)</f>
        <v/>
      </c>
      <c r="M292" s="11" t="str">
        <f>IF('SAT Math'!B292="","", IF(L292&lt;20, 20, IF(L292&gt;80, 80, L292)))</f>
        <v/>
      </c>
    </row>
    <row r="293" spans="1:13" x14ac:dyDescent="0.25">
      <c r="A293" s="11">
        <v>292</v>
      </c>
      <c r="B293" s="30"/>
      <c r="C293" s="11" t="str">
        <f>IF(ISBLANK('SAT Math'!B293),"", IF('SAT Math'!B293&lt;'SAT M to ACT M'!$A$2, 'SAT M to ACT M'!$B$2, IF('SAT Math'!B293&gt;'SAT M to ACT M'!A$56, 'SAT M to ACT M'!B$56, VLOOKUP(B293,'SAT M to ACT M'!A:B,2,FALSE))))</f>
        <v/>
      </c>
      <c r="D293" s="11" t="str">
        <f t="shared" si="28"/>
        <v/>
      </c>
      <c r="E293" s="11" t="str">
        <f t="shared" si="32"/>
        <v/>
      </c>
      <c r="F293" s="11" t="str">
        <f t="shared" si="29"/>
        <v/>
      </c>
      <c r="G293" s="11" t="str">
        <f>IF('SAT Math'!B293="","", IF(F293&lt;100, 100, IF(F293&gt;300, 300, F293)))</f>
        <v/>
      </c>
      <c r="H293" s="11" t="str">
        <f t="shared" si="30"/>
        <v/>
      </c>
      <c r="I293" s="11" t="str">
        <f t="shared" si="33"/>
        <v/>
      </c>
      <c r="J293" s="11" t="str">
        <f t="shared" si="31"/>
        <v/>
      </c>
      <c r="K293" s="11" t="str">
        <f t="shared" si="34"/>
        <v/>
      </c>
      <c r="L293" s="11" t="str">
        <f>IF('SAT Math'!B293="","",'SAT M to CBEST M'!$A$2+'SAT M to CBEST M'!$B$2*B293)</f>
        <v/>
      </c>
      <c r="M293" s="11" t="str">
        <f>IF('SAT Math'!B293="","", IF(L293&lt;20, 20, IF(L293&gt;80, 80, L293)))</f>
        <v/>
      </c>
    </row>
    <row r="294" spans="1:13" x14ac:dyDescent="0.25">
      <c r="A294" s="11">
        <v>293</v>
      </c>
      <c r="B294" s="30"/>
      <c r="C294" s="11" t="str">
        <f>IF(ISBLANK('SAT Math'!B294),"", IF('SAT Math'!B294&lt;'SAT M to ACT M'!$A$2, 'SAT M to ACT M'!$B$2, IF('SAT Math'!B294&gt;'SAT M to ACT M'!A$56, 'SAT M to ACT M'!B$56, VLOOKUP(B294,'SAT M to ACT M'!A:B,2,FALSE))))</f>
        <v/>
      </c>
      <c r="D294" s="11" t="str">
        <f t="shared" si="28"/>
        <v/>
      </c>
      <c r="E294" s="11" t="str">
        <f t="shared" si="32"/>
        <v/>
      </c>
      <c r="F294" s="11" t="str">
        <f t="shared" si="29"/>
        <v/>
      </c>
      <c r="G294" s="11" t="str">
        <f>IF('SAT Math'!B294="","", IF(F294&lt;100, 100, IF(F294&gt;300, 300, F294)))</f>
        <v/>
      </c>
      <c r="H294" s="11" t="str">
        <f t="shared" si="30"/>
        <v/>
      </c>
      <c r="I294" s="11" t="str">
        <f t="shared" si="33"/>
        <v/>
      </c>
      <c r="J294" s="11" t="str">
        <f t="shared" si="31"/>
        <v/>
      </c>
      <c r="K294" s="11" t="str">
        <f t="shared" si="34"/>
        <v/>
      </c>
      <c r="L294" s="11" t="str">
        <f>IF('SAT Math'!B294="","",'SAT M to CBEST M'!$A$2+'SAT M to CBEST M'!$B$2*B294)</f>
        <v/>
      </c>
      <c r="M294" s="11" t="str">
        <f>IF('SAT Math'!B294="","", IF(L294&lt;20, 20, IF(L294&gt;80, 80, L294)))</f>
        <v/>
      </c>
    </row>
    <row r="295" spans="1:13" x14ac:dyDescent="0.25">
      <c r="A295" s="11">
        <v>294</v>
      </c>
      <c r="B295" s="30"/>
      <c r="C295" s="11" t="str">
        <f>IF(ISBLANK('SAT Math'!B295),"", IF('SAT Math'!B295&lt;'SAT M to ACT M'!$A$2, 'SAT M to ACT M'!$B$2, IF('SAT Math'!B295&gt;'SAT M to ACT M'!A$56, 'SAT M to ACT M'!B$56, VLOOKUP(B295,'SAT M to ACT M'!A:B,2,FALSE))))</f>
        <v/>
      </c>
      <c r="D295" s="11" t="str">
        <f t="shared" si="28"/>
        <v/>
      </c>
      <c r="E295" s="11" t="str">
        <f t="shared" si="32"/>
        <v/>
      </c>
      <c r="F295" s="11" t="str">
        <f t="shared" si="29"/>
        <v/>
      </c>
      <c r="G295" s="11" t="str">
        <f>IF('SAT Math'!B295="","", IF(F295&lt;100, 100, IF(F295&gt;300, 300, F295)))</f>
        <v/>
      </c>
      <c r="H295" s="11" t="str">
        <f t="shared" si="30"/>
        <v/>
      </c>
      <c r="I295" s="11" t="str">
        <f t="shared" si="33"/>
        <v/>
      </c>
      <c r="J295" s="11" t="str">
        <f t="shared" si="31"/>
        <v/>
      </c>
      <c r="K295" s="11" t="str">
        <f t="shared" si="34"/>
        <v/>
      </c>
      <c r="L295" s="11" t="str">
        <f>IF('SAT Math'!B295="","",'SAT M to CBEST M'!$A$2+'SAT M to CBEST M'!$B$2*B295)</f>
        <v/>
      </c>
      <c r="M295" s="11" t="str">
        <f>IF('SAT Math'!B295="","", IF(L295&lt;20, 20, IF(L295&gt;80, 80, L295)))</f>
        <v/>
      </c>
    </row>
    <row r="296" spans="1:13" x14ac:dyDescent="0.25">
      <c r="A296" s="11">
        <v>295</v>
      </c>
      <c r="B296" s="30"/>
      <c r="C296" s="11" t="str">
        <f>IF(ISBLANK('SAT Math'!B296),"", IF('SAT Math'!B296&lt;'SAT M to ACT M'!$A$2, 'SAT M to ACT M'!$B$2, IF('SAT Math'!B296&gt;'SAT M to ACT M'!A$56, 'SAT M to ACT M'!B$56, VLOOKUP(B296,'SAT M to ACT M'!A:B,2,FALSE))))</f>
        <v/>
      </c>
      <c r="D296" s="11" t="str">
        <f t="shared" si="28"/>
        <v/>
      </c>
      <c r="E296" s="11" t="str">
        <f t="shared" si="32"/>
        <v/>
      </c>
      <c r="F296" s="11" t="str">
        <f t="shared" si="29"/>
        <v/>
      </c>
      <c r="G296" s="11" t="str">
        <f>IF('SAT Math'!B296="","", IF(F296&lt;100, 100, IF(F296&gt;300, 300, F296)))</f>
        <v/>
      </c>
      <c r="H296" s="11" t="str">
        <f t="shared" si="30"/>
        <v/>
      </c>
      <c r="I296" s="11" t="str">
        <f t="shared" si="33"/>
        <v/>
      </c>
      <c r="J296" s="11" t="str">
        <f t="shared" si="31"/>
        <v/>
      </c>
      <c r="K296" s="11" t="str">
        <f t="shared" si="34"/>
        <v/>
      </c>
      <c r="L296" s="11" t="str">
        <f>IF('SAT Math'!B296="","",'SAT M to CBEST M'!$A$2+'SAT M to CBEST M'!$B$2*B296)</f>
        <v/>
      </c>
      <c r="M296" s="11" t="str">
        <f>IF('SAT Math'!B296="","", IF(L296&lt;20, 20, IF(L296&gt;80, 80, L296)))</f>
        <v/>
      </c>
    </row>
    <row r="297" spans="1:13" x14ac:dyDescent="0.25">
      <c r="A297" s="11">
        <v>296</v>
      </c>
      <c r="B297" s="30"/>
      <c r="C297" s="11" t="str">
        <f>IF(ISBLANK('SAT Math'!B297),"", IF('SAT Math'!B297&lt;'SAT M to ACT M'!$A$2, 'SAT M to ACT M'!$B$2, IF('SAT Math'!B297&gt;'SAT M to ACT M'!A$56, 'SAT M to ACT M'!B$56, VLOOKUP(B297,'SAT M to ACT M'!A:B,2,FALSE))))</f>
        <v/>
      </c>
      <c r="D297" s="11" t="str">
        <f t="shared" si="28"/>
        <v/>
      </c>
      <c r="E297" s="11" t="str">
        <f t="shared" si="32"/>
        <v/>
      </c>
      <c r="F297" s="11" t="str">
        <f t="shared" si="29"/>
        <v/>
      </c>
      <c r="G297" s="11" t="str">
        <f>IF('SAT Math'!B297="","", IF(F297&lt;100, 100, IF(F297&gt;300, 300, F297)))</f>
        <v/>
      </c>
      <c r="H297" s="11" t="str">
        <f t="shared" si="30"/>
        <v/>
      </c>
      <c r="I297" s="11" t="str">
        <f t="shared" si="33"/>
        <v/>
      </c>
      <c r="J297" s="11" t="str">
        <f t="shared" si="31"/>
        <v/>
      </c>
      <c r="K297" s="11" t="str">
        <f t="shared" si="34"/>
        <v/>
      </c>
      <c r="L297" s="11" t="str">
        <f>IF('SAT Math'!B297="","",'SAT M to CBEST M'!$A$2+'SAT M to CBEST M'!$B$2*B297)</f>
        <v/>
      </c>
      <c r="M297" s="11" t="str">
        <f>IF('SAT Math'!B297="","", IF(L297&lt;20, 20, IF(L297&gt;80, 80, L297)))</f>
        <v/>
      </c>
    </row>
    <row r="298" spans="1:13" x14ac:dyDescent="0.25">
      <c r="A298" s="11">
        <v>297</v>
      </c>
      <c r="B298" s="30"/>
      <c r="C298" s="11" t="str">
        <f>IF(ISBLANK('SAT Math'!B298),"", IF('SAT Math'!B298&lt;'SAT M to ACT M'!$A$2, 'SAT M to ACT M'!$B$2, IF('SAT Math'!B298&gt;'SAT M to ACT M'!A$56, 'SAT M to ACT M'!B$56, VLOOKUP(B298,'SAT M to ACT M'!A:B,2,FALSE))))</f>
        <v/>
      </c>
      <c r="D298" s="11" t="str">
        <f t="shared" si="28"/>
        <v/>
      </c>
      <c r="E298" s="11" t="str">
        <f t="shared" si="32"/>
        <v/>
      </c>
      <c r="F298" s="11" t="str">
        <f t="shared" si="29"/>
        <v/>
      </c>
      <c r="G298" s="11" t="str">
        <f>IF('SAT Math'!B298="","", IF(F298&lt;100, 100, IF(F298&gt;300, 300, F298)))</f>
        <v/>
      </c>
      <c r="H298" s="11" t="str">
        <f t="shared" si="30"/>
        <v/>
      </c>
      <c r="I298" s="11" t="str">
        <f t="shared" si="33"/>
        <v/>
      </c>
      <c r="J298" s="11" t="str">
        <f t="shared" si="31"/>
        <v/>
      </c>
      <c r="K298" s="11" t="str">
        <f t="shared" si="34"/>
        <v/>
      </c>
      <c r="L298" s="11" t="str">
        <f>IF('SAT Math'!B298="","",'SAT M to CBEST M'!$A$2+'SAT M to CBEST M'!$B$2*B298)</f>
        <v/>
      </c>
      <c r="M298" s="11" t="str">
        <f>IF('SAT Math'!B298="","", IF(L298&lt;20, 20, IF(L298&gt;80, 80, L298)))</f>
        <v/>
      </c>
    </row>
    <row r="299" spans="1:13" x14ac:dyDescent="0.25">
      <c r="A299" s="11">
        <v>298</v>
      </c>
      <c r="B299" s="30"/>
      <c r="C299" s="11" t="str">
        <f>IF(ISBLANK('SAT Math'!B299),"", IF('SAT Math'!B299&lt;'SAT M to ACT M'!$A$2, 'SAT M to ACT M'!$B$2, IF('SAT Math'!B299&gt;'SAT M to ACT M'!A$56, 'SAT M to ACT M'!B$56, VLOOKUP(B299,'SAT M to ACT M'!A:B,2,FALSE))))</f>
        <v/>
      </c>
      <c r="D299" s="11" t="str">
        <f t="shared" si="28"/>
        <v/>
      </c>
      <c r="E299" s="11" t="str">
        <f t="shared" si="32"/>
        <v/>
      </c>
      <c r="F299" s="11" t="str">
        <f t="shared" si="29"/>
        <v/>
      </c>
      <c r="G299" s="11" t="str">
        <f>IF('SAT Math'!B299="","", IF(F299&lt;100, 100, IF(F299&gt;300, 300, F299)))</f>
        <v/>
      </c>
      <c r="H299" s="11" t="str">
        <f t="shared" si="30"/>
        <v/>
      </c>
      <c r="I299" s="11" t="str">
        <f t="shared" si="33"/>
        <v/>
      </c>
      <c r="J299" s="11" t="str">
        <f t="shared" si="31"/>
        <v/>
      </c>
      <c r="K299" s="11" t="str">
        <f t="shared" si="34"/>
        <v/>
      </c>
      <c r="L299" s="11" t="str">
        <f>IF('SAT Math'!B299="","",'SAT M to CBEST M'!$A$2+'SAT M to CBEST M'!$B$2*B299)</f>
        <v/>
      </c>
      <c r="M299" s="11" t="str">
        <f>IF('SAT Math'!B299="","", IF(L299&lt;20, 20, IF(L299&gt;80, 80, L299)))</f>
        <v/>
      </c>
    </row>
    <row r="300" spans="1:13" x14ac:dyDescent="0.25">
      <c r="A300" s="11">
        <v>299</v>
      </c>
      <c r="B300" s="30"/>
      <c r="C300" s="11" t="str">
        <f>IF(ISBLANK('SAT Math'!B300),"", IF('SAT Math'!B300&lt;'SAT M to ACT M'!$A$2, 'SAT M to ACT M'!$B$2, IF('SAT Math'!B300&gt;'SAT M to ACT M'!A$56, 'SAT M to ACT M'!B$56, VLOOKUP(B300,'SAT M to ACT M'!A:B,2,FALSE))))</f>
        <v/>
      </c>
      <c r="D300" s="11" t="str">
        <f t="shared" si="28"/>
        <v/>
      </c>
      <c r="E300" s="11" t="str">
        <f t="shared" si="32"/>
        <v/>
      </c>
      <c r="F300" s="11" t="str">
        <f t="shared" si="29"/>
        <v/>
      </c>
      <c r="G300" s="11" t="str">
        <f>IF('SAT Math'!B300="","", IF(F300&lt;100, 100, IF(F300&gt;300, 300, F300)))</f>
        <v/>
      </c>
      <c r="H300" s="11" t="str">
        <f t="shared" si="30"/>
        <v/>
      </c>
      <c r="I300" s="11" t="str">
        <f t="shared" si="33"/>
        <v/>
      </c>
      <c r="J300" s="11" t="str">
        <f t="shared" si="31"/>
        <v/>
      </c>
      <c r="K300" s="11" t="str">
        <f t="shared" si="34"/>
        <v/>
      </c>
      <c r="L300" s="11" t="str">
        <f>IF('SAT Math'!B300="","",'SAT M to CBEST M'!$A$2+'SAT M to CBEST M'!$B$2*B300)</f>
        <v/>
      </c>
      <c r="M300" s="11" t="str">
        <f>IF('SAT Math'!B300="","", IF(L300&lt;20, 20, IF(L300&gt;80, 80, L300)))</f>
        <v/>
      </c>
    </row>
    <row r="301" spans="1:13" x14ac:dyDescent="0.25">
      <c r="A301" s="11">
        <v>300</v>
      </c>
      <c r="B301" s="30"/>
      <c r="C301" s="11" t="str">
        <f>IF(ISBLANK('SAT Math'!B301),"", IF('SAT Math'!B301&lt;'SAT M to ACT M'!$A$2, 'SAT M to ACT M'!$B$2, IF('SAT Math'!B301&gt;'SAT M to ACT M'!A$56, 'SAT M to ACT M'!B$56, VLOOKUP(B301,'SAT M to ACT M'!A:B,2,FALSE))))</f>
        <v/>
      </c>
      <c r="D301" s="11" t="str">
        <f t="shared" si="28"/>
        <v/>
      </c>
      <c r="E301" s="11" t="str">
        <f t="shared" si="32"/>
        <v/>
      </c>
      <c r="F301" s="11" t="str">
        <f t="shared" si="29"/>
        <v/>
      </c>
      <c r="G301" s="11" t="str">
        <f>IF('SAT Math'!B301="","", IF(F301&lt;100, 100, IF(F301&gt;300, 300, F301)))</f>
        <v/>
      </c>
      <c r="H301" s="11" t="str">
        <f t="shared" si="30"/>
        <v/>
      </c>
      <c r="I301" s="11" t="str">
        <f t="shared" si="33"/>
        <v/>
      </c>
      <c r="J301" s="11" t="str">
        <f t="shared" si="31"/>
        <v/>
      </c>
      <c r="K301" s="11" t="str">
        <f t="shared" si="34"/>
        <v/>
      </c>
      <c r="L301" s="11" t="str">
        <f>IF('SAT Math'!B301="","",'SAT M to CBEST M'!$A$2+'SAT M to CBEST M'!$B$2*B301)</f>
        <v/>
      </c>
      <c r="M301" s="11" t="str">
        <f>IF('SAT Math'!B301="","", IF(L301&lt;20, 20, IF(L301&gt;80, 80, L301)))</f>
        <v/>
      </c>
    </row>
    <row r="302" spans="1:13" x14ac:dyDescent="0.25">
      <c r="A302" s="11">
        <v>301</v>
      </c>
      <c r="B302" s="30"/>
      <c r="C302" s="11" t="str">
        <f>IF(ISBLANK('SAT Math'!B302),"", IF('SAT Math'!B302&lt;'SAT M to ACT M'!$A$2, 'SAT M to ACT M'!$B$2, IF('SAT Math'!B302&gt;'SAT M to ACT M'!A$56, 'SAT M to ACT M'!B$56, VLOOKUP(B302,'SAT M to ACT M'!A:B,2,FALSE))))</f>
        <v/>
      </c>
      <c r="D302" s="11" t="str">
        <f t="shared" si="28"/>
        <v/>
      </c>
      <c r="E302" s="11" t="str">
        <f t="shared" si="32"/>
        <v/>
      </c>
      <c r="F302" s="11" t="str">
        <f t="shared" si="29"/>
        <v/>
      </c>
      <c r="G302" s="11" t="str">
        <f>IF('SAT Math'!B302="","", IF(F302&lt;100, 100, IF(F302&gt;300, 300, F302)))</f>
        <v/>
      </c>
      <c r="H302" s="11" t="str">
        <f t="shared" si="30"/>
        <v/>
      </c>
      <c r="I302" s="11" t="str">
        <f t="shared" si="33"/>
        <v/>
      </c>
      <c r="J302" s="11" t="str">
        <f t="shared" si="31"/>
        <v/>
      </c>
      <c r="K302" s="11" t="str">
        <f t="shared" si="34"/>
        <v/>
      </c>
      <c r="L302" s="11" t="str">
        <f>IF('SAT Math'!B302="","",'SAT M to CBEST M'!$A$2+'SAT M to CBEST M'!$B$2*B302)</f>
        <v/>
      </c>
      <c r="M302" s="11" t="str">
        <f>IF('SAT Math'!B302="","", IF(L302&lt;20, 20, IF(L302&gt;80, 80, L302)))</f>
        <v/>
      </c>
    </row>
    <row r="303" spans="1:13" x14ac:dyDescent="0.25">
      <c r="A303" s="11">
        <v>302</v>
      </c>
      <c r="B303" s="30"/>
      <c r="C303" s="11" t="str">
        <f>IF(ISBLANK('SAT Math'!B303),"", IF('SAT Math'!B303&lt;'SAT M to ACT M'!$A$2, 'SAT M to ACT M'!$B$2, IF('SAT Math'!B303&gt;'SAT M to ACT M'!A$56, 'SAT M to ACT M'!B$56, VLOOKUP(B303,'SAT M to ACT M'!A:B,2,FALSE))))</f>
        <v/>
      </c>
      <c r="D303" s="11" t="str">
        <f t="shared" si="28"/>
        <v/>
      </c>
      <c r="E303" s="11" t="str">
        <f t="shared" si="32"/>
        <v/>
      </c>
      <c r="F303" s="11" t="str">
        <f t="shared" si="29"/>
        <v/>
      </c>
      <c r="G303" s="11" t="str">
        <f>IF('SAT Math'!B303="","", IF(F303&lt;100, 100, IF(F303&gt;300, 300, F303)))</f>
        <v/>
      </c>
      <c r="H303" s="11" t="str">
        <f t="shared" si="30"/>
        <v/>
      </c>
      <c r="I303" s="11" t="str">
        <f t="shared" si="33"/>
        <v/>
      </c>
      <c r="J303" s="11" t="str">
        <f t="shared" si="31"/>
        <v/>
      </c>
      <c r="K303" s="11" t="str">
        <f t="shared" si="34"/>
        <v/>
      </c>
      <c r="L303" s="11" t="str">
        <f>IF('SAT Math'!B303="","",'SAT M to CBEST M'!$A$2+'SAT M to CBEST M'!$B$2*B303)</f>
        <v/>
      </c>
      <c r="M303" s="11" t="str">
        <f>IF('SAT Math'!B303="","", IF(L303&lt;20, 20, IF(L303&gt;80, 80, L303)))</f>
        <v/>
      </c>
    </row>
    <row r="304" spans="1:13" x14ac:dyDescent="0.25">
      <c r="A304" s="11">
        <v>303</v>
      </c>
      <c r="B304" s="30"/>
      <c r="C304" s="11" t="str">
        <f>IF(ISBLANK('SAT Math'!B304),"", IF('SAT Math'!B304&lt;'SAT M to ACT M'!$A$2, 'SAT M to ACT M'!$B$2, IF('SAT Math'!B304&gt;'SAT M to ACT M'!A$56, 'SAT M to ACT M'!B$56, VLOOKUP(B304,'SAT M to ACT M'!A:B,2,FALSE))))</f>
        <v/>
      </c>
      <c r="D304" s="11" t="str">
        <f t="shared" si="28"/>
        <v/>
      </c>
      <c r="E304" s="11" t="str">
        <f t="shared" si="32"/>
        <v/>
      </c>
      <c r="F304" s="11" t="str">
        <f t="shared" si="29"/>
        <v/>
      </c>
      <c r="G304" s="11" t="str">
        <f>IF('SAT Math'!B304="","", IF(F304&lt;100, 100, IF(F304&gt;300, 300, F304)))</f>
        <v/>
      </c>
      <c r="H304" s="11" t="str">
        <f t="shared" si="30"/>
        <v/>
      </c>
      <c r="I304" s="11" t="str">
        <f t="shared" si="33"/>
        <v/>
      </c>
      <c r="J304" s="11" t="str">
        <f t="shared" si="31"/>
        <v/>
      </c>
      <c r="K304" s="11" t="str">
        <f t="shared" si="34"/>
        <v/>
      </c>
      <c r="L304" s="11" t="str">
        <f>IF('SAT Math'!B304="","",'SAT M to CBEST M'!$A$2+'SAT M to CBEST M'!$B$2*B304)</f>
        <v/>
      </c>
      <c r="M304" s="11" t="str">
        <f>IF('SAT Math'!B304="","", IF(L304&lt;20, 20, IF(L304&gt;80, 80, L304)))</f>
        <v/>
      </c>
    </row>
    <row r="305" spans="1:13" x14ac:dyDescent="0.25">
      <c r="A305" s="11">
        <v>304</v>
      </c>
      <c r="B305" s="30"/>
      <c r="C305" s="11" t="str">
        <f>IF(ISBLANK('SAT Math'!B305),"", IF('SAT Math'!B305&lt;'SAT M to ACT M'!$A$2, 'SAT M to ACT M'!$B$2, IF('SAT Math'!B305&gt;'SAT M to ACT M'!A$56, 'SAT M to ACT M'!B$56, VLOOKUP(B305,'SAT M to ACT M'!A:B,2,FALSE))))</f>
        <v/>
      </c>
      <c r="D305" s="11" t="str">
        <f t="shared" si="28"/>
        <v/>
      </c>
      <c r="E305" s="11" t="str">
        <f t="shared" si="32"/>
        <v/>
      </c>
      <c r="F305" s="11" t="str">
        <f t="shared" si="29"/>
        <v/>
      </c>
      <c r="G305" s="11" t="str">
        <f>IF('SAT Math'!B305="","", IF(F305&lt;100, 100, IF(F305&gt;300, 300, F305)))</f>
        <v/>
      </c>
      <c r="H305" s="11" t="str">
        <f t="shared" si="30"/>
        <v/>
      </c>
      <c r="I305" s="11" t="str">
        <f t="shared" si="33"/>
        <v/>
      </c>
      <c r="J305" s="11" t="str">
        <f t="shared" si="31"/>
        <v/>
      </c>
      <c r="K305" s="11" t="str">
        <f t="shared" si="34"/>
        <v/>
      </c>
      <c r="L305" s="11" t="str">
        <f>IF('SAT Math'!B305="","",'SAT M to CBEST M'!$A$2+'SAT M to CBEST M'!$B$2*B305)</f>
        <v/>
      </c>
      <c r="M305" s="11" t="str">
        <f>IF('SAT Math'!B305="","", IF(L305&lt;20, 20, IF(L305&gt;80, 80, L305)))</f>
        <v/>
      </c>
    </row>
    <row r="306" spans="1:13" x14ac:dyDescent="0.25">
      <c r="A306" s="11">
        <v>305</v>
      </c>
      <c r="B306" s="30"/>
      <c r="C306" s="11" t="str">
        <f>IF(ISBLANK('SAT Math'!B306),"", IF('SAT Math'!B306&lt;'SAT M to ACT M'!$A$2, 'SAT M to ACT M'!$B$2, IF('SAT Math'!B306&gt;'SAT M to ACT M'!A$56, 'SAT M to ACT M'!B$56, VLOOKUP(B306,'SAT M to ACT M'!A:B,2,FALSE))))</f>
        <v/>
      </c>
      <c r="D306" s="11" t="str">
        <f t="shared" si="28"/>
        <v/>
      </c>
      <c r="E306" s="11" t="str">
        <f t="shared" si="32"/>
        <v/>
      </c>
      <c r="F306" s="11" t="str">
        <f t="shared" si="29"/>
        <v/>
      </c>
      <c r="G306" s="11" t="str">
        <f>IF('SAT Math'!B306="","", IF(F306&lt;100, 100, IF(F306&gt;300, 300, F306)))</f>
        <v/>
      </c>
      <c r="H306" s="11" t="str">
        <f t="shared" si="30"/>
        <v/>
      </c>
      <c r="I306" s="11" t="str">
        <f t="shared" si="33"/>
        <v/>
      </c>
      <c r="J306" s="11" t="str">
        <f t="shared" si="31"/>
        <v/>
      </c>
      <c r="K306" s="11" t="str">
        <f t="shared" si="34"/>
        <v/>
      </c>
      <c r="L306" s="11" t="str">
        <f>IF('SAT Math'!B306="","",'SAT M to CBEST M'!$A$2+'SAT M to CBEST M'!$B$2*B306)</f>
        <v/>
      </c>
      <c r="M306" s="11" t="str">
        <f>IF('SAT Math'!B306="","", IF(L306&lt;20, 20, IF(L306&gt;80, 80, L306)))</f>
        <v/>
      </c>
    </row>
    <row r="307" spans="1:13" x14ac:dyDescent="0.25">
      <c r="A307" s="11">
        <v>306</v>
      </c>
      <c r="B307" s="30"/>
      <c r="C307" s="11" t="str">
        <f>IF(ISBLANK('SAT Math'!B307),"", IF('SAT Math'!B307&lt;'SAT M to ACT M'!$A$2, 'SAT M to ACT M'!$B$2, IF('SAT Math'!B307&gt;'SAT M to ACT M'!A$56, 'SAT M to ACT M'!B$56, VLOOKUP(B307,'SAT M to ACT M'!A:B,2,FALSE))))</f>
        <v/>
      </c>
      <c r="D307" s="11" t="str">
        <f t="shared" si="28"/>
        <v/>
      </c>
      <c r="E307" s="11" t="str">
        <f t="shared" si="32"/>
        <v/>
      </c>
      <c r="F307" s="11" t="str">
        <f t="shared" si="29"/>
        <v/>
      </c>
      <c r="G307" s="11" t="str">
        <f>IF('SAT Math'!B307="","", IF(F307&lt;100, 100, IF(F307&gt;300, 300, F307)))</f>
        <v/>
      </c>
      <c r="H307" s="11" t="str">
        <f t="shared" si="30"/>
        <v/>
      </c>
      <c r="I307" s="11" t="str">
        <f t="shared" si="33"/>
        <v/>
      </c>
      <c r="J307" s="11" t="str">
        <f t="shared" si="31"/>
        <v/>
      </c>
      <c r="K307" s="11" t="str">
        <f t="shared" si="34"/>
        <v/>
      </c>
      <c r="L307" s="11" t="str">
        <f>IF('SAT Math'!B307="","",'SAT M to CBEST M'!$A$2+'SAT M to CBEST M'!$B$2*B307)</f>
        <v/>
      </c>
      <c r="M307" s="11" t="str">
        <f>IF('SAT Math'!B307="","", IF(L307&lt;20, 20, IF(L307&gt;80, 80, L307)))</f>
        <v/>
      </c>
    </row>
    <row r="308" spans="1:13" x14ac:dyDescent="0.25">
      <c r="A308" s="11">
        <v>307</v>
      </c>
      <c r="B308" s="30"/>
      <c r="C308" s="11" t="str">
        <f>IF(ISBLANK('SAT Math'!B308),"", IF('SAT Math'!B308&lt;'SAT M to ACT M'!$A$2, 'SAT M to ACT M'!$B$2, IF('SAT Math'!B308&gt;'SAT M to ACT M'!A$56, 'SAT M to ACT M'!B$56, VLOOKUP(B308,'SAT M to ACT M'!A:B,2,FALSE))))</f>
        <v/>
      </c>
      <c r="D308" s="11" t="str">
        <f t="shared" si="28"/>
        <v/>
      </c>
      <c r="E308" s="11" t="str">
        <f t="shared" si="32"/>
        <v/>
      </c>
      <c r="F308" s="11" t="str">
        <f t="shared" si="29"/>
        <v/>
      </c>
      <c r="G308" s="11" t="str">
        <f>IF('SAT Math'!B308="","", IF(F308&lt;100, 100, IF(F308&gt;300, 300, F308)))</f>
        <v/>
      </c>
      <c r="H308" s="11" t="str">
        <f t="shared" si="30"/>
        <v/>
      </c>
      <c r="I308" s="11" t="str">
        <f t="shared" si="33"/>
        <v/>
      </c>
      <c r="J308" s="11" t="str">
        <f t="shared" si="31"/>
        <v/>
      </c>
      <c r="K308" s="11" t="str">
        <f t="shared" si="34"/>
        <v/>
      </c>
      <c r="L308" s="11" t="str">
        <f>IF('SAT Math'!B308="","",'SAT M to CBEST M'!$A$2+'SAT M to CBEST M'!$B$2*B308)</f>
        <v/>
      </c>
      <c r="M308" s="11" t="str">
        <f>IF('SAT Math'!B308="","", IF(L308&lt;20, 20, IF(L308&gt;80, 80, L308)))</f>
        <v/>
      </c>
    </row>
    <row r="309" spans="1:13" x14ac:dyDescent="0.25">
      <c r="A309" s="11">
        <v>308</v>
      </c>
      <c r="B309" s="30"/>
      <c r="C309" s="11" t="str">
        <f>IF(ISBLANK('SAT Math'!B309),"", IF('SAT Math'!B309&lt;'SAT M to ACT M'!$A$2, 'SAT M to ACT M'!$B$2, IF('SAT Math'!B309&gt;'SAT M to ACT M'!A$56, 'SAT M to ACT M'!B$56, VLOOKUP(B309,'SAT M to ACT M'!A:B,2,FALSE))))</f>
        <v/>
      </c>
      <c r="D309" s="11" t="str">
        <f t="shared" si="28"/>
        <v/>
      </c>
      <c r="E309" s="11" t="str">
        <f t="shared" si="32"/>
        <v/>
      </c>
      <c r="F309" s="11" t="str">
        <f t="shared" si="29"/>
        <v/>
      </c>
      <c r="G309" s="11" t="str">
        <f>IF('SAT Math'!B309="","", IF(F309&lt;100, 100, IF(F309&gt;300, 300, F309)))</f>
        <v/>
      </c>
      <c r="H309" s="11" t="str">
        <f t="shared" si="30"/>
        <v/>
      </c>
      <c r="I309" s="11" t="str">
        <f t="shared" si="33"/>
        <v/>
      </c>
      <c r="J309" s="11" t="str">
        <f t="shared" si="31"/>
        <v/>
      </c>
      <c r="K309" s="11" t="str">
        <f t="shared" si="34"/>
        <v/>
      </c>
      <c r="L309" s="11" t="str">
        <f>IF('SAT Math'!B309="","",'SAT M to CBEST M'!$A$2+'SAT M to CBEST M'!$B$2*B309)</f>
        <v/>
      </c>
      <c r="M309" s="11" t="str">
        <f>IF('SAT Math'!B309="","", IF(L309&lt;20, 20, IF(L309&gt;80, 80, L309)))</f>
        <v/>
      </c>
    </row>
    <row r="310" spans="1:13" x14ac:dyDescent="0.25">
      <c r="A310" s="11">
        <v>309</v>
      </c>
      <c r="B310" s="30"/>
      <c r="C310" s="11" t="str">
        <f>IF(ISBLANK('SAT Math'!B310),"", IF('SAT Math'!B310&lt;'SAT M to ACT M'!$A$2, 'SAT M to ACT M'!$B$2, IF('SAT Math'!B310&gt;'SAT M to ACT M'!A$56, 'SAT M to ACT M'!B$56, VLOOKUP(B310,'SAT M to ACT M'!A:B,2,FALSE))))</f>
        <v/>
      </c>
      <c r="D310" s="11" t="str">
        <f t="shared" si="28"/>
        <v/>
      </c>
      <c r="E310" s="11" t="str">
        <f t="shared" si="32"/>
        <v/>
      </c>
      <c r="F310" s="11" t="str">
        <f t="shared" si="29"/>
        <v/>
      </c>
      <c r="G310" s="11" t="str">
        <f>IF('SAT Math'!B310="","", IF(F310&lt;100, 100, IF(F310&gt;300, 300, F310)))</f>
        <v/>
      </c>
      <c r="H310" s="11" t="str">
        <f t="shared" si="30"/>
        <v/>
      </c>
      <c r="I310" s="11" t="str">
        <f t="shared" si="33"/>
        <v/>
      </c>
      <c r="J310" s="11" t="str">
        <f t="shared" si="31"/>
        <v/>
      </c>
      <c r="K310" s="11" t="str">
        <f t="shared" si="34"/>
        <v/>
      </c>
      <c r="L310" s="11" t="str">
        <f>IF('SAT Math'!B310="","",'SAT M to CBEST M'!$A$2+'SAT M to CBEST M'!$B$2*B310)</f>
        <v/>
      </c>
      <c r="M310" s="11" t="str">
        <f>IF('SAT Math'!B310="","", IF(L310&lt;20, 20, IF(L310&gt;80, 80, L310)))</f>
        <v/>
      </c>
    </row>
    <row r="311" spans="1:13" x14ac:dyDescent="0.25">
      <c r="A311" s="11">
        <v>310</v>
      </c>
      <c r="B311" s="30"/>
      <c r="C311" s="11" t="str">
        <f>IF(ISBLANK('SAT Math'!B311),"", IF('SAT Math'!B311&lt;'SAT M to ACT M'!$A$2, 'SAT M to ACT M'!$B$2, IF('SAT Math'!B311&gt;'SAT M to ACT M'!A$56, 'SAT M to ACT M'!B$56, VLOOKUP(B311,'SAT M to ACT M'!A:B,2,FALSE))))</f>
        <v/>
      </c>
      <c r="D311" s="11" t="str">
        <f t="shared" si="28"/>
        <v/>
      </c>
      <c r="E311" s="11" t="str">
        <f t="shared" si="32"/>
        <v/>
      </c>
      <c r="F311" s="11" t="str">
        <f t="shared" si="29"/>
        <v/>
      </c>
      <c r="G311" s="11" t="str">
        <f>IF('SAT Math'!B311="","", IF(F311&lt;100, 100, IF(F311&gt;300, 300, F311)))</f>
        <v/>
      </c>
      <c r="H311" s="11" t="str">
        <f t="shared" si="30"/>
        <v/>
      </c>
      <c r="I311" s="11" t="str">
        <f t="shared" si="33"/>
        <v/>
      </c>
      <c r="J311" s="11" t="str">
        <f t="shared" si="31"/>
        <v/>
      </c>
      <c r="K311" s="11" t="str">
        <f t="shared" si="34"/>
        <v/>
      </c>
      <c r="L311" s="11" t="str">
        <f>IF('SAT Math'!B311="","",'SAT M to CBEST M'!$A$2+'SAT M to CBEST M'!$B$2*B311)</f>
        <v/>
      </c>
      <c r="M311" s="11" t="str">
        <f>IF('SAT Math'!B311="","", IF(L311&lt;20, 20, IF(L311&gt;80, 80, L311)))</f>
        <v/>
      </c>
    </row>
    <row r="312" spans="1:13" x14ac:dyDescent="0.25">
      <c r="A312" s="11">
        <v>311</v>
      </c>
      <c r="B312" s="30"/>
      <c r="C312" s="11" t="str">
        <f>IF(ISBLANK('SAT Math'!B312),"", IF('SAT Math'!B312&lt;'SAT M to ACT M'!$A$2, 'SAT M to ACT M'!$B$2, IF('SAT Math'!B312&gt;'SAT M to ACT M'!A$56, 'SAT M to ACT M'!B$56, VLOOKUP(B312,'SAT M to ACT M'!A:B,2,FALSE))))</f>
        <v/>
      </c>
      <c r="D312" s="11" t="str">
        <f t="shared" si="28"/>
        <v/>
      </c>
      <c r="E312" s="11" t="str">
        <f t="shared" si="32"/>
        <v/>
      </c>
      <c r="F312" s="11" t="str">
        <f t="shared" si="29"/>
        <v/>
      </c>
      <c r="G312" s="11" t="str">
        <f>IF('SAT Math'!B312="","", IF(F312&lt;100, 100, IF(F312&gt;300, 300, F312)))</f>
        <v/>
      </c>
      <c r="H312" s="11" t="str">
        <f t="shared" si="30"/>
        <v/>
      </c>
      <c r="I312" s="11" t="str">
        <f t="shared" si="33"/>
        <v/>
      </c>
      <c r="J312" s="11" t="str">
        <f t="shared" si="31"/>
        <v/>
      </c>
      <c r="K312" s="11" t="str">
        <f t="shared" si="34"/>
        <v/>
      </c>
      <c r="L312" s="11" t="str">
        <f>IF('SAT Math'!B312="","",'SAT M to CBEST M'!$A$2+'SAT M to CBEST M'!$B$2*B312)</f>
        <v/>
      </c>
      <c r="M312" s="11" t="str">
        <f>IF('SAT Math'!B312="","", IF(L312&lt;20, 20, IF(L312&gt;80, 80, L312)))</f>
        <v/>
      </c>
    </row>
    <row r="313" spans="1:13" x14ac:dyDescent="0.25">
      <c r="A313" s="11">
        <v>312</v>
      </c>
      <c r="B313" s="30"/>
      <c r="C313" s="11" t="str">
        <f>IF(ISBLANK('SAT Math'!B313),"", IF('SAT Math'!B313&lt;'SAT M to ACT M'!$A$2, 'SAT M to ACT M'!$B$2, IF('SAT Math'!B313&gt;'SAT M to ACT M'!A$56, 'SAT M to ACT M'!B$56, VLOOKUP(B313,'SAT M to ACT M'!A:B,2,FALSE))))</f>
        <v/>
      </c>
      <c r="D313" s="11" t="str">
        <f t="shared" si="28"/>
        <v/>
      </c>
      <c r="E313" s="11" t="str">
        <f t="shared" si="32"/>
        <v/>
      </c>
      <c r="F313" s="11" t="str">
        <f t="shared" si="29"/>
        <v/>
      </c>
      <c r="G313" s="11" t="str">
        <f>IF('SAT Math'!B313="","", IF(F313&lt;100, 100, IF(F313&gt;300, 300, F313)))</f>
        <v/>
      </c>
      <c r="H313" s="11" t="str">
        <f t="shared" si="30"/>
        <v/>
      </c>
      <c r="I313" s="11" t="str">
        <f t="shared" si="33"/>
        <v/>
      </c>
      <c r="J313" s="11" t="str">
        <f t="shared" si="31"/>
        <v/>
      </c>
      <c r="K313" s="11" t="str">
        <f t="shared" si="34"/>
        <v/>
      </c>
      <c r="L313" s="11" t="str">
        <f>IF('SAT Math'!B313="","",'SAT M to CBEST M'!$A$2+'SAT M to CBEST M'!$B$2*B313)</f>
        <v/>
      </c>
      <c r="M313" s="11" t="str">
        <f>IF('SAT Math'!B313="","", IF(L313&lt;20, 20, IF(L313&gt;80, 80, L313)))</f>
        <v/>
      </c>
    </row>
    <row r="314" spans="1:13" x14ac:dyDescent="0.25">
      <c r="A314" s="11">
        <v>313</v>
      </c>
      <c r="B314" s="30"/>
      <c r="C314" s="11" t="str">
        <f>IF(ISBLANK('SAT Math'!B314),"", IF('SAT Math'!B314&lt;'SAT M to ACT M'!$A$2, 'SAT M to ACT M'!$B$2, IF('SAT Math'!B314&gt;'SAT M to ACT M'!A$56, 'SAT M to ACT M'!B$56, VLOOKUP(B314,'SAT M to ACT M'!A:B,2,FALSE))))</f>
        <v/>
      </c>
      <c r="D314" s="11" t="str">
        <f t="shared" si="28"/>
        <v/>
      </c>
      <c r="E314" s="11" t="str">
        <f t="shared" si="32"/>
        <v/>
      </c>
      <c r="F314" s="11" t="str">
        <f t="shared" si="29"/>
        <v/>
      </c>
      <c r="G314" s="11" t="str">
        <f>IF('SAT Math'!B314="","", IF(F314&lt;100, 100, IF(F314&gt;300, 300, F314)))</f>
        <v/>
      </c>
      <c r="H314" s="11" t="str">
        <f t="shared" si="30"/>
        <v/>
      </c>
      <c r="I314" s="11" t="str">
        <f t="shared" si="33"/>
        <v/>
      </c>
      <c r="J314" s="11" t="str">
        <f t="shared" si="31"/>
        <v/>
      </c>
      <c r="K314" s="11" t="str">
        <f t="shared" si="34"/>
        <v/>
      </c>
      <c r="L314" s="11" t="str">
        <f>IF('SAT Math'!B314="","",'SAT M to CBEST M'!$A$2+'SAT M to CBEST M'!$B$2*B314)</f>
        <v/>
      </c>
      <c r="M314" s="11" t="str">
        <f>IF('SAT Math'!B314="","", IF(L314&lt;20, 20, IF(L314&gt;80, 80, L314)))</f>
        <v/>
      </c>
    </row>
    <row r="315" spans="1:13" x14ac:dyDescent="0.25">
      <c r="A315" s="11">
        <v>314</v>
      </c>
      <c r="B315" s="30"/>
      <c r="C315" s="11" t="str">
        <f>IF(ISBLANK('SAT Math'!B315),"", IF('SAT Math'!B315&lt;'SAT M to ACT M'!$A$2, 'SAT M to ACT M'!$B$2, IF('SAT Math'!B315&gt;'SAT M to ACT M'!A$56, 'SAT M to ACT M'!B$56, VLOOKUP(B315,'SAT M to ACT M'!A:B,2,FALSE))))</f>
        <v/>
      </c>
      <c r="D315" s="11" t="str">
        <f t="shared" si="28"/>
        <v/>
      </c>
      <c r="E315" s="11" t="str">
        <f t="shared" si="32"/>
        <v/>
      </c>
      <c r="F315" s="11" t="str">
        <f t="shared" si="29"/>
        <v/>
      </c>
      <c r="G315" s="11" t="str">
        <f>IF('SAT Math'!B315="","", IF(F315&lt;100, 100, IF(F315&gt;300, 300, F315)))</f>
        <v/>
      </c>
      <c r="H315" s="11" t="str">
        <f t="shared" si="30"/>
        <v/>
      </c>
      <c r="I315" s="11" t="str">
        <f t="shared" si="33"/>
        <v/>
      </c>
      <c r="J315" s="11" t="str">
        <f t="shared" si="31"/>
        <v/>
      </c>
      <c r="K315" s="11" t="str">
        <f t="shared" si="34"/>
        <v/>
      </c>
      <c r="L315" s="11" t="str">
        <f>IF('SAT Math'!B315="","",'SAT M to CBEST M'!$A$2+'SAT M to CBEST M'!$B$2*B315)</f>
        <v/>
      </c>
      <c r="M315" s="11" t="str">
        <f>IF('SAT Math'!B315="","", IF(L315&lt;20, 20, IF(L315&gt;80, 80, L315)))</f>
        <v/>
      </c>
    </row>
    <row r="316" spans="1:13" x14ac:dyDescent="0.25">
      <c r="A316" s="11">
        <v>315</v>
      </c>
      <c r="B316" s="30"/>
      <c r="C316" s="11" t="str">
        <f>IF(ISBLANK('SAT Math'!B316),"", IF('SAT Math'!B316&lt;'SAT M to ACT M'!$A$2, 'SAT M to ACT M'!$B$2, IF('SAT Math'!B316&gt;'SAT M to ACT M'!A$56, 'SAT M to ACT M'!B$56, VLOOKUP(B316,'SAT M to ACT M'!A:B,2,FALSE))))</f>
        <v/>
      </c>
      <c r="D316" s="11" t="str">
        <f t="shared" si="28"/>
        <v/>
      </c>
      <c r="E316" s="11" t="str">
        <f t="shared" si="32"/>
        <v/>
      </c>
      <c r="F316" s="11" t="str">
        <f t="shared" si="29"/>
        <v/>
      </c>
      <c r="G316" s="11" t="str">
        <f>IF('SAT Math'!B316="","", IF(F316&lt;100, 100, IF(F316&gt;300, 300, F316)))</f>
        <v/>
      </c>
      <c r="H316" s="11" t="str">
        <f t="shared" si="30"/>
        <v/>
      </c>
      <c r="I316" s="11" t="str">
        <f t="shared" si="33"/>
        <v/>
      </c>
      <c r="J316" s="11" t="str">
        <f t="shared" si="31"/>
        <v/>
      </c>
      <c r="K316" s="11" t="str">
        <f t="shared" si="34"/>
        <v/>
      </c>
      <c r="L316" s="11" t="str">
        <f>IF('SAT Math'!B316="","",'SAT M to CBEST M'!$A$2+'SAT M to CBEST M'!$B$2*B316)</f>
        <v/>
      </c>
      <c r="M316" s="11" t="str">
        <f>IF('SAT Math'!B316="","", IF(L316&lt;20, 20, IF(L316&gt;80, 80, L316)))</f>
        <v/>
      </c>
    </row>
    <row r="317" spans="1:13" x14ac:dyDescent="0.25">
      <c r="A317" s="11">
        <v>316</v>
      </c>
      <c r="B317" s="30"/>
      <c r="C317" s="11" t="str">
        <f>IF(ISBLANK('SAT Math'!B317),"", IF('SAT Math'!B317&lt;'SAT M to ACT M'!$A$2, 'SAT M to ACT M'!$B$2, IF('SAT Math'!B317&gt;'SAT M to ACT M'!A$56, 'SAT M to ACT M'!B$56, VLOOKUP(B317,'SAT M to ACT M'!A:B,2,FALSE))))</f>
        <v/>
      </c>
      <c r="D317" s="11" t="str">
        <f t="shared" si="28"/>
        <v/>
      </c>
      <c r="E317" s="11" t="str">
        <f t="shared" si="32"/>
        <v/>
      </c>
      <c r="F317" s="11" t="str">
        <f t="shared" si="29"/>
        <v/>
      </c>
      <c r="G317" s="11" t="str">
        <f>IF('SAT Math'!B317="","", IF(F317&lt;100, 100, IF(F317&gt;300, 300, F317)))</f>
        <v/>
      </c>
      <c r="H317" s="11" t="str">
        <f t="shared" si="30"/>
        <v/>
      </c>
      <c r="I317" s="11" t="str">
        <f t="shared" si="33"/>
        <v/>
      </c>
      <c r="J317" s="11" t="str">
        <f t="shared" si="31"/>
        <v/>
      </c>
      <c r="K317" s="11" t="str">
        <f t="shared" si="34"/>
        <v/>
      </c>
      <c r="L317" s="11" t="str">
        <f>IF('SAT Math'!B317="","",'SAT M to CBEST M'!$A$2+'SAT M to CBEST M'!$B$2*B317)</f>
        <v/>
      </c>
      <c r="M317" s="11" t="str">
        <f>IF('SAT Math'!B317="","", IF(L317&lt;20, 20, IF(L317&gt;80, 80, L317)))</f>
        <v/>
      </c>
    </row>
    <row r="318" spans="1:13" x14ac:dyDescent="0.25">
      <c r="A318" s="11">
        <v>317</v>
      </c>
      <c r="B318" s="30"/>
      <c r="C318" s="11" t="str">
        <f>IF(ISBLANK('SAT Math'!B318),"", IF('SAT Math'!B318&lt;'SAT M to ACT M'!$A$2, 'SAT M to ACT M'!$B$2, IF('SAT Math'!B318&gt;'SAT M to ACT M'!A$56, 'SAT M to ACT M'!B$56, VLOOKUP(B318,'SAT M to ACT M'!A:B,2,FALSE))))</f>
        <v/>
      </c>
      <c r="D318" s="11" t="str">
        <f t="shared" si="28"/>
        <v/>
      </c>
      <c r="E318" s="11" t="str">
        <f t="shared" si="32"/>
        <v/>
      </c>
      <c r="F318" s="11" t="str">
        <f t="shared" si="29"/>
        <v/>
      </c>
      <c r="G318" s="11" t="str">
        <f>IF('SAT Math'!B318="","", IF(F318&lt;100, 100, IF(F318&gt;300, 300, F318)))</f>
        <v/>
      </c>
      <c r="H318" s="11" t="str">
        <f t="shared" si="30"/>
        <v/>
      </c>
      <c r="I318" s="11" t="str">
        <f t="shared" si="33"/>
        <v/>
      </c>
      <c r="J318" s="11" t="str">
        <f t="shared" si="31"/>
        <v/>
      </c>
      <c r="K318" s="11" t="str">
        <f t="shared" si="34"/>
        <v/>
      </c>
      <c r="L318" s="11" t="str">
        <f>IF('SAT Math'!B318="","",'SAT M to CBEST M'!$A$2+'SAT M to CBEST M'!$B$2*B318)</f>
        <v/>
      </c>
      <c r="M318" s="11" t="str">
        <f>IF('SAT Math'!B318="","", IF(L318&lt;20, 20, IF(L318&gt;80, 80, L318)))</f>
        <v/>
      </c>
    </row>
    <row r="319" spans="1:13" x14ac:dyDescent="0.25">
      <c r="A319" s="11">
        <v>318</v>
      </c>
      <c r="B319" s="30"/>
      <c r="C319" s="11" t="str">
        <f>IF(ISBLANK('SAT Math'!B319),"", IF('SAT Math'!B319&lt;'SAT M to ACT M'!$A$2, 'SAT M to ACT M'!$B$2, IF('SAT Math'!B319&gt;'SAT M to ACT M'!A$56, 'SAT M to ACT M'!B$56, VLOOKUP(B319,'SAT M to ACT M'!A:B,2,FALSE))))</f>
        <v/>
      </c>
      <c r="D319" s="11" t="str">
        <f t="shared" si="28"/>
        <v/>
      </c>
      <c r="E319" s="11" t="str">
        <f t="shared" si="32"/>
        <v/>
      </c>
      <c r="F319" s="11" t="str">
        <f t="shared" si="29"/>
        <v/>
      </c>
      <c r="G319" s="11" t="str">
        <f>IF('SAT Math'!B319="","", IF(F319&lt;100, 100, IF(F319&gt;300, 300, F319)))</f>
        <v/>
      </c>
      <c r="H319" s="11" t="str">
        <f t="shared" si="30"/>
        <v/>
      </c>
      <c r="I319" s="11" t="str">
        <f t="shared" si="33"/>
        <v/>
      </c>
      <c r="J319" s="11" t="str">
        <f t="shared" si="31"/>
        <v/>
      </c>
      <c r="K319" s="11" t="str">
        <f t="shared" si="34"/>
        <v/>
      </c>
      <c r="L319" s="11" t="str">
        <f>IF('SAT Math'!B319="","",'SAT M to CBEST M'!$A$2+'SAT M to CBEST M'!$B$2*B319)</f>
        <v/>
      </c>
      <c r="M319" s="11" t="str">
        <f>IF('SAT Math'!B319="","", IF(L319&lt;20, 20, IF(L319&gt;80, 80, L319)))</f>
        <v/>
      </c>
    </row>
    <row r="320" spans="1:13" x14ac:dyDescent="0.25">
      <c r="A320" s="11">
        <v>319</v>
      </c>
      <c r="B320" s="30"/>
      <c r="C320" s="11" t="str">
        <f>IF(ISBLANK('SAT Math'!B320),"", IF('SAT Math'!B320&lt;'SAT M to ACT M'!$A$2, 'SAT M to ACT M'!$B$2, IF('SAT Math'!B320&gt;'SAT M to ACT M'!A$56, 'SAT M to ACT M'!B$56, VLOOKUP(B320,'SAT M to ACT M'!A:B,2,FALSE))))</f>
        <v/>
      </c>
      <c r="D320" s="11" t="str">
        <f t="shared" si="28"/>
        <v/>
      </c>
      <c r="E320" s="11" t="str">
        <f t="shared" si="32"/>
        <v/>
      </c>
      <c r="F320" s="11" t="str">
        <f t="shared" si="29"/>
        <v/>
      </c>
      <c r="G320" s="11" t="str">
        <f>IF('SAT Math'!B320="","", IF(F320&lt;100, 100, IF(F320&gt;300, 300, F320)))</f>
        <v/>
      </c>
      <c r="H320" s="11" t="str">
        <f t="shared" si="30"/>
        <v/>
      </c>
      <c r="I320" s="11" t="str">
        <f t="shared" si="33"/>
        <v/>
      </c>
      <c r="J320" s="11" t="str">
        <f t="shared" si="31"/>
        <v/>
      </c>
      <c r="K320" s="11" t="str">
        <f t="shared" si="34"/>
        <v/>
      </c>
      <c r="L320" s="11" t="str">
        <f>IF('SAT Math'!B320="","",'SAT M to CBEST M'!$A$2+'SAT M to CBEST M'!$B$2*B320)</f>
        <v/>
      </c>
      <c r="M320" s="11" t="str">
        <f>IF('SAT Math'!B320="","", IF(L320&lt;20, 20, IF(L320&gt;80, 80, L320)))</f>
        <v/>
      </c>
    </row>
    <row r="321" spans="1:13" x14ac:dyDescent="0.25">
      <c r="A321" s="11">
        <v>320</v>
      </c>
      <c r="B321" s="30"/>
      <c r="C321" s="11" t="str">
        <f>IF(ISBLANK('SAT Math'!B321),"", IF('SAT Math'!B321&lt;'SAT M to ACT M'!$A$2, 'SAT M to ACT M'!$B$2, IF('SAT Math'!B321&gt;'SAT M to ACT M'!A$56, 'SAT M to ACT M'!B$56, VLOOKUP(B321,'SAT M to ACT M'!A:B,2,FALSE))))</f>
        <v/>
      </c>
      <c r="D321" s="11" t="str">
        <f t="shared" si="28"/>
        <v/>
      </c>
      <c r="E321" s="11" t="str">
        <f t="shared" si="32"/>
        <v/>
      </c>
      <c r="F321" s="11" t="str">
        <f t="shared" si="29"/>
        <v/>
      </c>
      <c r="G321" s="11" t="str">
        <f>IF('SAT Math'!B321="","", IF(F321&lt;100, 100, IF(F321&gt;300, 300, F321)))</f>
        <v/>
      </c>
      <c r="H321" s="11" t="str">
        <f t="shared" si="30"/>
        <v/>
      </c>
      <c r="I321" s="11" t="str">
        <f t="shared" si="33"/>
        <v/>
      </c>
      <c r="J321" s="11" t="str">
        <f t="shared" si="31"/>
        <v/>
      </c>
      <c r="K321" s="11" t="str">
        <f t="shared" si="34"/>
        <v/>
      </c>
      <c r="L321" s="11" t="str">
        <f>IF('SAT Math'!B321="","",'SAT M to CBEST M'!$A$2+'SAT M to CBEST M'!$B$2*B321)</f>
        <v/>
      </c>
      <c r="M321" s="11" t="str">
        <f>IF('SAT Math'!B321="","", IF(L321&lt;20, 20, IF(L321&gt;80, 80, L321)))</f>
        <v/>
      </c>
    </row>
    <row r="322" spans="1:13" x14ac:dyDescent="0.25">
      <c r="A322" s="11">
        <v>321</v>
      </c>
      <c r="B322" s="30"/>
      <c r="C322" s="11" t="str">
        <f>IF(ISBLANK('SAT Math'!B322),"", IF('SAT Math'!B322&lt;'SAT M to ACT M'!$A$2, 'SAT M to ACT M'!$B$2, IF('SAT Math'!B322&gt;'SAT M to ACT M'!A$56, 'SAT M to ACT M'!B$56, VLOOKUP(B322,'SAT M to ACT M'!A:B,2,FALSE))))</f>
        <v/>
      </c>
      <c r="D322" s="11" t="str">
        <f t="shared" ref="D322:D385" si="35">IF(B322="","",interceptACTMtoPCM5732+slopeACTMtoPCM5732*C322)</f>
        <v/>
      </c>
      <c r="E322" s="11" t="str">
        <f t="shared" si="32"/>
        <v/>
      </c>
      <c r="F322" s="11" t="str">
        <f t="shared" ref="F322:F385" si="36">IF(B322="","",IF(C322&gt;=17, upperinterceptACTMtoPAAM201+C322*upperslopeACTMtoPAAM201, lowerinterceptACTMtoPAAM201+C322*lowerslopeACTMtoPAAM201))</f>
        <v/>
      </c>
      <c r="G322" s="11" t="str">
        <f>IF('SAT Math'!B322="","", IF(F322&lt;100, 100, IF(F322&gt;300, 300, F322)))</f>
        <v/>
      </c>
      <c r="H322" s="11" t="str">
        <f t="shared" ref="H322:H385" si="37">IF(B322="","",interceptACTMtoPCM5733+slopeACTMtoPCM5733*C322)</f>
        <v/>
      </c>
      <c r="I322" s="11" t="str">
        <f t="shared" si="33"/>
        <v/>
      </c>
      <c r="J322" s="11" t="str">
        <f t="shared" ref="J322:J385" si="38">IF(B322="","",IF(C322&gt;=16, upperinterceptACTMtoPAAM211+C322*upperslopeACTMtoPAAM211, lowerinterceptACTMtoPAAM211+C322*lowerslopeACTMtoPAAM211))</f>
        <v/>
      </c>
      <c r="K322" s="11" t="str">
        <f t="shared" si="34"/>
        <v/>
      </c>
      <c r="L322" s="11" t="str">
        <f>IF('SAT Math'!B322="","",'SAT M to CBEST M'!$A$2+'SAT M to CBEST M'!$B$2*B322)</f>
        <v/>
      </c>
      <c r="M322" s="11" t="str">
        <f>IF('SAT Math'!B322="","", IF(L322&lt;20, 20, IF(L322&gt;80, 80, L322)))</f>
        <v/>
      </c>
    </row>
    <row r="323" spans="1:13" x14ac:dyDescent="0.25">
      <c r="A323" s="11">
        <v>322</v>
      </c>
      <c r="B323" s="30"/>
      <c r="C323" s="11" t="str">
        <f>IF(ISBLANK('SAT Math'!B323),"", IF('SAT Math'!B323&lt;'SAT M to ACT M'!$A$2, 'SAT M to ACT M'!$B$2, IF('SAT Math'!B323&gt;'SAT M to ACT M'!A$56, 'SAT M to ACT M'!B$56, VLOOKUP(B323,'SAT M to ACT M'!A:B,2,FALSE))))</f>
        <v/>
      </c>
      <c r="D323" s="11" t="str">
        <f t="shared" si="35"/>
        <v/>
      </c>
      <c r="E323" s="11" t="str">
        <f t="shared" ref="E323:E386" si="39">IF(B323="","", IF(D323&lt;100, 100, IF(D323&gt;200, 200, D323)))</f>
        <v/>
      </c>
      <c r="F323" s="11" t="str">
        <f t="shared" si="36"/>
        <v/>
      </c>
      <c r="G323" s="11" t="str">
        <f>IF('SAT Math'!B323="","", IF(F323&lt;100, 100, IF(F323&gt;300, 300, F323)))</f>
        <v/>
      </c>
      <c r="H323" s="11" t="str">
        <f t="shared" si="37"/>
        <v/>
      </c>
      <c r="I323" s="11" t="str">
        <f t="shared" ref="I323:I386" si="40">IF(B323="","", IF(H323&lt;100, 100, IF(H323&gt;200, 200, H323)))</f>
        <v/>
      </c>
      <c r="J323" s="11" t="str">
        <f t="shared" si="38"/>
        <v/>
      </c>
      <c r="K323" s="11" t="str">
        <f t="shared" ref="K323:K386" si="41">IF(B323="","", IF(J323&lt;100, 100, IF(J323&gt;300, 300, J323)))</f>
        <v/>
      </c>
      <c r="L323" s="11" t="str">
        <f>IF('SAT Math'!B323="","",'SAT M to CBEST M'!$A$2+'SAT M to CBEST M'!$B$2*B323)</f>
        <v/>
      </c>
      <c r="M323" s="11" t="str">
        <f>IF('SAT Math'!B323="","", IF(L323&lt;20, 20, IF(L323&gt;80, 80, L323)))</f>
        <v/>
      </c>
    </row>
    <row r="324" spans="1:13" x14ac:dyDescent="0.25">
      <c r="A324" s="11">
        <v>323</v>
      </c>
      <c r="B324" s="30"/>
      <c r="C324" s="11" t="str">
        <f>IF(ISBLANK('SAT Math'!B324),"", IF('SAT Math'!B324&lt;'SAT M to ACT M'!$A$2, 'SAT M to ACT M'!$B$2, IF('SAT Math'!B324&gt;'SAT M to ACT M'!A$56, 'SAT M to ACT M'!B$56, VLOOKUP(B324,'SAT M to ACT M'!A:B,2,FALSE))))</f>
        <v/>
      </c>
      <c r="D324" s="11" t="str">
        <f t="shared" si="35"/>
        <v/>
      </c>
      <c r="E324" s="11" t="str">
        <f t="shared" si="39"/>
        <v/>
      </c>
      <c r="F324" s="11" t="str">
        <f t="shared" si="36"/>
        <v/>
      </c>
      <c r="G324" s="11" t="str">
        <f>IF('SAT Math'!B324="","", IF(F324&lt;100, 100, IF(F324&gt;300, 300, F324)))</f>
        <v/>
      </c>
      <c r="H324" s="11" t="str">
        <f t="shared" si="37"/>
        <v/>
      </c>
      <c r="I324" s="11" t="str">
        <f t="shared" si="40"/>
        <v/>
      </c>
      <c r="J324" s="11" t="str">
        <f t="shared" si="38"/>
        <v/>
      </c>
      <c r="K324" s="11" t="str">
        <f t="shared" si="41"/>
        <v/>
      </c>
      <c r="L324" s="11" t="str">
        <f>IF('SAT Math'!B324="","",'SAT M to CBEST M'!$A$2+'SAT M to CBEST M'!$B$2*B324)</f>
        <v/>
      </c>
      <c r="M324" s="11" t="str">
        <f>IF('SAT Math'!B324="","", IF(L324&lt;20, 20, IF(L324&gt;80, 80, L324)))</f>
        <v/>
      </c>
    </row>
    <row r="325" spans="1:13" x14ac:dyDescent="0.25">
      <c r="A325" s="11">
        <v>324</v>
      </c>
      <c r="B325" s="30"/>
      <c r="C325" s="11" t="str">
        <f>IF(ISBLANK('SAT Math'!B325),"", IF('SAT Math'!B325&lt;'SAT M to ACT M'!$A$2, 'SAT M to ACT M'!$B$2, IF('SAT Math'!B325&gt;'SAT M to ACT M'!A$56, 'SAT M to ACT M'!B$56, VLOOKUP(B325,'SAT M to ACT M'!A:B,2,FALSE))))</f>
        <v/>
      </c>
      <c r="D325" s="11" t="str">
        <f t="shared" si="35"/>
        <v/>
      </c>
      <c r="E325" s="11" t="str">
        <f t="shared" si="39"/>
        <v/>
      </c>
      <c r="F325" s="11" t="str">
        <f t="shared" si="36"/>
        <v/>
      </c>
      <c r="G325" s="11" t="str">
        <f>IF('SAT Math'!B325="","", IF(F325&lt;100, 100, IF(F325&gt;300, 300, F325)))</f>
        <v/>
      </c>
      <c r="H325" s="11" t="str">
        <f t="shared" si="37"/>
        <v/>
      </c>
      <c r="I325" s="11" t="str">
        <f t="shared" si="40"/>
        <v/>
      </c>
      <c r="J325" s="11" t="str">
        <f t="shared" si="38"/>
        <v/>
      </c>
      <c r="K325" s="11" t="str">
        <f t="shared" si="41"/>
        <v/>
      </c>
      <c r="L325" s="11" t="str">
        <f>IF('SAT Math'!B325="","",'SAT M to CBEST M'!$A$2+'SAT M to CBEST M'!$B$2*B325)</f>
        <v/>
      </c>
      <c r="M325" s="11" t="str">
        <f>IF('SAT Math'!B325="","", IF(L325&lt;20, 20, IF(L325&gt;80, 80, L325)))</f>
        <v/>
      </c>
    </row>
    <row r="326" spans="1:13" x14ac:dyDescent="0.25">
      <c r="A326" s="11">
        <v>325</v>
      </c>
      <c r="B326" s="30"/>
      <c r="C326" s="11" t="str">
        <f>IF(ISBLANK('SAT Math'!B326),"", IF('SAT Math'!B326&lt;'SAT M to ACT M'!$A$2, 'SAT M to ACT M'!$B$2, IF('SAT Math'!B326&gt;'SAT M to ACT M'!A$56, 'SAT M to ACT M'!B$56, VLOOKUP(B326,'SAT M to ACT M'!A:B,2,FALSE))))</f>
        <v/>
      </c>
      <c r="D326" s="11" t="str">
        <f t="shared" si="35"/>
        <v/>
      </c>
      <c r="E326" s="11" t="str">
        <f t="shared" si="39"/>
        <v/>
      </c>
      <c r="F326" s="11" t="str">
        <f t="shared" si="36"/>
        <v/>
      </c>
      <c r="G326" s="11" t="str">
        <f>IF('SAT Math'!B326="","", IF(F326&lt;100, 100, IF(F326&gt;300, 300, F326)))</f>
        <v/>
      </c>
      <c r="H326" s="11" t="str">
        <f t="shared" si="37"/>
        <v/>
      </c>
      <c r="I326" s="11" t="str">
        <f t="shared" si="40"/>
        <v/>
      </c>
      <c r="J326" s="11" t="str">
        <f t="shared" si="38"/>
        <v/>
      </c>
      <c r="K326" s="11" t="str">
        <f t="shared" si="41"/>
        <v/>
      </c>
      <c r="L326" s="11" t="str">
        <f>IF('SAT Math'!B326="","",'SAT M to CBEST M'!$A$2+'SAT M to CBEST M'!$B$2*B326)</f>
        <v/>
      </c>
      <c r="M326" s="11" t="str">
        <f>IF('SAT Math'!B326="","", IF(L326&lt;20, 20, IF(L326&gt;80, 80, L326)))</f>
        <v/>
      </c>
    </row>
    <row r="327" spans="1:13" x14ac:dyDescent="0.25">
      <c r="A327" s="11">
        <v>326</v>
      </c>
      <c r="B327" s="30"/>
      <c r="C327" s="11" t="str">
        <f>IF(ISBLANK('SAT Math'!B327),"", IF('SAT Math'!B327&lt;'SAT M to ACT M'!$A$2, 'SAT M to ACT M'!$B$2, IF('SAT Math'!B327&gt;'SAT M to ACT M'!A$56, 'SAT M to ACT M'!B$56, VLOOKUP(B327,'SAT M to ACT M'!A:B,2,FALSE))))</f>
        <v/>
      </c>
      <c r="D327" s="11" t="str">
        <f t="shared" si="35"/>
        <v/>
      </c>
      <c r="E327" s="11" t="str">
        <f t="shared" si="39"/>
        <v/>
      </c>
      <c r="F327" s="11" t="str">
        <f t="shared" si="36"/>
        <v/>
      </c>
      <c r="G327" s="11" t="str">
        <f>IF('SAT Math'!B327="","", IF(F327&lt;100, 100, IF(F327&gt;300, 300, F327)))</f>
        <v/>
      </c>
      <c r="H327" s="11" t="str">
        <f t="shared" si="37"/>
        <v/>
      </c>
      <c r="I327" s="11" t="str">
        <f t="shared" si="40"/>
        <v/>
      </c>
      <c r="J327" s="11" t="str">
        <f t="shared" si="38"/>
        <v/>
      </c>
      <c r="K327" s="11" t="str">
        <f t="shared" si="41"/>
        <v/>
      </c>
      <c r="L327" s="11" t="str">
        <f>IF('SAT Math'!B327="","",'SAT M to CBEST M'!$A$2+'SAT M to CBEST M'!$B$2*B327)</f>
        <v/>
      </c>
      <c r="M327" s="11" t="str">
        <f>IF('SAT Math'!B327="","", IF(L327&lt;20, 20, IF(L327&gt;80, 80, L327)))</f>
        <v/>
      </c>
    </row>
    <row r="328" spans="1:13" x14ac:dyDescent="0.25">
      <c r="A328" s="11">
        <v>327</v>
      </c>
      <c r="B328" s="30"/>
      <c r="C328" s="11" t="str">
        <f>IF(ISBLANK('SAT Math'!B328),"", IF('SAT Math'!B328&lt;'SAT M to ACT M'!$A$2, 'SAT M to ACT M'!$B$2, IF('SAT Math'!B328&gt;'SAT M to ACT M'!A$56, 'SAT M to ACT M'!B$56, VLOOKUP(B328,'SAT M to ACT M'!A:B,2,FALSE))))</f>
        <v/>
      </c>
      <c r="D328" s="11" t="str">
        <f t="shared" si="35"/>
        <v/>
      </c>
      <c r="E328" s="11" t="str">
        <f t="shared" si="39"/>
        <v/>
      </c>
      <c r="F328" s="11" t="str">
        <f t="shared" si="36"/>
        <v/>
      </c>
      <c r="G328" s="11" t="str">
        <f>IF('SAT Math'!B328="","", IF(F328&lt;100, 100, IF(F328&gt;300, 300, F328)))</f>
        <v/>
      </c>
      <c r="H328" s="11" t="str">
        <f t="shared" si="37"/>
        <v/>
      </c>
      <c r="I328" s="11" t="str">
        <f t="shared" si="40"/>
        <v/>
      </c>
      <c r="J328" s="11" t="str">
        <f t="shared" si="38"/>
        <v/>
      </c>
      <c r="K328" s="11" t="str">
        <f t="shared" si="41"/>
        <v/>
      </c>
      <c r="L328" s="11" t="str">
        <f>IF('SAT Math'!B328="","",'SAT M to CBEST M'!$A$2+'SAT M to CBEST M'!$B$2*B328)</f>
        <v/>
      </c>
      <c r="M328" s="11" t="str">
        <f>IF('SAT Math'!B328="","", IF(L328&lt;20, 20, IF(L328&gt;80, 80, L328)))</f>
        <v/>
      </c>
    </row>
    <row r="329" spans="1:13" x14ac:dyDescent="0.25">
      <c r="A329" s="11">
        <v>328</v>
      </c>
      <c r="B329" s="30"/>
      <c r="C329" s="11" t="str">
        <f>IF(ISBLANK('SAT Math'!B329),"", IF('SAT Math'!B329&lt;'SAT M to ACT M'!$A$2, 'SAT M to ACT M'!$B$2, IF('SAT Math'!B329&gt;'SAT M to ACT M'!A$56, 'SAT M to ACT M'!B$56, VLOOKUP(B329,'SAT M to ACT M'!A:B,2,FALSE))))</f>
        <v/>
      </c>
      <c r="D329" s="11" t="str">
        <f t="shared" si="35"/>
        <v/>
      </c>
      <c r="E329" s="11" t="str">
        <f t="shared" si="39"/>
        <v/>
      </c>
      <c r="F329" s="11" t="str">
        <f t="shared" si="36"/>
        <v/>
      </c>
      <c r="G329" s="11" t="str">
        <f>IF('SAT Math'!B329="","", IF(F329&lt;100, 100, IF(F329&gt;300, 300, F329)))</f>
        <v/>
      </c>
      <c r="H329" s="11" t="str">
        <f t="shared" si="37"/>
        <v/>
      </c>
      <c r="I329" s="11" t="str">
        <f t="shared" si="40"/>
        <v/>
      </c>
      <c r="J329" s="11" t="str">
        <f t="shared" si="38"/>
        <v/>
      </c>
      <c r="K329" s="11" t="str">
        <f t="shared" si="41"/>
        <v/>
      </c>
      <c r="L329" s="11" t="str">
        <f>IF('SAT Math'!B329="","",'SAT M to CBEST M'!$A$2+'SAT M to CBEST M'!$B$2*B329)</f>
        <v/>
      </c>
      <c r="M329" s="11" t="str">
        <f>IF('SAT Math'!B329="","", IF(L329&lt;20, 20, IF(L329&gt;80, 80, L329)))</f>
        <v/>
      </c>
    </row>
    <row r="330" spans="1:13" x14ac:dyDescent="0.25">
      <c r="A330" s="11">
        <v>329</v>
      </c>
      <c r="B330" s="30"/>
      <c r="C330" s="11" t="str">
        <f>IF(ISBLANK('SAT Math'!B330),"", IF('SAT Math'!B330&lt;'SAT M to ACT M'!$A$2, 'SAT M to ACT M'!$B$2, IF('SAT Math'!B330&gt;'SAT M to ACT M'!A$56, 'SAT M to ACT M'!B$56, VLOOKUP(B330,'SAT M to ACT M'!A:B,2,FALSE))))</f>
        <v/>
      </c>
      <c r="D330" s="11" t="str">
        <f t="shared" si="35"/>
        <v/>
      </c>
      <c r="E330" s="11" t="str">
        <f t="shared" si="39"/>
        <v/>
      </c>
      <c r="F330" s="11" t="str">
        <f t="shared" si="36"/>
        <v/>
      </c>
      <c r="G330" s="11" t="str">
        <f>IF('SAT Math'!B330="","", IF(F330&lt;100, 100, IF(F330&gt;300, 300, F330)))</f>
        <v/>
      </c>
      <c r="H330" s="11" t="str">
        <f t="shared" si="37"/>
        <v/>
      </c>
      <c r="I330" s="11" t="str">
        <f t="shared" si="40"/>
        <v/>
      </c>
      <c r="J330" s="11" t="str">
        <f t="shared" si="38"/>
        <v/>
      </c>
      <c r="K330" s="11" t="str">
        <f t="shared" si="41"/>
        <v/>
      </c>
      <c r="L330" s="11" t="str">
        <f>IF('SAT Math'!B330="","",'SAT M to CBEST M'!$A$2+'SAT M to CBEST M'!$B$2*B330)</f>
        <v/>
      </c>
      <c r="M330" s="11" t="str">
        <f>IF('SAT Math'!B330="","", IF(L330&lt;20, 20, IF(L330&gt;80, 80, L330)))</f>
        <v/>
      </c>
    </row>
    <row r="331" spans="1:13" x14ac:dyDescent="0.25">
      <c r="A331" s="11">
        <v>330</v>
      </c>
      <c r="B331" s="30"/>
      <c r="C331" s="11" t="str">
        <f>IF(ISBLANK('SAT Math'!B331),"", IF('SAT Math'!B331&lt;'SAT M to ACT M'!$A$2, 'SAT M to ACT M'!$B$2, IF('SAT Math'!B331&gt;'SAT M to ACT M'!A$56, 'SAT M to ACT M'!B$56, VLOOKUP(B331,'SAT M to ACT M'!A:B,2,FALSE))))</f>
        <v/>
      </c>
      <c r="D331" s="11" t="str">
        <f t="shared" si="35"/>
        <v/>
      </c>
      <c r="E331" s="11" t="str">
        <f t="shared" si="39"/>
        <v/>
      </c>
      <c r="F331" s="11" t="str">
        <f t="shared" si="36"/>
        <v/>
      </c>
      <c r="G331" s="11" t="str">
        <f>IF('SAT Math'!B331="","", IF(F331&lt;100, 100, IF(F331&gt;300, 300, F331)))</f>
        <v/>
      </c>
      <c r="H331" s="11" t="str">
        <f t="shared" si="37"/>
        <v/>
      </c>
      <c r="I331" s="11" t="str">
        <f t="shared" si="40"/>
        <v/>
      </c>
      <c r="J331" s="11" t="str">
        <f t="shared" si="38"/>
        <v/>
      </c>
      <c r="K331" s="11" t="str">
        <f t="shared" si="41"/>
        <v/>
      </c>
      <c r="L331" s="11" t="str">
        <f>IF('SAT Math'!B331="","",'SAT M to CBEST M'!$A$2+'SAT M to CBEST M'!$B$2*B331)</f>
        <v/>
      </c>
      <c r="M331" s="11" t="str">
        <f>IF('SAT Math'!B331="","", IF(L331&lt;20, 20, IF(L331&gt;80, 80, L331)))</f>
        <v/>
      </c>
    </row>
    <row r="332" spans="1:13" x14ac:dyDescent="0.25">
      <c r="A332" s="11">
        <v>331</v>
      </c>
      <c r="B332" s="30"/>
      <c r="C332" s="11" t="str">
        <f>IF(ISBLANK('SAT Math'!B332),"", IF('SAT Math'!B332&lt;'SAT M to ACT M'!$A$2, 'SAT M to ACT M'!$B$2, IF('SAT Math'!B332&gt;'SAT M to ACT M'!A$56, 'SAT M to ACT M'!B$56, VLOOKUP(B332,'SAT M to ACT M'!A:B,2,FALSE))))</f>
        <v/>
      </c>
      <c r="D332" s="11" t="str">
        <f t="shared" si="35"/>
        <v/>
      </c>
      <c r="E332" s="11" t="str">
        <f t="shared" si="39"/>
        <v/>
      </c>
      <c r="F332" s="11" t="str">
        <f t="shared" si="36"/>
        <v/>
      </c>
      <c r="G332" s="11" t="str">
        <f>IF('SAT Math'!B332="","", IF(F332&lt;100, 100, IF(F332&gt;300, 300, F332)))</f>
        <v/>
      </c>
      <c r="H332" s="11" t="str">
        <f t="shared" si="37"/>
        <v/>
      </c>
      <c r="I332" s="11" t="str">
        <f t="shared" si="40"/>
        <v/>
      </c>
      <c r="J332" s="11" t="str">
        <f t="shared" si="38"/>
        <v/>
      </c>
      <c r="K332" s="11" t="str">
        <f t="shared" si="41"/>
        <v/>
      </c>
      <c r="L332" s="11" t="str">
        <f>IF('SAT Math'!B332="","",'SAT M to CBEST M'!$A$2+'SAT M to CBEST M'!$B$2*B332)</f>
        <v/>
      </c>
      <c r="M332" s="11" t="str">
        <f>IF('SAT Math'!B332="","", IF(L332&lt;20, 20, IF(L332&gt;80, 80, L332)))</f>
        <v/>
      </c>
    </row>
    <row r="333" spans="1:13" x14ac:dyDescent="0.25">
      <c r="A333" s="11">
        <v>332</v>
      </c>
      <c r="B333" s="30"/>
      <c r="C333" s="11" t="str">
        <f>IF(ISBLANK('SAT Math'!B333),"", IF('SAT Math'!B333&lt;'SAT M to ACT M'!$A$2, 'SAT M to ACT M'!$B$2, IF('SAT Math'!B333&gt;'SAT M to ACT M'!A$56, 'SAT M to ACT M'!B$56, VLOOKUP(B333,'SAT M to ACT M'!A:B,2,FALSE))))</f>
        <v/>
      </c>
      <c r="D333" s="11" t="str">
        <f t="shared" si="35"/>
        <v/>
      </c>
      <c r="E333" s="11" t="str">
        <f t="shared" si="39"/>
        <v/>
      </c>
      <c r="F333" s="11" t="str">
        <f t="shared" si="36"/>
        <v/>
      </c>
      <c r="G333" s="11" t="str">
        <f>IF('SAT Math'!B333="","", IF(F333&lt;100, 100, IF(F333&gt;300, 300, F333)))</f>
        <v/>
      </c>
      <c r="H333" s="11" t="str">
        <f t="shared" si="37"/>
        <v/>
      </c>
      <c r="I333" s="11" t="str">
        <f t="shared" si="40"/>
        <v/>
      </c>
      <c r="J333" s="11" t="str">
        <f t="shared" si="38"/>
        <v/>
      </c>
      <c r="K333" s="11" t="str">
        <f t="shared" si="41"/>
        <v/>
      </c>
      <c r="L333" s="11" t="str">
        <f>IF('SAT Math'!B333="","",'SAT M to CBEST M'!$A$2+'SAT M to CBEST M'!$B$2*B333)</f>
        <v/>
      </c>
      <c r="M333" s="11" t="str">
        <f>IF('SAT Math'!B333="","", IF(L333&lt;20, 20, IF(L333&gt;80, 80, L333)))</f>
        <v/>
      </c>
    </row>
    <row r="334" spans="1:13" x14ac:dyDescent="0.25">
      <c r="A334" s="11">
        <v>333</v>
      </c>
      <c r="B334" s="30"/>
      <c r="C334" s="11" t="str">
        <f>IF(ISBLANK('SAT Math'!B334),"", IF('SAT Math'!B334&lt;'SAT M to ACT M'!$A$2, 'SAT M to ACT M'!$B$2, IF('SAT Math'!B334&gt;'SAT M to ACT M'!A$56, 'SAT M to ACT M'!B$56, VLOOKUP(B334,'SAT M to ACT M'!A:B,2,FALSE))))</f>
        <v/>
      </c>
      <c r="D334" s="11" t="str">
        <f t="shared" si="35"/>
        <v/>
      </c>
      <c r="E334" s="11" t="str">
        <f t="shared" si="39"/>
        <v/>
      </c>
      <c r="F334" s="11" t="str">
        <f t="shared" si="36"/>
        <v/>
      </c>
      <c r="G334" s="11" t="str">
        <f>IF('SAT Math'!B334="","", IF(F334&lt;100, 100, IF(F334&gt;300, 300, F334)))</f>
        <v/>
      </c>
      <c r="H334" s="11" t="str">
        <f t="shared" si="37"/>
        <v/>
      </c>
      <c r="I334" s="11" t="str">
        <f t="shared" si="40"/>
        <v/>
      </c>
      <c r="J334" s="11" t="str">
        <f t="shared" si="38"/>
        <v/>
      </c>
      <c r="K334" s="11" t="str">
        <f t="shared" si="41"/>
        <v/>
      </c>
      <c r="L334" s="11" t="str">
        <f>IF('SAT Math'!B334="","",'SAT M to CBEST M'!$A$2+'SAT M to CBEST M'!$B$2*B334)</f>
        <v/>
      </c>
      <c r="M334" s="11" t="str">
        <f>IF('SAT Math'!B334="","", IF(L334&lt;20, 20, IF(L334&gt;80, 80, L334)))</f>
        <v/>
      </c>
    </row>
    <row r="335" spans="1:13" x14ac:dyDescent="0.25">
      <c r="A335" s="11">
        <v>334</v>
      </c>
      <c r="B335" s="30"/>
      <c r="C335" s="11" t="str">
        <f>IF(ISBLANK('SAT Math'!B335),"", IF('SAT Math'!B335&lt;'SAT M to ACT M'!$A$2, 'SAT M to ACT M'!$B$2, IF('SAT Math'!B335&gt;'SAT M to ACT M'!A$56, 'SAT M to ACT M'!B$56, VLOOKUP(B335,'SAT M to ACT M'!A:B,2,FALSE))))</f>
        <v/>
      </c>
      <c r="D335" s="11" t="str">
        <f t="shared" si="35"/>
        <v/>
      </c>
      <c r="E335" s="11" t="str">
        <f t="shared" si="39"/>
        <v/>
      </c>
      <c r="F335" s="11" t="str">
        <f t="shared" si="36"/>
        <v/>
      </c>
      <c r="G335" s="11" t="str">
        <f>IF('SAT Math'!B335="","", IF(F335&lt;100, 100, IF(F335&gt;300, 300, F335)))</f>
        <v/>
      </c>
      <c r="H335" s="11" t="str">
        <f t="shared" si="37"/>
        <v/>
      </c>
      <c r="I335" s="11" t="str">
        <f t="shared" si="40"/>
        <v/>
      </c>
      <c r="J335" s="11" t="str">
        <f t="shared" si="38"/>
        <v/>
      </c>
      <c r="K335" s="11" t="str">
        <f t="shared" si="41"/>
        <v/>
      </c>
      <c r="L335" s="11" t="str">
        <f>IF('SAT Math'!B335="","",'SAT M to CBEST M'!$A$2+'SAT M to CBEST M'!$B$2*B335)</f>
        <v/>
      </c>
      <c r="M335" s="11" t="str">
        <f>IF('SAT Math'!B335="","", IF(L335&lt;20, 20, IF(L335&gt;80, 80, L335)))</f>
        <v/>
      </c>
    </row>
    <row r="336" spans="1:13" x14ac:dyDescent="0.25">
      <c r="A336" s="11">
        <v>335</v>
      </c>
      <c r="B336" s="30"/>
      <c r="C336" s="11" t="str">
        <f>IF(ISBLANK('SAT Math'!B336),"", IF('SAT Math'!B336&lt;'SAT M to ACT M'!$A$2, 'SAT M to ACT M'!$B$2, IF('SAT Math'!B336&gt;'SAT M to ACT M'!A$56, 'SAT M to ACT M'!B$56, VLOOKUP(B336,'SAT M to ACT M'!A:B,2,FALSE))))</f>
        <v/>
      </c>
      <c r="D336" s="11" t="str">
        <f t="shared" si="35"/>
        <v/>
      </c>
      <c r="E336" s="11" t="str">
        <f t="shared" si="39"/>
        <v/>
      </c>
      <c r="F336" s="11" t="str">
        <f t="shared" si="36"/>
        <v/>
      </c>
      <c r="G336" s="11" t="str">
        <f>IF('SAT Math'!B336="","", IF(F336&lt;100, 100, IF(F336&gt;300, 300, F336)))</f>
        <v/>
      </c>
      <c r="H336" s="11" t="str">
        <f t="shared" si="37"/>
        <v/>
      </c>
      <c r="I336" s="11" t="str">
        <f t="shared" si="40"/>
        <v/>
      </c>
      <c r="J336" s="11" t="str">
        <f t="shared" si="38"/>
        <v/>
      </c>
      <c r="K336" s="11" t="str">
        <f t="shared" si="41"/>
        <v/>
      </c>
      <c r="L336" s="11" t="str">
        <f>IF('SAT Math'!B336="","",'SAT M to CBEST M'!$A$2+'SAT M to CBEST M'!$B$2*B336)</f>
        <v/>
      </c>
      <c r="M336" s="11" t="str">
        <f>IF('SAT Math'!B336="","", IF(L336&lt;20, 20, IF(L336&gt;80, 80, L336)))</f>
        <v/>
      </c>
    </row>
    <row r="337" spans="1:13" x14ac:dyDescent="0.25">
      <c r="A337" s="11">
        <v>336</v>
      </c>
      <c r="B337" s="30"/>
      <c r="C337" s="11" t="str">
        <f>IF(ISBLANK('SAT Math'!B337),"", IF('SAT Math'!B337&lt;'SAT M to ACT M'!$A$2, 'SAT M to ACT M'!$B$2, IF('SAT Math'!B337&gt;'SAT M to ACT M'!A$56, 'SAT M to ACT M'!B$56, VLOOKUP(B337,'SAT M to ACT M'!A:B,2,FALSE))))</f>
        <v/>
      </c>
      <c r="D337" s="11" t="str">
        <f t="shared" si="35"/>
        <v/>
      </c>
      <c r="E337" s="11" t="str">
        <f t="shared" si="39"/>
        <v/>
      </c>
      <c r="F337" s="11" t="str">
        <f t="shared" si="36"/>
        <v/>
      </c>
      <c r="G337" s="11" t="str">
        <f>IF('SAT Math'!B337="","", IF(F337&lt;100, 100, IF(F337&gt;300, 300, F337)))</f>
        <v/>
      </c>
      <c r="H337" s="11" t="str">
        <f t="shared" si="37"/>
        <v/>
      </c>
      <c r="I337" s="11" t="str">
        <f t="shared" si="40"/>
        <v/>
      </c>
      <c r="J337" s="11" t="str">
        <f t="shared" si="38"/>
        <v/>
      </c>
      <c r="K337" s="11" t="str">
        <f t="shared" si="41"/>
        <v/>
      </c>
      <c r="L337" s="11" t="str">
        <f>IF('SAT Math'!B337="","",'SAT M to CBEST M'!$A$2+'SAT M to CBEST M'!$B$2*B337)</f>
        <v/>
      </c>
      <c r="M337" s="11" t="str">
        <f>IF('SAT Math'!B337="","", IF(L337&lt;20, 20, IF(L337&gt;80, 80, L337)))</f>
        <v/>
      </c>
    </row>
    <row r="338" spans="1:13" x14ac:dyDescent="0.25">
      <c r="A338" s="11">
        <v>337</v>
      </c>
      <c r="B338" s="30"/>
      <c r="C338" s="11" t="str">
        <f>IF(ISBLANK('SAT Math'!B338),"", IF('SAT Math'!B338&lt;'SAT M to ACT M'!$A$2, 'SAT M to ACT M'!$B$2, IF('SAT Math'!B338&gt;'SAT M to ACT M'!A$56, 'SAT M to ACT M'!B$56, VLOOKUP(B338,'SAT M to ACT M'!A:B,2,FALSE))))</f>
        <v/>
      </c>
      <c r="D338" s="11" t="str">
        <f t="shared" si="35"/>
        <v/>
      </c>
      <c r="E338" s="11" t="str">
        <f t="shared" si="39"/>
        <v/>
      </c>
      <c r="F338" s="11" t="str">
        <f t="shared" si="36"/>
        <v/>
      </c>
      <c r="G338" s="11" t="str">
        <f>IF('SAT Math'!B338="","", IF(F338&lt;100, 100, IF(F338&gt;300, 300, F338)))</f>
        <v/>
      </c>
      <c r="H338" s="11" t="str">
        <f t="shared" si="37"/>
        <v/>
      </c>
      <c r="I338" s="11" t="str">
        <f t="shared" si="40"/>
        <v/>
      </c>
      <c r="J338" s="11" t="str">
        <f t="shared" si="38"/>
        <v/>
      </c>
      <c r="K338" s="11" t="str">
        <f t="shared" si="41"/>
        <v/>
      </c>
      <c r="L338" s="11" t="str">
        <f>IF('SAT Math'!B338="","",'SAT M to CBEST M'!$A$2+'SAT M to CBEST M'!$B$2*B338)</f>
        <v/>
      </c>
      <c r="M338" s="11" t="str">
        <f>IF('SAT Math'!B338="","", IF(L338&lt;20, 20, IF(L338&gt;80, 80, L338)))</f>
        <v/>
      </c>
    </row>
    <row r="339" spans="1:13" x14ac:dyDescent="0.25">
      <c r="A339" s="11">
        <v>338</v>
      </c>
      <c r="B339" s="30"/>
      <c r="C339" s="11" t="str">
        <f>IF(ISBLANK('SAT Math'!B339),"", IF('SAT Math'!B339&lt;'SAT M to ACT M'!$A$2, 'SAT M to ACT M'!$B$2, IF('SAT Math'!B339&gt;'SAT M to ACT M'!A$56, 'SAT M to ACT M'!B$56, VLOOKUP(B339,'SAT M to ACT M'!A:B,2,FALSE))))</f>
        <v/>
      </c>
      <c r="D339" s="11" t="str">
        <f t="shared" si="35"/>
        <v/>
      </c>
      <c r="E339" s="11" t="str">
        <f t="shared" si="39"/>
        <v/>
      </c>
      <c r="F339" s="11" t="str">
        <f t="shared" si="36"/>
        <v/>
      </c>
      <c r="G339" s="11" t="str">
        <f>IF('SAT Math'!B339="","", IF(F339&lt;100, 100, IF(F339&gt;300, 300, F339)))</f>
        <v/>
      </c>
      <c r="H339" s="11" t="str">
        <f t="shared" si="37"/>
        <v/>
      </c>
      <c r="I339" s="11" t="str">
        <f t="shared" si="40"/>
        <v/>
      </c>
      <c r="J339" s="11" t="str">
        <f t="shared" si="38"/>
        <v/>
      </c>
      <c r="K339" s="11" t="str">
        <f t="shared" si="41"/>
        <v/>
      </c>
      <c r="L339" s="11" t="str">
        <f>IF('SAT Math'!B339="","",'SAT M to CBEST M'!$A$2+'SAT M to CBEST M'!$B$2*B339)</f>
        <v/>
      </c>
      <c r="M339" s="11" t="str">
        <f>IF('SAT Math'!B339="","", IF(L339&lt;20, 20, IF(L339&gt;80, 80, L339)))</f>
        <v/>
      </c>
    </row>
    <row r="340" spans="1:13" x14ac:dyDescent="0.25">
      <c r="A340" s="11">
        <v>339</v>
      </c>
      <c r="B340" s="30"/>
      <c r="C340" s="11" t="str">
        <f>IF(ISBLANK('SAT Math'!B340),"", IF('SAT Math'!B340&lt;'SAT M to ACT M'!$A$2, 'SAT M to ACT M'!$B$2, IF('SAT Math'!B340&gt;'SAT M to ACT M'!A$56, 'SAT M to ACT M'!B$56, VLOOKUP(B340,'SAT M to ACT M'!A:B,2,FALSE))))</f>
        <v/>
      </c>
      <c r="D340" s="11" t="str">
        <f t="shared" si="35"/>
        <v/>
      </c>
      <c r="E340" s="11" t="str">
        <f t="shared" si="39"/>
        <v/>
      </c>
      <c r="F340" s="11" t="str">
        <f t="shared" si="36"/>
        <v/>
      </c>
      <c r="G340" s="11" t="str">
        <f>IF('SAT Math'!B340="","", IF(F340&lt;100, 100, IF(F340&gt;300, 300, F340)))</f>
        <v/>
      </c>
      <c r="H340" s="11" t="str">
        <f t="shared" si="37"/>
        <v/>
      </c>
      <c r="I340" s="11" t="str">
        <f t="shared" si="40"/>
        <v/>
      </c>
      <c r="J340" s="11" t="str">
        <f t="shared" si="38"/>
        <v/>
      </c>
      <c r="K340" s="11" t="str">
        <f t="shared" si="41"/>
        <v/>
      </c>
      <c r="L340" s="11" t="str">
        <f>IF('SAT Math'!B340="","",'SAT M to CBEST M'!$A$2+'SAT M to CBEST M'!$B$2*B340)</f>
        <v/>
      </c>
      <c r="M340" s="11" t="str">
        <f>IF('SAT Math'!B340="","", IF(L340&lt;20, 20, IF(L340&gt;80, 80, L340)))</f>
        <v/>
      </c>
    </row>
    <row r="341" spans="1:13" x14ac:dyDescent="0.25">
      <c r="A341" s="11">
        <v>340</v>
      </c>
      <c r="B341" s="30"/>
      <c r="C341" s="11" t="str">
        <f>IF(ISBLANK('SAT Math'!B341),"", IF('SAT Math'!B341&lt;'SAT M to ACT M'!$A$2, 'SAT M to ACT M'!$B$2, IF('SAT Math'!B341&gt;'SAT M to ACT M'!A$56, 'SAT M to ACT M'!B$56, VLOOKUP(B341,'SAT M to ACT M'!A:B,2,FALSE))))</f>
        <v/>
      </c>
      <c r="D341" s="11" t="str">
        <f t="shared" si="35"/>
        <v/>
      </c>
      <c r="E341" s="11" t="str">
        <f t="shared" si="39"/>
        <v/>
      </c>
      <c r="F341" s="11" t="str">
        <f t="shared" si="36"/>
        <v/>
      </c>
      <c r="G341" s="11" t="str">
        <f>IF('SAT Math'!B341="","", IF(F341&lt;100, 100, IF(F341&gt;300, 300, F341)))</f>
        <v/>
      </c>
      <c r="H341" s="11" t="str">
        <f t="shared" si="37"/>
        <v/>
      </c>
      <c r="I341" s="11" t="str">
        <f t="shared" si="40"/>
        <v/>
      </c>
      <c r="J341" s="11" t="str">
        <f t="shared" si="38"/>
        <v/>
      </c>
      <c r="K341" s="11" t="str">
        <f t="shared" si="41"/>
        <v/>
      </c>
      <c r="L341" s="11" t="str">
        <f>IF('SAT Math'!B341="","",'SAT M to CBEST M'!$A$2+'SAT M to CBEST M'!$B$2*B341)</f>
        <v/>
      </c>
      <c r="M341" s="11" t="str">
        <f>IF('SAT Math'!B341="","", IF(L341&lt;20, 20, IF(L341&gt;80, 80, L341)))</f>
        <v/>
      </c>
    </row>
    <row r="342" spans="1:13" x14ac:dyDescent="0.25">
      <c r="A342" s="11">
        <v>341</v>
      </c>
      <c r="B342" s="30"/>
      <c r="C342" s="11" t="str">
        <f>IF(ISBLANK('SAT Math'!B342),"", IF('SAT Math'!B342&lt;'SAT M to ACT M'!$A$2, 'SAT M to ACT M'!$B$2, IF('SAT Math'!B342&gt;'SAT M to ACT M'!A$56, 'SAT M to ACT M'!B$56, VLOOKUP(B342,'SAT M to ACT M'!A:B,2,FALSE))))</f>
        <v/>
      </c>
      <c r="D342" s="11" t="str">
        <f t="shared" si="35"/>
        <v/>
      </c>
      <c r="E342" s="11" t="str">
        <f t="shared" si="39"/>
        <v/>
      </c>
      <c r="F342" s="11" t="str">
        <f t="shared" si="36"/>
        <v/>
      </c>
      <c r="G342" s="11" t="str">
        <f>IF('SAT Math'!B342="","", IF(F342&lt;100, 100, IF(F342&gt;300, 300, F342)))</f>
        <v/>
      </c>
      <c r="H342" s="11" t="str">
        <f t="shared" si="37"/>
        <v/>
      </c>
      <c r="I342" s="11" t="str">
        <f t="shared" si="40"/>
        <v/>
      </c>
      <c r="J342" s="11" t="str">
        <f t="shared" si="38"/>
        <v/>
      </c>
      <c r="K342" s="11" t="str">
        <f t="shared" si="41"/>
        <v/>
      </c>
      <c r="L342" s="11" t="str">
        <f>IF('SAT Math'!B342="","",'SAT M to CBEST M'!$A$2+'SAT M to CBEST M'!$B$2*B342)</f>
        <v/>
      </c>
      <c r="M342" s="11" t="str">
        <f>IF('SAT Math'!B342="","", IF(L342&lt;20, 20, IF(L342&gt;80, 80, L342)))</f>
        <v/>
      </c>
    </row>
    <row r="343" spans="1:13" x14ac:dyDescent="0.25">
      <c r="A343" s="11">
        <v>342</v>
      </c>
      <c r="B343" s="30"/>
      <c r="C343" s="11" t="str">
        <f>IF(ISBLANK('SAT Math'!B343),"", IF('SAT Math'!B343&lt;'SAT M to ACT M'!$A$2, 'SAT M to ACT M'!$B$2, IF('SAT Math'!B343&gt;'SAT M to ACT M'!A$56, 'SAT M to ACT M'!B$56, VLOOKUP(B343,'SAT M to ACT M'!A:B,2,FALSE))))</f>
        <v/>
      </c>
      <c r="D343" s="11" t="str">
        <f t="shared" si="35"/>
        <v/>
      </c>
      <c r="E343" s="11" t="str">
        <f t="shared" si="39"/>
        <v/>
      </c>
      <c r="F343" s="11" t="str">
        <f t="shared" si="36"/>
        <v/>
      </c>
      <c r="G343" s="11" t="str">
        <f>IF('SAT Math'!B343="","", IF(F343&lt;100, 100, IF(F343&gt;300, 300, F343)))</f>
        <v/>
      </c>
      <c r="H343" s="11" t="str">
        <f t="shared" si="37"/>
        <v/>
      </c>
      <c r="I343" s="11" t="str">
        <f t="shared" si="40"/>
        <v/>
      </c>
      <c r="J343" s="11" t="str">
        <f t="shared" si="38"/>
        <v/>
      </c>
      <c r="K343" s="11" t="str">
        <f t="shared" si="41"/>
        <v/>
      </c>
      <c r="L343" s="11" t="str">
        <f>IF('SAT Math'!B343="","",'SAT M to CBEST M'!$A$2+'SAT M to CBEST M'!$B$2*B343)</f>
        <v/>
      </c>
      <c r="M343" s="11" t="str">
        <f>IF('SAT Math'!B343="","", IF(L343&lt;20, 20, IF(L343&gt;80, 80, L343)))</f>
        <v/>
      </c>
    </row>
    <row r="344" spans="1:13" x14ac:dyDescent="0.25">
      <c r="A344" s="11">
        <v>343</v>
      </c>
      <c r="B344" s="30"/>
      <c r="C344" s="11" t="str">
        <f>IF(ISBLANK('SAT Math'!B344),"", IF('SAT Math'!B344&lt;'SAT M to ACT M'!$A$2, 'SAT M to ACT M'!$B$2, IF('SAT Math'!B344&gt;'SAT M to ACT M'!A$56, 'SAT M to ACT M'!B$56, VLOOKUP(B344,'SAT M to ACT M'!A:B,2,FALSE))))</f>
        <v/>
      </c>
      <c r="D344" s="11" t="str">
        <f t="shared" si="35"/>
        <v/>
      </c>
      <c r="E344" s="11" t="str">
        <f t="shared" si="39"/>
        <v/>
      </c>
      <c r="F344" s="11" t="str">
        <f t="shared" si="36"/>
        <v/>
      </c>
      <c r="G344" s="11" t="str">
        <f>IF('SAT Math'!B344="","", IF(F344&lt;100, 100, IF(F344&gt;300, 300, F344)))</f>
        <v/>
      </c>
      <c r="H344" s="11" t="str">
        <f t="shared" si="37"/>
        <v/>
      </c>
      <c r="I344" s="11" t="str">
        <f t="shared" si="40"/>
        <v/>
      </c>
      <c r="J344" s="11" t="str">
        <f t="shared" si="38"/>
        <v/>
      </c>
      <c r="K344" s="11" t="str">
        <f t="shared" si="41"/>
        <v/>
      </c>
      <c r="L344" s="11" t="str">
        <f>IF('SAT Math'!B344="","",'SAT M to CBEST M'!$A$2+'SAT M to CBEST M'!$B$2*B344)</f>
        <v/>
      </c>
      <c r="M344" s="11" t="str">
        <f>IF('SAT Math'!B344="","", IF(L344&lt;20, 20, IF(L344&gt;80, 80, L344)))</f>
        <v/>
      </c>
    </row>
    <row r="345" spans="1:13" x14ac:dyDescent="0.25">
      <c r="A345" s="11">
        <v>344</v>
      </c>
      <c r="B345" s="30"/>
      <c r="C345" s="11" t="str">
        <f>IF(ISBLANK('SAT Math'!B345),"", IF('SAT Math'!B345&lt;'SAT M to ACT M'!$A$2, 'SAT M to ACT M'!$B$2, IF('SAT Math'!B345&gt;'SAT M to ACT M'!A$56, 'SAT M to ACT M'!B$56, VLOOKUP(B345,'SAT M to ACT M'!A:B,2,FALSE))))</f>
        <v/>
      </c>
      <c r="D345" s="11" t="str">
        <f t="shared" si="35"/>
        <v/>
      </c>
      <c r="E345" s="11" t="str">
        <f t="shared" si="39"/>
        <v/>
      </c>
      <c r="F345" s="11" t="str">
        <f t="shared" si="36"/>
        <v/>
      </c>
      <c r="G345" s="11" t="str">
        <f>IF('SAT Math'!B345="","", IF(F345&lt;100, 100, IF(F345&gt;300, 300, F345)))</f>
        <v/>
      </c>
      <c r="H345" s="11" t="str">
        <f t="shared" si="37"/>
        <v/>
      </c>
      <c r="I345" s="11" t="str">
        <f t="shared" si="40"/>
        <v/>
      </c>
      <c r="J345" s="11" t="str">
        <f t="shared" si="38"/>
        <v/>
      </c>
      <c r="K345" s="11" t="str">
        <f t="shared" si="41"/>
        <v/>
      </c>
      <c r="L345" s="11" t="str">
        <f>IF('SAT Math'!B345="","",'SAT M to CBEST M'!$A$2+'SAT M to CBEST M'!$B$2*B345)</f>
        <v/>
      </c>
      <c r="M345" s="11" t="str">
        <f>IF('SAT Math'!B345="","", IF(L345&lt;20, 20, IF(L345&gt;80, 80, L345)))</f>
        <v/>
      </c>
    </row>
    <row r="346" spans="1:13" x14ac:dyDescent="0.25">
      <c r="A346" s="11">
        <v>345</v>
      </c>
      <c r="B346" s="30"/>
      <c r="C346" s="11" t="str">
        <f>IF(ISBLANK('SAT Math'!B346),"", IF('SAT Math'!B346&lt;'SAT M to ACT M'!$A$2, 'SAT M to ACT M'!$B$2, IF('SAT Math'!B346&gt;'SAT M to ACT M'!A$56, 'SAT M to ACT M'!B$56, VLOOKUP(B346,'SAT M to ACT M'!A:B,2,FALSE))))</f>
        <v/>
      </c>
      <c r="D346" s="11" t="str">
        <f t="shared" si="35"/>
        <v/>
      </c>
      <c r="E346" s="11" t="str">
        <f t="shared" si="39"/>
        <v/>
      </c>
      <c r="F346" s="11" t="str">
        <f t="shared" si="36"/>
        <v/>
      </c>
      <c r="G346" s="11" t="str">
        <f>IF('SAT Math'!B346="","", IF(F346&lt;100, 100, IF(F346&gt;300, 300, F346)))</f>
        <v/>
      </c>
      <c r="H346" s="11" t="str">
        <f t="shared" si="37"/>
        <v/>
      </c>
      <c r="I346" s="11" t="str">
        <f t="shared" si="40"/>
        <v/>
      </c>
      <c r="J346" s="11" t="str">
        <f t="shared" si="38"/>
        <v/>
      </c>
      <c r="K346" s="11" t="str">
        <f t="shared" si="41"/>
        <v/>
      </c>
      <c r="L346" s="11" t="str">
        <f>IF('SAT Math'!B346="","",'SAT M to CBEST M'!$A$2+'SAT M to CBEST M'!$B$2*B346)</f>
        <v/>
      </c>
      <c r="M346" s="11" t="str">
        <f>IF('SAT Math'!B346="","", IF(L346&lt;20, 20, IF(L346&gt;80, 80, L346)))</f>
        <v/>
      </c>
    </row>
    <row r="347" spans="1:13" x14ac:dyDescent="0.25">
      <c r="A347" s="11">
        <v>346</v>
      </c>
      <c r="B347" s="30"/>
      <c r="C347" s="11" t="str">
        <f>IF(ISBLANK('SAT Math'!B347),"", IF('SAT Math'!B347&lt;'SAT M to ACT M'!$A$2, 'SAT M to ACT M'!$B$2, IF('SAT Math'!B347&gt;'SAT M to ACT M'!A$56, 'SAT M to ACT M'!B$56, VLOOKUP(B347,'SAT M to ACT M'!A:B,2,FALSE))))</f>
        <v/>
      </c>
      <c r="D347" s="11" t="str">
        <f t="shared" si="35"/>
        <v/>
      </c>
      <c r="E347" s="11" t="str">
        <f t="shared" si="39"/>
        <v/>
      </c>
      <c r="F347" s="11" t="str">
        <f t="shared" si="36"/>
        <v/>
      </c>
      <c r="G347" s="11" t="str">
        <f>IF('SAT Math'!B347="","", IF(F347&lt;100, 100, IF(F347&gt;300, 300, F347)))</f>
        <v/>
      </c>
      <c r="H347" s="11" t="str">
        <f t="shared" si="37"/>
        <v/>
      </c>
      <c r="I347" s="11" t="str">
        <f t="shared" si="40"/>
        <v/>
      </c>
      <c r="J347" s="11" t="str">
        <f t="shared" si="38"/>
        <v/>
      </c>
      <c r="K347" s="11" t="str">
        <f t="shared" si="41"/>
        <v/>
      </c>
      <c r="L347" s="11" t="str">
        <f>IF('SAT Math'!B347="","",'SAT M to CBEST M'!$A$2+'SAT M to CBEST M'!$B$2*B347)</f>
        <v/>
      </c>
      <c r="M347" s="11" t="str">
        <f>IF('SAT Math'!B347="","", IF(L347&lt;20, 20, IF(L347&gt;80, 80, L347)))</f>
        <v/>
      </c>
    </row>
    <row r="348" spans="1:13" x14ac:dyDescent="0.25">
      <c r="A348" s="11">
        <v>347</v>
      </c>
      <c r="B348" s="30"/>
      <c r="C348" s="11" t="str">
        <f>IF(ISBLANK('SAT Math'!B348),"", IF('SAT Math'!B348&lt;'SAT M to ACT M'!$A$2, 'SAT M to ACT M'!$B$2, IF('SAT Math'!B348&gt;'SAT M to ACT M'!A$56, 'SAT M to ACT M'!B$56, VLOOKUP(B348,'SAT M to ACT M'!A:B,2,FALSE))))</f>
        <v/>
      </c>
      <c r="D348" s="11" t="str">
        <f t="shared" si="35"/>
        <v/>
      </c>
      <c r="E348" s="11" t="str">
        <f t="shared" si="39"/>
        <v/>
      </c>
      <c r="F348" s="11" t="str">
        <f t="shared" si="36"/>
        <v/>
      </c>
      <c r="G348" s="11" t="str">
        <f>IF('SAT Math'!B348="","", IF(F348&lt;100, 100, IF(F348&gt;300, 300, F348)))</f>
        <v/>
      </c>
      <c r="H348" s="11" t="str">
        <f t="shared" si="37"/>
        <v/>
      </c>
      <c r="I348" s="11" t="str">
        <f t="shared" si="40"/>
        <v/>
      </c>
      <c r="J348" s="11" t="str">
        <f t="shared" si="38"/>
        <v/>
      </c>
      <c r="K348" s="11" t="str">
        <f t="shared" si="41"/>
        <v/>
      </c>
      <c r="L348" s="11" t="str">
        <f>IF('SAT Math'!B348="","",'SAT M to CBEST M'!$A$2+'SAT M to CBEST M'!$B$2*B348)</f>
        <v/>
      </c>
      <c r="M348" s="11" t="str">
        <f>IF('SAT Math'!B348="","", IF(L348&lt;20, 20, IF(L348&gt;80, 80, L348)))</f>
        <v/>
      </c>
    </row>
    <row r="349" spans="1:13" x14ac:dyDescent="0.25">
      <c r="A349" s="11">
        <v>348</v>
      </c>
      <c r="B349" s="30"/>
      <c r="C349" s="11" t="str">
        <f>IF(ISBLANK('SAT Math'!B349),"", IF('SAT Math'!B349&lt;'SAT M to ACT M'!$A$2, 'SAT M to ACT M'!$B$2, IF('SAT Math'!B349&gt;'SAT M to ACT M'!A$56, 'SAT M to ACT M'!B$56, VLOOKUP(B349,'SAT M to ACT M'!A:B,2,FALSE))))</f>
        <v/>
      </c>
      <c r="D349" s="11" t="str">
        <f t="shared" si="35"/>
        <v/>
      </c>
      <c r="E349" s="11" t="str">
        <f t="shared" si="39"/>
        <v/>
      </c>
      <c r="F349" s="11" t="str">
        <f t="shared" si="36"/>
        <v/>
      </c>
      <c r="G349" s="11" t="str">
        <f>IF('SAT Math'!B349="","", IF(F349&lt;100, 100, IF(F349&gt;300, 300, F349)))</f>
        <v/>
      </c>
      <c r="H349" s="11" t="str">
        <f t="shared" si="37"/>
        <v/>
      </c>
      <c r="I349" s="11" t="str">
        <f t="shared" si="40"/>
        <v/>
      </c>
      <c r="J349" s="11" t="str">
        <f t="shared" si="38"/>
        <v/>
      </c>
      <c r="K349" s="11" t="str">
        <f t="shared" si="41"/>
        <v/>
      </c>
      <c r="L349" s="11" t="str">
        <f>IF('SAT Math'!B349="","",'SAT M to CBEST M'!$A$2+'SAT M to CBEST M'!$B$2*B349)</f>
        <v/>
      </c>
      <c r="M349" s="11" t="str">
        <f>IF('SAT Math'!B349="","", IF(L349&lt;20, 20, IF(L349&gt;80, 80, L349)))</f>
        <v/>
      </c>
    </row>
    <row r="350" spans="1:13" x14ac:dyDescent="0.25">
      <c r="A350" s="11">
        <v>349</v>
      </c>
      <c r="B350" s="30"/>
      <c r="C350" s="11" t="str">
        <f>IF(ISBLANK('SAT Math'!B350),"", IF('SAT Math'!B350&lt;'SAT M to ACT M'!$A$2, 'SAT M to ACT M'!$B$2, IF('SAT Math'!B350&gt;'SAT M to ACT M'!A$56, 'SAT M to ACT M'!B$56, VLOOKUP(B350,'SAT M to ACT M'!A:B,2,FALSE))))</f>
        <v/>
      </c>
      <c r="D350" s="11" t="str">
        <f t="shared" si="35"/>
        <v/>
      </c>
      <c r="E350" s="11" t="str">
        <f t="shared" si="39"/>
        <v/>
      </c>
      <c r="F350" s="11" t="str">
        <f t="shared" si="36"/>
        <v/>
      </c>
      <c r="G350" s="11" t="str">
        <f>IF('SAT Math'!B350="","", IF(F350&lt;100, 100, IF(F350&gt;300, 300, F350)))</f>
        <v/>
      </c>
      <c r="H350" s="11" t="str">
        <f t="shared" si="37"/>
        <v/>
      </c>
      <c r="I350" s="11" t="str">
        <f t="shared" si="40"/>
        <v/>
      </c>
      <c r="J350" s="11" t="str">
        <f t="shared" si="38"/>
        <v/>
      </c>
      <c r="K350" s="11" t="str">
        <f t="shared" si="41"/>
        <v/>
      </c>
      <c r="L350" s="11" t="str">
        <f>IF('SAT Math'!B350="","",'SAT M to CBEST M'!$A$2+'SAT M to CBEST M'!$B$2*B350)</f>
        <v/>
      </c>
      <c r="M350" s="11" t="str">
        <f>IF('SAT Math'!B350="","", IF(L350&lt;20, 20, IF(L350&gt;80, 80, L350)))</f>
        <v/>
      </c>
    </row>
    <row r="351" spans="1:13" x14ac:dyDescent="0.25">
      <c r="A351" s="11">
        <v>350</v>
      </c>
      <c r="B351" s="30"/>
      <c r="C351" s="11" t="str">
        <f>IF(ISBLANK('SAT Math'!B351),"", IF('SAT Math'!B351&lt;'SAT M to ACT M'!$A$2, 'SAT M to ACT M'!$B$2, IF('SAT Math'!B351&gt;'SAT M to ACT M'!A$56, 'SAT M to ACT M'!B$56, VLOOKUP(B351,'SAT M to ACT M'!A:B,2,FALSE))))</f>
        <v/>
      </c>
      <c r="D351" s="11" t="str">
        <f t="shared" si="35"/>
        <v/>
      </c>
      <c r="E351" s="11" t="str">
        <f t="shared" si="39"/>
        <v/>
      </c>
      <c r="F351" s="11" t="str">
        <f t="shared" si="36"/>
        <v/>
      </c>
      <c r="G351" s="11" t="str">
        <f>IF('SAT Math'!B351="","", IF(F351&lt;100, 100, IF(F351&gt;300, 300, F351)))</f>
        <v/>
      </c>
      <c r="H351" s="11" t="str">
        <f t="shared" si="37"/>
        <v/>
      </c>
      <c r="I351" s="11" t="str">
        <f t="shared" si="40"/>
        <v/>
      </c>
      <c r="J351" s="11" t="str">
        <f t="shared" si="38"/>
        <v/>
      </c>
      <c r="K351" s="11" t="str">
        <f t="shared" si="41"/>
        <v/>
      </c>
      <c r="L351" s="11" t="str">
        <f>IF('SAT Math'!B351="","",'SAT M to CBEST M'!$A$2+'SAT M to CBEST M'!$B$2*B351)</f>
        <v/>
      </c>
      <c r="M351" s="11" t="str">
        <f>IF('SAT Math'!B351="","", IF(L351&lt;20, 20, IF(L351&gt;80, 80, L351)))</f>
        <v/>
      </c>
    </row>
    <row r="352" spans="1:13" x14ac:dyDescent="0.25">
      <c r="A352" s="11">
        <v>351</v>
      </c>
      <c r="B352" s="30"/>
      <c r="C352" s="11" t="str">
        <f>IF(ISBLANK('SAT Math'!B352),"", IF('SAT Math'!B352&lt;'SAT M to ACT M'!$A$2, 'SAT M to ACT M'!$B$2, IF('SAT Math'!B352&gt;'SAT M to ACT M'!A$56, 'SAT M to ACT M'!B$56, VLOOKUP(B352,'SAT M to ACT M'!A:B,2,FALSE))))</f>
        <v/>
      </c>
      <c r="D352" s="11" t="str">
        <f t="shared" si="35"/>
        <v/>
      </c>
      <c r="E352" s="11" t="str">
        <f t="shared" si="39"/>
        <v/>
      </c>
      <c r="F352" s="11" t="str">
        <f t="shared" si="36"/>
        <v/>
      </c>
      <c r="G352" s="11" t="str">
        <f>IF('SAT Math'!B352="","", IF(F352&lt;100, 100, IF(F352&gt;300, 300, F352)))</f>
        <v/>
      </c>
      <c r="H352" s="11" t="str">
        <f t="shared" si="37"/>
        <v/>
      </c>
      <c r="I352" s="11" t="str">
        <f t="shared" si="40"/>
        <v/>
      </c>
      <c r="J352" s="11" t="str">
        <f t="shared" si="38"/>
        <v/>
      </c>
      <c r="K352" s="11" t="str">
        <f t="shared" si="41"/>
        <v/>
      </c>
      <c r="L352" s="11" t="str">
        <f>IF('SAT Math'!B352="","",'SAT M to CBEST M'!$A$2+'SAT M to CBEST M'!$B$2*B352)</f>
        <v/>
      </c>
      <c r="M352" s="11" t="str">
        <f>IF('SAT Math'!B352="","", IF(L352&lt;20, 20, IF(L352&gt;80, 80, L352)))</f>
        <v/>
      </c>
    </row>
    <row r="353" spans="1:13" x14ac:dyDescent="0.25">
      <c r="A353" s="11">
        <v>352</v>
      </c>
      <c r="B353" s="30"/>
      <c r="C353" s="11" t="str">
        <f>IF(ISBLANK('SAT Math'!B353),"", IF('SAT Math'!B353&lt;'SAT M to ACT M'!$A$2, 'SAT M to ACT M'!$B$2, IF('SAT Math'!B353&gt;'SAT M to ACT M'!A$56, 'SAT M to ACT M'!B$56, VLOOKUP(B353,'SAT M to ACT M'!A:B,2,FALSE))))</f>
        <v/>
      </c>
      <c r="D353" s="11" t="str">
        <f t="shared" si="35"/>
        <v/>
      </c>
      <c r="E353" s="11" t="str">
        <f t="shared" si="39"/>
        <v/>
      </c>
      <c r="F353" s="11" t="str">
        <f t="shared" si="36"/>
        <v/>
      </c>
      <c r="G353" s="11" t="str">
        <f>IF('SAT Math'!B353="","", IF(F353&lt;100, 100, IF(F353&gt;300, 300, F353)))</f>
        <v/>
      </c>
      <c r="H353" s="11" t="str">
        <f t="shared" si="37"/>
        <v/>
      </c>
      <c r="I353" s="11" t="str">
        <f t="shared" si="40"/>
        <v/>
      </c>
      <c r="J353" s="11" t="str">
        <f t="shared" si="38"/>
        <v/>
      </c>
      <c r="K353" s="11" t="str">
        <f t="shared" si="41"/>
        <v/>
      </c>
      <c r="L353" s="11" t="str">
        <f>IF('SAT Math'!B353="","",'SAT M to CBEST M'!$A$2+'SAT M to CBEST M'!$B$2*B353)</f>
        <v/>
      </c>
      <c r="M353" s="11" t="str">
        <f>IF('SAT Math'!B353="","", IF(L353&lt;20, 20, IF(L353&gt;80, 80, L353)))</f>
        <v/>
      </c>
    </row>
    <row r="354" spans="1:13" x14ac:dyDescent="0.25">
      <c r="A354" s="11">
        <v>353</v>
      </c>
      <c r="B354" s="30"/>
      <c r="C354" s="11" t="str">
        <f>IF(ISBLANK('SAT Math'!B354),"", IF('SAT Math'!B354&lt;'SAT M to ACT M'!$A$2, 'SAT M to ACT M'!$B$2, IF('SAT Math'!B354&gt;'SAT M to ACT M'!A$56, 'SAT M to ACT M'!B$56, VLOOKUP(B354,'SAT M to ACT M'!A:B,2,FALSE))))</f>
        <v/>
      </c>
      <c r="D354" s="11" t="str">
        <f t="shared" si="35"/>
        <v/>
      </c>
      <c r="E354" s="11" t="str">
        <f t="shared" si="39"/>
        <v/>
      </c>
      <c r="F354" s="11" t="str">
        <f t="shared" si="36"/>
        <v/>
      </c>
      <c r="G354" s="11" t="str">
        <f>IF('SAT Math'!B354="","", IF(F354&lt;100, 100, IF(F354&gt;300, 300, F354)))</f>
        <v/>
      </c>
      <c r="H354" s="11" t="str">
        <f t="shared" si="37"/>
        <v/>
      </c>
      <c r="I354" s="11" t="str">
        <f t="shared" si="40"/>
        <v/>
      </c>
      <c r="J354" s="11" t="str">
        <f t="shared" si="38"/>
        <v/>
      </c>
      <c r="K354" s="11" t="str">
        <f t="shared" si="41"/>
        <v/>
      </c>
      <c r="L354" s="11" t="str">
        <f>IF('SAT Math'!B354="","",'SAT M to CBEST M'!$A$2+'SAT M to CBEST M'!$B$2*B354)</f>
        <v/>
      </c>
      <c r="M354" s="11" t="str">
        <f>IF('SAT Math'!B354="","", IF(L354&lt;20, 20, IF(L354&gt;80, 80, L354)))</f>
        <v/>
      </c>
    </row>
    <row r="355" spans="1:13" x14ac:dyDescent="0.25">
      <c r="A355" s="11">
        <v>354</v>
      </c>
      <c r="B355" s="30"/>
      <c r="C355" s="11" t="str">
        <f>IF(ISBLANK('SAT Math'!B355),"", IF('SAT Math'!B355&lt;'SAT M to ACT M'!$A$2, 'SAT M to ACT M'!$B$2, IF('SAT Math'!B355&gt;'SAT M to ACT M'!A$56, 'SAT M to ACT M'!B$56, VLOOKUP(B355,'SAT M to ACT M'!A:B,2,FALSE))))</f>
        <v/>
      </c>
      <c r="D355" s="11" t="str">
        <f t="shared" si="35"/>
        <v/>
      </c>
      <c r="E355" s="11" t="str">
        <f t="shared" si="39"/>
        <v/>
      </c>
      <c r="F355" s="11" t="str">
        <f t="shared" si="36"/>
        <v/>
      </c>
      <c r="G355" s="11" t="str">
        <f>IF('SAT Math'!B355="","", IF(F355&lt;100, 100, IF(F355&gt;300, 300, F355)))</f>
        <v/>
      </c>
      <c r="H355" s="11" t="str">
        <f t="shared" si="37"/>
        <v/>
      </c>
      <c r="I355" s="11" t="str">
        <f t="shared" si="40"/>
        <v/>
      </c>
      <c r="J355" s="11" t="str">
        <f t="shared" si="38"/>
        <v/>
      </c>
      <c r="K355" s="11" t="str">
        <f t="shared" si="41"/>
        <v/>
      </c>
      <c r="L355" s="11" t="str">
        <f>IF('SAT Math'!B355="","",'SAT M to CBEST M'!$A$2+'SAT M to CBEST M'!$B$2*B355)</f>
        <v/>
      </c>
      <c r="M355" s="11" t="str">
        <f>IF('SAT Math'!B355="","", IF(L355&lt;20, 20, IF(L355&gt;80, 80, L355)))</f>
        <v/>
      </c>
    </row>
    <row r="356" spans="1:13" x14ac:dyDescent="0.25">
      <c r="A356" s="11">
        <v>355</v>
      </c>
      <c r="B356" s="30"/>
      <c r="C356" s="11" t="str">
        <f>IF(ISBLANK('SAT Math'!B356),"", IF('SAT Math'!B356&lt;'SAT M to ACT M'!$A$2, 'SAT M to ACT M'!$B$2, IF('SAT Math'!B356&gt;'SAT M to ACT M'!A$56, 'SAT M to ACT M'!B$56, VLOOKUP(B356,'SAT M to ACT M'!A:B,2,FALSE))))</f>
        <v/>
      </c>
      <c r="D356" s="11" t="str">
        <f t="shared" si="35"/>
        <v/>
      </c>
      <c r="E356" s="11" t="str">
        <f t="shared" si="39"/>
        <v/>
      </c>
      <c r="F356" s="11" t="str">
        <f t="shared" si="36"/>
        <v/>
      </c>
      <c r="G356" s="11" t="str">
        <f>IF('SAT Math'!B356="","", IF(F356&lt;100, 100, IF(F356&gt;300, 300, F356)))</f>
        <v/>
      </c>
      <c r="H356" s="11" t="str">
        <f t="shared" si="37"/>
        <v/>
      </c>
      <c r="I356" s="11" t="str">
        <f t="shared" si="40"/>
        <v/>
      </c>
      <c r="J356" s="11" t="str">
        <f t="shared" si="38"/>
        <v/>
      </c>
      <c r="K356" s="11" t="str">
        <f t="shared" si="41"/>
        <v/>
      </c>
      <c r="L356" s="11" t="str">
        <f>IF('SAT Math'!B356="","",'SAT M to CBEST M'!$A$2+'SAT M to CBEST M'!$B$2*B356)</f>
        <v/>
      </c>
      <c r="M356" s="11" t="str">
        <f>IF('SAT Math'!B356="","", IF(L356&lt;20, 20, IF(L356&gt;80, 80, L356)))</f>
        <v/>
      </c>
    </row>
    <row r="357" spans="1:13" x14ac:dyDescent="0.25">
      <c r="A357" s="11">
        <v>356</v>
      </c>
      <c r="B357" s="30"/>
      <c r="C357" s="11" t="str">
        <f>IF(ISBLANK('SAT Math'!B357),"", IF('SAT Math'!B357&lt;'SAT M to ACT M'!$A$2, 'SAT M to ACT M'!$B$2, IF('SAT Math'!B357&gt;'SAT M to ACT M'!A$56, 'SAT M to ACT M'!B$56, VLOOKUP(B357,'SAT M to ACT M'!A:B,2,FALSE))))</f>
        <v/>
      </c>
      <c r="D357" s="11" t="str">
        <f t="shared" si="35"/>
        <v/>
      </c>
      <c r="E357" s="11" t="str">
        <f t="shared" si="39"/>
        <v/>
      </c>
      <c r="F357" s="11" t="str">
        <f t="shared" si="36"/>
        <v/>
      </c>
      <c r="G357" s="11" t="str">
        <f>IF('SAT Math'!B357="","", IF(F357&lt;100, 100, IF(F357&gt;300, 300, F357)))</f>
        <v/>
      </c>
      <c r="H357" s="11" t="str">
        <f t="shared" si="37"/>
        <v/>
      </c>
      <c r="I357" s="11" t="str">
        <f t="shared" si="40"/>
        <v/>
      </c>
      <c r="J357" s="11" t="str">
        <f t="shared" si="38"/>
        <v/>
      </c>
      <c r="K357" s="11" t="str">
        <f t="shared" si="41"/>
        <v/>
      </c>
      <c r="L357" s="11" t="str">
        <f>IF('SAT Math'!B357="","",'SAT M to CBEST M'!$A$2+'SAT M to CBEST M'!$B$2*B357)</f>
        <v/>
      </c>
      <c r="M357" s="11" t="str">
        <f>IF('SAT Math'!B357="","", IF(L357&lt;20, 20, IF(L357&gt;80, 80, L357)))</f>
        <v/>
      </c>
    </row>
    <row r="358" spans="1:13" x14ac:dyDescent="0.25">
      <c r="A358" s="11">
        <v>357</v>
      </c>
      <c r="B358" s="30"/>
      <c r="C358" s="11" t="str">
        <f>IF(ISBLANK('SAT Math'!B358),"", IF('SAT Math'!B358&lt;'SAT M to ACT M'!$A$2, 'SAT M to ACT M'!$B$2, IF('SAT Math'!B358&gt;'SAT M to ACT M'!A$56, 'SAT M to ACT M'!B$56, VLOOKUP(B358,'SAT M to ACT M'!A:B,2,FALSE))))</f>
        <v/>
      </c>
      <c r="D358" s="11" t="str">
        <f t="shared" si="35"/>
        <v/>
      </c>
      <c r="E358" s="11" t="str">
        <f t="shared" si="39"/>
        <v/>
      </c>
      <c r="F358" s="11" t="str">
        <f t="shared" si="36"/>
        <v/>
      </c>
      <c r="G358" s="11" t="str">
        <f>IF('SAT Math'!B358="","", IF(F358&lt;100, 100, IF(F358&gt;300, 300, F358)))</f>
        <v/>
      </c>
      <c r="H358" s="11" t="str">
        <f t="shared" si="37"/>
        <v/>
      </c>
      <c r="I358" s="11" t="str">
        <f t="shared" si="40"/>
        <v/>
      </c>
      <c r="J358" s="11" t="str">
        <f t="shared" si="38"/>
        <v/>
      </c>
      <c r="K358" s="11" t="str">
        <f t="shared" si="41"/>
        <v/>
      </c>
      <c r="L358" s="11" t="str">
        <f>IF('SAT Math'!B358="","",'SAT M to CBEST M'!$A$2+'SAT M to CBEST M'!$B$2*B358)</f>
        <v/>
      </c>
      <c r="M358" s="11" t="str">
        <f>IF('SAT Math'!B358="","", IF(L358&lt;20, 20, IF(L358&gt;80, 80, L358)))</f>
        <v/>
      </c>
    </row>
    <row r="359" spans="1:13" x14ac:dyDescent="0.25">
      <c r="A359" s="11">
        <v>358</v>
      </c>
      <c r="B359" s="30"/>
      <c r="C359" s="11" t="str">
        <f>IF(ISBLANK('SAT Math'!B359),"", IF('SAT Math'!B359&lt;'SAT M to ACT M'!$A$2, 'SAT M to ACT M'!$B$2, IF('SAT Math'!B359&gt;'SAT M to ACT M'!A$56, 'SAT M to ACT M'!B$56, VLOOKUP(B359,'SAT M to ACT M'!A:B,2,FALSE))))</f>
        <v/>
      </c>
      <c r="D359" s="11" t="str">
        <f t="shared" si="35"/>
        <v/>
      </c>
      <c r="E359" s="11" t="str">
        <f t="shared" si="39"/>
        <v/>
      </c>
      <c r="F359" s="11" t="str">
        <f t="shared" si="36"/>
        <v/>
      </c>
      <c r="G359" s="11" t="str">
        <f>IF('SAT Math'!B359="","", IF(F359&lt;100, 100, IF(F359&gt;300, 300, F359)))</f>
        <v/>
      </c>
      <c r="H359" s="11" t="str">
        <f t="shared" si="37"/>
        <v/>
      </c>
      <c r="I359" s="11" t="str">
        <f t="shared" si="40"/>
        <v/>
      </c>
      <c r="J359" s="11" t="str">
        <f t="shared" si="38"/>
        <v/>
      </c>
      <c r="K359" s="11" t="str">
        <f t="shared" si="41"/>
        <v/>
      </c>
      <c r="L359" s="11" t="str">
        <f>IF('SAT Math'!B359="","",'SAT M to CBEST M'!$A$2+'SAT M to CBEST M'!$B$2*B359)</f>
        <v/>
      </c>
      <c r="M359" s="11" t="str">
        <f>IF('SAT Math'!B359="","", IF(L359&lt;20, 20, IF(L359&gt;80, 80, L359)))</f>
        <v/>
      </c>
    </row>
    <row r="360" spans="1:13" x14ac:dyDescent="0.25">
      <c r="A360" s="11">
        <v>359</v>
      </c>
      <c r="B360" s="30"/>
      <c r="C360" s="11" t="str">
        <f>IF(ISBLANK('SAT Math'!B360),"", IF('SAT Math'!B360&lt;'SAT M to ACT M'!$A$2, 'SAT M to ACT M'!$B$2, IF('SAT Math'!B360&gt;'SAT M to ACT M'!A$56, 'SAT M to ACT M'!B$56, VLOOKUP(B360,'SAT M to ACT M'!A:B,2,FALSE))))</f>
        <v/>
      </c>
      <c r="D360" s="11" t="str">
        <f t="shared" si="35"/>
        <v/>
      </c>
      <c r="E360" s="11" t="str">
        <f t="shared" si="39"/>
        <v/>
      </c>
      <c r="F360" s="11" t="str">
        <f t="shared" si="36"/>
        <v/>
      </c>
      <c r="G360" s="11" t="str">
        <f>IF('SAT Math'!B360="","", IF(F360&lt;100, 100, IF(F360&gt;300, 300, F360)))</f>
        <v/>
      </c>
      <c r="H360" s="11" t="str">
        <f t="shared" si="37"/>
        <v/>
      </c>
      <c r="I360" s="11" t="str">
        <f t="shared" si="40"/>
        <v/>
      </c>
      <c r="J360" s="11" t="str">
        <f t="shared" si="38"/>
        <v/>
      </c>
      <c r="K360" s="11" t="str">
        <f t="shared" si="41"/>
        <v/>
      </c>
      <c r="L360" s="11" t="str">
        <f>IF('SAT Math'!B360="","",'SAT M to CBEST M'!$A$2+'SAT M to CBEST M'!$B$2*B360)</f>
        <v/>
      </c>
      <c r="M360" s="11" t="str">
        <f>IF('SAT Math'!B360="","", IF(L360&lt;20, 20, IF(L360&gt;80, 80, L360)))</f>
        <v/>
      </c>
    </row>
    <row r="361" spans="1:13" x14ac:dyDescent="0.25">
      <c r="A361" s="11">
        <v>360</v>
      </c>
      <c r="B361" s="30"/>
      <c r="C361" s="11" t="str">
        <f>IF(ISBLANK('SAT Math'!B361),"", IF('SAT Math'!B361&lt;'SAT M to ACT M'!$A$2, 'SAT M to ACT M'!$B$2, IF('SAT Math'!B361&gt;'SAT M to ACT M'!A$56, 'SAT M to ACT M'!B$56, VLOOKUP(B361,'SAT M to ACT M'!A:B,2,FALSE))))</f>
        <v/>
      </c>
      <c r="D361" s="11" t="str">
        <f t="shared" si="35"/>
        <v/>
      </c>
      <c r="E361" s="11" t="str">
        <f t="shared" si="39"/>
        <v/>
      </c>
      <c r="F361" s="11" t="str">
        <f t="shared" si="36"/>
        <v/>
      </c>
      <c r="G361" s="11" t="str">
        <f>IF('SAT Math'!B361="","", IF(F361&lt;100, 100, IF(F361&gt;300, 300, F361)))</f>
        <v/>
      </c>
      <c r="H361" s="11" t="str">
        <f t="shared" si="37"/>
        <v/>
      </c>
      <c r="I361" s="11" t="str">
        <f t="shared" si="40"/>
        <v/>
      </c>
      <c r="J361" s="11" t="str">
        <f t="shared" si="38"/>
        <v/>
      </c>
      <c r="K361" s="11" t="str">
        <f t="shared" si="41"/>
        <v/>
      </c>
      <c r="L361" s="11" t="str">
        <f>IF('SAT Math'!B361="","",'SAT M to CBEST M'!$A$2+'SAT M to CBEST M'!$B$2*B361)</f>
        <v/>
      </c>
      <c r="M361" s="11" t="str">
        <f>IF('SAT Math'!B361="","", IF(L361&lt;20, 20, IF(L361&gt;80, 80, L361)))</f>
        <v/>
      </c>
    </row>
    <row r="362" spans="1:13" x14ac:dyDescent="0.25">
      <c r="A362" s="11">
        <v>361</v>
      </c>
      <c r="B362" s="30"/>
      <c r="C362" s="11" t="str">
        <f>IF(ISBLANK('SAT Math'!B362),"", IF('SAT Math'!B362&lt;'SAT M to ACT M'!$A$2, 'SAT M to ACT M'!$B$2, IF('SAT Math'!B362&gt;'SAT M to ACT M'!A$56, 'SAT M to ACT M'!B$56, VLOOKUP(B362,'SAT M to ACT M'!A:B,2,FALSE))))</f>
        <v/>
      </c>
      <c r="D362" s="11" t="str">
        <f t="shared" si="35"/>
        <v/>
      </c>
      <c r="E362" s="11" t="str">
        <f t="shared" si="39"/>
        <v/>
      </c>
      <c r="F362" s="11" t="str">
        <f t="shared" si="36"/>
        <v/>
      </c>
      <c r="G362" s="11" t="str">
        <f>IF('SAT Math'!B362="","", IF(F362&lt;100, 100, IF(F362&gt;300, 300, F362)))</f>
        <v/>
      </c>
      <c r="H362" s="11" t="str">
        <f t="shared" si="37"/>
        <v/>
      </c>
      <c r="I362" s="11" t="str">
        <f t="shared" si="40"/>
        <v/>
      </c>
      <c r="J362" s="11" t="str">
        <f t="shared" si="38"/>
        <v/>
      </c>
      <c r="K362" s="11" t="str">
        <f t="shared" si="41"/>
        <v/>
      </c>
      <c r="L362" s="11" t="str">
        <f>IF('SAT Math'!B362="","",'SAT M to CBEST M'!$A$2+'SAT M to CBEST M'!$B$2*B362)</f>
        <v/>
      </c>
      <c r="M362" s="11" t="str">
        <f>IF('SAT Math'!B362="","", IF(L362&lt;20, 20, IF(L362&gt;80, 80, L362)))</f>
        <v/>
      </c>
    </row>
    <row r="363" spans="1:13" x14ac:dyDescent="0.25">
      <c r="A363" s="11">
        <v>362</v>
      </c>
      <c r="B363" s="30"/>
      <c r="C363" s="11" t="str">
        <f>IF(ISBLANK('SAT Math'!B363),"", IF('SAT Math'!B363&lt;'SAT M to ACT M'!$A$2, 'SAT M to ACT M'!$B$2, IF('SAT Math'!B363&gt;'SAT M to ACT M'!A$56, 'SAT M to ACT M'!B$56, VLOOKUP(B363,'SAT M to ACT M'!A:B,2,FALSE))))</f>
        <v/>
      </c>
      <c r="D363" s="11" t="str">
        <f t="shared" si="35"/>
        <v/>
      </c>
      <c r="E363" s="11" t="str">
        <f t="shared" si="39"/>
        <v/>
      </c>
      <c r="F363" s="11" t="str">
        <f t="shared" si="36"/>
        <v/>
      </c>
      <c r="G363" s="11" t="str">
        <f>IF('SAT Math'!B363="","", IF(F363&lt;100, 100, IF(F363&gt;300, 300, F363)))</f>
        <v/>
      </c>
      <c r="H363" s="11" t="str">
        <f t="shared" si="37"/>
        <v/>
      </c>
      <c r="I363" s="11" t="str">
        <f t="shared" si="40"/>
        <v/>
      </c>
      <c r="J363" s="11" t="str">
        <f t="shared" si="38"/>
        <v/>
      </c>
      <c r="K363" s="11" t="str">
        <f t="shared" si="41"/>
        <v/>
      </c>
      <c r="L363" s="11" t="str">
        <f>IF('SAT Math'!B363="","",'SAT M to CBEST M'!$A$2+'SAT M to CBEST M'!$B$2*B363)</f>
        <v/>
      </c>
      <c r="M363" s="11" t="str">
        <f>IF('SAT Math'!B363="","", IF(L363&lt;20, 20, IF(L363&gt;80, 80, L363)))</f>
        <v/>
      </c>
    </row>
    <row r="364" spans="1:13" x14ac:dyDescent="0.25">
      <c r="A364" s="11">
        <v>363</v>
      </c>
      <c r="B364" s="30"/>
      <c r="C364" s="11" t="str">
        <f>IF(ISBLANK('SAT Math'!B364),"", IF('SAT Math'!B364&lt;'SAT M to ACT M'!$A$2, 'SAT M to ACT M'!$B$2, IF('SAT Math'!B364&gt;'SAT M to ACT M'!A$56, 'SAT M to ACT M'!B$56, VLOOKUP(B364,'SAT M to ACT M'!A:B,2,FALSE))))</f>
        <v/>
      </c>
      <c r="D364" s="11" t="str">
        <f t="shared" si="35"/>
        <v/>
      </c>
      <c r="E364" s="11" t="str">
        <f t="shared" si="39"/>
        <v/>
      </c>
      <c r="F364" s="11" t="str">
        <f t="shared" si="36"/>
        <v/>
      </c>
      <c r="G364" s="11" t="str">
        <f>IF('SAT Math'!B364="","", IF(F364&lt;100, 100, IF(F364&gt;300, 300, F364)))</f>
        <v/>
      </c>
      <c r="H364" s="11" t="str">
        <f t="shared" si="37"/>
        <v/>
      </c>
      <c r="I364" s="11" t="str">
        <f t="shared" si="40"/>
        <v/>
      </c>
      <c r="J364" s="11" t="str">
        <f t="shared" si="38"/>
        <v/>
      </c>
      <c r="K364" s="11" t="str">
        <f t="shared" si="41"/>
        <v/>
      </c>
      <c r="L364" s="11" t="str">
        <f>IF('SAT Math'!B364="","",'SAT M to CBEST M'!$A$2+'SAT M to CBEST M'!$B$2*B364)</f>
        <v/>
      </c>
      <c r="M364" s="11" t="str">
        <f>IF('SAT Math'!B364="","", IF(L364&lt;20, 20, IF(L364&gt;80, 80, L364)))</f>
        <v/>
      </c>
    </row>
    <row r="365" spans="1:13" x14ac:dyDescent="0.25">
      <c r="A365" s="11">
        <v>364</v>
      </c>
      <c r="B365" s="30"/>
      <c r="C365" s="11" t="str">
        <f>IF(ISBLANK('SAT Math'!B365),"", IF('SAT Math'!B365&lt;'SAT M to ACT M'!$A$2, 'SAT M to ACT M'!$B$2, IF('SAT Math'!B365&gt;'SAT M to ACT M'!A$56, 'SAT M to ACT M'!B$56, VLOOKUP(B365,'SAT M to ACT M'!A:B,2,FALSE))))</f>
        <v/>
      </c>
      <c r="D365" s="11" t="str">
        <f t="shared" si="35"/>
        <v/>
      </c>
      <c r="E365" s="11" t="str">
        <f t="shared" si="39"/>
        <v/>
      </c>
      <c r="F365" s="11" t="str">
        <f t="shared" si="36"/>
        <v/>
      </c>
      <c r="G365" s="11" t="str">
        <f>IF('SAT Math'!B365="","", IF(F365&lt;100, 100, IF(F365&gt;300, 300, F365)))</f>
        <v/>
      </c>
      <c r="H365" s="11" t="str">
        <f t="shared" si="37"/>
        <v/>
      </c>
      <c r="I365" s="11" t="str">
        <f t="shared" si="40"/>
        <v/>
      </c>
      <c r="J365" s="11" t="str">
        <f t="shared" si="38"/>
        <v/>
      </c>
      <c r="K365" s="11" t="str">
        <f t="shared" si="41"/>
        <v/>
      </c>
      <c r="L365" s="11" t="str">
        <f>IF('SAT Math'!B365="","",'SAT M to CBEST M'!$A$2+'SAT M to CBEST M'!$B$2*B365)</f>
        <v/>
      </c>
      <c r="M365" s="11" t="str">
        <f>IF('SAT Math'!B365="","", IF(L365&lt;20, 20, IF(L365&gt;80, 80, L365)))</f>
        <v/>
      </c>
    </row>
    <row r="366" spans="1:13" x14ac:dyDescent="0.25">
      <c r="A366" s="11">
        <v>365</v>
      </c>
      <c r="B366" s="30"/>
      <c r="C366" s="11" t="str">
        <f>IF(ISBLANK('SAT Math'!B366),"", IF('SAT Math'!B366&lt;'SAT M to ACT M'!$A$2, 'SAT M to ACT M'!$B$2, IF('SAT Math'!B366&gt;'SAT M to ACT M'!A$56, 'SAT M to ACT M'!B$56, VLOOKUP(B366,'SAT M to ACT M'!A:B,2,FALSE))))</f>
        <v/>
      </c>
      <c r="D366" s="11" t="str">
        <f t="shared" si="35"/>
        <v/>
      </c>
      <c r="E366" s="11" t="str">
        <f t="shared" si="39"/>
        <v/>
      </c>
      <c r="F366" s="11" t="str">
        <f t="shared" si="36"/>
        <v/>
      </c>
      <c r="G366" s="11" t="str">
        <f>IF('SAT Math'!B366="","", IF(F366&lt;100, 100, IF(F366&gt;300, 300, F366)))</f>
        <v/>
      </c>
      <c r="H366" s="11" t="str">
        <f t="shared" si="37"/>
        <v/>
      </c>
      <c r="I366" s="11" t="str">
        <f t="shared" si="40"/>
        <v/>
      </c>
      <c r="J366" s="11" t="str">
        <f t="shared" si="38"/>
        <v/>
      </c>
      <c r="K366" s="11" t="str">
        <f t="shared" si="41"/>
        <v/>
      </c>
      <c r="L366" s="11" t="str">
        <f>IF('SAT Math'!B366="","",'SAT M to CBEST M'!$A$2+'SAT M to CBEST M'!$B$2*B366)</f>
        <v/>
      </c>
      <c r="M366" s="11" t="str">
        <f>IF('SAT Math'!B366="","", IF(L366&lt;20, 20, IF(L366&gt;80, 80, L366)))</f>
        <v/>
      </c>
    </row>
    <row r="367" spans="1:13" x14ac:dyDescent="0.25">
      <c r="A367" s="11">
        <v>366</v>
      </c>
      <c r="B367" s="30"/>
      <c r="C367" s="11" t="str">
        <f>IF(ISBLANK('SAT Math'!B367),"", IF('SAT Math'!B367&lt;'SAT M to ACT M'!$A$2, 'SAT M to ACT M'!$B$2, IF('SAT Math'!B367&gt;'SAT M to ACT M'!A$56, 'SAT M to ACT M'!B$56, VLOOKUP(B367,'SAT M to ACT M'!A:B,2,FALSE))))</f>
        <v/>
      </c>
      <c r="D367" s="11" t="str">
        <f t="shared" si="35"/>
        <v/>
      </c>
      <c r="E367" s="11" t="str">
        <f t="shared" si="39"/>
        <v/>
      </c>
      <c r="F367" s="11" t="str">
        <f t="shared" si="36"/>
        <v/>
      </c>
      <c r="G367" s="11" t="str">
        <f>IF('SAT Math'!B367="","", IF(F367&lt;100, 100, IF(F367&gt;300, 300, F367)))</f>
        <v/>
      </c>
      <c r="H367" s="11" t="str">
        <f t="shared" si="37"/>
        <v/>
      </c>
      <c r="I367" s="11" t="str">
        <f t="shared" si="40"/>
        <v/>
      </c>
      <c r="J367" s="11" t="str">
        <f t="shared" si="38"/>
        <v/>
      </c>
      <c r="K367" s="11" t="str">
        <f t="shared" si="41"/>
        <v/>
      </c>
      <c r="L367" s="11" t="str">
        <f>IF('SAT Math'!B367="","",'SAT M to CBEST M'!$A$2+'SAT M to CBEST M'!$B$2*B367)</f>
        <v/>
      </c>
      <c r="M367" s="11" t="str">
        <f>IF('SAT Math'!B367="","", IF(L367&lt;20, 20, IF(L367&gt;80, 80, L367)))</f>
        <v/>
      </c>
    </row>
    <row r="368" spans="1:13" x14ac:dyDescent="0.25">
      <c r="A368" s="11">
        <v>367</v>
      </c>
      <c r="B368" s="30"/>
      <c r="C368" s="11" t="str">
        <f>IF(ISBLANK('SAT Math'!B368),"", IF('SAT Math'!B368&lt;'SAT M to ACT M'!$A$2, 'SAT M to ACT M'!$B$2, IF('SAT Math'!B368&gt;'SAT M to ACT M'!A$56, 'SAT M to ACT M'!B$56, VLOOKUP(B368,'SAT M to ACT M'!A:B,2,FALSE))))</f>
        <v/>
      </c>
      <c r="D368" s="11" t="str">
        <f t="shared" si="35"/>
        <v/>
      </c>
      <c r="E368" s="11" t="str">
        <f t="shared" si="39"/>
        <v/>
      </c>
      <c r="F368" s="11" t="str">
        <f t="shared" si="36"/>
        <v/>
      </c>
      <c r="G368" s="11" t="str">
        <f>IF('SAT Math'!B368="","", IF(F368&lt;100, 100, IF(F368&gt;300, 300, F368)))</f>
        <v/>
      </c>
      <c r="H368" s="11" t="str">
        <f t="shared" si="37"/>
        <v/>
      </c>
      <c r="I368" s="11" t="str">
        <f t="shared" si="40"/>
        <v/>
      </c>
      <c r="J368" s="11" t="str">
        <f t="shared" si="38"/>
        <v/>
      </c>
      <c r="K368" s="11" t="str">
        <f t="shared" si="41"/>
        <v/>
      </c>
      <c r="L368" s="11" t="str">
        <f>IF('SAT Math'!B368="","",'SAT M to CBEST M'!$A$2+'SAT M to CBEST M'!$B$2*B368)</f>
        <v/>
      </c>
      <c r="M368" s="11" t="str">
        <f>IF('SAT Math'!B368="","", IF(L368&lt;20, 20, IF(L368&gt;80, 80, L368)))</f>
        <v/>
      </c>
    </row>
    <row r="369" spans="1:13" x14ac:dyDescent="0.25">
      <c r="A369" s="11">
        <v>368</v>
      </c>
      <c r="B369" s="30"/>
      <c r="C369" s="11" t="str">
        <f>IF(ISBLANK('SAT Math'!B369),"", IF('SAT Math'!B369&lt;'SAT M to ACT M'!$A$2, 'SAT M to ACT M'!$B$2, IF('SAT Math'!B369&gt;'SAT M to ACT M'!A$56, 'SAT M to ACT M'!B$56, VLOOKUP(B369,'SAT M to ACT M'!A:B,2,FALSE))))</f>
        <v/>
      </c>
      <c r="D369" s="11" t="str">
        <f t="shared" si="35"/>
        <v/>
      </c>
      <c r="E369" s="11" t="str">
        <f t="shared" si="39"/>
        <v/>
      </c>
      <c r="F369" s="11" t="str">
        <f t="shared" si="36"/>
        <v/>
      </c>
      <c r="G369" s="11" t="str">
        <f>IF('SAT Math'!B369="","", IF(F369&lt;100, 100, IF(F369&gt;300, 300, F369)))</f>
        <v/>
      </c>
      <c r="H369" s="11" t="str">
        <f t="shared" si="37"/>
        <v/>
      </c>
      <c r="I369" s="11" t="str">
        <f t="shared" si="40"/>
        <v/>
      </c>
      <c r="J369" s="11" t="str">
        <f t="shared" si="38"/>
        <v/>
      </c>
      <c r="K369" s="11" t="str">
        <f t="shared" si="41"/>
        <v/>
      </c>
      <c r="L369" s="11" t="str">
        <f>IF('SAT Math'!B369="","",'SAT M to CBEST M'!$A$2+'SAT M to CBEST M'!$B$2*B369)</f>
        <v/>
      </c>
      <c r="M369" s="11" t="str">
        <f>IF('SAT Math'!B369="","", IF(L369&lt;20, 20, IF(L369&gt;80, 80, L369)))</f>
        <v/>
      </c>
    </row>
    <row r="370" spans="1:13" x14ac:dyDescent="0.25">
      <c r="A370" s="11">
        <v>369</v>
      </c>
      <c r="B370" s="30"/>
      <c r="C370" s="11" t="str">
        <f>IF(ISBLANK('SAT Math'!B370),"", IF('SAT Math'!B370&lt;'SAT M to ACT M'!$A$2, 'SAT M to ACT M'!$B$2, IF('SAT Math'!B370&gt;'SAT M to ACT M'!A$56, 'SAT M to ACT M'!B$56, VLOOKUP(B370,'SAT M to ACT M'!A:B,2,FALSE))))</f>
        <v/>
      </c>
      <c r="D370" s="11" t="str">
        <f t="shared" si="35"/>
        <v/>
      </c>
      <c r="E370" s="11" t="str">
        <f t="shared" si="39"/>
        <v/>
      </c>
      <c r="F370" s="11" t="str">
        <f t="shared" si="36"/>
        <v/>
      </c>
      <c r="G370" s="11" t="str">
        <f>IF('SAT Math'!B370="","", IF(F370&lt;100, 100, IF(F370&gt;300, 300, F370)))</f>
        <v/>
      </c>
      <c r="H370" s="11" t="str">
        <f t="shared" si="37"/>
        <v/>
      </c>
      <c r="I370" s="11" t="str">
        <f t="shared" si="40"/>
        <v/>
      </c>
      <c r="J370" s="11" t="str">
        <f t="shared" si="38"/>
        <v/>
      </c>
      <c r="K370" s="11" t="str">
        <f t="shared" si="41"/>
        <v/>
      </c>
      <c r="L370" s="11" t="str">
        <f>IF('SAT Math'!B370="","",'SAT M to CBEST M'!$A$2+'SAT M to CBEST M'!$B$2*B370)</f>
        <v/>
      </c>
      <c r="M370" s="11" t="str">
        <f>IF('SAT Math'!B370="","", IF(L370&lt;20, 20, IF(L370&gt;80, 80, L370)))</f>
        <v/>
      </c>
    </row>
    <row r="371" spans="1:13" x14ac:dyDescent="0.25">
      <c r="A371" s="11">
        <v>370</v>
      </c>
      <c r="B371" s="30"/>
      <c r="C371" s="11" t="str">
        <f>IF(ISBLANK('SAT Math'!B371),"", IF('SAT Math'!B371&lt;'SAT M to ACT M'!$A$2, 'SAT M to ACT M'!$B$2, IF('SAT Math'!B371&gt;'SAT M to ACT M'!A$56, 'SAT M to ACT M'!B$56, VLOOKUP(B371,'SAT M to ACT M'!A:B,2,FALSE))))</f>
        <v/>
      </c>
      <c r="D371" s="11" t="str">
        <f t="shared" si="35"/>
        <v/>
      </c>
      <c r="E371" s="11" t="str">
        <f t="shared" si="39"/>
        <v/>
      </c>
      <c r="F371" s="11" t="str">
        <f t="shared" si="36"/>
        <v/>
      </c>
      <c r="G371" s="11" t="str">
        <f>IF('SAT Math'!B371="","", IF(F371&lt;100, 100, IF(F371&gt;300, 300, F371)))</f>
        <v/>
      </c>
      <c r="H371" s="11" t="str">
        <f t="shared" si="37"/>
        <v/>
      </c>
      <c r="I371" s="11" t="str">
        <f t="shared" si="40"/>
        <v/>
      </c>
      <c r="J371" s="11" t="str">
        <f t="shared" si="38"/>
        <v/>
      </c>
      <c r="K371" s="11" t="str">
        <f t="shared" si="41"/>
        <v/>
      </c>
      <c r="L371" s="11" t="str">
        <f>IF('SAT Math'!B371="","",'SAT M to CBEST M'!$A$2+'SAT M to CBEST M'!$B$2*B371)</f>
        <v/>
      </c>
      <c r="M371" s="11" t="str">
        <f>IF('SAT Math'!B371="","", IF(L371&lt;20, 20, IF(L371&gt;80, 80, L371)))</f>
        <v/>
      </c>
    </row>
    <row r="372" spans="1:13" x14ac:dyDescent="0.25">
      <c r="A372" s="11">
        <v>371</v>
      </c>
      <c r="B372" s="30"/>
      <c r="C372" s="11" t="str">
        <f>IF(ISBLANK('SAT Math'!B372),"", IF('SAT Math'!B372&lt;'SAT M to ACT M'!$A$2, 'SAT M to ACT M'!$B$2, IF('SAT Math'!B372&gt;'SAT M to ACT M'!A$56, 'SAT M to ACT M'!B$56, VLOOKUP(B372,'SAT M to ACT M'!A:B,2,FALSE))))</f>
        <v/>
      </c>
      <c r="D372" s="11" t="str">
        <f t="shared" si="35"/>
        <v/>
      </c>
      <c r="E372" s="11" t="str">
        <f t="shared" si="39"/>
        <v/>
      </c>
      <c r="F372" s="11" t="str">
        <f t="shared" si="36"/>
        <v/>
      </c>
      <c r="G372" s="11" t="str">
        <f>IF('SAT Math'!B372="","", IF(F372&lt;100, 100, IF(F372&gt;300, 300, F372)))</f>
        <v/>
      </c>
      <c r="H372" s="11" t="str">
        <f t="shared" si="37"/>
        <v/>
      </c>
      <c r="I372" s="11" t="str">
        <f t="shared" si="40"/>
        <v/>
      </c>
      <c r="J372" s="11" t="str">
        <f t="shared" si="38"/>
        <v/>
      </c>
      <c r="K372" s="11" t="str">
        <f t="shared" si="41"/>
        <v/>
      </c>
      <c r="L372" s="11" t="str">
        <f>IF('SAT Math'!B372="","",'SAT M to CBEST M'!$A$2+'SAT M to CBEST M'!$B$2*B372)</f>
        <v/>
      </c>
      <c r="M372" s="11" t="str">
        <f>IF('SAT Math'!B372="","", IF(L372&lt;20, 20, IF(L372&gt;80, 80, L372)))</f>
        <v/>
      </c>
    </row>
    <row r="373" spans="1:13" x14ac:dyDescent="0.25">
      <c r="A373" s="11">
        <v>372</v>
      </c>
      <c r="B373" s="30"/>
      <c r="C373" s="11" t="str">
        <f>IF(ISBLANK('SAT Math'!B373),"", IF('SAT Math'!B373&lt;'SAT M to ACT M'!$A$2, 'SAT M to ACT M'!$B$2, IF('SAT Math'!B373&gt;'SAT M to ACT M'!A$56, 'SAT M to ACT M'!B$56, VLOOKUP(B373,'SAT M to ACT M'!A:B,2,FALSE))))</f>
        <v/>
      </c>
      <c r="D373" s="11" t="str">
        <f t="shared" si="35"/>
        <v/>
      </c>
      <c r="E373" s="11" t="str">
        <f t="shared" si="39"/>
        <v/>
      </c>
      <c r="F373" s="11" t="str">
        <f t="shared" si="36"/>
        <v/>
      </c>
      <c r="G373" s="11" t="str">
        <f>IF('SAT Math'!B373="","", IF(F373&lt;100, 100, IF(F373&gt;300, 300, F373)))</f>
        <v/>
      </c>
      <c r="H373" s="11" t="str">
        <f t="shared" si="37"/>
        <v/>
      </c>
      <c r="I373" s="11" t="str">
        <f t="shared" si="40"/>
        <v/>
      </c>
      <c r="J373" s="11" t="str">
        <f t="shared" si="38"/>
        <v/>
      </c>
      <c r="K373" s="11" t="str">
        <f t="shared" si="41"/>
        <v/>
      </c>
      <c r="L373" s="11" t="str">
        <f>IF('SAT Math'!B373="","",'SAT M to CBEST M'!$A$2+'SAT M to CBEST M'!$B$2*B373)</f>
        <v/>
      </c>
      <c r="M373" s="11" t="str">
        <f>IF('SAT Math'!B373="","", IF(L373&lt;20, 20, IF(L373&gt;80, 80, L373)))</f>
        <v/>
      </c>
    </row>
    <row r="374" spans="1:13" x14ac:dyDescent="0.25">
      <c r="A374" s="11">
        <v>373</v>
      </c>
      <c r="B374" s="30"/>
      <c r="C374" s="11" t="str">
        <f>IF(ISBLANK('SAT Math'!B374),"", IF('SAT Math'!B374&lt;'SAT M to ACT M'!$A$2, 'SAT M to ACT M'!$B$2, IF('SAT Math'!B374&gt;'SAT M to ACT M'!A$56, 'SAT M to ACT M'!B$56, VLOOKUP(B374,'SAT M to ACT M'!A:B,2,FALSE))))</f>
        <v/>
      </c>
      <c r="D374" s="11" t="str">
        <f t="shared" si="35"/>
        <v/>
      </c>
      <c r="E374" s="11" t="str">
        <f t="shared" si="39"/>
        <v/>
      </c>
      <c r="F374" s="11" t="str">
        <f t="shared" si="36"/>
        <v/>
      </c>
      <c r="G374" s="11" t="str">
        <f>IF('SAT Math'!B374="","", IF(F374&lt;100, 100, IF(F374&gt;300, 300, F374)))</f>
        <v/>
      </c>
      <c r="H374" s="11" t="str">
        <f t="shared" si="37"/>
        <v/>
      </c>
      <c r="I374" s="11" t="str">
        <f t="shared" si="40"/>
        <v/>
      </c>
      <c r="J374" s="11" t="str">
        <f t="shared" si="38"/>
        <v/>
      </c>
      <c r="K374" s="11" t="str">
        <f t="shared" si="41"/>
        <v/>
      </c>
      <c r="L374" s="11" t="str">
        <f>IF('SAT Math'!B374="","",'SAT M to CBEST M'!$A$2+'SAT M to CBEST M'!$B$2*B374)</f>
        <v/>
      </c>
      <c r="M374" s="11" t="str">
        <f>IF('SAT Math'!B374="","", IF(L374&lt;20, 20, IF(L374&gt;80, 80, L374)))</f>
        <v/>
      </c>
    </row>
    <row r="375" spans="1:13" x14ac:dyDescent="0.25">
      <c r="A375" s="11">
        <v>374</v>
      </c>
      <c r="B375" s="30"/>
      <c r="C375" s="11" t="str">
        <f>IF(ISBLANK('SAT Math'!B375),"", IF('SAT Math'!B375&lt;'SAT M to ACT M'!$A$2, 'SAT M to ACT M'!$B$2, IF('SAT Math'!B375&gt;'SAT M to ACT M'!A$56, 'SAT M to ACT M'!B$56, VLOOKUP(B375,'SAT M to ACT M'!A:B,2,FALSE))))</f>
        <v/>
      </c>
      <c r="D375" s="11" t="str">
        <f t="shared" si="35"/>
        <v/>
      </c>
      <c r="E375" s="11" t="str">
        <f t="shared" si="39"/>
        <v/>
      </c>
      <c r="F375" s="11" t="str">
        <f t="shared" si="36"/>
        <v/>
      </c>
      <c r="G375" s="11" t="str">
        <f>IF('SAT Math'!B375="","", IF(F375&lt;100, 100, IF(F375&gt;300, 300, F375)))</f>
        <v/>
      </c>
      <c r="H375" s="11" t="str">
        <f t="shared" si="37"/>
        <v/>
      </c>
      <c r="I375" s="11" t="str">
        <f t="shared" si="40"/>
        <v/>
      </c>
      <c r="J375" s="11" t="str">
        <f t="shared" si="38"/>
        <v/>
      </c>
      <c r="K375" s="11" t="str">
        <f t="shared" si="41"/>
        <v/>
      </c>
      <c r="L375" s="11" t="str">
        <f>IF('SAT Math'!B375="","",'SAT M to CBEST M'!$A$2+'SAT M to CBEST M'!$B$2*B375)</f>
        <v/>
      </c>
      <c r="M375" s="11" t="str">
        <f>IF('SAT Math'!B375="","", IF(L375&lt;20, 20, IF(L375&gt;80, 80, L375)))</f>
        <v/>
      </c>
    </row>
    <row r="376" spans="1:13" x14ac:dyDescent="0.25">
      <c r="A376" s="11">
        <v>375</v>
      </c>
      <c r="B376" s="30"/>
      <c r="C376" s="11" t="str">
        <f>IF(ISBLANK('SAT Math'!B376),"", IF('SAT Math'!B376&lt;'SAT M to ACT M'!$A$2, 'SAT M to ACT M'!$B$2, IF('SAT Math'!B376&gt;'SAT M to ACT M'!A$56, 'SAT M to ACT M'!B$56, VLOOKUP(B376,'SAT M to ACT M'!A:B,2,FALSE))))</f>
        <v/>
      </c>
      <c r="D376" s="11" t="str">
        <f t="shared" si="35"/>
        <v/>
      </c>
      <c r="E376" s="11" t="str">
        <f t="shared" si="39"/>
        <v/>
      </c>
      <c r="F376" s="11" t="str">
        <f t="shared" si="36"/>
        <v/>
      </c>
      <c r="G376" s="11" t="str">
        <f>IF('SAT Math'!B376="","", IF(F376&lt;100, 100, IF(F376&gt;300, 300, F376)))</f>
        <v/>
      </c>
      <c r="H376" s="11" t="str">
        <f t="shared" si="37"/>
        <v/>
      </c>
      <c r="I376" s="11" t="str">
        <f t="shared" si="40"/>
        <v/>
      </c>
      <c r="J376" s="11" t="str">
        <f t="shared" si="38"/>
        <v/>
      </c>
      <c r="K376" s="11" t="str">
        <f t="shared" si="41"/>
        <v/>
      </c>
      <c r="L376" s="11" t="str">
        <f>IF('SAT Math'!B376="","",'SAT M to CBEST M'!$A$2+'SAT M to CBEST M'!$B$2*B376)</f>
        <v/>
      </c>
      <c r="M376" s="11" t="str">
        <f>IF('SAT Math'!B376="","", IF(L376&lt;20, 20, IF(L376&gt;80, 80, L376)))</f>
        <v/>
      </c>
    </row>
    <row r="377" spans="1:13" x14ac:dyDescent="0.25">
      <c r="A377" s="11">
        <v>376</v>
      </c>
      <c r="B377" s="30"/>
      <c r="C377" s="11" t="str">
        <f>IF(ISBLANK('SAT Math'!B377),"", IF('SAT Math'!B377&lt;'SAT M to ACT M'!$A$2, 'SAT M to ACT M'!$B$2, IF('SAT Math'!B377&gt;'SAT M to ACT M'!A$56, 'SAT M to ACT M'!B$56, VLOOKUP(B377,'SAT M to ACT M'!A:B,2,FALSE))))</f>
        <v/>
      </c>
      <c r="D377" s="11" t="str">
        <f t="shared" si="35"/>
        <v/>
      </c>
      <c r="E377" s="11" t="str">
        <f t="shared" si="39"/>
        <v/>
      </c>
      <c r="F377" s="11" t="str">
        <f t="shared" si="36"/>
        <v/>
      </c>
      <c r="G377" s="11" t="str">
        <f>IF('SAT Math'!B377="","", IF(F377&lt;100, 100, IF(F377&gt;300, 300, F377)))</f>
        <v/>
      </c>
      <c r="H377" s="11" t="str">
        <f t="shared" si="37"/>
        <v/>
      </c>
      <c r="I377" s="11" t="str">
        <f t="shared" si="40"/>
        <v/>
      </c>
      <c r="J377" s="11" t="str">
        <f t="shared" si="38"/>
        <v/>
      </c>
      <c r="K377" s="11" t="str">
        <f t="shared" si="41"/>
        <v/>
      </c>
      <c r="L377" s="11" t="str">
        <f>IF('SAT Math'!B377="","",'SAT M to CBEST M'!$A$2+'SAT M to CBEST M'!$B$2*B377)</f>
        <v/>
      </c>
      <c r="M377" s="11" t="str">
        <f>IF('SAT Math'!B377="","", IF(L377&lt;20, 20, IF(L377&gt;80, 80, L377)))</f>
        <v/>
      </c>
    </row>
    <row r="378" spans="1:13" x14ac:dyDescent="0.25">
      <c r="A378" s="11">
        <v>377</v>
      </c>
      <c r="B378" s="30"/>
      <c r="C378" s="11" t="str">
        <f>IF(ISBLANK('SAT Math'!B378),"", IF('SAT Math'!B378&lt;'SAT M to ACT M'!$A$2, 'SAT M to ACT M'!$B$2, IF('SAT Math'!B378&gt;'SAT M to ACT M'!A$56, 'SAT M to ACT M'!B$56, VLOOKUP(B378,'SAT M to ACT M'!A:B,2,FALSE))))</f>
        <v/>
      </c>
      <c r="D378" s="11" t="str">
        <f t="shared" si="35"/>
        <v/>
      </c>
      <c r="E378" s="11" t="str">
        <f t="shared" si="39"/>
        <v/>
      </c>
      <c r="F378" s="11" t="str">
        <f t="shared" si="36"/>
        <v/>
      </c>
      <c r="G378" s="11" t="str">
        <f>IF('SAT Math'!B378="","", IF(F378&lt;100, 100, IF(F378&gt;300, 300, F378)))</f>
        <v/>
      </c>
      <c r="H378" s="11" t="str">
        <f t="shared" si="37"/>
        <v/>
      </c>
      <c r="I378" s="11" t="str">
        <f t="shared" si="40"/>
        <v/>
      </c>
      <c r="J378" s="11" t="str">
        <f t="shared" si="38"/>
        <v/>
      </c>
      <c r="K378" s="11" t="str">
        <f t="shared" si="41"/>
        <v/>
      </c>
      <c r="L378" s="11" t="str">
        <f>IF('SAT Math'!B378="","",'SAT M to CBEST M'!$A$2+'SAT M to CBEST M'!$B$2*B378)</f>
        <v/>
      </c>
      <c r="M378" s="11" t="str">
        <f>IF('SAT Math'!B378="","", IF(L378&lt;20, 20, IF(L378&gt;80, 80, L378)))</f>
        <v/>
      </c>
    </row>
    <row r="379" spans="1:13" x14ac:dyDescent="0.25">
      <c r="A379" s="11">
        <v>378</v>
      </c>
      <c r="B379" s="30"/>
      <c r="C379" s="11" t="str">
        <f>IF(ISBLANK('SAT Math'!B379),"", IF('SAT Math'!B379&lt;'SAT M to ACT M'!$A$2, 'SAT M to ACT M'!$B$2, IF('SAT Math'!B379&gt;'SAT M to ACT M'!A$56, 'SAT M to ACT M'!B$56, VLOOKUP(B379,'SAT M to ACT M'!A:B,2,FALSE))))</f>
        <v/>
      </c>
      <c r="D379" s="11" t="str">
        <f t="shared" si="35"/>
        <v/>
      </c>
      <c r="E379" s="11" t="str">
        <f t="shared" si="39"/>
        <v/>
      </c>
      <c r="F379" s="11" t="str">
        <f t="shared" si="36"/>
        <v/>
      </c>
      <c r="G379" s="11" t="str">
        <f>IF('SAT Math'!B379="","", IF(F379&lt;100, 100, IF(F379&gt;300, 300, F379)))</f>
        <v/>
      </c>
      <c r="H379" s="11" t="str">
        <f t="shared" si="37"/>
        <v/>
      </c>
      <c r="I379" s="11" t="str">
        <f t="shared" si="40"/>
        <v/>
      </c>
      <c r="J379" s="11" t="str">
        <f t="shared" si="38"/>
        <v/>
      </c>
      <c r="K379" s="11" t="str">
        <f t="shared" si="41"/>
        <v/>
      </c>
      <c r="L379" s="11" t="str">
        <f>IF('SAT Math'!B379="","",'SAT M to CBEST M'!$A$2+'SAT M to CBEST M'!$B$2*B379)</f>
        <v/>
      </c>
      <c r="M379" s="11" t="str">
        <f>IF('SAT Math'!B379="","", IF(L379&lt;20, 20, IF(L379&gt;80, 80, L379)))</f>
        <v/>
      </c>
    </row>
    <row r="380" spans="1:13" x14ac:dyDescent="0.25">
      <c r="A380" s="11">
        <v>379</v>
      </c>
      <c r="B380" s="30"/>
      <c r="C380" s="11" t="str">
        <f>IF(ISBLANK('SAT Math'!B380),"", IF('SAT Math'!B380&lt;'SAT M to ACT M'!$A$2, 'SAT M to ACT M'!$B$2, IF('SAT Math'!B380&gt;'SAT M to ACT M'!A$56, 'SAT M to ACT M'!B$56, VLOOKUP(B380,'SAT M to ACT M'!A:B,2,FALSE))))</f>
        <v/>
      </c>
      <c r="D380" s="11" t="str">
        <f t="shared" si="35"/>
        <v/>
      </c>
      <c r="E380" s="11" t="str">
        <f t="shared" si="39"/>
        <v/>
      </c>
      <c r="F380" s="11" t="str">
        <f t="shared" si="36"/>
        <v/>
      </c>
      <c r="G380" s="11" t="str">
        <f>IF('SAT Math'!B380="","", IF(F380&lt;100, 100, IF(F380&gt;300, 300, F380)))</f>
        <v/>
      </c>
      <c r="H380" s="11" t="str">
        <f t="shared" si="37"/>
        <v/>
      </c>
      <c r="I380" s="11" t="str">
        <f t="shared" si="40"/>
        <v/>
      </c>
      <c r="J380" s="11" t="str">
        <f t="shared" si="38"/>
        <v/>
      </c>
      <c r="K380" s="11" t="str">
        <f t="shared" si="41"/>
        <v/>
      </c>
      <c r="L380" s="11" t="str">
        <f>IF('SAT Math'!B380="","",'SAT M to CBEST M'!$A$2+'SAT M to CBEST M'!$B$2*B380)</f>
        <v/>
      </c>
      <c r="M380" s="11" t="str">
        <f>IF('SAT Math'!B380="","", IF(L380&lt;20, 20, IF(L380&gt;80, 80, L380)))</f>
        <v/>
      </c>
    </row>
    <row r="381" spans="1:13" x14ac:dyDescent="0.25">
      <c r="A381" s="11">
        <v>380</v>
      </c>
      <c r="B381" s="30"/>
      <c r="C381" s="11" t="str">
        <f>IF(ISBLANK('SAT Math'!B381),"", IF('SAT Math'!B381&lt;'SAT M to ACT M'!$A$2, 'SAT M to ACT M'!$B$2, IF('SAT Math'!B381&gt;'SAT M to ACT M'!A$56, 'SAT M to ACT M'!B$56, VLOOKUP(B381,'SAT M to ACT M'!A:B,2,FALSE))))</f>
        <v/>
      </c>
      <c r="D381" s="11" t="str">
        <f t="shared" si="35"/>
        <v/>
      </c>
      <c r="E381" s="11" t="str">
        <f t="shared" si="39"/>
        <v/>
      </c>
      <c r="F381" s="11" t="str">
        <f t="shared" si="36"/>
        <v/>
      </c>
      <c r="G381" s="11" t="str">
        <f>IF('SAT Math'!B381="","", IF(F381&lt;100, 100, IF(F381&gt;300, 300, F381)))</f>
        <v/>
      </c>
      <c r="H381" s="11" t="str">
        <f t="shared" si="37"/>
        <v/>
      </c>
      <c r="I381" s="11" t="str">
        <f t="shared" si="40"/>
        <v/>
      </c>
      <c r="J381" s="11" t="str">
        <f t="shared" si="38"/>
        <v/>
      </c>
      <c r="K381" s="11" t="str">
        <f t="shared" si="41"/>
        <v/>
      </c>
      <c r="L381" s="11" t="str">
        <f>IF('SAT Math'!B381="","",'SAT M to CBEST M'!$A$2+'SAT M to CBEST M'!$B$2*B381)</f>
        <v/>
      </c>
      <c r="M381" s="11" t="str">
        <f>IF('SAT Math'!B381="","", IF(L381&lt;20, 20, IF(L381&gt;80, 80, L381)))</f>
        <v/>
      </c>
    </row>
    <row r="382" spans="1:13" x14ac:dyDescent="0.25">
      <c r="A382" s="11">
        <v>381</v>
      </c>
      <c r="B382" s="30"/>
      <c r="C382" s="11" t="str">
        <f>IF(ISBLANK('SAT Math'!B382),"", IF('SAT Math'!B382&lt;'SAT M to ACT M'!$A$2, 'SAT M to ACT M'!$B$2, IF('SAT Math'!B382&gt;'SAT M to ACT M'!A$56, 'SAT M to ACT M'!B$56, VLOOKUP(B382,'SAT M to ACT M'!A:B,2,FALSE))))</f>
        <v/>
      </c>
      <c r="D382" s="11" t="str">
        <f t="shared" si="35"/>
        <v/>
      </c>
      <c r="E382" s="11" t="str">
        <f t="shared" si="39"/>
        <v/>
      </c>
      <c r="F382" s="11" t="str">
        <f t="shared" si="36"/>
        <v/>
      </c>
      <c r="G382" s="11" t="str">
        <f>IF('SAT Math'!B382="","", IF(F382&lt;100, 100, IF(F382&gt;300, 300, F382)))</f>
        <v/>
      </c>
      <c r="H382" s="11" t="str">
        <f t="shared" si="37"/>
        <v/>
      </c>
      <c r="I382" s="11" t="str">
        <f t="shared" si="40"/>
        <v/>
      </c>
      <c r="J382" s="11" t="str">
        <f t="shared" si="38"/>
        <v/>
      </c>
      <c r="K382" s="11" t="str">
        <f t="shared" si="41"/>
        <v/>
      </c>
      <c r="L382" s="11" t="str">
        <f>IF('SAT Math'!B382="","",'SAT M to CBEST M'!$A$2+'SAT M to CBEST M'!$B$2*B382)</f>
        <v/>
      </c>
      <c r="M382" s="11" t="str">
        <f>IF('SAT Math'!B382="","", IF(L382&lt;20, 20, IF(L382&gt;80, 80, L382)))</f>
        <v/>
      </c>
    </row>
    <row r="383" spans="1:13" x14ac:dyDescent="0.25">
      <c r="A383" s="11">
        <v>382</v>
      </c>
      <c r="B383" s="30"/>
      <c r="C383" s="11" t="str">
        <f>IF(ISBLANK('SAT Math'!B383),"", IF('SAT Math'!B383&lt;'SAT M to ACT M'!$A$2, 'SAT M to ACT M'!$B$2, IF('SAT Math'!B383&gt;'SAT M to ACT M'!A$56, 'SAT M to ACT M'!B$56, VLOOKUP(B383,'SAT M to ACT M'!A:B,2,FALSE))))</f>
        <v/>
      </c>
      <c r="D383" s="11" t="str">
        <f t="shared" si="35"/>
        <v/>
      </c>
      <c r="E383" s="11" t="str">
        <f t="shared" si="39"/>
        <v/>
      </c>
      <c r="F383" s="11" t="str">
        <f t="shared" si="36"/>
        <v/>
      </c>
      <c r="G383" s="11" t="str">
        <f>IF('SAT Math'!B383="","", IF(F383&lt;100, 100, IF(F383&gt;300, 300, F383)))</f>
        <v/>
      </c>
      <c r="H383" s="11" t="str">
        <f t="shared" si="37"/>
        <v/>
      </c>
      <c r="I383" s="11" t="str">
        <f t="shared" si="40"/>
        <v/>
      </c>
      <c r="J383" s="11" t="str">
        <f t="shared" si="38"/>
        <v/>
      </c>
      <c r="K383" s="11" t="str">
        <f t="shared" si="41"/>
        <v/>
      </c>
      <c r="L383" s="11" t="str">
        <f>IF('SAT Math'!B383="","",'SAT M to CBEST M'!$A$2+'SAT M to CBEST M'!$B$2*B383)</f>
        <v/>
      </c>
      <c r="M383" s="11" t="str">
        <f>IF('SAT Math'!B383="","", IF(L383&lt;20, 20, IF(L383&gt;80, 80, L383)))</f>
        <v/>
      </c>
    </row>
    <row r="384" spans="1:13" x14ac:dyDescent="0.25">
      <c r="A384" s="11">
        <v>383</v>
      </c>
      <c r="B384" s="30"/>
      <c r="C384" s="11" t="str">
        <f>IF(ISBLANK('SAT Math'!B384),"", IF('SAT Math'!B384&lt;'SAT M to ACT M'!$A$2, 'SAT M to ACT M'!$B$2, IF('SAT Math'!B384&gt;'SAT M to ACT M'!A$56, 'SAT M to ACT M'!B$56, VLOOKUP(B384,'SAT M to ACT M'!A:B,2,FALSE))))</f>
        <v/>
      </c>
      <c r="D384" s="11" t="str">
        <f t="shared" si="35"/>
        <v/>
      </c>
      <c r="E384" s="11" t="str">
        <f t="shared" si="39"/>
        <v/>
      </c>
      <c r="F384" s="11" t="str">
        <f t="shared" si="36"/>
        <v/>
      </c>
      <c r="G384" s="11" t="str">
        <f>IF('SAT Math'!B384="","", IF(F384&lt;100, 100, IF(F384&gt;300, 300, F384)))</f>
        <v/>
      </c>
      <c r="H384" s="11" t="str">
        <f t="shared" si="37"/>
        <v/>
      </c>
      <c r="I384" s="11" t="str">
        <f t="shared" si="40"/>
        <v/>
      </c>
      <c r="J384" s="11" t="str">
        <f t="shared" si="38"/>
        <v/>
      </c>
      <c r="K384" s="11" t="str">
        <f t="shared" si="41"/>
        <v/>
      </c>
      <c r="L384" s="11" t="str">
        <f>IF('SAT Math'!B384="","",'SAT M to CBEST M'!$A$2+'SAT M to CBEST M'!$B$2*B384)</f>
        <v/>
      </c>
      <c r="M384" s="11" t="str">
        <f>IF('SAT Math'!B384="","", IF(L384&lt;20, 20, IF(L384&gt;80, 80, L384)))</f>
        <v/>
      </c>
    </row>
    <row r="385" spans="1:13" x14ac:dyDescent="0.25">
      <c r="A385" s="11">
        <v>384</v>
      </c>
      <c r="B385" s="30"/>
      <c r="C385" s="11" t="str">
        <f>IF(ISBLANK('SAT Math'!B385),"", IF('SAT Math'!B385&lt;'SAT M to ACT M'!$A$2, 'SAT M to ACT M'!$B$2, IF('SAT Math'!B385&gt;'SAT M to ACT M'!A$56, 'SAT M to ACT M'!B$56, VLOOKUP(B385,'SAT M to ACT M'!A:B,2,FALSE))))</f>
        <v/>
      </c>
      <c r="D385" s="11" t="str">
        <f t="shared" si="35"/>
        <v/>
      </c>
      <c r="E385" s="11" t="str">
        <f t="shared" si="39"/>
        <v/>
      </c>
      <c r="F385" s="11" t="str">
        <f t="shared" si="36"/>
        <v/>
      </c>
      <c r="G385" s="11" t="str">
        <f>IF('SAT Math'!B385="","", IF(F385&lt;100, 100, IF(F385&gt;300, 300, F385)))</f>
        <v/>
      </c>
      <c r="H385" s="11" t="str">
        <f t="shared" si="37"/>
        <v/>
      </c>
      <c r="I385" s="11" t="str">
        <f t="shared" si="40"/>
        <v/>
      </c>
      <c r="J385" s="11" t="str">
        <f t="shared" si="38"/>
        <v/>
      </c>
      <c r="K385" s="11" t="str">
        <f t="shared" si="41"/>
        <v/>
      </c>
      <c r="L385" s="11" t="str">
        <f>IF('SAT Math'!B385="","",'SAT M to CBEST M'!$A$2+'SAT M to CBEST M'!$B$2*B385)</f>
        <v/>
      </c>
      <c r="M385" s="11" t="str">
        <f>IF('SAT Math'!B385="","", IF(L385&lt;20, 20, IF(L385&gt;80, 80, L385)))</f>
        <v/>
      </c>
    </row>
    <row r="386" spans="1:13" x14ac:dyDescent="0.25">
      <c r="A386" s="11">
        <v>385</v>
      </c>
      <c r="B386" s="30"/>
      <c r="C386" s="11" t="str">
        <f>IF(ISBLANK('SAT Math'!B386),"", IF('SAT Math'!B386&lt;'SAT M to ACT M'!$A$2, 'SAT M to ACT M'!$B$2, IF('SAT Math'!B386&gt;'SAT M to ACT M'!A$56, 'SAT M to ACT M'!B$56, VLOOKUP(B386,'SAT M to ACT M'!A:B,2,FALSE))))</f>
        <v/>
      </c>
      <c r="D386" s="11" t="str">
        <f t="shared" ref="D386:D449" si="42">IF(B386="","",interceptACTMtoPCM5732+slopeACTMtoPCM5732*C386)</f>
        <v/>
      </c>
      <c r="E386" s="11" t="str">
        <f t="shared" si="39"/>
        <v/>
      </c>
      <c r="F386" s="11" t="str">
        <f t="shared" ref="F386:F449" si="43">IF(B386="","",IF(C386&gt;=17, upperinterceptACTMtoPAAM201+C386*upperslopeACTMtoPAAM201, lowerinterceptACTMtoPAAM201+C386*lowerslopeACTMtoPAAM201))</f>
        <v/>
      </c>
      <c r="G386" s="11" t="str">
        <f>IF('SAT Math'!B386="","", IF(F386&lt;100, 100, IF(F386&gt;300, 300, F386)))</f>
        <v/>
      </c>
      <c r="H386" s="11" t="str">
        <f t="shared" ref="H386:H449" si="44">IF(B386="","",interceptACTMtoPCM5733+slopeACTMtoPCM5733*C386)</f>
        <v/>
      </c>
      <c r="I386" s="11" t="str">
        <f t="shared" si="40"/>
        <v/>
      </c>
      <c r="J386" s="11" t="str">
        <f t="shared" ref="J386:J449" si="45">IF(B386="","",IF(C386&gt;=16, upperinterceptACTMtoPAAM211+C386*upperslopeACTMtoPAAM211, lowerinterceptACTMtoPAAM211+C386*lowerslopeACTMtoPAAM211))</f>
        <v/>
      </c>
      <c r="K386" s="11" t="str">
        <f t="shared" si="41"/>
        <v/>
      </c>
      <c r="L386" s="11" t="str">
        <f>IF('SAT Math'!B386="","",'SAT M to CBEST M'!$A$2+'SAT M to CBEST M'!$B$2*B386)</f>
        <v/>
      </c>
      <c r="M386" s="11" t="str">
        <f>IF('SAT Math'!B386="","", IF(L386&lt;20, 20, IF(L386&gt;80, 80, L386)))</f>
        <v/>
      </c>
    </row>
    <row r="387" spans="1:13" x14ac:dyDescent="0.25">
      <c r="A387" s="11">
        <v>386</v>
      </c>
      <c r="B387" s="30"/>
      <c r="C387" s="11" t="str">
        <f>IF(ISBLANK('SAT Math'!B387),"", IF('SAT Math'!B387&lt;'SAT M to ACT M'!$A$2, 'SAT M to ACT M'!$B$2, IF('SAT Math'!B387&gt;'SAT M to ACT M'!A$56, 'SAT M to ACT M'!B$56, VLOOKUP(B387,'SAT M to ACT M'!A:B,2,FALSE))))</f>
        <v/>
      </c>
      <c r="D387" s="11" t="str">
        <f t="shared" si="42"/>
        <v/>
      </c>
      <c r="E387" s="11" t="str">
        <f t="shared" ref="E387:E450" si="46">IF(B387="","", IF(D387&lt;100, 100, IF(D387&gt;200, 200, D387)))</f>
        <v/>
      </c>
      <c r="F387" s="11" t="str">
        <f t="shared" si="43"/>
        <v/>
      </c>
      <c r="G387" s="11" t="str">
        <f>IF('SAT Math'!B387="","", IF(F387&lt;100, 100, IF(F387&gt;300, 300, F387)))</f>
        <v/>
      </c>
      <c r="H387" s="11" t="str">
        <f t="shared" si="44"/>
        <v/>
      </c>
      <c r="I387" s="11" t="str">
        <f t="shared" ref="I387:I450" si="47">IF(B387="","", IF(H387&lt;100, 100, IF(H387&gt;200, 200, H387)))</f>
        <v/>
      </c>
      <c r="J387" s="11" t="str">
        <f t="shared" si="45"/>
        <v/>
      </c>
      <c r="K387" s="11" t="str">
        <f t="shared" ref="K387:K450" si="48">IF(B387="","", IF(J387&lt;100, 100, IF(J387&gt;300, 300, J387)))</f>
        <v/>
      </c>
      <c r="L387" s="11" t="str">
        <f>IF('SAT Math'!B387="","",'SAT M to CBEST M'!$A$2+'SAT M to CBEST M'!$B$2*B387)</f>
        <v/>
      </c>
      <c r="M387" s="11" t="str">
        <f>IF('SAT Math'!B387="","", IF(L387&lt;20, 20, IF(L387&gt;80, 80, L387)))</f>
        <v/>
      </c>
    </row>
    <row r="388" spans="1:13" x14ac:dyDescent="0.25">
      <c r="A388" s="11">
        <v>387</v>
      </c>
      <c r="B388" s="30"/>
      <c r="C388" s="11" t="str">
        <f>IF(ISBLANK('SAT Math'!B388),"", IF('SAT Math'!B388&lt;'SAT M to ACT M'!$A$2, 'SAT M to ACT M'!$B$2, IF('SAT Math'!B388&gt;'SAT M to ACT M'!A$56, 'SAT M to ACT M'!B$56, VLOOKUP(B388,'SAT M to ACT M'!A:B,2,FALSE))))</f>
        <v/>
      </c>
      <c r="D388" s="11" t="str">
        <f t="shared" si="42"/>
        <v/>
      </c>
      <c r="E388" s="11" t="str">
        <f t="shared" si="46"/>
        <v/>
      </c>
      <c r="F388" s="11" t="str">
        <f t="shared" si="43"/>
        <v/>
      </c>
      <c r="G388" s="11" t="str">
        <f>IF('SAT Math'!B388="","", IF(F388&lt;100, 100, IF(F388&gt;300, 300, F388)))</f>
        <v/>
      </c>
      <c r="H388" s="11" t="str">
        <f t="shared" si="44"/>
        <v/>
      </c>
      <c r="I388" s="11" t="str">
        <f t="shared" si="47"/>
        <v/>
      </c>
      <c r="J388" s="11" t="str">
        <f t="shared" si="45"/>
        <v/>
      </c>
      <c r="K388" s="11" t="str">
        <f t="shared" si="48"/>
        <v/>
      </c>
      <c r="L388" s="11" t="str">
        <f>IF('SAT Math'!B388="","",'SAT M to CBEST M'!$A$2+'SAT M to CBEST M'!$B$2*B388)</f>
        <v/>
      </c>
      <c r="M388" s="11" t="str">
        <f>IF('SAT Math'!B388="","", IF(L388&lt;20, 20, IF(L388&gt;80, 80, L388)))</f>
        <v/>
      </c>
    </row>
    <row r="389" spans="1:13" x14ac:dyDescent="0.25">
      <c r="A389" s="11">
        <v>388</v>
      </c>
      <c r="B389" s="30"/>
      <c r="C389" s="11" t="str">
        <f>IF(ISBLANK('SAT Math'!B389),"", IF('SAT Math'!B389&lt;'SAT M to ACT M'!$A$2, 'SAT M to ACT M'!$B$2, IF('SAT Math'!B389&gt;'SAT M to ACT M'!A$56, 'SAT M to ACT M'!B$56, VLOOKUP(B389,'SAT M to ACT M'!A:B,2,FALSE))))</f>
        <v/>
      </c>
      <c r="D389" s="11" t="str">
        <f t="shared" si="42"/>
        <v/>
      </c>
      <c r="E389" s="11" t="str">
        <f t="shared" si="46"/>
        <v/>
      </c>
      <c r="F389" s="11" t="str">
        <f t="shared" si="43"/>
        <v/>
      </c>
      <c r="G389" s="11" t="str">
        <f>IF('SAT Math'!B389="","", IF(F389&lt;100, 100, IF(F389&gt;300, 300, F389)))</f>
        <v/>
      </c>
      <c r="H389" s="11" t="str">
        <f t="shared" si="44"/>
        <v/>
      </c>
      <c r="I389" s="11" t="str">
        <f t="shared" si="47"/>
        <v/>
      </c>
      <c r="J389" s="11" t="str">
        <f t="shared" si="45"/>
        <v/>
      </c>
      <c r="K389" s="11" t="str">
        <f t="shared" si="48"/>
        <v/>
      </c>
      <c r="L389" s="11" t="str">
        <f>IF('SAT Math'!B389="","",'SAT M to CBEST M'!$A$2+'SAT M to CBEST M'!$B$2*B389)</f>
        <v/>
      </c>
      <c r="M389" s="11" t="str">
        <f>IF('SAT Math'!B389="","", IF(L389&lt;20, 20, IF(L389&gt;80, 80, L389)))</f>
        <v/>
      </c>
    </row>
    <row r="390" spans="1:13" x14ac:dyDescent="0.25">
      <c r="A390" s="11">
        <v>389</v>
      </c>
      <c r="B390" s="30"/>
      <c r="C390" s="11" t="str">
        <f>IF(ISBLANK('SAT Math'!B390),"", IF('SAT Math'!B390&lt;'SAT M to ACT M'!$A$2, 'SAT M to ACT M'!$B$2, IF('SAT Math'!B390&gt;'SAT M to ACT M'!A$56, 'SAT M to ACT M'!B$56, VLOOKUP(B390,'SAT M to ACT M'!A:B,2,FALSE))))</f>
        <v/>
      </c>
      <c r="D390" s="11" t="str">
        <f t="shared" si="42"/>
        <v/>
      </c>
      <c r="E390" s="11" t="str">
        <f t="shared" si="46"/>
        <v/>
      </c>
      <c r="F390" s="11" t="str">
        <f t="shared" si="43"/>
        <v/>
      </c>
      <c r="G390" s="11" t="str">
        <f>IF('SAT Math'!B390="","", IF(F390&lt;100, 100, IF(F390&gt;300, 300, F390)))</f>
        <v/>
      </c>
      <c r="H390" s="11" t="str">
        <f t="shared" si="44"/>
        <v/>
      </c>
      <c r="I390" s="11" t="str">
        <f t="shared" si="47"/>
        <v/>
      </c>
      <c r="J390" s="11" t="str">
        <f t="shared" si="45"/>
        <v/>
      </c>
      <c r="K390" s="11" t="str">
        <f t="shared" si="48"/>
        <v/>
      </c>
      <c r="L390" s="11" t="str">
        <f>IF('SAT Math'!B390="","",'SAT M to CBEST M'!$A$2+'SAT M to CBEST M'!$B$2*B390)</f>
        <v/>
      </c>
      <c r="M390" s="11" t="str">
        <f>IF('SAT Math'!B390="","", IF(L390&lt;20, 20, IF(L390&gt;80, 80, L390)))</f>
        <v/>
      </c>
    </row>
    <row r="391" spans="1:13" x14ac:dyDescent="0.25">
      <c r="A391" s="11">
        <v>390</v>
      </c>
      <c r="B391" s="30"/>
      <c r="C391" s="11" t="str">
        <f>IF(ISBLANK('SAT Math'!B391),"", IF('SAT Math'!B391&lt;'SAT M to ACT M'!$A$2, 'SAT M to ACT M'!$B$2, IF('SAT Math'!B391&gt;'SAT M to ACT M'!A$56, 'SAT M to ACT M'!B$56, VLOOKUP(B391,'SAT M to ACT M'!A:B,2,FALSE))))</f>
        <v/>
      </c>
      <c r="D391" s="11" t="str">
        <f t="shared" si="42"/>
        <v/>
      </c>
      <c r="E391" s="11" t="str">
        <f t="shared" si="46"/>
        <v/>
      </c>
      <c r="F391" s="11" t="str">
        <f t="shared" si="43"/>
        <v/>
      </c>
      <c r="G391" s="11" t="str">
        <f>IF('SAT Math'!B391="","", IF(F391&lt;100, 100, IF(F391&gt;300, 300, F391)))</f>
        <v/>
      </c>
      <c r="H391" s="11" t="str">
        <f t="shared" si="44"/>
        <v/>
      </c>
      <c r="I391" s="11" t="str">
        <f t="shared" si="47"/>
        <v/>
      </c>
      <c r="J391" s="11" t="str">
        <f t="shared" si="45"/>
        <v/>
      </c>
      <c r="K391" s="11" t="str">
        <f t="shared" si="48"/>
        <v/>
      </c>
      <c r="L391" s="11" t="str">
        <f>IF('SAT Math'!B391="","",'SAT M to CBEST M'!$A$2+'SAT M to CBEST M'!$B$2*B391)</f>
        <v/>
      </c>
      <c r="M391" s="11" t="str">
        <f>IF('SAT Math'!B391="","", IF(L391&lt;20, 20, IF(L391&gt;80, 80, L391)))</f>
        <v/>
      </c>
    </row>
    <row r="392" spans="1:13" x14ac:dyDescent="0.25">
      <c r="A392" s="11">
        <v>391</v>
      </c>
      <c r="B392" s="30"/>
      <c r="C392" s="11" t="str">
        <f>IF(ISBLANK('SAT Math'!B392),"", IF('SAT Math'!B392&lt;'SAT M to ACT M'!$A$2, 'SAT M to ACT M'!$B$2, IF('SAT Math'!B392&gt;'SAT M to ACT M'!A$56, 'SAT M to ACT M'!B$56, VLOOKUP(B392,'SAT M to ACT M'!A:B,2,FALSE))))</f>
        <v/>
      </c>
      <c r="D392" s="11" t="str">
        <f t="shared" si="42"/>
        <v/>
      </c>
      <c r="E392" s="11" t="str">
        <f t="shared" si="46"/>
        <v/>
      </c>
      <c r="F392" s="11" t="str">
        <f t="shared" si="43"/>
        <v/>
      </c>
      <c r="G392" s="11" t="str">
        <f>IF('SAT Math'!B392="","", IF(F392&lt;100, 100, IF(F392&gt;300, 300, F392)))</f>
        <v/>
      </c>
      <c r="H392" s="11" t="str">
        <f t="shared" si="44"/>
        <v/>
      </c>
      <c r="I392" s="11" t="str">
        <f t="shared" si="47"/>
        <v/>
      </c>
      <c r="J392" s="11" t="str">
        <f t="shared" si="45"/>
        <v/>
      </c>
      <c r="K392" s="11" t="str">
        <f t="shared" si="48"/>
        <v/>
      </c>
      <c r="L392" s="11" t="str">
        <f>IF('SAT Math'!B392="","",'SAT M to CBEST M'!$A$2+'SAT M to CBEST M'!$B$2*B392)</f>
        <v/>
      </c>
      <c r="M392" s="11" t="str">
        <f>IF('SAT Math'!B392="","", IF(L392&lt;20, 20, IF(L392&gt;80, 80, L392)))</f>
        <v/>
      </c>
    </row>
    <row r="393" spans="1:13" x14ac:dyDescent="0.25">
      <c r="A393" s="11">
        <v>392</v>
      </c>
      <c r="B393" s="30"/>
      <c r="C393" s="11" t="str">
        <f>IF(ISBLANK('SAT Math'!B393),"", IF('SAT Math'!B393&lt;'SAT M to ACT M'!$A$2, 'SAT M to ACT M'!$B$2, IF('SAT Math'!B393&gt;'SAT M to ACT M'!A$56, 'SAT M to ACT M'!B$56, VLOOKUP(B393,'SAT M to ACT M'!A:B,2,FALSE))))</f>
        <v/>
      </c>
      <c r="D393" s="11" t="str">
        <f t="shared" si="42"/>
        <v/>
      </c>
      <c r="E393" s="11" t="str">
        <f t="shared" si="46"/>
        <v/>
      </c>
      <c r="F393" s="11" t="str">
        <f t="shared" si="43"/>
        <v/>
      </c>
      <c r="G393" s="11" t="str">
        <f>IF('SAT Math'!B393="","", IF(F393&lt;100, 100, IF(F393&gt;300, 300, F393)))</f>
        <v/>
      </c>
      <c r="H393" s="11" t="str">
        <f t="shared" si="44"/>
        <v/>
      </c>
      <c r="I393" s="11" t="str">
        <f t="shared" si="47"/>
        <v/>
      </c>
      <c r="J393" s="11" t="str">
        <f t="shared" si="45"/>
        <v/>
      </c>
      <c r="K393" s="11" t="str">
        <f t="shared" si="48"/>
        <v/>
      </c>
      <c r="L393" s="11" t="str">
        <f>IF('SAT Math'!B393="","",'SAT M to CBEST M'!$A$2+'SAT M to CBEST M'!$B$2*B393)</f>
        <v/>
      </c>
      <c r="M393" s="11" t="str">
        <f>IF('SAT Math'!B393="","", IF(L393&lt;20, 20, IF(L393&gt;80, 80, L393)))</f>
        <v/>
      </c>
    </row>
    <row r="394" spans="1:13" x14ac:dyDescent="0.25">
      <c r="A394" s="11">
        <v>393</v>
      </c>
      <c r="B394" s="30"/>
      <c r="C394" s="11" t="str">
        <f>IF(ISBLANK('SAT Math'!B394),"", IF('SAT Math'!B394&lt;'SAT M to ACT M'!$A$2, 'SAT M to ACT M'!$B$2, IF('SAT Math'!B394&gt;'SAT M to ACT M'!A$56, 'SAT M to ACT M'!B$56, VLOOKUP(B394,'SAT M to ACT M'!A:B,2,FALSE))))</f>
        <v/>
      </c>
      <c r="D394" s="11" t="str">
        <f t="shared" si="42"/>
        <v/>
      </c>
      <c r="E394" s="11" t="str">
        <f t="shared" si="46"/>
        <v/>
      </c>
      <c r="F394" s="11" t="str">
        <f t="shared" si="43"/>
        <v/>
      </c>
      <c r="G394" s="11" t="str">
        <f>IF('SAT Math'!B394="","", IF(F394&lt;100, 100, IF(F394&gt;300, 300, F394)))</f>
        <v/>
      </c>
      <c r="H394" s="11" t="str">
        <f t="shared" si="44"/>
        <v/>
      </c>
      <c r="I394" s="11" t="str">
        <f t="shared" si="47"/>
        <v/>
      </c>
      <c r="J394" s="11" t="str">
        <f t="shared" si="45"/>
        <v/>
      </c>
      <c r="K394" s="11" t="str">
        <f t="shared" si="48"/>
        <v/>
      </c>
      <c r="L394" s="11" t="str">
        <f>IF('SAT Math'!B394="","",'SAT M to CBEST M'!$A$2+'SAT M to CBEST M'!$B$2*B394)</f>
        <v/>
      </c>
      <c r="M394" s="11" t="str">
        <f>IF('SAT Math'!B394="","", IF(L394&lt;20, 20, IF(L394&gt;80, 80, L394)))</f>
        <v/>
      </c>
    </row>
    <row r="395" spans="1:13" x14ac:dyDescent="0.25">
      <c r="A395" s="11">
        <v>394</v>
      </c>
      <c r="B395" s="30"/>
      <c r="C395" s="11" t="str">
        <f>IF(ISBLANK('SAT Math'!B395),"", IF('SAT Math'!B395&lt;'SAT M to ACT M'!$A$2, 'SAT M to ACT M'!$B$2, IF('SAT Math'!B395&gt;'SAT M to ACT M'!A$56, 'SAT M to ACT M'!B$56, VLOOKUP(B395,'SAT M to ACT M'!A:B,2,FALSE))))</f>
        <v/>
      </c>
      <c r="D395" s="11" t="str">
        <f t="shared" si="42"/>
        <v/>
      </c>
      <c r="E395" s="11" t="str">
        <f t="shared" si="46"/>
        <v/>
      </c>
      <c r="F395" s="11" t="str">
        <f t="shared" si="43"/>
        <v/>
      </c>
      <c r="G395" s="11" t="str">
        <f>IF('SAT Math'!B395="","", IF(F395&lt;100, 100, IF(F395&gt;300, 300, F395)))</f>
        <v/>
      </c>
      <c r="H395" s="11" t="str">
        <f t="shared" si="44"/>
        <v/>
      </c>
      <c r="I395" s="11" t="str">
        <f t="shared" si="47"/>
        <v/>
      </c>
      <c r="J395" s="11" t="str">
        <f t="shared" si="45"/>
        <v/>
      </c>
      <c r="K395" s="11" t="str">
        <f t="shared" si="48"/>
        <v/>
      </c>
      <c r="L395" s="11" t="str">
        <f>IF('SAT Math'!B395="","",'SAT M to CBEST M'!$A$2+'SAT M to CBEST M'!$B$2*B395)</f>
        <v/>
      </c>
      <c r="M395" s="11" t="str">
        <f>IF('SAT Math'!B395="","", IF(L395&lt;20, 20, IF(L395&gt;80, 80, L395)))</f>
        <v/>
      </c>
    </row>
    <row r="396" spans="1:13" x14ac:dyDescent="0.25">
      <c r="A396" s="11">
        <v>395</v>
      </c>
      <c r="B396" s="30"/>
      <c r="C396" s="11" t="str">
        <f>IF(ISBLANK('SAT Math'!B396),"", IF('SAT Math'!B396&lt;'SAT M to ACT M'!$A$2, 'SAT M to ACT M'!$B$2, IF('SAT Math'!B396&gt;'SAT M to ACT M'!A$56, 'SAT M to ACT M'!B$56, VLOOKUP(B396,'SAT M to ACT M'!A:B,2,FALSE))))</f>
        <v/>
      </c>
      <c r="D396" s="11" t="str">
        <f t="shared" si="42"/>
        <v/>
      </c>
      <c r="E396" s="11" t="str">
        <f t="shared" si="46"/>
        <v/>
      </c>
      <c r="F396" s="11" t="str">
        <f t="shared" si="43"/>
        <v/>
      </c>
      <c r="G396" s="11" t="str">
        <f>IF('SAT Math'!B396="","", IF(F396&lt;100, 100, IF(F396&gt;300, 300, F396)))</f>
        <v/>
      </c>
      <c r="H396" s="11" t="str">
        <f t="shared" si="44"/>
        <v/>
      </c>
      <c r="I396" s="11" t="str">
        <f t="shared" si="47"/>
        <v/>
      </c>
      <c r="J396" s="11" t="str">
        <f t="shared" si="45"/>
        <v/>
      </c>
      <c r="K396" s="11" t="str">
        <f t="shared" si="48"/>
        <v/>
      </c>
      <c r="L396" s="11" t="str">
        <f>IF('SAT Math'!B396="","",'SAT M to CBEST M'!$A$2+'SAT M to CBEST M'!$B$2*B396)</f>
        <v/>
      </c>
      <c r="M396" s="11" t="str">
        <f>IF('SAT Math'!B396="","", IF(L396&lt;20, 20, IF(L396&gt;80, 80, L396)))</f>
        <v/>
      </c>
    </row>
    <row r="397" spans="1:13" x14ac:dyDescent="0.25">
      <c r="A397" s="11">
        <v>396</v>
      </c>
      <c r="B397" s="30"/>
      <c r="C397" s="11" t="str">
        <f>IF(ISBLANK('SAT Math'!B397),"", IF('SAT Math'!B397&lt;'SAT M to ACT M'!$A$2, 'SAT M to ACT M'!$B$2, IF('SAT Math'!B397&gt;'SAT M to ACT M'!A$56, 'SAT M to ACT M'!B$56, VLOOKUP(B397,'SAT M to ACT M'!A:B,2,FALSE))))</f>
        <v/>
      </c>
      <c r="D397" s="11" t="str">
        <f t="shared" si="42"/>
        <v/>
      </c>
      <c r="E397" s="11" t="str">
        <f t="shared" si="46"/>
        <v/>
      </c>
      <c r="F397" s="11" t="str">
        <f t="shared" si="43"/>
        <v/>
      </c>
      <c r="G397" s="11" t="str">
        <f>IF('SAT Math'!B397="","", IF(F397&lt;100, 100, IF(F397&gt;300, 300, F397)))</f>
        <v/>
      </c>
      <c r="H397" s="11" t="str">
        <f t="shared" si="44"/>
        <v/>
      </c>
      <c r="I397" s="11" t="str">
        <f t="shared" si="47"/>
        <v/>
      </c>
      <c r="J397" s="11" t="str">
        <f t="shared" si="45"/>
        <v/>
      </c>
      <c r="K397" s="11" t="str">
        <f t="shared" si="48"/>
        <v/>
      </c>
      <c r="L397" s="11" t="str">
        <f>IF('SAT Math'!B397="","",'SAT M to CBEST M'!$A$2+'SAT M to CBEST M'!$B$2*B397)</f>
        <v/>
      </c>
      <c r="M397" s="11" t="str">
        <f>IF('SAT Math'!B397="","", IF(L397&lt;20, 20, IF(L397&gt;80, 80, L397)))</f>
        <v/>
      </c>
    </row>
    <row r="398" spans="1:13" x14ac:dyDescent="0.25">
      <c r="A398" s="11">
        <v>397</v>
      </c>
      <c r="B398" s="30"/>
      <c r="C398" s="11" t="str">
        <f>IF(ISBLANK('SAT Math'!B398),"", IF('SAT Math'!B398&lt;'SAT M to ACT M'!$A$2, 'SAT M to ACT M'!$B$2, IF('SAT Math'!B398&gt;'SAT M to ACT M'!A$56, 'SAT M to ACT M'!B$56, VLOOKUP(B398,'SAT M to ACT M'!A:B,2,FALSE))))</f>
        <v/>
      </c>
      <c r="D398" s="11" t="str">
        <f t="shared" si="42"/>
        <v/>
      </c>
      <c r="E398" s="11" t="str">
        <f t="shared" si="46"/>
        <v/>
      </c>
      <c r="F398" s="11" t="str">
        <f t="shared" si="43"/>
        <v/>
      </c>
      <c r="G398" s="11" t="str">
        <f>IF('SAT Math'!B398="","", IF(F398&lt;100, 100, IF(F398&gt;300, 300, F398)))</f>
        <v/>
      </c>
      <c r="H398" s="11" t="str">
        <f t="shared" si="44"/>
        <v/>
      </c>
      <c r="I398" s="11" t="str">
        <f t="shared" si="47"/>
        <v/>
      </c>
      <c r="J398" s="11" t="str">
        <f t="shared" si="45"/>
        <v/>
      </c>
      <c r="K398" s="11" t="str">
        <f t="shared" si="48"/>
        <v/>
      </c>
      <c r="L398" s="11" t="str">
        <f>IF('SAT Math'!B398="","",'SAT M to CBEST M'!$A$2+'SAT M to CBEST M'!$B$2*B398)</f>
        <v/>
      </c>
      <c r="M398" s="11" t="str">
        <f>IF('SAT Math'!B398="","", IF(L398&lt;20, 20, IF(L398&gt;80, 80, L398)))</f>
        <v/>
      </c>
    </row>
    <row r="399" spans="1:13" x14ac:dyDescent="0.25">
      <c r="A399" s="11">
        <v>398</v>
      </c>
      <c r="B399" s="30"/>
      <c r="C399" s="11" t="str">
        <f>IF(ISBLANK('SAT Math'!B399),"", IF('SAT Math'!B399&lt;'SAT M to ACT M'!$A$2, 'SAT M to ACT M'!$B$2, IF('SAT Math'!B399&gt;'SAT M to ACT M'!A$56, 'SAT M to ACT M'!B$56, VLOOKUP(B399,'SAT M to ACT M'!A:B,2,FALSE))))</f>
        <v/>
      </c>
      <c r="D399" s="11" t="str">
        <f t="shared" si="42"/>
        <v/>
      </c>
      <c r="E399" s="11" t="str">
        <f t="shared" si="46"/>
        <v/>
      </c>
      <c r="F399" s="11" t="str">
        <f t="shared" si="43"/>
        <v/>
      </c>
      <c r="G399" s="11" t="str">
        <f>IF('SAT Math'!B399="","", IF(F399&lt;100, 100, IF(F399&gt;300, 300, F399)))</f>
        <v/>
      </c>
      <c r="H399" s="11" t="str">
        <f t="shared" si="44"/>
        <v/>
      </c>
      <c r="I399" s="11" t="str">
        <f t="shared" si="47"/>
        <v/>
      </c>
      <c r="J399" s="11" t="str">
        <f t="shared" si="45"/>
        <v/>
      </c>
      <c r="K399" s="11" t="str">
        <f t="shared" si="48"/>
        <v/>
      </c>
      <c r="L399" s="11" t="str">
        <f>IF('SAT Math'!B399="","",'SAT M to CBEST M'!$A$2+'SAT M to CBEST M'!$B$2*B399)</f>
        <v/>
      </c>
      <c r="M399" s="11" t="str">
        <f>IF('SAT Math'!B399="","", IF(L399&lt;20, 20, IF(L399&gt;80, 80, L399)))</f>
        <v/>
      </c>
    </row>
    <row r="400" spans="1:13" x14ac:dyDescent="0.25">
      <c r="A400" s="11">
        <v>399</v>
      </c>
      <c r="B400" s="30"/>
      <c r="C400" s="11" t="str">
        <f>IF(ISBLANK('SAT Math'!B400),"", IF('SAT Math'!B400&lt;'SAT M to ACT M'!$A$2, 'SAT M to ACT M'!$B$2, IF('SAT Math'!B400&gt;'SAT M to ACT M'!A$56, 'SAT M to ACT M'!B$56, VLOOKUP(B400,'SAT M to ACT M'!A:B,2,FALSE))))</f>
        <v/>
      </c>
      <c r="D400" s="11" t="str">
        <f t="shared" si="42"/>
        <v/>
      </c>
      <c r="E400" s="11" t="str">
        <f t="shared" si="46"/>
        <v/>
      </c>
      <c r="F400" s="11" t="str">
        <f t="shared" si="43"/>
        <v/>
      </c>
      <c r="G400" s="11" t="str">
        <f>IF('SAT Math'!B400="","", IF(F400&lt;100, 100, IF(F400&gt;300, 300, F400)))</f>
        <v/>
      </c>
      <c r="H400" s="11" t="str">
        <f t="shared" si="44"/>
        <v/>
      </c>
      <c r="I400" s="11" t="str">
        <f t="shared" si="47"/>
        <v/>
      </c>
      <c r="J400" s="11" t="str">
        <f t="shared" si="45"/>
        <v/>
      </c>
      <c r="K400" s="11" t="str">
        <f t="shared" si="48"/>
        <v/>
      </c>
      <c r="L400" s="11" t="str">
        <f>IF('SAT Math'!B400="","",'SAT M to CBEST M'!$A$2+'SAT M to CBEST M'!$B$2*B400)</f>
        <v/>
      </c>
      <c r="M400" s="11" t="str">
        <f>IF('SAT Math'!B400="","", IF(L400&lt;20, 20, IF(L400&gt;80, 80, L400)))</f>
        <v/>
      </c>
    </row>
    <row r="401" spans="1:13" x14ac:dyDescent="0.25">
      <c r="A401" s="11">
        <v>400</v>
      </c>
      <c r="B401" s="30"/>
      <c r="C401" s="11" t="str">
        <f>IF(ISBLANK('SAT Math'!B401),"", IF('SAT Math'!B401&lt;'SAT M to ACT M'!$A$2, 'SAT M to ACT M'!$B$2, IF('SAT Math'!B401&gt;'SAT M to ACT M'!A$56, 'SAT M to ACT M'!B$56, VLOOKUP(B401,'SAT M to ACT M'!A:B,2,FALSE))))</f>
        <v/>
      </c>
      <c r="D401" s="11" t="str">
        <f t="shared" si="42"/>
        <v/>
      </c>
      <c r="E401" s="11" t="str">
        <f t="shared" si="46"/>
        <v/>
      </c>
      <c r="F401" s="11" t="str">
        <f t="shared" si="43"/>
        <v/>
      </c>
      <c r="G401" s="11" t="str">
        <f>IF('SAT Math'!B401="","", IF(F401&lt;100, 100, IF(F401&gt;300, 300, F401)))</f>
        <v/>
      </c>
      <c r="H401" s="11" t="str">
        <f t="shared" si="44"/>
        <v/>
      </c>
      <c r="I401" s="11" t="str">
        <f t="shared" si="47"/>
        <v/>
      </c>
      <c r="J401" s="11" t="str">
        <f t="shared" si="45"/>
        <v/>
      </c>
      <c r="K401" s="11" t="str">
        <f t="shared" si="48"/>
        <v/>
      </c>
      <c r="L401" s="11" t="str">
        <f>IF('SAT Math'!B401="","",'SAT M to CBEST M'!$A$2+'SAT M to CBEST M'!$B$2*B401)</f>
        <v/>
      </c>
      <c r="M401" s="11" t="str">
        <f>IF('SAT Math'!B401="","", IF(L401&lt;20, 20, IF(L401&gt;80, 80, L401)))</f>
        <v/>
      </c>
    </row>
    <row r="402" spans="1:13" x14ac:dyDescent="0.25">
      <c r="A402" s="11">
        <v>401</v>
      </c>
      <c r="B402" s="30"/>
      <c r="C402" s="11" t="str">
        <f>IF(ISBLANK('SAT Math'!B402),"", IF('SAT Math'!B402&lt;'SAT M to ACT M'!$A$2, 'SAT M to ACT M'!$B$2, IF('SAT Math'!B402&gt;'SAT M to ACT M'!A$56, 'SAT M to ACT M'!B$56, VLOOKUP(B402,'SAT M to ACT M'!A:B,2,FALSE))))</f>
        <v/>
      </c>
      <c r="D402" s="11" t="str">
        <f t="shared" si="42"/>
        <v/>
      </c>
      <c r="E402" s="11" t="str">
        <f t="shared" si="46"/>
        <v/>
      </c>
      <c r="F402" s="11" t="str">
        <f t="shared" si="43"/>
        <v/>
      </c>
      <c r="G402" s="11" t="str">
        <f>IF('SAT Math'!B402="","", IF(F402&lt;100, 100, IF(F402&gt;300, 300, F402)))</f>
        <v/>
      </c>
      <c r="H402" s="11" t="str">
        <f t="shared" si="44"/>
        <v/>
      </c>
      <c r="I402" s="11" t="str">
        <f t="shared" si="47"/>
        <v/>
      </c>
      <c r="J402" s="11" t="str">
        <f t="shared" si="45"/>
        <v/>
      </c>
      <c r="K402" s="11" t="str">
        <f t="shared" si="48"/>
        <v/>
      </c>
      <c r="L402" s="11" t="str">
        <f>IF('SAT Math'!B402="","",'SAT M to CBEST M'!$A$2+'SAT M to CBEST M'!$B$2*B402)</f>
        <v/>
      </c>
      <c r="M402" s="11" t="str">
        <f>IF('SAT Math'!B402="","", IF(L402&lt;20, 20, IF(L402&gt;80, 80, L402)))</f>
        <v/>
      </c>
    </row>
    <row r="403" spans="1:13" x14ac:dyDescent="0.25">
      <c r="A403" s="11">
        <v>402</v>
      </c>
      <c r="B403" s="30"/>
      <c r="C403" s="11" t="str">
        <f>IF(ISBLANK('SAT Math'!B403),"", IF('SAT Math'!B403&lt;'SAT M to ACT M'!$A$2, 'SAT M to ACT M'!$B$2, IF('SAT Math'!B403&gt;'SAT M to ACT M'!A$56, 'SAT M to ACT M'!B$56, VLOOKUP(B403,'SAT M to ACT M'!A:B,2,FALSE))))</f>
        <v/>
      </c>
      <c r="D403" s="11" t="str">
        <f t="shared" si="42"/>
        <v/>
      </c>
      <c r="E403" s="11" t="str">
        <f t="shared" si="46"/>
        <v/>
      </c>
      <c r="F403" s="11" t="str">
        <f t="shared" si="43"/>
        <v/>
      </c>
      <c r="G403" s="11" t="str">
        <f>IF('SAT Math'!B403="","", IF(F403&lt;100, 100, IF(F403&gt;300, 300, F403)))</f>
        <v/>
      </c>
      <c r="H403" s="11" t="str">
        <f t="shared" si="44"/>
        <v/>
      </c>
      <c r="I403" s="11" t="str">
        <f t="shared" si="47"/>
        <v/>
      </c>
      <c r="J403" s="11" t="str">
        <f t="shared" si="45"/>
        <v/>
      </c>
      <c r="K403" s="11" t="str">
        <f t="shared" si="48"/>
        <v/>
      </c>
      <c r="L403" s="11" t="str">
        <f>IF('SAT Math'!B403="","",'SAT M to CBEST M'!$A$2+'SAT M to CBEST M'!$B$2*B403)</f>
        <v/>
      </c>
      <c r="M403" s="11" t="str">
        <f>IF('SAT Math'!B403="","", IF(L403&lt;20, 20, IF(L403&gt;80, 80, L403)))</f>
        <v/>
      </c>
    </row>
    <row r="404" spans="1:13" x14ac:dyDescent="0.25">
      <c r="A404" s="11">
        <v>403</v>
      </c>
      <c r="B404" s="30"/>
      <c r="C404" s="11" t="str">
        <f>IF(ISBLANK('SAT Math'!B404),"", IF('SAT Math'!B404&lt;'SAT M to ACT M'!$A$2, 'SAT M to ACT M'!$B$2, IF('SAT Math'!B404&gt;'SAT M to ACT M'!A$56, 'SAT M to ACT M'!B$56, VLOOKUP(B404,'SAT M to ACT M'!A:B,2,FALSE))))</f>
        <v/>
      </c>
      <c r="D404" s="11" t="str">
        <f t="shared" si="42"/>
        <v/>
      </c>
      <c r="E404" s="11" t="str">
        <f t="shared" si="46"/>
        <v/>
      </c>
      <c r="F404" s="11" t="str">
        <f t="shared" si="43"/>
        <v/>
      </c>
      <c r="G404" s="11" t="str">
        <f>IF('SAT Math'!B404="","", IF(F404&lt;100, 100, IF(F404&gt;300, 300, F404)))</f>
        <v/>
      </c>
      <c r="H404" s="11" t="str">
        <f t="shared" si="44"/>
        <v/>
      </c>
      <c r="I404" s="11" t="str">
        <f t="shared" si="47"/>
        <v/>
      </c>
      <c r="J404" s="11" t="str">
        <f t="shared" si="45"/>
        <v/>
      </c>
      <c r="K404" s="11" t="str">
        <f t="shared" si="48"/>
        <v/>
      </c>
      <c r="L404" s="11" t="str">
        <f>IF('SAT Math'!B404="","",'SAT M to CBEST M'!$A$2+'SAT M to CBEST M'!$B$2*B404)</f>
        <v/>
      </c>
      <c r="M404" s="11" t="str">
        <f>IF('SAT Math'!B404="","", IF(L404&lt;20, 20, IF(L404&gt;80, 80, L404)))</f>
        <v/>
      </c>
    </row>
    <row r="405" spans="1:13" x14ac:dyDescent="0.25">
      <c r="A405" s="11">
        <v>404</v>
      </c>
      <c r="B405" s="30"/>
      <c r="C405" s="11" t="str">
        <f>IF(ISBLANK('SAT Math'!B405),"", IF('SAT Math'!B405&lt;'SAT M to ACT M'!$A$2, 'SAT M to ACT M'!$B$2, IF('SAT Math'!B405&gt;'SAT M to ACT M'!A$56, 'SAT M to ACT M'!B$56, VLOOKUP(B405,'SAT M to ACT M'!A:B,2,FALSE))))</f>
        <v/>
      </c>
      <c r="D405" s="11" t="str">
        <f t="shared" si="42"/>
        <v/>
      </c>
      <c r="E405" s="11" t="str">
        <f t="shared" si="46"/>
        <v/>
      </c>
      <c r="F405" s="11" t="str">
        <f t="shared" si="43"/>
        <v/>
      </c>
      <c r="G405" s="11" t="str">
        <f>IF('SAT Math'!B405="","", IF(F405&lt;100, 100, IF(F405&gt;300, 300, F405)))</f>
        <v/>
      </c>
      <c r="H405" s="11" t="str">
        <f t="shared" si="44"/>
        <v/>
      </c>
      <c r="I405" s="11" t="str">
        <f t="shared" si="47"/>
        <v/>
      </c>
      <c r="J405" s="11" t="str">
        <f t="shared" si="45"/>
        <v/>
      </c>
      <c r="K405" s="11" t="str">
        <f t="shared" si="48"/>
        <v/>
      </c>
      <c r="L405" s="11" t="str">
        <f>IF('SAT Math'!B405="","",'SAT M to CBEST M'!$A$2+'SAT M to CBEST M'!$B$2*B405)</f>
        <v/>
      </c>
      <c r="M405" s="11" t="str">
        <f>IF('SAT Math'!B405="","", IF(L405&lt;20, 20, IF(L405&gt;80, 80, L405)))</f>
        <v/>
      </c>
    </row>
    <row r="406" spans="1:13" x14ac:dyDescent="0.25">
      <c r="A406" s="11">
        <v>405</v>
      </c>
      <c r="B406" s="30"/>
      <c r="C406" s="11" t="str">
        <f>IF(ISBLANK('SAT Math'!B406),"", IF('SAT Math'!B406&lt;'SAT M to ACT M'!$A$2, 'SAT M to ACT M'!$B$2, IF('SAT Math'!B406&gt;'SAT M to ACT M'!A$56, 'SAT M to ACT M'!B$56, VLOOKUP(B406,'SAT M to ACT M'!A:B,2,FALSE))))</f>
        <v/>
      </c>
      <c r="D406" s="11" t="str">
        <f t="shared" si="42"/>
        <v/>
      </c>
      <c r="E406" s="11" t="str">
        <f t="shared" si="46"/>
        <v/>
      </c>
      <c r="F406" s="11" t="str">
        <f t="shared" si="43"/>
        <v/>
      </c>
      <c r="G406" s="11" t="str">
        <f>IF('SAT Math'!B406="","", IF(F406&lt;100, 100, IF(F406&gt;300, 300, F406)))</f>
        <v/>
      </c>
      <c r="H406" s="11" t="str">
        <f t="shared" si="44"/>
        <v/>
      </c>
      <c r="I406" s="11" t="str">
        <f t="shared" si="47"/>
        <v/>
      </c>
      <c r="J406" s="11" t="str">
        <f t="shared" si="45"/>
        <v/>
      </c>
      <c r="K406" s="11" t="str">
        <f t="shared" si="48"/>
        <v/>
      </c>
      <c r="L406" s="11" t="str">
        <f>IF('SAT Math'!B406="","",'SAT M to CBEST M'!$A$2+'SAT M to CBEST M'!$B$2*B406)</f>
        <v/>
      </c>
      <c r="M406" s="11" t="str">
        <f>IF('SAT Math'!B406="","", IF(L406&lt;20, 20, IF(L406&gt;80, 80, L406)))</f>
        <v/>
      </c>
    </row>
    <row r="407" spans="1:13" x14ac:dyDescent="0.25">
      <c r="A407" s="11">
        <v>406</v>
      </c>
      <c r="B407" s="30"/>
      <c r="C407" s="11" t="str">
        <f>IF(ISBLANK('SAT Math'!B407),"", IF('SAT Math'!B407&lt;'SAT M to ACT M'!$A$2, 'SAT M to ACT M'!$B$2, IF('SAT Math'!B407&gt;'SAT M to ACT M'!A$56, 'SAT M to ACT M'!B$56, VLOOKUP(B407,'SAT M to ACT M'!A:B,2,FALSE))))</f>
        <v/>
      </c>
      <c r="D407" s="11" t="str">
        <f t="shared" si="42"/>
        <v/>
      </c>
      <c r="E407" s="11" t="str">
        <f t="shared" si="46"/>
        <v/>
      </c>
      <c r="F407" s="11" t="str">
        <f t="shared" si="43"/>
        <v/>
      </c>
      <c r="G407" s="11" t="str">
        <f>IF('SAT Math'!B407="","", IF(F407&lt;100, 100, IF(F407&gt;300, 300, F407)))</f>
        <v/>
      </c>
      <c r="H407" s="11" t="str">
        <f t="shared" si="44"/>
        <v/>
      </c>
      <c r="I407" s="11" t="str">
        <f t="shared" si="47"/>
        <v/>
      </c>
      <c r="J407" s="11" t="str">
        <f t="shared" si="45"/>
        <v/>
      </c>
      <c r="K407" s="11" t="str">
        <f t="shared" si="48"/>
        <v/>
      </c>
      <c r="L407" s="11" t="str">
        <f>IF('SAT Math'!B407="","",'SAT M to CBEST M'!$A$2+'SAT M to CBEST M'!$B$2*B407)</f>
        <v/>
      </c>
      <c r="M407" s="11" t="str">
        <f>IF('SAT Math'!B407="","", IF(L407&lt;20, 20, IF(L407&gt;80, 80, L407)))</f>
        <v/>
      </c>
    </row>
    <row r="408" spans="1:13" x14ac:dyDescent="0.25">
      <c r="A408" s="11">
        <v>407</v>
      </c>
      <c r="B408" s="30"/>
      <c r="C408" s="11" t="str">
        <f>IF(ISBLANK('SAT Math'!B408),"", IF('SAT Math'!B408&lt;'SAT M to ACT M'!$A$2, 'SAT M to ACT M'!$B$2, IF('SAT Math'!B408&gt;'SAT M to ACT M'!A$56, 'SAT M to ACT M'!B$56, VLOOKUP(B408,'SAT M to ACT M'!A:B,2,FALSE))))</f>
        <v/>
      </c>
      <c r="D408" s="11" t="str">
        <f t="shared" si="42"/>
        <v/>
      </c>
      <c r="E408" s="11" t="str">
        <f t="shared" si="46"/>
        <v/>
      </c>
      <c r="F408" s="11" t="str">
        <f t="shared" si="43"/>
        <v/>
      </c>
      <c r="G408" s="11" t="str">
        <f>IF('SAT Math'!B408="","", IF(F408&lt;100, 100, IF(F408&gt;300, 300, F408)))</f>
        <v/>
      </c>
      <c r="H408" s="11" t="str">
        <f t="shared" si="44"/>
        <v/>
      </c>
      <c r="I408" s="11" t="str">
        <f t="shared" si="47"/>
        <v/>
      </c>
      <c r="J408" s="11" t="str">
        <f t="shared" si="45"/>
        <v/>
      </c>
      <c r="K408" s="11" t="str">
        <f t="shared" si="48"/>
        <v/>
      </c>
      <c r="L408" s="11" t="str">
        <f>IF('SAT Math'!B408="","",'SAT M to CBEST M'!$A$2+'SAT M to CBEST M'!$B$2*B408)</f>
        <v/>
      </c>
      <c r="M408" s="11" t="str">
        <f>IF('SAT Math'!B408="","", IF(L408&lt;20, 20, IF(L408&gt;80, 80, L408)))</f>
        <v/>
      </c>
    </row>
    <row r="409" spans="1:13" x14ac:dyDescent="0.25">
      <c r="A409" s="11">
        <v>408</v>
      </c>
      <c r="B409" s="30"/>
      <c r="C409" s="11" t="str">
        <f>IF(ISBLANK('SAT Math'!B409),"", IF('SAT Math'!B409&lt;'SAT M to ACT M'!$A$2, 'SAT M to ACT M'!$B$2, IF('SAT Math'!B409&gt;'SAT M to ACT M'!A$56, 'SAT M to ACT M'!B$56, VLOOKUP(B409,'SAT M to ACT M'!A:B,2,FALSE))))</f>
        <v/>
      </c>
      <c r="D409" s="11" t="str">
        <f t="shared" si="42"/>
        <v/>
      </c>
      <c r="E409" s="11" t="str">
        <f t="shared" si="46"/>
        <v/>
      </c>
      <c r="F409" s="11" t="str">
        <f t="shared" si="43"/>
        <v/>
      </c>
      <c r="G409" s="11" t="str">
        <f>IF('SAT Math'!B409="","", IF(F409&lt;100, 100, IF(F409&gt;300, 300, F409)))</f>
        <v/>
      </c>
      <c r="H409" s="11" t="str">
        <f t="shared" si="44"/>
        <v/>
      </c>
      <c r="I409" s="11" t="str">
        <f t="shared" si="47"/>
        <v/>
      </c>
      <c r="J409" s="11" t="str">
        <f t="shared" si="45"/>
        <v/>
      </c>
      <c r="K409" s="11" t="str">
        <f t="shared" si="48"/>
        <v/>
      </c>
      <c r="L409" s="11" t="str">
        <f>IF('SAT Math'!B409="","",'SAT M to CBEST M'!$A$2+'SAT M to CBEST M'!$B$2*B409)</f>
        <v/>
      </c>
      <c r="M409" s="11" t="str">
        <f>IF('SAT Math'!B409="","", IF(L409&lt;20, 20, IF(L409&gt;80, 80, L409)))</f>
        <v/>
      </c>
    </row>
    <row r="410" spans="1:13" x14ac:dyDescent="0.25">
      <c r="A410" s="11">
        <v>409</v>
      </c>
      <c r="B410" s="30"/>
      <c r="C410" s="11" t="str">
        <f>IF(ISBLANK('SAT Math'!B410),"", IF('SAT Math'!B410&lt;'SAT M to ACT M'!$A$2, 'SAT M to ACT M'!$B$2, IF('SAT Math'!B410&gt;'SAT M to ACT M'!A$56, 'SAT M to ACT M'!B$56, VLOOKUP(B410,'SAT M to ACT M'!A:B,2,FALSE))))</f>
        <v/>
      </c>
      <c r="D410" s="11" t="str">
        <f t="shared" si="42"/>
        <v/>
      </c>
      <c r="E410" s="11" t="str">
        <f t="shared" si="46"/>
        <v/>
      </c>
      <c r="F410" s="11" t="str">
        <f t="shared" si="43"/>
        <v/>
      </c>
      <c r="G410" s="11" t="str">
        <f>IF('SAT Math'!B410="","", IF(F410&lt;100, 100, IF(F410&gt;300, 300, F410)))</f>
        <v/>
      </c>
      <c r="H410" s="11" t="str">
        <f t="shared" si="44"/>
        <v/>
      </c>
      <c r="I410" s="11" t="str">
        <f t="shared" si="47"/>
        <v/>
      </c>
      <c r="J410" s="11" t="str">
        <f t="shared" si="45"/>
        <v/>
      </c>
      <c r="K410" s="11" t="str">
        <f t="shared" si="48"/>
        <v/>
      </c>
      <c r="L410" s="11" t="str">
        <f>IF('SAT Math'!B410="","",'SAT M to CBEST M'!$A$2+'SAT M to CBEST M'!$B$2*B410)</f>
        <v/>
      </c>
      <c r="M410" s="11" t="str">
        <f>IF('SAT Math'!B410="","", IF(L410&lt;20, 20, IF(L410&gt;80, 80, L410)))</f>
        <v/>
      </c>
    </row>
    <row r="411" spans="1:13" x14ac:dyDescent="0.25">
      <c r="A411" s="11">
        <v>410</v>
      </c>
      <c r="B411" s="30"/>
      <c r="C411" s="11" t="str">
        <f>IF(ISBLANK('SAT Math'!B411),"", IF('SAT Math'!B411&lt;'SAT M to ACT M'!$A$2, 'SAT M to ACT M'!$B$2, IF('SAT Math'!B411&gt;'SAT M to ACT M'!A$56, 'SAT M to ACT M'!B$56, VLOOKUP(B411,'SAT M to ACT M'!A:B,2,FALSE))))</f>
        <v/>
      </c>
      <c r="D411" s="11" t="str">
        <f t="shared" si="42"/>
        <v/>
      </c>
      <c r="E411" s="11" t="str">
        <f t="shared" si="46"/>
        <v/>
      </c>
      <c r="F411" s="11" t="str">
        <f t="shared" si="43"/>
        <v/>
      </c>
      <c r="G411" s="11" t="str">
        <f>IF('SAT Math'!B411="","", IF(F411&lt;100, 100, IF(F411&gt;300, 300, F411)))</f>
        <v/>
      </c>
      <c r="H411" s="11" t="str">
        <f t="shared" si="44"/>
        <v/>
      </c>
      <c r="I411" s="11" t="str">
        <f t="shared" si="47"/>
        <v/>
      </c>
      <c r="J411" s="11" t="str">
        <f t="shared" si="45"/>
        <v/>
      </c>
      <c r="K411" s="11" t="str">
        <f t="shared" si="48"/>
        <v/>
      </c>
      <c r="L411" s="11" t="str">
        <f>IF('SAT Math'!B411="","",'SAT M to CBEST M'!$A$2+'SAT M to CBEST M'!$B$2*B411)</f>
        <v/>
      </c>
      <c r="M411" s="11" t="str">
        <f>IF('SAT Math'!B411="","", IF(L411&lt;20, 20, IF(L411&gt;80, 80, L411)))</f>
        <v/>
      </c>
    </row>
    <row r="412" spans="1:13" x14ac:dyDescent="0.25">
      <c r="A412" s="11">
        <v>411</v>
      </c>
      <c r="B412" s="30"/>
      <c r="C412" s="11" t="str">
        <f>IF(ISBLANK('SAT Math'!B412),"", IF('SAT Math'!B412&lt;'SAT M to ACT M'!$A$2, 'SAT M to ACT M'!$B$2, IF('SAT Math'!B412&gt;'SAT M to ACT M'!A$56, 'SAT M to ACT M'!B$56, VLOOKUP(B412,'SAT M to ACT M'!A:B,2,FALSE))))</f>
        <v/>
      </c>
      <c r="D412" s="11" t="str">
        <f t="shared" si="42"/>
        <v/>
      </c>
      <c r="E412" s="11" t="str">
        <f t="shared" si="46"/>
        <v/>
      </c>
      <c r="F412" s="11" t="str">
        <f t="shared" si="43"/>
        <v/>
      </c>
      <c r="G412" s="11" t="str">
        <f>IF('SAT Math'!B412="","", IF(F412&lt;100, 100, IF(F412&gt;300, 300, F412)))</f>
        <v/>
      </c>
      <c r="H412" s="11" t="str">
        <f t="shared" si="44"/>
        <v/>
      </c>
      <c r="I412" s="11" t="str">
        <f t="shared" si="47"/>
        <v/>
      </c>
      <c r="J412" s="11" t="str">
        <f t="shared" si="45"/>
        <v/>
      </c>
      <c r="K412" s="11" t="str">
        <f t="shared" si="48"/>
        <v/>
      </c>
      <c r="L412" s="11" t="str">
        <f>IF('SAT Math'!B412="","",'SAT M to CBEST M'!$A$2+'SAT M to CBEST M'!$B$2*B412)</f>
        <v/>
      </c>
      <c r="M412" s="11" t="str">
        <f>IF('SAT Math'!B412="","", IF(L412&lt;20, 20, IF(L412&gt;80, 80, L412)))</f>
        <v/>
      </c>
    </row>
    <row r="413" spans="1:13" x14ac:dyDescent="0.25">
      <c r="A413" s="11">
        <v>412</v>
      </c>
      <c r="B413" s="30"/>
      <c r="C413" s="11" t="str">
        <f>IF(ISBLANK('SAT Math'!B413),"", IF('SAT Math'!B413&lt;'SAT M to ACT M'!$A$2, 'SAT M to ACT M'!$B$2, IF('SAT Math'!B413&gt;'SAT M to ACT M'!A$56, 'SAT M to ACT M'!B$56, VLOOKUP(B413,'SAT M to ACT M'!A:B,2,FALSE))))</f>
        <v/>
      </c>
      <c r="D413" s="11" t="str">
        <f t="shared" si="42"/>
        <v/>
      </c>
      <c r="E413" s="11" t="str">
        <f t="shared" si="46"/>
        <v/>
      </c>
      <c r="F413" s="11" t="str">
        <f t="shared" si="43"/>
        <v/>
      </c>
      <c r="G413" s="11" t="str">
        <f>IF('SAT Math'!B413="","", IF(F413&lt;100, 100, IF(F413&gt;300, 300, F413)))</f>
        <v/>
      </c>
      <c r="H413" s="11" t="str">
        <f t="shared" si="44"/>
        <v/>
      </c>
      <c r="I413" s="11" t="str">
        <f t="shared" si="47"/>
        <v/>
      </c>
      <c r="J413" s="11" t="str">
        <f t="shared" si="45"/>
        <v/>
      </c>
      <c r="K413" s="11" t="str">
        <f t="shared" si="48"/>
        <v/>
      </c>
      <c r="L413" s="11" t="str">
        <f>IF('SAT Math'!B413="","",'SAT M to CBEST M'!$A$2+'SAT M to CBEST M'!$B$2*B413)</f>
        <v/>
      </c>
      <c r="M413" s="11" t="str">
        <f>IF('SAT Math'!B413="","", IF(L413&lt;20, 20, IF(L413&gt;80, 80, L413)))</f>
        <v/>
      </c>
    </row>
    <row r="414" spans="1:13" x14ac:dyDescent="0.25">
      <c r="A414" s="11">
        <v>413</v>
      </c>
      <c r="B414" s="30"/>
      <c r="C414" s="11" t="str">
        <f>IF(ISBLANK('SAT Math'!B414),"", IF('SAT Math'!B414&lt;'SAT M to ACT M'!$A$2, 'SAT M to ACT M'!$B$2, IF('SAT Math'!B414&gt;'SAT M to ACT M'!A$56, 'SAT M to ACT M'!B$56, VLOOKUP(B414,'SAT M to ACT M'!A:B,2,FALSE))))</f>
        <v/>
      </c>
      <c r="D414" s="11" t="str">
        <f t="shared" si="42"/>
        <v/>
      </c>
      <c r="E414" s="11" t="str">
        <f t="shared" si="46"/>
        <v/>
      </c>
      <c r="F414" s="11" t="str">
        <f t="shared" si="43"/>
        <v/>
      </c>
      <c r="G414" s="11" t="str">
        <f>IF('SAT Math'!B414="","", IF(F414&lt;100, 100, IF(F414&gt;300, 300, F414)))</f>
        <v/>
      </c>
      <c r="H414" s="11" t="str">
        <f t="shared" si="44"/>
        <v/>
      </c>
      <c r="I414" s="11" t="str">
        <f t="shared" si="47"/>
        <v/>
      </c>
      <c r="J414" s="11" t="str">
        <f t="shared" si="45"/>
        <v/>
      </c>
      <c r="K414" s="11" t="str">
        <f t="shared" si="48"/>
        <v/>
      </c>
      <c r="L414" s="11" t="str">
        <f>IF('SAT Math'!B414="","",'SAT M to CBEST M'!$A$2+'SAT M to CBEST M'!$B$2*B414)</f>
        <v/>
      </c>
      <c r="M414" s="11" t="str">
        <f>IF('SAT Math'!B414="","", IF(L414&lt;20, 20, IF(L414&gt;80, 80, L414)))</f>
        <v/>
      </c>
    </row>
    <row r="415" spans="1:13" x14ac:dyDescent="0.25">
      <c r="A415" s="11">
        <v>414</v>
      </c>
      <c r="B415" s="30"/>
      <c r="C415" s="11" t="str">
        <f>IF(ISBLANK('SAT Math'!B415),"", IF('SAT Math'!B415&lt;'SAT M to ACT M'!$A$2, 'SAT M to ACT M'!$B$2, IF('SAT Math'!B415&gt;'SAT M to ACT M'!A$56, 'SAT M to ACT M'!B$56, VLOOKUP(B415,'SAT M to ACT M'!A:B,2,FALSE))))</f>
        <v/>
      </c>
      <c r="D415" s="11" t="str">
        <f t="shared" si="42"/>
        <v/>
      </c>
      <c r="E415" s="11" t="str">
        <f t="shared" si="46"/>
        <v/>
      </c>
      <c r="F415" s="11" t="str">
        <f t="shared" si="43"/>
        <v/>
      </c>
      <c r="G415" s="11" t="str">
        <f>IF('SAT Math'!B415="","", IF(F415&lt;100, 100, IF(F415&gt;300, 300, F415)))</f>
        <v/>
      </c>
      <c r="H415" s="11" t="str">
        <f t="shared" si="44"/>
        <v/>
      </c>
      <c r="I415" s="11" t="str">
        <f t="shared" si="47"/>
        <v/>
      </c>
      <c r="J415" s="11" t="str">
        <f t="shared" si="45"/>
        <v/>
      </c>
      <c r="K415" s="11" t="str">
        <f t="shared" si="48"/>
        <v/>
      </c>
      <c r="L415" s="11" t="str">
        <f>IF('SAT Math'!B415="","",'SAT M to CBEST M'!$A$2+'SAT M to CBEST M'!$B$2*B415)</f>
        <v/>
      </c>
      <c r="M415" s="11" t="str">
        <f>IF('SAT Math'!B415="","", IF(L415&lt;20, 20, IF(L415&gt;80, 80, L415)))</f>
        <v/>
      </c>
    </row>
    <row r="416" spans="1:13" x14ac:dyDescent="0.25">
      <c r="A416" s="11">
        <v>415</v>
      </c>
      <c r="B416" s="30"/>
      <c r="C416" s="11" t="str">
        <f>IF(ISBLANK('SAT Math'!B416),"", IF('SAT Math'!B416&lt;'SAT M to ACT M'!$A$2, 'SAT M to ACT M'!$B$2, IF('SAT Math'!B416&gt;'SAT M to ACT M'!A$56, 'SAT M to ACT M'!B$56, VLOOKUP(B416,'SAT M to ACT M'!A:B,2,FALSE))))</f>
        <v/>
      </c>
      <c r="D416" s="11" t="str">
        <f t="shared" si="42"/>
        <v/>
      </c>
      <c r="E416" s="11" t="str">
        <f t="shared" si="46"/>
        <v/>
      </c>
      <c r="F416" s="11" t="str">
        <f t="shared" si="43"/>
        <v/>
      </c>
      <c r="G416" s="11" t="str">
        <f>IF('SAT Math'!B416="","", IF(F416&lt;100, 100, IF(F416&gt;300, 300, F416)))</f>
        <v/>
      </c>
      <c r="H416" s="11" t="str">
        <f t="shared" si="44"/>
        <v/>
      </c>
      <c r="I416" s="11" t="str">
        <f t="shared" si="47"/>
        <v/>
      </c>
      <c r="J416" s="11" t="str">
        <f t="shared" si="45"/>
        <v/>
      </c>
      <c r="K416" s="11" t="str">
        <f t="shared" si="48"/>
        <v/>
      </c>
      <c r="L416" s="11" t="str">
        <f>IF('SAT Math'!B416="","",'SAT M to CBEST M'!$A$2+'SAT M to CBEST M'!$B$2*B416)</f>
        <v/>
      </c>
      <c r="M416" s="11" t="str">
        <f>IF('SAT Math'!B416="","", IF(L416&lt;20, 20, IF(L416&gt;80, 80, L416)))</f>
        <v/>
      </c>
    </row>
    <row r="417" spans="1:13" x14ac:dyDescent="0.25">
      <c r="A417" s="11">
        <v>416</v>
      </c>
      <c r="B417" s="30"/>
      <c r="C417" s="11" t="str">
        <f>IF(ISBLANK('SAT Math'!B417),"", IF('SAT Math'!B417&lt;'SAT M to ACT M'!$A$2, 'SAT M to ACT M'!$B$2, IF('SAT Math'!B417&gt;'SAT M to ACT M'!A$56, 'SAT M to ACT M'!B$56, VLOOKUP(B417,'SAT M to ACT M'!A:B,2,FALSE))))</f>
        <v/>
      </c>
      <c r="D417" s="11" t="str">
        <f t="shared" si="42"/>
        <v/>
      </c>
      <c r="E417" s="11" t="str">
        <f t="shared" si="46"/>
        <v/>
      </c>
      <c r="F417" s="11" t="str">
        <f t="shared" si="43"/>
        <v/>
      </c>
      <c r="G417" s="11" t="str">
        <f>IF('SAT Math'!B417="","", IF(F417&lt;100, 100, IF(F417&gt;300, 300, F417)))</f>
        <v/>
      </c>
      <c r="H417" s="11" t="str">
        <f t="shared" si="44"/>
        <v/>
      </c>
      <c r="I417" s="11" t="str">
        <f t="shared" si="47"/>
        <v/>
      </c>
      <c r="J417" s="11" t="str">
        <f t="shared" si="45"/>
        <v/>
      </c>
      <c r="K417" s="11" t="str">
        <f t="shared" si="48"/>
        <v/>
      </c>
      <c r="L417" s="11" t="str">
        <f>IF('SAT Math'!B417="","",'SAT M to CBEST M'!$A$2+'SAT M to CBEST M'!$B$2*B417)</f>
        <v/>
      </c>
      <c r="M417" s="11" t="str">
        <f>IF('SAT Math'!B417="","", IF(L417&lt;20, 20, IF(L417&gt;80, 80, L417)))</f>
        <v/>
      </c>
    </row>
    <row r="418" spans="1:13" x14ac:dyDescent="0.25">
      <c r="A418" s="11">
        <v>417</v>
      </c>
      <c r="B418" s="30"/>
      <c r="C418" s="11" t="str">
        <f>IF(ISBLANK('SAT Math'!B418),"", IF('SAT Math'!B418&lt;'SAT M to ACT M'!$A$2, 'SAT M to ACT M'!$B$2, IF('SAT Math'!B418&gt;'SAT M to ACT M'!A$56, 'SAT M to ACT M'!B$56, VLOOKUP(B418,'SAT M to ACT M'!A:B,2,FALSE))))</f>
        <v/>
      </c>
      <c r="D418" s="11" t="str">
        <f t="shared" si="42"/>
        <v/>
      </c>
      <c r="E418" s="11" t="str">
        <f t="shared" si="46"/>
        <v/>
      </c>
      <c r="F418" s="11" t="str">
        <f t="shared" si="43"/>
        <v/>
      </c>
      <c r="G418" s="11" t="str">
        <f>IF('SAT Math'!B418="","", IF(F418&lt;100, 100, IF(F418&gt;300, 300, F418)))</f>
        <v/>
      </c>
      <c r="H418" s="11" t="str">
        <f t="shared" si="44"/>
        <v/>
      </c>
      <c r="I418" s="11" t="str">
        <f t="shared" si="47"/>
        <v/>
      </c>
      <c r="J418" s="11" t="str">
        <f t="shared" si="45"/>
        <v/>
      </c>
      <c r="K418" s="11" t="str">
        <f t="shared" si="48"/>
        <v/>
      </c>
      <c r="L418" s="11" t="str">
        <f>IF('SAT Math'!B418="","",'SAT M to CBEST M'!$A$2+'SAT M to CBEST M'!$B$2*B418)</f>
        <v/>
      </c>
      <c r="M418" s="11" t="str">
        <f>IF('SAT Math'!B418="","", IF(L418&lt;20, 20, IF(L418&gt;80, 80, L418)))</f>
        <v/>
      </c>
    </row>
    <row r="419" spans="1:13" x14ac:dyDescent="0.25">
      <c r="A419" s="11">
        <v>418</v>
      </c>
      <c r="B419" s="30"/>
      <c r="C419" s="11" t="str">
        <f>IF(ISBLANK('SAT Math'!B419),"", IF('SAT Math'!B419&lt;'SAT M to ACT M'!$A$2, 'SAT M to ACT M'!$B$2, IF('SAT Math'!B419&gt;'SAT M to ACT M'!A$56, 'SAT M to ACT M'!B$56, VLOOKUP(B419,'SAT M to ACT M'!A:B,2,FALSE))))</f>
        <v/>
      </c>
      <c r="D419" s="11" t="str">
        <f t="shared" si="42"/>
        <v/>
      </c>
      <c r="E419" s="11" t="str">
        <f t="shared" si="46"/>
        <v/>
      </c>
      <c r="F419" s="11" t="str">
        <f t="shared" si="43"/>
        <v/>
      </c>
      <c r="G419" s="11" t="str">
        <f>IF('SAT Math'!B419="","", IF(F419&lt;100, 100, IF(F419&gt;300, 300, F419)))</f>
        <v/>
      </c>
      <c r="H419" s="11" t="str">
        <f t="shared" si="44"/>
        <v/>
      </c>
      <c r="I419" s="11" t="str">
        <f t="shared" si="47"/>
        <v/>
      </c>
      <c r="J419" s="11" t="str">
        <f t="shared" si="45"/>
        <v/>
      </c>
      <c r="K419" s="11" t="str">
        <f t="shared" si="48"/>
        <v/>
      </c>
      <c r="L419" s="11" t="str">
        <f>IF('SAT Math'!B419="","",'SAT M to CBEST M'!$A$2+'SAT M to CBEST M'!$B$2*B419)</f>
        <v/>
      </c>
      <c r="M419" s="11" t="str">
        <f>IF('SAT Math'!B419="","", IF(L419&lt;20, 20, IF(L419&gt;80, 80, L419)))</f>
        <v/>
      </c>
    </row>
    <row r="420" spans="1:13" x14ac:dyDescent="0.25">
      <c r="A420" s="11">
        <v>419</v>
      </c>
      <c r="B420" s="30"/>
      <c r="C420" s="11" t="str">
        <f>IF(ISBLANK('SAT Math'!B420),"", IF('SAT Math'!B420&lt;'SAT M to ACT M'!$A$2, 'SAT M to ACT M'!$B$2, IF('SAT Math'!B420&gt;'SAT M to ACT M'!A$56, 'SAT M to ACT M'!B$56, VLOOKUP(B420,'SAT M to ACT M'!A:B,2,FALSE))))</f>
        <v/>
      </c>
      <c r="D420" s="11" t="str">
        <f t="shared" si="42"/>
        <v/>
      </c>
      <c r="E420" s="11" t="str">
        <f t="shared" si="46"/>
        <v/>
      </c>
      <c r="F420" s="11" t="str">
        <f t="shared" si="43"/>
        <v/>
      </c>
      <c r="G420" s="11" t="str">
        <f>IF('SAT Math'!B420="","", IF(F420&lt;100, 100, IF(F420&gt;300, 300, F420)))</f>
        <v/>
      </c>
      <c r="H420" s="11" t="str">
        <f t="shared" si="44"/>
        <v/>
      </c>
      <c r="I420" s="11" t="str">
        <f t="shared" si="47"/>
        <v/>
      </c>
      <c r="J420" s="11" t="str">
        <f t="shared" si="45"/>
        <v/>
      </c>
      <c r="K420" s="11" t="str">
        <f t="shared" si="48"/>
        <v/>
      </c>
      <c r="L420" s="11" t="str">
        <f>IF('SAT Math'!B420="","",'SAT M to CBEST M'!$A$2+'SAT M to CBEST M'!$B$2*B420)</f>
        <v/>
      </c>
      <c r="M420" s="11" t="str">
        <f>IF('SAT Math'!B420="","", IF(L420&lt;20, 20, IF(L420&gt;80, 80, L420)))</f>
        <v/>
      </c>
    </row>
    <row r="421" spans="1:13" x14ac:dyDescent="0.25">
      <c r="A421" s="11">
        <v>420</v>
      </c>
      <c r="B421" s="30"/>
      <c r="C421" s="11" t="str">
        <f>IF(ISBLANK('SAT Math'!B421),"", IF('SAT Math'!B421&lt;'SAT M to ACT M'!$A$2, 'SAT M to ACT M'!$B$2, IF('SAT Math'!B421&gt;'SAT M to ACT M'!A$56, 'SAT M to ACT M'!B$56, VLOOKUP(B421,'SAT M to ACT M'!A:B,2,FALSE))))</f>
        <v/>
      </c>
      <c r="D421" s="11" t="str">
        <f t="shared" si="42"/>
        <v/>
      </c>
      <c r="E421" s="11" t="str">
        <f t="shared" si="46"/>
        <v/>
      </c>
      <c r="F421" s="11" t="str">
        <f t="shared" si="43"/>
        <v/>
      </c>
      <c r="G421" s="11" t="str">
        <f>IF('SAT Math'!B421="","", IF(F421&lt;100, 100, IF(F421&gt;300, 300, F421)))</f>
        <v/>
      </c>
      <c r="H421" s="11" t="str">
        <f t="shared" si="44"/>
        <v/>
      </c>
      <c r="I421" s="11" t="str">
        <f t="shared" si="47"/>
        <v/>
      </c>
      <c r="J421" s="11" t="str">
        <f t="shared" si="45"/>
        <v/>
      </c>
      <c r="K421" s="11" t="str">
        <f t="shared" si="48"/>
        <v/>
      </c>
      <c r="L421" s="11" t="str">
        <f>IF('SAT Math'!B421="","",'SAT M to CBEST M'!$A$2+'SAT M to CBEST M'!$B$2*B421)</f>
        <v/>
      </c>
      <c r="M421" s="11" t="str">
        <f>IF('SAT Math'!B421="","", IF(L421&lt;20, 20, IF(L421&gt;80, 80, L421)))</f>
        <v/>
      </c>
    </row>
    <row r="422" spans="1:13" x14ac:dyDescent="0.25">
      <c r="A422" s="11">
        <v>421</v>
      </c>
      <c r="B422" s="30"/>
      <c r="C422" s="11" t="str">
        <f>IF(ISBLANK('SAT Math'!B422),"", IF('SAT Math'!B422&lt;'SAT M to ACT M'!$A$2, 'SAT M to ACT M'!$B$2, IF('SAT Math'!B422&gt;'SAT M to ACT M'!A$56, 'SAT M to ACT M'!B$56, VLOOKUP(B422,'SAT M to ACT M'!A:B,2,FALSE))))</f>
        <v/>
      </c>
      <c r="D422" s="11" t="str">
        <f t="shared" si="42"/>
        <v/>
      </c>
      <c r="E422" s="11" t="str">
        <f t="shared" si="46"/>
        <v/>
      </c>
      <c r="F422" s="11" t="str">
        <f t="shared" si="43"/>
        <v/>
      </c>
      <c r="G422" s="11" t="str">
        <f>IF('SAT Math'!B422="","", IF(F422&lt;100, 100, IF(F422&gt;300, 300, F422)))</f>
        <v/>
      </c>
      <c r="H422" s="11" t="str">
        <f t="shared" si="44"/>
        <v/>
      </c>
      <c r="I422" s="11" t="str">
        <f t="shared" si="47"/>
        <v/>
      </c>
      <c r="J422" s="11" t="str">
        <f t="shared" si="45"/>
        <v/>
      </c>
      <c r="K422" s="11" t="str">
        <f t="shared" si="48"/>
        <v/>
      </c>
      <c r="L422" s="11" t="str">
        <f>IF('SAT Math'!B422="","",'SAT M to CBEST M'!$A$2+'SAT M to CBEST M'!$B$2*B422)</f>
        <v/>
      </c>
      <c r="M422" s="11" t="str">
        <f>IF('SAT Math'!B422="","", IF(L422&lt;20, 20, IF(L422&gt;80, 80, L422)))</f>
        <v/>
      </c>
    </row>
    <row r="423" spans="1:13" x14ac:dyDescent="0.25">
      <c r="A423" s="11">
        <v>422</v>
      </c>
      <c r="B423" s="30"/>
      <c r="C423" s="11" t="str">
        <f>IF(ISBLANK('SAT Math'!B423),"", IF('SAT Math'!B423&lt;'SAT M to ACT M'!$A$2, 'SAT M to ACT M'!$B$2, IF('SAT Math'!B423&gt;'SAT M to ACT M'!A$56, 'SAT M to ACT M'!B$56, VLOOKUP(B423,'SAT M to ACT M'!A:B,2,FALSE))))</f>
        <v/>
      </c>
      <c r="D423" s="11" t="str">
        <f t="shared" si="42"/>
        <v/>
      </c>
      <c r="E423" s="11" t="str">
        <f t="shared" si="46"/>
        <v/>
      </c>
      <c r="F423" s="11" t="str">
        <f t="shared" si="43"/>
        <v/>
      </c>
      <c r="G423" s="11" t="str">
        <f>IF('SAT Math'!B423="","", IF(F423&lt;100, 100, IF(F423&gt;300, 300, F423)))</f>
        <v/>
      </c>
      <c r="H423" s="11" t="str">
        <f t="shared" si="44"/>
        <v/>
      </c>
      <c r="I423" s="11" t="str">
        <f t="shared" si="47"/>
        <v/>
      </c>
      <c r="J423" s="11" t="str">
        <f t="shared" si="45"/>
        <v/>
      </c>
      <c r="K423" s="11" t="str">
        <f t="shared" si="48"/>
        <v/>
      </c>
      <c r="L423" s="11" t="str">
        <f>IF('SAT Math'!B423="","",'SAT M to CBEST M'!$A$2+'SAT M to CBEST M'!$B$2*B423)</f>
        <v/>
      </c>
      <c r="M423" s="11" t="str">
        <f>IF('SAT Math'!B423="","", IF(L423&lt;20, 20, IF(L423&gt;80, 80, L423)))</f>
        <v/>
      </c>
    </row>
    <row r="424" spans="1:13" x14ac:dyDescent="0.25">
      <c r="A424" s="11">
        <v>423</v>
      </c>
      <c r="B424" s="30"/>
      <c r="C424" s="11" t="str">
        <f>IF(ISBLANK('SAT Math'!B424),"", IF('SAT Math'!B424&lt;'SAT M to ACT M'!$A$2, 'SAT M to ACT M'!$B$2, IF('SAT Math'!B424&gt;'SAT M to ACT M'!A$56, 'SAT M to ACT M'!B$56, VLOOKUP(B424,'SAT M to ACT M'!A:B,2,FALSE))))</f>
        <v/>
      </c>
      <c r="D424" s="11" t="str">
        <f t="shared" si="42"/>
        <v/>
      </c>
      <c r="E424" s="11" t="str">
        <f t="shared" si="46"/>
        <v/>
      </c>
      <c r="F424" s="11" t="str">
        <f t="shared" si="43"/>
        <v/>
      </c>
      <c r="G424" s="11" t="str">
        <f>IF('SAT Math'!B424="","", IF(F424&lt;100, 100, IF(F424&gt;300, 300, F424)))</f>
        <v/>
      </c>
      <c r="H424" s="11" t="str">
        <f t="shared" si="44"/>
        <v/>
      </c>
      <c r="I424" s="11" t="str">
        <f t="shared" si="47"/>
        <v/>
      </c>
      <c r="J424" s="11" t="str">
        <f t="shared" si="45"/>
        <v/>
      </c>
      <c r="K424" s="11" t="str">
        <f t="shared" si="48"/>
        <v/>
      </c>
      <c r="L424" s="11" t="str">
        <f>IF('SAT Math'!B424="","",'SAT M to CBEST M'!$A$2+'SAT M to CBEST M'!$B$2*B424)</f>
        <v/>
      </c>
      <c r="M424" s="11" t="str">
        <f>IF('SAT Math'!B424="","", IF(L424&lt;20, 20, IF(L424&gt;80, 80, L424)))</f>
        <v/>
      </c>
    </row>
    <row r="425" spans="1:13" x14ac:dyDescent="0.25">
      <c r="A425" s="11">
        <v>424</v>
      </c>
      <c r="B425" s="30"/>
      <c r="C425" s="11" t="str">
        <f>IF(ISBLANK('SAT Math'!B425),"", IF('SAT Math'!B425&lt;'SAT M to ACT M'!$A$2, 'SAT M to ACT M'!$B$2, IF('SAT Math'!B425&gt;'SAT M to ACT M'!A$56, 'SAT M to ACT M'!B$56, VLOOKUP(B425,'SAT M to ACT M'!A:B,2,FALSE))))</f>
        <v/>
      </c>
      <c r="D425" s="11" t="str">
        <f t="shared" si="42"/>
        <v/>
      </c>
      <c r="E425" s="11" t="str">
        <f t="shared" si="46"/>
        <v/>
      </c>
      <c r="F425" s="11" t="str">
        <f t="shared" si="43"/>
        <v/>
      </c>
      <c r="G425" s="11" t="str">
        <f>IF('SAT Math'!B425="","", IF(F425&lt;100, 100, IF(F425&gt;300, 300, F425)))</f>
        <v/>
      </c>
      <c r="H425" s="11" t="str">
        <f t="shared" si="44"/>
        <v/>
      </c>
      <c r="I425" s="11" t="str">
        <f t="shared" si="47"/>
        <v/>
      </c>
      <c r="J425" s="11" t="str">
        <f t="shared" si="45"/>
        <v/>
      </c>
      <c r="K425" s="11" t="str">
        <f t="shared" si="48"/>
        <v/>
      </c>
      <c r="L425" s="11" t="str">
        <f>IF('SAT Math'!B425="","",'SAT M to CBEST M'!$A$2+'SAT M to CBEST M'!$B$2*B425)</f>
        <v/>
      </c>
      <c r="M425" s="11" t="str">
        <f>IF('SAT Math'!B425="","", IF(L425&lt;20, 20, IF(L425&gt;80, 80, L425)))</f>
        <v/>
      </c>
    </row>
    <row r="426" spans="1:13" x14ac:dyDescent="0.25">
      <c r="A426" s="11">
        <v>425</v>
      </c>
      <c r="B426" s="30"/>
      <c r="C426" s="11" t="str">
        <f>IF(ISBLANK('SAT Math'!B426),"", IF('SAT Math'!B426&lt;'SAT M to ACT M'!$A$2, 'SAT M to ACT M'!$B$2, IF('SAT Math'!B426&gt;'SAT M to ACT M'!A$56, 'SAT M to ACT M'!B$56, VLOOKUP(B426,'SAT M to ACT M'!A:B,2,FALSE))))</f>
        <v/>
      </c>
      <c r="D426" s="11" t="str">
        <f t="shared" si="42"/>
        <v/>
      </c>
      <c r="E426" s="11" t="str">
        <f t="shared" si="46"/>
        <v/>
      </c>
      <c r="F426" s="11" t="str">
        <f t="shared" si="43"/>
        <v/>
      </c>
      <c r="G426" s="11" t="str">
        <f>IF('SAT Math'!B426="","", IF(F426&lt;100, 100, IF(F426&gt;300, 300, F426)))</f>
        <v/>
      </c>
      <c r="H426" s="11" t="str">
        <f t="shared" si="44"/>
        <v/>
      </c>
      <c r="I426" s="11" t="str">
        <f t="shared" si="47"/>
        <v/>
      </c>
      <c r="J426" s="11" t="str">
        <f t="shared" si="45"/>
        <v/>
      </c>
      <c r="K426" s="11" t="str">
        <f t="shared" si="48"/>
        <v/>
      </c>
      <c r="L426" s="11" t="str">
        <f>IF('SAT Math'!B426="","",'SAT M to CBEST M'!$A$2+'SAT M to CBEST M'!$B$2*B426)</f>
        <v/>
      </c>
      <c r="M426" s="11" t="str">
        <f>IF('SAT Math'!B426="","", IF(L426&lt;20, 20, IF(L426&gt;80, 80, L426)))</f>
        <v/>
      </c>
    </row>
    <row r="427" spans="1:13" x14ac:dyDescent="0.25">
      <c r="A427" s="11">
        <v>426</v>
      </c>
      <c r="B427" s="30"/>
      <c r="C427" s="11" t="str">
        <f>IF(ISBLANK('SAT Math'!B427),"", IF('SAT Math'!B427&lt;'SAT M to ACT M'!$A$2, 'SAT M to ACT M'!$B$2, IF('SAT Math'!B427&gt;'SAT M to ACT M'!A$56, 'SAT M to ACT M'!B$56, VLOOKUP(B427,'SAT M to ACT M'!A:B,2,FALSE))))</f>
        <v/>
      </c>
      <c r="D427" s="11" t="str">
        <f t="shared" si="42"/>
        <v/>
      </c>
      <c r="E427" s="11" t="str">
        <f t="shared" si="46"/>
        <v/>
      </c>
      <c r="F427" s="11" t="str">
        <f t="shared" si="43"/>
        <v/>
      </c>
      <c r="G427" s="11" t="str">
        <f>IF('SAT Math'!B427="","", IF(F427&lt;100, 100, IF(F427&gt;300, 300, F427)))</f>
        <v/>
      </c>
      <c r="H427" s="11" t="str">
        <f t="shared" si="44"/>
        <v/>
      </c>
      <c r="I427" s="11" t="str">
        <f t="shared" si="47"/>
        <v/>
      </c>
      <c r="J427" s="11" t="str">
        <f t="shared" si="45"/>
        <v/>
      </c>
      <c r="K427" s="11" t="str">
        <f t="shared" si="48"/>
        <v/>
      </c>
      <c r="L427" s="11" t="str">
        <f>IF('SAT Math'!B427="","",'SAT M to CBEST M'!$A$2+'SAT M to CBEST M'!$B$2*B427)</f>
        <v/>
      </c>
      <c r="M427" s="11" t="str">
        <f>IF('SAT Math'!B427="","", IF(L427&lt;20, 20, IF(L427&gt;80, 80, L427)))</f>
        <v/>
      </c>
    </row>
    <row r="428" spans="1:13" x14ac:dyDescent="0.25">
      <c r="A428" s="11">
        <v>427</v>
      </c>
      <c r="B428" s="30"/>
      <c r="C428" s="11" t="str">
        <f>IF(ISBLANK('SAT Math'!B428),"", IF('SAT Math'!B428&lt;'SAT M to ACT M'!$A$2, 'SAT M to ACT M'!$B$2, IF('SAT Math'!B428&gt;'SAT M to ACT M'!A$56, 'SAT M to ACT M'!B$56, VLOOKUP(B428,'SAT M to ACT M'!A:B,2,FALSE))))</f>
        <v/>
      </c>
      <c r="D428" s="11" t="str">
        <f t="shared" si="42"/>
        <v/>
      </c>
      <c r="E428" s="11" t="str">
        <f t="shared" si="46"/>
        <v/>
      </c>
      <c r="F428" s="11" t="str">
        <f t="shared" si="43"/>
        <v/>
      </c>
      <c r="G428" s="11" t="str">
        <f>IF('SAT Math'!B428="","", IF(F428&lt;100, 100, IF(F428&gt;300, 300, F428)))</f>
        <v/>
      </c>
      <c r="H428" s="11" t="str">
        <f t="shared" si="44"/>
        <v/>
      </c>
      <c r="I428" s="11" t="str">
        <f t="shared" si="47"/>
        <v/>
      </c>
      <c r="J428" s="11" t="str">
        <f t="shared" si="45"/>
        <v/>
      </c>
      <c r="K428" s="11" t="str">
        <f t="shared" si="48"/>
        <v/>
      </c>
      <c r="L428" s="11" t="str">
        <f>IF('SAT Math'!B428="","",'SAT M to CBEST M'!$A$2+'SAT M to CBEST M'!$B$2*B428)</f>
        <v/>
      </c>
      <c r="M428" s="11" t="str">
        <f>IF('SAT Math'!B428="","", IF(L428&lt;20, 20, IF(L428&gt;80, 80, L428)))</f>
        <v/>
      </c>
    </row>
    <row r="429" spans="1:13" x14ac:dyDescent="0.25">
      <c r="A429" s="11">
        <v>428</v>
      </c>
      <c r="B429" s="30"/>
      <c r="C429" s="11" t="str">
        <f>IF(ISBLANK('SAT Math'!B429),"", IF('SAT Math'!B429&lt;'SAT M to ACT M'!$A$2, 'SAT M to ACT M'!$B$2, IF('SAT Math'!B429&gt;'SAT M to ACT M'!A$56, 'SAT M to ACT M'!B$56, VLOOKUP(B429,'SAT M to ACT M'!A:B,2,FALSE))))</f>
        <v/>
      </c>
      <c r="D429" s="11" t="str">
        <f t="shared" si="42"/>
        <v/>
      </c>
      <c r="E429" s="11" t="str">
        <f t="shared" si="46"/>
        <v/>
      </c>
      <c r="F429" s="11" t="str">
        <f t="shared" si="43"/>
        <v/>
      </c>
      <c r="G429" s="11" t="str">
        <f>IF('SAT Math'!B429="","", IF(F429&lt;100, 100, IF(F429&gt;300, 300, F429)))</f>
        <v/>
      </c>
      <c r="H429" s="11" t="str">
        <f t="shared" si="44"/>
        <v/>
      </c>
      <c r="I429" s="11" t="str">
        <f t="shared" si="47"/>
        <v/>
      </c>
      <c r="J429" s="11" t="str">
        <f t="shared" si="45"/>
        <v/>
      </c>
      <c r="K429" s="11" t="str">
        <f t="shared" si="48"/>
        <v/>
      </c>
      <c r="L429" s="11" t="str">
        <f>IF('SAT Math'!B429="","",'SAT M to CBEST M'!$A$2+'SAT M to CBEST M'!$B$2*B429)</f>
        <v/>
      </c>
      <c r="M429" s="11" t="str">
        <f>IF('SAT Math'!B429="","", IF(L429&lt;20, 20, IF(L429&gt;80, 80, L429)))</f>
        <v/>
      </c>
    </row>
    <row r="430" spans="1:13" x14ac:dyDescent="0.25">
      <c r="A430" s="11">
        <v>429</v>
      </c>
      <c r="B430" s="30"/>
      <c r="C430" s="11" t="str">
        <f>IF(ISBLANK('SAT Math'!B430),"", IF('SAT Math'!B430&lt;'SAT M to ACT M'!$A$2, 'SAT M to ACT M'!$B$2, IF('SAT Math'!B430&gt;'SAT M to ACT M'!A$56, 'SAT M to ACT M'!B$56, VLOOKUP(B430,'SAT M to ACT M'!A:B,2,FALSE))))</f>
        <v/>
      </c>
      <c r="D430" s="11" t="str">
        <f t="shared" si="42"/>
        <v/>
      </c>
      <c r="E430" s="11" t="str">
        <f t="shared" si="46"/>
        <v/>
      </c>
      <c r="F430" s="11" t="str">
        <f t="shared" si="43"/>
        <v/>
      </c>
      <c r="G430" s="11" t="str">
        <f>IF('SAT Math'!B430="","", IF(F430&lt;100, 100, IF(F430&gt;300, 300, F430)))</f>
        <v/>
      </c>
      <c r="H430" s="11" t="str">
        <f t="shared" si="44"/>
        <v/>
      </c>
      <c r="I430" s="11" t="str">
        <f t="shared" si="47"/>
        <v/>
      </c>
      <c r="J430" s="11" t="str">
        <f t="shared" si="45"/>
        <v/>
      </c>
      <c r="K430" s="11" t="str">
        <f t="shared" si="48"/>
        <v/>
      </c>
      <c r="L430" s="11" t="str">
        <f>IF('SAT Math'!B430="","",'SAT M to CBEST M'!$A$2+'SAT M to CBEST M'!$B$2*B430)</f>
        <v/>
      </c>
      <c r="M430" s="11" t="str">
        <f>IF('SAT Math'!B430="","", IF(L430&lt;20, 20, IF(L430&gt;80, 80, L430)))</f>
        <v/>
      </c>
    </row>
    <row r="431" spans="1:13" x14ac:dyDescent="0.25">
      <c r="A431" s="11">
        <v>430</v>
      </c>
      <c r="B431" s="30"/>
      <c r="C431" s="11" t="str">
        <f>IF(ISBLANK('SAT Math'!B431),"", IF('SAT Math'!B431&lt;'SAT M to ACT M'!$A$2, 'SAT M to ACT M'!$B$2, IF('SAT Math'!B431&gt;'SAT M to ACT M'!A$56, 'SAT M to ACT M'!B$56, VLOOKUP(B431,'SAT M to ACT M'!A:B,2,FALSE))))</f>
        <v/>
      </c>
      <c r="D431" s="11" t="str">
        <f t="shared" si="42"/>
        <v/>
      </c>
      <c r="E431" s="11" t="str">
        <f t="shared" si="46"/>
        <v/>
      </c>
      <c r="F431" s="11" t="str">
        <f t="shared" si="43"/>
        <v/>
      </c>
      <c r="G431" s="11" t="str">
        <f>IF('SAT Math'!B431="","", IF(F431&lt;100, 100, IF(F431&gt;300, 300, F431)))</f>
        <v/>
      </c>
      <c r="H431" s="11" t="str">
        <f t="shared" si="44"/>
        <v/>
      </c>
      <c r="I431" s="11" t="str">
        <f t="shared" si="47"/>
        <v/>
      </c>
      <c r="J431" s="11" t="str">
        <f t="shared" si="45"/>
        <v/>
      </c>
      <c r="K431" s="11" t="str">
        <f t="shared" si="48"/>
        <v/>
      </c>
      <c r="L431" s="11" t="str">
        <f>IF('SAT Math'!B431="","",'SAT M to CBEST M'!$A$2+'SAT M to CBEST M'!$B$2*B431)</f>
        <v/>
      </c>
      <c r="M431" s="11" t="str">
        <f>IF('SAT Math'!B431="","", IF(L431&lt;20, 20, IF(L431&gt;80, 80, L431)))</f>
        <v/>
      </c>
    </row>
    <row r="432" spans="1:13" x14ac:dyDescent="0.25">
      <c r="A432" s="11">
        <v>431</v>
      </c>
      <c r="B432" s="30"/>
      <c r="C432" s="11" t="str">
        <f>IF(ISBLANK('SAT Math'!B432),"", IF('SAT Math'!B432&lt;'SAT M to ACT M'!$A$2, 'SAT M to ACT M'!$B$2, IF('SAT Math'!B432&gt;'SAT M to ACT M'!A$56, 'SAT M to ACT M'!B$56, VLOOKUP(B432,'SAT M to ACT M'!A:B,2,FALSE))))</f>
        <v/>
      </c>
      <c r="D432" s="11" t="str">
        <f t="shared" si="42"/>
        <v/>
      </c>
      <c r="E432" s="11" t="str">
        <f t="shared" si="46"/>
        <v/>
      </c>
      <c r="F432" s="11" t="str">
        <f t="shared" si="43"/>
        <v/>
      </c>
      <c r="G432" s="11" t="str">
        <f>IF('SAT Math'!B432="","", IF(F432&lt;100, 100, IF(F432&gt;300, 300, F432)))</f>
        <v/>
      </c>
      <c r="H432" s="11" t="str">
        <f t="shared" si="44"/>
        <v/>
      </c>
      <c r="I432" s="11" t="str">
        <f t="shared" si="47"/>
        <v/>
      </c>
      <c r="J432" s="11" t="str">
        <f t="shared" si="45"/>
        <v/>
      </c>
      <c r="K432" s="11" t="str">
        <f t="shared" si="48"/>
        <v/>
      </c>
      <c r="L432" s="11" t="str">
        <f>IF('SAT Math'!B432="","",'SAT M to CBEST M'!$A$2+'SAT M to CBEST M'!$B$2*B432)</f>
        <v/>
      </c>
      <c r="M432" s="11" t="str">
        <f>IF('SAT Math'!B432="","", IF(L432&lt;20, 20, IF(L432&gt;80, 80, L432)))</f>
        <v/>
      </c>
    </row>
    <row r="433" spans="1:13" x14ac:dyDescent="0.25">
      <c r="A433" s="11">
        <v>432</v>
      </c>
      <c r="B433" s="30"/>
      <c r="C433" s="11" t="str">
        <f>IF(ISBLANK('SAT Math'!B433),"", IF('SAT Math'!B433&lt;'SAT M to ACT M'!$A$2, 'SAT M to ACT M'!$B$2, IF('SAT Math'!B433&gt;'SAT M to ACT M'!A$56, 'SAT M to ACT M'!B$56, VLOOKUP(B433,'SAT M to ACT M'!A:B,2,FALSE))))</f>
        <v/>
      </c>
      <c r="D433" s="11" t="str">
        <f t="shared" si="42"/>
        <v/>
      </c>
      <c r="E433" s="11" t="str">
        <f t="shared" si="46"/>
        <v/>
      </c>
      <c r="F433" s="11" t="str">
        <f t="shared" si="43"/>
        <v/>
      </c>
      <c r="G433" s="11" t="str">
        <f>IF('SAT Math'!B433="","", IF(F433&lt;100, 100, IF(F433&gt;300, 300, F433)))</f>
        <v/>
      </c>
      <c r="H433" s="11" t="str">
        <f t="shared" si="44"/>
        <v/>
      </c>
      <c r="I433" s="11" t="str">
        <f t="shared" si="47"/>
        <v/>
      </c>
      <c r="J433" s="11" t="str">
        <f t="shared" si="45"/>
        <v/>
      </c>
      <c r="K433" s="11" t="str">
        <f t="shared" si="48"/>
        <v/>
      </c>
      <c r="L433" s="11" t="str">
        <f>IF('SAT Math'!B433="","",'SAT M to CBEST M'!$A$2+'SAT M to CBEST M'!$B$2*B433)</f>
        <v/>
      </c>
      <c r="M433" s="11" t="str">
        <f>IF('SAT Math'!B433="","", IF(L433&lt;20, 20, IF(L433&gt;80, 80, L433)))</f>
        <v/>
      </c>
    </row>
    <row r="434" spans="1:13" x14ac:dyDescent="0.25">
      <c r="A434" s="11">
        <v>433</v>
      </c>
      <c r="B434" s="30"/>
      <c r="C434" s="11" t="str">
        <f>IF(ISBLANK('SAT Math'!B434),"", IF('SAT Math'!B434&lt;'SAT M to ACT M'!$A$2, 'SAT M to ACT M'!$B$2, IF('SAT Math'!B434&gt;'SAT M to ACT M'!A$56, 'SAT M to ACT M'!B$56, VLOOKUP(B434,'SAT M to ACT M'!A:B,2,FALSE))))</f>
        <v/>
      </c>
      <c r="D434" s="11" t="str">
        <f t="shared" si="42"/>
        <v/>
      </c>
      <c r="E434" s="11" t="str">
        <f t="shared" si="46"/>
        <v/>
      </c>
      <c r="F434" s="11" t="str">
        <f t="shared" si="43"/>
        <v/>
      </c>
      <c r="G434" s="11" t="str">
        <f>IF('SAT Math'!B434="","", IF(F434&lt;100, 100, IF(F434&gt;300, 300, F434)))</f>
        <v/>
      </c>
      <c r="H434" s="11" t="str">
        <f t="shared" si="44"/>
        <v/>
      </c>
      <c r="I434" s="11" t="str">
        <f t="shared" si="47"/>
        <v/>
      </c>
      <c r="J434" s="11" t="str">
        <f t="shared" si="45"/>
        <v/>
      </c>
      <c r="K434" s="11" t="str">
        <f t="shared" si="48"/>
        <v/>
      </c>
      <c r="L434" s="11" t="str">
        <f>IF('SAT Math'!B434="","",'SAT M to CBEST M'!$A$2+'SAT M to CBEST M'!$B$2*B434)</f>
        <v/>
      </c>
      <c r="M434" s="11" t="str">
        <f>IF('SAT Math'!B434="","", IF(L434&lt;20, 20, IF(L434&gt;80, 80, L434)))</f>
        <v/>
      </c>
    </row>
    <row r="435" spans="1:13" x14ac:dyDescent="0.25">
      <c r="A435" s="11">
        <v>434</v>
      </c>
      <c r="B435" s="30"/>
      <c r="C435" s="11" t="str">
        <f>IF(ISBLANK('SAT Math'!B435),"", IF('SAT Math'!B435&lt;'SAT M to ACT M'!$A$2, 'SAT M to ACT M'!$B$2, IF('SAT Math'!B435&gt;'SAT M to ACT M'!A$56, 'SAT M to ACT M'!B$56, VLOOKUP(B435,'SAT M to ACT M'!A:B,2,FALSE))))</f>
        <v/>
      </c>
      <c r="D435" s="11" t="str">
        <f t="shared" si="42"/>
        <v/>
      </c>
      <c r="E435" s="11" t="str">
        <f t="shared" si="46"/>
        <v/>
      </c>
      <c r="F435" s="11" t="str">
        <f t="shared" si="43"/>
        <v/>
      </c>
      <c r="G435" s="11" t="str">
        <f>IF('SAT Math'!B435="","", IF(F435&lt;100, 100, IF(F435&gt;300, 300, F435)))</f>
        <v/>
      </c>
      <c r="H435" s="11" t="str">
        <f t="shared" si="44"/>
        <v/>
      </c>
      <c r="I435" s="11" t="str">
        <f t="shared" si="47"/>
        <v/>
      </c>
      <c r="J435" s="11" t="str">
        <f t="shared" si="45"/>
        <v/>
      </c>
      <c r="K435" s="11" t="str">
        <f t="shared" si="48"/>
        <v/>
      </c>
      <c r="L435" s="11" t="str">
        <f>IF('SAT Math'!B435="","",'SAT M to CBEST M'!$A$2+'SAT M to CBEST M'!$B$2*B435)</f>
        <v/>
      </c>
      <c r="M435" s="11" t="str">
        <f>IF('SAT Math'!B435="","", IF(L435&lt;20, 20, IF(L435&gt;80, 80, L435)))</f>
        <v/>
      </c>
    </row>
    <row r="436" spans="1:13" x14ac:dyDescent="0.25">
      <c r="A436" s="11">
        <v>435</v>
      </c>
      <c r="B436" s="30"/>
      <c r="C436" s="11" t="str">
        <f>IF(ISBLANK('SAT Math'!B436),"", IF('SAT Math'!B436&lt;'SAT M to ACT M'!$A$2, 'SAT M to ACT M'!$B$2, IF('SAT Math'!B436&gt;'SAT M to ACT M'!A$56, 'SAT M to ACT M'!B$56, VLOOKUP(B436,'SAT M to ACT M'!A:B,2,FALSE))))</f>
        <v/>
      </c>
      <c r="D436" s="11" t="str">
        <f t="shared" si="42"/>
        <v/>
      </c>
      <c r="E436" s="11" t="str">
        <f t="shared" si="46"/>
        <v/>
      </c>
      <c r="F436" s="11" t="str">
        <f t="shared" si="43"/>
        <v/>
      </c>
      <c r="G436" s="11" t="str">
        <f>IF('SAT Math'!B436="","", IF(F436&lt;100, 100, IF(F436&gt;300, 300, F436)))</f>
        <v/>
      </c>
      <c r="H436" s="11" t="str">
        <f t="shared" si="44"/>
        <v/>
      </c>
      <c r="I436" s="11" t="str">
        <f t="shared" si="47"/>
        <v/>
      </c>
      <c r="J436" s="11" t="str">
        <f t="shared" si="45"/>
        <v/>
      </c>
      <c r="K436" s="11" t="str">
        <f t="shared" si="48"/>
        <v/>
      </c>
      <c r="L436" s="11" t="str">
        <f>IF('SAT Math'!B436="","",'SAT M to CBEST M'!$A$2+'SAT M to CBEST M'!$B$2*B436)</f>
        <v/>
      </c>
      <c r="M436" s="11" t="str">
        <f>IF('SAT Math'!B436="","", IF(L436&lt;20, 20, IF(L436&gt;80, 80, L436)))</f>
        <v/>
      </c>
    </row>
    <row r="437" spans="1:13" x14ac:dyDescent="0.25">
      <c r="A437" s="11">
        <v>436</v>
      </c>
      <c r="B437" s="30"/>
      <c r="C437" s="11" t="str">
        <f>IF(ISBLANK('SAT Math'!B437),"", IF('SAT Math'!B437&lt;'SAT M to ACT M'!$A$2, 'SAT M to ACT M'!$B$2, IF('SAT Math'!B437&gt;'SAT M to ACT M'!A$56, 'SAT M to ACT M'!B$56, VLOOKUP(B437,'SAT M to ACT M'!A:B,2,FALSE))))</f>
        <v/>
      </c>
      <c r="D437" s="11" t="str">
        <f t="shared" si="42"/>
        <v/>
      </c>
      <c r="E437" s="11" t="str">
        <f t="shared" si="46"/>
        <v/>
      </c>
      <c r="F437" s="11" t="str">
        <f t="shared" si="43"/>
        <v/>
      </c>
      <c r="G437" s="11" t="str">
        <f>IF('SAT Math'!B437="","", IF(F437&lt;100, 100, IF(F437&gt;300, 300, F437)))</f>
        <v/>
      </c>
      <c r="H437" s="11" t="str">
        <f t="shared" si="44"/>
        <v/>
      </c>
      <c r="I437" s="11" t="str">
        <f t="shared" si="47"/>
        <v/>
      </c>
      <c r="J437" s="11" t="str">
        <f t="shared" si="45"/>
        <v/>
      </c>
      <c r="K437" s="11" t="str">
        <f t="shared" si="48"/>
        <v/>
      </c>
      <c r="L437" s="11" t="str">
        <f>IF('SAT Math'!B437="","",'SAT M to CBEST M'!$A$2+'SAT M to CBEST M'!$B$2*B437)</f>
        <v/>
      </c>
      <c r="M437" s="11" t="str">
        <f>IF('SAT Math'!B437="","", IF(L437&lt;20, 20, IF(L437&gt;80, 80, L437)))</f>
        <v/>
      </c>
    </row>
    <row r="438" spans="1:13" x14ac:dyDescent="0.25">
      <c r="A438" s="11">
        <v>437</v>
      </c>
      <c r="B438" s="30"/>
      <c r="C438" s="11" t="str">
        <f>IF(ISBLANK('SAT Math'!B438),"", IF('SAT Math'!B438&lt;'SAT M to ACT M'!$A$2, 'SAT M to ACT M'!$B$2, IF('SAT Math'!B438&gt;'SAT M to ACT M'!A$56, 'SAT M to ACT M'!B$56, VLOOKUP(B438,'SAT M to ACT M'!A:B,2,FALSE))))</f>
        <v/>
      </c>
      <c r="D438" s="11" t="str">
        <f t="shared" si="42"/>
        <v/>
      </c>
      <c r="E438" s="11" t="str">
        <f t="shared" si="46"/>
        <v/>
      </c>
      <c r="F438" s="11" t="str">
        <f t="shared" si="43"/>
        <v/>
      </c>
      <c r="G438" s="11" t="str">
        <f>IF('SAT Math'!B438="","", IF(F438&lt;100, 100, IF(F438&gt;300, 300, F438)))</f>
        <v/>
      </c>
      <c r="H438" s="11" t="str">
        <f t="shared" si="44"/>
        <v/>
      </c>
      <c r="I438" s="11" t="str">
        <f t="shared" si="47"/>
        <v/>
      </c>
      <c r="J438" s="11" t="str">
        <f t="shared" si="45"/>
        <v/>
      </c>
      <c r="K438" s="11" t="str">
        <f t="shared" si="48"/>
        <v/>
      </c>
      <c r="L438" s="11" t="str">
        <f>IF('SAT Math'!B438="","",'SAT M to CBEST M'!$A$2+'SAT M to CBEST M'!$B$2*B438)</f>
        <v/>
      </c>
      <c r="M438" s="11" t="str">
        <f>IF('SAT Math'!B438="","", IF(L438&lt;20, 20, IF(L438&gt;80, 80, L438)))</f>
        <v/>
      </c>
    </row>
    <row r="439" spans="1:13" x14ac:dyDescent="0.25">
      <c r="A439" s="11">
        <v>438</v>
      </c>
      <c r="B439" s="30"/>
      <c r="C439" s="11" t="str">
        <f>IF(ISBLANK('SAT Math'!B439),"", IF('SAT Math'!B439&lt;'SAT M to ACT M'!$A$2, 'SAT M to ACT M'!$B$2, IF('SAT Math'!B439&gt;'SAT M to ACT M'!A$56, 'SAT M to ACT M'!B$56, VLOOKUP(B439,'SAT M to ACT M'!A:B,2,FALSE))))</f>
        <v/>
      </c>
      <c r="D439" s="11" t="str">
        <f t="shared" si="42"/>
        <v/>
      </c>
      <c r="E439" s="11" t="str">
        <f t="shared" si="46"/>
        <v/>
      </c>
      <c r="F439" s="11" t="str">
        <f t="shared" si="43"/>
        <v/>
      </c>
      <c r="G439" s="11" t="str">
        <f>IF('SAT Math'!B439="","", IF(F439&lt;100, 100, IF(F439&gt;300, 300, F439)))</f>
        <v/>
      </c>
      <c r="H439" s="11" t="str">
        <f t="shared" si="44"/>
        <v/>
      </c>
      <c r="I439" s="11" t="str">
        <f t="shared" si="47"/>
        <v/>
      </c>
      <c r="J439" s="11" t="str">
        <f t="shared" si="45"/>
        <v/>
      </c>
      <c r="K439" s="11" t="str">
        <f t="shared" si="48"/>
        <v/>
      </c>
      <c r="L439" s="11" t="str">
        <f>IF('SAT Math'!B439="","",'SAT M to CBEST M'!$A$2+'SAT M to CBEST M'!$B$2*B439)</f>
        <v/>
      </c>
      <c r="M439" s="11" t="str">
        <f>IF('SAT Math'!B439="","", IF(L439&lt;20, 20, IF(L439&gt;80, 80, L439)))</f>
        <v/>
      </c>
    </row>
    <row r="440" spans="1:13" x14ac:dyDescent="0.25">
      <c r="A440" s="11">
        <v>439</v>
      </c>
      <c r="B440" s="30"/>
      <c r="C440" s="11" t="str">
        <f>IF(ISBLANK('SAT Math'!B440),"", IF('SAT Math'!B440&lt;'SAT M to ACT M'!$A$2, 'SAT M to ACT M'!$B$2, IF('SAT Math'!B440&gt;'SAT M to ACT M'!A$56, 'SAT M to ACT M'!B$56, VLOOKUP(B440,'SAT M to ACT M'!A:B,2,FALSE))))</f>
        <v/>
      </c>
      <c r="D440" s="11" t="str">
        <f t="shared" si="42"/>
        <v/>
      </c>
      <c r="E440" s="11" t="str">
        <f t="shared" si="46"/>
        <v/>
      </c>
      <c r="F440" s="11" t="str">
        <f t="shared" si="43"/>
        <v/>
      </c>
      <c r="G440" s="11" t="str">
        <f>IF('SAT Math'!B440="","", IF(F440&lt;100, 100, IF(F440&gt;300, 300, F440)))</f>
        <v/>
      </c>
      <c r="H440" s="11" t="str">
        <f t="shared" si="44"/>
        <v/>
      </c>
      <c r="I440" s="11" t="str">
        <f t="shared" si="47"/>
        <v/>
      </c>
      <c r="J440" s="11" t="str">
        <f t="shared" si="45"/>
        <v/>
      </c>
      <c r="K440" s="11" t="str">
        <f t="shared" si="48"/>
        <v/>
      </c>
      <c r="L440" s="11" t="str">
        <f>IF('SAT Math'!B440="","",'SAT M to CBEST M'!$A$2+'SAT M to CBEST M'!$B$2*B440)</f>
        <v/>
      </c>
      <c r="M440" s="11" t="str">
        <f>IF('SAT Math'!B440="","", IF(L440&lt;20, 20, IF(L440&gt;80, 80, L440)))</f>
        <v/>
      </c>
    </row>
    <row r="441" spans="1:13" x14ac:dyDescent="0.25">
      <c r="A441" s="11">
        <v>440</v>
      </c>
      <c r="B441" s="30"/>
      <c r="C441" s="11" t="str">
        <f>IF(ISBLANK('SAT Math'!B441),"", IF('SAT Math'!B441&lt;'SAT M to ACT M'!$A$2, 'SAT M to ACT M'!$B$2, IF('SAT Math'!B441&gt;'SAT M to ACT M'!A$56, 'SAT M to ACT M'!B$56, VLOOKUP(B441,'SAT M to ACT M'!A:B,2,FALSE))))</f>
        <v/>
      </c>
      <c r="D441" s="11" t="str">
        <f t="shared" si="42"/>
        <v/>
      </c>
      <c r="E441" s="11" t="str">
        <f t="shared" si="46"/>
        <v/>
      </c>
      <c r="F441" s="11" t="str">
        <f t="shared" si="43"/>
        <v/>
      </c>
      <c r="G441" s="11" t="str">
        <f>IF('SAT Math'!B441="","", IF(F441&lt;100, 100, IF(F441&gt;300, 300, F441)))</f>
        <v/>
      </c>
      <c r="H441" s="11" t="str">
        <f t="shared" si="44"/>
        <v/>
      </c>
      <c r="I441" s="11" t="str">
        <f t="shared" si="47"/>
        <v/>
      </c>
      <c r="J441" s="11" t="str">
        <f t="shared" si="45"/>
        <v/>
      </c>
      <c r="K441" s="11" t="str">
        <f t="shared" si="48"/>
        <v/>
      </c>
      <c r="L441" s="11" t="str">
        <f>IF('SAT Math'!B441="","",'SAT M to CBEST M'!$A$2+'SAT M to CBEST M'!$B$2*B441)</f>
        <v/>
      </c>
      <c r="M441" s="11" t="str">
        <f>IF('SAT Math'!B441="","", IF(L441&lt;20, 20, IF(L441&gt;80, 80, L441)))</f>
        <v/>
      </c>
    </row>
    <row r="442" spans="1:13" x14ac:dyDescent="0.25">
      <c r="A442" s="11">
        <v>441</v>
      </c>
      <c r="B442" s="30"/>
      <c r="C442" s="11" t="str">
        <f>IF(ISBLANK('SAT Math'!B442),"", IF('SAT Math'!B442&lt;'SAT M to ACT M'!$A$2, 'SAT M to ACT M'!$B$2, IF('SAT Math'!B442&gt;'SAT M to ACT M'!A$56, 'SAT M to ACT M'!B$56, VLOOKUP(B442,'SAT M to ACT M'!A:B,2,FALSE))))</f>
        <v/>
      </c>
      <c r="D442" s="11" t="str">
        <f t="shared" si="42"/>
        <v/>
      </c>
      <c r="E442" s="11" t="str">
        <f t="shared" si="46"/>
        <v/>
      </c>
      <c r="F442" s="11" t="str">
        <f t="shared" si="43"/>
        <v/>
      </c>
      <c r="G442" s="11" t="str">
        <f>IF('SAT Math'!B442="","", IF(F442&lt;100, 100, IF(F442&gt;300, 300, F442)))</f>
        <v/>
      </c>
      <c r="H442" s="11" t="str">
        <f t="shared" si="44"/>
        <v/>
      </c>
      <c r="I442" s="11" t="str">
        <f t="shared" si="47"/>
        <v/>
      </c>
      <c r="J442" s="11" t="str">
        <f t="shared" si="45"/>
        <v/>
      </c>
      <c r="K442" s="11" t="str">
        <f t="shared" si="48"/>
        <v/>
      </c>
      <c r="L442" s="11" t="str">
        <f>IF('SAT Math'!B442="","",'SAT M to CBEST M'!$A$2+'SAT M to CBEST M'!$B$2*B442)</f>
        <v/>
      </c>
      <c r="M442" s="11" t="str">
        <f>IF('SAT Math'!B442="","", IF(L442&lt;20, 20, IF(L442&gt;80, 80, L442)))</f>
        <v/>
      </c>
    </row>
    <row r="443" spans="1:13" x14ac:dyDescent="0.25">
      <c r="A443" s="11">
        <v>442</v>
      </c>
      <c r="B443" s="30"/>
      <c r="C443" s="11" t="str">
        <f>IF(ISBLANK('SAT Math'!B443),"", IF('SAT Math'!B443&lt;'SAT M to ACT M'!$A$2, 'SAT M to ACT M'!$B$2, IF('SAT Math'!B443&gt;'SAT M to ACT M'!A$56, 'SAT M to ACT M'!B$56, VLOOKUP(B443,'SAT M to ACT M'!A:B,2,FALSE))))</f>
        <v/>
      </c>
      <c r="D443" s="11" t="str">
        <f t="shared" si="42"/>
        <v/>
      </c>
      <c r="E443" s="11" t="str">
        <f t="shared" si="46"/>
        <v/>
      </c>
      <c r="F443" s="11" t="str">
        <f t="shared" si="43"/>
        <v/>
      </c>
      <c r="G443" s="11" t="str">
        <f>IF('SAT Math'!B443="","", IF(F443&lt;100, 100, IF(F443&gt;300, 300, F443)))</f>
        <v/>
      </c>
      <c r="H443" s="11" t="str">
        <f t="shared" si="44"/>
        <v/>
      </c>
      <c r="I443" s="11" t="str">
        <f t="shared" si="47"/>
        <v/>
      </c>
      <c r="J443" s="11" t="str">
        <f t="shared" si="45"/>
        <v/>
      </c>
      <c r="K443" s="11" t="str">
        <f t="shared" si="48"/>
        <v/>
      </c>
      <c r="L443" s="11" t="str">
        <f>IF('SAT Math'!B443="","",'SAT M to CBEST M'!$A$2+'SAT M to CBEST M'!$B$2*B443)</f>
        <v/>
      </c>
      <c r="M443" s="11" t="str">
        <f>IF('SAT Math'!B443="","", IF(L443&lt;20, 20, IF(L443&gt;80, 80, L443)))</f>
        <v/>
      </c>
    </row>
    <row r="444" spans="1:13" x14ac:dyDescent="0.25">
      <c r="A444" s="11">
        <v>443</v>
      </c>
      <c r="B444" s="30"/>
      <c r="C444" s="11" t="str">
        <f>IF(ISBLANK('SAT Math'!B444),"", IF('SAT Math'!B444&lt;'SAT M to ACT M'!$A$2, 'SAT M to ACT M'!$B$2, IF('SAT Math'!B444&gt;'SAT M to ACT M'!A$56, 'SAT M to ACT M'!B$56, VLOOKUP(B444,'SAT M to ACT M'!A:B,2,FALSE))))</f>
        <v/>
      </c>
      <c r="D444" s="11" t="str">
        <f t="shared" si="42"/>
        <v/>
      </c>
      <c r="E444" s="11" t="str">
        <f t="shared" si="46"/>
        <v/>
      </c>
      <c r="F444" s="11" t="str">
        <f t="shared" si="43"/>
        <v/>
      </c>
      <c r="G444" s="11" t="str">
        <f>IF('SAT Math'!B444="","", IF(F444&lt;100, 100, IF(F444&gt;300, 300, F444)))</f>
        <v/>
      </c>
      <c r="H444" s="11" t="str">
        <f t="shared" si="44"/>
        <v/>
      </c>
      <c r="I444" s="11" t="str">
        <f t="shared" si="47"/>
        <v/>
      </c>
      <c r="J444" s="11" t="str">
        <f t="shared" si="45"/>
        <v/>
      </c>
      <c r="K444" s="11" t="str">
        <f t="shared" si="48"/>
        <v/>
      </c>
      <c r="L444" s="11" t="str">
        <f>IF('SAT Math'!B444="","",'SAT M to CBEST M'!$A$2+'SAT M to CBEST M'!$B$2*B444)</f>
        <v/>
      </c>
      <c r="M444" s="11" t="str">
        <f>IF('SAT Math'!B444="","", IF(L444&lt;20, 20, IF(L444&gt;80, 80, L444)))</f>
        <v/>
      </c>
    </row>
    <row r="445" spans="1:13" x14ac:dyDescent="0.25">
      <c r="A445" s="11">
        <v>444</v>
      </c>
      <c r="B445" s="30"/>
      <c r="C445" s="11" t="str">
        <f>IF(ISBLANK('SAT Math'!B445),"", IF('SAT Math'!B445&lt;'SAT M to ACT M'!$A$2, 'SAT M to ACT M'!$B$2, IF('SAT Math'!B445&gt;'SAT M to ACT M'!A$56, 'SAT M to ACT M'!B$56, VLOOKUP(B445,'SAT M to ACT M'!A:B,2,FALSE))))</f>
        <v/>
      </c>
      <c r="D445" s="11" t="str">
        <f t="shared" si="42"/>
        <v/>
      </c>
      <c r="E445" s="11" t="str">
        <f t="shared" si="46"/>
        <v/>
      </c>
      <c r="F445" s="11" t="str">
        <f t="shared" si="43"/>
        <v/>
      </c>
      <c r="G445" s="11" t="str">
        <f>IF('SAT Math'!B445="","", IF(F445&lt;100, 100, IF(F445&gt;300, 300, F445)))</f>
        <v/>
      </c>
      <c r="H445" s="11" t="str">
        <f t="shared" si="44"/>
        <v/>
      </c>
      <c r="I445" s="11" t="str">
        <f t="shared" si="47"/>
        <v/>
      </c>
      <c r="J445" s="11" t="str">
        <f t="shared" si="45"/>
        <v/>
      </c>
      <c r="K445" s="11" t="str">
        <f t="shared" si="48"/>
        <v/>
      </c>
      <c r="L445" s="11" t="str">
        <f>IF('SAT Math'!B445="","",'SAT M to CBEST M'!$A$2+'SAT M to CBEST M'!$B$2*B445)</f>
        <v/>
      </c>
      <c r="M445" s="11" t="str">
        <f>IF('SAT Math'!B445="","", IF(L445&lt;20, 20, IF(L445&gt;80, 80, L445)))</f>
        <v/>
      </c>
    </row>
    <row r="446" spans="1:13" x14ac:dyDescent="0.25">
      <c r="A446" s="11">
        <v>445</v>
      </c>
      <c r="B446" s="30"/>
      <c r="C446" s="11" t="str">
        <f>IF(ISBLANK('SAT Math'!B446),"", IF('SAT Math'!B446&lt;'SAT M to ACT M'!$A$2, 'SAT M to ACT M'!$B$2, IF('SAT Math'!B446&gt;'SAT M to ACT M'!A$56, 'SAT M to ACT M'!B$56, VLOOKUP(B446,'SAT M to ACT M'!A:B,2,FALSE))))</f>
        <v/>
      </c>
      <c r="D446" s="11" t="str">
        <f t="shared" si="42"/>
        <v/>
      </c>
      <c r="E446" s="11" t="str">
        <f t="shared" si="46"/>
        <v/>
      </c>
      <c r="F446" s="11" t="str">
        <f t="shared" si="43"/>
        <v/>
      </c>
      <c r="G446" s="11" t="str">
        <f>IF('SAT Math'!B446="","", IF(F446&lt;100, 100, IF(F446&gt;300, 300, F446)))</f>
        <v/>
      </c>
      <c r="H446" s="11" t="str">
        <f t="shared" si="44"/>
        <v/>
      </c>
      <c r="I446" s="11" t="str">
        <f t="shared" si="47"/>
        <v/>
      </c>
      <c r="J446" s="11" t="str">
        <f t="shared" si="45"/>
        <v/>
      </c>
      <c r="K446" s="11" t="str">
        <f t="shared" si="48"/>
        <v/>
      </c>
      <c r="L446" s="11" t="str">
        <f>IF('SAT Math'!B446="","",'SAT M to CBEST M'!$A$2+'SAT M to CBEST M'!$B$2*B446)</f>
        <v/>
      </c>
      <c r="M446" s="11" t="str">
        <f>IF('SAT Math'!B446="","", IF(L446&lt;20, 20, IF(L446&gt;80, 80, L446)))</f>
        <v/>
      </c>
    </row>
    <row r="447" spans="1:13" x14ac:dyDescent="0.25">
      <c r="A447" s="11">
        <v>446</v>
      </c>
      <c r="B447" s="30"/>
      <c r="C447" s="11" t="str">
        <f>IF(ISBLANK('SAT Math'!B447),"", IF('SAT Math'!B447&lt;'SAT M to ACT M'!$A$2, 'SAT M to ACT M'!$B$2, IF('SAT Math'!B447&gt;'SAT M to ACT M'!A$56, 'SAT M to ACT M'!B$56, VLOOKUP(B447,'SAT M to ACT M'!A:B,2,FALSE))))</f>
        <v/>
      </c>
      <c r="D447" s="11" t="str">
        <f t="shared" si="42"/>
        <v/>
      </c>
      <c r="E447" s="11" t="str">
        <f t="shared" si="46"/>
        <v/>
      </c>
      <c r="F447" s="11" t="str">
        <f t="shared" si="43"/>
        <v/>
      </c>
      <c r="G447" s="11" t="str">
        <f>IF('SAT Math'!B447="","", IF(F447&lt;100, 100, IF(F447&gt;300, 300, F447)))</f>
        <v/>
      </c>
      <c r="H447" s="11" t="str">
        <f t="shared" si="44"/>
        <v/>
      </c>
      <c r="I447" s="11" t="str">
        <f t="shared" si="47"/>
        <v/>
      </c>
      <c r="J447" s="11" t="str">
        <f t="shared" si="45"/>
        <v/>
      </c>
      <c r="K447" s="11" t="str">
        <f t="shared" si="48"/>
        <v/>
      </c>
      <c r="L447" s="11" t="str">
        <f>IF('SAT Math'!B447="","",'SAT M to CBEST M'!$A$2+'SAT M to CBEST M'!$B$2*B447)</f>
        <v/>
      </c>
      <c r="M447" s="11" t="str">
        <f>IF('SAT Math'!B447="","", IF(L447&lt;20, 20, IF(L447&gt;80, 80, L447)))</f>
        <v/>
      </c>
    </row>
    <row r="448" spans="1:13" x14ac:dyDescent="0.25">
      <c r="A448" s="11">
        <v>447</v>
      </c>
      <c r="B448" s="30"/>
      <c r="C448" s="11" t="str">
        <f>IF(ISBLANK('SAT Math'!B448),"", IF('SAT Math'!B448&lt;'SAT M to ACT M'!$A$2, 'SAT M to ACT M'!$B$2, IF('SAT Math'!B448&gt;'SAT M to ACT M'!A$56, 'SAT M to ACT M'!B$56, VLOOKUP(B448,'SAT M to ACT M'!A:B,2,FALSE))))</f>
        <v/>
      </c>
      <c r="D448" s="11" t="str">
        <f t="shared" si="42"/>
        <v/>
      </c>
      <c r="E448" s="11" t="str">
        <f t="shared" si="46"/>
        <v/>
      </c>
      <c r="F448" s="11" t="str">
        <f t="shared" si="43"/>
        <v/>
      </c>
      <c r="G448" s="11" t="str">
        <f>IF('SAT Math'!B448="","", IF(F448&lt;100, 100, IF(F448&gt;300, 300, F448)))</f>
        <v/>
      </c>
      <c r="H448" s="11" t="str">
        <f t="shared" si="44"/>
        <v/>
      </c>
      <c r="I448" s="11" t="str">
        <f t="shared" si="47"/>
        <v/>
      </c>
      <c r="J448" s="11" t="str">
        <f t="shared" si="45"/>
        <v/>
      </c>
      <c r="K448" s="11" t="str">
        <f t="shared" si="48"/>
        <v/>
      </c>
      <c r="L448" s="11" t="str">
        <f>IF('SAT Math'!B448="","",'SAT M to CBEST M'!$A$2+'SAT M to CBEST M'!$B$2*B448)</f>
        <v/>
      </c>
      <c r="M448" s="11" t="str">
        <f>IF('SAT Math'!B448="","", IF(L448&lt;20, 20, IF(L448&gt;80, 80, L448)))</f>
        <v/>
      </c>
    </row>
    <row r="449" spans="1:13" x14ac:dyDescent="0.25">
      <c r="A449" s="11">
        <v>448</v>
      </c>
      <c r="B449" s="30"/>
      <c r="C449" s="11" t="str">
        <f>IF(ISBLANK('SAT Math'!B449),"", IF('SAT Math'!B449&lt;'SAT M to ACT M'!$A$2, 'SAT M to ACT M'!$B$2, IF('SAT Math'!B449&gt;'SAT M to ACT M'!A$56, 'SAT M to ACT M'!B$56, VLOOKUP(B449,'SAT M to ACT M'!A:B,2,FALSE))))</f>
        <v/>
      </c>
      <c r="D449" s="11" t="str">
        <f t="shared" si="42"/>
        <v/>
      </c>
      <c r="E449" s="11" t="str">
        <f t="shared" si="46"/>
        <v/>
      </c>
      <c r="F449" s="11" t="str">
        <f t="shared" si="43"/>
        <v/>
      </c>
      <c r="G449" s="11" t="str">
        <f>IF('SAT Math'!B449="","", IF(F449&lt;100, 100, IF(F449&gt;300, 300, F449)))</f>
        <v/>
      </c>
      <c r="H449" s="11" t="str">
        <f t="shared" si="44"/>
        <v/>
      </c>
      <c r="I449" s="11" t="str">
        <f t="shared" si="47"/>
        <v/>
      </c>
      <c r="J449" s="11" t="str">
        <f t="shared" si="45"/>
        <v/>
      </c>
      <c r="K449" s="11" t="str">
        <f t="shared" si="48"/>
        <v/>
      </c>
      <c r="L449" s="11" t="str">
        <f>IF('SAT Math'!B449="","",'SAT M to CBEST M'!$A$2+'SAT M to CBEST M'!$B$2*B449)</f>
        <v/>
      </c>
      <c r="M449" s="11" t="str">
        <f>IF('SAT Math'!B449="","", IF(L449&lt;20, 20, IF(L449&gt;80, 80, L449)))</f>
        <v/>
      </c>
    </row>
    <row r="450" spans="1:13" x14ac:dyDescent="0.25">
      <c r="A450" s="11">
        <v>449</v>
      </c>
      <c r="B450" s="30"/>
      <c r="C450" s="11" t="str">
        <f>IF(ISBLANK('SAT Math'!B450),"", IF('SAT Math'!B450&lt;'SAT M to ACT M'!$A$2, 'SAT M to ACT M'!$B$2, IF('SAT Math'!B450&gt;'SAT M to ACT M'!A$56, 'SAT M to ACT M'!B$56, VLOOKUP(B450,'SAT M to ACT M'!A:B,2,FALSE))))</f>
        <v/>
      </c>
      <c r="D450" s="11" t="str">
        <f t="shared" ref="D450:D513" si="49">IF(B450="","",interceptACTMtoPCM5732+slopeACTMtoPCM5732*C450)</f>
        <v/>
      </c>
      <c r="E450" s="11" t="str">
        <f t="shared" si="46"/>
        <v/>
      </c>
      <c r="F450" s="11" t="str">
        <f t="shared" ref="F450:F513" si="50">IF(B450="","",IF(C450&gt;=17, upperinterceptACTMtoPAAM201+C450*upperslopeACTMtoPAAM201, lowerinterceptACTMtoPAAM201+C450*lowerslopeACTMtoPAAM201))</f>
        <v/>
      </c>
      <c r="G450" s="11" t="str">
        <f>IF('SAT Math'!B450="","", IF(F450&lt;100, 100, IF(F450&gt;300, 300, F450)))</f>
        <v/>
      </c>
      <c r="H450" s="11" t="str">
        <f t="shared" ref="H450:H513" si="51">IF(B450="","",interceptACTMtoPCM5733+slopeACTMtoPCM5733*C450)</f>
        <v/>
      </c>
      <c r="I450" s="11" t="str">
        <f t="shared" si="47"/>
        <v/>
      </c>
      <c r="J450" s="11" t="str">
        <f t="shared" ref="J450:J513" si="52">IF(B450="","",IF(C450&gt;=16, upperinterceptACTMtoPAAM211+C450*upperslopeACTMtoPAAM211, lowerinterceptACTMtoPAAM211+C450*lowerslopeACTMtoPAAM211))</f>
        <v/>
      </c>
      <c r="K450" s="11" t="str">
        <f t="shared" si="48"/>
        <v/>
      </c>
      <c r="L450" s="11" t="str">
        <f>IF('SAT Math'!B450="","",'SAT M to CBEST M'!$A$2+'SAT M to CBEST M'!$B$2*B450)</f>
        <v/>
      </c>
      <c r="M450" s="11" t="str">
        <f>IF('SAT Math'!B450="","", IF(L450&lt;20, 20, IF(L450&gt;80, 80, L450)))</f>
        <v/>
      </c>
    </row>
    <row r="451" spans="1:13" x14ac:dyDescent="0.25">
      <c r="A451" s="11">
        <v>450</v>
      </c>
      <c r="B451" s="30"/>
      <c r="C451" s="11" t="str">
        <f>IF(ISBLANK('SAT Math'!B451),"", IF('SAT Math'!B451&lt;'SAT M to ACT M'!$A$2, 'SAT M to ACT M'!$B$2, IF('SAT Math'!B451&gt;'SAT M to ACT M'!A$56, 'SAT M to ACT M'!B$56, VLOOKUP(B451,'SAT M to ACT M'!A:B,2,FALSE))))</f>
        <v/>
      </c>
      <c r="D451" s="11" t="str">
        <f t="shared" si="49"/>
        <v/>
      </c>
      <c r="E451" s="11" t="str">
        <f t="shared" ref="E451:E514" si="53">IF(B451="","", IF(D451&lt;100, 100, IF(D451&gt;200, 200, D451)))</f>
        <v/>
      </c>
      <c r="F451" s="11" t="str">
        <f t="shared" si="50"/>
        <v/>
      </c>
      <c r="G451" s="11" t="str">
        <f>IF('SAT Math'!B451="","", IF(F451&lt;100, 100, IF(F451&gt;300, 300, F451)))</f>
        <v/>
      </c>
      <c r="H451" s="11" t="str">
        <f t="shared" si="51"/>
        <v/>
      </c>
      <c r="I451" s="11" t="str">
        <f t="shared" ref="I451:I514" si="54">IF(B451="","", IF(H451&lt;100, 100, IF(H451&gt;200, 200, H451)))</f>
        <v/>
      </c>
      <c r="J451" s="11" t="str">
        <f t="shared" si="52"/>
        <v/>
      </c>
      <c r="K451" s="11" t="str">
        <f t="shared" ref="K451:K514" si="55">IF(B451="","", IF(J451&lt;100, 100, IF(J451&gt;300, 300, J451)))</f>
        <v/>
      </c>
      <c r="L451" s="11" t="str">
        <f>IF('SAT Math'!B451="","",'SAT M to CBEST M'!$A$2+'SAT M to CBEST M'!$B$2*B451)</f>
        <v/>
      </c>
      <c r="M451" s="11" t="str">
        <f>IF('SAT Math'!B451="","", IF(L451&lt;20, 20, IF(L451&gt;80, 80, L451)))</f>
        <v/>
      </c>
    </row>
    <row r="452" spans="1:13" x14ac:dyDescent="0.25">
      <c r="A452" s="11">
        <v>451</v>
      </c>
      <c r="B452" s="30"/>
      <c r="C452" s="11" t="str">
        <f>IF(ISBLANK('SAT Math'!B452),"", IF('SAT Math'!B452&lt;'SAT M to ACT M'!$A$2, 'SAT M to ACT M'!$B$2, IF('SAT Math'!B452&gt;'SAT M to ACT M'!A$56, 'SAT M to ACT M'!B$56, VLOOKUP(B452,'SAT M to ACT M'!A:B,2,FALSE))))</f>
        <v/>
      </c>
      <c r="D452" s="11" t="str">
        <f t="shared" si="49"/>
        <v/>
      </c>
      <c r="E452" s="11" t="str">
        <f t="shared" si="53"/>
        <v/>
      </c>
      <c r="F452" s="11" t="str">
        <f t="shared" si="50"/>
        <v/>
      </c>
      <c r="G452" s="11" t="str">
        <f>IF('SAT Math'!B452="","", IF(F452&lt;100, 100, IF(F452&gt;300, 300, F452)))</f>
        <v/>
      </c>
      <c r="H452" s="11" t="str">
        <f t="shared" si="51"/>
        <v/>
      </c>
      <c r="I452" s="11" t="str">
        <f t="shared" si="54"/>
        <v/>
      </c>
      <c r="J452" s="11" t="str">
        <f t="shared" si="52"/>
        <v/>
      </c>
      <c r="K452" s="11" t="str">
        <f t="shared" si="55"/>
        <v/>
      </c>
      <c r="L452" s="11" t="str">
        <f>IF('SAT Math'!B452="","",'SAT M to CBEST M'!$A$2+'SAT M to CBEST M'!$B$2*B452)</f>
        <v/>
      </c>
      <c r="M452" s="11" t="str">
        <f>IF('SAT Math'!B452="","", IF(L452&lt;20, 20, IF(L452&gt;80, 80, L452)))</f>
        <v/>
      </c>
    </row>
    <row r="453" spans="1:13" x14ac:dyDescent="0.25">
      <c r="A453" s="11">
        <v>452</v>
      </c>
      <c r="B453" s="30"/>
      <c r="C453" s="11" t="str">
        <f>IF(ISBLANK('SAT Math'!B453),"", IF('SAT Math'!B453&lt;'SAT M to ACT M'!$A$2, 'SAT M to ACT M'!$B$2, IF('SAT Math'!B453&gt;'SAT M to ACT M'!A$56, 'SAT M to ACT M'!B$56, VLOOKUP(B453,'SAT M to ACT M'!A:B,2,FALSE))))</f>
        <v/>
      </c>
      <c r="D453" s="11" t="str">
        <f t="shared" si="49"/>
        <v/>
      </c>
      <c r="E453" s="11" t="str">
        <f t="shared" si="53"/>
        <v/>
      </c>
      <c r="F453" s="11" t="str">
        <f t="shared" si="50"/>
        <v/>
      </c>
      <c r="G453" s="11" t="str">
        <f>IF('SAT Math'!B453="","", IF(F453&lt;100, 100, IF(F453&gt;300, 300, F453)))</f>
        <v/>
      </c>
      <c r="H453" s="11" t="str">
        <f t="shared" si="51"/>
        <v/>
      </c>
      <c r="I453" s="11" t="str">
        <f t="shared" si="54"/>
        <v/>
      </c>
      <c r="J453" s="11" t="str">
        <f t="shared" si="52"/>
        <v/>
      </c>
      <c r="K453" s="11" t="str">
        <f t="shared" si="55"/>
        <v/>
      </c>
      <c r="L453" s="11" t="str">
        <f>IF('SAT Math'!B453="","",'SAT M to CBEST M'!$A$2+'SAT M to CBEST M'!$B$2*B453)</f>
        <v/>
      </c>
      <c r="M453" s="11" t="str">
        <f>IF('SAT Math'!B453="","", IF(L453&lt;20, 20, IF(L453&gt;80, 80, L453)))</f>
        <v/>
      </c>
    </row>
    <row r="454" spans="1:13" x14ac:dyDescent="0.25">
      <c r="A454" s="11">
        <v>453</v>
      </c>
      <c r="B454" s="30"/>
      <c r="C454" s="11" t="str">
        <f>IF(ISBLANK('SAT Math'!B454),"", IF('SAT Math'!B454&lt;'SAT M to ACT M'!$A$2, 'SAT M to ACT M'!$B$2, IF('SAT Math'!B454&gt;'SAT M to ACT M'!A$56, 'SAT M to ACT M'!B$56, VLOOKUP(B454,'SAT M to ACT M'!A:B,2,FALSE))))</f>
        <v/>
      </c>
      <c r="D454" s="11" t="str">
        <f t="shared" si="49"/>
        <v/>
      </c>
      <c r="E454" s="11" t="str">
        <f t="shared" si="53"/>
        <v/>
      </c>
      <c r="F454" s="11" t="str">
        <f t="shared" si="50"/>
        <v/>
      </c>
      <c r="G454" s="11" t="str">
        <f>IF('SAT Math'!B454="","", IF(F454&lt;100, 100, IF(F454&gt;300, 300, F454)))</f>
        <v/>
      </c>
      <c r="H454" s="11" t="str">
        <f t="shared" si="51"/>
        <v/>
      </c>
      <c r="I454" s="11" t="str">
        <f t="shared" si="54"/>
        <v/>
      </c>
      <c r="J454" s="11" t="str">
        <f t="shared" si="52"/>
        <v/>
      </c>
      <c r="K454" s="11" t="str">
        <f t="shared" si="55"/>
        <v/>
      </c>
      <c r="L454" s="11" t="str">
        <f>IF('SAT Math'!B454="","",'SAT M to CBEST M'!$A$2+'SAT M to CBEST M'!$B$2*B454)</f>
        <v/>
      </c>
      <c r="M454" s="11" t="str">
        <f>IF('SAT Math'!B454="","", IF(L454&lt;20, 20, IF(L454&gt;80, 80, L454)))</f>
        <v/>
      </c>
    </row>
    <row r="455" spans="1:13" x14ac:dyDescent="0.25">
      <c r="A455" s="11">
        <v>454</v>
      </c>
      <c r="B455" s="30"/>
      <c r="C455" s="11" t="str">
        <f>IF(ISBLANK('SAT Math'!B455),"", IF('SAT Math'!B455&lt;'SAT M to ACT M'!$A$2, 'SAT M to ACT M'!$B$2, IF('SAT Math'!B455&gt;'SAT M to ACT M'!A$56, 'SAT M to ACT M'!B$56, VLOOKUP(B455,'SAT M to ACT M'!A:B,2,FALSE))))</f>
        <v/>
      </c>
      <c r="D455" s="11" t="str">
        <f t="shared" si="49"/>
        <v/>
      </c>
      <c r="E455" s="11" t="str">
        <f t="shared" si="53"/>
        <v/>
      </c>
      <c r="F455" s="11" t="str">
        <f t="shared" si="50"/>
        <v/>
      </c>
      <c r="G455" s="11" t="str">
        <f>IF('SAT Math'!B455="","", IF(F455&lt;100, 100, IF(F455&gt;300, 300, F455)))</f>
        <v/>
      </c>
      <c r="H455" s="11" t="str">
        <f t="shared" si="51"/>
        <v/>
      </c>
      <c r="I455" s="11" t="str">
        <f t="shared" si="54"/>
        <v/>
      </c>
      <c r="J455" s="11" t="str">
        <f t="shared" si="52"/>
        <v/>
      </c>
      <c r="K455" s="11" t="str">
        <f t="shared" si="55"/>
        <v/>
      </c>
      <c r="L455" s="11" t="str">
        <f>IF('SAT Math'!B455="","",'SAT M to CBEST M'!$A$2+'SAT M to CBEST M'!$B$2*B455)</f>
        <v/>
      </c>
      <c r="M455" s="11" t="str">
        <f>IF('SAT Math'!B455="","", IF(L455&lt;20, 20, IF(L455&gt;80, 80, L455)))</f>
        <v/>
      </c>
    </row>
    <row r="456" spans="1:13" x14ac:dyDescent="0.25">
      <c r="A456" s="11">
        <v>455</v>
      </c>
      <c r="B456" s="30"/>
      <c r="C456" s="11" t="str">
        <f>IF(ISBLANK('SAT Math'!B456),"", IF('SAT Math'!B456&lt;'SAT M to ACT M'!$A$2, 'SAT M to ACT M'!$B$2, IF('SAT Math'!B456&gt;'SAT M to ACT M'!A$56, 'SAT M to ACT M'!B$56, VLOOKUP(B456,'SAT M to ACT M'!A:B,2,FALSE))))</f>
        <v/>
      </c>
      <c r="D456" s="11" t="str">
        <f t="shared" si="49"/>
        <v/>
      </c>
      <c r="E456" s="11" t="str">
        <f t="shared" si="53"/>
        <v/>
      </c>
      <c r="F456" s="11" t="str">
        <f t="shared" si="50"/>
        <v/>
      </c>
      <c r="G456" s="11" t="str">
        <f>IF('SAT Math'!B456="","", IF(F456&lt;100, 100, IF(F456&gt;300, 300, F456)))</f>
        <v/>
      </c>
      <c r="H456" s="11" t="str">
        <f t="shared" si="51"/>
        <v/>
      </c>
      <c r="I456" s="11" t="str">
        <f t="shared" si="54"/>
        <v/>
      </c>
      <c r="J456" s="11" t="str">
        <f t="shared" si="52"/>
        <v/>
      </c>
      <c r="K456" s="11" t="str">
        <f t="shared" si="55"/>
        <v/>
      </c>
      <c r="L456" s="11" t="str">
        <f>IF('SAT Math'!B456="","",'SAT M to CBEST M'!$A$2+'SAT M to CBEST M'!$B$2*B456)</f>
        <v/>
      </c>
      <c r="M456" s="11" t="str">
        <f>IF('SAT Math'!B456="","", IF(L456&lt;20, 20, IF(L456&gt;80, 80, L456)))</f>
        <v/>
      </c>
    </row>
    <row r="457" spans="1:13" x14ac:dyDescent="0.25">
      <c r="A457" s="11">
        <v>456</v>
      </c>
      <c r="B457" s="30"/>
      <c r="C457" s="11" t="str">
        <f>IF(ISBLANK('SAT Math'!B457),"", IF('SAT Math'!B457&lt;'SAT M to ACT M'!$A$2, 'SAT M to ACT M'!$B$2, IF('SAT Math'!B457&gt;'SAT M to ACT M'!A$56, 'SAT M to ACT M'!B$56, VLOOKUP(B457,'SAT M to ACT M'!A:B,2,FALSE))))</f>
        <v/>
      </c>
      <c r="D457" s="11" t="str">
        <f t="shared" si="49"/>
        <v/>
      </c>
      <c r="E457" s="11" t="str">
        <f t="shared" si="53"/>
        <v/>
      </c>
      <c r="F457" s="11" t="str">
        <f t="shared" si="50"/>
        <v/>
      </c>
      <c r="G457" s="11" t="str">
        <f>IF('SAT Math'!B457="","", IF(F457&lt;100, 100, IF(F457&gt;300, 300, F457)))</f>
        <v/>
      </c>
      <c r="H457" s="11" t="str">
        <f t="shared" si="51"/>
        <v/>
      </c>
      <c r="I457" s="11" t="str">
        <f t="shared" si="54"/>
        <v/>
      </c>
      <c r="J457" s="11" t="str">
        <f t="shared" si="52"/>
        <v/>
      </c>
      <c r="K457" s="11" t="str">
        <f t="shared" si="55"/>
        <v/>
      </c>
      <c r="L457" s="11" t="str">
        <f>IF('SAT Math'!B457="","",'SAT M to CBEST M'!$A$2+'SAT M to CBEST M'!$B$2*B457)</f>
        <v/>
      </c>
      <c r="M457" s="11" t="str">
        <f>IF('SAT Math'!B457="","", IF(L457&lt;20, 20, IF(L457&gt;80, 80, L457)))</f>
        <v/>
      </c>
    </row>
    <row r="458" spans="1:13" x14ac:dyDescent="0.25">
      <c r="A458" s="11">
        <v>457</v>
      </c>
      <c r="B458" s="30"/>
      <c r="C458" s="11" t="str">
        <f>IF(ISBLANK('SAT Math'!B458),"", IF('SAT Math'!B458&lt;'SAT M to ACT M'!$A$2, 'SAT M to ACT M'!$B$2, IF('SAT Math'!B458&gt;'SAT M to ACT M'!A$56, 'SAT M to ACT M'!B$56, VLOOKUP(B458,'SAT M to ACT M'!A:B,2,FALSE))))</f>
        <v/>
      </c>
      <c r="D458" s="11" t="str">
        <f t="shared" si="49"/>
        <v/>
      </c>
      <c r="E458" s="11" t="str">
        <f t="shared" si="53"/>
        <v/>
      </c>
      <c r="F458" s="11" t="str">
        <f t="shared" si="50"/>
        <v/>
      </c>
      <c r="G458" s="11" t="str">
        <f>IF('SAT Math'!B458="","", IF(F458&lt;100, 100, IF(F458&gt;300, 300, F458)))</f>
        <v/>
      </c>
      <c r="H458" s="11" t="str">
        <f t="shared" si="51"/>
        <v/>
      </c>
      <c r="I458" s="11" t="str">
        <f t="shared" si="54"/>
        <v/>
      </c>
      <c r="J458" s="11" t="str">
        <f t="shared" si="52"/>
        <v/>
      </c>
      <c r="K458" s="11" t="str">
        <f t="shared" si="55"/>
        <v/>
      </c>
      <c r="L458" s="11" t="str">
        <f>IF('SAT Math'!B458="","",'SAT M to CBEST M'!$A$2+'SAT M to CBEST M'!$B$2*B458)</f>
        <v/>
      </c>
      <c r="M458" s="11" t="str">
        <f>IF('SAT Math'!B458="","", IF(L458&lt;20, 20, IF(L458&gt;80, 80, L458)))</f>
        <v/>
      </c>
    </row>
    <row r="459" spans="1:13" x14ac:dyDescent="0.25">
      <c r="A459" s="11">
        <v>458</v>
      </c>
      <c r="B459" s="30"/>
      <c r="C459" s="11" t="str">
        <f>IF(ISBLANK('SAT Math'!B459),"", IF('SAT Math'!B459&lt;'SAT M to ACT M'!$A$2, 'SAT M to ACT M'!$B$2, IF('SAT Math'!B459&gt;'SAT M to ACT M'!A$56, 'SAT M to ACT M'!B$56, VLOOKUP(B459,'SAT M to ACT M'!A:B,2,FALSE))))</f>
        <v/>
      </c>
      <c r="D459" s="11" t="str">
        <f t="shared" si="49"/>
        <v/>
      </c>
      <c r="E459" s="11" t="str">
        <f t="shared" si="53"/>
        <v/>
      </c>
      <c r="F459" s="11" t="str">
        <f t="shared" si="50"/>
        <v/>
      </c>
      <c r="G459" s="11" t="str">
        <f>IF('SAT Math'!B459="","", IF(F459&lt;100, 100, IF(F459&gt;300, 300, F459)))</f>
        <v/>
      </c>
      <c r="H459" s="11" t="str">
        <f t="shared" si="51"/>
        <v/>
      </c>
      <c r="I459" s="11" t="str">
        <f t="shared" si="54"/>
        <v/>
      </c>
      <c r="J459" s="11" t="str">
        <f t="shared" si="52"/>
        <v/>
      </c>
      <c r="K459" s="11" t="str">
        <f t="shared" si="55"/>
        <v/>
      </c>
      <c r="L459" s="11" t="str">
        <f>IF('SAT Math'!B459="","",'SAT M to CBEST M'!$A$2+'SAT M to CBEST M'!$B$2*B459)</f>
        <v/>
      </c>
      <c r="M459" s="11" t="str">
        <f>IF('SAT Math'!B459="","", IF(L459&lt;20, 20, IF(L459&gt;80, 80, L459)))</f>
        <v/>
      </c>
    </row>
    <row r="460" spans="1:13" x14ac:dyDescent="0.25">
      <c r="A460" s="11">
        <v>459</v>
      </c>
      <c r="B460" s="30"/>
      <c r="C460" s="11" t="str">
        <f>IF(ISBLANK('SAT Math'!B460),"", IF('SAT Math'!B460&lt;'SAT M to ACT M'!$A$2, 'SAT M to ACT M'!$B$2, IF('SAT Math'!B460&gt;'SAT M to ACT M'!A$56, 'SAT M to ACT M'!B$56, VLOOKUP(B460,'SAT M to ACT M'!A:B,2,FALSE))))</f>
        <v/>
      </c>
      <c r="D460" s="11" t="str">
        <f t="shared" si="49"/>
        <v/>
      </c>
      <c r="E460" s="11" t="str">
        <f t="shared" si="53"/>
        <v/>
      </c>
      <c r="F460" s="11" t="str">
        <f t="shared" si="50"/>
        <v/>
      </c>
      <c r="G460" s="11" t="str">
        <f>IF('SAT Math'!B460="","", IF(F460&lt;100, 100, IF(F460&gt;300, 300, F460)))</f>
        <v/>
      </c>
      <c r="H460" s="11" t="str">
        <f t="shared" si="51"/>
        <v/>
      </c>
      <c r="I460" s="11" t="str">
        <f t="shared" si="54"/>
        <v/>
      </c>
      <c r="J460" s="11" t="str">
        <f t="shared" si="52"/>
        <v/>
      </c>
      <c r="K460" s="11" t="str">
        <f t="shared" si="55"/>
        <v/>
      </c>
      <c r="L460" s="11" t="str">
        <f>IF('SAT Math'!B460="","",'SAT M to CBEST M'!$A$2+'SAT M to CBEST M'!$B$2*B460)</f>
        <v/>
      </c>
      <c r="M460" s="11" t="str">
        <f>IF('SAT Math'!B460="","", IF(L460&lt;20, 20, IF(L460&gt;80, 80, L460)))</f>
        <v/>
      </c>
    </row>
    <row r="461" spans="1:13" x14ac:dyDescent="0.25">
      <c r="A461" s="11">
        <v>460</v>
      </c>
      <c r="B461" s="30"/>
      <c r="C461" s="11" t="str">
        <f>IF(ISBLANK('SAT Math'!B461),"", IF('SAT Math'!B461&lt;'SAT M to ACT M'!$A$2, 'SAT M to ACT M'!$B$2, IF('SAT Math'!B461&gt;'SAT M to ACT M'!A$56, 'SAT M to ACT M'!B$56, VLOOKUP(B461,'SAT M to ACT M'!A:B,2,FALSE))))</f>
        <v/>
      </c>
      <c r="D461" s="11" t="str">
        <f t="shared" si="49"/>
        <v/>
      </c>
      <c r="E461" s="11" t="str">
        <f t="shared" si="53"/>
        <v/>
      </c>
      <c r="F461" s="11" t="str">
        <f t="shared" si="50"/>
        <v/>
      </c>
      <c r="G461" s="11" t="str">
        <f>IF('SAT Math'!B461="","", IF(F461&lt;100, 100, IF(F461&gt;300, 300, F461)))</f>
        <v/>
      </c>
      <c r="H461" s="11" t="str">
        <f t="shared" si="51"/>
        <v/>
      </c>
      <c r="I461" s="11" t="str">
        <f t="shared" si="54"/>
        <v/>
      </c>
      <c r="J461" s="11" t="str">
        <f t="shared" si="52"/>
        <v/>
      </c>
      <c r="K461" s="11" t="str">
        <f t="shared" si="55"/>
        <v/>
      </c>
      <c r="L461" s="11" t="str">
        <f>IF('SAT Math'!B461="","",'SAT M to CBEST M'!$A$2+'SAT M to CBEST M'!$B$2*B461)</f>
        <v/>
      </c>
      <c r="M461" s="11" t="str">
        <f>IF('SAT Math'!B461="","", IF(L461&lt;20, 20, IF(L461&gt;80, 80, L461)))</f>
        <v/>
      </c>
    </row>
    <row r="462" spans="1:13" x14ac:dyDescent="0.25">
      <c r="A462" s="11">
        <v>461</v>
      </c>
      <c r="B462" s="30"/>
      <c r="C462" s="11" t="str">
        <f>IF(ISBLANK('SAT Math'!B462),"", IF('SAT Math'!B462&lt;'SAT M to ACT M'!$A$2, 'SAT M to ACT M'!$B$2, IF('SAT Math'!B462&gt;'SAT M to ACT M'!A$56, 'SAT M to ACT M'!B$56, VLOOKUP(B462,'SAT M to ACT M'!A:B,2,FALSE))))</f>
        <v/>
      </c>
      <c r="D462" s="11" t="str">
        <f t="shared" si="49"/>
        <v/>
      </c>
      <c r="E462" s="11" t="str">
        <f t="shared" si="53"/>
        <v/>
      </c>
      <c r="F462" s="11" t="str">
        <f t="shared" si="50"/>
        <v/>
      </c>
      <c r="G462" s="11" t="str">
        <f>IF('SAT Math'!B462="","", IF(F462&lt;100, 100, IF(F462&gt;300, 300, F462)))</f>
        <v/>
      </c>
      <c r="H462" s="11" t="str">
        <f t="shared" si="51"/>
        <v/>
      </c>
      <c r="I462" s="11" t="str">
        <f t="shared" si="54"/>
        <v/>
      </c>
      <c r="J462" s="11" t="str">
        <f t="shared" si="52"/>
        <v/>
      </c>
      <c r="K462" s="11" t="str">
        <f t="shared" si="55"/>
        <v/>
      </c>
      <c r="L462" s="11" t="str">
        <f>IF('SAT Math'!B462="","",'SAT M to CBEST M'!$A$2+'SAT M to CBEST M'!$B$2*B462)</f>
        <v/>
      </c>
      <c r="M462" s="11" t="str">
        <f>IF('SAT Math'!B462="","", IF(L462&lt;20, 20, IF(L462&gt;80, 80, L462)))</f>
        <v/>
      </c>
    </row>
    <row r="463" spans="1:13" x14ac:dyDescent="0.25">
      <c r="A463" s="11">
        <v>462</v>
      </c>
      <c r="B463" s="30"/>
      <c r="C463" s="11" t="str">
        <f>IF(ISBLANK('SAT Math'!B463),"", IF('SAT Math'!B463&lt;'SAT M to ACT M'!$A$2, 'SAT M to ACT M'!$B$2, IF('SAT Math'!B463&gt;'SAT M to ACT M'!A$56, 'SAT M to ACT M'!B$56, VLOOKUP(B463,'SAT M to ACT M'!A:B,2,FALSE))))</f>
        <v/>
      </c>
      <c r="D463" s="11" t="str">
        <f t="shared" si="49"/>
        <v/>
      </c>
      <c r="E463" s="11" t="str">
        <f t="shared" si="53"/>
        <v/>
      </c>
      <c r="F463" s="11" t="str">
        <f t="shared" si="50"/>
        <v/>
      </c>
      <c r="G463" s="11" t="str">
        <f>IF('SAT Math'!B463="","", IF(F463&lt;100, 100, IF(F463&gt;300, 300, F463)))</f>
        <v/>
      </c>
      <c r="H463" s="11" t="str">
        <f t="shared" si="51"/>
        <v/>
      </c>
      <c r="I463" s="11" t="str">
        <f t="shared" si="54"/>
        <v/>
      </c>
      <c r="J463" s="11" t="str">
        <f t="shared" si="52"/>
        <v/>
      </c>
      <c r="K463" s="11" t="str">
        <f t="shared" si="55"/>
        <v/>
      </c>
      <c r="L463" s="11" t="str">
        <f>IF('SAT Math'!B463="","",'SAT M to CBEST M'!$A$2+'SAT M to CBEST M'!$B$2*B463)</f>
        <v/>
      </c>
      <c r="M463" s="11" t="str">
        <f>IF('SAT Math'!B463="","", IF(L463&lt;20, 20, IF(L463&gt;80, 80, L463)))</f>
        <v/>
      </c>
    </row>
    <row r="464" spans="1:13" x14ac:dyDescent="0.25">
      <c r="A464" s="11">
        <v>463</v>
      </c>
      <c r="B464" s="30"/>
      <c r="C464" s="11" t="str">
        <f>IF(ISBLANK('SAT Math'!B464),"", IF('SAT Math'!B464&lt;'SAT M to ACT M'!$A$2, 'SAT M to ACT M'!$B$2, IF('SAT Math'!B464&gt;'SAT M to ACT M'!A$56, 'SAT M to ACT M'!B$56, VLOOKUP(B464,'SAT M to ACT M'!A:B,2,FALSE))))</f>
        <v/>
      </c>
      <c r="D464" s="11" t="str">
        <f t="shared" si="49"/>
        <v/>
      </c>
      <c r="E464" s="11" t="str">
        <f t="shared" si="53"/>
        <v/>
      </c>
      <c r="F464" s="11" t="str">
        <f t="shared" si="50"/>
        <v/>
      </c>
      <c r="G464" s="11" t="str">
        <f>IF('SAT Math'!B464="","", IF(F464&lt;100, 100, IF(F464&gt;300, 300, F464)))</f>
        <v/>
      </c>
      <c r="H464" s="11" t="str">
        <f t="shared" si="51"/>
        <v/>
      </c>
      <c r="I464" s="11" t="str">
        <f t="shared" si="54"/>
        <v/>
      </c>
      <c r="J464" s="11" t="str">
        <f t="shared" si="52"/>
        <v/>
      </c>
      <c r="K464" s="11" t="str">
        <f t="shared" si="55"/>
        <v/>
      </c>
      <c r="L464" s="11" t="str">
        <f>IF('SAT Math'!B464="","",'SAT M to CBEST M'!$A$2+'SAT M to CBEST M'!$B$2*B464)</f>
        <v/>
      </c>
      <c r="M464" s="11" t="str">
        <f>IF('SAT Math'!B464="","", IF(L464&lt;20, 20, IF(L464&gt;80, 80, L464)))</f>
        <v/>
      </c>
    </row>
    <row r="465" spans="1:13" x14ac:dyDescent="0.25">
      <c r="A465" s="11">
        <v>464</v>
      </c>
      <c r="B465" s="30"/>
      <c r="C465" s="11" t="str">
        <f>IF(ISBLANK('SAT Math'!B465),"", IF('SAT Math'!B465&lt;'SAT M to ACT M'!$A$2, 'SAT M to ACT M'!$B$2, IF('SAT Math'!B465&gt;'SAT M to ACT M'!A$56, 'SAT M to ACT M'!B$56, VLOOKUP(B465,'SAT M to ACT M'!A:B,2,FALSE))))</f>
        <v/>
      </c>
      <c r="D465" s="11" t="str">
        <f t="shared" si="49"/>
        <v/>
      </c>
      <c r="E465" s="11" t="str">
        <f t="shared" si="53"/>
        <v/>
      </c>
      <c r="F465" s="11" t="str">
        <f t="shared" si="50"/>
        <v/>
      </c>
      <c r="G465" s="11" t="str">
        <f>IF('SAT Math'!B465="","", IF(F465&lt;100, 100, IF(F465&gt;300, 300, F465)))</f>
        <v/>
      </c>
      <c r="H465" s="11" t="str">
        <f t="shared" si="51"/>
        <v/>
      </c>
      <c r="I465" s="11" t="str">
        <f t="shared" si="54"/>
        <v/>
      </c>
      <c r="J465" s="11" t="str">
        <f t="shared" si="52"/>
        <v/>
      </c>
      <c r="K465" s="11" t="str">
        <f t="shared" si="55"/>
        <v/>
      </c>
      <c r="L465" s="11" t="str">
        <f>IF('SAT Math'!B465="","",'SAT M to CBEST M'!$A$2+'SAT M to CBEST M'!$B$2*B465)</f>
        <v/>
      </c>
      <c r="M465" s="11" t="str">
        <f>IF('SAT Math'!B465="","", IF(L465&lt;20, 20, IF(L465&gt;80, 80, L465)))</f>
        <v/>
      </c>
    </row>
    <row r="466" spans="1:13" x14ac:dyDescent="0.25">
      <c r="A466" s="11">
        <v>465</v>
      </c>
      <c r="B466" s="30"/>
      <c r="C466" s="11" t="str">
        <f>IF(ISBLANK('SAT Math'!B466),"", IF('SAT Math'!B466&lt;'SAT M to ACT M'!$A$2, 'SAT M to ACT M'!$B$2, IF('SAT Math'!B466&gt;'SAT M to ACT M'!A$56, 'SAT M to ACT M'!B$56, VLOOKUP(B466,'SAT M to ACT M'!A:B,2,FALSE))))</f>
        <v/>
      </c>
      <c r="D466" s="11" t="str">
        <f t="shared" si="49"/>
        <v/>
      </c>
      <c r="E466" s="11" t="str">
        <f t="shared" si="53"/>
        <v/>
      </c>
      <c r="F466" s="11" t="str">
        <f t="shared" si="50"/>
        <v/>
      </c>
      <c r="G466" s="11" t="str">
        <f>IF('SAT Math'!B466="","", IF(F466&lt;100, 100, IF(F466&gt;300, 300, F466)))</f>
        <v/>
      </c>
      <c r="H466" s="11" t="str">
        <f t="shared" si="51"/>
        <v/>
      </c>
      <c r="I466" s="11" t="str">
        <f t="shared" si="54"/>
        <v/>
      </c>
      <c r="J466" s="11" t="str">
        <f t="shared" si="52"/>
        <v/>
      </c>
      <c r="K466" s="11" t="str">
        <f t="shared" si="55"/>
        <v/>
      </c>
      <c r="L466" s="11" t="str">
        <f>IF('SAT Math'!B466="","",'SAT M to CBEST M'!$A$2+'SAT M to CBEST M'!$B$2*B466)</f>
        <v/>
      </c>
      <c r="M466" s="11" t="str">
        <f>IF('SAT Math'!B466="","", IF(L466&lt;20, 20, IF(L466&gt;80, 80, L466)))</f>
        <v/>
      </c>
    </row>
    <row r="467" spans="1:13" x14ac:dyDescent="0.25">
      <c r="A467" s="11">
        <v>466</v>
      </c>
      <c r="B467" s="30"/>
      <c r="C467" s="11" t="str">
        <f>IF(ISBLANK('SAT Math'!B467),"", IF('SAT Math'!B467&lt;'SAT M to ACT M'!$A$2, 'SAT M to ACT M'!$B$2, IF('SAT Math'!B467&gt;'SAT M to ACT M'!A$56, 'SAT M to ACT M'!B$56, VLOOKUP(B467,'SAT M to ACT M'!A:B,2,FALSE))))</f>
        <v/>
      </c>
      <c r="D467" s="11" t="str">
        <f t="shared" si="49"/>
        <v/>
      </c>
      <c r="E467" s="11" t="str">
        <f t="shared" si="53"/>
        <v/>
      </c>
      <c r="F467" s="11" t="str">
        <f t="shared" si="50"/>
        <v/>
      </c>
      <c r="G467" s="11" t="str">
        <f>IF('SAT Math'!B467="","", IF(F467&lt;100, 100, IF(F467&gt;300, 300, F467)))</f>
        <v/>
      </c>
      <c r="H467" s="11" t="str">
        <f t="shared" si="51"/>
        <v/>
      </c>
      <c r="I467" s="11" t="str">
        <f t="shared" si="54"/>
        <v/>
      </c>
      <c r="J467" s="11" t="str">
        <f t="shared" si="52"/>
        <v/>
      </c>
      <c r="K467" s="11" t="str">
        <f t="shared" si="55"/>
        <v/>
      </c>
      <c r="L467" s="11" t="str">
        <f>IF('SAT Math'!B467="","",'SAT M to CBEST M'!$A$2+'SAT M to CBEST M'!$B$2*B467)</f>
        <v/>
      </c>
      <c r="M467" s="11" t="str">
        <f>IF('SAT Math'!B467="","", IF(L467&lt;20, 20, IF(L467&gt;80, 80, L467)))</f>
        <v/>
      </c>
    </row>
    <row r="468" spans="1:13" x14ac:dyDescent="0.25">
      <c r="A468" s="11">
        <v>467</v>
      </c>
      <c r="B468" s="30"/>
      <c r="C468" s="11" t="str">
        <f>IF(ISBLANK('SAT Math'!B468),"", IF('SAT Math'!B468&lt;'SAT M to ACT M'!$A$2, 'SAT M to ACT M'!$B$2, IF('SAT Math'!B468&gt;'SAT M to ACT M'!A$56, 'SAT M to ACT M'!B$56, VLOOKUP(B468,'SAT M to ACT M'!A:B,2,FALSE))))</f>
        <v/>
      </c>
      <c r="D468" s="11" t="str">
        <f t="shared" si="49"/>
        <v/>
      </c>
      <c r="E468" s="11" t="str">
        <f t="shared" si="53"/>
        <v/>
      </c>
      <c r="F468" s="11" t="str">
        <f t="shared" si="50"/>
        <v/>
      </c>
      <c r="G468" s="11" t="str">
        <f>IF('SAT Math'!B468="","", IF(F468&lt;100, 100, IF(F468&gt;300, 300, F468)))</f>
        <v/>
      </c>
      <c r="H468" s="11" t="str">
        <f t="shared" si="51"/>
        <v/>
      </c>
      <c r="I468" s="11" t="str">
        <f t="shared" si="54"/>
        <v/>
      </c>
      <c r="J468" s="11" t="str">
        <f t="shared" si="52"/>
        <v/>
      </c>
      <c r="K468" s="11" t="str">
        <f t="shared" si="55"/>
        <v/>
      </c>
      <c r="L468" s="11" t="str">
        <f>IF('SAT Math'!B468="","",'SAT M to CBEST M'!$A$2+'SAT M to CBEST M'!$B$2*B468)</f>
        <v/>
      </c>
      <c r="M468" s="11" t="str">
        <f>IF('SAT Math'!B468="","", IF(L468&lt;20, 20, IF(L468&gt;80, 80, L468)))</f>
        <v/>
      </c>
    </row>
    <row r="469" spans="1:13" x14ac:dyDescent="0.25">
      <c r="A469" s="11">
        <v>468</v>
      </c>
      <c r="B469" s="30"/>
      <c r="C469" s="11" t="str">
        <f>IF(ISBLANK('SAT Math'!B469),"", IF('SAT Math'!B469&lt;'SAT M to ACT M'!$A$2, 'SAT M to ACT M'!$B$2, IF('SAT Math'!B469&gt;'SAT M to ACT M'!A$56, 'SAT M to ACT M'!B$56, VLOOKUP(B469,'SAT M to ACT M'!A:B,2,FALSE))))</f>
        <v/>
      </c>
      <c r="D469" s="11" t="str">
        <f t="shared" si="49"/>
        <v/>
      </c>
      <c r="E469" s="11" t="str">
        <f t="shared" si="53"/>
        <v/>
      </c>
      <c r="F469" s="11" t="str">
        <f t="shared" si="50"/>
        <v/>
      </c>
      <c r="G469" s="11" t="str">
        <f>IF('SAT Math'!B469="","", IF(F469&lt;100, 100, IF(F469&gt;300, 300, F469)))</f>
        <v/>
      </c>
      <c r="H469" s="11" t="str">
        <f t="shared" si="51"/>
        <v/>
      </c>
      <c r="I469" s="11" t="str">
        <f t="shared" si="54"/>
        <v/>
      </c>
      <c r="J469" s="11" t="str">
        <f t="shared" si="52"/>
        <v/>
      </c>
      <c r="K469" s="11" t="str">
        <f t="shared" si="55"/>
        <v/>
      </c>
      <c r="L469" s="11" t="str">
        <f>IF('SAT Math'!B469="","",'SAT M to CBEST M'!$A$2+'SAT M to CBEST M'!$B$2*B469)</f>
        <v/>
      </c>
      <c r="M469" s="11" t="str">
        <f>IF('SAT Math'!B469="","", IF(L469&lt;20, 20, IF(L469&gt;80, 80, L469)))</f>
        <v/>
      </c>
    </row>
    <row r="470" spans="1:13" x14ac:dyDescent="0.25">
      <c r="A470" s="11">
        <v>469</v>
      </c>
      <c r="B470" s="30"/>
      <c r="C470" s="11" t="str">
        <f>IF(ISBLANK('SAT Math'!B470),"", IF('SAT Math'!B470&lt;'SAT M to ACT M'!$A$2, 'SAT M to ACT M'!$B$2, IF('SAT Math'!B470&gt;'SAT M to ACT M'!A$56, 'SAT M to ACT M'!B$56, VLOOKUP(B470,'SAT M to ACT M'!A:B,2,FALSE))))</f>
        <v/>
      </c>
      <c r="D470" s="11" t="str">
        <f t="shared" si="49"/>
        <v/>
      </c>
      <c r="E470" s="11" t="str">
        <f t="shared" si="53"/>
        <v/>
      </c>
      <c r="F470" s="11" t="str">
        <f t="shared" si="50"/>
        <v/>
      </c>
      <c r="G470" s="11" t="str">
        <f>IF('SAT Math'!B470="","", IF(F470&lt;100, 100, IF(F470&gt;300, 300, F470)))</f>
        <v/>
      </c>
      <c r="H470" s="11" t="str">
        <f t="shared" si="51"/>
        <v/>
      </c>
      <c r="I470" s="11" t="str">
        <f t="shared" si="54"/>
        <v/>
      </c>
      <c r="J470" s="11" t="str">
        <f t="shared" si="52"/>
        <v/>
      </c>
      <c r="K470" s="11" t="str">
        <f t="shared" si="55"/>
        <v/>
      </c>
      <c r="L470" s="11" t="str">
        <f>IF('SAT Math'!B470="","",'SAT M to CBEST M'!$A$2+'SAT M to CBEST M'!$B$2*B470)</f>
        <v/>
      </c>
      <c r="M470" s="11" t="str">
        <f>IF('SAT Math'!B470="","", IF(L470&lt;20, 20, IF(L470&gt;80, 80, L470)))</f>
        <v/>
      </c>
    </row>
    <row r="471" spans="1:13" x14ac:dyDescent="0.25">
      <c r="A471" s="11">
        <v>470</v>
      </c>
      <c r="B471" s="30"/>
      <c r="C471" s="11" t="str">
        <f>IF(ISBLANK('SAT Math'!B471),"", IF('SAT Math'!B471&lt;'SAT M to ACT M'!$A$2, 'SAT M to ACT M'!$B$2, IF('SAT Math'!B471&gt;'SAT M to ACT M'!A$56, 'SAT M to ACT M'!B$56, VLOOKUP(B471,'SAT M to ACT M'!A:B,2,FALSE))))</f>
        <v/>
      </c>
      <c r="D471" s="11" t="str">
        <f t="shared" si="49"/>
        <v/>
      </c>
      <c r="E471" s="11" t="str">
        <f t="shared" si="53"/>
        <v/>
      </c>
      <c r="F471" s="11" t="str">
        <f t="shared" si="50"/>
        <v/>
      </c>
      <c r="G471" s="11" t="str">
        <f>IF('SAT Math'!B471="","", IF(F471&lt;100, 100, IF(F471&gt;300, 300, F471)))</f>
        <v/>
      </c>
      <c r="H471" s="11" t="str">
        <f t="shared" si="51"/>
        <v/>
      </c>
      <c r="I471" s="11" t="str">
        <f t="shared" si="54"/>
        <v/>
      </c>
      <c r="J471" s="11" t="str">
        <f t="shared" si="52"/>
        <v/>
      </c>
      <c r="K471" s="11" t="str">
        <f t="shared" si="55"/>
        <v/>
      </c>
      <c r="L471" s="11" t="str">
        <f>IF('SAT Math'!B471="","",'SAT M to CBEST M'!$A$2+'SAT M to CBEST M'!$B$2*B471)</f>
        <v/>
      </c>
      <c r="M471" s="11" t="str">
        <f>IF('SAT Math'!B471="","", IF(L471&lt;20, 20, IF(L471&gt;80, 80, L471)))</f>
        <v/>
      </c>
    </row>
    <row r="472" spans="1:13" x14ac:dyDescent="0.25">
      <c r="A472" s="11">
        <v>471</v>
      </c>
      <c r="B472" s="30"/>
      <c r="C472" s="11" t="str">
        <f>IF(ISBLANK('SAT Math'!B472),"", IF('SAT Math'!B472&lt;'SAT M to ACT M'!$A$2, 'SAT M to ACT M'!$B$2, IF('SAT Math'!B472&gt;'SAT M to ACT M'!A$56, 'SAT M to ACT M'!B$56, VLOOKUP(B472,'SAT M to ACT M'!A:B,2,FALSE))))</f>
        <v/>
      </c>
      <c r="D472" s="11" t="str">
        <f t="shared" si="49"/>
        <v/>
      </c>
      <c r="E472" s="11" t="str">
        <f t="shared" si="53"/>
        <v/>
      </c>
      <c r="F472" s="11" t="str">
        <f t="shared" si="50"/>
        <v/>
      </c>
      <c r="G472" s="11" t="str">
        <f>IF('SAT Math'!B472="","", IF(F472&lt;100, 100, IF(F472&gt;300, 300, F472)))</f>
        <v/>
      </c>
      <c r="H472" s="11" t="str">
        <f t="shared" si="51"/>
        <v/>
      </c>
      <c r="I472" s="11" t="str">
        <f t="shared" si="54"/>
        <v/>
      </c>
      <c r="J472" s="11" t="str">
        <f t="shared" si="52"/>
        <v/>
      </c>
      <c r="K472" s="11" t="str">
        <f t="shared" si="55"/>
        <v/>
      </c>
      <c r="L472" s="11" t="str">
        <f>IF('SAT Math'!B472="","",'SAT M to CBEST M'!$A$2+'SAT M to CBEST M'!$B$2*B472)</f>
        <v/>
      </c>
      <c r="M472" s="11" t="str">
        <f>IF('SAT Math'!B472="","", IF(L472&lt;20, 20, IF(L472&gt;80, 80, L472)))</f>
        <v/>
      </c>
    </row>
    <row r="473" spans="1:13" x14ac:dyDescent="0.25">
      <c r="A473" s="11">
        <v>472</v>
      </c>
      <c r="B473" s="30"/>
      <c r="C473" s="11" t="str">
        <f>IF(ISBLANK('SAT Math'!B473),"", IF('SAT Math'!B473&lt;'SAT M to ACT M'!$A$2, 'SAT M to ACT M'!$B$2, IF('SAT Math'!B473&gt;'SAT M to ACT M'!A$56, 'SAT M to ACT M'!B$56, VLOOKUP(B473,'SAT M to ACT M'!A:B,2,FALSE))))</f>
        <v/>
      </c>
      <c r="D473" s="11" t="str">
        <f t="shared" si="49"/>
        <v/>
      </c>
      <c r="E473" s="11" t="str">
        <f t="shared" si="53"/>
        <v/>
      </c>
      <c r="F473" s="11" t="str">
        <f t="shared" si="50"/>
        <v/>
      </c>
      <c r="G473" s="11" t="str">
        <f>IF('SAT Math'!B473="","", IF(F473&lt;100, 100, IF(F473&gt;300, 300, F473)))</f>
        <v/>
      </c>
      <c r="H473" s="11" t="str">
        <f t="shared" si="51"/>
        <v/>
      </c>
      <c r="I473" s="11" t="str">
        <f t="shared" si="54"/>
        <v/>
      </c>
      <c r="J473" s="11" t="str">
        <f t="shared" si="52"/>
        <v/>
      </c>
      <c r="K473" s="11" t="str">
        <f t="shared" si="55"/>
        <v/>
      </c>
      <c r="L473" s="11" t="str">
        <f>IF('SAT Math'!B473="","",'SAT M to CBEST M'!$A$2+'SAT M to CBEST M'!$B$2*B473)</f>
        <v/>
      </c>
      <c r="M473" s="11" t="str">
        <f>IF('SAT Math'!B473="","", IF(L473&lt;20, 20, IF(L473&gt;80, 80, L473)))</f>
        <v/>
      </c>
    </row>
    <row r="474" spans="1:13" x14ac:dyDescent="0.25">
      <c r="A474" s="11">
        <v>473</v>
      </c>
      <c r="B474" s="30"/>
      <c r="C474" s="11" t="str">
        <f>IF(ISBLANK('SAT Math'!B474),"", IF('SAT Math'!B474&lt;'SAT M to ACT M'!$A$2, 'SAT M to ACT M'!$B$2, IF('SAT Math'!B474&gt;'SAT M to ACT M'!A$56, 'SAT M to ACT M'!B$56, VLOOKUP(B474,'SAT M to ACT M'!A:B,2,FALSE))))</f>
        <v/>
      </c>
      <c r="D474" s="11" t="str">
        <f t="shared" si="49"/>
        <v/>
      </c>
      <c r="E474" s="11" t="str">
        <f t="shared" si="53"/>
        <v/>
      </c>
      <c r="F474" s="11" t="str">
        <f t="shared" si="50"/>
        <v/>
      </c>
      <c r="G474" s="11" t="str">
        <f>IF('SAT Math'!B474="","", IF(F474&lt;100, 100, IF(F474&gt;300, 300, F474)))</f>
        <v/>
      </c>
      <c r="H474" s="11" t="str">
        <f t="shared" si="51"/>
        <v/>
      </c>
      <c r="I474" s="11" t="str">
        <f t="shared" si="54"/>
        <v/>
      </c>
      <c r="J474" s="11" t="str">
        <f t="shared" si="52"/>
        <v/>
      </c>
      <c r="K474" s="11" t="str">
        <f t="shared" si="55"/>
        <v/>
      </c>
      <c r="L474" s="11" t="str">
        <f>IF('SAT Math'!B474="","",'SAT M to CBEST M'!$A$2+'SAT M to CBEST M'!$B$2*B474)</f>
        <v/>
      </c>
      <c r="M474" s="11" t="str">
        <f>IF('SAT Math'!B474="","", IF(L474&lt;20, 20, IF(L474&gt;80, 80, L474)))</f>
        <v/>
      </c>
    </row>
    <row r="475" spans="1:13" x14ac:dyDescent="0.25">
      <c r="A475" s="11">
        <v>474</v>
      </c>
      <c r="B475" s="30"/>
      <c r="C475" s="11" t="str">
        <f>IF(ISBLANK('SAT Math'!B475),"", IF('SAT Math'!B475&lt;'SAT M to ACT M'!$A$2, 'SAT M to ACT M'!$B$2, IF('SAT Math'!B475&gt;'SAT M to ACT M'!A$56, 'SAT M to ACT M'!B$56, VLOOKUP(B475,'SAT M to ACT M'!A:B,2,FALSE))))</f>
        <v/>
      </c>
      <c r="D475" s="11" t="str">
        <f t="shared" si="49"/>
        <v/>
      </c>
      <c r="E475" s="11" t="str">
        <f t="shared" si="53"/>
        <v/>
      </c>
      <c r="F475" s="11" t="str">
        <f t="shared" si="50"/>
        <v/>
      </c>
      <c r="G475" s="11" t="str">
        <f>IF('SAT Math'!B475="","", IF(F475&lt;100, 100, IF(F475&gt;300, 300, F475)))</f>
        <v/>
      </c>
      <c r="H475" s="11" t="str">
        <f t="shared" si="51"/>
        <v/>
      </c>
      <c r="I475" s="11" t="str">
        <f t="shared" si="54"/>
        <v/>
      </c>
      <c r="J475" s="11" t="str">
        <f t="shared" si="52"/>
        <v/>
      </c>
      <c r="K475" s="11" t="str">
        <f t="shared" si="55"/>
        <v/>
      </c>
      <c r="L475" s="11" t="str">
        <f>IF('SAT Math'!B475="","",'SAT M to CBEST M'!$A$2+'SAT M to CBEST M'!$B$2*B475)</f>
        <v/>
      </c>
      <c r="M475" s="11" t="str">
        <f>IF('SAT Math'!B475="","", IF(L475&lt;20, 20, IF(L475&gt;80, 80, L475)))</f>
        <v/>
      </c>
    </row>
    <row r="476" spans="1:13" x14ac:dyDescent="0.25">
      <c r="A476" s="11">
        <v>475</v>
      </c>
      <c r="B476" s="30"/>
      <c r="C476" s="11" t="str">
        <f>IF(ISBLANK('SAT Math'!B476),"", IF('SAT Math'!B476&lt;'SAT M to ACT M'!$A$2, 'SAT M to ACT M'!$B$2, IF('SAT Math'!B476&gt;'SAT M to ACT M'!A$56, 'SAT M to ACT M'!B$56, VLOOKUP(B476,'SAT M to ACT M'!A:B,2,FALSE))))</f>
        <v/>
      </c>
      <c r="D476" s="11" t="str">
        <f t="shared" si="49"/>
        <v/>
      </c>
      <c r="E476" s="11" t="str">
        <f t="shared" si="53"/>
        <v/>
      </c>
      <c r="F476" s="11" t="str">
        <f t="shared" si="50"/>
        <v/>
      </c>
      <c r="G476" s="11" t="str">
        <f>IF('SAT Math'!B476="","", IF(F476&lt;100, 100, IF(F476&gt;300, 300, F476)))</f>
        <v/>
      </c>
      <c r="H476" s="11" t="str">
        <f t="shared" si="51"/>
        <v/>
      </c>
      <c r="I476" s="11" t="str">
        <f t="shared" si="54"/>
        <v/>
      </c>
      <c r="J476" s="11" t="str">
        <f t="shared" si="52"/>
        <v/>
      </c>
      <c r="K476" s="11" t="str">
        <f t="shared" si="55"/>
        <v/>
      </c>
      <c r="L476" s="11" t="str">
        <f>IF('SAT Math'!B476="","",'SAT M to CBEST M'!$A$2+'SAT M to CBEST M'!$B$2*B476)</f>
        <v/>
      </c>
      <c r="M476" s="11" t="str">
        <f>IF('SAT Math'!B476="","", IF(L476&lt;20, 20, IF(L476&gt;80, 80, L476)))</f>
        <v/>
      </c>
    </row>
    <row r="477" spans="1:13" x14ac:dyDescent="0.25">
      <c r="A477" s="11">
        <v>476</v>
      </c>
      <c r="B477" s="30"/>
      <c r="C477" s="11" t="str">
        <f>IF(ISBLANK('SAT Math'!B477),"", IF('SAT Math'!B477&lt;'SAT M to ACT M'!$A$2, 'SAT M to ACT M'!$B$2, IF('SAT Math'!B477&gt;'SAT M to ACT M'!A$56, 'SAT M to ACT M'!B$56, VLOOKUP(B477,'SAT M to ACT M'!A:B,2,FALSE))))</f>
        <v/>
      </c>
      <c r="D477" s="11" t="str">
        <f t="shared" si="49"/>
        <v/>
      </c>
      <c r="E477" s="11" t="str">
        <f t="shared" si="53"/>
        <v/>
      </c>
      <c r="F477" s="11" t="str">
        <f t="shared" si="50"/>
        <v/>
      </c>
      <c r="G477" s="11" t="str">
        <f>IF('SAT Math'!B477="","", IF(F477&lt;100, 100, IF(F477&gt;300, 300, F477)))</f>
        <v/>
      </c>
      <c r="H477" s="11" t="str">
        <f t="shared" si="51"/>
        <v/>
      </c>
      <c r="I477" s="11" t="str">
        <f t="shared" si="54"/>
        <v/>
      </c>
      <c r="J477" s="11" t="str">
        <f t="shared" si="52"/>
        <v/>
      </c>
      <c r="K477" s="11" t="str">
        <f t="shared" si="55"/>
        <v/>
      </c>
      <c r="L477" s="11" t="str">
        <f>IF('SAT Math'!B477="","",'SAT M to CBEST M'!$A$2+'SAT M to CBEST M'!$B$2*B477)</f>
        <v/>
      </c>
      <c r="M477" s="11" t="str">
        <f>IF('SAT Math'!B477="","", IF(L477&lt;20, 20, IF(L477&gt;80, 80, L477)))</f>
        <v/>
      </c>
    </row>
    <row r="478" spans="1:13" x14ac:dyDescent="0.25">
      <c r="A478" s="11">
        <v>477</v>
      </c>
      <c r="B478" s="30"/>
      <c r="C478" s="11" t="str">
        <f>IF(ISBLANK('SAT Math'!B478),"", IF('SAT Math'!B478&lt;'SAT M to ACT M'!$A$2, 'SAT M to ACT M'!$B$2, IF('SAT Math'!B478&gt;'SAT M to ACT M'!A$56, 'SAT M to ACT M'!B$56, VLOOKUP(B478,'SAT M to ACT M'!A:B,2,FALSE))))</f>
        <v/>
      </c>
      <c r="D478" s="11" t="str">
        <f t="shared" si="49"/>
        <v/>
      </c>
      <c r="E478" s="11" t="str">
        <f t="shared" si="53"/>
        <v/>
      </c>
      <c r="F478" s="11" t="str">
        <f t="shared" si="50"/>
        <v/>
      </c>
      <c r="G478" s="11" t="str">
        <f>IF('SAT Math'!B478="","", IF(F478&lt;100, 100, IF(F478&gt;300, 300, F478)))</f>
        <v/>
      </c>
      <c r="H478" s="11" t="str">
        <f t="shared" si="51"/>
        <v/>
      </c>
      <c r="I478" s="11" t="str">
        <f t="shared" si="54"/>
        <v/>
      </c>
      <c r="J478" s="11" t="str">
        <f t="shared" si="52"/>
        <v/>
      </c>
      <c r="K478" s="11" t="str">
        <f t="shared" si="55"/>
        <v/>
      </c>
      <c r="L478" s="11" t="str">
        <f>IF('SAT Math'!B478="","",'SAT M to CBEST M'!$A$2+'SAT M to CBEST M'!$B$2*B478)</f>
        <v/>
      </c>
      <c r="M478" s="11" t="str">
        <f>IF('SAT Math'!B478="","", IF(L478&lt;20, 20, IF(L478&gt;80, 80, L478)))</f>
        <v/>
      </c>
    </row>
    <row r="479" spans="1:13" x14ac:dyDescent="0.25">
      <c r="A479" s="11">
        <v>478</v>
      </c>
      <c r="B479" s="30"/>
      <c r="C479" s="11" t="str">
        <f>IF(ISBLANK('SAT Math'!B479),"", IF('SAT Math'!B479&lt;'SAT M to ACT M'!$A$2, 'SAT M to ACT M'!$B$2, IF('SAT Math'!B479&gt;'SAT M to ACT M'!A$56, 'SAT M to ACT M'!B$56, VLOOKUP(B479,'SAT M to ACT M'!A:B,2,FALSE))))</f>
        <v/>
      </c>
      <c r="D479" s="11" t="str">
        <f t="shared" si="49"/>
        <v/>
      </c>
      <c r="E479" s="11" t="str">
        <f t="shared" si="53"/>
        <v/>
      </c>
      <c r="F479" s="11" t="str">
        <f t="shared" si="50"/>
        <v/>
      </c>
      <c r="G479" s="11" t="str">
        <f>IF('SAT Math'!B479="","", IF(F479&lt;100, 100, IF(F479&gt;300, 300, F479)))</f>
        <v/>
      </c>
      <c r="H479" s="11" t="str">
        <f t="shared" si="51"/>
        <v/>
      </c>
      <c r="I479" s="11" t="str">
        <f t="shared" si="54"/>
        <v/>
      </c>
      <c r="J479" s="11" t="str">
        <f t="shared" si="52"/>
        <v/>
      </c>
      <c r="K479" s="11" t="str">
        <f t="shared" si="55"/>
        <v/>
      </c>
      <c r="L479" s="11" t="str">
        <f>IF('SAT Math'!B479="","",'SAT M to CBEST M'!$A$2+'SAT M to CBEST M'!$B$2*B479)</f>
        <v/>
      </c>
      <c r="M479" s="11" t="str">
        <f>IF('SAT Math'!B479="","", IF(L479&lt;20, 20, IF(L479&gt;80, 80, L479)))</f>
        <v/>
      </c>
    </row>
    <row r="480" spans="1:13" x14ac:dyDescent="0.25">
      <c r="A480" s="11">
        <v>479</v>
      </c>
      <c r="B480" s="30"/>
      <c r="C480" s="11" t="str">
        <f>IF(ISBLANK('SAT Math'!B480),"", IF('SAT Math'!B480&lt;'SAT M to ACT M'!$A$2, 'SAT M to ACT M'!$B$2, IF('SAT Math'!B480&gt;'SAT M to ACT M'!A$56, 'SAT M to ACT M'!B$56, VLOOKUP(B480,'SAT M to ACT M'!A:B,2,FALSE))))</f>
        <v/>
      </c>
      <c r="D480" s="11" t="str">
        <f t="shared" si="49"/>
        <v/>
      </c>
      <c r="E480" s="11" t="str">
        <f t="shared" si="53"/>
        <v/>
      </c>
      <c r="F480" s="11" t="str">
        <f t="shared" si="50"/>
        <v/>
      </c>
      <c r="G480" s="11" t="str">
        <f>IF('SAT Math'!B480="","", IF(F480&lt;100, 100, IF(F480&gt;300, 300, F480)))</f>
        <v/>
      </c>
      <c r="H480" s="11" t="str">
        <f t="shared" si="51"/>
        <v/>
      </c>
      <c r="I480" s="11" t="str">
        <f t="shared" si="54"/>
        <v/>
      </c>
      <c r="J480" s="11" t="str">
        <f t="shared" si="52"/>
        <v/>
      </c>
      <c r="K480" s="11" t="str">
        <f t="shared" si="55"/>
        <v/>
      </c>
      <c r="L480" s="11" t="str">
        <f>IF('SAT Math'!B480="","",'SAT M to CBEST M'!$A$2+'SAT M to CBEST M'!$B$2*B480)</f>
        <v/>
      </c>
      <c r="M480" s="11" t="str">
        <f>IF('SAT Math'!B480="","", IF(L480&lt;20, 20, IF(L480&gt;80, 80, L480)))</f>
        <v/>
      </c>
    </row>
    <row r="481" spans="1:13" x14ac:dyDescent="0.25">
      <c r="A481" s="11">
        <v>480</v>
      </c>
      <c r="B481" s="30"/>
      <c r="C481" s="11" t="str">
        <f>IF(ISBLANK('SAT Math'!B481),"", IF('SAT Math'!B481&lt;'SAT M to ACT M'!$A$2, 'SAT M to ACT M'!$B$2, IF('SAT Math'!B481&gt;'SAT M to ACT M'!A$56, 'SAT M to ACT M'!B$56, VLOOKUP(B481,'SAT M to ACT M'!A:B,2,FALSE))))</f>
        <v/>
      </c>
      <c r="D481" s="11" t="str">
        <f t="shared" si="49"/>
        <v/>
      </c>
      <c r="E481" s="11" t="str">
        <f t="shared" si="53"/>
        <v/>
      </c>
      <c r="F481" s="11" t="str">
        <f t="shared" si="50"/>
        <v/>
      </c>
      <c r="G481" s="11" t="str">
        <f>IF('SAT Math'!B481="","", IF(F481&lt;100, 100, IF(F481&gt;300, 300, F481)))</f>
        <v/>
      </c>
      <c r="H481" s="11" t="str">
        <f t="shared" si="51"/>
        <v/>
      </c>
      <c r="I481" s="11" t="str">
        <f t="shared" si="54"/>
        <v/>
      </c>
      <c r="J481" s="11" t="str">
        <f t="shared" si="52"/>
        <v/>
      </c>
      <c r="K481" s="11" t="str">
        <f t="shared" si="55"/>
        <v/>
      </c>
      <c r="L481" s="11" t="str">
        <f>IF('SAT Math'!B481="","",'SAT M to CBEST M'!$A$2+'SAT M to CBEST M'!$B$2*B481)</f>
        <v/>
      </c>
      <c r="M481" s="11" t="str">
        <f>IF('SAT Math'!B481="","", IF(L481&lt;20, 20, IF(L481&gt;80, 80, L481)))</f>
        <v/>
      </c>
    </row>
    <row r="482" spans="1:13" x14ac:dyDescent="0.25">
      <c r="A482" s="11">
        <v>481</v>
      </c>
      <c r="B482" s="30"/>
      <c r="C482" s="11" t="str">
        <f>IF(ISBLANK('SAT Math'!B482),"", IF('SAT Math'!B482&lt;'SAT M to ACT M'!$A$2, 'SAT M to ACT M'!$B$2, IF('SAT Math'!B482&gt;'SAT M to ACT M'!A$56, 'SAT M to ACT M'!B$56, VLOOKUP(B482,'SAT M to ACT M'!A:B,2,FALSE))))</f>
        <v/>
      </c>
      <c r="D482" s="11" t="str">
        <f t="shared" si="49"/>
        <v/>
      </c>
      <c r="E482" s="11" t="str">
        <f t="shared" si="53"/>
        <v/>
      </c>
      <c r="F482" s="11" t="str">
        <f t="shared" si="50"/>
        <v/>
      </c>
      <c r="G482" s="11" t="str">
        <f>IF('SAT Math'!B482="","", IF(F482&lt;100, 100, IF(F482&gt;300, 300, F482)))</f>
        <v/>
      </c>
      <c r="H482" s="11" t="str">
        <f t="shared" si="51"/>
        <v/>
      </c>
      <c r="I482" s="11" t="str">
        <f t="shared" si="54"/>
        <v/>
      </c>
      <c r="J482" s="11" t="str">
        <f t="shared" si="52"/>
        <v/>
      </c>
      <c r="K482" s="11" t="str">
        <f t="shared" si="55"/>
        <v/>
      </c>
      <c r="L482" s="11" t="str">
        <f>IF('SAT Math'!B482="","",'SAT M to CBEST M'!$A$2+'SAT M to CBEST M'!$B$2*B482)</f>
        <v/>
      </c>
      <c r="M482" s="11" t="str">
        <f>IF('SAT Math'!B482="","", IF(L482&lt;20, 20, IF(L482&gt;80, 80, L482)))</f>
        <v/>
      </c>
    </row>
    <row r="483" spans="1:13" x14ac:dyDescent="0.25">
      <c r="A483" s="11">
        <v>482</v>
      </c>
      <c r="B483" s="30"/>
      <c r="C483" s="11" t="str">
        <f>IF(ISBLANK('SAT Math'!B483),"", IF('SAT Math'!B483&lt;'SAT M to ACT M'!$A$2, 'SAT M to ACT M'!$B$2, IF('SAT Math'!B483&gt;'SAT M to ACT M'!A$56, 'SAT M to ACT M'!B$56, VLOOKUP(B483,'SAT M to ACT M'!A:B,2,FALSE))))</f>
        <v/>
      </c>
      <c r="D483" s="11" t="str">
        <f t="shared" si="49"/>
        <v/>
      </c>
      <c r="E483" s="11" t="str">
        <f t="shared" si="53"/>
        <v/>
      </c>
      <c r="F483" s="11" t="str">
        <f t="shared" si="50"/>
        <v/>
      </c>
      <c r="G483" s="11" t="str">
        <f>IF('SAT Math'!B483="","", IF(F483&lt;100, 100, IF(F483&gt;300, 300, F483)))</f>
        <v/>
      </c>
      <c r="H483" s="11" t="str">
        <f t="shared" si="51"/>
        <v/>
      </c>
      <c r="I483" s="11" t="str">
        <f t="shared" si="54"/>
        <v/>
      </c>
      <c r="J483" s="11" t="str">
        <f t="shared" si="52"/>
        <v/>
      </c>
      <c r="K483" s="11" t="str">
        <f t="shared" si="55"/>
        <v/>
      </c>
      <c r="L483" s="11" t="str">
        <f>IF('SAT Math'!B483="","",'SAT M to CBEST M'!$A$2+'SAT M to CBEST M'!$B$2*B483)</f>
        <v/>
      </c>
      <c r="M483" s="11" t="str">
        <f>IF('SAT Math'!B483="","", IF(L483&lt;20, 20, IF(L483&gt;80, 80, L483)))</f>
        <v/>
      </c>
    </row>
    <row r="484" spans="1:13" x14ac:dyDescent="0.25">
      <c r="A484" s="11">
        <v>483</v>
      </c>
      <c r="B484" s="30"/>
      <c r="C484" s="11" t="str">
        <f>IF(ISBLANK('SAT Math'!B484),"", IF('SAT Math'!B484&lt;'SAT M to ACT M'!$A$2, 'SAT M to ACT M'!$B$2, IF('SAT Math'!B484&gt;'SAT M to ACT M'!A$56, 'SAT M to ACT M'!B$56, VLOOKUP(B484,'SAT M to ACT M'!A:B,2,FALSE))))</f>
        <v/>
      </c>
      <c r="D484" s="11" t="str">
        <f t="shared" si="49"/>
        <v/>
      </c>
      <c r="E484" s="11" t="str">
        <f t="shared" si="53"/>
        <v/>
      </c>
      <c r="F484" s="11" t="str">
        <f t="shared" si="50"/>
        <v/>
      </c>
      <c r="G484" s="11" t="str">
        <f>IF('SAT Math'!B484="","", IF(F484&lt;100, 100, IF(F484&gt;300, 300, F484)))</f>
        <v/>
      </c>
      <c r="H484" s="11" t="str">
        <f t="shared" si="51"/>
        <v/>
      </c>
      <c r="I484" s="11" t="str">
        <f t="shared" si="54"/>
        <v/>
      </c>
      <c r="J484" s="11" t="str">
        <f t="shared" si="52"/>
        <v/>
      </c>
      <c r="K484" s="11" t="str">
        <f t="shared" si="55"/>
        <v/>
      </c>
      <c r="L484" s="11" t="str">
        <f>IF('SAT Math'!B484="","",'SAT M to CBEST M'!$A$2+'SAT M to CBEST M'!$B$2*B484)</f>
        <v/>
      </c>
      <c r="M484" s="11" t="str">
        <f>IF('SAT Math'!B484="","", IF(L484&lt;20, 20, IF(L484&gt;80, 80, L484)))</f>
        <v/>
      </c>
    </row>
    <row r="485" spans="1:13" x14ac:dyDescent="0.25">
      <c r="A485" s="11">
        <v>484</v>
      </c>
      <c r="B485" s="30"/>
      <c r="C485" s="11" t="str">
        <f>IF(ISBLANK('SAT Math'!B485),"", IF('SAT Math'!B485&lt;'SAT M to ACT M'!$A$2, 'SAT M to ACT M'!$B$2, IF('SAT Math'!B485&gt;'SAT M to ACT M'!A$56, 'SAT M to ACT M'!B$56, VLOOKUP(B485,'SAT M to ACT M'!A:B,2,FALSE))))</f>
        <v/>
      </c>
      <c r="D485" s="11" t="str">
        <f t="shared" si="49"/>
        <v/>
      </c>
      <c r="E485" s="11" t="str">
        <f t="shared" si="53"/>
        <v/>
      </c>
      <c r="F485" s="11" t="str">
        <f t="shared" si="50"/>
        <v/>
      </c>
      <c r="G485" s="11" t="str">
        <f>IF('SAT Math'!B485="","", IF(F485&lt;100, 100, IF(F485&gt;300, 300, F485)))</f>
        <v/>
      </c>
      <c r="H485" s="11" t="str">
        <f t="shared" si="51"/>
        <v/>
      </c>
      <c r="I485" s="11" t="str">
        <f t="shared" si="54"/>
        <v/>
      </c>
      <c r="J485" s="11" t="str">
        <f t="shared" si="52"/>
        <v/>
      </c>
      <c r="K485" s="11" t="str">
        <f t="shared" si="55"/>
        <v/>
      </c>
      <c r="L485" s="11" t="str">
        <f>IF('SAT Math'!B485="","",'SAT M to CBEST M'!$A$2+'SAT M to CBEST M'!$B$2*B485)</f>
        <v/>
      </c>
      <c r="M485" s="11" t="str">
        <f>IF('SAT Math'!B485="","", IF(L485&lt;20, 20, IF(L485&gt;80, 80, L485)))</f>
        <v/>
      </c>
    </row>
    <row r="486" spans="1:13" x14ac:dyDescent="0.25">
      <c r="A486" s="11">
        <v>485</v>
      </c>
      <c r="B486" s="30"/>
      <c r="C486" s="11" t="str">
        <f>IF(ISBLANK('SAT Math'!B486),"", IF('SAT Math'!B486&lt;'SAT M to ACT M'!$A$2, 'SAT M to ACT M'!$B$2, IF('SAT Math'!B486&gt;'SAT M to ACT M'!A$56, 'SAT M to ACT M'!B$56, VLOOKUP(B486,'SAT M to ACT M'!A:B,2,FALSE))))</f>
        <v/>
      </c>
      <c r="D486" s="11" t="str">
        <f t="shared" si="49"/>
        <v/>
      </c>
      <c r="E486" s="11" t="str">
        <f t="shared" si="53"/>
        <v/>
      </c>
      <c r="F486" s="11" t="str">
        <f t="shared" si="50"/>
        <v/>
      </c>
      <c r="G486" s="11" t="str">
        <f>IF('SAT Math'!B486="","", IF(F486&lt;100, 100, IF(F486&gt;300, 300, F486)))</f>
        <v/>
      </c>
      <c r="H486" s="11" t="str">
        <f t="shared" si="51"/>
        <v/>
      </c>
      <c r="I486" s="11" t="str">
        <f t="shared" si="54"/>
        <v/>
      </c>
      <c r="J486" s="11" t="str">
        <f t="shared" si="52"/>
        <v/>
      </c>
      <c r="K486" s="11" t="str">
        <f t="shared" si="55"/>
        <v/>
      </c>
      <c r="L486" s="11" t="str">
        <f>IF('SAT Math'!B486="","",'SAT M to CBEST M'!$A$2+'SAT M to CBEST M'!$B$2*B486)</f>
        <v/>
      </c>
      <c r="M486" s="11" t="str">
        <f>IF('SAT Math'!B486="","", IF(L486&lt;20, 20, IF(L486&gt;80, 80, L486)))</f>
        <v/>
      </c>
    </row>
    <row r="487" spans="1:13" x14ac:dyDescent="0.25">
      <c r="A487" s="11">
        <v>486</v>
      </c>
      <c r="B487" s="30"/>
      <c r="C487" s="11" t="str">
        <f>IF(ISBLANK('SAT Math'!B487),"", IF('SAT Math'!B487&lt;'SAT M to ACT M'!$A$2, 'SAT M to ACT M'!$B$2, IF('SAT Math'!B487&gt;'SAT M to ACT M'!A$56, 'SAT M to ACT M'!B$56, VLOOKUP(B487,'SAT M to ACT M'!A:B,2,FALSE))))</f>
        <v/>
      </c>
      <c r="D487" s="11" t="str">
        <f t="shared" si="49"/>
        <v/>
      </c>
      <c r="E487" s="11" t="str">
        <f t="shared" si="53"/>
        <v/>
      </c>
      <c r="F487" s="11" t="str">
        <f t="shared" si="50"/>
        <v/>
      </c>
      <c r="G487" s="11" t="str">
        <f>IF('SAT Math'!B487="","", IF(F487&lt;100, 100, IF(F487&gt;300, 300, F487)))</f>
        <v/>
      </c>
      <c r="H487" s="11" t="str">
        <f t="shared" si="51"/>
        <v/>
      </c>
      <c r="I487" s="11" t="str">
        <f t="shared" si="54"/>
        <v/>
      </c>
      <c r="J487" s="11" t="str">
        <f t="shared" si="52"/>
        <v/>
      </c>
      <c r="K487" s="11" t="str">
        <f t="shared" si="55"/>
        <v/>
      </c>
      <c r="L487" s="11" t="str">
        <f>IF('SAT Math'!B487="","",'SAT M to CBEST M'!$A$2+'SAT M to CBEST M'!$B$2*B487)</f>
        <v/>
      </c>
      <c r="M487" s="11" t="str">
        <f>IF('SAT Math'!B487="","", IF(L487&lt;20, 20, IF(L487&gt;80, 80, L487)))</f>
        <v/>
      </c>
    </row>
    <row r="488" spans="1:13" x14ac:dyDescent="0.25">
      <c r="A488" s="11">
        <v>487</v>
      </c>
      <c r="B488" s="30"/>
      <c r="C488" s="11" t="str">
        <f>IF(ISBLANK('SAT Math'!B488),"", IF('SAT Math'!B488&lt;'SAT M to ACT M'!$A$2, 'SAT M to ACT M'!$B$2, IF('SAT Math'!B488&gt;'SAT M to ACT M'!A$56, 'SAT M to ACT M'!B$56, VLOOKUP(B488,'SAT M to ACT M'!A:B,2,FALSE))))</f>
        <v/>
      </c>
      <c r="D488" s="11" t="str">
        <f t="shared" si="49"/>
        <v/>
      </c>
      <c r="E488" s="11" t="str">
        <f t="shared" si="53"/>
        <v/>
      </c>
      <c r="F488" s="11" t="str">
        <f t="shared" si="50"/>
        <v/>
      </c>
      <c r="G488" s="11" t="str">
        <f>IF('SAT Math'!B488="","", IF(F488&lt;100, 100, IF(F488&gt;300, 300, F488)))</f>
        <v/>
      </c>
      <c r="H488" s="11" t="str">
        <f t="shared" si="51"/>
        <v/>
      </c>
      <c r="I488" s="11" t="str">
        <f t="shared" si="54"/>
        <v/>
      </c>
      <c r="J488" s="11" t="str">
        <f t="shared" si="52"/>
        <v/>
      </c>
      <c r="K488" s="11" t="str">
        <f t="shared" si="55"/>
        <v/>
      </c>
      <c r="L488" s="11" t="str">
        <f>IF('SAT Math'!B488="","",'SAT M to CBEST M'!$A$2+'SAT M to CBEST M'!$B$2*B488)</f>
        <v/>
      </c>
      <c r="M488" s="11" t="str">
        <f>IF('SAT Math'!B488="","", IF(L488&lt;20, 20, IF(L488&gt;80, 80, L488)))</f>
        <v/>
      </c>
    </row>
    <row r="489" spans="1:13" x14ac:dyDescent="0.25">
      <c r="A489" s="11">
        <v>488</v>
      </c>
      <c r="B489" s="30"/>
      <c r="C489" s="11" t="str">
        <f>IF(ISBLANK('SAT Math'!B489),"", IF('SAT Math'!B489&lt;'SAT M to ACT M'!$A$2, 'SAT M to ACT M'!$B$2, IF('SAT Math'!B489&gt;'SAT M to ACT M'!A$56, 'SAT M to ACT M'!B$56, VLOOKUP(B489,'SAT M to ACT M'!A:B,2,FALSE))))</f>
        <v/>
      </c>
      <c r="D489" s="11" t="str">
        <f t="shared" si="49"/>
        <v/>
      </c>
      <c r="E489" s="11" t="str">
        <f t="shared" si="53"/>
        <v/>
      </c>
      <c r="F489" s="11" t="str">
        <f t="shared" si="50"/>
        <v/>
      </c>
      <c r="G489" s="11" t="str">
        <f>IF('SAT Math'!B489="","", IF(F489&lt;100, 100, IF(F489&gt;300, 300, F489)))</f>
        <v/>
      </c>
      <c r="H489" s="11" t="str">
        <f t="shared" si="51"/>
        <v/>
      </c>
      <c r="I489" s="11" t="str">
        <f t="shared" si="54"/>
        <v/>
      </c>
      <c r="J489" s="11" t="str">
        <f t="shared" si="52"/>
        <v/>
      </c>
      <c r="K489" s="11" t="str">
        <f t="shared" si="55"/>
        <v/>
      </c>
      <c r="L489" s="11" t="str">
        <f>IF('SAT Math'!B489="","",'SAT M to CBEST M'!$A$2+'SAT M to CBEST M'!$B$2*B489)</f>
        <v/>
      </c>
      <c r="M489" s="11" t="str">
        <f>IF('SAT Math'!B489="","", IF(L489&lt;20, 20, IF(L489&gt;80, 80, L489)))</f>
        <v/>
      </c>
    </row>
    <row r="490" spans="1:13" x14ac:dyDescent="0.25">
      <c r="A490" s="11">
        <v>489</v>
      </c>
      <c r="B490" s="30"/>
      <c r="C490" s="11" t="str">
        <f>IF(ISBLANK('SAT Math'!B490),"", IF('SAT Math'!B490&lt;'SAT M to ACT M'!$A$2, 'SAT M to ACT M'!$B$2, IF('SAT Math'!B490&gt;'SAT M to ACT M'!A$56, 'SAT M to ACT M'!B$56, VLOOKUP(B490,'SAT M to ACT M'!A:B,2,FALSE))))</f>
        <v/>
      </c>
      <c r="D490" s="11" t="str">
        <f t="shared" si="49"/>
        <v/>
      </c>
      <c r="E490" s="11" t="str">
        <f t="shared" si="53"/>
        <v/>
      </c>
      <c r="F490" s="11" t="str">
        <f t="shared" si="50"/>
        <v/>
      </c>
      <c r="G490" s="11" t="str">
        <f>IF('SAT Math'!B490="","", IF(F490&lt;100, 100, IF(F490&gt;300, 300, F490)))</f>
        <v/>
      </c>
      <c r="H490" s="11" t="str">
        <f t="shared" si="51"/>
        <v/>
      </c>
      <c r="I490" s="11" t="str">
        <f t="shared" si="54"/>
        <v/>
      </c>
      <c r="J490" s="11" t="str">
        <f t="shared" si="52"/>
        <v/>
      </c>
      <c r="K490" s="11" t="str">
        <f t="shared" si="55"/>
        <v/>
      </c>
      <c r="L490" s="11" t="str">
        <f>IF('SAT Math'!B490="","",'SAT M to CBEST M'!$A$2+'SAT M to CBEST M'!$B$2*B490)</f>
        <v/>
      </c>
      <c r="M490" s="11" t="str">
        <f>IF('SAT Math'!B490="","", IF(L490&lt;20, 20, IF(L490&gt;80, 80, L490)))</f>
        <v/>
      </c>
    </row>
    <row r="491" spans="1:13" x14ac:dyDescent="0.25">
      <c r="A491" s="11">
        <v>490</v>
      </c>
      <c r="B491" s="30"/>
      <c r="C491" s="11" t="str">
        <f>IF(ISBLANK('SAT Math'!B491),"", IF('SAT Math'!B491&lt;'SAT M to ACT M'!$A$2, 'SAT M to ACT M'!$B$2, IF('SAT Math'!B491&gt;'SAT M to ACT M'!A$56, 'SAT M to ACT M'!B$56, VLOOKUP(B491,'SAT M to ACT M'!A:B,2,FALSE))))</f>
        <v/>
      </c>
      <c r="D491" s="11" t="str">
        <f t="shared" si="49"/>
        <v/>
      </c>
      <c r="E491" s="11" t="str">
        <f t="shared" si="53"/>
        <v/>
      </c>
      <c r="F491" s="11" t="str">
        <f t="shared" si="50"/>
        <v/>
      </c>
      <c r="G491" s="11" t="str">
        <f>IF('SAT Math'!B491="","", IF(F491&lt;100, 100, IF(F491&gt;300, 300, F491)))</f>
        <v/>
      </c>
      <c r="H491" s="11" t="str">
        <f t="shared" si="51"/>
        <v/>
      </c>
      <c r="I491" s="11" t="str">
        <f t="shared" si="54"/>
        <v/>
      </c>
      <c r="J491" s="11" t="str">
        <f t="shared" si="52"/>
        <v/>
      </c>
      <c r="K491" s="11" t="str">
        <f t="shared" si="55"/>
        <v/>
      </c>
      <c r="L491" s="11" t="str">
        <f>IF('SAT Math'!B491="","",'SAT M to CBEST M'!$A$2+'SAT M to CBEST M'!$B$2*B491)</f>
        <v/>
      </c>
      <c r="M491" s="11" t="str">
        <f>IF('SAT Math'!B491="","", IF(L491&lt;20, 20, IF(L491&gt;80, 80, L491)))</f>
        <v/>
      </c>
    </row>
    <row r="492" spans="1:13" x14ac:dyDescent="0.25">
      <c r="A492" s="11">
        <v>491</v>
      </c>
      <c r="B492" s="30"/>
      <c r="C492" s="11" t="str">
        <f>IF(ISBLANK('SAT Math'!B492),"", IF('SAT Math'!B492&lt;'SAT M to ACT M'!$A$2, 'SAT M to ACT M'!$B$2, IF('SAT Math'!B492&gt;'SAT M to ACT M'!A$56, 'SAT M to ACT M'!B$56, VLOOKUP(B492,'SAT M to ACT M'!A:B,2,FALSE))))</f>
        <v/>
      </c>
      <c r="D492" s="11" t="str">
        <f t="shared" si="49"/>
        <v/>
      </c>
      <c r="E492" s="11" t="str">
        <f t="shared" si="53"/>
        <v/>
      </c>
      <c r="F492" s="11" t="str">
        <f t="shared" si="50"/>
        <v/>
      </c>
      <c r="G492" s="11" t="str">
        <f>IF('SAT Math'!B492="","", IF(F492&lt;100, 100, IF(F492&gt;300, 300, F492)))</f>
        <v/>
      </c>
      <c r="H492" s="11" t="str">
        <f t="shared" si="51"/>
        <v/>
      </c>
      <c r="I492" s="11" t="str">
        <f t="shared" si="54"/>
        <v/>
      </c>
      <c r="J492" s="11" t="str">
        <f t="shared" si="52"/>
        <v/>
      </c>
      <c r="K492" s="11" t="str">
        <f t="shared" si="55"/>
        <v/>
      </c>
      <c r="L492" s="11" t="str">
        <f>IF('SAT Math'!B492="","",'SAT M to CBEST M'!$A$2+'SAT M to CBEST M'!$B$2*B492)</f>
        <v/>
      </c>
      <c r="M492" s="11" t="str">
        <f>IF('SAT Math'!B492="","", IF(L492&lt;20, 20, IF(L492&gt;80, 80, L492)))</f>
        <v/>
      </c>
    </row>
    <row r="493" spans="1:13" x14ac:dyDescent="0.25">
      <c r="A493" s="11">
        <v>492</v>
      </c>
      <c r="B493" s="30"/>
      <c r="C493" s="11" t="str">
        <f>IF(ISBLANK('SAT Math'!B493),"", IF('SAT Math'!B493&lt;'SAT M to ACT M'!$A$2, 'SAT M to ACT M'!$B$2, IF('SAT Math'!B493&gt;'SAT M to ACT M'!A$56, 'SAT M to ACT M'!B$56, VLOOKUP(B493,'SAT M to ACT M'!A:B,2,FALSE))))</f>
        <v/>
      </c>
      <c r="D493" s="11" t="str">
        <f t="shared" si="49"/>
        <v/>
      </c>
      <c r="E493" s="11" t="str">
        <f t="shared" si="53"/>
        <v/>
      </c>
      <c r="F493" s="11" t="str">
        <f t="shared" si="50"/>
        <v/>
      </c>
      <c r="G493" s="11" t="str">
        <f>IF('SAT Math'!B493="","", IF(F493&lt;100, 100, IF(F493&gt;300, 300, F493)))</f>
        <v/>
      </c>
      <c r="H493" s="11" t="str">
        <f t="shared" si="51"/>
        <v/>
      </c>
      <c r="I493" s="11" t="str">
        <f t="shared" si="54"/>
        <v/>
      </c>
      <c r="J493" s="11" t="str">
        <f t="shared" si="52"/>
        <v/>
      </c>
      <c r="K493" s="11" t="str">
        <f t="shared" si="55"/>
        <v/>
      </c>
      <c r="L493" s="11" t="str">
        <f>IF('SAT Math'!B493="","",'SAT M to CBEST M'!$A$2+'SAT M to CBEST M'!$B$2*B493)</f>
        <v/>
      </c>
      <c r="M493" s="11" t="str">
        <f>IF('SAT Math'!B493="","", IF(L493&lt;20, 20, IF(L493&gt;80, 80, L493)))</f>
        <v/>
      </c>
    </row>
    <row r="494" spans="1:13" x14ac:dyDescent="0.25">
      <c r="A494" s="11">
        <v>493</v>
      </c>
      <c r="B494" s="30"/>
      <c r="C494" s="11" t="str">
        <f>IF(ISBLANK('SAT Math'!B494),"", IF('SAT Math'!B494&lt;'SAT M to ACT M'!$A$2, 'SAT M to ACT M'!$B$2, IF('SAT Math'!B494&gt;'SAT M to ACT M'!A$56, 'SAT M to ACT M'!B$56, VLOOKUP(B494,'SAT M to ACT M'!A:B,2,FALSE))))</f>
        <v/>
      </c>
      <c r="D494" s="11" t="str">
        <f t="shared" si="49"/>
        <v/>
      </c>
      <c r="E494" s="11" t="str">
        <f t="shared" si="53"/>
        <v/>
      </c>
      <c r="F494" s="11" t="str">
        <f t="shared" si="50"/>
        <v/>
      </c>
      <c r="G494" s="11" t="str">
        <f>IF('SAT Math'!B494="","", IF(F494&lt;100, 100, IF(F494&gt;300, 300, F494)))</f>
        <v/>
      </c>
      <c r="H494" s="11" t="str">
        <f t="shared" si="51"/>
        <v/>
      </c>
      <c r="I494" s="11" t="str">
        <f t="shared" si="54"/>
        <v/>
      </c>
      <c r="J494" s="11" t="str">
        <f t="shared" si="52"/>
        <v/>
      </c>
      <c r="K494" s="11" t="str">
        <f t="shared" si="55"/>
        <v/>
      </c>
      <c r="L494" s="11" t="str">
        <f>IF('SAT Math'!B494="","",'SAT M to CBEST M'!$A$2+'SAT M to CBEST M'!$B$2*B494)</f>
        <v/>
      </c>
      <c r="M494" s="11" t="str">
        <f>IF('SAT Math'!B494="","", IF(L494&lt;20, 20, IF(L494&gt;80, 80, L494)))</f>
        <v/>
      </c>
    </row>
    <row r="495" spans="1:13" x14ac:dyDescent="0.25">
      <c r="A495" s="11">
        <v>494</v>
      </c>
      <c r="B495" s="30"/>
      <c r="C495" s="11" t="str">
        <f>IF(ISBLANK('SAT Math'!B495),"", IF('SAT Math'!B495&lt;'SAT M to ACT M'!$A$2, 'SAT M to ACT M'!$B$2, IF('SAT Math'!B495&gt;'SAT M to ACT M'!A$56, 'SAT M to ACT M'!B$56, VLOOKUP(B495,'SAT M to ACT M'!A:B,2,FALSE))))</f>
        <v/>
      </c>
      <c r="D495" s="11" t="str">
        <f t="shared" si="49"/>
        <v/>
      </c>
      <c r="E495" s="11" t="str">
        <f t="shared" si="53"/>
        <v/>
      </c>
      <c r="F495" s="11" t="str">
        <f t="shared" si="50"/>
        <v/>
      </c>
      <c r="G495" s="11" t="str">
        <f>IF('SAT Math'!B495="","", IF(F495&lt;100, 100, IF(F495&gt;300, 300, F495)))</f>
        <v/>
      </c>
      <c r="H495" s="11" t="str">
        <f t="shared" si="51"/>
        <v/>
      </c>
      <c r="I495" s="11" t="str">
        <f t="shared" si="54"/>
        <v/>
      </c>
      <c r="J495" s="11" t="str">
        <f t="shared" si="52"/>
        <v/>
      </c>
      <c r="K495" s="11" t="str">
        <f t="shared" si="55"/>
        <v/>
      </c>
      <c r="L495" s="11" t="str">
        <f>IF('SAT Math'!B495="","",'SAT M to CBEST M'!$A$2+'SAT M to CBEST M'!$B$2*B495)</f>
        <v/>
      </c>
      <c r="M495" s="11" t="str">
        <f>IF('SAT Math'!B495="","", IF(L495&lt;20, 20, IF(L495&gt;80, 80, L495)))</f>
        <v/>
      </c>
    </row>
    <row r="496" spans="1:13" x14ac:dyDescent="0.25">
      <c r="A496" s="11">
        <v>495</v>
      </c>
      <c r="B496" s="30"/>
      <c r="C496" s="11" t="str">
        <f>IF(ISBLANK('SAT Math'!B496),"", IF('SAT Math'!B496&lt;'SAT M to ACT M'!$A$2, 'SAT M to ACT M'!$B$2, IF('SAT Math'!B496&gt;'SAT M to ACT M'!A$56, 'SAT M to ACT M'!B$56, VLOOKUP(B496,'SAT M to ACT M'!A:B,2,FALSE))))</f>
        <v/>
      </c>
      <c r="D496" s="11" t="str">
        <f t="shared" si="49"/>
        <v/>
      </c>
      <c r="E496" s="11" t="str">
        <f t="shared" si="53"/>
        <v/>
      </c>
      <c r="F496" s="11" t="str">
        <f t="shared" si="50"/>
        <v/>
      </c>
      <c r="G496" s="11" t="str">
        <f>IF('SAT Math'!B496="","", IF(F496&lt;100, 100, IF(F496&gt;300, 300, F496)))</f>
        <v/>
      </c>
      <c r="H496" s="11" t="str">
        <f t="shared" si="51"/>
        <v/>
      </c>
      <c r="I496" s="11" t="str">
        <f t="shared" si="54"/>
        <v/>
      </c>
      <c r="J496" s="11" t="str">
        <f t="shared" si="52"/>
        <v/>
      </c>
      <c r="K496" s="11" t="str">
        <f t="shared" si="55"/>
        <v/>
      </c>
      <c r="L496" s="11" t="str">
        <f>IF('SAT Math'!B496="","",'SAT M to CBEST M'!$A$2+'SAT M to CBEST M'!$B$2*B496)</f>
        <v/>
      </c>
      <c r="M496" s="11" t="str">
        <f>IF('SAT Math'!B496="","", IF(L496&lt;20, 20, IF(L496&gt;80, 80, L496)))</f>
        <v/>
      </c>
    </row>
    <row r="497" spans="1:13" x14ac:dyDescent="0.25">
      <c r="A497" s="11">
        <v>496</v>
      </c>
      <c r="B497" s="30"/>
      <c r="C497" s="11" t="str">
        <f>IF(ISBLANK('SAT Math'!B497),"", IF('SAT Math'!B497&lt;'SAT M to ACT M'!$A$2, 'SAT M to ACT M'!$B$2, IF('SAT Math'!B497&gt;'SAT M to ACT M'!A$56, 'SAT M to ACT M'!B$56, VLOOKUP(B497,'SAT M to ACT M'!A:B,2,FALSE))))</f>
        <v/>
      </c>
      <c r="D497" s="11" t="str">
        <f t="shared" si="49"/>
        <v/>
      </c>
      <c r="E497" s="11" t="str">
        <f t="shared" si="53"/>
        <v/>
      </c>
      <c r="F497" s="11" t="str">
        <f t="shared" si="50"/>
        <v/>
      </c>
      <c r="G497" s="11" t="str">
        <f>IF('SAT Math'!B497="","", IF(F497&lt;100, 100, IF(F497&gt;300, 300, F497)))</f>
        <v/>
      </c>
      <c r="H497" s="11" t="str">
        <f t="shared" si="51"/>
        <v/>
      </c>
      <c r="I497" s="11" t="str">
        <f t="shared" si="54"/>
        <v/>
      </c>
      <c r="J497" s="11" t="str">
        <f t="shared" si="52"/>
        <v/>
      </c>
      <c r="K497" s="11" t="str">
        <f t="shared" si="55"/>
        <v/>
      </c>
      <c r="L497" s="11" t="str">
        <f>IF('SAT Math'!B497="","",'SAT M to CBEST M'!$A$2+'SAT M to CBEST M'!$B$2*B497)</f>
        <v/>
      </c>
      <c r="M497" s="11" t="str">
        <f>IF('SAT Math'!B497="","", IF(L497&lt;20, 20, IF(L497&gt;80, 80, L497)))</f>
        <v/>
      </c>
    </row>
    <row r="498" spans="1:13" x14ac:dyDescent="0.25">
      <c r="A498" s="11">
        <v>497</v>
      </c>
      <c r="B498" s="30"/>
      <c r="C498" s="11" t="str">
        <f>IF(ISBLANK('SAT Math'!B498),"", IF('SAT Math'!B498&lt;'SAT M to ACT M'!$A$2, 'SAT M to ACT M'!$B$2, IF('SAT Math'!B498&gt;'SAT M to ACT M'!A$56, 'SAT M to ACT M'!B$56, VLOOKUP(B498,'SAT M to ACT M'!A:B,2,FALSE))))</f>
        <v/>
      </c>
      <c r="D498" s="11" t="str">
        <f t="shared" si="49"/>
        <v/>
      </c>
      <c r="E498" s="11" t="str">
        <f t="shared" si="53"/>
        <v/>
      </c>
      <c r="F498" s="11" t="str">
        <f t="shared" si="50"/>
        <v/>
      </c>
      <c r="G498" s="11" t="str">
        <f>IF('SAT Math'!B498="","", IF(F498&lt;100, 100, IF(F498&gt;300, 300, F498)))</f>
        <v/>
      </c>
      <c r="H498" s="11" t="str">
        <f t="shared" si="51"/>
        <v/>
      </c>
      <c r="I498" s="11" t="str">
        <f t="shared" si="54"/>
        <v/>
      </c>
      <c r="J498" s="11" t="str">
        <f t="shared" si="52"/>
        <v/>
      </c>
      <c r="K498" s="11" t="str">
        <f t="shared" si="55"/>
        <v/>
      </c>
      <c r="L498" s="11" t="str">
        <f>IF('SAT Math'!B498="","",'SAT M to CBEST M'!$A$2+'SAT M to CBEST M'!$B$2*B498)</f>
        <v/>
      </c>
      <c r="M498" s="11" t="str">
        <f>IF('SAT Math'!B498="","", IF(L498&lt;20, 20, IF(L498&gt;80, 80, L498)))</f>
        <v/>
      </c>
    </row>
    <row r="499" spans="1:13" x14ac:dyDescent="0.25">
      <c r="A499" s="11">
        <v>498</v>
      </c>
      <c r="B499" s="30"/>
      <c r="C499" s="11" t="str">
        <f>IF(ISBLANK('SAT Math'!B499),"", IF('SAT Math'!B499&lt;'SAT M to ACT M'!$A$2, 'SAT M to ACT M'!$B$2, IF('SAT Math'!B499&gt;'SAT M to ACT M'!A$56, 'SAT M to ACT M'!B$56, VLOOKUP(B499,'SAT M to ACT M'!A:B,2,FALSE))))</f>
        <v/>
      </c>
      <c r="D499" s="11" t="str">
        <f t="shared" si="49"/>
        <v/>
      </c>
      <c r="E499" s="11" t="str">
        <f t="shared" si="53"/>
        <v/>
      </c>
      <c r="F499" s="11" t="str">
        <f t="shared" si="50"/>
        <v/>
      </c>
      <c r="G499" s="11" t="str">
        <f>IF('SAT Math'!B499="","", IF(F499&lt;100, 100, IF(F499&gt;300, 300, F499)))</f>
        <v/>
      </c>
      <c r="H499" s="11" t="str">
        <f t="shared" si="51"/>
        <v/>
      </c>
      <c r="I499" s="11" t="str">
        <f t="shared" si="54"/>
        <v/>
      </c>
      <c r="J499" s="11" t="str">
        <f t="shared" si="52"/>
        <v/>
      </c>
      <c r="K499" s="11" t="str">
        <f t="shared" si="55"/>
        <v/>
      </c>
      <c r="L499" s="11" t="str">
        <f>IF('SAT Math'!B499="","",'SAT M to CBEST M'!$A$2+'SAT M to CBEST M'!$B$2*B499)</f>
        <v/>
      </c>
      <c r="M499" s="11" t="str">
        <f>IF('SAT Math'!B499="","", IF(L499&lt;20, 20, IF(L499&gt;80, 80, L499)))</f>
        <v/>
      </c>
    </row>
    <row r="500" spans="1:13" x14ac:dyDescent="0.25">
      <c r="A500" s="11">
        <v>499</v>
      </c>
      <c r="B500" s="30"/>
      <c r="C500" s="11" t="str">
        <f>IF(ISBLANK('SAT Math'!B500),"", IF('SAT Math'!B500&lt;'SAT M to ACT M'!$A$2, 'SAT M to ACT M'!$B$2, IF('SAT Math'!B500&gt;'SAT M to ACT M'!A$56, 'SAT M to ACT M'!B$56, VLOOKUP(B500,'SAT M to ACT M'!A:B,2,FALSE))))</f>
        <v/>
      </c>
      <c r="D500" s="11" t="str">
        <f t="shared" si="49"/>
        <v/>
      </c>
      <c r="E500" s="11" t="str">
        <f t="shared" si="53"/>
        <v/>
      </c>
      <c r="F500" s="11" t="str">
        <f t="shared" si="50"/>
        <v/>
      </c>
      <c r="G500" s="11" t="str">
        <f>IF('SAT Math'!B500="","", IF(F500&lt;100, 100, IF(F500&gt;300, 300, F500)))</f>
        <v/>
      </c>
      <c r="H500" s="11" t="str">
        <f t="shared" si="51"/>
        <v/>
      </c>
      <c r="I500" s="11" t="str">
        <f t="shared" si="54"/>
        <v/>
      </c>
      <c r="J500" s="11" t="str">
        <f t="shared" si="52"/>
        <v/>
      </c>
      <c r="K500" s="11" t="str">
        <f t="shared" si="55"/>
        <v/>
      </c>
      <c r="L500" s="11" t="str">
        <f>IF('SAT Math'!B500="","",'SAT M to CBEST M'!$A$2+'SAT M to CBEST M'!$B$2*B500)</f>
        <v/>
      </c>
      <c r="M500" s="11" t="str">
        <f>IF('SAT Math'!B500="","", IF(L500&lt;20, 20, IF(L500&gt;80, 80, L500)))</f>
        <v/>
      </c>
    </row>
    <row r="501" spans="1:13" x14ac:dyDescent="0.25">
      <c r="A501" s="11">
        <v>500</v>
      </c>
      <c r="B501" s="30"/>
      <c r="C501" s="11" t="str">
        <f>IF(ISBLANK('SAT Math'!B501),"", IF('SAT Math'!B501&lt;'SAT M to ACT M'!$A$2, 'SAT M to ACT M'!$B$2, IF('SAT Math'!B501&gt;'SAT M to ACT M'!A$56, 'SAT M to ACT M'!B$56, VLOOKUP(B501,'SAT M to ACT M'!A:B,2,FALSE))))</f>
        <v/>
      </c>
      <c r="D501" s="11" t="str">
        <f t="shared" si="49"/>
        <v/>
      </c>
      <c r="E501" s="11" t="str">
        <f t="shared" si="53"/>
        <v/>
      </c>
      <c r="F501" s="11" t="str">
        <f t="shared" si="50"/>
        <v/>
      </c>
      <c r="G501" s="11" t="str">
        <f>IF('SAT Math'!B501="","", IF(F501&lt;100, 100, IF(F501&gt;300, 300, F501)))</f>
        <v/>
      </c>
      <c r="H501" s="11" t="str">
        <f t="shared" si="51"/>
        <v/>
      </c>
      <c r="I501" s="11" t="str">
        <f t="shared" si="54"/>
        <v/>
      </c>
      <c r="J501" s="11" t="str">
        <f t="shared" si="52"/>
        <v/>
      </c>
      <c r="K501" s="11" t="str">
        <f t="shared" si="55"/>
        <v/>
      </c>
      <c r="L501" s="11" t="str">
        <f>IF('SAT Math'!B501="","",'SAT M to CBEST M'!$A$2+'SAT M to CBEST M'!$B$2*B501)</f>
        <v/>
      </c>
      <c r="M501" s="11" t="str">
        <f>IF('SAT Math'!B501="","", IF(L501&lt;20, 20, IF(L501&gt;80, 80, L501)))</f>
        <v/>
      </c>
    </row>
    <row r="502" spans="1:13" x14ac:dyDescent="0.25">
      <c r="A502" s="11">
        <v>501</v>
      </c>
      <c r="B502" s="30"/>
      <c r="C502" s="11" t="str">
        <f>IF(ISBLANK('SAT Math'!B502),"", IF('SAT Math'!B502&lt;'SAT M to ACT M'!$A$2, 'SAT M to ACT M'!$B$2, IF('SAT Math'!B502&gt;'SAT M to ACT M'!A$56, 'SAT M to ACT M'!B$56, VLOOKUP(B502,'SAT M to ACT M'!A:B,2,FALSE))))</f>
        <v/>
      </c>
      <c r="D502" s="11" t="str">
        <f t="shared" si="49"/>
        <v/>
      </c>
      <c r="E502" s="11" t="str">
        <f t="shared" si="53"/>
        <v/>
      </c>
      <c r="F502" s="11" t="str">
        <f t="shared" si="50"/>
        <v/>
      </c>
      <c r="G502" s="11" t="str">
        <f>IF('SAT Math'!B502="","", IF(F502&lt;100, 100, IF(F502&gt;300, 300, F502)))</f>
        <v/>
      </c>
      <c r="H502" s="11" t="str">
        <f t="shared" si="51"/>
        <v/>
      </c>
      <c r="I502" s="11" t="str">
        <f t="shared" si="54"/>
        <v/>
      </c>
      <c r="J502" s="11" t="str">
        <f t="shared" si="52"/>
        <v/>
      </c>
      <c r="K502" s="11" t="str">
        <f t="shared" si="55"/>
        <v/>
      </c>
      <c r="L502" s="11" t="str">
        <f>IF('SAT Math'!B502="","",'SAT M to CBEST M'!$A$2+'SAT M to CBEST M'!$B$2*B502)</f>
        <v/>
      </c>
      <c r="M502" s="11" t="str">
        <f>IF('SAT Math'!B502="","", IF(L502&lt;20, 20, IF(L502&gt;80, 80, L502)))</f>
        <v/>
      </c>
    </row>
    <row r="503" spans="1:13" x14ac:dyDescent="0.25">
      <c r="A503" s="11">
        <v>502</v>
      </c>
      <c r="B503" s="30"/>
      <c r="C503" s="11" t="str">
        <f>IF(ISBLANK('SAT Math'!B503),"", IF('SAT Math'!B503&lt;'SAT M to ACT M'!$A$2, 'SAT M to ACT M'!$B$2, IF('SAT Math'!B503&gt;'SAT M to ACT M'!A$56, 'SAT M to ACT M'!B$56, VLOOKUP(B503,'SAT M to ACT M'!A:B,2,FALSE))))</f>
        <v/>
      </c>
      <c r="D503" s="11" t="str">
        <f t="shared" si="49"/>
        <v/>
      </c>
      <c r="E503" s="11" t="str">
        <f t="shared" si="53"/>
        <v/>
      </c>
      <c r="F503" s="11" t="str">
        <f t="shared" si="50"/>
        <v/>
      </c>
      <c r="G503" s="11" t="str">
        <f>IF('SAT Math'!B503="","", IF(F503&lt;100, 100, IF(F503&gt;300, 300, F503)))</f>
        <v/>
      </c>
      <c r="H503" s="11" t="str">
        <f t="shared" si="51"/>
        <v/>
      </c>
      <c r="I503" s="11" t="str">
        <f t="shared" si="54"/>
        <v/>
      </c>
      <c r="J503" s="11" t="str">
        <f t="shared" si="52"/>
        <v/>
      </c>
      <c r="K503" s="11" t="str">
        <f t="shared" si="55"/>
        <v/>
      </c>
      <c r="L503" s="11" t="str">
        <f>IF('SAT Math'!B503="","",'SAT M to CBEST M'!$A$2+'SAT M to CBEST M'!$B$2*B503)</f>
        <v/>
      </c>
      <c r="M503" s="11" t="str">
        <f>IF('SAT Math'!B503="","", IF(L503&lt;20, 20, IF(L503&gt;80, 80, L503)))</f>
        <v/>
      </c>
    </row>
    <row r="504" spans="1:13" x14ac:dyDescent="0.25">
      <c r="A504" s="11">
        <v>503</v>
      </c>
      <c r="B504" s="30"/>
      <c r="C504" s="11" t="str">
        <f>IF(ISBLANK('SAT Math'!B504),"", IF('SAT Math'!B504&lt;'SAT M to ACT M'!$A$2, 'SAT M to ACT M'!$B$2, IF('SAT Math'!B504&gt;'SAT M to ACT M'!A$56, 'SAT M to ACT M'!B$56, VLOOKUP(B504,'SAT M to ACT M'!A:B,2,FALSE))))</f>
        <v/>
      </c>
      <c r="D504" s="11" t="str">
        <f t="shared" si="49"/>
        <v/>
      </c>
      <c r="E504" s="11" t="str">
        <f t="shared" si="53"/>
        <v/>
      </c>
      <c r="F504" s="11" t="str">
        <f t="shared" si="50"/>
        <v/>
      </c>
      <c r="G504" s="11" t="str">
        <f>IF('SAT Math'!B504="","", IF(F504&lt;100, 100, IF(F504&gt;300, 300, F504)))</f>
        <v/>
      </c>
      <c r="H504" s="11" t="str">
        <f t="shared" si="51"/>
        <v/>
      </c>
      <c r="I504" s="11" t="str">
        <f t="shared" si="54"/>
        <v/>
      </c>
      <c r="J504" s="11" t="str">
        <f t="shared" si="52"/>
        <v/>
      </c>
      <c r="K504" s="11" t="str">
        <f t="shared" si="55"/>
        <v/>
      </c>
      <c r="L504" s="11" t="str">
        <f>IF('SAT Math'!B504="","",'SAT M to CBEST M'!$A$2+'SAT M to CBEST M'!$B$2*B504)</f>
        <v/>
      </c>
      <c r="M504" s="11" t="str">
        <f>IF('SAT Math'!B504="","", IF(L504&lt;20, 20, IF(L504&gt;80, 80, L504)))</f>
        <v/>
      </c>
    </row>
    <row r="505" spans="1:13" x14ac:dyDescent="0.25">
      <c r="A505" s="11">
        <v>504</v>
      </c>
      <c r="B505" s="30"/>
      <c r="C505" s="11" t="str">
        <f>IF(ISBLANK('SAT Math'!B505),"", IF('SAT Math'!B505&lt;'SAT M to ACT M'!$A$2, 'SAT M to ACT M'!$B$2, IF('SAT Math'!B505&gt;'SAT M to ACT M'!A$56, 'SAT M to ACT M'!B$56, VLOOKUP(B505,'SAT M to ACT M'!A:B,2,FALSE))))</f>
        <v/>
      </c>
      <c r="D505" s="11" t="str">
        <f t="shared" si="49"/>
        <v/>
      </c>
      <c r="E505" s="11" t="str">
        <f t="shared" si="53"/>
        <v/>
      </c>
      <c r="F505" s="11" t="str">
        <f t="shared" si="50"/>
        <v/>
      </c>
      <c r="G505" s="11" t="str">
        <f>IF('SAT Math'!B505="","", IF(F505&lt;100, 100, IF(F505&gt;300, 300, F505)))</f>
        <v/>
      </c>
      <c r="H505" s="11" t="str">
        <f t="shared" si="51"/>
        <v/>
      </c>
      <c r="I505" s="11" t="str">
        <f t="shared" si="54"/>
        <v/>
      </c>
      <c r="J505" s="11" t="str">
        <f t="shared" si="52"/>
        <v/>
      </c>
      <c r="K505" s="11" t="str">
        <f t="shared" si="55"/>
        <v/>
      </c>
      <c r="L505" s="11" t="str">
        <f>IF('SAT Math'!B505="","",'SAT M to CBEST M'!$A$2+'SAT M to CBEST M'!$B$2*B505)</f>
        <v/>
      </c>
      <c r="M505" s="11" t="str">
        <f>IF('SAT Math'!B505="","", IF(L505&lt;20, 20, IF(L505&gt;80, 80, L505)))</f>
        <v/>
      </c>
    </row>
    <row r="506" spans="1:13" x14ac:dyDescent="0.25">
      <c r="A506" s="11">
        <v>505</v>
      </c>
      <c r="B506" s="30"/>
      <c r="C506" s="11" t="str">
        <f>IF(ISBLANK('SAT Math'!B506),"", IF('SAT Math'!B506&lt;'SAT M to ACT M'!$A$2, 'SAT M to ACT M'!$B$2, IF('SAT Math'!B506&gt;'SAT M to ACT M'!A$56, 'SAT M to ACT M'!B$56, VLOOKUP(B506,'SAT M to ACT M'!A:B,2,FALSE))))</f>
        <v/>
      </c>
      <c r="D506" s="11" t="str">
        <f t="shared" si="49"/>
        <v/>
      </c>
      <c r="E506" s="11" t="str">
        <f t="shared" si="53"/>
        <v/>
      </c>
      <c r="F506" s="11" t="str">
        <f t="shared" si="50"/>
        <v/>
      </c>
      <c r="G506" s="11" t="str">
        <f>IF('SAT Math'!B506="","", IF(F506&lt;100, 100, IF(F506&gt;300, 300, F506)))</f>
        <v/>
      </c>
      <c r="H506" s="11" t="str">
        <f t="shared" si="51"/>
        <v/>
      </c>
      <c r="I506" s="11" t="str">
        <f t="shared" si="54"/>
        <v/>
      </c>
      <c r="J506" s="11" t="str">
        <f t="shared" si="52"/>
        <v/>
      </c>
      <c r="K506" s="11" t="str">
        <f t="shared" si="55"/>
        <v/>
      </c>
      <c r="L506" s="11" t="str">
        <f>IF('SAT Math'!B506="","",'SAT M to CBEST M'!$A$2+'SAT M to CBEST M'!$B$2*B506)</f>
        <v/>
      </c>
      <c r="M506" s="11" t="str">
        <f>IF('SAT Math'!B506="","", IF(L506&lt;20, 20, IF(L506&gt;80, 80, L506)))</f>
        <v/>
      </c>
    </row>
    <row r="507" spans="1:13" x14ac:dyDescent="0.25">
      <c r="A507" s="11">
        <v>506</v>
      </c>
      <c r="B507" s="30"/>
      <c r="C507" s="11" t="str">
        <f>IF(ISBLANK('SAT Math'!B507),"", IF('SAT Math'!B507&lt;'SAT M to ACT M'!$A$2, 'SAT M to ACT M'!$B$2, IF('SAT Math'!B507&gt;'SAT M to ACT M'!A$56, 'SAT M to ACT M'!B$56, VLOOKUP(B507,'SAT M to ACT M'!A:B,2,FALSE))))</f>
        <v/>
      </c>
      <c r="D507" s="11" t="str">
        <f t="shared" si="49"/>
        <v/>
      </c>
      <c r="E507" s="11" t="str">
        <f t="shared" si="53"/>
        <v/>
      </c>
      <c r="F507" s="11" t="str">
        <f t="shared" si="50"/>
        <v/>
      </c>
      <c r="G507" s="11" t="str">
        <f>IF('SAT Math'!B507="","", IF(F507&lt;100, 100, IF(F507&gt;300, 300, F507)))</f>
        <v/>
      </c>
      <c r="H507" s="11" t="str">
        <f t="shared" si="51"/>
        <v/>
      </c>
      <c r="I507" s="11" t="str">
        <f t="shared" si="54"/>
        <v/>
      </c>
      <c r="J507" s="11" t="str">
        <f t="shared" si="52"/>
        <v/>
      </c>
      <c r="K507" s="11" t="str">
        <f t="shared" si="55"/>
        <v/>
      </c>
      <c r="L507" s="11" t="str">
        <f>IF('SAT Math'!B507="","",'SAT M to CBEST M'!$A$2+'SAT M to CBEST M'!$B$2*B507)</f>
        <v/>
      </c>
      <c r="M507" s="11" t="str">
        <f>IF('SAT Math'!B507="","", IF(L507&lt;20, 20, IF(L507&gt;80, 80, L507)))</f>
        <v/>
      </c>
    </row>
    <row r="508" spans="1:13" x14ac:dyDescent="0.25">
      <c r="A508" s="11">
        <v>507</v>
      </c>
      <c r="B508" s="30"/>
      <c r="C508" s="11" t="str">
        <f>IF(ISBLANK('SAT Math'!B508),"", IF('SAT Math'!B508&lt;'SAT M to ACT M'!$A$2, 'SAT M to ACT M'!$B$2, IF('SAT Math'!B508&gt;'SAT M to ACT M'!A$56, 'SAT M to ACT M'!B$56, VLOOKUP(B508,'SAT M to ACT M'!A:B,2,FALSE))))</f>
        <v/>
      </c>
      <c r="D508" s="11" t="str">
        <f t="shared" si="49"/>
        <v/>
      </c>
      <c r="E508" s="11" t="str">
        <f t="shared" si="53"/>
        <v/>
      </c>
      <c r="F508" s="11" t="str">
        <f t="shared" si="50"/>
        <v/>
      </c>
      <c r="G508" s="11" t="str">
        <f>IF('SAT Math'!B508="","", IF(F508&lt;100, 100, IF(F508&gt;300, 300, F508)))</f>
        <v/>
      </c>
      <c r="H508" s="11" t="str">
        <f t="shared" si="51"/>
        <v/>
      </c>
      <c r="I508" s="11" t="str">
        <f t="shared" si="54"/>
        <v/>
      </c>
      <c r="J508" s="11" t="str">
        <f t="shared" si="52"/>
        <v/>
      </c>
      <c r="K508" s="11" t="str">
        <f t="shared" si="55"/>
        <v/>
      </c>
      <c r="L508" s="11" t="str">
        <f>IF('SAT Math'!B508="","",'SAT M to CBEST M'!$A$2+'SAT M to CBEST M'!$B$2*B508)</f>
        <v/>
      </c>
      <c r="M508" s="11" t="str">
        <f>IF('SAT Math'!B508="","", IF(L508&lt;20, 20, IF(L508&gt;80, 80, L508)))</f>
        <v/>
      </c>
    </row>
    <row r="509" spans="1:13" x14ac:dyDescent="0.25">
      <c r="A509" s="11">
        <v>508</v>
      </c>
      <c r="B509" s="30"/>
      <c r="C509" s="11" t="str">
        <f>IF(ISBLANK('SAT Math'!B509),"", IF('SAT Math'!B509&lt;'SAT M to ACT M'!$A$2, 'SAT M to ACT M'!$B$2, IF('SAT Math'!B509&gt;'SAT M to ACT M'!A$56, 'SAT M to ACT M'!B$56, VLOOKUP(B509,'SAT M to ACT M'!A:B,2,FALSE))))</f>
        <v/>
      </c>
      <c r="D509" s="11" t="str">
        <f t="shared" si="49"/>
        <v/>
      </c>
      <c r="E509" s="11" t="str">
        <f t="shared" si="53"/>
        <v/>
      </c>
      <c r="F509" s="11" t="str">
        <f t="shared" si="50"/>
        <v/>
      </c>
      <c r="G509" s="11" t="str">
        <f>IF('SAT Math'!B509="","", IF(F509&lt;100, 100, IF(F509&gt;300, 300, F509)))</f>
        <v/>
      </c>
      <c r="H509" s="11" t="str">
        <f t="shared" si="51"/>
        <v/>
      </c>
      <c r="I509" s="11" t="str">
        <f t="shared" si="54"/>
        <v/>
      </c>
      <c r="J509" s="11" t="str">
        <f t="shared" si="52"/>
        <v/>
      </c>
      <c r="K509" s="11" t="str">
        <f t="shared" si="55"/>
        <v/>
      </c>
      <c r="L509" s="11" t="str">
        <f>IF('SAT Math'!B509="","",'SAT M to CBEST M'!$A$2+'SAT M to CBEST M'!$B$2*B509)</f>
        <v/>
      </c>
      <c r="M509" s="11" t="str">
        <f>IF('SAT Math'!B509="","", IF(L509&lt;20, 20, IF(L509&gt;80, 80, L509)))</f>
        <v/>
      </c>
    </row>
    <row r="510" spans="1:13" x14ac:dyDescent="0.25">
      <c r="A510" s="11">
        <v>509</v>
      </c>
      <c r="B510" s="30"/>
      <c r="C510" s="11" t="str">
        <f>IF(ISBLANK('SAT Math'!B510),"", IF('SAT Math'!B510&lt;'SAT M to ACT M'!$A$2, 'SAT M to ACT M'!$B$2, IF('SAT Math'!B510&gt;'SAT M to ACT M'!A$56, 'SAT M to ACT M'!B$56, VLOOKUP(B510,'SAT M to ACT M'!A:B,2,FALSE))))</f>
        <v/>
      </c>
      <c r="D510" s="11" t="str">
        <f t="shared" si="49"/>
        <v/>
      </c>
      <c r="E510" s="11" t="str">
        <f t="shared" si="53"/>
        <v/>
      </c>
      <c r="F510" s="11" t="str">
        <f t="shared" si="50"/>
        <v/>
      </c>
      <c r="G510" s="11" t="str">
        <f>IF('SAT Math'!B510="","", IF(F510&lt;100, 100, IF(F510&gt;300, 300, F510)))</f>
        <v/>
      </c>
      <c r="H510" s="11" t="str">
        <f t="shared" si="51"/>
        <v/>
      </c>
      <c r="I510" s="11" t="str">
        <f t="shared" si="54"/>
        <v/>
      </c>
      <c r="J510" s="11" t="str">
        <f t="shared" si="52"/>
        <v/>
      </c>
      <c r="K510" s="11" t="str">
        <f t="shared" si="55"/>
        <v/>
      </c>
      <c r="L510" s="11" t="str">
        <f>IF('SAT Math'!B510="","",'SAT M to CBEST M'!$A$2+'SAT M to CBEST M'!$B$2*B510)</f>
        <v/>
      </c>
      <c r="M510" s="11" t="str">
        <f>IF('SAT Math'!B510="","", IF(L510&lt;20, 20, IF(L510&gt;80, 80, L510)))</f>
        <v/>
      </c>
    </row>
    <row r="511" spans="1:13" x14ac:dyDescent="0.25">
      <c r="A511" s="11">
        <v>510</v>
      </c>
      <c r="B511" s="30"/>
      <c r="C511" s="11" t="str">
        <f>IF(ISBLANK('SAT Math'!B511),"", IF('SAT Math'!B511&lt;'SAT M to ACT M'!$A$2, 'SAT M to ACT M'!$B$2, IF('SAT Math'!B511&gt;'SAT M to ACT M'!A$56, 'SAT M to ACT M'!B$56, VLOOKUP(B511,'SAT M to ACT M'!A:B,2,FALSE))))</f>
        <v/>
      </c>
      <c r="D511" s="11" t="str">
        <f t="shared" si="49"/>
        <v/>
      </c>
      <c r="E511" s="11" t="str">
        <f t="shared" si="53"/>
        <v/>
      </c>
      <c r="F511" s="11" t="str">
        <f t="shared" si="50"/>
        <v/>
      </c>
      <c r="G511" s="11" t="str">
        <f>IF('SAT Math'!B511="","", IF(F511&lt;100, 100, IF(F511&gt;300, 300, F511)))</f>
        <v/>
      </c>
      <c r="H511" s="11" t="str">
        <f t="shared" si="51"/>
        <v/>
      </c>
      <c r="I511" s="11" t="str">
        <f t="shared" si="54"/>
        <v/>
      </c>
      <c r="J511" s="11" t="str">
        <f t="shared" si="52"/>
        <v/>
      </c>
      <c r="K511" s="11" t="str">
        <f t="shared" si="55"/>
        <v/>
      </c>
      <c r="L511" s="11" t="str">
        <f>IF('SAT Math'!B511="","",'SAT M to CBEST M'!$A$2+'SAT M to CBEST M'!$B$2*B511)</f>
        <v/>
      </c>
      <c r="M511" s="11" t="str">
        <f>IF('SAT Math'!B511="","", IF(L511&lt;20, 20, IF(L511&gt;80, 80, L511)))</f>
        <v/>
      </c>
    </row>
    <row r="512" spans="1:13" x14ac:dyDescent="0.25">
      <c r="A512" s="11">
        <v>511</v>
      </c>
      <c r="B512" s="30"/>
      <c r="C512" s="11" t="str">
        <f>IF(ISBLANK('SAT Math'!B512),"", IF('SAT Math'!B512&lt;'SAT M to ACT M'!$A$2, 'SAT M to ACT M'!$B$2, IF('SAT Math'!B512&gt;'SAT M to ACT M'!A$56, 'SAT M to ACT M'!B$56, VLOOKUP(B512,'SAT M to ACT M'!A:B,2,FALSE))))</f>
        <v/>
      </c>
      <c r="D512" s="11" t="str">
        <f t="shared" si="49"/>
        <v/>
      </c>
      <c r="E512" s="11" t="str">
        <f t="shared" si="53"/>
        <v/>
      </c>
      <c r="F512" s="11" t="str">
        <f t="shared" si="50"/>
        <v/>
      </c>
      <c r="G512" s="11" t="str">
        <f>IF('SAT Math'!B512="","", IF(F512&lt;100, 100, IF(F512&gt;300, 300, F512)))</f>
        <v/>
      </c>
      <c r="H512" s="11" t="str">
        <f t="shared" si="51"/>
        <v/>
      </c>
      <c r="I512" s="11" t="str">
        <f t="shared" si="54"/>
        <v/>
      </c>
      <c r="J512" s="11" t="str">
        <f t="shared" si="52"/>
        <v/>
      </c>
      <c r="K512" s="11" t="str">
        <f t="shared" si="55"/>
        <v/>
      </c>
      <c r="L512" s="11" t="str">
        <f>IF('SAT Math'!B512="","",'SAT M to CBEST M'!$A$2+'SAT M to CBEST M'!$B$2*B512)</f>
        <v/>
      </c>
      <c r="M512" s="11" t="str">
        <f>IF('SAT Math'!B512="","", IF(L512&lt;20, 20, IF(L512&gt;80, 80, L512)))</f>
        <v/>
      </c>
    </row>
    <row r="513" spans="1:13" x14ac:dyDescent="0.25">
      <c r="A513" s="11">
        <v>512</v>
      </c>
      <c r="B513" s="30"/>
      <c r="C513" s="11" t="str">
        <f>IF(ISBLANK('SAT Math'!B513),"", IF('SAT Math'!B513&lt;'SAT M to ACT M'!$A$2, 'SAT M to ACT M'!$B$2, IF('SAT Math'!B513&gt;'SAT M to ACT M'!A$56, 'SAT M to ACT M'!B$56, VLOOKUP(B513,'SAT M to ACT M'!A:B,2,FALSE))))</f>
        <v/>
      </c>
      <c r="D513" s="11" t="str">
        <f t="shared" si="49"/>
        <v/>
      </c>
      <c r="E513" s="11" t="str">
        <f t="shared" si="53"/>
        <v/>
      </c>
      <c r="F513" s="11" t="str">
        <f t="shared" si="50"/>
        <v/>
      </c>
      <c r="G513" s="11" t="str">
        <f>IF('SAT Math'!B513="","", IF(F513&lt;100, 100, IF(F513&gt;300, 300, F513)))</f>
        <v/>
      </c>
      <c r="H513" s="11" t="str">
        <f t="shared" si="51"/>
        <v/>
      </c>
      <c r="I513" s="11" t="str">
        <f t="shared" si="54"/>
        <v/>
      </c>
      <c r="J513" s="11" t="str">
        <f t="shared" si="52"/>
        <v/>
      </c>
      <c r="K513" s="11" t="str">
        <f t="shared" si="55"/>
        <v/>
      </c>
      <c r="L513" s="11" t="str">
        <f>IF('SAT Math'!B513="","",'SAT M to CBEST M'!$A$2+'SAT M to CBEST M'!$B$2*B513)</f>
        <v/>
      </c>
      <c r="M513" s="11" t="str">
        <f>IF('SAT Math'!B513="","", IF(L513&lt;20, 20, IF(L513&gt;80, 80, L513)))</f>
        <v/>
      </c>
    </row>
    <row r="514" spans="1:13" x14ac:dyDescent="0.25">
      <c r="A514" s="11">
        <v>513</v>
      </c>
      <c r="B514" s="30"/>
      <c r="C514" s="11" t="str">
        <f>IF(ISBLANK('SAT Math'!B514),"", IF('SAT Math'!B514&lt;'SAT M to ACT M'!$A$2, 'SAT M to ACT M'!$B$2, IF('SAT Math'!B514&gt;'SAT M to ACT M'!A$56, 'SAT M to ACT M'!B$56, VLOOKUP(B514,'SAT M to ACT M'!A:B,2,FALSE))))</f>
        <v/>
      </c>
      <c r="D514" s="11" t="str">
        <f t="shared" ref="D514:D577" si="56">IF(B514="","",interceptACTMtoPCM5732+slopeACTMtoPCM5732*C514)</f>
        <v/>
      </c>
      <c r="E514" s="11" t="str">
        <f t="shared" si="53"/>
        <v/>
      </c>
      <c r="F514" s="11" t="str">
        <f t="shared" ref="F514:F577" si="57">IF(B514="","",IF(C514&gt;=17, upperinterceptACTMtoPAAM201+C514*upperslopeACTMtoPAAM201, lowerinterceptACTMtoPAAM201+C514*lowerslopeACTMtoPAAM201))</f>
        <v/>
      </c>
      <c r="G514" s="11" t="str">
        <f>IF('SAT Math'!B514="","", IF(F514&lt;100, 100, IF(F514&gt;300, 300, F514)))</f>
        <v/>
      </c>
      <c r="H514" s="11" t="str">
        <f t="shared" ref="H514:H577" si="58">IF(B514="","",interceptACTMtoPCM5733+slopeACTMtoPCM5733*C514)</f>
        <v/>
      </c>
      <c r="I514" s="11" t="str">
        <f t="shared" si="54"/>
        <v/>
      </c>
      <c r="J514" s="11" t="str">
        <f t="shared" ref="J514:J577" si="59">IF(B514="","",IF(C514&gt;=16, upperinterceptACTMtoPAAM211+C514*upperslopeACTMtoPAAM211, lowerinterceptACTMtoPAAM211+C514*lowerslopeACTMtoPAAM211))</f>
        <v/>
      </c>
      <c r="K514" s="11" t="str">
        <f t="shared" si="55"/>
        <v/>
      </c>
      <c r="L514" s="11" t="str">
        <f>IF('SAT Math'!B514="","",'SAT M to CBEST M'!$A$2+'SAT M to CBEST M'!$B$2*B514)</f>
        <v/>
      </c>
      <c r="M514" s="11" t="str">
        <f>IF('SAT Math'!B514="","", IF(L514&lt;20, 20, IF(L514&gt;80, 80, L514)))</f>
        <v/>
      </c>
    </row>
    <row r="515" spans="1:13" x14ac:dyDescent="0.25">
      <c r="A515" s="11">
        <v>514</v>
      </c>
      <c r="B515" s="30"/>
      <c r="C515" s="11" t="str">
        <f>IF(ISBLANK('SAT Math'!B515),"", IF('SAT Math'!B515&lt;'SAT M to ACT M'!$A$2, 'SAT M to ACT M'!$B$2, IF('SAT Math'!B515&gt;'SAT M to ACT M'!A$56, 'SAT M to ACT M'!B$56, VLOOKUP(B515,'SAT M to ACT M'!A:B,2,FALSE))))</f>
        <v/>
      </c>
      <c r="D515" s="11" t="str">
        <f t="shared" si="56"/>
        <v/>
      </c>
      <c r="E515" s="11" t="str">
        <f t="shared" ref="E515:E578" si="60">IF(B515="","", IF(D515&lt;100, 100, IF(D515&gt;200, 200, D515)))</f>
        <v/>
      </c>
      <c r="F515" s="11" t="str">
        <f t="shared" si="57"/>
        <v/>
      </c>
      <c r="G515" s="11" t="str">
        <f>IF('SAT Math'!B515="","", IF(F515&lt;100, 100, IF(F515&gt;300, 300, F515)))</f>
        <v/>
      </c>
      <c r="H515" s="11" t="str">
        <f t="shared" si="58"/>
        <v/>
      </c>
      <c r="I515" s="11" t="str">
        <f t="shared" ref="I515:I578" si="61">IF(B515="","", IF(H515&lt;100, 100, IF(H515&gt;200, 200, H515)))</f>
        <v/>
      </c>
      <c r="J515" s="11" t="str">
        <f t="shared" si="59"/>
        <v/>
      </c>
      <c r="K515" s="11" t="str">
        <f t="shared" ref="K515:K578" si="62">IF(B515="","", IF(J515&lt;100, 100, IF(J515&gt;300, 300, J515)))</f>
        <v/>
      </c>
      <c r="L515" s="11" t="str">
        <f>IF('SAT Math'!B515="","",'SAT M to CBEST M'!$A$2+'SAT M to CBEST M'!$B$2*B515)</f>
        <v/>
      </c>
      <c r="M515" s="11" t="str">
        <f>IF('SAT Math'!B515="","", IF(L515&lt;20, 20, IF(L515&gt;80, 80, L515)))</f>
        <v/>
      </c>
    </row>
    <row r="516" spans="1:13" x14ac:dyDescent="0.25">
      <c r="A516" s="11">
        <v>515</v>
      </c>
      <c r="B516" s="30"/>
      <c r="C516" s="11" t="str">
        <f>IF(ISBLANK('SAT Math'!B516),"", IF('SAT Math'!B516&lt;'SAT M to ACT M'!$A$2, 'SAT M to ACT M'!$B$2, IF('SAT Math'!B516&gt;'SAT M to ACT M'!A$56, 'SAT M to ACT M'!B$56, VLOOKUP(B516,'SAT M to ACT M'!A:B,2,FALSE))))</f>
        <v/>
      </c>
      <c r="D516" s="11" t="str">
        <f t="shared" si="56"/>
        <v/>
      </c>
      <c r="E516" s="11" t="str">
        <f t="shared" si="60"/>
        <v/>
      </c>
      <c r="F516" s="11" t="str">
        <f t="shared" si="57"/>
        <v/>
      </c>
      <c r="G516" s="11" t="str">
        <f>IF('SAT Math'!B516="","", IF(F516&lt;100, 100, IF(F516&gt;300, 300, F516)))</f>
        <v/>
      </c>
      <c r="H516" s="11" t="str">
        <f t="shared" si="58"/>
        <v/>
      </c>
      <c r="I516" s="11" t="str">
        <f t="shared" si="61"/>
        <v/>
      </c>
      <c r="J516" s="11" t="str">
        <f t="shared" si="59"/>
        <v/>
      </c>
      <c r="K516" s="11" t="str">
        <f t="shared" si="62"/>
        <v/>
      </c>
      <c r="L516" s="11" t="str">
        <f>IF('SAT Math'!B516="","",'SAT M to CBEST M'!$A$2+'SAT M to CBEST M'!$B$2*B516)</f>
        <v/>
      </c>
      <c r="M516" s="11" t="str">
        <f>IF('SAT Math'!B516="","", IF(L516&lt;20, 20, IF(L516&gt;80, 80, L516)))</f>
        <v/>
      </c>
    </row>
    <row r="517" spans="1:13" x14ac:dyDescent="0.25">
      <c r="A517" s="11">
        <v>516</v>
      </c>
      <c r="B517" s="30"/>
      <c r="C517" s="11" t="str">
        <f>IF(ISBLANK('SAT Math'!B517),"", IF('SAT Math'!B517&lt;'SAT M to ACT M'!$A$2, 'SAT M to ACT M'!$B$2, IF('SAT Math'!B517&gt;'SAT M to ACT M'!A$56, 'SAT M to ACT M'!B$56, VLOOKUP(B517,'SAT M to ACT M'!A:B,2,FALSE))))</f>
        <v/>
      </c>
      <c r="D517" s="11" t="str">
        <f t="shared" si="56"/>
        <v/>
      </c>
      <c r="E517" s="11" t="str">
        <f t="shared" si="60"/>
        <v/>
      </c>
      <c r="F517" s="11" t="str">
        <f t="shared" si="57"/>
        <v/>
      </c>
      <c r="G517" s="11" t="str">
        <f>IF('SAT Math'!B517="","", IF(F517&lt;100, 100, IF(F517&gt;300, 300, F517)))</f>
        <v/>
      </c>
      <c r="H517" s="11" t="str">
        <f t="shared" si="58"/>
        <v/>
      </c>
      <c r="I517" s="11" t="str">
        <f t="shared" si="61"/>
        <v/>
      </c>
      <c r="J517" s="11" t="str">
        <f t="shared" si="59"/>
        <v/>
      </c>
      <c r="K517" s="11" t="str">
        <f t="shared" si="62"/>
        <v/>
      </c>
      <c r="L517" s="11" t="str">
        <f>IF('SAT Math'!B517="","",'SAT M to CBEST M'!$A$2+'SAT M to CBEST M'!$B$2*B517)</f>
        <v/>
      </c>
      <c r="M517" s="11" t="str">
        <f>IF('SAT Math'!B517="","", IF(L517&lt;20, 20, IF(L517&gt;80, 80, L517)))</f>
        <v/>
      </c>
    </row>
    <row r="518" spans="1:13" x14ac:dyDescent="0.25">
      <c r="A518" s="11">
        <v>517</v>
      </c>
      <c r="B518" s="30"/>
      <c r="C518" s="11" t="str">
        <f>IF(ISBLANK('SAT Math'!B518),"", IF('SAT Math'!B518&lt;'SAT M to ACT M'!$A$2, 'SAT M to ACT M'!$B$2, IF('SAT Math'!B518&gt;'SAT M to ACT M'!A$56, 'SAT M to ACT M'!B$56, VLOOKUP(B518,'SAT M to ACT M'!A:B,2,FALSE))))</f>
        <v/>
      </c>
      <c r="D518" s="11" t="str">
        <f t="shared" si="56"/>
        <v/>
      </c>
      <c r="E518" s="11" t="str">
        <f t="shared" si="60"/>
        <v/>
      </c>
      <c r="F518" s="11" t="str">
        <f t="shared" si="57"/>
        <v/>
      </c>
      <c r="G518" s="11" t="str">
        <f>IF('SAT Math'!B518="","", IF(F518&lt;100, 100, IF(F518&gt;300, 300, F518)))</f>
        <v/>
      </c>
      <c r="H518" s="11" t="str">
        <f t="shared" si="58"/>
        <v/>
      </c>
      <c r="I518" s="11" t="str">
        <f t="shared" si="61"/>
        <v/>
      </c>
      <c r="J518" s="11" t="str">
        <f t="shared" si="59"/>
        <v/>
      </c>
      <c r="K518" s="11" t="str">
        <f t="shared" si="62"/>
        <v/>
      </c>
      <c r="L518" s="11" t="str">
        <f>IF('SAT Math'!B518="","",'SAT M to CBEST M'!$A$2+'SAT M to CBEST M'!$B$2*B518)</f>
        <v/>
      </c>
      <c r="M518" s="11" t="str">
        <f>IF('SAT Math'!B518="","", IF(L518&lt;20, 20, IF(L518&gt;80, 80, L518)))</f>
        <v/>
      </c>
    </row>
    <row r="519" spans="1:13" x14ac:dyDescent="0.25">
      <c r="A519" s="11">
        <v>518</v>
      </c>
      <c r="B519" s="30"/>
      <c r="C519" s="11" t="str">
        <f>IF(ISBLANK('SAT Math'!B519),"", IF('SAT Math'!B519&lt;'SAT M to ACT M'!$A$2, 'SAT M to ACT M'!$B$2, IF('SAT Math'!B519&gt;'SAT M to ACT M'!A$56, 'SAT M to ACT M'!B$56, VLOOKUP(B519,'SAT M to ACT M'!A:B,2,FALSE))))</f>
        <v/>
      </c>
      <c r="D519" s="11" t="str">
        <f t="shared" si="56"/>
        <v/>
      </c>
      <c r="E519" s="11" t="str">
        <f t="shared" si="60"/>
        <v/>
      </c>
      <c r="F519" s="11" t="str">
        <f t="shared" si="57"/>
        <v/>
      </c>
      <c r="G519" s="11" t="str">
        <f>IF('SAT Math'!B519="","", IF(F519&lt;100, 100, IF(F519&gt;300, 300, F519)))</f>
        <v/>
      </c>
      <c r="H519" s="11" t="str">
        <f t="shared" si="58"/>
        <v/>
      </c>
      <c r="I519" s="11" t="str">
        <f t="shared" si="61"/>
        <v/>
      </c>
      <c r="J519" s="11" t="str">
        <f t="shared" si="59"/>
        <v/>
      </c>
      <c r="K519" s="11" t="str">
        <f t="shared" si="62"/>
        <v/>
      </c>
      <c r="L519" s="11" t="str">
        <f>IF('SAT Math'!B519="","",'SAT M to CBEST M'!$A$2+'SAT M to CBEST M'!$B$2*B519)</f>
        <v/>
      </c>
      <c r="M519" s="11" t="str">
        <f>IF('SAT Math'!B519="","", IF(L519&lt;20, 20, IF(L519&gt;80, 80, L519)))</f>
        <v/>
      </c>
    </row>
    <row r="520" spans="1:13" x14ac:dyDescent="0.25">
      <c r="A520" s="11">
        <v>519</v>
      </c>
      <c r="B520" s="30"/>
      <c r="C520" s="11" t="str">
        <f>IF(ISBLANK('SAT Math'!B520),"", IF('SAT Math'!B520&lt;'SAT M to ACT M'!$A$2, 'SAT M to ACT M'!$B$2, IF('SAT Math'!B520&gt;'SAT M to ACT M'!A$56, 'SAT M to ACT M'!B$56, VLOOKUP(B520,'SAT M to ACT M'!A:B,2,FALSE))))</f>
        <v/>
      </c>
      <c r="D520" s="11" t="str">
        <f t="shared" si="56"/>
        <v/>
      </c>
      <c r="E520" s="11" t="str">
        <f t="shared" si="60"/>
        <v/>
      </c>
      <c r="F520" s="11" t="str">
        <f t="shared" si="57"/>
        <v/>
      </c>
      <c r="G520" s="11" t="str">
        <f>IF('SAT Math'!B520="","", IF(F520&lt;100, 100, IF(F520&gt;300, 300, F520)))</f>
        <v/>
      </c>
      <c r="H520" s="11" t="str">
        <f t="shared" si="58"/>
        <v/>
      </c>
      <c r="I520" s="11" t="str">
        <f t="shared" si="61"/>
        <v/>
      </c>
      <c r="J520" s="11" t="str">
        <f t="shared" si="59"/>
        <v/>
      </c>
      <c r="K520" s="11" t="str">
        <f t="shared" si="62"/>
        <v/>
      </c>
      <c r="L520" s="11" t="str">
        <f>IF('SAT Math'!B520="","",'SAT M to CBEST M'!$A$2+'SAT M to CBEST M'!$B$2*B520)</f>
        <v/>
      </c>
      <c r="M520" s="11" t="str">
        <f>IF('SAT Math'!B520="","", IF(L520&lt;20, 20, IF(L520&gt;80, 80, L520)))</f>
        <v/>
      </c>
    </row>
    <row r="521" spans="1:13" x14ac:dyDescent="0.25">
      <c r="A521" s="11">
        <v>520</v>
      </c>
      <c r="B521" s="30"/>
      <c r="C521" s="11" t="str">
        <f>IF(ISBLANK('SAT Math'!B521),"", IF('SAT Math'!B521&lt;'SAT M to ACT M'!$A$2, 'SAT M to ACT M'!$B$2, IF('SAT Math'!B521&gt;'SAT M to ACT M'!A$56, 'SAT M to ACT M'!B$56, VLOOKUP(B521,'SAT M to ACT M'!A:B,2,FALSE))))</f>
        <v/>
      </c>
      <c r="D521" s="11" t="str">
        <f t="shared" si="56"/>
        <v/>
      </c>
      <c r="E521" s="11" t="str">
        <f t="shared" si="60"/>
        <v/>
      </c>
      <c r="F521" s="11" t="str">
        <f t="shared" si="57"/>
        <v/>
      </c>
      <c r="G521" s="11" t="str">
        <f>IF('SAT Math'!B521="","", IF(F521&lt;100, 100, IF(F521&gt;300, 300, F521)))</f>
        <v/>
      </c>
      <c r="H521" s="11" t="str">
        <f t="shared" si="58"/>
        <v/>
      </c>
      <c r="I521" s="11" t="str">
        <f t="shared" si="61"/>
        <v/>
      </c>
      <c r="J521" s="11" t="str">
        <f t="shared" si="59"/>
        <v/>
      </c>
      <c r="K521" s="11" t="str">
        <f t="shared" si="62"/>
        <v/>
      </c>
      <c r="L521" s="11" t="str">
        <f>IF('SAT Math'!B521="","",'SAT M to CBEST M'!$A$2+'SAT M to CBEST M'!$B$2*B521)</f>
        <v/>
      </c>
      <c r="M521" s="11" t="str">
        <f>IF('SAT Math'!B521="","", IF(L521&lt;20, 20, IF(L521&gt;80, 80, L521)))</f>
        <v/>
      </c>
    </row>
    <row r="522" spans="1:13" x14ac:dyDescent="0.25">
      <c r="A522" s="11">
        <v>521</v>
      </c>
      <c r="B522" s="30"/>
      <c r="C522" s="11" t="str">
        <f>IF(ISBLANK('SAT Math'!B522),"", IF('SAT Math'!B522&lt;'SAT M to ACT M'!$A$2, 'SAT M to ACT M'!$B$2, IF('SAT Math'!B522&gt;'SAT M to ACT M'!A$56, 'SAT M to ACT M'!B$56, VLOOKUP(B522,'SAT M to ACT M'!A:B,2,FALSE))))</f>
        <v/>
      </c>
      <c r="D522" s="11" t="str">
        <f t="shared" si="56"/>
        <v/>
      </c>
      <c r="E522" s="11" t="str">
        <f t="shared" si="60"/>
        <v/>
      </c>
      <c r="F522" s="11" t="str">
        <f t="shared" si="57"/>
        <v/>
      </c>
      <c r="G522" s="11" t="str">
        <f>IF('SAT Math'!B522="","", IF(F522&lt;100, 100, IF(F522&gt;300, 300, F522)))</f>
        <v/>
      </c>
      <c r="H522" s="11" t="str">
        <f t="shared" si="58"/>
        <v/>
      </c>
      <c r="I522" s="11" t="str">
        <f t="shared" si="61"/>
        <v/>
      </c>
      <c r="J522" s="11" t="str">
        <f t="shared" si="59"/>
        <v/>
      </c>
      <c r="K522" s="11" t="str">
        <f t="shared" si="62"/>
        <v/>
      </c>
      <c r="L522" s="11" t="str">
        <f>IF('SAT Math'!B522="","",'SAT M to CBEST M'!$A$2+'SAT M to CBEST M'!$B$2*B522)</f>
        <v/>
      </c>
      <c r="M522" s="11" t="str">
        <f>IF('SAT Math'!B522="","", IF(L522&lt;20, 20, IF(L522&gt;80, 80, L522)))</f>
        <v/>
      </c>
    </row>
    <row r="523" spans="1:13" x14ac:dyDescent="0.25">
      <c r="A523" s="11">
        <v>522</v>
      </c>
      <c r="B523" s="30"/>
      <c r="C523" s="11" t="str">
        <f>IF(ISBLANK('SAT Math'!B523),"", IF('SAT Math'!B523&lt;'SAT M to ACT M'!$A$2, 'SAT M to ACT M'!$B$2, IF('SAT Math'!B523&gt;'SAT M to ACT M'!A$56, 'SAT M to ACT M'!B$56, VLOOKUP(B523,'SAT M to ACT M'!A:B,2,FALSE))))</f>
        <v/>
      </c>
      <c r="D523" s="11" t="str">
        <f t="shared" si="56"/>
        <v/>
      </c>
      <c r="E523" s="11" t="str">
        <f t="shared" si="60"/>
        <v/>
      </c>
      <c r="F523" s="11" t="str">
        <f t="shared" si="57"/>
        <v/>
      </c>
      <c r="G523" s="11" t="str">
        <f>IF('SAT Math'!B523="","", IF(F523&lt;100, 100, IF(F523&gt;300, 300, F523)))</f>
        <v/>
      </c>
      <c r="H523" s="11" t="str">
        <f t="shared" si="58"/>
        <v/>
      </c>
      <c r="I523" s="11" t="str">
        <f t="shared" si="61"/>
        <v/>
      </c>
      <c r="J523" s="11" t="str">
        <f t="shared" si="59"/>
        <v/>
      </c>
      <c r="K523" s="11" t="str">
        <f t="shared" si="62"/>
        <v/>
      </c>
      <c r="L523" s="11" t="str">
        <f>IF('SAT Math'!B523="","",'SAT M to CBEST M'!$A$2+'SAT M to CBEST M'!$B$2*B523)</f>
        <v/>
      </c>
      <c r="M523" s="11" t="str">
        <f>IF('SAT Math'!B523="","", IF(L523&lt;20, 20, IF(L523&gt;80, 80, L523)))</f>
        <v/>
      </c>
    </row>
    <row r="524" spans="1:13" x14ac:dyDescent="0.25">
      <c r="A524" s="11">
        <v>523</v>
      </c>
      <c r="B524" s="30"/>
      <c r="C524" s="11" t="str">
        <f>IF(ISBLANK('SAT Math'!B524),"", IF('SAT Math'!B524&lt;'SAT M to ACT M'!$A$2, 'SAT M to ACT M'!$B$2, IF('SAT Math'!B524&gt;'SAT M to ACT M'!A$56, 'SAT M to ACT M'!B$56, VLOOKUP(B524,'SAT M to ACT M'!A:B,2,FALSE))))</f>
        <v/>
      </c>
      <c r="D524" s="11" t="str">
        <f t="shared" si="56"/>
        <v/>
      </c>
      <c r="E524" s="11" t="str">
        <f t="shared" si="60"/>
        <v/>
      </c>
      <c r="F524" s="11" t="str">
        <f t="shared" si="57"/>
        <v/>
      </c>
      <c r="G524" s="11" t="str">
        <f>IF('SAT Math'!B524="","", IF(F524&lt;100, 100, IF(F524&gt;300, 300, F524)))</f>
        <v/>
      </c>
      <c r="H524" s="11" t="str">
        <f t="shared" si="58"/>
        <v/>
      </c>
      <c r="I524" s="11" t="str">
        <f t="shared" si="61"/>
        <v/>
      </c>
      <c r="J524" s="11" t="str">
        <f t="shared" si="59"/>
        <v/>
      </c>
      <c r="K524" s="11" t="str">
        <f t="shared" si="62"/>
        <v/>
      </c>
      <c r="L524" s="11" t="str">
        <f>IF('SAT Math'!B524="","",'SAT M to CBEST M'!$A$2+'SAT M to CBEST M'!$B$2*B524)</f>
        <v/>
      </c>
      <c r="M524" s="11" t="str">
        <f>IF('SAT Math'!B524="","", IF(L524&lt;20, 20, IF(L524&gt;80, 80, L524)))</f>
        <v/>
      </c>
    </row>
    <row r="525" spans="1:13" x14ac:dyDescent="0.25">
      <c r="A525" s="11">
        <v>524</v>
      </c>
      <c r="B525" s="30"/>
      <c r="C525" s="11" t="str">
        <f>IF(ISBLANK('SAT Math'!B525),"", IF('SAT Math'!B525&lt;'SAT M to ACT M'!$A$2, 'SAT M to ACT M'!$B$2, IF('SAT Math'!B525&gt;'SAT M to ACT M'!A$56, 'SAT M to ACT M'!B$56, VLOOKUP(B525,'SAT M to ACT M'!A:B,2,FALSE))))</f>
        <v/>
      </c>
      <c r="D525" s="11" t="str">
        <f t="shared" si="56"/>
        <v/>
      </c>
      <c r="E525" s="11" t="str">
        <f t="shared" si="60"/>
        <v/>
      </c>
      <c r="F525" s="11" t="str">
        <f t="shared" si="57"/>
        <v/>
      </c>
      <c r="G525" s="11" t="str">
        <f>IF('SAT Math'!B525="","", IF(F525&lt;100, 100, IF(F525&gt;300, 300, F525)))</f>
        <v/>
      </c>
      <c r="H525" s="11" t="str">
        <f t="shared" si="58"/>
        <v/>
      </c>
      <c r="I525" s="11" t="str">
        <f t="shared" si="61"/>
        <v/>
      </c>
      <c r="J525" s="11" t="str">
        <f t="shared" si="59"/>
        <v/>
      </c>
      <c r="K525" s="11" t="str">
        <f t="shared" si="62"/>
        <v/>
      </c>
      <c r="L525" s="11" t="str">
        <f>IF('SAT Math'!B525="","",'SAT M to CBEST M'!$A$2+'SAT M to CBEST M'!$B$2*B525)</f>
        <v/>
      </c>
      <c r="M525" s="11" t="str">
        <f>IF('SAT Math'!B525="","", IF(L525&lt;20, 20, IF(L525&gt;80, 80, L525)))</f>
        <v/>
      </c>
    </row>
    <row r="526" spans="1:13" x14ac:dyDescent="0.25">
      <c r="A526" s="11">
        <v>525</v>
      </c>
      <c r="B526" s="30"/>
      <c r="C526" s="11" t="str">
        <f>IF(ISBLANK('SAT Math'!B526),"", IF('SAT Math'!B526&lt;'SAT M to ACT M'!$A$2, 'SAT M to ACT M'!$B$2, IF('SAT Math'!B526&gt;'SAT M to ACT M'!A$56, 'SAT M to ACT M'!B$56, VLOOKUP(B526,'SAT M to ACT M'!A:B,2,FALSE))))</f>
        <v/>
      </c>
      <c r="D526" s="11" t="str">
        <f t="shared" si="56"/>
        <v/>
      </c>
      <c r="E526" s="11" t="str">
        <f t="shared" si="60"/>
        <v/>
      </c>
      <c r="F526" s="11" t="str">
        <f t="shared" si="57"/>
        <v/>
      </c>
      <c r="G526" s="11" t="str">
        <f>IF('SAT Math'!B526="","", IF(F526&lt;100, 100, IF(F526&gt;300, 300, F526)))</f>
        <v/>
      </c>
      <c r="H526" s="11" t="str">
        <f t="shared" si="58"/>
        <v/>
      </c>
      <c r="I526" s="11" t="str">
        <f t="shared" si="61"/>
        <v/>
      </c>
      <c r="J526" s="11" t="str">
        <f t="shared" si="59"/>
        <v/>
      </c>
      <c r="K526" s="11" t="str">
        <f t="shared" si="62"/>
        <v/>
      </c>
      <c r="L526" s="11" t="str">
        <f>IF('SAT Math'!B526="","",'SAT M to CBEST M'!$A$2+'SAT M to CBEST M'!$B$2*B526)</f>
        <v/>
      </c>
      <c r="M526" s="11" t="str">
        <f>IF('SAT Math'!B526="","", IF(L526&lt;20, 20, IF(L526&gt;80, 80, L526)))</f>
        <v/>
      </c>
    </row>
    <row r="527" spans="1:13" x14ac:dyDescent="0.25">
      <c r="A527" s="11">
        <v>526</v>
      </c>
      <c r="B527" s="30"/>
      <c r="C527" s="11" t="str">
        <f>IF(ISBLANK('SAT Math'!B527),"", IF('SAT Math'!B527&lt;'SAT M to ACT M'!$A$2, 'SAT M to ACT M'!$B$2, IF('SAT Math'!B527&gt;'SAT M to ACT M'!A$56, 'SAT M to ACT M'!B$56, VLOOKUP(B527,'SAT M to ACT M'!A:B,2,FALSE))))</f>
        <v/>
      </c>
      <c r="D527" s="11" t="str">
        <f t="shared" si="56"/>
        <v/>
      </c>
      <c r="E527" s="11" t="str">
        <f t="shared" si="60"/>
        <v/>
      </c>
      <c r="F527" s="11" t="str">
        <f t="shared" si="57"/>
        <v/>
      </c>
      <c r="G527" s="11" t="str">
        <f>IF('SAT Math'!B527="","", IF(F527&lt;100, 100, IF(F527&gt;300, 300, F527)))</f>
        <v/>
      </c>
      <c r="H527" s="11" t="str">
        <f t="shared" si="58"/>
        <v/>
      </c>
      <c r="I527" s="11" t="str">
        <f t="shared" si="61"/>
        <v/>
      </c>
      <c r="J527" s="11" t="str">
        <f t="shared" si="59"/>
        <v/>
      </c>
      <c r="K527" s="11" t="str">
        <f t="shared" si="62"/>
        <v/>
      </c>
      <c r="L527" s="11" t="str">
        <f>IF('SAT Math'!B527="","",'SAT M to CBEST M'!$A$2+'SAT M to CBEST M'!$B$2*B527)</f>
        <v/>
      </c>
      <c r="M527" s="11" t="str">
        <f>IF('SAT Math'!B527="","", IF(L527&lt;20, 20, IF(L527&gt;80, 80, L527)))</f>
        <v/>
      </c>
    </row>
    <row r="528" spans="1:13" x14ac:dyDescent="0.25">
      <c r="A528" s="11">
        <v>527</v>
      </c>
      <c r="B528" s="30"/>
      <c r="C528" s="11" t="str">
        <f>IF(ISBLANK('SAT Math'!B528),"", IF('SAT Math'!B528&lt;'SAT M to ACT M'!$A$2, 'SAT M to ACT M'!$B$2, IF('SAT Math'!B528&gt;'SAT M to ACT M'!A$56, 'SAT M to ACT M'!B$56, VLOOKUP(B528,'SAT M to ACT M'!A:B,2,FALSE))))</f>
        <v/>
      </c>
      <c r="D528" s="11" t="str">
        <f t="shared" si="56"/>
        <v/>
      </c>
      <c r="E528" s="11" t="str">
        <f t="shared" si="60"/>
        <v/>
      </c>
      <c r="F528" s="11" t="str">
        <f t="shared" si="57"/>
        <v/>
      </c>
      <c r="G528" s="11" t="str">
        <f>IF('SAT Math'!B528="","", IF(F528&lt;100, 100, IF(F528&gt;300, 300, F528)))</f>
        <v/>
      </c>
      <c r="H528" s="11" t="str">
        <f t="shared" si="58"/>
        <v/>
      </c>
      <c r="I528" s="11" t="str">
        <f t="shared" si="61"/>
        <v/>
      </c>
      <c r="J528" s="11" t="str">
        <f t="shared" si="59"/>
        <v/>
      </c>
      <c r="K528" s="11" t="str">
        <f t="shared" si="62"/>
        <v/>
      </c>
      <c r="L528" s="11" t="str">
        <f>IF('SAT Math'!B528="","",'SAT M to CBEST M'!$A$2+'SAT M to CBEST M'!$B$2*B528)</f>
        <v/>
      </c>
      <c r="M528" s="11" t="str">
        <f>IF('SAT Math'!B528="","", IF(L528&lt;20, 20, IF(L528&gt;80, 80, L528)))</f>
        <v/>
      </c>
    </row>
    <row r="529" spans="1:13" x14ac:dyDescent="0.25">
      <c r="A529" s="11">
        <v>528</v>
      </c>
      <c r="B529" s="30"/>
      <c r="C529" s="11" t="str">
        <f>IF(ISBLANK('SAT Math'!B529),"", IF('SAT Math'!B529&lt;'SAT M to ACT M'!$A$2, 'SAT M to ACT M'!$B$2, IF('SAT Math'!B529&gt;'SAT M to ACT M'!A$56, 'SAT M to ACT M'!B$56, VLOOKUP(B529,'SAT M to ACT M'!A:B,2,FALSE))))</f>
        <v/>
      </c>
      <c r="D529" s="11" t="str">
        <f t="shared" si="56"/>
        <v/>
      </c>
      <c r="E529" s="11" t="str">
        <f t="shared" si="60"/>
        <v/>
      </c>
      <c r="F529" s="11" t="str">
        <f t="shared" si="57"/>
        <v/>
      </c>
      <c r="G529" s="11" t="str">
        <f>IF('SAT Math'!B529="","", IF(F529&lt;100, 100, IF(F529&gt;300, 300, F529)))</f>
        <v/>
      </c>
      <c r="H529" s="11" t="str">
        <f t="shared" si="58"/>
        <v/>
      </c>
      <c r="I529" s="11" t="str">
        <f t="shared" si="61"/>
        <v/>
      </c>
      <c r="J529" s="11" t="str">
        <f t="shared" si="59"/>
        <v/>
      </c>
      <c r="K529" s="11" t="str">
        <f t="shared" si="62"/>
        <v/>
      </c>
      <c r="L529" s="11" t="str">
        <f>IF('SAT Math'!B529="","",'SAT M to CBEST M'!$A$2+'SAT M to CBEST M'!$B$2*B529)</f>
        <v/>
      </c>
      <c r="M529" s="11" t="str">
        <f>IF('SAT Math'!B529="","", IF(L529&lt;20, 20, IF(L529&gt;80, 80, L529)))</f>
        <v/>
      </c>
    </row>
    <row r="530" spans="1:13" x14ac:dyDescent="0.25">
      <c r="A530" s="11">
        <v>529</v>
      </c>
      <c r="B530" s="30"/>
      <c r="C530" s="11" t="str">
        <f>IF(ISBLANK('SAT Math'!B530),"", IF('SAT Math'!B530&lt;'SAT M to ACT M'!$A$2, 'SAT M to ACT M'!$B$2, IF('SAT Math'!B530&gt;'SAT M to ACT M'!A$56, 'SAT M to ACT M'!B$56, VLOOKUP(B530,'SAT M to ACT M'!A:B,2,FALSE))))</f>
        <v/>
      </c>
      <c r="D530" s="11" t="str">
        <f t="shared" si="56"/>
        <v/>
      </c>
      <c r="E530" s="11" t="str">
        <f t="shared" si="60"/>
        <v/>
      </c>
      <c r="F530" s="11" t="str">
        <f t="shared" si="57"/>
        <v/>
      </c>
      <c r="G530" s="11" t="str">
        <f>IF('SAT Math'!B530="","", IF(F530&lt;100, 100, IF(F530&gt;300, 300, F530)))</f>
        <v/>
      </c>
      <c r="H530" s="11" t="str">
        <f t="shared" si="58"/>
        <v/>
      </c>
      <c r="I530" s="11" t="str">
        <f t="shared" si="61"/>
        <v/>
      </c>
      <c r="J530" s="11" t="str">
        <f t="shared" si="59"/>
        <v/>
      </c>
      <c r="K530" s="11" t="str">
        <f t="shared" si="62"/>
        <v/>
      </c>
      <c r="L530" s="11" t="str">
        <f>IF('SAT Math'!B530="","",'SAT M to CBEST M'!$A$2+'SAT M to CBEST M'!$B$2*B530)</f>
        <v/>
      </c>
      <c r="M530" s="11" t="str">
        <f>IF('SAT Math'!B530="","", IF(L530&lt;20, 20, IF(L530&gt;80, 80, L530)))</f>
        <v/>
      </c>
    </row>
    <row r="531" spans="1:13" x14ac:dyDescent="0.25">
      <c r="A531" s="11">
        <v>530</v>
      </c>
      <c r="B531" s="30"/>
      <c r="C531" s="11" t="str">
        <f>IF(ISBLANK('SAT Math'!B531),"", IF('SAT Math'!B531&lt;'SAT M to ACT M'!$A$2, 'SAT M to ACT M'!$B$2, IF('SAT Math'!B531&gt;'SAT M to ACT M'!A$56, 'SAT M to ACT M'!B$56, VLOOKUP(B531,'SAT M to ACT M'!A:B,2,FALSE))))</f>
        <v/>
      </c>
      <c r="D531" s="11" t="str">
        <f t="shared" si="56"/>
        <v/>
      </c>
      <c r="E531" s="11" t="str">
        <f t="shared" si="60"/>
        <v/>
      </c>
      <c r="F531" s="11" t="str">
        <f t="shared" si="57"/>
        <v/>
      </c>
      <c r="G531" s="11" t="str">
        <f>IF('SAT Math'!B531="","", IF(F531&lt;100, 100, IF(F531&gt;300, 300, F531)))</f>
        <v/>
      </c>
      <c r="H531" s="11" t="str">
        <f t="shared" si="58"/>
        <v/>
      </c>
      <c r="I531" s="11" t="str">
        <f t="shared" si="61"/>
        <v/>
      </c>
      <c r="J531" s="11" t="str">
        <f t="shared" si="59"/>
        <v/>
      </c>
      <c r="K531" s="11" t="str">
        <f t="shared" si="62"/>
        <v/>
      </c>
      <c r="L531" s="11" t="str">
        <f>IF('SAT Math'!B531="","",'SAT M to CBEST M'!$A$2+'SAT M to CBEST M'!$B$2*B531)</f>
        <v/>
      </c>
      <c r="M531" s="11" t="str">
        <f>IF('SAT Math'!B531="","", IF(L531&lt;20, 20, IF(L531&gt;80, 80, L531)))</f>
        <v/>
      </c>
    </row>
    <row r="532" spans="1:13" x14ac:dyDescent="0.25">
      <c r="A532" s="11">
        <v>531</v>
      </c>
      <c r="B532" s="30"/>
      <c r="C532" s="11" t="str">
        <f>IF(ISBLANK('SAT Math'!B532),"", IF('SAT Math'!B532&lt;'SAT M to ACT M'!$A$2, 'SAT M to ACT M'!$B$2, IF('SAT Math'!B532&gt;'SAT M to ACT M'!A$56, 'SAT M to ACT M'!B$56, VLOOKUP(B532,'SAT M to ACT M'!A:B,2,FALSE))))</f>
        <v/>
      </c>
      <c r="D532" s="11" t="str">
        <f t="shared" si="56"/>
        <v/>
      </c>
      <c r="E532" s="11" t="str">
        <f t="shared" si="60"/>
        <v/>
      </c>
      <c r="F532" s="11" t="str">
        <f t="shared" si="57"/>
        <v/>
      </c>
      <c r="G532" s="11" t="str">
        <f>IF('SAT Math'!B532="","", IF(F532&lt;100, 100, IF(F532&gt;300, 300, F532)))</f>
        <v/>
      </c>
      <c r="H532" s="11" t="str">
        <f t="shared" si="58"/>
        <v/>
      </c>
      <c r="I532" s="11" t="str">
        <f t="shared" si="61"/>
        <v/>
      </c>
      <c r="J532" s="11" t="str">
        <f t="shared" si="59"/>
        <v/>
      </c>
      <c r="K532" s="11" t="str">
        <f t="shared" si="62"/>
        <v/>
      </c>
      <c r="L532" s="11" t="str">
        <f>IF('SAT Math'!B532="","",'SAT M to CBEST M'!$A$2+'SAT M to CBEST M'!$B$2*B532)</f>
        <v/>
      </c>
      <c r="M532" s="11" t="str">
        <f>IF('SAT Math'!B532="","", IF(L532&lt;20, 20, IF(L532&gt;80, 80, L532)))</f>
        <v/>
      </c>
    </row>
    <row r="533" spans="1:13" x14ac:dyDescent="0.25">
      <c r="A533" s="11">
        <v>532</v>
      </c>
      <c r="B533" s="30"/>
      <c r="C533" s="11" t="str">
        <f>IF(ISBLANK('SAT Math'!B533),"", IF('SAT Math'!B533&lt;'SAT M to ACT M'!$A$2, 'SAT M to ACT M'!$B$2, IF('SAT Math'!B533&gt;'SAT M to ACT M'!A$56, 'SAT M to ACT M'!B$56, VLOOKUP(B533,'SAT M to ACT M'!A:B,2,FALSE))))</f>
        <v/>
      </c>
      <c r="D533" s="11" t="str">
        <f t="shared" si="56"/>
        <v/>
      </c>
      <c r="E533" s="11" t="str">
        <f t="shared" si="60"/>
        <v/>
      </c>
      <c r="F533" s="11" t="str">
        <f t="shared" si="57"/>
        <v/>
      </c>
      <c r="G533" s="11" t="str">
        <f>IF('SAT Math'!B533="","", IF(F533&lt;100, 100, IF(F533&gt;300, 300, F533)))</f>
        <v/>
      </c>
      <c r="H533" s="11" t="str">
        <f t="shared" si="58"/>
        <v/>
      </c>
      <c r="I533" s="11" t="str">
        <f t="shared" si="61"/>
        <v/>
      </c>
      <c r="J533" s="11" t="str">
        <f t="shared" si="59"/>
        <v/>
      </c>
      <c r="K533" s="11" t="str">
        <f t="shared" si="62"/>
        <v/>
      </c>
      <c r="L533" s="11" t="str">
        <f>IF('SAT Math'!B533="","",'SAT M to CBEST M'!$A$2+'SAT M to CBEST M'!$B$2*B533)</f>
        <v/>
      </c>
      <c r="M533" s="11" t="str">
        <f>IF('SAT Math'!B533="","", IF(L533&lt;20, 20, IF(L533&gt;80, 80, L533)))</f>
        <v/>
      </c>
    </row>
    <row r="534" spans="1:13" x14ac:dyDescent="0.25">
      <c r="A534" s="11">
        <v>533</v>
      </c>
      <c r="B534" s="30"/>
      <c r="C534" s="11" t="str">
        <f>IF(ISBLANK('SAT Math'!B534),"", IF('SAT Math'!B534&lt;'SAT M to ACT M'!$A$2, 'SAT M to ACT M'!$B$2, IF('SAT Math'!B534&gt;'SAT M to ACT M'!A$56, 'SAT M to ACT M'!B$56, VLOOKUP(B534,'SAT M to ACT M'!A:B,2,FALSE))))</f>
        <v/>
      </c>
      <c r="D534" s="11" t="str">
        <f t="shared" si="56"/>
        <v/>
      </c>
      <c r="E534" s="11" t="str">
        <f t="shared" si="60"/>
        <v/>
      </c>
      <c r="F534" s="11" t="str">
        <f t="shared" si="57"/>
        <v/>
      </c>
      <c r="G534" s="11" t="str">
        <f>IF('SAT Math'!B534="","", IF(F534&lt;100, 100, IF(F534&gt;300, 300, F534)))</f>
        <v/>
      </c>
      <c r="H534" s="11" t="str">
        <f t="shared" si="58"/>
        <v/>
      </c>
      <c r="I534" s="11" t="str">
        <f t="shared" si="61"/>
        <v/>
      </c>
      <c r="J534" s="11" t="str">
        <f t="shared" si="59"/>
        <v/>
      </c>
      <c r="K534" s="11" t="str">
        <f t="shared" si="62"/>
        <v/>
      </c>
      <c r="L534" s="11" t="str">
        <f>IF('SAT Math'!B534="","",'SAT M to CBEST M'!$A$2+'SAT M to CBEST M'!$B$2*B534)</f>
        <v/>
      </c>
      <c r="M534" s="11" t="str">
        <f>IF('SAT Math'!B534="","", IF(L534&lt;20, 20, IF(L534&gt;80, 80, L534)))</f>
        <v/>
      </c>
    </row>
    <row r="535" spans="1:13" x14ac:dyDescent="0.25">
      <c r="A535" s="11">
        <v>534</v>
      </c>
      <c r="B535" s="30"/>
      <c r="C535" s="11" t="str">
        <f>IF(ISBLANK('SAT Math'!B535),"", IF('SAT Math'!B535&lt;'SAT M to ACT M'!$A$2, 'SAT M to ACT M'!$B$2, IF('SAT Math'!B535&gt;'SAT M to ACT M'!A$56, 'SAT M to ACT M'!B$56, VLOOKUP(B535,'SAT M to ACT M'!A:B,2,FALSE))))</f>
        <v/>
      </c>
      <c r="D535" s="11" t="str">
        <f t="shared" si="56"/>
        <v/>
      </c>
      <c r="E535" s="11" t="str">
        <f t="shared" si="60"/>
        <v/>
      </c>
      <c r="F535" s="11" t="str">
        <f t="shared" si="57"/>
        <v/>
      </c>
      <c r="G535" s="11" t="str">
        <f>IF('SAT Math'!B535="","", IF(F535&lt;100, 100, IF(F535&gt;300, 300, F535)))</f>
        <v/>
      </c>
      <c r="H535" s="11" t="str">
        <f t="shared" si="58"/>
        <v/>
      </c>
      <c r="I535" s="11" t="str">
        <f t="shared" si="61"/>
        <v/>
      </c>
      <c r="J535" s="11" t="str">
        <f t="shared" si="59"/>
        <v/>
      </c>
      <c r="K535" s="11" t="str">
        <f t="shared" si="62"/>
        <v/>
      </c>
      <c r="L535" s="11" t="str">
        <f>IF('SAT Math'!B535="","",'SAT M to CBEST M'!$A$2+'SAT M to CBEST M'!$B$2*B535)</f>
        <v/>
      </c>
      <c r="M535" s="11" t="str">
        <f>IF('SAT Math'!B535="","", IF(L535&lt;20, 20, IF(L535&gt;80, 80, L535)))</f>
        <v/>
      </c>
    </row>
    <row r="536" spans="1:13" x14ac:dyDescent="0.25">
      <c r="A536" s="11">
        <v>535</v>
      </c>
      <c r="B536" s="30"/>
      <c r="C536" s="11" t="str">
        <f>IF(ISBLANK('SAT Math'!B536),"", IF('SAT Math'!B536&lt;'SAT M to ACT M'!$A$2, 'SAT M to ACT M'!$B$2, IF('SAT Math'!B536&gt;'SAT M to ACT M'!A$56, 'SAT M to ACT M'!B$56, VLOOKUP(B536,'SAT M to ACT M'!A:B,2,FALSE))))</f>
        <v/>
      </c>
      <c r="D536" s="11" t="str">
        <f t="shared" si="56"/>
        <v/>
      </c>
      <c r="E536" s="11" t="str">
        <f t="shared" si="60"/>
        <v/>
      </c>
      <c r="F536" s="11" t="str">
        <f t="shared" si="57"/>
        <v/>
      </c>
      <c r="G536" s="11" t="str">
        <f>IF('SAT Math'!B536="","", IF(F536&lt;100, 100, IF(F536&gt;300, 300, F536)))</f>
        <v/>
      </c>
      <c r="H536" s="11" t="str">
        <f t="shared" si="58"/>
        <v/>
      </c>
      <c r="I536" s="11" t="str">
        <f t="shared" si="61"/>
        <v/>
      </c>
      <c r="J536" s="11" t="str">
        <f t="shared" si="59"/>
        <v/>
      </c>
      <c r="K536" s="11" t="str">
        <f t="shared" si="62"/>
        <v/>
      </c>
      <c r="L536" s="11" t="str">
        <f>IF('SAT Math'!B536="","",'SAT M to CBEST M'!$A$2+'SAT M to CBEST M'!$B$2*B536)</f>
        <v/>
      </c>
      <c r="M536" s="11" t="str">
        <f>IF('SAT Math'!B536="","", IF(L536&lt;20, 20, IF(L536&gt;80, 80, L536)))</f>
        <v/>
      </c>
    </row>
    <row r="537" spans="1:13" x14ac:dyDescent="0.25">
      <c r="A537" s="11">
        <v>536</v>
      </c>
      <c r="B537" s="30"/>
      <c r="C537" s="11" t="str">
        <f>IF(ISBLANK('SAT Math'!B537),"", IF('SAT Math'!B537&lt;'SAT M to ACT M'!$A$2, 'SAT M to ACT M'!$B$2, IF('SAT Math'!B537&gt;'SAT M to ACT M'!A$56, 'SAT M to ACT M'!B$56, VLOOKUP(B537,'SAT M to ACT M'!A:B,2,FALSE))))</f>
        <v/>
      </c>
      <c r="D537" s="11" t="str">
        <f t="shared" si="56"/>
        <v/>
      </c>
      <c r="E537" s="11" t="str">
        <f t="shared" si="60"/>
        <v/>
      </c>
      <c r="F537" s="11" t="str">
        <f t="shared" si="57"/>
        <v/>
      </c>
      <c r="G537" s="11" t="str">
        <f>IF('SAT Math'!B537="","", IF(F537&lt;100, 100, IF(F537&gt;300, 300, F537)))</f>
        <v/>
      </c>
      <c r="H537" s="11" t="str">
        <f t="shared" si="58"/>
        <v/>
      </c>
      <c r="I537" s="11" t="str">
        <f t="shared" si="61"/>
        <v/>
      </c>
      <c r="J537" s="11" t="str">
        <f t="shared" si="59"/>
        <v/>
      </c>
      <c r="K537" s="11" t="str">
        <f t="shared" si="62"/>
        <v/>
      </c>
      <c r="L537" s="11" t="str">
        <f>IF('SAT Math'!B537="","",'SAT M to CBEST M'!$A$2+'SAT M to CBEST M'!$B$2*B537)</f>
        <v/>
      </c>
      <c r="M537" s="11" t="str">
        <f>IF('SAT Math'!B537="","", IF(L537&lt;20, 20, IF(L537&gt;80, 80, L537)))</f>
        <v/>
      </c>
    </row>
    <row r="538" spans="1:13" x14ac:dyDescent="0.25">
      <c r="A538" s="11">
        <v>537</v>
      </c>
      <c r="B538" s="30"/>
      <c r="C538" s="11" t="str">
        <f>IF(ISBLANK('SAT Math'!B538),"", IF('SAT Math'!B538&lt;'SAT M to ACT M'!$A$2, 'SAT M to ACT M'!$B$2, IF('SAT Math'!B538&gt;'SAT M to ACT M'!A$56, 'SAT M to ACT M'!B$56, VLOOKUP(B538,'SAT M to ACT M'!A:B,2,FALSE))))</f>
        <v/>
      </c>
      <c r="D538" s="11" t="str">
        <f t="shared" si="56"/>
        <v/>
      </c>
      <c r="E538" s="11" t="str">
        <f t="shared" si="60"/>
        <v/>
      </c>
      <c r="F538" s="11" t="str">
        <f t="shared" si="57"/>
        <v/>
      </c>
      <c r="G538" s="11" t="str">
        <f>IF('SAT Math'!B538="","", IF(F538&lt;100, 100, IF(F538&gt;300, 300, F538)))</f>
        <v/>
      </c>
      <c r="H538" s="11" t="str">
        <f t="shared" si="58"/>
        <v/>
      </c>
      <c r="I538" s="11" t="str">
        <f t="shared" si="61"/>
        <v/>
      </c>
      <c r="J538" s="11" t="str">
        <f t="shared" si="59"/>
        <v/>
      </c>
      <c r="K538" s="11" t="str">
        <f t="shared" si="62"/>
        <v/>
      </c>
      <c r="L538" s="11" t="str">
        <f>IF('SAT Math'!B538="","",'SAT M to CBEST M'!$A$2+'SAT M to CBEST M'!$B$2*B538)</f>
        <v/>
      </c>
      <c r="M538" s="11" t="str">
        <f>IF('SAT Math'!B538="","", IF(L538&lt;20, 20, IF(L538&gt;80, 80, L538)))</f>
        <v/>
      </c>
    </row>
    <row r="539" spans="1:13" x14ac:dyDescent="0.25">
      <c r="A539" s="11">
        <v>538</v>
      </c>
      <c r="B539" s="30"/>
      <c r="C539" s="11" t="str">
        <f>IF(ISBLANK('SAT Math'!B539),"", IF('SAT Math'!B539&lt;'SAT M to ACT M'!$A$2, 'SAT M to ACT M'!$B$2, IF('SAT Math'!B539&gt;'SAT M to ACT M'!A$56, 'SAT M to ACT M'!B$56, VLOOKUP(B539,'SAT M to ACT M'!A:B,2,FALSE))))</f>
        <v/>
      </c>
      <c r="D539" s="11" t="str">
        <f t="shared" si="56"/>
        <v/>
      </c>
      <c r="E539" s="11" t="str">
        <f t="shared" si="60"/>
        <v/>
      </c>
      <c r="F539" s="11" t="str">
        <f t="shared" si="57"/>
        <v/>
      </c>
      <c r="G539" s="11" t="str">
        <f>IF('SAT Math'!B539="","", IF(F539&lt;100, 100, IF(F539&gt;300, 300, F539)))</f>
        <v/>
      </c>
      <c r="H539" s="11" t="str">
        <f t="shared" si="58"/>
        <v/>
      </c>
      <c r="I539" s="11" t="str">
        <f t="shared" si="61"/>
        <v/>
      </c>
      <c r="J539" s="11" t="str">
        <f t="shared" si="59"/>
        <v/>
      </c>
      <c r="K539" s="11" t="str">
        <f t="shared" si="62"/>
        <v/>
      </c>
      <c r="L539" s="11" t="str">
        <f>IF('SAT Math'!B539="","",'SAT M to CBEST M'!$A$2+'SAT M to CBEST M'!$B$2*B539)</f>
        <v/>
      </c>
      <c r="M539" s="11" t="str">
        <f>IF('SAT Math'!B539="","", IF(L539&lt;20, 20, IF(L539&gt;80, 80, L539)))</f>
        <v/>
      </c>
    </row>
    <row r="540" spans="1:13" x14ac:dyDescent="0.25">
      <c r="A540" s="11">
        <v>539</v>
      </c>
      <c r="B540" s="30"/>
      <c r="C540" s="11" t="str">
        <f>IF(ISBLANK('SAT Math'!B540),"", IF('SAT Math'!B540&lt;'SAT M to ACT M'!$A$2, 'SAT M to ACT M'!$B$2, IF('SAT Math'!B540&gt;'SAT M to ACT M'!A$56, 'SAT M to ACT M'!B$56, VLOOKUP(B540,'SAT M to ACT M'!A:B,2,FALSE))))</f>
        <v/>
      </c>
      <c r="D540" s="11" t="str">
        <f t="shared" si="56"/>
        <v/>
      </c>
      <c r="E540" s="11" t="str">
        <f t="shared" si="60"/>
        <v/>
      </c>
      <c r="F540" s="11" t="str">
        <f t="shared" si="57"/>
        <v/>
      </c>
      <c r="G540" s="11" t="str">
        <f>IF('SAT Math'!B540="","", IF(F540&lt;100, 100, IF(F540&gt;300, 300, F540)))</f>
        <v/>
      </c>
      <c r="H540" s="11" t="str">
        <f t="shared" si="58"/>
        <v/>
      </c>
      <c r="I540" s="11" t="str">
        <f t="shared" si="61"/>
        <v/>
      </c>
      <c r="J540" s="11" t="str">
        <f t="shared" si="59"/>
        <v/>
      </c>
      <c r="K540" s="11" t="str">
        <f t="shared" si="62"/>
        <v/>
      </c>
      <c r="L540" s="11" t="str">
        <f>IF('SAT Math'!B540="","",'SAT M to CBEST M'!$A$2+'SAT M to CBEST M'!$B$2*B540)</f>
        <v/>
      </c>
      <c r="M540" s="11" t="str">
        <f>IF('SAT Math'!B540="","", IF(L540&lt;20, 20, IF(L540&gt;80, 80, L540)))</f>
        <v/>
      </c>
    </row>
    <row r="541" spans="1:13" x14ac:dyDescent="0.25">
      <c r="A541" s="11">
        <v>540</v>
      </c>
      <c r="B541" s="30"/>
      <c r="C541" s="11" t="str">
        <f>IF(ISBLANK('SAT Math'!B541),"", IF('SAT Math'!B541&lt;'SAT M to ACT M'!$A$2, 'SAT M to ACT M'!$B$2, IF('SAT Math'!B541&gt;'SAT M to ACT M'!A$56, 'SAT M to ACT M'!B$56, VLOOKUP(B541,'SAT M to ACT M'!A:B,2,FALSE))))</f>
        <v/>
      </c>
      <c r="D541" s="11" t="str">
        <f t="shared" si="56"/>
        <v/>
      </c>
      <c r="E541" s="11" t="str">
        <f t="shared" si="60"/>
        <v/>
      </c>
      <c r="F541" s="11" t="str">
        <f t="shared" si="57"/>
        <v/>
      </c>
      <c r="G541" s="11" t="str">
        <f>IF('SAT Math'!B541="","", IF(F541&lt;100, 100, IF(F541&gt;300, 300, F541)))</f>
        <v/>
      </c>
      <c r="H541" s="11" t="str">
        <f t="shared" si="58"/>
        <v/>
      </c>
      <c r="I541" s="11" t="str">
        <f t="shared" si="61"/>
        <v/>
      </c>
      <c r="J541" s="11" t="str">
        <f t="shared" si="59"/>
        <v/>
      </c>
      <c r="K541" s="11" t="str">
        <f t="shared" si="62"/>
        <v/>
      </c>
      <c r="L541" s="11" t="str">
        <f>IF('SAT Math'!B541="","",'SAT M to CBEST M'!$A$2+'SAT M to CBEST M'!$B$2*B541)</f>
        <v/>
      </c>
      <c r="M541" s="11" t="str">
        <f>IF('SAT Math'!B541="","", IF(L541&lt;20, 20, IF(L541&gt;80, 80, L541)))</f>
        <v/>
      </c>
    </row>
    <row r="542" spans="1:13" x14ac:dyDescent="0.25">
      <c r="A542" s="11">
        <v>541</v>
      </c>
      <c r="B542" s="30"/>
      <c r="C542" s="11" t="str">
        <f>IF(ISBLANK('SAT Math'!B542),"", IF('SAT Math'!B542&lt;'SAT M to ACT M'!$A$2, 'SAT M to ACT M'!$B$2, IF('SAT Math'!B542&gt;'SAT M to ACT M'!A$56, 'SAT M to ACT M'!B$56, VLOOKUP(B542,'SAT M to ACT M'!A:B,2,FALSE))))</f>
        <v/>
      </c>
      <c r="D542" s="11" t="str">
        <f t="shared" si="56"/>
        <v/>
      </c>
      <c r="E542" s="11" t="str">
        <f t="shared" si="60"/>
        <v/>
      </c>
      <c r="F542" s="11" t="str">
        <f t="shared" si="57"/>
        <v/>
      </c>
      <c r="G542" s="11" t="str">
        <f>IF('SAT Math'!B542="","", IF(F542&lt;100, 100, IF(F542&gt;300, 300, F542)))</f>
        <v/>
      </c>
      <c r="H542" s="11" t="str">
        <f t="shared" si="58"/>
        <v/>
      </c>
      <c r="I542" s="11" t="str">
        <f t="shared" si="61"/>
        <v/>
      </c>
      <c r="J542" s="11" t="str">
        <f t="shared" si="59"/>
        <v/>
      </c>
      <c r="K542" s="11" t="str">
        <f t="shared" si="62"/>
        <v/>
      </c>
      <c r="L542" s="11" t="str">
        <f>IF('SAT Math'!B542="","",'SAT M to CBEST M'!$A$2+'SAT M to CBEST M'!$B$2*B542)</f>
        <v/>
      </c>
      <c r="M542" s="11" t="str">
        <f>IF('SAT Math'!B542="","", IF(L542&lt;20, 20, IF(L542&gt;80, 80, L542)))</f>
        <v/>
      </c>
    </row>
    <row r="543" spans="1:13" x14ac:dyDescent="0.25">
      <c r="A543" s="11">
        <v>542</v>
      </c>
      <c r="B543" s="30"/>
      <c r="C543" s="11" t="str">
        <f>IF(ISBLANK('SAT Math'!B543),"", IF('SAT Math'!B543&lt;'SAT M to ACT M'!$A$2, 'SAT M to ACT M'!$B$2, IF('SAT Math'!B543&gt;'SAT M to ACT M'!A$56, 'SAT M to ACT M'!B$56, VLOOKUP(B543,'SAT M to ACT M'!A:B,2,FALSE))))</f>
        <v/>
      </c>
      <c r="D543" s="11" t="str">
        <f t="shared" si="56"/>
        <v/>
      </c>
      <c r="E543" s="11" t="str">
        <f t="shared" si="60"/>
        <v/>
      </c>
      <c r="F543" s="11" t="str">
        <f t="shared" si="57"/>
        <v/>
      </c>
      <c r="G543" s="11" t="str">
        <f>IF('SAT Math'!B543="","", IF(F543&lt;100, 100, IF(F543&gt;300, 300, F543)))</f>
        <v/>
      </c>
      <c r="H543" s="11" t="str">
        <f t="shared" si="58"/>
        <v/>
      </c>
      <c r="I543" s="11" t="str">
        <f t="shared" si="61"/>
        <v/>
      </c>
      <c r="J543" s="11" t="str">
        <f t="shared" si="59"/>
        <v/>
      </c>
      <c r="K543" s="11" t="str">
        <f t="shared" si="62"/>
        <v/>
      </c>
      <c r="L543" s="11" t="str">
        <f>IF('SAT Math'!B543="","",'SAT M to CBEST M'!$A$2+'SAT M to CBEST M'!$B$2*B543)</f>
        <v/>
      </c>
      <c r="M543" s="11" t="str">
        <f>IF('SAT Math'!B543="","", IF(L543&lt;20, 20, IF(L543&gt;80, 80, L543)))</f>
        <v/>
      </c>
    </row>
    <row r="544" spans="1:13" x14ac:dyDescent="0.25">
      <c r="A544" s="11">
        <v>543</v>
      </c>
      <c r="B544" s="30"/>
      <c r="C544" s="11" t="str">
        <f>IF(ISBLANK('SAT Math'!B544),"", IF('SAT Math'!B544&lt;'SAT M to ACT M'!$A$2, 'SAT M to ACT M'!$B$2, IF('SAT Math'!B544&gt;'SAT M to ACT M'!A$56, 'SAT M to ACT M'!B$56, VLOOKUP(B544,'SAT M to ACT M'!A:B,2,FALSE))))</f>
        <v/>
      </c>
      <c r="D544" s="11" t="str">
        <f t="shared" si="56"/>
        <v/>
      </c>
      <c r="E544" s="11" t="str">
        <f t="shared" si="60"/>
        <v/>
      </c>
      <c r="F544" s="11" t="str">
        <f t="shared" si="57"/>
        <v/>
      </c>
      <c r="G544" s="11" t="str">
        <f>IF('SAT Math'!B544="","", IF(F544&lt;100, 100, IF(F544&gt;300, 300, F544)))</f>
        <v/>
      </c>
      <c r="H544" s="11" t="str">
        <f t="shared" si="58"/>
        <v/>
      </c>
      <c r="I544" s="11" t="str">
        <f t="shared" si="61"/>
        <v/>
      </c>
      <c r="J544" s="11" t="str">
        <f t="shared" si="59"/>
        <v/>
      </c>
      <c r="K544" s="11" t="str">
        <f t="shared" si="62"/>
        <v/>
      </c>
      <c r="L544" s="11" t="str">
        <f>IF('SAT Math'!B544="","",'SAT M to CBEST M'!$A$2+'SAT M to CBEST M'!$B$2*B544)</f>
        <v/>
      </c>
      <c r="M544" s="11" t="str">
        <f>IF('SAT Math'!B544="","", IF(L544&lt;20, 20, IF(L544&gt;80, 80, L544)))</f>
        <v/>
      </c>
    </row>
    <row r="545" spans="1:13" x14ac:dyDescent="0.25">
      <c r="A545" s="11">
        <v>544</v>
      </c>
      <c r="B545" s="30"/>
      <c r="C545" s="11" t="str">
        <f>IF(ISBLANK('SAT Math'!B545),"", IF('SAT Math'!B545&lt;'SAT M to ACT M'!$A$2, 'SAT M to ACT M'!$B$2, IF('SAT Math'!B545&gt;'SAT M to ACT M'!A$56, 'SAT M to ACT M'!B$56, VLOOKUP(B545,'SAT M to ACT M'!A:B,2,FALSE))))</f>
        <v/>
      </c>
      <c r="D545" s="11" t="str">
        <f t="shared" si="56"/>
        <v/>
      </c>
      <c r="E545" s="11" t="str">
        <f t="shared" si="60"/>
        <v/>
      </c>
      <c r="F545" s="11" t="str">
        <f t="shared" si="57"/>
        <v/>
      </c>
      <c r="G545" s="11" t="str">
        <f>IF('SAT Math'!B545="","", IF(F545&lt;100, 100, IF(F545&gt;300, 300, F545)))</f>
        <v/>
      </c>
      <c r="H545" s="11" t="str">
        <f t="shared" si="58"/>
        <v/>
      </c>
      <c r="I545" s="11" t="str">
        <f t="shared" si="61"/>
        <v/>
      </c>
      <c r="J545" s="11" t="str">
        <f t="shared" si="59"/>
        <v/>
      </c>
      <c r="K545" s="11" t="str">
        <f t="shared" si="62"/>
        <v/>
      </c>
      <c r="L545" s="11" t="str">
        <f>IF('SAT Math'!B545="","",'SAT M to CBEST M'!$A$2+'SAT M to CBEST M'!$B$2*B545)</f>
        <v/>
      </c>
      <c r="M545" s="11" t="str">
        <f>IF('SAT Math'!B545="","", IF(L545&lt;20, 20, IF(L545&gt;80, 80, L545)))</f>
        <v/>
      </c>
    </row>
    <row r="546" spans="1:13" x14ac:dyDescent="0.25">
      <c r="A546" s="11">
        <v>545</v>
      </c>
      <c r="B546" s="30"/>
      <c r="C546" s="11" t="str">
        <f>IF(ISBLANK('SAT Math'!B546),"", IF('SAT Math'!B546&lt;'SAT M to ACT M'!$A$2, 'SAT M to ACT M'!$B$2, IF('SAT Math'!B546&gt;'SAT M to ACT M'!A$56, 'SAT M to ACT M'!B$56, VLOOKUP(B546,'SAT M to ACT M'!A:B,2,FALSE))))</f>
        <v/>
      </c>
      <c r="D546" s="11" t="str">
        <f t="shared" si="56"/>
        <v/>
      </c>
      <c r="E546" s="11" t="str">
        <f t="shared" si="60"/>
        <v/>
      </c>
      <c r="F546" s="11" t="str">
        <f t="shared" si="57"/>
        <v/>
      </c>
      <c r="G546" s="11" t="str">
        <f>IF('SAT Math'!B546="","", IF(F546&lt;100, 100, IF(F546&gt;300, 300, F546)))</f>
        <v/>
      </c>
      <c r="H546" s="11" t="str">
        <f t="shared" si="58"/>
        <v/>
      </c>
      <c r="I546" s="11" t="str">
        <f t="shared" si="61"/>
        <v/>
      </c>
      <c r="J546" s="11" t="str">
        <f t="shared" si="59"/>
        <v/>
      </c>
      <c r="K546" s="11" t="str">
        <f t="shared" si="62"/>
        <v/>
      </c>
      <c r="L546" s="11" t="str">
        <f>IF('SAT Math'!B546="","",'SAT M to CBEST M'!$A$2+'SAT M to CBEST M'!$B$2*B546)</f>
        <v/>
      </c>
      <c r="M546" s="11" t="str">
        <f>IF('SAT Math'!B546="","", IF(L546&lt;20, 20, IF(L546&gt;80, 80, L546)))</f>
        <v/>
      </c>
    </row>
    <row r="547" spans="1:13" x14ac:dyDescent="0.25">
      <c r="A547" s="11">
        <v>546</v>
      </c>
      <c r="B547" s="30"/>
      <c r="C547" s="11" t="str">
        <f>IF(ISBLANK('SAT Math'!B547),"", IF('SAT Math'!B547&lt;'SAT M to ACT M'!$A$2, 'SAT M to ACT M'!$B$2, IF('SAT Math'!B547&gt;'SAT M to ACT M'!A$56, 'SAT M to ACT M'!B$56, VLOOKUP(B547,'SAT M to ACT M'!A:B,2,FALSE))))</f>
        <v/>
      </c>
      <c r="D547" s="11" t="str">
        <f t="shared" si="56"/>
        <v/>
      </c>
      <c r="E547" s="11" t="str">
        <f t="shared" si="60"/>
        <v/>
      </c>
      <c r="F547" s="11" t="str">
        <f t="shared" si="57"/>
        <v/>
      </c>
      <c r="G547" s="11" t="str">
        <f>IF('SAT Math'!B547="","", IF(F547&lt;100, 100, IF(F547&gt;300, 300, F547)))</f>
        <v/>
      </c>
      <c r="H547" s="11" t="str">
        <f t="shared" si="58"/>
        <v/>
      </c>
      <c r="I547" s="11" t="str">
        <f t="shared" si="61"/>
        <v/>
      </c>
      <c r="J547" s="11" t="str">
        <f t="shared" si="59"/>
        <v/>
      </c>
      <c r="K547" s="11" t="str">
        <f t="shared" si="62"/>
        <v/>
      </c>
      <c r="L547" s="11" t="str">
        <f>IF('SAT Math'!B547="","",'SAT M to CBEST M'!$A$2+'SAT M to CBEST M'!$B$2*B547)</f>
        <v/>
      </c>
      <c r="M547" s="11" t="str">
        <f>IF('SAT Math'!B547="","", IF(L547&lt;20, 20, IF(L547&gt;80, 80, L547)))</f>
        <v/>
      </c>
    </row>
    <row r="548" spans="1:13" x14ac:dyDescent="0.25">
      <c r="A548" s="11">
        <v>547</v>
      </c>
      <c r="B548" s="30"/>
      <c r="C548" s="11" t="str">
        <f>IF(ISBLANK('SAT Math'!B548),"", IF('SAT Math'!B548&lt;'SAT M to ACT M'!$A$2, 'SAT M to ACT M'!$B$2, IF('SAT Math'!B548&gt;'SAT M to ACT M'!A$56, 'SAT M to ACT M'!B$56, VLOOKUP(B548,'SAT M to ACT M'!A:B,2,FALSE))))</f>
        <v/>
      </c>
      <c r="D548" s="11" t="str">
        <f t="shared" si="56"/>
        <v/>
      </c>
      <c r="E548" s="11" t="str">
        <f t="shared" si="60"/>
        <v/>
      </c>
      <c r="F548" s="11" t="str">
        <f t="shared" si="57"/>
        <v/>
      </c>
      <c r="G548" s="11" t="str">
        <f>IF('SAT Math'!B548="","", IF(F548&lt;100, 100, IF(F548&gt;300, 300, F548)))</f>
        <v/>
      </c>
      <c r="H548" s="11" t="str">
        <f t="shared" si="58"/>
        <v/>
      </c>
      <c r="I548" s="11" t="str">
        <f t="shared" si="61"/>
        <v/>
      </c>
      <c r="J548" s="11" t="str">
        <f t="shared" si="59"/>
        <v/>
      </c>
      <c r="K548" s="11" t="str">
        <f t="shared" si="62"/>
        <v/>
      </c>
      <c r="L548" s="11" t="str">
        <f>IF('SAT Math'!B548="","",'SAT M to CBEST M'!$A$2+'SAT M to CBEST M'!$B$2*B548)</f>
        <v/>
      </c>
      <c r="M548" s="11" t="str">
        <f>IF('SAT Math'!B548="","", IF(L548&lt;20, 20, IF(L548&gt;80, 80, L548)))</f>
        <v/>
      </c>
    </row>
    <row r="549" spans="1:13" x14ac:dyDescent="0.25">
      <c r="A549" s="11">
        <v>548</v>
      </c>
      <c r="B549" s="30"/>
      <c r="C549" s="11" t="str">
        <f>IF(ISBLANK('SAT Math'!B549),"", IF('SAT Math'!B549&lt;'SAT M to ACT M'!$A$2, 'SAT M to ACT M'!$B$2, IF('SAT Math'!B549&gt;'SAT M to ACT M'!A$56, 'SAT M to ACT M'!B$56, VLOOKUP(B549,'SAT M to ACT M'!A:B,2,FALSE))))</f>
        <v/>
      </c>
      <c r="D549" s="11" t="str">
        <f t="shared" si="56"/>
        <v/>
      </c>
      <c r="E549" s="11" t="str">
        <f t="shared" si="60"/>
        <v/>
      </c>
      <c r="F549" s="11" t="str">
        <f t="shared" si="57"/>
        <v/>
      </c>
      <c r="G549" s="11" t="str">
        <f>IF('SAT Math'!B549="","", IF(F549&lt;100, 100, IF(F549&gt;300, 300, F549)))</f>
        <v/>
      </c>
      <c r="H549" s="11" t="str">
        <f t="shared" si="58"/>
        <v/>
      </c>
      <c r="I549" s="11" t="str">
        <f t="shared" si="61"/>
        <v/>
      </c>
      <c r="J549" s="11" t="str">
        <f t="shared" si="59"/>
        <v/>
      </c>
      <c r="K549" s="11" t="str">
        <f t="shared" si="62"/>
        <v/>
      </c>
      <c r="L549" s="11" t="str">
        <f>IF('SAT Math'!B549="","",'SAT M to CBEST M'!$A$2+'SAT M to CBEST M'!$B$2*B549)</f>
        <v/>
      </c>
      <c r="M549" s="11" t="str">
        <f>IF('SAT Math'!B549="","", IF(L549&lt;20, 20, IF(L549&gt;80, 80, L549)))</f>
        <v/>
      </c>
    </row>
    <row r="550" spans="1:13" x14ac:dyDescent="0.25">
      <c r="A550" s="11">
        <v>549</v>
      </c>
      <c r="B550" s="30"/>
      <c r="C550" s="11" t="str">
        <f>IF(ISBLANK('SAT Math'!B550),"", IF('SAT Math'!B550&lt;'SAT M to ACT M'!$A$2, 'SAT M to ACT M'!$B$2, IF('SAT Math'!B550&gt;'SAT M to ACT M'!A$56, 'SAT M to ACT M'!B$56, VLOOKUP(B550,'SAT M to ACT M'!A:B,2,FALSE))))</f>
        <v/>
      </c>
      <c r="D550" s="11" t="str">
        <f t="shared" si="56"/>
        <v/>
      </c>
      <c r="E550" s="11" t="str">
        <f t="shared" si="60"/>
        <v/>
      </c>
      <c r="F550" s="11" t="str">
        <f t="shared" si="57"/>
        <v/>
      </c>
      <c r="G550" s="11" t="str">
        <f>IF('SAT Math'!B550="","", IF(F550&lt;100, 100, IF(F550&gt;300, 300, F550)))</f>
        <v/>
      </c>
      <c r="H550" s="11" t="str">
        <f t="shared" si="58"/>
        <v/>
      </c>
      <c r="I550" s="11" t="str">
        <f t="shared" si="61"/>
        <v/>
      </c>
      <c r="J550" s="11" t="str">
        <f t="shared" si="59"/>
        <v/>
      </c>
      <c r="K550" s="11" t="str">
        <f t="shared" si="62"/>
        <v/>
      </c>
      <c r="L550" s="11" t="str">
        <f>IF('SAT Math'!B550="","",'SAT M to CBEST M'!$A$2+'SAT M to CBEST M'!$B$2*B550)</f>
        <v/>
      </c>
      <c r="M550" s="11" t="str">
        <f>IF('SAT Math'!B550="","", IF(L550&lt;20, 20, IF(L550&gt;80, 80, L550)))</f>
        <v/>
      </c>
    </row>
    <row r="551" spans="1:13" x14ac:dyDescent="0.25">
      <c r="A551" s="11">
        <v>550</v>
      </c>
      <c r="B551" s="30"/>
      <c r="C551" s="11" t="str">
        <f>IF(ISBLANK('SAT Math'!B551),"", IF('SAT Math'!B551&lt;'SAT M to ACT M'!$A$2, 'SAT M to ACT M'!$B$2, IF('SAT Math'!B551&gt;'SAT M to ACT M'!A$56, 'SAT M to ACT M'!B$56, VLOOKUP(B551,'SAT M to ACT M'!A:B,2,FALSE))))</f>
        <v/>
      </c>
      <c r="D551" s="11" t="str">
        <f t="shared" si="56"/>
        <v/>
      </c>
      <c r="E551" s="11" t="str">
        <f t="shared" si="60"/>
        <v/>
      </c>
      <c r="F551" s="11" t="str">
        <f t="shared" si="57"/>
        <v/>
      </c>
      <c r="G551" s="11" t="str">
        <f>IF('SAT Math'!B551="","", IF(F551&lt;100, 100, IF(F551&gt;300, 300, F551)))</f>
        <v/>
      </c>
      <c r="H551" s="11" t="str">
        <f t="shared" si="58"/>
        <v/>
      </c>
      <c r="I551" s="11" t="str">
        <f t="shared" si="61"/>
        <v/>
      </c>
      <c r="J551" s="11" t="str">
        <f t="shared" si="59"/>
        <v/>
      </c>
      <c r="K551" s="11" t="str">
        <f t="shared" si="62"/>
        <v/>
      </c>
      <c r="L551" s="11" t="str">
        <f>IF('SAT Math'!B551="","",'SAT M to CBEST M'!$A$2+'SAT M to CBEST M'!$B$2*B551)</f>
        <v/>
      </c>
      <c r="M551" s="11" t="str">
        <f>IF('SAT Math'!B551="","", IF(L551&lt;20, 20, IF(L551&gt;80, 80, L551)))</f>
        <v/>
      </c>
    </row>
    <row r="552" spans="1:13" x14ac:dyDescent="0.25">
      <c r="A552" s="11">
        <v>551</v>
      </c>
      <c r="B552" s="30"/>
      <c r="C552" s="11" t="str">
        <f>IF(ISBLANK('SAT Math'!B552),"", IF('SAT Math'!B552&lt;'SAT M to ACT M'!$A$2, 'SAT M to ACT M'!$B$2, IF('SAT Math'!B552&gt;'SAT M to ACT M'!A$56, 'SAT M to ACT M'!B$56, VLOOKUP(B552,'SAT M to ACT M'!A:B,2,FALSE))))</f>
        <v/>
      </c>
      <c r="D552" s="11" t="str">
        <f t="shared" si="56"/>
        <v/>
      </c>
      <c r="E552" s="11" t="str">
        <f t="shared" si="60"/>
        <v/>
      </c>
      <c r="F552" s="11" t="str">
        <f t="shared" si="57"/>
        <v/>
      </c>
      <c r="G552" s="11" t="str">
        <f>IF('SAT Math'!B552="","", IF(F552&lt;100, 100, IF(F552&gt;300, 300, F552)))</f>
        <v/>
      </c>
      <c r="H552" s="11" t="str">
        <f t="shared" si="58"/>
        <v/>
      </c>
      <c r="I552" s="11" t="str">
        <f t="shared" si="61"/>
        <v/>
      </c>
      <c r="J552" s="11" t="str">
        <f t="shared" si="59"/>
        <v/>
      </c>
      <c r="K552" s="11" t="str">
        <f t="shared" si="62"/>
        <v/>
      </c>
      <c r="L552" s="11" t="str">
        <f>IF('SAT Math'!B552="","",'SAT M to CBEST M'!$A$2+'SAT M to CBEST M'!$B$2*B552)</f>
        <v/>
      </c>
      <c r="M552" s="11" t="str">
        <f>IF('SAT Math'!B552="","", IF(L552&lt;20, 20, IF(L552&gt;80, 80, L552)))</f>
        <v/>
      </c>
    </row>
    <row r="553" spans="1:13" x14ac:dyDescent="0.25">
      <c r="A553" s="11">
        <v>552</v>
      </c>
      <c r="B553" s="30"/>
      <c r="C553" s="11" t="str">
        <f>IF(ISBLANK('SAT Math'!B553),"", IF('SAT Math'!B553&lt;'SAT M to ACT M'!$A$2, 'SAT M to ACT M'!$B$2, IF('SAT Math'!B553&gt;'SAT M to ACT M'!A$56, 'SAT M to ACT M'!B$56, VLOOKUP(B553,'SAT M to ACT M'!A:B,2,FALSE))))</f>
        <v/>
      </c>
      <c r="D553" s="11" t="str">
        <f t="shared" si="56"/>
        <v/>
      </c>
      <c r="E553" s="11" t="str">
        <f t="shared" si="60"/>
        <v/>
      </c>
      <c r="F553" s="11" t="str">
        <f t="shared" si="57"/>
        <v/>
      </c>
      <c r="G553" s="11" t="str">
        <f>IF('SAT Math'!B553="","", IF(F553&lt;100, 100, IF(F553&gt;300, 300, F553)))</f>
        <v/>
      </c>
      <c r="H553" s="11" t="str">
        <f t="shared" si="58"/>
        <v/>
      </c>
      <c r="I553" s="11" t="str">
        <f t="shared" si="61"/>
        <v/>
      </c>
      <c r="J553" s="11" t="str">
        <f t="shared" si="59"/>
        <v/>
      </c>
      <c r="K553" s="11" t="str">
        <f t="shared" si="62"/>
        <v/>
      </c>
      <c r="L553" s="11" t="str">
        <f>IF('SAT Math'!B553="","",'SAT M to CBEST M'!$A$2+'SAT M to CBEST M'!$B$2*B553)</f>
        <v/>
      </c>
      <c r="M553" s="11" t="str">
        <f>IF('SAT Math'!B553="","", IF(L553&lt;20, 20, IF(L553&gt;80, 80, L553)))</f>
        <v/>
      </c>
    </row>
    <row r="554" spans="1:13" x14ac:dyDescent="0.25">
      <c r="A554" s="11">
        <v>553</v>
      </c>
      <c r="B554" s="30"/>
      <c r="C554" s="11" t="str">
        <f>IF(ISBLANK('SAT Math'!B554),"", IF('SAT Math'!B554&lt;'SAT M to ACT M'!$A$2, 'SAT M to ACT M'!$B$2, IF('SAT Math'!B554&gt;'SAT M to ACT M'!A$56, 'SAT M to ACT M'!B$56, VLOOKUP(B554,'SAT M to ACT M'!A:B,2,FALSE))))</f>
        <v/>
      </c>
      <c r="D554" s="11" t="str">
        <f t="shared" si="56"/>
        <v/>
      </c>
      <c r="E554" s="11" t="str">
        <f t="shared" si="60"/>
        <v/>
      </c>
      <c r="F554" s="11" t="str">
        <f t="shared" si="57"/>
        <v/>
      </c>
      <c r="G554" s="11" t="str">
        <f>IF('SAT Math'!B554="","", IF(F554&lt;100, 100, IF(F554&gt;300, 300, F554)))</f>
        <v/>
      </c>
      <c r="H554" s="11" t="str">
        <f t="shared" si="58"/>
        <v/>
      </c>
      <c r="I554" s="11" t="str">
        <f t="shared" si="61"/>
        <v/>
      </c>
      <c r="J554" s="11" t="str">
        <f t="shared" si="59"/>
        <v/>
      </c>
      <c r="K554" s="11" t="str">
        <f t="shared" si="62"/>
        <v/>
      </c>
      <c r="L554" s="11" t="str">
        <f>IF('SAT Math'!B554="","",'SAT M to CBEST M'!$A$2+'SAT M to CBEST M'!$B$2*B554)</f>
        <v/>
      </c>
      <c r="M554" s="11" t="str">
        <f>IF('SAT Math'!B554="","", IF(L554&lt;20, 20, IF(L554&gt;80, 80, L554)))</f>
        <v/>
      </c>
    </row>
    <row r="555" spans="1:13" x14ac:dyDescent="0.25">
      <c r="A555" s="11">
        <v>554</v>
      </c>
      <c r="B555" s="30"/>
      <c r="C555" s="11" t="str">
        <f>IF(ISBLANK('SAT Math'!B555),"", IF('SAT Math'!B555&lt;'SAT M to ACT M'!$A$2, 'SAT M to ACT M'!$B$2, IF('SAT Math'!B555&gt;'SAT M to ACT M'!A$56, 'SAT M to ACT M'!B$56, VLOOKUP(B555,'SAT M to ACT M'!A:B,2,FALSE))))</f>
        <v/>
      </c>
      <c r="D555" s="11" t="str">
        <f t="shared" si="56"/>
        <v/>
      </c>
      <c r="E555" s="11" t="str">
        <f t="shared" si="60"/>
        <v/>
      </c>
      <c r="F555" s="11" t="str">
        <f t="shared" si="57"/>
        <v/>
      </c>
      <c r="G555" s="11" t="str">
        <f>IF('SAT Math'!B555="","", IF(F555&lt;100, 100, IF(F555&gt;300, 300, F555)))</f>
        <v/>
      </c>
      <c r="H555" s="11" t="str">
        <f t="shared" si="58"/>
        <v/>
      </c>
      <c r="I555" s="11" t="str">
        <f t="shared" si="61"/>
        <v/>
      </c>
      <c r="J555" s="11" t="str">
        <f t="shared" si="59"/>
        <v/>
      </c>
      <c r="K555" s="11" t="str">
        <f t="shared" si="62"/>
        <v/>
      </c>
      <c r="L555" s="11" t="str">
        <f>IF('SAT Math'!B555="","",'SAT M to CBEST M'!$A$2+'SAT M to CBEST M'!$B$2*B555)</f>
        <v/>
      </c>
      <c r="M555" s="11" t="str">
        <f>IF('SAT Math'!B555="","", IF(L555&lt;20, 20, IF(L555&gt;80, 80, L555)))</f>
        <v/>
      </c>
    </row>
    <row r="556" spans="1:13" x14ac:dyDescent="0.25">
      <c r="A556" s="11">
        <v>555</v>
      </c>
      <c r="B556" s="30"/>
      <c r="C556" s="11" t="str">
        <f>IF(ISBLANK('SAT Math'!B556),"", IF('SAT Math'!B556&lt;'SAT M to ACT M'!$A$2, 'SAT M to ACT M'!$B$2, IF('SAT Math'!B556&gt;'SAT M to ACT M'!A$56, 'SAT M to ACT M'!B$56, VLOOKUP(B556,'SAT M to ACT M'!A:B,2,FALSE))))</f>
        <v/>
      </c>
      <c r="D556" s="11" t="str">
        <f t="shared" si="56"/>
        <v/>
      </c>
      <c r="E556" s="11" t="str">
        <f t="shared" si="60"/>
        <v/>
      </c>
      <c r="F556" s="11" t="str">
        <f t="shared" si="57"/>
        <v/>
      </c>
      <c r="G556" s="11" t="str">
        <f>IF('SAT Math'!B556="","", IF(F556&lt;100, 100, IF(F556&gt;300, 300, F556)))</f>
        <v/>
      </c>
      <c r="H556" s="11" t="str">
        <f t="shared" si="58"/>
        <v/>
      </c>
      <c r="I556" s="11" t="str">
        <f t="shared" si="61"/>
        <v/>
      </c>
      <c r="J556" s="11" t="str">
        <f t="shared" si="59"/>
        <v/>
      </c>
      <c r="K556" s="11" t="str">
        <f t="shared" si="62"/>
        <v/>
      </c>
      <c r="L556" s="11" t="str">
        <f>IF('SAT Math'!B556="","",'SAT M to CBEST M'!$A$2+'SAT M to CBEST M'!$B$2*B556)</f>
        <v/>
      </c>
      <c r="M556" s="11" t="str">
        <f>IF('SAT Math'!B556="","", IF(L556&lt;20, 20, IF(L556&gt;80, 80, L556)))</f>
        <v/>
      </c>
    </row>
    <row r="557" spans="1:13" x14ac:dyDescent="0.25">
      <c r="A557" s="11">
        <v>556</v>
      </c>
      <c r="B557" s="30"/>
      <c r="C557" s="11" t="str">
        <f>IF(ISBLANK('SAT Math'!B557),"", IF('SAT Math'!B557&lt;'SAT M to ACT M'!$A$2, 'SAT M to ACT M'!$B$2, IF('SAT Math'!B557&gt;'SAT M to ACT M'!A$56, 'SAT M to ACT M'!B$56, VLOOKUP(B557,'SAT M to ACT M'!A:B,2,FALSE))))</f>
        <v/>
      </c>
      <c r="D557" s="11" t="str">
        <f t="shared" si="56"/>
        <v/>
      </c>
      <c r="E557" s="11" t="str">
        <f t="shared" si="60"/>
        <v/>
      </c>
      <c r="F557" s="11" t="str">
        <f t="shared" si="57"/>
        <v/>
      </c>
      <c r="G557" s="11" t="str">
        <f>IF('SAT Math'!B557="","", IF(F557&lt;100, 100, IF(F557&gt;300, 300, F557)))</f>
        <v/>
      </c>
      <c r="H557" s="11" t="str">
        <f t="shared" si="58"/>
        <v/>
      </c>
      <c r="I557" s="11" t="str">
        <f t="shared" si="61"/>
        <v/>
      </c>
      <c r="J557" s="11" t="str">
        <f t="shared" si="59"/>
        <v/>
      </c>
      <c r="K557" s="11" t="str">
        <f t="shared" si="62"/>
        <v/>
      </c>
      <c r="L557" s="11" t="str">
        <f>IF('SAT Math'!B557="","",'SAT M to CBEST M'!$A$2+'SAT M to CBEST M'!$B$2*B557)</f>
        <v/>
      </c>
      <c r="M557" s="11" t="str">
        <f>IF('SAT Math'!B557="","", IF(L557&lt;20, 20, IF(L557&gt;80, 80, L557)))</f>
        <v/>
      </c>
    </row>
    <row r="558" spans="1:13" x14ac:dyDescent="0.25">
      <c r="A558" s="11">
        <v>557</v>
      </c>
      <c r="B558" s="30"/>
      <c r="C558" s="11" t="str">
        <f>IF(ISBLANK('SAT Math'!B558),"", IF('SAT Math'!B558&lt;'SAT M to ACT M'!$A$2, 'SAT M to ACT M'!$B$2, IF('SAT Math'!B558&gt;'SAT M to ACT M'!A$56, 'SAT M to ACT M'!B$56, VLOOKUP(B558,'SAT M to ACT M'!A:B,2,FALSE))))</f>
        <v/>
      </c>
      <c r="D558" s="11" t="str">
        <f t="shared" si="56"/>
        <v/>
      </c>
      <c r="E558" s="11" t="str">
        <f t="shared" si="60"/>
        <v/>
      </c>
      <c r="F558" s="11" t="str">
        <f t="shared" si="57"/>
        <v/>
      </c>
      <c r="G558" s="11" t="str">
        <f>IF('SAT Math'!B558="","", IF(F558&lt;100, 100, IF(F558&gt;300, 300, F558)))</f>
        <v/>
      </c>
      <c r="H558" s="11" t="str">
        <f t="shared" si="58"/>
        <v/>
      </c>
      <c r="I558" s="11" t="str">
        <f t="shared" si="61"/>
        <v/>
      </c>
      <c r="J558" s="11" t="str">
        <f t="shared" si="59"/>
        <v/>
      </c>
      <c r="K558" s="11" t="str">
        <f t="shared" si="62"/>
        <v/>
      </c>
      <c r="L558" s="11" t="str">
        <f>IF('SAT Math'!B558="","",'SAT M to CBEST M'!$A$2+'SAT M to CBEST M'!$B$2*B558)</f>
        <v/>
      </c>
      <c r="M558" s="11" t="str">
        <f>IF('SAT Math'!B558="","", IF(L558&lt;20, 20, IF(L558&gt;80, 80, L558)))</f>
        <v/>
      </c>
    </row>
    <row r="559" spans="1:13" x14ac:dyDescent="0.25">
      <c r="A559" s="11">
        <v>558</v>
      </c>
      <c r="B559" s="30"/>
      <c r="C559" s="11" t="str">
        <f>IF(ISBLANK('SAT Math'!B559),"", IF('SAT Math'!B559&lt;'SAT M to ACT M'!$A$2, 'SAT M to ACT M'!$B$2, IF('SAT Math'!B559&gt;'SAT M to ACT M'!A$56, 'SAT M to ACT M'!B$56, VLOOKUP(B559,'SAT M to ACT M'!A:B,2,FALSE))))</f>
        <v/>
      </c>
      <c r="D559" s="11" t="str">
        <f t="shared" si="56"/>
        <v/>
      </c>
      <c r="E559" s="11" t="str">
        <f t="shared" si="60"/>
        <v/>
      </c>
      <c r="F559" s="11" t="str">
        <f t="shared" si="57"/>
        <v/>
      </c>
      <c r="G559" s="11" t="str">
        <f>IF('SAT Math'!B559="","", IF(F559&lt;100, 100, IF(F559&gt;300, 300, F559)))</f>
        <v/>
      </c>
      <c r="H559" s="11" t="str">
        <f t="shared" si="58"/>
        <v/>
      </c>
      <c r="I559" s="11" t="str">
        <f t="shared" si="61"/>
        <v/>
      </c>
      <c r="J559" s="11" t="str">
        <f t="shared" si="59"/>
        <v/>
      </c>
      <c r="K559" s="11" t="str">
        <f t="shared" si="62"/>
        <v/>
      </c>
      <c r="L559" s="11" t="str">
        <f>IF('SAT Math'!B559="","",'SAT M to CBEST M'!$A$2+'SAT M to CBEST M'!$B$2*B559)</f>
        <v/>
      </c>
      <c r="M559" s="11" t="str">
        <f>IF('SAT Math'!B559="","", IF(L559&lt;20, 20, IF(L559&gt;80, 80, L559)))</f>
        <v/>
      </c>
    </row>
    <row r="560" spans="1:13" x14ac:dyDescent="0.25">
      <c r="A560" s="11">
        <v>559</v>
      </c>
      <c r="B560" s="30"/>
      <c r="C560" s="11" t="str">
        <f>IF(ISBLANK('SAT Math'!B560),"", IF('SAT Math'!B560&lt;'SAT M to ACT M'!$A$2, 'SAT M to ACT M'!$B$2, IF('SAT Math'!B560&gt;'SAT M to ACT M'!A$56, 'SAT M to ACT M'!B$56, VLOOKUP(B560,'SAT M to ACT M'!A:B,2,FALSE))))</f>
        <v/>
      </c>
      <c r="D560" s="11" t="str">
        <f t="shared" si="56"/>
        <v/>
      </c>
      <c r="E560" s="11" t="str">
        <f t="shared" si="60"/>
        <v/>
      </c>
      <c r="F560" s="11" t="str">
        <f t="shared" si="57"/>
        <v/>
      </c>
      <c r="G560" s="11" t="str">
        <f>IF('SAT Math'!B560="","", IF(F560&lt;100, 100, IF(F560&gt;300, 300, F560)))</f>
        <v/>
      </c>
      <c r="H560" s="11" t="str">
        <f t="shared" si="58"/>
        <v/>
      </c>
      <c r="I560" s="11" t="str">
        <f t="shared" si="61"/>
        <v/>
      </c>
      <c r="J560" s="11" t="str">
        <f t="shared" si="59"/>
        <v/>
      </c>
      <c r="K560" s="11" t="str">
        <f t="shared" si="62"/>
        <v/>
      </c>
      <c r="L560" s="11" t="str">
        <f>IF('SAT Math'!B560="","",'SAT M to CBEST M'!$A$2+'SAT M to CBEST M'!$B$2*B560)</f>
        <v/>
      </c>
      <c r="M560" s="11" t="str">
        <f>IF('SAT Math'!B560="","", IF(L560&lt;20, 20, IF(L560&gt;80, 80, L560)))</f>
        <v/>
      </c>
    </row>
    <row r="561" spans="1:13" x14ac:dyDescent="0.25">
      <c r="A561" s="11">
        <v>560</v>
      </c>
      <c r="B561" s="30"/>
      <c r="C561" s="11" t="str">
        <f>IF(ISBLANK('SAT Math'!B561),"", IF('SAT Math'!B561&lt;'SAT M to ACT M'!$A$2, 'SAT M to ACT M'!$B$2, IF('SAT Math'!B561&gt;'SAT M to ACT M'!A$56, 'SAT M to ACT M'!B$56, VLOOKUP(B561,'SAT M to ACT M'!A:B,2,FALSE))))</f>
        <v/>
      </c>
      <c r="D561" s="11" t="str">
        <f t="shared" si="56"/>
        <v/>
      </c>
      <c r="E561" s="11" t="str">
        <f t="shared" si="60"/>
        <v/>
      </c>
      <c r="F561" s="11" t="str">
        <f t="shared" si="57"/>
        <v/>
      </c>
      <c r="G561" s="11" t="str">
        <f>IF('SAT Math'!B561="","", IF(F561&lt;100, 100, IF(F561&gt;300, 300, F561)))</f>
        <v/>
      </c>
      <c r="H561" s="11" t="str">
        <f t="shared" si="58"/>
        <v/>
      </c>
      <c r="I561" s="11" t="str">
        <f t="shared" si="61"/>
        <v/>
      </c>
      <c r="J561" s="11" t="str">
        <f t="shared" si="59"/>
        <v/>
      </c>
      <c r="K561" s="11" t="str">
        <f t="shared" si="62"/>
        <v/>
      </c>
      <c r="L561" s="11" t="str">
        <f>IF('SAT Math'!B561="","",'SAT M to CBEST M'!$A$2+'SAT M to CBEST M'!$B$2*B561)</f>
        <v/>
      </c>
      <c r="M561" s="11" t="str">
        <f>IF('SAT Math'!B561="","", IF(L561&lt;20, 20, IF(L561&gt;80, 80, L561)))</f>
        <v/>
      </c>
    </row>
    <row r="562" spans="1:13" x14ac:dyDescent="0.25">
      <c r="A562" s="11">
        <v>561</v>
      </c>
      <c r="B562" s="30"/>
      <c r="C562" s="11" t="str">
        <f>IF(ISBLANK('SAT Math'!B562),"", IF('SAT Math'!B562&lt;'SAT M to ACT M'!$A$2, 'SAT M to ACT M'!$B$2, IF('SAT Math'!B562&gt;'SAT M to ACT M'!A$56, 'SAT M to ACT M'!B$56, VLOOKUP(B562,'SAT M to ACT M'!A:B,2,FALSE))))</f>
        <v/>
      </c>
      <c r="D562" s="11" t="str">
        <f t="shared" si="56"/>
        <v/>
      </c>
      <c r="E562" s="11" t="str">
        <f t="shared" si="60"/>
        <v/>
      </c>
      <c r="F562" s="11" t="str">
        <f t="shared" si="57"/>
        <v/>
      </c>
      <c r="G562" s="11" t="str">
        <f>IF('SAT Math'!B562="","", IF(F562&lt;100, 100, IF(F562&gt;300, 300, F562)))</f>
        <v/>
      </c>
      <c r="H562" s="11" t="str">
        <f t="shared" si="58"/>
        <v/>
      </c>
      <c r="I562" s="11" t="str">
        <f t="shared" si="61"/>
        <v/>
      </c>
      <c r="J562" s="11" t="str">
        <f t="shared" si="59"/>
        <v/>
      </c>
      <c r="K562" s="11" t="str">
        <f t="shared" si="62"/>
        <v/>
      </c>
      <c r="L562" s="11" t="str">
        <f>IF('SAT Math'!B562="","",'SAT M to CBEST M'!$A$2+'SAT M to CBEST M'!$B$2*B562)</f>
        <v/>
      </c>
      <c r="M562" s="11" t="str">
        <f>IF('SAT Math'!B562="","", IF(L562&lt;20, 20, IF(L562&gt;80, 80, L562)))</f>
        <v/>
      </c>
    </row>
    <row r="563" spans="1:13" x14ac:dyDescent="0.25">
      <c r="A563" s="11">
        <v>562</v>
      </c>
      <c r="B563" s="30"/>
      <c r="C563" s="11" t="str">
        <f>IF(ISBLANK('SAT Math'!B563),"", IF('SAT Math'!B563&lt;'SAT M to ACT M'!$A$2, 'SAT M to ACT M'!$B$2, IF('SAT Math'!B563&gt;'SAT M to ACT M'!A$56, 'SAT M to ACT M'!B$56, VLOOKUP(B563,'SAT M to ACT M'!A:B,2,FALSE))))</f>
        <v/>
      </c>
      <c r="D563" s="11" t="str">
        <f t="shared" si="56"/>
        <v/>
      </c>
      <c r="E563" s="11" t="str">
        <f t="shared" si="60"/>
        <v/>
      </c>
      <c r="F563" s="11" t="str">
        <f t="shared" si="57"/>
        <v/>
      </c>
      <c r="G563" s="11" t="str">
        <f>IF('SAT Math'!B563="","", IF(F563&lt;100, 100, IF(F563&gt;300, 300, F563)))</f>
        <v/>
      </c>
      <c r="H563" s="11" t="str">
        <f t="shared" si="58"/>
        <v/>
      </c>
      <c r="I563" s="11" t="str">
        <f t="shared" si="61"/>
        <v/>
      </c>
      <c r="J563" s="11" t="str">
        <f t="shared" si="59"/>
        <v/>
      </c>
      <c r="K563" s="11" t="str">
        <f t="shared" si="62"/>
        <v/>
      </c>
      <c r="L563" s="11" t="str">
        <f>IF('SAT Math'!B563="","",'SAT M to CBEST M'!$A$2+'SAT M to CBEST M'!$B$2*B563)</f>
        <v/>
      </c>
      <c r="M563" s="11" t="str">
        <f>IF('SAT Math'!B563="","", IF(L563&lt;20, 20, IF(L563&gt;80, 80, L563)))</f>
        <v/>
      </c>
    </row>
    <row r="564" spans="1:13" x14ac:dyDescent="0.25">
      <c r="A564" s="11">
        <v>563</v>
      </c>
      <c r="B564" s="30"/>
      <c r="C564" s="11" t="str">
        <f>IF(ISBLANK('SAT Math'!B564),"", IF('SAT Math'!B564&lt;'SAT M to ACT M'!$A$2, 'SAT M to ACT M'!$B$2, IF('SAT Math'!B564&gt;'SAT M to ACT M'!A$56, 'SAT M to ACT M'!B$56, VLOOKUP(B564,'SAT M to ACT M'!A:B,2,FALSE))))</f>
        <v/>
      </c>
      <c r="D564" s="11" t="str">
        <f t="shared" si="56"/>
        <v/>
      </c>
      <c r="E564" s="11" t="str">
        <f t="shared" si="60"/>
        <v/>
      </c>
      <c r="F564" s="11" t="str">
        <f t="shared" si="57"/>
        <v/>
      </c>
      <c r="G564" s="11" t="str">
        <f>IF('SAT Math'!B564="","", IF(F564&lt;100, 100, IF(F564&gt;300, 300, F564)))</f>
        <v/>
      </c>
      <c r="H564" s="11" t="str">
        <f t="shared" si="58"/>
        <v/>
      </c>
      <c r="I564" s="11" t="str">
        <f t="shared" si="61"/>
        <v/>
      </c>
      <c r="J564" s="11" t="str">
        <f t="shared" si="59"/>
        <v/>
      </c>
      <c r="K564" s="11" t="str">
        <f t="shared" si="62"/>
        <v/>
      </c>
      <c r="L564" s="11" t="str">
        <f>IF('SAT Math'!B564="","",'SAT M to CBEST M'!$A$2+'SAT M to CBEST M'!$B$2*B564)</f>
        <v/>
      </c>
      <c r="M564" s="11" t="str">
        <f>IF('SAT Math'!B564="","", IF(L564&lt;20, 20, IF(L564&gt;80, 80, L564)))</f>
        <v/>
      </c>
    </row>
    <row r="565" spans="1:13" x14ac:dyDescent="0.25">
      <c r="A565" s="11">
        <v>564</v>
      </c>
      <c r="B565" s="30"/>
      <c r="C565" s="11" t="str">
        <f>IF(ISBLANK('SAT Math'!B565),"", IF('SAT Math'!B565&lt;'SAT M to ACT M'!$A$2, 'SAT M to ACT M'!$B$2, IF('SAT Math'!B565&gt;'SAT M to ACT M'!A$56, 'SAT M to ACT M'!B$56, VLOOKUP(B565,'SAT M to ACT M'!A:B,2,FALSE))))</f>
        <v/>
      </c>
      <c r="D565" s="11" t="str">
        <f t="shared" si="56"/>
        <v/>
      </c>
      <c r="E565" s="11" t="str">
        <f t="shared" si="60"/>
        <v/>
      </c>
      <c r="F565" s="11" t="str">
        <f t="shared" si="57"/>
        <v/>
      </c>
      <c r="G565" s="11" t="str">
        <f>IF('SAT Math'!B565="","", IF(F565&lt;100, 100, IF(F565&gt;300, 300, F565)))</f>
        <v/>
      </c>
      <c r="H565" s="11" t="str">
        <f t="shared" si="58"/>
        <v/>
      </c>
      <c r="I565" s="11" t="str">
        <f t="shared" si="61"/>
        <v/>
      </c>
      <c r="J565" s="11" t="str">
        <f t="shared" si="59"/>
        <v/>
      </c>
      <c r="K565" s="11" t="str">
        <f t="shared" si="62"/>
        <v/>
      </c>
      <c r="L565" s="11" t="str">
        <f>IF('SAT Math'!B565="","",'SAT M to CBEST M'!$A$2+'SAT M to CBEST M'!$B$2*B565)</f>
        <v/>
      </c>
      <c r="M565" s="11" t="str">
        <f>IF('SAT Math'!B565="","", IF(L565&lt;20, 20, IF(L565&gt;80, 80, L565)))</f>
        <v/>
      </c>
    </row>
    <row r="566" spans="1:13" x14ac:dyDescent="0.25">
      <c r="A566" s="11">
        <v>565</v>
      </c>
      <c r="B566" s="30"/>
      <c r="C566" s="11" t="str">
        <f>IF(ISBLANK('SAT Math'!B566),"", IF('SAT Math'!B566&lt;'SAT M to ACT M'!$A$2, 'SAT M to ACT M'!$B$2, IF('SAT Math'!B566&gt;'SAT M to ACT M'!A$56, 'SAT M to ACT M'!B$56, VLOOKUP(B566,'SAT M to ACT M'!A:B,2,FALSE))))</f>
        <v/>
      </c>
      <c r="D566" s="11" t="str">
        <f t="shared" si="56"/>
        <v/>
      </c>
      <c r="E566" s="11" t="str">
        <f t="shared" si="60"/>
        <v/>
      </c>
      <c r="F566" s="11" t="str">
        <f t="shared" si="57"/>
        <v/>
      </c>
      <c r="G566" s="11" t="str">
        <f>IF('SAT Math'!B566="","", IF(F566&lt;100, 100, IF(F566&gt;300, 300, F566)))</f>
        <v/>
      </c>
      <c r="H566" s="11" t="str">
        <f t="shared" si="58"/>
        <v/>
      </c>
      <c r="I566" s="11" t="str">
        <f t="shared" si="61"/>
        <v/>
      </c>
      <c r="J566" s="11" t="str">
        <f t="shared" si="59"/>
        <v/>
      </c>
      <c r="K566" s="11" t="str">
        <f t="shared" si="62"/>
        <v/>
      </c>
      <c r="L566" s="11" t="str">
        <f>IF('SAT Math'!B566="","",'SAT M to CBEST M'!$A$2+'SAT M to CBEST M'!$B$2*B566)</f>
        <v/>
      </c>
      <c r="M566" s="11" t="str">
        <f>IF('SAT Math'!B566="","", IF(L566&lt;20, 20, IF(L566&gt;80, 80, L566)))</f>
        <v/>
      </c>
    </row>
    <row r="567" spans="1:13" x14ac:dyDescent="0.25">
      <c r="A567" s="11">
        <v>566</v>
      </c>
      <c r="B567" s="30"/>
      <c r="C567" s="11" t="str">
        <f>IF(ISBLANK('SAT Math'!B567),"", IF('SAT Math'!B567&lt;'SAT M to ACT M'!$A$2, 'SAT M to ACT M'!$B$2, IF('SAT Math'!B567&gt;'SAT M to ACT M'!A$56, 'SAT M to ACT M'!B$56, VLOOKUP(B567,'SAT M to ACT M'!A:B,2,FALSE))))</f>
        <v/>
      </c>
      <c r="D567" s="11" t="str">
        <f t="shared" si="56"/>
        <v/>
      </c>
      <c r="E567" s="11" t="str">
        <f t="shared" si="60"/>
        <v/>
      </c>
      <c r="F567" s="11" t="str">
        <f t="shared" si="57"/>
        <v/>
      </c>
      <c r="G567" s="11" t="str">
        <f>IF('SAT Math'!B567="","", IF(F567&lt;100, 100, IF(F567&gt;300, 300, F567)))</f>
        <v/>
      </c>
      <c r="H567" s="11" t="str">
        <f t="shared" si="58"/>
        <v/>
      </c>
      <c r="I567" s="11" t="str">
        <f t="shared" si="61"/>
        <v/>
      </c>
      <c r="J567" s="11" t="str">
        <f t="shared" si="59"/>
        <v/>
      </c>
      <c r="K567" s="11" t="str">
        <f t="shared" si="62"/>
        <v/>
      </c>
      <c r="L567" s="11" t="str">
        <f>IF('SAT Math'!B567="","",'SAT M to CBEST M'!$A$2+'SAT M to CBEST M'!$B$2*B567)</f>
        <v/>
      </c>
      <c r="M567" s="11" t="str">
        <f>IF('SAT Math'!B567="","", IF(L567&lt;20, 20, IF(L567&gt;80, 80, L567)))</f>
        <v/>
      </c>
    </row>
    <row r="568" spans="1:13" x14ac:dyDescent="0.25">
      <c r="A568" s="11">
        <v>567</v>
      </c>
      <c r="B568" s="30"/>
      <c r="C568" s="11" t="str">
        <f>IF(ISBLANK('SAT Math'!B568),"", IF('SAT Math'!B568&lt;'SAT M to ACT M'!$A$2, 'SAT M to ACT M'!$B$2, IF('SAT Math'!B568&gt;'SAT M to ACT M'!A$56, 'SAT M to ACT M'!B$56, VLOOKUP(B568,'SAT M to ACT M'!A:B,2,FALSE))))</f>
        <v/>
      </c>
      <c r="D568" s="11" t="str">
        <f t="shared" si="56"/>
        <v/>
      </c>
      <c r="E568" s="11" t="str">
        <f t="shared" si="60"/>
        <v/>
      </c>
      <c r="F568" s="11" t="str">
        <f t="shared" si="57"/>
        <v/>
      </c>
      <c r="G568" s="11" t="str">
        <f>IF('SAT Math'!B568="","", IF(F568&lt;100, 100, IF(F568&gt;300, 300, F568)))</f>
        <v/>
      </c>
      <c r="H568" s="11" t="str">
        <f t="shared" si="58"/>
        <v/>
      </c>
      <c r="I568" s="11" t="str">
        <f t="shared" si="61"/>
        <v/>
      </c>
      <c r="J568" s="11" t="str">
        <f t="shared" si="59"/>
        <v/>
      </c>
      <c r="K568" s="11" t="str">
        <f t="shared" si="62"/>
        <v/>
      </c>
      <c r="L568" s="11" t="str">
        <f>IF('SAT Math'!B568="","",'SAT M to CBEST M'!$A$2+'SAT M to CBEST M'!$B$2*B568)</f>
        <v/>
      </c>
      <c r="M568" s="11" t="str">
        <f>IF('SAT Math'!B568="","", IF(L568&lt;20, 20, IF(L568&gt;80, 80, L568)))</f>
        <v/>
      </c>
    </row>
    <row r="569" spans="1:13" x14ac:dyDescent="0.25">
      <c r="A569" s="11">
        <v>568</v>
      </c>
      <c r="B569" s="30"/>
      <c r="C569" s="11" t="str">
        <f>IF(ISBLANK('SAT Math'!B569),"", IF('SAT Math'!B569&lt;'SAT M to ACT M'!$A$2, 'SAT M to ACT M'!$B$2, IF('SAT Math'!B569&gt;'SAT M to ACT M'!A$56, 'SAT M to ACT M'!B$56, VLOOKUP(B569,'SAT M to ACT M'!A:B,2,FALSE))))</f>
        <v/>
      </c>
      <c r="D569" s="11" t="str">
        <f t="shared" si="56"/>
        <v/>
      </c>
      <c r="E569" s="11" t="str">
        <f t="shared" si="60"/>
        <v/>
      </c>
      <c r="F569" s="11" t="str">
        <f t="shared" si="57"/>
        <v/>
      </c>
      <c r="G569" s="11" t="str">
        <f>IF('SAT Math'!B569="","", IF(F569&lt;100, 100, IF(F569&gt;300, 300, F569)))</f>
        <v/>
      </c>
      <c r="H569" s="11" t="str">
        <f t="shared" si="58"/>
        <v/>
      </c>
      <c r="I569" s="11" t="str">
        <f t="shared" si="61"/>
        <v/>
      </c>
      <c r="J569" s="11" t="str">
        <f t="shared" si="59"/>
        <v/>
      </c>
      <c r="K569" s="11" t="str">
        <f t="shared" si="62"/>
        <v/>
      </c>
      <c r="L569" s="11" t="str">
        <f>IF('SAT Math'!B569="","",'SAT M to CBEST M'!$A$2+'SAT M to CBEST M'!$B$2*B569)</f>
        <v/>
      </c>
      <c r="M569" s="11" t="str">
        <f>IF('SAT Math'!B569="","", IF(L569&lt;20, 20, IF(L569&gt;80, 80, L569)))</f>
        <v/>
      </c>
    </row>
    <row r="570" spans="1:13" x14ac:dyDescent="0.25">
      <c r="A570" s="11">
        <v>569</v>
      </c>
      <c r="B570" s="30"/>
      <c r="C570" s="11" t="str">
        <f>IF(ISBLANK('SAT Math'!B570),"", IF('SAT Math'!B570&lt;'SAT M to ACT M'!$A$2, 'SAT M to ACT M'!$B$2, IF('SAT Math'!B570&gt;'SAT M to ACT M'!A$56, 'SAT M to ACT M'!B$56, VLOOKUP(B570,'SAT M to ACT M'!A:B,2,FALSE))))</f>
        <v/>
      </c>
      <c r="D570" s="11" t="str">
        <f t="shared" si="56"/>
        <v/>
      </c>
      <c r="E570" s="11" t="str">
        <f t="shared" si="60"/>
        <v/>
      </c>
      <c r="F570" s="11" t="str">
        <f t="shared" si="57"/>
        <v/>
      </c>
      <c r="G570" s="11" t="str">
        <f>IF('SAT Math'!B570="","", IF(F570&lt;100, 100, IF(F570&gt;300, 300, F570)))</f>
        <v/>
      </c>
      <c r="H570" s="11" t="str">
        <f t="shared" si="58"/>
        <v/>
      </c>
      <c r="I570" s="11" t="str">
        <f t="shared" si="61"/>
        <v/>
      </c>
      <c r="J570" s="11" t="str">
        <f t="shared" si="59"/>
        <v/>
      </c>
      <c r="K570" s="11" t="str">
        <f t="shared" si="62"/>
        <v/>
      </c>
      <c r="L570" s="11" t="str">
        <f>IF('SAT Math'!B570="","",'SAT M to CBEST M'!$A$2+'SAT M to CBEST M'!$B$2*B570)</f>
        <v/>
      </c>
      <c r="M570" s="11" t="str">
        <f>IF('SAT Math'!B570="","", IF(L570&lt;20, 20, IF(L570&gt;80, 80, L570)))</f>
        <v/>
      </c>
    </row>
    <row r="571" spans="1:13" x14ac:dyDescent="0.25">
      <c r="A571" s="11">
        <v>570</v>
      </c>
      <c r="B571" s="30"/>
      <c r="C571" s="11" t="str">
        <f>IF(ISBLANK('SAT Math'!B571),"", IF('SAT Math'!B571&lt;'SAT M to ACT M'!$A$2, 'SAT M to ACT M'!$B$2, IF('SAT Math'!B571&gt;'SAT M to ACT M'!A$56, 'SAT M to ACT M'!B$56, VLOOKUP(B571,'SAT M to ACT M'!A:B,2,FALSE))))</f>
        <v/>
      </c>
      <c r="D571" s="11" t="str">
        <f t="shared" si="56"/>
        <v/>
      </c>
      <c r="E571" s="11" t="str">
        <f t="shared" si="60"/>
        <v/>
      </c>
      <c r="F571" s="11" t="str">
        <f t="shared" si="57"/>
        <v/>
      </c>
      <c r="G571" s="11" t="str">
        <f>IF('SAT Math'!B571="","", IF(F571&lt;100, 100, IF(F571&gt;300, 300, F571)))</f>
        <v/>
      </c>
      <c r="H571" s="11" t="str">
        <f t="shared" si="58"/>
        <v/>
      </c>
      <c r="I571" s="11" t="str">
        <f t="shared" si="61"/>
        <v/>
      </c>
      <c r="J571" s="11" t="str">
        <f t="shared" si="59"/>
        <v/>
      </c>
      <c r="K571" s="11" t="str">
        <f t="shared" si="62"/>
        <v/>
      </c>
      <c r="L571" s="11" t="str">
        <f>IF('SAT Math'!B571="","",'SAT M to CBEST M'!$A$2+'SAT M to CBEST M'!$B$2*B571)</f>
        <v/>
      </c>
      <c r="M571" s="11" t="str">
        <f>IF('SAT Math'!B571="","", IF(L571&lt;20, 20, IF(L571&gt;80, 80, L571)))</f>
        <v/>
      </c>
    </row>
    <row r="572" spans="1:13" x14ac:dyDescent="0.25">
      <c r="A572" s="11">
        <v>571</v>
      </c>
      <c r="B572" s="30"/>
      <c r="C572" s="11" t="str">
        <f>IF(ISBLANK('SAT Math'!B572),"", IF('SAT Math'!B572&lt;'SAT M to ACT M'!$A$2, 'SAT M to ACT M'!$B$2, IF('SAT Math'!B572&gt;'SAT M to ACT M'!A$56, 'SAT M to ACT M'!B$56, VLOOKUP(B572,'SAT M to ACT M'!A:B,2,FALSE))))</f>
        <v/>
      </c>
      <c r="D572" s="11" t="str">
        <f t="shared" si="56"/>
        <v/>
      </c>
      <c r="E572" s="11" t="str">
        <f t="shared" si="60"/>
        <v/>
      </c>
      <c r="F572" s="11" t="str">
        <f t="shared" si="57"/>
        <v/>
      </c>
      <c r="G572" s="11" t="str">
        <f>IF('SAT Math'!B572="","", IF(F572&lt;100, 100, IF(F572&gt;300, 300, F572)))</f>
        <v/>
      </c>
      <c r="H572" s="11" t="str">
        <f t="shared" si="58"/>
        <v/>
      </c>
      <c r="I572" s="11" t="str">
        <f t="shared" si="61"/>
        <v/>
      </c>
      <c r="J572" s="11" t="str">
        <f t="shared" si="59"/>
        <v/>
      </c>
      <c r="K572" s="11" t="str">
        <f t="shared" si="62"/>
        <v/>
      </c>
      <c r="L572" s="11" t="str">
        <f>IF('SAT Math'!B572="","",'SAT M to CBEST M'!$A$2+'SAT M to CBEST M'!$B$2*B572)</f>
        <v/>
      </c>
      <c r="M572" s="11" t="str">
        <f>IF('SAT Math'!B572="","", IF(L572&lt;20, 20, IF(L572&gt;80, 80, L572)))</f>
        <v/>
      </c>
    </row>
    <row r="573" spans="1:13" x14ac:dyDescent="0.25">
      <c r="A573" s="11">
        <v>572</v>
      </c>
      <c r="B573" s="30"/>
      <c r="C573" s="11" t="str">
        <f>IF(ISBLANK('SAT Math'!B573),"", IF('SAT Math'!B573&lt;'SAT M to ACT M'!$A$2, 'SAT M to ACT M'!$B$2, IF('SAT Math'!B573&gt;'SAT M to ACT M'!A$56, 'SAT M to ACT M'!B$56, VLOOKUP(B573,'SAT M to ACT M'!A:B,2,FALSE))))</f>
        <v/>
      </c>
      <c r="D573" s="11" t="str">
        <f t="shared" si="56"/>
        <v/>
      </c>
      <c r="E573" s="11" t="str">
        <f t="shared" si="60"/>
        <v/>
      </c>
      <c r="F573" s="11" t="str">
        <f t="shared" si="57"/>
        <v/>
      </c>
      <c r="G573" s="11" t="str">
        <f>IF('SAT Math'!B573="","", IF(F573&lt;100, 100, IF(F573&gt;300, 300, F573)))</f>
        <v/>
      </c>
      <c r="H573" s="11" t="str">
        <f t="shared" si="58"/>
        <v/>
      </c>
      <c r="I573" s="11" t="str">
        <f t="shared" si="61"/>
        <v/>
      </c>
      <c r="J573" s="11" t="str">
        <f t="shared" si="59"/>
        <v/>
      </c>
      <c r="K573" s="11" t="str">
        <f t="shared" si="62"/>
        <v/>
      </c>
      <c r="L573" s="11" t="str">
        <f>IF('SAT Math'!B573="","",'SAT M to CBEST M'!$A$2+'SAT M to CBEST M'!$B$2*B573)</f>
        <v/>
      </c>
      <c r="M573" s="11" t="str">
        <f>IF('SAT Math'!B573="","", IF(L573&lt;20, 20, IF(L573&gt;80, 80, L573)))</f>
        <v/>
      </c>
    </row>
    <row r="574" spans="1:13" x14ac:dyDescent="0.25">
      <c r="A574" s="11">
        <v>573</v>
      </c>
      <c r="B574" s="30"/>
      <c r="C574" s="11" t="str">
        <f>IF(ISBLANK('SAT Math'!B574),"", IF('SAT Math'!B574&lt;'SAT M to ACT M'!$A$2, 'SAT M to ACT M'!$B$2, IF('SAT Math'!B574&gt;'SAT M to ACT M'!A$56, 'SAT M to ACT M'!B$56, VLOOKUP(B574,'SAT M to ACT M'!A:B,2,FALSE))))</f>
        <v/>
      </c>
      <c r="D574" s="11" t="str">
        <f t="shared" si="56"/>
        <v/>
      </c>
      <c r="E574" s="11" t="str">
        <f t="shared" si="60"/>
        <v/>
      </c>
      <c r="F574" s="11" t="str">
        <f t="shared" si="57"/>
        <v/>
      </c>
      <c r="G574" s="11" t="str">
        <f>IF('SAT Math'!B574="","", IF(F574&lt;100, 100, IF(F574&gt;300, 300, F574)))</f>
        <v/>
      </c>
      <c r="H574" s="11" t="str">
        <f t="shared" si="58"/>
        <v/>
      </c>
      <c r="I574" s="11" t="str">
        <f t="shared" si="61"/>
        <v/>
      </c>
      <c r="J574" s="11" t="str">
        <f t="shared" si="59"/>
        <v/>
      </c>
      <c r="K574" s="11" t="str">
        <f t="shared" si="62"/>
        <v/>
      </c>
      <c r="L574" s="11" t="str">
        <f>IF('SAT Math'!B574="","",'SAT M to CBEST M'!$A$2+'SAT M to CBEST M'!$B$2*B574)</f>
        <v/>
      </c>
      <c r="M574" s="11" t="str">
        <f>IF('SAT Math'!B574="","", IF(L574&lt;20, 20, IF(L574&gt;80, 80, L574)))</f>
        <v/>
      </c>
    </row>
    <row r="575" spans="1:13" x14ac:dyDescent="0.25">
      <c r="A575" s="11">
        <v>574</v>
      </c>
      <c r="B575" s="30"/>
      <c r="C575" s="11" t="str">
        <f>IF(ISBLANK('SAT Math'!B575),"", IF('SAT Math'!B575&lt;'SAT M to ACT M'!$A$2, 'SAT M to ACT M'!$B$2, IF('SAT Math'!B575&gt;'SAT M to ACT M'!A$56, 'SAT M to ACT M'!B$56, VLOOKUP(B575,'SAT M to ACT M'!A:B,2,FALSE))))</f>
        <v/>
      </c>
      <c r="D575" s="11" t="str">
        <f t="shared" si="56"/>
        <v/>
      </c>
      <c r="E575" s="11" t="str">
        <f t="shared" si="60"/>
        <v/>
      </c>
      <c r="F575" s="11" t="str">
        <f t="shared" si="57"/>
        <v/>
      </c>
      <c r="G575" s="11" t="str">
        <f>IF('SAT Math'!B575="","", IF(F575&lt;100, 100, IF(F575&gt;300, 300, F575)))</f>
        <v/>
      </c>
      <c r="H575" s="11" t="str">
        <f t="shared" si="58"/>
        <v/>
      </c>
      <c r="I575" s="11" t="str">
        <f t="shared" si="61"/>
        <v/>
      </c>
      <c r="J575" s="11" t="str">
        <f t="shared" si="59"/>
        <v/>
      </c>
      <c r="K575" s="11" t="str">
        <f t="shared" si="62"/>
        <v/>
      </c>
      <c r="L575" s="11" t="str">
        <f>IF('SAT Math'!B575="","",'SAT M to CBEST M'!$A$2+'SAT M to CBEST M'!$B$2*B575)</f>
        <v/>
      </c>
      <c r="M575" s="11" t="str">
        <f>IF('SAT Math'!B575="","", IF(L575&lt;20, 20, IF(L575&gt;80, 80, L575)))</f>
        <v/>
      </c>
    </row>
    <row r="576" spans="1:13" x14ac:dyDescent="0.25">
      <c r="A576" s="11">
        <v>575</v>
      </c>
      <c r="B576" s="30"/>
      <c r="C576" s="11" t="str">
        <f>IF(ISBLANK('SAT Math'!B576),"", IF('SAT Math'!B576&lt;'SAT M to ACT M'!$A$2, 'SAT M to ACT M'!$B$2, IF('SAT Math'!B576&gt;'SAT M to ACT M'!A$56, 'SAT M to ACT M'!B$56, VLOOKUP(B576,'SAT M to ACT M'!A:B,2,FALSE))))</f>
        <v/>
      </c>
      <c r="D576" s="11" t="str">
        <f t="shared" si="56"/>
        <v/>
      </c>
      <c r="E576" s="11" t="str">
        <f t="shared" si="60"/>
        <v/>
      </c>
      <c r="F576" s="11" t="str">
        <f t="shared" si="57"/>
        <v/>
      </c>
      <c r="G576" s="11" t="str">
        <f>IF('SAT Math'!B576="","", IF(F576&lt;100, 100, IF(F576&gt;300, 300, F576)))</f>
        <v/>
      </c>
      <c r="H576" s="11" t="str">
        <f t="shared" si="58"/>
        <v/>
      </c>
      <c r="I576" s="11" t="str">
        <f t="shared" si="61"/>
        <v/>
      </c>
      <c r="J576" s="11" t="str">
        <f t="shared" si="59"/>
        <v/>
      </c>
      <c r="K576" s="11" t="str">
        <f t="shared" si="62"/>
        <v/>
      </c>
      <c r="L576" s="11" t="str">
        <f>IF('SAT Math'!B576="","",'SAT M to CBEST M'!$A$2+'SAT M to CBEST M'!$B$2*B576)</f>
        <v/>
      </c>
      <c r="M576" s="11" t="str">
        <f>IF('SAT Math'!B576="","", IF(L576&lt;20, 20, IF(L576&gt;80, 80, L576)))</f>
        <v/>
      </c>
    </row>
    <row r="577" spans="1:13" x14ac:dyDescent="0.25">
      <c r="A577" s="11">
        <v>576</v>
      </c>
      <c r="B577" s="30"/>
      <c r="C577" s="11" t="str">
        <f>IF(ISBLANK('SAT Math'!B577),"", IF('SAT Math'!B577&lt;'SAT M to ACT M'!$A$2, 'SAT M to ACT M'!$B$2, IF('SAT Math'!B577&gt;'SAT M to ACT M'!A$56, 'SAT M to ACT M'!B$56, VLOOKUP(B577,'SAT M to ACT M'!A:B,2,FALSE))))</f>
        <v/>
      </c>
      <c r="D577" s="11" t="str">
        <f t="shared" si="56"/>
        <v/>
      </c>
      <c r="E577" s="11" t="str">
        <f t="shared" si="60"/>
        <v/>
      </c>
      <c r="F577" s="11" t="str">
        <f t="shared" si="57"/>
        <v/>
      </c>
      <c r="G577" s="11" t="str">
        <f>IF('SAT Math'!B577="","", IF(F577&lt;100, 100, IF(F577&gt;300, 300, F577)))</f>
        <v/>
      </c>
      <c r="H577" s="11" t="str">
        <f t="shared" si="58"/>
        <v/>
      </c>
      <c r="I577" s="11" t="str">
        <f t="shared" si="61"/>
        <v/>
      </c>
      <c r="J577" s="11" t="str">
        <f t="shared" si="59"/>
        <v/>
      </c>
      <c r="K577" s="11" t="str">
        <f t="shared" si="62"/>
        <v/>
      </c>
      <c r="L577" s="11" t="str">
        <f>IF('SAT Math'!B577="","",'SAT M to CBEST M'!$A$2+'SAT M to CBEST M'!$B$2*B577)</f>
        <v/>
      </c>
      <c r="M577" s="11" t="str">
        <f>IF('SAT Math'!B577="","", IF(L577&lt;20, 20, IF(L577&gt;80, 80, L577)))</f>
        <v/>
      </c>
    </row>
    <row r="578" spans="1:13" x14ac:dyDescent="0.25">
      <c r="A578" s="11">
        <v>577</v>
      </c>
      <c r="B578" s="30"/>
      <c r="C578" s="11" t="str">
        <f>IF(ISBLANK('SAT Math'!B578),"", IF('SAT Math'!B578&lt;'SAT M to ACT M'!$A$2, 'SAT M to ACT M'!$B$2, IF('SAT Math'!B578&gt;'SAT M to ACT M'!A$56, 'SAT M to ACT M'!B$56, VLOOKUP(B578,'SAT M to ACT M'!A:B,2,FALSE))))</f>
        <v/>
      </c>
      <c r="D578" s="11" t="str">
        <f t="shared" ref="D578:D641" si="63">IF(B578="","",interceptACTMtoPCM5732+slopeACTMtoPCM5732*C578)</f>
        <v/>
      </c>
      <c r="E578" s="11" t="str">
        <f t="shared" si="60"/>
        <v/>
      </c>
      <c r="F578" s="11" t="str">
        <f t="shared" ref="F578:F641" si="64">IF(B578="","",IF(C578&gt;=17, upperinterceptACTMtoPAAM201+C578*upperslopeACTMtoPAAM201, lowerinterceptACTMtoPAAM201+C578*lowerslopeACTMtoPAAM201))</f>
        <v/>
      </c>
      <c r="G578" s="11" t="str">
        <f>IF('SAT Math'!B578="","", IF(F578&lt;100, 100, IF(F578&gt;300, 300, F578)))</f>
        <v/>
      </c>
      <c r="H578" s="11" t="str">
        <f t="shared" ref="H578:H641" si="65">IF(B578="","",interceptACTMtoPCM5733+slopeACTMtoPCM5733*C578)</f>
        <v/>
      </c>
      <c r="I578" s="11" t="str">
        <f t="shared" si="61"/>
        <v/>
      </c>
      <c r="J578" s="11" t="str">
        <f t="shared" ref="J578:J641" si="66">IF(B578="","",IF(C578&gt;=16, upperinterceptACTMtoPAAM211+C578*upperslopeACTMtoPAAM211, lowerinterceptACTMtoPAAM211+C578*lowerslopeACTMtoPAAM211))</f>
        <v/>
      </c>
      <c r="K578" s="11" t="str">
        <f t="shared" si="62"/>
        <v/>
      </c>
      <c r="L578" s="11" t="str">
        <f>IF('SAT Math'!B578="","",'SAT M to CBEST M'!$A$2+'SAT M to CBEST M'!$B$2*B578)</f>
        <v/>
      </c>
      <c r="M578" s="11" t="str">
        <f>IF('SAT Math'!B578="","", IF(L578&lt;20, 20, IF(L578&gt;80, 80, L578)))</f>
        <v/>
      </c>
    </row>
    <row r="579" spans="1:13" x14ac:dyDescent="0.25">
      <c r="A579" s="11">
        <v>578</v>
      </c>
      <c r="B579" s="30"/>
      <c r="C579" s="11" t="str">
        <f>IF(ISBLANK('SAT Math'!B579),"", IF('SAT Math'!B579&lt;'SAT M to ACT M'!$A$2, 'SAT M to ACT M'!$B$2, IF('SAT Math'!B579&gt;'SAT M to ACT M'!A$56, 'SAT M to ACT M'!B$56, VLOOKUP(B579,'SAT M to ACT M'!A:B,2,FALSE))))</f>
        <v/>
      </c>
      <c r="D579" s="11" t="str">
        <f t="shared" si="63"/>
        <v/>
      </c>
      <c r="E579" s="11" t="str">
        <f t="shared" ref="E579:E642" si="67">IF(B579="","", IF(D579&lt;100, 100, IF(D579&gt;200, 200, D579)))</f>
        <v/>
      </c>
      <c r="F579" s="11" t="str">
        <f t="shared" si="64"/>
        <v/>
      </c>
      <c r="G579" s="11" t="str">
        <f>IF('SAT Math'!B579="","", IF(F579&lt;100, 100, IF(F579&gt;300, 300, F579)))</f>
        <v/>
      </c>
      <c r="H579" s="11" t="str">
        <f t="shared" si="65"/>
        <v/>
      </c>
      <c r="I579" s="11" t="str">
        <f t="shared" ref="I579:I642" si="68">IF(B579="","", IF(H579&lt;100, 100, IF(H579&gt;200, 200, H579)))</f>
        <v/>
      </c>
      <c r="J579" s="11" t="str">
        <f t="shared" si="66"/>
        <v/>
      </c>
      <c r="K579" s="11" t="str">
        <f t="shared" ref="K579:K642" si="69">IF(B579="","", IF(J579&lt;100, 100, IF(J579&gt;300, 300, J579)))</f>
        <v/>
      </c>
      <c r="L579" s="11" t="str">
        <f>IF('SAT Math'!B579="","",'SAT M to CBEST M'!$A$2+'SAT M to CBEST M'!$B$2*B579)</f>
        <v/>
      </c>
      <c r="M579" s="11" t="str">
        <f>IF('SAT Math'!B579="","", IF(L579&lt;20, 20, IF(L579&gt;80, 80, L579)))</f>
        <v/>
      </c>
    </row>
    <row r="580" spans="1:13" x14ac:dyDescent="0.25">
      <c r="A580" s="11">
        <v>579</v>
      </c>
      <c r="B580" s="30"/>
      <c r="C580" s="11" t="str">
        <f>IF(ISBLANK('SAT Math'!B580),"", IF('SAT Math'!B580&lt;'SAT M to ACT M'!$A$2, 'SAT M to ACT M'!$B$2, IF('SAT Math'!B580&gt;'SAT M to ACT M'!A$56, 'SAT M to ACT M'!B$56, VLOOKUP(B580,'SAT M to ACT M'!A:B,2,FALSE))))</f>
        <v/>
      </c>
      <c r="D580" s="11" t="str">
        <f t="shared" si="63"/>
        <v/>
      </c>
      <c r="E580" s="11" t="str">
        <f t="shared" si="67"/>
        <v/>
      </c>
      <c r="F580" s="11" t="str">
        <f t="shared" si="64"/>
        <v/>
      </c>
      <c r="G580" s="11" t="str">
        <f>IF('SAT Math'!B580="","", IF(F580&lt;100, 100, IF(F580&gt;300, 300, F580)))</f>
        <v/>
      </c>
      <c r="H580" s="11" t="str">
        <f t="shared" si="65"/>
        <v/>
      </c>
      <c r="I580" s="11" t="str">
        <f t="shared" si="68"/>
        <v/>
      </c>
      <c r="J580" s="11" t="str">
        <f t="shared" si="66"/>
        <v/>
      </c>
      <c r="K580" s="11" t="str">
        <f t="shared" si="69"/>
        <v/>
      </c>
      <c r="L580" s="11" t="str">
        <f>IF('SAT Math'!B580="","",'SAT M to CBEST M'!$A$2+'SAT M to CBEST M'!$B$2*B580)</f>
        <v/>
      </c>
      <c r="M580" s="11" t="str">
        <f>IF('SAT Math'!B580="","", IF(L580&lt;20, 20, IF(L580&gt;80, 80, L580)))</f>
        <v/>
      </c>
    </row>
    <row r="581" spans="1:13" x14ac:dyDescent="0.25">
      <c r="A581" s="11">
        <v>580</v>
      </c>
      <c r="B581" s="30"/>
      <c r="C581" s="11" t="str">
        <f>IF(ISBLANK('SAT Math'!B581),"", IF('SAT Math'!B581&lt;'SAT M to ACT M'!$A$2, 'SAT M to ACT M'!$B$2, IF('SAT Math'!B581&gt;'SAT M to ACT M'!A$56, 'SAT M to ACT M'!B$56, VLOOKUP(B581,'SAT M to ACT M'!A:B,2,FALSE))))</f>
        <v/>
      </c>
      <c r="D581" s="11" t="str">
        <f t="shared" si="63"/>
        <v/>
      </c>
      <c r="E581" s="11" t="str">
        <f t="shared" si="67"/>
        <v/>
      </c>
      <c r="F581" s="11" t="str">
        <f t="shared" si="64"/>
        <v/>
      </c>
      <c r="G581" s="11" t="str">
        <f>IF('SAT Math'!B581="","", IF(F581&lt;100, 100, IF(F581&gt;300, 300, F581)))</f>
        <v/>
      </c>
      <c r="H581" s="11" t="str">
        <f t="shared" si="65"/>
        <v/>
      </c>
      <c r="I581" s="11" t="str">
        <f t="shared" si="68"/>
        <v/>
      </c>
      <c r="J581" s="11" t="str">
        <f t="shared" si="66"/>
        <v/>
      </c>
      <c r="K581" s="11" t="str">
        <f t="shared" si="69"/>
        <v/>
      </c>
      <c r="L581" s="11" t="str">
        <f>IF('SAT Math'!B581="","",'SAT M to CBEST M'!$A$2+'SAT M to CBEST M'!$B$2*B581)</f>
        <v/>
      </c>
      <c r="M581" s="11" t="str">
        <f>IF('SAT Math'!B581="","", IF(L581&lt;20, 20, IF(L581&gt;80, 80, L581)))</f>
        <v/>
      </c>
    </row>
    <row r="582" spans="1:13" x14ac:dyDescent="0.25">
      <c r="A582" s="11">
        <v>581</v>
      </c>
      <c r="B582" s="30"/>
      <c r="C582" s="11" t="str">
        <f>IF(ISBLANK('SAT Math'!B582),"", IF('SAT Math'!B582&lt;'SAT M to ACT M'!$A$2, 'SAT M to ACT M'!$B$2, IF('SAT Math'!B582&gt;'SAT M to ACT M'!A$56, 'SAT M to ACT M'!B$56, VLOOKUP(B582,'SAT M to ACT M'!A:B,2,FALSE))))</f>
        <v/>
      </c>
      <c r="D582" s="11" t="str">
        <f t="shared" si="63"/>
        <v/>
      </c>
      <c r="E582" s="11" t="str">
        <f t="shared" si="67"/>
        <v/>
      </c>
      <c r="F582" s="11" t="str">
        <f t="shared" si="64"/>
        <v/>
      </c>
      <c r="G582" s="11" t="str">
        <f>IF('SAT Math'!B582="","", IF(F582&lt;100, 100, IF(F582&gt;300, 300, F582)))</f>
        <v/>
      </c>
      <c r="H582" s="11" t="str">
        <f t="shared" si="65"/>
        <v/>
      </c>
      <c r="I582" s="11" t="str">
        <f t="shared" si="68"/>
        <v/>
      </c>
      <c r="J582" s="11" t="str">
        <f t="shared" si="66"/>
        <v/>
      </c>
      <c r="K582" s="11" t="str">
        <f t="shared" si="69"/>
        <v/>
      </c>
      <c r="L582" s="11" t="str">
        <f>IF('SAT Math'!B582="","",'SAT M to CBEST M'!$A$2+'SAT M to CBEST M'!$B$2*B582)</f>
        <v/>
      </c>
      <c r="M582" s="11" t="str">
        <f>IF('SAT Math'!B582="","", IF(L582&lt;20, 20, IF(L582&gt;80, 80, L582)))</f>
        <v/>
      </c>
    </row>
    <row r="583" spans="1:13" x14ac:dyDescent="0.25">
      <c r="A583" s="11">
        <v>582</v>
      </c>
      <c r="B583" s="30"/>
      <c r="C583" s="11" t="str">
        <f>IF(ISBLANK('SAT Math'!B583),"", IF('SAT Math'!B583&lt;'SAT M to ACT M'!$A$2, 'SAT M to ACT M'!$B$2, IF('SAT Math'!B583&gt;'SAT M to ACT M'!A$56, 'SAT M to ACT M'!B$56, VLOOKUP(B583,'SAT M to ACT M'!A:B,2,FALSE))))</f>
        <v/>
      </c>
      <c r="D583" s="11" t="str">
        <f t="shared" si="63"/>
        <v/>
      </c>
      <c r="E583" s="11" t="str">
        <f t="shared" si="67"/>
        <v/>
      </c>
      <c r="F583" s="11" t="str">
        <f t="shared" si="64"/>
        <v/>
      </c>
      <c r="G583" s="11" t="str">
        <f>IF('SAT Math'!B583="","", IF(F583&lt;100, 100, IF(F583&gt;300, 300, F583)))</f>
        <v/>
      </c>
      <c r="H583" s="11" t="str">
        <f t="shared" si="65"/>
        <v/>
      </c>
      <c r="I583" s="11" t="str">
        <f t="shared" si="68"/>
        <v/>
      </c>
      <c r="J583" s="11" t="str">
        <f t="shared" si="66"/>
        <v/>
      </c>
      <c r="K583" s="11" t="str">
        <f t="shared" si="69"/>
        <v/>
      </c>
      <c r="L583" s="11" t="str">
        <f>IF('SAT Math'!B583="","",'SAT M to CBEST M'!$A$2+'SAT M to CBEST M'!$B$2*B583)</f>
        <v/>
      </c>
      <c r="M583" s="11" t="str">
        <f>IF('SAT Math'!B583="","", IF(L583&lt;20, 20, IF(L583&gt;80, 80, L583)))</f>
        <v/>
      </c>
    </row>
    <row r="584" spans="1:13" x14ac:dyDescent="0.25">
      <c r="A584" s="11">
        <v>583</v>
      </c>
      <c r="B584" s="30"/>
      <c r="C584" s="11" t="str">
        <f>IF(ISBLANK('SAT Math'!B584),"", IF('SAT Math'!B584&lt;'SAT M to ACT M'!$A$2, 'SAT M to ACT M'!$B$2, IF('SAT Math'!B584&gt;'SAT M to ACT M'!A$56, 'SAT M to ACT M'!B$56, VLOOKUP(B584,'SAT M to ACT M'!A:B,2,FALSE))))</f>
        <v/>
      </c>
      <c r="D584" s="11" t="str">
        <f t="shared" si="63"/>
        <v/>
      </c>
      <c r="E584" s="11" t="str">
        <f t="shared" si="67"/>
        <v/>
      </c>
      <c r="F584" s="11" t="str">
        <f t="shared" si="64"/>
        <v/>
      </c>
      <c r="G584" s="11" t="str">
        <f>IF('SAT Math'!B584="","", IF(F584&lt;100, 100, IF(F584&gt;300, 300, F584)))</f>
        <v/>
      </c>
      <c r="H584" s="11" t="str">
        <f t="shared" si="65"/>
        <v/>
      </c>
      <c r="I584" s="11" t="str">
        <f t="shared" si="68"/>
        <v/>
      </c>
      <c r="J584" s="11" t="str">
        <f t="shared" si="66"/>
        <v/>
      </c>
      <c r="K584" s="11" t="str">
        <f t="shared" si="69"/>
        <v/>
      </c>
      <c r="L584" s="11" t="str">
        <f>IF('SAT Math'!B584="","",'SAT M to CBEST M'!$A$2+'SAT M to CBEST M'!$B$2*B584)</f>
        <v/>
      </c>
      <c r="M584" s="11" t="str">
        <f>IF('SAT Math'!B584="","", IF(L584&lt;20, 20, IF(L584&gt;80, 80, L584)))</f>
        <v/>
      </c>
    </row>
    <row r="585" spans="1:13" x14ac:dyDescent="0.25">
      <c r="A585" s="11">
        <v>584</v>
      </c>
      <c r="B585" s="30"/>
      <c r="C585" s="11" t="str">
        <f>IF(ISBLANK('SAT Math'!B585),"", IF('SAT Math'!B585&lt;'SAT M to ACT M'!$A$2, 'SAT M to ACT M'!$B$2, IF('SAT Math'!B585&gt;'SAT M to ACT M'!A$56, 'SAT M to ACT M'!B$56, VLOOKUP(B585,'SAT M to ACT M'!A:B,2,FALSE))))</f>
        <v/>
      </c>
      <c r="D585" s="11" t="str">
        <f t="shared" si="63"/>
        <v/>
      </c>
      <c r="E585" s="11" t="str">
        <f t="shared" si="67"/>
        <v/>
      </c>
      <c r="F585" s="11" t="str">
        <f t="shared" si="64"/>
        <v/>
      </c>
      <c r="G585" s="11" t="str">
        <f>IF('SAT Math'!B585="","", IF(F585&lt;100, 100, IF(F585&gt;300, 300, F585)))</f>
        <v/>
      </c>
      <c r="H585" s="11" t="str">
        <f t="shared" si="65"/>
        <v/>
      </c>
      <c r="I585" s="11" t="str">
        <f t="shared" si="68"/>
        <v/>
      </c>
      <c r="J585" s="11" t="str">
        <f t="shared" si="66"/>
        <v/>
      </c>
      <c r="K585" s="11" t="str">
        <f t="shared" si="69"/>
        <v/>
      </c>
      <c r="L585" s="11" t="str">
        <f>IF('SAT Math'!B585="","",'SAT M to CBEST M'!$A$2+'SAT M to CBEST M'!$B$2*B585)</f>
        <v/>
      </c>
      <c r="M585" s="11" t="str">
        <f>IF('SAT Math'!B585="","", IF(L585&lt;20, 20, IF(L585&gt;80, 80, L585)))</f>
        <v/>
      </c>
    </row>
    <row r="586" spans="1:13" x14ac:dyDescent="0.25">
      <c r="A586" s="11">
        <v>585</v>
      </c>
      <c r="B586" s="30"/>
      <c r="C586" s="11" t="str">
        <f>IF(ISBLANK('SAT Math'!B586),"", IF('SAT Math'!B586&lt;'SAT M to ACT M'!$A$2, 'SAT M to ACT M'!$B$2, IF('SAT Math'!B586&gt;'SAT M to ACT M'!A$56, 'SAT M to ACT M'!B$56, VLOOKUP(B586,'SAT M to ACT M'!A:B,2,FALSE))))</f>
        <v/>
      </c>
      <c r="D586" s="11" t="str">
        <f t="shared" si="63"/>
        <v/>
      </c>
      <c r="E586" s="11" t="str">
        <f t="shared" si="67"/>
        <v/>
      </c>
      <c r="F586" s="11" t="str">
        <f t="shared" si="64"/>
        <v/>
      </c>
      <c r="G586" s="11" t="str">
        <f>IF('SAT Math'!B586="","", IF(F586&lt;100, 100, IF(F586&gt;300, 300, F586)))</f>
        <v/>
      </c>
      <c r="H586" s="11" t="str">
        <f t="shared" si="65"/>
        <v/>
      </c>
      <c r="I586" s="11" t="str">
        <f t="shared" si="68"/>
        <v/>
      </c>
      <c r="J586" s="11" t="str">
        <f t="shared" si="66"/>
        <v/>
      </c>
      <c r="K586" s="11" t="str">
        <f t="shared" si="69"/>
        <v/>
      </c>
      <c r="L586" s="11" t="str">
        <f>IF('SAT Math'!B586="","",'SAT M to CBEST M'!$A$2+'SAT M to CBEST M'!$B$2*B586)</f>
        <v/>
      </c>
      <c r="M586" s="11" t="str">
        <f>IF('SAT Math'!B586="","", IF(L586&lt;20, 20, IF(L586&gt;80, 80, L586)))</f>
        <v/>
      </c>
    </row>
    <row r="587" spans="1:13" x14ac:dyDescent="0.25">
      <c r="A587" s="11">
        <v>586</v>
      </c>
      <c r="B587" s="30"/>
      <c r="C587" s="11" t="str">
        <f>IF(ISBLANK('SAT Math'!B587),"", IF('SAT Math'!B587&lt;'SAT M to ACT M'!$A$2, 'SAT M to ACT M'!$B$2, IF('SAT Math'!B587&gt;'SAT M to ACT M'!A$56, 'SAT M to ACT M'!B$56, VLOOKUP(B587,'SAT M to ACT M'!A:B,2,FALSE))))</f>
        <v/>
      </c>
      <c r="D587" s="11" t="str">
        <f t="shared" si="63"/>
        <v/>
      </c>
      <c r="E587" s="11" t="str">
        <f t="shared" si="67"/>
        <v/>
      </c>
      <c r="F587" s="11" t="str">
        <f t="shared" si="64"/>
        <v/>
      </c>
      <c r="G587" s="11" t="str">
        <f>IF('SAT Math'!B587="","", IF(F587&lt;100, 100, IF(F587&gt;300, 300, F587)))</f>
        <v/>
      </c>
      <c r="H587" s="11" t="str">
        <f t="shared" si="65"/>
        <v/>
      </c>
      <c r="I587" s="11" t="str">
        <f t="shared" si="68"/>
        <v/>
      </c>
      <c r="J587" s="11" t="str">
        <f t="shared" si="66"/>
        <v/>
      </c>
      <c r="K587" s="11" t="str">
        <f t="shared" si="69"/>
        <v/>
      </c>
      <c r="L587" s="11" t="str">
        <f>IF('SAT Math'!B587="","",'SAT M to CBEST M'!$A$2+'SAT M to CBEST M'!$B$2*B587)</f>
        <v/>
      </c>
      <c r="M587" s="11" t="str">
        <f>IF('SAT Math'!B587="","", IF(L587&lt;20, 20, IF(L587&gt;80, 80, L587)))</f>
        <v/>
      </c>
    </row>
    <row r="588" spans="1:13" x14ac:dyDescent="0.25">
      <c r="A588" s="11">
        <v>587</v>
      </c>
      <c r="B588" s="30"/>
      <c r="C588" s="11" t="str">
        <f>IF(ISBLANK('SAT Math'!B588),"", IF('SAT Math'!B588&lt;'SAT M to ACT M'!$A$2, 'SAT M to ACT M'!$B$2, IF('SAT Math'!B588&gt;'SAT M to ACT M'!A$56, 'SAT M to ACT M'!B$56, VLOOKUP(B588,'SAT M to ACT M'!A:B,2,FALSE))))</f>
        <v/>
      </c>
      <c r="D588" s="11" t="str">
        <f t="shared" si="63"/>
        <v/>
      </c>
      <c r="E588" s="11" t="str">
        <f t="shared" si="67"/>
        <v/>
      </c>
      <c r="F588" s="11" t="str">
        <f t="shared" si="64"/>
        <v/>
      </c>
      <c r="G588" s="11" t="str">
        <f>IF('SAT Math'!B588="","", IF(F588&lt;100, 100, IF(F588&gt;300, 300, F588)))</f>
        <v/>
      </c>
      <c r="H588" s="11" t="str">
        <f t="shared" si="65"/>
        <v/>
      </c>
      <c r="I588" s="11" t="str">
        <f t="shared" si="68"/>
        <v/>
      </c>
      <c r="J588" s="11" t="str">
        <f t="shared" si="66"/>
        <v/>
      </c>
      <c r="K588" s="11" t="str">
        <f t="shared" si="69"/>
        <v/>
      </c>
      <c r="L588" s="11" t="str">
        <f>IF('SAT Math'!B588="","",'SAT M to CBEST M'!$A$2+'SAT M to CBEST M'!$B$2*B588)</f>
        <v/>
      </c>
      <c r="M588" s="11" t="str">
        <f>IF('SAT Math'!B588="","", IF(L588&lt;20, 20, IF(L588&gt;80, 80, L588)))</f>
        <v/>
      </c>
    </row>
    <row r="589" spans="1:13" x14ac:dyDescent="0.25">
      <c r="A589" s="11">
        <v>588</v>
      </c>
      <c r="B589" s="30"/>
      <c r="C589" s="11" t="str">
        <f>IF(ISBLANK('SAT Math'!B589),"", IF('SAT Math'!B589&lt;'SAT M to ACT M'!$A$2, 'SAT M to ACT M'!$B$2, IF('SAT Math'!B589&gt;'SAT M to ACT M'!A$56, 'SAT M to ACT M'!B$56, VLOOKUP(B589,'SAT M to ACT M'!A:B,2,FALSE))))</f>
        <v/>
      </c>
      <c r="D589" s="11" t="str">
        <f t="shared" si="63"/>
        <v/>
      </c>
      <c r="E589" s="11" t="str">
        <f t="shared" si="67"/>
        <v/>
      </c>
      <c r="F589" s="11" t="str">
        <f t="shared" si="64"/>
        <v/>
      </c>
      <c r="G589" s="11" t="str">
        <f>IF('SAT Math'!B589="","", IF(F589&lt;100, 100, IF(F589&gt;300, 300, F589)))</f>
        <v/>
      </c>
      <c r="H589" s="11" t="str">
        <f t="shared" si="65"/>
        <v/>
      </c>
      <c r="I589" s="11" t="str">
        <f t="shared" si="68"/>
        <v/>
      </c>
      <c r="J589" s="11" t="str">
        <f t="shared" si="66"/>
        <v/>
      </c>
      <c r="K589" s="11" t="str">
        <f t="shared" si="69"/>
        <v/>
      </c>
      <c r="L589" s="11" t="str">
        <f>IF('SAT Math'!B589="","",'SAT M to CBEST M'!$A$2+'SAT M to CBEST M'!$B$2*B589)</f>
        <v/>
      </c>
      <c r="M589" s="11" t="str">
        <f>IF('SAT Math'!B589="","", IF(L589&lt;20, 20, IF(L589&gt;80, 80, L589)))</f>
        <v/>
      </c>
    </row>
    <row r="590" spans="1:13" x14ac:dyDescent="0.25">
      <c r="A590" s="11">
        <v>589</v>
      </c>
      <c r="B590" s="30"/>
      <c r="C590" s="11" t="str">
        <f>IF(ISBLANK('SAT Math'!B590),"", IF('SAT Math'!B590&lt;'SAT M to ACT M'!$A$2, 'SAT M to ACT M'!$B$2, IF('SAT Math'!B590&gt;'SAT M to ACT M'!A$56, 'SAT M to ACT M'!B$56, VLOOKUP(B590,'SAT M to ACT M'!A:B,2,FALSE))))</f>
        <v/>
      </c>
      <c r="D590" s="11" t="str">
        <f t="shared" si="63"/>
        <v/>
      </c>
      <c r="E590" s="11" t="str">
        <f t="shared" si="67"/>
        <v/>
      </c>
      <c r="F590" s="11" t="str">
        <f t="shared" si="64"/>
        <v/>
      </c>
      <c r="G590" s="11" t="str">
        <f>IF('SAT Math'!B590="","", IF(F590&lt;100, 100, IF(F590&gt;300, 300, F590)))</f>
        <v/>
      </c>
      <c r="H590" s="11" t="str">
        <f t="shared" si="65"/>
        <v/>
      </c>
      <c r="I590" s="11" t="str">
        <f t="shared" si="68"/>
        <v/>
      </c>
      <c r="J590" s="11" t="str">
        <f t="shared" si="66"/>
        <v/>
      </c>
      <c r="K590" s="11" t="str">
        <f t="shared" si="69"/>
        <v/>
      </c>
      <c r="L590" s="11" t="str">
        <f>IF('SAT Math'!B590="","",'SAT M to CBEST M'!$A$2+'SAT M to CBEST M'!$B$2*B590)</f>
        <v/>
      </c>
      <c r="M590" s="11" t="str">
        <f>IF('SAT Math'!B590="","", IF(L590&lt;20, 20, IF(L590&gt;80, 80, L590)))</f>
        <v/>
      </c>
    </row>
    <row r="591" spans="1:13" x14ac:dyDescent="0.25">
      <c r="A591" s="11">
        <v>590</v>
      </c>
      <c r="B591" s="30"/>
      <c r="C591" s="11" t="str">
        <f>IF(ISBLANK('SAT Math'!B591),"", IF('SAT Math'!B591&lt;'SAT M to ACT M'!$A$2, 'SAT M to ACT M'!$B$2, IF('SAT Math'!B591&gt;'SAT M to ACT M'!A$56, 'SAT M to ACT M'!B$56, VLOOKUP(B591,'SAT M to ACT M'!A:B,2,FALSE))))</f>
        <v/>
      </c>
      <c r="D591" s="11" t="str">
        <f t="shared" si="63"/>
        <v/>
      </c>
      <c r="E591" s="11" t="str">
        <f t="shared" si="67"/>
        <v/>
      </c>
      <c r="F591" s="11" t="str">
        <f t="shared" si="64"/>
        <v/>
      </c>
      <c r="G591" s="11" t="str">
        <f>IF('SAT Math'!B591="","", IF(F591&lt;100, 100, IF(F591&gt;300, 300, F591)))</f>
        <v/>
      </c>
      <c r="H591" s="11" t="str">
        <f t="shared" si="65"/>
        <v/>
      </c>
      <c r="I591" s="11" t="str">
        <f t="shared" si="68"/>
        <v/>
      </c>
      <c r="J591" s="11" t="str">
        <f t="shared" si="66"/>
        <v/>
      </c>
      <c r="K591" s="11" t="str">
        <f t="shared" si="69"/>
        <v/>
      </c>
      <c r="L591" s="11" t="str">
        <f>IF('SAT Math'!B591="","",'SAT M to CBEST M'!$A$2+'SAT M to CBEST M'!$B$2*B591)</f>
        <v/>
      </c>
      <c r="M591" s="11" t="str">
        <f>IF('SAT Math'!B591="","", IF(L591&lt;20, 20, IF(L591&gt;80, 80, L591)))</f>
        <v/>
      </c>
    </row>
    <row r="592" spans="1:13" x14ac:dyDescent="0.25">
      <c r="A592" s="11">
        <v>591</v>
      </c>
      <c r="B592" s="30"/>
      <c r="C592" s="11" t="str">
        <f>IF(ISBLANK('SAT Math'!B592),"", IF('SAT Math'!B592&lt;'SAT M to ACT M'!$A$2, 'SAT M to ACT M'!$B$2, IF('SAT Math'!B592&gt;'SAT M to ACT M'!A$56, 'SAT M to ACT M'!B$56, VLOOKUP(B592,'SAT M to ACT M'!A:B,2,FALSE))))</f>
        <v/>
      </c>
      <c r="D592" s="11" t="str">
        <f t="shared" si="63"/>
        <v/>
      </c>
      <c r="E592" s="11" t="str">
        <f t="shared" si="67"/>
        <v/>
      </c>
      <c r="F592" s="11" t="str">
        <f t="shared" si="64"/>
        <v/>
      </c>
      <c r="G592" s="11" t="str">
        <f>IF('SAT Math'!B592="","", IF(F592&lt;100, 100, IF(F592&gt;300, 300, F592)))</f>
        <v/>
      </c>
      <c r="H592" s="11" t="str">
        <f t="shared" si="65"/>
        <v/>
      </c>
      <c r="I592" s="11" t="str">
        <f t="shared" si="68"/>
        <v/>
      </c>
      <c r="J592" s="11" t="str">
        <f t="shared" si="66"/>
        <v/>
      </c>
      <c r="K592" s="11" t="str">
        <f t="shared" si="69"/>
        <v/>
      </c>
      <c r="L592" s="11" t="str">
        <f>IF('SAT Math'!B592="","",'SAT M to CBEST M'!$A$2+'SAT M to CBEST M'!$B$2*B592)</f>
        <v/>
      </c>
      <c r="M592" s="11" t="str">
        <f>IF('SAT Math'!B592="","", IF(L592&lt;20, 20, IF(L592&gt;80, 80, L592)))</f>
        <v/>
      </c>
    </row>
    <row r="593" spans="1:13" x14ac:dyDescent="0.25">
      <c r="A593" s="11">
        <v>592</v>
      </c>
      <c r="B593" s="30"/>
      <c r="C593" s="11" t="str">
        <f>IF(ISBLANK('SAT Math'!B593),"", IF('SAT Math'!B593&lt;'SAT M to ACT M'!$A$2, 'SAT M to ACT M'!$B$2, IF('SAT Math'!B593&gt;'SAT M to ACT M'!A$56, 'SAT M to ACT M'!B$56, VLOOKUP(B593,'SAT M to ACT M'!A:B,2,FALSE))))</f>
        <v/>
      </c>
      <c r="D593" s="11" t="str">
        <f t="shared" si="63"/>
        <v/>
      </c>
      <c r="E593" s="11" t="str">
        <f t="shared" si="67"/>
        <v/>
      </c>
      <c r="F593" s="11" t="str">
        <f t="shared" si="64"/>
        <v/>
      </c>
      <c r="G593" s="11" t="str">
        <f>IF('SAT Math'!B593="","", IF(F593&lt;100, 100, IF(F593&gt;300, 300, F593)))</f>
        <v/>
      </c>
      <c r="H593" s="11" t="str">
        <f t="shared" si="65"/>
        <v/>
      </c>
      <c r="I593" s="11" t="str">
        <f t="shared" si="68"/>
        <v/>
      </c>
      <c r="J593" s="11" t="str">
        <f t="shared" si="66"/>
        <v/>
      </c>
      <c r="K593" s="11" t="str">
        <f t="shared" si="69"/>
        <v/>
      </c>
      <c r="L593" s="11" t="str">
        <f>IF('SAT Math'!B593="","",'SAT M to CBEST M'!$A$2+'SAT M to CBEST M'!$B$2*B593)</f>
        <v/>
      </c>
      <c r="M593" s="11" t="str">
        <f>IF('SAT Math'!B593="","", IF(L593&lt;20, 20, IF(L593&gt;80, 80, L593)))</f>
        <v/>
      </c>
    </row>
    <row r="594" spans="1:13" x14ac:dyDescent="0.25">
      <c r="A594" s="11">
        <v>593</v>
      </c>
      <c r="B594" s="30"/>
      <c r="C594" s="11" t="str">
        <f>IF(ISBLANK('SAT Math'!B594),"", IF('SAT Math'!B594&lt;'SAT M to ACT M'!$A$2, 'SAT M to ACT M'!$B$2, IF('SAT Math'!B594&gt;'SAT M to ACT M'!A$56, 'SAT M to ACT M'!B$56, VLOOKUP(B594,'SAT M to ACT M'!A:B,2,FALSE))))</f>
        <v/>
      </c>
      <c r="D594" s="11" t="str">
        <f t="shared" si="63"/>
        <v/>
      </c>
      <c r="E594" s="11" t="str">
        <f t="shared" si="67"/>
        <v/>
      </c>
      <c r="F594" s="11" t="str">
        <f t="shared" si="64"/>
        <v/>
      </c>
      <c r="G594" s="11" t="str">
        <f>IF('SAT Math'!B594="","", IF(F594&lt;100, 100, IF(F594&gt;300, 300, F594)))</f>
        <v/>
      </c>
      <c r="H594" s="11" t="str">
        <f t="shared" si="65"/>
        <v/>
      </c>
      <c r="I594" s="11" t="str">
        <f t="shared" si="68"/>
        <v/>
      </c>
      <c r="J594" s="11" t="str">
        <f t="shared" si="66"/>
        <v/>
      </c>
      <c r="K594" s="11" t="str">
        <f t="shared" si="69"/>
        <v/>
      </c>
      <c r="L594" s="11" t="str">
        <f>IF('SAT Math'!B594="","",'SAT M to CBEST M'!$A$2+'SAT M to CBEST M'!$B$2*B594)</f>
        <v/>
      </c>
      <c r="M594" s="11" t="str">
        <f>IF('SAT Math'!B594="","", IF(L594&lt;20, 20, IF(L594&gt;80, 80, L594)))</f>
        <v/>
      </c>
    </row>
    <row r="595" spans="1:13" x14ac:dyDescent="0.25">
      <c r="A595" s="11">
        <v>594</v>
      </c>
      <c r="B595" s="30"/>
      <c r="C595" s="11" t="str">
        <f>IF(ISBLANK('SAT Math'!B595),"", IF('SAT Math'!B595&lt;'SAT M to ACT M'!$A$2, 'SAT M to ACT M'!$B$2, IF('SAT Math'!B595&gt;'SAT M to ACT M'!A$56, 'SAT M to ACT M'!B$56, VLOOKUP(B595,'SAT M to ACT M'!A:B,2,FALSE))))</f>
        <v/>
      </c>
      <c r="D595" s="11" t="str">
        <f t="shared" si="63"/>
        <v/>
      </c>
      <c r="E595" s="11" t="str">
        <f t="shared" si="67"/>
        <v/>
      </c>
      <c r="F595" s="11" t="str">
        <f t="shared" si="64"/>
        <v/>
      </c>
      <c r="G595" s="11" t="str">
        <f>IF('SAT Math'!B595="","", IF(F595&lt;100, 100, IF(F595&gt;300, 300, F595)))</f>
        <v/>
      </c>
      <c r="H595" s="11" t="str">
        <f t="shared" si="65"/>
        <v/>
      </c>
      <c r="I595" s="11" t="str">
        <f t="shared" si="68"/>
        <v/>
      </c>
      <c r="J595" s="11" t="str">
        <f t="shared" si="66"/>
        <v/>
      </c>
      <c r="K595" s="11" t="str">
        <f t="shared" si="69"/>
        <v/>
      </c>
      <c r="L595" s="11" t="str">
        <f>IF('SAT Math'!B595="","",'SAT M to CBEST M'!$A$2+'SAT M to CBEST M'!$B$2*B595)</f>
        <v/>
      </c>
      <c r="M595" s="11" t="str">
        <f>IF('SAT Math'!B595="","", IF(L595&lt;20, 20, IF(L595&gt;80, 80, L595)))</f>
        <v/>
      </c>
    </row>
    <row r="596" spans="1:13" x14ac:dyDescent="0.25">
      <c r="A596" s="11">
        <v>595</v>
      </c>
      <c r="B596" s="30"/>
      <c r="C596" s="11" t="str">
        <f>IF(ISBLANK('SAT Math'!B596),"", IF('SAT Math'!B596&lt;'SAT M to ACT M'!$A$2, 'SAT M to ACT M'!$B$2, IF('SAT Math'!B596&gt;'SAT M to ACT M'!A$56, 'SAT M to ACT M'!B$56, VLOOKUP(B596,'SAT M to ACT M'!A:B,2,FALSE))))</f>
        <v/>
      </c>
      <c r="D596" s="11" t="str">
        <f t="shared" si="63"/>
        <v/>
      </c>
      <c r="E596" s="11" t="str">
        <f t="shared" si="67"/>
        <v/>
      </c>
      <c r="F596" s="11" t="str">
        <f t="shared" si="64"/>
        <v/>
      </c>
      <c r="G596" s="11" t="str">
        <f>IF('SAT Math'!B596="","", IF(F596&lt;100, 100, IF(F596&gt;300, 300, F596)))</f>
        <v/>
      </c>
      <c r="H596" s="11" t="str">
        <f t="shared" si="65"/>
        <v/>
      </c>
      <c r="I596" s="11" t="str">
        <f t="shared" si="68"/>
        <v/>
      </c>
      <c r="J596" s="11" t="str">
        <f t="shared" si="66"/>
        <v/>
      </c>
      <c r="K596" s="11" t="str">
        <f t="shared" si="69"/>
        <v/>
      </c>
      <c r="L596" s="11" t="str">
        <f>IF('SAT Math'!B596="","",'SAT M to CBEST M'!$A$2+'SAT M to CBEST M'!$B$2*B596)</f>
        <v/>
      </c>
      <c r="M596" s="11" t="str">
        <f>IF('SAT Math'!B596="","", IF(L596&lt;20, 20, IF(L596&gt;80, 80, L596)))</f>
        <v/>
      </c>
    </row>
    <row r="597" spans="1:13" x14ac:dyDescent="0.25">
      <c r="A597" s="11">
        <v>596</v>
      </c>
      <c r="B597" s="30"/>
      <c r="C597" s="11" t="str">
        <f>IF(ISBLANK('SAT Math'!B597),"", IF('SAT Math'!B597&lt;'SAT M to ACT M'!$A$2, 'SAT M to ACT M'!$B$2, IF('SAT Math'!B597&gt;'SAT M to ACT M'!A$56, 'SAT M to ACT M'!B$56, VLOOKUP(B597,'SAT M to ACT M'!A:B,2,FALSE))))</f>
        <v/>
      </c>
      <c r="D597" s="11" t="str">
        <f t="shared" si="63"/>
        <v/>
      </c>
      <c r="E597" s="11" t="str">
        <f t="shared" si="67"/>
        <v/>
      </c>
      <c r="F597" s="11" t="str">
        <f t="shared" si="64"/>
        <v/>
      </c>
      <c r="G597" s="11" t="str">
        <f>IF('SAT Math'!B597="","", IF(F597&lt;100, 100, IF(F597&gt;300, 300, F597)))</f>
        <v/>
      </c>
      <c r="H597" s="11" t="str">
        <f t="shared" si="65"/>
        <v/>
      </c>
      <c r="I597" s="11" t="str">
        <f t="shared" si="68"/>
        <v/>
      </c>
      <c r="J597" s="11" t="str">
        <f t="shared" si="66"/>
        <v/>
      </c>
      <c r="K597" s="11" t="str">
        <f t="shared" si="69"/>
        <v/>
      </c>
      <c r="L597" s="11" t="str">
        <f>IF('SAT Math'!B597="","",'SAT M to CBEST M'!$A$2+'SAT M to CBEST M'!$B$2*B597)</f>
        <v/>
      </c>
      <c r="M597" s="11" t="str">
        <f>IF('SAT Math'!B597="","", IF(L597&lt;20, 20, IF(L597&gt;80, 80, L597)))</f>
        <v/>
      </c>
    </row>
    <row r="598" spans="1:13" x14ac:dyDescent="0.25">
      <c r="A598" s="11">
        <v>597</v>
      </c>
      <c r="B598" s="30"/>
      <c r="C598" s="11" t="str">
        <f>IF(ISBLANK('SAT Math'!B598),"", IF('SAT Math'!B598&lt;'SAT M to ACT M'!$A$2, 'SAT M to ACT M'!$B$2, IF('SAT Math'!B598&gt;'SAT M to ACT M'!A$56, 'SAT M to ACT M'!B$56, VLOOKUP(B598,'SAT M to ACT M'!A:B,2,FALSE))))</f>
        <v/>
      </c>
      <c r="D598" s="11" t="str">
        <f t="shared" si="63"/>
        <v/>
      </c>
      <c r="E598" s="11" t="str">
        <f t="shared" si="67"/>
        <v/>
      </c>
      <c r="F598" s="11" t="str">
        <f t="shared" si="64"/>
        <v/>
      </c>
      <c r="G598" s="11" t="str">
        <f>IF('SAT Math'!B598="","", IF(F598&lt;100, 100, IF(F598&gt;300, 300, F598)))</f>
        <v/>
      </c>
      <c r="H598" s="11" t="str">
        <f t="shared" si="65"/>
        <v/>
      </c>
      <c r="I598" s="11" t="str">
        <f t="shared" si="68"/>
        <v/>
      </c>
      <c r="J598" s="11" t="str">
        <f t="shared" si="66"/>
        <v/>
      </c>
      <c r="K598" s="11" t="str">
        <f t="shared" si="69"/>
        <v/>
      </c>
      <c r="L598" s="11" t="str">
        <f>IF('SAT Math'!B598="","",'SAT M to CBEST M'!$A$2+'SAT M to CBEST M'!$B$2*B598)</f>
        <v/>
      </c>
      <c r="M598" s="11" t="str">
        <f>IF('SAT Math'!B598="","", IF(L598&lt;20, 20, IF(L598&gt;80, 80, L598)))</f>
        <v/>
      </c>
    </row>
    <row r="599" spans="1:13" x14ac:dyDescent="0.25">
      <c r="A599" s="11">
        <v>598</v>
      </c>
      <c r="B599" s="30"/>
      <c r="C599" s="11" t="str">
        <f>IF(ISBLANK('SAT Math'!B599),"", IF('SAT Math'!B599&lt;'SAT M to ACT M'!$A$2, 'SAT M to ACT M'!$B$2, IF('SAT Math'!B599&gt;'SAT M to ACT M'!A$56, 'SAT M to ACT M'!B$56, VLOOKUP(B599,'SAT M to ACT M'!A:B,2,FALSE))))</f>
        <v/>
      </c>
      <c r="D599" s="11" t="str">
        <f t="shared" si="63"/>
        <v/>
      </c>
      <c r="E599" s="11" t="str">
        <f t="shared" si="67"/>
        <v/>
      </c>
      <c r="F599" s="11" t="str">
        <f t="shared" si="64"/>
        <v/>
      </c>
      <c r="G599" s="11" t="str">
        <f>IF('SAT Math'!B599="","", IF(F599&lt;100, 100, IF(F599&gt;300, 300, F599)))</f>
        <v/>
      </c>
      <c r="H599" s="11" t="str">
        <f t="shared" si="65"/>
        <v/>
      </c>
      <c r="I599" s="11" t="str">
        <f t="shared" si="68"/>
        <v/>
      </c>
      <c r="J599" s="11" t="str">
        <f t="shared" si="66"/>
        <v/>
      </c>
      <c r="K599" s="11" t="str">
        <f t="shared" si="69"/>
        <v/>
      </c>
      <c r="L599" s="11" t="str">
        <f>IF('SAT Math'!B599="","",'SAT M to CBEST M'!$A$2+'SAT M to CBEST M'!$B$2*B599)</f>
        <v/>
      </c>
      <c r="M599" s="11" t="str">
        <f>IF('SAT Math'!B599="","", IF(L599&lt;20, 20, IF(L599&gt;80, 80, L599)))</f>
        <v/>
      </c>
    </row>
    <row r="600" spans="1:13" x14ac:dyDescent="0.25">
      <c r="A600" s="11">
        <v>599</v>
      </c>
      <c r="B600" s="30"/>
      <c r="C600" s="11" t="str">
        <f>IF(ISBLANK('SAT Math'!B600),"", IF('SAT Math'!B600&lt;'SAT M to ACT M'!$A$2, 'SAT M to ACT M'!$B$2, IF('SAT Math'!B600&gt;'SAT M to ACT M'!A$56, 'SAT M to ACT M'!B$56, VLOOKUP(B600,'SAT M to ACT M'!A:B,2,FALSE))))</f>
        <v/>
      </c>
      <c r="D600" s="11" t="str">
        <f t="shared" si="63"/>
        <v/>
      </c>
      <c r="E600" s="11" t="str">
        <f t="shared" si="67"/>
        <v/>
      </c>
      <c r="F600" s="11" t="str">
        <f t="shared" si="64"/>
        <v/>
      </c>
      <c r="G600" s="11" t="str">
        <f>IF('SAT Math'!B600="","", IF(F600&lt;100, 100, IF(F600&gt;300, 300, F600)))</f>
        <v/>
      </c>
      <c r="H600" s="11" t="str">
        <f t="shared" si="65"/>
        <v/>
      </c>
      <c r="I600" s="11" t="str">
        <f t="shared" si="68"/>
        <v/>
      </c>
      <c r="J600" s="11" t="str">
        <f t="shared" si="66"/>
        <v/>
      </c>
      <c r="K600" s="11" t="str">
        <f t="shared" si="69"/>
        <v/>
      </c>
      <c r="L600" s="11" t="str">
        <f>IF('SAT Math'!B600="","",'SAT M to CBEST M'!$A$2+'SAT M to CBEST M'!$B$2*B600)</f>
        <v/>
      </c>
      <c r="M600" s="11" t="str">
        <f>IF('SAT Math'!B600="","", IF(L600&lt;20, 20, IF(L600&gt;80, 80, L600)))</f>
        <v/>
      </c>
    </row>
    <row r="601" spans="1:13" x14ac:dyDescent="0.25">
      <c r="A601" s="11">
        <v>600</v>
      </c>
      <c r="B601" s="30"/>
      <c r="C601" s="11" t="str">
        <f>IF(ISBLANK('SAT Math'!B601),"", IF('SAT Math'!B601&lt;'SAT M to ACT M'!$A$2, 'SAT M to ACT M'!$B$2, IF('SAT Math'!B601&gt;'SAT M to ACT M'!A$56, 'SAT M to ACT M'!B$56, VLOOKUP(B601,'SAT M to ACT M'!A:B,2,FALSE))))</f>
        <v/>
      </c>
      <c r="D601" s="11" t="str">
        <f t="shared" si="63"/>
        <v/>
      </c>
      <c r="E601" s="11" t="str">
        <f t="shared" si="67"/>
        <v/>
      </c>
      <c r="F601" s="11" t="str">
        <f t="shared" si="64"/>
        <v/>
      </c>
      <c r="G601" s="11" t="str">
        <f>IF('SAT Math'!B601="","", IF(F601&lt;100, 100, IF(F601&gt;300, 300, F601)))</f>
        <v/>
      </c>
      <c r="H601" s="11" t="str">
        <f t="shared" si="65"/>
        <v/>
      </c>
      <c r="I601" s="11" t="str">
        <f t="shared" si="68"/>
        <v/>
      </c>
      <c r="J601" s="11" t="str">
        <f t="shared" si="66"/>
        <v/>
      </c>
      <c r="K601" s="11" t="str">
        <f t="shared" si="69"/>
        <v/>
      </c>
      <c r="L601" s="11" t="str">
        <f>IF('SAT Math'!B601="","",'SAT M to CBEST M'!$A$2+'SAT M to CBEST M'!$B$2*B601)</f>
        <v/>
      </c>
      <c r="M601" s="11" t="str">
        <f>IF('SAT Math'!B601="","", IF(L601&lt;20, 20, IF(L601&gt;80, 80, L601)))</f>
        <v/>
      </c>
    </row>
    <row r="602" spans="1:13" x14ac:dyDescent="0.25">
      <c r="A602" s="11">
        <v>601</v>
      </c>
      <c r="B602" s="30"/>
      <c r="C602" s="11" t="str">
        <f>IF(ISBLANK('SAT Math'!B602),"", IF('SAT Math'!B602&lt;'SAT M to ACT M'!$A$2, 'SAT M to ACT M'!$B$2, IF('SAT Math'!B602&gt;'SAT M to ACT M'!A$56, 'SAT M to ACT M'!B$56, VLOOKUP(B602,'SAT M to ACT M'!A:B,2,FALSE))))</f>
        <v/>
      </c>
      <c r="D602" s="11" t="str">
        <f t="shared" si="63"/>
        <v/>
      </c>
      <c r="E602" s="11" t="str">
        <f t="shared" si="67"/>
        <v/>
      </c>
      <c r="F602" s="11" t="str">
        <f t="shared" si="64"/>
        <v/>
      </c>
      <c r="G602" s="11" t="str">
        <f>IF('SAT Math'!B602="","", IF(F602&lt;100, 100, IF(F602&gt;300, 300, F602)))</f>
        <v/>
      </c>
      <c r="H602" s="11" t="str">
        <f t="shared" si="65"/>
        <v/>
      </c>
      <c r="I602" s="11" t="str">
        <f t="shared" si="68"/>
        <v/>
      </c>
      <c r="J602" s="11" t="str">
        <f t="shared" si="66"/>
        <v/>
      </c>
      <c r="K602" s="11" t="str">
        <f t="shared" si="69"/>
        <v/>
      </c>
      <c r="L602" s="11" t="str">
        <f>IF('SAT Math'!B602="","",'SAT M to CBEST M'!$A$2+'SAT M to CBEST M'!$B$2*B602)</f>
        <v/>
      </c>
      <c r="M602" s="11" t="str">
        <f>IF('SAT Math'!B602="","", IF(L602&lt;20, 20, IF(L602&gt;80, 80, L602)))</f>
        <v/>
      </c>
    </row>
    <row r="603" spans="1:13" x14ac:dyDescent="0.25">
      <c r="A603" s="11">
        <v>602</v>
      </c>
      <c r="B603" s="30"/>
      <c r="C603" s="11" t="str">
        <f>IF(ISBLANK('SAT Math'!B603),"", IF('SAT Math'!B603&lt;'SAT M to ACT M'!$A$2, 'SAT M to ACT M'!$B$2, IF('SAT Math'!B603&gt;'SAT M to ACT M'!A$56, 'SAT M to ACT M'!B$56, VLOOKUP(B603,'SAT M to ACT M'!A:B,2,FALSE))))</f>
        <v/>
      </c>
      <c r="D603" s="11" t="str">
        <f t="shared" si="63"/>
        <v/>
      </c>
      <c r="E603" s="11" t="str">
        <f t="shared" si="67"/>
        <v/>
      </c>
      <c r="F603" s="11" t="str">
        <f t="shared" si="64"/>
        <v/>
      </c>
      <c r="G603" s="11" t="str">
        <f>IF('SAT Math'!B603="","", IF(F603&lt;100, 100, IF(F603&gt;300, 300, F603)))</f>
        <v/>
      </c>
      <c r="H603" s="11" t="str">
        <f t="shared" si="65"/>
        <v/>
      </c>
      <c r="I603" s="11" t="str">
        <f t="shared" si="68"/>
        <v/>
      </c>
      <c r="J603" s="11" t="str">
        <f t="shared" si="66"/>
        <v/>
      </c>
      <c r="K603" s="11" t="str">
        <f t="shared" si="69"/>
        <v/>
      </c>
      <c r="L603" s="11" t="str">
        <f>IF('SAT Math'!B603="","",'SAT M to CBEST M'!$A$2+'SAT M to CBEST M'!$B$2*B603)</f>
        <v/>
      </c>
      <c r="M603" s="11" t="str">
        <f>IF('SAT Math'!B603="","", IF(L603&lt;20, 20, IF(L603&gt;80, 80, L603)))</f>
        <v/>
      </c>
    </row>
    <row r="604" spans="1:13" x14ac:dyDescent="0.25">
      <c r="A604" s="11">
        <v>603</v>
      </c>
      <c r="B604" s="30"/>
      <c r="C604" s="11" t="str">
        <f>IF(ISBLANK('SAT Math'!B604),"", IF('SAT Math'!B604&lt;'SAT M to ACT M'!$A$2, 'SAT M to ACT M'!$B$2, IF('SAT Math'!B604&gt;'SAT M to ACT M'!A$56, 'SAT M to ACT M'!B$56, VLOOKUP(B604,'SAT M to ACT M'!A:B,2,FALSE))))</f>
        <v/>
      </c>
      <c r="D604" s="11" t="str">
        <f t="shared" si="63"/>
        <v/>
      </c>
      <c r="E604" s="11" t="str">
        <f t="shared" si="67"/>
        <v/>
      </c>
      <c r="F604" s="11" t="str">
        <f t="shared" si="64"/>
        <v/>
      </c>
      <c r="G604" s="11" t="str">
        <f>IF('SAT Math'!B604="","", IF(F604&lt;100, 100, IF(F604&gt;300, 300, F604)))</f>
        <v/>
      </c>
      <c r="H604" s="11" t="str">
        <f t="shared" si="65"/>
        <v/>
      </c>
      <c r="I604" s="11" t="str">
        <f t="shared" si="68"/>
        <v/>
      </c>
      <c r="J604" s="11" t="str">
        <f t="shared" si="66"/>
        <v/>
      </c>
      <c r="K604" s="11" t="str">
        <f t="shared" si="69"/>
        <v/>
      </c>
      <c r="L604" s="11" t="str">
        <f>IF('SAT Math'!B604="","",'SAT M to CBEST M'!$A$2+'SAT M to CBEST M'!$B$2*B604)</f>
        <v/>
      </c>
      <c r="M604" s="11" t="str">
        <f>IF('SAT Math'!B604="","", IF(L604&lt;20, 20, IF(L604&gt;80, 80, L604)))</f>
        <v/>
      </c>
    </row>
    <row r="605" spans="1:13" x14ac:dyDescent="0.25">
      <c r="A605" s="11">
        <v>604</v>
      </c>
      <c r="B605" s="30"/>
      <c r="C605" s="11" t="str">
        <f>IF(ISBLANK('SAT Math'!B605),"", IF('SAT Math'!B605&lt;'SAT M to ACT M'!$A$2, 'SAT M to ACT M'!$B$2, IF('SAT Math'!B605&gt;'SAT M to ACT M'!A$56, 'SAT M to ACT M'!B$56, VLOOKUP(B605,'SAT M to ACT M'!A:B,2,FALSE))))</f>
        <v/>
      </c>
      <c r="D605" s="11" t="str">
        <f t="shared" si="63"/>
        <v/>
      </c>
      <c r="E605" s="11" t="str">
        <f t="shared" si="67"/>
        <v/>
      </c>
      <c r="F605" s="11" t="str">
        <f t="shared" si="64"/>
        <v/>
      </c>
      <c r="G605" s="11" t="str">
        <f>IF('SAT Math'!B605="","", IF(F605&lt;100, 100, IF(F605&gt;300, 300, F605)))</f>
        <v/>
      </c>
      <c r="H605" s="11" t="str">
        <f t="shared" si="65"/>
        <v/>
      </c>
      <c r="I605" s="11" t="str">
        <f t="shared" si="68"/>
        <v/>
      </c>
      <c r="J605" s="11" t="str">
        <f t="shared" si="66"/>
        <v/>
      </c>
      <c r="K605" s="11" t="str">
        <f t="shared" si="69"/>
        <v/>
      </c>
      <c r="L605" s="11" t="str">
        <f>IF('SAT Math'!B605="","",'SAT M to CBEST M'!$A$2+'SAT M to CBEST M'!$B$2*B605)</f>
        <v/>
      </c>
      <c r="M605" s="11" t="str">
        <f>IF('SAT Math'!B605="","", IF(L605&lt;20, 20, IF(L605&gt;80, 80, L605)))</f>
        <v/>
      </c>
    </row>
    <row r="606" spans="1:13" x14ac:dyDescent="0.25">
      <c r="A606" s="11">
        <v>605</v>
      </c>
      <c r="B606" s="30"/>
      <c r="C606" s="11" t="str">
        <f>IF(ISBLANK('SAT Math'!B606),"", IF('SAT Math'!B606&lt;'SAT M to ACT M'!$A$2, 'SAT M to ACT M'!$B$2, IF('SAT Math'!B606&gt;'SAT M to ACT M'!A$56, 'SAT M to ACT M'!B$56, VLOOKUP(B606,'SAT M to ACT M'!A:B,2,FALSE))))</f>
        <v/>
      </c>
      <c r="D606" s="11" t="str">
        <f t="shared" si="63"/>
        <v/>
      </c>
      <c r="E606" s="11" t="str">
        <f t="shared" si="67"/>
        <v/>
      </c>
      <c r="F606" s="11" t="str">
        <f t="shared" si="64"/>
        <v/>
      </c>
      <c r="G606" s="11" t="str">
        <f>IF('SAT Math'!B606="","", IF(F606&lt;100, 100, IF(F606&gt;300, 300, F606)))</f>
        <v/>
      </c>
      <c r="H606" s="11" t="str">
        <f t="shared" si="65"/>
        <v/>
      </c>
      <c r="I606" s="11" t="str">
        <f t="shared" si="68"/>
        <v/>
      </c>
      <c r="J606" s="11" t="str">
        <f t="shared" si="66"/>
        <v/>
      </c>
      <c r="K606" s="11" t="str">
        <f t="shared" si="69"/>
        <v/>
      </c>
      <c r="L606" s="11" t="str">
        <f>IF('SAT Math'!B606="","",'SAT M to CBEST M'!$A$2+'SAT M to CBEST M'!$B$2*B606)</f>
        <v/>
      </c>
      <c r="M606" s="11" t="str">
        <f>IF('SAT Math'!B606="","", IF(L606&lt;20, 20, IF(L606&gt;80, 80, L606)))</f>
        <v/>
      </c>
    </row>
    <row r="607" spans="1:13" x14ac:dyDescent="0.25">
      <c r="A607" s="11">
        <v>606</v>
      </c>
      <c r="B607" s="30"/>
      <c r="C607" s="11" t="str">
        <f>IF(ISBLANK('SAT Math'!B607),"", IF('SAT Math'!B607&lt;'SAT M to ACT M'!$A$2, 'SAT M to ACT M'!$B$2, IF('SAT Math'!B607&gt;'SAT M to ACT M'!A$56, 'SAT M to ACT M'!B$56, VLOOKUP(B607,'SAT M to ACT M'!A:B,2,FALSE))))</f>
        <v/>
      </c>
      <c r="D607" s="11" t="str">
        <f t="shared" si="63"/>
        <v/>
      </c>
      <c r="E607" s="11" t="str">
        <f t="shared" si="67"/>
        <v/>
      </c>
      <c r="F607" s="11" t="str">
        <f t="shared" si="64"/>
        <v/>
      </c>
      <c r="G607" s="11" t="str">
        <f>IF('SAT Math'!B607="","", IF(F607&lt;100, 100, IF(F607&gt;300, 300, F607)))</f>
        <v/>
      </c>
      <c r="H607" s="11" t="str">
        <f t="shared" si="65"/>
        <v/>
      </c>
      <c r="I607" s="11" t="str">
        <f t="shared" si="68"/>
        <v/>
      </c>
      <c r="J607" s="11" t="str">
        <f t="shared" si="66"/>
        <v/>
      </c>
      <c r="K607" s="11" t="str">
        <f t="shared" si="69"/>
        <v/>
      </c>
      <c r="L607" s="11" t="str">
        <f>IF('SAT Math'!B607="","",'SAT M to CBEST M'!$A$2+'SAT M to CBEST M'!$B$2*B607)</f>
        <v/>
      </c>
      <c r="M607" s="11" t="str">
        <f>IF('SAT Math'!B607="","", IF(L607&lt;20, 20, IF(L607&gt;80, 80, L607)))</f>
        <v/>
      </c>
    </row>
    <row r="608" spans="1:13" x14ac:dyDescent="0.25">
      <c r="A608" s="11">
        <v>607</v>
      </c>
      <c r="B608" s="30"/>
      <c r="C608" s="11" t="str">
        <f>IF(ISBLANK('SAT Math'!B608),"", IF('SAT Math'!B608&lt;'SAT M to ACT M'!$A$2, 'SAT M to ACT M'!$B$2, IF('SAT Math'!B608&gt;'SAT M to ACT M'!A$56, 'SAT M to ACT M'!B$56, VLOOKUP(B608,'SAT M to ACT M'!A:B,2,FALSE))))</f>
        <v/>
      </c>
      <c r="D608" s="11" t="str">
        <f t="shared" si="63"/>
        <v/>
      </c>
      <c r="E608" s="11" t="str">
        <f t="shared" si="67"/>
        <v/>
      </c>
      <c r="F608" s="11" t="str">
        <f t="shared" si="64"/>
        <v/>
      </c>
      <c r="G608" s="11" t="str">
        <f>IF('SAT Math'!B608="","", IF(F608&lt;100, 100, IF(F608&gt;300, 300, F608)))</f>
        <v/>
      </c>
      <c r="H608" s="11" t="str">
        <f t="shared" si="65"/>
        <v/>
      </c>
      <c r="I608" s="11" t="str">
        <f t="shared" si="68"/>
        <v/>
      </c>
      <c r="J608" s="11" t="str">
        <f t="shared" si="66"/>
        <v/>
      </c>
      <c r="K608" s="11" t="str">
        <f t="shared" si="69"/>
        <v/>
      </c>
      <c r="L608" s="11" t="str">
        <f>IF('SAT Math'!B608="","",'SAT M to CBEST M'!$A$2+'SAT M to CBEST M'!$B$2*B608)</f>
        <v/>
      </c>
      <c r="M608" s="11" t="str">
        <f>IF('SAT Math'!B608="","", IF(L608&lt;20, 20, IF(L608&gt;80, 80, L608)))</f>
        <v/>
      </c>
    </row>
    <row r="609" spans="1:13" x14ac:dyDescent="0.25">
      <c r="A609" s="11">
        <v>608</v>
      </c>
      <c r="B609" s="30"/>
      <c r="C609" s="11" t="str">
        <f>IF(ISBLANK('SAT Math'!B609),"", IF('SAT Math'!B609&lt;'SAT M to ACT M'!$A$2, 'SAT M to ACT M'!$B$2, IF('SAT Math'!B609&gt;'SAT M to ACT M'!A$56, 'SAT M to ACT M'!B$56, VLOOKUP(B609,'SAT M to ACT M'!A:B,2,FALSE))))</f>
        <v/>
      </c>
      <c r="D609" s="11" t="str">
        <f t="shared" si="63"/>
        <v/>
      </c>
      <c r="E609" s="11" t="str">
        <f t="shared" si="67"/>
        <v/>
      </c>
      <c r="F609" s="11" t="str">
        <f t="shared" si="64"/>
        <v/>
      </c>
      <c r="G609" s="11" t="str">
        <f>IF('SAT Math'!B609="","", IF(F609&lt;100, 100, IF(F609&gt;300, 300, F609)))</f>
        <v/>
      </c>
      <c r="H609" s="11" t="str">
        <f t="shared" si="65"/>
        <v/>
      </c>
      <c r="I609" s="11" t="str">
        <f t="shared" si="68"/>
        <v/>
      </c>
      <c r="J609" s="11" t="str">
        <f t="shared" si="66"/>
        <v/>
      </c>
      <c r="K609" s="11" t="str">
        <f t="shared" si="69"/>
        <v/>
      </c>
      <c r="L609" s="11" t="str">
        <f>IF('SAT Math'!B609="","",'SAT M to CBEST M'!$A$2+'SAT M to CBEST M'!$B$2*B609)</f>
        <v/>
      </c>
      <c r="M609" s="11" t="str">
        <f>IF('SAT Math'!B609="","", IF(L609&lt;20, 20, IF(L609&gt;80, 80, L609)))</f>
        <v/>
      </c>
    </row>
    <row r="610" spans="1:13" x14ac:dyDescent="0.25">
      <c r="A610" s="11">
        <v>609</v>
      </c>
      <c r="B610" s="30"/>
      <c r="C610" s="11" t="str">
        <f>IF(ISBLANK('SAT Math'!B610),"", IF('SAT Math'!B610&lt;'SAT M to ACT M'!$A$2, 'SAT M to ACT M'!$B$2, IF('SAT Math'!B610&gt;'SAT M to ACT M'!A$56, 'SAT M to ACT M'!B$56, VLOOKUP(B610,'SAT M to ACT M'!A:B,2,FALSE))))</f>
        <v/>
      </c>
      <c r="D610" s="11" t="str">
        <f t="shared" si="63"/>
        <v/>
      </c>
      <c r="E610" s="11" t="str">
        <f t="shared" si="67"/>
        <v/>
      </c>
      <c r="F610" s="11" t="str">
        <f t="shared" si="64"/>
        <v/>
      </c>
      <c r="G610" s="11" t="str">
        <f>IF('SAT Math'!B610="","", IF(F610&lt;100, 100, IF(F610&gt;300, 300, F610)))</f>
        <v/>
      </c>
      <c r="H610" s="11" t="str">
        <f t="shared" si="65"/>
        <v/>
      </c>
      <c r="I610" s="11" t="str">
        <f t="shared" si="68"/>
        <v/>
      </c>
      <c r="J610" s="11" t="str">
        <f t="shared" si="66"/>
        <v/>
      </c>
      <c r="K610" s="11" t="str">
        <f t="shared" si="69"/>
        <v/>
      </c>
      <c r="L610" s="11" t="str">
        <f>IF('SAT Math'!B610="","",'SAT M to CBEST M'!$A$2+'SAT M to CBEST M'!$B$2*B610)</f>
        <v/>
      </c>
      <c r="M610" s="11" t="str">
        <f>IF('SAT Math'!B610="","", IF(L610&lt;20, 20, IF(L610&gt;80, 80, L610)))</f>
        <v/>
      </c>
    </row>
    <row r="611" spans="1:13" x14ac:dyDescent="0.25">
      <c r="A611" s="11">
        <v>610</v>
      </c>
      <c r="B611" s="30"/>
      <c r="C611" s="11" t="str">
        <f>IF(ISBLANK('SAT Math'!B611),"", IF('SAT Math'!B611&lt;'SAT M to ACT M'!$A$2, 'SAT M to ACT M'!$B$2, IF('SAT Math'!B611&gt;'SAT M to ACT M'!A$56, 'SAT M to ACT M'!B$56, VLOOKUP(B611,'SAT M to ACT M'!A:B,2,FALSE))))</f>
        <v/>
      </c>
      <c r="D611" s="11" t="str">
        <f t="shared" si="63"/>
        <v/>
      </c>
      <c r="E611" s="11" t="str">
        <f t="shared" si="67"/>
        <v/>
      </c>
      <c r="F611" s="11" t="str">
        <f t="shared" si="64"/>
        <v/>
      </c>
      <c r="G611" s="11" t="str">
        <f>IF('SAT Math'!B611="","", IF(F611&lt;100, 100, IF(F611&gt;300, 300, F611)))</f>
        <v/>
      </c>
      <c r="H611" s="11" t="str">
        <f t="shared" si="65"/>
        <v/>
      </c>
      <c r="I611" s="11" t="str">
        <f t="shared" si="68"/>
        <v/>
      </c>
      <c r="J611" s="11" t="str">
        <f t="shared" si="66"/>
        <v/>
      </c>
      <c r="K611" s="11" t="str">
        <f t="shared" si="69"/>
        <v/>
      </c>
      <c r="L611" s="11" t="str">
        <f>IF('SAT Math'!B611="","",'SAT M to CBEST M'!$A$2+'SAT M to CBEST M'!$B$2*B611)</f>
        <v/>
      </c>
      <c r="M611" s="11" t="str">
        <f>IF('SAT Math'!B611="","", IF(L611&lt;20, 20, IF(L611&gt;80, 80, L611)))</f>
        <v/>
      </c>
    </row>
    <row r="612" spans="1:13" x14ac:dyDescent="0.25">
      <c r="A612" s="11">
        <v>611</v>
      </c>
      <c r="B612" s="30"/>
      <c r="C612" s="11" t="str">
        <f>IF(ISBLANK('SAT Math'!B612),"", IF('SAT Math'!B612&lt;'SAT M to ACT M'!$A$2, 'SAT M to ACT M'!$B$2, IF('SAT Math'!B612&gt;'SAT M to ACT M'!A$56, 'SAT M to ACT M'!B$56, VLOOKUP(B612,'SAT M to ACT M'!A:B,2,FALSE))))</f>
        <v/>
      </c>
      <c r="D612" s="11" t="str">
        <f t="shared" si="63"/>
        <v/>
      </c>
      <c r="E612" s="11" t="str">
        <f t="shared" si="67"/>
        <v/>
      </c>
      <c r="F612" s="11" t="str">
        <f t="shared" si="64"/>
        <v/>
      </c>
      <c r="G612" s="11" t="str">
        <f>IF('SAT Math'!B612="","", IF(F612&lt;100, 100, IF(F612&gt;300, 300, F612)))</f>
        <v/>
      </c>
      <c r="H612" s="11" t="str">
        <f t="shared" si="65"/>
        <v/>
      </c>
      <c r="I612" s="11" t="str">
        <f t="shared" si="68"/>
        <v/>
      </c>
      <c r="J612" s="11" t="str">
        <f t="shared" si="66"/>
        <v/>
      </c>
      <c r="K612" s="11" t="str">
        <f t="shared" si="69"/>
        <v/>
      </c>
      <c r="L612" s="11" t="str">
        <f>IF('SAT Math'!B612="","",'SAT M to CBEST M'!$A$2+'SAT M to CBEST M'!$B$2*B612)</f>
        <v/>
      </c>
      <c r="M612" s="11" t="str">
        <f>IF('SAT Math'!B612="","", IF(L612&lt;20, 20, IF(L612&gt;80, 80, L612)))</f>
        <v/>
      </c>
    </row>
    <row r="613" spans="1:13" x14ac:dyDescent="0.25">
      <c r="A613" s="11">
        <v>612</v>
      </c>
      <c r="B613" s="30"/>
      <c r="C613" s="11" t="str">
        <f>IF(ISBLANK('SAT Math'!B613),"", IF('SAT Math'!B613&lt;'SAT M to ACT M'!$A$2, 'SAT M to ACT M'!$B$2, IF('SAT Math'!B613&gt;'SAT M to ACT M'!A$56, 'SAT M to ACT M'!B$56, VLOOKUP(B613,'SAT M to ACT M'!A:B,2,FALSE))))</f>
        <v/>
      </c>
      <c r="D613" s="11" t="str">
        <f t="shared" si="63"/>
        <v/>
      </c>
      <c r="E613" s="11" t="str">
        <f t="shared" si="67"/>
        <v/>
      </c>
      <c r="F613" s="11" t="str">
        <f t="shared" si="64"/>
        <v/>
      </c>
      <c r="G613" s="11" t="str">
        <f>IF('SAT Math'!B613="","", IF(F613&lt;100, 100, IF(F613&gt;300, 300, F613)))</f>
        <v/>
      </c>
      <c r="H613" s="11" t="str">
        <f t="shared" si="65"/>
        <v/>
      </c>
      <c r="I613" s="11" t="str">
        <f t="shared" si="68"/>
        <v/>
      </c>
      <c r="J613" s="11" t="str">
        <f t="shared" si="66"/>
        <v/>
      </c>
      <c r="K613" s="11" t="str">
        <f t="shared" si="69"/>
        <v/>
      </c>
      <c r="L613" s="11" t="str">
        <f>IF('SAT Math'!B613="","",'SAT M to CBEST M'!$A$2+'SAT M to CBEST M'!$B$2*B613)</f>
        <v/>
      </c>
      <c r="M613" s="11" t="str">
        <f>IF('SAT Math'!B613="","", IF(L613&lt;20, 20, IF(L613&gt;80, 80, L613)))</f>
        <v/>
      </c>
    </row>
    <row r="614" spans="1:13" x14ac:dyDescent="0.25">
      <c r="A614" s="11">
        <v>613</v>
      </c>
      <c r="B614" s="30"/>
      <c r="C614" s="11" t="str">
        <f>IF(ISBLANK('SAT Math'!B614),"", IF('SAT Math'!B614&lt;'SAT M to ACT M'!$A$2, 'SAT M to ACT M'!$B$2, IF('SAT Math'!B614&gt;'SAT M to ACT M'!A$56, 'SAT M to ACT M'!B$56, VLOOKUP(B614,'SAT M to ACT M'!A:B,2,FALSE))))</f>
        <v/>
      </c>
      <c r="D614" s="11" t="str">
        <f t="shared" si="63"/>
        <v/>
      </c>
      <c r="E614" s="11" t="str">
        <f t="shared" si="67"/>
        <v/>
      </c>
      <c r="F614" s="11" t="str">
        <f t="shared" si="64"/>
        <v/>
      </c>
      <c r="G614" s="11" t="str">
        <f>IF('SAT Math'!B614="","", IF(F614&lt;100, 100, IF(F614&gt;300, 300, F614)))</f>
        <v/>
      </c>
      <c r="H614" s="11" t="str">
        <f t="shared" si="65"/>
        <v/>
      </c>
      <c r="I614" s="11" t="str">
        <f t="shared" si="68"/>
        <v/>
      </c>
      <c r="J614" s="11" t="str">
        <f t="shared" si="66"/>
        <v/>
      </c>
      <c r="K614" s="11" t="str">
        <f t="shared" si="69"/>
        <v/>
      </c>
      <c r="L614" s="11" t="str">
        <f>IF('SAT Math'!B614="","",'SAT M to CBEST M'!$A$2+'SAT M to CBEST M'!$B$2*B614)</f>
        <v/>
      </c>
      <c r="M614" s="11" t="str">
        <f>IF('SAT Math'!B614="","", IF(L614&lt;20, 20, IF(L614&gt;80, 80, L614)))</f>
        <v/>
      </c>
    </row>
    <row r="615" spans="1:13" x14ac:dyDescent="0.25">
      <c r="A615" s="11">
        <v>614</v>
      </c>
      <c r="B615" s="30"/>
      <c r="C615" s="11" t="str">
        <f>IF(ISBLANK('SAT Math'!B615),"", IF('SAT Math'!B615&lt;'SAT M to ACT M'!$A$2, 'SAT M to ACT M'!$B$2, IF('SAT Math'!B615&gt;'SAT M to ACT M'!A$56, 'SAT M to ACT M'!B$56, VLOOKUP(B615,'SAT M to ACT M'!A:B,2,FALSE))))</f>
        <v/>
      </c>
      <c r="D615" s="11" t="str">
        <f t="shared" si="63"/>
        <v/>
      </c>
      <c r="E615" s="11" t="str">
        <f t="shared" si="67"/>
        <v/>
      </c>
      <c r="F615" s="11" t="str">
        <f t="shared" si="64"/>
        <v/>
      </c>
      <c r="G615" s="11" t="str">
        <f>IF('SAT Math'!B615="","", IF(F615&lt;100, 100, IF(F615&gt;300, 300, F615)))</f>
        <v/>
      </c>
      <c r="H615" s="11" t="str">
        <f t="shared" si="65"/>
        <v/>
      </c>
      <c r="I615" s="11" t="str">
        <f t="shared" si="68"/>
        <v/>
      </c>
      <c r="J615" s="11" t="str">
        <f t="shared" si="66"/>
        <v/>
      </c>
      <c r="K615" s="11" t="str">
        <f t="shared" si="69"/>
        <v/>
      </c>
      <c r="L615" s="11" t="str">
        <f>IF('SAT Math'!B615="","",'SAT M to CBEST M'!$A$2+'SAT M to CBEST M'!$B$2*B615)</f>
        <v/>
      </c>
      <c r="M615" s="11" t="str">
        <f>IF('SAT Math'!B615="","", IF(L615&lt;20, 20, IF(L615&gt;80, 80, L615)))</f>
        <v/>
      </c>
    </row>
    <row r="616" spans="1:13" x14ac:dyDescent="0.25">
      <c r="A616" s="11">
        <v>615</v>
      </c>
      <c r="B616" s="30"/>
      <c r="C616" s="11" t="str">
        <f>IF(ISBLANK('SAT Math'!B616),"", IF('SAT Math'!B616&lt;'SAT M to ACT M'!$A$2, 'SAT M to ACT M'!$B$2, IF('SAT Math'!B616&gt;'SAT M to ACT M'!A$56, 'SAT M to ACT M'!B$56, VLOOKUP(B616,'SAT M to ACT M'!A:B,2,FALSE))))</f>
        <v/>
      </c>
      <c r="D616" s="11" t="str">
        <f t="shared" si="63"/>
        <v/>
      </c>
      <c r="E616" s="11" t="str">
        <f t="shared" si="67"/>
        <v/>
      </c>
      <c r="F616" s="11" t="str">
        <f t="shared" si="64"/>
        <v/>
      </c>
      <c r="G616" s="11" t="str">
        <f>IF('SAT Math'!B616="","", IF(F616&lt;100, 100, IF(F616&gt;300, 300, F616)))</f>
        <v/>
      </c>
      <c r="H616" s="11" t="str">
        <f t="shared" si="65"/>
        <v/>
      </c>
      <c r="I616" s="11" t="str">
        <f t="shared" si="68"/>
        <v/>
      </c>
      <c r="J616" s="11" t="str">
        <f t="shared" si="66"/>
        <v/>
      </c>
      <c r="K616" s="11" t="str">
        <f t="shared" si="69"/>
        <v/>
      </c>
      <c r="L616" s="11" t="str">
        <f>IF('SAT Math'!B616="","",'SAT M to CBEST M'!$A$2+'SAT M to CBEST M'!$B$2*B616)</f>
        <v/>
      </c>
      <c r="M616" s="11" t="str">
        <f>IF('SAT Math'!B616="","", IF(L616&lt;20, 20, IF(L616&gt;80, 80, L616)))</f>
        <v/>
      </c>
    </row>
    <row r="617" spans="1:13" x14ac:dyDescent="0.25">
      <c r="A617" s="11">
        <v>616</v>
      </c>
      <c r="B617" s="30"/>
      <c r="C617" s="11" t="str">
        <f>IF(ISBLANK('SAT Math'!B617),"", IF('SAT Math'!B617&lt;'SAT M to ACT M'!$A$2, 'SAT M to ACT M'!$B$2, IF('SAT Math'!B617&gt;'SAT M to ACT M'!A$56, 'SAT M to ACT M'!B$56, VLOOKUP(B617,'SAT M to ACT M'!A:B,2,FALSE))))</f>
        <v/>
      </c>
      <c r="D617" s="11" t="str">
        <f t="shared" si="63"/>
        <v/>
      </c>
      <c r="E617" s="11" t="str">
        <f t="shared" si="67"/>
        <v/>
      </c>
      <c r="F617" s="11" t="str">
        <f t="shared" si="64"/>
        <v/>
      </c>
      <c r="G617" s="11" t="str">
        <f>IF('SAT Math'!B617="","", IF(F617&lt;100, 100, IF(F617&gt;300, 300, F617)))</f>
        <v/>
      </c>
      <c r="H617" s="11" t="str">
        <f t="shared" si="65"/>
        <v/>
      </c>
      <c r="I617" s="11" t="str">
        <f t="shared" si="68"/>
        <v/>
      </c>
      <c r="J617" s="11" t="str">
        <f t="shared" si="66"/>
        <v/>
      </c>
      <c r="K617" s="11" t="str">
        <f t="shared" si="69"/>
        <v/>
      </c>
      <c r="L617" s="11" t="str">
        <f>IF('SAT Math'!B617="","",'SAT M to CBEST M'!$A$2+'SAT M to CBEST M'!$B$2*B617)</f>
        <v/>
      </c>
      <c r="M617" s="11" t="str">
        <f>IF('SAT Math'!B617="","", IF(L617&lt;20, 20, IF(L617&gt;80, 80, L617)))</f>
        <v/>
      </c>
    </row>
    <row r="618" spans="1:13" x14ac:dyDescent="0.25">
      <c r="A618" s="11">
        <v>617</v>
      </c>
      <c r="B618" s="30"/>
      <c r="C618" s="11" t="str">
        <f>IF(ISBLANK('SAT Math'!B618),"", IF('SAT Math'!B618&lt;'SAT M to ACT M'!$A$2, 'SAT M to ACT M'!$B$2, IF('SAT Math'!B618&gt;'SAT M to ACT M'!A$56, 'SAT M to ACT M'!B$56, VLOOKUP(B618,'SAT M to ACT M'!A:B,2,FALSE))))</f>
        <v/>
      </c>
      <c r="D618" s="11" t="str">
        <f t="shared" si="63"/>
        <v/>
      </c>
      <c r="E618" s="11" t="str">
        <f t="shared" si="67"/>
        <v/>
      </c>
      <c r="F618" s="11" t="str">
        <f t="shared" si="64"/>
        <v/>
      </c>
      <c r="G618" s="11" t="str">
        <f>IF('SAT Math'!B618="","", IF(F618&lt;100, 100, IF(F618&gt;300, 300, F618)))</f>
        <v/>
      </c>
      <c r="H618" s="11" t="str">
        <f t="shared" si="65"/>
        <v/>
      </c>
      <c r="I618" s="11" t="str">
        <f t="shared" si="68"/>
        <v/>
      </c>
      <c r="J618" s="11" t="str">
        <f t="shared" si="66"/>
        <v/>
      </c>
      <c r="K618" s="11" t="str">
        <f t="shared" si="69"/>
        <v/>
      </c>
      <c r="L618" s="11" t="str">
        <f>IF('SAT Math'!B618="","",'SAT M to CBEST M'!$A$2+'SAT M to CBEST M'!$B$2*B618)</f>
        <v/>
      </c>
      <c r="M618" s="11" t="str">
        <f>IF('SAT Math'!B618="","", IF(L618&lt;20, 20, IF(L618&gt;80, 80, L618)))</f>
        <v/>
      </c>
    </row>
    <row r="619" spans="1:13" x14ac:dyDescent="0.25">
      <c r="A619" s="11">
        <v>618</v>
      </c>
      <c r="B619" s="30"/>
      <c r="C619" s="11" t="str">
        <f>IF(ISBLANK('SAT Math'!B619),"", IF('SAT Math'!B619&lt;'SAT M to ACT M'!$A$2, 'SAT M to ACT M'!$B$2, IF('SAT Math'!B619&gt;'SAT M to ACT M'!A$56, 'SAT M to ACT M'!B$56, VLOOKUP(B619,'SAT M to ACT M'!A:B,2,FALSE))))</f>
        <v/>
      </c>
      <c r="D619" s="11" t="str">
        <f t="shared" si="63"/>
        <v/>
      </c>
      <c r="E619" s="11" t="str">
        <f t="shared" si="67"/>
        <v/>
      </c>
      <c r="F619" s="11" t="str">
        <f t="shared" si="64"/>
        <v/>
      </c>
      <c r="G619" s="11" t="str">
        <f>IF('SAT Math'!B619="","", IF(F619&lt;100, 100, IF(F619&gt;300, 300, F619)))</f>
        <v/>
      </c>
      <c r="H619" s="11" t="str">
        <f t="shared" si="65"/>
        <v/>
      </c>
      <c r="I619" s="11" t="str">
        <f t="shared" si="68"/>
        <v/>
      </c>
      <c r="J619" s="11" t="str">
        <f t="shared" si="66"/>
        <v/>
      </c>
      <c r="K619" s="11" t="str">
        <f t="shared" si="69"/>
        <v/>
      </c>
      <c r="L619" s="11" t="str">
        <f>IF('SAT Math'!B619="","",'SAT M to CBEST M'!$A$2+'SAT M to CBEST M'!$B$2*B619)</f>
        <v/>
      </c>
      <c r="M619" s="11" t="str">
        <f>IF('SAT Math'!B619="","", IF(L619&lt;20, 20, IF(L619&gt;80, 80, L619)))</f>
        <v/>
      </c>
    </row>
    <row r="620" spans="1:13" x14ac:dyDescent="0.25">
      <c r="A620" s="11">
        <v>619</v>
      </c>
      <c r="B620" s="30"/>
      <c r="C620" s="11" t="str">
        <f>IF(ISBLANK('SAT Math'!B620),"", IF('SAT Math'!B620&lt;'SAT M to ACT M'!$A$2, 'SAT M to ACT M'!$B$2, IF('SAT Math'!B620&gt;'SAT M to ACT M'!A$56, 'SAT M to ACT M'!B$56, VLOOKUP(B620,'SAT M to ACT M'!A:B,2,FALSE))))</f>
        <v/>
      </c>
      <c r="D620" s="11" t="str">
        <f t="shared" si="63"/>
        <v/>
      </c>
      <c r="E620" s="11" t="str">
        <f t="shared" si="67"/>
        <v/>
      </c>
      <c r="F620" s="11" t="str">
        <f t="shared" si="64"/>
        <v/>
      </c>
      <c r="G620" s="11" t="str">
        <f>IF('SAT Math'!B620="","", IF(F620&lt;100, 100, IF(F620&gt;300, 300, F620)))</f>
        <v/>
      </c>
      <c r="H620" s="11" t="str">
        <f t="shared" si="65"/>
        <v/>
      </c>
      <c r="I620" s="11" t="str">
        <f t="shared" si="68"/>
        <v/>
      </c>
      <c r="J620" s="11" t="str">
        <f t="shared" si="66"/>
        <v/>
      </c>
      <c r="K620" s="11" t="str">
        <f t="shared" si="69"/>
        <v/>
      </c>
      <c r="L620" s="11" t="str">
        <f>IF('SAT Math'!B620="","",'SAT M to CBEST M'!$A$2+'SAT M to CBEST M'!$B$2*B620)</f>
        <v/>
      </c>
      <c r="M620" s="11" t="str">
        <f>IF('SAT Math'!B620="","", IF(L620&lt;20, 20, IF(L620&gt;80, 80, L620)))</f>
        <v/>
      </c>
    </row>
    <row r="621" spans="1:13" x14ac:dyDescent="0.25">
      <c r="A621" s="11">
        <v>620</v>
      </c>
      <c r="B621" s="30"/>
      <c r="C621" s="11" t="str">
        <f>IF(ISBLANK('SAT Math'!B621),"", IF('SAT Math'!B621&lt;'SAT M to ACT M'!$A$2, 'SAT M to ACT M'!$B$2, IF('SAT Math'!B621&gt;'SAT M to ACT M'!A$56, 'SAT M to ACT M'!B$56, VLOOKUP(B621,'SAT M to ACT M'!A:B,2,FALSE))))</f>
        <v/>
      </c>
      <c r="D621" s="11" t="str">
        <f t="shared" si="63"/>
        <v/>
      </c>
      <c r="E621" s="11" t="str">
        <f t="shared" si="67"/>
        <v/>
      </c>
      <c r="F621" s="11" t="str">
        <f t="shared" si="64"/>
        <v/>
      </c>
      <c r="G621" s="11" t="str">
        <f>IF('SAT Math'!B621="","", IF(F621&lt;100, 100, IF(F621&gt;300, 300, F621)))</f>
        <v/>
      </c>
      <c r="H621" s="11" t="str">
        <f t="shared" si="65"/>
        <v/>
      </c>
      <c r="I621" s="11" t="str">
        <f t="shared" si="68"/>
        <v/>
      </c>
      <c r="J621" s="11" t="str">
        <f t="shared" si="66"/>
        <v/>
      </c>
      <c r="K621" s="11" t="str">
        <f t="shared" si="69"/>
        <v/>
      </c>
      <c r="L621" s="11" t="str">
        <f>IF('SAT Math'!B621="","",'SAT M to CBEST M'!$A$2+'SAT M to CBEST M'!$B$2*B621)</f>
        <v/>
      </c>
      <c r="M621" s="11" t="str">
        <f>IF('SAT Math'!B621="","", IF(L621&lt;20, 20, IF(L621&gt;80, 80, L621)))</f>
        <v/>
      </c>
    </row>
    <row r="622" spans="1:13" x14ac:dyDescent="0.25">
      <c r="A622" s="11">
        <v>621</v>
      </c>
      <c r="B622" s="30"/>
      <c r="C622" s="11" t="str">
        <f>IF(ISBLANK('SAT Math'!B622),"", IF('SAT Math'!B622&lt;'SAT M to ACT M'!$A$2, 'SAT M to ACT M'!$B$2, IF('SAT Math'!B622&gt;'SAT M to ACT M'!A$56, 'SAT M to ACT M'!B$56, VLOOKUP(B622,'SAT M to ACT M'!A:B,2,FALSE))))</f>
        <v/>
      </c>
      <c r="D622" s="11" t="str">
        <f t="shared" si="63"/>
        <v/>
      </c>
      <c r="E622" s="11" t="str">
        <f t="shared" si="67"/>
        <v/>
      </c>
      <c r="F622" s="11" t="str">
        <f t="shared" si="64"/>
        <v/>
      </c>
      <c r="G622" s="11" t="str">
        <f>IF('SAT Math'!B622="","", IF(F622&lt;100, 100, IF(F622&gt;300, 300, F622)))</f>
        <v/>
      </c>
      <c r="H622" s="11" t="str">
        <f t="shared" si="65"/>
        <v/>
      </c>
      <c r="I622" s="11" t="str">
        <f t="shared" si="68"/>
        <v/>
      </c>
      <c r="J622" s="11" t="str">
        <f t="shared" si="66"/>
        <v/>
      </c>
      <c r="K622" s="11" t="str">
        <f t="shared" si="69"/>
        <v/>
      </c>
      <c r="L622" s="11" t="str">
        <f>IF('SAT Math'!B622="","",'SAT M to CBEST M'!$A$2+'SAT M to CBEST M'!$B$2*B622)</f>
        <v/>
      </c>
      <c r="M622" s="11" t="str">
        <f>IF('SAT Math'!B622="","", IF(L622&lt;20, 20, IF(L622&gt;80, 80, L622)))</f>
        <v/>
      </c>
    </row>
    <row r="623" spans="1:13" x14ac:dyDescent="0.25">
      <c r="A623" s="11">
        <v>622</v>
      </c>
      <c r="B623" s="30"/>
      <c r="C623" s="11" t="str">
        <f>IF(ISBLANK('SAT Math'!B623),"", IF('SAT Math'!B623&lt;'SAT M to ACT M'!$A$2, 'SAT M to ACT M'!$B$2, IF('SAT Math'!B623&gt;'SAT M to ACT M'!A$56, 'SAT M to ACT M'!B$56, VLOOKUP(B623,'SAT M to ACT M'!A:B,2,FALSE))))</f>
        <v/>
      </c>
      <c r="D623" s="11" t="str">
        <f t="shared" si="63"/>
        <v/>
      </c>
      <c r="E623" s="11" t="str">
        <f t="shared" si="67"/>
        <v/>
      </c>
      <c r="F623" s="11" t="str">
        <f t="shared" si="64"/>
        <v/>
      </c>
      <c r="G623" s="11" t="str">
        <f>IF('SAT Math'!B623="","", IF(F623&lt;100, 100, IF(F623&gt;300, 300, F623)))</f>
        <v/>
      </c>
      <c r="H623" s="11" t="str">
        <f t="shared" si="65"/>
        <v/>
      </c>
      <c r="I623" s="11" t="str">
        <f t="shared" si="68"/>
        <v/>
      </c>
      <c r="J623" s="11" t="str">
        <f t="shared" si="66"/>
        <v/>
      </c>
      <c r="K623" s="11" t="str">
        <f t="shared" si="69"/>
        <v/>
      </c>
      <c r="L623" s="11" t="str">
        <f>IF('SAT Math'!B623="","",'SAT M to CBEST M'!$A$2+'SAT M to CBEST M'!$B$2*B623)</f>
        <v/>
      </c>
      <c r="M623" s="11" t="str">
        <f>IF('SAT Math'!B623="","", IF(L623&lt;20, 20, IF(L623&gt;80, 80, L623)))</f>
        <v/>
      </c>
    </row>
    <row r="624" spans="1:13" x14ac:dyDescent="0.25">
      <c r="A624" s="11">
        <v>623</v>
      </c>
      <c r="B624" s="30"/>
      <c r="C624" s="11" t="str">
        <f>IF(ISBLANK('SAT Math'!B624),"", IF('SAT Math'!B624&lt;'SAT M to ACT M'!$A$2, 'SAT M to ACT M'!$B$2, IF('SAT Math'!B624&gt;'SAT M to ACT M'!A$56, 'SAT M to ACT M'!B$56, VLOOKUP(B624,'SAT M to ACT M'!A:B,2,FALSE))))</f>
        <v/>
      </c>
      <c r="D624" s="11" t="str">
        <f t="shared" si="63"/>
        <v/>
      </c>
      <c r="E624" s="11" t="str">
        <f t="shared" si="67"/>
        <v/>
      </c>
      <c r="F624" s="11" t="str">
        <f t="shared" si="64"/>
        <v/>
      </c>
      <c r="G624" s="11" t="str">
        <f>IF('SAT Math'!B624="","", IF(F624&lt;100, 100, IF(F624&gt;300, 300, F624)))</f>
        <v/>
      </c>
      <c r="H624" s="11" t="str">
        <f t="shared" si="65"/>
        <v/>
      </c>
      <c r="I624" s="11" t="str">
        <f t="shared" si="68"/>
        <v/>
      </c>
      <c r="J624" s="11" t="str">
        <f t="shared" si="66"/>
        <v/>
      </c>
      <c r="K624" s="11" t="str">
        <f t="shared" si="69"/>
        <v/>
      </c>
      <c r="L624" s="11" t="str">
        <f>IF('SAT Math'!B624="","",'SAT M to CBEST M'!$A$2+'SAT M to CBEST M'!$B$2*B624)</f>
        <v/>
      </c>
      <c r="M624" s="11" t="str">
        <f>IF('SAT Math'!B624="","", IF(L624&lt;20, 20, IF(L624&gt;80, 80, L624)))</f>
        <v/>
      </c>
    </row>
    <row r="625" spans="1:13" x14ac:dyDescent="0.25">
      <c r="A625" s="11">
        <v>624</v>
      </c>
      <c r="B625" s="30"/>
      <c r="C625" s="11" t="str">
        <f>IF(ISBLANK('SAT Math'!B625),"", IF('SAT Math'!B625&lt;'SAT M to ACT M'!$A$2, 'SAT M to ACT M'!$B$2, IF('SAT Math'!B625&gt;'SAT M to ACT M'!A$56, 'SAT M to ACT M'!B$56, VLOOKUP(B625,'SAT M to ACT M'!A:B,2,FALSE))))</f>
        <v/>
      </c>
      <c r="D625" s="11" t="str">
        <f t="shared" si="63"/>
        <v/>
      </c>
      <c r="E625" s="11" t="str">
        <f t="shared" si="67"/>
        <v/>
      </c>
      <c r="F625" s="11" t="str">
        <f t="shared" si="64"/>
        <v/>
      </c>
      <c r="G625" s="11" t="str">
        <f>IF('SAT Math'!B625="","", IF(F625&lt;100, 100, IF(F625&gt;300, 300, F625)))</f>
        <v/>
      </c>
      <c r="H625" s="11" t="str">
        <f t="shared" si="65"/>
        <v/>
      </c>
      <c r="I625" s="11" t="str">
        <f t="shared" si="68"/>
        <v/>
      </c>
      <c r="J625" s="11" t="str">
        <f t="shared" si="66"/>
        <v/>
      </c>
      <c r="K625" s="11" t="str">
        <f t="shared" si="69"/>
        <v/>
      </c>
      <c r="L625" s="11" t="str">
        <f>IF('SAT Math'!B625="","",'SAT M to CBEST M'!$A$2+'SAT M to CBEST M'!$B$2*B625)</f>
        <v/>
      </c>
      <c r="M625" s="11" t="str">
        <f>IF('SAT Math'!B625="","", IF(L625&lt;20, 20, IF(L625&gt;80, 80, L625)))</f>
        <v/>
      </c>
    </row>
    <row r="626" spans="1:13" x14ac:dyDescent="0.25">
      <c r="A626" s="11">
        <v>625</v>
      </c>
      <c r="B626" s="30"/>
      <c r="C626" s="11" t="str">
        <f>IF(ISBLANK('SAT Math'!B626),"", IF('SAT Math'!B626&lt;'SAT M to ACT M'!$A$2, 'SAT M to ACT M'!$B$2, IF('SAT Math'!B626&gt;'SAT M to ACT M'!A$56, 'SAT M to ACT M'!B$56, VLOOKUP(B626,'SAT M to ACT M'!A:B,2,FALSE))))</f>
        <v/>
      </c>
      <c r="D626" s="11" t="str">
        <f t="shared" si="63"/>
        <v/>
      </c>
      <c r="E626" s="11" t="str">
        <f t="shared" si="67"/>
        <v/>
      </c>
      <c r="F626" s="11" t="str">
        <f t="shared" si="64"/>
        <v/>
      </c>
      <c r="G626" s="11" t="str">
        <f>IF('SAT Math'!B626="","", IF(F626&lt;100, 100, IF(F626&gt;300, 300, F626)))</f>
        <v/>
      </c>
      <c r="H626" s="11" t="str">
        <f t="shared" si="65"/>
        <v/>
      </c>
      <c r="I626" s="11" t="str">
        <f t="shared" si="68"/>
        <v/>
      </c>
      <c r="J626" s="11" t="str">
        <f t="shared" si="66"/>
        <v/>
      </c>
      <c r="K626" s="11" t="str">
        <f t="shared" si="69"/>
        <v/>
      </c>
      <c r="L626" s="11" t="str">
        <f>IF('SAT Math'!B626="","",'SAT M to CBEST M'!$A$2+'SAT M to CBEST M'!$B$2*B626)</f>
        <v/>
      </c>
      <c r="M626" s="11" t="str">
        <f>IF('SAT Math'!B626="","", IF(L626&lt;20, 20, IF(L626&gt;80, 80, L626)))</f>
        <v/>
      </c>
    </row>
    <row r="627" spans="1:13" x14ac:dyDescent="0.25">
      <c r="A627" s="11">
        <v>626</v>
      </c>
      <c r="B627" s="30"/>
      <c r="C627" s="11" t="str">
        <f>IF(ISBLANK('SAT Math'!B627),"", IF('SAT Math'!B627&lt;'SAT M to ACT M'!$A$2, 'SAT M to ACT M'!$B$2, IF('SAT Math'!B627&gt;'SAT M to ACT M'!A$56, 'SAT M to ACT M'!B$56, VLOOKUP(B627,'SAT M to ACT M'!A:B,2,FALSE))))</f>
        <v/>
      </c>
      <c r="D627" s="11" t="str">
        <f t="shared" si="63"/>
        <v/>
      </c>
      <c r="E627" s="11" t="str">
        <f t="shared" si="67"/>
        <v/>
      </c>
      <c r="F627" s="11" t="str">
        <f t="shared" si="64"/>
        <v/>
      </c>
      <c r="G627" s="11" t="str">
        <f>IF('SAT Math'!B627="","", IF(F627&lt;100, 100, IF(F627&gt;300, 300, F627)))</f>
        <v/>
      </c>
      <c r="H627" s="11" t="str">
        <f t="shared" si="65"/>
        <v/>
      </c>
      <c r="I627" s="11" t="str">
        <f t="shared" si="68"/>
        <v/>
      </c>
      <c r="J627" s="11" t="str">
        <f t="shared" si="66"/>
        <v/>
      </c>
      <c r="K627" s="11" t="str">
        <f t="shared" si="69"/>
        <v/>
      </c>
      <c r="L627" s="11" t="str">
        <f>IF('SAT Math'!B627="","",'SAT M to CBEST M'!$A$2+'SAT M to CBEST M'!$B$2*B627)</f>
        <v/>
      </c>
      <c r="M627" s="11" t="str">
        <f>IF('SAT Math'!B627="","", IF(L627&lt;20, 20, IF(L627&gt;80, 80, L627)))</f>
        <v/>
      </c>
    </row>
    <row r="628" spans="1:13" x14ac:dyDescent="0.25">
      <c r="A628" s="11">
        <v>627</v>
      </c>
      <c r="B628" s="30"/>
      <c r="C628" s="11" t="str">
        <f>IF(ISBLANK('SAT Math'!B628),"", IF('SAT Math'!B628&lt;'SAT M to ACT M'!$A$2, 'SAT M to ACT M'!$B$2, IF('SAT Math'!B628&gt;'SAT M to ACT M'!A$56, 'SAT M to ACT M'!B$56, VLOOKUP(B628,'SAT M to ACT M'!A:B,2,FALSE))))</f>
        <v/>
      </c>
      <c r="D628" s="11" t="str">
        <f t="shared" si="63"/>
        <v/>
      </c>
      <c r="E628" s="11" t="str">
        <f t="shared" si="67"/>
        <v/>
      </c>
      <c r="F628" s="11" t="str">
        <f t="shared" si="64"/>
        <v/>
      </c>
      <c r="G628" s="11" t="str">
        <f>IF('SAT Math'!B628="","", IF(F628&lt;100, 100, IF(F628&gt;300, 300, F628)))</f>
        <v/>
      </c>
      <c r="H628" s="11" t="str">
        <f t="shared" si="65"/>
        <v/>
      </c>
      <c r="I628" s="11" t="str">
        <f t="shared" si="68"/>
        <v/>
      </c>
      <c r="J628" s="11" t="str">
        <f t="shared" si="66"/>
        <v/>
      </c>
      <c r="K628" s="11" t="str">
        <f t="shared" si="69"/>
        <v/>
      </c>
      <c r="L628" s="11" t="str">
        <f>IF('SAT Math'!B628="","",'SAT M to CBEST M'!$A$2+'SAT M to CBEST M'!$B$2*B628)</f>
        <v/>
      </c>
      <c r="M628" s="11" t="str">
        <f>IF('SAT Math'!B628="","", IF(L628&lt;20, 20, IF(L628&gt;80, 80, L628)))</f>
        <v/>
      </c>
    </row>
    <row r="629" spans="1:13" x14ac:dyDescent="0.25">
      <c r="A629" s="11">
        <v>628</v>
      </c>
      <c r="B629" s="30"/>
      <c r="C629" s="11" t="str">
        <f>IF(ISBLANK('SAT Math'!B629),"", IF('SAT Math'!B629&lt;'SAT M to ACT M'!$A$2, 'SAT M to ACT M'!$B$2, IF('SAT Math'!B629&gt;'SAT M to ACT M'!A$56, 'SAT M to ACT M'!B$56, VLOOKUP(B629,'SAT M to ACT M'!A:B,2,FALSE))))</f>
        <v/>
      </c>
      <c r="D629" s="11" t="str">
        <f t="shared" si="63"/>
        <v/>
      </c>
      <c r="E629" s="11" t="str">
        <f t="shared" si="67"/>
        <v/>
      </c>
      <c r="F629" s="11" t="str">
        <f t="shared" si="64"/>
        <v/>
      </c>
      <c r="G629" s="11" t="str">
        <f>IF('SAT Math'!B629="","", IF(F629&lt;100, 100, IF(F629&gt;300, 300, F629)))</f>
        <v/>
      </c>
      <c r="H629" s="11" t="str">
        <f t="shared" si="65"/>
        <v/>
      </c>
      <c r="I629" s="11" t="str">
        <f t="shared" si="68"/>
        <v/>
      </c>
      <c r="J629" s="11" t="str">
        <f t="shared" si="66"/>
        <v/>
      </c>
      <c r="K629" s="11" t="str">
        <f t="shared" si="69"/>
        <v/>
      </c>
      <c r="L629" s="11" t="str">
        <f>IF('SAT Math'!B629="","",'SAT M to CBEST M'!$A$2+'SAT M to CBEST M'!$B$2*B629)</f>
        <v/>
      </c>
      <c r="M629" s="11" t="str">
        <f>IF('SAT Math'!B629="","", IF(L629&lt;20, 20, IF(L629&gt;80, 80, L629)))</f>
        <v/>
      </c>
    </row>
    <row r="630" spans="1:13" x14ac:dyDescent="0.25">
      <c r="A630" s="11">
        <v>629</v>
      </c>
      <c r="B630" s="30"/>
      <c r="C630" s="11" t="str">
        <f>IF(ISBLANK('SAT Math'!B630),"", IF('SAT Math'!B630&lt;'SAT M to ACT M'!$A$2, 'SAT M to ACT M'!$B$2, IF('SAT Math'!B630&gt;'SAT M to ACT M'!A$56, 'SAT M to ACT M'!B$56, VLOOKUP(B630,'SAT M to ACT M'!A:B,2,FALSE))))</f>
        <v/>
      </c>
      <c r="D630" s="11" t="str">
        <f t="shared" si="63"/>
        <v/>
      </c>
      <c r="E630" s="11" t="str">
        <f t="shared" si="67"/>
        <v/>
      </c>
      <c r="F630" s="11" t="str">
        <f t="shared" si="64"/>
        <v/>
      </c>
      <c r="G630" s="11" t="str">
        <f>IF('SAT Math'!B630="","", IF(F630&lt;100, 100, IF(F630&gt;300, 300, F630)))</f>
        <v/>
      </c>
      <c r="H630" s="11" t="str">
        <f t="shared" si="65"/>
        <v/>
      </c>
      <c r="I630" s="11" t="str">
        <f t="shared" si="68"/>
        <v/>
      </c>
      <c r="J630" s="11" t="str">
        <f t="shared" si="66"/>
        <v/>
      </c>
      <c r="K630" s="11" t="str">
        <f t="shared" si="69"/>
        <v/>
      </c>
      <c r="L630" s="11" t="str">
        <f>IF('SAT Math'!B630="","",'SAT M to CBEST M'!$A$2+'SAT M to CBEST M'!$B$2*B630)</f>
        <v/>
      </c>
      <c r="M630" s="11" t="str">
        <f>IF('SAT Math'!B630="","", IF(L630&lt;20, 20, IF(L630&gt;80, 80, L630)))</f>
        <v/>
      </c>
    </row>
    <row r="631" spans="1:13" x14ac:dyDescent="0.25">
      <c r="A631" s="11">
        <v>630</v>
      </c>
      <c r="B631" s="30"/>
      <c r="C631" s="11" t="str">
        <f>IF(ISBLANK('SAT Math'!B631),"", IF('SAT Math'!B631&lt;'SAT M to ACT M'!$A$2, 'SAT M to ACT M'!$B$2, IF('SAT Math'!B631&gt;'SAT M to ACT M'!A$56, 'SAT M to ACT M'!B$56, VLOOKUP(B631,'SAT M to ACT M'!A:B,2,FALSE))))</f>
        <v/>
      </c>
      <c r="D631" s="11" t="str">
        <f t="shared" si="63"/>
        <v/>
      </c>
      <c r="E631" s="11" t="str">
        <f t="shared" si="67"/>
        <v/>
      </c>
      <c r="F631" s="11" t="str">
        <f t="shared" si="64"/>
        <v/>
      </c>
      <c r="G631" s="11" t="str">
        <f>IF('SAT Math'!B631="","", IF(F631&lt;100, 100, IF(F631&gt;300, 300, F631)))</f>
        <v/>
      </c>
      <c r="H631" s="11" t="str">
        <f t="shared" si="65"/>
        <v/>
      </c>
      <c r="I631" s="11" t="str">
        <f t="shared" si="68"/>
        <v/>
      </c>
      <c r="J631" s="11" t="str">
        <f t="shared" si="66"/>
        <v/>
      </c>
      <c r="K631" s="11" t="str">
        <f t="shared" si="69"/>
        <v/>
      </c>
      <c r="L631" s="11" t="str">
        <f>IF('SAT Math'!B631="","",'SAT M to CBEST M'!$A$2+'SAT M to CBEST M'!$B$2*B631)</f>
        <v/>
      </c>
      <c r="M631" s="11" t="str">
        <f>IF('SAT Math'!B631="","", IF(L631&lt;20, 20, IF(L631&gt;80, 80, L631)))</f>
        <v/>
      </c>
    </row>
    <row r="632" spans="1:13" x14ac:dyDescent="0.25">
      <c r="A632" s="11">
        <v>631</v>
      </c>
      <c r="B632" s="30"/>
      <c r="C632" s="11" t="str">
        <f>IF(ISBLANK('SAT Math'!B632),"", IF('SAT Math'!B632&lt;'SAT M to ACT M'!$A$2, 'SAT M to ACT M'!$B$2, IF('SAT Math'!B632&gt;'SAT M to ACT M'!A$56, 'SAT M to ACT M'!B$56, VLOOKUP(B632,'SAT M to ACT M'!A:B,2,FALSE))))</f>
        <v/>
      </c>
      <c r="D632" s="11" t="str">
        <f t="shared" si="63"/>
        <v/>
      </c>
      <c r="E632" s="11" t="str">
        <f t="shared" si="67"/>
        <v/>
      </c>
      <c r="F632" s="11" t="str">
        <f t="shared" si="64"/>
        <v/>
      </c>
      <c r="G632" s="11" t="str">
        <f>IF('SAT Math'!B632="","", IF(F632&lt;100, 100, IF(F632&gt;300, 300, F632)))</f>
        <v/>
      </c>
      <c r="H632" s="11" t="str">
        <f t="shared" si="65"/>
        <v/>
      </c>
      <c r="I632" s="11" t="str">
        <f t="shared" si="68"/>
        <v/>
      </c>
      <c r="J632" s="11" t="str">
        <f t="shared" si="66"/>
        <v/>
      </c>
      <c r="K632" s="11" t="str">
        <f t="shared" si="69"/>
        <v/>
      </c>
      <c r="L632" s="11" t="str">
        <f>IF('SAT Math'!B632="","",'SAT M to CBEST M'!$A$2+'SAT M to CBEST M'!$B$2*B632)</f>
        <v/>
      </c>
      <c r="M632" s="11" t="str">
        <f>IF('SAT Math'!B632="","", IF(L632&lt;20, 20, IF(L632&gt;80, 80, L632)))</f>
        <v/>
      </c>
    </row>
    <row r="633" spans="1:13" x14ac:dyDescent="0.25">
      <c r="A633" s="11">
        <v>632</v>
      </c>
      <c r="B633" s="30"/>
      <c r="C633" s="11" t="str">
        <f>IF(ISBLANK('SAT Math'!B633),"", IF('SAT Math'!B633&lt;'SAT M to ACT M'!$A$2, 'SAT M to ACT M'!$B$2, IF('SAT Math'!B633&gt;'SAT M to ACT M'!A$56, 'SAT M to ACT M'!B$56, VLOOKUP(B633,'SAT M to ACT M'!A:B,2,FALSE))))</f>
        <v/>
      </c>
      <c r="D633" s="11" t="str">
        <f t="shared" si="63"/>
        <v/>
      </c>
      <c r="E633" s="11" t="str">
        <f t="shared" si="67"/>
        <v/>
      </c>
      <c r="F633" s="11" t="str">
        <f t="shared" si="64"/>
        <v/>
      </c>
      <c r="G633" s="11" t="str">
        <f>IF('SAT Math'!B633="","", IF(F633&lt;100, 100, IF(F633&gt;300, 300, F633)))</f>
        <v/>
      </c>
      <c r="H633" s="11" t="str">
        <f t="shared" si="65"/>
        <v/>
      </c>
      <c r="I633" s="11" t="str">
        <f t="shared" si="68"/>
        <v/>
      </c>
      <c r="J633" s="11" t="str">
        <f t="shared" si="66"/>
        <v/>
      </c>
      <c r="K633" s="11" t="str">
        <f t="shared" si="69"/>
        <v/>
      </c>
      <c r="L633" s="11" t="str">
        <f>IF('SAT Math'!B633="","",'SAT M to CBEST M'!$A$2+'SAT M to CBEST M'!$B$2*B633)</f>
        <v/>
      </c>
      <c r="M633" s="11" t="str">
        <f>IF('SAT Math'!B633="","", IF(L633&lt;20, 20, IF(L633&gt;80, 80, L633)))</f>
        <v/>
      </c>
    </row>
    <row r="634" spans="1:13" x14ac:dyDescent="0.25">
      <c r="A634" s="11">
        <v>633</v>
      </c>
      <c r="B634" s="30"/>
      <c r="C634" s="11" t="str">
        <f>IF(ISBLANK('SAT Math'!B634),"", IF('SAT Math'!B634&lt;'SAT M to ACT M'!$A$2, 'SAT M to ACT M'!$B$2, IF('SAT Math'!B634&gt;'SAT M to ACT M'!A$56, 'SAT M to ACT M'!B$56, VLOOKUP(B634,'SAT M to ACT M'!A:B,2,FALSE))))</f>
        <v/>
      </c>
      <c r="D634" s="11" t="str">
        <f t="shared" si="63"/>
        <v/>
      </c>
      <c r="E634" s="11" t="str">
        <f t="shared" si="67"/>
        <v/>
      </c>
      <c r="F634" s="11" t="str">
        <f t="shared" si="64"/>
        <v/>
      </c>
      <c r="G634" s="11" t="str">
        <f>IF('SAT Math'!B634="","", IF(F634&lt;100, 100, IF(F634&gt;300, 300, F634)))</f>
        <v/>
      </c>
      <c r="H634" s="11" t="str">
        <f t="shared" si="65"/>
        <v/>
      </c>
      <c r="I634" s="11" t="str">
        <f t="shared" si="68"/>
        <v/>
      </c>
      <c r="J634" s="11" t="str">
        <f t="shared" si="66"/>
        <v/>
      </c>
      <c r="K634" s="11" t="str">
        <f t="shared" si="69"/>
        <v/>
      </c>
      <c r="L634" s="11" t="str">
        <f>IF('SAT Math'!B634="","",'SAT M to CBEST M'!$A$2+'SAT M to CBEST M'!$B$2*B634)</f>
        <v/>
      </c>
      <c r="M634" s="11" t="str">
        <f>IF('SAT Math'!B634="","", IF(L634&lt;20, 20, IF(L634&gt;80, 80, L634)))</f>
        <v/>
      </c>
    </row>
    <row r="635" spans="1:13" x14ac:dyDescent="0.25">
      <c r="A635" s="11">
        <v>634</v>
      </c>
      <c r="B635" s="30"/>
      <c r="C635" s="11" t="str">
        <f>IF(ISBLANK('SAT Math'!B635),"", IF('SAT Math'!B635&lt;'SAT M to ACT M'!$A$2, 'SAT M to ACT M'!$B$2, IF('SAT Math'!B635&gt;'SAT M to ACT M'!A$56, 'SAT M to ACT M'!B$56, VLOOKUP(B635,'SAT M to ACT M'!A:B,2,FALSE))))</f>
        <v/>
      </c>
      <c r="D635" s="11" t="str">
        <f t="shared" si="63"/>
        <v/>
      </c>
      <c r="E635" s="11" t="str">
        <f t="shared" si="67"/>
        <v/>
      </c>
      <c r="F635" s="11" t="str">
        <f t="shared" si="64"/>
        <v/>
      </c>
      <c r="G635" s="11" t="str">
        <f>IF('SAT Math'!B635="","", IF(F635&lt;100, 100, IF(F635&gt;300, 300, F635)))</f>
        <v/>
      </c>
      <c r="H635" s="11" t="str">
        <f t="shared" si="65"/>
        <v/>
      </c>
      <c r="I635" s="11" t="str">
        <f t="shared" si="68"/>
        <v/>
      </c>
      <c r="J635" s="11" t="str">
        <f t="shared" si="66"/>
        <v/>
      </c>
      <c r="K635" s="11" t="str">
        <f t="shared" si="69"/>
        <v/>
      </c>
      <c r="L635" s="11" t="str">
        <f>IF('SAT Math'!B635="","",'SAT M to CBEST M'!$A$2+'SAT M to CBEST M'!$B$2*B635)</f>
        <v/>
      </c>
      <c r="M635" s="11" t="str">
        <f>IF('SAT Math'!B635="","", IF(L635&lt;20, 20, IF(L635&gt;80, 80, L635)))</f>
        <v/>
      </c>
    </row>
    <row r="636" spans="1:13" x14ac:dyDescent="0.25">
      <c r="A636" s="11">
        <v>635</v>
      </c>
      <c r="B636" s="30"/>
      <c r="C636" s="11" t="str">
        <f>IF(ISBLANK('SAT Math'!B636),"", IF('SAT Math'!B636&lt;'SAT M to ACT M'!$A$2, 'SAT M to ACT M'!$B$2, IF('SAT Math'!B636&gt;'SAT M to ACT M'!A$56, 'SAT M to ACT M'!B$56, VLOOKUP(B636,'SAT M to ACT M'!A:B,2,FALSE))))</f>
        <v/>
      </c>
      <c r="D636" s="11" t="str">
        <f t="shared" si="63"/>
        <v/>
      </c>
      <c r="E636" s="11" t="str">
        <f t="shared" si="67"/>
        <v/>
      </c>
      <c r="F636" s="11" t="str">
        <f t="shared" si="64"/>
        <v/>
      </c>
      <c r="G636" s="11" t="str">
        <f>IF('SAT Math'!B636="","", IF(F636&lt;100, 100, IF(F636&gt;300, 300, F636)))</f>
        <v/>
      </c>
      <c r="H636" s="11" t="str">
        <f t="shared" si="65"/>
        <v/>
      </c>
      <c r="I636" s="11" t="str">
        <f t="shared" si="68"/>
        <v/>
      </c>
      <c r="J636" s="11" t="str">
        <f t="shared" si="66"/>
        <v/>
      </c>
      <c r="K636" s="11" t="str">
        <f t="shared" si="69"/>
        <v/>
      </c>
      <c r="L636" s="11" t="str">
        <f>IF('SAT Math'!B636="","",'SAT M to CBEST M'!$A$2+'SAT M to CBEST M'!$B$2*B636)</f>
        <v/>
      </c>
      <c r="M636" s="11" t="str">
        <f>IF('SAT Math'!B636="","", IF(L636&lt;20, 20, IF(L636&gt;80, 80, L636)))</f>
        <v/>
      </c>
    </row>
    <row r="637" spans="1:13" x14ac:dyDescent="0.25">
      <c r="A637" s="11">
        <v>636</v>
      </c>
      <c r="B637" s="30"/>
      <c r="C637" s="11" t="str">
        <f>IF(ISBLANK('SAT Math'!B637),"", IF('SAT Math'!B637&lt;'SAT M to ACT M'!$A$2, 'SAT M to ACT M'!$B$2, IF('SAT Math'!B637&gt;'SAT M to ACT M'!A$56, 'SAT M to ACT M'!B$56, VLOOKUP(B637,'SAT M to ACT M'!A:B,2,FALSE))))</f>
        <v/>
      </c>
      <c r="D637" s="11" t="str">
        <f t="shared" si="63"/>
        <v/>
      </c>
      <c r="E637" s="11" t="str">
        <f t="shared" si="67"/>
        <v/>
      </c>
      <c r="F637" s="11" t="str">
        <f t="shared" si="64"/>
        <v/>
      </c>
      <c r="G637" s="11" t="str">
        <f>IF('SAT Math'!B637="","", IF(F637&lt;100, 100, IF(F637&gt;300, 300, F637)))</f>
        <v/>
      </c>
      <c r="H637" s="11" t="str">
        <f t="shared" si="65"/>
        <v/>
      </c>
      <c r="I637" s="11" t="str">
        <f t="shared" si="68"/>
        <v/>
      </c>
      <c r="J637" s="11" t="str">
        <f t="shared" si="66"/>
        <v/>
      </c>
      <c r="K637" s="11" t="str">
        <f t="shared" si="69"/>
        <v/>
      </c>
      <c r="L637" s="11" t="str">
        <f>IF('SAT Math'!B637="","",'SAT M to CBEST M'!$A$2+'SAT M to CBEST M'!$B$2*B637)</f>
        <v/>
      </c>
      <c r="M637" s="11" t="str">
        <f>IF('SAT Math'!B637="","", IF(L637&lt;20, 20, IF(L637&gt;80, 80, L637)))</f>
        <v/>
      </c>
    </row>
    <row r="638" spans="1:13" x14ac:dyDescent="0.25">
      <c r="A638" s="11">
        <v>637</v>
      </c>
      <c r="B638" s="30"/>
      <c r="C638" s="11" t="str">
        <f>IF(ISBLANK('SAT Math'!B638),"", IF('SAT Math'!B638&lt;'SAT M to ACT M'!$A$2, 'SAT M to ACT M'!$B$2, IF('SAT Math'!B638&gt;'SAT M to ACT M'!A$56, 'SAT M to ACT M'!B$56, VLOOKUP(B638,'SAT M to ACT M'!A:B,2,FALSE))))</f>
        <v/>
      </c>
      <c r="D638" s="11" t="str">
        <f t="shared" si="63"/>
        <v/>
      </c>
      <c r="E638" s="11" t="str">
        <f t="shared" si="67"/>
        <v/>
      </c>
      <c r="F638" s="11" t="str">
        <f t="shared" si="64"/>
        <v/>
      </c>
      <c r="G638" s="11" t="str">
        <f>IF('SAT Math'!B638="","", IF(F638&lt;100, 100, IF(F638&gt;300, 300, F638)))</f>
        <v/>
      </c>
      <c r="H638" s="11" t="str">
        <f t="shared" si="65"/>
        <v/>
      </c>
      <c r="I638" s="11" t="str">
        <f t="shared" si="68"/>
        <v/>
      </c>
      <c r="J638" s="11" t="str">
        <f t="shared" si="66"/>
        <v/>
      </c>
      <c r="K638" s="11" t="str">
        <f t="shared" si="69"/>
        <v/>
      </c>
      <c r="L638" s="11" t="str">
        <f>IF('SAT Math'!B638="","",'SAT M to CBEST M'!$A$2+'SAT M to CBEST M'!$B$2*B638)</f>
        <v/>
      </c>
      <c r="M638" s="11" t="str">
        <f>IF('SAT Math'!B638="","", IF(L638&lt;20, 20, IF(L638&gt;80, 80, L638)))</f>
        <v/>
      </c>
    </row>
    <row r="639" spans="1:13" x14ac:dyDescent="0.25">
      <c r="A639" s="11">
        <v>638</v>
      </c>
      <c r="B639" s="30"/>
      <c r="C639" s="11" t="str">
        <f>IF(ISBLANK('SAT Math'!B639),"", IF('SAT Math'!B639&lt;'SAT M to ACT M'!$A$2, 'SAT M to ACT M'!$B$2, IF('SAT Math'!B639&gt;'SAT M to ACT M'!A$56, 'SAT M to ACT M'!B$56, VLOOKUP(B639,'SAT M to ACT M'!A:B,2,FALSE))))</f>
        <v/>
      </c>
      <c r="D639" s="11" t="str">
        <f t="shared" si="63"/>
        <v/>
      </c>
      <c r="E639" s="11" t="str">
        <f t="shared" si="67"/>
        <v/>
      </c>
      <c r="F639" s="11" t="str">
        <f t="shared" si="64"/>
        <v/>
      </c>
      <c r="G639" s="11" t="str">
        <f>IF('SAT Math'!B639="","", IF(F639&lt;100, 100, IF(F639&gt;300, 300, F639)))</f>
        <v/>
      </c>
      <c r="H639" s="11" t="str">
        <f t="shared" si="65"/>
        <v/>
      </c>
      <c r="I639" s="11" t="str">
        <f t="shared" si="68"/>
        <v/>
      </c>
      <c r="J639" s="11" t="str">
        <f t="shared" si="66"/>
        <v/>
      </c>
      <c r="K639" s="11" t="str">
        <f t="shared" si="69"/>
        <v/>
      </c>
      <c r="L639" s="11" t="str">
        <f>IF('SAT Math'!B639="","",'SAT M to CBEST M'!$A$2+'SAT M to CBEST M'!$B$2*B639)</f>
        <v/>
      </c>
      <c r="M639" s="11" t="str">
        <f>IF('SAT Math'!B639="","", IF(L639&lt;20, 20, IF(L639&gt;80, 80, L639)))</f>
        <v/>
      </c>
    </row>
    <row r="640" spans="1:13" x14ac:dyDescent="0.25">
      <c r="A640" s="11">
        <v>639</v>
      </c>
      <c r="B640" s="30"/>
      <c r="C640" s="11" t="str">
        <f>IF(ISBLANK('SAT Math'!B640),"", IF('SAT Math'!B640&lt;'SAT M to ACT M'!$A$2, 'SAT M to ACT M'!$B$2, IF('SAT Math'!B640&gt;'SAT M to ACT M'!A$56, 'SAT M to ACT M'!B$56, VLOOKUP(B640,'SAT M to ACT M'!A:B,2,FALSE))))</f>
        <v/>
      </c>
      <c r="D640" s="11" t="str">
        <f t="shared" si="63"/>
        <v/>
      </c>
      <c r="E640" s="11" t="str">
        <f t="shared" si="67"/>
        <v/>
      </c>
      <c r="F640" s="11" t="str">
        <f t="shared" si="64"/>
        <v/>
      </c>
      <c r="G640" s="11" t="str">
        <f>IF('SAT Math'!B640="","", IF(F640&lt;100, 100, IF(F640&gt;300, 300, F640)))</f>
        <v/>
      </c>
      <c r="H640" s="11" t="str">
        <f t="shared" si="65"/>
        <v/>
      </c>
      <c r="I640" s="11" t="str">
        <f t="shared" si="68"/>
        <v/>
      </c>
      <c r="J640" s="11" t="str">
        <f t="shared" si="66"/>
        <v/>
      </c>
      <c r="K640" s="11" t="str">
        <f t="shared" si="69"/>
        <v/>
      </c>
      <c r="L640" s="11" t="str">
        <f>IF('SAT Math'!B640="","",'SAT M to CBEST M'!$A$2+'SAT M to CBEST M'!$B$2*B640)</f>
        <v/>
      </c>
      <c r="M640" s="11" t="str">
        <f>IF('SAT Math'!B640="","", IF(L640&lt;20, 20, IF(L640&gt;80, 80, L640)))</f>
        <v/>
      </c>
    </row>
    <row r="641" spans="1:13" x14ac:dyDescent="0.25">
      <c r="A641" s="11">
        <v>640</v>
      </c>
      <c r="B641" s="30"/>
      <c r="C641" s="11" t="str">
        <f>IF(ISBLANK('SAT Math'!B641),"", IF('SAT Math'!B641&lt;'SAT M to ACT M'!$A$2, 'SAT M to ACT M'!$B$2, IF('SAT Math'!B641&gt;'SAT M to ACT M'!A$56, 'SAT M to ACT M'!B$56, VLOOKUP(B641,'SAT M to ACT M'!A:B,2,FALSE))))</f>
        <v/>
      </c>
      <c r="D641" s="11" t="str">
        <f t="shared" si="63"/>
        <v/>
      </c>
      <c r="E641" s="11" t="str">
        <f t="shared" si="67"/>
        <v/>
      </c>
      <c r="F641" s="11" t="str">
        <f t="shared" si="64"/>
        <v/>
      </c>
      <c r="G641" s="11" t="str">
        <f>IF('SAT Math'!B641="","", IF(F641&lt;100, 100, IF(F641&gt;300, 300, F641)))</f>
        <v/>
      </c>
      <c r="H641" s="11" t="str">
        <f t="shared" si="65"/>
        <v/>
      </c>
      <c r="I641" s="11" t="str">
        <f t="shared" si="68"/>
        <v/>
      </c>
      <c r="J641" s="11" t="str">
        <f t="shared" si="66"/>
        <v/>
      </c>
      <c r="K641" s="11" t="str">
        <f t="shared" si="69"/>
        <v/>
      </c>
      <c r="L641" s="11" t="str">
        <f>IF('SAT Math'!B641="","",'SAT M to CBEST M'!$A$2+'SAT M to CBEST M'!$B$2*B641)</f>
        <v/>
      </c>
      <c r="M641" s="11" t="str">
        <f>IF('SAT Math'!B641="","", IF(L641&lt;20, 20, IF(L641&gt;80, 80, L641)))</f>
        <v/>
      </c>
    </row>
    <row r="642" spans="1:13" x14ac:dyDescent="0.25">
      <c r="A642" s="11">
        <v>641</v>
      </c>
      <c r="B642" s="30"/>
      <c r="C642" s="11" t="str">
        <f>IF(ISBLANK('SAT Math'!B642),"", IF('SAT Math'!B642&lt;'SAT M to ACT M'!$A$2, 'SAT M to ACT M'!$B$2, IF('SAT Math'!B642&gt;'SAT M to ACT M'!A$56, 'SAT M to ACT M'!B$56, VLOOKUP(B642,'SAT M to ACT M'!A:B,2,FALSE))))</f>
        <v/>
      </c>
      <c r="D642" s="11" t="str">
        <f t="shared" ref="D642:D705" si="70">IF(B642="","",interceptACTMtoPCM5732+slopeACTMtoPCM5732*C642)</f>
        <v/>
      </c>
      <c r="E642" s="11" t="str">
        <f t="shared" si="67"/>
        <v/>
      </c>
      <c r="F642" s="11" t="str">
        <f t="shared" ref="F642:F705" si="71">IF(B642="","",IF(C642&gt;=17, upperinterceptACTMtoPAAM201+C642*upperslopeACTMtoPAAM201, lowerinterceptACTMtoPAAM201+C642*lowerslopeACTMtoPAAM201))</f>
        <v/>
      </c>
      <c r="G642" s="11" t="str">
        <f>IF('SAT Math'!B642="","", IF(F642&lt;100, 100, IF(F642&gt;300, 300, F642)))</f>
        <v/>
      </c>
      <c r="H642" s="11" t="str">
        <f t="shared" ref="H642:H705" si="72">IF(B642="","",interceptACTMtoPCM5733+slopeACTMtoPCM5733*C642)</f>
        <v/>
      </c>
      <c r="I642" s="11" t="str">
        <f t="shared" si="68"/>
        <v/>
      </c>
      <c r="J642" s="11" t="str">
        <f t="shared" ref="J642:J705" si="73">IF(B642="","",IF(C642&gt;=16, upperinterceptACTMtoPAAM211+C642*upperslopeACTMtoPAAM211, lowerinterceptACTMtoPAAM211+C642*lowerslopeACTMtoPAAM211))</f>
        <v/>
      </c>
      <c r="K642" s="11" t="str">
        <f t="shared" si="69"/>
        <v/>
      </c>
      <c r="L642" s="11" t="str">
        <f>IF('SAT Math'!B642="","",'SAT M to CBEST M'!$A$2+'SAT M to CBEST M'!$B$2*B642)</f>
        <v/>
      </c>
      <c r="M642" s="11" t="str">
        <f>IF('SAT Math'!B642="","", IF(L642&lt;20, 20, IF(L642&gt;80, 80, L642)))</f>
        <v/>
      </c>
    </row>
    <row r="643" spans="1:13" x14ac:dyDescent="0.25">
      <c r="A643" s="11">
        <v>642</v>
      </c>
      <c r="B643" s="30"/>
      <c r="C643" s="11" t="str">
        <f>IF(ISBLANK('SAT Math'!B643),"", IF('SAT Math'!B643&lt;'SAT M to ACT M'!$A$2, 'SAT M to ACT M'!$B$2, IF('SAT Math'!B643&gt;'SAT M to ACT M'!A$56, 'SAT M to ACT M'!B$56, VLOOKUP(B643,'SAT M to ACT M'!A:B,2,FALSE))))</f>
        <v/>
      </c>
      <c r="D643" s="11" t="str">
        <f t="shared" si="70"/>
        <v/>
      </c>
      <c r="E643" s="11" t="str">
        <f t="shared" ref="E643:E706" si="74">IF(B643="","", IF(D643&lt;100, 100, IF(D643&gt;200, 200, D643)))</f>
        <v/>
      </c>
      <c r="F643" s="11" t="str">
        <f t="shared" si="71"/>
        <v/>
      </c>
      <c r="G643" s="11" t="str">
        <f>IF('SAT Math'!B643="","", IF(F643&lt;100, 100, IF(F643&gt;300, 300, F643)))</f>
        <v/>
      </c>
      <c r="H643" s="11" t="str">
        <f t="shared" si="72"/>
        <v/>
      </c>
      <c r="I643" s="11" t="str">
        <f t="shared" ref="I643:I706" si="75">IF(B643="","", IF(H643&lt;100, 100, IF(H643&gt;200, 200, H643)))</f>
        <v/>
      </c>
      <c r="J643" s="11" t="str">
        <f t="shared" si="73"/>
        <v/>
      </c>
      <c r="K643" s="11" t="str">
        <f t="shared" ref="K643:K706" si="76">IF(B643="","", IF(J643&lt;100, 100, IF(J643&gt;300, 300, J643)))</f>
        <v/>
      </c>
      <c r="L643" s="11" t="str">
        <f>IF('SAT Math'!B643="","",'SAT M to CBEST M'!$A$2+'SAT M to CBEST M'!$B$2*B643)</f>
        <v/>
      </c>
      <c r="M643" s="11" t="str">
        <f>IF('SAT Math'!B643="","", IF(L643&lt;20, 20, IF(L643&gt;80, 80, L643)))</f>
        <v/>
      </c>
    </row>
    <row r="644" spans="1:13" x14ac:dyDescent="0.25">
      <c r="A644" s="11">
        <v>643</v>
      </c>
      <c r="B644" s="30"/>
      <c r="C644" s="11" t="str">
        <f>IF(ISBLANK('SAT Math'!B644),"", IF('SAT Math'!B644&lt;'SAT M to ACT M'!$A$2, 'SAT M to ACT M'!$B$2, IF('SAT Math'!B644&gt;'SAT M to ACT M'!A$56, 'SAT M to ACT M'!B$56, VLOOKUP(B644,'SAT M to ACT M'!A:B,2,FALSE))))</f>
        <v/>
      </c>
      <c r="D644" s="11" t="str">
        <f t="shared" si="70"/>
        <v/>
      </c>
      <c r="E644" s="11" t="str">
        <f t="shared" si="74"/>
        <v/>
      </c>
      <c r="F644" s="11" t="str">
        <f t="shared" si="71"/>
        <v/>
      </c>
      <c r="G644" s="11" t="str">
        <f>IF('SAT Math'!B644="","", IF(F644&lt;100, 100, IF(F644&gt;300, 300, F644)))</f>
        <v/>
      </c>
      <c r="H644" s="11" t="str">
        <f t="shared" si="72"/>
        <v/>
      </c>
      <c r="I644" s="11" t="str">
        <f t="shared" si="75"/>
        <v/>
      </c>
      <c r="J644" s="11" t="str">
        <f t="shared" si="73"/>
        <v/>
      </c>
      <c r="K644" s="11" t="str">
        <f t="shared" si="76"/>
        <v/>
      </c>
      <c r="L644" s="11" t="str">
        <f>IF('SAT Math'!B644="","",'SAT M to CBEST M'!$A$2+'SAT M to CBEST M'!$B$2*B644)</f>
        <v/>
      </c>
      <c r="M644" s="11" t="str">
        <f>IF('SAT Math'!B644="","", IF(L644&lt;20, 20, IF(L644&gt;80, 80, L644)))</f>
        <v/>
      </c>
    </row>
    <row r="645" spans="1:13" x14ac:dyDescent="0.25">
      <c r="A645" s="11">
        <v>644</v>
      </c>
      <c r="B645" s="30"/>
      <c r="C645" s="11" t="str">
        <f>IF(ISBLANK('SAT Math'!B645),"", IF('SAT Math'!B645&lt;'SAT M to ACT M'!$A$2, 'SAT M to ACT M'!$B$2, IF('SAT Math'!B645&gt;'SAT M to ACT M'!A$56, 'SAT M to ACT M'!B$56, VLOOKUP(B645,'SAT M to ACT M'!A:B,2,FALSE))))</f>
        <v/>
      </c>
      <c r="D645" s="11" t="str">
        <f t="shared" si="70"/>
        <v/>
      </c>
      <c r="E645" s="11" t="str">
        <f t="shared" si="74"/>
        <v/>
      </c>
      <c r="F645" s="11" t="str">
        <f t="shared" si="71"/>
        <v/>
      </c>
      <c r="G645" s="11" t="str">
        <f>IF('SAT Math'!B645="","", IF(F645&lt;100, 100, IF(F645&gt;300, 300, F645)))</f>
        <v/>
      </c>
      <c r="H645" s="11" t="str">
        <f t="shared" si="72"/>
        <v/>
      </c>
      <c r="I645" s="11" t="str">
        <f t="shared" si="75"/>
        <v/>
      </c>
      <c r="J645" s="11" t="str">
        <f t="shared" si="73"/>
        <v/>
      </c>
      <c r="K645" s="11" t="str">
        <f t="shared" si="76"/>
        <v/>
      </c>
      <c r="L645" s="11" t="str">
        <f>IF('SAT Math'!B645="","",'SAT M to CBEST M'!$A$2+'SAT M to CBEST M'!$B$2*B645)</f>
        <v/>
      </c>
      <c r="M645" s="11" t="str">
        <f>IF('SAT Math'!B645="","", IF(L645&lt;20, 20, IF(L645&gt;80, 80, L645)))</f>
        <v/>
      </c>
    </row>
    <row r="646" spans="1:13" x14ac:dyDescent="0.25">
      <c r="A646" s="11">
        <v>645</v>
      </c>
      <c r="B646" s="30"/>
      <c r="C646" s="11" t="str">
        <f>IF(ISBLANK('SAT Math'!B646),"", IF('SAT Math'!B646&lt;'SAT M to ACT M'!$A$2, 'SAT M to ACT M'!$B$2, IF('SAT Math'!B646&gt;'SAT M to ACT M'!A$56, 'SAT M to ACT M'!B$56, VLOOKUP(B646,'SAT M to ACT M'!A:B,2,FALSE))))</f>
        <v/>
      </c>
      <c r="D646" s="11" t="str">
        <f t="shared" si="70"/>
        <v/>
      </c>
      <c r="E646" s="11" t="str">
        <f t="shared" si="74"/>
        <v/>
      </c>
      <c r="F646" s="11" t="str">
        <f t="shared" si="71"/>
        <v/>
      </c>
      <c r="G646" s="11" t="str">
        <f>IF('SAT Math'!B646="","", IF(F646&lt;100, 100, IF(F646&gt;300, 300, F646)))</f>
        <v/>
      </c>
      <c r="H646" s="11" t="str">
        <f t="shared" si="72"/>
        <v/>
      </c>
      <c r="I646" s="11" t="str">
        <f t="shared" si="75"/>
        <v/>
      </c>
      <c r="J646" s="11" t="str">
        <f t="shared" si="73"/>
        <v/>
      </c>
      <c r="K646" s="11" t="str">
        <f t="shared" si="76"/>
        <v/>
      </c>
      <c r="L646" s="11" t="str">
        <f>IF('SAT Math'!B646="","",'SAT M to CBEST M'!$A$2+'SAT M to CBEST M'!$B$2*B646)</f>
        <v/>
      </c>
      <c r="M646" s="11" t="str">
        <f>IF('SAT Math'!B646="","", IF(L646&lt;20, 20, IF(L646&gt;80, 80, L646)))</f>
        <v/>
      </c>
    </row>
    <row r="647" spans="1:13" x14ac:dyDescent="0.25">
      <c r="A647" s="11">
        <v>646</v>
      </c>
      <c r="B647" s="30"/>
      <c r="C647" s="11" t="str">
        <f>IF(ISBLANK('SAT Math'!B647),"", IF('SAT Math'!B647&lt;'SAT M to ACT M'!$A$2, 'SAT M to ACT M'!$B$2, IF('SAT Math'!B647&gt;'SAT M to ACT M'!A$56, 'SAT M to ACT M'!B$56, VLOOKUP(B647,'SAT M to ACT M'!A:B,2,FALSE))))</f>
        <v/>
      </c>
      <c r="D647" s="11" t="str">
        <f t="shared" si="70"/>
        <v/>
      </c>
      <c r="E647" s="11" t="str">
        <f t="shared" si="74"/>
        <v/>
      </c>
      <c r="F647" s="11" t="str">
        <f t="shared" si="71"/>
        <v/>
      </c>
      <c r="G647" s="11" t="str">
        <f>IF('SAT Math'!B647="","", IF(F647&lt;100, 100, IF(F647&gt;300, 300, F647)))</f>
        <v/>
      </c>
      <c r="H647" s="11" t="str">
        <f t="shared" si="72"/>
        <v/>
      </c>
      <c r="I647" s="11" t="str">
        <f t="shared" si="75"/>
        <v/>
      </c>
      <c r="J647" s="11" t="str">
        <f t="shared" si="73"/>
        <v/>
      </c>
      <c r="K647" s="11" t="str">
        <f t="shared" si="76"/>
        <v/>
      </c>
      <c r="L647" s="11" t="str">
        <f>IF('SAT Math'!B647="","",'SAT M to CBEST M'!$A$2+'SAT M to CBEST M'!$B$2*B647)</f>
        <v/>
      </c>
      <c r="M647" s="11" t="str">
        <f>IF('SAT Math'!B647="","", IF(L647&lt;20, 20, IF(L647&gt;80, 80, L647)))</f>
        <v/>
      </c>
    </row>
    <row r="648" spans="1:13" x14ac:dyDescent="0.25">
      <c r="A648" s="11">
        <v>647</v>
      </c>
      <c r="B648" s="30"/>
      <c r="C648" s="11" t="str">
        <f>IF(ISBLANK('SAT Math'!B648),"", IF('SAT Math'!B648&lt;'SAT M to ACT M'!$A$2, 'SAT M to ACT M'!$B$2, IF('SAT Math'!B648&gt;'SAT M to ACT M'!A$56, 'SAT M to ACT M'!B$56, VLOOKUP(B648,'SAT M to ACT M'!A:B,2,FALSE))))</f>
        <v/>
      </c>
      <c r="D648" s="11" t="str">
        <f t="shared" si="70"/>
        <v/>
      </c>
      <c r="E648" s="11" t="str">
        <f t="shared" si="74"/>
        <v/>
      </c>
      <c r="F648" s="11" t="str">
        <f t="shared" si="71"/>
        <v/>
      </c>
      <c r="G648" s="11" t="str">
        <f>IF('SAT Math'!B648="","", IF(F648&lt;100, 100, IF(F648&gt;300, 300, F648)))</f>
        <v/>
      </c>
      <c r="H648" s="11" t="str">
        <f t="shared" si="72"/>
        <v/>
      </c>
      <c r="I648" s="11" t="str">
        <f t="shared" si="75"/>
        <v/>
      </c>
      <c r="J648" s="11" t="str">
        <f t="shared" si="73"/>
        <v/>
      </c>
      <c r="K648" s="11" t="str">
        <f t="shared" si="76"/>
        <v/>
      </c>
      <c r="L648" s="11" t="str">
        <f>IF('SAT Math'!B648="","",'SAT M to CBEST M'!$A$2+'SAT M to CBEST M'!$B$2*B648)</f>
        <v/>
      </c>
      <c r="M648" s="11" t="str">
        <f>IF('SAT Math'!B648="","", IF(L648&lt;20, 20, IF(L648&gt;80, 80, L648)))</f>
        <v/>
      </c>
    </row>
    <row r="649" spans="1:13" x14ac:dyDescent="0.25">
      <c r="A649" s="11">
        <v>648</v>
      </c>
      <c r="B649" s="30"/>
      <c r="C649" s="11" t="str">
        <f>IF(ISBLANK('SAT Math'!B649),"", IF('SAT Math'!B649&lt;'SAT M to ACT M'!$A$2, 'SAT M to ACT M'!$B$2, IF('SAT Math'!B649&gt;'SAT M to ACT M'!A$56, 'SAT M to ACT M'!B$56, VLOOKUP(B649,'SAT M to ACT M'!A:B,2,FALSE))))</f>
        <v/>
      </c>
      <c r="D649" s="11" t="str">
        <f t="shared" si="70"/>
        <v/>
      </c>
      <c r="E649" s="11" t="str">
        <f t="shared" si="74"/>
        <v/>
      </c>
      <c r="F649" s="11" t="str">
        <f t="shared" si="71"/>
        <v/>
      </c>
      <c r="G649" s="11" t="str">
        <f>IF('SAT Math'!B649="","", IF(F649&lt;100, 100, IF(F649&gt;300, 300, F649)))</f>
        <v/>
      </c>
      <c r="H649" s="11" t="str">
        <f t="shared" si="72"/>
        <v/>
      </c>
      <c r="I649" s="11" t="str">
        <f t="shared" si="75"/>
        <v/>
      </c>
      <c r="J649" s="11" t="str">
        <f t="shared" si="73"/>
        <v/>
      </c>
      <c r="K649" s="11" t="str">
        <f t="shared" si="76"/>
        <v/>
      </c>
      <c r="L649" s="11" t="str">
        <f>IF('SAT Math'!B649="","",'SAT M to CBEST M'!$A$2+'SAT M to CBEST M'!$B$2*B649)</f>
        <v/>
      </c>
      <c r="M649" s="11" t="str">
        <f>IF('SAT Math'!B649="","", IF(L649&lt;20, 20, IF(L649&gt;80, 80, L649)))</f>
        <v/>
      </c>
    </row>
    <row r="650" spans="1:13" x14ac:dyDescent="0.25">
      <c r="A650" s="11">
        <v>649</v>
      </c>
      <c r="B650" s="30"/>
      <c r="C650" s="11" t="str">
        <f>IF(ISBLANK('SAT Math'!B650),"", IF('SAT Math'!B650&lt;'SAT M to ACT M'!$A$2, 'SAT M to ACT M'!$B$2, IF('SAT Math'!B650&gt;'SAT M to ACT M'!A$56, 'SAT M to ACT M'!B$56, VLOOKUP(B650,'SAT M to ACT M'!A:B,2,FALSE))))</f>
        <v/>
      </c>
      <c r="D650" s="11" t="str">
        <f t="shared" si="70"/>
        <v/>
      </c>
      <c r="E650" s="11" t="str">
        <f t="shared" si="74"/>
        <v/>
      </c>
      <c r="F650" s="11" t="str">
        <f t="shared" si="71"/>
        <v/>
      </c>
      <c r="G650" s="11" t="str">
        <f>IF('SAT Math'!B650="","", IF(F650&lt;100, 100, IF(F650&gt;300, 300, F650)))</f>
        <v/>
      </c>
      <c r="H650" s="11" t="str">
        <f t="shared" si="72"/>
        <v/>
      </c>
      <c r="I650" s="11" t="str">
        <f t="shared" si="75"/>
        <v/>
      </c>
      <c r="J650" s="11" t="str">
        <f t="shared" si="73"/>
        <v/>
      </c>
      <c r="K650" s="11" t="str">
        <f t="shared" si="76"/>
        <v/>
      </c>
      <c r="L650" s="11" t="str">
        <f>IF('SAT Math'!B650="","",'SAT M to CBEST M'!$A$2+'SAT M to CBEST M'!$B$2*B650)</f>
        <v/>
      </c>
      <c r="M650" s="11" t="str">
        <f>IF('SAT Math'!B650="","", IF(L650&lt;20, 20, IF(L650&gt;80, 80, L650)))</f>
        <v/>
      </c>
    </row>
    <row r="651" spans="1:13" x14ac:dyDescent="0.25">
      <c r="A651" s="11">
        <v>650</v>
      </c>
      <c r="B651" s="30"/>
      <c r="C651" s="11" t="str">
        <f>IF(ISBLANK('SAT Math'!B651),"", IF('SAT Math'!B651&lt;'SAT M to ACT M'!$A$2, 'SAT M to ACT M'!$B$2, IF('SAT Math'!B651&gt;'SAT M to ACT M'!A$56, 'SAT M to ACT M'!B$56, VLOOKUP(B651,'SAT M to ACT M'!A:B,2,FALSE))))</f>
        <v/>
      </c>
      <c r="D651" s="11" t="str">
        <f t="shared" si="70"/>
        <v/>
      </c>
      <c r="E651" s="11" t="str">
        <f t="shared" si="74"/>
        <v/>
      </c>
      <c r="F651" s="11" t="str">
        <f t="shared" si="71"/>
        <v/>
      </c>
      <c r="G651" s="11" t="str">
        <f>IF('SAT Math'!B651="","", IF(F651&lt;100, 100, IF(F651&gt;300, 300, F651)))</f>
        <v/>
      </c>
      <c r="H651" s="11" t="str">
        <f t="shared" si="72"/>
        <v/>
      </c>
      <c r="I651" s="11" t="str">
        <f t="shared" si="75"/>
        <v/>
      </c>
      <c r="J651" s="11" t="str">
        <f t="shared" si="73"/>
        <v/>
      </c>
      <c r="K651" s="11" t="str">
        <f t="shared" si="76"/>
        <v/>
      </c>
      <c r="L651" s="11" t="str">
        <f>IF('SAT Math'!B651="","",'SAT M to CBEST M'!$A$2+'SAT M to CBEST M'!$B$2*B651)</f>
        <v/>
      </c>
      <c r="M651" s="11" t="str">
        <f>IF('SAT Math'!B651="","", IF(L651&lt;20, 20, IF(L651&gt;80, 80, L651)))</f>
        <v/>
      </c>
    </row>
    <row r="652" spans="1:13" x14ac:dyDescent="0.25">
      <c r="A652" s="11">
        <v>651</v>
      </c>
      <c r="B652" s="30"/>
      <c r="C652" s="11" t="str">
        <f>IF(ISBLANK('SAT Math'!B652),"", IF('SAT Math'!B652&lt;'SAT M to ACT M'!$A$2, 'SAT M to ACT M'!$B$2, IF('SAT Math'!B652&gt;'SAT M to ACT M'!A$56, 'SAT M to ACT M'!B$56, VLOOKUP(B652,'SAT M to ACT M'!A:B,2,FALSE))))</f>
        <v/>
      </c>
      <c r="D652" s="11" t="str">
        <f t="shared" si="70"/>
        <v/>
      </c>
      <c r="E652" s="11" t="str">
        <f t="shared" si="74"/>
        <v/>
      </c>
      <c r="F652" s="11" t="str">
        <f t="shared" si="71"/>
        <v/>
      </c>
      <c r="G652" s="11" t="str">
        <f>IF('SAT Math'!B652="","", IF(F652&lt;100, 100, IF(F652&gt;300, 300, F652)))</f>
        <v/>
      </c>
      <c r="H652" s="11" t="str">
        <f t="shared" si="72"/>
        <v/>
      </c>
      <c r="I652" s="11" t="str">
        <f t="shared" si="75"/>
        <v/>
      </c>
      <c r="J652" s="11" t="str">
        <f t="shared" si="73"/>
        <v/>
      </c>
      <c r="K652" s="11" t="str">
        <f t="shared" si="76"/>
        <v/>
      </c>
      <c r="L652" s="11" t="str">
        <f>IF('SAT Math'!B652="","",'SAT M to CBEST M'!$A$2+'SAT M to CBEST M'!$B$2*B652)</f>
        <v/>
      </c>
      <c r="M652" s="11" t="str">
        <f>IF('SAT Math'!B652="","", IF(L652&lt;20, 20, IF(L652&gt;80, 80, L652)))</f>
        <v/>
      </c>
    </row>
    <row r="653" spans="1:13" x14ac:dyDescent="0.25">
      <c r="A653" s="11">
        <v>652</v>
      </c>
      <c r="B653" s="30"/>
      <c r="C653" s="11" t="str">
        <f>IF(ISBLANK('SAT Math'!B653),"", IF('SAT Math'!B653&lt;'SAT M to ACT M'!$A$2, 'SAT M to ACT M'!$B$2, IF('SAT Math'!B653&gt;'SAT M to ACT M'!A$56, 'SAT M to ACT M'!B$56, VLOOKUP(B653,'SAT M to ACT M'!A:B,2,FALSE))))</f>
        <v/>
      </c>
      <c r="D653" s="11" t="str">
        <f t="shared" si="70"/>
        <v/>
      </c>
      <c r="E653" s="11" t="str">
        <f t="shared" si="74"/>
        <v/>
      </c>
      <c r="F653" s="11" t="str">
        <f t="shared" si="71"/>
        <v/>
      </c>
      <c r="G653" s="11" t="str">
        <f>IF('SAT Math'!B653="","", IF(F653&lt;100, 100, IF(F653&gt;300, 300, F653)))</f>
        <v/>
      </c>
      <c r="H653" s="11" t="str">
        <f t="shared" si="72"/>
        <v/>
      </c>
      <c r="I653" s="11" t="str">
        <f t="shared" si="75"/>
        <v/>
      </c>
      <c r="J653" s="11" t="str">
        <f t="shared" si="73"/>
        <v/>
      </c>
      <c r="K653" s="11" t="str">
        <f t="shared" si="76"/>
        <v/>
      </c>
      <c r="L653" s="11" t="str">
        <f>IF('SAT Math'!B653="","",'SAT M to CBEST M'!$A$2+'SAT M to CBEST M'!$B$2*B653)</f>
        <v/>
      </c>
      <c r="M653" s="11" t="str">
        <f>IF('SAT Math'!B653="","", IF(L653&lt;20, 20, IF(L653&gt;80, 80, L653)))</f>
        <v/>
      </c>
    </row>
    <row r="654" spans="1:13" x14ac:dyDescent="0.25">
      <c r="A654" s="11">
        <v>653</v>
      </c>
      <c r="B654" s="30"/>
      <c r="C654" s="11" t="str">
        <f>IF(ISBLANK('SAT Math'!B654),"", IF('SAT Math'!B654&lt;'SAT M to ACT M'!$A$2, 'SAT M to ACT M'!$B$2, IF('SAT Math'!B654&gt;'SAT M to ACT M'!A$56, 'SAT M to ACT M'!B$56, VLOOKUP(B654,'SAT M to ACT M'!A:B,2,FALSE))))</f>
        <v/>
      </c>
      <c r="D654" s="11" t="str">
        <f t="shared" si="70"/>
        <v/>
      </c>
      <c r="E654" s="11" t="str">
        <f t="shared" si="74"/>
        <v/>
      </c>
      <c r="F654" s="11" t="str">
        <f t="shared" si="71"/>
        <v/>
      </c>
      <c r="G654" s="11" t="str">
        <f>IF('SAT Math'!B654="","", IF(F654&lt;100, 100, IF(F654&gt;300, 300, F654)))</f>
        <v/>
      </c>
      <c r="H654" s="11" t="str">
        <f t="shared" si="72"/>
        <v/>
      </c>
      <c r="I654" s="11" t="str">
        <f t="shared" si="75"/>
        <v/>
      </c>
      <c r="J654" s="11" t="str">
        <f t="shared" si="73"/>
        <v/>
      </c>
      <c r="K654" s="11" t="str">
        <f t="shared" si="76"/>
        <v/>
      </c>
      <c r="L654" s="11" t="str">
        <f>IF('SAT Math'!B654="","",'SAT M to CBEST M'!$A$2+'SAT M to CBEST M'!$B$2*B654)</f>
        <v/>
      </c>
      <c r="M654" s="11" t="str">
        <f>IF('SAT Math'!B654="","", IF(L654&lt;20, 20, IF(L654&gt;80, 80, L654)))</f>
        <v/>
      </c>
    </row>
    <row r="655" spans="1:13" x14ac:dyDescent="0.25">
      <c r="A655" s="11">
        <v>654</v>
      </c>
      <c r="B655" s="30"/>
      <c r="C655" s="11" t="str">
        <f>IF(ISBLANK('SAT Math'!B655),"", IF('SAT Math'!B655&lt;'SAT M to ACT M'!$A$2, 'SAT M to ACT M'!$B$2, IF('SAT Math'!B655&gt;'SAT M to ACT M'!A$56, 'SAT M to ACT M'!B$56, VLOOKUP(B655,'SAT M to ACT M'!A:B,2,FALSE))))</f>
        <v/>
      </c>
      <c r="D655" s="11" t="str">
        <f t="shared" si="70"/>
        <v/>
      </c>
      <c r="E655" s="11" t="str">
        <f t="shared" si="74"/>
        <v/>
      </c>
      <c r="F655" s="11" t="str">
        <f t="shared" si="71"/>
        <v/>
      </c>
      <c r="G655" s="11" t="str">
        <f>IF('SAT Math'!B655="","", IF(F655&lt;100, 100, IF(F655&gt;300, 300, F655)))</f>
        <v/>
      </c>
      <c r="H655" s="11" t="str">
        <f t="shared" si="72"/>
        <v/>
      </c>
      <c r="I655" s="11" t="str">
        <f t="shared" si="75"/>
        <v/>
      </c>
      <c r="J655" s="11" t="str">
        <f t="shared" si="73"/>
        <v/>
      </c>
      <c r="K655" s="11" t="str">
        <f t="shared" si="76"/>
        <v/>
      </c>
      <c r="L655" s="11" t="str">
        <f>IF('SAT Math'!B655="","",'SAT M to CBEST M'!$A$2+'SAT M to CBEST M'!$B$2*B655)</f>
        <v/>
      </c>
      <c r="M655" s="11" t="str">
        <f>IF('SAT Math'!B655="","", IF(L655&lt;20, 20, IF(L655&gt;80, 80, L655)))</f>
        <v/>
      </c>
    </row>
    <row r="656" spans="1:13" x14ac:dyDescent="0.25">
      <c r="A656" s="11">
        <v>655</v>
      </c>
      <c r="B656" s="30"/>
      <c r="C656" s="11" t="str">
        <f>IF(ISBLANK('SAT Math'!B656),"", IF('SAT Math'!B656&lt;'SAT M to ACT M'!$A$2, 'SAT M to ACT M'!$B$2, IF('SAT Math'!B656&gt;'SAT M to ACT M'!A$56, 'SAT M to ACT M'!B$56, VLOOKUP(B656,'SAT M to ACT M'!A:B,2,FALSE))))</f>
        <v/>
      </c>
      <c r="D656" s="11" t="str">
        <f t="shared" si="70"/>
        <v/>
      </c>
      <c r="E656" s="11" t="str">
        <f t="shared" si="74"/>
        <v/>
      </c>
      <c r="F656" s="11" t="str">
        <f t="shared" si="71"/>
        <v/>
      </c>
      <c r="G656" s="11" t="str">
        <f>IF('SAT Math'!B656="","", IF(F656&lt;100, 100, IF(F656&gt;300, 300, F656)))</f>
        <v/>
      </c>
      <c r="H656" s="11" t="str">
        <f t="shared" si="72"/>
        <v/>
      </c>
      <c r="I656" s="11" t="str">
        <f t="shared" si="75"/>
        <v/>
      </c>
      <c r="J656" s="11" t="str">
        <f t="shared" si="73"/>
        <v/>
      </c>
      <c r="K656" s="11" t="str">
        <f t="shared" si="76"/>
        <v/>
      </c>
      <c r="L656" s="11" t="str">
        <f>IF('SAT Math'!B656="","",'SAT M to CBEST M'!$A$2+'SAT M to CBEST M'!$B$2*B656)</f>
        <v/>
      </c>
      <c r="M656" s="11" t="str">
        <f>IF('SAT Math'!B656="","", IF(L656&lt;20, 20, IF(L656&gt;80, 80, L656)))</f>
        <v/>
      </c>
    </row>
    <row r="657" spans="1:13" x14ac:dyDescent="0.25">
      <c r="A657" s="11">
        <v>656</v>
      </c>
      <c r="B657" s="30"/>
      <c r="C657" s="11" t="str">
        <f>IF(ISBLANK('SAT Math'!B657),"", IF('SAT Math'!B657&lt;'SAT M to ACT M'!$A$2, 'SAT M to ACT M'!$B$2, IF('SAT Math'!B657&gt;'SAT M to ACT M'!A$56, 'SAT M to ACT M'!B$56, VLOOKUP(B657,'SAT M to ACT M'!A:B,2,FALSE))))</f>
        <v/>
      </c>
      <c r="D657" s="11" t="str">
        <f t="shared" si="70"/>
        <v/>
      </c>
      <c r="E657" s="11" t="str">
        <f t="shared" si="74"/>
        <v/>
      </c>
      <c r="F657" s="11" t="str">
        <f t="shared" si="71"/>
        <v/>
      </c>
      <c r="G657" s="11" t="str">
        <f>IF('SAT Math'!B657="","", IF(F657&lt;100, 100, IF(F657&gt;300, 300, F657)))</f>
        <v/>
      </c>
      <c r="H657" s="11" t="str">
        <f t="shared" si="72"/>
        <v/>
      </c>
      <c r="I657" s="11" t="str">
        <f t="shared" si="75"/>
        <v/>
      </c>
      <c r="J657" s="11" t="str">
        <f t="shared" si="73"/>
        <v/>
      </c>
      <c r="K657" s="11" t="str">
        <f t="shared" si="76"/>
        <v/>
      </c>
      <c r="L657" s="11" t="str">
        <f>IF('SAT Math'!B657="","",'SAT M to CBEST M'!$A$2+'SAT M to CBEST M'!$B$2*B657)</f>
        <v/>
      </c>
      <c r="M657" s="11" t="str">
        <f>IF('SAT Math'!B657="","", IF(L657&lt;20, 20, IF(L657&gt;80, 80, L657)))</f>
        <v/>
      </c>
    </row>
    <row r="658" spans="1:13" x14ac:dyDescent="0.25">
      <c r="A658" s="11">
        <v>657</v>
      </c>
      <c r="B658" s="30"/>
      <c r="C658" s="11" t="str">
        <f>IF(ISBLANK('SAT Math'!B658),"", IF('SAT Math'!B658&lt;'SAT M to ACT M'!$A$2, 'SAT M to ACT M'!$B$2, IF('SAT Math'!B658&gt;'SAT M to ACT M'!A$56, 'SAT M to ACT M'!B$56, VLOOKUP(B658,'SAT M to ACT M'!A:B,2,FALSE))))</f>
        <v/>
      </c>
      <c r="D658" s="11" t="str">
        <f t="shared" si="70"/>
        <v/>
      </c>
      <c r="E658" s="11" t="str">
        <f t="shared" si="74"/>
        <v/>
      </c>
      <c r="F658" s="11" t="str">
        <f t="shared" si="71"/>
        <v/>
      </c>
      <c r="G658" s="11" t="str">
        <f>IF('SAT Math'!B658="","", IF(F658&lt;100, 100, IF(F658&gt;300, 300, F658)))</f>
        <v/>
      </c>
      <c r="H658" s="11" t="str">
        <f t="shared" si="72"/>
        <v/>
      </c>
      <c r="I658" s="11" t="str">
        <f t="shared" si="75"/>
        <v/>
      </c>
      <c r="J658" s="11" t="str">
        <f t="shared" si="73"/>
        <v/>
      </c>
      <c r="K658" s="11" t="str">
        <f t="shared" si="76"/>
        <v/>
      </c>
      <c r="L658" s="11" t="str">
        <f>IF('SAT Math'!B658="","",'SAT M to CBEST M'!$A$2+'SAT M to CBEST M'!$B$2*B658)</f>
        <v/>
      </c>
      <c r="M658" s="11" t="str">
        <f>IF('SAT Math'!B658="","", IF(L658&lt;20, 20, IF(L658&gt;80, 80, L658)))</f>
        <v/>
      </c>
    </row>
    <row r="659" spans="1:13" x14ac:dyDescent="0.25">
      <c r="A659" s="11">
        <v>658</v>
      </c>
      <c r="B659" s="30"/>
      <c r="C659" s="11" t="str">
        <f>IF(ISBLANK('SAT Math'!B659),"", IF('SAT Math'!B659&lt;'SAT M to ACT M'!$A$2, 'SAT M to ACT M'!$B$2, IF('SAT Math'!B659&gt;'SAT M to ACT M'!A$56, 'SAT M to ACT M'!B$56, VLOOKUP(B659,'SAT M to ACT M'!A:B,2,FALSE))))</f>
        <v/>
      </c>
      <c r="D659" s="11" t="str">
        <f t="shared" si="70"/>
        <v/>
      </c>
      <c r="E659" s="11" t="str">
        <f t="shared" si="74"/>
        <v/>
      </c>
      <c r="F659" s="11" t="str">
        <f t="shared" si="71"/>
        <v/>
      </c>
      <c r="G659" s="11" t="str">
        <f>IF('SAT Math'!B659="","", IF(F659&lt;100, 100, IF(F659&gt;300, 300, F659)))</f>
        <v/>
      </c>
      <c r="H659" s="11" t="str">
        <f t="shared" si="72"/>
        <v/>
      </c>
      <c r="I659" s="11" t="str">
        <f t="shared" si="75"/>
        <v/>
      </c>
      <c r="J659" s="11" t="str">
        <f t="shared" si="73"/>
        <v/>
      </c>
      <c r="K659" s="11" t="str">
        <f t="shared" si="76"/>
        <v/>
      </c>
      <c r="L659" s="11" t="str">
        <f>IF('SAT Math'!B659="","",'SAT M to CBEST M'!$A$2+'SAT M to CBEST M'!$B$2*B659)</f>
        <v/>
      </c>
      <c r="M659" s="11" t="str">
        <f>IF('SAT Math'!B659="","", IF(L659&lt;20, 20, IF(L659&gt;80, 80, L659)))</f>
        <v/>
      </c>
    </row>
    <row r="660" spans="1:13" x14ac:dyDescent="0.25">
      <c r="A660" s="11">
        <v>659</v>
      </c>
      <c r="B660" s="30"/>
      <c r="C660" s="11" t="str">
        <f>IF(ISBLANK('SAT Math'!B660),"", IF('SAT Math'!B660&lt;'SAT M to ACT M'!$A$2, 'SAT M to ACT M'!$B$2, IF('SAT Math'!B660&gt;'SAT M to ACT M'!A$56, 'SAT M to ACT M'!B$56, VLOOKUP(B660,'SAT M to ACT M'!A:B,2,FALSE))))</f>
        <v/>
      </c>
      <c r="D660" s="11" t="str">
        <f t="shared" si="70"/>
        <v/>
      </c>
      <c r="E660" s="11" t="str">
        <f t="shared" si="74"/>
        <v/>
      </c>
      <c r="F660" s="11" t="str">
        <f t="shared" si="71"/>
        <v/>
      </c>
      <c r="G660" s="11" t="str">
        <f>IF('SAT Math'!B660="","", IF(F660&lt;100, 100, IF(F660&gt;300, 300, F660)))</f>
        <v/>
      </c>
      <c r="H660" s="11" t="str">
        <f t="shared" si="72"/>
        <v/>
      </c>
      <c r="I660" s="11" t="str">
        <f t="shared" si="75"/>
        <v/>
      </c>
      <c r="J660" s="11" t="str">
        <f t="shared" si="73"/>
        <v/>
      </c>
      <c r="K660" s="11" t="str">
        <f t="shared" si="76"/>
        <v/>
      </c>
      <c r="L660" s="11" t="str">
        <f>IF('SAT Math'!B660="","",'SAT M to CBEST M'!$A$2+'SAT M to CBEST M'!$B$2*B660)</f>
        <v/>
      </c>
      <c r="M660" s="11" t="str">
        <f>IF('SAT Math'!B660="","", IF(L660&lt;20, 20, IF(L660&gt;80, 80, L660)))</f>
        <v/>
      </c>
    </row>
    <row r="661" spans="1:13" x14ac:dyDescent="0.25">
      <c r="A661" s="11">
        <v>660</v>
      </c>
      <c r="B661" s="30"/>
      <c r="C661" s="11" t="str">
        <f>IF(ISBLANK('SAT Math'!B661),"", IF('SAT Math'!B661&lt;'SAT M to ACT M'!$A$2, 'SAT M to ACT M'!$B$2, IF('SAT Math'!B661&gt;'SAT M to ACT M'!A$56, 'SAT M to ACT M'!B$56, VLOOKUP(B661,'SAT M to ACT M'!A:B,2,FALSE))))</f>
        <v/>
      </c>
      <c r="D661" s="11" t="str">
        <f t="shared" si="70"/>
        <v/>
      </c>
      <c r="E661" s="11" t="str">
        <f t="shared" si="74"/>
        <v/>
      </c>
      <c r="F661" s="11" t="str">
        <f t="shared" si="71"/>
        <v/>
      </c>
      <c r="G661" s="11" t="str">
        <f>IF('SAT Math'!B661="","", IF(F661&lt;100, 100, IF(F661&gt;300, 300, F661)))</f>
        <v/>
      </c>
      <c r="H661" s="11" t="str">
        <f t="shared" si="72"/>
        <v/>
      </c>
      <c r="I661" s="11" t="str">
        <f t="shared" si="75"/>
        <v/>
      </c>
      <c r="J661" s="11" t="str">
        <f t="shared" si="73"/>
        <v/>
      </c>
      <c r="K661" s="11" t="str">
        <f t="shared" si="76"/>
        <v/>
      </c>
      <c r="L661" s="11" t="str">
        <f>IF('SAT Math'!B661="","",'SAT M to CBEST M'!$A$2+'SAT M to CBEST M'!$B$2*B661)</f>
        <v/>
      </c>
      <c r="M661" s="11" t="str">
        <f>IF('SAT Math'!B661="","", IF(L661&lt;20, 20, IF(L661&gt;80, 80, L661)))</f>
        <v/>
      </c>
    </row>
    <row r="662" spans="1:13" x14ac:dyDescent="0.25">
      <c r="A662" s="11">
        <v>661</v>
      </c>
      <c r="B662" s="30"/>
      <c r="C662" s="11" t="str">
        <f>IF(ISBLANK('SAT Math'!B662),"", IF('SAT Math'!B662&lt;'SAT M to ACT M'!$A$2, 'SAT M to ACT M'!$B$2, IF('SAT Math'!B662&gt;'SAT M to ACT M'!A$56, 'SAT M to ACT M'!B$56, VLOOKUP(B662,'SAT M to ACT M'!A:B,2,FALSE))))</f>
        <v/>
      </c>
      <c r="D662" s="11" t="str">
        <f t="shared" si="70"/>
        <v/>
      </c>
      <c r="E662" s="11" t="str">
        <f t="shared" si="74"/>
        <v/>
      </c>
      <c r="F662" s="11" t="str">
        <f t="shared" si="71"/>
        <v/>
      </c>
      <c r="G662" s="11" t="str">
        <f>IF('SAT Math'!B662="","", IF(F662&lt;100, 100, IF(F662&gt;300, 300, F662)))</f>
        <v/>
      </c>
      <c r="H662" s="11" t="str">
        <f t="shared" si="72"/>
        <v/>
      </c>
      <c r="I662" s="11" t="str">
        <f t="shared" si="75"/>
        <v/>
      </c>
      <c r="J662" s="11" t="str">
        <f t="shared" si="73"/>
        <v/>
      </c>
      <c r="K662" s="11" t="str">
        <f t="shared" si="76"/>
        <v/>
      </c>
      <c r="L662" s="11" t="str">
        <f>IF('SAT Math'!B662="","",'SAT M to CBEST M'!$A$2+'SAT M to CBEST M'!$B$2*B662)</f>
        <v/>
      </c>
      <c r="M662" s="11" t="str">
        <f>IF('SAT Math'!B662="","", IF(L662&lt;20, 20, IF(L662&gt;80, 80, L662)))</f>
        <v/>
      </c>
    </row>
    <row r="663" spans="1:13" x14ac:dyDescent="0.25">
      <c r="A663" s="11">
        <v>662</v>
      </c>
      <c r="B663" s="30"/>
      <c r="C663" s="11" t="str">
        <f>IF(ISBLANK('SAT Math'!B663),"", IF('SAT Math'!B663&lt;'SAT M to ACT M'!$A$2, 'SAT M to ACT M'!$B$2, IF('SAT Math'!B663&gt;'SAT M to ACT M'!A$56, 'SAT M to ACT M'!B$56, VLOOKUP(B663,'SAT M to ACT M'!A:B,2,FALSE))))</f>
        <v/>
      </c>
      <c r="D663" s="11" t="str">
        <f t="shared" si="70"/>
        <v/>
      </c>
      <c r="E663" s="11" t="str">
        <f t="shared" si="74"/>
        <v/>
      </c>
      <c r="F663" s="11" t="str">
        <f t="shared" si="71"/>
        <v/>
      </c>
      <c r="G663" s="11" t="str">
        <f>IF('SAT Math'!B663="","", IF(F663&lt;100, 100, IF(F663&gt;300, 300, F663)))</f>
        <v/>
      </c>
      <c r="H663" s="11" t="str">
        <f t="shared" si="72"/>
        <v/>
      </c>
      <c r="I663" s="11" t="str">
        <f t="shared" si="75"/>
        <v/>
      </c>
      <c r="J663" s="11" t="str">
        <f t="shared" si="73"/>
        <v/>
      </c>
      <c r="K663" s="11" t="str">
        <f t="shared" si="76"/>
        <v/>
      </c>
      <c r="L663" s="11" t="str">
        <f>IF('SAT Math'!B663="","",'SAT M to CBEST M'!$A$2+'SAT M to CBEST M'!$B$2*B663)</f>
        <v/>
      </c>
      <c r="M663" s="11" t="str">
        <f>IF('SAT Math'!B663="","", IF(L663&lt;20, 20, IF(L663&gt;80, 80, L663)))</f>
        <v/>
      </c>
    </row>
    <row r="664" spans="1:13" x14ac:dyDescent="0.25">
      <c r="A664" s="11">
        <v>663</v>
      </c>
      <c r="B664" s="30"/>
      <c r="C664" s="11" t="str">
        <f>IF(ISBLANK('SAT Math'!B664),"", IF('SAT Math'!B664&lt;'SAT M to ACT M'!$A$2, 'SAT M to ACT M'!$B$2, IF('SAT Math'!B664&gt;'SAT M to ACT M'!A$56, 'SAT M to ACT M'!B$56, VLOOKUP(B664,'SAT M to ACT M'!A:B,2,FALSE))))</f>
        <v/>
      </c>
      <c r="D664" s="11" t="str">
        <f t="shared" si="70"/>
        <v/>
      </c>
      <c r="E664" s="11" t="str">
        <f t="shared" si="74"/>
        <v/>
      </c>
      <c r="F664" s="11" t="str">
        <f t="shared" si="71"/>
        <v/>
      </c>
      <c r="G664" s="11" t="str">
        <f>IF('SAT Math'!B664="","", IF(F664&lt;100, 100, IF(F664&gt;300, 300, F664)))</f>
        <v/>
      </c>
      <c r="H664" s="11" t="str">
        <f t="shared" si="72"/>
        <v/>
      </c>
      <c r="I664" s="11" t="str">
        <f t="shared" si="75"/>
        <v/>
      </c>
      <c r="J664" s="11" t="str">
        <f t="shared" si="73"/>
        <v/>
      </c>
      <c r="K664" s="11" t="str">
        <f t="shared" si="76"/>
        <v/>
      </c>
      <c r="L664" s="11" t="str">
        <f>IF('SAT Math'!B664="","",'SAT M to CBEST M'!$A$2+'SAT M to CBEST M'!$B$2*B664)</f>
        <v/>
      </c>
      <c r="M664" s="11" t="str">
        <f>IF('SAT Math'!B664="","", IF(L664&lt;20, 20, IF(L664&gt;80, 80, L664)))</f>
        <v/>
      </c>
    </row>
    <row r="665" spans="1:13" x14ac:dyDescent="0.25">
      <c r="A665" s="11">
        <v>664</v>
      </c>
      <c r="B665" s="30"/>
      <c r="C665" s="11" t="str">
        <f>IF(ISBLANK('SAT Math'!B665),"", IF('SAT Math'!B665&lt;'SAT M to ACT M'!$A$2, 'SAT M to ACT M'!$B$2, IF('SAT Math'!B665&gt;'SAT M to ACT M'!A$56, 'SAT M to ACT M'!B$56, VLOOKUP(B665,'SAT M to ACT M'!A:B,2,FALSE))))</f>
        <v/>
      </c>
      <c r="D665" s="11" t="str">
        <f t="shared" si="70"/>
        <v/>
      </c>
      <c r="E665" s="11" t="str">
        <f t="shared" si="74"/>
        <v/>
      </c>
      <c r="F665" s="11" t="str">
        <f t="shared" si="71"/>
        <v/>
      </c>
      <c r="G665" s="11" t="str">
        <f>IF('SAT Math'!B665="","", IF(F665&lt;100, 100, IF(F665&gt;300, 300, F665)))</f>
        <v/>
      </c>
      <c r="H665" s="11" t="str">
        <f t="shared" si="72"/>
        <v/>
      </c>
      <c r="I665" s="11" t="str">
        <f t="shared" si="75"/>
        <v/>
      </c>
      <c r="J665" s="11" t="str">
        <f t="shared" si="73"/>
        <v/>
      </c>
      <c r="K665" s="11" t="str">
        <f t="shared" si="76"/>
        <v/>
      </c>
      <c r="L665" s="11" t="str">
        <f>IF('SAT Math'!B665="","",'SAT M to CBEST M'!$A$2+'SAT M to CBEST M'!$B$2*B665)</f>
        <v/>
      </c>
      <c r="M665" s="11" t="str">
        <f>IF('SAT Math'!B665="","", IF(L665&lt;20, 20, IF(L665&gt;80, 80, L665)))</f>
        <v/>
      </c>
    </row>
    <row r="666" spans="1:13" x14ac:dyDescent="0.25">
      <c r="A666" s="11">
        <v>665</v>
      </c>
      <c r="B666" s="30"/>
      <c r="C666" s="11" t="str">
        <f>IF(ISBLANK('SAT Math'!B666),"", IF('SAT Math'!B666&lt;'SAT M to ACT M'!$A$2, 'SAT M to ACT M'!$B$2, IF('SAT Math'!B666&gt;'SAT M to ACT M'!A$56, 'SAT M to ACT M'!B$56, VLOOKUP(B666,'SAT M to ACT M'!A:B,2,FALSE))))</f>
        <v/>
      </c>
      <c r="D666" s="11" t="str">
        <f t="shared" si="70"/>
        <v/>
      </c>
      <c r="E666" s="11" t="str">
        <f t="shared" si="74"/>
        <v/>
      </c>
      <c r="F666" s="11" t="str">
        <f t="shared" si="71"/>
        <v/>
      </c>
      <c r="G666" s="11" t="str">
        <f>IF('SAT Math'!B666="","", IF(F666&lt;100, 100, IF(F666&gt;300, 300, F666)))</f>
        <v/>
      </c>
      <c r="H666" s="11" t="str">
        <f t="shared" si="72"/>
        <v/>
      </c>
      <c r="I666" s="11" t="str">
        <f t="shared" si="75"/>
        <v/>
      </c>
      <c r="J666" s="11" t="str">
        <f t="shared" si="73"/>
        <v/>
      </c>
      <c r="K666" s="11" t="str">
        <f t="shared" si="76"/>
        <v/>
      </c>
      <c r="L666" s="11" t="str">
        <f>IF('SAT Math'!B666="","",'SAT M to CBEST M'!$A$2+'SAT M to CBEST M'!$B$2*B666)</f>
        <v/>
      </c>
      <c r="M666" s="11" t="str">
        <f>IF('SAT Math'!B666="","", IF(L666&lt;20, 20, IF(L666&gt;80, 80, L666)))</f>
        <v/>
      </c>
    </row>
    <row r="667" spans="1:13" x14ac:dyDescent="0.25">
      <c r="A667" s="11">
        <v>666</v>
      </c>
      <c r="B667" s="30"/>
      <c r="C667" s="11" t="str">
        <f>IF(ISBLANK('SAT Math'!B667),"", IF('SAT Math'!B667&lt;'SAT M to ACT M'!$A$2, 'SAT M to ACT M'!$B$2, IF('SAT Math'!B667&gt;'SAT M to ACT M'!A$56, 'SAT M to ACT M'!B$56, VLOOKUP(B667,'SAT M to ACT M'!A:B,2,FALSE))))</f>
        <v/>
      </c>
      <c r="D667" s="11" t="str">
        <f t="shared" si="70"/>
        <v/>
      </c>
      <c r="E667" s="11" t="str">
        <f t="shared" si="74"/>
        <v/>
      </c>
      <c r="F667" s="11" t="str">
        <f t="shared" si="71"/>
        <v/>
      </c>
      <c r="G667" s="11" t="str">
        <f>IF('SAT Math'!B667="","", IF(F667&lt;100, 100, IF(F667&gt;300, 300, F667)))</f>
        <v/>
      </c>
      <c r="H667" s="11" t="str">
        <f t="shared" si="72"/>
        <v/>
      </c>
      <c r="I667" s="11" t="str">
        <f t="shared" si="75"/>
        <v/>
      </c>
      <c r="J667" s="11" t="str">
        <f t="shared" si="73"/>
        <v/>
      </c>
      <c r="K667" s="11" t="str">
        <f t="shared" si="76"/>
        <v/>
      </c>
      <c r="L667" s="11" t="str">
        <f>IF('SAT Math'!B667="","",'SAT M to CBEST M'!$A$2+'SAT M to CBEST M'!$B$2*B667)</f>
        <v/>
      </c>
      <c r="M667" s="11" t="str">
        <f>IF('SAT Math'!B667="","", IF(L667&lt;20, 20, IF(L667&gt;80, 80, L667)))</f>
        <v/>
      </c>
    </row>
    <row r="668" spans="1:13" x14ac:dyDescent="0.25">
      <c r="A668" s="11">
        <v>667</v>
      </c>
      <c r="B668" s="30"/>
      <c r="C668" s="11" t="str">
        <f>IF(ISBLANK('SAT Math'!B668),"", IF('SAT Math'!B668&lt;'SAT M to ACT M'!$A$2, 'SAT M to ACT M'!$B$2, IF('SAT Math'!B668&gt;'SAT M to ACT M'!A$56, 'SAT M to ACT M'!B$56, VLOOKUP(B668,'SAT M to ACT M'!A:B,2,FALSE))))</f>
        <v/>
      </c>
      <c r="D668" s="11" t="str">
        <f t="shared" si="70"/>
        <v/>
      </c>
      <c r="E668" s="11" t="str">
        <f t="shared" si="74"/>
        <v/>
      </c>
      <c r="F668" s="11" t="str">
        <f t="shared" si="71"/>
        <v/>
      </c>
      <c r="G668" s="11" t="str">
        <f>IF('SAT Math'!B668="","", IF(F668&lt;100, 100, IF(F668&gt;300, 300, F668)))</f>
        <v/>
      </c>
      <c r="H668" s="11" t="str">
        <f t="shared" si="72"/>
        <v/>
      </c>
      <c r="I668" s="11" t="str">
        <f t="shared" si="75"/>
        <v/>
      </c>
      <c r="J668" s="11" t="str">
        <f t="shared" si="73"/>
        <v/>
      </c>
      <c r="K668" s="11" t="str">
        <f t="shared" si="76"/>
        <v/>
      </c>
      <c r="L668" s="11" t="str">
        <f>IF('SAT Math'!B668="","",'SAT M to CBEST M'!$A$2+'SAT M to CBEST M'!$B$2*B668)</f>
        <v/>
      </c>
      <c r="M668" s="11" t="str">
        <f>IF('SAT Math'!B668="","", IF(L668&lt;20, 20, IF(L668&gt;80, 80, L668)))</f>
        <v/>
      </c>
    </row>
    <row r="669" spans="1:13" x14ac:dyDescent="0.25">
      <c r="A669" s="11">
        <v>668</v>
      </c>
      <c r="B669" s="30"/>
      <c r="C669" s="11" t="str">
        <f>IF(ISBLANK('SAT Math'!B669),"", IF('SAT Math'!B669&lt;'SAT M to ACT M'!$A$2, 'SAT M to ACT M'!$B$2, IF('SAT Math'!B669&gt;'SAT M to ACT M'!A$56, 'SAT M to ACT M'!B$56, VLOOKUP(B669,'SAT M to ACT M'!A:B,2,FALSE))))</f>
        <v/>
      </c>
      <c r="D669" s="11" t="str">
        <f t="shared" si="70"/>
        <v/>
      </c>
      <c r="E669" s="11" t="str">
        <f t="shared" si="74"/>
        <v/>
      </c>
      <c r="F669" s="11" t="str">
        <f t="shared" si="71"/>
        <v/>
      </c>
      <c r="G669" s="11" t="str">
        <f>IF('SAT Math'!B669="","", IF(F669&lt;100, 100, IF(F669&gt;300, 300, F669)))</f>
        <v/>
      </c>
      <c r="H669" s="11" t="str">
        <f t="shared" si="72"/>
        <v/>
      </c>
      <c r="I669" s="11" t="str">
        <f t="shared" si="75"/>
        <v/>
      </c>
      <c r="J669" s="11" t="str">
        <f t="shared" si="73"/>
        <v/>
      </c>
      <c r="K669" s="11" t="str">
        <f t="shared" si="76"/>
        <v/>
      </c>
      <c r="L669" s="11" t="str">
        <f>IF('SAT Math'!B669="","",'SAT M to CBEST M'!$A$2+'SAT M to CBEST M'!$B$2*B669)</f>
        <v/>
      </c>
      <c r="M669" s="11" t="str">
        <f>IF('SAT Math'!B669="","", IF(L669&lt;20, 20, IF(L669&gt;80, 80, L669)))</f>
        <v/>
      </c>
    </row>
    <row r="670" spans="1:13" x14ac:dyDescent="0.25">
      <c r="A670" s="11">
        <v>669</v>
      </c>
      <c r="B670" s="30"/>
      <c r="C670" s="11" t="str">
        <f>IF(ISBLANK('SAT Math'!B670),"", IF('SAT Math'!B670&lt;'SAT M to ACT M'!$A$2, 'SAT M to ACT M'!$B$2, IF('SAT Math'!B670&gt;'SAT M to ACT M'!A$56, 'SAT M to ACT M'!B$56, VLOOKUP(B670,'SAT M to ACT M'!A:B,2,FALSE))))</f>
        <v/>
      </c>
      <c r="D670" s="11" t="str">
        <f t="shared" si="70"/>
        <v/>
      </c>
      <c r="E670" s="11" t="str">
        <f t="shared" si="74"/>
        <v/>
      </c>
      <c r="F670" s="11" t="str">
        <f t="shared" si="71"/>
        <v/>
      </c>
      <c r="G670" s="11" t="str">
        <f>IF('SAT Math'!B670="","", IF(F670&lt;100, 100, IF(F670&gt;300, 300, F670)))</f>
        <v/>
      </c>
      <c r="H670" s="11" t="str">
        <f t="shared" si="72"/>
        <v/>
      </c>
      <c r="I670" s="11" t="str">
        <f t="shared" si="75"/>
        <v/>
      </c>
      <c r="J670" s="11" t="str">
        <f t="shared" si="73"/>
        <v/>
      </c>
      <c r="K670" s="11" t="str">
        <f t="shared" si="76"/>
        <v/>
      </c>
      <c r="L670" s="11" t="str">
        <f>IF('SAT Math'!B670="","",'SAT M to CBEST M'!$A$2+'SAT M to CBEST M'!$B$2*B670)</f>
        <v/>
      </c>
      <c r="M670" s="11" t="str">
        <f>IF('SAT Math'!B670="","", IF(L670&lt;20, 20, IF(L670&gt;80, 80, L670)))</f>
        <v/>
      </c>
    </row>
    <row r="671" spans="1:13" x14ac:dyDescent="0.25">
      <c r="A671" s="11">
        <v>670</v>
      </c>
      <c r="B671" s="30"/>
      <c r="C671" s="11" t="str">
        <f>IF(ISBLANK('SAT Math'!B671),"", IF('SAT Math'!B671&lt;'SAT M to ACT M'!$A$2, 'SAT M to ACT M'!$B$2, IF('SAT Math'!B671&gt;'SAT M to ACT M'!A$56, 'SAT M to ACT M'!B$56, VLOOKUP(B671,'SAT M to ACT M'!A:B,2,FALSE))))</f>
        <v/>
      </c>
      <c r="D671" s="11" t="str">
        <f t="shared" si="70"/>
        <v/>
      </c>
      <c r="E671" s="11" t="str">
        <f t="shared" si="74"/>
        <v/>
      </c>
      <c r="F671" s="11" t="str">
        <f t="shared" si="71"/>
        <v/>
      </c>
      <c r="G671" s="11" t="str">
        <f>IF('SAT Math'!B671="","", IF(F671&lt;100, 100, IF(F671&gt;300, 300, F671)))</f>
        <v/>
      </c>
      <c r="H671" s="11" t="str">
        <f t="shared" si="72"/>
        <v/>
      </c>
      <c r="I671" s="11" t="str">
        <f t="shared" si="75"/>
        <v/>
      </c>
      <c r="J671" s="11" t="str">
        <f t="shared" si="73"/>
        <v/>
      </c>
      <c r="K671" s="11" t="str">
        <f t="shared" si="76"/>
        <v/>
      </c>
      <c r="L671" s="11" t="str">
        <f>IF('SAT Math'!B671="","",'SAT M to CBEST M'!$A$2+'SAT M to CBEST M'!$B$2*B671)</f>
        <v/>
      </c>
      <c r="M671" s="11" t="str">
        <f>IF('SAT Math'!B671="","", IF(L671&lt;20, 20, IF(L671&gt;80, 80, L671)))</f>
        <v/>
      </c>
    </row>
    <row r="672" spans="1:13" x14ac:dyDescent="0.25">
      <c r="A672" s="11">
        <v>671</v>
      </c>
      <c r="B672" s="30"/>
      <c r="C672" s="11" t="str">
        <f>IF(ISBLANK('SAT Math'!B672),"", IF('SAT Math'!B672&lt;'SAT M to ACT M'!$A$2, 'SAT M to ACT M'!$B$2, IF('SAT Math'!B672&gt;'SAT M to ACT M'!A$56, 'SAT M to ACT M'!B$56, VLOOKUP(B672,'SAT M to ACT M'!A:B,2,FALSE))))</f>
        <v/>
      </c>
      <c r="D672" s="11" t="str">
        <f t="shared" si="70"/>
        <v/>
      </c>
      <c r="E672" s="11" t="str">
        <f t="shared" si="74"/>
        <v/>
      </c>
      <c r="F672" s="11" t="str">
        <f t="shared" si="71"/>
        <v/>
      </c>
      <c r="G672" s="11" t="str">
        <f>IF('SAT Math'!B672="","", IF(F672&lt;100, 100, IF(F672&gt;300, 300, F672)))</f>
        <v/>
      </c>
      <c r="H672" s="11" t="str">
        <f t="shared" si="72"/>
        <v/>
      </c>
      <c r="I672" s="11" t="str">
        <f t="shared" si="75"/>
        <v/>
      </c>
      <c r="J672" s="11" t="str">
        <f t="shared" si="73"/>
        <v/>
      </c>
      <c r="K672" s="11" t="str">
        <f t="shared" si="76"/>
        <v/>
      </c>
      <c r="L672" s="11" t="str">
        <f>IF('SAT Math'!B672="","",'SAT M to CBEST M'!$A$2+'SAT M to CBEST M'!$B$2*B672)</f>
        <v/>
      </c>
      <c r="M672" s="11" t="str">
        <f>IF('SAT Math'!B672="","", IF(L672&lt;20, 20, IF(L672&gt;80, 80, L672)))</f>
        <v/>
      </c>
    </row>
    <row r="673" spans="1:13" x14ac:dyDescent="0.25">
      <c r="A673" s="11">
        <v>672</v>
      </c>
      <c r="B673" s="30"/>
      <c r="C673" s="11" t="str">
        <f>IF(ISBLANK('SAT Math'!B673),"", IF('SAT Math'!B673&lt;'SAT M to ACT M'!$A$2, 'SAT M to ACT M'!$B$2, IF('SAT Math'!B673&gt;'SAT M to ACT M'!A$56, 'SAT M to ACT M'!B$56, VLOOKUP(B673,'SAT M to ACT M'!A:B,2,FALSE))))</f>
        <v/>
      </c>
      <c r="D673" s="11" t="str">
        <f t="shared" si="70"/>
        <v/>
      </c>
      <c r="E673" s="11" t="str">
        <f t="shared" si="74"/>
        <v/>
      </c>
      <c r="F673" s="11" t="str">
        <f t="shared" si="71"/>
        <v/>
      </c>
      <c r="G673" s="11" t="str">
        <f>IF('SAT Math'!B673="","", IF(F673&lt;100, 100, IF(F673&gt;300, 300, F673)))</f>
        <v/>
      </c>
      <c r="H673" s="11" t="str">
        <f t="shared" si="72"/>
        <v/>
      </c>
      <c r="I673" s="11" t="str">
        <f t="shared" si="75"/>
        <v/>
      </c>
      <c r="J673" s="11" t="str">
        <f t="shared" si="73"/>
        <v/>
      </c>
      <c r="K673" s="11" t="str">
        <f t="shared" si="76"/>
        <v/>
      </c>
      <c r="L673" s="11" t="str">
        <f>IF('SAT Math'!B673="","",'SAT M to CBEST M'!$A$2+'SAT M to CBEST M'!$B$2*B673)</f>
        <v/>
      </c>
      <c r="M673" s="11" t="str">
        <f>IF('SAT Math'!B673="","", IF(L673&lt;20, 20, IF(L673&gt;80, 80, L673)))</f>
        <v/>
      </c>
    </row>
    <row r="674" spans="1:13" x14ac:dyDescent="0.25">
      <c r="A674" s="11">
        <v>673</v>
      </c>
      <c r="B674" s="30"/>
      <c r="C674" s="11" t="str">
        <f>IF(ISBLANK('SAT Math'!B674),"", IF('SAT Math'!B674&lt;'SAT M to ACT M'!$A$2, 'SAT M to ACT M'!$B$2, IF('SAT Math'!B674&gt;'SAT M to ACT M'!A$56, 'SAT M to ACT M'!B$56, VLOOKUP(B674,'SAT M to ACT M'!A:B,2,FALSE))))</f>
        <v/>
      </c>
      <c r="D674" s="11" t="str">
        <f t="shared" si="70"/>
        <v/>
      </c>
      <c r="E674" s="11" t="str">
        <f t="shared" si="74"/>
        <v/>
      </c>
      <c r="F674" s="11" t="str">
        <f t="shared" si="71"/>
        <v/>
      </c>
      <c r="G674" s="11" t="str">
        <f>IF('SAT Math'!B674="","", IF(F674&lt;100, 100, IF(F674&gt;300, 300, F674)))</f>
        <v/>
      </c>
      <c r="H674" s="11" t="str">
        <f t="shared" si="72"/>
        <v/>
      </c>
      <c r="I674" s="11" t="str">
        <f t="shared" si="75"/>
        <v/>
      </c>
      <c r="J674" s="11" t="str">
        <f t="shared" si="73"/>
        <v/>
      </c>
      <c r="K674" s="11" t="str">
        <f t="shared" si="76"/>
        <v/>
      </c>
      <c r="L674" s="11" t="str">
        <f>IF('SAT Math'!B674="","",'SAT M to CBEST M'!$A$2+'SAT M to CBEST M'!$B$2*B674)</f>
        <v/>
      </c>
      <c r="M674" s="11" t="str">
        <f>IF('SAT Math'!B674="","", IF(L674&lt;20, 20, IF(L674&gt;80, 80, L674)))</f>
        <v/>
      </c>
    </row>
    <row r="675" spans="1:13" x14ac:dyDescent="0.25">
      <c r="A675" s="11">
        <v>674</v>
      </c>
      <c r="B675" s="30"/>
      <c r="C675" s="11" t="str">
        <f>IF(ISBLANK('SAT Math'!B675),"", IF('SAT Math'!B675&lt;'SAT M to ACT M'!$A$2, 'SAT M to ACT M'!$B$2, IF('SAT Math'!B675&gt;'SAT M to ACT M'!A$56, 'SAT M to ACT M'!B$56, VLOOKUP(B675,'SAT M to ACT M'!A:B,2,FALSE))))</f>
        <v/>
      </c>
      <c r="D675" s="11" t="str">
        <f t="shared" si="70"/>
        <v/>
      </c>
      <c r="E675" s="11" t="str">
        <f t="shared" si="74"/>
        <v/>
      </c>
      <c r="F675" s="11" t="str">
        <f t="shared" si="71"/>
        <v/>
      </c>
      <c r="G675" s="11" t="str">
        <f>IF('SAT Math'!B675="","", IF(F675&lt;100, 100, IF(F675&gt;300, 300, F675)))</f>
        <v/>
      </c>
      <c r="H675" s="11" t="str">
        <f t="shared" si="72"/>
        <v/>
      </c>
      <c r="I675" s="11" t="str">
        <f t="shared" si="75"/>
        <v/>
      </c>
      <c r="J675" s="11" t="str">
        <f t="shared" si="73"/>
        <v/>
      </c>
      <c r="K675" s="11" t="str">
        <f t="shared" si="76"/>
        <v/>
      </c>
      <c r="L675" s="11" t="str">
        <f>IF('SAT Math'!B675="","",'SAT M to CBEST M'!$A$2+'SAT M to CBEST M'!$B$2*B675)</f>
        <v/>
      </c>
      <c r="M675" s="11" t="str">
        <f>IF('SAT Math'!B675="","", IF(L675&lt;20, 20, IF(L675&gt;80, 80, L675)))</f>
        <v/>
      </c>
    </row>
    <row r="676" spans="1:13" x14ac:dyDescent="0.25">
      <c r="A676" s="11">
        <v>675</v>
      </c>
      <c r="B676" s="30"/>
      <c r="C676" s="11" t="str">
        <f>IF(ISBLANK('SAT Math'!B676),"", IF('SAT Math'!B676&lt;'SAT M to ACT M'!$A$2, 'SAT M to ACT M'!$B$2, IF('SAT Math'!B676&gt;'SAT M to ACT M'!A$56, 'SAT M to ACT M'!B$56, VLOOKUP(B676,'SAT M to ACT M'!A:B,2,FALSE))))</f>
        <v/>
      </c>
      <c r="D676" s="11" t="str">
        <f t="shared" si="70"/>
        <v/>
      </c>
      <c r="E676" s="11" t="str">
        <f t="shared" si="74"/>
        <v/>
      </c>
      <c r="F676" s="11" t="str">
        <f t="shared" si="71"/>
        <v/>
      </c>
      <c r="G676" s="11" t="str">
        <f>IF('SAT Math'!B676="","", IF(F676&lt;100, 100, IF(F676&gt;300, 300, F676)))</f>
        <v/>
      </c>
      <c r="H676" s="11" t="str">
        <f t="shared" si="72"/>
        <v/>
      </c>
      <c r="I676" s="11" t="str">
        <f t="shared" si="75"/>
        <v/>
      </c>
      <c r="J676" s="11" t="str">
        <f t="shared" si="73"/>
        <v/>
      </c>
      <c r="K676" s="11" t="str">
        <f t="shared" si="76"/>
        <v/>
      </c>
      <c r="L676" s="11" t="str">
        <f>IF('SAT Math'!B676="","",'SAT M to CBEST M'!$A$2+'SAT M to CBEST M'!$B$2*B676)</f>
        <v/>
      </c>
      <c r="M676" s="11" t="str">
        <f>IF('SAT Math'!B676="","", IF(L676&lt;20, 20, IF(L676&gt;80, 80, L676)))</f>
        <v/>
      </c>
    </row>
    <row r="677" spans="1:13" x14ac:dyDescent="0.25">
      <c r="A677" s="11">
        <v>676</v>
      </c>
      <c r="B677" s="30"/>
      <c r="C677" s="11" t="str">
        <f>IF(ISBLANK('SAT Math'!B677),"", IF('SAT Math'!B677&lt;'SAT M to ACT M'!$A$2, 'SAT M to ACT M'!$B$2, IF('SAT Math'!B677&gt;'SAT M to ACT M'!A$56, 'SAT M to ACT M'!B$56, VLOOKUP(B677,'SAT M to ACT M'!A:B,2,FALSE))))</f>
        <v/>
      </c>
      <c r="D677" s="11" t="str">
        <f t="shared" si="70"/>
        <v/>
      </c>
      <c r="E677" s="11" t="str">
        <f t="shared" si="74"/>
        <v/>
      </c>
      <c r="F677" s="11" t="str">
        <f t="shared" si="71"/>
        <v/>
      </c>
      <c r="G677" s="11" t="str">
        <f>IF('SAT Math'!B677="","", IF(F677&lt;100, 100, IF(F677&gt;300, 300, F677)))</f>
        <v/>
      </c>
      <c r="H677" s="11" t="str">
        <f t="shared" si="72"/>
        <v/>
      </c>
      <c r="I677" s="11" t="str">
        <f t="shared" si="75"/>
        <v/>
      </c>
      <c r="J677" s="11" t="str">
        <f t="shared" si="73"/>
        <v/>
      </c>
      <c r="K677" s="11" t="str">
        <f t="shared" si="76"/>
        <v/>
      </c>
      <c r="L677" s="11" t="str">
        <f>IF('SAT Math'!B677="","",'SAT M to CBEST M'!$A$2+'SAT M to CBEST M'!$B$2*B677)</f>
        <v/>
      </c>
      <c r="M677" s="11" t="str">
        <f>IF('SAT Math'!B677="","", IF(L677&lt;20, 20, IF(L677&gt;80, 80, L677)))</f>
        <v/>
      </c>
    </row>
    <row r="678" spans="1:13" x14ac:dyDescent="0.25">
      <c r="A678" s="11">
        <v>677</v>
      </c>
      <c r="B678" s="30"/>
      <c r="C678" s="11" t="str">
        <f>IF(ISBLANK('SAT Math'!B678),"", IF('SAT Math'!B678&lt;'SAT M to ACT M'!$A$2, 'SAT M to ACT M'!$B$2, IF('SAT Math'!B678&gt;'SAT M to ACT M'!A$56, 'SAT M to ACT M'!B$56, VLOOKUP(B678,'SAT M to ACT M'!A:B,2,FALSE))))</f>
        <v/>
      </c>
      <c r="D678" s="11" t="str">
        <f t="shared" si="70"/>
        <v/>
      </c>
      <c r="E678" s="11" t="str">
        <f t="shared" si="74"/>
        <v/>
      </c>
      <c r="F678" s="11" t="str">
        <f t="shared" si="71"/>
        <v/>
      </c>
      <c r="G678" s="11" t="str">
        <f>IF('SAT Math'!B678="","", IF(F678&lt;100, 100, IF(F678&gt;300, 300, F678)))</f>
        <v/>
      </c>
      <c r="H678" s="11" t="str">
        <f t="shared" si="72"/>
        <v/>
      </c>
      <c r="I678" s="11" t="str">
        <f t="shared" si="75"/>
        <v/>
      </c>
      <c r="J678" s="11" t="str">
        <f t="shared" si="73"/>
        <v/>
      </c>
      <c r="K678" s="11" t="str">
        <f t="shared" si="76"/>
        <v/>
      </c>
      <c r="L678" s="11" t="str">
        <f>IF('SAT Math'!B678="","",'SAT M to CBEST M'!$A$2+'SAT M to CBEST M'!$B$2*B678)</f>
        <v/>
      </c>
      <c r="M678" s="11" t="str">
        <f>IF('SAT Math'!B678="","", IF(L678&lt;20, 20, IF(L678&gt;80, 80, L678)))</f>
        <v/>
      </c>
    </row>
    <row r="679" spans="1:13" x14ac:dyDescent="0.25">
      <c r="A679" s="11">
        <v>678</v>
      </c>
      <c r="B679" s="30"/>
      <c r="C679" s="11" t="str">
        <f>IF(ISBLANK('SAT Math'!B679),"", IF('SAT Math'!B679&lt;'SAT M to ACT M'!$A$2, 'SAT M to ACT M'!$B$2, IF('SAT Math'!B679&gt;'SAT M to ACT M'!A$56, 'SAT M to ACT M'!B$56, VLOOKUP(B679,'SAT M to ACT M'!A:B,2,FALSE))))</f>
        <v/>
      </c>
      <c r="D679" s="11" t="str">
        <f t="shared" si="70"/>
        <v/>
      </c>
      <c r="E679" s="11" t="str">
        <f t="shared" si="74"/>
        <v/>
      </c>
      <c r="F679" s="11" t="str">
        <f t="shared" si="71"/>
        <v/>
      </c>
      <c r="G679" s="11" t="str">
        <f>IF('SAT Math'!B679="","", IF(F679&lt;100, 100, IF(F679&gt;300, 300, F679)))</f>
        <v/>
      </c>
      <c r="H679" s="11" t="str">
        <f t="shared" si="72"/>
        <v/>
      </c>
      <c r="I679" s="11" t="str">
        <f t="shared" si="75"/>
        <v/>
      </c>
      <c r="J679" s="11" t="str">
        <f t="shared" si="73"/>
        <v/>
      </c>
      <c r="K679" s="11" t="str">
        <f t="shared" si="76"/>
        <v/>
      </c>
      <c r="L679" s="11" t="str">
        <f>IF('SAT Math'!B679="","",'SAT M to CBEST M'!$A$2+'SAT M to CBEST M'!$B$2*B679)</f>
        <v/>
      </c>
      <c r="M679" s="11" t="str">
        <f>IF('SAT Math'!B679="","", IF(L679&lt;20, 20, IF(L679&gt;80, 80, L679)))</f>
        <v/>
      </c>
    </row>
    <row r="680" spans="1:13" x14ac:dyDescent="0.25">
      <c r="A680" s="11">
        <v>679</v>
      </c>
      <c r="B680" s="30"/>
      <c r="C680" s="11" t="str">
        <f>IF(ISBLANK('SAT Math'!B680),"", IF('SAT Math'!B680&lt;'SAT M to ACT M'!$A$2, 'SAT M to ACT M'!$B$2, IF('SAT Math'!B680&gt;'SAT M to ACT M'!A$56, 'SAT M to ACT M'!B$56, VLOOKUP(B680,'SAT M to ACT M'!A:B,2,FALSE))))</f>
        <v/>
      </c>
      <c r="D680" s="11" t="str">
        <f t="shared" si="70"/>
        <v/>
      </c>
      <c r="E680" s="11" t="str">
        <f t="shared" si="74"/>
        <v/>
      </c>
      <c r="F680" s="11" t="str">
        <f t="shared" si="71"/>
        <v/>
      </c>
      <c r="G680" s="11" t="str">
        <f>IF('SAT Math'!B680="","", IF(F680&lt;100, 100, IF(F680&gt;300, 300, F680)))</f>
        <v/>
      </c>
      <c r="H680" s="11" t="str">
        <f t="shared" si="72"/>
        <v/>
      </c>
      <c r="I680" s="11" t="str">
        <f t="shared" si="75"/>
        <v/>
      </c>
      <c r="J680" s="11" t="str">
        <f t="shared" si="73"/>
        <v/>
      </c>
      <c r="K680" s="11" t="str">
        <f t="shared" si="76"/>
        <v/>
      </c>
      <c r="L680" s="11" t="str">
        <f>IF('SAT Math'!B680="","",'SAT M to CBEST M'!$A$2+'SAT M to CBEST M'!$B$2*B680)</f>
        <v/>
      </c>
      <c r="M680" s="11" t="str">
        <f>IF('SAT Math'!B680="","", IF(L680&lt;20, 20, IF(L680&gt;80, 80, L680)))</f>
        <v/>
      </c>
    </row>
    <row r="681" spans="1:13" x14ac:dyDescent="0.25">
      <c r="A681" s="11">
        <v>680</v>
      </c>
      <c r="B681" s="30"/>
      <c r="C681" s="11" t="str">
        <f>IF(ISBLANK('SAT Math'!B681),"", IF('SAT Math'!B681&lt;'SAT M to ACT M'!$A$2, 'SAT M to ACT M'!$B$2, IF('SAT Math'!B681&gt;'SAT M to ACT M'!A$56, 'SAT M to ACT M'!B$56, VLOOKUP(B681,'SAT M to ACT M'!A:B,2,FALSE))))</f>
        <v/>
      </c>
      <c r="D681" s="11" t="str">
        <f t="shared" si="70"/>
        <v/>
      </c>
      <c r="E681" s="11" t="str">
        <f t="shared" si="74"/>
        <v/>
      </c>
      <c r="F681" s="11" t="str">
        <f t="shared" si="71"/>
        <v/>
      </c>
      <c r="G681" s="11" t="str">
        <f>IF('SAT Math'!B681="","", IF(F681&lt;100, 100, IF(F681&gt;300, 300, F681)))</f>
        <v/>
      </c>
      <c r="H681" s="11" t="str">
        <f t="shared" si="72"/>
        <v/>
      </c>
      <c r="I681" s="11" t="str">
        <f t="shared" si="75"/>
        <v/>
      </c>
      <c r="J681" s="11" t="str">
        <f t="shared" si="73"/>
        <v/>
      </c>
      <c r="K681" s="11" t="str">
        <f t="shared" si="76"/>
        <v/>
      </c>
      <c r="L681" s="11" t="str">
        <f>IF('SAT Math'!B681="","",'SAT M to CBEST M'!$A$2+'SAT M to CBEST M'!$B$2*B681)</f>
        <v/>
      </c>
      <c r="M681" s="11" t="str">
        <f>IF('SAT Math'!B681="","", IF(L681&lt;20, 20, IF(L681&gt;80, 80, L681)))</f>
        <v/>
      </c>
    </row>
    <row r="682" spans="1:13" x14ac:dyDescent="0.25">
      <c r="A682" s="11">
        <v>681</v>
      </c>
      <c r="B682" s="30"/>
      <c r="C682" s="11" t="str">
        <f>IF(ISBLANK('SAT Math'!B682),"", IF('SAT Math'!B682&lt;'SAT M to ACT M'!$A$2, 'SAT M to ACT M'!$B$2, IF('SAT Math'!B682&gt;'SAT M to ACT M'!A$56, 'SAT M to ACT M'!B$56, VLOOKUP(B682,'SAT M to ACT M'!A:B,2,FALSE))))</f>
        <v/>
      </c>
      <c r="D682" s="11" t="str">
        <f t="shared" si="70"/>
        <v/>
      </c>
      <c r="E682" s="11" t="str">
        <f t="shared" si="74"/>
        <v/>
      </c>
      <c r="F682" s="11" t="str">
        <f t="shared" si="71"/>
        <v/>
      </c>
      <c r="G682" s="11" t="str">
        <f>IF('SAT Math'!B682="","", IF(F682&lt;100, 100, IF(F682&gt;300, 300, F682)))</f>
        <v/>
      </c>
      <c r="H682" s="11" t="str">
        <f t="shared" si="72"/>
        <v/>
      </c>
      <c r="I682" s="11" t="str">
        <f t="shared" si="75"/>
        <v/>
      </c>
      <c r="J682" s="11" t="str">
        <f t="shared" si="73"/>
        <v/>
      </c>
      <c r="K682" s="11" t="str">
        <f t="shared" si="76"/>
        <v/>
      </c>
      <c r="L682" s="11" t="str">
        <f>IF('SAT Math'!B682="","",'SAT M to CBEST M'!$A$2+'SAT M to CBEST M'!$B$2*B682)</f>
        <v/>
      </c>
      <c r="M682" s="11" t="str">
        <f>IF('SAT Math'!B682="","", IF(L682&lt;20, 20, IF(L682&gt;80, 80, L682)))</f>
        <v/>
      </c>
    </row>
    <row r="683" spans="1:13" x14ac:dyDescent="0.25">
      <c r="A683" s="11">
        <v>682</v>
      </c>
      <c r="B683" s="30"/>
      <c r="C683" s="11" t="str">
        <f>IF(ISBLANK('SAT Math'!B683),"", IF('SAT Math'!B683&lt;'SAT M to ACT M'!$A$2, 'SAT M to ACT M'!$B$2, IF('SAT Math'!B683&gt;'SAT M to ACT M'!A$56, 'SAT M to ACT M'!B$56, VLOOKUP(B683,'SAT M to ACT M'!A:B,2,FALSE))))</f>
        <v/>
      </c>
      <c r="D683" s="11" t="str">
        <f t="shared" si="70"/>
        <v/>
      </c>
      <c r="E683" s="11" t="str">
        <f t="shared" si="74"/>
        <v/>
      </c>
      <c r="F683" s="11" t="str">
        <f t="shared" si="71"/>
        <v/>
      </c>
      <c r="G683" s="11" t="str">
        <f>IF('SAT Math'!B683="","", IF(F683&lt;100, 100, IF(F683&gt;300, 300, F683)))</f>
        <v/>
      </c>
      <c r="H683" s="11" t="str">
        <f t="shared" si="72"/>
        <v/>
      </c>
      <c r="I683" s="11" t="str">
        <f t="shared" si="75"/>
        <v/>
      </c>
      <c r="J683" s="11" t="str">
        <f t="shared" si="73"/>
        <v/>
      </c>
      <c r="K683" s="11" t="str">
        <f t="shared" si="76"/>
        <v/>
      </c>
      <c r="L683" s="11" t="str">
        <f>IF('SAT Math'!B683="","",'SAT M to CBEST M'!$A$2+'SAT M to CBEST M'!$B$2*B683)</f>
        <v/>
      </c>
      <c r="M683" s="11" t="str">
        <f>IF('SAT Math'!B683="","", IF(L683&lt;20, 20, IF(L683&gt;80, 80, L683)))</f>
        <v/>
      </c>
    </row>
    <row r="684" spans="1:13" x14ac:dyDescent="0.25">
      <c r="A684" s="11">
        <v>683</v>
      </c>
      <c r="B684" s="30"/>
      <c r="C684" s="11" t="str">
        <f>IF(ISBLANK('SAT Math'!B684),"", IF('SAT Math'!B684&lt;'SAT M to ACT M'!$A$2, 'SAT M to ACT M'!$B$2, IF('SAT Math'!B684&gt;'SAT M to ACT M'!A$56, 'SAT M to ACT M'!B$56, VLOOKUP(B684,'SAT M to ACT M'!A:B,2,FALSE))))</f>
        <v/>
      </c>
      <c r="D684" s="11" t="str">
        <f t="shared" si="70"/>
        <v/>
      </c>
      <c r="E684" s="11" t="str">
        <f t="shared" si="74"/>
        <v/>
      </c>
      <c r="F684" s="11" t="str">
        <f t="shared" si="71"/>
        <v/>
      </c>
      <c r="G684" s="11" t="str">
        <f>IF('SAT Math'!B684="","", IF(F684&lt;100, 100, IF(F684&gt;300, 300, F684)))</f>
        <v/>
      </c>
      <c r="H684" s="11" t="str">
        <f t="shared" si="72"/>
        <v/>
      </c>
      <c r="I684" s="11" t="str">
        <f t="shared" si="75"/>
        <v/>
      </c>
      <c r="J684" s="11" t="str">
        <f t="shared" si="73"/>
        <v/>
      </c>
      <c r="K684" s="11" t="str">
        <f t="shared" si="76"/>
        <v/>
      </c>
      <c r="L684" s="11" t="str">
        <f>IF('SAT Math'!B684="","",'SAT M to CBEST M'!$A$2+'SAT M to CBEST M'!$B$2*B684)</f>
        <v/>
      </c>
      <c r="M684" s="11" t="str">
        <f>IF('SAT Math'!B684="","", IF(L684&lt;20, 20, IF(L684&gt;80, 80, L684)))</f>
        <v/>
      </c>
    </row>
    <row r="685" spans="1:13" x14ac:dyDescent="0.25">
      <c r="A685" s="11">
        <v>684</v>
      </c>
      <c r="B685" s="30"/>
      <c r="C685" s="11" t="str">
        <f>IF(ISBLANK('SAT Math'!B685),"", IF('SAT Math'!B685&lt;'SAT M to ACT M'!$A$2, 'SAT M to ACT M'!$B$2, IF('SAT Math'!B685&gt;'SAT M to ACT M'!A$56, 'SAT M to ACT M'!B$56, VLOOKUP(B685,'SAT M to ACT M'!A:B,2,FALSE))))</f>
        <v/>
      </c>
      <c r="D685" s="11" t="str">
        <f t="shared" si="70"/>
        <v/>
      </c>
      <c r="E685" s="11" t="str">
        <f t="shared" si="74"/>
        <v/>
      </c>
      <c r="F685" s="11" t="str">
        <f t="shared" si="71"/>
        <v/>
      </c>
      <c r="G685" s="11" t="str">
        <f>IF('SAT Math'!B685="","", IF(F685&lt;100, 100, IF(F685&gt;300, 300, F685)))</f>
        <v/>
      </c>
      <c r="H685" s="11" t="str">
        <f t="shared" si="72"/>
        <v/>
      </c>
      <c r="I685" s="11" t="str">
        <f t="shared" si="75"/>
        <v/>
      </c>
      <c r="J685" s="11" t="str">
        <f t="shared" si="73"/>
        <v/>
      </c>
      <c r="K685" s="11" t="str">
        <f t="shared" si="76"/>
        <v/>
      </c>
      <c r="L685" s="11" t="str">
        <f>IF('SAT Math'!B685="","",'SAT M to CBEST M'!$A$2+'SAT M to CBEST M'!$B$2*B685)</f>
        <v/>
      </c>
      <c r="M685" s="11" t="str">
        <f>IF('SAT Math'!B685="","", IF(L685&lt;20, 20, IF(L685&gt;80, 80, L685)))</f>
        <v/>
      </c>
    </row>
    <row r="686" spans="1:13" x14ac:dyDescent="0.25">
      <c r="A686" s="11">
        <v>685</v>
      </c>
      <c r="B686" s="30"/>
      <c r="C686" s="11" t="str">
        <f>IF(ISBLANK('SAT Math'!B686),"", IF('SAT Math'!B686&lt;'SAT M to ACT M'!$A$2, 'SAT M to ACT M'!$B$2, IF('SAT Math'!B686&gt;'SAT M to ACT M'!A$56, 'SAT M to ACT M'!B$56, VLOOKUP(B686,'SAT M to ACT M'!A:B,2,FALSE))))</f>
        <v/>
      </c>
      <c r="D686" s="11" t="str">
        <f t="shared" si="70"/>
        <v/>
      </c>
      <c r="E686" s="11" t="str">
        <f t="shared" si="74"/>
        <v/>
      </c>
      <c r="F686" s="11" t="str">
        <f t="shared" si="71"/>
        <v/>
      </c>
      <c r="G686" s="11" t="str">
        <f>IF('SAT Math'!B686="","", IF(F686&lt;100, 100, IF(F686&gt;300, 300, F686)))</f>
        <v/>
      </c>
      <c r="H686" s="11" t="str">
        <f t="shared" si="72"/>
        <v/>
      </c>
      <c r="I686" s="11" t="str">
        <f t="shared" si="75"/>
        <v/>
      </c>
      <c r="J686" s="11" t="str">
        <f t="shared" si="73"/>
        <v/>
      </c>
      <c r="K686" s="11" t="str">
        <f t="shared" si="76"/>
        <v/>
      </c>
      <c r="L686" s="11" t="str">
        <f>IF('SAT Math'!B686="","",'SAT M to CBEST M'!$A$2+'SAT M to CBEST M'!$B$2*B686)</f>
        <v/>
      </c>
      <c r="M686" s="11" t="str">
        <f>IF('SAT Math'!B686="","", IF(L686&lt;20, 20, IF(L686&gt;80, 80, L686)))</f>
        <v/>
      </c>
    </row>
    <row r="687" spans="1:13" x14ac:dyDescent="0.25">
      <c r="A687" s="11">
        <v>686</v>
      </c>
      <c r="B687" s="30"/>
      <c r="C687" s="11" t="str">
        <f>IF(ISBLANK('SAT Math'!B687),"", IF('SAT Math'!B687&lt;'SAT M to ACT M'!$A$2, 'SAT M to ACT M'!$B$2, IF('SAT Math'!B687&gt;'SAT M to ACT M'!A$56, 'SAT M to ACT M'!B$56, VLOOKUP(B687,'SAT M to ACT M'!A:B,2,FALSE))))</f>
        <v/>
      </c>
      <c r="D687" s="11" t="str">
        <f t="shared" si="70"/>
        <v/>
      </c>
      <c r="E687" s="11" t="str">
        <f t="shared" si="74"/>
        <v/>
      </c>
      <c r="F687" s="11" t="str">
        <f t="shared" si="71"/>
        <v/>
      </c>
      <c r="G687" s="11" t="str">
        <f>IF('SAT Math'!B687="","", IF(F687&lt;100, 100, IF(F687&gt;300, 300, F687)))</f>
        <v/>
      </c>
      <c r="H687" s="11" t="str">
        <f t="shared" si="72"/>
        <v/>
      </c>
      <c r="I687" s="11" t="str">
        <f t="shared" si="75"/>
        <v/>
      </c>
      <c r="J687" s="11" t="str">
        <f t="shared" si="73"/>
        <v/>
      </c>
      <c r="K687" s="11" t="str">
        <f t="shared" si="76"/>
        <v/>
      </c>
      <c r="L687" s="11" t="str">
        <f>IF('SAT Math'!B687="","",'SAT M to CBEST M'!$A$2+'SAT M to CBEST M'!$B$2*B687)</f>
        <v/>
      </c>
      <c r="M687" s="11" t="str">
        <f>IF('SAT Math'!B687="","", IF(L687&lt;20, 20, IF(L687&gt;80, 80, L687)))</f>
        <v/>
      </c>
    </row>
    <row r="688" spans="1:13" x14ac:dyDescent="0.25">
      <c r="A688" s="11">
        <v>687</v>
      </c>
      <c r="B688" s="30"/>
      <c r="C688" s="11" t="str">
        <f>IF(ISBLANK('SAT Math'!B688),"", IF('SAT Math'!B688&lt;'SAT M to ACT M'!$A$2, 'SAT M to ACT M'!$B$2, IF('SAT Math'!B688&gt;'SAT M to ACT M'!A$56, 'SAT M to ACT M'!B$56, VLOOKUP(B688,'SAT M to ACT M'!A:B,2,FALSE))))</f>
        <v/>
      </c>
      <c r="D688" s="11" t="str">
        <f t="shared" si="70"/>
        <v/>
      </c>
      <c r="E688" s="11" t="str">
        <f t="shared" si="74"/>
        <v/>
      </c>
      <c r="F688" s="11" t="str">
        <f t="shared" si="71"/>
        <v/>
      </c>
      <c r="G688" s="11" t="str">
        <f>IF('SAT Math'!B688="","", IF(F688&lt;100, 100, IF(F688&gt;300, 300, F688)))</f>
        <v/>
      </c>
      <c r="H688" s="11" t="str">
        <f t="shared" si="72"/>
        <v/>
      </c>
      <c r="I688" s="11" t="str">
        <f t="shared" si="75"/>
        <v/>
      </c>
      <c r="J688" s="11" t="str">
        <f t="shared" si="73"/>
        <v/>
      </c>
      <c r="K688" s="11" t="str">
        <f t="shared" si="76"/>
        <v/>
      </c>
      <c r="L688" s="11" t="str">
        <f>IF('SAT Math'!B688="","",'SAT M to CBEST M'!$A$2+'SAT M to CBEST M'!$B$2*B688)</f>
        <v/>
      </c>
      <c r="M688" s="11" t="str">
        <f>IF('SAT Math'!B688="","", IF(L688&lt;20, 20, IF(L688&gt;80, 80, L688)))</f>
        <v/>
      </c>
    </row>
    <row r="689" spans="1:13" x14ac:dyDescent="0.25">
      <c r="A689" s="11">
        <v>688</v>
      </c>
      <c r="B689" s="30"/>
      <c r="C689" s="11" t="str">
        <f>IF(ISBLANK('SAT Math'!B689),"", IF('SAT Math'!B689&lt;'SAT M to ACT M'!$A$2, 'SAT M to ACT M'!$B$2, IF('SAT Math'!B689&gt;'SAT M to ACT M'!A$56, 'SAT M to ACT M'!B$56, VLOOKUP(B689,'SAT M to ACT M'!A:B,2,FALSE))))</f>
        <v/>
      </c>
      <c r="D689" s="11" t="str">
        <f t="shared" si="70"/>
        <v/>
      </c>
      <c r="E689" s="11" t="str">
        <f t="shared" si="74"/>
        <v/>
      </c>
      <c r="F689" s="11" t="str">
        <f t="shared" si="71"/>
        <v/>
      </c>
      <c r="G689" s="11" t="str">
        <f>IF('SAT Math'!B689="","", IF(F689&lt;100, 100, IF(F689&gt;300, 300, F689)))</f>
        <v/>
      </c>
      <c r="H689" s="11" t="str">
        <f t="shared" si="72"/>
        <v/>
      </c>
      <c r="I689" s="11" t="str">
        <f t="shared" si="75"/>
        <v/>
      </c>
      <c r="J689" s="11" t="str">
        <f t="shared" si="73"/>
        <v/>
      </c>
      <c r="K689" s="11" t="str">
        <f t="shared" si="76"/>
        <v/>
      </c>
      <c r="L689" s="11" t="str">
        <f>IF('SAT Math'!B689="","",'SAT M to CBEST M'!$A$2+'SAT M to CBEST M'!$B$2*B689)</f>
        <v/>
      </c>
      <c r="M689" s="11" t="str">
        <f>IF('SAT Math'!B689="","", IF(L689&lt;20, 20, IF(L689&gt;80, 80, L689)))</f>
        <v/>
      </c>
    </row>
    <row r="690" spans="1:13" x14ac:dyDescent="0.25">
      <c r="A690" s="11">
        <v>689</v>
      </c>
      <c r="B690" s="30"/>
      <c r="C690" s="11" t="str">
        <f>IF(ISBLANK('SAT Math'!B690),"", IF('SAT Math'!B690&lt;'SAT M to ACT M'!$A$2, 'SAT M to ACT M'!$B$2, IF('SAT Math'!B690&gt;'SAT M to ACT M'!A$56, 'SAT M to ACT M'!B$56, VLOOKUP(B690,'SAT M to ACT M'!A:B,2,FALSE))))</f>
        <v/>
      </c>
      <c r="D690" s="11" t="str">
        <f t="shared" si="70"/>
        <v/>
      </c>
      <c r="E690" s="11" t="str">
        <f t="shared" si="74"/>
        <v/>
      </c>
      <c r="F690" s="11" t="str">
        <f t="shared" si="71"/>
        <v/>
      </c>
      <c r="G690" s="11" t="str">
        <f>IF('SAT Math'!B690="","", IF(F690&lt;100, 100, IF(F690&gt;300, 300, F690)))</f>
        <v/>
      </c>
      <c r="H690" s="11" t="str">
        <f t="shared" si="72"/>
        <v/>
      </c>
      <c r="I690" s="11" t="str">
        <f t="shared" si="75"/>
        <v/>
      </c>
      <c r="J690" s="11" t="str">
        <f t="shared" si="73"/>
        <v/>
      </c>
      <c r="K690" s="11" t="str">
        <f t="shared" si="76"/>
        <v/>
      </c>
      <c r="L690" s="11" t="str">
        <f>IF('SAT Math'!B690="","",'SAT M to CBEST M'!$A$2+'SAT M to CBEST M'!$B$2*B690)</f>
        <v/>
      </c>
      <c r="M690" s="11" t="str">
        <f>IF('SAT Math'!B690="","", IF(L690&lt;20, 20, IF(L690&gt;80, 80, L690)))</f>
        <v/>
      </c>
    </row>
    <row r="691" spans="1:13" x14ac:dyDescent="0.25">
      <c r="A691" s="11">
        <v>690</v>
      </c>
      <c r="B691" s="30"/>
      <c r="C691" s="11" t="str">
        <f>IF(ISBLANK('SAT Math'!B691),"", IF('SAT Math'!B691&lt;'SAT M to ACT M'!$A$2, 'SAT M to ACT M'!$B$2, IF('SAT Math'!B691&gt;'SAT M to ACT M'!A$56, 'SAT M to ACT M'!B$56, VLOOKUP(B691,'SAT M to ACT M'!A:B,2,FALSE))))</f>
        <v/>
      </c>
      <c r="D691" s="11" t="str">
        <f t="shared" si="70"/>
        <v/>
      </c>
      <c r="E691" s="11" t="str">
        <f t="shared" si="74"/>
        <v/>
      </c>
      <c r="F691" s="11" t="str">
        <f t="shared" si="71"/>
        <v/>
      </c>
      <c r="G691" s="11" t="str">
        <f>IF('SAT Math'!B691="","", IF(F691&lt;100, 100, IF(F691&gt;300, 300, F691)))</f>
        <v/>
      </c>
      <c r="H691" s="11" t="str">
        <f t="shared" si="72"/>
        <v/>
      </c>
      <c r="I691" s="11" t="str">
        <f t="shared" si="75"/>
        <v/>
      </c>
      <c r="J691" s="11" t="str">
        <f t="shared" si="73"/>
        <v/>
      </c>
      <c r="K691" s="11" t="str">
        <f t="shared" si="76"/>
        <v/>
      </c>
      <c r="L691" s="11" t="str">
        <f>IF('SAT Math'!B691="","",'SAT M to CBEST M'!$A$2+'SAT M to CBEST M'!$B$2*B691)</f>
        <v/>
      </c>
      <c r="M691" s="11" t="str">
        <f>IF('SAT Math'!B691="","", IF(L691&lt;20, 20, IF(L691&gt;80, 80, L691)))</f>
        <v/>
      </c>
    </row>
    <row r="692" spans="1:13" x14ac:dyDescent="0.25">
      <c r="A692" s="11">
        <v>691</v>
      </c>
      <c r="B692" s="30"/>
      <c r="C692" s="11" t="str">
        <f>IF(ISBLANK('SAT Math'!B692),"", IF('SAT Math'!B692&lt;'SAT M to ACT M'!$A$2, 'SAT M to ACT M'!$B$2, IF('SAT Math'!B692&gt;'SAT M to ACT M'!A$56, 'SAT M to ACT M'!B$56, VLOOKUP(B692,'SAT M to ACT M'!A:B,2,FALSE))))</f>
        <v/>
      </c>
      <c r="D692" s="11" t="str">
        <f t="shared" si="70"/>
        <v/>
      </c>
      <c r="E692" s="11" t="str">
        <f t="shared" si="74"/>
        <v/>
      </c>
      <c r="F692" s="11" t="str">
        <f t="shared" si="71"/>
        <v/>
      </c>
      <c r="G692" s="11" t="str">
        <f>IF('SAT Math'!B692="","", IF(F692&lt;100, 100, IF(F692&gt;300, 300, F692)))</f>
        <v/>
      </c>
      <c r="H692" s="11" t="str">
        <f t="shared" si="72"/>
        <v/>
      </c>
      <c r="I692" s="11" t="str">
        <f t="shared" si="75"/>
        <v/>
      </c>
      <c r="J692" s="11" t="str">
        <f t="shared" si="73"/>
        <v/>
      </c>
      <c r="K692" s="11" t="str">
        <f t="shared" si="76"/>
        <v/>
      </c>
      <c r="L692" s="11" t="str">
        <f>IF('SAT Math'!B692="","",'SAT M to CBEST M'!$A$2+'SAT M to CBEST M'!$B$2*B692)</f>
        <v/>
      </c>
      <c r="M692" s="11" t="str">
        <f>IF('SAT Math'!B692="","", IF(L692&lt;20, 20, IF(L692&gt;80, 80, L692)))</f>
        <v/>
      </c>
    </row>
    <row r="693" spans="1:13" x14ac:dyDescent="0.25">
      <c r="A693" s="11">
        <v>692</v>
      </c>
      <c r="B693" s="30"/>
      <c r="C693" s="11" t="str">
        <f>IF(ISBLANK('SAT Math'!B693),"", IF('SAT Math'!B693&lt;'SAT M to ACT M'!$A$2, 'SAT M to ACT M'!$B$2, IF('SAT Math'!B693&gt;'SAT M to ACT M'!A$56, 'SAT M to ACT M'!B$56, VLOOKUP(B693,'SAT M to ACT M'!A:B,2,FALSE))))</f>
        <v/>
      </c>
      <c r="D693" s="11" t="str">
        <f t="shared" si="70"/>
        <v/>
      </c>
      <c r="E693" s="11" t="str">
        <f t="shared" si="74"/>
        <v/>
      </c>
      <c r="F693" s="11" t="str">
        <f t="shared" si="71"/>
        <v/>
      </c>
      <c r="G693" s="11" t="str">
        <f>IF('SAT Math'!B693="","", IF(F693&lt;100, 100, IF(F693&gt;300, 300, F693)))</f>
        <v/>
      </c>
      <c r="H693" s="11" t="str">
        <f t="shared" si="72"/>
        <v/>
      </c>
      <c r="I693" s="11" t="str">
        <f t="shared" si="75"/>
        <v/>
      </c>
      <c r="J693" s="11" t="str">
        <f t="shared" si="73"/>
        <v/>
      </c>
      <c r="K693" s="11" t="str">
        <f t="shared" si="76"/>
        <v/>
      </c>
      <c r="L693" s="11" t="str">
        <f>IF('SAT Math'!B693="","",'SAT M to CBEST M'!$A$2+'SAT M to CBEST M'!$B$2*B693)</f>
        <v/>
      </c>
      <c r="M693" s="11" t="str">
        <f>IF('SAT Math'!B693="","", IF(L693&lt;20, 20, IF(L693&gt;80, 80, L693)))</f>
        <v/>
      </c>
    </row>
    <row r="694" spans="1:13" x14ac:dyDescent="0.25">
      <c r="A694" s="11">
        <v>693</v>
      </c>
      <c r="B694" s="30"/>
      <c r="C694" s="11" t="str">
        <f>IF(ISBLANK('SAT Math'!B694),"", IF('SAT Math'!B694&lt;'SAT M to ACT M'!$A$2, 'SAT M to ACT M'!$B$2, IF('SAT Math'!B694&gt;'SAT M to ACT M'!A$56, 'SAT M to ACT M'!B$56, VLOOKUP(B694,'SAT M to ACT M'!A:B,2,FALSE))))</f>
        <v/>
      </c>
      <c r="D694" s="11" t="str">
        <f t="shared" si="70"/>
        <v/>
      </c>
      <c r="E694" s="11" t="str">
        <f t="shared" si="74"/>
        <v/>
      </c>
      <c r="F694" s="11" t="str">
        <f t="shared" si="71"/>
        <v/>
      </c>
      <c r="G694" s="11" t="str">
        <f>IF('SAT Math'!B694="","", IF(F694&lt;100, 100, IF(F694&gt;300, 300, F694)))</f>
        <v/>
      </c>
      <c r="H694" s="11" t="str">
        <f t="shared" si="72"/>
        <v/>
      </c>
      <c r="I694" s="11" t="str">
        <f t="shared" si="75"/>
        <v/>
      </c>
      <c r="J694" s="11" t="str">
        <f t="shared" si="73"/>
        <v/>
      </c>
      <c r="K694" s="11" t="str">
        <f t="shared" si="76"/>
        <v/>
      </c>
      <c r="L694" s="11" t="str">
        <f>IF('SAT Math'!B694="","",'SAT M to CBEST M'!$A$2+'SAT M to CBEST M'!$B$2*B694)</f>
        <v/>
      </c>
      <c r="M694" s="11" t="str">
        <f>IF('SAT Math'!B694="","", IF(L694&lt;20, 20, IF(L694&gt;80, 80, L694)))</f>
        <v/>
      </c>
    </row>
    <row r="695" spans="1:13" x14ac:dyDescent="0.25">
      <c r="A695" s="11">
        <v>694</v>
      </c>
      <c r="B695" s="30"/>
      <c r="C695" s="11" t="str">
        <f>IF(ISBLANK('SAT Math'!B695),"", IF('SAT Math'!B695&lt;'SAT M to ACT M'!$A$2, 'SAT M to ACT M'!$B$2, IF('SAT Math'!B695&gt;'SAT M to ACT M'!A$56, 'SAT M to ACT M'!B$56, VLOOKUP(B695,'SAT M to ACT M'!A:B,2,FALSE))))</f>
        <v/>
      </c>
      <c r="D695" s="11" t="str">
        <f t="shared" si="70"/>
        <v/>
      </c>
      <c r="E695" s="11" t="str">
        <f t="shared" si="74"/>
        <v/>
      </c>
      <c r="F695" s="11" t="str">
        <f t="shared" si="71"/>
        <v/>
      </c>
      <c r="G695" s="11" t="str">
        <f>IF('SAT Math'!B695="","", IF(F695&lt;100, 100, IF(F695&gt;300, 300, F695)))</f>
        <v/>
      </c>
      <c r="H695" s="11" t="str">
        <f t="shared" si="72"/>
        <v/>
      </c>
      <c r="I695" s="11" t="str">
        <f t="shared" si="75"/>
        <v/>
      </c>
      <c r="J695" s="11" t="str">
        <f t="shared" si="73"/>
        <v/>
      </c>
      <c r="K695" s="11" t="str">
        <f t="shared" si="76"/>
        <v/>
      </c>
      <c r="L695" s="11" t="str">
        <f>IF('SAT Math'!B695="","",'SAT M to CBEST M'!$A$2+'SAT M to CBEST M'!$B$2*B695)</f>
        <v/>
      </c>
      <c r="M695" s="11" t="str">
        <f>IF('SAT Math'!B695="","", IF(L695&lt;20, 20, IF(L695&gt;80, 80, L695)))</f>
        <v/>
      </c>
    </row>
    <row r="696" spans="1:13" x14ac:dyDescent="0.25">
      <c r="A696" s="11">
        <v>695</v>
      </c>
      <c r="B696" s="30"/>
      <c r="C696" s="11" t="str">
        <f>IF(ISBLANK('SAT Math'!B696),"", IF('SAT Math'!B696&lt;'SAT M to ACT M'!$A$2, 'SAT M to ACT M'!$B$2, IF('SAT Math'!B696&gt;'SAT M to ACT M'!A$56, 'SAT M to ACT M'!B$56, VLOOKUP(B696,'SAT M to ACT M'!A:B,2,FALSE))))</f>
        <v/>
      </c>
      <c r="D696" s="11" t="str">
        <f t="shared" si="70"/>
        <v/>
      </c>
      <c r="E696" s="11" t="str">
        <f t="shared" si="74"/>
        <v/>
      </c>
      <c r="F696" s="11" t="str">
        <f t="shared" si="71"/>
        <v/>
      </c>
      <c r="G696" s="11" t="str">
        <f>IF('SAT Math'!B696="","", IF(F696&lt;100, 100, IF(F696&gt;300, 300, F696)))</f>
        <v/>
      </c>
      <c r="H696" s="11" t="str">
        <f t="shared" si="72"/>
        <v/>
      </c>
      <c r="I696" s="11" t="str">
        <f t="shared" si="75"/>
        <v/>
      </c>
      <c r="J696" s="11" t="str">
        <f t="shared" si="73"/>
        <v/>
      </c>
      <c r="K696" s="11" t="str">
        <f t="shared" si="76"/>
        <v/>
      </c>
      <c r="L696" s="11" t="str">
        <f>IF('SAT Math'!B696="","",'SAT M to CBEST M'!$A$2+'SAT M to CBEST M'!$B$2*B696)</f>
        <v/>
      </c>
      <c r="M696" s="11" t="str">
        <f>IF('SAT Math'!B696="","", IF(L696&lt;20, 20, IF(L696&gt;80, 80, L696)))</f>
        <v/>
      </c>
    </row>
    <row r="697" spans="1:13" x14ac:dyDescent="0.25">
      <c r="A697" s="11">
        <v>696</v>
      </c>
      <c r="B697" s="30"/>
      <c r="C697" s="11" t="str">
        <f>IF(ISBLANK('SAT Math'!B697),"", IF('SAT Math'!B697&lt;'SAT M to ACT M'!$A$2, 'SAT M to ACT M'!$B$2, IF('SAT Math'!B697&gt;'SAT M to ACT M'!A$56, 'SAT M to ACT M'!B$56, VLOOKUP(B697,'SAT M to ACT M'!A:B,2,FALSE))))</f>
        <v/>
      </c>
      <c r="D697" s="11" t="str">
        <f t="shared" si="70"/>
        <v/>
      </c>
      <c r="E697" s="11" t="str">
        <f t="shared" si="74"/>
        <v/>
      </c>
      <c r="F697" s="11" t="str">
        <f t="shared" si="71"/>
        <v/>
      </c>
      <c r="G697" s="11" t="str">
        <f>IF('SAT Math'!B697="","", IF(F697&lt;100, 100, IF(F697&gt;300, 300, F697)))</f>
        <v/>
      </c>
      <c r="H697" s="11" t="str">
        <f t="shared" si="72"/>
        <v/>
      </c>
      <c r="I697" s="11" t="str">
        <f t="shared" si="75"/>
        <v/>
      </c>
      <c r="J697" s="11" t="str">
        <f t="shared" si="73"/>
        <v/>
      </c>
      <c r="K697" s="11" t="str">
        <f t="shared" si="76"/>
        <v/>
      </c>
      <c r="L697" s="11" t="str">
        <f>IF('SAT Math'!B697="","",'SAT M to CBEST M'!$A$2+'SAT M to CBEST M'!$B$2*B697)</f>
        <v/>
      </c>
      <c r="M697" s="11" t="str">
        <f>IF('SAT Math'!B697="","", IF(L697&lt;20, 20, IF(L697&gt;80, 80, L697)))</f>
        <v/>
      </c>
    </row>
    <row r="698" spans="1:13" x14ac:dyDescent="0.25">
      <c r="A698" s="11">
        <v>697</v>
      </c>
      <c r="B698" s="30"/>
      <c r="C698" s="11" t="str">
        <f>IF(ISBLANK('SAT Math'!B698),"", IF('SAT Math'!B698&lt;'SAT M to ACT M'!$A$2, 'SAT M to ACT M'!$B$2, IF('SAT Math'!B698&gt;'SAT M to ACT M'!A$56, 'SAT M to ACT M'!B$56, VLOOKUP(B698,'SAT M to ACT M'!A:B,2,FALSE))))</f>
        <v/>
      </c>
      <c r="D698" s="11" t="str">
        <f t="shared" si="70"/>
        <v/>
      </c>
      <c r="E698" s="11" t="str">
        <f t="shared" si="74"/>
        <v/>
      </c>
      <c r="F698" s="11" t="str">
        <f t="shared" si="71"/>
        <v/>
      </c>
      <c r="G698" s="11" t="str">
        <f>IF('SAT Math'!B698="","", IF(F698&lt;100, 100, IF(F698&gt;300, 300, F698)))</f>
        <v/>
      </c>
      <c r="H698" s="11" t="str">
        <f t="shared" si="72"/>
        <v/>
      </c>
      <c r="I698" s="11" t="str">
        <f t="shared" si="75"/>
        <v/>
      </c>
      <c r="J698" s="11" t="str">
        <f t="shared" si="73"/>
        <v/>
      </c>
      <c r="K698" s="11" t="str">
        <f t="shared" si="76"/>
        <v/>
      </c>
      <c r="L698" s="11" t="str">
        <f>IF('SAT Math'!B698="","",'SAT M to CBEST M'!$A$2+'SAT M to CBEST M'!$B$2*B698)</f>
        <v/>
      </c>
      <c r="M698" s="11" t="str">
        <f>IF('SAT Math'!B698="","", IF(L698&lt;20, 20, IF(L698&gt;80, 80, L698)))</f>
        <v/>
      </c>
    </row>
    <row r="699" spans="1:13" x14ac:dyDescent="0.25">
      <c r="A699" s="11">
        <v>698</v>
      </c>
      <c r="B699" s="30"/>
      <c r="C699" s="11" t="str">
        <f>IF(ISBLANK('SAT Math'!B699),"", IF('SAT Math'!B699&lt;'SAT M to ACT M'!$A$2, 'SAT M to ACT M'!$B$2, IF('SAT Math'!B699&gt;'SAT M to ACT M'!A$56, 'SAT M to ACT M'!B$56, VLOOKUP(B699,'SAT M to ACT M'!A:B,2,FALSE))))</f>
        <v/>
      </c>
      <c r="D699" s="11" t="str">
        <f t="shared" si="70"/>
        <v/>
      </c>
      <c r="E699" s="11" t="str">
        <f t="shared" si="74"/>
        <v/>
      </c>
      <c r="F699" s="11" t="str">
        <f t="shared" si="71"/>
        <v/>
      </c>
      <c r="G699" s="11" t="str">
        <f>IF('SAT Math'!B699="","", IF(F699&lt;100, 100, IF(F699&gt;300, 300, F699)))</f>
        <v/>
      </c>
      <c r="H699" s="11" t="str">
        <f t="shared" si="72"/>
        <v/>
      </c>
      <c r="I699" s="11" t="str">
        <f t="shared" si="75"/>
        <v/>
      </c>
      <c r="J699" s="11" t="str">
        <f t="shared" si="73"/>
        <v/>
      </c>
      <c r="K699" s="11" t="str">
        <f t="shared" si="76"/>
        <v/>
      </c>
      <c r="L699" s="11" t="str">
        <f>IF('SAT Math'!B699="","",'SAT M to CBEST M'!$A$2+'SAT M to CBEST M'!$B$2*B699)</f>
        <v/>
      </c>
      <c r="M699" s="11" t="str">
        <f>IF('SAT Math'!B699="","", IF(L699&lt;20, 20, IF(L699&gt;80, 80, L699)))</f>
        <v/>
      </c>
    </row>
    <row r="700" spans="1:13" x14ac:dyDescent="0.25">
      <c r="A700" s="11">
        <v>699</v>
      </c>
      <c r="B700" s="30"/>
      <c r="C700" s="11" t="str">
        <f>IF(ISBLANK('SAT Math'!B700),"", IF('SAT Math'!B700&lt;'SAT M to ACT M'!$A$2, 'SAT M to ACT M'!$B$2, IF('SAT Math'!B700&gt;'SAT M to ACT M'!A$56, 'SAT M to ACT M'!B$56, VLOOKUP(B700,'SAT M to ACT M'!A:B,2,FALSE))))</f>
        <v/>
      </c>
      <c r="D700" s="11" t="str">
        <f t="shared" si="70"/>
        <v/>
      </c>
      <c r="E700" s="11" t="str">
        <f t="shared" si="74"/>
        <v/>
      </c>
      <c r="F700" s="11" t="str">
        <f t="shared" si="71"/>
        <v/>
      </c>
      <c r="G700" s="11" t="str">
        <f>IF('SAT Math'!B700="","", IF(F700&lt;100, 100, IF(F700&gt;300, 300, F700)))</f>
        <v/>
      </c>
      <c r="H700" s="11" t="str">
        <f t="shared" si="72"/>
        <v/>
      </c>
      <c r="I700" s="11" t="str">
        <f t="shared" si="75"/>
        <v/>
      </c>
      <c r="J700" s="11" t="str">
        <f t="shared" si="73"/>
        <v/>
      </c>
      <c r="K700" s="11" t="str">
        <f t="shared" si="76"/>
        <v/>
      </c>
      <c r="L700" s="11" t="str">
        <f>IF('SAT Math'!B700="","",'SAT M to CBEST M'!$A$2+'SAT M to CBEST M'!$B$2*B700)</f>
        <v/>
      </c>
      <c r="M700" s="11" t="str">
        <f>IF('SAT Math'!B700="","", IF(L700&lt;20, 20, IF(L700&gt;80, 80, L700)))</f>
        <v/>
      </c>
    </row>
    <row r="701" spans="1:13" x14ac:dyDescent="0.25">
      <c r="A701" s="11">
        <v>700</v>
      </c>
      <c r="B701" s="30"/>
      <c r="C701" s="11" t="str">
        <f>IF(ISBLANK('SAT Math'!B701),"", IF('SAT Math'!B701&lt;'SAT M to ACT M'!$A$2, 'SAT M to ACT M'!$B$2, IF('SAT Math'!B701&gt;'SAT M to ACT M'!A$56, 'SAT M to ACT M'!B$56, VLOOKUP(B701,'SAT M to ACT M'!A:B,2,FALSE))))</f>
        <v/>
      </c>
      <c r="D701" s="11" t="str">
        <f t="shared" si="70"/>
        <v/>
      </c>
      <c r="E701" s="11" t="str">
        <f t="shared" si="74"/>
        <v/>
      </c>
      <c r="F701" s="11" t="str">
        <f t="shared" si="71"/>
        <v/>
      </c>
      <c r="G701" s="11" t="str">
        <f>IF('SAT Math'!B701="","", IF(F701&lt;100, 100, IF(F701&gt;300, 300, F701)))</f>
        <v/>
      </c>
      <c r="H701" s="11" t="str">
        <f t="shared" si="72"/>
        <v/>
      </c>
      <c r="I701" s="11" t="str">
        <f t="shared" si="75"/>
        <v/>
      </c>
      <c r="J701" s="11" t="str">
        <f t="shared" si="73"/>
        <v/>
      </c>
      <c r="K701" s="11" t="str">
        <f t="shared" si="76"/>
        <v/>
      </c>
      <c r="L701" s="11" t="str">
        <f>IF('SAT Math'!B701="","",'SAT M to CBEST M'!$A$2+'SAT M to CBEST M'!$B$2*B701)</f>
        <v/>
      </c>
      <c r="M701" s="11" t="str">
        <f>IF('SAT Math'!B701="","", IF(L701&lt;20, 20, IF(L701&gt;80, 80, L701)))</f>
        <v/>
      </c>
    </row>
    <row r="702" spans="1:13" x14ac:dyDescent="0.25">
      <c r="A702" s="11">
        <v>701</v>
      </c>
      <c r="B702" s="30"/>
      <c r="C702" s="11" t="str">
        <f>IF(ISBLANK('SAT Math'!B702),"", IF('SAT Math'!B702&lt;'SAT M to ACT M'!$A$2, 'SAT M to ACT M'!$B$2, IF('SAT Math'!B702&gt;'SAT M to ACT M'!A$56, 'SAT M to ACT M'!B$56, VLOOKUP(B702,'SAT M to ACT M'!A:B,2,FALSE))))</f>
        <v/>
      </c>
      <c r="D702" s="11" t="str">
        <f t="shared" si="70"/>
        <v/>
      </c>
      <c r="E702" s="11" t="str">
        <f t="shared" si="74"/>
        <v/>
      </c>
      <c r="F702" s="11" t="str">
        <f t="shared" si="71"/>
        <v/>
      </c>
      <c r="G702" s="11" t="str">
        <f>IF('SAT Math'!B702="","", IF(F702&lt;100, 100, IF(F702&gt;300, 300, F702)))</f>
        <v/>
      </c>
      <c r="H702" s="11" t="str">
        <f t="shared" si="72"/>
        <v/>
      </c>
      <c r="I702" s="11" t="str">
        <f t="shared" si="75"/>
        <v/>
      </c>
      <c r="J702" s="11" t="str">
        <f t="shared" si="73"/>
        <v/>
      </c>
      <c r="K702" s="11" t="str">
        <f t="shared" si="76"/>
        <v/>
      </c>
      <c r="L702" s="11" t="str">
        <f>IF('SAT Math'!B702="","",'SAT M to CBEST M'!$A$2+'SAT M to CBEST M'!$B$2*B702)</f>
        <v/>
      </c>
      <c r="M702" s="11" t="str">
        <f>IF('SAT Math'!B702="","", IF(L702&lt;20, 20, IF(L702&gt;80, 80, L702)))</f>
        <v/>
      </c>
    </row>
    <row r="703" spans="1:13" x14ac:dyDescent="0.25">
      <c r="A703" s="11">
        <v>702</v>
      </c>
      <c r="B703" s="30"/>
      <c r="C703" s="11" t="str">
        <f>IF(ISBLANK('SAT Math'!B703),"", IF('SAT Math'!B703&lt;'SAT M to ACT M'!$A$2, 'SAT M to ACT M'!$B$2, IF('SAT Math'!B703&gt;'SAT M to ACT M'!A$56, 'SAT M to ACT M'!B$56, VLOOKUP(B703,'SAT M to ACT M'!A:B,2,FALSE))))</f>
        <v/>
      </c>
      <c r="D703" s="11" t="str">
        <f t="shared" si="70"/>
        <v/>
      </c>
      <c r="E703" s="11" t="str">
        <f t="shared" si="74"/>
        <v/>
      </c>
      <c r="F703" s="11" t="str">
        <f t="shared" si="71"/>
        <v/>
      </c>
      <c r="G703" s="11" t="str">
        <f>IF('SAT Math'!B703="","", IF(F703&lt;100, 100, IF(F703&gt;300, 300, F703)))</f>
        <v/>
      </c>
      <c r="H703" s="11" t="str">
        <f t="shared" si="72"/>
        <v/>
      </c>
      <c r="I703" s="11" t="str">
        <f t="shared" si="75"/>
        <v/>
      </c>
      <c r="J703" s="11" t="str">
        <f t="shared" si="73"/>
        <v/>
      </c>
      <c r="K703" s="11" t="str">
        <f t="shared" si="76"/>
        <v/>
      </c>
      <c r="L703" s="11" t="str">
        <f>IF('SAT Math'!B703="","",'SAT M to CBEST M'!$A$2+'SAT M to CBEST M'!$B$2*B703)</f>
        <v/>
      </c>
      <c r="M703" s="11" t="str">
        <f>IF('SAT Math'!B703="","", IF(L703&lt;20, 20, IF(L703&gt;80, 80, L703)))</f>
        <v/>
      </c>
    </row>
    <row r="704" spans="1:13" x14ac:dyDescent="0.25">
      <c r="A704" s="11">
        <v>703</v>
      </c>
      <c r="B704" s="30"/>
      <c r="C704" s="11" t="str">
        <f>IF(ISBLANK('SAT Math'!B704),"", IF('SAT Math'!B704&lt;'SAT M to ACT M'!$A$2, 'SAT M to ACT M'!$B$2, IF('SAT Math'!B704&gt;'SAT M to ACT M'!A$56, 'SAT M to ACT M'!B$56, VLOOKUP(B704,'SAT M to ACT M'!A:B,2,FALSE))))</f>
        <v/>
      </c>
      <c r="D704" s="11" t="str">
        <f t="shared" si="70"/>
        <v/>
      </c>
      <c r="E704" s="11" t="str">
        <f t="shared" si="74"/>
        <v/>
      </c>
      <c r="F704" s="11" t="str">
        <f t="shared" si="71"/>
        <v/>
      </c>
      <c r="G704" s="11" t="str">
        <f>IF('SAT Math'!B704="","", IF(F704&lt;100, 100, IF(F704&gt;300, 300, F704)))</f>
        <v/>
      </c>
      <c r="H704" s="11" t="str">
        <f t="shared" si="72"/>
        <v/>
      </c>
      <c r="I704" s="11" t="str">
        <f t="shared" si="75"/>
        <v/>
      </c>
      <c r="J704" s="11" t="str">
        <f t="shared" si="73"/>
        <v/>
      </c>
      <c r="K704" s="11" t="str">
        <f t="shared" si="76"/>
        <v/>
      </c>
      <c r="L704" s="11" t="str">
        <f>IF('SAT Math'!B704="","",'SAT M to CBEST M'!$A$2+'SAT M to CBEST M'!$B$2*B704)</f>
        <v/>
      </c>
      <c r="M704" s="11" t="str">
        <f>IF('SAT Math'!B704="","", IF(L704&lt;20, 20, IF(L704&gt;80, 80, L704)))</f>
        <v/>
      </c>
    </row>
    <row r="705" spans="1:13" x14ac:dyDescent="0.25">
      <c r="A705" s="11">
        <v>704</v>
      </c>
      <c r="B705" s="30"/>
      <c r="C705" s="11" t="str">
        <f>IF(ISBLANK('SAT Math'!B705),"", IF('SAT Math'!B705&lt;'SAT M to ACT M'!$A$2, 'SAT M to ACT M'!$B$2, IF('SAT Math'!B705&gt;'SAT M to ACT M'!A$56, 'SAT M to ACT M'!B$56, VLOOKUP(B705,'SAT M to ACT M'!A:B,2,FALSE))))</f>
        <v/>
      </c>
      <c r="D705" s="11" t="str">
        <f t="shared" si="70"/>
        <v/>
      </c>
      <c r="E705" s="11" t="str">
        <f t="shared" si="74"/>
        <v/>
      </c>
      <c r="F705" s="11" t="str">
        <f t="shared" si="71"/>
        <v/>
      </c>
      <c r="G705" s="11" t="str">
        <f>IF('SAT Math'!B705="","", IF(F705&lt;100, 100, IF(F705&gt;300, 300, F705)))</f>
        <v/>
      </c>
      <c r="H705" s="11" t="str">
        <f t="shared" si="72"/>
        <v/>
      </c>
      <c r="I705" s="11" t="str">
        <f t="shared" si="75"/>
        <v/>
      </c>
      <c r="J705" s="11" t="str">
        <f t="shared" si="73"/>
        <v/>
      </c>
      <c r="K705" s="11" t="str">
        <f t="shared" si="76"/>
        <v/>
      </c>
      <c r="L705" s="11" t="str">
        <f>IF('SAT Math'!B705="","",'SAT M to CBEST M'!$A$2+'SAT M to CBEST M'!$B$2*B705)</f>
        <v/>
      </c>
      <c r="M705" s="11" t="str">
        <f>IF('SAT Math'!B705="","", IF(L705&lt;20, 20, IF(L705&gt;80, 80, L705)))</f>
        <v/>
      </c>
    </row>
    <row r="706" spans="1:13" x14ac:dyDescent="0.25">
      <c r="A706" s="11">
        <v>705</v>
      </c>
      <c r="B706" s="30"/>
      <c r="C706" s="11" t="str">
        <f>IF(ISBLANK('SAT Math'!B706),"", IF('SAT Math'!B706&lt;'SAT M to ACT M'!$A$2, 'SAT M to ACT M'!$B$2, IF('SAT Math'!B706&gt;'SAT M to ACT M'!A$56, 'SAT M to ACT M'!B$56, VLOOKUP(B706,'SAT M to ACT M'!A:B,2,FALSE))))</f>
        <v/>
      </c>
      <c r="D706" s="11" t="str">
        <f t="shared" ref="D706:D769" si="77">IF(B706="","",interceptACTMtoPCM5732+slopeACTMtoPCM5732*C706)</f>
        <v/>
      </c>
      <c r="E706" s="11" t="str">
        <f t="shared" si="74"/>
        <v/>
      </c>
      <c r="F706" s="11" t="str">
        <f t="shared" ref="F706:F769" si="78">IF(B706="","",IF(C706&gt;=17, upperinterceptACTMtoPAAM201+C706*upperslopeACTMtoPAAM201, lowerinterceptACTMtoPAAM201+C706*lowerslopeACTMtoPAAM201))</f>
        <v/>
      </c>
      <c r="G706" s="11" t="str">
        <f>IF('SAT Math'!B706="","", IF(F706&lt;100, 100, IF(F706&gt;300, 300, F706)))</f>
        <v/>
      </c>
      <c r="H706" s="11" t="str">
        <f t="shared" ref="H706:H769" si="79">IF(B706="","",interceptACTMtoPCM5733+slopeACTMtoPCM5733*C706)</f>
        <v/>
      </c>
      <c r="I706" s="11" t="str">
        <f t="shared" si="75"/>
        <v/>
      </c>
      <c r="J706" s="11" t="str">
        <f t="shared" ref="J706:J769" si="80">IF(B706="","",IF(C706&gt;=16, upperinterceptACTMtoPAAM211+C706*upperslopeACTMtoPAAM211, lowerinterceptACTMtoPAAM211+C706*lowerslopeACTMtoPAAM211))</f>
        <v/>
      </c>
      <c r="K706" s="11" t="str">
        <f t="shared" si="76"/>
        <v/>
      </c>
      <c r="L706" s="11" t="str">
        <f>IF('SAT Math'!B706="","",'SAT M to CBEST M'!$A$2+'SAT M to CBEST M'!$B$2*B706)</f>
        <v/>
      </c>
      <c r="M706" s="11" t="str">
        <f>IF('SAT Math'!B706="","", IF(L706&lt;20, 20, IF(L706&gt;80, 80, L706)))</f>
        <v/>
      </c>
    </row>
    <row r="707" spans="1:13" x14ac:dyDescent="0.25">
      <c r="A707" s="11">
        <v>706</v>
      </c>
      <c r="B707" s="30"/>
      <c r="C707" s="11" t="str">
        <f>IF(ISBLANK('SAT Math'!B707),"", IF('SAT Math'!B707&lt;'SAT M to ACT M'!$A$2, 'SAT M to ACT M'!$B$2, IF('SAT Math'!B707&gt;'SAT M to ACT M'!A$56, 'SAT M to ACT M'!B$56, VLOOKUP(B707,'SAT M to ACT M'!A:B,2,FALSE))))</f>
        <v/>
      </c>
      <c r="D707" s="11" t="str">
        <f t="shared" si="77"/>
        <v/>
      </c>
      <c r="E707" s="11" t="str">
        <f t="shared" ref="E707:E770" si="81">IF(B707="","", IF(D707&lt;100, 100, IF(D707&gt;200, 200, D707)))</f>
        <v/>
      </c>
      <c r="F707" s="11" t="str">
        <f t="shared" si="78"/>
        <v/>
      </c>
      <c r="G707" s="11" t="str">
        <f>IF('SAT Math'!B707="","", IF(F707&lt;100, 100, IF(F707&gt;300, 300, F707)))</f>
        <v/>
      </c>
      <c r="H707" s="11" t="str">
        <f t="shared" si="79"/>
        <v/>
      </c>
      <c r="I707" s="11" t="str">
        <f t="shared" ref="I707:I770" si="82">IF(B707="","", IF(H707&lt;100, 100, IF(H707&gt;200, 200, H707)))</f>
        <v/>
      </c>
      <c r="J707" s="11" t="str">
        <f t="shared" si="80"/>
        <v/>
      </c>
      <c r="K707" s="11" t="str">
        <f t="shared" ref="K707:K770" si="83">IF(B707="","", IF(J707&lt;100, 100, IF(J707&gt;300, 300, J707)))</f>
        <v/>
      </c>
      <c r="L707" s="11" t="str">
        <f>IF('SAT Math'!B707="","",'SAT M to CBEST M'!$A$2+'SAT M to CBEST M'!$B$2*B707)</f>
        <v/>
      </c>
      <c r="M707" s="11" t="str">
        <f>IF('SAT Math'!B707="","", IF(L707&lt;20, 20, IF(L707&gt;80, 80, L707)))</f>
        <v/>
      </c>
    </row>
    <row r="708" spans="1:13" x14ac:dyDescent="0.25">
      <c r="A708" s="11">
        <v>707</v>
      </c>
      <c r="B708" s="30"/>
      <c r="C708" s="11" t="str">
        <f>IF(ISBLANK('SAT Math'!B708),"", IF('SAT Math'!B708&lt;'SAT M to ACT M'!$A$2, 'SAT M to ACT M'!$B$2, IF('SAT Math'!B708&gt;'SAT M to ACT M'!A$56, 'SAT M to ACT M'!B$56, VLOOKUP(B708,'SAT M to ACT M'!A:B,2,FALSE))))</f>
        <v/>
      </c>
      <c r="D708" s="11" t="str">
        <f t="shared" si="77"/>
        <v/>
      </c>
      <c r="E708" s="11" t="str">
        <f t="shared" si="81"/>
        <v/>
      </c>
      <c r="F708" s="11" t="str">
        <f t="shared" si="78"/>
        <v/>
      </c>
      <c r="G708" s="11" t="str">
        <f>IF('SAT Math'!B708="","", IF(F708&lt;100, 100, IF(F708&gt;300, 300, F708)))</f>
        <v/>
      </c>
      <c r="H708" s="11" t="str">
        <f t="shared" si="79"/>
        <v/>
      </c>
      <c r="I708" s="11" t="str">
        <f t="shared" si="82"/>
        <v/>
      </c>
      <c r="J708" s="11" t="str">
        <f t="shared" si="80"/>
        <v/>
      </c>
      <c r="K708" s="11" t="str">
        <f t="shared" si="83"/>
        <v/>
      </c>
      <c r="L708" s="11" t="str">
        <f>IF('SAT Math'!B708="","",'SAT M to CBEST M'!$A$2+'SAT M to CBEST M'!$B$2*B708)</f>
        <v/>
      </c>
      <c r="M708" s="11" t="str">
        <f>IF('SAT Math'!B708="","", IF(L708&lt;20, 20, IF(L708&gt;80, 80, L708)))</f>
        <v/>
      </c>
    </row>
    <row r="709" spans="1:13" x14ac:dyDescent="0.25">
      <c r="A709" s="11">
        <v>708</v>
      </c>
      <c r="B709" s="30"/>
      <c r="C709" s="11" t="str">
        <f>IF(ISBLANK('SAT Math'!B709),"", IF('SAT Math'!B709&lt;'SAT M to ACT M'!$A$2, 'SAT M to ACT M'!$B$2, IF('SAT Math'!B709&gt;'SAT M to ACT M'!A$56, 'SAT M to ACT M'!B$56, VLOOKUP(B709,'SAT M to ACT M'!A:B,2,FALSE))))</f>
        <v/>
      </c>
      <c r="D709" s="11" t="str">
        <f t="shared" si="77"/>
        <v/>
      </c>
      <c r="E709" s="11" t="str">
        <f t="shared" si="81"/>
        <v/>
      </c>
      <c r="F709" s="11" t="str">
        <f t="shared" si="78"/>
        <v/>
      </c>
      <c r="G709" s="11" t="str">
        <f>IF('SAT Math'!B709="","", IF(F709&lt;100, 100, IF(F709&gt;300, 300, F709)))</f>
        <v/>
      </c>
      <c r="H709" s="11" t="str">
        <f t="shared" si="79"/>
        <v/>
      </c>
      <c r="I709" s="11" t="str">
        <f t="shared" si="82"/>
        <v/>
      </c>
      <c r="J709" s="11" t="str">
        <f t="shared" si="80"/>
        <v/>
      </c>
      <c r="K709" s="11" t="str">
        <f t="shared" si="83"/>
        <v/>
      </c>
      <c r="L709" s="11" t="str">
        <f>IF('SAT Math'!B709="","",'SAT M to CBEST M'!$A$2+'SAT M to CBEST M'!$B$2*B709)</f>
        <v/>
      </c>
      <c r="M709" s="11" t="str">
        <f>IF('SAT Math'!B709="","", IF(L709&lt;20, 20, IF(L709&gt;80, 80, L709)))</f>
        <v/>
      </c>
    </row>
    <row r="710" spans="1:13" x14ac:dyDescent="0.25">
      <c r="A710" s="11">
        <v>709</v>
      </c>
      <c r="B710" s="30"/>
      <c r="C710" s="11" t="str">
        <f>IF(ISBLANK('SAT Math'!B710),"", IF('SAT Math'!B710&lt;'SAT M to ACT M'!$A$2, 'SAT M to ACT M'!$B$2, IF('SAT Math'!B710&gt;'SAT M to ACT M'!A$56, 'SAT M to ACT M'!B$56, VLOOKUP(B710,'SAT M to ACT M'!A:B,2,FALSE))))</f>
        <v/>
      </c>
      <c r="D710" s="11" t="str">
        <f t="shared" si="77"/>
        <v/>
      </c>
      <c r="E710" s="11" t="str">
        <f t="shared" si="81"/>
        <v/>
      </c>
      <c r="F710" s="11" t="str">
        <f t="shared" si="78"/>
        <v/>
      </c>
      <c r="G710" s="11" t="str">
        <f>IF('SAT Math'!B710="","", IF(F710&lt;100, 100, IF(F710&gt;300, 300, F710)))</f>
        <v/>
      </c>
      <c r="H710" s="11" t="str">
        <f t="shared" si="79"/>
        <v/>
      </c>
      <c r="I710" s="11" t="str">
        <f t="shared" si="82"/>
        <v/>
      </c>
      <c r="J710" s="11" t="str">
        <f t="shared" si="80"/>
        <v/>
      </c>
      <c r="K710" s="11" t="str">
        <f t="shared" si="83"/>
        <v/>
      </c>
      <c r="L710" s="11" t="str">
        <f>IF('SAT Math'!B710="","",'SAT M to CBEST M'!$A$2+'SAT M to CBEST M'!$B$2*B710)</f>
        <v/>
      </c>
      <c r="M710" s="11" t="str">
        <f>IF('SAT Math'!B710="","", IF(L710&lt;20, 20, IF(L710&gt;80, 80, L710)))</f>
        <v/>
      </c>
    </row>
    <row r="711" spans="1:13" x14ac:dyDescent="0.25">
      <c r="A711" s="11">
        <v>710</v>
      </c>
      <c r="B711" s="30"/>
      <c r="C711" s="11" t="str">
        <f>IF(ISBLANK('SAT Math'!B711),"", IF('SAT Math'!B711&lt;'SAT M to ACT M'!$A$2, 'SAT M to ACT M'!$B$2, IF('SAT Math'!B711&gt;'SAT M to ACT M'!A$56, 'SAT M to ACT M'!B$56, VLOOKUP(B711,'SAT M to ACT M'!A:B,2,FALSE))))</f>
        <v/>
      </c>
      <c r="D711" s="11" t="str">
        <f t="shared" si="77"/>
        <v/>
      </c>
      <c r="E711" s="11" t="str">
        <f t="shared" si="81"/>
        <v/>
      </c>
      <c r="F711" s="11" t="str">
        <f t="shared" si="78"/>
        <v/>
      </c>
      <c r="G711" s="11" t="str">
        <f>IF('SAT Math'!B711="","", IF(F711&lt;100, 100, IF(F711&gt;300, 300, F711)))</f>
        <v/>
      </c>
      <c r="H711" s="11" t="str">
        <f t="shared" si="79"/>
        <v/>
      </c>
      <c r="I711" s="11" t="str">
        <f t="shared" si="82"/>
        <v/>
      </c>
      <c r="J711" s="11" t="str">
        <f t="shared" si="80"/>
        <v/>
      </c>
      <c r="K711" s="11" t="str">
        <f t="shared" si="83"/>
        <v/>
      </c>
      <c r="L711" s="11" t="str">
        <f>IF('SAT Math'!B711="","",'SAT M to CBEST M'!$A$2+'SAT M to CBEST M'!$B$2*B711)</f>
        <v/>
      </c>
      <c r="M711" s="11" t="str">
        <f>IF('SAT Math'!B711="","", IF(L711&lt;20, 20, IF(L711&gt;80, 80, L711)))</f>
        <v/>
      </c>
    </row>
    <row r="712" spans="1:13" x14ac:dyDescent="0.25">
      <c r="A712" s="11">
        <v>711</v>
      </c>
      <c r="B712" s="30"/>
      <c r="C712" s="11" t="str">
        <f>IF(ISBLANK('SAT Math'!B712),"", IF('SAT Math'!B712&lt;'SAT M to ACT M'!$A$2, 'SAT M to ACT M'!$B$2, IF('SAT Math'!B712&gt;'SAT M to ACT M'!A$56, 'SAT M to ACT M'!B$56, VLOOKUP(B712,'SAT M to ACT M'!A:B,2,FALSE))))</f>
        <v/>
      </c>
      <c r="D712" s="11" t="str">
        <f t="shared" si="77"/>
        <v/>
      </c>
      <c r="E712" s="11" t="str">
        <f t="shared" si="81"/>
        <v/>
      </c>
      <c r="F712" s="11" t="str">
        <f t="shared" si="78"/>
        <v/>
      </c>
      <c r="G712" s="11" t="str">
        <f>IF('SAT Math'!B712="","", IF(F712&lt;100, 100, IF(F712&gt;300, 300, F712)))</f>
        <v/>
      </c>
      <c r="H712" s="11" t="str">
        <f t="shared" si="79"/>
        <v/>
      </c>
      <c r="I712" s="11" t="str">
        <f t="shared" si="82"/>
        <v/>
      </c>
      <c r="J712" s="11" t="str">
        <f t="shared" si="80"/>
        <v/>
      </c>
      <c r="K712" s="11" t="str">
        <f t="shared" si="83"/>
        <v/>
      </c>
      <c r="L712" s="11" t="str">
        <f>IF('SAT Math'!B712="","",'SAT M to CBEST M'!$A$2+'SAT M to CBEST M'!$B$2*B712)</f>
        <v/>
      </c>
      <c r="M712" s="11" t="str">
        <f>IF('SAT Math'!B712="","", IF(L712&lt;20, 20, IF(L712&gt;80, 80, L712)))</f>
        <v/>
      </c>
    </row>
    <row r="713" spans="1:13" x14ac:dyDescent="0.25">
      <c r="A713" s="11">
        <v>712</v>
      </c>
      <c r="B713" s="30"/>
      <c r="C713" s="11" t="str">
        <f>IF(ISBLANK('SAT Math'!B713),"", IF('SAT Math'!B713&lt;'SAT M to ACT M'!$A$2, 'SAT M to ACT M'!$B$2, IF('SAT Math'!B713&gt;'SAT M to ACT M'!A$56, 'SAT M to ACT M'!B$56, VLOOKUP(B713,'SAT M to ACT M'!A:B,2,FALSE))))</f>
        <v/>
      </c>
      <c r="D713" s="11" t="str">
        <f t="shared" si="77"/>
        <v/>
      </c>
      <c r="E713" s="11" t="str">
        <f t="shared" si="81"/>
        <v/>
      </c>
      <c r="F713" s="11" t="str">
        <f t="shared" si="78"/>
        <v/>
      </c>
      <c r="G713" s="11" t="str">
        <f>IF('SAT Math'!B713="","", IF(F713&lt;100, 100, IF(F713&gt;300, 300, F713)))</f>
        <v/>
      </c>
      <c r="H713" s="11" t="str">
        <f t="shared" si="79"/>
        <v/>
      </c>
      <c r="I713" s="11" t="str">
        <f t="shared" si="82"/>
        <v/>
      </c>
      <c r="J713" s="11" t="str">
        <f t="shared" si="80"/>
        <v/>
      </c>
      <c r="K713" s="11" t="str">
        <f t="shared" si="83"/>
        <v/>
      </c>
      <c r="L713" s="11" t="str">
        <f>IF('SAT Math'!B713="","",'SAT M to CBEST M'!$A$2+'SAT M to CBEST M'!$B$2*B713)</f>
        <v/>
      </c>
      <c r="M713" s="11" t="str">
        <f>IF('SAT Math'!B713="","", IF(L713&lt;20, 20, IF(L713&gt;80, 80, L713)))</f>
        <v/>
      </c>
    </row>
    <row r="714" spans="1:13" x14ac:dyDescent="0.25">
      <c r="A714" s="11">
        <v>713</v>
      </c>
      <c r="B714" s="30"/>
      <c r="C714" s="11" t="str">
        <f>IF(ISBLANK('SAT Math'!B714),"", IF('SAT Math'!B714&lt;'SAT M to ACT M'!$A$2, 'SAT M to ACT M'!$B$2, IF('SAT Math'!B714&gt;'SAT M to ACT M'!A$56, 'SAT M to ACT M'!B$56, VLOOKUP(B714,'SAT M to ACT M'!A:B,2,FALSE))))</f>
        <v/>
      </c>
      <c r="D714" s="11" t="str">
        <f t="shared" si="77"/>
        <v/>
      </c>
      <c r="E714" s="11" t="str">
        <f t="shared" si="81"/>
        <v/>
      </c>
      <c r="F714" s="11" t="str">
        <f t="shared" si="78"/>
        <v/>
      </c>
      <c r="G714" s="11" t="str">
        <f>IF('SAT Math'!B714="","", IF(F714&lt;100, 100, IF(F714&gt;300, 300, F714)))</f>
        <v/>
      </c>
      <c r="H714" s="11" t="str">
        <f t="shared" si="79"/>
        <v/>
      </c>
      <c r="I714" s="11" t="str">
        <f t="shared" si="82"/>
        <v/>
      </c>
      <c r="J714" s="11" t="str">
        <f t="shared" si="80"/>
        <v/>
      </c>
      <c r="K714" s="11" t="str">
        <f t="shared" si="83"/>
        <v/>
      </c>
      <c r="L714" s="11" t="str">
        <f>IF('SAT Math'!B714="","",'SAT M to CBEST M'!$A$2+'SAT M to CBEST M'!$B$2*B714)</f>
        <v/>
      </c>
      <c r="M714" s="11" t="str">
        <f>IF('SAT Math'!B714="","", IF(L714&lt;20, 20, IF(L714&gt;80, 80, L714)))</f>
        <v/>
      </c>
    </row>
    <row r="715" spans="1:13" x14ac:dyDescent="0.25">
      <c r="A715" s="11">
        <v>714</v>
      </c>
      <c r="B715" s="30"/>
      <c r="C715" s="11" t="str">
        <f>IF(ISBLANK('SAT Math'!B715),"", IF('SAT Math'!B715&lt;'SAT M to ACT M'!$A$2, 'SAT M to ACT M'!$B$2, IF('SAT Math'!B715&gt;'SAT M to ACT M'!A$56, 'SAT M to ACT M'!B$56, VLOOKUP(B715,'SAT M to ACT M'!A:B,2,FALSE))))</f>
        <v/>
      </c>
      <c r="D715" s="11" t="str">
        <f t="shared" si="77"/>
        <v/>
      </c>
      <c r="E715" s="11" t="str">
        <f t="shared" si="81"/>
        <v/>
      </c>
      <c r="F715" s="11" t="str">
        <f t="shared" si="78"/>
        <v/>
      </c>
      <c r="G715" s="11" t="str">
        <f>IF('SAT Math'!B715="","", IF(F715&lt;100, 100, IF(F715&gt;300, 300, F715)))</f>
        <v/>
      </c>
      <c r="H715" s="11" t="str">
        <f t="shared" si="79"/>
        <v/>
      </c>
      <c r="I715" s="11" t="str">
        <f t="shared" si="82"/>
        <v/>
      </c>
      <c r="J715" s="11" t="str">
        <f t="shared" si="80"/>
        <v/>
      </c>
      <c r="K715" s="11" t="str">
        <f t="shared" si="83"/>
        <v/>
      </c>
      <c r="L715" s="11" t="str">
        <f>IF('SAT Math'!B715="","",'SAT M to CBEST M'!$A$2+'SAT M to CBEST M'!$B$2*B715)</f>
        <v/>
      </c>
      <c r="M715" s="11" t="str">
        <f>IF('SAT Math'!B715="","", IF(L715&lt;20, 20, IF(L715&gt;80, 80, L715)))</f>
        <v/>
      </c>
    </row>
    <row r="716" spans="1:13" x14ac:dyDescent="0.25">
      <c r="A716" s="11">
        <v>715</v>
      </c>
      <c r="B716" s="30"/>
      <c r="C716" s="11" t="str">
        <f>IF(ISBLANK('SAT Math'!B716),"", IF('SAT Math'!B716&lt;'SAT M to ACT M'!$A$2, 'SAT M to ACT M'!$B$2, IF('SAT Math'!B716&gt;'SAT M to ACT M'!A$56, 'SAT M to ACT M'!B$56, VLOOKUP(B716,'SAT M to ACT M'!A:B,2,FALSE))))</f>
        <v/>
      </c>
      <c r="D716" s="11" t="str">
        <f t="shared" si="77"/>
        <v/>
      </c>
      <c r="E716" s="11" t="str">
        <f t="shared" si="81"/>
        <v/>
      </c>
      <c r="F716" s="11" t="str">
        <f t="shared" si="78"/>
        <v/>
      </c>
      <c r="G716" s="11" t="str">
        <f>IF('SAT Math'!B716="","", IF(F716&lt;100, 100, IF(F716&gt;300, 300, F716)))</f>
        <v/>
      </c>
      <c r="H716" s="11" t="str">
        <f t="shared" si="79"/>
        <v/>
      </c>
      <c r="I716" s="11" t="str">
        <f t="shared" si="82"/>
        <v/>
      </c>
      <c r="J716" s="11" t="str">
        <f t="shared" si="80"/>
        <v/>
      </c>
      <c r="K716" s="11" t="str">
        <f t="shared" si="83"/>
        <v/>
      </c>
      <c r="L716" s="11" t="str">
        <f>IF('SAT Math'!B716="","",'SAT M to CBEST M'!$A$2+'SAT M to CBEST M'!$B$2*B716)</f>
        <v/>
      </c>
      <c r="M716" s="11" t="str">
        <f>IF('SAT Math'!B716="","", IF(L716&lt;20, 20, IF(L716&gt;80, 80, L716)))</f>
        <v/>
      </c>
    </row>
    <row r="717" spans="1:13" x14ac:dyDescent="0.25">
      <c r="A717" s="11">
        <v>716</v>
      </c>
      <c r="B717" s="30"/>
      <c r="C717" s="11" t="str">
        <f>IF(ISBLANK('SAT Math'!B717),"", IF('SAT Math'!B717&lt;'SAT M to ACT M'!$A$2, 'SAT M to ACT M'!$B$2, IF('SAT Math'!B717&gt;'SAT M to ACT M'!A$56, 'SAT M to ACT M'!B$56, VLOOKUP(B717,'SAT M to ACT M'!A:B,2,FALSE))))</f>
        <v/>
      </c>
      <c r="D717" s="11" t="str">
        <f t="shared" si="77"/>
        <v/>
      </c>
      <c r="E717" s="11" t="str">
        <f t="shared" si="81"/>
        <v/>
      </c>
      <c r="F717" s="11" t="str">
        <f t="shared" si="78"/>
        <v/>
      </c>
      <c r="G717" s="11" t="str">
        <f>IF('SAT Math'!B717="","", IF(F717&lt;100, 100, IF(F717&gt;300, 300, F717)))</f>
        <v/>
      </c>
      <c r="H717" s="11" t="str">
        <f t="shared" si="79"/>
        <v/>
      </c>
      <c r="I717" s="11" t="str">
        <f t="shared" si="82"/>
        <v/>
      </c>
      <c r="J717" s="11" t="str">
        <f t="shared" si="80"/>
        <v/>
      </c>
      <c r="K717" s="11" t="str">
        <f t="shared" si="83"/>
        <v/>
      </c>
      <c r="L717" s="11" t="str">
        <f>IF('SAT Math'!B717="","",'SAT M to CBEST M'!$A$2+'SAT M to CBEST M'!$B$2*B717)</f>
        <v/>
      </c>
      <c r="M717" s="11" t="str">
        <f>IF('SAT Math'!B717="","", IF(L717&lt;20, 20, IF(L717&gt;80, 80, L717)))</f>
        <v/>
      </c>
    </row>
    <row r="718" spans="1:13" x14ac:dyDescent="0.25">
      <c r="A718" s="11">
        <v>717</v>
      </c>
      <c r="B718" s="30"/>
      <c r="C718" s="11" t="str">
        <f>IF(ISBLANK('SAT Math'!B718),"", IF('SAT Math'!B718&lt;'SAT M to ACT M'!$A$2, 'SAT M to ACT M'!$B$2, IF('SAT Math'!B718&gt;'SAT M to ACT M'!A$56, 'SAT M to ACT M'!B$56, VLOOKUP(B718,'SAT M to ACT M'!A:B,2,FALSE))))</f>
        <v/>
      </c>
      <c r="D718" s="11" t="str">
        <f t="shared" si="77"/>
        <v/>
      </c>
      <c r="E718" s="11" t="str">
        <f t="shared" si="81"/>
        <v/>
      </c>
      <c r="F718" s="11" t="str">
        <f t="shared" si="78"/>
        <v/>
      </c>
      <c r="G718" s="11" t="str">
        <f>IF('SAT Math'!B718="","", IF(F718&lt;100, 100, IF(F718&gt;300, 300, F718)))</f>
        <v/>
      </c>
      <c r="H718" s="11" t="str">
        <f t="shared" si="79"/>
        <v/>
      </c>
      <c r="I718" s="11" t="str">
        <f t="shared" si="82"/>
        <v/>
      </c>
      <c r="J718" s="11" t="str">
        <f t="shared" si="80"/>
        <v/>
      </c>
      <c r="K718" s="11" t="str">
        <f t="shared" si="83"/>
        <v/>
      </c>
      <c r="L718" s="11" t="str">
        <f>IF('SAT Math'!B718="","",'SAT M to CBEST M'!$A$2+'SAT M to CBEST M'!$B$2*B718)</f>
        <v/>
      </c>
      <c r="M718" s="11" t="str">
        <f>IF('SAT Math'!B718="","", IF(L718&lt;20, 20, IF(L718&gt;80, 80, L718)))</f>
        <v/>
      </c>
    </row>
    <row r="719" spans="1:13" x14ac:dyDescent="0.25">
      <c r="A719" s="11">
        <v>718</v>
      </c>
      <c r="B719" s="30"/>
      <c r="C719" s="11" t="str">
        <f>IF(ISBLANK('SAT Math'!B719),"", IF('SAT Math'!B719&lt;'SAT M to ACT M'!$A$2, 'SAT M to ACT M'!$B$2, IF('SAT Math'!B719&gt;'SAT M to ACT M'!A$56, 'SAT M to ACT M'!B$56, VLOOKUP(B719,'SAT M to ACT M'!A:B,2,FALSE))))</f>
        <v/>
      </c>
      <c r="D719" s="11" t="str">
        <f t="shared" si="77"/>
        <v/>
      </c>
      <c r="E719" s="11" t="str">
        <f t="shared" si="81"/>
        <v/>
      </c>
      <c r="F719" s="11" t="str">
        <f t="shared" si="78"/>
        <v/>
      </c>
      <c r="G719" s="11" t="str">
        <f>IF('SAT Math'!B719="","", IF(F719&lt;100, 100, IF(F719&gt;300, 300, F719)))</f>
        <v/>
      </c>
      <c r="H719" s="11" t="str">
        <f t="shared" si="79"/>
        <v/>
      </c>
      <c r="I719" s="11" t="str">
        <f t="shared" si="82"/>
        <v/>
      </c>
      <c r="J719" s="11" t="str">
        <f t="shared" si="80"/>
        <v/>
      </c>
      <c r="K719" s="11" t="str">
        <f t="shared" si="83"/>
        <v/>
      </c>
      <c r="L719" s="11" t="str">
        <f>IF('SAT Math'!B719="","",'SAT M to CBEST M'!$A$2+'SAT M to CBEST M'!$B$2*B719)</f>
        <v/>
      </c>
      <c r="M719" s="11" t="str">
        <f>IF('SAT Math'!B719="","", IF(L719&lt;20, 20, IF(L719&gt;80, 80, L719)))</f>
        <v/>
      </c>
    </row>
    <row r="720" spans="1:13" x14ac:dyDescent="0.25">
      <c r="A720" s="11">
        <v>719</v>
      </c>
      <c r="B720" s="30"/>
      <c r="C720" s="11" t="str">
        <f>IF(ISBLANK('SAT Math'!B720),"", IF('SAT Math'!B720&lt;'SAT M to ACT M'!$A$2, 'SAT M to ACT M'!$B$2, IF('SAT Math'!B720&gt;'SAT M to ACT M'!A$56, 'SAT M to ACT M'!B$56, VLOOKUP(B720,'SAT M to ACT M'!A:B,2,FALSE))))</f>
        <v/>
      </c>
      <c r="D720" s="11" t="str">
        <f t="shared" si="77"/>
        <v/>
      </c>
      <c r="E720" s="11" t="str">
        <f t="shared" si="81"/>
        <v/>
      </c>
      <c r="F720" s="11" t="str">
        <f t="shared" si="78"/>
        <v/>
      </c>
      <c r="G720" s="11" t="str">
        <f>IF('SAT Math'!B720="","", IF(F720&lt;100, 100, IF(F720&gt;300, 300, F720)))</f>
        <v/>
      </c>
      <c r="H720" s="11" t="str">
        <f t="shared" si="79"/>
        <v/>
      </c>
      <c r="I720" s="11" t="str">
        <f t="shared" si="82"/>
        <v/>
      </c>
      <c r="J720" s="11" t="str">
        <f t="shared" si="80"/>
        <v/>
      </c>
      <c r="K720" s="11" t="str">
        <f t="shared" si="83"/>
        <v/>
      </c>
      <c r="L720" s="11" t="str">
        <f>IF('SAT Math'!B720="","",'SAT M to CBEST M'!$A$2+'SAT M to CBEST M'!$B$2*B720)</f>
        <v/>
      </c>
      <c r="M720" s="11" t="str">
        <f>IF('SAT Math'!B720="","", IF(L720&lt;20, 20, IF(L720&gt;80, 80, L720)))</f>
        <v/>
      </c>
    </row>
    <row r="721" spans="1:13" x14ac:dyDescent="0.25">
      <c r="A721" s="11">
        <v>720</v>
      </c>
      <c r="B721" s="30"/>
      <c r="C721" s="11" t="str">
        <f>IF(ISBLANK('SAT Math'!B721),"", IF('SAT Math'!B721&lt;'SAT M to ACT M'!$A$2, 'SAT M to ACT M'!$B$2, IF('SAT Math'!B721&gt;'SAT M to ACT M'!A$56, 'SAT M to ACT M'!B$56, VLOOKUP(B721,'SAT M to ACT M'!A:B,2,FALSE))))</f>
        <v/>
      </c>
      <c r="D721" s="11" t="str">
        <f t="shared" si="77"/>
        <v/>
      </c>
      <c r="E721" s="11" t="str">
        <f t="shared" si="81"/>
        <v/>
      </c>
      <c r="F721" s="11" t="str">
        <f t="shared" si="78"/>
        <v/>
      </c>
      <c r="G721" s="11" t="str">
        <f>IF('SAT Math'!B721="","", IF(F721&lt;100, 100, IF(F721&gt;300, 300, F721)))</f>
        <v/>
      </c>
      <c r="H721" s="11" t="str">
        <f t="shared" si="79"/>
        <v/>
      </c>
      <c r="I721" s="11" t="str">
        <f t="shared" si="82"/>
        <v/>
      </c>
      <c r="J721" s="11" t="str">
        <f t="shared" si="80"/>
        <v/>
      </c>
      <c r="K721" s="11" t="str">
        <f t="shared" si="83"/>
        <v/>
      </c>
      <c r="L721" s="11" t="str">
        <f>IF('SAT Math'!B721="","",'SAT M to CBEST M'!$A$2+'SAT M to CBEST M'!$B$2*B721)</f>
        <v/>
      </c>
      <c r="M721" s="11" t="str">
        <f>IF('SAT Math'!B721="","", IF(L721&lt;20, 20, IF(L721&gt;80, 80, L721)))</f>
        <v/>
      </c>
    </row>
    <row r="722" spans="1:13" x14ac:dyDescent="0.25">
      <c r="A722" s="11">
        <v>721</v>
      </c>
      <c r="B722" s="30"/>
      <c r="C722" s="11" t="str">
        <f>IF(ISBLANK('SAT Math'!B722),"", IF('SAT Math'!B722&lt;'SAT M to ACT M'!$A$2, 'SAT M to ACT M'!$B$2, IF('SAT Math'!B722&gt;'SAT M to ACT M'!A$56, 'SAT M to ACT M'!B$56, VLOOKUP(B722,'SAT M to ACT M'!A:B,2,FALSE))))</f>
        <v/>
      </c>
      <c r="D722" s="11" t="str">
        <f t="shared" si="77"/>
        <v/>
      </c>
      <c r="E722" s="11" t="str">
        <f t="shared" si="81"/>
        <v/>
      </c>
      <c r="F722" s="11" t="str">
        <f t="shared" si="78"/>
        <v/>
      </c>
      <c r="G722" s="11" t="str">
        <f>IF('SAT Math'!B722="","", IF(F722&lt;100, 100, IF(F722&gt;300, 300, F722)))</f>
        <v/>
      </c>
      <c r="H722" s="11" t="str">
        <f t="shared" si="79"/>
        <v/>
      </c>
      <c r="I722" s="11" t="str">
        <f t="shared" si="82"/>
        <v/>
      </c>
      <c r="J722" s="11" t="str">
        <f t="shared" si="80"/>
        <v/>
      </c>
      <c r="K722" s="11" t="str">
        <f t="shared" si="83"/>
        <v/>
      </c>
      <c r="L722" s="11" t="str">
        <f>IF('SAT Math'!B722="","",'SAT M to CBEST M'!$A$2+'SAT M to CBEST M'!$B$2*B722)</f>
        <v/>
      </c>
      <c r="M722" s="11" t="str">
        <f>IF('SAT Math'!B722="","", IF(L722&lt;20, 20, IF(L722&gt;80, 80, L722)))</f>
        <v/>
      </c>
    </row>
    <row r="723" spans="1:13" x14ac:dyDescent="0.25">
      <c r="A723" s="11">
        <v>722</v>
      </c>
      <c r="B723" s="30"/>
      <c r="C723" s="11" t="str">
        <f>IF(ISBLANK('SAT Math'!B723),"", IF('SAT Math'!B723&lt;'SAT M to ACT M'!$A$2, 'SAT M to ACT M'!$B$2, IF('SAT Math'!B723&gt;'SAT M to ACT M'!A$56, 'SAT M to ACT M'!B$56, VLOOKUP(B723,'SAT M to ACT M'!A:B,2,FALSE))))</f>
        <v/>
      </c>
      <c r="D723" s="11" t="str">
        <f t="shared" si="77"/>
        <v/>
      </c>
      <c r="E723" s="11" t="str">
        <f t="shared" si="81"/>
        <v/>
      </c>
      <c r="F723" s="11" t="str">
        <f t="shared" si="78"/>
        <v/>
      </c>
      <c r="G723" s="11" t="str">
        <f>IF('SAT Math'!B723="","", IF(F723&lt;100, 100, IF(F723&gt;300, 300, F723)))</f>
        <v/>
      </c>
      <c r="H723" s="11" t="str">
        <f t="shared" si="79"/>
        <v/>
      </c>
      <c r="I723" s="11" t="str">
        <f t="shared" si="82"/>
        <v/>
      </c>
      <c r="J723" s="11" t="str">
        <f t="shared" si="80"/>
        <v/>
      </c>
      <c r="K723" s="11" t="str">
        <f t="shared" si="83"/>
        <v/>
      </c>
      <c r="L723" s="11" t="str">
        <f>IF('SAT Math'!B723="","",'SAT M to CBEST M'!$A$2+'SAT M to CBEST M'!$B$2*B723)</f>
        <v/>
      </c>
      <c r="M723" s="11" t="str">
        <f>IF('SAT Math'!B723="","", IF(L723&lt;20, 20, IF(L723&gt;80, 80, L723)))</f>
        <v/>
      </c>
    </row>
    <row r="724" spans="1:13" x14ac:dyDescent="0.25">
      <c r="A724" s="11">
        <v>723</v>
      </c>
      <c r="B724" s="30"/>
      <c r="C724" s="11" t="str">
        <f>IF(ISBLANK('SAT Math'!B724),"", IF('SAT Math'!B724&lt;'SAT M to ACT M'!$A$2, 'SAT M to ACT M'!$B$2, IF('SAT Math'!B724&gt;'SAT M to ACT M'!A$56, 'SAT M to ACT M'!B$56, VLOOKUP(B724,'SAT M to ACT M'!A:B,2,FALSE))))</f>
        <v/>
      </c>
      <c r="D724" s="11" t="str">
        <f t="shared" si="77"/>
        <v/>
      </c>
      <c r="E724" s="11" t="str">
        <f t="shared" si="81"/>
        <v/>
      </c>
      <c r="F724" s="11" t="str">
        <f t="shared" si="78"/>
        <v/>
      </c>
      <c r="G724" s="11" t="str">
        <f>IF('SAT Math'!B724="","", IF(F724&lt;100, 100, IF(F724&gt;300, 300, F724)))</f>
        <v/>
      </c>
      <c r="H724" s="11" t="str">
        <f t="shared" si="79"/>
        <v/>
      </c>
      <c r="I724" s="11" t="str">
        <f t="shared" si="82"/>
        <v/>
      </c>
      <c r="J724" s="11" t="str">
        <f t="shared" si="80"/>
        <v/>
      </c>
      <c r="K724" s="11" t="str">
        <f t="shared" si="83"/>
        <v/>
      </c>
      <c r="L724" s="11" t="str">
        <f>IF('SAT Math'!B724="","",'SAT M to CBEST M'!$A$2+'SAT M to CBEST M'!$B$2*B724)</f>
        <v/>
      </c>
      <c r="M724" s="11" t="str">
        <f>IF('SAT Math'!B724="","", IF(L724&lt;20, 20, IF(L724&gt;80, 80, L724)))</f>
        <v/>
      </c>
    </row>
    <row r="725" spans="1:13" x14ac:dyDescent="0.25">
      <c r="A725" s="11">
        <v>724</v>
      </c>
      <c r="B725" s="30"/>
      <c r="C725" s="11" t="str">
        <f>IF(ISBLANK('SAT Math'!B725),"", IF('SAT Math'!B725&lt;'SAT M to ACT M'!$A$2, 'SAT M to ACT M'!$B$2, IF('SAT Math'!B725&gt;'SAT M to ACT M'!A$56, 'SAT M to ACT M'!B$56, VLOOKUP(B725,'SAT M to ACT M'!A:B,2,FALSE))))</f>
        <v/>
      </c>
      <c r="D725" s="11" t="str">
        <f t="shared" si="77"/>
        <v/>
      </c>
      <c r="E725" s="11" t="str">
        <f t="shared" si="81"/>
        <v/>
      </c>
      <c r="F725" s="11" t="str">
        <f t="shared" si="78"/>
        <v/>
      </c>
      <c r="G725" s="11" t="str">
        <f>IF('SAT Math'!B725="","", IF(F725&lt;100, 100, IF(F725&gt;300, 300, F725)))</f>
        <v/>
      </c>
      <c r="H725" s="11" t="str">
        <f t="shared" si="79"/>
        <v/>
      </c>
      <c r="I725" s="11" t="str">
        <f t="shared" si="82"/>
        <v/>
      </c>
      <c r="J725" s="11" t="str">
        <f t="shared" si="80"/>
        <v/>
      </c>
      <c r="K725" s="11" t="str">
        <f t="shared" si="83"/>
        <v/>
      </c>
      <c r="L725" s="11" t="str">
        <f>IF('SAT Math'!B725="","",'SAT M to CBEST M'!$A$2+'SAT M to CBEST M'!$B$2*B725)</f>
        <v/>
      </c>
      <c r="M725" s="11" t="str">
        <f>IF('SAT Math'!B725="","", IF(L725&lt;20, 20, IF(L725&gt;80, 80, L725)))</f>
        <v/>
      </c>
    </row>
    <row r="726" spans="1:13" x14ac:dyDescent="0.25">
      <c r="A726" s="11">
        <v>725</v>
      </c>
      <c r="B726" s="30"/>
      <c r="C726" s="11" t="str">
        <f>IF(ISBLANK('SAT Math'!B726),"", IF('SAT Math'!B726&lt;'SAT M to ACT M'!$A$2, 'SAT M to ACT M'!$B$2, IF('SAT Math'!B726&gt;'SAT M to ACT M'!A$56, 'SAT M to ACT M'!B$56, VLOOKUP(B726,'SAT M to ACT M'!A:B,2,FALSE))))</f>
        <v/>
      </c>
      <c r="D726" s="11" t="str">
        <f t="shared" si="77"/>
        <v/>
      </c>
      <c r="E726" s="11" t="str">
        <f t="shared" si="81"/>
        <v/>
      </c>
      <c r="F726" s="11" t="str">
        <f t="shared" si="78"/>
        <v/>
      </c>
      <c r="G726" s="11" t="str">
        <f>IF('SAT Math'!B726="","", IF(F726&lt;100, 100, IF(F726&gt;300, 300, F726)))</f>
        <v/>
      </c>
      <c r="H726" s="11" t="str">
        <f t="shared" si="79"/>
        <v/>
      </c>
      <c r="I726" s="11" t="str">
        <f t="shared" si="82"/>
        <v/>
      </c>
      <c r="J726" s="11" t="str">
        <f t="shared" si="80"/>
        <v/>
      </c>
      <c r="K726" s="11" t="str">
        <f t="shared" si="83"/>
        <v/>
      </c>
      <c r="L726" s="11" t="str">
        <f>IF('SAT Math'!B726="","",'SAT M to CBEST M'!$A$2+'SAT M to CBEST M'!$B$2*B726)</f>
        <v/>
      </c>
      <c r="M726" s="11" t="str">
        <f>IF('SAT Math'!B726="","", IF(L726&lt;20, 20, IF(L726&gt;80, 80, L726)))</f>
        <v/>
      </c>
    </row>
    <row r="727" spans="1:13" x14ac:dyDescent="0.25">
      <c r="A727" s="11">
        <v>726</v>
      </c>
      <c r="B727" s="30"/>
      <c r="C727" s="11" t="str">
        <f>IF(ISBLANK('SAT Math'!B727),"", IF('SAT Math'!B727&lt;'SAT M to ACT M'!$A$2, 'SAT M to ACT M'!$B$2, IF('SAT Math'!B727&gt;'SAT M to ACT M'!A$56, 'SAT M to ACT M'!B$56, VLOOKUP(B727,'SAT M to ACT M'!A:B,2,FALSE))))</f>
        <v/>
      </c>
      <c r="D727" s="11" t="str">
        <f t="shared" si="77"/>
        <v/>
      </c>
      <c r="E727" s="11" t="str">
        <f t="shared" si="81"/>
        <v/>
      </c>
      <c r="F727" s="11" t="str">
        <f t="shared" si="78"/>
        <v/>
      </c>
      <c r="G727" s="11" t="str">
        <f>IF('SAT Math'!B727="","", IF(F727&lt;100, 100, IF(F727&gt;300, 300, F727)))</f>
        <v/>
      </c>
      <c r="H727" s="11" t="str">
        <f t="shared" si="79"/>
        <v/>
      </c>
      <c r="I727" s="11" t="str">
        <f t="shared" si="82"/>
        <v/>
      </c>
      <c r="J727" s="11" t="str">
        <f t="shared" si="80"/>
        <v/>
      </c>
      <c r="K727" s="11" t="str">
        <f t="shared" si="83"/>
        <v/>
      </c>
      <c r="L727" s="11" t="str">
        <f>IF('SAT Math'!B727="","",'SAT M to CBEST M'!$A$2+'SAT M to CBEST M'!$B$2*B727)</f>
        <v/>
      </c>
      <c r="M727" s="11" t="str">
        <f>IF('SAT Math'!B727="","", IF(L727&lt;20, 20, IF(L727&gt;80, 80, L727)))</f>
        <v/>
      </c>
    </row>
    <row r="728" spans="1:13" x14ac:dyDescent="0.25">
      <c r="A728" s="11">
        <v>727</v>
      </c>
      <c r="B728" s="30"/>
      <c r="C728" s="11" t="str">
        <f>IF(ISBLANK('SAT Math'!B728),"", IF('SAT Math'!B728&lt;'SAT M to ACT M'!$A$2, 'SAT M to ACT M'!$B$2, IF('SAT Math'!B728&gt;'SAT M to ACT M'!A$56, 'SAT M to ACT M'!B$56, VLOOKUP(B728,'SAT M to ACT M'!A:B,2,FALSE))))</f>
        <v/>
      </c>
      <c r="D728" s="11" t="str">
        <f t="shared" si="77"/>
        <v/>
      </c>
      <c r="E728" s="11" t="str">
        <f t="shared" si="81"/>
        <v/>
      </c>
      <c r="F728" s="11" t="str">
        <f t="shared" si="78"/>
        <v/>
      </c>
      <c r="G728" s="11" t="str">
        <f>IF('SAT Math'!B728="","", IF(F728&lt;100, 100, IF(F728&gt;300, 300, F728)))</f>
        <v/>
      </c>
      <c r="H728" s="11" t="str">
        <f t="shared" si="79"/>
        <v/>
      </c>
      <c r="I728" s="11" t="str">
        <f t="shared" si="82"/>
        <v/>
      </c>
      <c r="J728" s="11" t="str">
        <f t="shared" si="80"/>
        <v/>
      </c>
      <c r="K728" s="11" t="str">
        <f t="shared" si="83"/>
        <v/>
      </c>
      <c r="L728" s="11" t="str">
        <f>IF('SAT Math'!B728="","",'SAT M to CBEST M'!$A$2+'SAT M to CBEST M'!$B$2*B728)</f>
        <v/>
      </c>
      <c r="M728" s="11" t="str">
        <f>IF('SAT Math'!B728="","", IF(L728&lt;20, 20, IF(L728&gt;80, 80, L728)))</f>
        <v/>
      </c>
    </row>
    <row r="729" spans="1:13" x14ac:dyDescent="0.25">
      <c r="A729" s="11">
        <v>728</v>
      </c>
      <c r="B729" s="30"/>
      <c r="C729" s="11" t="str">
        <f>IF(ISBLANK('SAT Math'!B729),"", IF('SAT Math'!B729&lt;'SAT M to ACT M'!$A$2, 'SAT M to ACT M'!$B$2, IF('SAT Math'!B729&gt;'SAT M to ACT M'!A$56, 'SAT M to ACT M'!B$56, VLOOKUP(B729,'SAT M to ACT M'!A:B,2,FALSE))))</f>
        <v/>
      </c>
      <c r="D729" s="11" t="str">
        <f t="shared" si="77"/>
        <v/>
      </c>
      <c r="E729" s="11" t="str">
        <f t="shared" si="81"/>
        <v/>
      </c>
      <c r="F729" s="11" t="str">
        <f t="shared" si="78"/>
        <v/>
      </c>
      <c r="G729" s="11" t="str">
        <f>IF('SAT Math'!B729="","", IF(F729&lt;100, 100, IF(F729&gt;300, 300, F729)))</f>
        <v/>
      </c>
      <c r="H729" s="11" t="str">
        <f t="shared" si="79"/>
        <v/>
      </c>
      <c r="I729" s="11" t="str">
        <f t="shared" si="82"/>
        <v/>
      </c>
      <c r="J729" s="11" t="str">
        <f t="shared" si="80"/>
        <v/>
      </c>
      <c r="K729" s="11" t="str">
        <f t="shared" si="83"/>
        <v/>
      </c>
      <c r="L729" s="11" t="str">
        <f>IF('SAT Math'!B729="","",'SAT M to CBEST M'!$A$2+'SAT M to CBEST M'!$B$2*B729)</f>
        <v/>
      </c>
      <c r="M729" s="11" t="str">
        <f>IF('SAT Math'!B729="","", IF(L729&lt;20, 20, IF(L729&gt;80, 80, L729)))</f>
        <v/>
      </c>
    </row>
    <row r="730" spans="1:13" x14ac:dyDescent="0.25">
      <c r="A730" s="11">
        <v>729</v>
      </c>
      <c r="B730" s="30"/>
      <c r="C730" s="11" t="str">
        <f>IF(ISBLANK('SAT Math'!B730),"", IF('SAT Math'!B730&lt;'SAT M to ACT M'!$A$2, 'SAT M to ACT M'!$B$2, IF('SAT Math'!B730&gt;'SAT M to ACT M'!A$56, 'SAT M to ACT M'!B$56, VLOOKUP(B730,'SAT M to ACT M'!A:B,2,FALSE))))</f>
        <v/>
      </c>
      <c r="D730" s="11" t="str">
        <f t="shared" si="77"/>
        <v/>
      </c>
      <c r="E730" s="11" t="str">
        <f t="shared" si="81"/>
        <v/>
      </c>
      <c r="F730" s="11" t="str">
        <f t="shared" si="78"/>
        <v/>
      </c>
      <c r="G730" s="11" t="str">
        <f>IF('SAT Math'!B730="","", IF(F730&lt;100, 100, IF(F730&gt;300, 300, F730)))</f>
        <v/>
      </c>
      <c r="H730" s="11" t="str">
        <f t="shared" si="79"/>
        <v/>
      </c>
      <c r="I730" s="11" t="str">
        <f t="shared" si="82"/>
        <v/>
      </c>
      <c r="J730" s="11" t="str">
        <f t="shared" si="80"/>
        <v/>
      </c>
      <c r="K730" s="11" t="str">
        <f t="shared" si="83"/>
        <v/>
      </c>
      <c r="L730" s="11" t="str">
        <f>IF('SAT Math'!B730="","",'SAT M to CBEST M'!$A$2+'SAT M to CBEST M'!$B$2*B730)</f>
        <v/>
      </c>
      <c r="M730" s="11" t="str">
        <f>IF('SAT Math'!B730="","", IF(L730&lt;20, 20, IF(L730&gt;80, 80, L730)))</f>
        <v/>
      </c>
    </row>
    <row r="731" spans="1:13" x14ac:dyDescent="0.25">
      <c r="A731" s="11">
        <v>730</v>
      </c>
      <c r="B731" s="30"/>
      <c r="C731" s="11" t="str">
        <f>IF(ISBLANK('SAT Math'!B731),"", IF('SAT Math'!B731&lt;'SAT M to ACT M'!$A$2, 'SAT M to ACT M'!$B$2, IF('SAT Math'!B731&gt;'SAT M to ACT M'!A$56, 'SAT M to ACT M'!B$56, VLOOKUP(B731,'SAT M to ACT M'!A:B,2,FALSE))))</f>
        <v/>
      </c>
      <c r="D731" s="11" t="str">
        <f t="shared" si="77"/>
        <v/>
      </c>
      <c r="E731" s="11" t="str">
        <f t="shared" si="81"/>
        <v/>
      </c>
      <c r="F731" s="11" t="str">
        <f t="shared" si="78"/>
        <v/>
      </c>
      <c r="G731" s="11" t="str">
        <f>IF('SAT Math'!B731="","", IF(F731&lt;100, 100, IF(F731&gt;300, 300, F731)))</f>
        <v/>
      </c>
      <c r="H731" s="11" t="str">
        <f t="shared" si="79"/>
        <v/>
      </c>
      <c r="I731" s="11" t="str">
        <f t="shared" si="82"/>
        <v/>
      </c>
      <c r="J731" s="11" t="str">
        <f t="shared" si="80"/>
        <v/>
      </c>
      <c r="K731" s="11" t="str">
        <f t="shared" si="83"/>
        <v/>
      </c>
      <c r="L731" s="11" t="str">
        <f>IF('SAT Math'!B731="","",'SAT M to CBEST M'!$A$2+'SAT M to CBEST M'!$B$2*B731)</f>
        <v/>
      </c>
      <c r="M731" s="11" t="str">
        <f>IF('SAT Math'!B731="","", IF(L731&lt;20, 20, IF(L731&gt;80, 80, L731)))</f>
        <v/>
      </c>
    </row>
    <row r="732" spans="1:13" x14ac:dyDescent="0.25">
      <c r="A732" s="11">
        <v>731</v>
      </c>
      <c r="B732" s="30"/>
      <c r="C732" s="11" t="str">
        <f>IF(ISBLANK('SAT Math'!B732),"", IF('SAT Math'!B732&lt;'SAT M to ACT M'!$A$2, 'SAT M to ACT M'!$B$2, IF('SAT Math'!B732&gt;'SAT M to ACT M'!A$56, 'SAT M to ACT M'!B$56, VLOOKUP(B732,'SAT M to ACT M'!A:B,2,FALSE))))</f>
        <v/>
      </c>
      <c r="D732" s="11" t="str">
        <f t="shared" si="77"/>
        <v/>
      </c>
      <c r="E732" s="11" t="str">
        <f t="shared" si="81"/>
        <v/>
      </c>
      <c r="F732" s="11" t="str">
        <f t="shared" si="78"/>
        <v/>
      </c>
      <c r="G732" s="11" t="str">
        <f>IF('SAT Math'!B732="","", IF(F732&lt;100, 100, IF(F732&gt;300, 300, F732)))</f>
        <v/>
      </c>
      <c r="H732" s="11" t="str">
        <f t="shared" si="79"/>
        <v/>
      </c>
      <c r="I732" s="11" t="str">
        <f t="shared" si="82"/>
        <v/>
      </c>
      <c r="J732" s="11" t="str">
        <f t="shared" si="80"/>
        <v/>
      </c>
      <c r="K732" s="11" t="str">
        <f t="shared" si="83"/>
        <v/>
      </c>
      <c r="L732" s="11" t="str">
        <f>IF('SAT Math'!B732="","",'SAT M to CBEST M'!$A$2+'SAT M to CBEST M'!$B$2*B732)</f>
        <v/>
      </c>
      <c r="M732" s="11" t="str">
        <f>IF('SAT Math'!B732="","", IF(L732&lt;20, 20, IF(L732&gt;80, 80, L732)))</f>
        <v/>
      </c>
    </row>
    <row r="733" spans="1:13" x14ac:dyDescent="0.25">
      <c r="A733" s="11">
        <v>732</v>
      </c>
      <c r="B733" s="30"/>
      <c r="C733" s="11" t="str">
        <f>IF(ISBLANK('SAT Math'!B733),"", IF('SAT Math'!B733&lt;'SAT M to ACT M'!$A$2, 'SAT M to ACT M'!$B$2, IF('SAT Math'!B733&gt;'SAT M to ACT M'!A$56, 'SAT M to ACT M'!B$56, VLOOKUP(B733,'SAT M to ACT M'!A:B,2,FALSE))))</f>
        <v/>
      </c>
      <c r="D733" s="11" t="str">
        <f t="shared" si="77"/>
        <v/>
      </c>
      <c r="E733" s="11" t="str">
        <f t="shared" si="81"/>
        <v/>
      </c>
      <c r="F733" s="11" t="str">
        <f t="shared" si="78"/>
        <v/>
      </c>
      <c r="G733" s="11" t="str">
        <f>IF('SAT Math'!B733="","", IF(F733&lt;100, 100, IF(F733&gt;300, 300, F733)))</f>
        <v/>
      </c>
      <c r="H733" s="11" t="str">
        <f t="shared" si="79"/>
        <v/>
      </c>
      <c r="I733" s="11" t="str">
        <f t="shared" si="82"/>
        <v/>
      </c>
      <c r="J733" s="11" t="str">
        <f t="shared" si="80"/>
        <v/>
      </c>
      <c r="K733" s="11" t="str">
        <f t="shared" si="83"/>
        <v/>
      </c>
      <c r="L733" s="11" t="str">
        <f>IF('SAT Math'!B733="","",'SAT M to CBEST M'!$A$2+'SAT M to CBEST M'!$B$2*B733)</f>
        <v/>
      </c>
      <c r="M733" s="11" t="str">
        <f>IF('SAT Math'!B733="","", IF(L733&lt;20, 20, IF(L733&gt;80, 80, L733)))</f>
        <v/>
      </c>
    </row>
    <row r="734" spans="1:13" x14ac:dyDescent="0.25">
      <c r="A734" s="11">
        <v>733</v>
      </c>
      <c r="B734" s="30"/>
      <c r="C734" s="11" t="str">
        <f>IF(ISBLANK('SAT Math'!B734),"", IF('SAT Math'!B734&lt;'SAT M to ACT M'!$A$2, 'SAT M to ACT M'!$B$2, IF('SAT Math'!B734&gt;'SAT M to ACT M'!A$56, 'SAT M to ACT M'!B$56, VLOOKUP(B734,'SAT M to ACT M'!A:B,2,FALSE))))</f>
        <v/>
      </c>
      <c r="D734" s="11" t="str">
        <f t="shared" si="77"/>
        <v/>
      </c>
      <c r="E734" s="11" t="str">
        <f t="shared" si="81"/>
        <v/>
      </c>
      <c r="F734" s="11" t="str">
        <f t="shared" si="78"/>
        <v/>
      </c>
      <c r="G734" s="11" t="str">
        <f>IF('SAT Math'!B734="","", IF(F734&lt;100, 100, IF(F734&gt;300, 300, F734)))</f>
        <v/>
      </c>
      <c r="H734" s="11" t="str">
        <f t="shared" si="79"/>
        <v/>
      </c>
      <c r="I734" s="11" t="str">
        <f t="shared" si="82"/>
        <v/>
      </c>
      <c r="J734" s="11" t="str">
        <f t="shared" si="80"/>
        <v/>
      </c>
      <c r="K734" s="11" t="str">
        <f t="shared" si="83"/>
        <v/>
      </c>
      <c r="L734" s="11" t="str">
        <f>IF('SAT Math'!B734="","",'SAT M to CBEST M'!$A$2+'SAT M to CBEST M'!$B$2*B734)</f>
        <v/>
      </c>
      <c r="M734" s="11" t="str">
        <f>IF('SAT Math'!B734="","", IF(L734&lt;20, 20, IF(L734&gt;80, 80, L734)))</f>
        <v/>
      </c>
    </row>
    <row r="735" spans="1:13" x14ac:dyDescent="0.25">
      <c r="A735" s="11">
        <v>734</v>
      </c>
      <c r="B735" s="30"/>
      <c r="C735" s="11" t="str">
        <f>IF(ISBLANK('SAT Math'!B735),"", IF('SAT Math'!B735&lt;'SAT M to ACT M'!$A$2, 'SAT M to ACT M'!$B$2, IF('SAT Math'!B735&gt;'SAT M to ACT M'!A$56, 'SAT M to ACT M'!B$56, VLOOKUP(B735,'SAT M to ACT M'!A:B,2,FALSE))))</f>
        <v/>
      </c>
      <c r="D735" s="11" t="str">
        <f t="shared" si="77"/>
        <v/>
      </c>
      <c r="E735" s="11" t="str">
        <f t="shared" si="81"/>
        <v/>
      </c>
      <c r="F735" s="11" t="str">
        <f t="shared" si="78"/>
        <v/>
      </c>
      <c r="G735" s="11" t="str">
        <f>IF('SAT Math'!B735="","", IF(F735&lt;100, 100, IF(F735&gt;300, 300, F735)))</f>
        <v/>
      </c>
      <c r="H735" s="11" t="str">
        <f t="shared" si="79"/>
        <v/>
      </c>
      <c r="I735" s="11" t="str">
        <f t="shared" si="82"/>
        <v/>
      </c>
      <c r="J735" s="11" t="str">
        <f t="shared" si="80"/>
        <v/>
      </c>
      <c r="K735" s="11" t="str">
        <f t="shared" si="83"/>
        <v/>
      </c>
      <c r="L735" s="11" t="str">
        <f>IF('SAT Math'!B735="","",'SAT M to CBEST M'!$A$2+'SAT M to CBEST M'!$B$2*B735)</f>
        <v/>
      </c>
      <c r="M735" s="11" t="str">
        <f>IF('SAT Math'!B735="","", IF(L735&lt;20, 20, IF(L735&gt;80, 80, L735)))</f>
        <v/>
      </c>
    </row>
    <row r="736" spans="1:13" x14ac:dyDescent="0.25">
      <c r="A736" s="11">
        <v>735</v>
      </c>
      <c r="B736" s="30"/>
      <c r="C736" s="11" t="str">
        <f>IF(ISBLANK('SAT Math'!B736),"", IF('SAT Math'!B736&lt;'SAT M to ACT M'!$A$2, 'SAT M to ACT M'!$B$2, IF('SAT Math'!B736&gt;'SAT M to ACT M'!A$56, 'SAT M to ACT M'!B$56, VLOOKUP(B736,'SAT M to ACT M'!A:B,2,FALSE))))</f>
        <v/>
      </c>
      <c r="D736" s="11" t="str">
        <f t="shared" si="77"/>
        <v/>
      </c>
      <c r="E736" s="11" t="str">
        <f t="shared" si="81"/>
        <v/>
      </c>
      <c r="F736" s="11" t="str">
        <f t="shared" si="78"/>
        <v/>
      </c>
      <c r="G736" s="11" t="str">
        <f>IF('SAT Math'!B736="","", IF(F736&lt;100, 100, IF(F736&gt;300, 300, F736)))</f>
        <v/>
      </c>
      <c r="H736" s="11" t="str">
        <f t="shared" si="79"/>
        <v/>
      </c>
      <c r="I736" s="11" t="str">
        <f t="shared" si="82"/>
        <v/>
      </c>
      <c r="J736" s="11" t="str">
        <f t="shared" si="80"/>
        <v/>
      </c>
      <c r="K736" s="11" t="str">
        <f t="shared" si="83"/>
        <v/>
      </c>
      <c r="L736" s="11" t="str">
        <f>IF('SAT Math'!B736="","",'SAT M to CBEST M'!$A$2+'SAT M to CBEST M'!$B$2*B736)</f>
        <v/>
      </c>
      <c r="M736" s="11" t="str">
        <f>IF('SAT Math'!B736="","", IF(L736&lt;20, 20, IF(L736&gt;80, 80, L736)))</f>
        <v/>
      </c>
    </row>
    <row r="737" spans="1:13" x14ac:dyDescent="0.25">
      <c r="A737" s="11">
        <v>736</v>
      </c>
      <c r="B737" s="30"/>
      <c r="C737" s="11" t="str">
        <f>IF(ISBLANK('SAT Math'!B737),"", IF('SAT Math'!B737&lt;'SAT M to ACT M'!$A$2, 'SAT M to ACT M'!$B$2, IF('SAT Math'!B737&gt;'SAT M to ACT M'!A$56, 'SAT M to ACT M'!B$56, VLOOKUP(B737,'SAT M to ACT M'!A:B,2,FALSE))))</f>
        <v/>
      </c>
      <c r="D737" s="11" t="str">
        <f t="shared" si="77"/>
        <v/>
      </c>
      <c r="E737" s="11" t="str">
        <f t="shared" si="81"/>
        <v/>
      </c>
      <c r="F737" s="11" t="str">
        <f t="shared" si="78"/>
        <v/>
      </c>
      <c r="G737" s="11" t="str">
        <f>IF('SAT Math'!B737="","", IF(F737&lt;100, 100, IF(F737&gt;300, 300, F737)))</f>
        <v/>
      </c>
      <c r="H737" s="11" t="str">
        <f t="shared" si="79"/>
        <v/>
      </c>
      <c r="I737" s="11" t="str">
        <f t="shared" si="82"/>
        <v/>
      </c>
      <c r="J737" s="11" t="str">
        <f t="shared" si="80"/>
        <v/>
      </c>
      <c r="K737" s="11" t="str">
        <f t="shared" si="83"/>
        <v/>
      </c>
      <c r="L737" s="11" t="str">
        <f>IF('SAT Math'!B737="","",'SAT M to CBEST M'!$A$2+'SAT M to CBEST M'!$B$2*B737)</f>
        <v/>
      </c>
      <c r="M737" s="11" t="str">
        <f>IF('SAT Math'!B737="","", IF(L737&lt;20, 20, IF(L737&gt;80, 80, L737)))</f>
        <v/>
      </c>
    </row>
    <row r="738" spans="1:13" x14ac:dyDescent="0.25">
      <c r="A738" s="11">
        <v>737</v>
      </c>
      <c r="B738" s="30"/>
      <c r="C738" s="11" t="str">
        <f>IF(ISBLANK('SAT Math'!B738),"", IF('SAT Math'!B738&lt;'SAT M to ACT M'!$A$2, 'SAT M to ACT M'!$B$2, IF('SAT Math'!B738&gt;'SAT M to ACT M'!A$56, 'SAT M to ACT M'!B$56, VLOOKUP(B738,'SAT M to ACT M'!A:B,2,FALSE))))</f>
        <v/>
      </c>
      <c r="D738" s="11" t="str">
        <f t="shared" si="77"/>
        <v/>
      </c>
      <c r="E738" s="11" t="str">
        <f t="shared" si="81"/>
        <v/>
      </c>
      <c r="F738" s="11" t="str">
        <f t="shared" si="78"/>
        <v/>
      </c>
      <c r="G738" s="11" t="str">
        <f>IF('SAT Math'!B738="","", IF(F738&lt;100, 100, IF(F738&gt;300, 300, F738)))</f>
        <v/>
      </c>
      <c r="H738" s="11" t="str">
        <f t="shared" si="79"/>
        <v/>
      </c>
      <c r="I738" s="11" t="str">
        <f t="shared" si="82"/>
        <v/>
      </c>
      <c r="J738" s="11" t="str">
        <f t="shared" si="80"/>
        <v/>
      </c>
      <c r="K738" s="11" t="str">
        <f t="shared" si="83"/>
        <v/>
      </c>
      <c r="L738" s="11" t="str">
        <f>IF('SAT Math'!B738="","",'SAT M to CBEST M'!$A$2+'SAT M to CBEST M'!$B$2*B738)</f>
        <v/>
      </c>
      <c r="M738" s="11" t="str">
        <f>IF('SAT Math'!B738="","", IF(L738&lt;20, 20, IF(L738&gt;80, 80, L738)))</f>
        <v/>
      </c>
    </row>
    <row r="739" spans="1:13" x14ac:dyDescent="0.25">
      <c r="A739" s="11">
        <v>738</v>
      </c>
      <c r="B739" s="30"/>
      <c r="C739" s="11" t="str">
        <f>IF(ISBLANK('SAT Math'!B739),"", IF('SAT Math'!B739&lt;'SAT M to ACT M'!$A$2, 'SAT M to ACT M'!$B$2, IF('SAT Math'!B739&gt;'SAT M to ACT M'!A$56, 'SAT M to ACT M'!B$56, VLOOKUP(B739,'SAT M to ACT M'!A:B,2,FALSE))))</f>
        <v/>
      </c>
      <c r="D739" s="11" t="str">
        <f t="shared" si="77"/>
        <v/>
      </c>
      <c r="E739" s="11" t="str">
        <f t="shared" si="81"/>
        <v/>
      </c>
      <c r="F739" s="11" t="str">
        <f t="shared" si="78"/>
        <v/>
      </c>
      <c r="G739" s="11" t="str">
        <f>IF('SAT Math'!B739="","", IF(F739&lt;100, 100, IF(F739&gt;300, 300, F739)))</f>
        <v/>
      </c>
      <c r="H739" s="11" t="str">
        <f t="shared" si="79"/>
        <v/>
      </c>
      <c r="I739" s="11" t="str">
        <f t="shared" si="82"/>
        <v/>
      </c>
      <c r="J739" s="11" t="str">
        <f t="shared" si="80"/>
        <v/>
      </c>
      <c r="K739" s="11" t="str">
        <f t="shared" si="83"/>
        <v/>
      </c>
      <c r="L739" s="11" t="str">
        <f>IF('SAT Math'!B739="","",'SAT M to CBEST M'!$A$2+'SAT M to CBEST M'!$B$2*B739)</f>
        <v/>
      </c>
      <c r="M739" s="11" t="str">
        <f>IF('SAT Math'!B739="","", IF(L739&lt;20, 20, IF(L739&gt;80, 80, L739)))</f>
        <v/>
      </c>
    </row>
    <row r="740" spans="1:13" x14ac:dyDescent="0.25">
      <c r="A740" s="11">
        <v>739</v>
      </c>
      <c r="B740" s="30"/>
      <c r="C740" s="11" t="str">
        <f>IF(ISBLANK('SAT Math'!B740),"", IF('SAT Math'!B740&lt;'SAT M to ACT M'!$A$2, 'SAT M to ACT M'!$B$2, IF('SAT Math'!B740&gt;'SAT M to ACT M'!A$56, 'SAT M to ACT M'!B$56, VLOOKUP(B740,'SAT M to ACT M'!A:B,2,FALSE))))</f>
        <v/>
      </c>
      <c r="D740" s="11" t="str">
        <f t="shared" si="77"/>
        <v/>
      </c>
      <c r="E740" s="11" t="str">
        <f t="shared" si="81"/>
        <v/>
      </c>
      <c r="F740" s="11" t="str">
        <f t="shared" si="78"/>
        <v/>
      </c>
      <c r="G740" s="11" t="str">
        <f>IF('SAT Math'!B740="","", IF(F740&lt;100, 100, IF(F740&gt;300, 300, F740)))</f>
        <v/>
      </c>
      <c r="H740" s="11" t="str">
        <f t="shared" si="79"/>
        <v/>
      </c>
      <c r="I740" s="11" t="str">
        <f t="shared" si="82"/>
        <v/>
      </c>
      <c r="J740" s="11" t="str">
        <f t="shared" si="80"/>
        <v/>
      </c>
      <c r="K740" s="11" t="str">
        <f t="shared" si="83"/>
        <v/>
      </c>
      <c r="L740" s="11" t="str">
        <f>IF('SAT Math'!B740="","",'SAT M to CBEST M'!$A$2+'SAT M to CBEST M'!$B$2*B740)</f>
        <v/>
      </c>
      <c r="M740" s="11" t="str">
        <f>IF('SAT Math'!B740="","", IF(L740&lt;20, 20, IF(L740&gt;80, 80, L740)))</f>
        <v/>
      </c>
    </row>
    <row r="741" spans="1:13" x14ac:dyDescent="0.25">
      <c r="A741" s="11">
        <v>740</v>
      </c>
      <c r="B741" s="30"/>
      <c r="C741" s="11" t="str">
        <f>IF(ISBLANK('SAT Math'!B741),"", IF('SAT Math'!B741&lt;'SAT M to ACT M'!$A$2, 'SAT M to ACT M'!$B$2, IF('SAT Math'!B741&gt;'SAT M to ACT M'!A$56, 'SAT M to ACT M'!B$56, VLOOKUP(B741,'SAT M to ACT M'!A:B,2,FALSE))))</f>
        <v/>
      </c>
      <c r="D741" s="11" t="str">
        <f t="shared" si="77"/>
        <v/>
      </c>
      <c r="E741" s="11" t="str">
        <f t="shared" si="81"/>
        <v/>
      </c>
      <c r="F741" s="11" t="str">
        <f t="shared" si="78"/>
        <v/>
      </c>
      <c r="G741" s="11" t="str">
        <f>IF('SAT Math'!B741="","", IF(F741&lt;100, 100, IF(F741&gt;300, 300, F741)))</f>
        <v/>
      </c>
      <c r="H741" s="11" t="str">
        <f t="shared" si="79"/>
        <v/>
      </c>
      <c r="I741" s="11" t="str">
        <f t="shared" si="82"/>
        <v/>
      </c>
      <c r="J741" s="11" t="str">
        <f t="shared" si="80"/>
        <v/>
      </c>
      <c r="K741" s="11" t="str">
        <f t="shared" si="83"/>
        <v/>
      </c>
      <c r="L741" s="11" t="str">
        <f>IF('SAT Math'!B741="","",'SAT M to CBEST M'!$A$2+'SAT M to CBEST M'!$B$2*B741)</f>
        <v/>
      </c>
      <c r="M741" s="11" t="str">
        <f>IF('SAT Math'!B741="","", IF(L741&lt;20, 20, IF(L741&gt;80, 80, L741)))</f>
        <v/>
      </c>
    </row>
    <row r="742" spans="1:13" x14ac:dyDescent="0.25">
      <c r="A742" s="11">
        <v>741</v>
      </c>
      <c r="B742" s="30"/>
      <c r="C742" s="11" t="str">
        <f>IF(ISBLANK('SAT Math'!B742),"", IF('SAT Math'!B742&lt;'SAT M to ACT M'!$A$2, 'SAT M to ACT M'!$B$2, IF('SAT Math'!B742&gt;'SAT M to ACT M'!A$56, 'SAT M to ACT M'!B$56, VLOOKUP(B742,'SAT M to ACT M'!A:B,2,FALSE))))</f>
        <v/>
      </c>
      <c r="D742" s="11" t="str">
        <f t="shared" si="77"/>
        <v/>
      </c>
      <c r="E742" s="11" t="str">
        <f t="shared" si="81"/>
        <v/>
      </c>
      <c r="F742" s="11" t="str">
        <f t="shared" si="78"/>
        <v/>
      </c>
      <c r="G742" s="11" t="str">
        <f>IF('SAT Math'!B742="","", IF(F742&lt;100, 100, IF(F742&gt;300, 300, F742)))</f>
        <v/>
      </c>
      <c r="H742" s="11" t="str">
        <f t="shared" si="79"/>
        <v/>
      </c>
      <c r="I742" s="11" t="str">
        <f t="shared" si="82"/>
        <v/>
      </c>
      <c r="J742" s="11" t="str">
        <f t="shared" si="80"/>
        <v/>
      </c>
      <c r="K742" s="11" t="str">
        <f t="shared" si="83"/>
        <v/>
      </c>
      <c r="L742" s="11" t="str">
        <f>IF('SAT Math'!B742="","",'SAT M to CBEST M'!$A$2+'SAT M to CBEST M'!$B$2*B742)</f>
        <v/>
      </c>
      <c r="M742" s="11" t="str">
        <f>IF('SAT Math'!B742="","", IF(L742&lt;20, 20, IF(L742&gt;80, 80, L742)))</f>
        <v/>
      </c>
    </row>
    <row r="743" spans="1:13" x14ac:dyDescent="0.25">
      <c r="A743" s="11">
        <v>742</v>
      </c>
      <c r="B743" s="30"/>
      <c r="C743" s="11" t="str">
        <f>IF(ISBLANK('SAT Math'!B743),"", IF('SAT Math'!B743&lt;'SAT M to ACT M'!$A$2, 'SAT M to ACT M'!$B$2, IF('SAT Math'!B743&gt;'SAT M to ACT M'!A$56, 'SAT M to ACT M'!B$56, VLOOKUP(B743,'SAT M to ACT M'!A:B,2,FALSE))))</f>
        <v/>
      </c>
      <c r="D743" s="11" t="str">
        <f t="shared" si="77"/>
        <v/>
      </c>
      <c r="E743" s="11" t="str">
        <f t="shared" si="81"/>
        <v/>
      </c>
      <c r="F743" s="11" t="str">
        <f t="shared" si="78"/>
        <v/>
      </c>
      <c r="G743" s="11" t="str">
        <f>IF('SAT Math'!B743="","", IF(F743&lt;100, 100, IF(F743&gt;300, 300, F743)))</f>
        <v/>
      </c>
      <c r="H743" s="11" t="str">
        <f t="shared" si="79"/>
        <v/>
      </c>
      <c r="I743" s="11" t="str">
        <f t="shared" si="82"/>
        <v/>
      </c>
      <c r="J743" s="11" t="str">
        <f t="shared" si="80"/>
        <v/>
      </c>
      <c r="K743" s="11" t="str">
        <f t="shared" si="83"/>
        <v/>
      </c>
      <c r="L743" s="11" t="str">
        <f>IF('SAT Math'!B743="","",'SAT M to CBEST M'!$A$2+'SAT M to CBEST M'!$B$2*B743)</f>
        <v/>
      </c>
      <c r="M743" s="11" t="str">
        <f>IF('SAT Math'!B743="","", IF(L743&lt;20, 20, IF(L743&gt;80, 80, L743)))</f>
        <v/>
      </c>
    </row>
    <row r="744" spans="1:13" x14ac:dyDescent="0.25">
      <c r="A744" s="11">
        <v>743</v>
      </c>
      <c r="B744" s="30"/>
      <c r="C744" s="11" t="str">
        <f>IF(ISBLANK('SAT Math'!B744),"", IF('SAT Math'!B744&lt;'SAT M to ACT M'!$A$2, 'SAT M to ACT M'!$B$2, IF('SAT Math'!B744&gt;'SAT M to ACT M'!A$56, 'SAT M to ACT M'!B$56, VLOOKUP(B744,'SAT M to ACT M'!A:B,2,FALSE))))</f>
        <v/>
      </c>
      <c r="D744" s="11" t="str">
        <f t="shared" si="77"/>
        <v/>
      </c>
      <c r="E744" s="11" t="str">
        <f t="shared" si="81"/>
        <v/>
      </c>
      <c r="F744" s="11" t="str">
        <f t="shared" si="78"/>
        <v/>
      </c>
      <c r="G744" s="11" t="str">
        <f>IF('SAT Math'!B744="","", IF(F744&lt;100, 100, IF(F744&gt;300, 300, F744)))</f>
        <v/>
      </c>
      <c r="H744" s="11" t="str">
        <f t="shared" si="79"/>
        <v/>
      </c>
      <c r="I744" s="11" t="str">
        <f t="shared" si="82"/>
        <v/>
      </c>
      <c r="J744" s="11" t="str">
        <f t="shared" si="80"/>
        <v/>
      </c>
      <c r="K744" s="11" t="str">
        <f t="shared" si="83"/>
        <v/>
      </c>
      <c r="L744" s="11" t="str">
        <f>IF('SAT Math'!B744="","",'SAT M to CBEST M'!$A$2+'SAT M to CBEST M'!$B$2*B744)</f>
        <v/>
      </c>
      <c r="M744" s="11" t="str">
        <f>IF('SAT Math'!B744="","", IF(L744&lt;20, 20, IF(L744&gt;80, 80, L744)))</f>
        <v/>
      </c>
    </row>
    <row r="745" spans="1:13" x14ac:dyDescent="0.25">
      <c r="A745" s="11">
        <v>744</v>
      </c>
      <c r="B745" s="30"/>
      <c r="C745" s="11" t="str">
        <f>IF(ISBLANK('SAT Math'!B745),"", IF('SAT Math'!B745&lt;'SAT M to ACT M'!$A$2, 'SAT M to ACT M'!$B$2, IF('SAT Math'!B745&gt;'SAT M to ACT M'!A$56, 'SAT M to ACT M'!B$56, VLOOKUP(B745,'SAT M to ACT M'!A:B,2,FALSE))))</f>
        <v/>
      </c>
      <c r="D745" s="11" t="str">
        <f t="shared" si="77"/>
        <v/>
      </c>
      <c r="E745" s="11" t="str">
        <f t="shared" si="81"/>
        <v/>
      </c>
      <c r="F745" s="11" t="str">
        <f t="shared" si="78"/>
        <v/>
      </c>
      <c r="G745" s="11" t="str">
        <f>IF('SAT Math'!B745="","", IF(F745&lt;100, 100, IF(F745&gt;300, 300, F745)))</f>
        <v/>
      </c>
      <c r="H745" s="11" t="str">
        <f t="shared" si="79"/>
        <v/>
      </c>
      <c r="I745" s="11" t="str">
        <f t="shared" si="82"/>
        <v/>
      </c>
      <c r="J745" s="11" t="str">
        <f t="shared" si="80"/>
        <v/>
      </c>
      <c r="K745" s="11" t="str">
        <f t="shared" si="83"/>
        <v/>
      </c>
      <c r="L745" s="11" t="str">
        <f>IF('SAT Math'!B745="","",'SAT M to CBEST M'!$A$2+'SAT M to CBEST M'!$B$2*B745)</f>
        <v/>
      </c>
      <c r="M745" s="11" t="str">
        <f>IF('SAT Math'!B745="","", IF(L745&lt;20, 20, IF(L745&gt;80, 80, L745)))</f>
        <v/>
      </c>
    </row>
    <row r="746" spans="1:13" x14ac:dyDescent="0.25">
      <c r="A746" s="11">
        <v>745</v>
      </c>
      <c r="B746" s="30"/>
      <c r="C746" s="11" t="str">
        <f>IF(ISBLANK('SAT Math'!B746),"", IF('SAT Math'!B746&lt;'SAT M to ACT M'!$A$2, 'SAT M to ACT M'!$B$2, IF('SAT Math'!B746&gt;'SAT M to ACT M'!A$56, 'SAT M to ACT M'!B$56, VLOOKUP(B746,'SAT M to ACT M'!A:B,2,FALSE))))</f>
        <v/>
      </c>
      <c r="D746" s="11" t="str">
        <f t="shared" si="77"/>
        <v/>
      </c>
      <c r="E746" s="11" t="str">
        <f t="shared" si="81"/>
        <v/>
      </c>
      <c r="F746" s="11" t="str">
        <f t="shared" si="78"/>
        <v/>
      </c>
      <c r="G746" s="11" t="str">
        <f>IF('SAT Math'!B746="","", IF(F746&lt;100, 100, IF(F746&gt;300, 300, F746)))</f>
        <v/>
      </c>
      <c r="H746" s="11" t="str">
        <f t="shared" si="79"/>
        <v/>
      </c>
      <c r="I746" s="11" t="str">
        <f t="shared" si="82"/>
        <v/>
      </c>
      <c r="J746" s="11" t="str">
        <f t="shared" si="80"/>
        <v/>
      </c>
      <c r="K746" s="11" t="str">
        <f t="shared" si="83"/>
        <v/>
      </c>
      <c r="L746" s="11" t="str">
        <f>IF('SAT Math'!B746="","",'SAT M to CBEST M'!$A$2+'SAT M to CBEST M'!$B$2*B746)</f>
        <v/>
      </c>
      <c r="M746" s="11" t="str">
        <f>IF('SAT Math'!B746="","", IF(L746&lt;20, 20, IF(L746&gt;80, 80, L746)))</f>
        <v/>
      </c>
    </row>
    <row r="747" spans="1:13" x14ac:dyDescent="0.25">
      <c r="A747" s="11">
        <v>746</v>
      </c>
      <c r="B747" s="30"/>
      <c r="C747" s="11" t="str">
        <f>IF(ISBLANK('SAT Math'!B747),"", IF('SAT Math'!B747&lt;'SAT M to ACT M'!$A$2, 'SAT M to ACT M'!$B$2, IF('SAT Math'!B747&gt;'SAT M to ACT M'!A$56, 'SAT M to ACT M'!B$56, VLOOKUP(B747,'SAT M to ACT M'!A:B,2,FALSE))))</f>
        <v/>
      </c>
      <c r="D747" s="11" t="str">
        <f t="shared" si="77"/>
        <v/>
      </c>
      <c r="E747" s="11" t="str">
        <f t="shared" si="81"/>
        <v/>
      </c>
      <c r="F747" s="11" t="str">
        <f t="shared" si="78"/>
        <v/>
      </c>
      <c r="G747" s="11" t="str">
        <f>IF('SAT Math'!B747="","", IF(F747&lt;100, 100, IF(F747&gt;300, 300, F747)))</f>
        <v/>
      </c>
      <c r="H747" s="11" t="str">
        <f t="shared" si="79"/>
        <v/>
      </c>
      <c r="I747" s="11" t="str">
        <f t="shared" si="82"/>
        <v/>
      </c>
      <c r="J747" s="11" t="str">
        <f t="shared" si="80"/>
        <v/>
      </c>
      <c r="K747" s="11" t="str">
        <f t="shared" si="83"/>
        <v/>
      </c>
      <c r="L747" s="11" t="str">
        <f>IF('SAT Math'!B747="","",'SAT M to CBEST M'!$A$2+'SAT M to CBEST M'!$B$2*B747)</f>
        <v/>
      </c>
      <c r="M747" s="11" t="str">
        <f>IF('SAT Math'!B747="","", IF(L747&lt;20, 20, IF(L747&gt;80, 80, L747)))</f>
        <v/>
      </c>
    </row>
    <row r="748" spans="1:13" x14ac:dyDescent="0.25">
      <c r="A748" s="11">
        <v>747</v>
      </c>
      <c r="B748" s="30"/>
      <c r="C748" s="11" t="str">
        <f>IF(ISBLANK('SAT Math'!B748),"", IF('SAT Math'!B748&lt;'SAT M to ACT M'!$A$2, 'SAT M to ACT M'!$B$2, IF('SAT Math'!B748&gt;'SAT M to ACT M'!A$56, 'SAT M to ACT M'!B$56, VLOOKUP(B748,'SAT M to ACT M'!A:B,2,FALSE))))</f>
        <v/>
      </c>
      <c r="D748" s="11" t="str">
        <f t="shared" si="77"/>
        <v/>
      </c>
      <c r="E748" s="11" t="str">
        <f t="shared" si="81"/>
        <v/>
      </c>
      <c r="F748" s="11" t="str">
        <f t="shared" si="78"/>
        <v/>
      </c>
      <c r="G748" s="11" t="str">
        <f>IF('SAT Math'!B748="","", IF(F748&lt;100, 100, IF(F748&gt;300, 300, F748)))</f>
        <v/>
      </c>
      <c r="H748" s="11" t="str">
        <f t="shared" si="79"/>
        <v/>
      </c>
      <c r="I748" s="11" t="str">
        <f t="shared" si="82"/>
        <v/>
      </c>
      <c r="J748" s="11" t="str">
        <f t="shared" si="80"/>
        <v/>
      </c>
      <c r="K748" s="11" t="str">
        <f t="shared" si="83"/>
        <v/>
      </c>
      <c r="L748" s="11" t="str">
        <f>IF('SAT Math'!B748="","",'SAT M to CBEST M'!$A$2+'SAT M to CBEST M'!$B$2*B748)</f>
        <v/>
      </c>
      <c r="M748" s="11" t="str">
        <f>IF('SAT Math'!B748="","", IF(L748&lt;20, 20, IF(L748&gt;80, 80, L748)))</f>
        <v/>
      </c>
    </row>
    <row r="749" spans="1:13" x14ac:dyDescent="0.25">
      <c r="A749" s="11">
        <v>748</v>
      </c>
      <c r="B749" s="30"/>
      <c r="C749" s="11" t="str">
        <f>IF(ISBLANK('SAT Math'!B749),"", IF('SAT Math'!B749&lt;'SAT M to ACT M'!$A$2, 'SAT M to ACT M'!$B$2, IF('SAT Math'!B749&gt;'SAT M to ACT M'!A$56, 'SAT M to ACT M'!B$56, VLOOKUP(B749,'SAT M to ACT M'!A:B,2,FALSE))))</f>
        <v/>
      </c>
      <c r="D749" s="11" t="str">
        <f t="shared" si="77"/>
        <v/>
      </c>
      <c r="E749" s="11" t="str">
        <f t="shared" si="81"/>
        <v/>
      </c>
      <c r="F749" s="11" t="str">
        <f t="shared" si="78"/>
        <v/>
      </c>
      <c r="G749" s="11" t="str">
        <f>IF('SAT Math'!B749="","", IF(F749&lt;100, 100, IF(F749&gt;300, 300, F749)))</f>
        <v/>
      </c>
      <c r="H749" s="11" t="str">
        <f t="shared" si="79"/>
        <v/>
      </c>
      <c r="I749" s="11" t="str">
        <f t="shared" si="82"/>
        <v/>
      </c>
      <c r="J749" s="11" t="str">
        <f t="shared" si="80"/>
        <v/>
      </c>
      <c r="K749" s="11" t="str">
        <f t="shared" si="83"/>
        <v/>
      </c>
      <c r="L749" s="11" t="str">
        <f>IF('SAT Math'!B749="","",'SAT M to CBEST M'!$A$2+'SAT M to CBEST M'!$B$2*B749)</f>
        <v/>
      </c>
      <c r="M749" s="11" t="str">
        <f>IF('SAT Math'!B749="","", IF(L749&lt;20, 20, IF(L749&gt;80, 80, L749)))</f>
        <v/>
      </c>
    </row>
    <row r="750" spans="1:13" x14ac:dyDescent="0.25">
      <c r="A750" s="11">
        <v>749</v>
      </c>
      <c r="B750" s="30"/>
      <c r="C750" s="11" t="str">
        <f>IF(ISBLANK('SAT Math'!B750),"", IF('SAT Math'!B750&lt;'SAT M to ACT M'!$A$2, 'SAT M to ACT M'!$B$2, IF('SAT Math'!B750&gt;'SAT M to ACT M'!A$56, 'SAT M to ACT M'!B$56, VLOOKUP(B750,'SAT M to ACT M'!A:B,2,FALSE))))</f>
        <v/>
      </c>
      <c r="D750" s="11" t="str">
        <f t="shared" si="77"/>
        <v/>
      </c>
      <c r="E750" s="11" t="str">
        <f t="shared" si="81"/>
        <v/>
      </c>
      <c r="F750" s="11" t="str">
        <f t="shared" si="78"/>
        <v/>
      </c>
      <c r="G750" s="11" t="str">
        <f>IF('SAT Math'!B750="","", IF(F750&lt;100, 100, IF(F750&gt;300, 300, F750)))</f>
        <v/>
      </c>
      <c r="H750" s="11" t="str">
        <f t="shared" si="79"/>
        <v/>
      </c>
      <c r="I750" s="11" t="str">
        <f t="shared" si="82"/>
        <v/>
      </c>
      <c r="J750" s="11" t="str">
        <f t="shared" si="80"/>
        <v/>
      </c>
      <c r="K750" s="11" t="str">
        <f t="shared" si="83"/>
        <v/>
      </c>
      <c r="L750" s="11" t="str">
        <f>IF('SAT Math'!B750="","",'SAT M to CBEST M'!$A$2+'SAT M to CBEST M'!$B$2*B750)</f>
        <v/>
      </c>
      <c r="M750" s="11" t="str">
        <f>IF('SAT Math'!B750="","", IF(L750&lt;20, 20, IF(L750&gt;80, 80, L750)))</f>
        <v/>
      </c>
    </row>
    <row r="751" spans="1:13" x14ac:dyDescent="0.25">
      <c r="A751" s="11">
        <v>750</v>
      </c>
      <c r="B751" s="30"/>
      <c r="C751" s="11" t="str">
        <f>IF(ISBLANK('SAT Math'!B751),"", IF('SAT Math'!B751&lt;'SAT M to ACT M'!$A$2, 'SAT M to ACT M'!$B$2, IF('SAT Math'!B751&gt;'SAT M to ACT M'!A$56, 'SAT M to ACT M'!B$56, VLOOKUP(B751,'SAT M to ACT M'!A:B,2,FALSE))))</f>
        <v/>
      </c>
      <c r="D751" s="11" t="str">
        <f t="shared" si="77"/>
        <v/>
      </c>
      <c r="E751" s="11" t="str">
        <f t="shared" si="81"/>
        <v/>
      </c>
      <c r="F751" s="11" t="str">
        <f t="shared" si="78"/>
        <v/>
      </c>
      <c r="G751" s="11" t="str">
        <f>IF('SAT Math'!B751="","", IF(F751&lt;100, 100, IF(F751&gt;300, 300, F751)))</f>
        <v/>
      </c>
      <c r="H751" s="11" t="str">
        <f t="shared" si="79"/>
        <v/>
      </c>
      <c r="I751" s="11" t="str">
        <f t="shared" si="82"/>
        <v/>
      </c>
      <c r="J751" s="11" t="str">
        <f t="shared" si="80"/>
        <v/>
      </c>
      <c r="K751" s="11" t="str">
        <f t="shared" si="83"/>
        <v/>
      </c>
      <c r="L751" s="11" t="str">
        <f>IF('SAT Math'!B751="","",'SAT M to CBEST M'!$A$2+'SAT M to CBEST M'!$B$2*B751)</f>
        <v/>
      </c>
      <c r="M751" s="11" t="str">
        <f>IF('SAT Math'!B751="","", IF(L751&lt;20, 20, IF(L751&gt;80, 80, L751)))</f>
        <v/>
      </c>
    </row>
    <row r="752" spans="1:13" x14ac:dyDescent="0.25">
      <c r="A752" s="11">
        <v>751</v>
      </c>
      <c r="B752" s="30"/>
      <c r="C752" s="11" t="str">
        <f>IF(ISBLANK('SAT Math'!B752),"", IF('SAT Math'!B752&lt;'SAT M to ACT M'!$A$2, 'SAT M to ACT M'!$B$2, IF('SAT Math'!B752&gt;'SAT M to ACT M'!A$56, 'SAT M to ACT M'!B$56, VLOOKUP(B752,'SAT M to ACT M'!A:B,2,FALSE))))</f>
        <v/>
      </c>
      <c r="D752" s="11" t="str">
        <f t="shared" si="77"/>
        <v/>
      </c>
      <c r="E752" s="11" t="str">
        <f t="shared" si="81"/>
        <v/>
      </c>
      <c r="F752" s="11" t="str">
        <f t="shared" si="78"/>
        <v/>
      </c>
      <c r="G752" s="11" t="str">
        <f>IF('SAT Math'!B752="","", IF(F752&lt;100, 100, IF(F752&gt;300, 300, F752)))</f>
        <v/>
      </c>
      <c r="H752" s="11" t="str">
        <f t="shared" si="79"/>
        <v/>
      </c>
      <c r="I752" s="11" t="str">
        <f t="shared" si="82"/>
        <v/>
      </c>
      <c r="J752" s="11" t="str">
        <f t="shared" si="80"/>
        <v/>
      </c>
      <c r="K752" s="11" t="str">
        <f t="shared" si="83"/>
        <v/>
      </c>
      <c r="L752" s="11" t="str">
        <f>IF('SAT Math'!B752="","",'SAT M to CBEST M'!$A$2+'SAT M to CBEST M'!$B$2*B752)</f>
        <v/>
      </c>
      <c r="M752" s="11" t="str">
        <f>IF('SAT Math'!B752="","", IF(L752&lt;20, 20, IF(L752&gt;80, 80, L752)))</f>
        <v/>
      </c>
    </row>
    <row r="753" spans="1:13" x14ac:dyDescent="0.25">
      <c r="A753" s="11">
        <v>752</v>
      </c>
      <c r="B753" s="30"/>
      <c r="C753" s="11" t="str">
        <f>IF(ISBLANK('SAT Math'!B753),"", IF('SAT Math'!B753&lt;'SAT M to ACT M'!$A$2, 'SAT M to ACT M'!$B$2, IF('SAT Math'!B753&gt;'SAT M to ACT M'!A$56, 'SAT M to ACT M'!B$56, VLOOKUP(B753,'SAT M to ACT M'!A:B,2,FALSE))))</f>
        <v/>
      </c>
      <c r="D753" s="11" t="str">
        <f t="shared" si="77"/>
        <v/>
      </c>
      <c r="E753" s="11" t="str">
        <f t="shared" si="81"/>
        <v/>
      </c>
      <c r="F753" s="11" t="str">
        <f t="shared" si="78"/>
        <v/>
      </c>
      <c r="G753" s="11" t="str">
        <f>IF('SAT Math'!B753="","", IF(F753&lt;100, 100, IF(F753&gt;300, 300, F753)))</f>
        <v/>
      </c>
      <c r="H753" s="11" t="str">
        <f t="shared" si="79"/>
        <v/>
      </c>
      <c r="I753" s="11" t="str">
        <f t="shared" si="82"/>
        <v/>
      </c>
      <c r="J753" s="11" t="str">
        <f t="shared" si="80"/>
        <v/>
      </c>
      <c r="K753" s="11" t="str">
        <f t="shared" si="83"/>
        <v/>
      </c>
      <c r="L753" s="11" t="str">
        <f>IF('SAT Math'!B753="","",'SAT M to CBEST M'!$A$2+'SAT M to CBEST M'!$B$2*B753)</f>
        <v/>
      </c>
      <c r="M753" s="11" t="str">
        <f>IF('SAT Math'!B753="","", IF(L753&lt;20, 20, IF(L753&gt;80, 80, L753)))</f>
        <v/>
      </c>
    </row>
    <row r="754" spans="1:13" x14ac:dyDescent="0.25">
      <c r="A754" s="11">
        <v>753</v>
      </c>
      <c r="B754" s="30"/>
      <c r="C754" s="11" t="str">
        <f>IF(ISBLANK('SAT Math'!B754),"", IF('SAT Math'!B754&lt;'SAT M to ACT M'!$A$2, 'SAT M to ACT M'!$B$2, IF('SAT Math'!B754&gt;'SAT M to ACT M'!A$56, 'SAT M to ACT M'!B$56, VLOOKUP(B754,'SAT M to ACT M'!A:B,2,FALSE))))</f>
        <v/>
      </c>
      <c r="D754" s="11" t="str">
        <f t="shared" si="77"/>
        <v/>
      </c>
      <c r="E754" s="11" t="str">
        <f t="shared" si="81"/>
        <v/>
      </c>
      <c r="F754" s="11" t="str">
        <f t="shared" si="78"/>
        <v/>
      </c>
      <c r="G754" s="11" t="str">
        <f>IF('SAT Math'!B754="","", IF(F754&lt;100, 100, IF(F754&gt;300, 300, F754)))</f>
        <v/>
      </c>
      <c r="H754" s="11" t="str">
        <f t="shared" si="79"/>
        <v/>
      </c>
      <c r="I754" s="11" t="str">
        <f t="shared" si="82"/>
        <v/>
      </c>
      <c r="J754" s="11" t="str">
        <f t="shared" si="80"/>
        <v/>
      </c>
      <c r="K754" s="11" t="str">
        <f t="shared" si="83"/>
        <v/>
      </c>
      <c r="L754" s="11" t="str">
        <f>IF('SAT Math'!B754="","",'SAT M to CBEST M'!$A$2+'SAT M to CBEST M'!$B$2*B754)</f>
        <v/>
      </c>
      <c r="M754" s="11" t="str">
        <f>IF('SAT Math'!B754="","", IF(L754&lt;20, 20, IF(L754&gt;80, 80, L754)))</f>
        <v/>
      </c>
    </row>
    <row r="755" spans="1:13" x14ac:dyDescent="0.25">
      <c r="A755" s="11">
        <v>754</v>
      </c>
      <c r="B755" s="30"/>
      <c r="C755" s="11" t="str">
        <f>IF(ISBLANK('SAT Math'!B755),"", IF('SAT Math'!B755&lt;'SAT M to ACT M'!$A$2, 'SAT M to ACT M'!$B$2, IF('SAT Math'!B755&gt;'SAT M to ACT M'!A$56, 'SAT M to ACT M'!B$56, VLOOKUP(B755,'SAT M to ACT M'!A:B,2,FALSE))))</f>
        <v/>
      </c>
      <c r="D755" s="11" t="str">
        <f t="shared" si="77"/>
        <v/>
      </c>
      <c r="E755" s="11" t="str">
        <f t="shared" si="81"/>
        <v/>
      </c>
      <c r="F755" s="11" t="str">
        <f t="shared" si="78"/>
        <v/>
      </c>
      <c r="G755" s="11" t="str">
        <f>IF('SAT Math'!B755="","", IF(F755&lt;100, 100, IF(F755&gt;300, 300, F755)))</f>
        <v/>
      </c>
      <c r="H755" s="11" t="str">
        <f t="shared" si="79"/>
        <v/>
      </c>
      <c r="I755" s="11" t="str">
        <f t="shared" si="82"/>
        <v/>
      </c>
      <c r="J755" s="11" t="str">
        <f t="shared" si="80"/>
        <v/>
      </c>
      <c r="K755" s="11" t="str">
        <f t="shared" si="83"/>
        <v/>
      </c>
      <c r="L755" s="11" t="str">
        <f>IF('SAT Math'!B755="","",'SAT M to CBEST M'!$A$2+'SAT M to CBEST M'!$B$2*B755)</f>
        <v/>
      </c>
      <c r="M755" s="11" t="str">
        <f>IF('SAT Math'!B755="","", IF(L755&lt;20, 20, IF(L755&gt;80, 80, L755)))</f>
        <v/>
      </c>
    </row>
    <row r="756" spans="1:13" x14ac:dyDescent="0.25">
      <c r="A756" s="11">
        <v>755</v>
      </c>
      <c r="B756" s="30"/>
      <c r="C756" s="11" t="str">
        <f>IF(ISBLANK('SAT Math'!B756),"", IF('SAT Math'!B756&lt;'SAT M to ACT M'!$A$2, 'SAT M to ACT M'!$B$2, IF('SAT Math'!B756&gt;'SAT M to ACT M'!A$56, 'SAT M to ACT M'!B$56, VLOOKUP(B756,'SAT M to ACT M'!A:B,2,FALSE))))</f>
        <v/>
      </c>
      <c r="D756" s="11" t="str">
        <f t="shared" si="77"/>
        <v/>
      </c>
      <c r="E756" s="11" t="str">
        <f t="shared" si="81"/>
        <v/>
      </c>
      <c r="F756" s="11" t="str">
        <f t="shared" si="78"/>
        <v/>
      </c>
      <c r="G756" s="11" t="str">
        <f>IF('SAT Math'!B756="","", IF(F756&lt;100, 100, IF(F756&gt;300, 300, F756)))</f>
        <v/>
      </c>
      <c r="H756" s="11" t="str">
        <f t="shared" si="79"/>
        <v/>
      </c>
      <c r="I756" s="11" t="str">
        <f t="shared" si="82"/>
        <v/>
      </c>
      <c r="J756" s="11" t="str">
        <f t="shared" si="80"/>
        <v/>
      </c>
      <c r="K756" s="11" t="str">
        <f t="shared" si="83"/>
        <v/>
      </c>
      <c r="L756" s="11" t="str">
        <f>IF('SAT Math'!B756="","",'SAT M to CBEST M'!$A$2+'SAT M to CBEST M'!$B$2*B756)</f>
        <v/>
      </c>
      <c r="M756" s="11" t="str">
        <f>IF('SAT Math'!B756="","", IF(L756&lt;20, 20, IF(L756&gt;80, 80, L756)))</f>
        <v/>
      </c>
    </row>
    <row r="757" spans="1:13" x14ac:dyDescent="0.25">
      <c r="A757" s="11">
        <v>756</v>
      </c>
      <c r="B757" s="30"/>
      <c r="C757" s="11" t="str">
        <f>IF(ISBLANK('SAT Math'!B757),"", IF('SAT Math'!B757&lt;'SAT M to ACT M'!$A$2, 'SAT M to ACT M'!$B$2, IF('SAT Math'!B757&gt;'SAT M to ACT M'!A$56, 'SAT M to ACT M'!B$56, VLOOKUP(B757,'SAT M to ACT M'!A:B,2,FALSE))))</f>
        <v/>
      </c>
      <c r="D757" s="11" t="str">
        <f t="shared" si="77"/>
        <v/>
      </c>
      <c r="E757" s="11" t="str">
        <f t="shared" si="81"/>
        <v/>
      </c>
      <c r="F757" s="11" t="str">
        <f t="shared" si="78"/>
        <v/>
      </c>
      <c r="G757" s="11" t="str">
        <f>IF('SAT Math'!B757="","", IF(F757&lt;100, 100, IF(F757&gt;300, 300, F757)))</f>
        <v/>
      </c>
      <c r="H757" s="11" t="str">
        <f t="shared" si="79"/>
        <v/>
      </c>
      <c r="I757" s="11" t="str">
        <f t="shared" si="82"/>
        <v/>
      </c>
      <c r="J757" s="11" t="str">
        <f t="shared" si="80"/>
        <v/>
      </c>
      <c r="K757" s="11" t="str">
        <f t="shared" si="83"/>
        <v/>
      </c>
      <c r="L757" s="11" t="str">
        <f>IF('SAT Math'!B757="","",'SAT M to CBEST M'!$A$2+'SAT M to CBEST M'!$B$2*B757)</f>
        <v/>
      </c>
      <c r="M757" s="11" t="str">
        <f>IF('SAT Math'!B757="","", IF(L757&lt;20, 20, IF(L757&gt;80, 80, L757)))</f>
        <v/>
      </c>
    </row>
    <row r="758" spans="1:13" x14ac:dyDescent="0.25">
      <c r="A758" s="11">
        <v>757</v>
      </c>
      <c r="B758" s="30"/>
      <c r="C758" s="11" t="str">
        <f>IF(ISBLANK('SAT Math'!B758),"", IF('SAT Math'!B758&lt;'SAT M to ACT M'!$A$2, 'SAT M to ACT M'!$B$2, IF('SAT Math'!B758&gt;'SAT M to ACT M'!A$56, 'SAT M to ACT M'!B$56, VLOOKUP(B758,'SAT M to ACT M'!A:B,2,FALSE))))</f>
        <v/>
      </c>
      <c r="D758" s="11" t="str">
        <f t="shared" si="77"/>
        <v/>
      </c>
      <c r="E758" s="11" t="str">
        <f t="shared" si="81"/>
        <v/>
      </c>
      <c r="F758" s="11" t="str">
        <f t="shared" si="78"/>
        <v/>
      </c>
      <c r="G758" s="11" t="str">
        <f>IF('SAT Math'!B758="","", IF(F758&lt;100, 100, IF(F758&gt;300, 300, F758)))</f>
        <v/>
      </c>
      <c r="H758" s="11" t="str">
        <f t="shared" si="79"/>
        <v/>
      </c>
      <c r="I758" s="11" t="str">
        <f t="shared" si="82"/>
        <v/>
      </c>
      <c r="J758" s="11" t="str">
        <f t="shared" si="80"/>
        <v/>
      </c>
      <c r="K758" s="11" t="str">
        <f t="shared" si="83"/>
        <v/>
      </c>
      <c r="L758" s="11" t="str">
        <f>IF('SAT Math'!B758="","",'SAT M to CBEST M'!$A$2+'SAT M to CBEST M'!$B$2*B758)</f>
        <v/>
      </c>
      <c r="M758" s="11" t="str">
        <f>IF('SAT Math'!B758="","", IF(L758&lt;20, 20, IF(L758&gt;80, 80, L758)))</f>
        <v/>
      </c>
    </row>
    <row r="759" spans="1:13" x14ac:dyDescent="0.25">
      <c r="A759" s="11">
        <v>758</v>
      </c>
      <c r="B759" s="30"/>
      <c r="C759" s="11" t="str">
        <f>IF(ISBLANK('SAT Math'!B759),"", IF('SAT Math'!B759&lt;'SAT M to ACT M'!$A$2, 'SAT M to ACT M'!$B$2, IF('SAT Math'!B759&gt;'SAT M to ACT M'!A$56, 'SAT M to ACT M'!B$56, VLOOKUP(B759,'SAT M to ACT M'!A:B,2,FALSE))))</f>
        <v/>
      </c>
      <c r="D759" s="11" t="str">
        <f t="shared" si="77"/>
        <v/>
      </c>
      <c r="E759" s="11" t="str">
        <f t="shared" si="81"/>
        <v/>
      </c>
      <c r="F759" s="11" t="str">
        <f t="shared" si="78"/>
        <v/>
      </c>
      <c r="G759" s="11" t="str">
        <f>IF('SAT Math'!B759="","", IF(F759&lt;100, 100, IF(F759&gt;300, 300, F759)))</f>
        <v/>
      </c>
      <c r="H759" s="11" t="str">
        <f t="shared" si="79"/>
        <v/>
      </c>
      <c r="I759" s="11" t="str">
        <f t="shared" si="82"/>
        <v/>
      </c>
      <c r="J759" s="11" t="str">
        <f t="shared" si="80"/>
        <v/>
      </c>
      <c r="K759" s="11" t="str">
        <f t="shared" si="83"/>
        <v/>
      </c>
      <c r="L759" s="11" t="str">
        <f>IF('SAT Math'!B759="","",'SAT M to CBEST M'!$A$2+'SAT M to CBEST M'!$B$2*B759)</f>
        <v/>
      </c>
      <c r="M759" s="11" t="str">
        <f>IF('SAT Math'!B759="","", IF(L759&lt;20, 20, IF(L759&gt;80, 80, L759)))</f>
        <v/>
      </c>
    </row>
    <row r="760" spans="1:13" x14ac:dyDescent="0.25">
      <c r="A760" s="11">
        <v>759</v>
      </c>
      <c r="B760" s="30"/>
      <c r="C760" s="11" t="str">
        <f>IF(ISBLANK('SAT Math'!B760),"", IF('SAT Math'!B760&lt;'SAT M to ACT M'!$A$2, 'SAT M to ACT M'!$B$2, IF('SAT Math'!B760&gt;'SAT M to ACT M'!A$56, 'SAT M to ACT M'!B$56, VLOOKUP(B760,'SAT M to ACT M'!A:B,2,FALSE))))</f>
        <v/>
      </c>
      <c r="D760" s="11" t="str">
        <f t="shared" si="77"/>
        <v/>
      </c>
      <c r="E760" s="11" t="str">
        <f t="shared" si="81"/>
        <v/>
      </c>
      <c r="F760" s="11" t="str">
        <f t="shared" si="78"/>
        <v/>
      </c>
      <c r="G760" s="11" t="str">
        <f>IF('SAT Math'!B760="","", IF(F760&lt;100, 100, IF(F760&gt;300, 300, F760)))</f>
        <v/>
      </c>
      <c r="H760" s="11" t="str">
        <f t="shared" si="79"/>
        <v/>
      </c>
      <c r="I760" s="11" t="str">
        <f t="shared" si="82"/>
        <v/>
      </c>
      <c r="J760" s="11" t="str">
        <f t="shared" si="80"/>
        <v/>
      </c>
      <c r="K760" s="11" t="str">
        <f t="shared" si="83"/>
        <v/>
      </c>
      <c r="L760" s="11" t="str">
        <f>IF('SAT Math'!B760="","",'SAT M to CBEST M'!$A$2+'SAT M to CBEST M'!$B$2*B760)</f>
        <v/>
      </c>
      <c r="M760" s="11" t="str">
        <f>IF('SAT Math'!B760="","", IF(L760&lt;20, 20, IF(L760&gt;80, 80, L760)))</f>
        <v/>
      </c>
    </row>
    <row r="761" spans="1:13" x14ac:dyDescent="0.25">
      <c r="A761" s="11">
        <v>760</v>
      </c>
      <c r="B761" s="30"/>
      <c r="C761" s="11" t="str">
        <f>IF(ISBLANK('SAT Math'!B761),"", IF('SAT Math'!B761&lt;'SAT M to ACT M'!$A$2, 'SAT M to ACT M'!$B$2, IF('SAT Math'!B761&gt;'SAT M to ACT M'!A$56, 'SAT M to ACT M'!B$56, VLOOKUP(B761,'SAT M to ACT M'!A:B,2,FALSE))))</f>
        <v/>
      </c>
      <c r="D761" s="11" t="str">
        <f t="shared" si="77"/>
        <v/>
      </c>
      <c r="E761" s="11" t="str">
        <f t="shared" si="81"/>
        <v/>
      </c>
      <c r="F761" s="11" t="str">
        <f t="shared" si="78"/>
        <v/>
      </c>
      <c r="G761" s="11" t="str">
        <f>IF('SAT Math'!B761="","", IF(F761&lt;100, 100, IF(F761&gt;300, 300, F761)))</f>
        <v/>
      </c>
      <c r="H761" s="11" t="str">
        <f t="shared" si="79"/>
        <v/>
      </c>
      <c r="I761" s="11" t="str">
        <f t="shared" si="82"/>
        <v/>
      </c>
      <c r="J761" s="11" t="str">
        <f t="shared" si="80"/>
        <v/>
      </c>
      <c r="K761" s="11" t="str">
        <f t="shared" si="83"/>
        <v/>
      </c>
      <c r="L761" s="11" t="str">
        <f>IF('SAT Math'!B761="","",'SAT M to CBEST M'!$A$2+'SAT M to CBEST M'!$B$2*B761)</f>
        <v/>
      </c>
      <c r="M761" s="11" t="str">
        <f>IF('SAT Math'!B761="","", IF(L761&lt;20, 20, IF(L761&gt;80, 80, L761)))</f>
        <v/>
      </c>
    </row>
    <row r="762" spans="1:13" x14ac:dyDescent="0.25">
      <c r="A762" s="11">
        <v>761</v>
      </c>
      <c r="B762" s="30"/>
      <c r="C762" s="11" t="str">
        <f>IF(ISBLANK('SAT Math'!B762),"", IF('SAT Math'!B762&lt;'SAT M to ACT M'!$A$2, 'SAT M to ACT M'!$B$2, IF('SAT Math'!B762&gt;'SAT M to ACT M'!A$56, 'SAT M to ACT M'!B$56, VLOOKUP(B762,'SAT M to ACT M'!A:B,2,FALSE))))</f>
        <v/>
      </c>
      <c r="D762" s="11" t="str">
        <f t="shared" si="77"/>
        <v/>
      </c>
      <c r="E762" s="11" t="str">
        <f t="shared" si="81"/>
        <v/>
      </c>
      <c r="F762" s="11" t="str">
        <f t="shared" si="78"/>
        <v/>
      </c>
      <c r="G762" s="11" t="str">
        <f>IF('SAT Math'!B762="","", IF(F762&lt;100, 100, IF(F762&gt;300, 300, F762)))</f>
        <v/>
      </c>
      <c r="H762" s="11" t="str">
        <f t="shared" si="79"/>
        <v/>
      </c>
      <c r="I762" s="11" t="str">
        <f t="shared" si="82"/>
        <v/>
      </c>
      <c r="J762" s="11" t="str">
        <f t="shared" si="80"/>
        <v/>
      </c>
      <c r="K762" s="11" t="str">
        <f t="shared" si="83"/>
        <v/>
      </c>
      <c r="L762" s="11" t="str">
        <f>IF('SAT Math'!B762="","",'SAT M to CBEST M'!$A$2+'SAT M to CBEST M'!$B$2*B762)</f>
        <v/>
      </c>
      <c r="M762" s="11" t="str">
        <f>IF('SAT Math'!B762="","", IF(L762&lt;20, 20, IF(L762&gt;80, 80, L762)))</f>
        <v/>
      </c>
    </row>
    <row r="763" spans="1:13" x14ac:dyDescent="0.25">
      <c r="A763" s="11">
        <v>762</v>
      </c>
      <c r="B763" s="30"/>
      <c r="C763" s="11" t="str">
        <f>IF(ISBLANK('SAT Math'!B763),"", IF('SAT Math'!B763&lt;'SAT M to ACT M'!$A$2, 'SAT M to ACT M'!$B$2, IF('SAT Math'!B763&gt;'SAT M to ACT M'!A$56, 'SAT M to ACT M'!B$56, VLOOKUP(B763,'SAT M to ACT M'!A:B,2,FALSE))))</f>
        <v/>
      </c>
      <c r="D763" s="11" t="str">
        <f t="shared" si="77"/>
        <v/>
      </c>
      <c r="E763" s="11" t="str">
        <f t="shared" si="81"/>
        <v/>
      </c>
      <c r="F763" s="11" t="str">
        <f t="shared" si="78"/>
        <v/>
      </c>
      <c r="G763" s="11" t="str">
        <f>IF('SAT Math'!B763="","", IF(F763&lt;100, 100, IF(F763&gt;300, 300, F763)))</f>
        <v/>
      </c>
      <c r="H763" s="11" t="str">
        <f t="shared" si="79"/>
        <v/>
      </c>
      <c r="I763" s="11" t="str">
        <f t="shared" si="82"/>
        <v/>
      </c>
      <c r="J763" s="11" t="str">
        <f t="shared" si="80"/>
        <v/>
      </c>
      <c r="K763" s="11" t="str">
        <f t="shared" si="83"/>
        <v/>
      </c>
      <c r="L763" s="11" t="str">
        <f>IF('SAT Math'!B763="","",'SAT M to CBEST M'!$A$2+'SAT M to CBEST M'!$B$2*B763)</f>
        <v/>
      </c>
      <c r="M763" s="11" t="str">
        <f>IF('SAT Math'!B763="","", IF(L763&lt;20, 20, IF(L763&gt;80, 80, L763)))</f>
        <v/>
      </c>
    </row>
    <row r="764" spans="1:13" x14ac:dyDescent="0.25">
      <c r="A764" s="11">
        <v>763</v>
      </c>
      <c r="B764" s="30"/>
      <c r="C764" s="11" t="str">
        <f>IF(ISBLANK('SAT Math'!B764),"", IF('SAT Math'!B764&lt;'SAT M to ACT M'!$A$2, 'SAT M to ACT M'!$B$2, IF('SAT Math'!B764&gt;'SAT M to ACT M'!A$56, 'SAT M to ACT M'!B$56, VLOOKUP(B764,'SAT M to ACT M'!A:B,2,FALSE))))</f>
        <v/>
      </c>
      <c r="D764" s="11" t="str">
        <f t="shared" si="77"/>
        <v/>
      </c>
      <c r="E764" s="11" t="str">
        <f t="shared" si="81"/>
        <v/>
      </c>
      <c r="F764" s="11" t="str">
        <f t="shared" si="78"/>
        <v/>
      </c>
      <c r="G764" s="11" t="str">
        <f>IF('SAT Math'!B764="","", IF(F764&lt;100, 100, IF(F764&gt;300, 300, F764)))</f>
        <v/>
      </c>
      <c r="H764" s="11" t="str">
        <f t="shared" si="79"/>
        <v/>
      </c>
      <c r="I764" s="11" t="str">
        <f t="shared" si="82"/>
        <v/>
      </c>
      <c r="J764" s="11" t="str">
        <f t="shared" si="80"/>
        <v/>
      </c>
      <c r="K764" s="11" t="str">
        <f t="shared" si="83"/>
        <v/>
      </c>
      <c r="L764" s="11" t="str">
        <f>IF('SAT Math'!B764="","",'SAT M to CBEST M'!$A$2+'SAT M to CBEST M'!$B$2*B764)</f>
        <v/>
      </c>
      <c r="M764" s="11" t="str">
        <f>IF('SAT Math'!B764="","", IF(L764&lt;20, 20, IF(L764&gt;80, 80, L764)))</f>
        <v/>
      </c>
    </row>
    <row r="765" spans="1:13" x14ac:dyDescent="0.25">
      <c r="A765" s="11">
        <v>764</v>
      </c>
      <c r="B765" s="30"/>
      <c r="C765" s="11" t="str">
        <f>IF(ISBLANK('SAT Math'!B765),"", IF('SAT Math'!B765&lt;'SAT M to ACT M'!$A$2, 'SAT M to ACT M'!$B$2, IF('SAT Math'!B765&gt;'SAT M to ACT M'!A$56, 'SAT M to ACT M'!B$56, VLOOKUP(B765,'SAT M to ACT M'!A:B,2,FALSE))))</f>
        <v/>
      </c>
      <c r="D765" s="11" t="str">
        <f t="shared" si="77"/>
        <v/>
      </c>
      <c r="E765" s="11" t="str">
        <f t="shared" si="81"/>
        <v/>
      </c>
      <c r="F765" s="11" t="str">
        <f t="shared" si="78"/>
        <v/>
      </c>
      <c r="G765" s="11" t="str">
        <f>IF('SAT Math'!B765="","", IF(F765&lt;100, 100, IF(F765&gt;300, 300, F765)))</f>
        <v/>
      </c>
      <c r="H765" s="11" t="str">
        <f t="shared" si="79"/>
        <v/>
      </c>
      <c r="I765" s="11" t="str">
        <f t="shared" si="82"/>
        <v/>
      </c>
      <c r="J765" s="11" t="str">
        <f t="shared" si="80"/>
        <v/>
      </c>
      <c r="K765" s="11" t="str">
        <f t="shared" si="83"/>
        <v/>
      </c>
      <c r="L765" s="11" t="str">
        <f>IF('SAT Math'!B765="","",'SAT M to CBEST M'!$A$2+'SAT M to CBEST M'!$B$2*B765)</f>
        <v/>
      </c>
      <c r="M765" s="11" t="str">
        <f>IF('SAT Math'!B765="","", IF(L765&lt;20, 20, IF(L765&gt;80, 80, L765)))</f>
        <v/>
      </c>
    </row>
    <row r="766" spans="1:13" x14ac:dyDescent="0.25">
      <c r="A766" s="11">
        <v>765</v>
      </c>
      <c r="B766" s="30"/>
      <c r="C766" s="11" t="str">
        <f>IF(ISBLANK('SAT Math'!B766),"", IF('SAT Math'!B766&lt;'SAT M to ACT M'!$A$2, 'SAT M to ACT M'!$B$2, IF('SAT Math'!B766&gt;'SAT M to ACT M'!A$56, 'SAT M to ACT M'!B$56, VLOOKUP(B766,'SAT M to ACT M'!A:B,2,FALSE))))</f>
        <v/>
      </c>
      <c r="D766" s="11" t="str">
        <f t="shared" si="77"/>
        <v/>
      </c>
      <c r="E766" s="11" t="str">
        <f t="shared" si="81"/>
        <v/>
      </c>
      <c r="F766" s="11" t="str">
        <f t="shared" si="78"/>
        <v/>
      </c>
      <c r="G766" s="11" t="str">
        <f>IF('SAT Math'!B766="","", IF(F766&lt;100, 100, IF(F766&gt;300, 300, F766)))</f>
        <v/>
      </c>
      <c r="H766" s="11" t="str">
        <f t="shared" si="79"/>
        <v/>
      </c>
      <c r="I766" s="11" t="str">
        <f t="shared" si="82"/>
        <v/>
      </c>
      <c r="J766" s="11" t="str">
        <f t="shared" si="80"/>
        <v/>
      </c>
      <c r="K766" s="11" t="str">
        <f t="shared" si="83"/>
        <v/>
      </c>
      <c r="L766" s="11" t="str">
        <f>IF('SAT Math'!B766="","",'SAT M to CBEST M'!$A$2+'SAT M to CBEST M'!$B$2*B766)</f>
        <v/>
      </c>
      <c r="M766" s="11" t="str">
        <f>IF('SAT Math'!B766="","", IF(L766&lt;20, 20, IF(L766&gt;80, 80, L766)))</f>
        <v/>
      </c>
    </row>
    <row r="767" spans="1:13" x14ac:dyDescent="0.25">
      <c r="A767" s="11">
        <v>766</v>
      </c>
      <c r="B767" s="30"/>
      <c r="C767" s="11" t="str">
        <f>IF(ISBLANK('SAT Math'!B767),"", IF('SAT Math'!B767&lt;'SAT M to ACT M'!$A$2, 'SAT M to ACT M'!$B$2, IF('SAT Math'!B767&gt;'SAT M to ACT M'!A$56, 'SAT M to ACT M'!B$56, VLOOKUP(B767,'SAT M to ACT M'!A:B,2,FALSE))))</f>
        <v/>
      </c>
      <c r="D767" s="11" t="str">
        <f t="shared" si="77"/>
        <v/>
      </c>
      <c r="E767" s="11" t="str">
        <f t="shared" si="81"/>
        <v/>
      </c>
      <c r="F767" s="11" t="str">
        <f t="shared" si="78"/>
        <v/>
      </c>
      <c r="G767" s="11" t="str">
        <f>IF('SAT Math'!B767="","", IF(F767&lt;100, 100, IF(F767&gt;300, 300, F767)))</f>
        <v/>
      </c>
      <c r="H767" s="11" t="str">
        <f t="shared" si="79"/>
        <v/>
      </c>
      <c r="I767" s="11" t="str">
        <f t="shared" si="82"/>
        <v/>
      </c>
      <c r="J767" s="11" t="str">
        <f t="shared" si="80"/>
        <v/>
      </c>
      <c r="K767" s="11" t="str">
        <f t="shared" si="83"/>
        <v/>
      </c>
      <c r="L767" s="11" t="str">
        <f>IF('SAT Math'!B767="","",'SAT M to CBEST M'!$A$2+'SAT M to CBEST M'!$B$2*B767)</f>
        <v/>
      </c>
      <c r="M767" s="11" t="str">
        <f>IF('SAT Math'!B767="","", IF(L767&lt;20, 20, IF(L767&gt;80, 80, L767)))</f>
        <v/>
      </c>
    </row>
    <row r="768" spans="1:13" x14ac:dyDescent="0.25">
      <c r="A768" s="11">
        <v>767</v>
      </c>
      <c r="B768" s="30"/>
      <c r="C768" s="11" t="str">
        <f>IF(ISBLANK('SAT Math'!B768),"", IF('SAT Math'!B768&lt;'SAT M to ACT M'!$A$2, 'SAT M to ACT M'!$B$2, IF('SAT Math'!B768&gt;'SAT M to ACT M'!A$56, 'SAT M to ACT M'!B$56, VLOOKUP(B768,'SAT M to ACT M'!A:B,2,FALSE))))</f>
        <v/>
      </c>
      <c r="D768" s="11" t="str">
        <f t="shared" si="77"/>
        <v/>
      </c>
      <c r="E768" s="11" t="str">
        <f t="shared" si="81"/>
        <v/>
      </c>
      <c r="F768" s="11" t="str">
        <f t="shared" si="78"/>
        <v/>
      </c>
      <c r="G768" s="11" t="str">
        <f>IF('SAT Math'!B768="","", IF(F768&lt;100, 100, IF(F768&gt;300, 300, F768)))</f>
        <v/>
      </c>
      <c r="H768" s="11" t="str">
        <f t="shared" si="79"/>
        <v/>
      </c>
      <c r="I768" s="11" t="str">
        <f t="shared" si="82"/>
        <v/>
      </c>
      <c r="J768" s="11" t="str">
        <f t="shared" si="80"/>
        <v/>
      </c>
      <c r="K768" s="11" t="str">
        <f t="shared" si="83"/>
        <v/>
      </c>
      <c r="L768" s="11" t="str">
        <f>IF('SAT Math'!B768="","",'SAT M to CBEST M'!$A$2+'SAT M to CBEST M'!$B$2*B768)</f>
        <v/>
      </c>
      <c r="M768" s="11" t="str">
        <f>IF('SAT Math'!B768="","", IF(L768&lt;20, 20, IF(L768&gt;80, 80, L768)))</f>
        <v/>
      </c>
    </row>
    <row r="769" spans="1:13" x14ac:dyDescent="0.25">
      <c r="A769" s="11">
        <v>768</v>
      </c>
      <c r="B769" s="30"/>
      <c r="C769" s="11" t="str">
        <f>IF(ISBLANK('SAT Math'!B769),"", IF('SAT Math'!B769&lt;'SAT M to ACT M'!$A$2, 'SAT M to ACT M'!$B$2, IF('SAT Math'!B769&gt;'SAT M to ACT M'!A$56, 'SAT M to ACT M'!B$56, VLOOKUP(B769,'SAT M to ACT M'!A:B,2,FALSE))))</f>
        <v/>
      </c>
      <c r="D769" s="11" t="str">
        <f t="shared" si="77"/>
        <v/>
      </c>
      <c r="E769" s="11" t="str">
        <f t="shared" si="81"/>
        <v/>
      </c>
      <c r="F769" s="11" t="str">
        <f t="shared" si="78"/>
        <v/>
      </c>
      <c r="G769" s="11" t="str">
        <f>IF('SAT Math'!B769="","", IF(F769&lt;100, 100, IF(F769&gt;300, 300, F769)))</f>
        <v/>
      </c>
      <c r="H769" s="11" t="str">
        <f t="shared" si="79"/>
        <v/>
      </c>
      <c r="I769" s="11" t="str">
        <f t="shared" si="82"/>
        <v/>
      </c>
      <c r="J769" s="11" t="str">
        <f t="shared" si="80"/>
        <v/>
      </c>
      <c r="K769" s="11" t="str">
        <f t="shared" si="83"/>
        <v/>
      </c>
      <c r="L769" s="11" t="str">
        <f>IF('SAT Math'!B769="","",'SAT M to CBEST M'!$A$2+'SAT M to CBEST M'!$B$2*B769)</f>
        <v/>
      </c>
      <c r="M769" s="11" t="str">
        <f>IF('SAT Math'!B769="","", IF(L769&lt;20, 20, IF(L769&gt;80, 80, L769)))</f>
        <v/>
      </c>
    </row>
    <row r="770" spans="1:13" x14ac:dyDescent="0.25">
      <c r="A770" s="11">
        <v>769</v>
      </c>
      <c r="B770" s="30"/>
      <c r="C770" s="11" t="str">
        <f>IF(ISBLANK('SAT Math'!B770),"", IF('SAT Math'!B770&lt;'SAT M to ACT M'!$A$2, 'SAT M to ACT M'!$B$2, IF('SAT Math'!B770&gt;'SAT M to ACT M'!A$56, 'SAT M to ACT M'!B$56, VLOOKUP(B770,'SAT M to ACT M'!A:B,2,FALSE))))</f>
        <v/>
      </c>
      <c r="D770" s="11" t="str">
        <f t="shared" ref="D770:D833" si="84">IF(B770="","",interceptACTMtoPCM5732+slopeACTMtoPCM5732*C770)</f>
        <v/>
      </c>
      <c r="E770" s="11" t="str">
        <f t="shared" si="81"/>
        <v/>
      </c>
      <c r="F770" s="11" t="str">
        <f t="shared" ref="F770:F833" si="85">IF(B770="","",IF(C770&gt;=17, upperinterceptACTMtoPAAM201+C770*upperslopeACTMtoPAAM201, lowerinterceptACTMtoPAAM201+C770*lowerslopeACTMtoPAAM201))</f>
        <v/>
      </c>
      <c r="G770" s="11" t="str">
        <f>IF('SAT Math'!B770="","", IF(F770&lt;100, 100, IF(F770&gt;300, 300, F770)))</f>
        <v/>
      </c>
      <c r="H770" s="11" t="str">
        <f t="shared" ref="H770:H833" si="86">IF(B770="","",interceptACTMtoPCM5733+slopeACTMtoPCM5733*C770)</f>
        <v/>
      </c>
      <c r="I770" s="11" t="str">
        <f t="shared" si="82"/>
        <v/>
      </c>
      <c r="J770" s="11" t="str">
        <f t="shared" ref="J770:J833" si="87">IF(B770="","",IF(C770&gt;=16, upperinterceptACTMtoPAAM211+C770*upperslopeACTMtoPAAM211, lowerinterceptACTMtoPAAM211+C770*lowerslopeACTMtoPAAM211))</f>
        <v/>
      </c>
      <c r="K770" s="11" t="str">
        <f t="shared" si="83"/>
        <v/>
      </c>
      <c r="L770" s="11" t="str">
        <f>IF('SAT Math'!B770="","",'SAT M to CBEST M'!$A$2+'SAT M to CBEST M'!$B$2*B770)</f>
        <v/>
      </c>
      <c r="M770" s="11" t="str">
        <f>IF('SAT Math'!B770="","", IF(L770&lt;20, 20, IF(L770&gt;80, 80, L770)))</f>
        <v/>
      </c>
    </row>
    <row r="771" spans="1:13" x14ac:dyDescent="0.25">
      <c r="A771" s="11">
        <v>770</v>
      </c>
      <c r="B771" s="30"/>
      <c r="C771" s="11" t="str">
        <f>IF(ISBLANK('SAT Math'!B771),"", IF('SAT Math'!B771&lt;'SAT M to ACT M'!$A$2, 'SAT M to ACT M'!$B$2, IF('SAT Math'!B771&gt;'SAT M to ACT M'!A$56, 'SAT M to ACT M'!B$56, VLOOKUP(B771,'SAT M to ACT M'!A:B,2,FALSE))))</f>
        <v/>
      </c>
      <c r="D771" s="11" t="str">
        <f t="shared" si="84"/>
        <v/>
      </c>
      <c r="E771" s="11" t="str">
        <f t="shared" ref="E771:E834" si="88">IF(B771="","", IF(D771&lt;100, 100, IF(D771&gt;200, 200, D771)))</f>
        <v/>
      </c>
      <c r="F771" s="11" t="str">
        <f t="shared" si="85"/>
        <v/>
      </c>
      <c r="G771" s="11" t="str">
        <f>IF('SAT Math'!B771="","", IF(F771&lt;100, 100, IF(F771&gt;300, 300, F771)))</f>
        <v/>
      </c>
      <c r="H771" s="11" t="str">
        <f t="shared" si="86"/>
        <v/>
      </c>
      <c r="I771" s="11" t="str">
        <f t="shared" ref="I771:I834" si="89">IF(B771="","", IF(H771&lt;100, 100, IF(H771&gt;200, 200, H771)))</f>
        <v/>
      </c>
      <c r="J771" s="11" t="str">
        <f t="shared" si="87"/>
        <v/>
      </c>
      <c r="K771" s="11" t="str">
        <f t="shared" ref="K771:K834" si="90">IF(B771="","", IF(J771&lt;100, 100, IF(J771&gt;300, 300, J771)))</f>
        <v/>
      </c>
      <c r="L771" s="11" t="str">
        <f>IF('SAT Math'!B771="","",'SAT M to CBEST M'!$A$2+'SAT M to CBEST M'!$B$2*B771)</f>
        <v/>
      </c>
      <c r="M771" s="11" t="str">
        <f>IF('SAT Math'!B771="","", IF(L771&lt;20, 20, IF(L771&gt;80, 80, L771)))</f>
        <v/>
      </c>
    </row>
    <row r="772" spans="1:13" x14ac:dyDescent="0.25">
      <c r="A772" s="11">
        <v>771</v>
      </c>
      <c r="B772" s="30"/>
      <c r="C772" s="11" t="str">
        <f>IF(ISBLANK('SAT Math'!B772),"", IF('SAT Math'!B772&lt;'SAT M to ACT M'!$A$2, 'SAT M to ACT M'!$B$2, IF('SAT Math'!B772&gt;'SAT M to ACT M'!A$56, 'SAT M to ACT M'!B$56, VLOOKUP(B772,'SAT M to ACT M'!A:B,2,FALSE))))</f>
        <v/>
      </c>
      <c r="D772" s="11" t="str">
        <f t="shared" si="84"/>
        <v/>
      </c>
      <c r="E772" s="11" t="str">
        <f t="shared" si="88"/>
        <v/>
      </c>
      <c r="F772" s="11" t="str">
        <f t="shared" si="85"/>
        <v/>
      </c>
      <c r="G772" s="11" t="str">
        <f>IF('SAT Math'!B772="","", IF(F772&lt;100, 100, IF(F772&gt;300, 300, F772)))</f>
        <v/>
      </c>
      <c r="H772" s="11" t="str">
        <f t="shared" si="86"/>
        <v/>
      </c>
      <c r="I772" s="11" t="str">
        <f t="shared" si="89"/>
        <v/>
      </c>
      <c r="J772" s="11" t="str">
        <f t="shared" si="87"/>
        <v/>
      </c>
      <c r="K772" s="11" t="str">
        <f t="shared" si="90"/>
        <v/>
      </c>
      <c r="L772" s="11" t="str">
        <f>IF('SAT Math'!B772="","",'SAT M to CBEST M'!$A$2+'SAT M to CBEST M'!$B$2*B772)</f>
        <v/>
      </c>
      <c r="M772" s="11" t="str">
        <f>IF('SAT Math'!B772="","", IF(L772&lt;20, 20, IF(L772&gt;80, 80, L772)))</f>
        <v/>
      </c>
    </row>
    <row r="773" spans="1:13" x14ac:dyDescent="0.25">
      <c r="A773" s="11">
        <v>772</v>
      </c>
      <c r="B773" s="30"/>
      <c r="C773" s="11" t="str">
        <f>IF(ISBLANK('SAT Math'!B773),"", IF('SAT Math'!B773&lt;'SAT M to ACT M'!$A$2, 'SAT M to ACT M'!$B$2, IF('SAT Math'!B773&gt;'SAT M to ACT M'!A$56, 'SAT M to ACT M'!B$56, VLOOKUP(B773,'SAT M to ACT M'!A:B,2,FALSE))))</f>
        <v/>
      </c>
      <c r="D773" s="11" t="str">
        <f t="shared" si="84"/>
        <v/>
      </c>
      <c r="E773" s="11" t="str">
        <f t="shared" si="88"/>
        <v/>
      </c>
      <c r="F773" s="11" t="str">
        <f t="shared" si="85"/>
        <v/>
      </c>
      <c r="G773" s="11" t="str">
        <f>IF('SAT Math'!B773="","", IF(F773&lt;100, 100, IF(F773&gt;300, 300, F773)))</f>
        <v/>
      </c>
      <c r="H773" s="11" t="str">
        <f t="shared" si="86"/>
        <v/>
      </c>
      <c r="I773" s="11" t="str">
        <f t="shared" si="89"/>
        <v/>
      </c>
      <c r="J773" s="11" t="str">
        <f t="shared" si="87"/>
        <v/>
      </c>
      <c r="K773" s="11" t="str">
        <f t="shared" si="90"/>
        <v/>
      </c>
      <c r="L773" s="11" t="str">
        <f>IF('SAT Math'!B773="","",'SAT M to CBEST M'!$A$2+'SAT M to CBEST M'!$B$2*B773)</f>
        <v/>
      </c>
      <c r="M773" s="11" t="str">
        <f>IF('SAT Math'!B773="","", IF(L773&lt;20, 20, IF(L773&gt;80, 80, L773)))</f>
        <v/>
      </c>
    </row>
    <row r="774" spans="1:13" x14ac:dyDescent="0.25">
      <c r="A774" s="11">
        <v>773</v>
      </c>
      <c r="B774" s="30"/>
      <c r="C774" s="11" t="str">
        <f>IF(ISBLANK('SAT Math'!B774),"", IF('SAT Math'!B774&lt;'SAT M to ACT M'!$A$2, 'SAT M to ACT M'!$B$2, IF('SAT Math'!B774&gt;'SAT M to ACT M'!A$56, 'SAT M to ACT M'!B$56, VLOOKUP(B774,'SAT M to ACT M'!A:B,2,FALSE))))</f>
        <v/>
      </c>
      <c r="D774" s="11" t="str">
        <f t="shared" si="84"/>
        <v/>
      </c>
      <c r="E774" s="11" t="str">
        <f t="shared" si="88"/>
        <v/>
      </c>
      <c r="F774" s="11" t="str">
        <f t="shared" si="85"/>
        <v/>
      </c>
      <c r="G774" s="11" t="str">
        <f>IF('SAT Math'!B774="","", IF(F774&lt;100, 100, IF(F774&gt;300, 300, F774)))</f>
        <v/>
      </c>
      <c r="H774" s="11" t="str">
        <f t="shared" si="86"/>
        <v/>
      </c>
      <c r="I774" s="11" t="str">
        <f t="shared" si="89"/>
        <v/>
      </c>
      <c r="J774" s="11" t="str">
        <f t="shared" si="87"/>
        <v/>
      </c>
      <c r="K774" s="11" t="str">
        <f t="shared" si="90"/>
        <v/>
      </c>
      <c r="L774" s="11" t="str">
        <f>IF('SAT Math'!B774="","",'SAT M to CBEST M'!$A$2+'SAT M to CBEST M'!$B$2*B774)</f>
        <v/>
      </c>
      <c r="M774" s="11" t="str">
        <f>IF('SAT Math'!B774="","", IF(L774&lt;20, 20, IF(L774&gt;80, 80, L774)))</f>
        <v/>
      </c>
    </row>
    <row r="775" spans="1:13" x14ac:dyDescent="0.25">
      <c r="A775" s="11">
        <v>774</v>
      </c>
      <c r="B775" s="30"/>
      <c r="C775" s="11" t="str">
        <f>IF(ISBLANK('SAT Math'!B775),"", IF('SAT Math'!B775&lt;'SAT M to ACT M'!$A$2, 'SAT M to ACT M'!$B$2, IF('SAT Math'!B775&gt;'SAT M to ACT M'!A$56, 'SAT M to ACT M'!B$56, VLOOKUP(B775,'SAT M to ACT M'!A:B,2,FALSE))))</f>
        <v/>
      </c>
      <c r="D775" s="11" t="str">
        <f t="shared" si="84"/>
        <v/>
      </c>
      <c r="E775" s="11" t="str">
        <f t="shared" si="88"/>
        <v/>
      </c>
      <c r="F775" s="11" t="str">
        <f t="shared" si="85"/>
        <v/>
      </c>
      <c r="G775" s="11" t="str">
        <f>IF('SAT Math'!B775="","", IF(F775&lt;100, 100, IF(F775&gt;300, 300, F775)))</f>
        <v/>
      </c>
      <c r="H775" s="11" t="str">
        <f t="shared" si="86"/>
        <v/>
      </c>
      <c r="I775" s="11" t="str">
        <f t="shared" si="89"/>
        <v/>
      </c>
      <c r="J775" s="11" t="str">
        <f t="shared" si="87"/>
        <v/>
      </c>
      <c r="K775" s="11" t="str">
        <f t="shared" si="90"/>
        <v/>
      </c>
      <c r="L775" s="11" t="str">
        <f>IF('SAT Math'!B775="","",'SAT M to CBEST M'!$A$2+'SAT M to CBEST M'!$B$2*B775)</f>
        <v/>
      </c>
      <c r="M775" s="11" t="str">
        <f>IF('SAT Math'!B775="","", IF(L775&lt;20, 20, IF(L775&gt;80, 80, L775)))</f>
        <v/>
      </c>
    </row>
    <row r="776" spans="1:13" x14ac:dyDescent="0.25">
      <c r="A776" s="11">
        <v>775</v>
      </c>
      <c r="B776" s="30"/>
      <c r="C776" s="11" t="str">
        <f>IF(ISBLANK('SAT Math'!B776),"", IF('SAT Math'!B776&lt;'SAT M to ACT M'!$A$2, 'SAT M to ACT M'!$B$2, IF('SAT Math'!B776&gt;'SAT M to ACT M'!A$56, 'SAT M to ACT M'!B$56, VLOOKUP(B776,'SAT M to ACT M'!A:B,2,FALSE))))</f>
        <v/>
      </c>
      <c r="D776" s="11" t="str">
        <f t="shared" si="84"/>
        <v/>
      </c>
      <c r="E776" s="11" t="str">
        <f t="shared" si="88"/>
        <v/>
      </c>
      <c r="F776" s="11" t="str">
        <f t="shared" si="85"/>
        <v/>
      </c>
      <c r="G776" s="11" t="str">
        <f>IF('SAT Math'!B776="","", IF(F776&lt;100, 100, IF(F776&gt;300, 300, F776)))</f>
        <v/>
      </c>
      <c r="H776" s="11" t="str">
        <f t="shared" si="86"/>
        <v/>
      </c>
      <c r="I776" s="11" t="str">
        <f t="shared" si="89"/>
        <v/>
      </c>
      <c r="J776" s="11" t="str">
        <f t="shared" si="87"/>
        <v/>
      </c>
      <c r="K776" s="11" t="str">
        <f t="shared" si="90"/>
        <v/>
      </c>
      <c r="L776" s="11" t="str">
        <f>IF('SAT Math'!B776="","",'SAT M to CBEST M'!$A$2+'SAT M to CBEST M'!$B$2*B776)</f>
        <v/>
      </c>
      <c r="M776" s="11" t="str">
        <f>IF('SAT Math'!B776="","", IF(L776&lt;20, 20, IF(L776&gt;80, 80, L776)))</f>
        <v/>
      </c>
    </row>
    <row r="777" spans="1:13" x14ac:dyDescent="0.25">
      <c r="A777" s="11">
        <v>776</v>
      </c>
      <c r="B777" s="30"/>
      <c r="C777" s="11" t="str">
        <f>IF(ISBLANK('SAT Math'!B777),"", IF('SAT Math'!B777&lt;'SAT M to ACT M'!$A$2, 'SAT M to ACT M'!$B$2, IF('SAT Math'!B777&gt;'SAT M to ACT M'!A$56, 'SAT M to ACT M'!B$56, VLOOKUP(B777,'SAT M to ACT M'!A:B,2,FALSE))))</f>
        <v/>
      </c>
      <c r="D777" s="11" t="str">
        <f t="shared" si="84"/>
        <v/>
      </c>
      <c r="E777" s="11" t="str">
        <f t="shared" si="88"/>
        <v/>
      </c>
      <c r="F777" s="11" t="str">
        <f t="shared" si="85"/>
        <v/>
      </c>
      <c r="G777" s="11" t="str">
        <f>IF('SAT Math'!B777="","", IF(F777&lt;100, 100, IF(F777&gt;300, 300, F777)))</f>
        <v/>
      </c>
      <c r="H777" s="11" t="str">
        <f t="shared" si="86"/>
        <v/>
      </c>
      <c r="I777" s="11" t="str">
        <f t="shared" si="89"/>
        <v/>
      </c>
      <c r="J777" s="11" t="str">
        <f t="shared" si="87"/>
        <v/>
      </c>
      <c r="K777" s="11" t="str">
        <f t="shared" si="90"/>
        <v/>
      </c>
      <c r="L777" s="11" t="str">
        <f>IF('SAT Math'!B777="","",'SAT M to CBEST M'!$A$2+'SAT M to CBEST M'!$B$2*B777)</f>
        <v/>
      </c>
      <c r="M777" s="11" t="str">
        <f>IF('SAT Math'!B777="","", IF(L777&lt;20, 20, IF(L777&gt;80, 80, L777)))</f>
        <v/>
      </c>
    </row>
    <row r="778" spans="1:13" x14ac:dyDescent="0.25">
      <c r="A778" s="11">
        <v>777</v>
      </c>
      <c r="B778" s="30"/>
      <c r="C778" s="11" t="str">
        <f>IF(ISBLANK('SAT Math'!B778),"", IF('SAT Math'!B778&lt;'SAT M to ACT M'!$A$2, 'SAT M to ACT M'!$B$2, IF('SAT Math'!B778&gt;'SAT M to ACT M'!A$56, 'SAT M to ACT M'!B$56, VLOOKUP(B778,'SAT M to ACT M'!A:B,2,FALSE))))</f>
        <v/>
      </c>
      <c r="D778" s="11" t="str">
        <f t="shared" si="84"/>
        <v/>
      </c>
      <c r="E778" s="11" t="str">
        <f t="shared" si="88"/>
        <v/>
      </c>
      <c r="F778" s="11" t="str">
        <f t="shared" si="85"/>
        <v/>
      </c>
      <c r="G778" s="11" t="str">
        <f>IF('SAT Math'!B778="","", IF(F778&lt;100, 100, IF(F778&gt;300, 300, F778)))</f>
        <v/>
      </c>
      <c r="H778" s="11" t="str">
        <f t="shared" si="86"/>
        <v/>
      </c>
      <c r="I778" s="11" t="str">
        <f t="shared" si="89"/>
        <v/>
      </c>
      <c r="J778" s="11" t="str">
        <f t="shared" si="87"/>
        <v/>
      </c>
      <c r="K778" s="11" t="str">
        <f t="shared" si="90"/>
        <v/>
      </c>
      <c r="L778" s="11" t="str">
        <f>IF('SAT Math'!B778="","",'SAT M to CBEST M'!$A$2+'SAT M to CBEST M'!$B$2*B778)</f>
        <v/>
      </c>
      <c r="M778" s="11" t="str">
        <f>IF('SAT Math'!B778="","", IF(L778&lt;20, 20, IF(L778&gt;80, 80, L778)))</f>
        <v/>
      </c>
    </row>
    <row r="779" spans="1:13" x14ac:dyDescent="0.25">
      <c r="A779" s="11">
        <v>778</v>
      </c>
      <c r="B779" s="30"/>
      <c r="C779" s="11" t="str">
        <f>IF(ISBLANK('SAT Math'!B779),"", IF('SAT Math'!B779&lt;'SAT M to ACT M'!$A$2, 'SAT M to ACT M'!$B$2, IF('SAT Math'!B779&gt;'SAT M to ACT M'!A$56, 'SAT M to ACT M'!B$56, VLOOKUP(B779,'SAT M to ACT M'!A:B,2,FALSE))))</f>
        <v/>
      </c>
      <c r="D779" s="11" t="str">
        <f t="shared" si="84"/>
        <v/>
      </c>
      <c r="E779" s="11" t="str">
        <f t="shared" si="88"/>
        <v/>
      </c>
      <c r="F779" s="11" t="str">
        <f t="shared" si="85"/>
        <v/>
      </c>
      <c r="G779" s="11" t="str">
        <f>IF('SAT Math'!B779="","", IF(F779&lt;100, 100, IF(F779&gt;300, 300, F779)))</f>
        <v/>
      </c>
      <c r="H779" s="11" t="str">
        <f t="shared" si="86"/>
        <v/>
      </c>
      <c r="I779" s="11" t="str">
        <f t="shared" si="89"/>
        <v/>
      </c>
      <c r="J779" s="11" t="str">
        <f t="shared" si="87"/>
        <v/>
      </c>
      <c r="K779" s="11" t="str">
        <f t="shared" si="90"/>
        <v/>
      </c>
      <c r="L779" s="11" t="str">
        <f>IF('SAT Math'!B779="","",'SAT M to CBEST M'!$A$2+'SAT M to CBEST M'!$B$2*B779)</f>
        <v/>
      </c>
      <c r="M779" s="11" t="str">
        <f>IF('SAT Math'!B779="","", IF(L779&lt;20, 20, IF(L779&gt;80, 80, L779)))</f>
        <v/>
      </c>
    </row>
    <row r="780" spans="1:13" x14ac:dyDescent="0.25">
      <c r="A780" s="11">
        <v>779</v>
      </c>
      <c r="B780" s="30"/>
      <c r="C780" s="11" t="str">
        <f>IF(ISBLANK('SAT Math'!B780),"", IF('SAT Math'!B780&lt;'SAT M to ACT M'!$A$2, 'SAT M to ACT M'!$B$2, IF('SAT Math'!B780&gt;'SAT M to ACT M'!A$56, 'SAT M to ACT M'!B$56, VLOOKUP(B780,'SAT M to ACT M'!A:B,2,FALSE))))</f>
        <v/>
      </c>
      <c r="D780" s="11" t="str">
        <f t="shared" si="84"/>
        <v/>
      </c>
      <c r="E780" s="11" t="str">
        <f t="shared" si="88"/>
        <v/>
      </c>
      <c r="F780" s="11" t="str">
        <f t="shared" si="85"/>
        <v/>
      </c>
      <c r="G780" s="11" t="str">
        <f>IF('SAT Math'!B780="","", IF(F780&lt;100, 100, IF(F780&gt;300, 300, F780)))</f>
        <v/>
      </c>
      <c r="H780" s="11" t="str">
        <f t="shared" si="86"/>
        <v/>
      </c>
      <c r="I780" s="11" t="str">
        <f t="shared" si="89"/>
        <v/>
      </c>
      <c r="J780" s="11" t="str">
        <f t="shared" si="87"/>
        <v/>
      </c>
      <c r="K780" s="11" t="str">
        <f t="shared" si="90"/>
        <v/>
      </c>
      <c r="L780" s="11" t="str">
        <f>IF('SAT Math'!B780="","",'SAT M to CBEST M'!$A$2+'SAT M to CBEST M'!$B$2*B780)</f>
        <v/>
      </c>
      <c r="M780" s="11" t="str">
        <f>IF('SAT Math'!B780="","", IF(L780&lt;20, 20, IF(L780&gt;80, 80, L780)))</f>
        <v/>
      </c>
    </row>
    <row r="781" spans="1:13" x14ac:dyDescent="0.25">
      <c r="A781" s="11">
        <v>780</v>
      </c>
      <c r="B781" s="30"/>
      <c r="C781" s="11" t="str">
        <f>IF(ISBLANK('SAT Math'!B781),"", IF('SAT Math'!B781&lt;'SAT M to ACT M'!$A$2, 'SAT M to ACT M'!$B$2, IF('SAT Math'!B781&gt;'SAT M to ACT M'!A$56, 'SAT M to ACT M'!B$56, VLOOKUP(B781,'SAT M to ACT M'!A:B,2,FALSE))))</f>
        <v/>
      </c>
      <c r="D781" s="11" t="str">
        <f t="shared" si="84"/>
        <v/>
      </c>
      <c r="E781" s="11" t="str">
        <f t="shared" si="88"/>
        <v/>
      </c>
      <c r="F781" s="11" t="str">
        <f t="shared" si="85"/>
        <v/>
      </c>
      <c r="G781" s="11" t="str">
        <f>IF('SAT Math'!B781="","", IF(F781&lt;100, 100, IF(F781&gt;300, 300, F781)))</f>
        <v/>
      </c>
      <c r="H781" s="11" t="str">
        <f t="shared" si="86"/>
        <v/>
      </c>
      <c r="I781" s="11" t="str">
        <f t="shared" si="89"/>
        <v/>
      </c>
      <c r="J781" s="11" t="str">
        <f t="shared" si="87"/>
        <v/>
      </c>
      <c r="K781" s="11" t="str">
        <f t="shared" si="90"/>
        <v/>
      </c>
      <c r="L781" s="11" t="str">
        <f>IF('SAT Math'!B781="","",'SAT M to CBEST M'!$A$2+'SAT M to CBEST M'!$B$2*B781)</f>
        <v/>
      </c>
      <c r="M781" s="11" t="str">
        <f>IF('SAT Math'!B781="","", IF(L781&lt;20, 20, IF(L781&gt;80, 80, L781)))</f>
        <v/>
      </c>
    </row>
    <row r="782" spans="1:13" x14ac:dyDescent="0.25">
      <c r="A782" s="11">
        <v>781</v>
      </c>
      <c r="B782" s="30"/>
      <c r="C782" s="11" t="str">
        <f>IF(ISBLANK('SAT Math'!B782),"", IF('SAT Math'!B782&lt;'SAT M to ACT M'!$A$2, 'SAT M to ACT M'!$B$2, IF('SAT Math'!B782&gt;'SAT M to ACT M'!A$56, 'SAT M to ACT M'!B$56, VLOOKUP(B782,'SAT M to ACT M'!A:B,2,FALSE))))</f>
        <v/>
      </c>
      <c r="D782" s="11" t="str">
        <f t="shared" si="84"/>
        <v/>
      </c>
      <c r="E782" s="11" t="str">
        <f t="shared" si="88"/>
        <v/>
      </c>
      <c r="F782" s="11" t="str">
        <f t="shared" si="85"/>
        <v/>
      </c>
      <c r="G782" s="11" t="str">
        <f>IF('SAT Math'!B782="","", IF(F782&lt;100, 100, IF(F782&gt;300, 300, F782)))</f>
        <v/>
      </c>
      <c r="H782" s="11" t="str">
        <f t="shared" si="86"/>
        <v/>
      </c>
      <c r="I782" s="11" t="str">
        <f t="shared" si="89"/>
        <v/>
      </c>
      <c r="J782" s="11" t="str">
        <f t="shared" si="87"/>
        <v/>
      </c>
      <c r="K782" s="11" t="str">
        <f t="shared" si="90"/>
        <v/>
      </c>
      <c r="L782" s="11" t="str">
        <f>IF('SAT Math'!B782="","",'SAT M to CBEST M'!$A$2+'SAT M to CBEST M'!$B$2*B782)</f>
        <v/>
      </c>
      <c r="M782" s="11" t="str">
        <f>IF('SAT Math'!B782="","", IF(L782&lt;20, 20, IF(L782&gt;80, 80, L782)))</f>
        <v/>
      </c>
    </row>
    <row r="783" spans="1:13" x14ac:dyDescent="0.25">
      <c r="A783" s="11">
        <v>782</v>
      </c>
      <c r="B783" s="30"/>
      <c r="C783" s="11" t="str">
        <f>IF(ISBLANK('SAT Math'!B783),"", IF('SAT Math'!B783&lt;'SAT M to ACT M'!$A$2, 'SAT M to ACT M'!$B$2, IF('SAT Math'!B783&gt;'SAT M to ACT M'!A$56, 'SAT M to ACT M'!B$56, VLOOKUP(B783,'SAT M to ACT M'!A:B,2,FALSE))))</f>
        <v/>
      </c>
      <c r="D783" s="11" t="str">
        <f t="shared" si="84"/>
        <v/>
      </c>
      <c r="E783" s="11" t="str">
        <f t="shared" si="88"/>
        <v/>
      </c>
      <c r="F783" s="11" t="str">
        <f t="shared" si="85"/>
        <v/>
      </c>
      <c r="G783" s="11" t="str">
        <f>IF('SAT Math'!B783="","", IF(F783&lt;100, 100, IF(F783&gt;300, 300, F783)))</f>
        <v/>
      </c>
      <c r="H783" s="11" t="str">
        <f t="shared" si="86"/>
        <v/>
      </c>
      <c r="I783" s="11" t="str">
        <f t="shared" si="89"/>
        <v/>
      </c>
      <c r="J783" s="11" t="str">
        <f t="shared" si="87"/>
        <v/>
      </c>
      <c r="K783" s="11" t="str">
        <f t="shared" si="90"/>
        <v/>
      </c>
      <c r="L783" s="11" t="str">
        <f>IF('SAT Math'!B783="","",'SAT M to CBEST M'!$A$2+'SAT M to CBEST M'!$B$2*B783)</f>
        <v/>
      </c>
      <c r="M783" s="11" t="str">
        <f>IF('SAT Math'!B783="","", IF(L783&lt;20, 20, IF(L783&gt;80, 80, L783)))</f>
        <v/>
      </c>
    </row>
    <row r="784" spans="1:13" x14ac:dyDescent="0.25">
      <c r="A784" s="11">
        <v>783</v>
      </c>
      <c r="B784" s="30"/>
      <c r="C784" s="11" t="str">
        <f>IF(ISBLANK('SAT Math'!B784),"", IF('SAT Math'!B784&lt;'SAT M to ACT M'!$A$2, 'SAT M to ACT M'!$B$2, IF('SAT Math'!B784&gt;'SAT M to ACT M'!A$56, 'SAT M to ACT M'!B$56, VLOOKUP(B784,'SAT M to ACT M'!A:B,2,FALSE))))</f>
        <v/>
      </c>
      <c r="D784" s="11" t="str">
        <f t="shared" si="84"/>
        <v/>
      </c>
      <c r="E784" s="11" t="str">
        <f t="shared" si="88"/>
        <v/>
      </c>
      <c r="F784" s="11" t="str">
        <f t="shared" si="85"/>
        <v/>
      </c>
      <c r="G784" s="11" t="str">
        <f>IF('SAT Math'!B784="","", IF(F784&lt;100, 100, IF(F784&gt;300, 300, F784)))</f>
        <v/>
      </c>
      <c r="H784" s="11" t="str">
        <f t="shared" si="86"/>
        <v/>
      </c>
      <c r="I784" s="11" t="str">
        <f t="shared" si="89"/>
        <v/>
      </c>
      <c r="J784" s="11" t="str">
        <f t="shared" si="87"/>
        <v/>
      </c>
      <c r="K784" s="11" t="str">
        <f t="shared" si="90"/>
        <v/>
      </c>
      <c r="L784" s="11" t="str">
        <f>IF('SAT Math'!B784="","",'SAT M to CBEST M'!$A$2+'SAT M to CBEST M'!$B$2*B784)</f>
        <v/>
      </c>
      <c r="M784" s="11" t="str">
        <f>IF('SAT Math'!B784="","", IF(L784&lt;20, 20, IF(L784&gt;80, 80, L784)))</f>
        <v/>
      </c>
    </row>
    <row r="785" spans="1:13" x14ac:dyDescent="0.25">
      <c r="A785" s="11">
        <v>784</v>
      </c>
      <c r="B785" s="30"/>
      <c r="C785" s="11" t="str">
        <f>IF(ISBLANK('SAT Math'!B785),"", IF('SAT Math'!B785&lt;'SAT M to ACT M'!$A$2, 'SAT M to ACT M'!$B$2, IF('SAT Math'!B785&gt;'SAT M to ACT M'!A$56, 'SAT M to ACT M'!B$56, VLOOKUP(B785,'SAT M to ACT M'!A:B,2,FALSE))))</f>
        <v/>
      </c>
      <c r="D785" s="11" t="str">
        <f t="shared" si="84"/>
        <v/>
      </c>
      <c r="E785" s="11" t="str">
        <f t="shared" si="88"/>
        <v/>
      </c>
      <c r="F785" s="11" t="str">
        <f t="shared" si="85"/>
        <v/>
      </c>
      <c r="G785" s="11" t="str">
        <f>IF('SAT Math'!B785="","", IF(F785&lt;100, 100, IF(F785&gt;300, 300, F785)))</f>
        <v/>
      </c>
      <c r="H785" s="11" t="str">
        <f t="shared" si="86"/>
        <v/>
      </c>
      <c r="I785" s="11" t="str">
        <f t="shared" si="89"/>
        <v/>
      </c>
      <c r="J785" s="11" t="str">
        <f t="shared" si="87"/>
        <v/>
      </c>
      <c r="K785" s="11" t="str">
        <f t="shared" si="90"/>
        <v/>
      </c>
      <c r="L785" s="11" t="str">
        <f>IF('SAT Math'!B785="","",'SAT M to CBEST M'!$A$2+'SAT M to CBEST M'!$B$2*B785)</f>
        <v/>
      </c>
      <c r="M785" s="11" t="str">
        <f>IF('SAT Math'!B785="","", IF(L785&lt;20, 20, IF(L785&gt;80, 80, L785)))</f>
        <v/>
      </c>
    </row>
    <row r="786" spans="1:13" x14ac:dyDescent="0.25">
      <c r="A786" s="11">
        <v>785</v>
      </c>
      <c r="B786" s="30"/>
      <c r="C786" s="11" t="str">
        <f>IF(ISBLANK('SAT Math'!B786),"", IF('SAT Math'!B786&lt;'SAT M to ACT M'!$A$2, 'SAT M to ACT M'!$B$2, IF('SAT Math'!B786&gt;'SAT M to ACT M'!A$56, 'SAT M to ACT M'!B$56, VLOOKUP(B786,'SAT M to ACT M'!A:B,2,FALSE))))</f>
        <v/>
      </c>
      <c r="D786" s="11" t="str">
        <f t="shared" si="84"/>
        <v/>
      </c>
      <c r="E786" s="11" t="str">
        <f t="shared" si="88"/>
        <v/>
      </c>
      <c r="F786" s="11" t="str">
        <f t="shared" si="85"/>
        <v/>
      </c>
      <c r="G786" s="11" t="str">
        <f>IF('SAT Math'!B786="","", IF(F786&lt;100, 100, IF(F786&gt;300, 300, F786)))</f>
        <v/>
      </c>
      <c r="H786" s="11" t="str">
        <f t="shared" si="86"/>
        <v/>
      </c>
      <c r="I786" s="11" t="str">
        <f t="shared" si="89"/>
        <v/>
      </c>
      <c r="J786" s="11" t="str">
        <f t="shared" si="87"/>
        <v/>
      </c>
      <c r="K786" s="11" t="str">
        <f t="shared" si="90"/>
        <v/>
      </c>
      <c r="L786" s="11" t="str">
        <f>IF('SAT Math'!B786="","",'SAT M to CBEST M'!$A$2+'SAT M to CBEST M'!$B$2*B786)</f>
        <v/>
      </c>
      <c r="M786" s="11" t="str">
        <f>IF('SAT Math'!B786="","", IF(L786&lt;20, 20, IF(L786&gt;80, 80, L786)))</f>
        <v/>
      </c>
    </row>
    <row r="787" spans="1:13" x14ac:dyDescent="0.25">
      <c r="A787" s="11">
        <v>786</v>
      </c>
      <c r="B787" s="30"/>
      <c r="C787" s="11" t="str">
        <f>IF(ISBLANK('SAT Math'!B787),"", IF('SAT Math'!B787&lt;'SAT M to ACT M'!$A$2, 'SAT M to ACT M'!$B$2, IF('SAT Math'!B787&gt;'SAT M to ACT M'!A$56, 'SAT M to ACT M'!B$56, VLOOKUP(B787,'SAT M to ACT M'!A:B,2,FALSE))))</f>
        <v/>
      </c>
      <c r="D787" s="11" t="str">
        <f t="shared" si="84"/>
        <v/>
      </c>
      <c r="E787" s="11" t="str">
        <f t="shared" si="88"/>
        <v/>
      </c>
      <c r="F787" s="11" t="str">
        <f t="shared" si="85"/>
        <v/>
      </c>
      <c r="G787" s="11" t="str">
        <f>IF('SAT Math'!B787="","", IF(F787&lt;100, 100, IF(F787&gt;300, 300, F787)))</f>
        <v/>
      </c>
      <c r="H787" s="11" t="str">
        <f t="shared" si="86"/>
        <v/>
      </c>
      <c r="I787" s="11" t="str">
        <f t="shared" si="89"/>
        <v/>
      </c>
      <c r="J787" s="11" t="str">
        <f t="shared" si="87"/>
        <v/>
      </c>
      <c r="K787" s="11" t="str">
        <f t="shared" si="90"/>
        <v/>
      </c>
      <c r="L787" s="11" t="str">
        <f>IF('SAT Math'!B787="","",'SAT M to CBEST M'!$A$2+'SAT M to CBEST M'!$B$2*B787)</f>
        <v/>
      </c>
      <c r="M787" s="11" t="str">
        <f>IF('SAT Math'!B787="","", IF(L787&lt;20, 20, IF(L787&gt;80, 80, L787)))</f>
        <v/>
      </c>
    </row>
    <row r="788" spans="1:13" x14ac:dyDescent="0.25">
      <c r="A788" s="11">
        <v>787</v>
      </c>
      <c r="B788" s="30"/>
      <c r="C788" s="11" t="str">
        <f>IF(ISBLANK('SAT Math'!B788),"", IF('SAT Math'!B788&lt;'SAT M to ACT M'!$A$2, 'SAT M to ACT M'!$B$2, IF('SAT Math'!B788&gt;'SAT M to ACT M'!A$56, 'SAT M to ACT M'!B$56, VLOOKUP(B788,'SAT M to ACT M'!A:B,2,FALSE))))</f>
        <v/>
      </c>
      <c r="D788" s="11" t="str">
        <f t="shared" si="84"/>
        <v/>
      </c>
      <c r="E788" s="11" t="str">
        <f t="shared" si="88"/>
        <v/>
      </c>
      <c r="F788" s="11" t="str">
        <f t="shared" si="85"/>
        <v/>
      </c>
      <c r="G788" s="11" t="str">
        <f>IF('SAT Math'!B788="","", IF(F788&lt;100, 100, IF(F788&gt;300, 300, F788)))</f>
        <v/>
      </c>
      <c r="H788" s="11" t="str">
        <f t="shared" si="86"/>
        <v/>
      </c>
      <c r="I788" s="11" t="str">
        <f t="shared" si="89"/>
        <v/>
      </c>
      <c r="J788" s="11" t="str">
        <f t="shared" si="87"/>
        <v/>
      </c>
      <c r="K788" s="11" t="str">
        <f t="shared" si="90"/>
        <v/>
      </c>
      <c r="L788" s="11" t="str">
        <f>IF('SAT Math'!B788="","",'SAT M to CBEST M'!$A$2+'SAT M to CBEST M'!$B$2*B788)</f>
        <v/>
      </c>
      <c r="M788" s="11" t="str">
        <f>IF('SAT Math'!B788="","", IF(L788&lt;20, 20, IF(L788&gt;80, 80, L788)))</f>
        <v/>
      </c>
    </row>
    <row r="789" spans="1:13" x14ac:dyDescent="0.25">
      <c r="A789" s="11">
        <v>788</v>
      </c>
      <c r="B789" s="30"/>
      <c r="C789" s="11" t="str">
        <f>IF(ISBLANK('SAT Math'!B789),"", IF('SAT Math'!B789&lt;'SAT M to ACT M'!$A$2, 'SAT M to ACT M'!$B$2, IF('SAT Math'!B789&gt;'SAT M to ACT M'!A$56, 'SAT M to ACT M'!B$56, VLOOKUP(B789,'SAT M to ACT M'!A:B,2,FALSE))))</f>
        <v/>
      </c>
      <c r="D789" s="11" t="str">
        <f t="shared" si="84"/>
        <v/>
      </c>
      <c r="E789" s="11" t="str">
        <f t="shared" si="88"/>
        <v/>
      </c>
      <c r="F789" s="11" t="str">
        <f t="shared" si="85"/>
        <v/>
      </c>
      <c r="G789" s="11" t="str">
        <f>IF('SAT Math'!B789="","", IF(F789&lt;100, 100, IF(F789&gt;300, 300, F789)))</f>
        <v/>
      </c>
      <c r="H789" s="11" t="str">
        <f t="shared" si="86"/>
        <v/>
      </c>
      <c r="I789" s="11" t="str">
        <f t="shared" si="89"/>
        <v/>
      </c>
      <c r="J789" s="11" t="str">
        <f t="shared" si="87"/>
        <v/>
      </c>
      <c r="K789" s="11" t="str">
        <f t="shared" si="90"/>
        <v/>
      </c>
      <c r="L789" s="11" t="str">
        <f>IF('SAT Math'!B789="","",'SAT M to CBEST M'!$A$2+'SAT M to CBEST M'!$B$2*B789)</f>
        <v/>
      </c>
      <c r="M789" s="11" t="str">
        <f>IF('SAT Math'!B789="","", IF(L789&lt;20, 20, IF(L789&gt;80, 80, L789)))</f>
        <v/>
      </c>
    </row>
    <row r="790" spans="1:13" x14ac:dyDescent="0.25">
      <c r="A790" s="11">
        <v>789</v>
      </c>
      <c r="B790" s="30"/>
      <c r="C790" s="11" t="str">
        <f>IF(ISBLANK('SAT Math'!B790),"", IF('SAT Math'!B790&lt;'SAT M to ACT M'!$A$2, 'SAT M to ACT M'!$B$2, IF('SAT Math'!B790&gt;'SAT M to ACT M'!A$56, 'SAT M to ACT M'!B$56, VLOOKUP(B790,'SAT M to ACT M'!A:B,2,FALSE))))</f>
        <v/>
      </c>
      <c r="D790" s="11" t="str">
        <f t="shared" si="84"/>
        <v/>
      </c>
      <c r="E790" s="11" t="str">
        <f t="shared" si="88"/>
        <v/>
      </c>
      <c r="F790" s="11" t="str">
        <f t="shared" si="85"/>
        <v/>
      </c>
      <c r="G790" s="11" t="str">
        <f>IF('SAT Math'!B790="","", IF(F790&lt;100, 100, IF(F790&gt;300, 300, F790)))</f>
        <v/>
      </c>
      <c r="H790" s="11" t="str">
        <f t="shared" si="86"/>
        <v/>
      </c>
      <c r="I790" s="11" t="str">
        <f t="shared" si="89"/>
        <v/>
      </c>
      <c r="J790" s="11" t="str">
        <f t="shared" si="87"/>
        <v/>
      </c>
      <c r="K790" s="11" t="str">
        <f t="shared" si="90"/>
        <v/>
      </c>
      <c r="L790" s="11" t="str">
        <f>IF('SAT Math'!B790="","",'SAT M to CBEST M'!$A$2+'SAT M to CBEST M'!$B$2*B790)</f>
        <v/>
      </c>
      <c r="M790" s="11" t="str">
        <f>IF('SAT Math'!B790="","", IF(L790&lt;20, 20, IF(L790&gt;80, 80, L790)))</f>
        <v/>
      </c>
    </row>
    <row r="791" spans="1:13" x14ac:dyDescent="0.25">
      <c r="A791" s="11">
        <v>790</v>
      </c>
      <c r="B791" s="30"/>
      <c r="C791" s="11" t="str">
        <f>IF(ISBLANK('SAT Math'!B791),"", IF('SAT Math'!B791&lt;'SAT M to ACT M'!$A$2, 'SAT M to ACT M'!$B$2, IF('SAT Math'!B791&gt;'SAT M to ACT M'!A$56, 'SAT M to ACT M'!B$56, VLOOKUP(B791,'SAT M to ACT M'!A:B,2,FALSE))))</f>
        <v/>
      </c>
      <c r="D791" s="11" t="str">
        <f t="shared" si="84"/>
        <v/>
      </c>
      <c r="E791" s="11" t="str">
        <f t="shared" si="88"/>
        <v/>
      </c>
      <c r="F791" s="11" t="str">
        <f t="shared" si="85"/>
        <v/>
      </c>
      <c r="G791" s="11" t="str">
        <f>IF('SAT Math'!B791="","", IF(F791&lt;100, 100, IF(F791&gt;300, 300, F791)))</f>
        <v/>
      </c>
      <c r="H791" s="11" t="str">
        <f t="shared" si="86"/>
        <v/>
      </c>
      <c r="I791" s="11" t="str">
        <f t="shared" si="89"/>
        <v/>
      </c>
      <c r="J791" s="11" t="str">
        <f t="shared" si="87"/>
        <v/>
      </c>
      <c r="K791" s="11" t="str">
        <f t="shared" si="90"/>
        <v/>
      </c>
      <c r="L791" s="11" t="str">
        <f>IF('SAT Math'!B791="","",'SAT M to CBEST M'!$A$2+'SAT M to CBEST M'!$B$2*B791)</f>
        <v/>
      </c>
      <c r="M791" s="11" t="str">
        <f>IF('SAT Math'!B791="","", IF(L791&lt;20, 20, IF(L791&gt;80, 80, L791)))</f>
        <v/>
      </c>
    </row>
    <row r="792" spans="1:13" x14ac:dyDescent="0.25">
      <c r="A792" s="11">
        <v>791</v>
      </c>
      <c r="B792" s="30"/>
      <c r="C792" s="11" t="str">
        <f>IF(ISBLANK('SAT Math'!B792),"", IF('SAT Math'!B792&lt;'SAT M to ACT M'!$A$2, 'SAT M to ACT M'!$B$2, IF('SAT Math'!B792&gt;'SAT M to ACT M'!A$56, 'SAT M to ACT M'!B$56, VLOOKUP(B792,'SAT M to ACT M'!A:B,2,FALSE))))</f>
        <v/>
      </c>
      <c r="D792" s="11" t="str">
        <f t="shared" si="84"/>
        <v/>
      </c>
      <c r="E792" s="11" t="str">
        <f t="shared" si="88"/>
        <v/>
      </c>
      <c r="F792" s="11" t="str">
        <f t="shared" si="85"/>
        <v/>
      </c>
      <c r="G792" s="11" t="str">
        <f>IF('SAT Math'!B792="","", IF(F792&lt;100, 100, IF(F792&gt;300, 300, F792)))</f>
        <v/>
      </c>
      <c r="H792" s="11" t="str">
        <f t="shared" si="86"/>
        <v/>
      </c>
      <c r="I792" s="11" t="str">
        <f t="shared" si="89"/>
        <v/>
      </c>
      <c r="J792" s="11" t="str">
        <f t="shared" si="87"/>
        <v/>
      </c>
      <c r="K792" s="11" t="str">
        <f t="shared" si="90"/>
        <v/>
      </c>
      <c r="L792" s="11" t="str">
        <f>IF('SAT Math'!B792="","",'SAT M to CBEST M'!$A$2+'SAT M to CBEST M'!$B$2*B792)</f>
        <v/>
      </c>
      <c r="M792" s="11" t="str">
        <f>IF('SAT Math'!B792="","", IF(L792&lt;20, 20, IF(L792&gt;80, 80, L792)))</f>
        <v/>
      </c>
    </row>
    <row r="793" spans="1:13" x14ac:dyDescent="0.25">
      <c r="A793" s="11">
        <v>792</v>
      </c>
      <c r="B793" s="30"/>
      <c r="C793" s="11" t="str">
        <f>IF(ISBLANK('SAT Math'!B793),"", IF('SAT Math'!B793&lt;'SAT M to ACT M'!$A$2, 'SAT M to ACT M'!$B$2, IF('SAT Math'!B793&gt;'SAT M to ACT M'!A$56, 'SAT M to ACT M'!B$56, VLOOKUP(B793,'SAT M to ACT M'!A:B,2,FALSE))))</f>
        <v/>
      </c>
      <c r="D793" s="11" t="str">
        <f t="shared" si="84"/>
        <v/>
      </c>
      <c r="E793" s="11" t="str">
        <f t="shared" si="88"/>
        <v/>
      </c>
      <c r="F793" s="11" t="str">
        <f t="shared" si="85"/>
        <v/>
      </c>
      <c r="G793" s="11" t="str">
        <f>IF('SAT Math'!B793="","", IF(F793&lt;100, 100, IF(F793&gt;300, 300, F793)))</f>
        <v/>
      </c>
      <c r="H793" s="11" t="str">
        <f t="shared" si="86"/>
        <v/>
      </c>
      <c r="I793" s="11" t="str">
        <f t="shared" si="89"/>
        <v/>
      </c>
      <c r="J793" s="11" t="str">
        <f t="shared" si="87"/>
        <v/>
      </c>
      <c r="K793" s="11" t="str">
        <f t="shared" si="90"/>
        <v/>
      </c>
      <c r="L793" s="11" t="str">
        <f>IF('SAT Math'!B793="","",'SAT M to CBEST M'!$A$2+'SAT M to CBEST M'!$B$2*B793)</f>
        <v/>
      </c>
      <c r="M793" s="11" t="str">
        <f>IF('SAT Math'!B793="","", IF(L793&lt;20, 20, IF(L793&gt;80, 80, L793)))</f>
        <v/>
      </c>
    </row>
    <row r="794" spans="1:13" x14ac:dyDescent="0.25">
      <c r="A794" s="11">
        <v>793</v>
      </c>
      <c r="B794" s="30"/>
      <c r="C794" s="11" t="str">
        <f>IF(ISBLANK('SAT Math'!B794),"", IF('SAT Math'!B794&lt;'SAT M to ACT M'!$A$2, 'SAT M to ACT M'!$B$2, IF('SAT Math'!B794&gt;'SAT M to ACT M'!A$56, 'SAT M to ACT M'!B$56, VLOOKUP(B794,'SAT M to ACT M'!A:B,2,FALSE))))</f>
        <v/>
      </c>
      <c r="D794" s="11" t="str">
        <f t="shared" si="84"/>
        <v/>
      </c>
      <c r="E794" s="11" t="str">
        <f t="shared" si="88"/>
        <v/>
      </c>
      <c r="F794" s="11" t="str">
        <f t="shared" si="85"/>
        <v/>
      </c>
      <c r="G794" s="11" t="str">
        <f>IF('SAT Math'!B794="","", IF(F794&lt;100, 100, IF(F794&gt;300, 300, F794)))</f>
        <v/>
      </c>
      <c r="H794" s="11" t="str">
        <f t="shared" si="86"/>
        <v/>
      </c>
      <c r="I794" s="11" t="str">
        <f t="shared" si="89"/>
        <v/>
      </c>
      <c r="J794" s="11" t="str">
        <f t="shared" si="87"/>
        <v/>
      </c>
      <c r="K794" s="11" t="str">
        <f t="shared" si="90"/>
        <v/>
      </c>
      <c r="L794" s="11" t="str">
        <f>IF('SAT Math'!B794="","",'SAT M to CBEST M'!$A$2+'SAT M to CBEST M'!$B$2*B794)</f>
        <v/>
      </c>
      <c r="M794" s="11" t="str">
        <f>IF('SAT Math'!B794="","", IF(L794&lt;20, 20, IF(L794&gt;80, 80, L794)))</f>
        <v/>
      </c>
    </row>
    <row r="795" spans="1:13" x14ac:dyDescent="0.25">
      <c r="A795" s="11">
        <v>794</v>
      </c>
      <c r="B795" s="30"/>
      <c r="C795" s="11" t="str">
        <f>IF(ISBLANK('SAT Math'!B795),"", IF('SAT Math'!B795&lt;'SAT M to ACT M'!$A$2, 'SAT M to ACT M'!$B$2, IF('SAT Math'!B795&gt;'SAT M to ACT M'!A$56, 'SAT M to ACT M'!B$56, VLOOKUP(B795,'SAT M to ACT M'!A:B,2,FALSE))))</f>
        <v/>
      </c>
      <c r="D795" s="11" t="str">
        <f t="shared" si="84"/>
        <v/>
      </c>
      <c r="E795" s="11" t="str">
        <f t="shared" si="88"/>
        <v/>
      </c>
      <c r="F795" s="11" t="str">
        <f t="shared" si="85"/>
        <v/>
      </c>
      <c r="G795" s="11" t="str">
        <f>IF('SAT Math'!B795="","", IF(F795&lt;100, 100, IF(F795&gt;300, 300, F795)))</f>
        <v/>
      </c>
      <c r="H795" s="11" t="str">
        <f t="shared" si="86"/>
        <v/>
      </c>
      <c r="I795" s="11" t="str">
        <f t="shared" si="89"/>
        <v/>
      </c>
      <c r="J795" s="11" t="str">
        <f t="shared" si="87"/>
        <v/>
      </c>
      <c r="K795" s="11" t="str">
        <f t="shared" si="90"/>
        <v/>
      </c>
      <c r="L795" s="11" t="str">
        <f>IF('SAT Math'!B795="","",'SAT M to CBEST M'!$A$2+'SAT M to CBEST M'!$B$2*B795)</f>
        <v/>
      </c>
      <c r="M795" s="11" t="str">
        <f>IF('SAT Math'!B795="","", IF(L795&lt;20, 20, IF(L795&gt;80, 80, L795)))</f>
        <v/>
      </c>
    </row>
    <row r="796" spans="1:13" x14ac:dyDescent="0.25">
      <c r="A796" s="11">
        <v>795</v>
      </c>
      <c r="B796" s="30"/>
      <c r="C796" s="11" t="str">
        <f>IF(ISBLANK('SAT Math'!B796),"", IF('SAT Math'!B796&lt;'SAT M to ACT M'!$A$2, 'SAT M to ACT M'!$B$2, IF('SAT Math'!B796&gt;'SAT M to ACT M'!A$56, 'SAT M to ACT M'!B$56, VLOOKUP(B796,'SAT M to ACT M'!A:B,2,FALSE))))</f>
        <v/>
      </c>
      <c r="D796" s="11" t="str">
        <f t="shared" si="84"/>
        <v/>
      </c>
      <c r="E796" s="11" t="str">
        <f t="shared" si="88"/>
        <v/>
      </c>
      <c r="F796" s="11" t="str">
        <f t="shared" si="85"/>
        <v/>
      </c>
      <c r="G796" s="11" t="str">
        <f>IF('SAT Math'!B796="","", IF(F796&lt;100, 100, IF(F796&gt;300, 300, F796)))</f>
        <v/>
      </c>
      <c r="H796" s="11" t="str">
        <f t="shared" si="86"/>
        <v/>
      </c>
      <c r="I796" s="11" t="str">
        <f t="shared" si="89"/>
        <v/>
      </c>
      <c r="J796" s="11" t="str">
        <f t="shared" si="87"/>
        <v/>
      </c>
      <c r="K796" s="11" t="str">
        <f t="shared" si="90"/>
        <v/>
      </c>
      <c r="L796" s="11" t="str">
        <f>IF('SAT Math'!B796="","",'SAT M to CBEST M'!$A$2+'SAT M to CBEST M'!$B$2*B796)</f>
        <v/>
      </c>
      <c r="M796" s="11" t="str">
        <f>IF('SAT Math'!B796="","", IF(L796&lt;20, 20, IF(L796&gt;80, 80, L796)))</f>
        <v/>
      </c>
    </row>
    <row r="797" spans="1:13" x14ac:dyDescent="0.25">
      <c r="A797" s="11">
        <v>796</v>
      </c>
      <c r="B797" s="30"/>
      <c r="C797" s="11" t="str">
        <f>IF(ISBLANK('SAT Math'!B797),"", IF('SAT Math'!B797&lt;'SAT M to ACT M'!$A$2, 'SAT M to ACT M'!$B$2, IF('SAT Math'!B797&gt;'SAT M to ACT M'!A$56, 'SAT M to ACT M'!B$56, VLOOKUP(B797,'SAT M to ACT M'!A:B,2,FALSE))))</f>
        <v/>
      </c>
      <c r="D797" s="11" t="str">
        <f t="shared" si="84"/>
        <v/>
      </c>
      <c r="E797" s="11" t="str">
        <f t="shared" si="88"/>
        <v/>
      </c>
      <c r="F797" s="11" t="str">
        <f t="shared" si="85"/>
        <v/>
      </c>
      <c r="G797" s="11" t="str">
        <f>IF('SAT Math'!B797="","", IF(F797&lt;100, 100, IF(F797&gt;300, 300, F797)))</f>
        <v/>
      </c>
      <c r="H797" s="11" t="str">
        <f t="shared" si="86"/>
        <v/>
      </c>
      <c r="I797" s="11" t="str">
        <f t="shared" si="89"/>
        <v/>
      </c>
      <c r="J797" s="11" t="str">
        <f t="shared" si="87"/>
        <v/>
      </c>
      <c r="K797" s="11" t="str">
        <f t="shared" si="90"/>
        <v/>
      </c>
      <c r="L797" s="11" t="str">
        <f>IF('SAT Math'!B797="","",'SAT M to CBEST M'!$A$2+'SAT M to CBEST M'!$B$2*B797)</f>
        <v/>
      </c>
      <c r="M797" s="11" t="str">
        <f>IF('SAT Math'!B797="","", IF(L797&lt;20, 20, IF(L797&gt;80, 80, L797)))</f>
        <v/>
      </c>
    </row>
    <row r="798" spans="1:13" x14ac:dyDescent="0.25">
      <c r="A798" s="11">
        <v>797</v>
      </c>
      <c r="B798" s="30"/>
      <c r="C798" s="11" t="str">
        <f>IF(ISBLANK('SAT Math'!B798),"", IF('SAT Math'!B798&lt;'SAT M to ACT M'!$A$2, 'SAT M to ACT M'!$B$2, IF('SAT Math'!B798&gt;'SAT M to ACT M'!A$56, 'SAT M to ACT M'!B$56, VLOOKUP(B798,'SAT M to ACT M'!A:B,2,FALSE))))</f>
        <v/>
      </c>
      <c r="D798" s="11" t="str">
        <f t="shared" si="84"/>
        <v/>
      </c>
      <c r="E798" s="11" t="str">
        <f t="shared" si="88"/>
        <v/>
      </c>
      <c r="F798" s="11" t="str">
        <f t="shared" si="85"/>
        <v/>
      </c>
      <c r="G798" s="11" t="str">
        <f>IF('SAT Math'!B798="","", IF(F798&lt;100, 100, IF(F798&gt;300, 300, F798)))</f>
        <v/>
      </c>
      <c r="H798" s="11" t="str">
        <f t="shared" si="86"/>
        <v/>
      </c>
      <c r="I798" s="11" t="str">
        <f t="shared" si="89"/>
        <v/>
      </c>
      <c r="J798" s="11" t="str">
        <f t="shared" si="87"/>
        <v/>
      </c>
      <c r="K798" s="11" t="str">
        <f t="shared" si="90"/>
        <v/>
      </c>
      <c r="L798" s="11" t="str">
        <f>IF('SAT Math'!B798="","",'SAT M to CBEST M'!$A$2+'SAT M to CBEST M'!$B$2*B798)</f>
        <v/>
      </c>
      <c r="M798" s="11" t="str">
        <f>IF('SAT Math'!B798="","", IF(L798&lt;20, 20, IF(L798&gt;80, 80, L798)))</f>
        <v/>
      </c>
    </row>
    <row r="799" spans="1:13" x14ac:dyDescent="0.25">
      <c r="A799" s="11">
        <v>798</v>
      </c>
      <c r="B799" s="30"/>
      <c r="C799" s="11" t="str">
        <f>IF(ISBLANK('SAT Math'!B799),"", IF('SAT Math'!B799&lt;'SAT M to ACT M'!$A$2, 'SAT M to ACT M'!$B$2, IF('SAT Math'!B799&gt;'SAT M to ACT M'!A$56, 'SAT M to ACT M'!B$56, VLOOKUP(B799,'SAT M to ACT M'!A:B,2,FALSE))))</f>
        <v/>
      </c>
      <c r="D799" s="11" t="str">
        <f t="shared" si="84"/>
        <v/>
      </c>
      <c r="E799" s="11" t="str">
        <f t="shared" si="88"/>
        <v/>
      </c>
      <c r="F799" s="11" t="str">
        <f t="shared" si="85"/>
        <v/>
      </c>
      <c r="G799" s="11" t="str">
        <f>IF('SAT Math'!B799="","", IF(F799&lt;100, 100, IF(F799&gt;300, 300, F799)))</f>
        <v/>
      </c>
      <c r="H799" s="11" t="str">
        <f t="shared" si="86"/>
        <v/>
      </c>
      <c r="I799" s="11" t="str">
        <f t="shared" si="89"/>
        <v/>
      </c>
      <c r="J799" s="11" t="str">
        <f t="shared" si="87"/>
        <v/>
      </c>
      <c r="K799" s="11" t="str">
        <f t="shared" si="90"/>
        <v/>
      </c>
      <c r="L799" s="11" t="str">
        <f>IF('SAT Math'!B799="","",'SAT M to CBEST M'!$A$2+'SAT M to CBEST M'!$B$2*B799)</f>
        <v/>
      </c>
      <c r="M799" s="11" t="str">
        <f>IF('SAT Math'!B799="","", IF(L799&lt;20, 20, IF(L799&gt;80, 80, L799)))</f>
        <v/>
      </c>
    </row>
    <row r="800" spans="1:13" x14ac:dyDescent="0.25">
      <c r="A800" s="11">
        <v>799</v>
      </c>
      <c r="B800" s="30"/>
      <c r="C800" s="11" t="str">
        <f>IF(ISBLANK('SAT Math'!B800),"", IF('SAT Math'!B800&lt;'SAT M to ACT M'!$A$2, 'SAT M to ACT M'!$B$2, IF('SAT Math'!B800&gt;'SAT M to ACT M'!A$56, 'SAT M to ACT M'!B$56, VLOOKUP(B800,'SAT M to ACT M'!A:B,2,FALSE))))</f>
        <v/>
      </c>
      <c r="D800" s="11" t="str">
        <f t="shared" si="84"/>
        <v/>
      </c>
      <c r="E800" s="11" t="str">
        <f t="shared" si="88"/>
        <v/>
      </c>
      <c r="F800" s="11" t="str">
        <f t="shared" si="85"/>
        <v/>
      </c>
      <c r="G800" s="11" t="str">
        <f>IF('SAT Math'!B800="","", IF(F800&lt;100, 100, IF(F800&gt;300, 300, F800)))</f>
        <v/>
      </c>
      <c r="H800" s="11" t="str">
        <f t="shared" si="86"/>
        <v/>
      </c>
      <c r="I800" s="11" t="str">
        <f t="shared" si="89"/>
        <v/>
      </c>
      <c r="J800" s="11" t="str">
        <f t="shared" si="87"/>
        <v/>
      </c>
      <c r="K800" s="11" t="str">
        <f t="shared" si="90"/>
        <v/>
      </c>
      <c r="L800" s="11" t="str">
        <f>IF('SAT Math'!B800="","",'SAT M to CBEST M'!$A$2+'SAT M to CBEST M'!$B$2*B800)</f>
        <v/>
      </c>
      <c r="M800" s="11" t="str">
        <f>IF('SAT Math'!B800="","", IF(L800&lt;20, 20, IF(L800&gt;80, 80, L800)))</f>
        <v/>
      </c>
    </row>
    <row r="801" spans="1:13" x14ac:dyDescent="0.25">
      <c r="A801" s="11">
        <v>800</v>
      </c>
      <c r="B801" s="30"/>
      <c r="C801" s="11" t="str">
        <f>IF(ISBLANK('SAT Math'!B801),"", IF('SAT Math'!B801&lt;'SAT M to ACT M'!$A$2, 'SAT M to ACT M'!$B$2, IF('SAT Math'!B801&gt;'SAT M to ACT M'!A$56, 'SAT M to ACT M'!B$56, VLOOKUP(B801,'SAT M to ACT M'!A:B,2,FALSE))))</f>
        <v/>
      </c>
      <c r="D801" s="11" t="str">
        <f t="shared" si="84"/>
        <v/>
      </c>
      <c r="E801" s="11" t="str">
        <f t="shared" si="88"/>
        <v/>
      </c>
      <c r="F801" s="11" t="str">
        <f t="shared" si="85"/>
        <v/>
      </c>
      <c r="G801" s="11" t="str">
        <f>IF('SAT Math'!B801="","", IF(F801&lt;100, 100, IF(F801&gt;300, 300, F801)))</f>
        <v/>
      </c>
      <c r="H801" s="11" t="str">
        <f t="shared" si="86"/>
        <v/>
      </c>
      <c r="I801" s="11" t="str">
        <f t="shared" si="89"/>
        <v/>
      </c>
      <c r="J801" s="11" t="str">
        <f t="shared" si="87"/>
        <v/>
      </c>
      <c r="K801" s="11" t="str">
        <f t="shared" si="90"/>
        <v/>
      </c>
      <c r="L801" s="11" t="str">
        <f>IF('SAT Math'!B801="","",'SAT M to CBEST M'!$A$2+'SAT M to CBEST M'!$B$2*B801)</f>
        <v/>
      </c>
      <c r="M801" s="11" t="str">
        <f>IF('SAT Math'!B801="","", IF(L801&lt;20, 20, IF(L801&gt;80, 80, L801)))</f>
        <v/>
      </c>
    </row>
    <row r="802" spans="1:13" x14ac:dyDescent="0.25">
      <c r="A802" s="11">
        <v>801</v>
      </c>
      <c r="B802" s="30"/>
      <c r="C802" s="11" t="str">
        <f>IF(ISBLANK('SAT Math'!B802),"", IF('SAT Math'!B802&lt;'SAT M to ACT M'!$A$2, 'SAT M to ACT M'!$B$2, IF('SAT Math'!B802&gt;'SAT M to ACT M'!A$56, 'SAT M to ACT M'!B$56, VLOOKUP(B802,'SAT M to ACT M'!A:B,2,FALSE))))</f>
        <v/>
      </c>
      <c r="D802" s="11" t="str">
        <f t="shared" si="84"/>
        <v/>
      </c>
      <c r="E802" s="11" t="str">
        <f t="shared" si="88"/>
        <v/>
      </c>
      <c r="F802" s="11" t="str">
        <f t="shared" si="85"/>
        <v/>
      </c>
      <c r="G802" s="11" t="str">
        <f>IF('SAT Math'!B802="","", IF(F802&lt;100, 100, IF(F802&gt;300, 300, F802)))</f>
        <v/>
      </c>
      <c r="H802" s="11" t="str">
        <f t="shared" si="86"/>
        <v/>
      </c>
      <c r="I802" s="11" t="str">
        <f t="shared" si="89"/>
        <v/>
      </c>
      <c r="J802" s="11" t="str">
        <f t="shared" si="87"/>
        <v/>
      </c>
      <c r="K802" s="11" t="str">
        <f t="shared" si="90"/>
        <v/>
      </c>
      <c r="L802" s="11" t="str">
        <f>IF('SAT Math'!B802="","",'SAT M to CBEST M'!$A$2+'SAT M to CBEST M'!$B$2*B802)</f>
        <v/>
      </c>
      <c r="M802" s="11" t="str">
        <f>IF('SAT Math'!B802="","", IF(L802&lt;20, 20, IF(L802&gt;80, 80, L802)))</f>
        <v/>
      </c>
    </row>
    <row r="803" spans="1:13" x14ac:dyDescent="0.25">
      <c r="A803" s="11">
        <v>802</v>
      </c>
      <c r="B803" s="30"/>
      <c r="C803" s="11" t="str">
        <f>IF(ISBLANK('SAT Math'!B803),"", IF('SAT Math'!B803&lt;'SAT M to ACT M'!$A$2, 'SAT M to ACT M'!$B$2, IF('SAT Math'!B803&gt;'SAT M to ACT M'!A$56, 'SAT M to ACT M'!B$56, VLOOKUP(B803,'SAT M to ACT M'!A:B,2,FALSE))))</f>
        <v/>
      </c>
      <c r="D803" s="11" t="str">
        <f t="shared" si="84"/>
        <v/>
      </c>
      <c r="E803" s="11" t="str">
        <f t="shared" si="88"/>
        <v/>
      </c>
      <c r="F803" s="11" t="str">
        <f t="shared" si="85"/>
        <v/>
      </c>
      <c r="G803" s="11" t="str">
        <f>IF('SAT Math'!B803="","", IF(F803&lt;100, 100, IF(F803&gt;300, 300, F803)))</f>
        <v/>
      </c>
      <c r="H803" s="11" t="str">
        <f t="shared" si="86"/>
        <v/>
      </c>
      <c r="I803" s="11" t="str">
        <f t="shared" si="89"/>
        <v/>
      </c>
      <c r="J803" s="11" t="str">
        <f t="shared" si="87"/>
        <v/>
      </c>
      <c r="K803" s="11" t="str">
        <f t="shared" si="90"/>
        <v/>
      </c>
      <c r="L803" s="11" t="str">
        <f>IF('SAT Math'!B803="","",'SAT M to CBEST M'!$A$2+'SAT M to CBEST M'!$B$2*B803)</f>
        <v/>
      </c>
      <c r="M803" s="11" t="str">
        <f>IF('SAT Math'!B803="","", IF(L803&lt;20, 20, IF(L803&gt;80, 80, L803)))</f>
        <v/>
      </c>
    </row>
    <row r="804" spans="1:13" x14ac:dyDescent="0.25">
      <c r="A804" s="11">
        <v>803</v>
      </c>
      <c r="B804" s="30"/>
      <c r="C804" s="11" t="str">
        <f>IF(ISBLANK('SAT Math'!B804),"", IF('SAT Math'!B804&lt;'SAT M to ACT M'!$A$2, 'SAT M to ACT M'!$B$2, IF('SAT Math'!B804&gt;'SAT M to ACT M'!A$56, 'SAT M to ACT M'!B$56, VLOOKUP(B804,'SAT M to ACT M'!A:B,2,FALSE))))</f>
        <v/>
      </c>
      <c r="D804" s="11" t="str">
        <f t="shared" si="84"/>
        <v/>
      </c>
      <c r="E804" s="11" t="str">
        <f t="shared" si="88"/>
        <v/>
      </c>
      <c r="F804" s="11" t="str">
        <f t="shared" si="85"/>
        <v/>
      </c>
      <c r="G804" s="11" t="str">
        <f>IF('SAT Math'!B804="","", IF(F804&lt;100, 100, IF(F804&gt;300, 300, F804)))</f>
        <v/>
      </c>
      <c r="H804" s="11" t="str">
        <f t="shared" si="86"/>
        <v/>
      </c>
      <c r="I804" s="11" t="str">
        <f t="shared" si="89"/>
        <v/>
      </c>
      <c r="J804" s="11" t="str">
        <f t="shared" si="87"/>
        <v/>
      </c>
      <c r="K804" s="11" t="str">
        <f t="shared" si="90"/>
        <v/>
      </c>
      <c r="L804" s="11" t="str">
        <f>IF('SAT Math'!B804="","",'SAT M to CBEST M'!$A$2+'SAT M to CBEST M'!$B$2*B804)</f>
        <v/>
      </c>
      <c r="M804" s="11" t="str">
        <f>IF('SAT Math'!B804="","", IF(L804&lt;20, 20, IF(L804&gt;80, 80, L804)))</f>
        <v/>
      </c>
    </row>
    <row r="805" spans="1:13" x14ac:dyDescent="0.25">
      <c r="A805" s="11">
        <v>804</v>
      </c>
      <c r="B805" s="30"/>
      <c r="C805" s="11" t="str">
        <f>IF(ISBLANK('SAT Math'!B805),"", IF('SAT Math'!B805&lt;'SAT M to ACT M'!$A$2, 'SAT M to ACT M'!$B$2, IF('SAT Math'!B805&gt;'SAT M to ACT M'!A$56, 'SAT M to ACT M'!B$56, VLOOKUP(B805,'SAT M to ACT M'!A:B,2,FALSE))))</f>
        <v/>
      </c>
      <c r="D805" s="11" t="str">
        <f t="shared" si="84"/>
        <v/>
      </c>
      <c r="E805" s="11" t="str">
        <f t="shared" si="88"/>
        <v/>
      </c>
      <c r="F805" s="11" t="str">
        <f t="shared" si="85"/>
        <v/>
      </c>
      <c r="G805" s="11" t="str">
        <f>IF('SAT Math'!B805="","", IF(F805&lt;100, 100, IF(F805&gt;300, 300, F805)))</f>
        <v/>
      </c>
      <c r="H805" s="11" t="str">
        <f t="shared" si="86"/>
        <v/>
      </c>
      <c r="I805" s="11" t="str">
        <f t="shared" si="89"/>
        <v/>
      </c>
      <c r="J805" s="11" t="str">
        <f t="shared" si="87"/>
        <v/>
      </c>
      <c r="K805" s="11" t="str">
        <f t="shared" si="90"/>
        <v/>
      </c>
      <c r="L805" s="11" t="str">
        <f>IF('SAT Math'!B805="","",'SAT M to CBEST M'!$A$2+'SAT M to CBEST M'!$B$2*B805)</f>
        <v/>
      </c>
      <c r="M805" s="11" t="str">
        <f>IF('SAT Math'!B805="","", IF(L805&lt;20, 20, IF(L805&gt;80, 80, L805)))</f>
        <v/>
      </c>
    </row>
    <row r="806" spans="1:13" x14ac:dyDescent="0.25">
      <c r="A806" s="11">
        <v>805</v>
      </c>
      <c r="B806" s="30"/>
      <c r="C806" s="11" t="str">
        <f>IF(ISBLANK('SAT Math'!B806),"", IF('SAT Math'!B806&lt;'SAT M to ACT M'!$A$2, 'SAT M to ACT M'!$B$2, IF('SAT Math'!B806&gt;'SAT M to ACT M'!A$56, 'SAT M to ACT M'!B$56, VLOOKUP(B806,'SAT M to ACT M'!A:B,2,FALSE))))</f>
        <v/>
      </c>
      <c r="D806" s="11" t="str">
        <f t="shared" si="84"/>
        <v/>
      </c>
      <c r="E806" s="11" t="str">
        <f t="shared" si="88"/>
        <v/>
      </c>
      <c r="F806" s="11" t="str">
        <f t="shared" si="85"/>
        <v/>
      </c>
      <c r="G806" s="11" t="str">
        <f>IF('SAT Math'!B806="","", IF(F806&lt;100, 100, IF(F806&gt;300, 300, F806)))</f>
        <v/>
      </c>
      <c r="H806" s="11" t="str">
        <f t="shared" si="86"/>
        <v/>
      </c>
      <c r="I806" s="11" t="str">
        <f t="shared" si="89"/>
        <v/>
      </c>
      <c r="J806" s="11" t="str">
        <f t="shared" si="87"/>
        <v/>
      </c>
      <c r="K806" s="11" t="str">
        <f t="shared" si="90"/>
        <v/>
      </c>
      <c r="L806" s="11" t="str">
        <f>IF('SAT Math'!B806="","",'SAT M to CBEST M'!$A$2+'SAT M to CBEST M'!$B$2*B806)</f>
        <v/>
      </c>
      <c r="M806" s="11" t="str">
        <f>IF('SAT Math'!B806="","", IF(L806&lt;20, 20, IF(L806&gt;80, 80, L806)))</f>
        <v/>
      </c>
    </row>
    <row r="807" spans="1:13" x14ac:dyDescent="0.25">
      <c r="A807" s="11">
        <v>806</v>
      </c>
      <c r="B807" s="30"/>
      <c r="C807" s="11" t="str">
        <f>IF(ISBLANK('SAT Math'!B807),"", IF('SAT Math'!B807&lt;'SAT M to ACT M'!$A$2, 'SAT M to ACT M'!$B$2, IF('SAT Math'!B807&gt;'SAT M to ACT M'!A$56, 'SAT M to ACT M'!B$56, VLOOKUP(B807,'SAT M to ACT M'!A:B,2,FALSE))))</f>
        <v/>
      </c>
      <c r="D807" s="11" t="str">
        <f t="shared" si="84"/>
        <v/>
      </c>
      <c r="E807" s="11" t="str">
        <f t="shared" si="88"/>
        <v/>
      </c>
      <c r="F807" s="11" t="str">
        <f t="shared" si="85"/>
        <v/>
      </c>
      <c r="G807" s="11" t="str">
        <f>IF('SAT Math'!B807="","", IF(F807&lt;100, 100, IF(F807&gt;300, 300, F807)))</f>
        <v/>
      </c>
      <c r="H807" s="11" t="str">
        <f t="shared" si="86"/>
        <v/>
      </c>
      <c r="I807" s="11" t="str">
        <f t="shared" si="89"/>
        <v/>
      </c>
      <c r="J807" s="11" t="str">
        <f t="shared" si="87"/>
        <v/>
      </c>
      <c r="K807" s="11" t="str">
        <f t="shared" si="90"/>
        <v/>
      </c>
      <c r="L807" s="11" t="str">
        <f>IF('SAT Math'!B807="","",'SAT M to CBEST M'!$A$2+'SAT M to CBEST M'!$B$2*B807)</f>
        <v/>
      </c>
      <c r="M807" s="11" t="str">
        <f>IF('SAT Math'!B807="","", IF(L807&lt;20, 20, IF(L807&gt;80, 80, L807)))</f>
        <v/>
      </c>
    </row>
    <row r="808" spans="1:13" x14ac:dyDescent="0.25">
      <c r="A808" s="11">
        <v>807</v>
      </c>
      <c r="B808" s="30"/>
      <c r="C808" s="11" t="str">
        <f>IF(ISBLANK('SAT Math'!B808),"", IF('SAT Math'!B808&lt;'SAT M to ACT M'!$A$2, 'SAT M to ACT M'!$B$2, IF('SAT Math'!B808&gt;'SAT M to ACT M'!A$56, 'SAT M to ACT M'!B$56, VLOOKUP(B808,'SAT M to ACT M'!A:B,2,FALSE))))</f>
        <v/>
      </c>
      <c r="D808" s="11" t="str">
        <f t="shared" si="84"/>
        <v/>
      </c>
      <c r="E808" s="11" t="str">
        <f t="shared" si="88"/>
        <v/>
      </c>
      <c r="F808" s="11" t="str">
        <f t="shared" si="85"/>
        <v/>
      </c>
      <c r="G808" s="11" t="str">
        <f>IF('SAT Math'!B808="","", IF(F808&lt;100, 100, IF(F808&gt;300, 300, F808)))</f>
        <v/>
      </c>
      <c r="H808" s="11" t="str">
        <f t="shared" si="86"/>
        <v/>
      </c>
      <c r="I808" s="11" t="str">
        <f t="shared" si="89"/>
        <v/>
      </c>
      <c r="J808" s="11" t="str">
        <f t="shared" si="87"/>
        <v/>
      </c>
      <c r="K808" s="11" t="str">
        <f t="shared" si="90"/>
        <v/>
      </c>
      <c r="L808" s="11" t="str">
        <f>IF('SAT Math'!B808="","",'SAT M to CBEST M'!$A$2+'SAT M to CBEST M'!$B$2*B808)</f>
        <v/>
      </c>
      <c r="M808" s="11" t="str">
        <f>IF('SAT Math'!B808="","", IF(L808&lt;20, 20, IF(L808&gt;80, 80, L808)))</f>
        <v/>
      </c>
    </row>
    <row r="809" spans="1:13" x14ac:dyDescent="0.25">
      <c r="A809" s="11">
        <v>808</v>
      </c>
      <c r="B809" s="30"/>
      <c r="C809" s="11" t="str">
        <f>IF(ISBLANK('SAT Math'!B809),"", IF('SAT Math'!B809&lt;'SAT M to ACT M'!$A$2, 'SAT M to ACT M'!$B$2, IF('SAT Math'!B809&gt;'SAT M to ACT M'!A$56, 'SAT M to ACT M'!B$56, VLOOKUP(B809,'SAT M to ACT M'!A:B,2,FALSE))))</f>
        <v/>
      </c>
      <c r="D809" s="11" t="str">
        <f t="shared" si="84"/>
        <v/>
      </c>
      <c r="E809" s="11" t="str">
        <f t="shared" si="88"/>
        <v/>
      </c>
      <c r="F809" s="11" t="str">
        <f t="shared" si="85"/>
        <v/>
      </c>
      <c r="G809" s="11" t="str">
        <f>IF('SAT Math'!B809="","", IF(F809&lt;100, 100, IF(F809&gt;300, 300, F809)))</f>
        <v/>
      </c>
      <c r="H809" s="11" t="str">
        <f t="shared" si="86"/>
        <v/>
      </c>
      <c r="I809" s="11" t="str">
        <f t="shared" si="89"/>
        <v/>
      </c>
      <c r="J809" s="11" t="str">
        <f t="shared" si="87"/>
        <v/>
      </c>
      <c r="K809" s="11" t="str">
        <f t="shared" si="90"/>
        <v/>
      </c>
      <c r="L809" s="11" t="str">
        <f>IF('SAT Math'!B809="","",'SAT M to CBEST M'!$A$2+'SAT M to CBEST M'!$B$2*B809)</f>
        <v/>
      </c>
      <c r="M809" s="11" t="str">
        <f>IF('SAT Math'!B809="","", IF(L809&lt;20, 20, IF(L809&gt;80, 80, L809)))</f>
        <v/>
      </c>
    </row>
    <row r="810" spans="1:13" x14ac:dyDescent="0.25">
      <c r="A810" s="11">
        <v>809</v>
      </c>
      <c r="B810" s="30"/>
      <c r="C810" s="11" t="str">
        <f>IF(ISBLANK('SAT Math'!B810),"", IF('SAT Math'!B810&lt;'SAT M to ACT M'!$A$2, 'SAT M to ACT M'!$B$2, IF('SAT Math'!B810&gt;'SAT M to ACT M'!A$56, 'SAT M to ACT M'!B$56, VLOOKUP(B810,'SAT M to ACT M'!A:B,2,FALSE))))</f>
        <v/>
      </c>
      <c r="D810" s="11" t="str">
        <f t="shared" si="84"/>
        <v/>
      </c>
      <c r="E810" s="11" t="str">
        <f t="shared" si="88"/>
        <v/>
      </c>
      <c r="F810" s="11" t="str">
        <f t="shared" si="85"/>
        <v/>
      </c>
      <c r="G810" s="11" t="str">
        <f>IF('SAT Math'!B810="","", IF(F810&lt;100, 100, IF(F810&gt;300, 300, F810)))</f>
        <v/>
      </c>
      <c r="H810" s="11" t="str">
        <f t="shared" si="86"/>
        <v/>
      </c>
      <c r="I810" s="11" t="str">
        <f t="shared" si="89"/>
        <v/>
      </c>
      <c r="J810" s="11" t="str">
        <f t="shared" si="87"/>
        <v/>
      </c>
      <c r="K810" s="11" t="str">
        <f t="shared" si="90"/>
        <v/>
      </c>
      <c r="L810" s="11" t="str">
        <f>IF('SAT Math'!B810="","",'SAT M to CBEST M'!$A$2+'SAT M to CBEST M'!$B$2*B810)</f>
        <v/>
      </c>
      <c r="M810" s="11" t="str">
        <f>IF('SAT Math'!B810="","", IF(L810&lt;20, 20, IF(L810&gt;80, 80, L810)))</f>
        <v/>
      </c>
    </row>
    <row r="811" spans="1:13" x14ac:dyDescent="0.25">
      <c r="A811" s="11">
        <v>810</v>
      </c>
      <c r="B811" s="30"/>
      <c r="C811" s="11" t="str">
        <f>IF(ISBLANK('SAT Math'!B811),"", IF('SAT Math'!B811&lt;'SAT M to ACT M'!$A$2, 'SAT M to ACT M'!$B$2, IF('SAT Math'!B811&gt;'SAT M to ACT M'!A$56, 'SAT M to ACT M'!B$56, VLOOKUP(B811,'SAT M to ACT M'!A:B,2,FALSE))))</f>
        <v/>
      </c>
      <c r="D811" s="11" t="str">
        <f t="shared" si="84"/>
        <v/>
      </c>
      <c r="E811" s="11" t="str">
        <f t="shared" si="88"/>
        <v/>
      </c>
      <c r="F811" s="11" t="str">
        <f t="shared" si="85"/>
        <v/>
      </c>
      <c r="G811" s="11" t="str">
        <f>IF('SAT Math'!B811="","", IF(F811&lt;100, 100, IF(F811&gt;300, 300, F811)))</f>
        <v/>
      </c>
      <c r="H811" s="11" t="str">
        <f t="shared" si="86"/>
        <v/>
      </c>
      <c r="I811" s="11" t="str">
        <f t="shared" si="89"/>
        <v/>
      </c>
      <c r="J811" s="11" t="str">
        <f t="shared" si="87"/>
        <v/>
      </c>
      <c r="K811" s="11" t="str">
        <f t="shared" si="90"/>
        <v/>
      </c>
      <c r="L811" s="11" t="str">
        <f>IF('SAT Math'!B811="","",'SAT M to CBEST M'!$A$2+'SAT M to CBEST M'!$B$2*B811)</f>
        <v/>
      </c>
      <c r="M811" s="11" t="str">
        <f>IF('SAT Math'!B811="","", IF(L811&lt;20, 20, IF(L811&gt;80, 80, L811)))</f>
        <v/>
      </c>
    </row>
    <row r="812" spans="1:13" x14ac:dyDescent="0.25">
      <c r="A812" s="11">
        <v>811</v>
      </c>
      <c r="B812" s="30"/>
      <c r="C812" s="11" t="str">
        <f>IF(ISBLANK('SAT Math'!B812),"", IF('SAT Math'!B812&lt;'SAT M to ACT M'!$A$2, 'SAT M to ACT M'!$B$2, IF('SAT Math'!B812&gt;'SAT M to ACT M'!A$56, 'SAT M to ACT M'!B$56, VLOOKUP(B812,'SAT M to ACT M'!A:B,2,FALSE))))</f>
        <v/>
      </c>
      <c r="D812" s="11" t="str">
        <f t="shared" si="84"/>
        <v/>
      </c>
      <c r="E812" s="11" t="str">
        <f t="shared" si="88"/>
        <v/>
      </c>
      <c r="F812" s="11" t="str">
        <f t="shared" si="85"/>
        <v/>
      </c>
      <c r="G812" s="11" t="str">
        <f>IF('SAT Math'!B812="","", IF(F812&lt;100, 100, IF(F812&gt;300, 300, F812)))</f>
        <v/>
      </c>
      <c r="H812" s="11" t="str">
        <f t="shared" si="86"/>
        <v/>
      </c>
      <c r="I812" s="11" t="str">
        <f t="shared" si="89"/>
        <v/>
      </c>
      <c r="J812" s="11" t="str">
        <f t="shared" si="87"/>
        <v/>
      </c>
      <c r="K812" s="11" t="str">
        <f t="shared" si="90"/>
        <v/>
      </c>
      <c r="L812" s="11" t="str">
        <f>IF('SAT Math'!B812="","",'SAT M to CBEST M'!$A$2+'SAT M to CBEST M'!$B$2*B812)</f>
        <v/>
      </c>
      <c r="M812" s="11" t="str">
        <f>IF('SAT Math'!B812="","", IF(L812&lt;20, 20, IF(L812&gt;80, 80, L812)))</f>
        <v/>
      </c>
    </row>
    <row r="813" spans="1:13" x14ac:dyDescent="0.25">
      <c r="A813" s="11">
        <v>812</v>
      </c>
      <c r="B813" s="30"/>
      <c r="C813" s="11" t="str">
        <f>IF(ISBLANK('SAT Math'!B813),"", IF('SAT Math'!B813&lt;'SAT M to ACT M'!$A$2, 'SAT M to ACT M'!$B$2, IF('SAT Math'!B813&gt;'SAT M to ACT M'!A$56, 'SAT M to ACT M'!B$56, VLOOKUP(B813,'SAT M to ACT M'!A:B,2,FALSE))))</f>
        <v/>
      </c>
      <c r="D813" s="11" t="str">
        <f t="shared" si="84"/>
        <v/>
      </c>
      <c r="E813" s="11" t="str">
        <f t="shared" si="88"/>
        <v/>
      </c>
      <c r="F813" s="11" t="str">
        <f t="shared" si="85"/>
        <v/>
      </c>
      <c r="G813" s="11" t="str">
        <f>IF('SAT Math'!B813="","", IF(F813&lt;100, 100, IF(F813&gt;300, 300, F813)))</f>
        <v/>
      </c>
      <c r="H813" s="11" t="str">
        <f t="shared" si="86"/>
        <v/>
      </c>
      <c r="I813" s="11" t="str">
        <f t="shared" si="89"/>
        <v/>
      </c>
      <c r="J813" s="11" t="str">
        <f t="shared" si="87"/>
        <v/>
      </c>
      <c r="K813" s="11" t="str">
        <f t="shared" si="90"/>
        <v/>
      </c>
      <c r="L813" s="11" t="str">
        <f>IF('SAT Math'!B813="","",'SAT M to CBEST M'!$A$2+'SAT M to CBEST M'!$B$2*B813)</f>
        <v/>
      </c>
      <c r="M813" s="11" t="str">
        <f>IF('SAT Math'!B813="","", IF(L813&lt;20, 20, IF(L813&gt;80, 80, L813)))</f>
        <v/>
      </c>
    </row>
    <row r="814" spans="1:13" x14ac:dyDescent="0.25">
      <c r="A814" s="11">
        <v>813</v>
      </c>
      <c r="B814" s="30"/>
      <c r="C814" s="11" t="str">
        <f>IF(ISBLANK('SAT Math'!B814),"", IF('SAT Math'!B814&lt;'SAT M to ACT M'!$A$2, 'SAT M to ACT M'!$B$2, IF('SAT Math'!B814&gt;'SAT M to ACT M'!A$56, 'SAT M to ACT M'!B$56, VLOOKUP(B814,'SAT M to ACT M'!A:B,2,FALSE))))</f>
        <v/>
      </c>
      <c r="D814" s="11" t="str">
        <f t="shared" si="84"/>
        <v/>
      </c>
      <c r="E814" s="11" t="str">
        <f t="shared" si="88"/>
        <v/>
      </c>
      <c r="F814" s="11" t="str">
        <f t="shared" si="85"/>
        <v/>
      </c>
      <c r="G814" s="11" t="str">
        <f>IF('SAT Math'!B814="","", IF(F814&lt;100, 100, IF(F814&gt;300, 300, F814)))</f>
        <v/>
      </c>
      <c r="H814" s="11" t="str">
        <f t="shared" si="86"/>
        <v/>
      </c>
      <c r="I814" s="11" t="str">
        <f t="shared" si="89"/>
        <v/>
      </c>
      <c r="J814" s="11" t="str">
        <f t="shared" si="87"/>
        <v/>
      </c>
      <c r="K814" s="11" t="str">
        <f t="shared" si="90"/>
        <v/>
      </c>
      <c r="L814" s="11" t="str">
        <f>IF('SAT Math'!B814="","",'SAT M to CBEST M'!$A$2+'SAT M to CBEST M'!$B$2*B814)</f>
        <v/>
      </c>
      <c r="M814" s="11" t="str">
        <f>IF('SAT Math'!B814="","", IF(L814&lt;20, 20, IF(L814&gt;80, 80, L814)))</f>
        <v/>
      </c>
    </row>
    <row r="815" spans="1:13" x14ac:dyDescent="0.25">
      <c r="A815" s="11">
        <v>814</v>
      </c>
      <c r="B815" s="30"/>
      <c r="C815" s="11" t="str">
        <f>IF(ISBLANK('SAT Math'!B815),"", IF('SAT Math'!B815&lt;'SAT M to ACT M'!$A$2, 'SAT M to ACT M'!$B$2, IF('SAT Math'!B815&gt;'SAT M to ACT M'!A$56, 'SAT M to ACT M'!B$56, VLOOKUP(B815,'SAT M to ACT M'!A:B,2,FALSE))))</f>
        <v/>
      </c>
      <c r="D815" s="11" t="str">
        <f t="shared" si="84"/>
        <v/>
      </c>
      <c r="E815" s="11" t="str">
        <f t="shared" si="88"/>
        <v/>
      </c>
      <c r="F815" s="11" t="str">
        <f t="shared" si="85"/>
        <v/>
      </c>
      <c r="G815" s="11" t="str">
        <f>IF('SAT Math'!B815="","", IF(F815&lt;100, 100, IF(F815&gt;300, 300, F815)))</f>
        <v/>
      </c>
      <c r="H815" s="11" t="str">
        <f t="shared" si="86"/>
        <v/>
      </c>
      <c r="I815" s="11" t="str">
        <f t="shared" si="89"/>
        <v/>
      </c>
      <c r="J815" s="11" t="str">
        <f t="shared" si="87"/>
        <v/>
      </c>
      <c r="K815" s="11" t="str">
        <f t="shared" si="90"/>
        <v/>
      </c>
      <c r="L815" s="11" t="str">
        <f>IF('SAT Math'!B815="","",'SAT M to CBEST M'!$A$2+'SAT M to CBEST M'!$B$2*B815)</f>
        <v/>
      </c>
      <c r="M815" s="11" t="str">
        <f>IF('SAT Math'!B815="","", IF(L815&lt;20, 20, IF(L815&gt;80, 80, L815)))</f>
        <v/>
      </c>
    </row>
    <row r="816" spans="1:13" x14ac:dyDescent="0.25">
      <c r="A816" s="11">
        <v>815</v>
      </c>
      <c r="B816" s="30"/>
      <c r="C816" s="11" t="str">
        <f>IF(ISBLANK('SAT Math'!B816),"", IF('SAT Math'!B816&lt;'SAT M to ACT M'!$A$2, 'SAT M to ACT M'!$B$2, IF('SAT Math'!B816&gt;'SAT M to ACT M'!A$56, 'SAT M to ACT M'!B$56, VLOOKUP(B816,'SAT M to ACT M'!A:B,2,FALSE))))</f>
        <v/>
      </c>
      <c r="D816" s="11" t="str">
        <f t="shared" si="84"/>
        <v/>
      </c>
      <c r="E816" s="11" t="str">
        <f t="shared" si="88"/>
        <v/>
      </c>
      <c r="F816" s="11" t="str">
        <f t="shared" si="85"/>
        <v/>
      </c>
      <c r="G816" s="11" t="str">
        <f>IF('SAT Math'!B816="","", IF(F816&lt;100, 100, IF(F816&gt;300, 300, F816)))</f>
        <v/>
      </c>
      <c r="H816" s="11" t="str">
        <f t="shared" si="86"/>
        <v/>
      </c>
      <c r="I816" s="11" t="str">
        <f t="shared" si="89"/>
        <v/>
      </c>
      <c r="J816" s="11" t="str">
        <f t="shared" si="87"/>
        <v/>
      </c>
      <c r="K816" s="11" t="str">
        <f t="shared" si="90"/>
        <v/>
      </c>
      <c r="L816" s="11" t="str">
        <f>IF('SAT Math'!B816="","",'SAT M to CBEST M'!$A$2+'SAT M to CBEST M'!$B$2*B816)</f>
        <v/>
      </c>
      <c r="M816" s="11" t="str">
        <f>IF('SAT Math'!B816="","", IF(L816&lt;20, 20, IF(L816&gt;80, 80, L816)))</f>
        <v/>
      </c>
    </row>
    <row r="817" spans="1:13" x14ac:dyDescent="0.25">
      <c r="A817" s="11">
        <v>816</v>
      </c>
      <c r="B817" s="30"/>
      <c r="C817" s="11" t="str">
        <f>IF(ISBLANK('SAT Math'!B817),"", IF('SAT Math'!B817&lt;'SAT M to ACT M'!$A$2, 'SAT M to ACT M'!$B$2, IF('SAT Math'!B817&gt;'SAT M to ACT M'!A$56, 'SAT M to ACT M'!B$56, VLOOKUP(B817,'SAT M to ACT M'!A:B,2,FALSE))))</f>
        <v/>
      </c>
      <c r="D817" s="11" t="str">
        <f t="shared" si="84"/>
        <v/>
      </c>
      <c r="E817" s="11" t="str">
        <f t="shared" si="88"/>
        <v/>
      </c>
      <c r="F817" s="11" t="str">
        <f t="shared" si="85"/>
        <v/>
      </c>
      <c r="G817" s="11" t="str">
        <f>IF('SAT Math'!B817="","", IF(F817&lt;100, 100, IF(F817&gt;300, 300, F817)))</f>
        <v/>
      </c>
      <c r="H817" s="11" t="str">
        <f t="shared" si="86"/>
        <v/>
      </c>
      <c r="I817" s="11" t="str">
        <f t="shared" si="89"/>
        <v/>
      </c>
      <c r="J817" s="11" t="str">
        <f t="shared" si="87"/>
        <v/>
      </c>
      <c r="K817" s="11" t="str">
        <f t="shared" si="90"/>
        <v/>
      </c>
      <c r="L817" s="11" t="str">
        <f>IF('SAT Math'!B817="","",'SAT M to CBEST M'!$A$2+'SAT M to CBEST M'!$B$2*B817)</f>
        <v/>
      </c>
      <c r="M817" s="11" t="str">
        <f>IF('SAT Math'!B817="","", IF(L817&lt;20, 20, IF(L817&gt;80, 80, L817)))</f>
        <v/>
      </c>
    </row>
    <row r="818" spans="1:13" x14ac:dyDescent="0.25">
      <c r="A818" s="11">
        <v>817</v>
      </c>
      <c r="B818" s="30"/>
      <c r="C818" s="11" t="str">
        <f>IF(ISBLANK('SAT Math'!B818),"", IF('SAT Math'!B818&lt;'SAT M to ACT M'!$A$2, 'SAT M to ACT M'!$B$2, IF('SAT Math'!B818&gt;'SAT M to ACT M'!A$56, 'SAT M to ACT M'!B$56, VLOOKUP(B818,'SAT M to ACT M'!A:B,2,FALSE))))</f>
        <v/>
      </c>
      <c r="D818" s="11" t="str">
        <f t="shared" si="84"/>
        <v/>
      </c>
      <c r="E818" s="11" t="str">
        <f t="shared" si="88"/>
        <v/>
      </c>
      <c r="F818" s="11" t="str">
        <f t="shared" si="85"/>
        <v/>
      </c>
      <c r="G818" s="11" t="str">
        <f>IF('SAT Math'!B818="","", IF(F818&lt;100, 100, IF(F818&gt;300, 300, F818)))</f>
        <v/>
      </c>
      <c r="H818" s="11" t="str">
        <f t="shared" si="86"/>
        <v/>
      </c>
      <c r="I818" s="11" t="str">
        <f t="shared" si="89"/>
        <v/>
      </c>
      <c r="J818" s="11" t="str">
        <f t="shared" si="87"/>
        <v/>
      </c>
      <c r="K818" s="11" t="str">
        <f t="shared" si="90"/>
        <v/>
      </c>
      <c r="L818" s="11" t="str">
        <f>IF('SAT Math'!B818="","",'SAT M to CBEST M'!$A$2+'SAT M to CBEST M'!$B$2*B818)</f>
        <v/>
      </c>
      <c r="M818" s="11" t="str">
        <f>IF('SAT Math'!B818="","", IF(L818&lt;20, 20, IF(L818&gt;80, 80, L818)))</f>
        <v/>
      </c>
    </row>
    <row r="819" spans="1:13" x14ac:dyDescent="0.25">
      <c r="A819" s="11">
        <v>818</v>
      </c>
      <c r="B819" s="30"/>
      <c r="C819" s="11" t="str">
        <f>IF(ISBLANK('SAT Math'!B819),"", IF('SAT Math'!B819&lt;'SAT M to ACT M'!$A$2, 'SAT M to ACT M'!$B$2, IF('SAT Math'!B819&gt;'SAT M to ACT M'!A$56, 'SAT M to ACT M'!B$56, VLOOKUP(B819,'SAT M to ACT M'!A:B,2,FALSE))))</f>
        <v/>
      </c>
      <c r="D819" s="11" t="str">
        <f t="shared" si="84"/>
        <v/>
      </c>
      <c r="E819" s="11" t="str">
        <f t="shared" si="88"/>
        <v/>
      </c>
      <c r="F819" s="11" t="str">
        <f t="shared" si="85"/>
        <v/>
      </c>
      <c r="G819" s="11" t="str">
        <f>IF('SAT Math'!B819="","", IF(F819&lt;100, 100, IF(F819&gt;300, 300, F819)))</f>
        <v/>
      </c>
      <c r="H819" s="11" t="str">
        <f t="shared" si="86"/>
        <v/>
      </c>
      <c r="I819" s="11" t="str">
        <f t="shared" si="89"/>
        <v/>
      </c>
      <c r="J819" s="11" t="str">
        <f t="shared" si="87"/>
        <v/>
      </c>
      <c r="K819" s="11" t="str">
        <f t="shared" si="90"/>
        <v/>
      </c>
      <c r="L819" s="11" t="str">
        <f>IF('SAT Math'!B819="","",'SAT M to CBEST M'!$A$2+'SAT M to CBEST M'!$B$2*B819)</f>
        <v/>
      </c>
      <c r="M819" s="11" t="str">
        <f>IF('SAT Math'!B819="","", IF(L819&lt;20, 20, IF(L819&gt;80, 80, L819)))</f>
        <v/>
      </c>
    </row>
    <row r="820" spans="1:13" x14ac:dyDescent="0.25">
      <c r="A820" s="11">
        <v>819</v>
      </c>
      <c r="B820" s="30"/>
      <c r="C820" s="11" t="str">
        <f>IF(ISBLANK('SAT Math'!B820),"", IF('SAT Math'!B820&lt;'SAT M to ACT M'!$A$2, 'SAT M to ACT M'!$B$2, IF('SAT Math'!B820&gt;'SAT M to ACT M'!A$56, 'SAT M to ACT M'!B$56, VLOOKUP(B820,'SAT M to ACT M'!A:B,2,FALSE))))</f>
        <v/>
      </c>
      <c r="D820" s="11" t="str">
        <f t="shared" si="84"/>
        <v/>
      </c>
      <c r="E820" s="11" t="str">
        <f t="shared" si="88"/>
        <v/>
      </c>
      <c r="F820" s="11" t="str">
        <f t="shared" si="85"/>
        <v/>
      </c>
      <c r="G820" s="11" t="str">
        <f>IF('SAT Math'!B820="","", IF(F820&lt;100, 100, IF(F820&gt;300, 300, F820)))</f>
        <v/>
      </c>
      <c r="H820" s="11" t="str">
        <f t="shared" si="86"/>
        <v/>
      </c>
      <c r="I820" s="11" t="str">
        <f t="shared" si="89"/>
        <v/>
      </c>
      <c r="J820" s="11" t="str">
        <f t="shared" si="87"/>
        <v/>
      </c>
      <c r="K820" s="11" t="str">
        <f t="shared" si="90"/>
        <v/>
      </c>
      <c r="L820" s="11" t="str">
        <f>IF('SAT Math'!B820="","",'SAT M to CBEST M'!$A$2+'SAT M to CBEST M'!$B$2*B820)</f>
        <v/>
      </c>
      <c r="M820" s="11" t="str">
        <f>IF('SAT Math'!B820="","", IF(L820&lt;20, 20, IF(L820&gt;80, 80, L820)))</f>
        <v/>
      </c>
    </row>
    <row r="821" spans="1:13" x14ac:dyDescent="0.25">
      <c r="A821" s="11">
        <v>820</v>
      </c>
      <c r="B821" s="30"/>
      <c r="C821" s="11" t="str">
        <f>IF(ISBLANK('SAT Math'!B821),"", IF('SAT Math'!B821&lt;'SAT M to ACT M'!$A$2, 'SAT M to ACT M'!$B$2, IF('SAT Math'!B821&gt;'SAT M to ACT M'!A$56, 'SAT M to ACT M'!B$56, VLOOKUP(B821,'SAT M to ACT M'!A:B,2,FALSE))))</f>
        <v/>
      </c>
      <c r="D821" s="11" t="str">
        <f t="shared" si="84"/>
        <v/>
      </c>
      <c r="E821" s="11" t="str">
        <f t="shared" si="88"/>
        <v/>
      </c>
      <c r="F821" s="11" t="str">
        <f t="shared" si="85"/>
        <v/>
      </c>
      <c r="G821" s="11" t="str">
        <f>IF('SAT Math'!B821="","", IF(F821&lt;100, 100, IF(F821&gt;300, 300, F821)))</f>
        <v/>
      </c>
      <c r="H821" s="11" t="str">
        <f t="shared" si="86"/>
        <v/>
      </c>
      <c r="I821" s="11" t="str">
        <f t="shared" si="89"/>
        <v/>
      </c>
      <c r="J821" s="11" t="str">
        <f t="shared" si="87"/>
        <v/>
      </c>
      <c r="K821" s="11" t="str">
        <f t="shared" si="90"/>
        <v/>
      </c>
      <c r="L821" s="11" t="str">
        <f>IF('SAT Math'!B821="","",'SAT M to CBEST M'!$A$2+'SAT M to CBEST M'!$B$2*B821)</f>
        <v/>
      </c>
      <c r="M821" s="11" t="str">
        <f>IF('SAT Math'!B821="","", IF(L821&lt;20, 20, IF(L821&gt;80, 80, L821)))</f>
        <v/>
      </c>
    </row>
    <row r="822" spans="1:13" x14ac:dyDescent="0.25">
      <c r="A822" s="11">
        <v>821</v>
      </c>
      <c r="B822" s="30"/>
      <c r="C822" s="11" t="str">
        <f>IF(ISBLANK('SAT Math'!B822),"", IF('SAT Math'!B822&lt;'SAT M to ACT M'!$A$2, 'SAT M to ACT M'!$B$2, IF('SAT Math'!B822&gt;'SAT M to ACT M'!A$56, 'SAT M to ACT M'!B$56, VLOOKUP(B822,'SAT M to ACT M'!A:B,2,FALSE))))</f>
        <v/>
      </c>
      <c r="D822" s="11" t="str">
        <f t="shared" si="84"/>
        <v/>
      </c>
      <c r="E822" s="11" t="str">
        <f t="shared" si="88"/>
        <v/>
      </c>
      <c r="F822" s="11" t="str">
        <f t="shared" si="85"/>
        <v/>
      </c>
      <c r="G822" s="11" t="str">
        <f>IF('SAT Math'!B822="","", IF(F822&lt;100, 100, IF(F822&gt;300, 300, F822)))</f>
        <v/>
      </c>
      <c r="H822" s="11" t="str">
        <f t="shared" si="86"/>
        <v/>
      </c>
      <c r="I822" s="11" t="str">
        <f t="shared" si="89"/>
        <v/>
      </c>
      <c r="J822" s="11" t="str">
        <f t="shared" si="87"/>
        <v/>
      </c>
      <c r="K822" s="11" t="str">
        <f t="shared" si="90"/>
        <v/>
      </c>
      <c r="L822" s="11" t="str">
        <f>IF('SAT Math'!B822="","",'SAT M to CBEST M'!$A$2+'SAT M to CBEST M'!$B$2*B822)</f>
        <v/>
      </c>
      <c r="M822" s="11" t="str">
        <f>IF('SAT Math'!B822="","", IF(L822&lt;20, 20, IF(L822&gt;80, 80, L822)))</f>
        <v/>
      </c>
    </row>
    <row r="823" spans="1:13" x14ac:dyDescent="0.25">
      <c r="A823" s="11">
        <v>822</v>
      </c>
      <c r="B823" s="30"/>
      <c r="C823" s="11" t="str">
        <f>IF(ISBLANK('SAT Math'!B823),"", IF('SAT Math'!B823&lt;'SAT M to ACT M'!$A$2, 'SAT M to ACT M'!$B$2, IF('SAT Math'!B823&gt;'SAT M to ACT M'!A$56, 'SAT M to ACT M'!B$56, VLOOKUP(B823,'SAT M to ACT M'!A:B,2,FALSE))))</f>
        <v/>
      </c>
      <c r="D823" s="11" t="str">
        <f t="shared" si="84"/>
        <v/>
      </c>
      <c r="E823" s="11" t="str">
        <f t="shared" si="88"/>
        <v/>
      </c>
      <c r="F823" s="11" t="str">
        <f t="shared" si="85"/>
        <v/>
      </c>
      <c r="G823" s="11" t="str">
        <f>IF('SAT Math'!B823="","", IF(F823&lt;100, 100, IF(F823&gt;300, 300, F823)))</f>
        <v/>
      </c>
      <c r="H823" s="11" t="str">
        <f t="shared" si="86"/>
        <v/>
      </c>
      <c r="I823" s="11" t="str">
        <f t="shared" si="89"/>
        <v/>
      </c>
      <c r="J823" s="11" t="str">
        <f t="shared" si="87"/>
        <v/>
      </c>
      <c r="K823" s="11" t="str">
        <f t="shared" si="90"/>
        <v/>
      </c>
      <c r="L823" s="11" t="str">
        <f>IF('SAT Math'!B823="","",'SAT M to CBEST M'!$A$2+'SAT M to CBEST M'!$B$2*B823)</f>
        <v/>
      </c>
      <c r="M823" s="11" t="str">
        <f>IF('SAT Math'!B823="","", IF(L823&lt;20, 20, IF(L823&gt;80, 80, L823)))</f>
        <v/>
      </c>
    </row>
    <row r="824" spans="1:13" x14ac:dyDescent="0.25">
      <c r="A824" s="11">
        <v>823</v>
      </c>
      <c r="B824" s="30"/>
      <c r="C824" s="11" t="str">
        <f>IF(ISBLANK('SAT Math'!B824),"", IF('SAT Math'!B824&lt;'SAT M to ACT M'!$A$2, 'SAT M to ACT M'!$B$2, IF('SAT Math'!B824&gt;'SAT M to ACT M'!A$56, 'SAT M to ACT M'!B$56, VLOOKUP(B824,'SAT M to ACT M'!A:B,2,FALSE))))</f>
        <v/>
      </c>
      <c r="D824" s="11" t="str">
        <f t="shared" si="84"/>
        <v/>
      </c>
      <c r="E824" s="11" t="str">
        <f t="shared" si="88"/>
        <v/>
      </c>
      <c r="F824" s="11" t="str">
        <f t="shared" si="85"/>
        <v/>
      </c>
      <c r="G824" s="11" t="str">
        <f>IF('SAT Math'!B824="","", IF(F824&lt;100, 100, IF(F824&gt;300, 300, F824)))</f>
        <v/>
      </c>
      <c r="H824" s="11" t="str">
        <f t="shared" si="86"/>
        <v/>
      </c>
      <c r="I824" s="11" t="str">
        <f t="shared" si="89"/>
        <v/>
      </c>
      <c r="J824" s="11" t="str">
        <f t="shared" si="87"/>
        <v/>
      </c>
      <c r="K824" s="11" t="str">
        <f t="shared" si="90"/>
        <v/>
      </c>
      <c r="L824" s="11" t="str">
        <f>IF('SAT Math'!B824="","",'SAT M to CBEST M'!$A$2+'SAT M to CBEST M'!$B$2*B824)</f>
        <v/>
      </c>
      <c r="M824" s="11" t="str">
        <f>IF('SAT Math'!B824="","", IF(L824&lt;20, 20, IF(L824&gt;80, 80, L824)))</f>
        <v/>
      </c>
    </row>
    <row r="825" spans="1:13" x14ac:dyDescent="0.25">
      <c r="A825" s="11">
        <v>824</v>
      </c>
      <c r="B825" s="30"/>
      <c r="C825" s="11" t="str">
        <f>IF(ISBLANK('SAT Math'!B825),"", IF('SAT Math'!B825&lt;'SAT M to ACT M'!$A$2, 'SAT M to ACT M'!$B$2, IF('SAT Math'!B825&gt;'SAT M to ACT M'!A$56, 'SAT M to ACT M'!B$56, VLOOKUP(B825,'SAT M to ACT M'!A:B,2,FALSE))))</f>
        <v/>
      </c>
      <c r="D825" s="11" t="str">
        <f t="shared" si="84"/>
        <v/>
      </c>
      <c r="E825" s="11" t="str">
        <f t="shared" si="88"/>
        <v/>
      </c>
      <c r="F825" s="11" t="str">
        <f t="shared" si="85"/>
        <v/>
      </c>
      <c r="G825" s="11" t="str">
        <f>IF('SAT Math'!B825="","", IF(F825&lt;100, 100, IF(F825&gt;300, 300, F825)))</f>
        <v/>
      </c>
      <c r="H825" s="11" t="str">
        <f t="shared" si="86"/>
        <v/>
      </c>
      <c r="I825" s="11" t="str">
        <f t="shared" si="89"/>
        <v/>
      </c>
      <c r="J825" s="11" t="str">
        <f t="shared" si="87"/>
        <v/>
      </c>
      <c r="K825" s="11" t="str">
        <f t="shared" si="90"/>
        <v/>
      </c>
      <c r="L825" s="11" t="str">
        <f>IF('SAT Math'!B825="","",'SAT M to CBEST M'!$A$2+'SAT M to CBEST M'!$B$2*B825)</f>
        <v/>
      </c>
      <c r="M825" s="11" t="str">
        <f>IF('SAT Math'!B825="","", IF(L825&lt;20, 20, IF(L825&gt;80, 80, L825)))</f>
        <v/>
      </c>
    </row>
    <row r="826" spans="1:13" x14ac:dyDescent="0.25">
      <c r="A826" s="11">
        <v>825</v>
      </c>
      <c r="B826" s="30"/>
      <c r="C826" s="11" t="str">
        <f>IF(ISBLANK('SAT Math'!B826),"", IF('SAT Math'!B826&lt;'SAT M to ACT M'!$A$2, 'SAT M to ACT M'!$B$2, IF('SAT Math'!B826&gt;'SAT M to ACT M'!A$56, 'SAT M to ACT M'!B$56, VLOOKUP(B826,'SAT M to ACT M'!A:B,2,FALSE))))</f>
        <v/>
      </c>
      <c r="D826" s="11" t="str">
        <f t="shared" si="84"/>
        <v/>
      </c>
      <c r="E826" s="11" t="str">
        <f t="shared" si="88"/>
        <v/>
      </c>
      <c r="F826" s="11" t="str">
        <f t="shared" si="85"/>
        <v/>
      </c>
      <c r="G826" s="11" t="str">
        <f>IF('SAT Math'!B826="","", IF(F826&lt;100, 100, IF(F826&gt;300, 300, F826)))</f>
        <v/>
      </c>
      <c r="H826" s="11" t="str">
        <f t="shared" si="86"/>
        <v/>
      </c>
      <c r="I826" s="11" t="str">
        <f t="shared" si="89"/>
        <v/>
      </c>
      <c r="J826" s="11" t="str">
        <f t="shared" si="87"/>
        <v/>
      </c>
      <c r="K826" s="11" t="str">
        <f t="shared" si="90"/>
        <v/>
      </c>
      <c r="L826" s="11" t="str">
        <f>IF('SAT Math'!B826="","",'SAT M to CBEST M'!$A$2+'SAT M to CBEST M'!$B$2*B826)</f>
        <v/>
      </c>
      <c r="M826" s="11" t="str">
        <f>IF('SAT Math'!B826="","", IF(L826&lt;20, 20, IF(L826&gt;80, 80, L826)))</f>
        <v/>
      </c>
    </row>
    <row r="827" spans="1:13" x14ac:dyDescent="0.25">
      <c r="A827" s="11">
        <v>826</v>
      </c>
      <c r="B827" s="30"/>
      <c r="C827" s="11" t="str">
        <f>IF(ISBLANK('SAT Math'!B827),"", IF('SAT Math'!B827&lt;'SAT M to ACT M'!$A$2, 'SAT M to ACT M'!$B$2, IF('SAT Math'!B827&gt;'SAT M to ACT M'!A$56, 'SAT M to ACT M'!B$56, VLOOKUP(B827,'SAT M to ACT M'!A:B,2,FALSE))))</f>
        <v/>
      </c>
      <c r="D827" s="11" t="str">
        <f t="shared" si="84"/>
        <v/>
      </c>
      <c r="E827" s="11" t="str">
        <f t="shared" si="88"/>
        <v/>
      </c>
      <c r="F827" s="11" t="str">
        <f t="shared" si="85"/>
        <v/>
      </c>
      <c r="G827" s="11" t="str">
        <f>IF('SAT Math'!B827="","", IF(F827&lt;100, 100, IF(F827&gt;300, 300, F827)))</f>
        <v/>
      </c>
      <c r="H827" s="11" t="str">
        <f t="shared" si="86"/>
        <v/>
      </c>
      <c r="I827" s="11" t="str">
        <f t="shared" si="89"/>
        <v/>
      </c>
      <c r="J827" s="11" t="str">
        <f t="shared" si="87"/>
        <v/>
      </c>
      <c r="K827" s="11" t="str">
        <f t="shared" si="90"/>
        <v/>
      </c>
      <c r="L827" s="11" t="str">
        <f>IF('SAT Math'!B827="","",'SAT M to CBEST M'!$A$2+'SAT M to CBEST M'!$B$2*B827)</f>
        <v/>
      </c>
      <c r="M827" s="11" t="str">
        <f>IF('SAT Math'!B827="","", IF(L827&lt;20, 20, IF(L827&gt;80, 80, L827)))</f>
        <v/>
      </c>
    </row>
    <row r="828" spans="1:13" x14ac:dyDescent="0.25">
      <c r="A828" s="11">
        <v>827</v>
      </c>
      <c r="B828" s="30"/>
      <c r="C828" s="11" t="str">
        <f>IF(ISBLANK('SAT Math'!B828),"", IF('SAT Math'!B828&lt;'SAT M to ACT M'!$A$2, 'SAT M to ACT M'!$B$2, IF('SAT Math'!B828&gt;'SAT M to ACT M'!A$56, 'SAT M to ACT M'!B$56, VLOOKUP(B828,'SAT M to ACT M'!A:B,2,FALSE))))</f>
        <v/>
      </c>
      <c r="D828" s="11" t="str">
        <f t="shared" si="84"/>
        <v/>
      </c>
      <c r="E828" s="11" t="str">
        <f t="shared" si="88"/>
        <v/>
      </c>
      <c r="F828" s="11" t="str">
        <f t="shared" si="85"/>
        <v/>
      </c>
      <c r="G828" s="11" t="str">
        <f>IF('SAT Math'!B828="","", IF(F828&lt;100, 100, IF(F828&gt;300, 300, F828)))</f>
        <v/>
      </c>
      <c r="H828" s="11" t="str">
        <f t="shared" si="86"/>
        <v/>
      </c>
      <c r="I828" s="11" t="str">
        <f t="shared" si="89"/>
        <v/>
      </c>
      <c r="J828" s="11" t="str">
        <f t="shared" si="87"/>
        <v/>
      </c>
      <c r="K828" s="11" t="str">
        <f t="shared" si="90"/>
        <v/>
      </c>
      <c r="L828" s="11" t="str">
        <f>IF('SAT Math'!B828="","",'SAT M to CBEST M'!$A$2+'SAT M to CBEST M'!$B$2*B828)</f>
        <v/>
      </c>
      <c r="M828" s="11" t="str">
        <f>IF('SAT Math'!B828="","", IF(L828&lt;20, 20, IF(L828&gt;80, 80, L828)))</f>
        <v/>
      </c>
    </row>
    <row r="829" spans="1:13" x14ac:dyDescent="0.25">
      <c r="A829" s="11">
        <v>828</v>
      </c>
      <c r="B829" s="30"/>
      <c r="C829" s="11" t="str">
        <f>IF(ISBLANK('SAT Math'!B829),"", IF('SAT Math'!B829&lt;'SAT M to ACT M'!$A$2, 'SAT M to ACT M'!$B$2, IF('SAT Math'!B829&gt;'SAT M to ACT M'!A$56, 'SAT M to ACT M'!B$56, VLOOKUP(B829,'SAT M to ACT M'!A:B,2,FALSE))))</f>
        <v/>
      </c>
      <c r="D829" s="11" t="str">
        <f t="shared" si="84"/>
        <v/>
      </c>
      <c r="E829" s="11" t="str">
        <f t="shared" si="88"/>
        <v/>
      </c>
      <c r="F829" s="11" t="str">
        <f t="shared" si="85"/>
        <v/>
      </c>
      <c r="G829" s="11" t="str">
        <f>IF('SAT Math'!B829="","", IF(F829&lt;100, 100, IF(F829&gt;300, 300, F829)))</f>
        <v/>
      </c>
      <c r="H829" s="11" t="str">
        <f t="shared" si="86"/>
        <v/>
      </c>
      <c r="I829" s="11" t="str">
        <f t="shared" si="89"/>
        <v/>
      </c>
      <c r="J829" s="11" t="str">
        <f t="shared" si="87"/>
        <v/>
      </c>
      <c r="K829" s="11" t="str">
        <f t="shared" si="90"/>
        <v/>
      </c>
      <c r="L829" s="11" t="str">
        <f>IF('SAT Math'!B829="","",'SAT M to CBEST M'!$A$2+'SAT M to CBEST M'!$B$2*B829)</f>
        <v/>
      </c>
      <c r="M829" s="11" t="str">
        <f>IF('SAT Math'!B829="","", IF(L829&lt;20, 20, IF(L829&gt;80, 80, L829)))</f>
        <v/>
      </c>
    </row>
    <row r="830" spans="1:13" x14ac:dyDescent="0.25">
      <c r="A830" s="11">
        <v>829</v>
      </c>
      <c r="B830" s="30"/>
      <c r="C830" s="11" t="str">
        <f>IF(ISBLANK('SAT Math'!B830),"", IF('SAT Math'!B830&lt;'SAT M to ACT M'!$A$2, 'SAT M to ACT M'!$B$2, IF('SAT Math'!B830&gt;'SAT M to ACT M'!A$56, 'SAT M to ACT M'!B$56, VLOOKUP(B830,'SAT M to ACT M'!A:B,2,FALSE))))</f>
        <v/>
      </c>
      <c r="D830" s="11" t="str">
        <f t="shared" si="84"/>
        <v/>
      </c>
      <c r="E830" s="11" t="str">
        <f t="shared" si="88"/>
        <v/>
      </c>
      <c r="F830" s="11" t="str">
        <f t="shared" si="85"/>
        <v/>
      </c>
      <c r="G830" s="11" t="str">
        <f>IF('SAT Math'!B830="","", IF(F830&lt;100, 100, IF(F830&gt;300, 300, F830)))</f>
        <v/>
      </c>
      <c r="H830" s="11" t="str">
        <f t="shared" si="86"/>
        <v/>
      </c>
      <c r="I830" s="11" t="str">
        <f t="shared" si="89"/>
        <v/>
      </c>
      <c r="J830" s="11" t="str">
        <f t="shared" si="87"/>
        <v/>
      </c>
      <c r="K830" s="11" t="str">
        <f t="shared" si="90"/>
        <v/>
      </c>
      <c r="L830" s="11" t="str">
        <f>IF('SAT Math'!B830="","",'SAT M to CBEST M'!$A$2+'SAT M to CBEST M'!$B$2*B830)</f>
        <v/>
      </c>
      <c r="M830" s="11" t="str">
        <f>IF('SAT Math'!B830="","", IF(L830&lt;20, 20, IF(L830&gt;80, 80, L830)))</f>
        <v/>
      </c>
    </row>
    <row r="831" spans="1:13" x14ac:dyDescent="0.25">
      <c r="A831" s="11">
        <v>830</v>
      </c>
      <c r="B831" s="30"/>
      <c r="C831" s="11" t="str">
        <f>IF(ISBLANK('SAT Math'!B831),"", IF('SAT Math'!B831&lt;'SAT M to ACT M'!$A$2, 'SAT M to ACT M'!$B$2, IF('SAT Math'!B831&gt;'SAT M to ACT M'!A$56, 'SAT M to ACT M'!B$56, VLOOKUP(B831,'SAT M to ACT M'!A:B,2,FALSE))))</f>
        <v/>
      </c>
      <c r="D831" s="11" t="str">
        <f t="shared" si="84"/>
        <v/>
      </c>
      <c r="E831" s="11" t="str">
        <f t="shared" si="88"/>
        <v/>
      </c>
      <c r="F831" s="11" t="str">
        <f t="shared" si="85"/>
        <v/>
      </c>
      <c r="G831" s="11" t="str">
        <f>IF('SAT Math'!B831="","", IF(F831&lt;100, 100, IF(F831&gt;300, 300, F831)))</f>
        <v/>
      </c>
      <c r="H831" s="11" t="str">
        <f t="shared" si="86"/>
        <v/>
      </c>
      <c r="I831" s="11" t="str">
        <f t="shared" si="89"/>
        <v/>
      </c>
      <c r="J831" s="11" t="str">
        <f t="shared" si="87"/>
        <v/>
      </c>
      <c r="K831" s="11" t="str">
        <f t="shared" si="90"/>
        <v/>
      </c>
      <c r="L831" s="11" t="str">
        <f>IF('SAT Math'!B831="","",'SAT M to CBEST M'!$A$2+'SAT M to CBEST M'!$B$2*B831)</f>
        <v/>
      </c>
      <c r="M831" s="11" t="str">
        <f>IF('SAT Math'!B831="","", IF(L831&lt;20, 20, IF(L831&gt;80, 80, L831)))</f>
        <v/>
      </c>
    </row>
    <row r="832" spans="1:13" x14ac:dyDescent="0.25">
      <c r="A832" s="11">
        <v>831</v>
      </c>
      <c r="B832" s="30"/>
      <c r="C832" s="11" t="str">
        <f>IF(ISBLANK('SAT Math'!B832),"", IF('SAT Math'!B832&lt;'SAT M to ACT M'!$A$2, 'SAT M to ACT M'!$B$2, IF('SAT Math'!B832&gt;'SAT M to ACT M'!A$56, 'SAT M to ACT M'!B$56, VLOOKUP(B832,'SAT M to ACT M'!A:B,2,FALSE))))</f>
        <v/>
      </c>
      <c r="D832" s="11" t="str">
        <f t="shared" si="84"/>
        <v/>
      </c>
      <c r="E832" s="11" t="str">
        <f t="shared" si="88"/>
        <v/>
      </c>
      <c r="F832" s="11" t="str">
        <f t="shared" si="85"/>
        <v/>
      </c>
      <c r="G832" s="11" t="str">
        <f>IF('SAT Math'!B832="","", IF(F832&lt;100, 100, IF(F832&gt;300, 300, F832)))</f>
        <v/>
      </c>
      <c r="H832" s="11" t="str">
        <f t="shared" si="86"/>
        <v/>
      </c>
      <c r="I832" s="11" t="str">
        <f t="shared" si="89"/>
        <v/>
      </c>
      <c r="J832" s="11" t="str">
        <f t="shared" si="87"/>
        <v/>
      </c>
      <c r="K832" s="11" t="str">
        <f t="shared" si="90"/>
        <v/>
      </c>
      <c r="L832" s="11" t="str">
        <f>IF('SAT Math'!B832="","",'SAT M to CBEST M'!$A$2+'SAT M to CBEST M'!$B$2*B832)</f>
        <v/>
      </c>
      <c r="M832" s="11" t="str">
        <f>IF('SAT Math'!B832="","", IF(L832&lt;20, 20, IF(L832&gt;80, 80, L832)))</f>
        <v/>
      </c>
    </row>
    <row r="833" spans="1:13" x14ac:dyDescent="0.25">
      <c r="A833" s="11">
        <v>832</v>
      </c>
      <c r="B833" s="30"/>
      <c r="C833" s="11" t="str">
        <f>IF(ISBLANK('SAT Math'!B833),"", IF('SAT Math'!B833&lt;'SAT M to ACT M'!$A$2, 'SAT M to ACT M'!$B$2, IF('SAT Math'!B833&gt;'SAT M to ACT M'!A$56, 'SAT M to ACT M'!B$56, VLOOKUP(B833,'SAT M to ACT M'!A:B,2,FALSE))))</f>
        <v/>
      </c>
      <c r="D833" s="11" t="str">
        <f t="shared" si="84"/>
        <v/>
      </c>
      <c r="E833" s="11" t="str">
        <f t="shared" si="88"/>
        <v/>
      </c>
      <c r="F833" s="11" t="str">
        <f t="shared" si="85"/>
        <v/>
      </c>
      <c r="G833" s="11" t="str">
        <f>IF('SAT Math'!B833="","", IF(F833&lt;100, 100, IF(F833&gt;300, 300, F833)))</f>
        <v/>
      </c>
      <c r="H833" s="11" t="str">
        <f t="shared" si="86"/>
        <v/>
      </c>
      <c r="I833" s="11" t="str">
        <f t="shared" si="89"/>
        <v/>
      </c>
      <c r="J833" s="11" t="str">
        <f t="shared" si="87"/>
        <v/>
      </c>
      <c r="K833" s="11" t="str">
        <f t="shared" si="90"/>
        <v/>
      </c>
      <c r="L833" s="11" t="str">
        <f>IF('SAT Math'!B833="","",'SAT M to CBEST M'!$A$2+'SAT M to CBEST M'!$B$2*B833)</f>
        <v/>
      </c>
      <c r="M833" s="11" t="str">
        <f>IF('SAT Math'!B833="","", IF(L833&lt;20, 20, IF(L833&gt;80, 80, L833)))</f>
        <v/>
      </c>
    </row>
    <row r="834" spans="1:13" x14ac:dyDescent="0.25">
      <c r="A834" s="11">
        <v>833</v>
      </c>
      <c r="B834" s="30"/>
      <c r="C834" s="11" t="str">
        <f>IF(ISBLANK('SAT Math'!B834),"", IF('SAT Math'!B834&lt;'SAT M to ACT M'!$A$2, 'SAT M to ACT M'!$B$2, IF('SAT Math'!B834&gt;'SAT M to ACT M'!A$56, 'SAT M to ACT M'!B$56, VLOOKUP(B834,'SAT M to ACT M'!A:B,2,FALSE))))</f>
        <v/>
      </c>
      <c r="D834" s="11" t="str">
        <f t="shared" ref="D834:D897" si="91">IF(B834="","",interceptACTMtoPCM5732+slopeACTMtoPCM5732*C834)</f>
        <v/>
      </c>
      <c r="E834" s="11" t="str">
        <f t="shared" si="88"/>
        <v/>
      </c>
      <c r="F834" s="11" t="str">
        <f t="shared" ref="F834:F897" si="92">IF(B834="","",IF(C834&gt;=17, upperinterceptACTMtoPAAM201+C834*upperslopeACTMtoPAAM201, lowerinterceptACTMtoPAAM201+C834*lowerslopeACTMtoPAAM201))</f>
        <v/>
      </c>
      <c r="G834" s="11" t="str">
        <f>IF('SAT Math'!B834="","", IF(F834&lt;100, 100, IF(F834&gt;300, 300, F834)))</f>
        <v/>
      </c>
      <c r="H834" s="11" t="str">
        <f t="shared" ref="H834:H897" si="93">IF(B834="","",interceptACTMtoPCM5733+slopeACTMtoPCM5733*C834)</f>
        <v/>
      </c>
      <c r="I834" s="11" t="str">
        <f t="shared" si="89"/>
        <v/>
      </c>
      <c r="J834" s="11" t="str">
        <f t="shared" ref="J834:J897" si="94">IF(B834="","",IF(C834&gt;=16, upperinterceptACTMtoPAAM211+C834*upperslopeACTMtoPAAM211, lowerinterceptACTMtoPAAM211+C834*lowerslopeACTMtoPAAM211))</f>
        <v/>
      </c>
      <c r="K834" s="11" t="str">
        <f t="shared" si="90"/>
        <v/>
      </c>
      <c r="L834" s="11" t="str">
        <f>IF('SAT Math'!B834="","",'SAT M to CBEST M'!$A$2+'SAT M to CBEST M'!$B$2*B834)</f>
        <v/>
      </c>
      <c r="M834" s="11" t="str">
        <f>IF('SAT Math'!B834="","", IF(L834&lt;20, 20, IF(L834&gt;80, 80, L834)))</f>
        <v/>
      </c>
    </row>
    <row r="835" spans="1:13" x14ac:dyDescent="0.25">
      <c r="A835" s="11">
        <v>834</v>
      </c>
      <c r="B835" s="30"/>
      <c r="C835" s="11" t="str">
        <f>IF(ISBLANK('SAT Math'!B835),"", IF('SAT Math'!B835&lt;'SAT M to ACT M'!$A$2, 'SAT M to ACT M'!$B$2, IF('SAT Math'!B835&gt;'SAT M to ACT M'!A$56, 'SAT M to ACT M'!B$56, VLOOKUP(B835,'SAT M to ACT M'!A:B,2,FALSE))))</f>
        <v/>
      </c>
      <c r="D835" s="11" t="str">
        <f t="shared" si="91"/>
        <v/>
      </c>
      <c r="E835" s="11" t="str">
        <f t="shared" ref="E835:E898" si="95">IF(B835="","", IF(D835&lt;100, 100, IF(D835&gt;200, 200, D835)))</f>
        <v/>
      </c>
      <c r="F835" s="11" t="str">
        <f t="shared" si="92"/>
        <v/>
      </c>
      <c r="G835" s="11" t="str">
        <f>IF('SAT Math'!B835="","", IF(F835&lt;100, 100, IF(F835&gt;300, 300, F835)))</f>
        <v/>
      </c>
      <c r="H835" s="11" t="str">
        <f t="shared" si="93"/>
        <v/>
      </c>
      <c r="I835" s="11" t="str">
        <f t="shared" ref="I835:I898" si="96">IF(B835="","", IF(H835&lt;100, 100, IF(H835&gt;200, 200, H835)))</f>
        <v/>
      </c>
      <c r="J835" s="11" t="str">
        <f t="shared" si="94"/>
        <v/>
      </c>
      <c r="K835" s="11" t="str">
        <f t="shared" ref="K835:K898" si="97">IF(B835="","", IF(J835&lt;100, 100, IF(J835&gt;300, 300, J835)))</f>
        <v/>
      </c>
      <c r="L835" s="11" t="str">
        <f>IF('SAT Math'!B835="","",'SAT M to CBEST M'!$A$2+'SAT M to CBEST M'!$B$2*B835)</f>
        <v/>
      </c>
      <c r="M835" s="11" t="str">
        <f>IF('SAT Math'!B835="","", IF(L835&lt;20, 20, IF(L835&gt;80, 80, L835)))</f>
        <v/>
      </c>
    </row>
    <row r="836" spans="1:13" x14ac:dyDescent="0.25">
      <c r="A836" s="11">
        <v>835</v>
      </c>
      <c r="B836" s="30"/>
      <c r="C836" s="11" t="str">
        <f>IF(ISBLANK('SAT Math'!B836),"", IF('SAT Math'!B836&lt;'SAT M to ACT M'!$A$2, 'SAT M to ACT M'!$B$2, IF('SAT Math'!B836&gt;'SAT M to ACT M'!A$56, 'SAT M to ACT M'!B$56, VLOOKUP(B836,'SAT M to ACT M'!A:B,2,FALSE))))</f>
        <v/>
      </c>
      <c r="D836" s="11" t="str">
        <f t="shared" si="91"/>
        <v/>
      </c>
      <c r="E836" s="11" t="str">
        <f t="shared" si="95"/>
        <v/>
      </c>
      <c r="F836" s="11" t="str">
        <f t="shared" si="92"/>
        <v/>
      </c>
      <c r="G836" s="11" t="str">
        <f>IF('SAT Math'!B836="","", IF(F836&lt;100, 100, IF(F836&gt;300, 300, F836)))</f>
        <v/>
      </c>
      <c r="H836" s="11" t="str">
        <f t="shared" si="93"/>
        <v/>
      </c>
      <c r="I836" s="11" t="str">
        <f t="shared" si="96"/>
        <v/>
      </c>
      <c r="J836" s="11" t="str">
        <f t="shared" si="94"/>
        <v/>
      </c>
      <c r="K836" s="11" t="str">
        <f t="shared" si="97"/>
        <v/>
      </c>
      <c r="L836" s="11" t="str">
        <f>IF('SAT Math'!B836="","",'SAT M to CBEST M'!$A$2+'SAT M to CBEST M'!$B$2*B836)</f>
        <v/>
      </c>
      <c r="M836" s="11" t="str">
        <f>IF('SAT Math'!B836="","", IF(L836&lt;20, 20, IF(L836&gt;80, 80, L836)))</f>
        <v/>
      </c>
    </row>
    <row r="837" spans="1:13" x14ac:dyDescent="0.25">
      <c r="A837" s="11">
        <v>836</v>
      </c>
      <c r="B837" s="30"/>
      <c r="C837" s="11" t="str">
        <f>IF(ISBLANK('SAT Math'!B837),"", IF('SAT Math'!B837&lt;'SAT M to ACT M'!$A$2, 'SAT M to ACT M'!$B$2, IF('SAT Math'!B837&gt;'SAT M to ACT M'!A$56, 'SAT M to ACT M'!B$56, VLOOKUP(B837,'SAT M to ACT M'!A:B,2,FALSE))))</f>
        <v/>
      </c>
      <c r="D837" s="11" t="str">
        <f t="shared" si="91"/>
        <v/>
      </c>
      <c r="E837" s="11" t="str">
        <f t="shared" si="95"/>
        <v/>
      </c>
      <c r="F837" s="11" t="str">
        <f t="shared" si="92"/>
        <v/>
      </c>
      <c r="G837" s="11" t="str">
        <f>IF('SAT Math'!B837="","", IF(F837&lt;100, 100, IF(F837&gt;300, 300, F837)))</f>
        <v/>
      </c>
      <c r="H837" s="11" t="str">
        <f t="shared" si="93"/>
        <v/>
      </c>
      <c r="I837" s="11" t="str">
        <f t="shared" si="96"/>
        <v/>
      </c>
      <c r="J837" s="11" t="str">
        <f t="shared" si="94"/>
        <v/>
      </c>
      <c r="K837" s="11" t="str">
        <f t="shared" si="97"/>
        <v/>
      </c>
      <c r="L837" s="11" t="str">
        <f>IF('SAT Math'!B837="","",'SAT M to CBEST M'!$A$2+'SAT M to CBEST M'!$B$2*B837)</f>
        <v/>
      </c>
      <c r="M837" s="11" t="str">
        <f>IF('SAT Math'!B837="","", IF(L837&lt;20, 20, IF(L837&gt;80, 80, L837)))</f>
        <v/>
      </c>
    </row>
    <row r="838" spans="1:13" x14ac:dyDescent="0.25">
      <c r="A838" s="11">
        <v>837</v>
      </c>
      <c r="B838" s="30"/>
      <c r="C838" s="11" t="str">
        <f>IF(ISBLANK('SAT Math'!B838),"", IF('SAT Math'!B838&lt;'SAT M to ACT M'!$A$2, 'SAT M to ACT M'!$B$2, IF('SAT Math'!B838&gt;'SAT M to ACT M'!A$56, 'SAT M to ACT M'!B$56, VLOOKUP(B838,'SAT M to ACT M'!A:B,2,FALSE))))</f>
        <v/>
      </c>
      <c r="D838" s="11" t="str">
        <f t="shared" si="91"/>
        <v/>
      </c>
      <c r="E838" s="11" t="str">
        <f t="shared" si="95"/>
        <v/>
      </c>
      <c r="F838" s="11" t="str">
        <f t="shared" si="92"/>
        <v/>
      </c>
      <c r="G838" s="11" t="str">
        <f>IF('SAT Math'!B838="","", IF(F838&lt;100, 100, IF(F838&gt;300, 300, F838)))</f>
        <v/>
      </c>
      <c r="H838" s="11" t="str">
        <f t="shared" si="93"/>
        <v/>
      </c>
      <c r="I838" s="11" t="str">
        <f t="shared" si="96"/>
        <v/>
      </c>
      <c r="J838" s="11" t="str">
        <f t="shared" si="94"/>
        <v/>
      </c>
      <c r="K838" s="11" t="str">
        <f t="shared" si="97"/>
        <v/>
      </c>
      <c r="L838" s="11" t="str">
        <f>IF('SAT Math'!B838="","",'SAT M to CBEST M'!$A$2+'SAT M to CBEST M'!$B$2*B838)</f>
        <v/>
      </c>
      <c r="M838" s="11" t="str">
        <f>IF('SAT Math'!B838="","", IF(L838&lt;20, 20, IF(L838&gt;80, 80, L838)))</f>
        <v/>
      </c>
    </row>
    <row r="839" spans="1:13" x14ac:dyDescent="0.25">
      <c r="A839" s="11">
        <v>838</v>
      </c>
      <c r="B839" s="30"/>
      <c r="C839" s="11" t="str">
        <f>IF(ISBLANK('SAT Math'!B839),"", IF('SAT Math'!B839&lt;'SAT M to ACT M'!$A$2, 'SAT M to ACT M'!$B$2, IF('SAT Math'!B839&gt;'SAT M to ACT M'!A$56, 'SAT M to ACT M'!B$56, VLOOKUP(B839,'SAT M to ACT M'!A:B,2,FALSE))))</f>
        <v/>
      </c>
      <c r="D839" s="11" t="str">
        <f t="shared" si="91"/>
        <v/>
      </c>
      <c r="E839" s="11" t="str">
        <f t="shared" si="95"/>
        <v/>
      </c>
      <c r="F839" s="11" t="str">
        <f t="shared" si="92"/>
        <v/>
      </c>
      <c r="G839" s="11" t="str">
        <f>IF('SAT Math'!B839="","", IF(F839&lt;100, 100, IF(F839&gt;300, 300, F839)))</f>
        <v/>
      </c>
      <c r="H839" s="11" t="str">
        <f t="shared" si="93"/>
        <v/>
      </c>
      <c r="I839" s="11" t="str">
        <f t="shared" si="96"/>
        <v/>
      </c>
      <c r="J839" s="11" t="str">
        <f t="shared" si="94"/>
        <v/>
      </c>
      <c r="K839" s="11" t="str">
        <f t="shared" si="97"/>
        <v/>
      </c>
      <c r="L839" s="11" t="str">
        <f>IF('SAT Math'!B839="","",'SAT M to CBEST M'!$A$2+'SAT M to CBEST M'!$B$2*B839)</f>
        <v/>
      </c>
      <c r="M839" s="11" t="str">
        <f>IF('SAT Math'!B839="","", IF(L839&lt;20, 20, IF(L839&gt;80, 80, L839)))</f>
        <v/>
      </c>
    </row>
    <row r="840" spans="1:13" x14ac:dyDescent="0.25">
      <c r="A840" s="11">
        <v>839</v>
      </c>
      <c r="B840" s="30"/>
      <c r="C840" s="11" t="str">
        <f>IF(ISBLANK('SAT Math'!B840),"", IF('SAT Math'!B840&lt;'SAT M to ACT M'!$A$2, 'SAT M to ACT M'!$B$2, IF('SAT Math'!B840&gt;'SAT M to ACT M'!A$56, 'SAT M to ACT M'!B$56, VLOOKUP(B840,'SAT M to ACT M'!A:B,2,FALSE))))</f>
        <v/>
      </c>
      <c r="D840" s="11" t="str">
        <f t="shared" si="91"/>
        <v/>
      </c>
      <c r="E840" s="11" t="str">
        <f t="shared" si="95"/>
        <v/>
      </c>
      <c r="F840" s="11" t="str">
        <f t="shared" si="92"/>
        <v/>
      </c>
      <c r="G840" s="11" t="str">
        <f>IF('SAT Math'!B840="","", IF(F840&lt;100, 100, IF(F840&gt;300, 300, F840)))</f>
        <v/>
      </c>
      <c r="H840" s="11" t="str">
        <f t="shared" si="93"/>
        <v/>
      </c>
      <c r="I840" s="11" t="str">
        <f t="shared" si="96"/>
        <v/>
      </c>
      <c r="J840" s="11" t="str">
        <f t="shared" si="94"/>
        <v/>
      </c>
      <c r="K840" s="11" t="str">
        <f t="shared" si="97"/>
        <v/>
      </c>
      <c r="L840" s="11" t="str">
        <f>IF('SAT Math'!B840="","",'SAT M to CBEST M'!$A$2+'SAT M to CBEST M'!$B$2*B840)</f>
        <v/>
      </c>
      <c r="M840" s="11" t="str">
        <f>IF('SAT Math'!B840="","", IF(L840&lt;20, 20, IF(L840&gt;80, 80, L840)))</f>
        <v/>
      </c>
    </row>
    <row r="841" spans="1:13" x14ac:dyDescent="0.25">
      <c r="A841" s="11">
        <v>840</v>
      </c>
      <c r="B841" s="30"/>
      <c r="C841" s="11" t="str">
        <f>IF(ISBLANK('SAT Math'!B841),"", IF('SAT Math'!B841&lt;'SAT M to ACT M'!$A$2, 'SAT M to ACT M'!$B$2, IF('SAT Math'!B841&gt;'SAT M to ACT M'!A$56, 'SAT M to ACT M'!B$56, VLOOKUP(B841,'SAT M to ACT M'!A:B,2,FALSE))))</f>
        <v/>
      </c>
      <c r="D841" s="11" t="str">
        <f t="shared" si="91"/>
        <v/>
      </c>
      <c r="E841" s="11" t="str">
        <f t="shared" si="95"/>
        <v/>
      </c>
      <c r="F841" s="11" t="str">
        <f t="shared" si="92"/>
        <v/>
      </c>
      <c r="G841" s="11" t="str">
        <f>IF('SAT Math'!B841="","", IF(F841&lt;100, 100, IF(F841&gt;300, 300, F841)))</f>
        <v/>
      </c>
      <c r="H841" s="11" t="str">
        <f t="shared" si="93"/>
        <v/>
      </c>
      <c r="I841" s="11" t="str">
        <f t="shared" si="96"/>
        <v/>
      </c>
      <c r="J841" s="11" t="str">
        <f t="shared" si="94"/>
        <v/>
      </c>
      <c r="K841" s="11" t="str">
        <f t="shared" si="97"/>
        <v/>
      </c>
      <c r="L841" s="11" t="str">
        <f>IF('SAT Math'!B841="","",'SAT M to CBEST M'!$A$2+'SAT M to CBEST M'!$B$2*B841)</f>
        <v/>
      </c>
      <c r="M841" s="11" t="str">
        <f>IF('SAT Math'!B841="","", IF(L841&lt;20, 20, IF(L841&gt;80, 80, L841)))</f>
        <v/>
      </c>
    </row>
    <row r="842" spans="1:13" x14ac:dyDescent="0.25">
      <c r="A842" s="11">
        <v>841</v>
      </c>
      <c r="B842" s="30"/>
      <c r="C842" s="11" t="str">
        <f>IF(ISBLANK('SAT Math'!B842),"", IF('SAT Math'!B842&lt;'SAT M to ACT M'!$A$2, 'SAT M to ACT M'!$B$2, IF('SAT Math'!B842&gt;'SAT M to ACT M'!A$56, 'SAT M to ACT M'!B$56, VLOOKUP(B842,'SAT M to ACT M'!A:B,2,FALSE))))</f>
        <v/>
      </c>
      <c r="D842" s="11" t="str">
        <f t="shared" si="91"/>
        <v/>
      </c>
      <c r="E842" s="11" t="str">
        <f t="shared" si="95"/>
        <v/>
      </c>
      <c r="F842" s="11" t="str">
        <f t="shared" si="92"/>
        <v/>
      </c>
      <c r="G842" s="11" t="str">
        <f>IF('SAT Math'!B842="","", IF(F842&lt;100, 100, IF(F842&gt;300, 300, F842)))</f>
        <v/>
      </c>
      <c r="H842" s="11" t="str">
        <f t="shared" si="93"/>
        <v/>
      </c>
      <c r="I842" s="11" t="str">
        <f t="shared" si="96"/>
        <v/>
      </c>
      <c r="J842" s="11" t="str">
        <f t="shared" si="94"/>
        <v/>
      </c>
      <c r="K842" s="11" t="str">
        <f t="shared" si="97"/>
        <v/>
      </c>
      <c r="L842" s="11" t="str">
        <f>IF('SAT Math'!B842="","",'SAT M to CBEST M'!$A$2+'SAT M to CBEST M'!$B$2*B842)</f>
        <v/>
      </c>
      <c r="M842" s="11" t="str">
        <f>IF('SAT Math'!B842="","", IF(L842&lt;20, 20, IF(L842&gt;80, 80, L842)))</f>
        <v/>
      </c>
    </row>
    <row r="843" spans="1:13" x14ac:dyDescent="0.25">
      <c r="A843" s="11">
        <v>842</v>
      </c>
      <c r="B843" s="30"/>
      <c r="C843" s="11" t="str">
        <f>IF(ISBLANK('SAT Math'!B843),"", IF('SAT Math'!B843&lt;'SAT M to ACT M'!$A$2, 'SAT M to ACT M'!$B$2, IF('SAT Math'!B843&gt;'SAT M to ACT M'!A$56, 'SAT M to ACT M'!B$56, VLOOKUP(B843,'SAT M to ACT M'!A:B,2,FALSE))))</f>
        <v/>
      </c>
      <c r="D843" s="11" t="str">
        <f t="shared" si="91"/>
        <v/>
      </c>
      <c r="E843" s="11" t="str">
        <f t="shared" si="95"/>
        <v/>
      </c>
      <c r="F843" s="11" t="str">
        <f t="shared" si="92"/>
        <v/>
      </c>
      <c r="G843" s="11" t="str">
        <f>IF('SAT Math'!B843="","", IF(F843&lt;100, 100, IF(F843&gt;300, 300, F843)))</f>
        <v/>
      </c>
      <c r="H843" s="11" t="str">
        <f t="shared" si="93"/>
        <v/>
      </c>
      <c r="I843" s="11" t="str">
        <f t="shared" si="96"/>
        <v/>
      </c>
      <c r="J843" s="11" t="str">
        <f t="shared" si="94"/>
        <v/>
      </c>
      <c r="K843" s="11" t="str">
        <f t="shared" si="97"/>
        <v/>
      </c>
      <c r="L843" s="11" t="str">
        <f>IF('SAT Math'!B843="","",'SAT M to CBEST M'!$A$2+'SAT M to CBEST M'!$B$2*B843)</f>
        <v/>
      </c>
      <c r="M843" s="11" t="str">
        <f>IF('SAT Math'!B843="","", IF(L843&lt;20, 20, IF(L843&gt;80, 80, L843)))</f>
        <v/>
      </c>
    </row>
    <row r="844" spans="1:13" x14ac:dyDescent="0.25">
      <c r="A844" s="11">
        <v>843</v>
      </c>
      <c r="B844" s="30"/>
      <c r="C844" s="11" t="str">
        <f>IF(ISBLANK('SAT Math'!B844),"", IF('SAT Math'!B844&lt;'SAT M to ACT M'!$A$2, 'SAT M to ACT M'!$B$2, IF('SAT Math'!B844&gt;'SAT M to ACT M'!A$56, 'SAT M to ACT M'!B$56, VLOOKUP(B844,'SAT M to ACT M'!A:B,2,FALSE))))</f>
        <v/>
      </c>
      <c r="D844" s="11" t="str">
        <f t="shared" si="91"/>
        <v/>
      </c>
      <c r="E844" s="11" t="str">
        <f t="shared" si="95"/>
        <v/>
      </c>
      <c r="F844" s="11" t="str">
        <f t="shared" si="92"/>
        <v/>
      </c>
      <c r="G844" s="11" t="str">
        <f>IF('SAT Math'!B844="","", IF(F844&lt;100, 100, IF(F844&gt;300, 300, F844)))</f>
        <v/>
      </c>
      <c r="H844" s="11" t="str">
        <f t="shared" si="93"/>
        <v/>
      </c>
      <c r="I844" s="11" t="str">
        <f t="shared" si="96"/>
        <v/>
      </c>
      <c r="J844" s="11" t="str">
        <f t="shared" si="94"/>
        <v/>
      </c>
      <c r="K844" s="11" t="str">
        <f t="shared" si="97"/>
        <v/>
      </c>
      <c r="L844" s="11" t="str">
        <f>IF('SAT Math'!B844="","",'SAT M to CBEST M'!$A$2+'SAT M to CBEST M'!$B$2*B844)</f>
        <v/>
      </c>
      <c r="M844" s="11" t="str">
        <f>IF('SAT Math'!B844="","", IF(L844&lt;20, 20, IF(L844&gt;80, 80, L844)))</f>
        <v/>
      </c>
    </row>
    <row r="845" spans="1:13" x14ac:dyDescent="0.25">
      <c r="A845" s="11">
        <v>844</v>
      </c>
      <c r="B845" s="30"/>
      <c r="C845" s="11" t="str">
        <f>IF(ISBLANK('SAT Math'!B845),"", IF('SAT Math'!B845&lt;'SAT M to ACT M'!$A$2, 'SAT M to ACT M'!$B$2, IF('SAT Math'!B845&gt;'SAT M to ACT M'!A$56, 'SAT M to ACT M'!B$56, VLOOKUP(B845,'SAT M to ACT M'!A:B,2,FALSE))))</f>
        <v/>
      </c>
      <c r="D845" s="11" t="str">
        <f t="shared" si="91"/>
        <v/>
      </c>
      <c r="E845" s="11" t="str">
        <f t="shared" si="95"/>
        <v/>
      </c>
      <c r="F845" s="11" t="str">
        <f t="shared" si="92"/>
        <v/>
      </c>
      <c r="G845" s="11" t="str">
        <f>IF('SAT Math'!B845="","", IF(F845&lt;100, 100, IF(F845&gt;300, 300, F845)))</f>
        <v/>
      </c>
      <c r="H845" s="11" t="str">
        <f t="shared" si="93"/>
        <v/>
      </c>
      <c r="I845" s="11" t="str">
        <f t="shared" si="96"/>
        <v/>
      </c>
      <c r="J845" s="11" t="str">
        <f t="shared" si="94"/>
        <v/>
      </c>
      <c r="K845" s="11" t="str">
        <f t="shared" si="97"/>
        <v/>
      </c>
      <c r="L845" s="11" t="str">
        <f>IF('SAT Math'!B845="","",'SAT M to CBEST M'!$A$2+'SAT M to CBEST M'!$B$2*B845)</f>
        <v/>
      </c>
      <c r="M845" s="11" t="str">
        <f>IF('SAT Math'!B845="","", IF(L845&lt;20, 20, IF(L845&gt;80, 80, L845)))</f>
        <v/>
      </c>
    </row>
    <row r="846" spans="1:13" x14ac:dyDescent="0.25">
      <c r="A846" s="11">
        <v>845</v>
      </c>
      <c r="B846" s="30"/>
      <c r="C846" s="11" t="str">
        <f>IF(ISBLANK('SAT Math'!B846),"", IF('SAT Math'!B846&lt;'SAT M to ACT M'!$A$2, 'SAT M to ACT M'!$B$2, IF('SAT Math'!B846&gt;'SAT M to ACT M'!A$56, 'SAT M to ACT M'!B$56, VLOOKUP(B846,'SAT M to ACT M'!A:B,2,FALSE))))</f>
        <v/>
      </c>
      <c r="D846" s="11" t="str">
        <f t="shared" si="91"/>
        <v/>
      </c>
      <c r="E846" s="11" t="str">
        <f t="shared" si="95"/>
        <v/>
      </c>
      <c r="F846" s="11" t="str">
        <f t="shared" si="92"/>
        <v/>
      </c>
      <c r="G846" s="11" t="str">
        <f>IF('SAT Math'!B846="","", IF(F846&lt;100, 100, IF(F846&gt;300, 300, F846)))</f>
        <v/>
      </c>
      <c r="H846" s="11" t="str">
        <f t="shared" si="93"/>
        <v/>
      </c>
      <c r="I846" s="11" t="str">
        <f t="shared" si="96"/>
        <v/>
      </c>
      <c r="J846" s="11" t="str">
        <f t="shared" si="94"/>
        <v/>
      </c>
      <c r="K846" s="11" t="str">
        <f t="shared" si="97"/>
        <v/>
      </c>
      <c r="L846" s="11" t="str">
        <f>IF('SAT Math'!B846="","",'SAT M to CBEST M'!$A$2+'SAT M to CBEST M'!$B$2*B846)</f>
        <v/>
      </c>
      <c r="M846" s="11" t="str">
        <f>IF('SAT Math'!B846="","", IF(L846&lt;20, 20, IF(L846&gt;80, 80, L846)))</f>
        <v/>
      </c>
    </row>
    <row r="847" spans="1:13" x14ac:dyDescent="0.25">
      <c r="A847" s="11">
        <v>846</v>
      </c>
      <c r="B847" s="30"/>
      <c r="C847" s="11" t="str">
        <f>IF(ISBLANK('SAT Math'!B847),"", IF('SAT Math'!B847&lt;'SAT M to ACT M'!$A$2, 'SAT M to ACT M'!$B$2, IF('SAT Math'!B847&gt;'SAT M to ACT M'!A$56, 'SAT M to ACT M'!B$56, VLOOKUP(B847,'SAT M to ACT M'!A:B,2,FALSE))))</f>
        <v/>
      </c>
      <c r="D847" s="11" t="str">
        <f t="shared" si="91"/>
        <v/>
      </c>
      <c r="E847" s="11" t="str">
        <f t="shared" si="95"/>
        <v/>
      </c>
      <c r="F847" s="11" t="str">
        <f t="shared" si="92"/>
        <v/>
      </c>
      <c r="G847" s="11" t="str">
        <f>IF('SAT Math'!B847="","", IF(F847&lt;100, 100, IF(F847&gt;300, 300, F847)))</f>
        <v/>
      </c>
      <c r="H847" s="11" t="str">
        <f t="shared" si="93"/>
        <v/>
      </c>
      <c r="I847" s="11" t="str">
        <f t="shared" si="96"/>
        <v/>
      </c>
      <c r="J847" s="11" t="str">
        <f t="shared" si="94"/>
        <v/>
      </c>
      <c r="K847" s="11" t="str">
        <f t="shared" si="97"/>
        <v/>
      </c>
      <c r="L847" s="11" t="str">
        <f>IF('SAT Math'!B847="","",'SAT M to CBEST M'!$A$2+'SAT M to CBEST M'!$B$2*B847)</f>
        <v/>
      </c>
      <c r="M847" s="11" t="str">
        <f>IF('SAT Math'!B847="","", IF(L847&lt;20, 20, IF(L847&gt;80, 80, L847)))</f>
        <v/>
      </c>
    </row>
    <row r="848" spans="1:13" x14ac:dyDescent="0.25">
      <c r="A848" s="11">
        <v>847</v>
      </c>
      <c r="B848" s="30"/>
      <c r="C848" s="11" t="str">
        <f>IF(ISBLANK('SAT Math'!B848),"", IF('SAT Math'!B848&lt;'SAT M to ACT M'!$A$2, 'SAT M to ACT M'!$B$2, IF('SAT Math'!B848&gt;'SAT M to ACT M'!A$56, 'SAT M to ACT M'!B$56, VLOOKUP(B848,'SAT M to ACT M'!A:B,2,FALSE))))</f>
        <v/>
      </c>
      <c r="D848" s="11" t="str">
        <f t="shared" si="91"/>
        <v/>
      </c>
      <c r="E848" s="11" t="str">
        <f t="shared" si="95"/>
        <v/>
      </c>
      <c r="F848" s="11" t="str">
        <f t="shared" si="92"/>
        <v/>
      </c>
      <c r="G848" s="11" t="str">
        <f>IF('SAT Math'!B848="","", IF(F848&lt;100, 100, IF(F848&gt;300, 300, F848)))</f>
        <v/>
      </c>
      <c r="H848" s="11" t="str">
        <f t="shared" si="93"/>
        <v/>
      </c>
      <c r="I848" s="11" t="str">
        <f t="shared" si="96"/>
        <v/>
      </c>
      <c r="J848" s="11" t="str">
        <f t="shared" si="94"/>
        <v/>
      </c>
      <c r="K848" s="11" t="str">
        <f t="shared" si="97"/>
        <v/>
      </c>
      <c r="L848" s="11" t="str">
        <f>IF('SAT Math'!B848="","",'SAT M to CBEST M'!$A$2+'SAT M to CBEST M'!$B$2*B848)</f>
        <v/>
      </c>
      <c r="M848" s="11" t="str">
        <f>IF('SAT Math'!B848="","", IF(L848&lt;20, 20, IF(L848&gt;80, 80, L848)))</f>
        <v/>
      </c>
    </row>
    <row r="849" spans="1:13" x14ac:dyDescent="0.25">
      <c r="A849" s="11">
        <v>848</v>
      </c>
      <c r="B849" s="30"/>
      <c r="C849" s="11" t="str">
        <f>IF(ISBLANK('SAT Math'!B849),"", IF('SAT Math'!B849&lt;'SAT M to ACT M'!$A$2, 'SAT M to ACT M'!$B$2, IF('SAT Math'!B849&gt;'SAT M to ACT M'!A$56, 'SAT M to ACT M'!B$56, VLOOKUP(B849,'SAT M to ACT M'!A:B,2,FALSE))))</f>
        <v/>
      </c>
      <c r="D849" s="11" t="str">
        <f t="shared" si="91"/>
        <v/>
      </c>
      <c r="E849" s="11" t="str">
        <f t="shared" si="95"/>
        <v/>
      </c>
      <c r="F849" s="11" t="str">
        <f t="shared" si="92"/>
        <v/>
      </c>
      <c r="G849" s="11" t="str">
        <f>IF('SAT Math'!B849="","", IF(F849&lt;100, 100, IF(F849&gt;300, 300, F849)))</f>
        <v/>
      </c>
      <c r="H849" s="11" t="str">
        <f t="shared" si="93"/>
        <v/>
      </c>
      <c r="I849" s="11" t="str">
        <f t="shared" si="96"/>
        <v/>
      </c>
      <c r="J849" s="11" t="str">
        <f t="shared" si="94"/>
        <v/>
      </c>
      <c r="K849" s="11" t="str">
        <f t="shared" si="97"/>
        <v/>
      </c>
      <c r="L849" s="11" t="str">
        <f>IF('SAT Math'!B849="","",'SAT M to CBEST M'!$A$2+'SAT M to CBEST M'!$B$2*B849)</f>
        <v/>
      </c>
      <c r="M849" s="11" t="str">
        <f>IF('SAT Math'!B849="","", IF(L849&lt;20, 20, IF(L849&gt;80, 80, L849)))</f>
        <v/>
      </c>
    </row>
    <row r="850" spans="1:13" x14ac:dyDescent="0.25">
      <c r="A850" s="11">
        <v>849</v>
      </c>
      <c r="B850" s="30"/>
      <c r="C850" s="11" t="str">
        <f>IF(ISBLANK('SAT Math'!B850),"", IF('SAT Math'!B850&lt;'SAT M to ACT M'!$A$2, 'SAT M to ACT M'!$B$2, IF('SAT Math'!B850&gt;'SAT M to ACT M'!A$56, 'SAT M to ACT M'!B$56, VLOOKUP(B850,'SAT M to ACT M'!A:B,2,FALSE))))</f>
        <v/>
      </c>
      <c r="D850" s="11" t="str">
        <f t="shared" si="91"/>
        <v/>
      </c>
      <c r="E850" s="11" t="str">
        <f t="shared" si="95"/>
        <v/>
      </c>
      <c r="F850" s="11" t="str">
        <f t="shared" si="92"/>
        <v/>
      </c>
      <c r="G850" s="11" t="str">
        <f>IF('SAT Math'!B850="","", IF(F850&lt;100, 100, IF(F850&gt;300, 300, F850)))</f>
        <v/>
      </c>
      <c r="H850" s="11" t="str">
        <f t="shared" si="93"/>
        <v/>
      </c>
      <c r="I850" s="11" t="str">
        <f t="shared" si="96"/>
        <v/>
      </c>
      <c r="J850" s="11" t="str">
        <f t="shared" si="94"/>
        <v/>
      </c>
      <c r="K850" s="11" t="str">
        <f t="shared" si="97"/>
        <v/>
      </c>
      <c r="L850" s="11" t="str">
        <f>IF('SAT Math'!B850="","",'SAT M to CBEST M'!$A$2+'SAT M to CBEST M'!$B$2*B850)</f>
        <v/>
      </c>
      <c r="M850" s="11" t="str">
        <f>IF('SAT Math'!B850="","", IF(L850&lt;20, 20, IF(L850&gt;80, 80, L850)))</f>
        <v/>
      </c>
    </row>
    <row r="851" spans="1:13" x14ac:dyDescent="0.25">
      <c r="A851" s="11">
        <v>850</v>
      </c>
      <c r="B851" s="30"/>
      <c r="C851" s="11" t="str">
        <f>IF(ISBLANK('SAT Math'!B851),"", IF('SAT Math'!B851&lt;'SAT M to ACT M'!$A$2, 'SAT M to ACT M'!$B$2, IF('SAT Math'!B851&gt;'SAT M to ACT M'!A$56, 'SAT M to ACT M'!B$56, VLOOKUP(B851,'SAT M to ACT M'!A:B,2,FALSE))))</f>
        <v/>
      </c>
      <c r="D851" s="11" t="str">
        <f t="shared" si="91"/>
        <v/>
      </c>
      <c r="E851" s="11" t="str">
        <f t="shared" si="95"/>
        <v/>
      </c>
      <c r="F851" s="11" t="str">
        <f t="shared" si="92"/>
        <v/>
      </c>
      <c r="G851" s="11" t="str">
        <f>IF('SAT Math'!B851="","", IF(F851&lt;100, 100, IF(F851&gt;300, 300, F851)))</f>
        <v/>
      </c>
      <c r="H851" s="11" t="str">
        <f t="shared" si="93"/>
        <v/>
      </c>
      <c r="I851" s="11" t="str">
        <f t="shared" si="96"/>
        <v/>
      </c>
      <c r="J851" s="11" t="str">
        <f t="shared" si="94"/>
        <v/>
      </c>
      <c r="K851" s="11" t="str">
        <f t="shared" si="97"/>
        <v/>
      </c>
      <c r="L851" s="11" t="str">
        <f>IF('SAT Math'!B851="","",'SAT M to CBEST M'!$A$2+'SAT M to CBEST M'!$B$2*B851)</f>
        <v/>
      </c>
      <c r="M851" s="11" t="str">
        <f>IF('SAT Math'!B851="","", IF(L851&lt;20, 20, IF(L851&gt;80, 80, L851)))</f>
        <v/>
      </c>
    </row>
    <row r="852" spans="1:13" x14ac:dyDescent="0.25">
      <c r="A852" s="11">
        <v>851</v>
      </c>
      <c r="B852" s="30"/>
      <c r="C852" s="11" t="str">
        <f>IF(ISBLANK('SAT Math'!B852),"", IF('SAT Math'!B852&lt;'SAT M to ACT M'!$A$2, 'SAT M to ACT M'!$B$2, IF('SAT Math'!B852&gt;'SAT M to ACT M'!A$56, 'SAT M to ACT M'!B$56, VLOOKUP(B852,'SAT M to ACT M'!A:B,2,FALSE))))</f>
        <v/>
      </c>
      <c r="D852" s="11" t="str">
        <f t="shared" si="91"/>
        <v/>
      </c>
      <c r="E852" s="11" t="str">
        <f t="shared" si="95"/>
        <v/>
      </c>
      <c r="F852" s="11" t="str">
        <f t="shared" si="92"/>
        <v/>
      </c>
      <c r="G852" s="11" t="str">
        <f>IF('SAT Math'!B852="","", IF(F852&lt;100, 100, IF(F852&gt;300, 300, F852)))</f>
        <v/>
      </c>
      <c r="H852" s="11" t="str">
        <f t="shared" si="93"/>
        <v/>
      </c>
      <c r="I852" s="11" t="str">
        <f t="shared" si="96"/>
        <v/>
      </c>
      <c r="J852" s="11" t="str">
        <f t="shared" si="94"/>
        <v/>
      </c>
      <c r="K852" s="11" t="str">
        <f t="shared" si="97"/>
        <v/>
      </c>
      <c r="L852" s="11" t="str">
        <f>IF('SAT Math'!B852="","",'SAT M to CBEST M'!$A$2+'SAT M to CBEST M'!$B$2*B852)</f>
        <v/>
      </c>
      <c r="M852" s="11" t="str">
        <f>IF('SAT Math'!B852="","", IF(L852&lt;20, 20, IF(L852&gt;80, 80, L852)))</f>
        <v/>
      </c>
    </row>
    <row r="853" spans="1:13" x14ac:dyDescent="0.25">
      <c r="A853" s="11">
        <v>852</v>
      </c>
      <c r="B853" s="30"/>
      <c r="C853" s="11" t="str">
        <f>IF(ISBLANK('SAT Math'!B853),"", IF('SAT Math'!B853&lt;'SAT M to ACT M'!$A$2, 'SAT M to ACT M'!$B$2, IF('SAT Math'!B853&gt;'SAT M to ACT M'!A$56, 'SAT M to ACT M'!B$56, VLOOKUP(B853,'SAT M to ACT M'!A:B,2,FALSE))))</f>
        <v/>
      </c>
      <c r="D853" s="11" t="str">
        <f t="shared" si="91"/>
        <v/>
      </c>
      <c r="E853" s="11" t="str">
        <f t="shared" si="95"/>
        <v/>
      </c>
      <c r="F853" s="11" t="str">
        <f t="shared" si="92"/>
        <v/>
      </c>
      <c r="G853" s="11" t="str">
        <f>IF('SAT Math'!B853="","", IF(F853&lt;100, 100, IF(F853&gt;300, 300, F853)))</f>
        <v/>
      </c>
      <c r="H853" s="11" t="str">
        <f t="shared" si="93"/>
        <v/>
      </c>
      <c r="I853" s="11" t="str">
        <f t="shared" si="96"/>
        <v/>
      </c>
      <c r="J853" s="11" t="str">
        <f t="shared" si="94"/>
        <v/>
      </c>
      <c r="K853" s="11" t="str">
        <f t="shared" si="97"/>
        <v/>
      </c>
      <c r="L853" s="11" t="str">
        <f>IF('SAT Math'!B853="","",'SAT M to CBEST M'!$A$2+'SAT M to CBEST M'!$B$2*B853)</f>
        <v/>
      </c>
      <c r="M853" s="11" t="str">
        <f>IF('SAT Math'!B853="","", IF(L853&lt;20, 20, IF(L853&gt;80, 80, L853)))</f>
        <v/>
      </c>
    </row>
    <row r="854" spans="1:13" x14ac:dyDescent="0.25">
      <c r="A854" s="11">
        <v>853</v>
      </c>
      <c r="B854" s="30"/>
      <c r="C854" s="11" t="str">
        <f>IF(ISBLANK('SAT Math'!B854),"", IF('SAT Math'!B854&lt;'SAT M to ACT M'!$A$2, 'SAT M to ACT M'!$B$2, IF('SAT Math'!B854&gt;'SAT M to ACT M'!A$56, 'SAT M to ACT M'!B$56, VLOOKUP(B854,'SAT M to ACT M'!A:B,2,FALSE))))</f>
        <v/>
      </c>
      <c r="D854" s="11" t="str">
        <f t="shared" si="91"/>
        <v/>
      </c>
      <c r="E854" s="11" t="str">
        <f t="shared" si="95"/>
        <v/>
      </c>
      <c r="F854" s="11" t="str">
        <f t="shared" si="92"/>
        <v/>
      </c>
      <c r="G854" s="11" t="str">
        <f>IF('SAT Math'!B854="","", IF(F854&lt;100, 100, IF(F854&gt;300, 300, F854)))</f>
        <v/>
      </c>
      <c r="H854" s="11" t="str">
        <f t="shared" si="93"/>
        <v/>
      </c>
      <c r="I854" s="11" t="str">
        <f t="shared" si="96"/>
        <v/>
      </c>
      <c r="J854" s="11" t="str">
        <f t="shared" si="94"/>
        <v/>
      </c>
      <c r="K854" s="11" t="str">
        <f t="shared" si="97"/>
        <v/>
      </c>
      <c r="L854" s="11" t="str">
        <f>IF('SAT Math'!B854="","",'SAT M to CBEST M'!$A$2+'SAT M to CBEST M'!$B$2*B854)</f>
        <v/>
      </c>
      <c r="M854" s="11" t="str">
        <f>IF('SAT Math'!B854="","", IF(L854&lt;20, 20, IF(L854&gt;80, 80, L854)))</f>
        <v/>
      </c>
    </row>
    <row r="855" spans="1:13" x14ac:dyDescent="0.25">
      <c r="A855" s="11">
        <v>854</v>
      </c>
      <c r="B855" s="30"/>
      <c r="C855" s="11" t="str">
        <f>IF(ISBLANK('SAT Math'!B855),"", IF('SAT Math'!B855&lt;'SAT M to ACT M'!$A$2, 'SAT M to ACT M'!$B$2, IF('SAT Math'!B855&gt;'SAT M to ACT M'!A$56, 'SAT M to ACT M'!B$56, VLOOKUP(B855,'SAT M to ACT M'!A:B,2,FALSE))))</f>
        <v/>
      </c>
      <c r="D855" s="11" t="str">
        <f t="shared" si="91"/>
        <v/>
      </c>
      <c r="E855" s="11" t="str">
        <f t="shared" si="95"/>
        <v/>
      </c>
      <c r="F855" s="11" t="str">
        <f t="shared" si="92"/>
        <v/>
      </c>
      <c r="G855" s="11" t="str">
        <f>IF('SAT Math'!B855="","", IF(F855&lt;100, 100, IF(F855&gt;300, 300, F855)))</f>
        <v/>
      </c>
      <c r="H855" s="11" t="str">
        <f t="shared" si="93"/>
        <v/>
      </c>
      <c r="I855" s="11" t="str">
        <f t="shared" si="96"/>
        <v/>
      </c>
      <c r="J855" s="11" t="str">
        <f t="shared" si="94"/>
        <v/>
      </c>
      <c r="K855" s="11" t="str">
        <f t="shared" si="97"/>
        <v/>
      </c>
      <c r="L855" s="11" t="str">
        <f>IF('SAT Math'!B855="","",'SAT M to CBEST M'!$A$2+'SAT M to CBEST M'!$B$2*B855)</f>
        <v/>
      </c>
      <c r="M855" s="11" t="str">
        <f>IF('SAT Math'!B855="","", IF(L855&lt;20, 20, IF(L855&gt;80, 80, L855)))</f>
        <v/>
      </c>
    </row>
    <row r="856" spans="1:13" x14ac:dyDescent="0.25">
      <c r="A856" s="11">
        <v>855</v>
      </c>
      <c r="B856" s="30"/>
      <c r="C856" s="11" t="str">
        <f>IF(ISBLANK('SAT Math'!B856),"", IF('SAT Math'!B856&lt;'SAT M to ACT M'!$A$2, 'SAT M to ACT M'!$B$2, IF('SAT Math'!B856&gt;'SAT M to ACT M'!A$56, 'SAT M to ACT M'!B$56, VLOOKUP(B856,'SAT M to ACT M'!A:B,2,FALSE))))</f>
        <v/>
      </c>
      <c r="D856" s="11" t="str">
        <f t="shared" si="91"/>
        <v/>
      </c>
      <c r="E856" s="11" t="str">
        <f t="shared" si="95"/>
        <v/>
      </c>
      <c r="F856" s="11" t="str">
        <f t="shared" si="92"/>
        <v/>
      </c>
      <c r="G856" s="11" t="str">
        <f>IF('SAT Math'!B856="","", IF(F856&lt;100, 100, IF(F856&gt;300, 300, F856)))</f>
        <v/>
      </c>
      <c r="H856" s="11" t="str">
        <f t="shared" si="93"/>
        <v/>
      </c>
      <c r="I856" s="11" t="str">
        <f t="shared" si="96"/>
        <v/>
      </c>
      <c r="J856" s="11" t="str">
        <f t="shared" si="94"/>
        <v/>
      </c>
      <c r="K856" s="11" t="str">
        <f t="shared" si="97"/>
        <v/>
      </c>
      <c r="L856" s="11" t="str">
        <f>IF('SAT Math'!B856="","",'SAT M to CBEST M'!$A$2+'SAT M to CBEST M'!$B$2*B856)</f>
        <v/>
      </c>
      <c r="M856" s="11" t="str">
        <f>IF('SAT Math'!B856="","", IF(L856&lt;20, 20, IF(L856&gt;80, 80, L856)))</f>
        <v/>
      </c>
    </row>
    <row r="857" spans="1:13" x14ac:dyDescent="0.25">
      <c r="A857" s="11">
        <v>856</v>
      </c>
      <c r="B857" s="30"/>
      <c r="C857" s="11" t="str">
        <f>IF(ISBLANK('SAT Math'!B857),"", IF('SAT Math'!B857&lt;'SAT M to ACT M'!$A$2, 'SAT M to ACT M'!$B$2, IF('SAT Math'!B857&gt;'SAT M to ACT M'!A$56, 'SAT M to ACT M'!B$56, VLOOKUP(B857,'SAT M to ACT M'!A:B,2,FALSE))))</f>
        <v/>
      </c>
      <c r="D857" s="11" t="str">
        <f t="shared" si="91"/>
        <v/>
      </c>
      <c r="E857" s="11" t="str">
        <f t="shared" si="95"/>
        <v/>
      </c>
      <c r="F857" s="11" t="str">
        <f t="shared" si="92"/>
        <v/>
      </c>
      <c r="G857" s="11" t="str">
        <f>IF('SAT Math'!B857="","", IF(F857&lt;100, 100, IF(F857&gt;300, 300, F857)))</f>
        <v/>
      </c>
      <c r="H857" s="11" t="str">
        <f t="shared" si="93"/>
        <v/>
      </c>
      <c r="I857" s="11" t="str">
        <f t="shared" si="96"/>
        <v/>
      </c>
      <c r="J857" s="11" t="str">
        <f t="shared" si="94"/>
        <v/>
      </c>
      <c r="K857" s="11" t="str">
        <f t="shared" si="97"/>
        <v/>
      </c>
      <c r="L857" s="11" t="str">
        <f>IF('SAT Math'!B857="","",'SAT M to CBEST M'!$A$2+'SAT M to CBEST M'!$B$2*B857)</f>
        <v/>
      </c>
      <c r="M857" s="11" t="str">
        <f>IF('SAT Math'!B857="","", IF(L857&lt;20, 20, IF(L857&gt;80, 80, L857)))</f>
        <v/>
      </c>
    </row>
    <row r="858" spans="1:13" x14ac:dyDescent="0.25">
      <c r="A858" s="11">
        <v>857</v>
      </c>
      <c r="B858" s="30"/>
      <c r="C858" s="11" t="str">
        <f>IF(ISBLANK('SAT Math'!B858),"", IF('SAT Math'!B858&lt;'SAT M to ACT M'!$A$2, 'SAT M to ACT M'!$B$2, IF('SAT Math'!B858&gt;'SAT M to ACT M'!A$56, 'SAT M to ACT M'!B$56, VLOOKUP(B858,'SAT M to ACT M'!A:B,2,FALSE))))</f>
        <v/>
      </c>
      <c r="D858" s="11" t="str">
        <f t="shared" si="91"/>
        <v/>
      </c>
      <c r="E858" s="11" t="str">
        <f t="shared" si="95"/>
        <v/>
      </c>
      <c r="F858" s="11" t="str">
        <f t="shared" si="92"/>
        <v/>
      </c>
      <c r="G858" s="11" t="str">
        <f>IF('SAT Math'!B858="","", IF(F858&lt;100, 100, IF(F858&gt;300, 300, F858)))</f>
        <v/>
      </c>
      <c r="H858" s="11" t="str">
        <f t="shared" si="93"/>
        <v/>
      </c>
      <c r="I858" s="11" t="str">
        <f t="shared" si="96"/>
        <v/>
      </c>
      <c r="J858" s="11" t="str">
        <f t="shared" si="94"/>
        <v/>
      </c>
      <c r="K858" s="11" t="str">
        <f t="shared" si="97"/>
        <v/>
      </c>
      <c r="L858" s="11" t="str">
        <f>IF('SAT Math'!B858="","",'SAT M to CBEST M'!$A$2+'SAT M to CBEST M'!$B$2*B858)</f>
        <v/>
      </c>
      <c r="M858" s="11" t="str">
        <f>IF('SAT Math'!B858="","", IF(L858&lt;20, 20, IF(L858&gt;80, 80, L858)))</f>
        <v/>
      </c>
    </row>
    <row r="859" spans="1:13" x14ac:dyDescent="0.25">
      <c r="A859" s="11">
        <v>858</v>
      </c>
      <c r="B859" s="30"/>
      <c r="C859" s="11" t="str">
        <f>IF(ISBLANK('SAT Math'!B859),"", IF('SAT Math'!B859&lt;'SAT M to ACT M'!$A$2, 'SAT M to ACT M'!$B$2, IF('SAT Math'!B859&gt;'SAT M to ACT M'!A$56, 'SAT M to ACT M'!B$56, VLOOKUP(B859,'SAT M to ACT M'!A:B,2,FALSE))))</f>
        <v/>
      </c>
      <c r="D859" s="11" t="str">
        <f t="shared" si="91"/>
        <v/>
      </c>
      <c r="E859" s="11" t="str">
        <f t="shared" si="95"/>
        <v/>
      </c>
      <c r="F859" s="11" t="str">
        <f t="shared" si="92"/>
        <v/>
      </c>
      <c r="G859" s="11" t="str">
        <f>IF('SAT Math'!B859="","", IF(F859&lt;100, 100, IF(F859&gt;300, 300, F859)))</f>
        <v/>
      </c>
      <c r="H859" s="11" t="str">
        <f t="shared" si="93"/>
        <v/>
      </c>
      <c r="I859" s="11" t="str">
        <f t="shared" si="96"/>
        <v/>
      </c>
      <c r="J859" s="11" t="str">
        <f t="shared" si="94"/>
        <v/>
      </c>
      <c r="K859" s="11" t="str">
        <f t="shared" si="97"/>
        <v/>
      </c>
      <c r="L859" s="11" t="str">
        <f>IF('SAT Math'!B859="","",'SAT M to CBEST M'!$A$2+'SAT M to CBEST M'!$B$2*B859)</f>
        <v/>
      </c>
      <c r="M859" s="11" t="str">
        <f>IF('SAT Math'!B859="","", IF(L859&lt;20, 20, IF(L859&gt;80, 80, L859)))</f>
        <v/>
      </c>
    </row>
    <row r="860" spans="1:13" x14ac:dyDescent="0.25">
      <c r="A860" s="11">
        <v>859</v>
      </c>
      <c r="B860" s="30"/>
      <c r="C860" s="11" t="str">
        <f>IF(ISBLANK('SAT Math'!B860),"", IF('SAT Math'!B860&lt;'SAT M to ACT M'!$A$2, 'SAT M to ACT M'!$B$2, IF('SAT Math'!B860&gt;'SAT M to ACT M'!A$56, 'SAT M to ACT M'!B$56, VLOOKUP(B860,'SAT M to ACT M'!A:B,2,FALSE))))</f>
        <v/>
      </c>
      <c r="D860" s="11" t="str">
        <f t="shared" si="91"/>
        <v/>
      </c>
      <c r="E860" s="11" t="str">
        <f t="shared" si="95"/>
        <v/>
      </c>
      <c r="F860" s="11" t="str">
        <f t="shared" si="92"/>
        <v/>
      </c>
      <c r="G860" s="11" t="str">
        <f>IF('SAT Math'!B860="","", IF(F860&lt;100, 100, IF(F860&gt;300, 300, F860)))</f>
        <v/>
      </c>
      <c r="H860" s="11" t="str">
        <f t="shared" si="93"/>
        <v/>
      </c>
      <c r="I860" s="11" t="str">
        <f t="shared" si="96"/>
        <v/>
      </c>
      <c r="J860" s="11" t="str">
        <f t="shared" si="94"/>
        <v/>
      </c>
      <c r="K860" s="11" t="str">
        <f t="shared" si="97"/>
        <v/>
      </c>
      <c r="L860" s="11" t="str">
        <f>IF('SAT Math'!B860="","",'SAT M to CBEST M'!$A$2+'SAT M to CBEST M'!$B$2*B860)</f>
        <v/>
      </c>
      <c r="M860" s="11" t="str">
        <f>IF('SAT Math'!B860="","", IF(L860&lt;20, 20, IF(L860&gt;80, 80, L860)))</f>
        <v/>
      </c>
    </row>
    <row r="861" spans="1:13" x14ac:dyDescent="0.25">
      <c r="A861" s="11">
        <v>860</v>
      </c>
      <c r="B861" s="30"/>
      <c r="C861" s="11" t="str">
        <f>IF(ISBLANK('SAT Math'!B861),"", IF('SAT Math'!B861&lt;'SAT M to ACT M'!$A$2, 'SAT M to ACT M'!$B$2, IF('SAT Math'!B861&gt;'SAT M to ACT M'!A$56, 'SAT M to ACT M'!B$56, VLOOKUP(B861,'SAT M to ACT M'!A:B,2,FALSE))))</f>
        <v/>
      </c>
      <c r="D861" s="11" t="str">
        <f t="shared" si="91"/>
        <v/>
      </c>
      <c r="E861" s="11" t="str">
        <f t="shared" si="95"/>
        <v/>
      </c>
      <c r="F861" s="11" t="str">
        <f t="shared" si="92"/>
        <v/>
      </c>
      <c r="G861" s="11" t="str">
        <f>IF('SAT Math'!B861="","", IF(F861&lt;100, 100, IF(F861&gt;300, 300, F861)))</f>
        <v/>
      </c>
      <c r="H861" s="11" t="str">
        <f t="shared" si="93"/>
        <v/>
      </c>
      <c r="I861" s="11" t="str">
        <f t="shared" si="96"/>
        <v/>
      </c>
      <c r="J861" s="11" t="str">
        <f t="shared" si="94"/>
        <v/>
      </c>
      <c r="K861" s="11" t="str">
        <f t="shared" si="97"/>
        <v/>
      </c>
      <c r="L861" s="11" t="str">
        <f>IF('SAT Math'!B861="","",'SAT M to CBEST M'!$A$2+'SAT M to CBEST M'!$B$2*B861)</f>
        <v/>
      </c>
      <c r="M861" s="11" t="str">
        <f>IF('SAT Math'!B861="","", IF(L861&lt;20, 20, IF(L861&gt;80, 80, L861)))</f>
        <v/>
      </c>
    </row>
    <row r="862" spans="1:13" x14ac:dyDescent="0.25">
      <c r="A862" s="11">
        <v>861</v>
      </c>
      <c r="B862" s="30"/>
      <c r="C862" s="11" t="str">
        <f>IF(ISBLANK('SAT Math'!B862),"", IF('SAT Math'!B862&lt;'SAT M to ACT M'!$A$2, 'SAT M to ACT M'!$B$2, IF('SAT Math'!B862&gt;'SAT M to ACT M'!A$56, 'SAT M to ACT M'!B$56, VLOOKUP(B862,'SAT M to ACT M'!A:B,2,FALSE))))</f>
        <v/>
      </c>
      <c r="D862" s="11" t="str">
        <f t="shared" si="91"/>
        <v/>
      </c>
      <c r="E862" s="11" t="str">
        <f t="shared" si="95"/>
        <v/>
      </c>
      <c r="F862" s="11" t="str">
        <f t="shared" si="92"/>
        <v/>
      </c>
      <c r="G862" s="11" t="str">
        <f>IF('SAT Math'!B862="","", IF(F862&lt;100, 100, IF(F862&gt;300, 300, F862)))</f>
        <v/>
      </c>
      <c r="H862" s="11" t="str">
        <f t="shared" si="93"/>
        <v/>
      </c>
      <c r="I862" s="11" t="str">
        <f t="shared" si="96"/>
        <v/>
      </c>
      <c r="J862" s="11" t="str">
        <f t="shared" si="94"/>
        <v/>
      </c>
      <c r="K862" s="11" t="str">
        <f t="shared" si="97"/>
        <v/>
      </c>
      <c r="L862" s="11" t="str">
        <f>IF('SAT Math'!B862="","",'SAT M to CBEST M'!$A$2+'SAT M to CBEST M'!$B$2*B862)</f>
        <v/>
      </c>
      <c r="M862" s="11" t="str">
        <f>IF('SAT Math'!B862="","", IF(L862&lt;20, 20, IF(L862&gt;80, 80, L862)))</f>
        <v/>
      </c>
    </row>
    <row r="863" spans="1:13" x14ac:dyDescent="0.25">
      <c r="A863" s="11">
        <v>862</v>
      </c>
      <c r="B863" s="30"/>
      <c r="C863" s="11" t="str">
        <f>IF(ISBLANK('SAT Math'!B863),"", IF('SAT Math'!B863&lt;'SAT M to ACT M'!$A$2, 'SAT M to ACT M'!$B$2, IF('SAT Math'!B863&gt;'SAT M to ACT M'!A$56, 'SAT M to ACT M'!B$56, VLOOKUP(B863,'SAT M to ACT M'!A:B,2,FALSE))))</f>
        <v/>
      </c>
      <c r="D863" s="11" t="str">
        <f t="shared" si="91"/>
        <v/>
      </c>
      <c r="E863" s="11" t="str">
        <f t="shared" si="95"/>
        <v/>
      </c>
      <c r="F863" s="11" t="str">
        <f t="shared" si="92"/>
        <v/>
      </c>
      <c r="G863" s="11" t="str">
        <f>IF('SAT Math'!B863="","", IF(F863&lt;100, 100, IF(F863&gt;300, 300, F863)))</f>
        <v/>
      </c>
      <c r="H863" s="11" t="str">
        <f t="shared" si="93"/>
        <v/>
      </c>
      <c r="I863" s="11" t="str">
        <f t="shared" si="96"/>
        <v/>
      </c>
      <c r="J863" s="11" t="str">
        <f t="shared" si="94"/>
        <v/>
      </c>
      <c r="K863" s="11" t="str">
        <f t="shared" si="97"/>
        <v/>
      </c>
      <c r="L863" s="11" t="str">
        <f>IF('SAT Math'!B863="","",'SAT M to CBEST M'!$A$2+'SAT M to CBEST M'!$B$2*B863)</f>
        <v/>
      </c>
      <c r="M863" s="11" t="str">
        <f>IF('SAT Math'!B863="","", IF(L863&lt;20, 20, IF(L863&gt;80, 80, L863)))</f>
        <v/>
      </c>
    </row>
    <row r="864" spans="1:13" x14ac:dyDescent="0.25">
      <c r="A864" s="11">
        <v>863</v>
      </c>
      <c r="B864" s="30"/>
      <c r="C864" s="11" t="str">
        <f>IF(ISBLANK('SAT Math'!B864),"", IF('SAT Math'!B864&lt;'SAT M to ACT M'!$A$2, 'SAT M to ACT M'!$B$2, IF('SAT Math'!B864&gt;'SAT M to ACT M'!A$56, 'SAT M to ACT M'!B$56, VLOOKUP(B864,'SAT M to ACT M'!A:B,2,FALSE))))</f>
        <v/>
      </c>
      <c r="D864" s="11" t="str">
        <f t="shared" si="91"/>
        <v/>
      </c>
      <c r="E864" s="11" t="str">
        <f t="shared" si="95"/>
        <v/>
      </c>
      <c r="F864" s="11" t="str">
        <f t="shared" si="92"/>
        <v/>
      </c>
      <c r="G864" s="11" t="str">
        <f>IF('SAT Math'!B864="","", IF(F864&lt;100, 100, IF(F864&gt;300, 300, F864)))</f>
        <v/>
      </c>
      <c r="H864" s="11" t="str">
        <f t="shared" si="93"/>
        <v/>
      </c>
      <c r="I864" s="11" t="str">
        <f t="shared" si="96"/>
        <v/>
      </c>
      <c r="J864" s="11" t="str">
        <f t="shared" si="94"/>
        <v/>
      </c>
      <c r="K864" s="11" t="str">
        <f t="shared" si="97"/>
        <v/>
      </c>
      <c r="L864" s="11" t="str">
        <f>IF('SAT Math'!B864="","",'SAT M to CBEST M'!$A$2+'SAT M to CBEST M'!$B$2*B864)</f>
        <v/>
      </c>
      <c r="M864" s="11" t="str">
        <f>IF('SAT Math'!B864="","", IF(L864&lt;20, 20, IF(L864&gt;80, 80, L864)))</f>
        <v/>
      </c>
    </row>
    <row r="865" spans="1:13" x14ac:dyDescent="0.25">
      <c r="A865" s="11">
        <v>864</v>
      </c>
      <c r="B865" s="30"/>
      <c r="C865" s="11" t="str">
        <f>IF(ISBLANK('SAT Math'!B865),"", IF('SAT Math'!B865&lt;'SAT M to ACT M'!$A$2, 'SAT M to ACT M'!$B$2, IF('SAT Math'!B865&gt;'SAT M to ACT M'!A$56, 'SAT M to ACT M'!B$56, VLOOKUP(B865,'SAT M to ACT M'!A:B,2,FALSE))))</f>
        <v/>
      </c>
      <c r="D865" s="11" t="str">
        <f t="shared" si="91"/>
        <v/>
      </c>
      <c r="E865" s="11" t="str">
        <f t="shared" si="95"/>
        <v/>
      </c>
      <c r="F865" s="11" t="str">
        <f t="shared" si="92"/>
        <v/>
      </c>
      <c r="G865" s="11" t="str">
        <f>IF('SAT Math'!B865="","", IF(F865&lt;100, 100, IF(F865&gt;300, 300, F865)))</f>
        <v/>
      </c>
      <c r="H865" s="11" t="str">
        <f t="shared" si="93"/>
        <v/>
      </c>
      <c r="I865" s="11" t="str">
        <f t="shared" si="96"/>
        <v/>
      </c>
      <c r="J865" s="11" t="str">
        <f t="shared" si="94"/>
        <v/>
      </c>
      <c r="K865" s="11" t="str">
        <f t="shared" si="97"/>
        <v/>
      </c>
      <c r="L865" s="11" t="str">
        <f>IF('SAT Math'!B865="","",'SAT M to CBEST M'!$A$2+'SAT M to CBEST M'!$B$2*B865)</f>
        <v/>
      </c>
      <c r="M865" s="11" t="str">
        <f>IF('SAT Math'!B865="","", IF(L865&lt;20, 20, IF(L865&gt;80, 80, L865)))</f>
        <v/>
      </c>
    </row>
    <row r="866" spans="1:13" x14ac:dyDescent="0.25">
      <c r="A866" s="11">
        <v>865</v>
      </c>
      <c r="B866" s="30"/>
      <c r="C866" s="11" t="str">
        <f>IF(ISBLANK('SAT Math'!B866),"", IF('SAT Math'!B866&lt;'SAT M to ACT M'!$A$2, 'SAT M to ACT M'!$B$2, IF('SAT Math'!B866&gt;'SAT M to ACT M'!A$56, 'SAT M to ACT M'!B$56, VLOOKUP(B866,'SAT M to ACT M'!A:B,2,FALSE))))</f>
        <v/>
      </c>
      <c r="D866" s="11" t="str">
        <f t="shared" si="91"/>
        <v/>
      </c>
      <c r="E866" s="11" t="str">
        <f t="shared" si="95"/>
        <v/>
      </c>
      <c r="F866" s="11" t="str">
        <f t="shared" si="92"/>
        <v/>
      </c>
      <c r="G866" s="11" t="str">
        <f>IF('SAT Math'!B866="","", IF(F866&lt;100, 100, IF(F866&gt;300, 300, F866)))</f>
        <v/>
      </c>
      <c r="H866" s="11" t="str">
        <f t="shared" si="93"/>
        <v/>
      </c>
      <c r="I866" s="11" t="str">
        <f t="shared" si="96"/>
        <v/>
      </c>
      <c r="J866" s="11" t="str">
        <f t="shared" si="94"/>
        <v/>
      </c>
      <c r="K866" s="11" t="str">
        <f t="shared" si="97"/>
        <v/>
      </c>
      <c r="L866" s="11" t="str">
        <f>IF('SAT Math'!B866="","",'SAT M to CBEST M'!$A$2+'SAT M to CBEST M'!$B$2*B866)</f>
        <v/>
      </c>
      <c r="M866" s="11" t="str">
        <f>IF('SAT Math'!B866="","", IF(L866&lt;20, 20, IF(L866&gt;80, 80, L866)))</f>
        <v/>
      </c>
    </row>
    <row r="867" spans="1:13" x14ac:dyDescent="0.25">
      <c r="A867" s="11">
        <v>866</v>
      </c>
      <c r="B867" s="30"/>
      <c r="C867" s="11" t="str">
        <f>IF(ISBLANK('SAT Math'!B867),"", IF('SAT Math'!B867&lt;'SAT M to ACT M'!$A$2, 'SAT M to ACT M'!$B$2, IF('SAT Math'!B867&gt;'SAT M to ACT M'!A$56, 'SAT M to ACT M'!B$56, VLOOKUP(B867,'SAT M to ACT M'!A:B,2,FALSE))))</f>
        <v/>
      </c>
      <c r="D867" s="11" t="str">
        <f t="shared" si="91"/>
        <v/>
      </c>
      <c r="E867" s="11" t="str">
        <f t="shared" si="95"/>
        <v/>
      </c>
      <c r="F867" s="11" t="str">
        <f t="shared" si="92"/>
        <v/>
      </c>
      <c r="G867" s="11" t="str">
        <f>IF('SAT Math'!B867="","", IF(F867&lt;100, 100, IF(F867&gt;300, 300, F867)))</f>
        <v/>
      </c>
      <c r="H867" s="11" t="str">
        <f t="shared" si="93"/>
        <v/>
      </c>
      <c r="I867" s="11" t="str">
        <f t="shared" si="96"/>
        <v/>
      </c>
      <c r="J867" s="11" t="str">
        <f t="shared" si="94"/>
        <v/>
      </c>
      <c r="K867" s="11" t="str">
        <f t="shared" si="97"/>
        <v/>
      </c>
      <c r="L867" s="11" t="str">
        <f>IF('SAT Math'!B867="","",'SAT M to CBEST M'!$A$2+'SAT M to CBEST M'!$B$2*B867)</f>
        <v/>
      </c>
      <c r="M867" s="11" t="str">
        <f>IF('SAT Math'!B867="","", IF(L867&lt;20, 20, IF(L867&gt;80, 80, L867)))</f>
        <v/>
      </c>
    </row>
    <row r="868" spans="1:13" x14ac:dyDescent="0.25">
      <c r="A868" s="11">
        <v>867</v>
      </c>
      <c r="B868" s="30"/>
      <c r="C868" s="11" t="str">
        <f>IF(ISBLANK('SAT Math'!B868),"", IF('SAT Math'!B868&lt;'SAT M to ACT M'!$A$2, 'SAT M to ACT M'!$B$2, IF('SAT Math'!B868&gt;'SAT M to ACT M'!A$56, 'SAT M to ACT M'!B$56, VLOOKUP(B868,'SAT M to ACT M'!A:B,2,FALSE))))</f>
        <v/>
      </c>
      <c r="D868" s="11" t="str">
        <f t="shared" si="91"/>
        <v/>
      </c>
      <c r="E868" s="11" t="str">
        <f t="shared" si="95"/>
        <v/>
      </c>
      <c r="F868" s="11" t="str">
        <f t="shared" si="92"/>
        <v/>
      </c>
      <c r="G868" s="11" t="str">
        <f>IF('SAT Math'!B868="","", IF(F868&lt;100, 100, IF(F868&gt;300, 300, F868)))</f>
        <v/>
      </c>
      <c r="H868" s="11" t="str">
        <f t="shared" si="93"/>
        <v/>
      </c>
      <c r="I868" s="11" t="str">
        <f t="shared" si="96"/>
        <v/>
      </c>
      <c r="J868" s="11" t="str">
        <f t="shared" si="94"/>
        <v/>
      </c>
      <c r="K868" s="11" t="str">
        <f t="shared" si="97"/>
        <v/>
      </c>
      <c r="L868" s="11" t="str">
        <f>IF('SAT Math'!B868="","",'SAT M to CBEST M'!$A$2+'SAT M to CBEST M'!$B$2*B868)</f>
        <v/>
      </c>
      <c r="M868" s="11" t="str">
        <f>IF('SAT Math'!B868="","", IF(L868&lt;20, 20, IF(L868&gt;80, 80, L868)))</f>
        <v/>
      </c>
    </row>
    <row r="869" spans="1:13" x14ac:dyDescent="0.25">
      <c r="A869" s="11">
        <v>868</v>
      </c>
      <c r="B869" s="30"/>
      <c r="C869" s="11" t="str">
        <f>IF(ISBLANK('SAT Math'!B869),"", IF('SAT Math'!B869&lt;'SAT M to ACT M'!$A$2, 'SAT M to ACT M'!$B$2, IF('SAT Math'!B869&gt;'SAT M to ACT M'!A$56, 'SAT M to ACT M'!B$56, VLOOKUP(B869,'SAT M to ACT M'!A:B,2,FALSE))))</f>
        <v/>
      </c>
      <c r="D869" s="11" t="str">
        <f t="shared" si="91"/>
        <v/>
      </c>
      <c r="E869" s="11" t="str">
        <f t="shared" si="95"/>
        <v/>
      </c>
      <c r="F869" s="11" t="str">
        <f t="shared" si="92"/>
        <v/>
      </c>
      <c r="G869" s="11" t="str">
        <f>IF('SAT Math'!B869="","", IF(F869&lt;100, 100, IF(F869&gt;300, 300, F869)))</f>
        <v/>
      </c>
      <c r="H869" s="11" t="str">
        <f t="shared" si="93"/>
        <v/>
      </c>
      <c r="I869" s="11" t="str">
        <f t="shared" si="96"/>
        <v/>
      </c>
      <c r="J869" s="11" t="str">
        <f t="shared" si="94"/>
        <v/>
      </c>
      <c r="K869" s="11" t="str">
        <f t="shared" si="97"/>
        <v/>
      </c>
      <c r="L869" s="11" t="str">
        <f>IF('SAT Math'!B869="","",'SAT M to CBEST M'!$A$2+'SAT M to CBEST M'!$B$2*B869)</f>
        <v/>
      </c>
      <c r="M869" s="11" t="str">
        <f>IF('SAT Math'!B869="","", IF(L869&lt;20, 20, IF(L869&gt;80, 80, L869)))</f>
        <v/>
      </c>
    </row>
    <row r="870" spans="1:13" x14ac:dyDescent="0.25">
      <c r="A870" s="11">
        <v>869</v>
      </c>
      <c r="B870" s="30"/>
      <c r="C870" s="11" t="str">
        <f>IF(ISBLANK('SAT Math'!B870),"", IF('SAT Math'!B870&lt;'SAT M to ACT M'!$A$2, 'SAT M to ACT M'!$B$2, IF('SAT Math'!B870&gt;'SAT M to ACT M'!A$56, 'SAT M to ACT M'!B$56, VLOOKUP(B870,'SAT M to ACT M'!A:B,2,FALSE))))</f>
        <v/>
      </c>
      <c r="D870" s="11" t="str">
        <f t="shared" si="91"/>
        <v/>
      </c>
      <c r="E870" s="11" t="str">
        <f t="shared" si="95"/>
        <v/>
      </c>
      <c r="F870" s="11" t="str">
        <f t="shared" si="92"/>
        <v/>
      </c>
      <c r="G870" s="11" t="str">
        <f>IF('SAT Math'!B870="","", IF(F870&lt;100, 100, IF(F870&gt;300, 300, F870)))</f>
        <v/>
      </c>
      <c r="H870" s="11" t="str">
        <f t="shared" si="93"/>
        <v/>
      </c>
      <c r="I870" s="11" t="str">
        <f t="shared" si="96"/>
        <v/>
      </c>
      <c r="J870" s="11" t="str">
        <f t="shared" si="94"/>
        <v/>
      </c>
      <c r="K870" s="11" t="str">
        <f t="shared" si="97"/>
        <v/>
      </c>
      <c r="L870" s="11" t="str">
        <f>IF('SAT Math'!B870="","",'SAT M to CBEST M'!$A$2+'SAT M to CBEST M'!$B$2*B870)</f>
        <v/>
      </c>
      <c r="M870" s="11" t="str">
        <f>IF('SAT Math'!B870="","", IF(L870&lt;20, 20, IF(L870&gt;80, 80, L870)))</f>
        <v/>
      </c>
    </row>
    <row r="871" spans="1:13" x14ac:dyDescent="0.25">
      <c r="A871" s="11">
        <v>870</v>
      </c>
      <c r="B871" s="30"/>
      <c r="C871" s="11" t="str">
        <f>IF(ISBLANK('SAT Math'!B871),"", IF('SAT Math'!B871&lt;'SAT M to ACT M'!$A$2, 'SAT M to ACT M'!$B$2, IF('SAT Math'!B871&gt;'SAT M to ACT M'!A$56, 'SAT M to ACT M'!B$56, VLOOKUP(B871,'SAT M to ACT M'!A:B,2,FALSE))))</f>
        <v/>
      </c>
      <c r="D871" s="11" t="str">
        <f t="shared" si="91"/>
        <v/>
      </c>
      <c r="E871" s="11" t="str">
        <f t="shared" si="95"/>
        <v/>
      </c>
      <c r="F871" s="11" t="str">
        <f t="shared" si="92"/>
        <v/>
      </c>
      <c r="G871" s="11" t="str">
        <f>IF('SAT Math'!B871="","", IF(F871&lt;100, 100, IF(F871&gt;300, 300, F871)))</f>
        <v/>
      </c>
      <c r="H871" s="11" t="str">
        <f t="shared" si="93"/>
        <v/>
      </c>
      <c r="I871" s="11" t="str">
        <f t="shared" si="96"/>
        <v/>
      </c>
      <c r="J871" s="11" t="str">
        <f t="shared" si="94"/>
        <v/>
      </c>
      <c r="K871" s="11" t="str">
        <f t="shared" si="97"/>
        <v/>
      </c>
      <c r="L871" s="11" t="str">
        <f>IF('SAT Math'!B871="","",'SAT M to CBEST M'!$A$2+'SAT M to CBEST M'!$B$2*B871)</f>
        <v/>
      </c>
      <c r="M871" s="11" t="str">
        <f>IF('SAT Math'!B871="","", IF(L871&lt;20, 20, IF(L871&gt;80, 80, L871)))</f>
        <v/>
      </c>
    </row>
    <row r="872" spans="1:13" x14ac:dyDescent="0.25">
      <c r="A872" s="11">
        <v>871</v>
      </c>
      <c r="B872" s="30"/>
      <c r="C872" s="11" t="str">
        <f>IF(ISBLANK('SAT Math'!B872),"", IF('SAT Math'!B872&lt;'SAT M to ACT M'!$A$2, 'SAT M to ACT M'!$B$2, IF('SAT Math'!B872&gt;'SAT M to ACT M'!A$56, 'SAT M to ACT M'!B$56, VLOOKUP(B872,'SAT M to ACT M'!A:B,2,FALSE))))</f>
        <v/>
      </c>
      <c r="D872" s="11" t="str">
        <f t="shared" si="91"/>
        <v/>
      </c>
      <c r="E872" s="11" t="str">
        <f t="shared" si="95"/>
        <v/>
      </c>
      <c r="F872" s="11" t="str">
        <f t="shared" si="92"/>
        <v/>
      </c>
      <c r="G872" s="11" t="str">
        <f>IF('SAT Math'!B872="","", IF(F872&lt;100, 100, IF(F872&gt;300, 300, F872)))</f>
        <v/>
      </c>
      <c r="H872" s="11" t="str">
        <f t="shared" si="93"/>
        <v/>
      </c>
      <c r="I872" s="11" t="str">
        <f t="shared" si="96"/>
        <v/>
      </c>
      <c r="J872" s="11" t="str">
        <f t="shared" si="94"/>
        <v/>
      </c>
      <c r="K872" s="11" t="str">
        <f t="shared" si="97"/>
        <v/>
      </c>
      <c r="L872" s="11" t="str">
        <f>IF('SAT Math'!B872="","",'SAT M to CBEST M'!$A$2+'SAT M to CBEST M'!$B$2*B872)</f>
        <v/>
      </c>
      <c r="M872" s="11" t="str">
        <f>IF('SAT Math'!B872="","", IF(L872&lt;20, 20, IF(L872&gt;80, 80, L872)))</f>
        <v/>
      </c>
    </row>
    <row r="873" spans="1:13" x14ac:dyDescent="0.25">
      <c r="A873" s="11">
        <v>872</v>
      </c>
      <c r="B873" s="30"/>
      <c r="C873" s="11" t="str">
        <f>IF(ISBLANK('SAT Math'!B873),"", IF('SAT Math'!B873&lt;'SAT M to ACT M'!$A$2, 'SAT M to ACT M'!$B$2, IF('SAT Math'!B873&gt;'SAT M to ACT M'!A$56, 'SAT M to ACT M'!B$56, VLOOKUP(B873,'SAT M to ACT M'!A:B,2,FALSE))))</f>
        <v/>
      </c>
      <c r="D873" s="11" t="str">
        <f t="shared" si="91"/>
        <v/>
      </c>
      <c r="E873" s="11" t="str">
        <f t="shared" si="95"/>
        <v/>
      </c>
      <c r="F873" s="11" t="str">
        <f t="shared" si="92"/>
        <v/>
      </c>
      <c r="G873" s="11" t="str">
        <f>IF('SAT Math'!B873="","", IF(F873&lt;100, 100, IF(F873&gt;300, 300, F873)))</f>
        <v/>
      </c>
      <c r="H873" s="11" t="str">
        <f t="shared" si="93"/>
        <v/>
      </c>
      <c r="I873" s="11" t="str">
        <f t="shared" si="96"/>
        <v/>
      </c>
      <c r="J873" s="11" t="str">
        <f t="shared" si="94"/>
        <v/>
      </c>
      <c r="K873" s="11" t="str">
        <f t="shared" si="97"/>
        <v/>
      </c>
      <c r="L873" s="11" t="str">
        <f>IF('SAT Math'!B873="","",'SAT M to CBEST M'!$A$2+'SAT M to CBEST M'!$B$2*B873)</f>
        <v/>
      </c>
      <c r="M873" s="11" t="str">
        <f>IF('SAT Math'!B873="","", IF(L873&lt;20, 20, IF(L873&gt;80, 80, L873)))</f>
        <v/>
      </c>
    </row>
    <row r="874" spans="1:13" x14ac:dyDescent="0.25">
      <c r="A874" s="11">
        <v>873</v>
      </c>
      <c r="B874" s="30"/>
      <c r="C874" s="11" t="str">
        <f>IF(ISBLANK('SAT Math'!B874),"", IF('SAT Math'!B874&lt;'SAT M to ACT M'!$A$2, 'SAT M to ACT M'!$B$2, IF('SAT Math'!B874&gt;'SAT M to ACT M'!A$56, 'SAT M to ACT M'!B$56, VLOOKUP(B874,'SAT M to ACT M'!A:B,2,FALSE))))</f>
        <v/>
      </c>
      <c r="D874" s="11" t="str">
        <f t="shared" si="91"/>
        <v/>
      </c>
      <c r="E874" s="11" t="str">
        <f t="shared" si="95"/>
        <v/>
      </c>
      <c r="F874" s="11" t="str">
        <f t="shared" si="92"/>
        <v/>
      </c>
      <c r="G874" s="11" t="str">
        <f>IF('SAT Math'!B874="","", IF(F874&lt;100, 100, IF(F874&gt;300, 300, F874)))</f>
        <v/>
      </c>
      <c r="H874" s="11" t="str">
        <f t="shared" si="93"/>
        <v/>
      </c>
      <c r="I874" s="11" t="str">
        <f t="shared" si="96"/>
        <v/>
      </c>
      <c r="J874" s="11" t="str">
        <f t="shared" si="94"/>
        <v/>
      </c>
      <c r="K874" s="11" t="str">
        <f t="shared" si="97"/>
        <v/>
      </c>
      <c r="L874" s="11" t="str">
        <f>IF('SAT Math'!B874="","",'SAT M to CBEST M'!$A$2+'SAT M to CBEST M'!$B$2*B874)</f>
        <v/>
      </c>
      <c r="M874" s="11" t="str">
        <f>IF('SAT Math'!B874="","", IF(L874&lt;20, 20, IF(L874&gt;80, 80, L874)))</f>
        <v/>
      </c>
    </row>
    <row r="875" spans="1:13" x14ac:dyDescent="0.25">
      <c r="A875" s="11">
        <v>874</v>
      </c>
      <c r="B875" s="30"/>
      <c r="C875" s="11" t="str">
        <f>IF(ISBLANK('SAT Math'!B875),"", IF('SAT Math'!B875&lt;'SAT M to ACT M'!$A$2, 'SAT M to ACT M'!$B$2, IF('SAT Math'!B875&gt;'SAT M to ACT M'!A$56, 'SAT M to ACT M'!B$56, VLOOKUP(B875,'SAT M to ACT M'!A:B,2,FALSE))))</f>
        <v/>
      </c>
      <c r="D875" s="11" t="str">
        <f t="shared" si="91"/>
        <v/>
      </c>
      <c r="E875" s="11" t="str">
        <f t="shared" si="95"/>
        <v/>
      </c>
      <c r="F875" s="11" t="str">
        <f t="shared" si="92"/>
        <v/>
      </c>
      <c r="G875" s="11" t="str">
        <f>IF('SAT Math'!B875="","", IF(F875&lt;100, 100, IF(F875&gt;300, 300, F875)))</f>
        <v/>
      </c>
      <c r="H875" s="11" t="str">
        <f t="shared" si="93"/>
        <v/>
      </c>
      <c r="I875" s="11" t="str">
        <f t="shared" si="96"/>
        <v/>
      </c>
      <c r="J875" s="11" t="str">
        <f t="shared" si="94"/>
        <v/>
      </c>
      <c r="K875" s="11" t="str">
        <f t="shared" si="97"/>
        <v/>
      </c>
      <c r="L875" s="11" t="str">
        <f>IF('SAT Math'!B875="","",'SAT M to CBEST M'!$A$2+'SAT M to CBEST M'!$B$2*B875)</f>
        <v/>
      </c>
      <c r="M875" s="11" t="str">
        <f>IF('SAT Math'!B875="","", IF(L875&lt;20, 20, IF(L875&gt;80, 80, L875)))</f>
        <v/>
      </c>
    </row>
    <row r="876" spans="1:13" x14ac:dyDescent="0.25">
      <c r="A876" s="11">
        <v>875</v>
      </c>
      <c r="B876" s="30"/>
      <c r="C876" s="11" t="str">
        <f>IF(ISBLANK('SAT Math'!B876),"", IF('SAT Math'!B876&lt;'SAT M to ACT M'!$A$2, 'SAT M to ACT M'!$B$2, IF('SAT Math'!B876&gt;'SAT M to ACT M'!A$56, 'SAT M to ACT M'!B$56, VLOOKUP(B876,'SAT M to ACT M'!A:B,2,FALSE))))</f>
        <v/>
      </c>
      <c r="D876" s="11" t="str">
        <f t="shared" si="91"/>
        <v/>
      </c>
      <c r="E876" s="11" t="str">
        <f t="shared" si="95"/>
        <v/>
      </c>
      <c r="F876" s="11" t="str">
        <f t="shared" si="92"/>
        <v/>
      </c>
      <c r="G876" s="11" t="str">
        <f>IF('SAT Math'!B876="","", IF(F876&lt;100, 100, IF(F876&gt;300, 300, F876)))</f>
        <v/>
      </c>
      <c r="H876" s="11" t="str">
        <f t="shared" si="93"/>
        <v/>
      </c>
      <c r="I876" s="11" t="str">
        <f t="shared" si="96"/>
        <v/>
      </c>
      <c r="J876" s="11" t="str">
        <f t="shared" si="94"/>
        <v/>
      </c>
      <c r="K876" s="11" t="str">
        <f t="shared" si="97"/>
        <v/>
      </c>
      <c r="L876" s="11" t="str">
        <f>IF('SAT Math'!B876="","",'SAT M to CBEST M'!$A$2+'SAT M to CBEST M'!$B$2*B876)</f>
        <v/>
      </c>
      <c r="M876" s="11" t="str">
        <f>IF('SAT Math'!B876="","", IF(L876&lt;20, 20, IF(L876&gt;80, 80, L876)))</f>
        <v/>
      </c>
    </row>
    <row r="877" spans="1:13" x14ac:dyDescent="0.25">
      <c r="A877" s="11">
        <v>876</v>
      </c>
      <c r="B877" s="30"/>
      <c r="C877" s="11" t="str">
        <f>IF(ISBLANK('SAT Math'!B877),"", IF('SAT Math'!B877&lt;'SAT M to ACT M'!$A$2, 'SAT M to ACT M'!$B$2, IF('SAT Math'!B877&gt;'SAT M to ACT M'!A$56, 'SAT M to ACT M'!B$56, VLOOKUP(B877,'SAT M to ACT M'!A:B,2,FALSE))))</f>
        <v/>
      </c>
      <c r="D877" s="11" t="str">
        <f t="shared" si="91"/>
        <v/>
      </c>
      <c r="E877" s="11" t="str">
        <f t="shared" si="95"/>
        <v/>
      </c>
      <c r="F877" s="11" t="str">
        <f t="shared" si="92"/>
        <v/>
      </c>
      <c r="G877" s="11" t="str">
        <f>IF('SAT Math'!B877="","", IF(F877&lt;100, 100, IF(F877&gt;300, 300, F877)))</f>
        <v/>
      </c>
      <c r="H877" s="11" t="str">
        <f t="shared" si="93"/>
        <v/>
      </c>
      <c r="I877" s="11" t="str">
        <f t="shared" si="96"/>
        <v/>
      </c>
      <c r="J877" s="11" t="str">
        <f t="shared" si="94"/>
        <v/>
      </c>
      <c r="K877" s="11" t="str">
        <f t="shared" si="97"/>
        <v/>
      </c>
      <c r="L877" s="11" t="str">
        <f>IF('SAT Math'!B877="","",'SAT M to CBEST M'!$A$2+'SAT M to CBEST M'!$B$2*B877)</f>
        <v/>
      </c>
      <c r="M877" s="11" t="str">
        <f>IF('SAT Math'!B877="","", IF(L877&lt;20, 20, IF(L877&gt;80, 80, L877)))</f>
        <v/>
      </c>
    </row>
    <row r="878" spans="1:13" x14ac:dyDescent="0.25">
      <c r="A878" s="11">
        <v>877</v>
      </c>
      <c r="B878" s="30"/>
      <c r="C878" s="11" t="str">
        <f>IF(ISBLANK('SAT Math'!B878),"", IF('SAT Math'!B878&lt;'SAT M to ACT M'!$A$2, 'SAT M to ACT M'!$B$2, IF('SAT Math'!B878&gt;'SAT M to ACT M'!A$56, 'SAT M to ACT M'!B$56, VLOOKUP(B878,'SAT M to ACT M'!A:B,2,FALSE))))</f>
        <v/>
      </c>
      <c r="D878" s="11" t="str">
        <f t="shared" si="91"/>
        <v/>
      </c>
      <c r="E878" s="11" t="str">
        <f t="shared" si="95"/>
        <v/>
      </c>
      <c r="F878" s="11" t="str">
        <f t="shared" si="92"/>
        <v/>
      </c>
      <c r="G878" s="11" t="str">
        <f>IF('SAT Math'!B878="","", IF(F878&lt;100, 100, IF(F878&gt;300, 300, F878)))</f>
        <v/>
      </c>
      <c r="H878" s="11" t="str">
        <f t="shared" si="93"/>
        <v/>
      </c>
      <c r="I878" s="11" t="str">
        <f t="shared" si="96"/>
        <v/>
      </c>
      <c r="J878" s="11" t="str">
        <f t="shared" si="94"/>
        <v/>
      </c>
      <c r="K878" s="11" t="str">
        <f t="shared" si="97"/>
        <v/>
      </c>
      <c r="L878" s="11" t="str">
        <f>IF('SAT Math'!B878="","",'SAT M to CBEST M'!$A$2+'SAT M to CBEST M'!$B$2*B878)</f>
        <v/>
      </c>
      <c r="M878" s="11" t="str">
        <f>IF('SAT Math'!B878="","", IF(L878&lt;20, 20, IF(L878&gt;80, 80, L878)))</f>
        <v/>
      </c>
    </row>
    <row r="879" spans="1:13" x14ac:dyDescent="0.25">
      <c r="A879" s="11">
        <v>878</v>
      </c>
      <c r="B879" s="30"/>
      <c r="C879" s="11" t="str">
        <f>IF(ISBLANK('SAT Math'!B879),"", IF('SAT Math'!B879&lt;'SAT M to ACT M'!$A$2, 'SAT M to ACT M'!$B$2, IF('SAT Math'!B879&gt;'SAT M to ACT M'!A$56, 'SAT M to ACT M'!B$56, VLOOKUP(B879,'SAT M to ACT M'!A:B,2,FALSE))))</f>
        <v/>
      </c>
      <c r="D879" s="11" t="str">
        <f t="shared" si="91"/>
        <v/>
      </c>
      <c r="E879" s="11" t="str">
        <f t="shared" si="95"/>
        <v/>
      </c>
      <c r="F879" s="11" t="str">
        <f t="shared" si="92"/>
        <v/>
      </c>
      <c r="G879" s="11" t="str">
        <f>IF('SAT Math'!B879="","", IF(F879&lt;100, 100, IF(F879&gt;300, 300, F879)))</f>
        <v/>
      </c>
      <c r="H879" s="11" t="str">
        <f t="shared" si="93"/>
        <v/>
      </c>
      <c r="I879" s="11" t="str">
        <f t="shared" si="96"/>
        <v/>
      </c>
      <c r="J879" s="11" t="str">
        <f t="shared" si="94"/>
        <v/>
      </c>
      <c r="K879" s="11" t="str">
        <f t="shared" si="97"/>
        <v/>
      </c>
      <c r="L879" s="11" t="str">
        <f>IF('SAT Math'!B879="","",'SAT M to CBEST M'!$A$2+'SAT M to CBEST M'!$B$2*B879)</f>
        <v/>
      </c>
      <c r="M879" s="11" t="str">
        <f>IF('SAT Math'!B879="","", IF(L879&lt;20, 20, IF(L879&gt;80, 80, L879)))</f>
        <v/>
      </c>
    </row>
    <row r="880" spans="1:13" x14ac:dyDescent="0.25">
      <c r="A880" s="11">
        <v>879</v>
      </c>
      <c r="B880" s="30"/>
      <c r="C880" s="11" t="str">
        <f>IF(ISBLANK('SAT Math'!B880),"", IF('SAT Math'!B880&lt;'SAT M to ACT M'!$A$2, 'SAT M to ACT M'!$B$2, IF('SAT Math'!B880&gt;'SAT M to ACT M'!A$56, 'SAT M to ACT M'!B$56, VLOOKUP(B880,'SAT M to ACT M'!A:B,2,FALSE))))</f>
        <v/>
      </c>
      <c r="D880" s="11" t="str">
        <f t="shared" si="91"/>
        <v/>
      </c>
      <c r="E880" s="11" t="str">
        <f t="shared" si="95"/>
        <v/>
      </c>
      <c r="F880" s="11" t="str">
        <f t="shared" si="92"/>
        <v/>
      </c>
      <c r="G880" s="11" t="str">
        <f>IF('SAT Math'!B880="","", IF(F880&lt;100, 100, IF(F880&gt;300, 300, F880)))</f>
        <v/>
      </c>
      <c r="H880" s="11" t="str">
        <f t="shared" si="93"/>
        <v/>
      </c>
      <c r="I880" s="11" t="str">
        <f t="shared" si="96"/>
        <v/>
      </c>
      <c r="J880" s="11" t="str">
        <f t="shared" si="94"/>
        <v/>
      </c>
      <c r="K880" s="11" t="str">
        <f t="shared" si="97"/>
        <v/>
      </c>
      <c r="L880" s="11" t="str">
        <f>IF('SAT Math'!B880="","",'SAT M to CBEST M'!$A$2+'SAT M to CBEST M'!$B$2*B880)</f>
        <v/>
      </c>
      <c r="M880" s="11" t="str">
        <f>IF('SAT Math'!B880="","", IF(L880&lt;20, 20, IF(L880&gt;80, 80, L880)))</f>
        <v/>
      </c>
    </row>
    <row r="881" spans="1:13" x14ac:dyDescent="0.25">
      <c r="A881" s="11">
        <v>880</v>
      </c>
      <c r="B881" s="30"/>
      <c r="C881" s="11" t="str">
        <f>IF(ISBLANK('SAT Math'!B881),"", IF('SAT Math'!B881&lt;'SAT M to ACT M'!$A$2, 'SAT M to ACT M'!$B$2, IF('SAT Math'!B881&gt;'SAT M to ACT M'!A$56, 'SAT M to ACT M'!B$56, VLOOKUP(B881,'SAT M to ACT M'!A:B,2,FALSE))))</f>
        <v/>
      </c>
      <c r="D881" s="11" t="str">
        <f t="shared" si="91"/>
        <v/>
      </c>
      <c r="E881" s="11" t="str">
        <f t="shared" si="95"/>
        <v/>
      </c>
      <c r="F881" s="11" t="str">
        <f t="shared" si="92"/>
        <v/>
      </c>
      <c r="G881" s="11" t="str">
        <f>IF('SAT Math'!B881="","", IF(F881&lt;100, 100, IF(F881&gt;300, 300, F881)))</f>
        <v/>
      </c>
      <c r="H881" s="11" t="str">
        <f t="shared" si="93"/>
        <v/>
      </c>
      <c r="I881" s="11" t="str">
        <f t="shared" si="96"/>
        <v/>
      </c>
      <c r="J881" s="11" t="str">
        <f t="shared" si="94"/>
        <v/>
      </c>
      <c r="K881" s="11" t="str">
        <f t="shared" si="97"/>
        <v/>
      </c>
      <c r="L881" s="11" t="str">
        <f>IF('SAT Math'!B881="","",'SAT M to CBEST M'!$A$2+'SAT M to CBEST M'!$B$2*B881)</f>
        <v/>
      </c>
      <c r="M881" s="11" t="str">
        <f>IF('SAT Math'!B881="","", IF(L881&lt;20, 20, IF(L881&gt;80, 80, L881)))</f>
        <v/>
      </c>
    </row>
    <row r="882" spans="1:13" x14ac:dyDescent="0.25">
      <c r="A882" s="11">
        <v>881</v>
      </c>
      <c r="B882" s="30"/>
      <c r="C882" s="11" t="str">
        <f>IF(ISBLANK('SAT Math'!B882),"", IF('SAT Math'!B882&lt;'SAT M to ACT M'!$A$2, 'SAT M to ACT M'!$B$2, IF('SAT Math'!B882&gt;'SAT M to ACT M'!A$56, 'SAT M to ACT M'!B$56, VLOOKUP(B882,'SAT M to ACT M'!A:B,2,FALSE))))</f>
        <v/>
      </c>
      <c r="D882" s="11" t="str">
        <f t="shared" si="91"/>
        <v/>
      </c>
      <c r="E882" s="11" t="str">
        <f t="shared" si="95"/>
        <v/>
      </c>
      <c r="F882" s="11" t="str">
        <f t="shared" si="92"/>
        <v/>
      </c>
      <c r="G882" s="11" t="str">
        <f>IF('SAT Math'!B882="","", IF(F882&lt;100, 100, IF(F882&gt;300, 300, F882)))</f>
        <v/>
      </c>
      <c r="H882" s="11" t="str">
        <f t="shared" si="93"/>
        <v/>
      </c>
      <c r="I882" s="11" t="str">
        <f t="shared" si="96"/>
        <v/>
      </c>
      <c r="J882" s="11" t="str">
        <f t="shared" si="94"/>
        <v/>
      </c>
      <c r="K882" s="11" t="str">
        <f t="shared" si="97"/>
        <v/>
      </c>
      <c r="L882" s="11" t="str">
        <f>IF('SAT Math'!B882="","",'SAT M to CBEST M'!$A$2+'SAT M to CBEST M'!$B$2*B882)</f>
        <v/>
      </c>
      <c r="M882" s="11" t="str">
        <f>IF('SAT Math'!B882="","", IF(L882&lt;20, 20, IF(L882&gt;80, 80, L882)))</f>
        <v/>
      </c>
    </row>
    <row r="883" spans="1:13" x14ac:dyDescent="0.25">
      <c r="A883" s="11">
        <v>882</v>
      </c>
      <c r="B883" s="30"/>
      <c r="C883" s="11" t="str">
        <f>IF(ISBLANK('SAT Math'!B883),"", IF('SAT Math'!B883&lt;'SAT M to ACT M'!$A$2, 'SAT M to ACT M'!$B$2, IF('SAT Math'!B883&gt;'SAT M to ACT M'!A$56, 'SAT M to ACT M'!B$56, VLOOKUP(B883,'SAT M to ACT M'!A:B,2,FALSE))))</f>
        <v/>
      </c>
      <c r="D883" s="11" t="str">
        <f t="shared" si="91"/>
        <v/>
      </c>
      <c r="E883" s="11" t="str">
        <f t="shared" si="95"/>
        <v/>
      </c>
      <c r="F883" s="11" t="str">
        <f t="shared" si="92"/>
        <v/>
      </c>
      <c r="G883" s="11" t="str">
        <f>IF('SAT Math'!B883="","", IF(F883&lt;100, 100, IF(F883&gt;300, 300, F883)))</f>
        <v/>
      </c>
      <c r="H883" s="11" t="str">
        <f t="shared" si="93"/>
        <v/>
      </c>
      <c r="I883" s="11" t="str">
        <f t="shared" si="96"/>
        <v/>
      </c>
      <c r="J883" s="11" t="str">
        <f t="shared" si="94"/>
        <v/>
      </c>
      <c r="K883" s="11" t="str">
        <f t="shared" si="97"/>
        <v/>
      </c>
      <c r="L883" s="11" t="str">
        <f>IF('SAT Math'!B883="","",'SAT M to CBEST M'!$A$2+'SAT M to CBEST M'!$B$2*B883)</f>
        <v/>
      </c>
      <c r="M883" s="11" t="str">
        <f>IF('SAT Math'!B883="","", IF(L883&lt;20, 20, IF(L883&gt;80, 80, L883)))</f>
        <v/>
      </c>
    </row>
    <row r="884" spans="1:13" x14ac:dyDescent="0.25">
      <c r="A884" s="11">
        <v>883</v>
      </c>
      <c r="B884" s="30"/>
      <c r="C884" s="11" t="str">
        <f>IF(ISBLANK('SAT Math'!B884),"", IF('SAT Math'!B884&lt;'SAT M to ACT M'!$A$2, 'SAT M to ACT M'!$B$2, IF('SAT Math'!B884&gt;'SAT M to ACT M'!A$56, 'SAT M to ACT M'!B$56, VLOOKUP(B884,'SAT M to ACT M'!A:B,2,FALSE))))</f>
        <v/>
      </c>
      <c r="D884" s="11" t="str">
        <f t="shared" si="91"/>
        <v/>
      </c>
      <c r="E884" s="11" t="str">
        <f t="shared" si="95"/>
        <v/>
      </c>
      <c r="F884" s="11" t="str">
        <f t="shared" si="92"/>
        <v/>
      </c>
      <c r="G884" s="11" t="str">
        <f>IF('SAT Math'!B884="","", IF(F884&lt;100, 100, IF(F884&gt;300, 300, F884)))</f>
        <v/>
      </c>
      <c r="H884" s="11" t="str">
        <f t="shared" si="93"/>
        <v/>
      </c>
      <c r="I884" s="11" t="str">
        <f t="shared" si="96"/>
        <v/>
      </c>
      <c r="J884" s="11" t="str">
        <f t="shared" si="94"/>
        <v/>
      </c>
      <c r="K884" s="11" t="str">
        <f t="shared" si="97"/>
        <v/>
      </c>
      <c r="L884" s="11" t="str">
        <f>IF('SAT Math'!B884="","",'SAT M to CBEST M'!$A$2+'SAT M to CBEST M'!$B$2*B884)</f>
        <v/>
      </c>
      <c r="M884" s="11" t="str">
        <f>IF('SAT Math'!B884="","", IF(L884&lt;20, 20, IF(L884&gt;80, 80, L884)))</f>
        <v/>
      </c>
    </row>
    <row r="885" spans="1:13" x14ac:dyDescent="0.25">
      <c r="A885" s="11">
        <v>884</v>
      </c>
      <c r="B885" s="30"/>
      <c r="C885" s="11" t="str">
        <f>IF(ISBLANK('SAT Math'!B885),"", IF('SAT Math'!B885&lt;'SAT M to ACT M'!$A$2, 'SAT M to ACT M'!$B$2, IF('SAT Math'!B885&gt;'SAT M to ACT M'!A$56, 'SAT M to ACT M'!B$56, VLOOKUP(B885,'SAT M to ACT M'!A:B,2,FALSE))))</f>
        <v/>
      </c>
      <c r="D885" s="11" t="str">
        <f t="shared" si="91"/>
        <v/>
      </c>
      <c r="E885" s="11" t="str">
        <f t="shared" si="95"/>
        <v/>
      </c>
      <c r="F885" s="11" t="str">
        <f t="shared" si="92"/>
        <v/>
      </c>
      <c r="G885" s="11" t="str">
        <f>IF('SAT Math'!B885="","", IF(F885&lt;100, 100, IF(F885&gt;300, 300, F885)))</f>
        <v/>
      </c>
      <c r="H885" s="11" t="str">
        <f t="shared" si="93"/>
        <v/>
      </c>
      <c r="I885" s="11" t="str">
        <f t="shared" si="96"/>
        <v/>
      </c>
      <c r="J885" s="11" t="str">
        <f t="shared" si="94"/>
        <v/>
      </c>
      <c r="K885" s="11" t="str">
        <f t="shared" si="97"/>
        <v/>
      </c>
      <c r="L885" s="11" t="str">
        <f>IF('SAT Math'!B885="","",'SAT M to CBEST M'!$A$2+'SAT M to CBEST M'!$B$2*B885)</f>
        <v/>
      </c>
      <c r="M885" s="11" t="str">
        <f>IF('SAT Math'!B885="","", IF(L885&lt;20, 20, IF(L885&gt;80, 80, L885)))</f>
        <v/>
      </c>
    </row>
    <row r="886" spans="1:13" x14ac:dyDescent="0.25">
      <c r="A886" s="11">
        <v>885</v>
      </c>
      <c r="B886" s="30"/>
      <c r="C886" s="11" t="str">
        <f>IF(ISBLANK('SAT Math'!B886),"", IF('SAT Math'!B886&lt;'SAT M to ACT M'!$A$2, 'SAT M to ACT M'!$B$2, IF('SAT Math'!B886&gt;'SAT M to ACT M'!A$56, 'SAT M to ACT M'!B$56, VLOOKUP(B886,'SAT M to ACT M'!A:B,2,FALSE))))</f>
        <v/>
      </c>
      <c r="D886" s="11" t="str">
        <f t="shared" si="91"/>
        <v/>
      </c>
      <c r="E886" s="11" t="str">
        <f t="shared" si="95"/>
        <v/>
      </c>
      <c r="F886" s="11" t="str">
        <f t="shared" si="92"/>
        <v/>
      </c>
      <c r="G886" s="11" t="str">
        <f>IF('SAT Math'!B886="","", IF(F886&lt;100, 100, IF(F886&gt;300, 300, F886)))</f>
        <v/>
      </c>
      <c r="H886" s="11" t="str">
        <f t="shared" si="93"/>
        <v/>
      </c>
      <c r="I886" s="11" t="str">
        <f t="shared" si="96"/>
        <v/>
      </c>
      <c r="J886" s="11" t="str">
        <f t="shared" si="94"/>
        <v/>
      </c>
      <c r="K886" s="11" t="str">
        <f t="shared" si="97"/>
        <v/>
      </c>
      <c r="L886" s="11" t="str">
        <f>IF('SAT Math'!B886="","",'SAT M to CBEST M'!$A$2+'SAT M to CBEST M'!$B$2*B886)</f>
        <v/>
      </c>
      <c r="M886" s="11" t="str">
        <f>IF('SAT Math'!B886="","", IF(L886&lt;20, 20, IF(L886&gt;80, 80, L886)))</f>
        <v/>
      </c>
    </row>
    <row r="887" spans="1:13" x14ac:dyDescent="0.25">
      <c r="A887" s="11">
        <v>886</v>
      </c>
      <c r="B887" s="30"/>
      <c r="C887" s="11" t="str">
        <f>IF(ISBLANK('SAT Math'!B887),"", IF('SAT Math'!B887&lt;'SAT M to ACT M'!$A$2, 'SAT M to ACT M'!$B$2, IF('SAT Math'!B887&gt;'SAT M to ACT M'!A$56, 'SAT M to ACT M'!B$56, VLOOKUP(B887,'SAT M to ACT M'!A:B,2,FALSE))))</f>
        <v/>
      </c>
      <c r="D887" s="11" t="str">
        <f t="shared" si="91"/>
        <v/>
      </c>
      <c r="E887" s="11" t="str">
        <f t="shared" si="95"/>
        <v/>
      </c>
      <c r="F887" s="11" t="str">
        <f t="shared" si="92"/>
        <v/>
      </c>
      <c r="G887" s="11" t="str">
        <f>IF('SAT Math'!B887="","", IF(F887&lt;100, 100, IF(F887&gt;300, 300, F887)))</f>
        <v/>
      </c>
      <c r="H887" s="11" t="str">
        <f t="shared" si="93"/>
        <v/>
      </c>
      <c r="I887" s="11" t="str">
        <f t="shared" si="96"/>
        <v/>
      </c>
      <c r="J887" s="11" t="str">
        <f t="shared" si="94"/>
        <v/>
      </c>
      <c r="K887" s="11" t="str">
        <f t="shared" si="97"/>
        <v/>
      </c>
      <c r="L887" s="11" t="str">
        <f>IF('SAT Math'!B887="","",'SAT M to CBEST M'!$A$2+'SAT M to CBEST M'!$B$2*B887)</f>
        <v/>
      </c>
      <c r="M887" s="11" t="str">
        <f>IF('SAT Math'!B887="","", IF(L887&lt;20, 20, IF(L887&gt;80, 80, L887)))</f>
        <v/>
      </c>
    </row>
    <row r="888" spans="1:13" x14ac:dyDescent="0.25">
      <c r="A888" s="11">
        <v>887</v>
      </c>
      <c r="B888" s="30"/>
      <c r="C888" s="11" t="str">
        <f>IF(ISBLANK('SAT Math'!B888),"", IF('SAT Math'!B888&lt;'SAT M to ACT M'!$A$2, 'SAT M to ACT M'!$B$2, IF('SAT Math'!B888&gt;'SAT M to ACT M'!A$56, 'SAT M to ACT M'!B$56, VLOOKUP(B888,'SAT M to ACT M'!A:B,2,FALSE))))</f>
        <v/>
      </c>
      <c r="D888" s="11" t="str">
        <f t="shared" si="91"/>
        <v/>
      </c>
      <c r="E888" s="11" t="str">
        <f t="shared" si="95"/>
        <v/>
      </c>
      <c r="F888" s="11" t="str">
        <f t="shared" si="92"/>
        <v/>
      </c>
      <c r="G888" s="11" t="str">
        <f>IF('SAT Math'!B888="","", IF(F888&lt;100, 100, IF(F888&gt;300, 300, F888)))</f>
        <v/>
      </c>
      <c r="H888" s="11" t="str">
        <f t="shared" si="93"/>
        <v/>
      </c>
      <c r="I888" s="11" t="str">
        <f t="shared" si="96"/>
        <v/>
      </c>
      <c r="J888" s="11" t="str">
        <f t="shared" si="94"/>
        <v/>
      </c>
      <c r="K888" s="11" t="str">
        <f t="shared" si="97"/>
        <v/>
      </c>
      <c r="L888" s="11" t="str">
        <f>IF('SAT Math'!B888="","",'SAT M to CBEST M'!$A$2+'SAT M to CBEST M'!$B$2*B888)</f>
        <v/>
      </c>
      <c r="M888" s="11" t="str">
        <f>IF('SAT Math'!B888="","", IF(L888&lt;20, 20, IF(L888&gt;80, 80, L888)))</f>
        <v/>
      </c>
    </row>
    <row r="889" spans="1:13" x14ac:dyDescent="0.25">
      <c r="A889" s="11">
        <v>888</v>
      </c>
      <c r="B889" s="30"/>
      <c r="C889" s="11" t="str">
        <f>IF(ISBLANK('SAT Math'!B889),"", IF('SAT Math'!B889&lt;'SAT M to ACT M'!$A$2, 'SAT M to ACT M'!$B$2, IF('SAT Math'!B889&gt;'SAT M to ACT M'!A$56, 'SAT M to ACT M'!B$56, VLOOKUP(B889,'SAT M to ACT M'!A:B,2,FALSE))))</f>
        <v/>
      </c>
      <c r="D889" s="11" t="str">
        <f t="shared" si="91"/>
        <v/>
      </c>
      <c r="E889" s="11" t="str">
        <f t="shared" si="95"/>
        <v/>
      </c>
      <c r="F889" s="11" t="str">
        <f t="shared" si="92"/>
        <v/>
      </c>
      <c r="G889" s="11" t="str">
        <f>IF('SAT Math'!B889="","", IF(F889&lt;100, 100, IF(F889&gt;300, 300, F889)))</f>
        <v/>
      </c>
      <c r="H889" s="11" t="str">
        <f t="shared" si="93"/>
        <v/>
      </c>
      <c r="I889" s="11" t="str">
        <f t="shared" si="96"/>
        <v/>
      </c>
      <c r="J889" s="11" t="str">
        <f t="shared" si="94"/>
        <v/>
      </c>
      <c r="K889" s="11" t="str">
        <f t="shared" si="97"/>
        <v/>
      </c>
      <c r="L889" s="11" t="str">
        <f>IF('SAT Math'!B889="","",'SAT M to CBEST M'!$A$2+'SAT M to CBEST M'!$B$2*B889)</f>
        <v/>
      </c>
      <c r="M889" s="11" t="str">
        <f>IF('SAT Math'!B889="","", IF(L889&lt;20, 20, IF(L889&gt;80, 80, L889)))</f>
        <v/>
      </c>
    </row>
    <row r="890" spans="1:13" x14ac:dyDescent="0.25">
      <c r="A890" s="11">
        <v>889</v>
      </c>
      <c r="B890" s="30"/>
      <c r="C890" s="11" t="str">
        <f>IF(ISBLANK('SAT Math'!B890),"", IF('SAT Math'!B890&lt;'SAT M to ACT M'!$A$2, 'SAT M to ACT M'!$B$2, IF('SAT Math'!B890&gt;'SAT M to ACT M'!A$56, 'SAT M to ACT M'!B$56, VLOOKUP(B890,'SAT M to ACT M'!A:B,2,FALSE))))</f>
        <v/>
      </c>
      <c r="D890" s="11" t="str">
        <f t="shared" si="91"/>
        <v/>
      </c>
      <c r="E890" s="11" t="str">
        <f t="shared" si="95"/>
        <v/>
      </c>
      <c r="F890" s="11" t="str">
        <f t="shared" si="92"/>
        <v/>
      </c>
      <c r="G890" s="11" t="str">
        <f>IF('SAT Math'!B890="","", IF(F890&lt;100, 100, IF(F890&gt;300, 300, F890)))</f>
        <v/>
      </c>
      <c r="H890" s="11" t="str">
        <f t="shared" si="93"/>
        <v/>
      </c>
      <c r="I890" s="11" t="str">
        <f t="shared" si="96"/>
        <v/>
      </c>
      <c r="J890" s="11" t="str">
        <f t="shared" si="94"/>
        <v/>
      </c>
      <c r="K890" s="11" t="str">
        <f t="shared" si="97"/>
        <v/>
      </c>
      <c r="L890" s="11" t="str">
        <f>IF('SAT Math'!B890="","",'SAT M to CBEST M'!$A$2+'SAT M to CBEST M'!$B$2*B890)</f>
        <v/>
      </c>
      <c r="M890" s="11" t="str">
        <f>IF('SAT Math'!B890="","", IF(L890&lt;20, 20, IF(L890&gt;80, 80, L890)))</f>
        <v/>
      </c>
    </row>
    <row r="891" spans="1:13" x14ac:dyDescent="0.25">
      <c r="A891" s="11">
        <v>890</v>
      </c>
      <c r="B891" s="30"/>
      <c r="C891" s="11" t="str">
        <f>IF(ISBLANK('SAT Math'!B891),"", IF('SAT Math'!B891&lt;'SAT M to ACT M'!$A$2, 'SAT M to ACT M'!$B$2, IF('SAT Math'!B891&gt;'SAT M to ACT M'!A$56, 'SAT M to ACT M'!B$56, VLOOKUP(B891,'SAT M to ACT M'!A:B,2,FALSE))))</f>
        <v/>
      </c>
      <c r="D891" s="11" t="str">
        <f t="shared" si="91"/>
        <v/>
      </c>
      <c r="E891" s="11" t="str">
        <f t="shared" si="95"/>
        <v/>
      </c>
      <c r="F891" s="11" t="str">
        <f t="shared" si="92"/>
        <v/>
      </c>
      <c r="G891" s="11" t="str">
        <f>IF('SAT Math'!B891="","", IF(F891&lt;100, 100, IF(F891&gt;300, 300, F891)))</f>
        <v/>
      </c>
      <c r="H891" s="11" t="str">
        <f t="shared" si="93"/>
        <v/>
      </c>
      <c r="I891" s="11" t="str">
        <f t="shared" si="96"/>
        <v/>
      </c>
      <c r="J891" s="11" t="str">
        <f t="shared" si="94"/>
        <v/>
      </c>
      <c r="K891" s="11" t="str">
        <f t="shared" si="97"/>
        <v/>
      </c>
      <c r="L891" s="11" t="str">
        <f>IF('SAT Math'!B891="","",'SAT M to CBEST M'!$A$2+'SAT M to CBEST M'!$B$2*B891)</f>
        <v/>
      </c>
      <c r="M891" s="11" t="str">
        <f>IF('SAT Math'!B891="","", IF(L891&lt;20, 20, IF(L891&gt;80, 80, L891)))</f>
        <v/>
      </c>
    </row>
    <row r="892" spans="1:13" x14ac:dyDescent="0.25">
      <c r="A892" s="11">
        <v>891</v>
      </c>
      <c r="B892" s="30"/>
      <c r="C892" s="11" t="str">
        <f>IF(ISBLANK('SAT Math'!B892),"", IF('SAT Math'!B892&lt;'SAT M to ACT M'!$A$2, 'SAT M to ACT M'!$B$2, IF('SAT Math'!B892&gt;'SAT M to ACT M'!A$56, 'SAT M to ACT M'!B$56, VLOOKUP(B892,'SAT M to ACT M'!A:B,2,FALSE))))</f>
        <v/>
      </c>
      <c r="D892" s="11" t="str">
        <f t="shared" si="91"/>
        <v/>
      </c>
      <c r="E892" s="11" t="str">
        <f t="shared" si="95"/>
        <v/>
      </c>
      <c r="F892" s="11" t="str">
        <f t="shared" si="92"/>
        <v/>
      </c>
      <c r="G892" s="11" t="str">
        <f>IF('SAT Math'!B892="","", IF(F892&lt;100, 100, IF(F892&gt;300, 300, F892)))</f>
        <v/>
      </c>
      <c r="H892" s="11" t="str">
        <f t="shared" si="93"/>
        <v/>
      </c>
      <c r="I892" s="11" t="str">
        <f t="shared" si="96"/>
        <v/>
      </c>
      <c r="J892" s="11" t="str">
        <f t="shared" si="94"/>
        <v/>
      </c>
      <c r="K892" s="11" t="str">
        <f t="shared" si="97"/>
        <v/>
      </c>
      <c r="L892" s="11" t="str">
        <f>IF('SAT Math'!B892="","",'SAT M to CBEST M'!$A$2+'SAT M to CBEST M'!$B$2*B892)</f>
        <v/>
      </c>
      <c r="M892" s="11" t="str">
        <f>IF('SAT Math'!B892="","", IF(L892&lt;20, 20, IF(L892&gt;80, 80, L892)))</f>
        <v/>
      </c>
    </row>
    <row r="893" spans="1:13" x14ac:dyDescent="0.25">
      <c r="A893" s="11">
        <v>892</v>
      </c>
      <c r="B893" s="30"/>
      <c r="C893" s="11" t="str">
        <f>IF(ISBLANK('SAT Math'!B893),"", IF('SAT Math'!B893&lt;'SAT M to ACT M'!$A$2, 'SAT M to ACT M'!$B$2, IF('SAT Math'!B893&gt;'SAT M to ACT M'!A$56, 'SAT M to ACT M'!B$56, VLOOKUP(B893,'SAT M to ACT M'!A:B,2,FALSE))))</f>
        <v/>
      </c>
      <c r="D893" s="11" t="str">
        <f t="shared" si="91"/>
        <v/>
      </c>
      <c r="E893" s="11" t="str">
        <f t="shared" si="95"/>
        <v/>
      </c>
      <c r="F893" s="11" t="str">
        <f t="shared" si="92"/>
        <v/>
      </c>
      <c r="G893" s="11" t="str">
        <f>IF('SAT Math'!B893="","", IF(F893&lt;100, 100, IF(F893&gt;300, 300, F893)))</f>
        <v/>
      </c>
      <c r="H893" s="11" t="str">
        <f t="shared" si="93"/>
        <v/>
      </c>
      <c r="I893" s="11" t="str">
        <f t="shared" si="96"/>
        <v/>
      </c>
      <c r="J893" s="11" t="str">
        <f t="shared" si="94"/>
        <v/>
      </c>
      <c r="K893" s="11" t="str">
        <f t="shared" si="97"/>
        <v/>
      </c>
      <c r="L893" s="11" t="str">
        <f>IF('SAT Math'!B893="","",'SAT M to CBEST M'!$A$2+'SAT M to CBEST M'!$B$2*B893)</f>
        <v/>
      </c>
      <c r="M893" s="11" t="str">
        <f>IF('SAT Math'!B893="","", IF(L893&lt;20, 20, IF(L893&gt;80, 80, L893)))</f>
        <v/>
      </c>
    </row>
    <row r="894" spans="1:13" x14ac:dyDescent="0.25">
      <c r="A894" s="11">
        <v>893</v>
      </c>
      <c r="B894" s="30"/>
      <c r="C894" s="11" t="str">
        <f>IF(ISBLANK('SAT Math'!B894),"", IF('SAT Math'!B894&lt;'SAT M to ACT M'!$A$2, 'SAT M to ACT M'!$B$2, IF('SAT Math'!B894&gt;'SAT M to ACT M'!A$56, 'SAT M to ACT M'!B$56, VLOOKUP(B894,'SAT M to ACT M'!A:B,2,FALSE))))</f>
        <v/>
      </c>
      <c r="D894" s="11" t="str">
        <f t="shared" si="91"/>
        <v/>
      </c>
      <c r="E894" s="11" t="str">
        <f t="shared" si="95"/>
        <v/>
      </c>
      <c r="F894" s="11" t="str">
        <f t="shared" si="92"/>
        <v/>
      </c>
      <c r="G894" s="11" t="str">
        <f>IF('SAT Math'!B894="","", IF(F894&lt;100, 100, IF(F894&gt;300, 300, F894)))</f>
        <v/>
      </c>
      <c r="H894" s="11" t="str">
        <f t="shared" si="93"/>
        <v/>
      </c>
      <c r="I894" s="11" t="str">
        <f t="shared" si="96"/>
        <v/>
      </c>
      <c r="J894" s="11" t="str">
        <f t="shared" si="94"/>
        <v/>
      </c>
      <c r="K894" s="11" t="str">
        <f t="shared" si="97"/>
        <v/>
      </c>
      <c r="L894" s="11" t="str">
        <f>IF('SAT Math'!B894="","",'SAT M to CBEST M'!$A$2+'SAT M to CBEST M'!$B$2*B894)</f>
        <v/>
      </c>
      <c r="M894" s="11" t="str">
        <f>IF('SAT Math'!B894="","", IF(L894&lt;20, 20, IF(L894&gt;80, 80, L894)))</f>
        <v/>
      </c>
    </row>
    <row r="895" spans="1:13" x14ac:dyDescent="0.25">
      <c r="A895" s="11">
        <v>894</v>
      </c>
      <c r="B895" s="30"/>
      <c r="C895" s="11" t="str">
        <f>IF(ISBLANK('SAT Math'!B895),"", IF('SAT Math'!B895&lt;'SAT M to ACT M'!$A$2, 'SAT M to ACT M'!$B$2, IF('SAT Math'!B895&gt;'SAT M to ACT M'!A$56, 'SAT M to ACT M'!B$56, VLOOKUP(B895,'SAT M to ACT M'!A:B,2,FALSE))))</f>
        <v/>
      </c>
      <c r="D895" s="11" t="str">
        <f t="shared" si="91"/>
        <v/>
      </c>
      <c r="E895" s="11" t="str">
        <f t="shared" si="95"/>
        <v/>
      </c>
      <c r="F895" s="11" t="str">
        <f t="shared" si="92"/>
        <v/>
      </c>
      <c r="G895" s="11" t="str">
        <f>IF('SAT Math'!B895="","", IF(F895&lt;100, 100, IF(F895&gt;300, 300, F895)))</f>
        <v/>
      </c>
      <c r="H895" s="11" t="str">
        <f t="shared" si="93"/>
        <v/>
      </c>
      <c r="I895" s="11" t="str">
        <f t="shared" si="96"/>
        <v/>
      </c>
      <c r="J895" s="11" t="str">
        <f t="shared" si="94"/>
        <v/>
      </c>
      <c r="K895" s="11" t="str">
        <f t="shared" si="97"/>
        <v/>
      </c>
      <c r="L895" s="11" t="str">
        <f>IF('SAT Math'!B895="","",'SAT M to CBEST M'!$A$2+'SAT M to CBEST M'!$B$2*B895)</f>
        <v/>
      </c>
      <c r="M895" s="11" t="str">
        <f>IF('SAT Math'!B895="","", IF(L895&lt;20, 20, IF(L895&gt;80, 80, L895)))</f>
        <v/>
      </c>
    </row>
    <row r="896" spans="1:13" x14ac:dyDescent="0.25">
      <c r="A896" s="11">
        <v>895</v>
      </c>
      <c r="B896" s="30"/>
      <c r="C896" s="11" t="str">
        <f>IF(ISBLANK('SAT Math'!B896),"", IF('SAT Math'!B896&lt;'SAT M to ACT M'!$A$2, 'SAT M to ACT M'!$B$2, IF('SAT Math'!B896&gt;'SAT M to ACT M'!A$56, 'SAT M to ACT M'!B$56, VLOOKUP(B896,'SAT M to ACT M'!A:B,2,FALSE))))</f>
        <v/>
      </c>
      <c r="D896" s="11" t="str">
        <f t="shared" si="91"/>
        <v/>
      </c>
      <c r="E896" s="11" t="str">
        <f t="shared" si="95"/>
        <v/>
      </c>
      <c r="F896" s="11" t="str">
        <f t="shared" si="92"/>
        <v/>
      </c>
      <c r="G896" s="11" t="str">
        <f>IF('SAT Math'!B896="","", IF(F896&lt;100, 100, IF(F896&gt;300, 300, F896)))</f>
        <v/>
      </c>
      <c r="H896" s="11" t="str">
        <f t="shared" si="93"/>
        <v/>
      </c>
      <c r="I896" s="11" t="str">
        <f t="shared" si="96"/>
        <v/>
      </c>
      <c r="J896" s="11" t="str">
        <f t="shared" si="94"/>
        <v/>
      </c>
      <c r="K896" s="11" t="str">
        <f t="shared" si="97"/>
        <v/>
      </c>
      <c r="L896" s="11" t="str">
        <f>IF('SAT Math'!B896="","",'SAT M to CBEST M'!$A$2+'SAT M to CBEST M'!$B$2*B896)</f>
        <v/>
      </c>
      <c r="M896" s="11" t="str">
        <f>IF('SAT Math'!B896="","", IF(L896&lt;20, 20, IF(L896&gt;80, 80, L896)))</f>
        <v/>
      </c>
    </row>
    <row r="897" spans="1:13" x14ac:dyDescent="0.25">
      <c r="A897" s="11">
        <v>896</v>
      </c>
      <c r="B897" s="30"/>
      <c r="C897" s="11" t="str">
        <f>IF(ISBLANK('SAT Math'!B897),"", IF('SAT Math'!B897&lt;'SAT M to ACT M'!$A$2, 'SAT M to ACT M'!$B$2, IF('SAT Math'!B897&gt;'SAT M to ACT M'!A$56, 'SAT M to ACT M'!B$56, VLOOKUP(B897,'SAT M to ACT M'!A:B,2,FALSE))))</f>
        <v/>
      </c>
      <c r="D897" s="11" t="str">
        <f t="shared" si="91"/>
        <v/>
      </c>
      <c r="E897" s="11" t="str">
        <f t="shared" si="95"/>
        <v/>
      </c>
      <c r="F897" s="11" t="str">
        <f t="shared" si="92"/>
        <v/>
      </c>
      <c r="G897" s="11" t="str">
        <f>IF('SAT Math'!B897="","", IF(F897&lt;100, 100, IF(F897&gt;300, 300, F897)))</f>
        <v/>
      </c>
      <c r="H897" s="11" t="str">
        <f t="shared" si="93"/>
        <v/>
      </c>
      <c r="I897" s="11" t="str">
        <f t="shared" si="96"/>
        <v/>
      </c>
      <c r="J897" s="11" t="str">
        <f t="shared" si="94"/>
        <v/>
      </c>
      <c r="K897" s="11" t="str">
        <f t="shared" si="97"/>
        <v/>
      </c>
      <c r="L897" s="11" t="str">
        <f>IF('SAT Math'!B897="","",'SAT M to CBEST M'!$A$2+'SAT M to CBEST M'!$B$2*B897)</f>
        <v/>
      </c>
      <c r="M897" s="11" t="str">
        <f>IF('SAT Math'!B897="","", IF(L897&lt;20, 20, IF(L897&gt;80, 80, L897)))</f>
        <v/>
      </c>
    </row>
    <row r="898" spans="1:13" x14ac:dyDescent="0.25">
      <c r="A898" s="11">
        <v>897</v>
      </c>
      <c r="B898" s="30"/>
      <c r="C898" s="11" t="str">
        <f>IF(ISBLANK('SAT Math'!B898),"", IF('SAT Math'!B898&lt;'SAT M to ACT M'!$A$2, 'SAT M to ACT M'!$B$2, IF('SAT Math'!B898&gt;'SAT M to ACT M'!A$56, 'SAT M to ACT M'!B$56, VLOOKUP(B898,'SAT M to ACT M'!A:B,2,FALSE))))</f>
        <v/>
      </c>
      <c r="D898" s="11" t="str">
        <f t="shared" ref="D898:D961" si="98">IF(B898="","",interceptACTMtoPCM5732+slopeACTMtoPCM5732*C898)</f>
        <v/>
      </c>
      <c r="E898" s="11" t="str">
        <f t="shared" si="95"/>
        <v/>
      </c>
      <c r="F898" s="11" t="str">
        <f t="shared" ref="F898:F961" si="99">IF(B898="","",IF(C898&gt;=17, upperinterceptACTMtoPAAM201+C898*upperslopeACTMtoPAAM201, lowerinterceptACTMtoPAAM201+C898*lowerslopeACTMtoPAAM201))</f>
        <v/>
      </c>
      <c r="G898" s="11" t="str">
        <f>IF('SAT Math'!B898="","", IF(F898&lt;100, 100, IF(F898&gt;300, 300, F898)))</f>
        <v/>
      </c>
      <c r="H898" s="11" t="str">
        <f t="shared" ref="H898:H961" si="100">IF(B898="","",interceptACTMtoPCM5733+slopeACTMtoPCM5733*C898)</f>
        <v/>
      </c>
      <c r="I898" s="11" t="str">
        <f t="shared" si="96"/>
        <v/>
      </c>
      <c r="J898" s="11" t="str">
        <f t="shared" ref="J898:J961" si="101">IF(B898="","",IF(C898&gt;=16, upperinterceptACTMtoPAAM211+C898*upperslopeACTMtoPAAM211, lowerinterceptACTMtoPAAM211+C898*lowerslopeACTMtoPAAM211))</f>
        <v/>
      </c>
      <c r="K898" s="11" t="str">
        <f t="shared" si="97"/>
        <v/>
      </c>
      <c r="L898" s="11" t="str">
        <f>IF('SAT Math'!B898="","",'SAT M to CBEST M'!$A$2+'SAT M to CBEST M'!$B$2*B898)</f>
        <v/>
      </c>
      <c r="M898" s="11" t="str">
        <f>IF('SAT Math'!B898="","", IF(L898&lt;20, 20, IF(L898&gt;80, 80, L898)))</f>
        <v/>
      </c>
    </row>
    <row r="899" spans="1:13" x14ac:dyDescent="0.25">
      <c r="A899" s="11">
        <v>898</v>
      </c>
      <c r="B899" s="30"/>
      <c r="C899" s="11" t="str">
        <f>IF(ISBLANK('SAT Math'!B899),"", IF('SAT Math'!B899&lt;'SAT M to ACT M'!$A$2, 'SAT M to ACT M'!$B$2, IF('SAT Math'!B899&gt;'SAT M to ACT M'!A$56, 'SAT M to ACT M'!B$56, VLOOKUP(B899,'SAT M to ACT M'!A:B,2,FALSE))))</f>
        <v/>
      </c>
      <c r="D899" s="11" t="str">
        <f t="shared" si="98"/>
        <v/>
      </c>
      <c r="E899" s="11" t="str">
        <f t="shared" ref="E899:E962" si="102">IF(B899="","", IF(D899&lt;100, 100, IF(D899&gt;200, 200, D899)))</f>
        <v/>
      </c>
      <c r="F899" s="11" t="str">
        <f t="shared" si="99"/>
        <v/>
      </c>
      <c r="G899" s="11" t="str">
        <f>IF('SAT Math'!B899="","", IF(F899&lt;100, 100, IF(F899&gt;300, 300, F899)))</f>
        <v/>
      </c>
      <c r="H899" s="11" t="str">
        <f t="shared" si="100"/>
        <v/>
      </c>
      <c r="I899" s="11" t="str">
        <f t="shared" ref="I899:I962" si="103">IF(B899="","", IF(H899&lt;100, 100, IF(H899&gt;200, 200, H899)))</f>
        <v/>
      </c>
      <c r="J899" s="11" t="str">
        <f t="shared" si="101"/>
        <v/>
      </c>
      <c r="K899" s="11" t="str">
        <f t="shared" ref="K899:K962" si="104">IF(B899="","", IF(J899&lt;100, 100, IF(J899&gt;300, 300, J899)))</f>
        <v/>
      </c>
      <c r="L899" s="11" t="str">
        <f>IF('SAT Math'!B899="","",'SAT M to CBEST M'!$A$2+'SAT M to CBEST M'!$B$2*B899)</f>
        <v/>
      </c>
      <c r="M899" s="11" t="str">
        <f>IF('SAT Math'!B899="","", IF(L899&lt;20, 20, IF(L899&gt;80, 80, L899)))</f>
        <v/>
      </c>
    </row>
    <row r="900" spans="1:13" x14ac:dyDescent="0.25">
      <c r="A900" s="11">
        <v>899</v>
      </c>
      <c r="B900" s="30"/>
      <c r="C900" s="11" t="str">
        <f>IF(ISBLANK('SAT Math'!B900),"", IF('SAT Math'!B900&lt;'SAT M to ACT M'!$A$2, 'SAT M to ACT M'!$B$2, IF('SAT Math'!B900&gt;'SAT M to ACT M'!A$56, 'SAT M to ACT M'!B$56, VLOOKUP(B900,'SAT M to ACT M'!A:B,2,FALSE))))</f>
        <v/>
      </c>
      <c r="D900" s="11" t="str">
        <f t="shared" si="98"/>
        <v/>
      </c>
      <c r="E900" s="11" t="str">
        <f t="shared" si="102"/>
        <v/>
      </c>
      <c r="F900" s="11" t="str">
        <f t="shared" si="99"/>
        <v/>
      </c>
      <c r="G900" s="11" t="str">
        <f>IF('SAT Math'!B900="","", IF(F900&lt;100, 100, IF(F900&gt;300, 300, F900)))</f>
        <v/>
      </c>
      <c r="H900" s="11" t="str">
        <f t="shared" si="100"/>
        <v/>
      </c>
      <c r="I900" s="11" t="str">
        <f t="shared" si="103"/>
        <v/>
      </c>
      <c r="J900" s="11" t="str">
        <f t="shared" si="101"/>
        <v/>
      </c>
      <c r="K900" s="11" t="str">
        <f t="shared" si="104"/>
        <v/>
      </c>
      <c r="L900" s="11" t="str">
        <f>IF('SAT Math'!B900="","",'SAT M to CBEST M'!$A$2+'SAT M to CBEST M'!$B$2*B900)</f>
        <v/>
      </c>
      <c r="M900" s="11" t="str">
        <f>IF('SAT Math'!B900="","", IF(L900&lt;20, 20, IF(L900&gt;80, 80, L900)))</f>
        <v/>
      </c>
    </row>
    <row r="901" spans="1:13" x14ac:dyDescent="0.25">
      <c r="A901" s="11">
        <v>900</v>
      </c>
      <c r="B901" s="30"/>
      <c r="C901" s="11" t="str">
        <f>IF(ISBLANK('SAT Math'!B901),"", IF('SAT Math'!B901&lt;'SAT M to ACT M'!$A$2, 'SAT M to ACT M'!$B$2, IF('SAT Math'!B901&gt;'SAT M to ACT M'!A$56, 'SAT M to ACT M'!B$56, VLOOKUP(B901,'SAT M to ACT M'!A:B,2,FALSE))))</f>
        <v/>
      </c>
      <c r="D901" s="11" t="str">
        <f t="shared" si="98"/>
        <v/>
      </c>
      <c r="E901" s="11" t="str">
        <f t="shared" si="102"/>
        <v/>
      </c>
      <c r="F901" s="11" t="str">
        <f t="shared" si="99"/>
        <v/>
      </c>
      <c r="G901" s="11" t="str">
        <f>IF('SAT Math'!B901="","", IF(F901&lt;100, 100, IF(F901&gt;300, 300, F901)))</f>
        <v/>
      </c>
      <c r="H901" s="11" t="str">
        <f t="shared" si="100"/>
        <v/>
      </c>
      <c r="I901" s="11" t="str">
        <f t="shared" si="103"/>
        <v/>
      </c>
      <c r="J901" s="11" t="str">
        <f t="shared" si="101"/>
        <v/>
      </c>
      <c r="K901" s="11" t="str">
        <f t="shared" si="104"/>
        <v/>
      </c>
      <c r="L901" s="11" t="str">
        <f>IF('SAT Math'!B901="","",'SAT M to CBEST M'!$A$2+'SAT M to CBEST M'!$B$2*B901)</f>
        <v/>
      </c>
      <c r="M901" s="11" t="str">
        <f>IF('SAT Math'!B901="","", IF(L901&lt;20, 20, IF(L901&gt;80, 80, L901)))</f>
        <v/>
      </c>
    </row>
    <row r="902" spans="1:13" x14ac:dyDescent="0.25">
      <c r="A902" s="11">
        <v>901</v>
      </c>
      <c r="B902" s="30"/>
      <c r="C902" s="11" t="str">
        <f>IF(ISBLANK('SAT Math'!B902),"", IF('SAT Math'!B902&lt;'SAT M to ACT M'!$A$2, 'SAT M to ACT M'!$B$2, IF('SAT Math'!B902&gt;'SAT M to ACT M'!A$56, 'SAT M to ACT M'!B$56, VLOOKUP(B902,'SAT M to ACT M'!A:B,2,FALSE))))</f>
        <v/>
      </c>
      <c r="D902" s="11" t="str">
        <f t="shared" si="98"/>
        <v/>
      </c>
      <c r="E902" s="11" t="str">
        <f t="shared" si="102"/>
        <v/>
      </c>
      <c r="F902" s="11" t="str">
        <f t="shared" si="99"/>
        <v/>
      </c>
      <c r="G902" s="11" t="str">
        <f>IF('SAT Math'!B902="","", IF(F902&lt;100, 100, IF(F902&gt;300, 300, F902)))</f>
        <v/>
      </c>
      <c r="H902" s="11" t="str">
        <f t="shared" si="100"/>
        <v/>
      </c>
      <c r="I902" s="11" t="str">
        <f t="shared" si="103"/>
        <v/>
      </c>
      <c r="J902" s="11" t="str">
        <f t="shared" si="101"/>
        <v/>
      </c>
      <c r="K902" s="11" t="str">
        <f t="shared" si="104"/>
        <v/>
      </c>
      <c r="L902" s="11" t="str">
        <f>IF('SAT Math'!B902="","",'SAT M to CBEST M'!$A$2+'SAT M to CBEST M'!$B$2*B902)</f>
        <v/>
      </c>
      <c r="M902" s="11" t="str">
        <f>IF('SAT Math'!B902="","", IF(L902&lt;20, 20, IF(L902&gt;80, 80, L902)))</f>
        <v/>
      </c>
    </row>
    <row r="903" spans="1:13" x14ac:dyDescent="0.25">
      <c r="A903" s="11">
        <v>902</v>
      </c>
      <c r="B903" s="30"/>
      <c r="C903" s="11" t="str">
        <f>IF(ISBLANK('SAT Math'!B903),"", IF('SAT Math'!B903&lt;'SAT M to ACT M'!$A$2, 'SAT M to ACT M'!$B$2, IF('SAT Math'!B903&gt;'SAT M to ACT M'!A$56, 'SAT M to ACT M'!B$56, VLOOKUP(B903,'SAT M to ACT M'!A:B,2,FALSE))))</f>
        <v/>
      </c>
      <c r="D903" s="11" t="str">
        <f t="shared" si="98"/>
        <v/>
      </c>
      <c r="E903" s="11" t="str">
        <f t="shared" si="102"/>
        <v/>
      </c>
      <c r="F903" s="11" t="str">
        <f t="shared" si="99"/>
        <v/>
      </c>
      <c r="G903" s="11" t="str">
        <f>IF('SAT Math'!B903="","", IF(F903&lt;100, 100, IF(F903&gt;300, 300, F903)))</f>
        <v/>
      </c>
      <c r="H903" s="11" t="str">
        <f t="shared" si="100"/>
        <v/>
      </c>
      <c r="I903" s="11" t="str">
        <f t="shared" si="103"/>
        <v/>
      </c>
      <c r="J903" s="11" t="str">
        <f t="shared" si="101"/>
        <v/>
      </c>
      <c r="K903" s="11" t="str">
        <f t="shared" si="104"/>
        <v/>
      </c>
      <c r="L903" s="11" t="str">
        <f>IF('SAT Math'!B903="","",'SAT M to CBEST M'!$A$2+'SAT M to CBEST M'!$B$2*B903)</f>
        <v/>
      </c>
      <c r="M903" s="11" t="str">
        <f>IF('SAT Math'!B903="","", IF(L903&lt;20, 20, IF(L903&gt;80, 80, L903)))</f>
        <v/>
      </c>
    </row>
    <row r="904" spans="1:13" x14ac:dyDescent="0.25">
      <c r="A904" s="11">
        <v>903</v>
      </c>
      <c r="B904" s="30"/>
      <c r="C904" s="11" t="str">
        <f>IF(ISBLANK('SAT Math'!B904),"", IF('SAT Math'!B904&lt;'SAT M to ACT M'!$A$2, 'SAT M to ACT M'!$B$2, IF('SAT Math'!B904&gt;'SAT M to ACT M'!A$56, 'SAT M to ACT M'!B$56, VLOOKUP(B904,'SAT M to ACT M'!A:B,2,FALSE))))</f>
        <v/>
      </c>
      <c r="D904" s="11" t="str">
        <f t="shared" si="98"/>
        <v/>
      </c>
      <c r="E904" s="11" t="str">
        <f t="shared" si="102"/>
        <v/>
      </c>
      <c r="F904" s="11" t="str">
        <f t="shared" si="99"/>
        <v/>
      </c>
      <c r="G904" s="11" t="str">
        <f>IF('SAT Math'!B904="","", IF(F904&lt;100, 100, IF(F904&gt;300, 300, F904)))</f>
        <v/>
      </c>
      <c r="H904" s="11" t="str">
        <f t="shared" si="100"/>
        <v/>
      </c>
      <c r="I904" s="11" t="str">
        <f t="shared" si="103"/>
        <v/>
      </c>
      <c r="J904" s="11" t="str">
        <f t="shared" si="101"/>
        <v/>
      </c>
      <c r="K904" s="11" t="str">
        <f t="shared" si="104"/>
        <v/>
      </c>
      <c r="L904" s="11" t="str">
        <f>IF('SAT Math'!B904="","",'SAT M to CBEST M'!$A$2+'SAT M to CBEST M'!$B$2*B904)</f>
        <v/>
      </c>
      <c r="M904" s="11" t="str">
        <f>IF('SAT Math'!B904="","", IF(L904&lt;20, 20, IF(L904&gt;80, 80, L904)))</f>
        <v/>
      </c>
    </row>
    <row r="905" spans="1:13" x14ac:dyDescent="0.25">
      <c r="A905" s="11">
        <v>904</v>
      </c>
      <c r="B905" s="30"/>
      <c r="C905" s="11" t="str">
        <f>IF(ISBLANK('SAT Math'!B905),"", IF('SAT Math'!B905&lt;'SAT M to ACT M'!$A$2, 'SAT M to ACT M'!$B$2, IF('SAT Math'!B905&gt;'SAT M to ACT M'!A$56, 'SAT M to ACT M'!B$56, VLOOKUP(B905,'SAT M to ACT M'!A:B,2,FALSE))))</f>
        <v/>
      </c>
      <c r="D905" s="11" t="str">
        <f t="shared" si="98"/>
        <v/>
      </c>
      <c r="E905" s="11" t="str">
        <f t="shared" si="102"/>
        <v/>
      </c>
      <c r="F905" s="11" t="str">
        <f t="shared" si="99"/>
        <v/>
      </c>
      <c r="G905" s="11" t="str">
        <f>IF('SAT Math'!B905="","", IF(F905&lt;100, 100, IF(F905&gt;300, 300, F905)))</f>
        <v/>
      </c>
      <c r="H905" s="11" t="str">
        <f t="shared" si="100"/>
        <v/>
      </c>
      <c r="I905" s="11" t="str">
        <f t="shared" si="103"/>
        <v/>
      </c>
      <c r="J905" s="11" t="str">
        <f t="shared" si="101"/>
        <v/>
      </c>
      <c r="K905" s="11" t="str">
        <f t="shared" si="104"/>
        <v/>
      </c>
      <c r="L905" s="11" t="str">
        <f>IF('SAT Math'!B905="","",'SAT M to CBEST M'!$A$2+'SAT M to CBEST M'!$B$2*B905)</f>
        <v/>
      </c>
      <c r="M905" s="11" t="str">
        <f>IF('SAT Math'!B905="","", IF(L905&lt;20, 20, IF(L905&gt;80, 80, L905)))</f>
        <v/>
      </c>
    </row>
    <row r="906" spans="1:13" x14ac:dyDescent="0.25">
      <c r="A906" s="11">
        <v>905</v>
      </c>
      <c r="B906" s="30"/>
      <c r="C906" s="11" t="str">
        <f>IF(ISBLANK('SAT Math'!B906),"", IF('SAT Math'!B906&lt;'SAT M to ACT M'!$A$2, 'SAT M to ACT M'!$B$2, IF('SAT Math'!B906&gt;'SAT M to ACT M'!A$56, 'SAT M to ACT M'!B$56, VLOOKUP(B906,'SAT M to ACT M'!A:B,2,FALSE))))</f>
        <v/>
      </c>
      <c r="D906" s="11" t="str">
        <f t="shared" si="98"/>
        <v/>
      </c>
      <c r="E906" s="11" t="str">
        <f t="shared" si="102"/>
        <v/>
      </c>
      <c r="F906" s="11" t="str">
        <f t="shared" si="99"/>
        <v/>
      </c>
      <c r="G906" s="11" t="str">
        <f>IF('SAT Math'!B906="","", IF(F906&lt;100, 100, IF(F906&gt;300, 300, F906)))</f>
        <v/>
      </c>
      <c r="H906" s="11" t="str">
        <f t="shared" si="100"/>
        <v/>
      </c>
      <c r="I906" s="11" t="str">
        <f t="shared" si="103"/>
        <v/>
      </c>
      <c r="J906" s="11" t="str">
        <f t="shared" si="101"/>
        <v/>
      </c>
      <c r="K906" s="11" t="str">
        <f t="shared" si="104"/>
        <v/>
      </c>
      <c r="L906" s="11" t="str">
        <f>IF('SAT Math'!B906="","",'SAT M to CBEST M'!$A$2+'SAT M to CBEST M'!$B$2*B906)</f>
        <v/>
      </c>
      <c r="M906" s="11" t="str">
        <f>IF('SAT Math'!B906="","", IF(L906&lt;20, 20, IF(L906&gt;80, 80, L906)))</f>
        <v/>
      </c>
    </row>
    <row r="907" spans="1:13" x14ac:dyDescent="0.25">
      <c r="A907" s="11">
        <v>906</v>
      </c>
      <c r="B907" s="30"/>
      <c r="C907" s="11" t="str">
        <f>IF(ISBLANK('SAT Math'!B907),"", IF('SAT Math'!B907&lt;'SAT M to ACT M'!$A$2, 'SAT M to ACT M'!$B$2, IF('SAT Math'!B907&gt;'SAT M to ACT M'!A$56, 'SAT M to ACT M'!B$56, VLOOKUP(B907,'SAT M to ACT M'!A:B,2,FALSE))))</f>
        <v/>
      </c>
      <c r="D907" s="11" t="str">
        <f t="shared" si="98"/>
        <v/>
      </c>
      <c r="E907" s="11" t="str">
        <f t="shared" si="102"/>
        <v/>
      </c>
      <c r="F907" s="11" t="str">
        <f t="shared" si="99"/>
        <v/>
      </c>
      <c r="G907" s="11" t="str">
        <f>IF('SAT Math'!B907="","", IF(F907&lt;100, 100, IF(F907&gt;300, 300, F907)))</f>
        <v/>
      </c>
      <c r="H907" s="11" t="str">
        <f t="shared" si="100"/>
        <v/>
      </c>
      <c r="I907" s="11" t="str">
        <f t="shared" si="103"/>
        <v/>
      </c>
      <c r="J907" s="11" t="str">
        <f t="shared" si="101"/>
        <v/>
      </c>
      <c r="K907" s="11" t="str">
        <f t="shared" si="104"/>
        <v/>
      </c>
      <c r="L907" s="11" t="str">
        <f>IF('SAT Math'!B907="","",'SAT M to CBEST M'!$A$2+'SAT M to CBEST M'!$B$2*B907)</f>
        <v/>
      </c>
      <c r="M907" s="11" t="str">
        <f>IF('SAT Math'!B907="","", IF(L907&lt;20, 20, IF(L907&gt;80, 80, L907)))</f>
        <v/>
      </c>
    </row>
    <row r="908" spans="1:13" x14ac:dyDescent="0.25">
      <c r="A908" s="11">
        <v>907</v>
      </c>
      <c r="B908" s="30"/>
      <c r="C908" s="11" t="str">
        <f>IF(ISBLANK('SAT Math'!B908),"", IF('SAT Math'!B908&lt;'SAT M to ACT M'!$A$2, 'SAT M to ACT M'!$B$2, IF('SAT Math'!B908&gt;'SAT M to ACT M'!A$56, 'SAT M to ACT M'!B$56, VLOOKUP(B908,'SAT M to ACT M'!A:B,2,FALSE))))</f>
        <v/>
      </c>
      <c r="D908" s="11" t="str">
        <f t="shared" si="98"/>
        <v/>
      </c>
      <c r="E908" s="11" t="str">
        <f t="shared" si="102"/>
        <v/>
      </c>
      <c r="F908" s="11" t="str">
        <f t="shared" si="99"/>
        <v/>
      </c>
      <c r="G908" s="11" t="str">
        <f>IF('SAT Math'!B908="","", IF(F908&lt;100, 100, IF(F908&gt;300, 300, F908)))</f>
        <v/>
      </c>
      <c r="H908" s="11" t="str">
        <f t="shared" si="100"/>
        <v/>
      </c>
      <c r="I908" s="11" t="str">
        <f t="shared" si="103"/>
        <v/>
      </c>
      <c r="J908" s="11" t="str">
        <f t="shared" si="101"/>
        <v/>
      </c>
      <c r="K908" s="11" t="str">
        <f t="shared" si="104"/>
        <v/>
      </c>
      <c r="L908" s="11" t="str">
        <f>IF('SAT Math'!B908="","",'SAT M to CBEST M'!$A$2+'SAT M to CBEST M'!$B$2*B908)</f>
        <v/>
      </c>
      <c r="M908" s="11" t="str">
        <f>IF('SAT Math'!B908="","", IF(L908&lt;20, 20, IF(L908&gt;80, 80, L908)))</f>
        <v/>
      </c>
    </row>
    <row r="909" spans="1:13" x14ac:dyDescent="0.25">
      <c r="A909" s="11">
        <v>908</v>
      </c>
      <c r="B909" s="30"/>
      <c r="C909" s="11" t="str">
        <f>IF(ISBLANK('SAT Math'!B909),"", IF('SAT Math'!B909&lt;'SAT M to ACT M'!$A$2, 'SAT M to ACT M'!$B$2, IF('SAT Math'!B909&gt;'SAT M to ACT M'!A$56, 'SAT M to ACT M'!B$56, VLOOKUP(B909,'SAT M to ACT M'!A:B,2,FALSE))))</f>
        <v/>
      </c>
      <c r="D909" s="11" t="str">
        <f t="shared" si="98"/>
        <v/>
      </c>
      <c r="E909" s="11" t="str">
        <f t="shared" si="102"/>
        <v/>
      </c>
      <c r="F909" s="11" t="str">
        <f t="shared" si="99"/>
        <v/>
      </c>
      <c r="G909" s="11" t="str">
        <f>IF('SAT Math'!B909="","", IF(F909&lt;100, 100, IF(F909&gt;300, 300, F909)))</f>
        <v/>
      </c>
      <c r="H909" s="11" t="str">
        <f t="shared" si="100"/>
        <v/>
      </c>
      <c r="I909" s="11" t="str">
        <f t="shared" si="103"/>
        <v/>
      </c>
      <c r="J909" s="11" t="str">
        <f t="shared" si="101"/>
        <v/>
      </c>
      <c r="K909" s="11" t="str">
        <f t="shared" si="104"/>
        <v/>
      </c>
      <c r="L909" s="11" t="str">
        <f>IF('SAT Math'!B909="","",'SAT M to CBEST M'!$A$2+'SAT M to CBEST M'!$B$2*B909)</f>
        <v/>
      </c>
      <c r="M909" s="11" t="str">
        <f>IF('SAT Math'!B909="","", IF(L909&lt;20, 20, IF(L909&gt;80, 80, L909)))</f>
        <v/>
      </c>
    </row>
    <row r="910" spans="1:13" x14ac:dyDescent="0.25">
      <c r="A910" s="11">
        <v>909</v>
      </c>
      <c r="B910" s="30"/>
      <c r="C910" s="11" t="str">
        <f>IF(ISBLANK('SAT Math'!B910),"", IF('SAT Math'!B910&lt;'SAT M to ACT M'!$A$2, 'SAT M to ACT M'!$B$2, IF('SAT Math'!B910&gt;'SAT M to ACT M'!A$56, 'SAT M to ACT M'!B$56, VLOOKUP(B910,'SAT M to ACT M'!A:B,2,FALSE))))</f>
        <v/>
      </c>
      <c r="D910" s="11" t="str">
        <f t="shared" si="98"/>
        <v/>
      </c>
      <c r="E910" s="11" t="str">
        <f t="shared" si="102"/>
        <v/>
      </c>
      <c r="F910" s="11" t="str">
        <f t="shared" si="99"/>
        <v/>
      </c>
      <c r="G910" s="11" t="str">
        <f>IF('SAT Math'!B910="","", IF(F910&lt;100, 100, IF(F910&gt;300, 300, F910)))</f>
        <v/>
      </c>
      <c r="H910" s="11" t="str">
        <f t="shared" si="100"/>
        <v/>
      </c>
      <c r="I910" s="11" t="str">
        <f t="shared" si="103"/>
        <v/>
      </c>
      <c r="J910" s="11" t="str">
        <f t="shared" si="101"/>
        <v/>
      </c>
      <c r="K910" s="11" t="str">
        <f t="shared" si="104"/>
        <v/>
      </c>
      <c r="L910" s="11" t="str">
        <f>IF('SAT Math'!B910="","",'SAT M to CBEST M'!$A$2+'SAT M to CBEST M'!$B$2*B910)</f>
        <v/>
      </c>
      <c r="M910" s="11" t="str">
        <f>IF('SAT Math'!B910="","", IF(L910&lt;20, 20, IF(L910&gt;80, 80, L910)))</f>
        <v/>
      </c>
    </row>
    <row r="911" spans="1:13" x14ac:dyDescent="0.25">
      <c r="A911" s="11">
        <v>910</v>
      </c>
      <c r="B911" s="30"/>
      <c r="C911" s="11" t="str">
        <f>IF(ISBLANK('SAT Math'!B911),"", IF('SAT Math'!B911&lt;'SAT M to ACT M'!$A$2, 'SAT M to ACT M'!$B$2, IF('SAT Math'!B911&gt;'SAT M to ACT M'!A$56, 'SAT M to ACT M'!B$56, VLOOKUP(B911,'SAT M to ACT M'!A:B,2,FALSE))))</f>
        <v/>
      </c>
      <c r="D911" s="11" t="str">
        <f t="shared" si="98"/>
        <v/>
      </c>
      <c r="E911" s="11" t="str">
        <f t="shared" si="102"/>
        <v/>
      </c>
      <c r="F911" s="11" t="str">
        <f t="shared" si="99"/>
        <v/>
      </c>
      <c r="G911" s="11" t="str">
        <f>IF('SAT Math'!B911="","", IF(F911&lt;100, 100, IF(F911&gt;300, 300, F911)))</f>
        <v/>
      </c>
      <c r="H911" s="11" t="str">
        <f t="shared" si="100"/>
        <v/>
      </c>
      <c r="I911" s="11" t="str">
        <f t="shared" si="103"/>
        <v/>
      </c>
      <c r="J911" s="11" t="str">
        <f t="shared" si="101"/>
        <v/>
      </c>
      <c r="K911" s="11" t="str">
        <f t="shared" si="104"/>
        <v/>
      </c>
      <c r="L911" s="11" t="str">
        <f>IF('SAT Math'!B911="","",'SAT M to CBEST M'!$A$2+'SAT M to CBEST M'!$B$2*B911)</f>
        <v/>
      </c>
      <c r="M911" s="11" t="str">
        <f>IF('SAT Math'!B911="","", IF(L911&lt;20, 20, IF(L911&gt;80, 80, L911)))</f>
        <v/>
      </c>
    </row>
    <row r="912" spans="1:13" x14ac:dyDescent="0.25">
      <c r="A912" s="11">
        <v>911</v>
      </c>
      <c r="B912" s="30"/>
      <c r="C912" s="11" t="str">
        <f>IF(ISBLANK('SAT Math'!B912),"", IF('SAT Math'!B912&lt;'SAT M to ACT M'!$A$2, 'SAT M to ACT M'!$B$2, IF('SAT Math'!B912&gt;'SAT M to ACT M'!A$56, 'SAT M to ACT M'!B$56, VLOOKUP(B912,'SAT M to ACT M'!A:B,2,FALSE))))</f>
        <v/>
      </c>
      <c r="D912" s="11" t="str">
        <f t="shared" si="98"/>
        <v/>
      </c>
      <c r="E912" s="11" t="str">
        <f t="shared" si="102"/>
        <v/>
      </c>
      <c r="F912" s="11" t="str">
        <f t="shared" si="99"/>
        <v/>
      </c>
      <c r="G912" s="11" t="str">
        <f>IF('SAT Math'!B912="","", IF(F912&lt;100, 100, IF(F912&gt;300, 300, F912)))</f>
        <v/>
      </c>
      <c r="H912" s="11" t="str">
        <f t="shared" si="100"/>
        <v/>
      </c>
      <c r="I912" s="11" t="str">
        <f t="shared" si="103"/>
        <v/>
      </c>
      <c r="J912" s="11" t="str">
        <f t="shared" si="101"/>
        <v/>
      </c>
      <c r="K912" s="11" t="str">
        <f t="shared" si="104"/>
        <v/>
      </c>
      <c r="L912" s="11" t="str">
        <f>IF('SAT Math'!B912="","",'SAT M to CBEST M'!$A$2+'SAT M to CBEST M'!$B$2*B912)</f>
        <v/>
      </c>
      <c r="M912" s="11" t="str">
        <f>IF('SAT Math'!B912="","", IF(L912&lt;20, 20, IF(L912&gt;80, 80, L912)))</f>
        <v/>
      </c>
    </row>
    <row r="913" spans="1:13" x14ac:dyDescent="0.25">
      <c r="A913" s="11">
        <v>912</v>
      </c>
      <c r="B913" s="30"/>
      <c r="C913" s="11" t="str">
        <f>IF(ISBLANK('SAT Math'!B913),"", IF('SAT Math'!B913&lt;'SAT M to ACT M'!$A$2, 'SAT M to ACT M'!$B$2, IF('SAT Math'!B913&gt;'SAT M to ACT M'!A$56, 'SAT M to ACT M'!B$56, VLOOKUP(B913,'SAT M to ACT M'!A:B,2,FALSE))))</f>
        <v/>
      </c>
      <c r="D913" s="11" t="str">
        <f t="shared" si="98"/>
        <v/>
      </c>
      <c r="E913" s="11" t="str">
        <f t="shared" si="102"/>
        <v/>
      </c>
      <c r="F913" s="11" t="str">
        <f t="shared" si="99"/>
        <v/>
      </c>
      <c r="G913" s="11" t="str">
        <f>IF('SAT Math'!B913="","", IF(F913&lt;100, 100, IF(F913&gt;300, 300, F913)))</f>
        <v/>
      </c>
      <c r="H913" s="11" t="str">
        <f t="shared" si="100"/>
        <v/>
      </c>
      <c r="I913" s="11" t="str">
        <f t="shared" si="103"/>
        <v/>
      </c>
      <c r="J913" s="11" t="str">
        <f t="shared" si="101"/>
        <v/>
      </c>
      <c r="K913" s="11" t="str">
        <f t="shared" si="104"/>
        <v/>
      </c>
      <c r="L913" s="11" t="str">
        <f>IF('SAT Math'!B913="","",'SAT M to CBEST M'!$A$2+'SAT M to CBEST M'!$B$2*B913)</f>
        <v/>
      </c>
      <c r="M913" s="11" t="str">
        <f>IF('SAT Math'!B913="","", IF(L913&lt;20, 20, IF(L913&gt;80, 80, L913)))</f>
        <v/>
      </c>
    </row>
    <row r="914" spans="1:13" x14ac:dyDescent="0.25">
      <c r="A914" s="11">
        <v>913</v>
      </c>
      <c r="B914" s="30"/>
      <c r="C914" s="11" t="str">
        <f>IF(ISBLANK('SAT Math'!B914),"", IF('SAT Math'!B914&lt;'SAT M to ACT M'!$A$2, 'SAT M to ACT M'!$B$2, IF('SAT Math'!B914&gt;'SAT M to ACT M'!A$56, 'SAT M to ACT M'!B$56, VLOOKUP(B914,'SAT M to ACT M'!A:B,2,FALSE))))</f>
        <v/>
      </c>
      <c r="D914" s="11" t="str">
        <f t="shared" si="98"/>
        <v/>
      </c>
      <c r="E914" s="11" t="str">
        <f t="shared" si="102"/>
        <v/>
      </c>
      <c r="F914" s="11" t="str">
        <f t="shared" si="99"/>
        <v/>
      </c>
      <c r="G914" s="11" t="str">
        <f>IF('SAT Math'!B914="","", IF(F914&lt;100, 100, IF(F914&gt;300, 300, F914)))</f>
        <v/>
      </c>
      <c r="H914" s="11" t="str">
        <f t="shared" si="100"/>
        <v/>
      </c>
      <c r="I914" s="11" t="str">
        <f t="shared" si="103"/>
        <v/>
      </c>
      <c r="J914" s="11" t="str">
        <f t="shared" si="101"/>
        <v/>
      </c>
      <c r="K914" s="11" t="str">
        <f t="shared" si="104"/>
        <v/>
      </c>
      <c r="L914" s="11" t="str">
        <f>IF('SAT Math'!B914="","",'SAT M to CBEST M'!$A$2+'SAT M to CBEST M'!$B$2*B914)</f>
        <v/>
      </c>
      <c r="M914" s="11" t="str">
        <f>IF('SAT Math'!B914="","", IF(L914&lt;20, 20, IF(L914&gt;80, 80, L914)))</f>
        <v/>
      </c>
    </row>
    <row r="915" spans="1:13" x14ac:dyDescent="0.25">
      <c r="A915" s="11">
        <v>914</v>
      </c>
      <c r="B915" s="30"/>
      <c r="C915" s="11" t="str">
        <f>IF(ISBLANK('SAT Math'!B915),"", IF('SAT Math'!B915&lt;'SAT M to ACT M'!$A$2, 'SAT M to ACT M'!$B$2, IF('SAT Math'!B915&gt;'SAT M to ACT M'!A$56, 'SAT M to ACT M'!B$56, VLOOKUP(B915,'SAT M to ACT M'!A:B,2,FALSE))))</f>
        <v/>
      </c>
      <c r="D915" s="11" t="str">
        <f t="shared" si="98"/>
        <v/>
      </c>
      <c r="E915" s="11" t="str">
        <f t="shared" si="102"/>
        <v/>
      </c>
      <c r="F915" s="11" t="str">
        <f t="shared" si="99"/>
        <v/>
      </c>
      <c r="G915" s="11" t="str">
        <f>IF('SAT Math'!B915="","", IF(F915&lt;100, 100, IF(F915&gt;300, 300, F915)))</f>
        <v/>
      </c>
      <c r="H915" s="11" t="str">
        <f t="shared" si="100"/>
        <v/>
      </c>
      <c r="I915" s="11" t="str">
        <f t="shared" si="103"/>
        <v/>
      </c>
      <c r="J915" s="11" t="str">
        <f t="shared" si="101"/>
        <v/>
      </c>
      <c r="K915" s="11" t="str">
        <f t="shared" si="104"/>
        <v/>
      </c>
      <c r="L915" s="11" t="str">
        <f>IF('SAT Math'!B915="","",'SAT M to CBEST M'!$A$2+'SAT M to CBEST M'!$B$2*B915)</f>
        <v/>
      </c>
      <c r="M915" s="11" t="str">
        <f>IF('SAT Math'!B915="","", IF(L915&lt;20, 20, IF(L915&gt;80, 80, L915)))</f>
        <v/>
      </c>
    </row>
    <row r="916" spans="1:13" x14ac:dyDescent="0.25">
      <c r="A916" s="11">
        <v>915</v>
      </c>
      <c r="B916" s="30"/>
      <c r="C916" s="11" t="str">
        <f>IF(ISBLANK('SAT Math'!B916),"", IF('SAT Math'!B916&lt;'SAT M to ACT M'!$A$2, 'SAT M to ACT M'!$B$2, IF('SAT Math'!B916&gt;'SAT M to ACT M'!A$56, 'SAT M to ACT M'!B$56, VLOOKUP(B916,'SAT M to ACT M'!A:B,2,FALSE))))</f>
        <v/>
      </c>
      <c r="D916" s="11" t="str">
        <f t="shared" si="98"/>
        <v/>
      </c>
      <c r="E916" s="11" t="str">
        <f t="shared" si="102"/>
        <v/>
      </c>
      <c r="F916" s="11" t="str">
        <f t="shared" si="99"/>
        <v/>
      </c>
      <c r="G916" s="11" t="str">
        <f>IF('SAT Math'!B916="","", IF(F916&lt;100, 100, IF(F916&gt;300, 300, F916)))</f>
        <v/>
      </c>
      <c r="H916" s="11" t="str">
        <f t="shared" si="100"/>
        <v/>
      </c>
      <c r="I916" s="11" t="str">
        <f t="shared" si="103"/>
        <v/>
      </c>
      <c r="J916" s="11" t="str">
        <f t="shared" si="101"/>
        <v/>
      </c>
      <c r="K916" s="11" t="str">
        <f t="shared" si="104"/>
        <v/>
      </c>
      <c r="L916" s="11" t="str">
        <f>IF('SAT Math'!B916="","",'SAT M to CBEST M'!$A$2+'SAT M to CBEST M'!$B$2*B916)</f>
        <v/>
      </c>
      <c r="M916" s="11" t="str">
        <f>IF('SAT Math'!B916="","", IF(L916&lt;20, 20, IF(L916&gt;80, 80, L916)))</f>
        <v/>
      </c>
    </row>
    <row r="917" spans="1:13" x14ac:dyDescent="0.25">
      <c r="A917" s="11">
        <v>916</v>
      </c>
      <c r="B917" s="30"/>
      <c r="C917" s="11" t="str">
        <f>IF(ISBLANK('SAT Math'!B917),"", IF('SAT Math'!B917&lt;'SAT M to ACT M'!$A$2, 'SAT M to ACT M'!$B$2, IF('SAT Math'!B917&gt;'SAT M to ACT M'!A$56, 'SAT M to ACT M'!B$56, VLOOKUP(B917,'SAT M to ACT M'!A:B,2,FALSE))))</f>
        <v/>
      </c>
      <c r="D917" s="11" t="str">
        <f t="shared" si="98"/>
        <v/>
      </c>
      <c r="E917" s="11" t="str">
        <f t="shared" si="102"/>
        <v/>
      </c>
      <c r="F917" s="11" t="str">
        <f t="shared" si="99"/>
        <v/>
      </c>
      <c r="G917" s="11" t="str">
        <f>IF('SAT Math'!B917="","", IF(F917&lt;100, 100, IF(F917&gt;300, 300, F917)))</f>
        <v/>
      </c>
      <c r="H917" s="11" t="str">
        <f t="shared" si="100"/>
        <v/>
      </c>
      <c r="I917" s="11" t="str">
        <f t="shared" si="103"/>
        <v/>
      </c>
      <c r="J917" s="11" t="str">
        <f t="shared" si="101"/>
        <v/>
      </c>
      <c r="K917" s="11" t="str">
        <f t="shared" si="104"/>
        <v/>
      </c>
      <c r="L917" s="11" t="str">
        <f>IF('SAT Math'!B917="","",'SAT M to CBEST M'!$A$2+'SAT M to CBEST M'!$B$2*B917)</f>
        <v/>
      </c>
      <c r="M917" s="11" t="str">
        <f>IF('SAT Math'!B917="","", IF(L917&lt;20, 20, IF(L917&gt;80, 80, L917)))</f>
        <v/>
      </c>
    </row>
    <row r="918" spans="1:13" x14ac:dyDescent="0.25">
      <c r="A918" s="11">
        <v>917</v>
      </c>
      <c r="B918" s="30"/>
      <c r="C918" s="11" t="str">
        <f>IF(ISBLANK('SAT Math'!B918),"", IF('SAT Math'!B918&lt;'SAT M to ACT M'!$A$2, 'SAT M to ACT M'!$B$2, IF('SAT Math'!B918&gt;'SAT M to ACT M'!A$56, 'SAT M to ACT M'!B$56, VLOOKUP(B918,'SAT M to ACT M'!A:B,2,FALSE))))</f>
        <v/>
      </c>
      <c r="D918" s="11" t="str">
        <f t="shared" si="98"/>
        <v/>
      </c>
      <c r="E918" s="11" t="str">
        <f t="shared" si="102"/>
        <v/>
      </c>
      <c r="F918" s="11" t="str">
        <f t="shared" si="99"/>
        <v/>
      </c>
      <c r="G918" s="11" t="str">
        <f>IF('SAT Math'!B918="","", IF(F918&lt;100, 100, IF(F918&gt;300, 300, F918)))</f>
        <v/>
      </c>
      <c r="H918" s="11" t="str">
        <f t="shared" si="100"/>
        <v/>
      </c>
      <c r="I918" s="11" t="str">
        <f t="shared" si="103"/>
        <v/>
      </c>
      <c r="J918" s="11" t="str">
        <f t="shared" si="101"/>
        <v/>
      </c>
      <c r="K918" s="11" t="str">
        <f t="shared" si="104"/>
        <v/>
      </c>
      <c r="L918" s="11" t="str">
        <f>IF('SAT Math'!B918="","",'SAT M to CBEST M'!$A$2+'SAT M to CBEST M'!$B$2*B918)</f>
        <v/>
      </c>
      <c r="M918" s="11" t="str">
        <f>IF('SAT Math'!B918="","", IF(L918&lt;20, 20, IF(L918&gt;80, 80, L918)))</f>
        <v/>
      </c>
    </row>
    <row r="919" spans="1:13" x14ac:dyDescent="0.25">
      <c r="A919" s="11">
        <v>918</v>
      </c>
      <c r="B919" s="30"/>
      <c r="C919" s="11" t="str">
        <f>IF(ISBLANK('SAT Math'!B919),"", IF('SAT Math'!B919&lt;'SAT M to ACT M'!$A$2, 'SAT M to ACT M'!$B$2, IF('SAT Math'!B919&gt;'SAT M to ACT M'!A$56, 'SAT M to ACT M'!B$56, VLOOKUP(B919,'SAT M to ACT M'!A:B,2,FALSE))))</f>
        <v/>
      </c>
      <c r="D919" s="11" t="str">
        <f t="shared" si="98"/>
        <v/>
      </c>
      <c r="E919" s="11" t="str">
        <f t="shared" si="102"/>
        <v/>
      </c>
      <c r="F919" s="11" t="str">
        <f t="shared" si="99"/>
        <v/>
      </c>
      <c r="G919" s="11" t="str">
        <f>IF('SAT Math'!B919="","", IF(F919&lt;100, 100, IF(F919&gt;300, 300, F919)))</f>
        <v/>
      </c>
      <c r="H919" s="11" t="str">
        <f t="shared" si="100"/>
        <v/>
      </c>
      <c r="I919" s="11" t="str">
        <f t="shared" si="103"/>
        <v/>
      </c>
      <c r="J919" s="11" t="str">
        <f t="shared" si="101"/>
        <v/>
      </c>
      <c r="K919" s="11" t="str">
        <f t="shared" si="104"/>
        <v/>
      </c>
      <c r="L919" s="11" t="str">
        <f>IF('SAT Math'!B919="","",'SAT M to CBEST M'!$A$2+'SAT M to CBEST M'!$B$2*B919)</f>
        <v/>
      </c>
      <c r="M919" s="11" t="str">
        <f>IF('SAT Math'!B919="","", IF(L919&lt;20, 20, IF(L919&gt;80, 80, L919)))</f>
        <v/>
      </c>
    </row>
    <row r="920" spans="1:13" x14ac:dyDescent="0.25">
      <c r="A920" s="11">
        <v>919</v>
      </c>
      <c r="B920" s="30"/>
      <c r="C920" s="11" t="str">
        <f>IF(ISBLANK('SAT Math'!B920),"", IF('SAT Math'!B920&lt;'SAT M to ACT M'!$A$2, 'SAT M to ACT M'!$B$2, IF('SAT Math'!B920&gt;'SAT M to ACT M'!A$56, 'SAT M to ACT M'!B$56, VLOOKUP(B920,'SAT M to ACT M'!A:B,2,FALSE))))</f>
        <v/>
      </c>
      <c r="D920" s="11" t="str">
        <f t="shared" si="98"/>
        <v/>
      </c>
      <c r="E920" s="11" t="str">
        <f t="shared" si="102"/>
        <v/>
      </c>
      <c r="F920" s="11" t="str">
        <f t="shared" si="99"/>
        <v/>
      </c>
      <c r="G920" s="11" t="str">
        <f>IF('SAT Math'!B920="","", IF(F920&lt;100, 100, IF(F920&gt;300, 300, F920)))</f>
        <v/>
      </c>
      <c r="H920" s="11" t="str">
        <f t="shared" si="100"/>
        <v/>
      </c>
      <c r="I920" s="11" t="str">
        <f t="shared" si="103"/>
        <v/>
      </c>
      <c r="J920" s="11" t="str">
        <f t="shared" si="101"/>
        <v/>
      </c>
      <c r="K920" s="11" t="str">
        <f t="shared" si="104"/>
        <v/>
      </c>
      <c r="L920" s="11" t="str">
        <f>IF('SAT Math'!B920="","",'SAT M to CBEST M'!$A$2+'SAT M to CBEST M'!$B$2*B920)</f>
        <v/>
      </c>
      <c r="M920" s="11" t="str">
        <f>IF('SAT Math'!B920="","", IF(L920&lt;20, 20, IF(L920&gt;80, 80, L920)))</f>
        <v/>
      </c>
    </row>
    <row r="921" spans="1:13" x14ac:dyDescent="0.25">
      <c r="A921" s="11">
        <v>920</v>
      </c>
      <c r="B921" s="30"/>
      <c r="C921" s="11" t="str">
        <f>IF(ISBLANK('SAT Math'!B921),"", IF('SAT Math'!B921&lt;'SAT M to ACT M'!$A$2, 'SAT M to ACT M'!$B$2, IF('SAT Math'!B921&gt;'SAT M to ACT M'!A$56, 'SAT M to ACT M'!B$56, VLOOKUP(B921,'SAT M to ACT M'!A:B,2,FALSE))))</f>
        <v/>
      </c>
      <c r="D921" s="11" t="str">
        <f t="shared" si="98"/>
        <v/>
      </c>
      <c r="E921" s="11" t="str">
        <f t="shared" si="102"/>
        <v/>
      </c>
      <c r="F921" s="11" t="str">
        <f t="shared" si="99"/>
        <v/>
      </c>
      <c r="G921" s="11" t="str">
        <f>IF('SAT Math'!B921="","", IF(F921&lt;100, 100, IF(F921&gt;300, 300, F921)))</f>
        <v/>
      </c>
      <c r="H921" s="11" t="str">
        <f t="shared" si="100"/>
        <v/>
      </c>
      <c r="I921" s="11" t="str">
        <f t="shared" si="103"/>
        <v/>
      </c>
      <c r="J921" s="11" t="str">
        <f t="shared" si="101"/>
        <v/>
      </c>
      <c r="K921" s="11" t="str">
        <f t="shared" si="104"/>
        <v/>
      </c>
      <c r="L921" s="11" t="str">
        <f>IF('SAT Math'!B921="","",'SAT M to CBEST M'!$A$2+'SAT M to CBEST M'!$B$2*B921)</f>
        <v/>
      </c>
      <c r="M921" s="11" t="str">
        <f>IF('SAT Math'!B921="","", IF(L921&lt;20, 20, IF(L921&gt;80, 80, L921)))</f>
        <v/>
      </c>
    </row>
    <row r="922" spans="1:13" x14ac:dyDescent="0.25">
      <c r="A922" s="11">
        <v>921</v>
      </c>
      <c r="B922" s="30"/>
      <c r="C922" s="11" t="str">
        <f>IF(ISBLANK('SAT Math'!B922),"", IF('SAT Math'!B922&lt;'SAT M to ACT M'!$A$2, 'SAT M to ACT M'!$B$2, IF('SAT Math'!B922&gt;'SAT M to ACT M'!A$56, 'SAT M to ACT M'!B$56, VLOOKUP(B922,'SAT M to ACT M'!A:B,2,FALSE))))</f>
        <v/>
      </c>
      <c r="D922" s="11" t="str">
        <f t="shared" si="98"/>
        <v/>
      </c>
      <c r="E922" s="11" t="str">
        <f t="shared" si="102"/>
        <v/>
      </c>
      <c r="F922" s="11" t="str">
        <f t="shared" si="99"/>
        <v/>
      </c>
      <c r="G922" s="11" t="str">
        <f>IF('SAT Math'!B922="","", IF(F922&lt;100, 100, IF(F922&gt;300, 300, F922)))</f>
        <v/>
      </c>
      <c r="H922" s="11" t="str">
        <f t="shared" si="100"/>
        <v/>
      </c>
      <c r="I922" s="11" t="str">
        <f t="shared" si="103"/>
        <v/>
      </c>
      <c r="J922" s="11" t="str">
        <f t="shared" si="101"/>
        <v/>
      </c>
      <c r="K922" s="11" t="str">
        <f t="shared" si="104"/>
        <v/>
      </c>
      <c r="L922" s="11" t="str">
        <f>IF('SAT Math'!B922="","",'SAT M to CBEST M'!$A$2+'SAT M to CBEST M'!$B$2*B922)</f>
        <v/>
      </c>
      <c r="M922" s="11" t="str">
        <f>IF('SAT Math'!B922="","", IF(L922&lt;20, 20, IF(L922&gt;80, 80, L922)))</f>
        <v/>
      </c>
    </row>
    <row r="923" spans="1:13" x14ac:dyDescent="0.25">
      <c r="A923" s="11">
        <v>922</v>
      </c>
      <c r="B923" s="30"/>
      <c r="C923" s="11" t="str">
        <f>IF(ISBLANK('SAT Math'!B923),"", IF('SAT Math'!B923&lt;'SAT M to ACT M'!$A$2, 'SAT M to ACT M'!$B$2, IF('SAT Math'!B923&gt;'SAT M to ACT M'!A$56, 'SAT M to ACT M'!B$56, VLOOKUP(B923,'SAT M to ACT M'!A:B,2,FALSE))))</f>
        <v/>
      </c>
      <c r="D923" s="11" t="str">
        <f t="shared" si="98"/>
        <v/>
      </c>
      <c r="E923" s="11" t="str">
        <f t="shared" si="102"/>
        <v/>
      </c>
      <c r="F923" s="11" t="str">
        <f t="shared" si="99"/>
        <v/>
      </c>
      <c r="G923" s="11" t="str">
        <f>IF('SAT Math'!B923="","", IF(F923&lt;100, 100, IF(F923&gt;300, 300, F923)))</f>
        <v/>
      </c>
      <c r="H923" s="11" t="str">
        <f t="shared" si="100"/>
        <v/>
      </c>
      <c r="I923" s="11" t="str">
        <f t="shared" si="103"/>
        <v/>
      </c>
      <c r="J923" s="11" t="str">
        <f t="shared" si="101"/>
        <v/>
      </c>
      <c r="K923" s="11" t="str">
        <f t="shared" si="104"/>
        <v/>
      </c>
      <c r="L923" s="11" t="str">
        <f>IF('SAT Math'!B923="","",'SAT M to CBEST M'!$A$2+'SAT M to CBEST M'!$B$2*B923)</f>
        <v/>
      </c>
      <c r="M923" s="11" t="str">
        <f>IF('SAT Math'!B923="","", IF(L923&lt;20, 20, IF(L923&gt;80, 80, L923)))</f>
        <v/>
      </c>
    </row>
    <row r="924" spans="1:13" x14ac:dyDescent="0.25">
      <c r="A924" s="11">
        <v>923</v>
      </c>
      <c r="B924" s="30"/>
      <c r="C924" s="11" t="str">
        <f>IF(ISBLANK('SAT Math'!B924),"", IF('SAT Math'!B924&lt;'SAT M to ACT M'!$A$2, 'SAT M to ACT M'!$B$2, IF('SAT Math'!B924&gt;'SAT M to ACT M'!A$56, 'SAT M to ACT M'!B$56, VLOOKUP(B924,'SAT M to ACT M'!A:B,2,FALSE))))</f>
        <v/>
      </c>
      <c r="D924" s="11" t="str">
        <f t="shared" si="98"/>
        <v/>
      </c>
      <c r="E924" s="11" t="str">
        <f t="shared" si="102"/>
        <v/>
      </c>
      <c r="F924" s="11" t="str">
        <f t="shared" si="99"/>
        <v/>
      </c>
      <c r="G924" s="11" t="str">
        <f>IF('SAT Math'!B924="","", IF(F924&lt;100, 100, IF(F924&gt;300, 300, F924)))</f>
        <v/>
      </c>
      <c r="H924" s="11" t="str">
        <f t="shared" si="100"/>
        <v/>
      </c>
      <c r="I924" s="11" t="str">
        <f t="shared" si="103"/>
        <v/>
      </c>
      <c r="J924" s="11" t="str">
        <f t="shared" si="101"/>
        <v/>
      </c>
      <c r="K924" s="11" t="str">
        <f t="shared" si="104"/>
        <v/>
      </c>
      <c r="L924" s="11" t="str">
        <f>IF('SAT Math'!B924="","",'SAT M to CBEST M'!$A$2+'SAT M to CBEST M'!$B$2*B924)</f>
        <v/>
      </c>
      <c r="M924" s="11" t="str">
        <f>IF('SAT Math'!B924="","", IF(L924&lt;20, 20, IF(L924&gt;80, 80, L924)))</f>
        <v/>
      </c>
    </row>
    <row r="925" spans="1:13" x14ac:dyDescent="0.25">
      <c r="A925" s="11">
        <v>924</v>
      </c>
      <c r="B925" s="30"/>
      <c r="C925" s="11" t="str">
        <f>IF(ISBLANK('SAT Math'!B925),"", IF('SAT Math'!B925&lt;'SAT M to ACT M'!$A$2, 'SAT M to ACT M'!$B$2, IF('SAT Math'!B925&gt;'SAT M to ACT M'!A$56, 'SAT M to ACT M'!B$56, VLOOKUP(B925,'SAT M to ACT M'!A:B,2,FALSE))))</f>
        <v/>
      </c>
      <c r="D925" s="11" t="str">
        <f t="shared" si="98"/>
        <v/>
      </c>
      <c r="E925" s="11" t="str">
        <f t="shared" si="102"/>
        <v/>
      </c>
      <c r="F925" s="11" t="str">
        <f t="shared" si="99"/>
        <v/>
      </c>
      <c r="G925" s="11" t="str">
        <f>IF('SAT Math'!B925="","", IF(F925&lt;100, 100, IF(F925&gt;300, 300, F925)))</f>
        <v/>
      </c>
      <c r="H925" s="11" t="str">
        <f t="shared" si="100"/>
        <v/>
      </c>
      <c r="I925" s="11" t="str">
        <f t="shared" si="103"/>
        <v/>
      </c>
      <c r="J925" s="11" t="str">
        <f t="shared" si="101"/>
        <v/>
      </c>
      <c r="K925" s="11" t="str">
        <f t="shared" si="104"/>
        <v/>
      </c>
      <c r="L925" s="11" t="str">
        <f>IF('SAT Math'!B925="","",'SAT M to CBEST M'!$A$2+'SAT M to CBEST M'!$B$2*B925)</f>
        <v/>
      </c>
      <c r="M925" s="11" t="str">
        <f>IF('SAT Math'!B925="","", IF(L925&lt;20, 20, IF(L925&gt;80, 80, L925)))</f>
        <v/>
      </c>
    </row>
    <row r="926" spans="1:13" x14ac:dyDescent="0.25">
      <c r="A926" s="11">
        <v>925</v>
      </c>
      <c r="B926" s="30"/>
      <c r="C926" s="11" t="str">
        <f>IF(ISBLANK('SAT Math'!B926),"", IF('SAT Math'!B926&lt;'SAT M to ACT M'!$A$2, 'SAT M to ACT M'!$B$2, IF('SAT Math'!B926&gt;'SAT M to ACT M'!A$56, 'SAT M to ACT M'!B$56, VLOOKUP(B926,'SAT M to ACT M'!A:B,2,FALSE))))</f>
        <v/>
      </c>
      <c r="D926" s="11" t="str">
        <f t="shared" si="98"/>
        <v/>
      </c>
      <c r="E926" s="11" t="str">
        <f t="shared" si="102"/>
        <v/>
      </c>
      <c r="F926" s="11" t="str">
        <f t="shared" si="99"/>
        <v/>
      </c>
      <c r="G926" s="11" t="str">
        <f>IF('SAT Math'!B926="","", IF(F926&lt;100, 100, IF(F926&gt;300, 300, F926)))</f>
        <v/>
      </c>
      <c r="H926" s="11" t="str">
        <f t="shared" si="100"/>
        <v/>
      </c>
      <c r="I926" s="11" t="str">
        <f t="shared" si="103"/>
        <v/>
      </c>
      <c r="J926" s="11" t="str">
        <f t="shared" si="101"/>
        <v/>
      </c>
      <c r="K926" s="11" t="str">
        <f t="shared" si="104"/>
        <v/>
      </c>
      <c r="L926" s="11" t="str">
        <f>IF('SAT Math'!B926="","",'SAT M to CBEST M'!$A$2+'SAT M to CBEST M'!$B$2*B926)</f>
        <v/>
      </c>
      <c r="M926" s="11" t="str">
        <f>IF('SAT Math'!B926="","", IF(L926&lt;20, 20, IF(L926&gt;80, 80, L926)))</f>
        <v/>
      </c>
    </row>
    <row r="927" spans="1:13" x14ac:dyDescent="0.25">
      <c r="A927" s="11">
        <v>926</v>
      </c>
      <c r="B927" s="30"/>
      <c r="C927" s="11" t="str">
        <f>IF(ISBLANK('SAT Math'!B927),"", IF('SAT Math'!B927&lt;'SAT M to ACT M'!$A$2, 'SAT M to ACT M'!$B$2, IF('SAT Math'!B927&gt;'SAT M to ACT M'!A$56, 'SAT M to ACT M'!B$56, VLOOKUP(B927,'SAT M to ACT M'!A:B,2,FALSE))))</f>
        <v/>
      </c>
      <c r="D927" s="11" t="str">
        <f t="shared" si="98"/>
        <v/>
      </c>
      <c r="E927" s="11" t="str">
        <f t="shared" si="102"/>
        <v/>
      </c>
      <c r="F927" s="11" t="str">
        <f t="shared" si="99"/>
        <v/>
      </c>
      <c r="G927" s="11" t="str">
        <f>IF('SAT Math'!B927="","", IF(F927&lt;100, 100, IF(F927&gt;300, 300, F927)))</f>
        <v/>
      </c>
      <c r="H927" s="11" t="str">
        <f t="shared" si="100"/>
        <v/>
      </c>
      <c r="I927" s="11" t="str">
        <f t="shared" si="103"/>
        <v/>
      </c>
      <c r="J927" s="11" t="str">
        <f t="shared" si="101"/>
        <v/>
      </c>
      <c r="K927" s="11" t="str">
        <f t="shared" si="104"/>
        <v/>
      </c>
      <c r="L927" s="11" t="str">
        <f>IF('SAT Math'!B927="","",'SAT M to CBEST M'!$A$2+'SAT M to CBEST M'!$B$2*B927)</f>
        <v/>
      </c>
      <c r="M927" s="11" t="str">
        <f>IF('SAT Math'!B927="","", IF(L927&lt;20, 20, IF(L927&gt;80, 80, L927)))</f>
        <v/>
      </c>
    </row>
    <row r="928" spans="1:13" x14ac:dyDescent="0.25">
      <c r="A928" s="11">
        <v>927</v>
      </c>
      <c r="B928" s="30"/>
      <c r="C928" s="11" t="str">
        <f>IF(ISBLANK('SAT Math'!B928),"", IF('SAT Math'!B928&lt;'SAT M to ACT M'!$A$2, 'SAT M to ACT M'!$B$2, IF('SAT Math'!B928&gt;'SAT M to ACT M'!A$56, 'SAT M to ACT M'!B$56, VLOOKUP(B928,'SAT M to ACT M'!A:B,2,FALSE))))</f>
        <v/>
      </c>
      <c r="D928" s="11" t="str">
        <f t="shared" si="98"/>
        <v/>
      </c>
      <c r="E928" s="11" t="str">
        <f t="shared" si="102"/>
        <v/>
      </c>
      <c r="F928" s="11" t="str">
        <f t="shared" si="99"/>
        <v/>
      </c>
      <c r="G928" s="11" t="str">
        <f>IF('SAT Math'!B928="","", IF(F928&lt;100, 100, IF(F928&gt;300, 300, F928)))</f>
        <v/>
      </c>
      <c r="H928" s="11" t="str">
        <f t="shared" si="100"/>
        <v/>
      </c>
      <c r="I928" s="11" t="str">
        <f t="shared" si="103"/>
        <v/>
      </c>
      <c r="J928" s="11" t="str">
        <f t="shared" si="101"/>
        <v/>
      </c>
      <c r="K928" s="11" t="str">
        <f t="shared" si="104"/>
        <v/>
      </c>
      <c r="L928" s="11" t="str">
        <f>IF('SAT Math'!B928="","",'SAT M to CBEST M'!$A$2+'SAT M to CBEST M'!$B$2*B928)</f>
        <v/>
      </c>
      <c r="M928" s="11" t="str">
        <f>IF('SAT Math'!B928="","", IF(L928&lt;20, 20, IF(L928&gt;80, 80, L928)))</f>
        <v/>
      </c>
    </row>
    <row r="929" spans="1:13" x14ac:dyDescent="0.25">
      <c r="A929" s="11">
        <v>928</v>
      </c>
      <c r="B929" s="30"/>
      <c r="C929" s="11" t="str">
        <f>IF(ISBLANK('SAT Math'!B929),"", IF('SAT Math'!B929&lt;'SAT M to ACT M'!$A$2, 'SAT M to ACT M'!$B$2, IF('SAT Math'!B929&gt;'SAT M to ACT M'!A$56, 'SAT M to ACT M'!B$56, VLOOKUP(B929,'SAT M to ACT M'!A:B,2,FALSE))))</f>
        <v/>
      </c>
      <c r="D929" s="11" t="str">
        <f t="shared" si="98"/>
        <v/>
      </c>
      <c r="E929" s="11" t="str">
        <f t="shared" si="102"/>
        <v/>
      </c>
      <c r="F929" s="11" t="str">
        <f t="shared" si="99"/>
        <v/>
      </c>
      <c r="G929" s="11" t="str">
        <f>IF('SAT Math'!B929="","", IF(F929&lt;100, 100, IF(F929&gt;300, 300, F929)))</f>
        <v/>
      </c>
      <c r="H929" s="11" t="str">
        <f t="shared" si="100"/>
        <v/>
      </c>
      <c r="I929" s="11" t="str">
        <f t="shared" si="103"/>
        <v/>
      </c>
      <c r="J929" s="11" t="str">
        <f t="shared" si="101"/>
        <v/>
      </c>
      <c r="K929" s="11" t="str">
        <f t="shared" si="104"/>
        <v/>
      </c>
      <c r="L929" s="11" t="str">
        <f>IF('SAT Math'!B929="","",'SAT M to CBEST M'!$A$2+'SAT M to CBEST M'!$B$2*B929)</f>
        <v/>
      </c>
      <c r="M929" s="11" t="str">
        <f>IF('SAT Math'!B929="","", IF(L929&lt;20, 20, IF(L929&gt;80, 80, L929)))</f>
        <v/>
      </c>
    </row>
    <row r="930" spans="1:13" x14ac:dyDescent="0.25">
      <c r="A930" s="11">
        <v>929</v>
      </c>
      <c r="B930" s="30"/>
      <c r="C930" s="11" t="str">
        <f>IF(ISBLANK('SAT Math'!B930),"", IF('SAT Math'!B930&lt;'SAT M to ACT M'!$A$2, 'SAT M to ACT M'!$B$2, IF('SAT Math'!B930&gt;'SAT M to ACT M'!A$56, 'SAT M to ACT M'!B$56, VLOOKUP(B930,'SAT M to ACT M'!A:B,2,FALSE))))</f>
        <v/>
      </c>
      <c r="D930" s="11" t="str">
        <f t="shared" si="98"/>
        <v/>
      </c>
      <c r="E930" s="11" t="str">
        <f t="shared" si="102"/>
        <v/>
      </c>
      <c r="F930" s="11" t="str">
        <f t="shared" si="99"/>
        <v/>
      </c>
      <c r="G930" s="11" t="str">
        <f>IF('SAT Math'!B930="","", IF(F930&lt;100, 100, IF(F930&gt;300, 300, F930)))</f>
        <v/>
      </c>
      <c r="H930" s="11" t="str">
        <f t="shared" si="100"/>
        <v/>
      </c>
      <c r="I930" s="11" t="str">
        <f t="shared" si="103"/>
        <v/>
      </c>
      <c r="J930" s="11" t="str">
        <f t="shared" si="101"/>
        <v/>
      </c>
      <c r="K930" s="11" t="str">
        <f t="shared" si="104"/>
        <v/>
      </c>
      <c r="L930" s="11" t="str">
        <f>IF('SAT Math'!B930="","",'SAT M to CBEST M'!$A$2+'SAT M to CBEST M'!$B$2*B930)</f>
        <v/>
      </c>
      <c r="M930" s="11" t="str">
        <f>IF('SAT Math'!B930="","", IF(L930&lt;20, 20, IF(L930&gt;80, 80, L930)))</f>
        <v/>
      </c>
    </row>
    <row r="931" spans="1:13" x14ac:dyDescent="0.25">
      <c r="A931" s="11">
        <v>930</v>
      </c>
      <c r="B931" s="30"/>
      <c r="C931" s="11" t="str">
        <f>IF(ISBLANK('SAT Math'!B931),"", IF('SAT Math'!B931&lt;'SAT M to ACT M'!$A$2, 'SAT M to ACT M'!$B$2, IF('SAT Math'!B931&gt;'SAT M to ACT M'!A$56, 'SAT M to ACT M'!B$56, VLOOKUP(B931,'SAT M to ACT M'!A:B,2,FALSE))))</f>
        <v/>
      </c>
      <c r="D931" s="11" t="str">
        <f t="shared" si="98"/>
        <v/>
      </c>
      <c r="E931" s="11" t="str">
        <f t="shared" si="102"/>
        <v/>
      </c>
      <c r="F931" s="11" t="str">
        <f t="shared" si="99"/>
        <v/>
      </c>
      <c r="G931" s="11" t="str">
        <f>IF('SAT Math'!B931="","", IF(F931&lt;100, 100, IF(F931&gt;300, 300, F931)))</f>
        <v/>
      </c>
      <c r="H931" s="11" t="str">
        <f t="shared" si="100"/>
        <v/>
      </c>
      <c r="I931" s="11" t="str">
        <f t="shared" si="103"/>
        <v/>
      </c>
      <c r="J931" s="11" t="str">
        <f t="shared" si="101"/>
        <v/>
      </c>
      <c r="K931" s="11" t="str">
        <f t="shared" si="104"/>
        <v/>
      </c>
      <c r="L931" s="11" t="str">
        <f>IF('SAT Math'!B931="","",'SAT M to CBEST M'!$A$2+'SAT M to CBEST M'!$B$2*B931)</f>
        <v/>
      </c>
      <c r="M931" s="11" t="str">
        <f>IF('SAT Math'!B931="","", IF(L931&lt;20, 20, IF(L931&gt;80, 80, L931)))</f>
        <v/>
      </c>
    </row>
    <row r="932" spans="1:13" x14ac:dyDescent="0.25">
      <c r="A932" s="11">
        <v>931</v>
      </c>
      <c r="B932" s="30"/>
      <c r="C932" s="11" t="str">
        <f>IF(ISBLANK('SAT Math'!B932),"", IF('SAT Math'!B932&lt;'SAT M to ACT M'!$A$2, 'SAT M to ACT M'!$B$2, IF('SAT Math'!B932&gt;'SAT M to ACT M'!A$56, 'SAT M to ACT M'!B$56, VLOOKUP(B932,'SAT M to ACT M'!A:B,2,FALSE))))</f>
        <v/>
      </c>
      <c r="D932" s="11" t="str">
        <f t="shared" si="98"/>
        <v/>
      </c>
      <c r="E932" s="11" t="str">
        <f t="shared" si="102"/>
        <v/>
      </c>
      <c r="F932" s="11" t="str">
        <f t="shared" si="99"/>
        <v/>
      </c>
      <c r="G932" s="11" t="str">
        <f>IF('SAT Math'!B932="","", IF(F932&lt;100, 100, IF(F932&gt;300, 300, F932)))</f>
        <v/>
      </c>
      <c r="H932" s="11" t="str">
        <f t="shared" si="100"/>
        <v/>
      </c>
      <c r="I932" s="11" t="str">
        <f t="shared" si="103"/>
        <v/>
      </c>
      <c r="J932" s="11" t="str">
        <f t="shared" si="101"/>
        <v/>
      </c>
      <c r="K932" s="11" t="str">
        <f t="shared" si="104"/>
        <v/>
      </c>
      <c r="L932" s="11" t="str">
        <f>IF('SAT Math'!B932="","",'SAT M to CBEST M'!$A$2+'SAT M to CBEST M'!$B$2*B932)</f>
        <v/>
      </c>
      <c r="M932" s="11" t="str">
        <f>IF('SAT Math'!B932="","", IF(L932&lt;20, 20, IF(L932&gt;80, 80, L932)))</f>
        <v/>
      </c>
    </row>
    <row r="933" spans="1:13" x14ac:dyDescent="0.25">
      <c r="A933" s="11">
        <v>932</v>
      </c>
      <c r="B933" s="30"/>
      <c r="C933" s="11" t="str">
        <f>IF(ISBLANK('SAT Math'!B933),"", IF('SAT Math'!B933&lt;'SAT M to ACT M'!$A$2, 'SAT M to ACT M'!$B$2, IF('SAT Math'!B933&gt;'SAT M to ACT M'!A$56, 'SAT M to ACT M'!B$56, VLOOKUP(B933,'SAT M to ACT M'!A:B,2,FALSE))))</f>
        <v/>
      </c>
      <c r="D933" s="11" t="str">
        <f t="shared" si="98"/>
        <v/>
      </c>
      <c r="E933" s="11" t="str">
        <f t="shared" si="102"/>
        <v/>
      </c>
      <c r="F933" s="11" t="str">
        <f t="shared" si="99"/>
        <v/>
      </c>
      <c r="G933" s="11" t="str">
        <f>IF('SAT Math'!B933="","", IF(F933&lt;100, 100, IF(F933&gt;300, 300, F933)))</f>
        <v/>
      </c>
      <c r="H933" s="11" t="str">
        <f t="shared" si="100"/>
        <v/>
      </c>
      <c r="I933" s="11" t="str">
        <f t="shared" si="103"/>
        <v/>
      </c>
      <c r="J933" s="11" t="str">
        <f t="shared" si="101"/>
        <v/>
      </c>
      <c r="K933" s="11" t="str">
        <f t="shared" si="104"/>
        <v/>
      </c>
      <c r="L933" s="11" t="str">
        <f>IF('SAT Math'!B933="","",'SAT M to CBEST M'!$A$2+'SAT M to CBEST M'!$B$2*B933)</f>
        <v/>
      </c>
      <c r="M933" s="11" t="str">
        <f>IF('SAT Math'!B933="","", IF(L933&lt;20, 20, IF(L933&gt;80, 80, L933)))</f>
        <v/>
      </c>
    </row>
    <row r="934" spans="1:13" x14ac:dyDescent="0.25">
      <c r="A934" s="11">
        <v>933</v>
      </c>
      <c r="B934" s="30"/>
      <c r="C934" s="11" t="str">
        <f>IF(ISBLANK('SAT Math'!B934),"", IF('SAT Math'!B934&lt;'SAT M to ACT M'!$A$2, 'SAT M to ACT M'!$B$2, IF('SAT Math'!B934&gt;'SAT M to ACT M'!A$56, 'SAT M to ACT M'!B$56, VLOOKUP(B934,'SAT M to ACT M'!A:B,2,FALSE))))</f>
        <v/>
      </c>
      <c r="D934" s="11" t="str">
        <f t="shared" si="98"/>
        <v/>
      </c>
      <c r="E934" s="11" t="str">
        <f t="shared" si="102"/>
        <v/>
      </c>
      <c r="F934" s="11" t="str">
        <f t="shared" si="99"/>
        <v/>
      </c>
      <c r="G934" s="11" t="str">
        <f>IF('SAT Math'!B934="","", IF(F934&lt;100, 100, IF(F934&gt;300, 300, F934)))</f>
        <v/>
      </c>
      <c r="H934" s="11" t="str">
        <f t="shared" si="100"/>
        <v/>
      </c>
      <c r="I934" s="11" t="str">
        <f t="shared" si="103"/>
        <v/>
      </c>
      <c r="J934" s="11" t="str">
        <f t="shared" si="101"/>
        <v/>
      </c>
      <c r="K934" s="11" t="str">
        <f t="shared" si="104"/>
        <v/>
      </c>
      <c r="L934" s="11" t="str">
        <f>IF('SAT Math'!B934="","",'SAT M to CBEST M'!$A$2+'SAT M to CBEST M'!$B$2*B934)</f>
        <v/>
      </c>
      <c r="M934" s="11" t="str">
        <f>IF('SAT Math'!B934="","", IF(L934&lt;20, 20, IF(L934&gt;80, 80, L934)))</f>
        <v/>
      </c>
    </row>
    <row r="935" spans="1:13" x14ac:dyDescent="0.25">
      <c r="A935" s="11">
        <v>934</v>
      </c>
      <c r="B935" s="30"/>
      <c r="C935" s="11" t="str">
        <f>IF(ISBLANK('SAT Math'!B935),"", IF('SAT Math'!B935&lt;'SAT M to ACT M'!$A$2, 'SAT M to ACT M'!$B$2, IF('SAT Math'!B935&gt;'SAT M to ACT M'!A$56, 'SAT M to ACT M'!B$56, VLOOKUP(B935,'SAT M to ACT M'!A:B,2,FALSE))))</f>
        <v/>
      </c>
      <c r="D935" s="11" t="str">
        <f t="shared" si="98"/>
        <v/>
      </c>
      <c r="E935" s="11" t="str">
        <f t="shared" si="102"/>
        <v/>
      </c>
      <c r="F935" s="11" t="str">
        <f t="shared" si="99"/>
        <v/>
      </c>
      <c r="G935" s="11" t="str">
        <f>IF('SAT Math'!B935="","", IF(F935&lt;100, 100, IF(F935&gt;300, 300, F935)))</f>
        <v/>
      </c>
      <c r="H935" s="11" t="str">
        <f t="shared" si="100"/>
        <v/>
      </c>
      <c r="I935" s="11" t="str">
        <f t="shared" si="103"/>
        <v/>
      </c>
      <c r="J935" s="11" t="str">
        <f t="shared" si="101"/>
        <v/>
      </c>
      <c r="K935" s="11" t="str">
        <f t="shared" si="104"/>
        <v/>
      </c>
      <c r="L935" s="11" t="str">
        <f>IF('SAT Math'!B935="","",'SAT M to CBEST M'!$A$2+'SAT M to CBEST M'!$B$2*B935)</f>
        <v/>
      </c>
      <c r="M935" s="11" t="str">
        <f>IF('SAT Math'!B935="","", IF(L935&lt;20, 20, IF(L935&gt;80, 80, L935)))</f>
        <v/>
      </c>
    </row>
    <row r="936" spans="1:13" x14ac:dyDescent="0.25">
      <c r="A936" s="11">
        <v>935</v>
      </c>
      <c r="B936" s="30"/>
      <c r="C936" s="11" t="str">
        <f>IF(ISBLANK('SAT Math'!B936),"", IF('SAT Math'!B936&lt;'SAT M to ACT M'!$A$2, 'SAT M to ACT M'!$B$2, IF('SAT Math'!B936&gt;'SAT M to ACT M'!A$56, 'SAT M to ACT M'!B$56, VLOOKUP(B936,'SAT M to ACT M'!A:B,2,FALSE))))</f>
        <v/>
      </c>
      <c r="D936" s="11" t="str">
        <f t="shared" si="98"/>
        <v/>
      </c>
      <c r="E936" s="11" t="str">
        <f t="shared" si="102"/>
        <v/>
      </c>
      <c r="F936" s="11" t="str">
        <f t="shared" si="99"/>
        <v/>
      </c>
      <c r="G936" s="11" t="str">
        <f>IF('SAT Math'!B936="","", IF(F936&lt;100, 100, IF(F936&gt;300, 300, F936)))</f>
        <v/>
      </c>
      <c r="H936" s="11" t="str">
        <f t="shared" si="100"/>
        <v/>
      </c>
      <c r="I936" s="11" t="str">
        <f t="shared" si="103"/>
        <v/>
      </c>
      <c r="J936" s="11" t="str">
        <f t="shared" si="101"/>
        <v/>
      </c>
      <c r="K936" s="11" t="str">
        <f t="shared" si="104"/>
        <v/>
      </c>
      <c r="L936" s="11" t="str">
        <f>IF('SAT Math'!B936="","",'SAT M to CBEST M'!$A$2+'SAT M to CBEST M'!$B$2*B936)</f>
        <v/>
      </c>
      <c r="M936" s="11" t="str">
        <f>IF('SAT Math'!B936="","", IF(L936&lt;20, 20, IF(L936&gt;80, 80, L936)))</f>
        <v/>
      </c>
    </row>
    <row r="937" spans="1:13" x14ac:dyDescent="0.25">
      <c r="A937" s="11">
        <v>936</v>
      </c>
      <c r="B937" s="30"/>
      <c r="C937" s="11" t="str">
        <f>IF(ISBLANK('SAT Math'!B937),"", IF('SAT Math'!B937&lt;'SAT M to ACT M'!$A$2, 'SAT M to ACT M'!$B$2, IF('SAT Math'!B937&gt;'SAT M to ACT M'!A$56, 'SAT M to ACT M'!B$56, VLOOKUP(B937,'SAT M to ACT M'!A:B,2,FALSE))))</f>
        <v/>
      </c>
      <c r="D937" s="11" t="str">
        <f t="shared" si="98"/>
        <v/>
      </c>
      <c r="E937" s="11" t="str">
        <f t="shared" si="102"/>
        <v/>
      </c>
      <c r="F937" s="11" t="str">
        <f t="shared" si="99"/>
        <v/>
      </c>
      <c r="G937" s="11" t="str">
        <f>IF('SAT Math'!B937="","", IF(F937&lt;100, 100, IF(F937&gt;300, 300, F937)))</f>
        <v/>
      </c>
      <c r="H937" s="11" t="str">
        <f t="shared" si="100"/>
        <v/>
      </c>
      <c r="I937" s="11" t="str">
        <f t="shared" si="103"/>
        <v/>
      </c>
      <c r="J937" s="11" t="str">
        <f t="shared" si="101"/>
        <v/>
      </c>
      <c r="K937" s="11" t="str">
        <f t="shared" si="104"/>
        <v/>
      </c>
      <c r="L937" s="11" t="str">
        <f>IF('SAT Math'!B937="","",'SAT M to CBEST M'!$A$2+'SAT M to CBEST M'!$B$2*B937)</f>
        <v/>
      </c>
      <c r="M937" s="11" t="str">
        <f>IF('SAT Math'!B937="","", IF(L937&lt;20, 20, IF(L937&gt;80, 80, L937)))</f>
        <v/>
      </c>
    </row>
    <row r="938" spans="1:13" x14ac:dyDescent="0.25">
      <c r="A938" s="11">
        <v>937</v>
      </c>
      <c r="B938" s="30"/>
      <c r="C938" s="11" t="str">
        <f>IF(ISBLANK('SAT Math'!B938),"", IF('SAT Math'!B938&lt;'SAT M to ACT M'!$A$2, 'SAT M to ACT M'!$B$2, IF('SAT Math'!B938&gt;'SAT M to ACT M'!A$56, 'SAT M to ACT M'!B$56, VLOOKUP(B938,'SAT M to ACT M'!A:B,2,FALSE))))</f>
        <v/>
      </c>
      <c r="D938" s="11" t="str">
        <f t="shared" si="98"/>
        <v/>
      </c>
      <c r="E938" s="11" t="str">
        <f t="shared" si="102"/>
        <v/>
      </c>
      <c r="F938" s="11" t="str">
        <f t="shared" si="99"/>
        <v/>
      </c>
      <c r="G938" s="11" t="str">
        <f>IF('SAT Math'!B938="","", IF(F938&lt;100, 100, IF(F938&gt;300, 300, F938)))</f>
        <v/>
      </c>
      <c r="H938" s="11" t="str">
        <f t="shared" si="100"/>
        <v/>
      </c>
      <c r="I938" s="11" t="str">
        <f t="shared" si="103"/>
        <v/>
      </c>
      <c r="J938" s="11" t="str">
        <f t="shared" si="101"/>
        <v/>
      </c>
      <c r="K938" s="11" t="str">
        <f t="shared" si="104"/>
        <v/>
      </c>
      <c r="L938" s="11" t="str">
        <f>IF('SAT Math'!B938="","",'SAT M to CBEST M'!$A$2+'SAT M to CBEST M'!$B$2*B938)</f>
        <v/>
      </c>
      <c r="M938" s="11" t="str">
        <f>IF('SAT Math'!B938="","", IF(L938&lt;20, 20, IF(L938&gt;80, 80, L938)))</f>
        <v/>
      </c>
    </row>
    <row r="939" spans="1:13" x14ac:dyDescent="0.25">
      <c r="A939" s="11">
        <v>938</v>
      </c>
      <c r="B939" s="30"/>
      <c r="C939" s="11" t="str">
        <f>IF(ISBLANK('SAT Math'!B939),"", IF('SAT Math'!B939&lt;'SAT M to ACT M'!$A$2, 'SAT M to ACT M'!$B$2, IF('SAT Math'!B939&gt;'SAT M to ACT M'!A$56, 'SAT M to ACT M'!B$56, VLOOKUP(B939,'SAT M to ACT M'!A:B,2,FALSE))))</f>
        <v/>
      </c>
      <c r="D939" s="11" t="str">
        <f t="shared" si="98"/>
        <v/>
      </c>
      <c r="E939" s="11" t="str">
        <f t="shared" si="102"/>
        <v/>
      </c>
      <c r="F939" s="11" t="str">
        <f t="shared" si="99"/>
        <v/>
      </c>
      <c r="G939" s="11" t="str">
        <f>IF('SAT Math'!B939="","", IF(F939&lt;100, 100, IF(F939&gt;300, 300, F939)))</f>
        <v/>
      </c>
      <c r="H939" s="11" t="str">
        <f t="shared" si="100"/>
        <v/>
      </c>
      <c r="I939" s="11" t="str">
        <f t="shared" si="103"/>
        <v/>
      </c>
      <c r="J939" s="11" t="str">
        <f t="shared" si="101"/>
        <v/>
      </c>
      <c r="K939" s="11" t="str">
        <f t="shared" si="104"/>
        <v/>
      </c>
      <c r="L939" s="11" t="str">
        <f>IF('SAT Math'!B939="","",'SAT M to CBEST M'!$A$2+'SAT M to CBEST M'!$B$2*B939)</f>
        <v/>
      </c>
      <c r="M939" s="11" t="str">
        <f>IF('SAT Math'!B939="","", IF(L939&lt;20, 20, IF(L939&gt;80, 80, L939)))</f>
        <v/>
      </c>
    </row>
    <row r="940" spans="1:13" x14ac:dyDescent="0.25">
      <c r="A940" s="11">
        <v>939</v>
      </c>
      <c r="B940" s="30"/>
      <c r="C940" s="11" t="str">
        <f>IF(ISBLANK('SAT Math'!B940),"", IF('SAT Math'!B940&lt;'SAT M to ACT M'!$A$2, 'SAT M to ACT M'!$B$2, IF('SAT Math'!B940&gt;'SAT M to ACT M'!A$56, 'SAT M to ACT M'!B$56, VLOOKUP(B940,'SAT M to ACT M'!A:B,2,FALSE))))</f>
        <v/>
      </c>
      <c r="D940" s="11" t="str">
        <f t="shared" si="98"/>
        <v/>
      </c>
      <c r="E940" s="11" t="str">
        <f t="shared" si="102"/>
        <v/>
      </c>
      <c r="F940" s="11" t="str">
        <f t="shared" si="99"/>
        <v/>
      </c>
      <c r="G940" s="11" t="str">
        <f>IF('SAT Math'!B940="","", IF(F940&lt;100, 100, IF(F940&gt;300, 300, F940)))</f>
        <v/>
      </c>
      <c r="H940" s="11" t="str">
        <f t="shared" si="100"/>
        <v/>
      </c>
      <c r="I940" s="11" t="str">
        <f t="shared" si="103"/>
        <v/>
      </c>
      <c r="J940" s="11" t="str">
        <f t="shared" si="101"/>
        <v/>
      </c>
      <c r="K940" s="11" t="str">
        <f t="shared" si="104"/>
        <v/>
      </c>
      <c r="L940" s="11" t="str">
        <f>IF('SAT Math'!B940="","",'SAT M to CBEST M'!$A$2+'SAT M to CBEST M'!$B$2*B940)</f>
        <v/>
      </c>
      <c r="M940" s="11" t="str">
        <f>IF('SAT Math'!B940="","", IF(L940&lt;20, 20, IF(L940&gt;80, 80, L940)))</f>
        <v/>
      </c>
    </row>
    <row r="941" spans="1:13" x14ac:dyDescent="0.25">
      <c r="A941" s="11">
        <v>940</v>
      </c>
      <c r="B941" s="30"/>
      <c r="C941" s="11" t="str">
        <f>IF(ISBLANK('SAT Math'!B941),"", IF('SAT Math'!B941&lt;'SAT M to ACT M'!$A$2, 'SAT M to ACT M'!$B$2, IF('SAT Math'!B941&gt;'SAT M to ACT M'!A$56, 'SAT M to ACT M'!B$56, VLOOKUP(B941,'SAT M to ACT M'!A:B,2,FALSE))))</f>
        <v/>
      </c>
      <c r="D941" s="11" t="str">
        <f t="shared" si="98"/>
        <v/>
      </c>
      <c r="E941" s="11" t="str">
        <f t="shared" si="102"/>
        <v/>
      </c>
      <c r="F941" s="11" t="str">
        <f t="shared" si="99"/>
        <v/>
      </c>
      <c r="G941" s="11" t="str">
        <f>IF('SAT Math'!B941="","", IF(F941&lt;100, 100, IF(F941&gt;300, 300, F941)))</f>
        <v/>
      </c>
      <c r="H941" s="11" t="str">
        <f t="shared" si="100"/>
        <v/>
      </c>
      <c r="I941" s="11" t="str">
        <f t="shared" si="103"/>
        <v/>
      </c>
      <c r="J941" s="11" t="str">
        <f t="shared" si="101"/>
        <v/>
      </c>
      <c r="K941" s="11" t="str">
        <f t="shared" si="104"/>
        <v/>
      </c>
      <c r="L941" s="11" t="str">
        <f>IF('SAT Math'!B941="","",'SAT M to CBEST M'!$A$2+'SAT M to CBEST M'!$B$2*B941)</f>
        <v/>
      </c>
      <c r="M941" s="11" t="str">
        <f>IF('SAT Math'!B941="","", IF(L941&lt;20, 20, IF(L941&gt;80, 80, L941)))</f>
        <v/>
      </c>
    </row>
    <row r="942" spans="1:13" x14ac:dyDescent="0.25">
      <c r="A942" s="11">
        <v>941</v>
      </c>
      <c r="B942" s="30"/>
      <c r="C942" s="11" t="str">
        <f>IF(ISBLANK('SAT Math'!B942),"", IF('SAT Math'!B942&lt;'SAT M to ACT M'!$A$2, 'SAT M to ACT M'!$B$2, IF('SAT Math'!B942&gt;'SAT M to ACT M'!A$56, 'SAT M to ACT M'!B$56, VLOOKUP(B942,'SAT M to ACT M'!A:B,2,FALSE))))</f>
        <v/>
      </c>
      <c r="D942" s="11" t="str">
        <f t="shared" si="98"/>
        <v/>
      </c>
      <c r="E942" s="11" t="str">
        <f t="shared" si="102"/>
        <v/>
      </c>
      <c r="F942" s="11" t="str">
        <f t="shared" si="99"/>
        <v/>
      </c>
      <c r="G942" s="11" t="str">
        <f>IF('SAT Math'!B942="","", IF(F942&lt;100, 100, IF(F942&gt;300, 300, F942)))</f>
        <v/>
      </c>
      <c r="H942" s="11" t="str">
        <f t="shared" si="100"/>
        <v/>
      </c>
      <c r="I942" s="11" t="str">
        <f t="shared" si="103"/>
        <v/>
      </c>
      <c r="J942" s="11" t="str">
        <f t="shared" si="101"/>
        <v/>
      </c>
      <c r="K942" s="11" t="str">
        <f t="shared" si="104"/>
        <v/>
      </c>
      <c r="L942" s="11" t="str">
        <f>IF('SAT Math'!B942="","",'SAT M to CBEST M'!$A$2+'SAT M to CBEST M'!$B$2*B942)</f>
        <v/>
      </c>
      <c r="M942" s="11" t="str">
        <f>IF('SAT Math'!B942="","", IF(L942&lt;20, 20, IF(L942&gt;80, 80, L942)))</f>
        <v/>
      </c>
    </row>
    <row r="943" spans="1:13" x14ac:dyDescent="0.25">
      <c r="A943" s="11">
        <v>942</v>
      </c>
      <c r="B943" s="30"/>
      <c r="C943" s="11" t="str">
        <f>IF(ISBLANK('SAT Math'!B943),"", IF('SAT Math'!B943&lt;'SAT M to ACT M'!$A$2, 'SAT M to ACT M'!$B$2, IF('SAT Math'!B943&gt;'SAT M to ACT M'!A$56, 'SAT M to ACT M'!B$56, VLOOKUP(B943,'SAT M to ACT M'!A:B,2,FALSE))))</f>
        <v/>
      </c>
      <c r="D943" s="11" t="str">
        <f t="shared" si="98"/>
        <v/>
      </c>
      <c r="E943" s="11" t="str">
        <f t="shared" si="102"/>
        <v/>
      </c>
      <c r="F943" s="11" t="str">
        <f t="shared" si="99"/>
        <v/>
      </c>
      <c r="G943" s="11" t="str">
        <f>IF('SAT Math'!B943="","", IF(F943&lt;100, 100, IF(F943&gt;300, 300, F943)))</f>
        <v/>
      </c>
      <c r="H943" s="11" t="str">
        <f t="shared" si="100"/>
        <v/>
      </c>
      <c r="I943" s="11" t="str">
        <f t="shared" si="103"/>
        <v/>
      </c>
      <c r="J943" s="11" t="str">
        <f t="shared" si="101"/>
        <v/>
      </c>
      <c r="K943" s="11" t="str">
        <f t="shared" si="104"/>
        <v/>
      </c>
      <c r="L943" s="11" t="str">
        <f>IF('SAT Math'!B943="","",'SAT M to CBEST M'!$A$2+'SAT M to CBEST M'!$B$2*B943)</f>
        <v/>
      </c>
      <c r="M943" s="11" t="str">
        <f>IF('SAT Math'!B943="","", IF(L943&lt;20, 20, IF(L943&gt;80, 80, L943)))</f>
        <v/>
      </c>
    </row>
    <row r="944" spans="1:13" x14ac:dyDescent="0.25">
      <c r="A944" s="11">
        <v>943</v>
      </c>
      <c r="B944" s="30"/>
      <c r="C944" s="11" t="str">
        <f>IF(ISBLANK('SAT Math'!B944),"", IF('SAT Math'!B944&lt;'SAT M to ACT M'!$A$2, 'SAT M to ACT M'!$B$2, IF('SAT Math'!B944&gt;'SAT M to ACT M'!A$56, 'SAT M to ACT M'!B$56, VLOOKUP(B944,'SAT M to ACT M'!A:B,2,FALSE))))</f>
        <v/>
      </c>
      <c r="D944" s="11" t="str">
        <f t="shared" si="98"/>
        <v/>
      </c>
      <c r="E944" s="11" t="str">
        <f t="shared" si="102"/>
        <v/>
      </c>
      <c r="F944" s="11" t="str">
        <f t="shared" si="99"/>
        <v/>
      </c>
      <c r="G944" s="11" t="str">
        <f>IF('SAT Math'!B944="","", IF(F944&lt;100, 100, IF(F944&gt;300, 300, F944)))</f>
        <v/>
      </c>
      <c r="H944" s="11" t="str">
        <f t="shared" si="100"/>
        <v/>
      </c>
      <c r="I944" s="11" t="str">
        <f t="shared" si="103"/>
        <v/>
      </c>
      <c r="J944" s="11" t="str">
        <f t="shared" si="101"/>
        <v/>
      </c>
      <c r="K944" s="11" t="str">
        <f t="shared" si="104"/>
        <v/>
      </c>
      <c r="L944" s="11" t="str">
        <f>IF('SAT Math'!B944="","",'SAT M to CBEST M'!$A$2+'SAT M to CBEST M'!$B$2*B944)</f>
        <v/>
      </c>
      <c r="M944" s="11" t="str">
        <f>IF('SAT Math'!B944="","", IF(L944&lt;20, 20, IF(L944&gt;80, 80, L944)))</f>
        <v/>
      </c>
    </row>
    <row r="945" spans="1:13" x14ac:dyDescent="0.25">
      <c r="A945" s="11">
        <v>944</v>
      </c>
      <c r="B945" s="30"/>
      <c r="C945" s="11" t="str">
        <f>IF(ISBLANK('SAT Math'!B945),"", IF('SAT Math'!B945&lt;'SAT M to ACT M'!$A$2, 'SAT M to ACT M'!$B$2, IF('SAT Math'!B945&gt;'SAT M to ACT M'!A$56, 'SAT M to ACT M'!B$56, VLOOKUP(B945,'SAT M to ACT M'!A:B,2,FALSE))))</f>
        <v/>
      </c>
      <c r="D945" s="11" t="str">
        <f t="shared" si="98"/>
        <v/>
      </c>
      <c r="E945" s="11" t="str">
        <f t="shared" si="102"/>
        <v/>
      </c>
      <c r="F945" s="11" t="str">
        <f t="shared" si="99"/>
        <v/>
      </c>
      <c r="G945" s="11" t="str">
        <f>IF('SAT Math'!B945="","", IF(F945&lt;100, 100, IF(F945&gt;300, 300, F945)))</f>
        <v/>
      </c>
      <c r="H945" s="11" t="str">
        <f t="shared" si="100"/>
        <v/>
      </c>
      <c r="I945" s="11" t="str">
        <f t="shared" si="103"/>
        <v/>
      </c>
      <c r="J945" s="11" t="str">
        <f t="shared" si="101"/>
        <v/>
      </c>
      <c r="K945" s="11" t="str">
        <f t="shared" si="104"/>
        <v/>
      </c>
      <c r="L945" s="11" t="str">
        <f>IF('SAT Math'!B945="","",'SAT M to CBEST M'!$A$2+'SAT M to CBEST M'!$B$2*B945)</f>
        <v/>
      </c>
      <c r="M945" s="11" t="str">
        <f>IF('SAT Math'!B945="","", IF(L945&lt;20, 20, IF(L945&gt;80, 80, L945)))</f>
        <v/>
      </c>
    </row>
    <row r="946" spans="1:13" x14ac:dyDescent="0.25">
      <c r="A946" s="11">
        <v>945</v>
      </c>
      <c r="B946" s="30"/>
      <c r="C946" s="11" t="str">
        <f>IF(ISBLANK('SAT Math'!B946),"", IF('SAT Math'!B946&lt;'SAT M to ACT M'!$A$2, 'SAT M to ACT M'!$B$2, IF('SAT Math'!B946&gt;'SAT M to ACT M'!A$56, 'SAT M to ACT M'!B$56, VLOOKUP(B946,'SAT M to ACT M'!A:B,2,FALSE))))</f>
        <v/>
      </c>
      <c r="D946" s="11" t="str">
        <f t="shared" si="98"/>
        <v/>
      </c>
      <c r="E946" s="11" t="str">
        <f t="shared" si="102"/>
        <v/>
      </c>
      <c r="F946" s="11" t="str">
        <f t="shared" si="99"/>
        <v/>
      </c>
      <c r="G946" s="11" t="str">
        <f>IF('SAT Math'!B946="","", IF(F946&lt;100, 100, IF(F946&gt;300, 300, F946)))</f>
        <v/>
      </c>
      <c r="H946" s="11" t="str">
        <f t="shared" si="100"/>
        <v/>
      </c>
      <c r="I946" s="11" t="str">
        <f t="shared" si="103"/>
        <v/>
      </c>
      <c r="J946" s="11" t="str">
        <f t="shared" si="101"/>
        <v/>
      </c>
      <c r="K946" s="11" t="str">
        <f t="shared" si="104"/>
        <v/>
      </c>
      <c r="L946" s="11" t="str">
        <f>IF('SAT Math'!B946="","",'SAT M to CBEST M'!$A$2+'SAT M to CBEST M'!$B$2*B946)</f>
        <v/>
      </c>
      <c r="M946" s="11" t="str">
        <f>IF('SAT Math'!B946="","", IF(L946&lt;20, 20, IF(L946&gt;80, 80, L946)))</f>
        <v/>
      </c>
    </row>
    <row r="947" spans="1:13" x14ac:dyDescent="0.25">
      <c r="A947" s="11">
        <v>946</v>
      </c>
      <c r="B947" s="30"/>
      <c r="C947" s="11" t="str">
        <f>IF(ISBLANK('SAT Math'!B947),"", IF('SAT Math'!B947&lt;'SAT M to ACT M'!$A$2, 'SAT M to ACT M'!$B$2, IF('SAT Math'!B947&gt;'SAT M to ACT M'!A$56, 'SAT M to ACT M'!B$56, VLOOKUP(B947,'SAT M to ACT M'!A:B,2,FALSE))))</f>
        <v/>
      </c>
      <c r="D947" s="11" t="str">
        <f t="shared" si="98"/>
        <v/>
      </c>
      <c r="E947" s="11" t="str">
        <f t="shared" si="102"/>
        <v/>
      </c>
      <c r="F947" s="11" t="str">
        <f t="shared" si="99"/>
        <v/>
      </c>
      <c r="G947" s="11" t="str">
        <f>IF('SAT Math'!B947="","", IF(F947&lt;100, 100, IF(F947&gt;300, 300, F947)))</f>
        <v/>
      </c>
      <c r="H947" s="11" t="str">
        <f t="shared" si="100"/>
        <v/>
      </c>
      <c r="I947" s="11" t="str">
        <f t="shared" si="103"/>
        <v/>
      </c>
      <c r="J947" s="11" t="str">
        <f t="shared" si="101"/>
        <v/>
      </c>
      <c r="K947" s="11" t="str">
        <f t="shared" si="104"/>
        <v/>
      </c>
      <c r="L947" s="11" t="str">
        <f>IF('SAT Math'!B947="","",'SAT M to CBEST M'!$A$2+'SAT M to CBEST M'!$B$2*B947)</f>
        <v/>
      </c>
      <c r="M947" s="11" t="str">
        <f>IF('SAT Math'!B947="","", IF(L947&lt;20, 20, IF(L947&gt;80, 80, L947)))</f>
        <v/>
      </c>
    </row>
    <row r="948" spans="1:13" x14ac:dyDescent="0.25">
      <c r="A948" s="11">
        <v>947</v>
      </c>
      <c r="B948" s="30"/>
      <c r="C948" s="11" t="str">
        <f>IF(ISBLANK('SAT Math'!B948),"", IF('SAT Math'!B948&lt;'SAT M to ACT M'!$A$2, 'SAT M to ACT M'!$B$2, IF('SAT Math'!B948&gt;'SAT M to ACT M'!A$56, 'SAT M to ACT M'!B$56, VLOOKUP(B948,'SAT M to ACT M'!A:B,2,FALSE))))</f>
        <v/>
      </c>
      <c r="D948" s="11" t="str">
        <f t="shared" si="98"/>
        <v/>
      </c>
      <c r="E948" s="11" t="str">
        <f t="shared" si="102"/>
        <v/>
      </c>
      <c r="F948" s="11" t="str">
        <f t="shared" si="99"/>
        <v/>
      </c>
      <c r="G948" s="11" t="str">
        <f>IF('SAT Math'!B948="","", IF(F948&lt;100, 100, IF(F948&gt;300, 300, F948)))</f>
        <v/>
      </c>
      <c r="H948" s="11" t="str">
        <f t="shared" si="100"/>
        <v/>
      </c>
      <c r="I948" s="11" t="str">
        <f t="shared" si="103"/>
        <v/>
      </c>
      <c r="J948" s="11" t="str">
        <f t="shared" si="101"/>
        <v/>
      </c>
      <c r="K948" s="11" t="str">
        <f t="shared" si="104"/>
        <v/>
      </c>
      <c r="L948" s="11" t="str">
        <f>IF('SAT Math'!B948="","",'SAT M to CBEST M'!$A$2+'SAT M to CBEST M'!$B$2*B948)</f>
        <v/>
      </c>
      <c r="M948" s="11" t="str">
        <f>IF('SAT Math'!B948="","", IF(L948&lt;20, 20, IF(L948&gt;80, 80, L948)))</f>
        <v/>
      </c>
    </row>
    <row r="949" spans="1:13" x14ac:dyDescent="0.25">
      <c r="A949" s="11">
        <v>948</v>
      </c>
      <c r="B949" s="30"/>
      <c r="C949" s="11" t="str">
        <f>IF(ISBLANK('SAT Math'!B949),"", IF('SAT Math'!B949&lt;'SAT M to ACT M'!$A$2, 'SAT M to ACT M'!$B$2, IF('SAT Math'!B949&gt;'SAT M to ACT M'!A$56, 'SAT M to ACT M'!B$56, VLOOKUP(B949,'SAT M to ACT M'!A:B,2,FALSE))))</f>
        <v/>
      </c>
      <c r="D949" s="11" t="str">
        <f t="shared" si="98"/>
        <v/>
      </c>
      <c r="E949" s="11" t="str">
        <f t="shared" si="102"/>
        <v/>
      </c>
      <c r="F949" s="11" t="str">
        <f t="shared" si="99"/>
        <v/>
      </c>
      <c r="G949" s="11" t="str">
        <f>IF('SAT Math'!B949="","", IF(F949&lt;100, 100, IF(F949&gt;300, 300, F949)))</f>
        <v/>
      </c>
      <c r="H949" s="11" t="str">
        <f t="shared" si="100"/>
        <v/>
      </c>
      <c r="I949" s="11" t="str">
        <f t="shared" si="103"/>
        <v/>
      </c>
      <c r="J949" s="11" t="str">
        <f t="shared" si="101"/>
        <v/>
      </c>
      <c r="K949" s="11" t="str">
        <f t="shared" si="104"/>
        <v/>
      </c>
      <c r="L949" s="11" t="str">
        <f>IF('SAT Math'!B949="","",'SAT M to CBEST M'!$A$2+'SAT M to CBEST M'!$B$2*B949)</f>
        <v/>
      </c>
      <c r="M949" s="11" t="str">
        <f>IF('SAT Math'!B949="","", IF(L949&lt;20, 20, IF(L949&gt;80, 80, L949)))</f>
        <v/>
      </c>
    </row>
    <row r="950" spans="1:13" x14ac:dyDescent="0.25">
      <c r="A950" s="11">
        <v>949</v>
      </c>
      <c r="B950" s="30"/>
      <c r="C950" s="11" t="str">
        <f>IF(ISBLANK('SAT Math'!B950),"", IF('SAT Math'!B950&lt;'SAT M to ACT M'!$A$2, 'SAT M to ACT M'!$B$2, IF('SAT Math'!B950&gt;'SAT M to ACT M'!A$56, 'SAT M to ACT M'!B$56, VLOOKUP(B950,'SAT M to ACT M'!A:B,2,FALSE))))</f>
        <v/>
      </c>
      <c r="D950" s="11" t="str">
        <f t="shared" si="98"/>
        <v/>
      </c>
      <c r="E950" s="11" t="str">
        <f t="shared" si="102"/>
        <v/>
      </c>
      <c r="F950" s="11" t="str">
        <f t="shared" si="99"/>
        <v/>
      </c>
      <c r="G950" s="11" t="str">
        <f>IF('SAT Math'!B950="","", IF(F950&lt;100, 100, IF(F950&gt;300, 300, F950)))</f>
        <v/>
      </c>
      <c r="H950" s="11" t="str">
        <f t="shared" si="100"/>
        <v/>
      </c>
      <c r="I950" s="11" t="str">
        <f t="shared" si="103"/>
        <v/>
      </c>
      <c r="J950" s="11" t="str">
        <f t="shared" si="101"/>
        <v/>
      </c>
      <c r="K950" s="11" t="str">
        <f t="shared" si="104"/>
        <v/>
      </c>
      <c r="L950" s="11" t="str">
        <f>IF('SAT Math'!B950="","",'SAT M to CBEST M'!$A$2+'SAT M to CBEST M'!$B$2*B950)</f>
        <v/>
      </c>
      <c r="M950" s="11" t="str">
        <f>IF('SAT Math'!B950="","", IF(L950&lt;20, 20, IF(L950&gt;80, 80, L950)))</f>
        <v/>
      </c>
    </row>
    <row r="951" spans="1:13" x14ac:dyDescent="0.25">
      <c r="A951" s="11">
        <v>950</v>
      </c>
      <c r="B951" s="30"/>
      <c r="C951" s="11" t="str">
        <f>IF(ISBLANK('SAT Math'!B951),"", IF('SAT Math'!B951&lt;'SAT M to ACT M'!$A$2, 'SAT M to ACT M'!$B$2, IF('SAT Math'!B951&gt;'SAT M to ACT M'!A$56, 'SAT M to ACT M'!B$56, VLOOKUP(B951,'SAT M to ACT M'!A:B,2,FALSE))))</f>
        <v/>
      </c>
      <c r="D951" s="11" t="str">
        <f t="shared" si="98"/>
        <v/>
      </c>
      <c r="E951" s="11" t="str">
        <f t="shared" si="102"/>
        <v/>
      </c>
      <c r="F951" s="11" t="str">
        <f t="shared" si="99"/>
        <v/>
      </c>
      <c r="G951" s="11" t="str">
        <f>IF('SAT Math'!B951="","", IF(F951&lt;100, 100, IF(F951&gt;300, 300, F951)))</f>
        <v/>
      </c>
      <c r="H951" s="11" t="str">
        <f t="shared" si="100"/>
        <v/>
      </c>
      <c r="I951" s="11" t="str">
        <f t="shared" si="103"/>
        <v/>
      </c>
      <c r="J951" s="11" t="str">
        <f t="shared" si="101"/>
        <v/>
      </c>
      <c r="K951" s="11" t="str">
        <f t="shared" si="104"/>
        <v/>
      </c>
      <c r="L951" s="11" t="str">
        <f>IF('SAT Math'!B951="","",'SAT M to CBEST M'!$A$2+'SAT M to CBEST M'!$B$2*B951)</f>
        <v/>
      </c>
      <c r="M951" s="11" t="str">
        <f>IF('SAT Math'!B951="","", IF(L951&lt;20, 20, IF(L951&gt;80, 80, L951)))</f>
        <v/>
      </c>
    </row>
    <row r="952" spans="1:13" x14ac:dyDescent="0.25">
      <c r="A952" s="11">
        <v>951</v>
      </c>
      <c r="B952" s="30"/>
      <c r="C952" s="11" t="str">
        <f>IF(ISBLANK('SAT Math'!B952),"", IF('SAT Math'!B952&lt;'SAT M to ACT M'!$A$2, 'SAT M to ACT M'!$B$2, IF('SAT Math'!B952&gt;'SAT M to ACT M'!A$56, 'SAT M to ACT M'!B$56, VLOOKUP(B952,'SAT M to ACT M'!A:B,2,FALSE))))</f>
        <v/>
      </c>
      <c r="D952" s="11" t="str">
        <f t="shared" si="98"/>
        <v/>
      </c>
      <c r="E952" s="11" t="str">
        <f t="shared" si="102"/>
        <v/>
      </c>
      <c r="F952" s="11" t="str">
        <f t="shared" si="99"/>
        <v/>
      </c>
      <c r="G952" s="11" t="str">
        <f>IF('SAT Math'!B952="","", IF(F952&lt;100, 100, IF(F952&gt;300, 300, F952)))</f>
        <v/>
      </c>
      <c r="H952" s="11" t="str">
        <f t="shared" si="100"/>
        <v/>
      </c>
      <c r="I952" s="11" t="str">
        <f t="shared" si="103"/>
        <v/>
      </c>
      <c r="J952" s="11" t="str">
        <f t="shared" si="101"/>
        <v/>
      </c>
      <c r="K952" s="11" t="str">
        <f t="shared" si="104"/>
        <v/>
      </c>
      <c r="L952" s="11" t="str">
        <f>IF('SAT Math'!B952="","",'SAT M to CBEST M'!$A$2+'SAT M to CBEST M'!$B$2*B952)</f>
        <v/>
      </c>
      <c r="M952" s="11" t="str">
        <f>IF('SAT Math'!B952="","", IF(L952&lt;20, 20, IF(L952&gt;80, 80, L952)))</f>
        <v/>
      </c>
    </row>
    <row r="953" spans="1:13" x14ac:dyDescent="0.25">
      <c r="A953" s="11">
        <v>952</v>
      </c>
      <c r="B953" s="30"/>
      <c r="C953" s="11" t="str">
        <f>IF(ISBLANK('SAT Math'!B953),"", IF('SAT Math'!B953&lt;'SAT M to ACT M'!$A$2, 'SAT M to ACT M'!$B$2, IF('SAT Math'!B953&gt;'SAT M to ACT M'!A$56, 'SAT M to ACT M'!B$56, VLOOKUP(B953,'SAT M to ACT M'!A:B,2,FALSE))))</f>
        <v/>
      </c>
      <c r="D953" s="11" t="str">
        <f t="shared" si="98"/>
        <v/>
      </c>
      <c r="E953" s="11" t="str">
        <f t="shared" si="102"/>
        <v/>
      </c>
      <c r="F953" s="11" t="str">
        <f t="shared" si="99"/>
        <v/>
      </c>
      <c r="G953" s="11" t="str">
        <f>IF('SAT Math'!B953="","", IF(F953&lt;100, 100, IF(F953&gt;300, 300, F953)))</f>
        <v/>
      </c>
      <c r="H953" s="11" t="str">
        <f t="shared" si="100"/>
        <v/>
      </c>
      <c r="I953" s="11" t="str">
        <f t="shared" si="103"/>
        <v/>
      </c>
      <c r="J953" s="11" t="str">
        <f t="shared" si="101"/>
        <v/>
      </c>
      <c r="K953" s="11" t="str">
        <f t="shared" si="104"/>
        <v/>
      </c>
      <c r="L953" s="11" t="str">
        <f>IF('SAT Math'!B953="","",'SAT M to CBEST M'!$A$2+'SAT M to CBEST M'!$B$2*B953)</f>
        <v/>
      </c>
      <c r="M953" s="11" t="str">
        <f>IF('SAT Math'!B953="","", IF(L953&lt;20, 20, IF(L953&gt;80, 80, L953)))</f>
        <v/>
      </c>
    </row>
    <row r="954" spans="1:13" x14ac:dyDescent="0.25">
      <c r="A954" s="11">
        <v>953</v>
      </c>
      <c r="B954" s="30"/>
      <c r="C954" s="11" t="str">
        <f>IF(ISBLANK('SAT Math'!B954),"", IF('SAT Math'!B954&lt;'SAT M to ACT M'!$A$2, 'SAT M to ACT M'!$B$2, IF('SAT Math'!B954&gt;'SAT M to ACT M'!A$56, 'SAT M to ACT M'!B$56, VLOOKUP(B954,'SAT M to ACT M'!A:B,2,FALSE))))</f>
        <v/>
      </c>
      <c r="D954" s="11" t="str">
        <f t="shared" si="98"/>
        <v/>
      </c>
      <c r="E954" s="11" t="str">
        <f t="shared" si="102"/>
        <v/>
      </c>
      <c r="F954" s="11" t="str">
        <f t="shared" si="99"/>
        <v/>
      </c>
      <c r="G954" s="11" t="str">
        <f>IF('SAT Math'!B954="","", IF(F954&lt;100, 100, IF(F954&gt;300, 300, F954)))</f>
        <v/>
      </c>
      <c r="H954" s="11" t="str">
        <f t="shared" si="100"/>
        <v/>
      </c>
      <c r="I954" s="11" t="str">
        <f t="shared" si="103"/>
        <v/>
      </c>
      <c r="J954" s="11" t="str">
        <f t="shared" si="101"/>
        <v/>
      </c>
      <c r="K954" s="11" t="str">
        <f t="shared" si="104"/>
        <v/>
      </c>
      <c r="L954" s="11" t="str">
        <f>IF('SAT Math'!B954="","",'SAT M to CBEST M'!$A$2+'SAT M to CBEST M'!$B$2*B954)</f>
        <v/>
      </c>
      <c r="M954" s="11" t="str">
        <f>IF('SAT Math'!B954="","", IF(L954&lt;20, 20, IF(L954&gt;80, 80, L954)))</f>
        <v/>
      </c>
    </row>
    <row r="955" spans="1:13" x14ac:dyDescent="0.25">
      <c r="A955" s="11">
        <v>954</v>
      </c>
      <c r="B955" s="30"/>
      <c r="C955" s="11" t="str">
        <f>IF(ISBLANK('SAT Math'!B955),"", IF('SAT Math'!B955&lt;'SAT M to ACT M'!$A$2, 'SAT M to ACT M'!$B$2, IF('SAT Math'!B955&gt;'SAT M to ACT M'!A$56, 'SAT M to ACT M'!B$56, VLOOKUP(B955,'SAT M to ACT M'!A:B,2,FALSE))))</f>
        <v/>
      </c>
      <c r="D955" s="11" t="str">
        <f t="shared" si="98"/>
        <v/>
      </c>
      <c r="E955" s="11" t="str">
        <f t="shared" si="102"/>
        <v/>
      </c>
      <c r="F955" s="11" t="str">
        <f t="shared" si="99"/>
        <v/>
      </c>
      <c r="G955" s="11" t="str">
        <f>IF('SAT Math'!B955="","", IF(F955&lt;100, 100, IF(F955&gt;300, 300, F955)))</f>
        <v/>
      </c>
      <c r="H955" s="11" t="str">
        <f t="shared" si="100"/>
        <v/>
      </c>
      <c r="I955" s="11" t="str">
        <f t="shared" si="103"/>
        <v/>
      </c>
      <c r="J955" s="11" t="str">
        <f t="shared" si="101"/>
        <v/>
      </c>
      <c r="K955" s="11" t="str">
        <f t="shared" si="104"/>
        <v/>
      </c>
      <c r="L955" s="11" t="str">
        <f>IF('SAT Math'!B955="","",'SAT M to CBEST M'!$A$2+'SAT M to CBEST M'!$B$2*B955)</f>
        <v/>
      </c>
      <c r="M955" s="11" t="str">
        <f>IF('SAT Math'!B955="","", IF(L955&lt;20, 20, IF(L955&gt;80, 80, L955)))</f>
        <v/>
      </c>
    </row>
    <row r="956" spans="1:13" x14ac:dyDescent="0.25">
      <c r="A956" s="11">
        <v>955</v>
      </c>
      <c r="B956" s="30"/>
      <c r="C956" s="11" t="str">
        <f>IF(ISBLANK('SAT Math'!B956),"", IF('SAT Math'!B956&lt;'SAT M to ACT M'!$A$2, 'SAT M to ACT M'!$B$2, IF('SAT Math'!B956&gt;'SAT M to ACT M'!A$56, 'SAT M to ACT M'!B$56, VLOOKUP(B956,'SAT M to ACT M'!A:B,2,FALSE))))</f>
        <v/>
      </c>
      <c r="D956" s="11" t="str">
        <f t="shared" si="98"/>
        <v/>
      </c>
      <c r="E956" s="11" t="str">
        <f t="shared" si="102"/>
        <v/>
      </c>
      <c r="F956" s="11" t="str">
        <f t="shared" si="99"/>
        <v/>
      </c>
      <c r="G956" s="11" t="str">
        <f>IF('SAT Math'!B956="","", IF(F956&lt;100, 100, IF(F956&gt;300, 300, F956)))</f>
        <v/>
      </c>
      <c r="H956" s="11" t="str">
        <f t="shared" si="100"/>
        <v/>
      </c>
      <c r="I956" s="11" t="str">
        <f t="shared" si="103"/>
        <v/>
      </c>
      <c r="J956" s="11" t="str">
        <f t="shared" si="101"/>
        <v/>
      </c>
      <c r="K956" s="11" t="str">
        <f t="shared" si="104"/>
        <v/>
      </c>
      <c r="L956" s="11" t="str">
        <f>IF('SAT Math'!B956="","",'SAT M to CBEST M'!$A$2+'SAT M to CBEST M'!$B$2*B956)</f>
        <v/>
      </c>
      <c r="M956" s="11" t="str">
        <f>IF('SAT Math'!B956="","", IF(L956&lt;20, 20, IF(L956&gt;80, 80, L956)))</f>
        <v/>
      </c>
    </row>
    <row r="957" spans="1:13" x14ac:dyDescent="0.25">
      <c r="A957" s="11">
        <v>956</v>
      </c>
      <c r="B957" s="30"/>
      <c r="C957" s="11" t="str">
        <f>IF(ISBLANK('SAT Math'!B957),"", IF('SAT Math'!B957&lt;'SAT M to ACT M'!$A$2, 'SAT M to ACT M'!$B$2, IF('SAT Math'!B957&gt;'SAT M to ACT M'!A$56, 'SAT M to ACT M'!B$56, VLOOKUP(B957,'SAT M to ACT M'!A:B,2,FALSE))))</f>
        <v/>
      </c>
      <c r="D957" s="11" t="str">
        <f t="shared" si="98"/>
        <v/>
      </c>
      <c r="E957" s="11" t="str">
        <f t="shared" si="102"/>
        <v/>
      </c>
      <c r="F957" s="11" t="str">
        <f t="shared" si="99"/>
        <v/>
      </c>
      <c r="G957" s="11" t="str">
        <f>IF('SAT Math'!B957="","", IF(F957&lt;100, 100, IF(F957&gt;300, 300, F957)))</f>
        <v/>
      </c>
      <c r="H957" s="11" t="str">
        <f t="shared" si="100"/>
        <v/>
      </c>
      <c r="I957" s="11" t="str">
        <f t="shared" si="103"/>
        <v/>
      </c>
      <c r="J957" s="11" t="str">
        <f t="shared" si="101"/>
        <v/>
      </c>
      <c r="K957" s="11" t="str">
        <f t="shared" si="104"/>
        <v/>
      </c>
      <c r="L957" s="11" t="str">
        <f>IF('SAT Math'!B957="","",'SAT M to CBEST M'!$A$2+'SAT M to CBEST M'!$B$2*B957)</f>
        <v/>
      </c>
      <c r="M957" s="11" t="str">
        <f>IF('SAT Math'!B957="","", IF(L957&lt;20, 20, IF(L957&gt;80, 80, L957)))</f>
        <v/>
      </c>
    </row>
    <row r="958" spans="1:13" x14ac:dyDescent="0.25">
      <c r="A958" s="11">
        <v>957</v>
      </c>
      <c r="B958" s="30"/>
      <c r="C958" s="11" t="str">
        <f>IF(ISBLANK('SAT Math'!B958),"", IF('SAT Math'!B958&lt;'SAT M to ACT M'!$A$2, 'SAT M to ACT M'!$B$2, IF('SAT Math'!B958&gt;'SAT M to ACT M'!A$56, 'SAT M to ACT M'!B$56, VLOOKUP(B958,'SAT M to ACT M'!A:B,2,FALSE))))</f>
        <v/>
      </c>
      <c r="D958" s="11" t="str">
        <f t="shared" si="98"/>
        <v/>
      </c>
      <c r="E958" s="11" t="str">
        <f t="shared" si="102"/>
        <v/>
      </c>
      <c r="F958" s="11" t="str">
        <f t="shared" si="99"/>
        <v/>
      </c>
      <c r="G958" s="11" t="str">
        <f>IF('SAT Math'!B958="","", IF(F958&lt;100, 100, IF(F958&gt;300, 300, F958)))</f>
        <v/>
      </c>
      <c r="H958" s="11" t="str">
        <f t="shared" si="100"/>
        <v/>
      </c>
      <c r="I958" s="11" t="str">
        <f t="shared" si="103"/>
        <v/>
      </c>
      <c r="J958" s="11" t="str">
        <f t="shared" si="101"/>
        <v/>
      </c>
      <c r="K958" s="11" t="str">
        <f t="shared" si="104"/>
        <v/>
      </c>
      <c r="L958" s="11" t="str">
        <f>IF('SAT Math'!B958="","",'SAT M to CBEST M'!$A$2+'SAT M to CBEST M'!$B$2*B958)</f>
        <v/>
      </c>
      <c r="M958" s="11" t="str">
        <f>IF('SAT Math'!B958="","", IF(L958&lt;20, 20, IF(L958&gt;80, 80, L958)))</f>
        <v/>
      </c>
    </row>
    <row r="959" spans="1:13" x14ac:dyDescent="0.25">
      <c r="A959" s="11">
        <v>958</v>
      </c>
      <c r="B959" s="30"/>
      <c r="C959" s="11" t="str">
        <f>IF(ISBLANK('SAT Math'!B959),"", IF('SAT Math'!B959&lt;'SAT M to ACT M'!$A$2, 'SAT M to ACT M'!$B$2, IF('SAT Math'!B959&gt;'SAT M to ACT M'!A$56, 'SAT M to ACT M'!B$56, VLOOKUP(B959,'SAT M to ACT M'!A:B,2,FALSE))))</f>
        <v/>
      </c>
      <c r="D959" s="11" t="str">
        <f t="shared" si="98"/>
        <v/>
      </c>
      <c r="E959" s="11" t="str">
        <f t="shared" si="102"/>
        <v/>
      </c>
      <c r="F959" s="11" t="str">
        <f t="shared" si="99"/>
        <v/>
      </c>
      <c r="G959" s="11" t="str">
        <f>IF('SAT Math'!B959="","", IF(F959&lt;100, 100, IF(F959&gt;300, 300, F959)))</f>
        <v/>
      </c>
      <c r="H959" s="11" t="str">
        <f t="shared" si="100"/>
        <v/>
      </c>
      <c r="I959" s="11" t="str">
        <f t="shared" si="103"/>
        <v/>
      </c>
      <c r="J959" s="11" t="str">
        <f t="shared" si="101"/>
        <v/>
      </c>
      <c r="K959" s="11" t="str">
        <f t="shared" si="104"/>
        <v/>
      </c>
      <c r="L959" s="11" t="str">
        <f>IF('SAT Math'!B959="","",'SAT M to CBEST M'!$A$2+'SAT M to CBEST M'!$B$2*B959)</f>
        <v/>
      </c>
      <c r="M959" s="11" t="str">
        <f>IF('SAT Math'!B959="","", IF(L959&lt;20, 20, IF(L959&gt;80, 80, L959)))</f>
        <v/>
      </c>
    </row>
    <row r="960" spans="1:13" x14ac:dyDescent="0.25">
      <c r="A960" s="11">
        <v>959</v>
      </c>
      <c r="B960" s="30"/>
      <c r="C960" s="11" t="str">
        <f>IF(ISBLANK('SAT Math'!B960),"", IF('SAT Math'!B960&lt;'SAT M to ACT M'!$A$2, 'SAT M to ACT M'!$B$2, IF('SAT Math'!B960&gt;'SAT M to ACT M'!A$56, 'SAT M to ACT M'!B$56, VLOOKUP(B960,'SAT M to ACT M'!A:B,2,FALSE))))</f>
        <v/>
      </c>
      <c r="D960" s="11" t="str">
        <f t="shared" si="98"/>
        <v/>
      </c>
      <c r="E960" s="11" t="str">
        <f t="shared" si="102"/>
        <v/>
      </c>
      <c r="F960" s="11" t="str">
        <f t="shared" si="99"/>
        <v/>
      </c>
      <c r="G960" s="11" t="str">
        <f>IF('SAT Math'!B960="","", IF(F960&lt;100, 100, IF(F960&gt;300, 300, F960)))</f>
        <v/>
      </c>
      <c r="H960" s="11" t="str">
        <f t="shared" si="100"/>
        <v/>
      </c>
      <c r="I960" s="11" t="str">
        <f t="shared" si="103"/>
        <v/>
      </c>
      <c r="J960" s="11" t="str">
        <f t="shared" si="101"/>
        <v/>
      </c>
      <c r="K960" s="11" t="str">
        <f t="shared" si="104"/>
        <v/>
      </c>
      <c r="L960" s="11" t="str">
        <f>IF('SAT Math'!B960="","",'SAT M to CBEST M'!$A$2+'SAT M to CBEST M'!$B$2*B960)</f>
        <v/>
      </c>
      <c r="M960" s="11" t="str">
        <f>IF('SAT Math'!B960="","", IF(L960&lt;20, 20, IF(L960&gt;80, 80, L960)))</f>
        <v/>
      </c>
    </row>
    <row r="961" spans="1:13" x14ac:dyDescent="0.25">
      <c r="A961" s="11">
        <v>960</v>
      </c>
      <c r="B961" s="30"/>
      <c r="C961" s="11" t="str">
        <f>IF(ISBLANK('SAT Math'!B961),"", IF('SAT Math'!B961&lt;'SAT M to ACT M'!$A$2, 'SAT M to ACT M'!$B$2, IF('SAT Math'!B961&gt;'SAT M to ACT M'!A$56, 'SAT M to ACT M'!B$56, VLOOKUP(B961,'SAT M to ACT M'!A:B,2,FALSE))))</f>
        <v/>
      </c>
      <c r="D961" s="11" t="str">
        <f t="shared" si="98"/>
        <v/>
      </c>
      <c r="E961" s="11" t="str">
        <f t="shared" si="102"/>
        <v/>
      </c>
      <c r="F961" s="11" t="str">
        <f t="shared" si="99"/>
        <v/>
      </c>
      <c r="G961" s="11" t="str">
        <f>IF('SAT Math'!B961="","", IF(F961&lt;100, 100, IF(F961&gt;300, 300, F961)))</f>
        <v/>
      </c>
      <c r="H961" s="11" t="str">
        <f t="shared" si="100"/>
        <v/>
      </c>
      <c r="I961" s="11" t="str">
        <f t="shared" si="103"/>
        <v/>
      </c>
      <c r="J961" s="11" t="str">
        <f t="shared" si="101"/>
        <v/>
      </c>
      <c r="K961" s="11" t="str">
        <f t="shared" si="104"/>
        <v/>
      </c>
      <c r="L961" s="11" t="str">
        <f>IF('SAT Math'!B961="","",'SAT M to CBEST M'!$A$2+'SAT M to CBEST M'!$B$2*B961)</f>
        <v/>
      </c>
      <c r="M961" s="11" t="str">
        <f>IF('SAT Math'!B961="","", IF(L961&lt;20, 20, IF(L961&gt;80, 80, L961)))</f>
        <v/>
      </c>
    </row>
    <row r="962" spans="1:13" x14ac:dyDescent="0.25">
      <c r="A962" s="11">
        <v>961</v>
      </c>
      <c r="B962" s="30"/>
      <c r="C962" s="11" t="str">
        <f>IF(ISBLANK('SAT Math'!B962),"", IF('SAT Math'!B962&lt;'SAT M to ACT M'!$A$2, 'SAT M to ACT M'!$B$2, IF('SAT Math'!B962&gt;'SAT M to ACT M'!A$56, 'SAT M to ACT M'!B$56, VLOOKUP(B962,'SAT M to ACT M'!A:B,2,FALSE))))</f>
        <v/>
      </c>
      <c r="D962" s="11" t="str">
        <f t="shared" ref="D962:D1001" si="105">IF(B962="","",interceptACTMtoPCM5732+slopeACTMtoPCM5732*C962)</f>
        <v/>
      </c>
      <c r="E962" s="11" t="str">
        <f t="shared" si="102"/>
        <v/>
      </c>
      <c r="F962" s="11" t="str">
        <f t="shared" ref="F962:F1001" si="106">IF(B962="","",IF(C962&gt;=17, upperinterceptACTMtoPAAM201+C962*upperslopeACTMtoPAAM201, lowerinterceptACTMtoPAAM201+C962*lowerslopeACTMtoPAAM201))</f>
        <v/>
      </c>
      <c r="G962" s="11" t="str">
        <f>IF('SAT Math'!B962="","", IF(F962&lt;100, 100, IF(F962&gt;300, 300, F962)))</f>
        <v/>
      </c>
      <c r="H962" s="11" t="str">
        <f t="shared" ref="H962:H1001" si="107">IF(B962="","",interceptACTMtoPCM5733+slopeACTMtoPCM5733*C962)</f>
        <v/>
      </c>
      <c r="I962" s="11" t="str">
        <f t="shared" si="103"/>
        <v/>
      </c>
      <c r="J962" s="11" t="str">
        <f t="shared" ref="J962:J1001" si="108">IF(B962="","",IF(C962&gt;=16, upperinterceptACTMtoPAAM211+C962*upperslopeACTMtoPAAM211, lowerinterceptACTMtoPAAM211+C962*lowerslopeACTMtoPAAM211))</f>
        <v/>
      </c>
      <c r="K962" s="11" t="str">
        <f t="shared" si="104"/>
        <v/>
      </c>
      <c r="L962" s="11" t="str">
        <f>IF('SAT Math'!B962="","",'SAT M to CBEST M'!$A$2+'SAT M to CBEST M'!$B$2*B962)</f>
        <v/>
      </c>
      <c r="M962" s="11" t="str">
        <f>IF('SAT Math'!B962="","", IF(L962&lt;20, 20, IF(L962&gt;80, 80, L962)))</f>
        <v/>
      </c>
    </row>
    <row r="963" spans="1:13" x14ac:dyDescent="0.25">
      <c r="A963" s="11">
        <v>962</v>
      </c>
      <c r="B963" s="30"/>
      <c r="C963" s="11" t="str">
        <f>IF(ISBLANK('SAT Math'!B963),"", IF('SAT Math'!B963&lt;'SAT M to ACT M'!$A$2, 'SAT M to ACT M'!$B$2, IF('SAT Math'!B963&gt;'SAT M to ACT M'!A$56, 'SAT M to ACT M'!B$56, VLOOKUP(B963,'SAT M to ACT M'!A:B,2,FALSE))))</f>
        <v/>
      </c>
      <c r="D963" s="11" t="str">
        <f t="shared" si="105"/>
        <v/>
      </c>
      <c r="E963" s="11" t="str">
        <f t="shared" ref="E963:E1001" si="109">IF(B963="","", IF(D963&lt;100, 100, IF(D963&gt;200, 200, D963)))</f>
        <v/>
      </c>
      <c r="F963" s="11" t="str">
        <f t="shared" si="106"/>
        <v/>
      </c>
      <c r="G963" s="11" t="str">
        <f>IF('SAT Math'!B963="","", IF(F963&lt;100, 100, IF(F963&gt;300, 300, F963)))</f>
        <v/>
      </c>
      <c r="H963" s="11" t="str">
        <f t="shared" si="107"/>
        <v/>
      </c>
      <c r="I963" s="11" t="str">
        <f t="shared" ref="I963:I1001" si="110">IF(B963="","", IF(H963&lt;100, 100, IF(H963&gt;200, 200, H963)))</f>
        <v/>
      </c>
      <c r="J963" s="11" t="str">
        <f t="shared" si="108"/>
        <v/>
      </c>
      <c r="K963" s="11" t="str">
        <f t="shared" ref="K963:K1001" si="111">IF(B963="","", IF(J963&lt;100, 100, IF(J963&gt;300, 300, J963)))</f>
        <v/>
      </c>
      <c r="L963" s="11" t="str">
        <f>IF('SAT Math'!B963="","",'SAT M to CBEST M'!$A$2+'SAT M to CBEST M'!$B$2*B963)</f>
        <v/>
      </c>
      <c r="M963" s="11" t="str">
        <f>IF('SAT Math'!B963="","", IF(L963&lt;20, 20, IF(L963&gt;80, 80, L963)))</f>
        <v/>
      </c>
    </row>
    <row r="964" spans="1:13" x14ac:dyDescent="0.25">
      <c r="A964" s="11">
        <v>963</v>
      </c>
      <c r="B964" s="30"/>
      <c r="C964" s="11" t="str">
        <f>IF(ISBLANK('SAT Math'!B964),"", IF('SAT Math'!B964&lt;'SAT M to ACT M'!$A$2, 'SAT M to ACT M'!$B$2, IF('SAT Math'!B964&gt;'SAT M to ACT M'!A$56, 'SAT M to ACT M'!B$56, VLOOKUP(B964,'SAT M to ACT M'!A:B,2,FALSE))))</f>
        <v/>
      </c>
      <c r="D964" s="11" t="str">
        <f t="shared" si="105"/>
        <v/>
      </c>
      <c r="E964" s="11" t="str">
        <f t="shared" si="109"/>
        <v/>
      </c>
      <c r="F964" s="11" t="str">
        <f t="shared" si="106"/>
        <v/>
      </c>
      <c r="G964" s="11" t="str">
        <f>IF('SAT Math'!B964="","", IF(F964&lt;100, 100, IF(F964&gt;300, 300, F964)))</f>
        <v/>
      </c>
      <c r="H964" s="11" t="str">
        <f t="shared" si="107"/>
        <v/>
      </c>
      <c r="I964" s="11" t="str">
        <f t="shared" si="110"/>
        <v/>
      </c>
      <c r="J964" s="11" t="str">
        <f t="shared" si="108"/>
        <v/>
      </c>
      <c r="K964" s="11" t="str">
        <f t="shared" si="111"/>
        <v/>
      </c>
      <c r="L964" s="11" t="str">
        <f>IF('SAT Math'!B964="","",'SAT M to CBEST M'!$A$2+'SAT M to CBEST M'!$B$2*B964)</f>
        <v/>
      </c>
      <c r="M964" s="11" t="str">
        <f>IF('SAT Math'!B964="","", IF(L964&lt;20, 20, IF(L964&gt;80, 80, L964)))</f>
        <v/>
      </c>
    </row>
    <row r="965" spans="1:13" x14ac:dyDescent="0.25">
      <c r="A965" s="11">
        <v>964</v>
      </c>
      <c r="B965" s="30"/>
      <c r="C965" s="11" t="str">
        <f>IF(ISBLANK('SAT Math'!B965),"", IF('SAT Math'!B965&lt;'SAT M to ACT M'!$A$2, 'SAT M to ACT M'!$B$2, IF('SAT Math'!B965&gt;'SAT M to ACT M'!A$56, 'SAT M to ACT M'!B$56, VLOOKUP(B965,'SAT M to ACT M'!A:B,2,FALSE))))</f>
        <v/>
      </c>
      <c r="D965" s="11" t="str">
        <f t="shared" si="105"/>
        <v/>
      </c>
      <c r="E965" s="11" t="str">
        <f t="shared" si="109"/>
        <v/>
      </c>
      <c r="F965" s="11" t="str">
        <f t="shared" si="106"/>
        <v/>
      </c>
      <c r="G965" s="11" t="str">
        <f>IF('SAT Math'!B965="","", IF(F965&lt;100, 100, IF(F965&gt;300, 300, F965)))</f>
        <v/>
      </c>
      <c r="H965" s="11" t="str">
        <f t="shared" si="107"/>
        <v/>
      </c>
      <c r="I965" s="11" t="str">
        <f t="shared" si="110"/>
        <v/>
      </c>
      <c r="J965" s="11" t="str">
        <f t="shared" si="108"/>
        <v/>
      </c>
      <c r="K965" s="11" t="str">
        <f t="shared" si="111"/>
        <v/>
      </c>
      <c r="L965" s="11" t="str">
        <f>IF('SAT Math'!B965="","",'SAT M to CBEST M'!$A$2+'SAT M to CBEST M'!$B$2*B965)</f>
        <v/>
      </c>
      <c r="M965" s="11" t="str">
        <f>IF('SAT Math'!B965="","", IF(L965&lt;20, 20, IF(L965&gt;80, 80, L965)))</f>
        <v/>
      </c>
    </row>
    <row r="966" spans="1:13" x14ac:dyDescent="0.25">
      <c r="A966" s="11">
        <v>965</v>
      </c>
      <c r="B966" s="30"/>
      <c r="C966" s="11" t="str">
        <f>IF(ISBLANK('SAT Math'!B966),"", IF('SAT Math'!B966&lt;'SAT M to ACT M'!$A$2, 'SAT M to ACT M'!$B$2, IF('SAT Math'!B966&gt;'SAT M to ACT M'!A$56, 'SAT M to ACT M'!B$56, VLOOKUP(B966,'SAT M to ACT M'!A:B,2,FALSE))))</f>
        <v/>
      </c>
      <c r="D966" s="11" t="str">
        <f t="shared" si="105"/>
        <v/>
      </c>
      <c r="E966" s="11" t="str">
        <f t="shared" si="109"/>
        <v/>
      </c>
      <c r="F966" s="11" t="str">
        <f t="shared" si="106"/>
        <v/>
      </c>
      <c r="G966" s="11" t="str">
        <f>IF('SAT Math'!B966="","", IF(F966&lt;100, 100, IF(F966&gt;300, 300, F966)))</f>
        <v/>
      </c>
      <c r="H966" s="11" t="str">
        <f t="shared" si="107"/>
        <v/>
      </c>
      <c r="I966" s="11" t="str">
        <f t="shared" si="110"/>
        <v/>
      </c>
      <c r="J966" s="11" t="str">
        <f t="shared" si="108"/>
        <v/>
      </c>
      <c r="K966" s="11" t="str">
        <f t="shared" si="111"/>
        <v/>
      </c>
      <c r="L966" s="11" t="str">
        <f>IF('SAT Math'!B966="","",'SAT M to CBEST M'!$A$2+'SAT M to CBEST M'!$B$2*B966)</f>
        <v/>
      </c>
      <c r="M966" s="11" t="str">
        <f>IF('SAT Math'!B966="","", IF(L966&lt;20, 20, IF(L966&gt;80, 80, L966)))</f>
        <v/>
      </c>
    </row>
    <row r="967" spans="1:13" x14ac:dyDescent="0.25">
      <c r="A967" s="11">
        <v>966</v>
      </c>
      <c r="B967" s="30"/>
      <c r="C967" s="11" t="str">
        <f>IF(ISBLANK('SAT Math'!B967),"", IF('SAT Math'!B967&lt;'SAT M to ACT M'!$A$2, 'SAT M to ACT M'!$B$2, IF('SAT Math'!B967&gt;'SAT M to ACT M'!A$56, 'SAT M to ACT M'!B$56, VLOOKUP(B967,'SAT M to ACT M'!A:B,2,FALSE))))</f>
        <v/>
      </c>
      <c r="D967" s="11" t="str">
        <f t="shared" si="105"/>
        <v/>
      </c>
      <c r="E967" s="11" t="str">
        <f t="shared" si="109"/>
        <v/>
      </c>
      <c r="F967" s="11" t="str">
        <f t="shared" si="106"/>
        <v/>
      </c>
      <c r="G967" s="11" t="str">
        <f>IF('SAT Math'!B967="","", IF(F967&lt;100, 100, IF(F967&gt;300, 300, F967)))</f>
        <v/>
      </c>
      <c r="H967" s="11" t="str">
        <f t="shared" si="107"/>
        <v/>
      </c>
      <c r="I967" s="11" t="str">
        <f t="shared" si="110"/>
        <v/>
      </c>
      <c r="J967" s="11" t="str">
        <f t="shared" si="108"/>
        <v/>
      </c>
      <c r="K967" s="11" t="str">
        <f t="shared" si="111"/>
        <v/>
      </c>
      <c r="L967" s="11" t="str">
        <f>IF('SAT Math'!B967="","",'SAT M to CBEST M'!$A$2+'SAT M to CBEST M'!$B$2*B967)</f>
        <v/>
      </c>
      <c r="M967" s="11" t="str">
        <f>IF('SAT Math'!B967="","", IF(L967&lt;20, 20, IF(L967&gt;80, 80, L967)))</f>
        <v/>
      </c>
    </row>
    <row r="968" spans="1:13" x14ac:dyDescent="0.25">
      <c r="A968" s="11">
        <v>967</v>
      </c>
      <c r="B968" s="30"/>
      <c r="C968" s="11" t="str">
        <f>IF(ISBLANK('SAT Math'!B968),"", IF('SAT Math'!B968&lt;'SAT M to ACT M'!$A$2, 'SAT M to ACT M'!$B$2, IF('SAT Math'!B968&gt;'SAT M to ACT M'!A$56, 'SAT M to ACT M'!B$56, VLOOKUP(B968,'SAT M to ACT M'!A:B,2,FALSE))))</f>
        <v/>
      </c>
      <c r="D968" s="11" t="str">
        <f t="shared" si="105"/>
        <v/>
      </c>
      <c r="E968" s="11" t="str">
        <f t="shared" si="109"/>
        <v/>
      </c>
      <c r="F968" s="11" t="str">
        <f t="shared" si="106"/>
        <v/>
      </c>
      <c r="G968" s="11" t="str">
        <f>IF('SAT Math'!B968="","", IF(F968&lt;100, 100, IF(F968&gt;300, 300, F968)))</f>
        <v/>
      </c>
      <c r="H968" s="11" t="str">
        <f t="shared" si="107"/>
        <v/>
      </c>
      <c r="I968" s="11" t="str">
        <f t="shared" si="110"/>
        <v/>
      </c>
      <c r="J968" s="11" t="str">
        <f t="shared" si="108"/>
        <v/>
      </c>
      <c r="K968" s="11" t="str">
        <f t="shared" si="111"/>
        <v/>
      </c>
      <c r="L968" s="11" t="str">
        <f>IF('SAT Math'!B968="","",'SAT M to CBEST M'!$A$2+'SAT M to CBEST M'!$B$2*B968)</f>
        <v/>
      </c>
      <c r="M968" s="11" t="str">
        <f>IF('SAT Math'!B968="","", IF(L968&lt;20, 20, IF(L968&gt;80, 80, L968)))</f>
        <v/>
      </c>
    </row>
    <row r="969" spans="1:13" x14ac:dyDescent="0.25">
      <c r="A969" s="11">
        <v>968</v>
      </c>
      <c r="B969" s="30"/>
      <c r="C969" s="11" t="str">
        <f>IF(ISBLANK('SAT Math'!B969),"", IF('SAT Math'!B969&lt;'SAT M to ACT M'!$A$2, 'SAT M to ACT M'!$B$2, IF('SAT Math'!B969&gt;'SAT M to ACT M'!A$56, 'SAT M to ACT M'!B$56, VLOOKUP(B969,'SAT M to ACT M'!A:B,2,FALSE))))</f>
        <v/>
      </c>
      <c r="D969" s="11" t="str">
        <f t="shared" si="105"/>
        <v/>
      </c>
      <c r="E969" s="11" t="str">
        <f t="shared" si="109"/>
        <v/>
      </c>
      <c r="F969" s="11" t="str">
        <f t="shared" si="106"/>
        <v/>
      </c>
      <c r="G969" s="11" t="str">
        <f>IF('SAT Math'!B969="","", IF(F969&lt;100, 100, IF(F969&gt;300, 300, F969)))</f>
        <v/>
      </c>
      <c r="H969" s="11" t="str">
        <f t="shared" si="107"/>
        <v/>
      </c>
      <c r="I969" s="11" t="str">
        <f t="shared" si="110"/>
        <v/>
      </c>
      <c r="J969" s="11" t="str">
        <f t="shared" si="108"/>
        <v/>
      </c>
      <c r="K969" s="11" t="str">
        <f t="shared" si="111"/>
        <v/>
      </c>
      <c r="L969" s="11" t="str">
        <f>IF('SAT Math'!B969="","",'SAT M to CBEST M'!$A$2+'SAT M to CBEST M'!$B$2*B969)</f>
        <v/>
      </c>
      <c r="M969" s="11" t="str">
        <f>IF('SAT Math'!B969="","", IF(L969&lt;20, 20, IF(L969&gt;80, 80, L969)))</f>
        <v/>
      </c>
    </row>
    <row r="970" spans="1:13" x14ac:dyDescent="0.25">
      <c r="A970" s="11">
        <v>969</v>
      </c>
      <c r="B970" s="30"/>
      <c r="C970" s="11" t="str">
        <f>IF(ISBLANK('SAT Math'!B970),"", IF('SAT Math'!B970&lt;'SAT M to ACT M'!$A$2, 'SAT M to ACT M'!$B$2, IF('SAT Math'!B970&gt;'SAT M to ACT M'!A$56, 'SAT M to ACT M'!B$56, VLOOKUP(B970,'SAT M to ACT M'!A:B,2,FALSE))))</f>
        <v/>
      </c>
      <c r="D970" s="11" t="str">
        <f t="shared" si="105"/>
        <v/>
      </c>
      <c r="E970" s="11" t="str">
        <f t="shared" si="109"/>
        <v/>
      </c>
      <c r="F970" s="11" t="str">
        <f t="shared" si="106"/>
        <v/>
      </c>
      <c r="G970" s="11" t="str">
        <f>IF('SAT Math'!B970="","", IF(F970&lt;100, 100, IF(F970&gt;300, 300, F970)))</f>
        <v/>
      </c>
      <c r="H970" s="11" t="str">
        <f t="shared" si="107"/>
        <v/>
      </c>
      <c r="I970" s="11" t="str">
        <f t="shared" si="110"/>
        <v/>
      </c>
      <c r="J970" s="11" t="str">
        <f t="shared" si="108"/>
        <v/>
      </c>
      <c r="K970" s="11" t="str">
        <f t="shared" si="111"/>
        <v/>
      </c>
      <c r="L970" s="11" t="str">
        <f>IF('SAT Math'!B970="","",'SAT M to CBEST M'!$A$2+'SAT M to CBEST M'!$B$2*B970)</f>
        <v/>
      </c>
      <c r="M970" s="11" t="str">
        <f>IF('SAT Math'!B970="","", IF(L970&lt;20, 20, IF(L970&gt;80, 80, L970)))</f>
        <v/>
      </c>
    </row>
    <row r="971" spans="1:13" x14ac:dyDescent="0.25">
      <c r="A971" s="11">
        <v>970</v>
      </c>
      <c r="B971" s="30"/>
      <c r="C971" s="11" t="str">
        <f>IF(ISBLANK('SAT Math'!B971),"", IF('SAT Math'!B971&lt;'SAT M to ACT M'!$A$2, 'SAT M to ACT M'!$B$2, IF('SAT Math'!B971&gt;'SAT M to ACT M'!A$56, 'SAT M to ACT M'!B$56, VLOOKUP(B971,'SAT M to ACT M'!A:B,2,FALSE))))</f>
        <v/>
      </c>
      <c r="D971" s="11" t="str">
        <f t="shared" si="105"/>
        <v/>
      </c>
      <c r="E971" s="11" t="str">
        <f t="shared" si="109"/>
        <v/>
      </c>
      <c r="F971" s="11" t="str">
        <f t="shared" si="106"/>
        <v/>
      </c>
      <c r="G971" s="11" t="str">
        <f>IF('SAT Math'!B971="","", IF(F971&lt;100, 100, IF(F971&gt;300, 300, F971)))</f>
        <v/>
      </c>
      <c r="H971" s="11" t="str">
        <f t="shared" si="107"/>
        <v/>
      </c>
      <c r="I971" s="11" t="str">
        <f t="shared" si="110"/>
        <v/>
      </c>
      <c r="J971" s="11" t="str">
        <f t="shared" si="108"/>
        <v/>
      </c>
      <c r="K971" s="11" t="str">
        <f t="shared" si="111"/>
        <v/>
      </c>
      <c r="L971" s="11" t="str">
        <f>IF('SAT Math'!B971="","",'SAT M to CBEST M'!$A$2+'SAT M to CBEST M'!$B$2*B971)</f>
        <v/>
      </c>
      <c r="M971" s="11" t="str">
        <f>IF('SAT Math'!B971="","", IF(L971&lt;20, 20, IF(L971&gt;80, 80, L971)))</f>
        <v/>
      </c>
    </row>
    <row r="972" spans="1:13" x14ac:dyDescent="0.25">
      <c r="A972" s="11">
        <v>971</v>
      </c>
      <c r="B972" s="30"/>
      <c r="C972" s="11" t="str">
        <f>IF(ISBLANK('SAT Math'!B972),"", IF('SAT Math'!B972&lt;'SAT M to ACT M'!$A$2, 'SAT M to ACT M'!$B$2, IF('SAT Math'!B972&gt;'SAT M to ACT M'!A$56, 'SAT M to ACT M'!B$56, VLOOKUP(B972,'SAT M to ACT M'!A:B,2,FALSE))))</f>
        <v/>
      </c>
      <c r="D972" s="11" t="str">
        <f t="shared" si="105"/>
        <v/>
      </c>
      <c r="E972" s="11" t="str">
        <f t="shared" si="109"/>
        <v/>
      </c>
      <c r="F972" s="11" t="str">
        <f t="shared" si="106"/>
        <v/>
      </c>
      <c r="G972" s="11" t="str">
        <f>IF('SAT Math'!B972="","", IF(F972&lt;100, 100, IF(F972&gt;300, 300, F972)))</f>
        <v/>
      </c>
      <c r="H972" s="11" t="str">
        <f t="shared" si="107"/>
        <v/>
      </c>
      <c r="I972" s="11" t="str">
        <f t="shared" si="110"/>
        <v/>
      </c>
      <c r="J972" s="11" t="str">
        <f t="shared" si="108"/>
        <v/>
      </c>
      <c r="K972" s="11" t="str">
        <f t="shared" si="111"/>
        <v/>
      </c>
      <c r="L972" s="11" t="str">
        <f>IF('SAT Math'!B972="","",'SAT M to CBEST M'!$A$2+'SAT M to CBEST M'!$B$2*B972)</f>
        <v/>
      </c>
      <c r="M972" s="11" t="str">
        <f>IF('SAT Math'!B972="","", IF(L972&lt;20, 20, IF(L972&gt;80, 80, L972)))</f>
        <v/>
      </c>
    </row>
    <row r="973" spans="1:13" x14ac:dyDescent="0.25">
      <c r="A973" s="11">
        <v>972</v>
      </c>
      <c r="B973" s="30"/>
      <c r="C973" s="11" t="str">
        <f>IF(ISBLANK('SAT Math'!B973),"", IF('SAT Math'!B973&lt;'SAT M to ACT M'!$A$2, 'SAT M to ACT M'!$B$2, IF('SAT Math'!B973&gt;'SAT M to ACT M'!A$56, 'SAT M to ACT M'!B$56, VLOOKUP(B973,'SAT M to ACT M'!A:B,2,FALSE))))</f>
        <v/>
      </c>
      <c r="D973" s="11" t="str">
        <f t="shared" si="105"/>
        <v/>
      </c>
      <c r="E973" s="11" t="str">
        <f t="shared" si="109"/>
        <v/>
      </c>
      <c r="F973" s="11" t="str">
        <f t="shared" si="106"/>
        <v/>
      </c>
      <c r="G973" s="11" t="str">
        <f>IF('SAT Math'!B973="","", IF(F973&lt;100, 100, IF(F973&gt;300, 300, F973)))</f>
        <v/>
      </c>
      <c r="H973" s="11" t="str">
        <f t="shared" si="107"/>
        <v/>
      </c>
      <c r="I973" s="11" t="str">
        <f t="shared" si="110"/>
        <v/>
      </c>
      <c r="J973" s="11" t="str">
        <f t="shared" si="108"/>
        <v/>
      </c>
      <c r="K973" s="11" t="str">
        <f t="shared" si="111"/>
        <v/>
      </c>
      <c r="L973" s="11" t="str">
        <f>IF('SAT Math'!B973="","",'SAT M to CBEST M'!$A$2+'SAT M to CBEST M'!$B$2*B973)</f>
        <v/>
      </c>
      <c r="M973" s="11" t="str">
        <f>IF('SAT Math'!B973="","", IF(L973&lt;20, 20, IF(L973&gt;80, 80, L973)))</f>
        <v/>
      </c>
    </row>
    <row r="974" spans="1:13" x14ac:dyDescent="0.25">
      <c r="A974" s="11">
        <v>973</v>
      </c>
      <c r="B974" s="30"/>
      <c r="C974" s="11" t="str">
        <f>IF(ISBLANK('SAT Math'!B974),"", IF('SAT Math'!B974&lt;'SAT M to ACT M'!$A$2, 'SAT M to ACT M'!$B$2, IF('SAT Math'!B974&gt;'SAT M to ACT M'!A$56, 'SAT M to ACT M'!B$56, VLOOKUP(B974,'SAT M to ACT M'!A:B,2,FALSE))))</f>
        <v/>
      </c>
      <c r="D974" s="11" t="str">
        <f t="shared" si="105"/>
        <v/>
      </c>
      <c r="E974" s="11" t="str">
        <f t="shared" si="109"/>
        <v/>
      </c>
      <c r="F974" s="11" t="str">
        <f t="shared" si="106"/>
        <v/>
      </c>
      <c r="G974" s="11" t="str">
        <f>IF('SAT Math'!B974="","", IF(F974&lt;100, 100, IF(F974&gt;300, 300, F974)))</f>
        <v/>
      </c>
      <c r="H974" s="11" t="str">
        <f t="shared" si="107"/>
        <v/>
      </c>
      <c r="I974" s="11" t="str">
        <f t="shared" si="110"/>
        <v/>
      </c>
      <c r="J974" s="11" t="str">
        <f t="shared" si="108"/>
        <v/>
      </c>
      <c r="K974" s="11" t="str">
        <f t="shared" si="111"/>
        <v/>
      </c>
      <c r="L974" s="11" t="str">
        <f>IF('SAT Math'!B974="","",'SAT M to CBEST M'!$A$2+'SAT M to CBEST M'!$B$2*B974)</f>
        <v/>
      </c>
      <c r="M974" s="11" t="str">
        <f>IF('SAT Math'!B974="","", IF(L974&lt;20, 20, IF(L974&gt;80, 80, L974)))</f>
        <v/>
      </c>
    </row>
    <row r="975" spans="1:13" x14ac:dyDescent="0.25">
      <c r="A975" s="11">
        <v>974</v>
      </c>
      <c r="B975" s="30"/>
      <c r="C975" s="11" t="str">
        <f>IF(ISBLANK('SAT Math'!B975),"", IF('SAT Math'!B975&lt;'SAT M to ACT M'!$A$2, 'SAT M to ACT M'!$B$2, IF('SAT Math'!B975&gt;'SAT M to ACT M'!A$56, 'SAT M to ACT M'!B$56, VLOOKUP(B975,'SAT M to ACT M'!A:B,2,FALSE))))</f>
        <v/>
      </c>
      <c r="D975" s="11" t="str">
        <f t="shared" si="105"/>
        <v/>
      </c>
      <c r="E975" s="11" t="str">
        <f t="shared" si="109"/>
        <v/>
      </c>
      <c r="F975" s="11" t="str">
        <f t="shared" si="106"/>
        <v/>
      </c>
      <c r="G975" s="11" t="str">
        <f>IF('SAT Math'!B975="","", IF(F975&lt;100, 100, IF(F975&gt;300, 300, F975)))</f>
        <v/>
      </c>
      <c r="H975" s="11" t="str">
        <f t="shared" si="107"/>
        <v/>
      </c>
      <c r="I975" s="11" t="str">
        <f t="shared" si="110"/>
        <v/>
      </c>
      <c r="J975" s="11" t="str">
        <f t="shared" si="108"/>
        <v/>
      </c>
      <c r="K975" s="11" t="str">
        <f t="shared" si="111"/>
        <v/>
      </c>
      <c r="L975" s="11" t="str">
        <f>IF('SAT Math'!B975="","",'SAT M to CBEST M'!$A$2+'SAT M to CBEST M'!$B$2*B975)</f>
        <v/>
      </c>
      <c r="M975" s="11" t="str">
        <f>IF('SAT Math'!B975="","", IF(L975&lt;20, 20, IF(L975&gt;80, 80, L975)))</f>
        <v/>
      </c>
    </row>
    <row r="976" spans="1:13" x14ac:dyDescent="0.25">
      <c r="A976" s="11">
        <v>975</v>
      </c>
      <c r="B976" s="30"/>
      <c r="C976" s="11" t="str">
        <f>IF(ISBLANK('SAT Math'!B976),"", IF('SAT Math'!B976&lt;'SAT M to ACT M'!$A$2, 'SAT M to ACT M'!$B$2, IF('SAT Math'!B976&gt;'SAT M to ACT M'!A$56, 'SAT M to ACT M'!B$56, VLOOKUP(B976,'SAT M to ACT M'!A:B,2,FALSE))))</f>
        <v/>
      </c>
      <c r="D976" s="11" t="str">
        <f t="shared" si="105"/>
        <v/>
      </c>
      <c r="E976" s="11" t="str">
        <f t="shared" si="109"/>
        <v/>
      </c>
      <c r="F976" s="11" t="str">
        <f t="shared" si="106"/>
        <v/>
      </c>
      <c r="G976" s="11" t="str">
        <f>IF('SAT Math'!B976="","", IF(F976&lt;100, 100, IF(F976&gt;300, 300, F976)))</f>
        <v/>
      </c>
      <c r="H976" s="11" t="str">
        <f t="shared" si="107"/>
        <v/>
      </c>
      <c r="I976" s="11" t="str">
        <f t="shared" si="110"/>
        <v/>
      </c>
      <c r="J976" s="11" t="str">
        <f t="shared" si="108"/>
        <v/>
      </c>
      <c r="K976" s="11" t="str">
        <f t="shared" si="111"/>
        <v/>
      </c>
      <c r="L976" s="11" t="str">
        <f>IF('SAT Math'!B976="","",'SAT M to CBEST M'!$A$2+'SAT M to CBEST M'!$B$2*B976)</f>
        <v/>
      </c>
      <c r="M976" s="11" t="str">
        <f>IF('SAT Math'!B976="","", IF(L976&lt;20, 20, IF(L976&gt;80, 80, L976)))</f>
        <v/>
      </c>
    </row>
    <row r="977" spans="1:13" x14ac:dyDescent="0.25">
      <c r="A977" s="11">
        <v>976</v>
      </c>
      <c r="B977" s="30"/>
      <c r="C977" s="11" t="str">
        <f>IF(ISBLANK('SAT Math'!B977),"", IF('SAT Math'!B977&lt;'SAT M to ACT M'!$A$2, 'SAT M to ACT M'!$B$2, IF('SAT Math'!B977&gt;'SAT M to ACT M'!A$56, 'SAT M to ACT M'!B$56, VLOOKUP(B977,'SAT M to ACT M'!A:B,2,FALSE))))</f>
        <v/>
      </c>
      <c r="D977" s="11" t="str">
        <f t="shared" si="105"/>
        <v/>
      </c>
      <c r="E977" s="11" t="str">
        <f t="shared" si="109"/>
        <v/>
      </c>
      <c r="F977" s="11" t="str">
        <f t="shared" si="106"/>
        <v/>
      </c>
      <c r="G977" s="11" t="str">
        <f>IF('SAT Math'!B977="","", IF(F977&lt;100, 100, IF(F977&gt;300, 300, F977)))</f>
        <v/>
      </c>
      <c r="H977" s="11" t="str">
        <f t="shared" si="107"/>
        <v/>
      </c>
      <c r="I977" s="11" t="str">
        <f t="shared" si="110"/>
        <v/>
      </c>
      <c r="J977" s="11" t="str">
        <f t="shared" si="108"/>
        <v/>
      </c>
      <c r="K977" s="11" t="str">
        <f t="shared" si="111"/>
        <v/>
      </c>
      <c r="L977" s="11" t="str">
        <f>IF('SAT Math'!B977="","",'SAT M to CBEST M'!$A$2+'SAT M to CBEST M'!$B$2*B977)</f>
        <v/>
      </c>
      <c r="M977" s="11" t="str">
        <f>IF('SAT Math'!B977="","", IF(L977&lt;20, 20, IF(L977&gt;80, 80, L977)))</f>
        <v/>
      </c>
    </row>
    <row r="978" spans="1:13" x14ac:dyDescent="0.25">
      <c r="A978" s="11">
        <v>977</v>
      </c>
      <c r="B978" s="30"/>
      <c r="C978" s="11" t="str">
        <f>IF(ISBLANK('SAT Math'!B978),"", IF('SAT Math'!B978&lt;'SAT M to ACT M'!$A$2, 'SAT M to ACT M'!$B$2, IF('SAT Math'!B978&gt;'SAT M to ACT M'!A$56, 'SAT M to ACT M'!B$56, VLOOKUP(B978,'SAT M to ACT M'!A:B,2,FALSE))))</f>
        <v/>
      </c>
      <c r="D978" s="11" t="str">
        <f t="shared" si="105"/>
        <v/>
      </c>
      <c r="E978" s="11" t="str">
        <f t="shared" si="109"/>
        <v/>
      </c>
      <c r="F978" s="11" t="str">
        <f t="shared" si="106"/>
        <v/>
      </c>
      <c r="G978" s="11" t="str">
        <f>IF('SAT Math'!B978="","", IF(F978&lt;100, 100, IF(F978&gt;300, 300, F978)))</f>
        <v/>
      </c>
      <c r="H978" s="11" t="str">
        <f t="shared" si="107"/>
        <v/>
      </c>
      <c r="I978" s="11" t="str">
        <f t="shared" si="110"/>
        <v/>
      </c>
      <c r="J978" s="11" t="str">
        <f t="shared" si="108"/>
        <v/>
      </c>
      <c r="K978" s="11" t="str">
        <f t="shared" si="111"/>
        <v/>
      </c>
      <c r="L978" s="11" t="str">
        <f>IF('SAT Math'!B978="","",'SAT M to CBEST M'!$A$2+'SAT M to CBEST M'!$B$2*B978)</f>
        <v/>
      </c>
      <c r="M978" s="11" t="str">
        <f>IF('SAT Math'!B978="","", IF(L978&lt;20, 20, IF(L978&gt;80, 80, L978)))</f>
        <v/>
      </c>
    </row>
    <row r="979" spans="1:13" x14ac:dyDescent="0.25">
      <c r="A979" s="11">
        <v>978</v>
      </c>
      <c r="B979" s="30"/>
      <c r="C979" s="11" t="str">
        <f>IF(ISBLANK('SAT Math'!B979),"", IF('SAT Math'!B979&lt;'SAT M to ACT M'!$A$2, 'SAT M to ACT M'!$B$2, IF('SAT Math'!B979&gt;'SAT M to ACT M'!A$56, 'SAT M to ACT M'!B$56, VLOOKUP(B979,'SAT M to ACT M'!A:B,2,FALSE))))</f>
        <v/>
      </c>
      <c r="D979" s="11" t="str">
        <f t="shared" si="105"/>
        <v/>
      </c>
      <c r="E979" s="11" t="str">
        <f t="shared" si="109"/>
        <v/>
      </c>
      <c r="F979" s="11" t="str">
        <f t="shared" si="106"/>
        <v/>
      </c>
      <c r="G979" s="11" t="str">
        <f>IF('SAT Math'!B979="","", IF(F979&lt;100, 100, IF(F979&gt;300, 300, F979)))</f>
        <v/>
      </c>
      <c r="H979" s="11" t="str">
        <f t="shared" si="107"/>
        <v/>
      </c>
      <c r="I979" s="11" t="str">
        <f t="shared" si="110"/>
        <v/>
      </c>
      <c r="J979" s="11" t="str">
        <f t="shared" si="108"/>
        <v/>
      </c>
      <c r="K979" s="11" t="str">
        <f t="shared" si="111"/>
        <v/>
      </c>
      <c r="L979" s="11" t="str">
        <f>IF('SAT Math'!B979="","",'SAT M to CBEST M'!$A$2+'SAT M to CBEST M'!$B$2*B979)</f>
        <v/>
      </c>
      <c r="M979" s="11" t="str">
        <f>IF('SAT Math'!B979="","", IF(L979&lt;20, 20, IF(L979&gt;80, 80, L979)))</f>
        <v/>
      </c>
    </row>
    <row r="980" spans="1:13" x14ac:dyDescent="0.25">
      <c r="A980" s="11">
        <v>979</v>
      </c>
      <c r="B980" s="30"/>
      <c r="C980" s="11" t="str">
        <f>IF(ISBLANK('SAT Math'!B980),"", IF('SAT Math'!B980&lt;'SAT M to ACT M'!$A$2, 'SAT M to ACT M'!$B$2, IF('SAT Math'!B980&gt;'SAT M to ACT M'!A$56, 'SAT M to ACT M'!B$56, VLOOKUP(B980,'SAT M to ACT M'!A:B,2,FALSE))))</f>
        <v/>
      </c>
      <c r="D980" s="11" t="str">
        <f t="shared" si="105"/>
        <v/>
      </c>
      <c r="E980" s="11" t="str">
        <f t="shared" si="109"/>
        <v/>
      </c>
      <c r="F980" s="11" t="str">
        <f t="shared" si="106"/>
        <v/>
      </c>
      <c r="G980" s="11" t="str">
        <f>IF('SAT Math'!B980="","", IF(F980&lt;100, 100, IF(F980&gt;300, 300, F980)))</f>
        <v/>
      </c>
      <c r="H980" s="11" t="str">
        <f t="shared" si="107"/>
        <v/>
      </c>
      <c r="I980" s="11" t="str">
        <f t="shared" si="110"/>
        <v/>
      </c>
      <c r="J980" s="11" t="str">
        <f t="shared" si="108"/>
        <v/>
      </c>
      <c r="K980" s="11" t="str">
        <f t="shared" si="111"/>
        <v/>
      </c>
      <c r="L980" s="11" t="str">
        <f>IF('SAT Math'!B980="","",'SAT M to CBEST M'!$A$2+'SAT M to CBEST M'!$B$2*B980)</f>
        <v/>
      </c>
      <c r="M980" s="11" t="str">
        <f>IF('SAT Math'!B980="","", IF(L980&lt;20, 20, IF(L980&gt;80, 80, L980)))</f>
        <v/>
      </c>
    </row>
    <row r="981" spans="1:13" x14ac:dyDescent="0.25">
      <c r="A981" s="11">
        <v>980</v>
      </c>
      <c r="B981" s="30"/>
      <c r="C981" s="11" t="str">
        <f>IF(ISBLANK('SAT Math'!B981),"", IF('SAT Math'!B981&lt;'SAT M to ACT M'!$A$2, 'SAT M to ACT M'!$B$2, IF('SAT Math'!B981&gt;'SAT M to ACT M'!A$56, 'SAT M to ACT M'!B$56, VLOOKUP(B981,'SAT M to ACT M'!A:B,2,FALSE))))</f>
        <v/>
      </c>
      <c r="D981" s="11" t="str">
        <f t="shared" si="105"/>
        <v/>
      </c>
      <c r="E981" s="11" t="str">
        <f t="shared" si="109"/>
        <v/>
      </c>
      <c r="F981" s="11" t="str">
        <f t="shared" si="106"/>
        <v/>
      </c>
      <c r="G981" s="11" t="str">
        <f>IF('SAT Math'!B981="","", IF(F981&lt;100, 100, IF(F981&gt;300, 300, F981)))</f>
        <v/>
      </c>
      <c r="H981" s="11" t="str">
        <f t="shared" si="107"/>
        <v/>
      </c>
      <c r="I981" s="11" t="str">
        <f t="shared" si="110"/>
        <v/>
      </c>
      <c r="J981" s="11" t="str">
        <f t="shared" si="108"/>
        <v/>
      </c>
      <c r="K981" s="11" t="str">
        <f t="shared" si="111"/>
        <v/>
      </c>
      <c r="L981" s="11" t="str">
        <f>IF('SAT Math'!B981="","",'SAT M to CBEST M'!$A$2+'SAT M to CBEST M'!$B$2*B981)</f>
        <v/>
      </c>
      <c r="M981" s="11" t="str">
        <f>IF('SAT Math'!B981="","", IF(L981&lt;20, 20, IF(L981&gt;80, 80, L981)))</f>
        <v/>
      </c>
    </row>
    <row r="982" spans="1:13" x14ac:dyDescent="0.25">
      <c r="A982" s="11">
        <v>981</v>
      </c>
      <c r="B982" s="30"/>
      <c r="C982" s="11" t="str">
        <f>IF(ISBLANK('SAT Math'!B982),"", IF('SAT Math'!B982&lt;'SAT M to ACT M'!$A$2, 'SAT M to ACT M'!$B$2, IF('SAT Math'!B982&gt;'SAT M to ACT M'!A$56, 'SAT M to ACT M'!B$56, VLOOKUP(B982,'SAT M to ACT M'!A:B,2,FALSE))))</f>
        <v/>
      </c>
      <c r="D982" s="11" t="str">
        <f t="shared" si="105"/>
        <v/>
      </c>
      <c r="E982" s="11" t="str">
        <f t="shared" si="109"/>
        <v/>
      </c>
      <c r="F982" s="11" t="str">
        <f t="shared" si="106"/>
        <v/>
      </c>
      <c r="G982" s="11" t="str">
        <f>IF('SAT Math'!B982="","", IF(F982&lt;100, 100, IF(F982&gt;300, 300, F982)))</f>
        <v/>
      </c>
      <c r="H982" s="11" t="str">
        <f t="shared" si="107"/>
        <v/>
      </c>
      <c r="I982" s="11" t="str">
        <f t="shared" si="110"/>
        <v/>
      </c>
      <c r="J982" s="11" t="str">
        <f t="shared" si="108"/>
        <v/>
      </c>
      <c r="K982" s="11" t="str">
        <f t="shared" si="111"/>
        <v/>
      </c>
      <c r="L982" s="11" t="str">
        <f>IF('SAT Math'!B982="","",'SAT M to CBEST M'!$A$2+'SAT M to CBEST M'!$B$2*B982)</f>
        <v/>
      </c>
      <c r="M982" s="11" t="str">
        <f>IF('SAT Math'!B982="","", IF(L982&lt;20, 20, IF(L982&gt;80, 80, L982)))</f>
        <v/>
      </c>
    </row>
    <row r="983" spans="1:13" x14ac:dyDescent="0.25">
      <c r="A983" s="11">
        <v>982</v>
      </c>
      <c r="B983" s="30"/>
      <c r="C983" s="11" t="str">
        <f>IF(ISBLANK('SAT Math'!B983),"", IF('SAT Math'!B983&lt;'SAT M to ACT M'!$A$2, 'SAT M to ACT M'!$B$2, IF('SAT Math'!B983&gt;'SAT M to ACT M'!A$56, 'SAT M to ACT M'!B$56, VLOOKUP(B983,'SAT M to ACT M'!A:B,2,FALSE))))</f>
        <v/>
      </c>
      <c r="D983" s="11" t="str">
        <f t="shared" si="105"/>
        <v/>
      </c>
      <c r="E983" s="11" t="str">
        <f t="shared" si="109"/>
        <v/>
      </c>
      <c r="F983" s="11" t="str">
        <f t="shared" si="106"/>
        <v/>
      </c>
      <c r="G983" s="11" t="str">
        <f>IF('SAT Math'!B983="","", IF(F983&lt;100, 100, IF(F983&gt;300, 300, F983)))</f>
        <v/>
      </c>
      <c r="H983" s="11" t="str">
        <f t="shared" si="107"/>
        <v/>
      </c>
      <c r="I983" s="11" t="str">
        <f t="shared" si="110"/>
        <v/>
      </c>
      <c r="J983" s="11" t="str">
        <f t="shared" si="108"/>
        <v/>
      </c>
      <c r="K983" s="11" t="str">
        <f t="shared" si="111"/>
        <v/>
      </c>
      <c r="L983" s="11" t="str">
        <f>IF('SAT Math'!B983="","",'SAT M to CBEST M'!$A$2+'SAT M to CBEST M'!$B$2*B983)</f>
        <v/>
      </c>
      <c r="M983" s="11" t="str">
        <f>IF('SAT Math'!B983="","", IF(L983&lt;20, 20, IF(L983&gt;80, 80, L983)))</f>
        <v/>
      </c>
    </row>
    <row r="984" spans="1:13" x14ac:dyDescent="0.25">
      <c r="A984" s="11">
        <v>983</v>
      </c>
      <c r="B984" s="30"/>
      <c r="C984" s="11" t="str">
        <f>IF(ISBLANK('SAT Math'!B984),"", IF('SAT Math'!B984&lt;'SAT M to ACT M'!$A$2, 'SAT M to ACT M'!$B$2, IF('SAT Math'!B984&gt;'SAT M to ACT M'!A$56, 'SAT M to ACT M'!B$56, VLOOKUP(B984,'SAT M to ACT M'!A:B,2,FALSE))))</f>
        <v/>
      </c>
      <c r="D984" s="11" t="str">
        <f t="shared" si="105"/>
        <v/>
      </c>
      <c r="E984" s="11" t="str">
        <f t="shared" si="109"/>
        <v/>
      </c>
      <c r="F984" s="11" t="str">
        <f t="shared" si="106"/>
        <v/>
      </c>
      <c r="G984" s="11" t="str">
        <f>IF('SAT Math'!B984="","", IF(F984&lt;100, 100, IF(F984&gt;300, 300, F984)))</f>
        <v/>
      </c>
      <c r="H984" s="11" t="str">
        <f t="shared" si="107"/>
        <v/>
      </c>
      <c r="I984" s="11" t="str">
        <f t="shared" si="110"/>
        <v/>
      </c>
      <c r="J984" s="11" t="str">
        <f t="shared" si="108"/>
        <v/>
      </c>
      <c r="K984" s="11" t="str">
        <f t="shared" si="111"/>
        <v/>
      </c>
      <c r="L984" s="11" t="str">
        <f>IF('SAT Math'!B984="","",'SAT M to CBEST M'!$A$2+'SAT M to CBEST M'!$B$2*B984)</f>
        <v/>
      </c>
      <c r="M984" s="11" t="str">
        <f>IF('SAT Math'!B984="","", IF(L984&lt;20, 20, IF(L984&gt;80, 80, L984)))</f>
        <v/>
      </c>
    </row>
    <row r="985" spans="1:13" x14ac:dyDescent="0.25">
      <c r="A985" s="11">
        <v>984</v>
      </c>
      <c r="B985" s="30"/>
      <c r="C985" s="11" t="str">
        <f>IF(ISBLANK('SAT Math'!B985),"", IF('SAT Math'!B985&lt;'SAT M to ACT M'!$A$2, 'SAT M to ACT M'!$B$2, IF('SAT Math'!B985&gt;'SAT M to ACT M'!A$56, 'SAT M to ACT M'!B$56, VLOOKUP(B985,'SAT M to ACT M'!A:B,2,FALSE))))</f>
        <v/>
      </c>
      <c r="D985" s="11" t="str">
        <f t="shared" si="105"/>
        <v/>
      </c>
      <c r="E985" s="11" t="str">
        <f t="shared" si="109"/>
        <v/>
      </c>
      <c r="F985" s="11" t="str">
        <f t="shared" si="106"/>
        <v/>
      </c>
      <c r="G985" s="11" t="str">
        <f>IF('SAT Math'!B985="","", IF(F985&lt;100, 100, IF(F985&gt;300, 300, F985)))</f>
        <v/>
      </c>
      <c r="H985" s="11" t="str">
        <f t="shared" si="107"/>
        <v/>
      </c>
      <c r="I985" s="11" t="str">
        <f t="shared" si="110"/>
        <v/>
      </c>
      <c r="J985" s="11" t="str">
        <f t="shared" si="108"/>
        <v/>
      </c>
      <c r="K985" s="11" t="str">
        <f t="shared" si="111"/>
        <v/>
      </c>
      <c r="L985" s="11" t="str">
        <f>IF('SAT Math'!B985="","",'SAT M to CBEST M'!$A$2+'SAT M to CBEST M'!$B$2*B985)</f>
        <v/>
      </c>
      <c r="M985" s="11" t="str">
        <f>IF('SAT Math'!B985="","", IF(L985&lt;20, 20, IF(L985&gt;80, 80, L985)))</f>
        <v/>
      </c>
    </row>
    <row r="986" spans="1:13" x14ac:dyDescent="0.25">
      <c r="A986" s="11">
        <v>985</v>
      </c>
      <c r="B986" s="30"/>
      <c r="C986" s="11" t="str">
        <f>IF(ISBLANK('SAT Math'!B986),"", IF('SAT Math'!B986&lt;'SAT M to ACT M'!$A$2, 'SAT M to ACT M'!$B$2, IF('SAT Math'!B986&gt;'SAT M to ACT M'!A$56, 'SAT M to ACT M'!B$56, VLOOKUP(B986,'SAT M to ACT M'!A:B,2,FALSE))))</f>
        <v/>
      </c>
      <c r="D986" s="11" t="str">
        <f t="shared" si="105"/>
        <v/>
      </c>
      <c r="E986" s="11" t="str">
        <f t="shared" si="109"/>
        <v/>
      </c>
      <c r="F986" s="11" t="str">
        <f t="shared" si="106"/>
        <v/>
      </c>
      <c r="G986" s="11" t="str">
        <f>IF('SAT Math'!B986="","", IF(F986&lt;100, 100, IF(F986&gt;300, 300, F986)))</f>
        <v/>
      </c>
      <c r="H986" s="11" t="str">
        <f t="shared" si="107"/>
        <v/>
      </c>
      <c r="I986" s="11" t="str">
        <f t="shared" si="110"/>
        <v/>
      </c>
      <c r="J986" s="11" t="str">
        <f t="shared" si="108"/>
        <v/>
      </c>
      <c r="K986" s="11" t="str">
        <f t="shared" si="111"/>
        <v/>
      </c>
      <c r="L986" s="11" t="str">
        <f>IF('SAT Math'!B986="","",'SAT M to CBEST M'!$A$2+'SAT M to CBEST M'!$B$2*B986)</f>
        <v/>
      </c>
      <c r="M986" s="11" t="str">
        <f>IF('SAT Math'!B986="","", IF(L986&lt;20, 20, IF(L986&gt;80, 80, L986)))</f>
        <v/>
      </c>
    </row>
    <row r="987" spans="1:13" x14ac:dyDescent="0.25">
      <c r="A987" s="11">
        <v>986</v>
      </c>
      <c r="B987" s="30"/>
      <c r="C987" s="11" t="str">
        <f>IF(ISBLANK('SAT Math'!B987),"", IF('SAT Math'!B987&lt;'SAT M to ACT M'!$A$2, 'SAT M to ACT M'!$B$2, IF('SAT Math'!B987&gt;'SAT M to ACT M'!A$56, 'SAT M to ACT M'!B$56, VLOOKUP(B987,'SAT M to ACT M'!A:B,2,FALSE))))</f>
        <v/>
      </c>
      <c r="D987" s="11" t="str">
        <f t="shared" si="105"/>
        <v/>
      </c>
      <c r="E987" s="11" t="str">
        <f t="shared" si="109"/>
        <v/>
      </c>
      <c r="F987" s="11" t="str">
        <f t="shared" si="106"/>
        <v/>
      </c>
      <c r="G987" s="11" t="str">
        <f>IF('SAT Math'!B987="","", IF(F987&lt;100, 100, IF(F987&gt;300, 300, F987)))</f>
        <v/>
      </c>
      <c r="H987" s="11" t="str">
        <f t="shared" si="107"/>
        <v/>
      </c>
      <c r="I987" s="11" t="str">
        <f t="shared" si="110"/>
        <v/>
      </c>
      <c r="J987" s="11" t="str">
        <f t="shared" si="108"/>
        <v/>
      </c>
      <c r="K987" s="11" t="str">
        <f t="shared" si="111"/>
        <v/>
      </c>
      <c r="L987" s="11" t="str">
        <f>IF('SAT Math'!B987="","",'SAT M to CBEST M'!$A$2+'SAT M to CBEST M'!$B$2*B987)</f>
        <v/>
      </c>
      <c r="M987" s="11" t="str">
        <f>IF('SAT Math'!B987="","", IF(L987&lt;20, 20, IF(L987&gt;80, 80, L987)))</f>
        <v/>
      </c>
    </row>
    <row r="988" spans="1:13" x14ac:dyDescent="0.25">
      <c r="A988" s="11">
        <v>987</v>
      </c>
      <c r="B988" s="30"/>
      <c r="C988" s="11" t="str">
        <f>IF(ISBLANK('SAT Math'!B988),"", IF('SAT Math'!B988&lt;'SAT M to ACT M'!$A$2, 'SAT M to ACT M'!$B$2, IF('SAT Math'!B988&gt;'SAT M to ACT M'!A$56, 'SAT M to ACT M'!B$56, VLOOKUP(B988,'SAT M to ACT M'!A:B,2,FALSE))))</f>
        <v/>
      </c>
      <c r="D988" s="11" t="str">
        <f t="shared" si="105"/>
        <v/>
      </c>
      <c r="E988" s="11" t="str">
        <f t="shared" si="109"/>
        <v/>
      </c>
      <c r="F988" s="11" t="str">
        <f t="shared" si="106"/>
        <v/>
      </c>
      <c r="G988" s="11" t="str">
        <f>IF('SAT Math'!B988="","", IF(F988&lt;100, 100, IF(F988&gt;300, 300, F988)))</f>
        <v/>
      </c>
      <c r="H988" s="11" t="str">
        <f t="shared" si="107"/>
        <v/>
      </c>
      <c r="I988" s="11" t="str">
        <f t="shared" si="110"/>
        <v/>
      </c>
      <c r="J988" s="11" t="str">
        <f t="shared" si="108"/>
        <v/>
      </c>
      <c r="K988" s="11" t="str">
        <f t="shared" si="111"/>
        <v/>
      </c>
      <c r="L988" s="11" t="str">
        <f>IF('SAT Math'!B988="","",'SAT M to CBEST M'!$A$2+'SAT M to CBEST M'!$B$2*B988)</f>
        <v/>
      </c>
      <c r="M988" s="11" t="str">
        <f>IF('SAT Math'!B988="","", IF(L988&lt;20, 20, IF(L988&gt;80, 80, L988)))</f>
        <v/>
      </c>
    </row>
    <row r="989" spans="1:13" x14ac:dyDescent="0.25">
      <c r="A989" s="11">
        <v>988</v>
      </c>
      <c r="B989" s="30"/>
      <c r="C989" s="11" t="str">
        <f>IF(ISBLANK('SAT Math'!B989),"", IF('SAT Math'!B989&lt;'SAT M to ACT M'!$A$2, 'SAT M to ACT M'!$B$2, IF('SAT Math'!B989&gt;'SAT M to ACT M'!A$56, 'SAT M to ACT M'!B$56, VLOOKUP(B989,'SAT M to ACT M'!A:B,2,FALSE))))</f>
        <v/>
      </c>
      <c r="D989" s="11" t="str">
        <f t="shared" si="105"/>
        <v/>
      </c>
      <c r="E989" s="11" t="str">
        <f t="shared" si="109"/>
        <v/>
      </c>
      <c r="F989" s="11" t="str">
        <f t="shared" si="106"/>
        <v/>
      </c>
      <c r="G989" s="11" t="str">
        <f>IF('SAT Math'!B989="","", IF(F989&lt;100, 100, IF(F989&gt;300, 300, F989)))</f>
        <v/>
      </c>
      <c r="H989" s="11" t="str">
        <f t="shared" si="107"/>
        <v/>
      </c>
      <c r="I989" s="11" t="str">
        <f t="shared" si="110"/>
        <v/>
      </c>
      <c r="J989" s="11" t="str">
        <f t="shared" si="108"/>
        <v/>
      </c>
      <c r="K989" s="11" t="str">
        <f t="shared" si="111"/>
        <v/>
      </c>
      <c r="L989" s="11" t="str">
        <f>IF('SAT Math'!B989="","",'SAT M to CBEST M'!$A$2+'SAT M to CBEST M'!$B$2*B989)</f>
        <v/>
      </c>
      <c r="M989" s="11" t="str">
        <f>IF('SAT Math'!B989="","", IF(L989&lt;20, 20, IF(L989&gt;80, 80, L989)))</f>
        <v/>
      </c>
    </row>
    <row r="990" spans="1:13" x14ac:dyDescent="0.25">
      <c r="A990" s="11">
        <v>989</v>
      </c>
      <c r="B990" s="30"/>
      <c r="C990" s="11" t="str">
        <f>IF(ISBLANK('SAT Math'!B990),"", IF('SAT Math'!B990&lt;'SAT M to ACT M'!$A$2, 'SAT M to ACT M'!$B$2, IF('SAT Math'!B990&gt;'SAT M to ACT M'!A$56, 'SAT M to ACT M'!B$56, VLOOKUP(B990,'SAT M to ACT M'!A:B,2,FALSE))))</f>
        <v/>
      </c>
      <c r="D990" s="11" t="str">
        <f t="shared" si="105"/>
        <v/>
      </c>
      <c r="E990" s="11" t="str">
        <f t="shared" si="109"/>
        <v/>
      </c>
      <c r="F990" s="11" t="str">
        <f t="shared" si="106"/>
        <v/>
      </c>
      <c r="G990" s="11" t="str">
        <f>IF('SAT Math'!B990="","", IF(F990&lt;100, 100, IF(F990&gt;300, 300, F990)))</f>
        <v/>
      </c>
      <c r="H990" s="11" t="str">
        <f t="shared" si="107"/>
        <v/>
      </c>
      <c r="I990" s="11" t="str">
        <f t="shared" si="110"/>
        <v/>
      </c>
      <c r="J990" s="11" t="str">
        <f t="shared" si="108"/>
        <v/>
      </c>
      <c r="K990" s="11" t="str">
        <f t="shared" si="111"/>
        <v/>
      </c>
      <c r="L990" s="11" t="str">
        <f>IF('SAT Math'!B990="","",'SAT M to CBEST M'!$A$2+'SAT M to CBEST M'!$B$2*B990)</f>
        <v/>
      </c>
      <c r="M990" s="11" t="str">
        <f>IF('SAT Math'!B990="","", IF(L990&lt;20, 20, IF(L990&gt;80, 80, L990)))</f>
        <v/>
      </c>
    </row>
    <row r="991" spans="1:13" x14ac:dyDescent="0.25">
      <c r="A991" s="11">
        <v>990</v>
      </c>
      <c r="B991" s="30"/>
      <c r="C991" s="11" t="str">
        <f>IF(ISBLANK('SAT Math'!B991),"", IF('SAT Math'!B991&lt;'SAT M to ACT M'!$A$2, 'SAT M to ACT M'!$B$2, IF('SAT Math'!B991&gt;'SAT M to ACT M'!A$56, 'SAT M to ACT M'!B$56, VLOOKUP(B991,'SAT M to ACT M'!A:B,2,FALSE))))</f>
        <v/>
      </c>
      <c r="D991" s="11" t="str">
        <f t="shared" si="105"/>
        <v/>
      </c>
      <c r="E991" s="11" t="str">
        <f t="shared" si="109"/>
        <v/>
      </c>
      <c r="F991" s="11" t="str">
        <f t="shared" si="106"/>
        <v/>
      </c>
      <c r="G991" s="11" t="str">
        <f>IF('SAT Math'!B991="","", IF(F991&lt;100, 100, IF(F991&gt;300, 300, F991)))</f>
        <v/>
      </c>
      <c r="H991" s="11" t="str">
        <f t="shared" si="107"/>
        <v/>
      </c>
      <c r="I991" s="11" t="str">
        <f t="shared" si="110"/>
        <v/>
      </c>
      <c r="J991" s="11" t="str">
        <f t="shared" si="108"/>
        <v/>
      </c>
      <c r="K991" s="11" t="str">
        <f t="shared" si="111"/>
        <v/>
      </c>
      <c r="L991" s="11" t="str">
        <f>IF('SAT Math'!B991="","",'SAT M to CBEST M'!$A$2+'SAT M to CBEST M'!$B$2*B991)</f>
        <v/>
      </c>
      <c r="M991" s="11" t="str">
        <f>IF('SAT Math'!B991="","", IF(L991&lt;20, 20, IF(L991&gt;80, 80, L991)))</f>
        <v/>
      </c>
    </row>
    <row r="992" spans="1:13" x14ac:dyDescent="0.25">
      <c r="A992" s="11">
        <v>991</v>
      </c>
      <c r="B992" s="30"/>
      <c r="C992" s="11" t="str">
        <f>IF(ISBLANK('SAT Math'!B992),"", IF('SAT Math'!B992&lt;'SAT M to ACT M'!$A$2, 'SAT M to ACT M'!$B$2, IF('SAT Math'!B992&gt;'SAT M to ACT M'!A$56, 'SAT M to ACT M'!B$56, VLOOKUP(B992,'SAT M to ACT M'!A:B,2,FALSE))))</f>
        <v/>
      </c>
      <c r="D992" s="11" t="str">
        <f t="shared" si="105"/>
        <v/>
      </c>
      <c r="E992" s="11" t="str">
        <f t="shared" si="109"/>
        <v/>
      </c>
      <c r="F992" s="11" t="str">
        <f t="shared" si="106"/>
        <v/>
      </c>
      <c r="G992" s="11" t="str">
        <f>IF('SAT Math'!B992="","", IF(F992&lt;100, 100, IF(F992&gt;300, 300, F992)))</f>
        <v/>
      </c>
      <c r="H992" s="11" t="str">
        <f t="shared" si="107"/>
        <v/>
      </c>
      <c r="I992" s="11" t="str">
        <f t="shared" si="110"/>
        <v/>
      </c>
      <c r="J992" s="11" t="str">
        <f t="shared" si="108"/>
        <v/>
      </c>
      <c r="K992" s="11" t="str">
        <f t="shared" si="111"/>
        <v/>
      </c>
      <c r="L992" s="11" t="str">
        <f>IF('SAT Math'!B992="","",'SAT M to CBEST M'!$A$2+'SAT M to CBEST M'!$B$2*B992)</f>
        <v/>
      </c>
      <c r="M992" s="11" t="str">
        <f>IF('SAT Math'!B992="","", IF(L992&lt;20, 20, IF(L992&gt;80, 80, L992)))</f>
        <v/>
      </c>
    </row>
    <row r="993" spans="1:13" x14ac:dyDescent="0.25">
      <c r="A993" s="11">
        <v>992</v>
      </c>
      <c r="B993" s="30"/>
      <c r="C993" s="11" t="str">
        <f>IF(ISBLANK('SAT Math'!B993),"", IF('SAT Math'!B993&lt;'SAT M to ACT M'!$A$2, 'SAT M to ACT M'!$B$2, IF('SAT Math'!B993&gt;'SAT M to ACT M'!A$56, 'SAT M to ACT M'!B$56, VLOOKUP(B993,'SAT M to ACT M'!A:B,2,FALSE))))</f>
        <v/>
      </c>
      <c r="D993" s="11" t="str">
        <f t="shared" si="105"/>
        <v/>
      </c>
      <c r="E993" s="11" t="str">
        <f t="shared" si="109"/>
        <v/>
      </c>
      <c r="F993" s="11" t="str">
        <f t="shared" si="106"/>
        <v/>
      </c>
      <c r="G993" s="11" t="str">
        <f>IF('SAT Math'!B993="","", IF(F993&lt;100, 100, IF(F993&gt;300, 300, F993)))</f>
        <v/>
      </c>
      <c r="H993" s="11" t="str">
        <f t="shared" si="107"/>
        <v/>
      </c>
      <c r="I993" s="11" t="str">
        <f t="shared" si="110"/>
        <v/>
      </c>
      <c r="J993" s="11" t="str">
        <f t="shared" si="108"/>
        <v/>
      </c>
      <c r="K993" s="11" t="str">
        <f t="shared" si="111"/>
        <v/>
      </c>
      <c r="L993" s="11" t="str">
        <f>IF('SAT Math'!B993="","",'SAT M to CBEST M'!$A$2+'SAT M to CBEST M'!$B$2*B993)</f>
        <v/>
      </c>
      <c r="M993" s="11" t="str">
        <f>IF('SAT Math'!B993="","", IF(L993&lt;20, 20, IF(L993&gt;80, 80, L993)))</f>
        <v/>
      </c>
    </row>
    <row r="994" spans="1:13" x14ac:dyDescent="0.25">
      <c r="A994" s="11">
        <v>993</v>
      </c>
      <c r="B994" s="30"/>
      <c r="C994" s="11" t="str">
        <f>IF(ISBLANK('SAT Math'!B994),"", IF('SAT Math'!B994&lt;'SAT M to ACT M'!$A$2, 'SAT M to ACT M'!$B$2, IF('SAT Math'!B994&gt;'SAT M to ACT M'!A$56, 'SAT M to ACT M'!B$56, VLOOKUP(B994,'SAT M to ACT M'!A:B,2,FALSE))))</f>
        <v/>
      </c>
      <c r="D994" s="11" t="str">
        <f t="shared" si="105"/>
        <v/>
      </c>
      <c r="E994" s="11" t="str">
        <f t="shared" si="109"/>
        <v/>
      </c>
      <c r="F994" s="11" t="str">
        <f t="shared" si="106"/>
        <v/>
      </c>
      <c r="G994" s="11" t="str">
        <f>IF('SAT Math'!B994="","", IF(F994&lt;100, 100, IF(F994&gt;300, 300, F994)))</f>
        <v/>
      </c>
      <c r="H994" s="11" t="str">
        <f t="shared" si="107"/>
        <v/>
      </c>
      <c r="I994" s="11" t="str">
        <f t="shared" si="110"/>
        <v/>
      </c>
      <c r="J994" s="11" t="str">
        <f t="shared" si="108"/>
        <v/>
      </c>
      <c r="K994" s="11" t="str">
        <f t="shared" si="111"/>
        <v/>
      </c>
      <c r="L994" s="11" t="str">
        <f>IF('SAT Math'!B994="","",'SAT M to CBEST M'!$A$2+'SAT M to CBEST M'!$B$2*B994)</f>
        <v/>
      </c>
      <c r="M994" s="11" t="str">
        <f>IF('SAT Math'!B994="","", IF(L994&lt;20, 20, IF(L994&gt;80, 80, L994)))</f>
        <v/>
      </c>
    </row>
    <row r="995" spans="1:13" x14ac:dyDescent="0.25">
      <c r="A995" s="11">
        <v>994</v>
      </c>
      <c r="B995" s="30"/>
      <c r="C995" s="11" t="str">
        <f>IF(ISBLANK('SAT Math'!B995),"", IF('SAT Math'!B995&lt;'SAT M to ACT M'!$A$2, 'SAT M to ACT M'!$B$2, IF('SAT Math'!B995&gt;'SAT M to ACT M'!A$56, 'SAT M to ACT M'!B$56, VLOOKUP(B995,'SAT M to ACT M'!A:B,2,FALSE))))</f>
        <v/>
      </c>
      <c r="D995" s="11" t="str">
        <f t="shared" si="105"/>
        <v/>
      </c>
      <c r="E995" s="11" t="str">
        <f t="shared" si="109"/>
        <v/>
      </c>
      <c r="F995" s="11" t="str">
        <f t="shared" si="106"/>
        <v/>
      </c>
      <c r="G995" s="11" t="str">
        <f>IF('SAT Math'!B995="","", IF(F995&lt;100, 100, IF(F995&gt;300, 300, F995)))</f>
        <v/>
      </c>
      <c r="H995" s="11" t="str">
        <f t="shared" si="107"/>
        <v/>
      </c>
      <c r="I995" s="11" t="str">
        <f t="shared" si="110"/>
        <v/>
      </c>
      <c r="J995" s="11" t="str">
        <f t="shared" si="108"/>
        <v/>
      </c>
      <c r="K995" s="11" t="str">
        <f t="shared" si="111"/>
        <v/>
      </c>
      <c r="L995" s="11" t="str">
        <f>IF('SAT Math'!B995="","",'SAT M to CBEST M'!$A$2+'SAT M to CBEST M'!$B$2*B995)</f>
        <v/>
      </c>
      <c r="M995" s="11" t="str">
        <f>IF('SAT Math'!B995="","", IF(L995&lt;20, 20, IF(L995&gt;80, 80, L995)))</f>
        <v/>
      </c>
    </row>
    <row r="996" spans="1:13" x14ac:dyDescent="0.25">
      <c r="A996" s="11">
        <v>995</v>
      </c>
      <c r="B996" s="30"/>
      <c r="C996" s="11" t="str">
        <f>IF(ISBLANK('SAT Math'!B996),"", IF('SAT Math'!B996&lt;'SAT M to ACT M'!$A$2, 'SAT M to ACT M'!$B$2, IF('SAT Math'!B996&gt;'SAT M to ACT M'!A$56, 'SAT M to ACT M'!B$56, VLOOKUP(B996,'SAT M to ACT M'!A:B,2,FALSE))))</f>
        <v/>
      </c>
      <c r="D996" s="11" t="str">
        <f t="shared" si="105"/>
        <v/>
      </c>
      <c r="E996" s="11" t="str">
        <f t="shared" si="109"/>
        <v/>
      </c>
      <c r="F996" s="11" t="str">
        <f t="shared" si="106"/>
        <v/>
      </c>
      <c r="G996" s="11" t="str">
        <f>IF('SAT Math'!B996="","", IF(F996&lt;100, 100, IF(F996&gt;300, 300, F996)))</f>
        <v/>
      </c>
      <c r="H996" s="11" t="str">
        <f t="shared" si="107"/>
        <v/>
      </c>
      <c r="I996" s="11" t="str">
        <f t="shared" si="110"/>
        <v/>
      </c>
      <c r="J996" s="11" t="str">
        <f t="shared" si="108"/>
        <v/>
      </c>
      <c r="K996" s="11" t="str">
        <f t="shared" si="111"/>
        <v/>
      </c>
      <c r="L996" s="11" t="str">
        <f>IF('SAT Math'!B996="","",'SAT M to CBEST M'!$A$2+'SAT M to CBEST M'!$B$2*B996)</f>
        <v/>
      </c>
      <c r="M996" s="11" t="str">
        <f>IF('SAT Math'!B996="","", IF(L996&lt;20, 20, IF(L996&gt;80, 80, L996)))</f>
        <v/>
      </c>
    </row>
    <row r="997" spans="1:13" x14ac:dyDescent="0.25">
      <c r="A997" s="11">
        <v>996</v>
      </c>
      <c r="B997" s="30"/>
      <c r="C997" s="11" t="str">
        <f>IF(ISBLANK('SAT Math'!B997),"", IF('SAT Math'!B997&lt;'SAT M to ACT M'!$A$2, 'SAT M to ACT M'!$B$2, IF('SAT Math'!B997&gt;'SAT M to ACT M'!A$56, 'SAT M to ACT M'!B$56, VLOOKUP(B997,'SAT M to ACT M'!A:B,2,FALSE))))</f>
        <v/>
      </c>
      <c r="D997" s="11" t="str">
        <f t="shared" si="105"/>
        <v/>
      </c>
      <c r="E997" s="11" t="str">
        <f t="shared" si="109"/>
        <v/>
      </c>
      <c r="F997" s="11" t="str">
        <f t="shared" si="106"/>
        <v/>
      </c>
      <c r="G997" s="11" t="str">
        <f>IF('SAT Math'!B997="","", IF(F997&lt;100, 100, IF(F997&gt;300, 300, F997)))</f>
        <v/>
      </c>
      <c r="H997" s="11" t="str">
        <f t="shared" si="107"/>
        <v/>
      </c>
      <c r="I997" s="11" t="str">
        <f t="shared" si="110"/>
        <v/>
      </c>
      <c r="J997" s="11" t="str">
        <f t="shared" si="108"/>
        <v/>
      </c>
      <c r="K997" s="11" t="str">
        <f t="shared" si="111"/>
        <v/>
      </c>
      <c r="L997" s="11" t="str">
        <f>IF('SAT Math'!B997="","",'SAT M to CBEST M'!$A$2+'SAT M to CBEST M'!$B$2*B997)</f>
        <v/>
      </c>
      <c r="M997" s="11" t="str">
        <f>IF('SAT Math'!B997="","", IF(L997&lt;20, 20, IF(L997&gt;80, 80, L997)))</f>
        <v/>
      </c>
    </row>
    <row r="998" spans="1:13" x14ac:dyDescent="0.25">
      <c r="A998" s="11">
        <v>997</v>
      </c>
      <c r="B998" s="30"/>
      <c r="C998" s="11" t="str">
        <f>IF(ISBLANK('SAT Math'!B998),"", IF('SAT Math'!B998&lt;'SAT M to ACT M'!$A$2, 'SAT M to ACT M'!$B$2, IF('SAT Math'!B998&gt;'SAT M to ACT M'!A$56, 'SAT M to ACT M'!B$56, VLOOKUP(B998,'SAT M to ACT M'!A:B,2,FALSE))))</f>
        <v/>
      </c>
      <c r="D998" s="11" t="str">
        <f t="shared" si="105"/>
        <v/>
      </c>
      <c r="E998" s="11" t="str">
        <f t="shared" si="109"/>
        <v/>
      </c>
      <c r="F998" s="11" t="str">
        <f t="shared" si="106"/>
        <v/>
      </c>
      <c r="G998" s="11" t="str">
        <f>IF('SAT Math'!B998="","", IF(F998&lt;100, 100, IF(F998&gt;300, 300, F998)))</f>
        <v/>
      </c>
      <c r="H998" s="11" t="str">
        <f t="shared" si="107"/>
        <v/>
      </c>
      <c r="I998" s="11" t="str">
        <f t="shared" si="110"/>
        <v/>
      </c>
      <c r="J998" s="11" t="str">
        <f t="shared" si="108"/>
        <v/>
      </c>
      <c r="K998" s="11" t="str">
        <f t="shared" si="111"/>
        <v/>
      </c>
      <c r="L998" s="11" t="str">
        <f>IF('SAT Math'!B998="","",'SAT M to CBEST M'!$A$2+'SAT M to CBEST M'!$B$2*B998)</f>
        <v/>
      </c>
      <c r="M998" s="11" t="str">
        <f>IF('SAT Math'!B998="","", IF(L998&lt;20, 20, IF(L998&gt;80, 80, L998)))</f>
        <v/>
      </c>
    </row>
    <row r="999" spans="1:13" x14ac:dyDescent="0.25">
      <c r="A999" s="11">
        <v>998</v>
      </c>
      <c r="B999" s="30"/>
      <c r="C999" s="11" t="str">
        <f>IF(ISBLANK('SAT Math'!B999),"", IF('SAT Math'!B999&lt;'SAT M to ACT M'!$A$2, 'SAT M to ACT M'!$B$2, IF('SAT Math'!B999&gt;'SAT M to ACT M'!A$56, 'SAT M to ACT M'!B$56, VLOOKUP(B999,'SAT M to ACT M'!A:B,2,FALSE))))</f>
        <v/>
      </c>
      <c r="D999" s="11" t="str">
        <f t="shared" si="105"/>
        <v/>
      </c>
      <c r="E999" s="11" t="str">
        <f t="shared" si="109"/>
        <v/>
      </c>
      <c r="F999" s="11" t="str">
        <f t="shared" si="106"/>
        <v/>
      </c>
      <c r="G999" s="11" t="str">
        <f>IF('SAT Math'!B999="","", IF(F999&lt;100, 100, IF(F999&gt;300, 300, F999)))</f>
        <v/>
      </c>
      <c r="H999" s="11" t="str">
        <f t="shared" si="107"/>
        <v/>
      </c>
      <c r="I999" s="11" t="str">
        <f t="shared" si="110"/>
        <v/>
      </c>
      <c r="J999" s="11" t="str">
        <f t="shared" si="108"/>
        <v/>
      </c>
      <c r="K999" s="11" t="str">
        <f t="shared" si="111"/>
        <v/>
      </c>
      <c r="L999" s="11" t="str">
        <f>IF('SAT Math'!B999="","",'SAT M to CBEST M'!$A$2+'SAT M to CBEST M'!$B$2*B999)</f>
        <v/>
      </c>
      <c r="M999" s="11" t="str">
        <f>IF('SAT Math'!B999="","", IF(L999&lt;20, 20, IF(L999&gt;80, 80, L999)))</f>
        <v/>
      </c>
    </row>
    <row r="1000" spans="1:13" x14ac:dyDescent="0.25">
      <c r="A1000" s="11">
        <v>999</v>
      </c>
      <c r="B1000" s="30"/>
      <c r="C1000" s="11" t="str">
        <f>IF(ISBLANK('SAT Math'!B1000),"", IF('SAT Math'!B1000&lt;'SAT M to ACT M'!$A$2, 'SAT M to ACT M'!$B$2, IF('SAT Math'!B1000&gt;'SAT M to ACT M'!A$56, 'SAT M to ACT M'!B$56, VLOOKUP(B1000,'SAT M to ACT M'!A:B,2,FALSE))))</f>
        <v/>
      </c>
      <c r="D1000" s="11" t="str">
        <f t="shared" si="105"/>
        <v/>
      </c>
      <c r="E1000" s="11" t="str">
        <f t="shared" si="109"/>
        <v/>
      </c>
      <c r="F1000" s="11" t="str">
        <f t="shared" si="106"/>
        <v/>
      </c>
      <c r="G1000" s="11" t="str">
        <f>IF('SAT Math'!B1000="","", IF(F1000&lt;100, 100, IF(F1000&gt;300, 300, F1000)))</f>
        <v/>
      </c>
      <c r="H1000" s="11" t="str">
        <f t="shared" si="107"/>
        <v/>
      </c>
      <c r="I1000" s="11" t="str">
        <f t="shared" si="110"/>
        <v/>
      </c>
      <c r="J1000" s="11" t="str">
        <f t="shared" si="108"/>
        <v/>
      </c>
      <c r="K1000" s="11" t="str">
        <f t="shared" si="111"/>
        <v/>
      </c>
      <c r="L1000" s="11" t="str">
        <f>IF('SAT Math'!B1000="","",'SAT M to CBEST M'!$A$2+'SAT M to CBEST M'!$B$2*B1000)</f>
        <v/>
      </c>
      <c r="M1000" s="11" t="str">
        <f>IF('SAT Math'!B1000="","", IF(L1000&lt;20, 20, IF(L1000&gt;80, 80, L1000)))</f>
        <v/>
      </c>
    </row>
    <row r="1001" spans="1:13" x14ac:dyDescent="0.25">
      <c r="A1001" s="11">
        <v>1000</v>
      </c>
      <c r="B1001" s="30"/>
      <c r="C1001" s="11" t="str">
        <f>IF(ISBLANK('SAT Math'!B1001),"", IF('SAT Math'!B1001&lt;'SAT M to ACT M'!$A$2, 'SAT M to ACT M'!$B$2, IF('SAT Math'!B1001&gt;'SAT M to ACT M'!A$56, 'SAT M to ACT M'!B$56, VLOOKUP(B1001,'SAT M to ACT M'!A:B,2,FALSE))))</f>
        <v/>
      </c>
      <c r="D1001" s="11" t="str">
        <f t="shared" si="105"/>
        <v/>
      </c>
      <c r="E1001" s="11" t="str">
        <f t="shared" si="109"/>
        <v/>
      </c>
      <c r="F1001" s="11" t="str">
        <f t="shared" si="106"/>
        <v/>
      </c>
      <c r="G1001" s="11" t="str">
        <f>IF('SAT Math'!B1001="","", IF(F1001&lt;100, 100, IF(F1001&gt;300, 300, F1001)))</f>
        <v/>
      </c>
      <c r="H1001" s="11" t="str">
        <f t="shared" si="107"/>
        <v/>
      </c>
      <c r="I1001" s="11" t="str">
        <f t="shared" si="110"/>
        <v/>
      </c>
      <c r="J1001" s="11" t="str">
        <f t="shared" si="108"/>
        <v/>
      </c>
      <c r="K1001" s="11" t="str">
        <f t="shared" si="111"/>
        <v/>
      </c>
      <c r="L1001" s="11" t="str">
        <f>IF('SAT Math'!B1001="","",'SAT M to CBEST M'!$A$2+'SAT M to CBEST M'!$B$2*B1001)</f>
        <v/>
      </c>
      <c r="M1001" s="11" t="str">
        <f>IF('SAT Math'!B1001="","", IF(L1001&lt;20, 20, IF(L1001&gt;80, 80, L1001)))</f>
        <v/>
      </c>
    </row>
  </sheetData>
  <sheetProtection algorithmName="SHA-512" hashValue="HgHQph914IJZuvrFWRML0QMJXm0c7ZpfPBR8Yv7orK6WpomGre7nw8xxc8BYKgzgPlgUvJMYyXo5LB7yIjm6yQ==" saltValue="iQqaeDVh7X8WkDvw0wodZA==" spinCount="100000" sheet="1" selectLockedCells="1"/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55A63-FB69-4EA4-8C58-C24E758F4863}">
  <sheetPr codeName="Sheet5">
    <tabColor theme="9" tint="0.79998168889431442"/>
  </sheetPr>
  <dimension ref="A1:W1001"/>
  <sheetViews>
    <sheetView workbookViewId="0">
      <selection activeCell="B2" sqref="B2"/>
    </sheetView>
  </sheetViews>
  <sheetFormatPr defaultColWidth="8.7109375" defaultRowHeight="15" x14ac:dyDescent="0.25"/>
  <cols>
    <col min="1" max="1" width="10.28515625" style="11" customWidth="1"/>
    <col min="2" max="2" width="10.85546875" style="29" customWidth="1"/>
    <col min="3" max="4" width="10.85546875" style="32" hidden="1" customWidth="1"/>
    <col min="5" max="14" width="13.85546875" style="11" hidden="1" customWidth="1"/>
    <col min="15" max="15" width="8.7109375" style="11" customWidth="1"/>
    <col min="16" max="16" width="10.5703125" style="11" customWidth="1"/>
    <col min="17" max="17" width="9.7109375" style="11" hidden="1" customWidth="1"/>
    <col min="18" max="18" width="11.140625" style="11" hidden="1" customWidth="1"/>
    <col min="19" max="19" width="9.7109375" style="11" customWidth="1"/>
    <col min="20" max="22" width="11.42578125" style="11" hidden="1" customWidth="1"/>
    <col min="23" max="23" width="10.42578125" style="11" hidden="1" customWidth="1"/>
    <col min="24" max="16384" width="8.7109375" style="11"/>
  </cols>
  <sheetData>
    <row r="1" spans="1:23" ht="75" x14ac:dyDescent="0.25">
      <c r="A1" s="11" t="s">
        <v>45</v>
      </c>
      <c r="B1" s="29" t="s">
        <v>189</v>
      </c>
      <c r="C1" s="32" t="s">
        <v>144</v>
      </c>
      <c r="D1" s="32" t="s">
        <v>145</v>
      </c>
      <c r="E1" s="11" t="s">
        <v>148</v>
      </c>
      <c r="F1" s="11" t="s">
        <v>142</v>
      </c>
      <c r="G1" s="11" t="s">
        <v>143</v>
      </c>
      <c r="H1" s="11" t="s">
        <v>169</v>
      </c>
      <c r="I1" s="11" t="s">
        <v>168</v>
      </c>
      <c r="J1" s="11" t="s">
        <v>170</v>
      </c>
      <c r="K1" s="11" t="s">
        <v>171</v>
      </c>
      <c r="L1" s="11" t="s">
        <v>96</v>
      </c>
      <c r="M1" s="11" t="s">
        <v>97</v>
      </c>
      <c r="P1" s="11" t="s">
        <v>28</v>
      </c>
      <c r="Q1" s="11" t="s">
        <v>104</v>
      </c>
      <c r="R1" s="11" t="s">
        <v>105</v>
      </c>
      <c r="S1" s="11" t="s">
        <v>203</v>
      </c>
      <c r="T1" s="11" t="s">
        <v>99</v>
      </c>
      <c r="U1" s="11" t="s">
        <v>184</v>
      </c>
      <c r="V1" s="11" t="s">
        <v>185</v>
      </c>
      <c r="W1" s="11" t="s">
        <v>100</v>
      </c>
    </row>
    <row r="2" spans="1:23" x14ac:dyDescent="0.25">
      <c r="A2" s="11">
        <v>1</v>
      </c>
      <c r="B2" s="30"/>
      <c r="C2" s="25" t="str">
        <f t="shared" ref="C2:C65" si="0">IF(B2="","", interceptPCM5732toACTM + slopePCM5732toACTM*B2)</f>
        <v/>
      </c>
      <c r="D2" s="25" t="str">
        <f>IF(B2="","",IF(C2&lt;1,1,IF(C2&gt;36,36,ROUND(C2,0))))</f>
        <v/>
      </c>
      <c r="E2" s="11" t="str">
        <f>IF('Prax Math 5732'!B2="","",IF('Prax Math 5732'!D2&lt;'ACT M to SAT M'!$A$2,'ACT M to SAT M'!$B$2,IF('Prax Math 5732'!D2&gt;'ACT M to SAT M'!A$28,'ACT M to SAT M'!B$28,VLOOKUP(D2,'ACT M to SAT M'!A:B,2,FALSE))))</f>
        <v/>
      </c>
      <c r="F2" s="11" t="str">
        <f t="shared" ref="F2:F65" si="1">IF(B2="","",IF(D2&gt;=17, upperinterceptACTMtoPAAM201+D2*upperslopeACTMtoPAAM201, lowerinterceptACTMtoPAAM201+D2*lowerslopeACTMtoPAAM201))</f>
        <v/>
      </c>
      <c r="G2" s="11" t="str">
        <f>IF(B2="","", IF(F2&lt;100, 100, IF(F2&gt;300, 300, F2)))</f>
        <v/>
      </c>
      <c r="H2" s="11" t="str">
        <f t="shared" ref="H2:H65" si="2">IF(B2="","",interceptACTMtoPCM5733+slopeACTMtoPCM5733*D2)</f>
        <v/>
      </c>
      <c r="I2" s="11" t="str">
        <f>IF(B2="","", IF(H2&lt;100, 100, IF(H2&gt;200, 200, H2)))</f>
        <v/>
      </c>
      <c r="J2" s="11" t="str">
        <f t="shared" ref="J2:J65" si="3">IF(B2="","",IF(D2&gt;=16, upperinterceptACTMtoPAAM211+D2*upperslopeACTMtoPAAM211, lowerinterceptACTMtoPAAM211+D2*lowerslopeACTMtoPAAM211))</f>
        <v/>
      </c>
      <c r="K2" s="11" t="str">
        <f>IF(B2="","", IF(J2&lt;100, 100, IF(J2&gt;300, 300, J2)))</f>
        <v/>
      </c>
      <c r="L2" s="11" t="str">
        <f>IF('Prax Math 5732'!B2="","",'SAT M to CBEST M'!$A$2+'SAT M to CBEST M'!$B$2*E2)</f>
        <v/>
      </c>
      <c r="M2" s="11" t="str">
        <f>IF('Prax Math 5732'!B2="","", IF(L2&lt;20, 20, IF(L2&gt;80, 80, L2)))</f>
        <v/>
      </c>
      <c r="P2" s="11">
        <f>IF(COUNT(B:B)=COUNT(C:C), COUNT(B:B), "error")</f>
        <v>0</v>
      </c>
      <c r="Q2" s="12" t="str">
        <f>IF(AND(P2&lt;&gt;"error", P2&lt;&gt;0),AVERAGE(D:D),"")</f>
        <v/>
      </c>
      <c r="R2" s="12" t="str">
        <f>IF(AND(P2&lt;&gt;"error", P2&lt;&gt;0),AVERAGE(E:E),"")</f>
        <v/>
      </c>
      <c r="S2" s="12" t="str">
        <f>IF(AND(P2&lt;&gt;"error", P2&lt;&gt;0),AVERAGE(B:B),"")</f>
        <v/>
      </c>
      <c r="T2" s="11" t="str">
        <f>IF(AND(P2&lt;&gt;"error", P2&lt;&gt;0),AVERAGE(G:G),"")</f>
        <v/>
      </c>
      <c r="U2" s="11" t="str">
        <f>IF(AND($P2&lt;&gt;"error", $P2&lt;&gt;0),AVERAGE(I:I),"")</f>
        <v/>
      </c>
      <c r="V2" s="11" t="str">
        <f>IF(AND($P2&lt;&gt;"error", $P2&lt;&gt;0),AVERAGE(K:K),"")</f>
        <v/>
      </c>
      <c r="W2" s="11" t="str">
        <f>IF(AND(P2&lt;&gt;"error", P2&lt;&gt;0),AVERAGE(M:M),"")</f>
        <v/>
      </c>
    </row>
    <row r="3" spans="1:23" x14ac:dyDescent="0.25">
      <c r="A3" s="11">
        <v>2</v>
      </c>
      <c r="B3" s="30"/>
      <c r="C3" s="25" t="str">
        <f t="shared" si="0"/>
        <v/>
      </c>
      <c r="D3" s="25" t="str">
        <f t="shared" ref="D3:D66" si="4">IF(B3="","",IF(C3&lt;1,1,IF(C3&gt;36,36,ROUND(C3,0))))</f>
        <v/>
      </c>
      <c r="E3" s="11" t="str">
        <f>IF('Prax Math 5732'!B3="","",IF('Prax Math 5732'!D3&lt;'ACT M to SAT M'!$A$2,'ACT M to SAT M'!$B$2,IF('Prax Math 5732'!D3&gt;'ACT M to SAT M'!A$28,'ACT M to SAT M'!B$28,VLOOKUP(D3,'ACT M to SAT M'!A:B,2,FALSE))))</f>
        <v/>
      </c>
      <c r="F3" s="11" t="str">
        <f t="shared" si="1"/>
        <v/>
      </c>
      <c r="G3" s="11" t="str">
        <f t="shared" ref="G3:G66" si="5">IF(B3="","", IF(F3&lt;100, 100, IF(F3&gt;300, 300, F3)))</f>
        <v/>
      </c>
      <c r="H3" s="11" t="str">
        <f t="shared" si="2"/>
        <v/>
      </c>
      <c r="I3" s="11" t="str">
        <f t="shared" ref="I3:I66" si="6">IF(B3="","", IF(H3&lt;100, 100, IF(H3&gt;200, 200, H3)))</f>
        <v/>
      </c>
      <c r="J3" s="11" t="str">
        <f t="shared" si="3"/>
        <v/>
      </c>
      <c r="K3" s="11" t="str">
        <f t="shared" ref="K3:K66" si="7">IF(B3="","", IF(J3&lt;100, 100, IF(J3&gt;300, 300, J3)))</f>
        <v/>
      </c>
      <c r="L3" s="11" t="str">
        <f>IF('Prax Math 5732'!B3="","",'SAT M to CBEST M'!$A$2+'SAT M to CBEST M'!$B$2*E3)</f>
        <v/>
      </c>
      <c r="M3" s="11" t="str">
        <f>IF('Prax Math 5732'!B3="","", IF(L3&lt;20, 20, IF(L3&gt;80, 80, L3)))</f>
        <v/>
      </c>
    </row>
    <row r="4" spans="1:23" x14ac:dyDescent="0.25">
      <c r="A4" s="11">
        <v>3</v>
      </c>
      <c r="B4" s="30"/>
      <c r="C4" s="25" t="str">
        <f t="shared" si="0"/>
        <v/>
      </c>
      <c r="D4" s="25" t="str">
        <f t="shared" si="4"/>
        <v/>
      </c>
      <c r="E4" s="11" t="str">
        <f>IF('Prax Math 5732'!B4="","",IF('Prax Math 5732'!D4&lt;'ACT M to SAT M'!$A$2,'ACT M to SAT M'!$B$2,IF('Prax Math 5732'!D4&gt;'ACT M to SAT M'!A$28,'ACT M to SAT M'!B$28,VLOOKUP(D4,'ACT M to SAT M'!A:B,2,FALSE))))</f>
        <v/>
      </c>
      <c r="F4" s="11" t="str">
        <f t="shared" si="1"/>
        <v/>
      </c>
      <c r="G4" s="11" t="str">
        <f t="shared" si="5"/>
        <v/>
      </c>
      <c r="H4" s="11" t="str">
        <f t="shared" si="2"/>
        <v/>
      </c>
      <c r="I4" s="11" t="str">
        <f t="shared" si="6"/>
        <v/>
      </c>
      <c r="J4" s="11" t="str">
        <f t="shared" si="3"/>
        <v/>
      </c>
      <c r="K4" s="11" t="str">
        <f t="shared" si="7"/>
        <v/>
      </c>
      <c r="L4" s="11" t="str">
        <f>IF('Prax Math 5732'!B4="","",'SAT M to CBEST M'!$A$2+'SAT M to CBEST M'!$B$2*E4)</f>
        <v/>
      </c>
      <c r="M4" s="11" t="str">
        <f>IF('Prax Math 5732'!B4="","", IF(L4&lt;20, 20, IF(L4&gt;80, 80, L4)))</f>
        <v/>
      </c>
    </row>
    <row r="5" spans="1:23" x14ac:dyDescent="0.25">
      <c r="A5" s="11">
        <v>4</v>
      </c>
      <c r="B5" s="30"/>
      <c r="C5" s="25" t="str">
        <f t="shared" si="0"/>
        <v/>
      </c>
      <c r="D5" s="25" t="str">
        <f t="shared" si="4"/>
        <v/>
      </c>
      <c r="E5" s="11" t="str">
        <f>IF('Prax Math 5732'!B5="","",IF('Prax Math 5732'!D5&lt;'ACT M to SAT M'!$A$2,'ACT M to SAT M'!$B$2,IF('Prax Math 5732'!D5&gt;'ACT M to SAT M'!A$28,'ACT M to SAT M'!B$28,VLOOKUP(D5,'ACT M to SAT M'!A:B,2,FALSE))))</f>
        <v/>
      </c>
      <c r="F5" s="11" t="str">
        <f t="shared" si="1"/>
        <v/>
      </c>
      <c r="G5" s="11" t="str">
        <f t="shared" si="5"/>
        <v/>
      </c>
      <c r="H5" s="11" t="str">
        <f t="shared" si="2"/>
        <v/>
      </c>
      <c r="I5" s="11" t="str">
        <f t="shared" si="6"/>
        <v/>
      </c>
      <c r="J5" s="11" t="str">
        <f t="shared" si="3"/>
        <v/>
      </c>
      <c r="K5" s="11" t="str">
        <f t="shared" si="7"/>
        <v/>
      </c>
      <c r="L5" s="11" t="str">
        <f>IF('Prax Math 5732'!B5="","",'SAT M to CBEST M'!$A$2+'SAT M to CBEST M'!$B$2*E5)</f>
        <v/>
      </c>
      <c r="M5" s="11" t="str">
        <f>IF('Prax Math 5732'!B5="","", IF(L5&lt;20, 20, IF(L5&gt;80, 80, L5)))</f>
        <v/>
      </c>
    </row>
    <row r="6" spans="1:23" x14ac:dyDescent="0.25">
      <c r="A6" s="11">
        <v>5</v>
      </c>
      <c r="B6" s="30"/>
      <c r="C6" s="25" t="str">
        <f t="shared" si="0"/>
        <v/>
      </c>
      <c r="D6" s="25" t="str">
        <f t="shared" si="4"/>
        <v/>
      </c>
      <c r="E6" s="11" t="str">
        <f>IF('Prax Math 5732'!B6="","",IF('Prax Math 5732'!D6&lt;'ACT M to SAT M'!$A$2,'ACT M to SAT M'!$B$2,IF('Prax Math 5732'!D6&gt;'ACT M to SAT M'!A$28,'ACT M to SAT M'!B$28,VLOOKUP(D6,'ACT M to SAT M'!A:B,2,FALSE))))</f>
        <v/>
      </c>
      <c r="F6" s="11" t="str">
        <f t="shared" si="1"/>
        <v/>
      </c>
      <c r="G6" s="11" t="str">
        <f t="shared" si="5"/>
        <v/>
      </c>
      <c r="H6" s="11" t="str">
        <f t="shared" si="2"/>
        <v/>
      </c>
      <c r="I6" s="11" t="str">
        <f t="shared" si="6"/>
        <v/>
      </c>
      <c r="J6" s="11" t="str">
        <f t="shared" si="3"/>
        <v/>
      </c>
      <c r="K6" s="11" t="str">
        <f t="shared" si="7"/>
        <v/>
      </c>
      <c r="L6" s="11" t="str">
        <f>IF('Prax Math 5732'!B6="","",'SAT M to CBEST M'!$A$2+'SAT M to CBEST M'!$B$2*E6)</f>
        <v/>
      </c>
      <c r="M6" s="11" t="str">
        <f>IF('Prax Math 5732'!B6="","", IF(L6&lt;20, 20, IF(L6&gt;80, 80, L6)))</f>
        <v/>
      </c>
    </row>
    <row r="7" spans="1:23" x14ac:dyDescent="0.25">
      <c r="A7" s="11">
        <v>6</v>
      </c>
      <c r="B7" s="30"/>
      <c r="C7" s="25" t="str">
        <f t="shared" si="0"/>
        <v/>
      </c>
      <c r="D7" s="25" t="str">
        <f t="shared" si="4"/>
        <v/>
      </c>
      <c r="E7" s="11" t="str">
        <f>IF('Prax Math 5732'!B7="","",IF('Prax Math 5732'!D7&lt;'ACT M to SAT M'!$A$2,'ACT M to SAT M'!$B$2,IF('Prax Math 5732'!D7&gt;'ACT M to SAT M'!A$28,'ACT M to SAT M'!B$28,VLOOKUP(D7,'ACT M to SAT M'!A:B,2,FALSE))))</f>
        <v/>
      </c>
      <c r="F7" s="11" t="str">
        <f t="shared" si="1"/>
        <v/>
      </c>
      <c r="G7" s="11" t="str">
        <f t="shared" si="5"/>
        <v/>
      </c>
      <c r="H7" s="11" t="str">
        <f t="shared" si="2"/>
        <v/>
      </c>
      <c r="I7" s="11" t="str">
        <f t="shared" si="6"/>
        <v/>
      </c>
      <c r="J7" s="11" t="str">
        <f t="shared" si="3"/>
        <v/>
      </c>
      <c r="K7" s="11" t="str">
        <f t="shared" si="7"/>
        <v/>
      </c>
      <c r="L7" s="11" t="str">
        <f>IF('Prax Math 5732'!B7="","",'SAT M to CBEST M'!$A$2+'SAT M to CBEST M'!$B$2*E7)</f>
        <v/>
      </c>
      <c r="M7" s="11" t="str">
        <f>IF('Prax Math 5732'!B7="","", IF(L7&lt;20, 20, IF(L7&gt;80, 80, L7)))</f>
        <v/>
      </c>
    </row>
    <row r="8" spans="1:23" x14ac:dyDescent="0.25">
      <c r="A8" s="11">
        <v>7</v>
      </c>
      <c r="B8" s="30"/>
      <c r="C8" s="25" t="str">
        <f t="shared" si="0"/>
        <v/>
      </c>
      <c r="D8" s="25" t="str">
        <f t="shared" si="4"/>
        <v/>
      </c>
      <c r="E8" s="11" t="str">
        <f>IF('Prax Math 5732'!B8="","",IF('Prax Math 5732'!D8&lt;'ACT M to SAT M'!$A$2,'ACT M to SAT M'!$B$2,IF('Prax Math 5732'!D8&gt;'ACT M to SAT M'!A$28,'ACT M to SAT M'!B$28,VLOOKUP(D8,'ACT M to SAT M'!A:B,2,FALSE))))</f>
        <v/>
      </c>
      <c r="F8" s="11" t="str">
        <f t="shared" si="1"/>
        <v/>
      </c>
      <c r="G8" s="11" t="str">
        <f t="shared" si="5"/>
        <v/>
      </c>
      <c r="H8" s="11" t="str">
        <f t="shared" si="2"/>
        <v/>
      </c>
      <c r="I8" s="11" t="str">
        <f t="shared" si="6"/>
        <v/>
      </c>
      <c r="J8" s="11" t="str">
        <f t="shared" si="3"/>
        <v/>
      </c>
      <c r="K8" s="11" t="str">
        <f t="shared" si="7"/>
        <v/>
      </c>
      <c r="L8" s="11" t="str">
        <f>IF('Prax Math 5732'!B8="","",'SAT M to CBEST M'!$A$2+'SAT M to CBEST M'!$B$2*E8)</f>
        <v/>
      </c>
      <c r="M8" s="11" t="str">
        <f>IF('Prax Math 5732'!B8="","", IF(L8&lt;20, 20, IF(L8&gt;80, 80, L8)))</f>
        <v/>
      </c>
    </row>
    <row r="9" spans="1:23" x14ac:dyDescent="0.25">
      <c r="A9" s="11">
        <v>8</v>
      </c>
      <c r="B9" s="30"/>
      <c r="C9" s="25" t="str">
        <f t="shared" si="0"/>
        <v/>
      </c>
      <c r="D9" s="25" t="str">
        <f t="shared" si="4"/>
        <v/>
      </c>
      <c r="E9" s="11" t="str">
        <f>IF('Prax Math 5732'!B9="","",IF('Prax Math 5732'!D9&lt;'ACT M to SAT M'!$A$2,'ACT M to SAT M'!$B$2,IF('Prax Math 5732'!D9&gt;'ACT M to SAT M'!A$28,'ACT M to SAT M'!B$28,VLOOKUP(D9,'ACT M to SAT M'!A:B,2,FALSE))))</f>
        <v/>
      </c>
      <c r="F9" s="11" t="str">
        <f t="shared" si="1"/>
        <v/>
      </c>
      <c r="G9" s="11" t="str">
        <f t="shared" si="5"/>
        <v/>
      </c>
      <c r="H9" s="11" t="str">
        <f t="shared" si="2"/>
        <v/>
      </c>
      <c r="I9" s="11" t="str">
        <f t="shared" si="6"/>
        <v/>
      </c>
      <c r="J9" s="11" t="str">
        <f t="shared" si="3"/>
        <v/>
      </c>
      <c r="K9" s="11" t="str">
        <f t="shared" si="7"/>
        <v/>
      </c>
      <c r="L9" s="11" t="str">
        <f>IF('Prax Math 5732'!B9="","",'SAT M to CBEST M'!$A$2+'SAT M to CBEST M'!$B$2*E9)</f>
        <v/>
      </c>
      <c r="M9" s="11" t="str">
        <f>IF('Prax Math 5732'!B9="","", IF(L9&lt;20, 20, IF(L9&gt;80, 80, L9)))</f>
        <v/>
      </c>
    </row>
    <row r="10" spans="1:23" x14ac:dyDescent="0.25">
      <c r="A10" s="11">
        <v>9</v>
      </c>
      <c r="B10" s="30"/>
      <c r="C10" s="25" t="str">
        <f t="shared" si="0"/>
        <v/>
      </c>
      <c r="D10" s="25" t="str">
        <f t="shared" si="4"/>
        <v/>
      </c>
      <c r="E10" s="11" t="str">
        <f>IF('Prax Math 5732'!B10="","",IF('Prax Math 5732'!D10&lt;'ACT M to SAT M'!$A$2,'ACT M to SAT M'!$B$2,IF('Prax Math 5732'!D10&gt;'ACT M to SAT M'!A$28,'ACT M to SAT M'!B$28,VLOOKUP(D10,'ACT M to SAT M'!A:B,2,FALSE))))</f>
        <v/>
      </c>
      <c r="F10" s="11" t="str">
        <f t="shared" si="1"/>
        <v/>
      </c>
      <c r="G10" s="11" t="str">
        <f t="shared" si="5"/>
        <v/>
      </c>
      <c r="H10" s="11" t="str">
        <f t="shared" si="2"/>
        <v/>
      </c>
      <c r="I10" s="11" t="str">
        <f t="shared" si="6"/>
        <v/>
      </c>
      <c r="J10" s="11" t="str">
        <f t="shared" si="3"/>
        <v/>
      </c>
      <c r="K10" s="11" t="str">
        <f t="shared" si="7"/>
        <v/>
      </c>
      <c r="L10" s="11" t="str">
        <f>IF('Prax Math 5732'!B10="","",'SAT M to CBEST M'!$A$2+'SAT M to CBEST M'!$B$2*E10)</f>
        <v/>
      </c>
      <c r="M10" s="11" t="str">
        <f>IF('Prax Math 5732'!B10="","", IF(L10&lt;20, 20, IF(L10&gt;80, 80, L10)))</f>
        <v/>
      </c>
    </row>
    <row r="11" spans="1:23" x14ac:dyDescent="0.25">
      <c r="A11" s="11">
        <v>10</v>
      </c>
      <c r="B11" s="30"/>
      <c r="C11" s="25" t="str">
        <f t="shared" si="0"/>
        <v/>
      </c>
      <c r="D11" s="25" t="str">
        <f t="shared" si="4"/>
        <v/>
      </c>
      <c r="E11" s="11" t="str">
        <f>IF('Prax Math 5732'!B11="","",IF('Prax Math 5732'!D11&lt;'ACT M to SAT M'!$A$2,'ACT M to SAT M'!$B$2,IF('Prax Math 5732'!D11&gt;'ACT M to SAT M'!A$28,'ACT M to SAT M'!B$28,VLOOKUP(D11,'ACT M to SAT M'!A:B,2,FALSE))))</f>
        <v/>
      </c>
      <c r="F11" s="11" t="str">
        <f t="shared" si="1"/>
        <v/>
      </c>
      <c r="G11" s="11" t="str">
        <f t="shared" si="5"/>
        <v/>
      </c>
      <c r="H11" s="11" t="str">
        <f t="shared" si="2"/>
        <v/>
      </c>
      <c r="I11" s="11" t="str">
        <f t="shared" si="6"/>
        <v/>
      </c>
      <c r="J11" s="11" t="str">
        <f t="shared" si="3"/>
        <v/>
      </c>
      <c r="K11" s="11" t="str">
        <f t="shared" si="7"/>
        <v/>
      </c>
      <c r="L11" s="11" t="str">
        <f>IF('Prax Math 5732'!B11="","",'SAT M to CBEST M'!$A$2+'SAT M to CBEST M'!$B$2*E11)</f>
        <v/>
      </c>
      <c r="M11" s="11" t="str">
        <f>IF('Prax Math 5732'!B11="","", IF(L11&lt;20, 20, IF(L11&gt;80, 80, L11)))</f>
        <v/>
      </c>
    </row>
    <row r="12" spans="1:23" x14ac:dyDescent="0.25">
      <c r="A12" s="11">
        <v>11</v>
      </c>
      <c r="B12" s="30"/>
      <c r="C12" s="25" t="str">
        <f t="shared" si="0"/>
        <v/>
      </c>
      <c r="D12" s="25" t="str">
        <f t="shared" si="4"/>
        <v/>
      </c>
      <c r="E12" s="11" t="str">
        <f>IF('Prax Math 5732'!B12="","",IF('Prax Math 5732'!D12&lt;'ACT M to SAT M'!$A$2,'ACT M to SAT M'!$B$2,IF('Prax Math 5732'!D12&gt;'ACT M to SAT M'!A$28,'ACT M to SAT M'!B$28,VLOOKUP(D12,'ACT M to SAT M'!A:B,2,FALSE))))</f>
        <v/>
      </c>
      <c r="F12" s="11" t="str">
        <f t="shared" si="1"/>
        <v/>
      </c>
      <c r="G12" s="11" t="str">
        <f t="shared" si="5"/>
        <v/>
      </c>
      <c r="H12" s="11" t="str">
        <f t="shared" si="2"/>
        <v/>
      </c>
      <c r="I12" s="11" t="str">
        <f t="shared" si="6"/>
        <v/>
      </c>
      <c r="J12" s="11" t="str">
        <f t="shared" si="3"/>
        <v/>
      </c>
      <c r="K12" s="11" t="str">
        <f t="shared" si="7"/>
        <v/>
      </c>
      <c r="L12" s="11" t="str">
        <f>IF('Prax Math 5732'!B12="","",'SAT M to CBEST M'!$A$2+'SAT M to CBEST M'!$B$2*E12)</f>
        <v/>
      </c>
      <c r="M12" s="11" t="str">
        <f>IF('Prax Math 5732'!B12="","", IF(L12&lt;20, 20, IF(L12&gt;80, 80, L12)))</f>
        <v/>
      </c>
    </row>
    <row r="13" spans="1:23" x14ac:dyDescent="0.25">
      <c r="A13" s="11">
        <v>12</v>
      </c>
      <c r="B13" s="30"/>
      <c r="C13" s="25" t="str">
        <f t="shared" si="0"/>
        <v/>
      </c>
      <c r="D13" s="25" t="str">
        <f t="shared" si="4"/>
        <v/>
      </c>
      <c r="E13" s="11" t="str">
        <f>IF('Prax Math 5732'!B13="","",IF('Prax Math 5732'!D13&lt;'ACT M to SAT M'!$A$2,'ACT M to SAT M'!$B$2,IF('Prax Math 5732'!D13&gt;'ACT M to SAT M'!A$28,'ACT M to SAT M'!B$28,VLOOKUP(D13,'ACT M to SAT M'!A:B,2,FALSE))))</f>
        <v/>
      </c>
      <c r="F13" s="11" t="str">
        <f t="shared" si="1"/>
        <v/>
      </c>
      <c r="G13" s="11" t="str">
        <f t="shared" si="5"/>
        <v/>
      </c>
      <c r="H13" s="11" t="str">
        <f t="shared" si="2"/>
        <v/>
      </c>
      <c r="I13" s="11" t="str">
        <f t="shared" si="6"/>
        <v/>
      </c>
      <c r="J13" s="11" t="str">
        <f t="shared" si="3"/>
        <v/>
      </c>
      <c r="K13" s="11" t="str">
        <f t="shared" si="7"/>
        <v/>
      </c>
      <c r="L13" s="11" t="str">
        <f>IF('Prax Math 5732'!B13="","",'SAT M to CBEST M'!$A$2+'SAT M to CBEST M'!$B$2*E13)</f>
        <v/>
      </c>
      <c r="M13" s="11" t="str">
        <f>IF('Prax Math 5732'!B13="","", IF(L13&lt;20, 20, IF(L13&gt;80, 80, L13)))</f>
        <v/>
      </c>
    </row>
    <row r="14" spans="1:23" x14ac:dyDescent="0.25">
      <c r="A14" s="11">
        <v>13</v>
      </c>
      <c r="B14" s="30"/>
      <c r="C14" s="25" t="str">
        <f t="shared" si="0"/>
        <v/>
      </c>
      <c r="D14" s="25" t="str">
        <f t="shared" si="4"/>
        <v/>
      </c>
      <c r="E14" s="11" t="str">
        <f>IF('Prax Math 5732'!B14="","",IF('Prax Math 5732'!D14&lt;'ACT M to SAT M'!$A$2,'ACT M to SAT M'!$B$2,IF('Prax Math 5732'!D14&gt;'ACT M to SAT M'!A$28,'ACT M to SAT M'!B$28,VLOOKUP(D14,'ACT M to SAT M'!A:B,2,FALSE))))</f>
        <v/>
      </c>
      <c r="F14" s="11" t="str">
        <f t="shared" si="1"/>
        <v/>
      </c>
      <c r="G14" s="11" t="str">
        <f t="shared" si="5"/>
        <v/>
      </c>
      <c r="H14" s="11" t="str">
        <f t="shared" si="2"/>
        <v/>
      </c>
      <c r="I14" s="11" t="str">
        <f t="shared" si="6"/>
        <v/>
      </c>
      <c r="J14" s="11" t="str">
        <f t="shared" si="3"/>
        <v/>
      </c>
      <c r="K14" s="11" t="str">
        <f t="shared" si="7"/>
        <v/>
      </c>
      <c r="L14" s="11" t="str">
        <f>IF('Prax Math 5732'!B14="","",'SAT M to CBEST M'!$A$2+'SAT M to CBEST M'!$B$2*E14)</f>
        <v/>
      </c>
      <c r="M14" s="11" t="str">
        <f>IF('Prax Math 5732'!B14="","", IF(L14&lt;20, 20, IF(L14&gt;80, 80, L14)))</f>
        <v/>
      </c>
    </row>
    <row r="15" spans="1:23" x14ac:dyDescent="0.25">
      <c r="A15" s="11">
        <v>14</v>
      </c>
      <c r="B15" s="30"/>
      <c r="C15" s="25" t="str">
        <f t="shared" si="0"/>
        <v/>
      </c>
      <c r="D15" s="25" t="str">
        <f t="shared" si="4"/>
        <v/>
      </c>
      <c r="E15" s="11" t="str">
        <f>IF('Prax Math 5732'!B15="","",IF('Prax Math 5732'!D15&lt;'ACT M to SAT M'!$A$2,'ACT M to SAT M'!$B$2,IF('Prax Math 5732'!D15&gt;'ACT M to SAT M'!A$28,'ACT M to SAT M'!B$28,VLOOKUP(D15,'ACT M to SAT M'!A:B,2,FALSE))))</f>
        <v/>
      </c>
      <c r="F15" s="11" t="str">
        <f t="shared" si="1"/>
        <v/>
      </c>
      <c r="G15" s="11" t="str">
        <f t="shared" si="5"/>
        <v/>
      </c>
      <c r="H15" s="11" t="str">
        <f t="shared" si="2"/>
        <v/>
      </c>
      <c r="I15" s="11" t="str">
        <f t="shared" si="6"/>
        <v/>
      </c>
      <c r="J15" s="11" t="str">
        <f t="shared" si="3"/>
        <v/>
      </c>
      <c r="K15" s="11" t="str">
        <f t="shared" si="7"/>
        <v/>
      </c>
      <c r="L15" s="11" t="str">
        <f>IF('Prax Math 5732'!B15="","",'SAT M to CBEST M'!$A$2+'SAT M to CBEST M'!$B$2*E15)</f>
        <v/>
      </c>
      <c r="M15" s="11" t="str">
        <f>IF('Prax Math 5732'!B15="","", IF(L15&lt;20, 20, IF(L15&gt;80, 80, L15)))</f>
        <v/>
      </c>
    </row>
    <row r="16" spans="1:23" x14ac:dyDescent="0.25">
      <c r="A16" s="11">
        <v>15</v>
      </c>
      <c r="B16" s="30"/>
      <c r="C16" s="25" t="str">
        <f t="shared" si="0"/>
        <v/>
      </c>
      <c r="D16" s="25" t="str">
        <f t="shared" si="4"/>
        <v/>
      </c>
      <c r="E16" s="11" t="str">
        <f>IF('Prax Math 5732'!B16="","",IF('Prax Math 5732'!D16&lt;'ACT M to SAT M'!$A$2,'ACT M to SAT M'!$B$2,IF('Prax Math 5732'!D16&gt;'ACT M to SAT M'!A$28,'ACT M to SAT M'!B$28,VLOOKUP(D16,'ACT M to SAT M'!A:B,2,FALSE))))</f>
        <v/>
      </c>
      <c r="F16" s="11" t="str">
        <f t="shared" si="1"/>
        <v/>
      </c>
      <c r="G16" s="11" t="str">
        <f t="shared" si="5"/>
        <v/>
      </c>
      <c r="H16" s="11" t="str">
        <f t="shared" si="2"/>
        <v/>
      </c>
      <c r="I16" s="11" t="str">
        <f t="shared" si="6"/>
        <v/>
      </c>
      <c r="J16" s="11" t="str">
        <f t="shared" si="3"/>
        <v/>
      </c>
      <c r="K16" s="11" t="str">
        <f t="shared" si="7"/>
        <v/>
      </c>
      <c r="L16" s="11" t="str">
        <f>IF('Prax Math 5732'!B16="","",'SAT M to CBEST M'!$A$2+'SAT M to CBEST M'!$B$2*E16)</f>
        <v/>
      </c>
      <c r="M16" s="11" t="str">
        <f>IF('Prax Math 5732'!B16="","", IF(L16&lt;20, 20, IF(L16&gt;80, 80, L16)))</f>
        <v/>
      </c>
    </row>
    <row r="17" spans="1:13" x14ac:dyDescent="0.25">
      <c r="A17" s="11">
        <v>16</v>
      </c>
      <c r="B17" s="30"/>
      <c r="C17" s="25" t="str">
        <f t="shared" si="0"/>
        <v/>
      </c>
      <c r="D17" s="25" t="str">
        <f t="shared" si="4"/>
        <v/>
      </c>
      <c r="E17" s="11" t="str">
        <f>IF('Prax Math 5732'!B17="","",IF('Prax Math 5732'!D17&lt;'ACT M to SAT M'!$A$2,'ACT M to SAT M'!$B$2,IF('Prax Math 5732'!D17&gt;'ACT M to SAT M'!A$28,'ACT M to SAT M'!B$28,VLOOKUP(D17,'ACT M to SAT M'!A:B,2,FALSE))))</f>
        <v/>
      </c>
      <c r="F17" s="11" t="str">
        <f t="shared" si="1"/>
        <v/>
      </c>
      <c r="G17" s="11" t="str">
        <f t="shared" si="5"/>
        <v/>
      </c>
      <c r="H17" s="11" t="str">
        <f t="shared" si="2"/>
        <v/>
      </c>
      <c r="I17" s="11" t="str">
        <f t="shared" si="6"/>
        <v/>
      </c>
      <c r="J17" s="11" t="str">
        <f t="shared" si="3"/>
        <v/>
      </c>
      <c r="K17" s="11" t="str">
        <f t="shared" si="7"/>
        <v/>
      </c>
      <c r="L17" s="11" t="str">
        <f>IF('Prax Math 5732'!B17="","",'SAT M to CBEST M'!$A$2+'SAT M to CBEST M'!$B$2*E17)</f>
        <v/>
      </c>
      <c r="M17" s="11" t="str">
        <f>IF('Prax Math 5732'!B17="","", IF(L17&lt;20, 20, IF(L17&gt;80, 80, L17)))</f>
        <v/>
      </c>
    </row>
    <row r="18" spans="1:13" x14ac:dyDescent="0.25">
      <c r="A18" s="11">
        <v>17</v>
      </c>
      <c r="B18" s="30"/>
      <c r="C18" s="25" t="str">
        <f t="shared" si="0"/>
        <v/>
      </c>
      <c r="D18" s="25" t="str">
        <f t="shared" si="4"/>
        <v/>
      </c>
      <c r="E18" s="11" t="str">
        <f>IF('Prax Math 5732'!B18="","",IF('Prax Math 5732'!D18&lt;'ACT M to SAT M'!$A$2,'ACT M to SAT M'!$B$2,IF('Prax Math 5732'!D18&gt;'ACT M to SAT M'!A$28,'ACT M to SAT M'!B$28,VLOOKUP(D18,'ACT M to SAT M'!A:B,2,FALSE))))</f>
        <v/>
      </c>
      <c r="F18" s="11" t="str">
        <f t="shared" si="1"/>
        <v/>
      </c>
      <c r="G18" s="11" t="str">
        <f t="shared" si="5"/>
        <v/>
      </c>
      <c r="H18" s="11" t="str">
        <f t="shared" si="2"/>
        <v/>
      </c>
      <c r="I18" s="11" t="str">
        <f t="shared" si="6"/>
        <v/>
      </c>
      <c r="J18" s="11" t="str">
        <f t="shared" si="3"/>
        <v/>
      </c>
      <c r="K18" s="11" t="str">
        <f t="shared" si="7"/>
        <v/>
      </c>
      <c r="L18" s="11" t="str">
        <f>IF('Prax Math 5732'!B18="","",'SAT M to CBEST M'!$A$2+'SAT M to CBEST M'!$B$2*E18)</f>
        <v/>
      </c>
      <c r="M18" s="11" t="str">
        <f>IF('Prax Math 5732'!B18="","", IF(L18&lt;20, 20, IF(L18&gt;80, 80, L18)))</f>
        <v/>
      </c>
    </row>
    <row r="19" spans="1:13" x14ac:dyDescent="0.25">
      <c r="A19" s="11">
        <v>18</v>
      </c>
      <c r="B19" s="30"/>
      <c r="C19" s="25" t="str">
        <f t="shared" si="0"/>
        <v/>
      </c>
      <c r="D19" s="25" t="str">
        <f t="shared" si="4"/>
        <v/>
      </c>
      <c r="E19" s="11" t="str">
        <f>IF('Prax Math 5732'!B19="","",IF('Prax Math 5732'!D19&lt;'ACT M to SAT M'!$A$2,'ACT M to SAT M'!$B$2,IF('Prax Math 5732'!D19&gt;'ACT M to SAT M'!A$28,'ACT M to SAT M'!B$28,VLOOKUP(D19,'ACT M to SAT M'!A:B,2,FALSE))))</f>
        <v/>
      </c>
      <c r="F19" s="11" t="str">
        <f t="shared" si="1"/>
        <v/>
      </c>
      <c r="G19" s="11" t="str">
        <f t="shared" si="5"/>
        <v/>
      </c>
      <c r="H19" s="11" t="str">
        <f t="shared" si="2"/>
        <v/>
      </c>
      <c r="I19" s="11" t="str">
        <f t="shared" si="6"/>
        <v/>
      </c>
      <c r="J19" s="11" t="str">
        <f t="shared" si="3"/>
        <v/>
      </c>
      <c r="K19" s="11" t="str">
        <f t="shared" si="7"/>
        <v/>
      </c>
      <c r="L19" s="11" t="str">
        <f>IF('Prax Math 5732'!B19="","",'SAT M to CBEST M'!$A$2+'SAT M to CBEST M'!$B$2*E19)</f>
        <v/>
      </c>
      <c r="M19" s="11" t="str">
        <f>IF('Prax Math 5732'!B19="","", IF(L19&lt;20, 20, IF(L19&gt;80, 80, L19)))</f>
        <v/>
      </c>
    </row>
    <row r="20" spans="1:13" x14ac:dyDescent="0.25">
      <c r="A20" s="11">
        <v>19</v>
      </c>
      <c r="B20" s="30"/>
      <c r="C20" s="25" t="str">
        <f t="shared" si="0"/>
        <v/>
      </c>
      <c r="D20" s="25" t="str">
        <f t="shared" si="4"/>
        <v/>
      </c>
      <c r="E20" s="11" t="str">
        <f>IF('Prax Math 5732'!B20="","",IF('Prax Math 5732'!D20&lt;'ACT M to SAT M'!$A$2,'ACT M to SAT M'!$B$2,IF('Prax Math 5732'!D20&gt;'ACT M to SAT M'!A$28,'ACT M to SAT M'!B$28,VLOOKUP(D20,'ACT M to SAT M'!A:B,2,FALSE))))</f>
        <v/>
      </c>
      <c r="F20" s="11" t="str">
        <f t="shared" si="1"/>
        <v/>
      </c>
      <c r="G20" s="11" t="str">
        <f t="shared" si="5"/>
        <v/>
      </c>
      <c r="H20" s="11" t="str">
        <f t="shared" si="2"/>
        <v/>
      </c>
      <c r="I20" s="11" t="str">
        <f t="shared" si="6"/>
        <v/>
      </c>
      <c r="J20" s="11" t="str">
        <f t="shared" si="3"/>
        <v/>
      </c>
      <c r="K20" s="11" t="str">
        <f t="shared" si="7"/>
        <v/>
      </c>
      <c r="L20" s="11" t="str">
        <f>IF('Prax Math 5732'!B20="","",'SAT M to CBEST M'!$A$2+'SAT M to CBEST M'!$B$2*E20)</f>
        <v/>
      </c>
      <c r="M20" s="11" t="str">
        <f>IF('Prax Math 5732'!B20="","", IF(L20&lt;20, 20, IF(L20&gt;80, 80, L20)))</f>
        <v/>
      </c>
    </row>
    <row r="21" spans="1:13" x14ac:dyDescent="0.25">
      <c r="A21" s="11">
        <v>20</v>
      </c>
      <c r="B21" s="30"/>
      <c r="C21" s="25" t="str">
        <f t="shared" si="0"/>
        <v/>
      </c>
      <c r="D21" s="25" t="str">
        <f t="shared" si="4"/>
        <v/>
      </c>
      <c r="E21" s="11" t="str">
        <f>IF('Prax Math 5732'!B21="","",IF('Prax Math 5732'!D21&lt;'ACT M to SAT M'!$A$2,'ACT M to SAT M'!$B$2,IF('Prax Math 5732'!D21&gt;'ACT M to SAT M'!A$28,'ACT M to SAT M'!B$28,VLOOKUP(D21,'ACT M to SAT M'!A:B,2,FALSE))))</f>
        <v/>
      </c>
      <c r="F21" s="11" t="str">
        <f t="shared" si="1"/>
        <v/>
      </c>
      <c r="G21" s="11" t="str">
        <f t="shared" si="5"/>
        <v/>
      </c>
      <c r="H21" s="11" t="str">
        <f t="shared" si="2"/>
        <v/>
      </c>
      <c r="I21" s="11" t="str">
        <f t="shared" si="6"/>
        <v/>
      </c>
      <c r="J21" s="11" t="str">
        <f t="shared" si="3"/>
        <v/>
      </c>
      <c r="K21" s="11" t="str">
        <f t="shared" si="7"/>
        <v/>
      </c>
      <c r="L21" s="11" t="str">
        <f>IF('Prax Math 5732'!B21="","",'SAT M to CBEST M'!$A$2+'SAT M to CBEST M'!$B$2*E21)</f>
        <v/>
      </c>
      <c r="M21" s="11" t="str">
        <f>IF('Prax Math 5732'!B21="","", IF(L21&lt;20, 20, IF(L21&gt;80, 80, L21)))</f>
        <v/>
      </c>
    </row>
    <row r="22" spans="1:13" x14ac:dyDescent="0.25">
      <c r="A22" s="11">
        <v>21</v>
      </c>
      <c r="B22" s="30"/>
      <c r="C22" s="25" t="str">
        <f t="shared" si="0"/>
        <v/>
      </c>
      <c r="D22" s="25" t="str">
        <f t="shared" si="4"/>
        <v/>
      </c>
      <c r="E22" s="11" t="str">
        <f>IF('Prax Math 5732'!B22="","",IF('Prax Math 5732'!D22&lt;'ACT M to SAT M'!$A$2,'ACT M to SAT M'!$B$2,IF('Prax Math 5732'!D22&gt;'ACT M to SAT M'!A$28,'ACT M to SAT M'!B$28,VLOOKUP(D22,'ACT M to SAT M'!A:B,2,FALSE))))</f>
        <v/>
      </c>
      <c r="F22" s="11" t="str">
        <f t="shared" si="1"/>
        <v/>
      </c>
      <c r="G22" s="11" t="str">
        <f t="shared" si="5"/>
        <v/>
      </c>
      <c r="H22" s="11" t="str">
        <f t="shared" si="2"/>
        <v/>
      </c>
      <c r="I22" s="11" t="str">
        <f t="shared" si="6"/>
        <v/>
      </c>
      <c r="J22" s="11" t="str">
        <f t="shared" si="3"/>
        <v/>
      </c>
      <c r="K22" s="11" t="str">
        <f t="shared" si="7"/>
        <v/>
      </c>
      <c r="L22" s="11" t="str">
        <f>IF('Prax Math 5732'!B22="","",'SAT M to CBEST M'!$A$2+'SAT M to CBEST M'!$B$2*E22)</f>
        <v/>
      </c>
      <c r="M22" s="11" t="str">
        <f>IF('Prax Math 5732'!B22="","", IF(L22&lt;20, 20, IF(L22&gt;80, 80, L22)))</f>
        <v/>
      </c>
    </row>
    <row r="23" spans="1:13" x14ac:dyDescent="0.25">
      <c r="A23" s="11">
        <v>22</v>
      </c>
      <c r="B23" s="30"/>
      <c r="C23" s="25" t="str">
        <f t="shared" si="0"/>
        <v/>
      </c>
      <c r="D23" s="25" t="str">
        <f t="shared" si="4"/>
        <v/>
      </c>
      <c r="E23" s="11" t="str">
        <f>IF('Prax Math 5732'!B23="","",IF('Prax Math 5732'!D23&lt;'ACT M to SAT M'!$A$2,'ACT M to SAT M'!$B$2,IF('Prax Math 5732'!D23&gt;'ACT M to SAT M'!A$28,'ACT M to SAT M'!B$28,VLOOKUP(D23,'ACT M to SAT M'!A:B,2,FALSE))))</f>
        <v/>
      </c>
      <c r="F23" s="11" t="str">
        <f t="shared" si="1"/>
        <v/>
      </c>
      <c r="G23" s="11" t="str">
        <f t="shared" si="5"/>
        <v/>
      </c>
      <c r="H23" s="11" t="str">
        <f t="shared" si="2"/>
        <v/>
      </c>
      <c r="I23" s="11" t="str">
        <f t="shared" si="6"/>
        <v/>
      </c>
      <c r="J23" s="11" t="str">
        <f t="shared" si="3"/>
        <v/>
      </c>
      <c r="K23" s="11" t="str">
        <f t="shared" si="7"/>
        <v/>
      </c>
      <c r="L23" s="11" t="str">
        <f>IF('Prax Math 5732'!B23="","",'SAT M to CBEST M'!$A$2+'SAT M to CBEST M'!$B$2*E23)</f>
        <v/>
      </c>
      <c r="M23" s="11" t="str">
        <f>IF('Prax Math 5732'!B23="","", IF(L23&lt;20, 20, IF(L23&gt;80, 80, L23)))</f>
        <v/>
      </c>
    </row>
    <row r="24" spans="1:13" x14ac:dyDescent="0.25">
      <c r="A24" s="11">
        <v>23</v>
      </c>
      <c r="B24" s="30"/>
      <c r="C24" s="25" t="str">
        <f t="shared" si="0"/>
        <v/>
      </c>
      <c r="D24" s="25" t="str">
        <f t="shared" si="4"/>
        <v/>
      </c>
      <c r="E24" s="11" t="str">
        <f>IF('Prax Math 5732'!B24="","",IF('Prax Math 5732'!D24&lt;'ACT M to SAT M'!$A$2,'ACT M to SAT M'!$B$2,IF('Prax Math 5732'!D24&gt;'ACT M to SAT M'!A$28,'ACT M to SAT M'!B$28,VLOOKUP(D24,'ACT M to SAT M'!A:B,2,FALSE))))</f>
        <v/>
      </c>
      <c r="F24" s="11" t="str">
        <f t="shared" si="1"/>
        <v/>
      </c>
      <c r="G24" s="11" t="str">
        <f t="shared" si="5"/>
        <v/>
      </c>
      <c r="H24" s="11" t="str">
        <f t="shared" si="2"/>
        <v/>
      </c>
      <c r="I24" s="11" t="str">
        <f t="shared" si="6"/>
        <v/>
      </c>
      <c r="J24" s="11" t="str">
        <f t="shared" si="3"/>
        <v/>
      </c>
      <c r="K24" s="11" t="str">
        <f t="shared" si="7"/>
        <v/>
      </c>
      <c r="L24" s="11" t="str">
        <f>IF('Prax Math 5732'!B24="","",'SAT M to CBEST M'!$A$2+'SAT M to CBEST M'!$B$2*E24)</f>
        <v/>
      </c>
      <c r="M24" s="11" t="str">
        <f>IF('Prax Math 5732'!B24="","", IF(L24&lt;20, 20, IF(L24&gt;80, 80, L24)))</f>
        <v/>
      </c>
    </row>
    <row r="25" spans="1:13" x14ac:dyDescent="0.25">
      <c r="A25" s="11">
        <v>24</v>
      </c>
      <c r="B25" s="30"/>
      <c r="C25" s="25" t="str">
        <f t="shared" si="0"/>
        <v/>
      </c>
      <c r="D25" s="25" t="str">
        <f t="shared" si="4"/>
        <v/>
      </c>
      <c r="E25" s="11" t="str">
        <f>IF('Prax Math 5732'!B25="","",IF('Prax Math 5732'!D25&lt;'ACT M to SAT M'!$A$2,'ACT M to SAT M'!$B$2,IF('Prax Math 5732'!D25&gt;'ACT M to SAT M'!A$28,'ACT M to SAT M'!B$28,VLOOKUP(D25,'ACT M to SAT M'!A:B,2,FALSE))))</f>
        <v/>
      </c>
      <c r="F25" s="11" t="str">
        <f t="shared" si="1"/>
        <v/>
      </c>
      <c r="G25" s="11" t="str">
        <f t="shared" si="5"/>
        <v/>
      </c>
      <c r="H25" s="11" t="str">
        <f t="shared" si="2"/>
        <v/>
      </c>
      <c r="I25" s="11" t="str">
        <f t="shared" si="6"/>
        <v/>
      </c>
      <c r="J25" s="11" t="str">
        <f t="shared" si="3"/>
        <v/>
      </c>
      <c r="K25" s="11" t="str">
        <f t="shared" si="7"/>
        <v/>
      </c>
      <c r="L25" s="11" t="str">
        <f>IF('Prax Math 5732'!B25="","",'SAT M to CBEST M'!$A$2+'SAT M to CBEST M'!$B$2*E25)</f>
        <v/>
      </c>
      <c r="M25" s="11" t="str">
        <f>IF('Prax Math 5732'!B25="","", IF(L25&lt;20, 20, IF(L25&gt;80, 80, L25)))</f>
        <v/>
      </c>
    </row>
    <row r="26" spans="1:13" x14ac:dyDescent="0.25">
      <c r="A26" s="11">
        <v>25</v>
      </c>
      <c r="B26" s="30"/>
      <c r="C26" s="25" t="str">
        <f t="shared" si="0"/>
        <v/>
      </c>
      <c r="D26" s="25" t="str">
        <f t="shared" si="4"/>
        <v/>
      </c>
      <c r="E26" s="11" t="str">
        <f>IF('Prax Math 5732'!B26="","",IF('Prax Math 5732'!D26&lt;'ACT M to SAT M'!$A$2,'ACT M to SAT M'!$B$2,IF('Prax Math 5732'!D26&gt;'ACT M to SAT M'!A$28,'ACT M to SAT M'!B$28,VLOOKUP(D26,'ACT M to SAT M'!A:B,2,FALSE))))</f>
        <v/>
      </c>
      <c r="F26" s="11" t="str">
        <f t="shared" si="1"/>
        <v/>
      </c>
      <c r="G26" s="11" t="str">
        <f t="shared" si="5"/>
        <v/>
      </c>
      <c r="H26" s="11" t="str">
        <f t="shared" si="2"/>
        <v/>
      </c>
      <c r="I26" s="11" t="str">
        <f t="shared" si="6"/>
        <v/>
      </c>
      <c r="J26" s="11" t="str">
        <f t="shared" si="3"/>
        <v/>
      </c>
      <c r="K26" s="11" t="str">
        <f t="shared" si="7"/>
        <v/>
      </c>
      <c r="L26" s="11" t="str">
        <f>IF('Prax Math 5732'!B26="","",'SAT M to CBEST M'!$A$2+'SAT M to CBEST M'!$B$2*E26)</f>
        <v/>
      </c>
      <c r="M26" s="11" t="str">
        <f>IF('Prax Math 5732'!B26="","", IF(L26&lt;20, 20, IF(L26&gt;80, 80, L26)))</f>
        <v/>
      </c>
    </row>
    <row r="27" spans="1:13" x14ac:dyDescent="0.25">
      <c r="A27" s="11">
        <v>26</v>
      </c>
      <c r="B27" s="30"/>
      <c r="C27" s="25" t="str">
        <f t="shared" si="0"/>
        <v/>
      </c>
      <c r="D27" s="25" t="str">
        <f t="shared" si="4"/>
        <v/>
      </c>
      <c r="E27" s="11" t="str">
        <f>IF('Prax Math 5732'!B27="","",IF('Prax Math 5732'!D27&lt;'ACT M to SAT M'!$A$2,'ACT M to SAT M'!$B$2,IF('Prax Math 5732'!D27&gt;'ACT M to SAT M'!A$28,'ACT M to SAT M'!B$28,VLOOKUP(D27,'ACT M to SAT M'!A:B,2,FALSE))))</f>
        <v/>
      </c>
      <c r="F27" s="11" t="str">
        <f t="shared" si="1"/>
        <v/>
      </c>
      <c r="G27" s="11" t="str">
        <f t="shared" si="5"/>
        <v/>
      </c>
      <c r="H27" s="11" t="str">
        <f t="shared" si="2"/>
        <v/>
      </c>
      <c r="I27" s="11" t="str">
        <f t="shared" si="6"/>
        <v/>
      </c>
      <c r="J27" s="11" t="str">
        <f t="shared" si="3"/>
        <v/>
      </c>
      <c r="K27" s="11" t="str">
        <f t="shared" si="7"/>
        <v/>
      </c>
      <c r="L27" s="11" t="str">
        <f>IF('Prax Math 5732'!B27="","",'SAT M to CBEST M'!$A$2+'SAT M to CBEST M'!$B$2*E27)</f>
        <v/>
      </c>
      <c r="M27" s="11" t="str">
        <f>IF('Prax Math 5732'!B27="","", IF(L27&lt;20, 20, IF(L27&gt;80, 80, L27)))</f>
        <v/>
      </c>
    </row>
    <row r="28" spans="1:13" x14ac:dyDescent="0.25">
      <c r="A28" s="11">
        <v>27</v>
      </c>
      <c r="B28" s="30"/>
      <c r="C28" s="25" t="str">
        <f t="shared" si="0"/>
        <v/>
      </c>
      <c r="D28" s="25" t="str">
        <f t="shared" si="4"/>
        <v/>
      </c>
      <c r="E28" s="11" t="str">
        <f>IF('Prax Math 5732'!B28="","",IF('Prax Math 5732'!D28&lt;'ACT M to SAT M'!$A$2,'ACT M to SAT M'!$B$2,IF('Prax Math 5732'!D28&gt;'ACT M to SAT M'!A$28,'ACT M to SAT M'!B$28,VLOOKUP(D28,'ACT M to SAT M'!A:B,2,FALSE))))</f>
        <v/>
      </c>
      <c r="F28" s="11" t="str">
        <f t="shared" si="1"/>
        <v/>
      </c>
      <c r="G28" s="11" t="str">
        <f t="shared" si="5"/>
        <v/>
      </c>
      <c r="H28" s="11" t="str">
        <f t="shared" si="2"/>
        <v/>
      </c>
      <c r="I28" s="11" t="str">
        <f t="shared" si="6"/>
        <v/>
      </c>
      <c r="J28" s="11" t="str">
        <f t="shared" si="3"/>
        <v/>
      </c>
      <c r="K28" s="11" t="str">
        <f t="shared" si="7"/>
        <v/>
      </c>
      <c r="L28" s="11" t="str">
        <f>IF('Prax Math 5732'!B28="","",'SAT M to CBEST M'!$A$2+'SAT M to CBEST M'!$B$2*E28)</f>
        <v/>
      </c>
      <c r="M28" s="11" t="str">
        <f>IF('Prax Math 5732'!B28="","", IF(L28&lt;20, 20, IF(L28&gt;80, 80, L28)))</f>
        <v/>
      </c>
    </row>
    <row r="29" spans="1:13" x14ac:dyDescent="0.25">
      <c r="A29" s="11">
        <v>28</v>
      </c>
      <c r="B29" s="30"/>
      <c r="C29" s="25" t="str">
        <f t="shared" si="0"/>
        <v/>
      </c>
      <c r="D29" s="25" t="str">
        <f t="shared" si="4"/>
        <v/>
      </c>
      <c r="E29" s="11" t="str">
        <f>IF('Prax Math 5732'!B29="","",IF('Prax Math 5732'!D29&lt;'ACT M to SAT M'!$A$2,'ACT M to SAT M'!$B$2,IF('Prax Math 5732'!D29&gt;'ACT M to SAT M'!A$28,'ACT M to SAT M'!B$28,VLOOKUP(D29,'ACT M to SAT M'!A:B,2,FALSE))))</f>
        <v/>
      </c>
      <c r="F29" s="11" t="str">
        <f t="shared" si="1"/>
        <v/>
      </c>
      <c r="G29" s="11" t="str">
        <f t="shared" si="5"/>
        <v/>
      </c>
      <c r="H29" s="11" t="str">
        <f t="shared" si="2"/>
        <v/>
      </c>
      <c r="I29" s="11" t="str">
        <f t="shared" si="6"/>
        <v/>
      </c>
      <c r="J29" s="11" t="str">
        <f t="shared" si="3"/>
        <v/>
      </c>
      <c r="K29" s="11" t="str">
        <f t="shared" si="7"/>
        <v/>
      </c>
      <c r="L29" s="11" t="str">
        <f>IF('Prax Math 5732'!B29="","",'SAT M to CBEST M'!$A$2+'SAT M to CBEST M'!$B$2*E29)</f>
        <v/>
      </c>
      <c r="M29" s="11" t="str">
        <f>IF('Prax Math 5732'!B29="","", IF(L29&lt;20, 20, IF(L29&gt;80, 80, L29)))</f>
        <v/>
      </c>
    </row>
    <row r="30" spans="1:13" x14ac:dyDescent="0.25">
      <c r="A30" s="11">
        <v>29</v>
      </c>
      <c r="B30" s="30"/>
      <c r="C30" s="25" t="str">
        <f t="shared" si="0"/>
        <v/>
      </c>
      <c r="D30" s="25" t="str">
        <f t="shared" si="4"/>
        <v/>
      </c>
      <c r="E30" s="11" t="str">
        <f>IF('Prax Math 5732'!B30="","",IF('Prax Math 5732'!D30&lt;'ACT M to SAT M'!$A$2,'ACT M to SAT M'!$B$2,IF('Prax Math 5732'!D30&gt;'ACT M to SAT M'!A$28,'ACT M to SAT M'!B$28,VLOOKUP(D30,'ACT M to SAT M'!A:B,2,FALSE))))</f>
        <v/>
      </c>
      <c r="F30" s="11" t="str">
        <f t="shared" si="1"/>
        <v/>
      </c>
      <c r="G30" s="11" t="str">
        <f t="shared" si="5"/>
        <v/>
      </c>
      <c r="H30" s="11" t="str">
        <f t="shared" si="2"/>
        <v/>
      </c>
      <c r="I30" s="11" t="str">
        <f t="shared" si="6"/>
        <v/>
      </c>
      <c r="J30" s="11" t="str">
        <f t="shared" si="3"/>
        <v/>
      </c>
      <c r="K30" s="11" t="str">
        <f t="shared" si="7"/>
        <v/>
      </c>
      <c r="L30" s="11" t="str">
        <f>IF('Prax Math 5732'!B30="","",'SAT M to CBEST M'!$A$2+'SAT M to CBEST M'!$B$2*E30)</f>
        <v/>
      </c>
      <c r="M30" s="11" t="str">
        <f>IF('Prax Math 5732'!B30="","", IF(L30&lt;20, 20, IF(L30&gt;80, 80, L30)))</f>
        <v/>
      </c>
    </row>
    <row r="31" spans="1:13" x14ac:dyDescent="0.25">
      <c r="A31" s="11">
        <v>30</v>
      </c>
      <c r="B31" s="30"/>
      <c r="C31" s="25" t="str">
        <f t="shared" si="0"/>
        <v/>
      </c>
      <c r="D31" s="25" t="str">
        <f t="shared" si="4"/>
        <v/>
      </c>
      <c r="E31" s="11" t="str">
        <f>IF('Prax Math 5732'!B31="","",IF('Prax Math 5732'!D31&lt;'ACT M to SAT M'!$A$2,'ACT M to SAT M'!$B$2,IF('Prax Math 5732'!D31&gt;'ACT M to SAT M'!A$28,'ACT M to SAT M'!B$28,VLOOKUP(D31,'ACT M to SAT M'!A:B,2,FALSE))))</f>
        <v/>
      </c>
      <c r="F31" s="11" t="str">
        <f t="shared" si="1"/>
        <v/>
      </c>
      <c r="G31" s="11" t="str">
        <f t="shared" si="5"/>
        <v/>
      </c>
      <c r="H31" s="11" t="str">
        <f t="shared" si="2"/>
        <v/>
      </c>
      <c r="I31" s="11" t="str">
        <f t="shared" si="6"/>
        <v/>
      </c>
      <c r="J31" s="11" t="str">
        <f t="shared" si="3"/>
        <v/>
      </c>
      <c r="K31" s="11" t="str">
        <f t="shared" si="7"/>
        <v/>
      </c>
      <c r="L31" s="11" t="str">
        <f>IF('Prax Math 5732'!B31="","",'SAT M to CBEST M'!$A$2+'SAT M to CBEST M'!$B$2*E31)</f>
        <v/>
      </c>
      <c r="M31" s="11" t="str">
        <f>IF('Prax Math 5732'!B31="","", IF(L31&lt;20, 20, IF(L31&gt;80, 80, L31)))</f>
        <v/>
      </c>
    </row>
    <row r="32" spans="1:13" x14ac:dyDescent="0.25">
      <c r="A32" s="11">
        <v>31</v>
      </c>
      <c r="B32" s="30"/>
      <c r="C32" s="25" t="str">
        <f t="shared" si="0"/>
        <v/>
      </c>
      <c r="D32" s="25" t="str">
        <f t="shared" si="4"/>
        <v/>
      </c>
      <c r="E32" s="11" t="str">
        <f>IF('Prax Math 5732'!B32="","",IF('Prax Math 5732'!D32&lt;'ACT M to SAT M'!$A$2,'ACT M to SAT M'!$B$2,IF('Prax Math 5732'!D32&gt;'ACT M to SAT M'!A$28,'ACT M to SAT M'!B$28,VLOOKUP(D32,'ACT M to SAT M'!A:B,2,FALSE))))</f>
        <v/>
      </c>
      <c r="F32" s="11" t="str">
        <f t="shared" si="1"/>
        <v/>
      </c>
      <c r="G32" s="11" t="str">
        <f t="shared" si="5"/>
        <v/>
      </c>
      <c r="H32" s="11" t="str">
        <f t="shared" si="2"/>
        <v/>
      </c>
      <c r="I32" s="11" t="str">
        <f t="shared" si="6"/>
        <v/>
      </c>
      <c r="J32" s="11" t="str">
        <f t="shared" si="3"/>
        <v/>
      </c>
      <c r="K32" s="11" t="str">
        <f t="shared" si="7"/>
        <v/>
      </c>
      <c r="L32" s="11" t="str">
        <f>IF('Prax Math 5732'!B32="","",'SAT M to CBEST M'!$A$2+'SAT M to CBEST M'!$B$2*E32)</f>
        <v/>
      </c>
      <c r="M32" s="11" t="str">
        <f>IF('Prax Math 5732'!B32="","", IF(L32&lt;20, 20, IF(L32&gt;80, 80, L32)))</f>
        <v/>
      </c>
    </row>
    <row r="33" spans="1:13" x14ac:dyDescent="0.25">
      <c r="A33" s="11">
        <v>32</v>
      </c>
      <c r="B33" s="30"/>
      <c r="C33" s="25" t="str">
        <f t="shared" si="0"/>
        <v/>
      </c>
      <c r="D33" s="25" t="str">
        <f t="shared" si="4"/>
        <v/>
      </c>
      <c r="E33" s="11" t="str">
        <f>IF('Prax Math 5732'!B33="","",IF('Prax Math 5732'!D33&lt;'ACT M to SAT M'!$A$2,'ACT M to SAT M'!$B$2,IF('Prax Math 5732'!D33&gt;'ACT M to SAT M'!A$28,'ACT M to SAT M'!B$28,VLOOKUP(D33,'ACT M to SAT M'!A:B,2,FALSE))))</f>
        <v/>
      </c>
      <c r="F33" s="11" t="str">
        <f t="shared" si="1"/>
        <v/>
      </c>
      <c r="G33" s="11" t="str">
        <f t="shared" si="5"/>
        <v/>
      </c>
      <c r="H33" s="11" t="str">
        <f t="shared" si="2"/>
        <v/>
      </c>
      <c r="I33" s="11" t="str">
        <f t="shared" si="6"/>
        <v/>
      </c>
      <c r="J33" s="11" t="str">
        <f t="shared" si="3"/>
        <v/>
      </c>
      <c r="K33" s="11" t="str">
        <f t="shared" si="7"/>
        <v/>
      </c>
      <c r="L33" s="11" t="str">
        <f>IF('Prax Math 5732'!B33="","",'SAT M to CBEST M'!$A$2+'SAT M to CBEST M'!$B$2*E33)</f>
        <v/>
      </c>
      <c r="M33" s="11" t="str">
        <f>IF('Prax Math 5732'!B33="","", IF(L33&lt;20, 20, IF(L33&gt;80, 80, L33)))</f>
        <v/>
      </c>
    </row>
    <row r="34" spans="1:13" x14ac:dyDescent="0.25">
      <c r="A34" s="11">
        <v>33</v>
      </c>
      <c r="B34" s="30"/>
      <c r="C34" s="25" t="str">
        <f t="shared" si="0"/>
        <v/>
      </c>
      <c r="D34" s="25" t="str">
        <f t="shared" si="4"/>
        <v/>
      </c>
      <c r="E34" s="11" t="str">
        <f>IF('Prax Math 5732'!B34="","",IF('Prax Math 5732'!D34&lt;'ACT M to SAT M'!$A$2,'ACT M to SAT M'!$B$2,IF('Prax Math 5732'!D34&gt;'ACT M to SAT M'!A$28,'ACT M to SAT M'!B$28,VLOOKUP(D34,'ACT M to SAT M'!A:B,2,FALSE))))</f>
        <v/>
      </c>
      <c r="F34" s="11" t="str">
        <f t="shared" si="1"/>
        <v/>
      </c>
      <c r="G34" s="11" t="str">
        <f t="shared" si="5"/>
        <v/>
      </c>
      <c r="H34" s="11" t="str">
        <f t="shared" si="2"/>
        <v/>
      </c>
      <c r="I34" s="11" t="str">
        <f t="shared" si="6"/>
        <v/>
      </c>
      <c r="J34" s="11" t="str">
        <f t="shared" si="3"/>
        <v/>
      </c>
      <c r="K34" s="11" t="str">
        <f t="shared" si="7"/>
        <v/>
      </c>
      <c r="L34" s="11" t="str">
        <f>IF('Prax Math 5732'!B34="","",'SAT M to CBEST M'!$A$2+'SAT M to CBEST M'!$B$2*E34)</f>
        <v/>
      </c>
      <c r="M34" s="11" t="str">
        <f>IF('Prax Math 5732'!B34="","", IF(L34&lt;20, 20, IF(L34&gt;80, 80, L34)))</f>
        <v/>
      </c>
    </row>
    <row r="35" spans="1:13" x14ac:dyDescent="0.25">
      <c r="A35" s="11">
        <v>34</v>
      </c>
      <c r="B35" s="30"/>
      <c r="C35" s="25" t="str">
        <f t="shared" si="0"/>
        <v/>
      </c>
      <c r="D35" s="25" t="str">
        <f t="shared" si="4"/>
        <v/>
      </c>
      <c r="E35" s="11" t="str">
        <f>IF('Prax Math 5732'!B35="","",IF('Prax Math 5732'!D35&lt;'ACT M to SAT M'!$A$2,'ACT M to SAT M'!$B$2,IF('Prax Math 5732'!D35&gt;'ACT M to SAT M'!A$28,'ACT M to SAT M'!B$28,VLOOKUP(D35,'ACT M to SAT M'!A:B,2,FALSE))))</f>
        <v/>
      </c>
      <c r="F35" s="11" t="str">
        <f t="shared" si="1"/>
        <v/>
      </c>
      <c r="G35" s="11" t="str">
        <f t="shared" si="5"/>
        <v/>
      </c>
      <c r="H35" s="11" t="str">
        <f t="shared" si="2"/>
        <v/>
      </c>
      <c r="I35" s="11" t="str">
        <f t="shared" si="6"/>
        <v/>
      </c>
      <c r="J35" s="11" t="str">
        <f t="shared" si="3"/>
        <v/>
      </c>
      <c r="K35" s="11" t="str">
        <f t="shared" si="7"/>
        <v/>
      </c>
      <c r="L35" s="11" t="str">
        <f>IF('Prax Math 5732'!B35="","",'SAT M to CBEST M'!$A$2+'SAT M to CBEST M'!$B$2*E35)</f>
        <v/>
      </c>
      <c r="M35" s="11" t="str">
        <f>IF('Prax Math 5732'!B35="","", IF(L35&lt;20, 20, IF(L35&gt;80, 80, L35)))</f>
        <v/>
      </c>
    </row>
    <row r="36" spans="1:13" x14ac:dyDescent="0.25">
      <c r="A36" s="11">
        <v>35</v>
      </c>
      <c r="B36" s="30"/>
      <c r="C36" s="25" t="str">
        <f t="shared" si="0"/>
        <v/>
      </c>
      <c r="D36" s="25" t="str">
        <f t="shared" si="4"/>
        <v/>
      </c>
      <c r="E36" s="11" t="str">
        <f>IF('Prax Math 5732'!B36="","",IF('Prax Math 5732'!D36&lt;'ACT M to SAT M'!$A$2,'ACT M to SAT M'!$B$2,IF('Prax Math 5732'!D36&gt;'ACT M to SAT M'!A$28,'ACT M to SAT M'!B$28,VLOOKUP(D36,'ACT M to SAT M'!A:B,2,FALSE))))</f>
        <v/>
      </c>
      <c r="F36" s="11" t="str">
        <f t="shared" si="1"/>
        <v/>
      </c>
      <c r="G36" s="11" t="str">
        <f t="shared" si="5"/>
        <v/>
      </c>
      <c r="H36" s="11" t="str">
        <f t="shared" si="2"/>
        <v/>
      </c>
      <c r="I36" s="11" t="str">
        <f t="shared" si="6"/>
        <v/>
      </c>
      <c r="J36" s="11" t="str">
        <f t="shared" si="3"/>
        <v/>
      </c>
      <c r="K36" s="11" t="str">
        <f t="shared" si="7"/>
        <v/>
      </c>
      <c r="L36" s="11" t="str">
        <f>IF('Prax Math 5732'!B36="","",'SAT M to CBEST M'!$A$2+'SAT M to CBEST M'!$B$2*E36)</f>
        <v/>
      </c>
      <c r="M36" s="11" t="str">
        <f>IF('Prax Math 5732'!B36="","", IF(L36&lt;20, 20, IF(L36&gt;80, 80, L36)))</f>
        <v/>
      </c>
    </row>
    <row r="37" spans="1:13" x14ac:dyDescent="0.25">
      <c r="A37" s="11">
        <v>36</v>
      </c>
      <c r="B37" s="30"/>
      <c r="C37" s="25" t="str">
        <f t="shared" si="0"/>
        <v/>
      </c>
      <c r="D37" s="25" t="str">
        <f t="shared" si="4"/>
        <v/>
      </c>
      <c r="E37" s="11" t="str">
        <f>IF('Prax Math 5732'!B37="","",IF('Prax Math 5732'!D37&lt;'ACT M to SAT M'!$A$2,'ACT M to SAT M'!$B$2,IF('Prax Math 5732'!D37&gt;'ACT M to SAT M'!A$28,'ACT M to SAT M'!B$28,VLOOKUP(D37,'ACT M to SAT M'!A:B,2,FALSE))))</f>
        <v/>
      </c>
      <c r="F37" s="11" t="str">
        <f t="shared" si="1"/>
        <v/>
      </c>
      <c r="G37" s="11" t="str">
        <f t="shared" si="5"/>
        <v/>
      </c>
      <c r="H37" s="11" t="str">
        <f t="shared" si="2"/>
        <v/>
      </c>
      <c r="I37" s="11" t="str">
        <f t="shared" si="6"/>
        <v/>
      </c>
      <c r="J37" s="11" t="str">
        <f t="shared" si="3"/>
        <v/>
      </c>
      <c r="K37" s="11" t="str">
        <f t="shared" si="7"/>
        <v/>
      </c>
      <c r="L37" s="11" t="str">
        <f>IF('Prax Math 5732'!B37="","",'SAT M to CBEST M'!$A$2+'SAT M to CBEST M'!$B$2*E37)</f>
        <v/>
      </c>
      <c r="M37" s="11" t="str">
        <f>IF('Prax Math 5732'!B37="","", IF(L37&lt;20, 20, IF(L37&gt;80, 80, L37)))</f>
        <v/>
      </c>
    </row>
    <row r="38" spans="1:13" x14ac:dyDescent="0.25">
      <c r="A38" s="11">
        <v>37</v>
      </c>
      <c r="B38" s="30"/>
      <c r="C38" s="25" t="str">
        <f t="shared" si="0"/>
        <v/>
      </c>
      <c r="D38" s="25" t="str">
        <f t="shared" si="4"/>
        <v/>
      </c>
      <c r="E38" s="11" t="str">
        <f>IF('Prax Math 5732'!B38="","",IF('Prax Math 5732'!D38&lt;'ACT M to SAT M'!$A$2,'ACT M to SAT M'!$B$2,IF('Prax Math 5732'!D38&gt;'ACT M to SAT M'!A$28,'ACT M to SAT M'!B$28,VLOOKUP(D38,'ACT M to SAT M'!A:B,2,FALSE))))</f>
        <v/>
      </c>
      <c r="F38" s="11" t="str">
        <f t="shared" si="1"/>
        <v/>
      </c>
      <c r="G38" s="11" t="str">
        <f t="shared" si="5"/>
        <v/>
      </c>
      <c r="H38" s="11" t="str">
        <f t="shared" si="2"/>
        <v/>
      </c>
      <c r="I38" s="11" t="str">
        <f t="shared" si="6"/>
        <v/>
      </c>
      <c r="J38" s="11" t="str">
        <f t="shared" si="3"/>
        <v/>
      </c>
      <c r="K38" s="11" t="str">
        <f t="shared" si="7"/>
        <v/>
      </c>
      <c r="L38" s="11" t="str">
        <f>IF('Prax Math 5732'!B38="","",'SAT M to CBEST M'!$A$2+'SAT M to CBEST M'!$B$2*E38)</f>
        <v/>
      </c>
      <c r="M38" s="11" t="str">
        <f>IF('Prax Math 5732'!B38="","", IF(L38&lt;20, 20, IF(L38&gt;80, 80, L38)))</f>
        <v/>
      </c>
    </row>
    <row r="39" spans="1:13" x14ac:dyDescent="0.25">
      <c r="A39" s="11">
        <v>38</v>
      </c>
      <c r="B39" s="30"/>
      <c r="C39" s="25" t="str">
        <f t="shared" si="0"/>
        <v/>
      </c>
      <c r="D39" s="25" t="str">
        <f t="shared" si="4"/>
        <v/>
      </c>
      <c r="E39" s="11" t="str">
        <f>IF('Prax Math 5732'!B39="","",IF('Prax Math 5732'!D39&lt;'ACT M to SAT M'!$A$2,'ACT M to SAT M'!$B$2,IF('Prax Math 5732'!D39&gt;'ACT M to SAT M'!A$28,'ACT M to SAT M'!B$28,VLOOKUP(D39,'ACT M to SAT M'!A:B,2,FALSE))))</f>
        <v/>
      </c>
      <c r="F39" s="11" t="str">
        <f t="shared" si="1"/>
        <v/>
      </c>
      <c r="G39" s="11" t="str">
        <f t="shared" si="5"/>
        <v/>
      </c>
      <c r="H39" s="11" t="str">
        <f t="shared" si="2"/>
        <v/>
      </c>
      <c r="I39" s="11" t="str">
        <f t="shared" si="6"/>
        <v/>
      </c>
      <c r="J39" s="11" t="str">
        <f t="shared" si="3"/>
        <v/>
      </c>
      <c r="K39" s="11" t="str">
        <f t="shared" si="7"/>
        <v/>
      </c>
      <c r="L39" s="11" t="str">
        <f>IF('Prax Math 5732'!B39="","",'SAT M to CBEST M'!$A$2+'SAT M to CBEST M'!$B$2*E39)</f>
        <v/>
      </c>
      <c r="M39" s="11" t="str">
        <f>IF('Prax Math 5732'!B39="","", IF(L39&lt;20, 20, IF(L39&gt;80, 80, L39)))</f>
        <v/>
      </c>
    </row>
    <row r="40" spans="1:13" x14ac:dyDescent="0.25">
      <c r="A40" s="11">
        <v>39</v>
      </c>
      <c r="B40" s="30"/>
      <c r="C40" s="25" t="str">
        <f t="shared" si="0"/>
        <v/>
      </c>
      <c r="D40" s="25" t="str">
        <f t="shared" si="4"/>
        <v/>
      </c>
      <c r="E40" s="11" t="str">
        <f>IF('Prax Math 5732'!B40="","",IF('Prax Math 5732'!D40&lt;'ACT M to SAT M'!$A$2,'ACT M to SAT M'!$B$2,IF('Prax Math 5732'!D40&gt;'ACT M to SAT M'!A$28,'ACT M to SAT M'!B$28,VLOOKUP(D40,'ACT M to SAT M'!A:B,2,FALSE))))</f>
        <v/>
      </c>
      <c r="F40" s="11" t="str">
        <f t="shared" si="1"/>
        <v/>
      </c>
      <c r="G40" s="11" t="str">
        <f t="shared" si="5"/>
        <v/>
      </c>
      <c r="H40" s="11" t="str">
        <f t="shared" si="2"/>
        <v/>
      </c>
      <c r="I40" s="11" t="str">
        <f t="shared" si="6"/>
        <v/>
      </c>
      <c r="J40" s="11" t="str">
        <f t="shared" si="3"/>
        <v/>
      </c>
      <c r="K40" s="11" t="str">
        <f t="shared" si="7"/>
        <v/>
      </c>
      <c r="L40" s="11" t="str">
        <f>IF('Prax Math 5732'!B40="","",'SAT M to CBEST M'!$A$2+'SAT M to CBEST M'!$B$2*E40)</f>
        <v/>
      </c>
      <c r="M40" s="11" t="str">
        <f>IF('Prax Math 5732'!B40="","", IF(L40&lt;20, 20, IF(L40&gt;80, 80, L40)))</f>
        <v/>
      </c>
    </row>
    <row r="41" spans="1:13" x14ac:dyDescent="0.25">
      <c r="A41" s="11">
        <v>40</v>
      </c>
      <c r="B41" s="30"/>
      <c r="C41" s="25" t="str">
        <f t="shared" si="0"/>
        <v/>
      </c>
      <c r="D41" s="25" t="str">
        <f t="shared" si="4"/>
        <v/>
      </c>
      <c r="E41" s="11" t="str">
        <f>IF('Prax Math 5732'!B41="","",IF('Prax Math 5732'!D41&lt;'ACT M to SAT M'!$A$2,'ACT M to SAT M'!$B$2,IF('Prax Math 5732'!D41&gt;'ACT M to SAT M'!A$28,'ACT M to SAT M'!B$28,VLOOKUP(D41,'ACT M to SAT M'!A:B,2,FALSE))))</f>
        <v/>
      </c>
      <c r="F41" s="11" t="str">
        <f t="shared" si="1"/>
        <v/>
      </c>
      <c r="G41" s="11" t="str">
        <f t="shared" si="5"/>
        <v/>
      </c>
      <c r="H41" s="11" t="str">
        <f t="shared" si="2"/>
        <v/>
      </c>
      <c r="I41" s="11" t="str">
        <f t="shared" si="6"/>
        <v/>
      </c>
      <c r="J41" s="11" t="str">
        <f t="shared" si="3"/>
        <v/>
      </c>
      <c r="K41" s="11" t="str">
        <f t="shared" si="7"/>
        <v/>
      </c>
      <c r="L41" s="11" t="str">
        <f>IF('Prax Math 5732'!B41="","",'SAT M to CBEST M'!$A$2+'SAT M to CBEST M'!$B$2*E41)</f>
        <v/>
      </c>
      <c r="M41" s="11" t="str">
        <f>IF('Prax Math 5732'!B41="","", IF(L41&lt;20, 20, IF(L41&gt;80, 80, L41)))</f>
        <v/>
      </c>
    </row>
    <row r="42" spans="1:13" x14ac:dyDescent="0.25">
      <c r="A42" s="11">
        <v>41</v>
      </c>
      <c r="B42" s="30"/>
      <c r="C42" s="25" t="str">
        <f t="shared" si="0"/>
        <v/>
      </c>
      <c r="D42" s="25" t="str">
        <f t="shared" si="4"/>
        <v/>
      </c>
      <c r="E42" s="11" t="str">
        <f>IF('Prax Math 5732'!B42="","",IF('Prax Math 5732'!D42&lt;'ACT M to SAT M'!$A$2,'ACT M to SAT M'!$B$2,IF('Prax Math 5732'!D42&gt;'ACT M to SAT M'!A$28,'ACT M to SAT M'!B$28,VLOOKUP(D42,'ACT M to SAT M'!A:B,2,FALSE))))</f>
        <v/>
      </c>
      <c r="F42" s="11" t="str">
        <f t="shared" si="1"/>
        <v/>
      </c>
      <c r="G42" s="11" t="str">
        <f t="shared" si="5"/>
        <v/>
      </c>
      <c r="H42" s="11" t="str">
        <f t="shared" si="2"/>
        <v/>
      </c>
      <c r="I42" s="11" t="str">
        <f t="shared" si="6"/>
        <v/>
      </c>
      <c r="J42" s="11" t="str">
        <f t="shared" si="3"/>
        <v/>
      </c>
      <c r="K42" s="11" t="str">
        <f t="shared" si="7"/>
        <v/>
      </c>
      <c r="L42" s="11" t="str">
        <f>IF('Prax Math 5732'!B42="","",'SAT M to CBEST M'!$A$2+'SAT M to CBEST M'!$B$2*E42)</f>
        <v/>
      </c>
      <c r="M42" s="11" t="str">
        <f>IF('Prax Math 5732'!B42="","", IF(L42&lt;20, 20, IF(L42&gt;80, 80, L42)))</f>
        <v/>
      </c>
    </row>
    <row r="43" spans="1:13" x14ac:dyDescent="0.25">
      <c r="A43" s="11">
        <v>42</v>
      </c>
      <c r="B43" s="30"/>
      <c r="C43" s="25" t="str">
        <f t="shared" si="0"/>
        <v/>
      </c>
      <c r="D43" s="25" t="str">
        <f t="shared" si="4"/>
        <v/>
      </c>
      <c r="E43" s="11" t="str">
        <f>IF('Prax Math 5732'!B43="","",IF('Prax Math 5732'!D43&lt;'ACT M to SAT M'!$A$2,'ACT M to SAT M'!$B$2,IF('Prax Math 5732'!D43&gt;'ACT M to SAT M'!A$28,'ACT M to SAT M'!B$28,VLOOKUP(D43,'ACT M to SAT M'!A:B,2,FALSE))))</f>
        <v/>
      </c>
      <c r="F43" s="11" t="str">
        <f t="shared" si="1"/>
        <v/>
      </c>
      <c r="G43" s="11" t="str">
        <f t="shared" si="5"/>
        <v/>
      </c>
      <c r="H43" s="11" t="str">
        <f t="shared" si="2"/>
        <v/>
      </c>
      <c r="I43" s="11" t="str">
        <f t="shared" si="6"/>
        <v/>
      </c>
      <c r="J43" s="11" t="str">
        <f t="shared" si="3"/>
        <v/>
      </c>
      <c r="K43" s="11" t="str">
        <f t="shared" si="7"/>
        <v/>
      </c>
      <c r="L43" s="11" t="str">
        <f>IF('Prax Math 5732'!B43="","",'SAT M to CBEST M'!$A$2+'SAT M to CBEST M'!$B$2*E43)</f>
        <v/>
      </c>
      <c r="M43" s="11" t="str">
        <f>IF('Prax Math 5732'!B43="","", IF(L43&lt;20, 20, IF(L43&gt;80, 80, L43)))</f>
        <v/>
      </c>
    </row>
    <row r="44" spans="1:13" x14ac:dyDescent="0.25">
      <c r="A44" s="11">
        <v>43</v>
      </c>
      <c r="B44" s="30"/>
      <c r="C44" s="25" t="str">
        <f t="shared" si="0"/>
        <v/>
      </c>
      <c r="D44" s="25" t="str">
        <f t="shared" si="4"/>
        <v/>
      </c>
      <c r="E44" s="11" t="str">
        <f>IF('Prax Math 5732'!B44="","",IF('Prax Math 5732'!D44&lt;'ACT M to SAT M'!$A$2,'ACT M to SAT M'!$B$2,IF('Prax Math 5732'!D44&gt;'ACT M to SAT M'!A$28,'ACT M to SAT M'!B$28,VLOOKUP(D44,'ACT M to SAT M'!A:B,2,FALSE))))</f>
        <v/>
      </c>
      <c r="F44" s="11" t="str">
        <f t="shared" si="1"/>
        <v/>
      </c>
      <c r="G44" s="11" t="str">
        <f t="shared" si="5"/>
        <v/>
      </c>
      <c r="H44" s="11" t="str">
        <f t="shared" si="2"/>
        <v/>
      </c>
      <c r="I44" s="11" t="str">
        <f t="shared" si="6"/>
        <v/>
      </c>
      <c r="J44" s="11" t="str">
        <f t="shared" si="3"/>
        <v/>
      </c>
      <c r="K44" s="11" t="str">
        <f t="shared" si="7"/>
        <v/>
      </c>
      <c r="L44" s="11" t="str">
        <f>IF('Prax Math 5732'!B44="","",'SAT M to CBEST M'!$A$2+'SAT M to CBEST M'!$B$2*E44)</f>
        <v/>
      </c>
      <c r="M44" s="11" t="str">
        <f>IF('Prax Math 5732'!B44="","", IF(L44&lt;20, 20, IF(L44&gt;80, 80, L44)))</f>
        <v/>
      </c>
    </row>
    <row r="45" spans="1:13" x14ac:dyDescent="0.25">
      <c r="A45" s="11">
        <v>44</v>
      </c>
      <c r="B45" s="30"/>
      <c r="C45" s="25" t="str">
        <f t="shared" si="0"/>
        <v/>
      </c>
      <c r="D45" s="25" t="str">
        <f t="shared" si="4"/>
        <v/>
      </c>
      <c r="E45" s="11" t="str">
        <f>IF('Prax Math 5732'!B45="","",IF('Prax Math 5732'!D45&lt;'ACT M to SAT M'!$A$2,'ACT M to SAT M'!$B$2,IF('Prax Math 5732'!D45&gt;'ACT M to SAT M'!A$28,'ACT M to SAT M'!B$28,VLOOKUP(D45,'ACT M to SAT M'!A:B,2,FALSE))))</f>
        <v/>
      </c>
      <c r="F45" s="11" t="str">
        <f t="shared" si="1"/>
        <v/>
      </c>
      <c r="G45" s="11" t="str">
        <f t="shared" si="5"/>
        <v/>
      </c>
      <c r="H45" s="11" t="str">
        <f t="shared" si="2"/>
        <v/>
      </c>
      <c r="I45" s="11" t="str">
        <f t="shared" si="6"/>
        <v/>
      </c>
      <c r="J45" s="11" t="str">
        <f t="shared" si="3"/>
        <v/>
      </c>
      <c r="K45" s="11" t="str">
        <f t="shared" si="7"/>
        <v/>
      </c>
      <c r="L45" s="11" t="str">
        <f>IF('Prax Math 5732'!B45="","",'SAT M to CBEST M'!$A$2+'SAT M to CBEST M'!$B$2*E45)</f>
        <v/>
      </c>
      <c r="M45" s="11" t="str">
        <f>IF('Prax Math 5732'!B45="","", IF(L45&lt;20, 20, IF(L45&gt;80, 80, L45)))</f>
        <v/>
      </c>
    </row>
    <row r="46" spans="1:13" x14ac:dyDescent="0.25">
      <c r="A46" s="11">
        <v>45</v>
      </c>
      <c r="B46" s="30"/>
      <c r="C46" s="25" t="str">
        <f t="shared" si="0"/>
        <v/>
      </c>
      <c r="D46" s="25" t="str">
        <f t="shared" si="4"/>
        <v/>
      </c>
      <c r="E46" s="11" t="str">
        <f>IF('Prax Math 5732'!B46="","",IF('Prax Math 5732'!D46&lt;'ACT M to SAT M'!$A$2,'ACT M to SAT M'!$B$2,IF('Prax Math 5732'!D46&gt;'ACT M to SAT M'!A$28,'ACT M to SAT M'!B$28,VLOOKUP(D46,'ACT M to SAT M'!A:B,2,FALSE))))</f>
        <v/>
      </c>
      <c r="F46" s="11" t="str">
        <f t="shared" si="1"/>
        <v/>
      </c>
      <c r="G46" s="11" t="str">
        <f t="shared" si="5"/>
        <v/>
      </c>
      <c r="H46" s="11" t="str">
        <f t="shared" si="2"/>
        <v/>
      </c>
      <c r="I46" s="11" t="str">
        <f t="shared" si="6"/>
        <v/>
      </c>
      <c r="J46" s="11" t="str">
        <f t="shared" si="3"/>
        <v/>
      </c>
      <c r="K46" s="11" t="str">
        <f t="shared" si="7"/>
        <v/>
      </c>
      <c r="L46" s="11" t="str">
        <f>IF('Prax Math 5732'!B46="","",'SAT M to CBEST M'!$A$2+'SAT M to CBEST M'!$B$2*E46)</f>
        <v/>
      </c>
      <c r="M46" s="11" t="str">
        <f>IF('Prax Math 5732'!B46="","", IF(L46&lt;20, 20, IF(L46&gt;80, 80, L46)))</f>
        <v/>
      </c>
    </row>
    <row r="47" spans="1:13" x14ac:dyDescent="0.25">
      <c r="A47" s="11">
        <v>46</v>
      </c>
      <c r="B47" s="30"/>
      <c r="C47" s="25" t="str">
        <f t="shared" si="0"/>
        <v/>
      </c>
      <c r="D47" s="25" t="str">
        <f t="shared" si="4"/>
        <v/>
      </c>
      <c r="E47" s="11" t="str">
        <f>IF('Prax Math 5732'!B47="","",IF('Prax Math 5732'!D47&lt;'ACT M to SAT M'!$A$2,'ACT M to SAT M'!$B$2,IF('Prax Math 5732'!D47&gt;'ACT M to SAT M'!A$28,'ACT M to SAT M'!B$28,VLOOKUP(D47,'ACT M to SAT M'!A:B,2,FALSE))))</f>
        <v/>
      </c>
      <c r="F47" s="11" t="str">
        <f t="shared" si="1"/>
        <v/>
      </c>
      <c r="G47" s="11" t="str">
        <f t="shared" si="5"/>
        <v/>
      </c>
      <c r="H47" s="11" t="str">
        <f t="shared" si="2"/>
        <v/>
      </c>
      <c r="I47" s="11" t="str">
        <f t="shared" si="6"/>
        <v/>
      </c>
      <c r="J47" s="11" t="str">
        <f t="shared" si="3"/>
        <v/>
      </c>
      <c r="K47" s="11" t="str">
        <f t="shared" si="7"/>
        <v/>
      </c>
      <c r="L47" s="11" t="str">
        <f>IF('Prax Math 5732'!B47="","",'SAT M to CBEST M'!$A$2+'SAT M to CBEST M'!$B$2*E47)</f>
        <v/>
      </c>
      <c r="M47" s="11" t="str">
        <f>IF('Prax Math 5732'!B47="","", IF(L47&lt;20, 20, IF(L47&gt;80, 80, L47)))</f>
        <v/>
      </c>
    </row>
    <row r="48" spans="1:13" x14ac:dyDescent="0.25">
      <c r="A48" s="11">
        <v>47</v>
      </c>
      <c r="B48" s="30"/>
      <c r="C48" s="25" t="str">
        <f t="shared" si="0"/>
        <v/>
      </c>
      <c r="D48" s="25" t="str">
        <f t="shared" si="4"/>
        <v/>
      </c>
      <c r="E48" s="11" t="str">
        <f>IF('Prax Math 5732'!B48="","",IF('Prax Math 5732'!D48&lt;'ACT M to SAT M'!$A$2,'ACT M to SAT M'!$B$2,IF('Prax Math 5732'!D48&gt;'ACT M to SAT M'!A$28,'ACT M to SAT M'!B$28,VLOOKUP(D48,'ACT M to SAT M'!A:B,2,FALSE))))</f>
        <v/>
      </c>
      <c r="F48" s="11" t="str">
        <f t="shared" si="1"/>
        <v/>
      </c>
      <c r="G48" s="11" t="str">
        <f t="shared" si="5"/>
        <v/>
      </c>
      <c r="H48" s="11" t="str">
        <f t="shared" si="2"/>
        <v/>
      </c>
      <c r="I48" s="11" t="str">
        <f t="shared" si="6"/>
        <v/>
      </c>
      <c r="J48" s="11" t="str">
        <f t="shared" si="3"/>
        <v/>
      </c>
      <c r="K48" s="11" t="str">
        <f t="shared" si="7"/>
        <v/>
      </c>
      <c r="L48" s="11" t="str">
        <f>IF('Prax Math 5732'!B48="","",'SAT M to CBEST M'!$A$2+'SAT M to CBEST M'!$B$2*E48)</f>
        <v/>
      </c>
      <c r="M48" s="11" t="str">
        <f>IF('Prax Math 5732'!B48="","", IF(L48&lt;20, 20, IF(L48&gt;80, 80, L48)))</f>
        <v/>
      </c>
    </row>
    <row r="49" spans="1:13" x14ac:dyDescent="0.25">
      <c r="A49" s="11">
        <v>48</v>
      </c>
      <c r="B49" s="30"/>
      <c r="C49" s="25" t="str">
        <f t="shared" si="0"/>
        <v/>
      </c>
      <c r="D49" s="25" t="str">
        <f t="shared" si="4"/>
        <v/>
      </c>
      <c r="E49" s="11" t="str">
        <f>IF('Prax Math 5732'!B49="","",IF('Prax Math 5732'!D49&lt;'ACT M to SAT M'!$A$2,'ACT M to SAT M'!$B$2,IF('Prax Math 5732'!D49&gt;'ACT M to SAT M'!A$28,'ACT M to SAT M'!B$28,VLOOKUP(D49,'ACT M to SAT M'!A:B,2,FALSE))))</f>
        <v/>
      </c>
      <c r="F49" s="11" t="str">
        <f t="shared" si="1"/>
        <v/>
      </c>
      <c r="G49" s="11" t="str">
        <f t="shared" si="5"/>
        <v/>
      </c>
      <c r="H49" s="11" t="str">
        <f t="shared" si="2"/>
        <v/>
      </c>
      <c r="I49" s="11" t="str">
        <f t="shared" si="6"/>
        <v/>
      </c>
      <c r="J49" s="11" t="str">
        <f t="shared" si="3"/>
        <v/>
      </c>
      <c r="K49" s="11" t="str">
        <f t="shared" si="7"/>
        <v/>
      </c>
      <c r="L49" s="11" t="str">
        <f>IF('Prax Math 5732'!B49="","",'SAT M to CBEST M'!$A$2+'SAT M to CBEST M'!$B$2*E49)</f>
        <v/>
      </c>
      <c r="M49" s="11" t="str">
        <f>IF('Prax Math 5732'!B49="","", IF(L49&lt;20, 20, IF(L49&gt;80, 80, L49)))</f>
        <v/>
      </c>
    </row>
    <row r="50" spans="1:13" x14ac:dyDescent="0.25">
      <c r="A50" s="11">
        <v>49</v>
      </c>
      <c r="B50" s="30"/>
      <c r="C50" s="25" t="str">
        <f t="shared" si="0"/>
        <v/>
      </c>
      <c r="D50" s="25" t="str">
        <f t="shared" si="4"/>
        <v/>
      </c>
      <c r="E50" s="11" t="str">
        <f>IF('Prax Math 5732'!B50="","",IF('Prax Math 5732'!D50&lt;'ACT M to SAT M'!$A$2,'ACT M to SAT M'!$B$2,IF('Prax Math 5732'!D50&gt;'ACT M to SAT M'!A$28,'ACT M to SAT M'!B$28,VLOOKUP(D50,'ACT M to SAT M'!A:B,2,FALSE))))</f>
        <v/>
      </c>
      <c r="F50" s="11" t="str">
        <f t="shared" si="1"/>
        <v/>
      </c>
      <c r="G50" s="11" t="str">
        <f t="shared" si="5"/>
        <v/>
      </c>
      <c r="H50" s="11" t="str">
        <f t="shared" si="2"/>
        <v/>
      </c>
      <c r="I50" s="11" t="str">
        <f t="shared" si="6"/>
        <v/>
      </c>
      <c r="J50" s="11" t="str">
        <f t="shared" si="3"/>
        <v/>
      </c>
      <c r="K50" s="11" t="str">
        <f t="shared" si="7"/>
        <v/>
      </c>
      <c r="L50" s="11" t="str">
        <f>IF('Prax Math 5732'!B50="","",'SAT M to CBEST M'!$A$2+'SAT M to CBEST M'!$B$2*E50)</f>
        <v/>
      </c>
      <c r="M50" s="11" t="str">
        <f>IF('Prax Math 5732'!B50="","", IF(L50&lt;20, 20, IF(L50&gt;80, 80, L50)))</f>
        <v/>
      </c>
    </row>
    <row r="51" spans="1:13" x14ac:dyDescent="0.25">
      <c r="A51" s="11">
        <v>50</v>
      </c>
      <c r="B51" s="30"/>
      <c r="C51" s="25" t="str">
        <f t="shared" si="0"/>
        <v/>
      </c>
      <c r="D51" s="25" t="str">
        <f t="shared" si="4"/>
        <v/>
      </c>
      <c r="E51" s="11" t="str">
        <f>IF('Prax Math 5732'!B51="","",IF('Prax Math 5732'!D51&lt;'ACT M to SAT M'!$A$2,'ACT M to SAT M'!$B$2,IF('Prax Math 5732'!D51&gt;'ACT M to SAT M'!A$28,'ACT M to SAT M'!B$28,VLOOKUP(D51,'ACT M to SAT M'!A:B,2,FALSE))))</f>
        <v/>
      </c>
      <c r="F51" s="11" t="str">
        <f t="shared" si="1"/>
        <v/>
      </c>
      <c r="G51" s="11" t="str">
        <f t="shared" si="5"/>
        <v/>
      </c>
      <c r="H51" s="11" t="str">
        <f t="shared" si="2"/>
        <v/>
      </c>
      <c r="I51" s="11" t="str">
        <f t="shared" si="6"/>
        <v/>
      </c>
      <c r="J51" s="11" t="str">
        <f t="shared" si="3"/>
        <v/>
      </c>
      <c r="K51" s="11" t="str">
        <f t="shared" si="7"/>
        <v/>
      </c>
      <c r="L51" s="11" t="str">
        <f>IF('Prax Math 5732'!B51="","",'SAT M to CBEST M'!$A$2+'SAT M to CBEST M'!$B$2*E51)</f>
        <v/>
      </c>
      <c r="M51" s="11" t="str">
        <f>IF('Prax Math 5732'!B51="","", IF(L51&lt;20, 20, IF(L51&gt;80, 80, L51)))</f>
        <v/>
      </c>
    </row>
    <row r="52" spans="1:13" x14ac:dyDescent="0.25">
      <c r="A52" s="11">
        <v>51</v>
      </c>
      <c r="B52" s="30"/>
      <c r="C52" s="25" t="str">
        <f t="shared" si="0"/>
        <v/>
      </c>
      <c r="D52" s="25" t="str">
        <f t="shared" si="4"/>
        <v/>
      </c>
      <c r="E52" s="11" t="str">
        <f>IF('Prax Math 5732'!B52="","",IF('Prax Math 5732'!D52&lt;'ACT M to SAT M'!$A$2,'ACT M to SAT M'!$B$2,IF('Prax Math 5732'!D52&gt;'ACT M to SAT M'!A$28,'ACT M to SAT M'!B$28,VLOOKUP(D52,'ACT M to SAT M'!A:B,2,FALSE))))</f>
        <v/>
      </c>
      <c r="F52" s="11" t="str">
        <f t="shared" si="1"/>
        <v/>
      </c>
      <c r="G52" s="11" t="str">
        <f t="shared" si="5"/>
        <v/>
      </c>
      <c r="H52" s="11" t="str">
        <f t="shared" si="2"/>
        <v/>
      </c>
      <c r="I52" s="11" t="str">
        <f t="shared" si="6"/>
        <v/>
      </c>
      <c r="J52" s="11" t="str">
        <f t="shared" si="3"/>
        <v/>
      </c>
      <c r="K52" s="11" t="str">
        <f t="shared" si="7"/>
        <v/>
      </c>
      <c r="L52" s="11" t="str">
        <f>IF('Prax Math 5732'!B52="","",'SAT M to CBEST M'!$A$2+'SAT M to CBEST M'!$B$2*E52)</f>
        <v/>
      </c>
      <c r="M52" s="11" t="str">
        <f>IF('Prax Math 5732'!B52="","", IF(L52&lt;20, 20, IF(L52&gt;80, 80, L52)))</f>
        <v/>
      </c>
    </row>
    <row r="53" spans="1:13" x14ac:dyDescent="0.25">
      <c r="A53" s="11">
        <v>52</v>
      </c>
      <c r="B53" s="30"/>
      <c r="C53" s="25" t="str">
        <f t="shared" si="0"/>
        <v/>
      </c>
      <c r="D53" s="25" t="str">
        <f t="shared" si="4"/>
        <v/>
      </c>
      <c r="E53" s="11" t="str">
        <f>IF('Prax Math 5732'!B53="","",IF('Prax Math 5732'!D53&lt;'ACT M to SAT M'!$A$2,'ACT M to SAT M'!$B$2,IF('Prax Math 5732'!D53&gt;'ACT M to SAT M'!A$28,'ACT M to SAT M'!B$28,VLOOKUP(D53,'ACT M to SAT M'!A:B,2,FALSE))))</f>
        <v/>
      </c>
      <c r="F53" s="11" t="str">
        <f t="shared" si="1"/>
        <v/>
      </c>
      <c r="G53" s="11" t="str">
        <f t="shared" si="5"/>
        <v/>
      </c>
      <c r="H53" s="11" t="str">
        <f t="shared" si="2"/>
        <v/>
      </c>
      <c r="I53" s="11" t="str">
        <f t="shared" si="6"/>
        <v/>
      </c>
      <c r="J53" s="11" t="str">
        <f t="shared" si="3"/>
        <v/>
      </c>
      <c r="K53" s="11" t="str">
        <f t="shared" si="7"/>
        <v/>
      </c>
      <c r="L53" s="11" t="str">
        <f>IF('Prax Math 5732'!B53="","",'SAT M to CBEST M'!$A$2+'SAT M to CBEST M'!$B$2*E53)</f>
        <v/>
      </c>
      <c r="M53" s="11" t="str">
        <f>IF('Prax Math 5732'!B53="","", IF(L53&lt;20, 20, IF(L53&gt;80, 80, L53)))</f>
        <v/>
      </c>
    </row>
    <row r="54" spans="1:13" x14ac:dyDescent="0.25">
      <c r="A54" s="11">
        <v>53</v>
      </c>
      <c r="B54" s="30"/>
      <c r="C54" s="25" t="str">
        <f t="shared" si="0"/>
        <v/>
      </c>
      <c r="D54" s="25" t="str">
        <f t="shared" si="4"/>
        <v/>
      </c>
      <c r="E54" s="11" t="str">
        <f>IF('Prax Math 5732'!B54="","",IF('Prax Math 5732'!D54&lt;'ACT M to SAT M'!$A$2,'ACT M to SAT M'!$B$2,IF('Prax Math 5732'!D54&gt;'ACT M to SAT M'!A$28,'ACT M to SAT M'!B$28,VLOOKUP(D54,'ACT M to SAT M'!A:B,2,FALSE))))</f>
        <v/>
      </c>
      <c r="F54" s="11" t="str">
        <f t="shared" si="1"/>
        <v/>
      </c>
      <c r="G54" s="11" t="str">
        <f t="shared" si="5"/>
        <v/>
      </c>
      <c r="H54" s="11" t="str">
        <f t="shared" si="2"/>
        <v/>
      </c>
      <c r="I54" s="11" t="str">
        <f t="shared" si="6"/>
        <v/>
      </c>
      <c r="J54" s="11" t="str">
        <f t="shared" si="3"/>
        <v/>
      </c>
      <c r="K54" s="11" t="str">
        <f t="shared" si="7"/>
        <v/>
      </c>
      <c r="L54" s="11" t="str">
        <f>IF('Prax Math 5732'!B54="","",'SAT M to CBEST M'!$A$2+'SAT M to CBEST M'!$B$2*E54)</f>
        <v/>
      </c>
      <c r="M54" s="11" t="str">
        <f>IF('Prax Math 5732'!B54="","", IF(L54&lt;20, 20, IF(L54&gt;80, 80, L54)))</f>
        <v/>
      </c>
    </row>
    <row r="55" spans="1:13" x14ac:dyDescent="0.25">
      <c r="A55" s="11">
        <v>54</v>
      </c>
      <c r="B55" s="30"/>
      <c r="C55" s="25" t="str">
        <f t="shared" si="0"/>
        <v/>
      </c>
      <c r="D55" s="25" t="str">
        <f t="shared" si="4"/>
        <v/>
      </c>
      <c r="E55" s="11" t="str">
        <f>IF('Prax Math 5732'!B55="","",IF('Prax Math 5732'!D55&lt;'ACT M to SAT M'!$A$2,'ACT M to SAT M'!$B$2,IF('Prax Math 5732'!D55&gt;'ACT M to SAT M'!A$28,'ACT M to SAT M'!B$28,VLOOKUP(D55,'ACT M to SAT M'!A:B,2,FALSE))))</f>
        <v/>
      </c>
      <c r="F55" s="11" t="str">
        <f t="shared" si="1"/>
        <v/>
      </c>
      <c r="G55" s="11" t="str">
        <f t="shared" si="5"/>
        <v/>
      </c>
      <c r="H55" s="11" t="str">
        <f t="shared" si="2"/>
        <v/>
      </c>
      <c r="I55" s="11" t="str">
        <f t="shared" si="6"/>
        <v/>
      </c>
      <c r="J55" s="11" t="str">
        <f t="shared" si="3"/>
        <v/>
      </c>
      <c r="K55" s="11" t="str">
        <f t="shared" si="7"/>
        <v/>
      </c>
      <c r="L55" s="11" t="str">
        <f>IF('Prax Math 5732'!B55="","",'SAT M to CBEST M'!$A$2+'SAT M to CBEST M'!$B$2*E55)</f>
        <v/>
      </c>
      <c r="M55" s="11" t="str">
        <f>IF('Prax Math 5732'!B55="","", IF(L55&lt;20, 20, IF(L55&gt;80, 80, L55)))</f>
        <v/>
      </c>
    </row>
    <row r="56" spans="1:13" x14ac:dyDescent="0.25">
      <c r="A56" s="11">
        <v>55</v>
      </c>
      <c r="B56" s="30"/>
      <c r="C56" s="25" t="str">
        <f t="shared" si="0"/>
        <v/>
      </c>
      <c r="D56" s="25" t="str">
        <f t="shared" si="4"/>
        <v/>
      </c>
      <c r="E56" s="11" t="str">
        <f>IF('Prax Math 5732'!B56="","",IF('Prax Math 5732'!D56&lt;'ACT M to SAT M'!$A$2,'ACT M to SAT M'!$B$2,IF('Prax Math 5732'!D56&gt;'ACT M to SAT M'!A$28,'ACT M to SAT M'!B$28,VLOOKUP(D56,'ACT M to SAT M'!A:B,2,FALSE))))</f>
        <v/>
      </c>
      <c r="F56" s="11" t="str">
        <f t="shared" si="1"/>
        <v/>
      </c>
      <c r="G56" s="11" t="str">
        <f t="shared" si="5"/>
        <v/>
      </c>
      <c r="H56" s="11" t="str">
        <f t="shared" si="2"/>
        <v/>
      </c>
      <c r="I56" s="11" t="str">
        <f t="shared" si="6"/>
        <v/>
      </c>
      <c r="J56" s="11" t="str">
        <f t="shared" si="3"/>
        <v/>
      </c>
      <c r="K56" s="11" t="str">
        <f t="shared" si="7"/>
        <v/>
      </c>
      <c r="L56" s="11" t="str">
        <f>IF('Prax Math 5732'!B56="","",'SAT M to CBEST M'!$A$2+'SAT M to CBEST M'!$B$2*E56)</f>
        <v/>
      </c>
      <c r="M56" s="11" t="str">
        <f>IF('Prax Math 5732'!B56="","", IF(L56&lt;20, 20, IF(L56&gt;80, 80, L56)))</f>
        <v/>
      </c>
    </row>
    <row r="57" spans="1:13" x14ac:dyDescent="0.25">
      <c r="A57" s="11">
        <v>56</v>
      </c>
      <c r="B57" s="30"/>
      <c r="C57" s="25" t="str">
        <f t="shared" si="0"/>
        <v/>
      </c>
      <c r="D57" s="25" t="str">
        <f t="shared" si="4"/>
        <v/>
      </c>
      <c r="E57" s="11" t="str">
        <f>IF('Prax Math 5732'!B57="","",IF('Prax Math 5732'!D57&lt;'ACT M to SAT M'!$A$2,'ACT M to SAT M'!$B$2,IF('Prax Math 5732'!D57&gt;'ACT M to SAT M'!A$28,'ACT M to SAT M'!B$28,VLOOKUP(D57,'ACT M to SAT M'!A:B,2,FALSE))))</f>
        <v/>
      </c>
      <c r="F57" s="11" t="str">
        <f t="shared" si="1"/>
        <v/>
      </c>
      <c r="G57" s="11" t="str">
        <f t="shared" si="5"/>
        <v/>
      </c>
      <c r="H57" s="11" t="str">
        <f t="shared" si="2"/>
        <v/>
      </c>
      <c r="I57" s="11" t="str">
        <f t="shared" si="6"/>
        <v/>
      </c>
      <c r="J57" s="11" t="str">
        <f t="shared" si="3"/>
        <v/>
      </c>
      <c r="K57" s="11" t="str">
        <f t="shared" si="7"/>
        <v/>
      </c>
      <c r="L57" s="11" t="str">
        <f>IF('Prax Math 5732'!B57="","",'SAT M to CBEST M'!$A$2+'SAT M to CBEST M'!$B$2*E57)</f>
        <v/>
      </c>
      <c r="M57" s="11" t="str">
        <f>IF('Prax Math 5732'!B57="","", IF(L57&lt;20, 20, IF(L57&gt;80, 80, L57)))</f>
        <v/>
      </c>
    </row>
    <row r="58" spans="1:13" x14ac:dyDescent="0.25">
      <c r="A58" s="11">
        <v>57</v>
      </c>
      <c r="B58" s="30"/>
      <c r="C58" s="25" t="str">
        <f t="shared" si="0"/>
        <v/>
      </c>
      <c r="D58" s="25" t="str">
        <f t="shared" si="4"/>
        <v/>
      </c>
      <c r="E58" s="11" t="str">
        <f>IF('Prax Math 5732'!B58="","",IF('Prax Math 5732'!D58&lt;'ACT M to SAT M'!$A$2,'ACT M to SAT M'!$B$2,IF('Prax Math 5732'!D58&gt;'ACT M to SAT M'!A$28,'ACT M to SAT M'!B$28,VLOOKUP(D58,'ACT M to SAT M'!A:B,2,FALSE))))</f>
        <v/>
      </c>
      <c r="F58" s="11" t="str">
        <f t="shared" si="1"/>
        <v/>
      </c>
      <c r="G58" s="11" t="str">
        <f t="shared" si="5"/>
        <v/>
      </c>
      <c r="H58" s="11" t="str">
        <f t="shared" si="2"/>
        <v/>
      </c>
      <c r="I58" s="11" t="str">
        <f t="shared" si="6"/>
        <v/>
      </c>
      <c r="J58" s="11" t="str">
        <f t="shared" si="3"/>
        <v/>
      </c>
      <c r="K58" s="11" t="str">
        <f t="shared" si="7"/>
        <v/>
      </c>
      <c r="L58" s="11" t="str">
        <f>IF('Prax Math 5732'!B58="","",'SAT M to CBEST M'!$A$2+'SAT M to CBEST M'!$B$2*E58)</f>
        <v/>
      </c>
      <c r="M58" s="11" t="str">
        <f>IF('Prax Math 5732'!B58="","", IF(L58&lt;20, 20, IF(L58&gt;80, 80, L58)))</f>
        <v/>
      </c>
    </row>
    <row r="59" spans="1:13" x14ac:dyDescent="0.25">
      <c r="A59" s="11">
        <v>58</v>
      </c>
      <c r="B59" s="30"/>
      <c r="C59" s="25" t="str">
        <f t="shared" si="0"/>
        <v/>
      </c>
      <c r="D59" s="25" t="str">
        <f t="shared" si="4"/>
        <v/>
      </c>
      <c r="E59" s="11" t="str">
        <f>IF('Prax Math 5732'!B59="","",IF('Prax Math 5732'!D59&lt;'ACT M to SAT M'!$A$2,'ACT M to SAT M'!$B$2,IF('Prax Math 5732'!D59&gt;'ACT M to SAT M'!A$28,'ACT M to SAT M'!B$28,VLOOKUP(D59,'ACT M to SAT M'!A:B,2,FALSE))))</f>
        <v/>
      </c>
      <c r="F59" s="11" t="str">
        <f t="shared" si="1"/>
        <v/>
      </c>
      <c r="G59" s="11" t="str">
        <f t="shared" si="5"/>
        <v/>
      </c>
      <c r="H59" s="11" t="str">
        <f t="shared" si="2"/>
        <v/>
      </c>
      <c r="I59" s="11" t="str">
        <f t="shared" si="6"/>
        <v/>
      </c>
      <c r="J59" s="11" t="str">
        <f t="shared" si="3"/>
        <v/>
      </c>
      <c r="K59" s="11" t="str">
        <f t="shared" si="7"/>
        <v/>
      </c>
      <c r="L59" s="11" t="str">
        <f>IF('Prax Math 5732'!B59="","",'SAT M to CBEST M'!$A$2+'SAT M to CBEST M'!$B$2*E59)</f>
        <v/>
      </c>
      <c r="M59" s="11" t="str">
        <f>IF('Prax Math 5732'!B59="","", IF(L59&lt;20, 20, IF(L59&gt;80, 80, L59)))</f>
        <v/>
      </c>
    </row>
    <row r="60" spans="1:13" x14ac:dyDescent="0.25">
      <c r="A60" s="11">
        <v>59</v>
      </c>
      <c r="B60" s="30"/>
      <c r="C60" s="25" t="str">
        <f t="shared" si="0"/>
        <v/>
      </c>
      <c r="D60" s="25" t="str">
        <f t="shared" si="4"/>
        <v/>
      </c>
      <c r="E60" s="11" t="str">
        <f>IF('Prax Math 5732'!B60="","",IF('Prax Math 5732'!D60&lt;'ACT M to SAT M'!$A$2,'ACT M to SAT M'!$B$2,IF('Prax Math 5732'!D60&gt;'ACT M to SAT M'!A$28,'ACT M to SAT M'!B$28,VLOOKUP(D60,'ACT M to SAT M'!A:B,2,FALSE))))</f>
        <v/>
      </c>
      <c r="F60" s="11" t="str">
        <f t="shared" si="1"/>
        <v/>
      </c>
      <c r="G60" s="11" t="str">
        <f t="shared" si="5"/>
        <v/>
      </c>
      <c r="H60" s="11" t="str">
        <f t="shared" si="2"/>
        <v/>
      </c>
      <c r="I60" s="11" t="str">
        <f t="shared" si="6"/>
        <v/>
      </c>
      <c r="J60" s="11" t="str">
        <f t="shared" si="3"/>
        <v/>
      </c>
      <c r="K60" s="11" t="str">
        <f t="shared" si="7"/>
        <v/>
      </c>
      <c r="L60" s="11" t="str">
        <f>IF('Prax Math 5732'!B60="","",'SAT M to CBEST M'!$A$2+'SAT M to CBEST M'!$B$2*E60)</f>
        <v/>
      </c>
      <c r="M60" s="11" t="str">
        <f>IF('Prax Math 5732'!B60="","", IF(L60&lt;20, 20, IF(L60&gt;80, 80, L60)))</f>
        <v/>
      </c>
    </row>
    <row r="61" spans="1:13" x14ac:dyDescent="0.25">
      <c r="A61" s="11">
        <v>60</v>
      </c>
      <c r="B61" s="30"/>
      <c r="C61" s="25" t="str">
        <f t="shared" si="0"/>
        <v/>
      </c>
      <c r="D61" s="25" t="str">
        <f t="shared" si="4"/>
        <v/>
      </c>
      <c r="E61" s="11" t="str">
        <f>IF('Prax Math 5732'!B61="","",IF('Prax Math 5732'!D61&lt;'ACT M to SAT M'!$A$2,'ACT M to SAT M'!$B$2,IF('Prax Math 5732'!D61&gt;'ACT M to SAT M'!A$28,'ACT M to SAT M'!B$28,VLOOKUP(D61,'ACT M to SAT M'!A:B,2,FALSE))))</f>
        <v/>
      </c>
      <c r="F61" s="11" t="str">
        <f t="shared" si="1"/>
        <v/>
      </c>
      <c r="G61" s="11" t="str">
        <f t="shared" si="5"/>
        <v/>
      </c>
      <c r="H61" s="11" t="str">
        <f t="shared" si="2"/>
        <v/>
      </c>
      <c r="I61" s="11" t="str">
        <f t="shared" si="6"/>
        <v/>
      </c>
      <c r="J61" s="11" t="str">
        <f t="shared" si="3"/>
        <v/>
      </c>
      <c r="K61" s="11" t="str">
        <f t="shared" si="7"/>
        <v/>
      </c>
      <c r="L61" s="11" t="str">
        <f>IF('Prax Math 5732'!B61="","",'SAT M to CBEST M'!$A$2+'SAT M to CBEST M'!$B$2*E61)</f>
        <v/>
      </c>
      <c r="M61" s="11" t="str">
        <f>IF('Prax Math 5732'!B61="","", IF(L61&lt;20, 20, IF(L61&gt;80, 80, L61)))</f>
        <v/>
      </c>
    </row>
    <row r="62" spans="1:13" x14ac:dyDescent="0.25">
      <c r="A62" s="11">
        <v>61</v>
      </c>
      <c r="B62" s="30"/>
      <c r="C62" s="25" t="str">
        <f t="shared" si="0"/>
        <v/>
      </c>
      <c r="D62" s="25" t="str">
        <f t="shared" si="4"/>
        <v/>
      </c>
      <c r="E62" s="11" t="str">
        <f>IF('Prax Math 5732'!B62="","",IF('Prax Math 5732'!D62&lt;'ACT M to SAT M'!$A$2,'ACT M to SAT M'!$B$2,IF('Prax Math 5732'!D62&gt;'ACT M to SAT M'!A$28,'ACT M to SAT M'!B$28,VLOOKUP(D62,'ACT M to SAT M'!A:B,2,FALSE))))</f>
        <v/>
      </c>
      <c r="F62" s="11" t="str">
        <f t="shared" si="1"/>
        <v/>
      </c>
      <c r="G62" s="11" t="str">
        <f t="shared" si="5"/>
        <v/>
      </c>
      <c r="H62" s="11" t="str">
        <f t="shared" si="2"/>
        <v/>
      </c>
      <c r="I62" s="11" t="str">
        <f t="shared" si="6"/>
        <v/>
      </c>
      <c r="J62" s="11" t="str">
        <f t="shared" si="3"/>
        <v/>
      </c>
      <c r="K62" s="11" t="str">
        <f t="shared" si="7"/>
        <v/>
      </c>
      <c r="L62" s="11" t="str">
        <f>IF('Prax Math 5732'!B62="","",'SAT M to CBEST M'!$A$2+'SAT M to CBEST M'!$B$2*E62)</f>
        <v/>
      </c>
      <c r="M62" s="11" t="str">
        <f>IF('Prax Math 5732'!B62="","", IF(L62&lt;20, 20, IF(L62&gt;80, 80, L62)))</f>
        <v/>
      </c>
    </row>
    <row r="63" spans="1:13" x14ac:dyDescent="0.25">
      <c r="A63" s="11">
        <v>62</v>
      </c>
      <c r="B63" s="30"/>
      <c r="C63" s="25" t="str">
        <f t="shared" si="0"/>
        <v/>
      </c>
      <c r="D63" s="25" t="str">
        <f t="shared" si="4"/>
        <v/>
      </c>
      <c r="E63" s="11" t="str">
        <f>IF('Prax Math 5732'!B63="","",IF('Prax Math 5732'!D63&lt;'ACT M to SAT M'!$A$2,'ACT M to SAT M'!$B$2,IF('Prax Math 5732'!D63&gt;'ACT M to SAT M'!A$28,'ACT M to SAT M'!B$28,VLOOKUP(D63,'ACT M to SAT M'!A:B,2,FALSE))))</f>
        <v/>
      </c>
      <c r="F63" s="11" t="str">
        <f t="shared" si="1"/>
        <v/>
      </c>
      <c r="G63" s="11" t="str">
        <f t="shared" si="5"/>
        <v/>
      </c>
      <c r="H63" s="11" t="str">
        <f t="shared" si="2"/>
        <v/>
      </c>
      <c r="I63" s="11" t="str">
        <f t="shared" si="6"/>
        <v/>
      </c>
      <c r="J63" s="11" t="str">
        <f t="shared" si="3"/>
        <v/>
      </c>
      <c r="K63" s="11" t="str">
        <f t="shared" si="7"/>
        <v/>
      </c>
      <c r="L63" s="11" t="str">
        <f>IF('Prax Math 5732'!B63="","",'SAT M to CBEST M'!$A$2+'SAT M to CBEST M'!$B$2*E63)</f>
        <v/>
      </c>
      <c r="M63" s="11" t="str">
        <f>IF('Prax Math 5732'!B63="","", IF(L63&lt;20, 20, IF(L63&gt;80, 80, L63)))</f>
        <v/>
      </c>
    </row>
    <row r="64" spans="1:13" x14ac:dyDescent="0.25">
      <c r="A64" s="11">
        <v>63</v>
      </c>
      <c r="B64" s="30"/>
      <c r="C64" s="25" t="str">
        <f t="shared" si="0"/>
        <v/>
      </c>
      <c r="D64" s="25" t="str">
        <f t="shared" si="4"/>
        <v/>
      </c>
      <c r="E64" s="11" t="str">
        <f>IF('Prax Math 5732'!B64="","",IF('Prax Math 5732'!D64&lt;'ACT M to SAT M'!$A$2,'ACT M to SAT M'!$B$2,IF('Prax Math 5732'!D64&gt;'ACT M to SAT M'!A$28,'ACT M to SAT M'!B$28,VLOOKUP(D64,'ACT M to SAT M'!A:B,2,FALSE))))</f>
        <v/>
      </c>
      <c r="F64" s="11" t="str">
        <f t="shared" si="1"/>
        <v/>
      </c>
      <c r="G64" s="11" t="str">
        <f t="shared" si="5"/>
        <v/>
      </c>
      <c r="H64" s="11" t="str">
        <f t="shared" si="2"/>
        <v/>
      </c>
      <c r="I64" s="11" t="str">
        <f t="shared" si="6"/>
        <v/>
      </c>
      <c r="J64" s="11" t="str">
        <f t="shared" si="3"/>
        <v/>
      </c>
      <c r="K64" s="11" t="str">
        <f t="shared" si="7"/>
        <v/>
      </c>
      <c r="L64" s="11" t="str">
        <f>IF('Prax Math 5732'!B64="","",'SAT M to CBEST M'!$A$2+'SAT M to CBEST M'!$B$2*E64)</f>
        <v/>
      </c>
      <c r="M64" s="11" t="str">
        <f>IF('Prax Math 5732'!B64="","", IF(L64&lt;20, 20, IF(L64&gt;80, 80, L64)))</f>
        <v/>
      </c>
    </row>
    <row r="65" spans="1:13" x14ac:dyDescent="0.25">
      <c r="A65" s="11">
        <v>64</v>
      </c>
      <c r="B65" s="30"/>
      <c r="C65" s="25" t="str">
        <f t="shared" si="0"/>
        <v/>
      </c>
      <c r="D65" s="25" t="str">
        <f t="shared" si="4"/>
        <v/>
      </c>
      <c r="E65" s="11" t="str">
        <f>IF('Prax Math 5732'!B65="","",IF('Prax Math 5732'!D65&lt;'ACT M to SAT M'!$A$2,'ACT M to SAT M'!$B$2,IF('Prax Math 5732'!D65&gt;'ACT M to SAT M'!A$28,'ACT M to SAT M'!B$28,VLOOKUP(D65,'ACT M to SAT M'!A:B,2,FALSE))))</f>
        <v/>
      </c>
      <c r="F65" s="11" t="str">
        <f t="shared" si="1"/>
        <v/>
      </c>
      <c r="G65" s="11" t="str">
        <f t="shared" si="5"/>
        <v/>
      </c>
      <c r="H65" s="11" t="str">
        <f t="shared" si="2"/>
        <v/>
      </c>
      <c r="I65" s="11" t="str">
        <f t="shared" si="6"/>
        <v/>
      </c>
      <c r="J65" s="11" t="str">
        <f t="shared" si="3"/>
        <v/>
      </c>
      <c r="K65" s="11" t="str">
        <f t="shared" si="7"/>
        <v/>
      </c>
      <c r="L65" s="11" t="str">
        <f>IF('Prax Math 5732'!B65="","",'SAT M to CBEST M'!$A$2+'SAT M to CBEST M'!$B$2*E65)</f>
        <v/>
      </c>
      <c r="M65" s="11" t="str">
        <f>IF('Prax Math 5732'!B65="","", IF(L65&lt;20, 20, IF(L65&gt;80, 80, L65)))</f>
        <v/>
      </c>
    </row>
    <row r="66" spans="1:13" x14ac:dyDescent="0.25">
      <c r="A66" s="11">
        <v>65</v>
      </c>
      <c r="B66" s="30"/>
      <c r="C66" s="25" t="str">
        <f t="shared" ref="C66:C129" si="8">IF(B66="","", interceptPCM5732toACTM + slopePCM5732toACTM*B66)</f>
        <v/>
      </c>
      <c r="D66" s="25" t="str">
        <f t="shared" si="4"/>
        <v/>
      </c>
      <c r="E66" s="11" t="str">
        <f>IF('Prax Math 5732'!B66="","",IF('Prax Math 5732'!D66&lt;'ACT M to SAT M'!$A$2,'ACT M to SAT M'!$B$2,IF('Prax Math 5732'!D66&gt;'ACT M to SAT M'!A$28,'ACT M to SAT M'!B$28,VLOOKUP(D66,'ACT M to SAT M'!A:B,2,FALSE))))</f>
        <v/>
      </c>
      <c r="F66" s="11" t="str">
        <f t="shared" ref="F66:F129" si="9">IF(B66="","",IF(D66&gt;=17, upperinterceptACTMtoPAAM201+D66*upperslopeACTMtoPAAM201, lowerinterceptACTMtoPAAM201+D66*lowerslopeACTMtoPAAM201))</f>
        <v/>
      </c>
      <c r="G66" s="11" t="str">
        <f t="shared" si="5"/>
        <v/>
      </c>
      <c r="H66" s="11" t="str">
        <f t="shared" ref="H66:H129" si="10">IF(B66="","",interceptACTMtoPCM5733+slopeACTMtoPCM5733*D66)</f>
        <v/>
      </c>
      <c r="I66" s="11" t="str">
        <f t="shared" si="6"/>
        <v/>
      </c>
      <c r="J66" s="11" t="str">
        <f t="shared" ref="J66:J129" si="11">IF(B66="","",IF(D66&gt;=16, upperinterceptACTMtoPAAM211+D66*upperslopeACTMtoPAAM211, lowerinterceptACTMtoPAAM211+D66*lowerslopeACTMtoPAAM211))</f>
        <v/>
      </c>
      <c r="K66" s="11" t="str">
        <f t="shared" si="7"/>
        <v/>
      </c>
      <c r="L66" s="11" t="str">
        <f>IF('Prax Math 5732'!B66="","",'SAT M to CBEST M'!$A$2+'SAT M to CBEST M'!$B$2*E66)</f>
        <v/>
      </c>
      <c r="M66" s="11" t="str">
        <f>IF('Prax Math 5732'!B66="","", IF(L66&lt;20, 20, IF(L66&gt;80, 80, L66)))</f>
        <v/>
      </c>
    </row>
    <row r="67" spans="1:13" x14ac:dyDescent="0.25">
      <c r="A67" s="11">
        <v>66</v>
      </c>
      <c r="B67" s="30"/>
      <c r="C67" s="25" t="str">
        <f t="shared" si="8"/>
        <v/>
      </c>
      <c r="D67" s="25" t="str">
        <f t="shared" ref="D67:D130" si="12">IF(B67="","",IF(C67&lt;1,1,IF(C67&gt;36,36,ROUND(C67,0))))</f>
        <v/>
      </c>
      <c r="E67" s="11" t="str">
        <f>IF('Prax Math 5732'!B67="","",IF('Prax Math 5732'!D67&lt;'ACT M to SAT M'!$A$2,'ACT M to SAT M'!$B$2,IF('Prax Math 5732'!D67&gt;'ACT M to SAT M'!A$28,'ACT M to SAT M'!B$28,VLOOKUP(D67,'ACT M to SAT M'!A:B,2,FALSE))))</f>
        <v/>
      </c>
      <c r="F67" s="11" t="str">
        <f t="shared" si="9"/>
        <v/>
      </c>
      <c r="G67" s="11" t="str">
        <f t="shared" ref="G67:G130" si="13">IF(B67="","", IF(F67&lt;100, 100, IF(F67&gt;300, 300, F67)))</f>
        <v/>
      </c>
      <c r="H67" s="11" t="str">
        <f t="shared" si="10"/>
        <v/>
      </c>
      <c r="I67" s="11" t="str">
        <f t="shared" ref="I67:I130" si="14">IF(B67="","", IF(H67&lt;100, 100, IF(H67&gt;200, 200, H67)))</f>
        <v/>
      </c>
      <c r="J67" s="11" t="str">
        <f t="shared" si="11"/>
        <v/>
      </c>
      <c r="K67" s="11" t="str">
        <f t="shared" ref="K67:K130" si="15">IF(B67="","", IF(J67&lt;100, 100, IF(J67&gt;300, 300, J67)))</f>
        <v/>
      </c>
      <c r="L67" s="11" t="str">
        <f>IF('Prax Math 5732'!B67="","",'SAT M to CBEST M'!$A$2+'SAT M to CBEST M'!$B$2*E67)</f>
        <v/>
      </c>
      <c r="M67" s="11" t="str">
        <f>IF('Prax Math 5732'!B67="","", IF(L67&lt;20, 20, IF(L67&gt;80, 80, L67)))</f>
        <v/>
      </c>
    </row>
    <row r="68" spans="1:13" x14ac:dyDescent="0.25">
      <c r="A68" s="11">
        <v>67</v>
      </c>
      <c r="B68" s="30"/>
      <c r="C68" s="25" t="str">
        <f t="shared" si="8"/>
        <v/>
      </c>
      <c r="D68" s="25" t="str">
        <f t="shared" si="12"/>
        <v/>
      </c>
      <c r="E68" s="11" t="str">
        <f>IF('Prax Math 5732'!B68="","",IF('Prax Math 5732'!D68&lt;'ACT M to SAT M'!$A$2,'ACT M to SAT M'!$B$2,IF('Prax Math 5732'!D68&gt;'ACT M to SAT M'!A$28,'ACT M to SAT M'!B$28,VLOOKUP(D68,'ACT M to SAT M'!A:B,2,FALSE))))</f>
        <v/>
      </c>
      <c r="F68" s="11" t="str">
        <f t="shared" si="9"/>
        <v/>
      </c>
      <c r="G68" s="11" t="str">
        <f t="shared" si="13"/>
        <v/>
      </c>
      <c r="H68" s="11" t="str">
        <f t="shared" si="10"/>
        <v/>
      </c>
      <c r="I68" s="11" t="str">
        <f t="shared" si="14"/>
        <v/>
      </c>
      <c r="J68" s="11" t="str">
        <f t="shared" si="11"/>
        <v/>
      </c>
      <c r="K68" s="11" t="str">
        <f t="shared" si="15"/>
        <v/>
      </c>
      <c r="L68" s="11" t="str">
        <f>IF('Prax Math 5732'!B68="","",'SAT M to CBEST M'!$A$2+'SAT M to CBEST M'!$B$2*E68)</f>
        <v/>
      </c>
      <c r="M68" s="11" t="str">
        <f>IF('Prax Math 5732'!B68="","", IF(L68&lt;20, 20, IF(L68&gt;80, 80, L68)))</f>
        <v/>
      </c>
    </row>
    <row r="69" spans="1:13" x14ac:dyDescent="0.25">
      <c r="A69" s="11">
        <v>68</v>
      </c>
      <c r="B69" s="30"/>
      <c r="C69" s="25" t="str">
        <f t="shared" si="8"/>
        <v/>
      </c>
      <c r="D69" s="25" t="str">
        <f t="shared" si="12"/>
        <v/>
      </c>
      <c r="E69" s="11" t="str">
        <f>IF('Prax Math 5732'!B69="","",IF('Prax Math 5732'!D69&lt;'ACT M to SAT M'!$A$2,'ACT M to SAT M'!$B$2,IF('Prax Math 5732'!D69&gt;'ACT M to SAT M'!A$28,'ACT M to SAT M'!B$28,VLOOKUP(D69,'ACT M to SAT M'!A:B,2,FALSE))))</f>
        <v/>
      </c>
      <c r="F69" s="11" t="str">
        <f t="shared" si="9"/>
        <v/>
      </c>
      <c r="G69" s="11" t="str">
        <f t="shared" si="13"/>
        <v/>
      </c>
      <c r="H69" s="11" t="str">
        <f t="shared" si="10"/>
        <v/>
      </c>
      <c r="I69" s="11" t="str">
        <f t="shared" si="14"/>
        <v/>
      </c>
      <c r="J69" s="11" t="str">
        <f t="shared" si="11"/>
        <v/>
      </c>
      <c r="K69" s="11" t="str">
        <f t="shared" si="15"/>
        <v/>
      </c>
      <c r="L69" s="11" t="str">
        <f>IF('Prax Math 5732'!B69="","",'SAT M to CBEST M'!$A$2+'SAT M to CBEST M'!$B$2*E69)</f>
        <v/>
      </c>
      <c r="M69" s="11" t="str">
        <f>IF('Prax Math 5732'!B69="","", IF(L69&lt;20, 20, IF(L69&gt;80, 80, L69)))</f>
        <v/>
      </c>
    </row>
    <row r="70" spans="1:13" x14ac:dyDescent="0.25">
      <c r="A70" s="11">
        <v>69</v>
      </c>
      <c r="B70" s="30"/>
      <c r="C70" s="25" t="str">
        <f t="shared" si="8"/>
        <v/>
      </c>
      <c r="D70" s="25" t="str">
        <f t="shared" si="12"/>
        <v/>
      </c>
      <c r="E70" s="11" t="str">
        <f>IF('Prax Math 5732'!B70="","",IF('Prax Math 5732'!D70&lt;'ACT M to SAT M'!$A$2,'ACT M to SAT M'!$B$2,IF('Prax Math 5732'!D70&gt;'ACT M to SAT M'!A$28,'ACT M to SAT M'!B$28,VLOOKUP(D70,'ACT M to SAT M'!A:B,2,FALSE))))</f>
        <v/>
      </c>
      <c r="F70" s="11" t="str">
        <f t="shared" si="9"/>
        <v/>
      </c>
      <c r="G70" s="11" t="str">
        <f t="shared" si="13"/>
        <v/>
      </c>
      <c r="H70" s="11" t="str">
        <f t="shared" si="10"/>
        <v/>
      </c>
      <c r="I70" s="11" t="str">
        <f t="shared" si="14"/>
        <v/>
      </c>
      <c r="J70" s="11" t="str">
        <f t="shared" si="11"/>
        <v/>
      </c>
      <c r="K70" s="11" t="str">
        <f t="shared" si="15"/>
        <v/>
      </c>
      <c r="L70" s="11" t="str">
        <f>IF('Prax Math 5732'!B70="","",'SAT M to CBEST M'!$A$2+'SAT M to CBEST M'!$B$2*E70)</f>
        <v/>
      </c>
      <c r="M70" s="11" t="str">
        <f>IF('Prax Math 5732'!B70="","", IF(L70&lt;20, 20, IF(L70&gt;80, 80, L70)))</f>
        <v/>
      </c>
    </row>
    <row r="71" spans="1:13" x14ac:dyDescent="0.25">
      <c r="A71" s="11">
        <v>70</v>
      </c>
      <c r="B71" s="30"/>
      <c r="C71" s="25" t="str">
        <f t="shared" si="8"/>
        <v/>
      </c>
      <c r="D71" s="25" t="str">
        <f t="shared" si="12"/>
        <v/>
      </c>
      <c r="E71" s="11" t="str">
        <f>IF('Prax Math 5732'!B71="","",IF('Prax Math 5732'!D71&lt;'ACT M to SAT M'!$A$2,'ACT M to SAT M'!$B$2,IF('Prax Math 5732'!D71&gt;'ACT M to SAT M'!A$28,'ACT M to SAT M'!B$28,VLOOKUP(D71,'ACT M to SAT M'!A:B,2,FALSE))))</f>
        <v/>
      </c>
      <c r="F71" s="11" t="str">
        <f t="shared" si="9"/>
        <v/>
      </c>
      <c r="G71" s="11" t="str">
        <f t="shared" si="13"/>
        <v/>
      </c>
      <c r="H71" s="11" t="str">
        <f t="shared" si="10"/>
        <v/>
      </c>
      <c r="I71" s="11" t="str">
        <f t="shared" si="14"/>
        <v/>
      </c>
      <c r="J71" s="11" t="str">
        <f t="shared" si="11"/>
        <v/>
      </c>
      <c r="K71" s="11" t="str">
        <f t="shared" si="15"/>
        <v/>
      </c>
      <c r="L71" s="11" t="str">
        <f>IF('Prax Math 5732'!B71="","",'SAT M to CBEST M'!$A$2+'SAT M to CBEST M'!$B$2*E71)</f>
        <v/>
      </c>
      <c r="M71" s="11" t="str">
        <f>IF('Prax Math 5732'!B71="","", IF(L71&lt;20, 20, IF(L71&gt;80, 80, L71)))</f>
        <v/>
      </c>
    </row>
    <row r="72" spans="1:13" x14ac:dyDescent="0.25">
      <c r="A72" s="11">
        <v>71</v>
      </c>
      <c r="B72" s="30"/>
      <c r="C72" s="25" t="str">
        <f t="shared" si="8"/>
        <v/>
      </c>
      <c r="D72" s="25" t="str">
        <f t="shared" si="12"/>
        <v/>
      </c>
      <c r="E72" s="11" t="str">
        <f>IF('Prax Math 5732'!B72="","",IF('Prax Math 5732'!D72&lt;'ACT M to SAT M'!$A$2,'ACT M to SAT M'!$B$2,IF('Prax Math 5732'!D72&gt;'ACT M to SAT M'!A$28,'ACT M to SAT M'!B$28,VLOOKUP(D72,'ACT M to SAT M'!A:B,2,FALSE))))</f>
        <v/>
      </c>
      <c r="F72" s="11" t="str">
        <f t="shared" si="9"/>
        <v/>
      </c>
      <c r="G72" s="11" t="str">
        <f t="shared" si="13"/>
        <v/>
      </c>
      <c r="H72" s="11" t="str">
        <f t="shared" si="10"/>
        <v/>
      </c>
      <c r="I72" s="11" t="str">
        <f t="shared" si="14"/>
        <v/>
      </c>
      <c r="J72" s="11" t="str">
        <f t="shared" si="11"/>
        <v/>
      </c>
      <c r="K72" s="11" t="str">
        <f t="shared" si="15"/>
        <v/>
      </c>
      <c r="L72" s="11" t="str">
        <f>IF('Prax Math 5732'!B72="","",'SAT M to CBEST M'!$A$2+'SAT M to CBEST M'!$B$2*E72)</f>
        <v/>
      </c>
      <c r="M72" s="11" t="str">
        <f>IF('Prax Math 5732'!B72="","", IF(L72&lt;20, 20, IF(L72&gt;80, 80, L72)))</f>
        <v/>
      </c>
    </row>
    <row r="73" spans="1:13" x14ac:dyDescent="0.25">
      <c r="A73" s="11">
        <v>72</v>
      </c>
      <c r="B73" s="30"/>
      <c r="C73" s="25" t="str">
        <f t="shared" si="8"/>
        <v/>
      </c>
      <c r="D73" s="25" t="str">
        <f t="shared" si="12"/>
        <v/>
      </c>
      <c r="E73" s="11" t="str">
        <f>IF('Prax Math 5732'!B73="","",IF('Prax Math 5732'!D73&lt;'ACT M to SAT M'!$A$2,'ACT M to SAT M'!$B$2,IF('Prax Math 5732'!D73&gt;'ACT M to SAT M'!A$28,'ACT M to SAT M'!B$28,VLOOKUP(D73,'ACT M to SAT M'!A:B,2,FALSE))))</f>
        <v/>
      </c>
      <c r="F73" s="11" t="str">
        <f t="shared" si="9"/>
        <v/>
      </c>
      <c r="G73" s="11" t="str">
        <f t="shared" si="13"/>
        <v/>
      </c>
      <c r="H73" s="11" t="str">
        <f t="shared" si="10"/>
        <v/>
      </c>
      <c r="I73" s="11" t="str">
        <f t="shared" si="14"/>
        <v/>
      </c>
      <c r="J73" s="11" t="str">
        <f t="shared" si="11"/>
        <v/>
      </c>
      <c r="K73" s="11" t="str">
        <f t="shared" si="15"/>
        <v/>
      </c>
      <c r="L73" s="11" t="str">
        <f>IF('Prax Math 5732'!B73="","",'SAT M to CBEST M'!$A$2+'SAT M to CBEST M'!$B$2*E73)</f>
        <v/>
      </c>
      <c r="M73" s="11" t="str">
        <f>IF('Prax Math 5732'!B73="","", IF(L73&lt;20, 20, IF(L73&gt;80, 80, L73)))</f>
        <v/>
      </c>
    </row>
    <row r="74" spans="1:13" x14ac:dyDescent="0.25">
      <c r="A74" s="11">
        <v>73</v>
      </c>
      <c r="B74" s="30"/>
      <c r="C74" s="25" t="str">
        <f t="shared" si="8"/>
        <v/>
      </c>
      <c r="D74" s="25" t="str">
        <f t="shared" si="12"/>
        <v/>
      </c>
      <c r="E74" s="11" t="str">
        <f>IF('Prax Math 5732'!B74="","",IF('Prax Math 5732'!D74&lt;'ACT M to SAT M'!$A$2,'ACT M to SAT M'!$B$2,IF('Prax Math 5732'!D74&gt;'ACT M to SAT M'!A$28,'ACT M to SAT M'!B$28,VLOOKUP(D74,'ACT M to SAT M'!A:B,2,FALSE))))</f>
        <v/>
      </c>
      <c r="F74" s="11" t="str">
        <f t="shared" si="9"/>
        <v/>
      </c>
      <c r="G74" s="11" t="str">
        <f t="shared" si="13"/>
        <v/>
      </c>
      <c r="H74" s="11" t="str">
        <f t="shared" si="10"/>
        <v/>
      </c>
      <c r="I74" s="11" t="str">
        <f t="shared" si="14"/>
        <v/>
      </c>
      <c r="J74" s="11" t="str">
        <f t="shared" si="11"/>
        <v/>
      </c>
      <c r="K74" s="11" t="str">
        <f t="shared" si="15"/>
        <v/>
      </c>
      <c r="L74" s="11" t="str">
        <f>IF('Prax Math 5732'!B74="","",'SAT M to CBEST M'!$A$2+'SAT M to CBEST M'!$B$2*E74)</f>
        <v/>
      </c>
      <c r="M74" s="11" t="str">
        <f>IF('Prax Math 5732'!B74="","", IF(L74&lt;20, 20, IF(L74&gt;80, 80, L74)))</f>
        <v/>
      </c>
    </row>
    <row r="75" spans="1:13" x14ac:dyDescent="0.25">
      <c r="A75" s="11">
        <v>74</v>
      </c>
      <c r="B75" s="30"/>
      <c r="C75" s="25" t="str">
        <f t="shared" si="8"/>
        <v/>
      </c>
      <c r="D75" s="25" t="str">
        <f t="shared" si="12"/>
        <v/>
      </c>
      <c r="E75" s="11" t="str">
        <f>IF('Prax Math 5732'!B75="","",IF('Prax Math 5732'!D75&lt;'ACT M to SAT M'!$A$2,'ACT M to SAT M'!$B$2,IF('Prax Math 5732'!D75&gt;'ACT M to SAT M'!A$28,'ACT M to SAT M'!B$28,VLOOKUP(D75,'ACT M to SAT M'!A:B,2,FALSE))))</f>
        <v/>
      </c>
      <c r="F75" s="11" t="str">
        <f t="shared" si="9"/>
        <v/>
      </c>
      <c r="G75" s="11" t="str">
        <f t="shared" si="13"/>
        <v/>
      </c>
      <c r="H75" s="11" t="str">
        <f t="shared" si="10"/>
        <v/>
      </c>
      <c r="I75" s="11" t="str">
        <f t="shared" si="14"/>
        <v/>
      </c>
      <c r="J75" s="11" t="str">
        <f t="shared" si="11"/>
        <v/>
      </c>
      <c r="K75" s="11" t="str">
        <f t="shared" si="15"/>
        <v/>
      </c>
      <c r="L75" s="11" t="str">
        <f>IF('Prax Math 5732'!B75="","",'SAT M to CBEST M'!$A$2+'SAT M to CBEST M'!$B$2*E75)</f>
        <v/>
      </c>
      <c r="M75" s="11" t="str">
        <f>IF('Prax Math 5732'!B75="","", IF(L75&lt;20, 20, IF(L75&gt;80, 80, L75)))</f>
        <v/>
      </c>
    </row>
    <row r="76" spans="1:13" x14ac:dyDescent="0.25">
      <c r="A76" s="11">
        <v>75</v>
      </c>
      <c r="B76" s="30"/>
      <c r="C76" s="25" t="str">
        <f t="shared" si="8"/>
        <v/>
      </c>
      <c r="D76" s="25" t="str">
        <f t="shared" si="12"/>
        <v/>
      </c>
      <c r="E76" s="11" t="str">
        <f>IF('Prax Math 5732'!B76="","",IF('Prax Math 5732'!D76&lt;'ACT M to SAT M'!$A$2,'ACT M to SAT M'!$B$2,IF('Prax Math 5732'!D76&gt;'ACT M to SAT M'!A$28,'ACT M to SAT M'!B$28,VLOOKUP(D76,'ACT M to SAT M'!A:B,2,FALSE))))</f>
        <v/>
      </c>
      <c r="F76" s="11" t="str">
        <f t="shared" si="9"/>
        <v/>
      </c>
      <c r="G76" s="11" t="str">
        <f t="shared" si="13"/>
        <v/>
      </c>
      <c r="H76" s="11" t="str">
        <f t="shared" si="10"/>
        <v/>
      </c>
      <c r="I76" s="11" t="str">
        <f t="shared" si="14"/>
        <v/>
      </c>
      <c r="J76" s="11" t="str">
        <f t="shared" si="11"/>
        <v/>
      </c>
      <c r="K76" s="11" t="str">
        <f t="shared" si="15"/>
        <v/>
      </c>
      <c r="L76" s="11" t="str">
        <f>IF('Prax Math 5732'!B76="","",'SAT M to CBEST M'!$A$2+'SAT M to CBEST M'!$B$2*E76)</f>
        <v/>
      </c>
      <c r="M76" s="11" t="str">
        <f>IF('Prax Math 5732'!B76="","", IF(L76&lt;20, 20, IF(L76&gt;80, 80, L76)))</f>
        <v/>
      </c>
    </row>
    <row r="77" spans="1:13" x14ac:dyDescent="0.25">
      <c r="A77" s="11">
        <v>76</v>
      </c>
      <c r="B77" s="30"/>
      <c r="C77" s="25" t="str">
        <f t="shared" si="8"/>
        <v/>
      </c>
      <c r="D77" s="25" t="str">
        <f t="shared" si="12"/>
        <v/>
      </c>
      <c r="E77" s="11" t="str">
        <f>IF('Prax Math 5732'!B77="","",IF('Prax Math 5732'!D77&lt;'ACT M to SAT M'!$A$2,'ACT M to SAT M'!$B$2,IF('Prax Math 5732'!D77&gt;'ACT M to SAT M'!A$28,'ACT M to SAT M'!B$28,VLOOKUP(D77,'ACT M to SAT M'!A:B,2,FALSE))))</f>
        <v/>
      </c>
      <c r="F77" s="11" t="str">
        <f t="shared" si="9"/>
        <v/>
      </c>
      <c r="G77" s="11" t="str">
        <f t="shared" si="13"/>
        <v/>
      </c>
      <c r="H77" s="11" t="str">
        <f t="shared" si="10"/>
        <v/>
      </c>
      <c r="I77" s="11" t="str">
        <f t="shared" si="14"/>
        <v/>
      </c>
      <c r="J77" s="11" t="str">
        <f t="shared" si="11"/>
        <v/>
      </c>
      <c r="K77" s="11" t="str">
        <f t="shared" si="15"/>
        <v/>
      </c>
      <c r="L77" s="11" t="str">
        <f>IF('Prax Math 5732'!B77="","",'SAT M to CBEST M'!$A$2+'SAT M to CBEST M'!$B$2*E77)</f>
        <v/>
      </c>
      <c r="M77" s="11" t="str">
        <f>IF('Prax Math 5732'!B77="","", IF(L77&lt;20, 20, IF(L77&gt;80, 80, L77)))</f>
        <v/>
      </c>
    </row>
    <row r="78" spans="1:13" x14ac:dyDescent="0.25">
      <c r="A78" s="11">
        <v>77</v>
      </c>
      <c r="B78" s="30"/>
      <c r="C78" s="25" t="str">
        <f t="shared" si="8"/>
        <v/>
      </c>
      <c r="D78" s="25" t="str">
        <f t="shared" si="12"/>
        <v/>
      </c>
      <c r="E78" s="11" t="str">
        <f>IF('Prax Math 5732'!B78="","",IF('Prax Math 5732'!D78&lt;'ACT M to SAT M'!$A$2,'ACT M to SAT M'!$B$2,IF('Prax Math 5732'!D78&gt;'ACT M to SAT M'!A$28,'ACT M to SAT M'!B$28,VLOOKUP(D78,'ACT M to SAT M'!A:B,2,FALSE))))</f>
        <v/>
      </c>
      <c r="F78" s="11" t="str">
        <f t="shared" si="9"/>
        <v/>
      </c>
      <c r="G78" s="11" t="str">
        <f t="shared" si="13"/>
        <v/>
      </c>
      <c r="H78" s="11" t="str">
        <f t="shared" si="10"/>
        <v/>
      </c>
      <c r="I78" s="11" t="str">
        <f t="shared" si="14"/>
        <v/>
      </c>
      <c r="J78" s="11" t="str">
        <f t="shared" si="11"/>
        <v/>
      </c>
      <c r="K78" s="11" t="str">
        <f t="shared" si="15"/>
        <v/>
      </c>
      <c r="L78" s="11" t="str">
        <f>IF('Prax Math 5732'!B78="","",'SAT M to CBEST M'!$A$2+'SAT M to CBEST M'!$B$2*E78)</f>
        <v/>
      </c>
      <c r="M78" s="11" t="str">
        <f>IF('Prax Math 5732'!B78="","", IF(L78&lt;20, 20, IF(L78&gt;80, 80, L78)))</f>
        <v/>
      </c>
    </row>
    <row r="79" spans="1:13" x14ac:dyDescent="0.25">
      <c r="A79" s="11">
        <v>78</v>
      </c>
      <c r="B79" s="30"/>
      <c r="C79" s="25" t="str">
        <f t="shared" si="8"/>
        <v/>
      </c>
      <c r="D79" s="25" t="str">
        <f t="shared" si="12"/>
        <v/>
      </c>
      <c r="E79" s="11" t="str">
        <f>IF('Prax Math 5732'!B79="","",IF('Prax Math 5732'!D79&lt;'ACT M to SAT M'!$A$2,'ACT M to SAT M'!$B$2,IF('Prax Math 5732'!D79&gt;'ACT M to SAT M'!A$28,'ACT M to SAT M'!B$28,VLOOKUP(D79,'ACT M to SAT M'!A:B,2,FALSE))))</f>
        <v/>
      </c>
      <c r="F79" s="11" t="str">
        <f t="shared" si="9"/>
        <v/>
      </c>
      <c r="G79" s="11" t="str">
        <f t="shared" si="13"/>
        <v/>
      </c>
      <c r="H79" s="11" t="str">
        <f t="shared" si="10"/>
        <v/>
      </c>
      <c r="I79" s="11" t="str">
        <f t="shared" si="14"/>
        <v/>
      </c>
      <c r="J79" s="11" t="str">
        <f t="shared" si="11"/>
        <v/>
      </c>
      <c r="K79" s="11" t="str">
        <f t="shared" si="15"/>
        <v/>
      </c>
      <c r="L79" s="11" t="str">
        <f>IF('Prax Math 5732'!B79="","",'SAT M to CBEST M'!$A$2+'SAT M to CBEST M'!$B$2*E79)</f>
        <v/>
      </c>
      <c r="M79" s="11" t="str">
        <f>IF('Prax Math 5732'!B79="","", IF(L79&lt;20, 20, IF(L79&gt;80, 80, L79)))</f>
        <v/>
      </c>
    </row>
    <row r="80" spans="1:13" x14ac:dyDescent="0.25">
      <c r="A80" s="11">
        <v>79</v>
      </c>
      <c r="B80" s="30"/>
      <c r="C80" s="25" t="str">
        <f t="shared" si="8"/>
        <v/>
      </c>
      <c r="D80" s="25" t="str">
        <f t="shared" si="12"/>
        <v/>
      </c>
      <c r="E80" s="11" t="str">
        <f>IF('Prax Math 5732'!B80="","",IF('Prax Math 5732'!D80&lt;'ACT M to SAT M'!$A$2,'ACT M to SAT M'!$B$2,IF('Prax Math 5732'!D80&gt;'ACT M to SAT M'!A$28,'ACT M to SAT M'!B$28,VLOOKUP(D80,'ACT M to SAT M'!A:B,2,FALSE))))</f>
        <v/>
      </c>
      <c r="F80" s="11" t="str">
        <f t="shared" si="9"/>
        <v/>
      </c>
      <c r="G80" s="11" t="str">
        <f t="shared" si="13"/>
        <v/>
      </c>
      <c r="H80" s="11" t="str">
        <f t="shared" si="10"/>
        <v/>
      </c>
      <c r="I80" s="11" t="str">
        <f t="shared" si="14"/>
        <v/>
      </c>
      <c r="J80" s="11" t="str">
        <f t="shared" si="11"/>
        <v/>
      </c>
      <c r="K80" s="11" t="str">
        <f t="shared" si="15"/>
        <v/>
      </c>
      <c r="L80" s="11" t="str">
        <f>IF('Prax Math 5732'!B80="","",'SAT M to CBEST M'!$A$2+'SAT M to CBEST M'!$B$2*E80)</f>
        <v/>
      </c>
      <c r="M80" s="11" t="str">
        <f>IF('Prax Math 5732'!B80="","", IF(L80&lt;20, 20, IF(L80&gt;80, 80, L80)))</f>
        <v/>
      </c>
    </row>
    <row r="81" spans="1:13" x14ac:dyDescent="0.25">
      <c r="A81" s="11">
        <v>80</v>
      </c>
      <c r="B81" s="30"/>
      <c r="C81" s="25" t="str">
        <f t="shared" si="8"/>
        <v/>
      </c>
      <c r="D81" s="25" t="str">
        <f t="shared" si="12"/>
        <v/>
      </c>
      <c r="E81" s="11" t="str">
        <f>IF('Prax Math 5732'!B81="","",IF('Prax Math 5732'!D81&lt;'ACT M to SAT M'!$A$2,'ACT M to SAT M'!$B$2,IF('Prax Math 5732'!D81&gt;'ACT M to SAT M'!A$28,'ACT M to SAT M'!B$28,VLOOKUP(D81,'ACT M to SAT M'!A:B,2,FALSE))))</f>
        <v/>
      </c>
      <c r="F81" s="11" t="str">
        <f t="shared" si="9"/>
        <v/>
      </c>
      <c r="G81" s="11" t="str">
        <f t="shared" si="13"/>
        <v/>
      </c>
      <c r="H81" s="11" t="str">
        <f t="shared" si="10"/>
        <v/>
      </c>
      <c r="I81" s="11" t="str">
        <f t="shared" si="14"/>
        <v/>
      </c>
      <c r="J81" s="11" t="str">
        <f t="shared" si="11"/>
        <v/>
      </c>
      <c r="K81" s="11" t="str">
        <f t="shared" si="15"/>
        <v/>
      </c>
      <c r="L81" s="11" t="str">
        <f>IF('Prax Math 5732'!B81="","",'SAT M to CBEST M'!$A$2+'SAT M to CBEST M'!$B$2*E81)</f>
        <v/>
      </c>
      <c r="M81" s="11" t="str">
        <f>IF('Prax Math 5732'!B81="","", IF(L81&lt;20, 20, IF(L81&gt;80, 80, L81)))</f>
        <v/>
      </c>
    </row>
    <row r="82" spans="1:13" x14ac:dyDescent="0.25">
      <c r="A82" s="11">
        <v>81</v>
      </c>
      <c r="B82" s="30"/>
      <c r="C82" s="25" t="str">
        <f t="shared" si="8"/>
        <v/>
      </c>
      <c r="D82" s="25" t="str">
        <f t="shared" si="12"/>
        <v/>
      </c>
      <c r="E82" s="11" t="str">
        <f>IF('Prax Math 5732'!B82="","",IF('Prax Math 5732'!D82&lt;'ACT M to SAT M'!$A$2,'ACT M to SAT M'!$B$2,IF('Prax Math 5732'!D82&gt;'ACT M to SAT M'!A$28,'ACT M to SAT M'!B$28,VLOOKUP(D82,'ACT M to SAT M'!A:B,2,FALSE))))</f>
        <v/>
      </c>
      <c r="F82" s="11" t="str">
        <f t="shared" si="9"/>
        <v/>
      </c>
      <c r="G82" s="11" t="str">
        <f t="shared" si="13"/>
        <v/>
      </c>
      <c r="H82" s="11" t="str">
        <f t="shared" si="10"/>
        <v/>
      </c>
      <c r="I82" s="11" t="str">
        <f t="shared" si="14"/>
        <v/>
      </c>
      <c r="J82" s="11" t="str">
        <f t="shared" si="11"/>
        <v/>
      </c>
      <c r="K82" s="11" t="str">
        <f t="shared" si="15"/>
        <v/>
      </c>
      <c r="L82" s="11" t="str">
        <f>IF('Prax Math 5732'!B82="","",'SAT M to CBEST M'!$A$2+'SAT M to CBEST M'!$B$2*E82)</f>
        <v/>
      </c>
      <c r="M82" s="11" t="str">
        <f>IF('Prax Math 5732'!B82="","", IF(L82&lt;20, 20, IF(L82&gt;80, 80, L82)))</f>
        <v/>
      </c>
    </row>
    <row r="83" spans="1:13" x14ac:dyDescent="0.25">
      <c r="A83" s="11">
        <v>82</v>
      </c>
      <c r="B83" s="30"/>
      <c r="C83" s="25" t="str">
        <f t="shared" si="8"/>
        <v/>
      </c>
      <c r="D83" s="25" t="str">
        <f t="shared" si="12"/>
        <v/>
      </c>
      <c r="E83" s="11" t="str">
        <f>IF('Prax Math 5732'!B83="","",IF('Prax Math 5732'!D83&lt;'ACT M to SAT M'!$A$2,'ACT M to SAT M'!$B$2,IF('Prax Math 5732'!D83&gt;'ACT M to SAT M'!A$28,'ACT M to SAT M'!B$28,VLOOKUP(D83,'ACT M to SAT M'!A:B,2,FALSE))))</f>
        <v/>
      </c>
      <c r="F83" s="11" t="str">
        <f t="shared" si="9"/>
        <v/>
      </c>
      <c r="G83" s="11" t="str">
        <f t="shared" si="13"/>
        <v/>
      </c>
      <c r="H83" s="11" t="str">
        <f t="shared" si="10"/>
        <v/>
      </c>
      <c r="I83" s="11" t="str">
        <f t="shared" si="14"/>
        <v/>
      </c>
      <c r="J83" s="11" t="str">
        <f t="shared" si="11"/>
        <v/>
      </c>
      <c r="K83" s="11" t="str">
        <f t="shared" si="15"/>
        <v/>
      </c>
      <c r="L83" s="11" t="str">
        <f>IF('Prax Math 5732'!B83="","",'SAT M to CBEST M'!$A$2+'SAT M to CBEST M'!$B$2*E83)</f>
        <v/>
      </c>
      <c r="M83" s="11" t="str">
        <f>IF('Prax Math 5732'!B83="","", IF(L83&lt;20, 20, IF(L83&gt;80, 80, L83)))</f>
        <v/>
      </c>
    </row>
    <row r="84" spans="1:13" x14ac:dyDescent="0.25">
      <c r="A84" s="11">
        <v>83</v>
      </c>
      <c r="B84" s="30"/>
      <c r="C84" s="25" t="str">
        <f t="shared" si="8"/>
        <v/>
      </c>
      <c r="D84" s="25" t="str">
        <f t="shared" si="12"/>
        <v/>
      </c>
      <c r="E84" s="11" t="str">
        <f>IF('Prax Math 5732'!B84="","",IF('Prax Math 5732'!D84&lt;'ACT M to SAT M'!$A$2,'ACT M to SAT M'!$B$2,IF('Prax Math 5732'!D84&gt;'ACT M to SAT M'!A$28,'ACT M to SAT M'!B$28,VLOOKUP(D84,'ACT M to SAT M'!A:B,2,FALSE))))</f>
        <v/>
      </c>
      <c r="F84" s="11" t="str">
        <f t="shared" si="9"/>
        <v/>
      </c>
      <c r="G84" s="11" t="str">
        <f t="shared" si="13"/>
        <v/>
      </c>
      <c r="H84" s="11" t="str">
        <f t="shared" si="10"/>
        <v/>
      </c>
      <c r="I84" s="11" t="str">
        <f t="shared" si="14"/>
        <v/>
      </c>
      <c r="J84" s="11" t="str">
        <f t="shared" si="11"/>
        <v/>
      </c>
      <c r="K84" s="11" t="str">
        <f t="shared" si="15"/>
        <v/>
      </c>
      <c r="L84" s="11" t="str">
        <f>IF('Prax Math 5732'!B84="","",'SAT M to CBEST M'!$A$2+'SAT M to CBEST M'!$B$2*E84)</f>
        <v/>
      </c>
      <c r="M84" s="11" t="str">
        <f>IF('Prax Math 5732'!B84="","", IF(L84&lt;20, 20, IF(L84&gt;80, 80, L84)))</f>
        <v/>
      </c>
    </row>
    <row r="85" spans="1:13" x14ac:dyDescent="0.25">
      <c r="A85" s="11">
        <v>84</v>
      </c>
      <c r="B85" s="30"/>
      <c r="C85" s="25" t="str">
        <f t="shared" si="8"/>
        <v/>
      </c>
      <c r="D85" s="25" t="str">
        <f t="shared" si="12"/>
        <v/>
      </c>
      <c r="E85" s="11" t="str">
        <f>IF('Prax Math 5732'!B85="","",IF('Prax Math 5732'!D85&lt;'ACT M to SAT M'!$A$2,'ACT M to SAT M'!$B$2,IF('Prax Math 5732'!D85&gt;'ACT M to SAT M'!A$28,'ACT M to SAT M'!B$28,VLOOKUP(D85,'ACT M to SAT M'!A:B,2,FALSE))))</f>
        <v/>
      </c>
      <c r="F85" s="11" t="str">
        <f t="shared" si="9"/>
        <v/>
      </c>
      <c r="G85" s="11" t="str">
        <f t="shared" si="13"/>
        <v/>
      </c>
      <c r="H85" s="11" t="str">
        <f t="shared" si="10"/>
        <v/>
      </c>
      <c r="I85" s="11" t="str">
        <f t="shared" si="14"/>
        <v/>
      </c>
      <c r="J85" s="11" t="str">
        <f t="shared" si="11"/>
        <v/>
      </c>
      <c r="K85" s="11" t="str">
        <f t="shared" si="15"/>
        <v/>
      </c>
      <c r="L85" s="11" t="str">
        <f>IF('Prax Math 5732'!B85="","",'SAT M to CBEST M'!$A$2+'SAT M to CBEST M'!$B$2*E85)</f>
        <v/>
      </c>
      <c r="M85" s="11" t="str">
        <f>IF('Prax Math 5732'!B85="","", IF(L85&lt;20, 20, IF(L85&gt;80, 80, L85)))</f>
        <v/>
      </c>
    </row>
    <row r="86" spans="1:13" x14ac:dyDescent="0.25">
      <c r="A86" s="11">
        <v>85</v>
      </c>
      <c r="B86" s="30"/>
      <c r="C86" s="25" t="str">
        <f t="shared" si="8"/>
        <v/>
      </c>
      <c r="D86" s="25" t="str">
        <f t="shared" si="12"/>
        <v/>
      </c>
      <c r="E86" s="11" t="str">
        <f>IF('Prax Math 5732'!B86="","",IF('Prax Math 5732'!D86&lt;'ACT M to SAT M'!$A$2,'ACT M to SAT M'!$B$2,IF('Prax Math 5732'!D86&gt;'ACT M to SAT M'!A$28,'ACT M to SAT M'!B$28,VLOOKUP(D86,'ACT M to SAT M'!A:B,2,FALSE))))</f>
        <v/>
      </c>
      <c r="F86" s="11" t="str">
        <f t="shared" si="9"/>
        <v/>
      </c>
      <c r="G86" s="11" t="str">
        <f t="shared" si="13"/>
        <v/>
      </c>
      <c r="H86" s="11" t="str">
        <f t="shared" si="10"/>
        <v/>
      </c>
      <c r="I86" s="11" t="str">
        <f t="shared" si="14"/>
        <v/>
      </c>
      <c r="J86" s="11" t="str">
        <f t="shared" si="11"/>
        <v/>
      </c>
      <c r="K86" s="11" t="str">
        <f t="shared" si="15"/>
        <v/>
      </c>
      <c r="L86" s="11" t="str">
        <f>IF('Prax Math 5732'!B86="","",'SAT M to CBEST M'!$A$2+'SAT M to CBEST M'!$B$2*E86)</f>
        <v/>
      </c>
      <c r="M86" s="11" t="str">
        <f>IF('Prax Math 5732'!B86="","", IF(L86&lt;20, 20, IF(L86&gt;80, 80, L86)))</f>
        <v/>
      </c>
    </row>
    <row r="87" spans="1:13" x14ac:dyDescent="0.25">
      <c r="A87" s="11">
        <v>86</v>
      </c>
      <c r="B87" s="30"/>
      <c r="C87" s="25" t="str">
        <f t="shared" si="8"/>
        <v/>
      </c>
      <c r="D87" s="25" t="str">
        <f t="shared" si="12"/>
        <v/>
      </c>
      <c r="E87" s="11" t="str">
        <f>IF('Prax Math 5732'!B87="","",IF('Prax Math 5732'!D87&lt;'ACT M to SAT M'!$A$2,'ACT M to SAT M'!$B$2,IF('Prax Math 5732'!D87&gt;'ACT M to SAT M'!A$28,'ACT M to SAT M'!B$28,VLOOKUP(D87,'ACT M to SAT M'!A:B,2,FALSE))))</f>
        <v/>
      </c>
      <c r="F87" s="11" t="str">
        <f t="shared" si="9"/>
        <v/>
      </c>
      <c r="G87" s="11" t="str">
        <f t="shared" si="13"/>
        <v/>
      </c>
      <c r="H87" s="11" t="str">
        <f t="shared" si="10"/>
        <v/>
      </c>
      <c r="I87" s="11" t="str">
        <f t="shared" si="14"/>
        <v/>
      </c>
      <c r="J87" s="11" t="str">
        <f t="shared" si="11"/>
        <v/>
      </c>
      <c r="K87" s="11" t="str">
        <f t="shared" si="15"/>
        <v/>
      </c>
      <c r="L87" s="11" t="str">
        <f>IF('Prax Math 5732'!B87="","",'SAT M to CBEST M'!$A$2+'SAT M to CBEST M'!$B$2*E87)</f>
        <v/>
      </c>
      <c r="M87" s="11" t="str">
        <f>IF('Prax Math 5732'!B87="","", IF(L87&lt;20, 20, IF(L87&gt;80, 80, L87)))</f>
        <v/>
      </c>
    </row>
    <row r="88" spans="1:13" x14ac:dyDescent="0.25">
      <c r="A88" s="11">
        <v>87</v>
      </c>
      <c r="B88" s="30"/>
      <c r="C88" s="25" t="str">
        <f t="shared" si="8"/>
        <v/>
      </c>
      <c r="D88" s="25" t="str">
        <f t="shared" si="12"/>
        <v/>
      </c>
      <c r="E88" s="11" t="str">
        <f>IF('Prax Math 5732'!B88="","",IF('Prax Math 5732'!D88&lt;'ACT M to SAT M'!$A$2,'ACT M to SAT M'!$B$2,IF('Prax Math 5732'!D88&gt;'ACT M to SAT M'!A$28,'ACT M to SAT M'!B$28,VLOOKUP(D88,'ACT M to SAT M'!A:B,2,FALSE))))</f>
        <v/>
      </c>
      <c r="F88" s="11" t="str">
        <f t="shared" si="9"/>
        <v/>
      </c>
      <c r="G88" s="11" t="str">
        <f t="shared" si="13"/>
        <v/>
      </c>
      <c r="H88" s="11" t="str">
        <f t="shared" si="10"/>
        <v/>
      </c>
      <c r="I88" s="11" t="str">
        <f t="shared" si="14"/>
        <v/>
      </c>
      <c r="J88" s="11" t="str">
        <f t="shared" si="11"/>
        <v/>
      </c>
      <c r="K88" s="11" t="str">
        <f t="shared" si="15"/>
        <v/>
      </c>
      <c r="L88" s="11" t="str">
        <f>IF('Prax Math 5732'!B88="","",'SAT M to CBEST M'!$A$2+'SAT M to CBEST M'!$B$2*E88)</f>
        <v/>
      </c>
      <c r="M88" s="11" t="str">
        <f>IF('Prax Math 5732'!B88="","", IF(L88&lt;20, 20, IF(L88&gt;80, 80, L88)))</f>
        <v/>
      </c>
    </row>
    <row r="89" spans="1:13" x14ac:dyDescent="0.25">
      <c r="A89" s="11">
        <v>88</v>
      </c>
      <c r="B89" s="30"/>
      <c r="C89" s="25" t="str">
        <f t="shared" si="8"/>
        <v/>
      </c>
      <c r="D89" s="25" t="str">
        <f t="shared" si="12"/>
        <v/>
      </c>
      <c r="E89" s="11" t="str">
        <f>IF('Prax Math 5732'!B89="","",IF('Prax Math 5732'!D89&lt;'ACT M to SAT M'!$A$2,'ACT M to SAT M'!$B$2,IF('Prax Math 5732'!D89&gt;'ACT M to SAT M'!A$28,'ACT M to SAT M'!B$28,VLOOKUP(D89,'ACT M to SAT M'!A:B,2,FALSE))))</f>
        <v/>
      </c>
      <c r="F89" s="11" t="str">
        <f t="shared" si="9"/>
        <v/>
      </c>
      <c r="G89" s="11" t="str">
        <f t="shared" si="13"/>
        <v/>
      </c>
      <c r="H89" s="11" t="str">
        <f t="shared" si="10"/>
        <v/>
      </c>
      <c r="I89" s="11" t="str">
        <f t="shared" si="14"/>
        <v/>
      </c>
      <c r="J89" s="11" t="str">
        <f t="shared" si="11"/>
        <v/>
      </c>
      <c r="K89" s="11" t="str">
        <f t="shared" si="15"/>
        <v/>
      </c>
      <c r="L89" s="11" t="str">
        <f>IF('Prax Math 5732'!B89="","",'SAT M to CBEST M'!$A$2+'SAT M to CBEST M'!$B$2*E89)</f>
        <v/>
      </c>
      <c r="M89" s="11" t="str">
        <f>IF('Prax Math 5732'!B89="","", IF(L89&lt;20, 20, IF(L89&gt;80, 80, L89)))</f>
        <v/>
      </c>
    </row>
    <row r="90" spans="1:13" x14ac:dyDescent="0.25">
      <c r="A90" s="11">
        <v>89</v>
      </c>
      <c r="B90" s="30"/>
      <c r="C90" s="25" t="str">
        <f t="shared" si="8"/>
        <v/>
      </c>
      <c r="D90" s="25" t="str">
        <f t="shared" si="12"/>
        <v/>
      </c>
      <c r="E90" s="11" t="str">
        <f>IF('Prax Math 5732'!B90="","",IF('Prax Math 5732'!D90&lt;'ACT M to SAT M'!$A$2,'ACT M to SAT M'!$B$2,IF('Prax Math 5732'!D90&gt;'ACT M to SAT M'!A$28,'ACT M to SAT M'!B$28,VLOOKUP(D90,'ACT M to SAT M'!A:B,2,FALSE))))</f>
        <v/>
      </c>
      <c r="F90" s="11" t="str">
        <f t="shared" si="9"/>
        <v/>
      </c>
      <c r="G90" s="11" t="str">
        <f t="shared" si="13"/>
        <v/>
      </c>
      <c r="H90" s="11" t="str">
        <f t="shared" si="10"/>
        <v/>
      </c>
      <c r="I90" s="11" t="str">
        <f t="shared" si="14"/>
        <v/>
      </c>
      <c r="J90" s="11" t="str">
        <f t="shared" si="11"/>
        <v/>
      </c>
      <c r="K90" s="11" t="str">
        <f t="shared" si="15"/>
        <v/>
      </c>
      <c r="L90" s="11" t="str">
        <f>IF('Prax Math 5732'!B90="","",'SAT M to CBEST M'!$A$2+'SAT M to CBEST M'!$B$2*E90)</f>
        <v/>
      </c>
      <c r="M90" s="11" t="str">
        <f>IF('Prax Math 5732'!B90="","", IF(L90&lt;20, 20, IF(L90&gt;80, 80, L90)))</f>
        <v/>
      </c>
    </row>
    <row r="91" spans="1:13" x14ac:dyDescent="0.25">
      <c r="A91" s="11">
        <v>90</v>
      </c>
      <c r="B91" s="30"/>
      <c r="C91" s="25" t="str">
        <f t="shared" si="8"/>
        <v/>
      </c>
      <c r="D91" s="25" t="str">
        <f t="shared" si="12"/>
        <v/>
      </c>
      <c r="E91" s="11" t="str">
        <f>IF('Prax Math 5732'!B91="","",IF('Prax Math 5732'!D91&lt;'ACT M to SAT M'!$A$2,'ACT M to SAT M'!$B$2,IF('Prax Math 5732'!D91&gt;'ACT M to SAT M'!A$28,'ACT M to SAT M'!B$28,VLOOKUP(D91,'ACT M to SAT M'!A:B,2,FALSE))))</f>
        <v/>
      </c>
      <c r="F91" s="11" t="str">
        <f t="shared" si="9"/>
        <v/>
      </c>
      <c r="G91" s="11" t="str">
        <f t="shared" si="13"/>
        <v/>
      </c>
      <c r="H91" s="11" t="str">
        <f t="shared" si="10"/>
        <v/>
      </c>
      <c r="I91" s="11" t="str">
        <f t="shared" si="14"/>
        <v/>
      </c>
      <c r="J91" s="11" t="str">
        <f t="shared" si="11"/>
        <v/>
      </c>
      <c r="K91" s="11" t="str">
        <f t="shared" si="15"/>
        <v/>
      </c>
      <c r="L91" s="11" t="str">
        <f>IF('Prax Math 5732'!B91="","",'SAT M to CBEST M'!$A$2+'SAT M to CBEST M'!$B$2*E91)</f>
        <v/>
      </c>
      <c r="M91" s="11" t="str">
        <f>IF('Prax Math 5732'!B91="","", IF(L91&lt;20, 20, IF(L91&gt;80, 80, L91)))</f>
        <v/>
      </c>
    </row>
    <row r="92" spans="1:13" x14ac:dyDescent="0.25">
      <c r="A92" s="11">
        <v>91</v>
      </c>
      <c r="B92" s="30"/>
      <c r="C92" s="25" t="str">
        <f t="shared" si="8"/>
        <v/>
      </c>
      <c r="D92" s="25" t="str">
        <f t="shared" si="12"/>
        <v/>
      </c>
      <c r="E92" s="11" t="str">
        <f>IF('Prax Math 5732'!B92="","",IF('Prax Math 5732'!D92&lt;'ACT M to SAT M'!$A$2,'ACT M to SAT M'!$B$2,IF('Prax Math 5732'!D92&gt;'ACT M to SAT M'!A$28,'ACT M to SAT M'!B$28,VLOOKUP(D92,'ACT M to SAT M'!A:B,2,FALSE))))</f>
        <v/>
      </c>
      <c r="F92" s="11" t="str">
        <f t="shared" si="9"/>
        <v/>
      </c>
      <c r="G92" s="11" t="str">
        <f t="shared" si="13"/>
        <v/>
      </c>
      <c r="H92" s="11" t="str">
        <f t="shared" si="10"/>
        <v/>
      </c>
      <c r="I92" s="11" t="str">
        <f t="shared" si="14"/>
        <v/>
      </c>
      <c r="J92" s="11" t="str">
        <f t="shared" si="11"/>
        <v/>
      </c>
      <c r="K92" s="11" t="str">
        <f t="shared" si="15"/>
        <v/>
      </c>
      <c r="L92" s="11" t="str">
        <f>IF('Prax Math 5732'!B92="","",'SAT M to CBEST M'!$A$2+'SAT M to CBEST M'!$B$2*E92)</f>
        <v/>
      </c>
      <c r="M92" s="11" t="str">
        <f>IF('Prax Math 5732'!B92="","", IF(L92&lt;20, 20, IF(L92&gt;80, 80, L92)))</f>
        <v/>
      </c>
    </row>
    <row r="93" spans="1:13" x14ac:dyDescent="0.25">
      <c r="A93" s="11">
        <v>92</v>
      </c>
      <c r="B93" s="30"/>
      <c r="C93" s="25" t="str">
        <f t="shared" si="8"/>
        <v/>
      </c>
      <c r="D93" s="25" t="str">
        <f t="shared" si="12"/>
        <v/>
      </c>
      <c r="E93" s="11" t="str">
        <f>IF('Prax Math 5732'!B93="","",IF('Prax Math 5732'!D93&lt;'ACT M to SAT M'!$A$2,'ACT M to SAT M'!$B$2,IF('Prax Math 5732'!D93&gt;'ACT M to SAT M'!A$28,'ACT M to SAT M'!B$28,VLOOKUP(D93,'ACT M to SAT M'!A:B,2,FALSE))))</f>
        <v/>
      </c>
      <c r="F93" s="11" t="str">
        <f t="shared" si="9"/>
        <v/>
      </c>
      <c r="G93" s="11" t="str">
        <f t="shared" si="13"/>
        <v/>
      </c>
      <c r="H93" s="11" t="str">
        <f t="shared" si="10"/>
        <v/>
      </c>
      <c r="I93" s="11" t="str">
        <f t="shared" si="14"/>
        <v/>
      </c>
      <c r="J93" s="11" t="str">
        <f t="shared" si="11"/>
        <v/>
      </c>
      <c r="K93" s="11" t="str">
        <f t="shared" si="15"/>
        <v/>
      </c>
      <c r="L93" s="11" t="str">
        <f>IF('Prax Math 5732'!B93="","",'SAT M to CBEST M'!$A$2+'SAT M to CBEST M'!$B$2*E93)</f>
        <v/>
      </c>
      <c r="M93" s="11" t="str">
        <f>IF('Prax Math 5732'!B93="","", IF(L93&lt;20, 20, IF(L93&gt;80, 80, L93)))</f>
        <v/>
      </c>
    </row>
    <row r="94" spans="1:13" x14ac:dyDescent="0.25">
      <c r="A94" s="11">
        <v>93</v>
      </c>
      <c r="B94" s="30"/>
      <c r="C94" s="25" t="str">
        <f t="shared" si="8"/>
        <v/>
      </c>
      <c r="D94" s="25" t="str">
        <f t="shared" si="12"/>
        <v/>
      </c>
      <c r="E94" s="11" t="str">
        <f>IF('Prax Math 5732'!B94="","",IF('Prax Math 5732'!D94&lt;'ACT M to SAT M'!$A$2,'ACT M to SAT M'!$B$2,IF('Prax Math 5732'!D94&gt;'ACT M to SAT M'!A$28,'ACT M to SAT M'!B$28,VLOOKUP(D94,'ACT M to SAT M'!A:B,2,FALSE))))</f>
        <v/>
      </c>
      <c r="F94" s="11" t="str">
        <f t="shared" si="9"/>
        <v/>
      </c>
      <c r="G94" s="11" t="str">
        <f t="shared" si="13"/>
        <v/>
      </c>
      <c r="H94" s="11" t="str">
        <f t="shared" si="10"/>
        <v/>
      </c>
      <c r="I94" s="11" t="str">
        <f t="shared" si="14"/>
        <v/>
      </c>
      <c r="J94" s="11" t="str">
        <f t="shared" si="11"/>
        <v/>
      </c>
      <c r="K94" s="11" t="str">
        <f t="shared" si="15"/>
        <v/>
      </c>
      <c r="L94" s="11" t="str">
        <f>IF('Prax Math 5732'!B94="","",'SAT M to CBEST M'!$A$2+'SAT M to CBEST M'!$B$2*E94)</f>
        <v/>
      </c>
      <c r="M94" s="11" t="str">
        <f>IF('Prax Math 5732'!B94="","", IF(L94&lt;20, 20, IF(L94&gt;80, 80, L94)))</f>
        <v/>
      </c>
    </row>
    <row r="95" spans="1:13" x14ac:dyDescent="0.25">
      <c r="A95" s="11">
        <v>94</v>
      </c>
      <c r="B95" s="30"/>
      <c r="C95" s="25" t="str">
        <f t="shared" si="8"/>
        <v/>
      </c>
      <c r="D95" s="25" t="str">
        <f t="shared" si="12"/>
        <v/>
      </c>
      <c r="E95" s="11" t="str">
        <f>IF('Prax Math 5732'!B95="","",IF('Prax Math 5732'!D95&lt;'ACT M to SAT M'!$A$2,'ACT M to SAT M'!$B$2,IF('Prax Math 5732'!D95&gt;'ACT M to SAT M'!A$28,'ACT M to SAT M'!B$28,VLOOKUP(D95,'ACT M to SAT M'!A:B,2,FALSE))))</f>
        <v/>
      </c>
      <c r="F95" s="11" t="str">
        <f t="shared" si="9"/>
        <v/>
      </c>
      <c r="G95" s="11" t="str">
        <f t="shared" si="13"/>
        <v/>
      </c>
      <c r="H95" s="11" t="str">
        <f t="shared" si="10"/>
        <v/>
      </c>
      <c r="I95" s="11" t="str">
        <f t="shared" si="14"/>
        <v/>
      </c>
      <c r="J95" s="11" t="str">
        <f t="shared" si="11"/>
        <v/>
      </c>
      <c r="K95" s="11" t="str">
        <f t="shared" si="15"/>
        <v/>
      </c>
      <c r="L95" s="11" t="str">
        <f>IF('Prax Math 5732'!B95="","",'SAT M to CBEST M'!$A$2+'SAT M to CBEST M'!$B$2*E95)</f>
        <v/>
      </c>
      <c r="M95" s="11" t="str">
        <f>IF('Prax Math 5732'!B95="","", IF(L95&lt;20, 20, IF(L95&gt;80, 80, L95)))</f>
        <v/>
      </c>
    </row>
    <row r="96" spans="1:13" x14ac:dyDescent="0.25">
      <c r="A96" s="11">
        <v>95</v>
      </c>
      <c r="B96" s="30"/>
      <c r="C96" s="25" t="str">
        <f t="shared" si="8"/>
        <v/>
      </c>
      <c r="D96" s="25" t="str">
        <f t="shared" si="12"/>
        <v/>
      </c>
      <c r="E96" s="11" t="str">
        <f>IF('Prax Math 5732'!B96="","",IF('Prax Math 5732'!D96&lt;'ACT M to SAT M'!$A$2,'ACT M to SAT M'!$B$2,IF('Prax Math 5732'!D96&gt;'ACT M to SAT M'!A$28,'ACT M to SAT M'!B$28,VLOOKUP(D96,'ACT M to SAT M'!A:B,2,FALSE))))</f>
        <v/>
      </c>
      <c r="F96" s="11" t="str">
        <f t="shared" si="9"/>
        <v/>
      </c>
      <c r="G96" s="11" t="str">
        <f t="shared" si="13"/>
        <v/>
      </c>
      <c r="H96" s="11" t="str">
        <f t="shared" si="10"/>
        <v/>
      </c>
      <c r="I96" s="11" t="str">
        <f t="shared" si="14"/>
        <v/>
      </c>
      <c r="J96" s="11" t="str">
        <f t="shared" si="11"/>
        <v/>
      </c>
      <c r="K96" s="11" t="str">
        <f t="shared" si="15"/>
        <v/>
      </c>
      <c r="L96" s="11" t="str">
        <f>IF('Prax Math 5732'!B96="","",'SAT M to CBEST M'!$A$2+'SAT M to CBEST M'!$B$2*E96)</f>
        <v/>
      </c>
      <c r="M96" s="11" t="str">
        <f>IF('Prax Math 5732'!B96="","", IF(L96&lt;20, 20, IF(L96&gt;80, 80, L96)))</f>
        <v/>
      </c>
    </row>
    <row r="97" spans="1:13" x14ac:dyDescent="0.25">
      <c r="A97" s="11">
        <v>96</v>
      </c>
      <c r="B97" s="30"/>
      <c r="C97" s="25" t="str">
        <f t="shared" si="8"/>
        <v/>
      </c>
      <c r="D97" s="25" t="str">
        <f t="shared" si="12"/>
        <v/>
      </c>
      <c r="E97" s="11" t="str">
        <f>IF('Prax Math 5732'!B97="","",IF('Prax Math 5732'!D97&lt;'ACT M to SAT M'!$A$2,'ACT M to SAT M'!$B$2,IF('Prax Math 5732'!D97&gt;'ACT M to SAT M'!A$28,'ACT M to SAT M'!B$28,VLOOKUP(D97,'ACT M to SAT M'!A:B,2,FALSE))))</f>
        <v/>
      </c>
      <c r="F97" s="11" t="str">
        <f t="shared" si="9"/>
        <v/>
      </c>
      <c r="G97" s="11" t="str">
        <f t="shared" si="13"/>
        <v/>
      </c>
      <c r="H97" s="11" t="str">
        <f t="shared" si="10"/>
        <v/>
      </c>
      <c r="I97" s="11" t="str">
        <f t="shared" si="14"/>
        <v/>
      </c>
      <c r="J97" s="11" t="str">
        <f t="shared" si="11"/>
        <v/>
      </c>
      <c r="K97" s="11" t="str">
        <f t="shared" si="15"/>
        <v/>
      </c>
      <c r="L97" s="11" t="str">
        <f>IF('Prax Math 5732'!B97="","",'SAT M to CBEST M'!$A$2+'SAT M to CBEST M'!$B$2*E97)</f>
        <v/>
      </c>
      <c r="M97" s="11" t="str">
        <f>IF('Prax Math 5732'!B97="","", IF(L97&lt;20, 20, IF(L97&gt;80, 80, L97)))</f>
        <v/>
      </c>
    </row>
    <row r="98" spans="1:13" x14ac:dyDescent="0.25">
      <c r="A98" s="11">
        <v>97</v>
      </c>
      <c r="B98" s="30"/>
      <c r="C98" s="25" t="str">
        <f t="shared" si="8"/>
        <v/>
      </c>
      <c r="D98" s="25" t="str">
        <f t="shared" si="12"/>
        <v/>
      </c>
      <c r="E98" s="11" t="str">
        <f>IF('Prax Math 5732'!B98="","",IF('Prax Math 5732'!D98&lt;'ACT M to SAT M'!$A$2,'ACT M to SAT M'!$B$2,IF('Prax Math 5732'!D98&gt;'ACT M to SAT M'!A$28,'ACT M to SAT M'!B$28,VLOOKUP(D98,'ACT M to SAT M'!A:B,2,FALSE))))</f>
        <v/>
      </c>
      <c r="F98" s="11" t="str">
        <f t="shared" si="9"/>
        <v/>
      </c>
      <c r="G98" s="11" t="str">
        <f t="shared" si="13"/>
        <v/>
      </c>
      <c r="H98" s="11" t="str">
        <f t="shared" si="10"/>
        <v/>
      </c>
      <c r="I98" s="11" t="str">
        <f t="shared" si="14"/>
        <v/>
      </c>
      <c r="J98" s="11" t="str">
        <f t="shared" si="11"/>
        <v/>
      </c>
      <c r="K98" s="11" t="str">
        <f t="shared" si="15"/>
        <v/>
      </c>
      <c r="L98" s="11" t="str">
        <f>IF('Prax Math 5732'!B98="","",'SAT M to CBEST M'!$A$2+'SAT M to CBEST M'!$B$2*E98)</f>
        <v/>
      </c>
      <c r="M98" s="11" t="str">
        <f>IF('Prax Math 5732'!B98="","", IF(L98&lt;20, 20, IF(L98&gt;80, 80, L98)))</f>
        <v/>
      </c>
    </row>
    <row r="99" spans="1:13" x14ac:dyDescent="0.25">
      <c r="A99" s="11">
        <v>98</v>
      </c>
      <c r="B99" s="30"/>
      <c r="C99" s="25" t="str">
        <f t="shared" si="8"/>
        <v/>
      </c>
      <c r="D99" s="25" t="str">
        <f t="shared" si="12"/>
        <v/>
      </c>
      <c r="E99" s="11" t="str">
        <f>IF('Prax Math 5732'!B99="","",IF('Prax Math 5732'!D99&lt;'ACT M to SAT M'!$A$2,'ACT M to SAT M'!$B$2,IF('Prax Math 5732'!D99&gt;'ACT M to SAT M'!A$28,'ACT M to SAT M'!B$28,VLOOKUP(D99,'ACT M to SAT M'!A:B,2,FALSE))))</f>
        <v/>
      </c>
      <c r="F99" s="11" t="str">
        <f t="shared" si="9"/>
        <v/>
      </c>
      <c r="G99" s="11" t="str">
        <f t="shared" si="13"/>
        <v/>
      </c>
      <c r="H99" s="11" t="str">
        <f t="shared" si="10"/>
        <v/>
      </c>
      <c r="I99" s="11" t="str">
        <f t="shared" si="14"/>
        <v/>
      </c>
      <c r="J99" s="11" t="str">
        <f t="shared" si="11"/>
        <v/>
      </c>
      <c r="K99" s="11" t="str">
        <f t="shared" si="15"/>
        <v/>
      </c>
      <c r="L99" s="11" t="str">
        <f>IF('Prax Math 5732'!B99="","",'SAT M to CBEST M'!$A$2+'SAT M to CBEST M'!$B$2*E99)</f>
        <v/>
      </c>
      <c r="M99" s="11" t="str">
        <f>IF('Prax Math 5732'!B99="","", IF(L99&lt;20, 20, IF(L99&gt;80, 80, L99)))</f>
        <v/>
      </c>
    </row>
    <row r="100" spans="1:13" x14ac:dyDescent="0.25">
      <c r="A100" s="11">
        <v>99</v>
      </c>
      <c r="B100" s="30"/>
      <c r="C100" s="25" t="str">
        <f t="shared" si="8"/>
        <v/>
      </c>
      <c r="D100" s="25" t="str">
        <f t="shared" si="12"/>
        <v/>
      </c>
      <c r="E100" s="11" t="str">
        <f>IF('Prax Math 5732'!B100="","",IF('Prax Math 5732'!D100&lt;'ACT M to SAT M'!$A$2,'ACT M to SAT M'!$B$2,IF('Prax Math 5732'!D100&gt;'ACT M to SAT M'!A$28,'ACT M to SAT M'!B$28,VLOOKUP(D100,'ACT M to SAT M'!A:B,2,FALSE))))</f>
        <v/>
      </c>
      <c r="F100" s="11" t="str">
        <f t="shared" si="9"/>
        <v/>
      </c>
      <c r="G100" s="11" t="str">
        <f t="shared" si="13"/>
        <v/>
      </c>
      <c r="H100" s="11" t="str">
        <f t="shared" si="10"/>
        <v/>
      </c>
      <c r="I100" s="11" t="str">
        <f t="shared" si="14"/>
        <v/>
      </c>
      <c r="J100" s="11" t="str">
        <f t="shared" si="11"/>
        <v/>
      </c>
      <c r="K100" s="11" t="str">
        <f t="shared" si="15"/>
        <v/>
      </c>
      <c r="L100" s="11" t="str">
        <f>IF('Prax Math 5732'!B100="","",'SAT M to CBEST M'!$A$2+'SAT M to CBEST M'!$B$2*E100)</f>
        <v/>
      </c>
      <c r="M100" s="11" t="str">
        <f>IF('Prax Math 5732'!B100="","", IF(L100&lt;20, 20, IF(L100&gt;80, 80, L100)))</f>
        <v/>
      </c>
    </row>
    <row r="101" spans="1:13" x14ac:dyDescent="0.25">
      <c r="A101" s="11">
        <v>100</v>
      </c>
      <c r="B101" s="30"/>
      <c r="C101" s="25" t="str">
        <f t="shared" si="8"/>
        <v/>
      </c>
      <c r="D101" s="25" t="str">
        <f t="shared" si="12"/>
        <v/>
      </c>
      <c r="E101" s="11" t="str">
        <f>IF('Prax Math 5732'!B101="","",IF('Prax Math 5732'!D101&lt;'ACT M to SAT M'!$A$2,'ACT M to SAT M'!$B$2,IF('Prax Math 5732'!D101&gt;'ACT M to SAT M'!A$28,'ACT M to SAT M'!B$28,VLOOKUP(D101,'ACT M to SAT M'!A:B,2,FALSE))))</f>
        <v/>
      </c>
      <c r="F101" s="11" t="str">
        <f t="shared" si="9"/>
        <v/>
      </c>
      <c r="G101" s="11" t="str">
        <f t="shared" si="13"/>
        <v/>
      </c>
      <c r="H101" s="11" t="str">
        <f t="shared" si="10"/>
        <v/>
      </c>
      <c r="I101" s="11" t="str">
        <f t="shared" si="14"/>
        <v/>
      </c>
      <c r="J101" s="11" t="str">
        <f t="shared" si="11"/>
        <v/>
      </c>
      <c r="K101" s="11" t="str">
        <f t="shared" si="15"/>
        <v/>
      </c>
      <c r="L101" s="11" t="str">
        <f>IF('Prax Math 5732'!B101="","",'SAT M to CBEST M'!$A$2+'SAT M to CBEST M'!$B$2*E101)</f>
        <v/>
      </c>
      <c r="M101" s="11" t="str">
        <f>IF('Prax Math 5732'!B101="","", IF(L101&lt;20, 20, IF(L101&gt;80, 80, L101)))</f>
        <v/>
      </c>
    </row>
    <row r="102" spans="1:13" x14ac:dyDescent="0.25">
      <c r="A102" s="11">
        <v>101</v>
      </c>
      <c r="B102" s="30"/>
      <c r="C102" s="25" t="str">
        <f t="shared" si="8"/>
        <v/>
      </c>
      <c r="D102" s="25" t="str">
        <f t="shared" si="12"/>
        <v/>
      </c>
      <c r="E102" s="11" t="str">
        <f>IF('Prax Math 5732'!B102="","",IF('Prax Math 5732'!D102&lt;'ACT M to SAT M'!$A$2,'ACT M to SAT M'!$B$2,IF('Prax Math 5732'!D102&gt;'ACT M to SAT M'!A$28,'ACT M to SAT M'!B$28,VLOOKUP(D102,'ACT M to SAT M'!A:B,2,FALSE))))</f>
        <v/>
      </c>
      <c r="F102" s="11" t="str">
        <f t="shared" si="9"/>
        <v/>
      </c>
      <c r="G102" s="11" t="str">
        <f t="shared" si="13"/>
        <v/>
      </c>
      <c r="H102" s="11" t="str">
        <f t="shared" si="10"/>
        <v/>
      </c>
      <c r="I102" s="11" t="str">
        <f t="shared" si="14"/>
        <v/>
      </c>
      <c r="J102" s="11" t="str">
        <f t="shared" si="11"/>
        <v/>
      </c>
      <c r="K102" s="11" t="str">
        <f t="shared" si="15"/>
        <v/>
      </c>
      <c r="L102" s="11" t="str">
        <f>IF('Prax Math 5732'!B102="","",'SAT M to CBEST M'!$A$2+'SAT M to CBEST M'!$B$2*E102)</f>
        <v/>
      </c>
      <c r="M102" s="11" t="str">
        <f>IF('Prax Math 5732'!B102="","", IF(L102&lt;20, 20, IF(L102&gt;80, 80, L102)))</f>
        <v/>
      </c>
    </row>
    <row r="103" spans="1:13" x14ac:dyDescent="0.25">
      <c r="A103" s="11">
        <v>102</v>
      </c>
      <c r="B103" s="30"/>
      <c r="C103" s="25" t="str">
        <f t="shared" si="8"/>
        <v/>
      </c>
      <c r="D103" s="25" t="str">
        <f t="shared" si="12"/>
        <v/>
      </c>
      <c r="E103" s="11" t="str">
        <f>IF('Prax Math 5732'!B103="","",IF('Prax Math 5732'!D103&lt;'ACT M to SAT M'!$A$2,'ACT M to SAT M'!$B$2,IF('Prax Math 5732'!D103&gt;'ACT M to SAT M'!A$28,'ACT M to SAT M'!B$28,VLOOKUP(D103,'ACT M to SAT M'!A:B,2,FALSE))))</f>
        <v/>
      </c>
      <c r="F103" s="11" t="str">
        <f t="shared" si="9"/>
        <v/>
      </c>
      <c r="G103" s="11" t="str">
        <f t="shared" si="13"/>
        <v/>
      </c>
      <c r="H103" s="11" t="str">
        <f t="shared" si="10"/>
        <v/>
      </c>
      <c r="I103" s="11" t="str">
        <f t="shared" si="14"/>
        <v/>
      </c>
      <c r="J103" s="11" t="str">
        <f t="shared" si="11"/>
        <v/>
      </c>
      <c r="K103" s="11" t="str">
        <f t="shared" si="15"/>
        <v/>
      </c>
      <c r="L103" s="11" t="str">
        <f>IF('Prax Math 5732'!B103="","",'SAT M to CBEST M'!$A$2+'SAT M to CBEST M'!$B$2*E103)</f>
        <v/>
      </c>
      <c r="M103" s="11" t="str">
        <f>IF('Prax Math 5732'!B103="","", IF(L103&lt;20, 20, IF(L103&gt;80, 80, L103)))</f>
        <v/>
      </c>
    </row>
    <row r="104" spans="1:13" x14ac:dyDescent="0.25">
      <c r="A104" s="11">
        <v>103</v>
      </c>
      <c r="B104" s="30"/>
      <c r="C104" s="25" t="str">
        <f t="shared" si="8"/>
        <v/>
      </c>
      <c r="D104" s="25" t="str">
        <f t="shared" si="12"/>
        <v/>
      </c>
      <c r="E104" s="11" t="str">
        <f>IF('Prax Math 5732'!B104="","",IF('Prax Math 5732'!D104&lt;'ACT M to SAT M'!$A$2,'ACT M to SAT M'!$B$2,IF('Prax Math 5732'!D104&gt;'ACT M to SAT M'!A$28,'ACT M to SAT M'!B$28,VLOOKUP(D104,'ACT M to SAT M'!A:B,2,FALSE))))</f>
        <v/>
      </c>
      <c r="F104" s="11" t="str">
        <f t="shared" si="9"/>
        <v/>
      </c>
      <c r="G104" s="11" t="str">
        <f t="shared" si="13"/>
        <v/>
      </c>
      <c r="H104" s="11" t="str">
        <f t="shared" si="10"/>
        <v/>
      </c>
      <c r="I104" s="11" t="str">
        <f t="shared" si="14"/>
        <v/>
      </c>
      <c r="J104" s="11" t="str">
        <f t="shared" si="11"/>
        <v/>
      </c>
      <c r="K104" s="11" t="str">
        <f t="shared" si="15"/>
        <v/>
      </c>
      <c r="L104" s="11" t="str">
        <f>IF('Prax Math 5732'!B104="","",'SAT M to CBEST M'!$A$2+'SAT M to CBEST M'!$B$2*E104)</f>
        <v/>
      </c>
      <c r="M104" s="11" t="str">
        <f>IF('Prax Math 5732'!B104="","", IF(L104&lt;20, 20, IF(L104&gt;80, 80, L104)))</f>
        <v/>
      </c>
    </row>
    <row r="105" spans="1:13" x14ac:dyDescent="0.25">
      <c r="A105" s="11">
        <v>104</v>
      </c>
      <c r="B105" s="30"/>
      <c r="C105" s="25" t="str">
        <f t="shared" si="8"/>
        <v/>
      </c>
      <c r="D105" s="25" t="str">
        <f t="shared" si="12"/>
        <v/>
      </c>
      <c r="E105" s="11" t="str">
        <f>IF('Prax Math 5732'!B105="","",IF('Prax Math 5732'!D105&lt;'ACT M to SAT M'!$A$2,'ACT M to SAT M'!$B$2,IF('Prax Math 5732'!D105&gt;'ACT M to SAT M'!A$28,'ACT M to SAT M'!B$28,VLOOKUP(D105,'ACT M to SAT M'!A:B,2,FALSE))))</f>
        <v/>
      </c>
      <c r="F105" s="11" t="str">
        <f t="shared" si="9"/>
        <v/>
      </c>
      <c r="G105" s="11" t="str">
        <f t="shared" si="13"/>
        <v/>
      </c>
      <c r="H105" s="11" t="str">
        <f t="shared" si="10"/>
        <v/>
      </c>
      <c r="I105" s="11" t="str">
        <f t="shared" si="14"/>
        <v/>
      </c>
      <c r="J105" s="11" t="str">
        <f t="shared" si="11"/>
        <v/>
      </c>
      <c r="K105" s="11" t="str">
        <f t="shared" si="15"/>
        <v/>
      </c>
      <c r="L105" s="11" t="str">
        <f>IF('Prax Math 5732'!B105="","",'SAT M to CBEST M'!$A$2+'SAT M to CBEST M'!$B$2*E105)</f>
        <v/>
      </c>
      <c r="M105" s="11" t="str">
        <f>IF('Prax Math 5732'!B105="","", IF(L105&lt;20, 20, IF(L105&gt;80, 80, L105)))</f>
        <v/>
      </c>
    </row>
    <row r="106" spans="1:13" x14ac:dyDescent="0.25">
      <c r="A106" s="11">
        <v>105</v>
      </c>
      <c r="B106" s="30"/>
      <c r="C106" s="25" t="str">
        <f t="shared" si="8"/>
        <v/>
      </c>
      <c r="D106" s="25" t="str">
        <f t="shared" si="12"/>
        <v/>
      </c>
      <c r="E106" s="11" t="str">
        <f>IF('Prax Math 5732'!B106="","",IF('Prax Math 5732'!D106&lt;'ACT M to SAT M'!$A$2,'ACT M to SAT M'!$B$2,IF('Prax Math 5732'!D106&gt;'ACT M to SAT M'!A$28,'ACT M to SAT M'!B$28,VLOOKUP(D106,'ACT M to SAT M'!A:B,2,FALSE))))</f>
        <v/>
      </c>
      <c r="F106" s="11" t="str">
        <f t="shared" si="9"/>
        <v/>
      </c>
      <c r="G106" s="11" t="str">
        <f t="shared" si="13"/>
        <v/>
      </c>
      <c r="H106" s="11" t="str">
        <f t="shared" si="10"/>
        <v/>
      </c>
      <c r="I106" s="11" t="str">
        <f t="shared" si="14"/>
        <v/>
      </c>
      <c r="J106" s="11" t="str">
        <f t="shared" si="11"/>
        <v/>
      </c>
      <c r="K106" s="11" t="str">
        <f t="shared" si="15"/>
        <v/>
      </c>
      <c r="L106" s="11" t="str">
        <f>IF('Prax Math 5732'!B106="","",'SAT M to CBEST M'!$A$2+'SAT M to CBEST M'!$B$2*E106)</f>
        <v/>
      </c>
      <c r="M106" s="11" t="str">
        <f>IF('Prax Math 5732'!B106="","", IF(L106&lt;20, 20, IF(L106&gt;80, 80, L106)))</f>
        <v/>
      </c>
    </row>
    <row r="107" spans="1:13" x14ac:dyDescent="0.25">
      <c r="A107" s="11">
        <v>106</v>
      </c>
      <c r="B107" s="30"/>
      <c r="C107" s="25" t="str">
        <f t="shared" si="8"/>
        <v/>
      </c>
      <c r="D107" s="25" t="str">
        <f t="shared" si="12"/>
        <v/>
      </c>
      <c r="E107" s="11" t="str">
        <f>IF('Prax Math 5732'!B107="","",IF('Prax Math 5732'!D107&lt;'ACT M to SAT M'!$A$2,'ACT M to SAT M'!$B$2,IF('Prax Math 5732'!D107&gt;'ACT M to SAT M'!A$28,'ACT M to SAT M'!B$28,VLOOKUP(D107,'ACT M to SAT M'!A:B,2,FALSE))))</f>
        <v/>
      </c>
      <c r="F107" s="11" t="str">
        <f t="shared" si="9"/>
        <v/>
      </c>
      <c r="G107" s="11" t="str">
        <f t="shared" si="13"/>
        <v/>
      </c>
      <c r="H107" s="11" t="str">
        <f t="shared" si="10"/>
        <v/>
      </c>
      <c r="I107" s="11" t="str">
        <f t="shared" si="14"/>
        <v/>
      </c>
      <c r="J107" s="11" t="str">
        <f t="shared" si="11"/>
        <v/>
      </c>
      <c r="K107" s="11" t="str">
        <f t="shared" si="15"/>
        <v/>
      </c>
      <c r="L107" s="11" t="str">
        <f>IF('Prax Math 5732'!B107="","",'SAT M to CBEST M'!$A$2+'SAT M to CBEST M'!$B$2*E107)</f>
        <v/>
      </c>
      <c r="M107" s="11" t="str">
        <f>IF('Prax Math 5732'!B107="","", IF(L107&lt;20, 20, IF(L107&gt;80, 80, L107)))</f>
        <v/>
      </c>
    </row>
    <row r="108" spans="1:13" x14ac:dyDescent="0.25">
      <c r="A108" s="11">
        <v>107</v>
      </c>
      <c r="B108" s="30"/>
      <c r="C108" s="25" t="str">
        <f t="shared" si="8"/>
        <v/>
      </c>
      <c r="D108" s="25" t="str">
        <f t="shared" si="12"/>
        <v/>
      </c>
      <c r="E108" s="11" t="str">
        <f>IF('Prax Math 5732'!B108="","",IF('Prax Math 5732'!D108&lt;'ACT M to SAT M'!$A$2,'ACT M to SAT M'!$B$2,IF('Prax Math 5732'!D108&gt;'ACT M to SAT M'!A$28,'ACT M to SAT M'!B$28,VLOOKUP(D108,'ACT M to SAT M'!A:B,2,FALSE))))</f>
        <v/>
      </c>
      <c r="F108" s="11" t="str">
        <f t="shared" si="9"/>
        <v/>
      </c>
      <c r="G108" s="11" t="str">
        <f t="shared" si="13"/>
        <v/>
      </c>
      <c r="H108" s="11" t="str">
        <f t="shared" si="10"/>
        <v/>
      </c>
      <c r="I108" s="11" t="str">
        <f t="shared" si="14"/>
        <v/>
      </c>
      <c r="J108" s="11" t="str">
        <f t="shared" si="11"/>
        <v/>
      </c>
      <c r="K108" s="11" t="str">
        <f t="shared" si="15"/>
        <v/>
      </c>
      <c r="L108" s="11" t="str">
        <f>IF('Prax Math 5732'!B108="","",'SAT M to CBEST M'!$A$2+'SAT M to CBEST M'!$B$2*E108)</f>
        <v/>
      </c>
      <c r="M108" s="11" t="str">
        <f>IF('Prax Math 5732'!B108="","", IF(L108&lt;20, 20, IF(L108&gt;80, 80, L108)))</f>
        <v/>
      </c>
    </row>
    <row r="109" spans="1:13" x14ac:dyDescent="0.25">
      <c r="A109" s="11">
        <v>108</v>
      </c>
      <c r="B109" s="30"/>
      <c r="C109" s="25" t="str">
        <f t="shared" si="8"/>
        <v/>
      </c>
      <c r="D109" s="25" t="str">
        <f t="shared" si="12"/>
        <v/>
      </c>
      <c r="E109" s="11" t="str">
        <f>IF('Prax Math 5732'!B109="","",IF('Prax Math 5732'!D109&lt;'ACT M to SAT M'!$A$2,'ACT M to SAT M'!$B$2,IF('Prax Math 5732'!D109&gt;'ACT M to SAT M'!A$28,'ACT M to SAT M'!B$28,VLOOKUP(D109,'ACT M to SAT M'!A:B,2,FALSE))))</f>
        <v/>
      </c>
      <c r="F109" s="11" t="str">
        <f t="shared" si="9"/>
        <v/>
      </c>
      <c r="G109" s="11" t="str">
        <f t="shared" si="13"/>
        <v/>
      </c>
      <c r="H109" s="11" t="str">
        <f t="shared" si="10"/>
        <v/>
      </c>
      <c r="I109" s="11" t="str">
        <f t="shared" si="14"/>
        <v/>
      </c>
      <c r="J109" s="11" t="str">
        <f t="shared" si="11"/>
        <v/>
      </c>
      <c r="K109" s="11" t="str">
        <f t="shared" si="15"/>
        <v/>
      </c>
      <c r="L109" s="11" t="str">
        <f>IF('Prax Math 5732'!B109="","",'SAT M to CBEST M'!$A$2+'SAT M to CBEST M'!$B$2*E109)</f>
        <v/>
      </c>
      <c r="M109" s="11" t="str">
        <f>IF('Prax Math 5732'!B109="","", IF(L109&lt;20, 20, IF(L109&gt;80, 80, L109)))</f>
        <v/>
      </c>
    </row>
    <row r="110" spans="1:13" x14ac:dyDescent="0.25">
      <c r="A110" s="11">
        <v>109</v>
      </c>
      <c r="B110" s="30"/>
      <c r="C110" s="25" t="str">
        <f t="shared" si="8"/>
        <v/>
      </c>
      <c r="D110" s="25" t="str">
        <f t="shared" si="12"/>
        <v/>
      </c>
      <c r="E110" s="11" t="str">
        <f>IF('Prax Math 5732'!B110="","",IF('Prax Math 5732'!D110&lt;'ACT M to SAT M'!$A$2,'ACT M to SAT M'!$B$2,IF('Prax Math 5732'!D110&gt;'ACT M to SAT M'!A$28,'ACT M to SAT M'!B$28,VLOOKUP(D110,'ACT M to SAT M'!A:B,2,FALSE))))</f>
        <v/>
      </c>
      <c r="F110" s="11" t="str">
        <f t="shared" si="9"/>
        <v/>
      </c>
      <c r="G110" s="11" t="str">
        <f t="shared" si="13"/>
        <v/>
      </c>
      <c r="H110" s="11" t="str">
        <f t="shared" si="10"/>
        <v/>
      </c>
      <c r="I110" s="11" t="str">
        <f t="shared" si="14"/>
        <v/>
      </c>
      <c r="J110" s="11" t="str">
        <f t="shared" si="11"/>
        <v/>
      </c>
      <c r="K110" s="11" t="str">
        <f t="shared" si="15"/>
        <v/>
      </c>
      <c r="L110" s="11" t="str">
        <f>IF('Prax Math 5732'!B110="","",'SAT M to CBEST M'!$A$2+'SAT M to CBEST M'!$B$2*E110)</f>
        <v/>
      </c>
      <c r="M110" s="11" t="str">
        <f>IF('Prax Math 5732'!B110="","", IF(L110&lt;20, 20, IF(L110&gt;80, 80, L110)))</f>
        <v/>
      </c>
    </row>
    <row r="111" spans="1:13" x14ac:dyDescent="0.25">
      <c r="A111" s="11">
        <v>110</v>
      </c>
      <c r="B111" s="30"/>
      <c r="C111" s="25" t="str">
        <f t="shared" si="8"/>
        <v/>
      </c>
      <c r="D111" s="25" t="str">
        <f t="shared" si="12"/>
        <v/>
      </c>
      <c r="E111" s="11" t="str">
        <f>IF('Prax Math 5732'!B111="","",IF('Prax Math 5732'!D111&lt;'ACT M to SAT M'!$A$2,'ACT M to SAT M'!$B$2,IF('Prax Math 5732'!D111&gt;'ACT M to SAT M'!A$28,'ACT M to SAT M'!B$28,VLOOKUP(D111,'ACT M to SAT M'!A:B,2,FALSE))))</f>
        <v/>
      </c>
      <c r="F111" s="11" t="str">
        <f t="shared" si="9"/>
        <v/>
      </c>
      <c r="G111" s="11" t="str">
        <f t="shared" si="13"/>
        <v/>
      </c>
      <c r="H111" s="11" t="str">
        <f t="shared" si="10"/>
        <v/>
      </c>
      <c r="I111" s="11" t="str">
        <f t="shared" si="14"/>
        <v/>
      </c>
      <c r="J111" s="11" t="str">
        <f t="shared" si="11"/>
        <v/>
      </c>
      <c r="K111" s="11" t="str">
        <f t="shared" si="15"/>
        <v/>
      </c>
      <c r="L111" s="11" t="str">
        <f>IF('Prax Math 5732'!B111="","",'SAT M to CBEST M'!$A$2+'SAT M to CBEST M'!$B$2*E111)</f>
        <v/>
      </c>
      <c r="M111" s="11" t="str">
        <f>IF('Prax Math 5732'!B111="","", IF(L111&lt;20, 20, IF(L111&gt;80, 80, L111)))</f>
        <v/>
      </c>
    </row>
    <row r="112" spans="1:13" x14ac:dyDescent="0.25">
      <c r="A112" s="11">
        <v>111</v>
      </c>
      <c r="B112" s="30"/>
      <c r="C112" s="25" t="str">
        <f t="shared" si="8"/>
        <v/>
      </c>
      <c r="D112" s="25" t="str">
        <f t="shared" si="12"/>
        <v/>
      </c>
      <c r="E112" s="11" t="str">
        <f>IF('Prax Math 5732'!B112="","",IF('Prax Math 5732'!D112&lt;'ACT M to SAT M'!$A$2,'ACT M to SAT M'!$B$2,IF('Prax Math 5732'!D112&gt;'ACT M to SAT M'!A$28,'ACT M to SAT M'!B$28,VLOOKUP(D112,'ACT M to SAT M'!A:B,2,FALSE))))</f>
        <v/>
      </c>
      <c r="F112" s="11" t="str">
        <f t="shared" si="9"/>
        <v/>
      </c>
      <c r="G112" s="11" t="str">
        <f t="shared" si="13"/>
        <v/>
      </c>
      <c r="H112" s="11" t="str">
        <f t="shared" si="10"/>
        <v/>
      </c>
      <c r="I112" s="11" t="str">
        <f t="shared" si="14"/>
        <v/>
      </c>
      <c r="J112" s="11" t="str">
        <f t="shared" si="11"/>
        <v/>
      </c>
      <c r="K112" s="11" t="str">
        <f t="shared" si="15"/>
        <v/>
      </c>
      <c r="L112" s="11" t="str">
        <f>IF('Prax Math 5732'!B112="","",'SAT M to CBEST M'!$A$2+'SAT M to CBEST M'!$B$2*E112)</f>
        <v/>
      </c>
      <c r="M112" s="11" t="str">
        <f>IF('Prax Math 5732'!B112="","", IF(L112&lt;20, 20, IF(L112&gt;80, 80, L112)))</f>
        <v/>
      </c>
    </row>
    <row r="113" spans="1:13" x14ac:dyDescent="0.25">
      <c r="A113" s="11">
        <v>112</v>
      </c>
      <c r="B113" s="30"/>
      <c r="C113" s="25" t="str">
        <f t="shared" si="8"/>
        <v/>
      </c>
      <c r="D113" s="25" t="str">
        <f t="shared" si="12"/>
        <v/>
      </c>
      <c r="E113" s="11" t="str">
        <f>IF('Prax Math 5732'!B113="","",IF('Prax Math 5732'!D113&lt;'ACT M to SAT M'!$A$2,'ACT M to SAT M'!$B$2,IF('Prax Math 5732'!D113&gt;'ACT M to SAT M'!A$28,'ACT M to SAT M'!B$28,VLOOKUP(D113,'ACT M to SAT M'!A:B,2,FALSE))))</f>
        <v/>
      </c>
      <c r="F113" s="11" t="str">
        <f t="shared" si="9"/>
        <v/>
      </c>
      <c r="G113" s="11" t="str">
        <f t="shared" si="13"/>
        <v/>
      </c>
      <c r="H113" s="11" t="str">
        <f t="shared" si="10"/>
        <v/>
      </c>
      <c r="I113" s="11" t="str">
        <f t="shared" si="14"/>
        <v/>
      </c>
      <c r="J113" s="11" t="str">
        <f t="shared" si="11"/>
        <v/>
      </c>
      <c r="K113" s="11" t="str">
        <f t="shared" si="15"/>
        <v/>
      </c>
      <c r="L113" s="11" t="str">
        <f>IF('Prax Math 5732'!B113="","",'SAT M to CBEST M'!$A$2+'SAT M to CBEST M'!$B$2*E113)</f>
        <v/>
      </c>
      <c r="M113" s="11" t="str">
        <f>IF('Prax Math 5732'!B113="","", IF(L113&lt;20, 20, IF(L113&gt;80, 80, L113)))</f>
        <v/>
      </c>
    </row>
    <row r="114" spans="1:13" x14ac:dyDescent="0.25">
      <c r="A114" s="11">
        <v>113</v>
      </c>
      <c r="B114" s="30"/>
      <c r="C114" s="25" t="str">
        <f t="shared" si="8"/>
        <v/>
      </c>
      <c r="D114" s="25" t="str">
        <f t="shared" si="12"/>
        <v/>
      </c>
      <c r="E114" s="11" t="str">
        <f>IF('Prax Math 5732'!B114="","",IF('Prax Math 5732'!D114&lt;'ACT M to SAT M'!$A$2,'ACT M to SAT M'!$B$2,IF('Prax Math 5732'!D114&gt;'ACT M to SAT M'!A$28,'ACT M to SAT M'!B$28,VLOOKUP(D114,'ACT M to SAT M'!A:B,2,FALSE))))</f>
        <v/>
      </c>
      <c r="F114" s="11" t="str">
        <f t="shared" si="9"/>
        <v/>
      </c>
      <c r="G114" s="11" t="str">
        <f t="shared" si="13"/>
        <v/>
      </c>
      <c r="H114" s="11" t="str">
        <f t="shared" si="10"/>
        <v/>
      </c>
      <c r="I114" s="11" t="str">
        <f t="shared" si="14"/>
        <v/>
      </c>
      <c r="J114" s="11" t="str">
        <f t="shared" si="11"/>
        <v/>
      </c>
      <c r="K114" s="11" t="str">
        <f t="shared" si="15"/>
        <v/>
      </c>
      <c r="L114" s="11" t="str">
        <f>IF('Prax Math 5732'!B114="","",'SAT M to CBEST M'!$A$2+'SAT M to CBEST M'!$B$2*E114)</f>
        <v/>
      </c>
      <c r="M114" s="11" t="str">
        <f>IF('Prax Math 5732'!B114="","", IF(L114&lt;20, 20, IF(L114&gt;80, 80, L114)))</f>
        <v/>
      </c>
    </row>
    <row r="115" spans="1:13" x14ac:dyDescent="0.25">
      <c r="A115" s="11">
        <v>114</v>
      </c>
      <c r="B115" s="30"/>
      <c r="C115" s="25" t="str">
        <f t="shared" si="8"/>
        <v/>
      </c>
      <c r="D115" s="25" t="str">
        <f t="shared" si="12"/>
        <v/>
      </c>
      <c r="E115" s="11" t="str">
        <f>IF('Prax Math 5732'!B115="","",IF('Prax Math 5732'!D115&lt;'ACT M to SAT M'!$A$2,'ACT M to SAT M'!$B$2,IF('Prax Math 5732'!D115&gt;'ACT M to SAT M'!A$28,'ACT M to SAT M'!B$28,VLOOKUP(D115,'ACT M to SAT M'!A:B,2,FALSE))))</f>
        <v/>
      </c>
      <c r="F115" s="11" t="str">
        <f t="shared" si="9"/>
        <v/>
      </c>
      <c r="G115" s="11" t="str">
        <f t="shared" si="13"/>
        <v/>
      </c>
      <c r="H115" s="11" t="str">
        <f t="shared" si="10"/>
        <v/>
      </c>
      <c r="I115" s="11" t="str">
        <f t="shared" si="14"/>
        <v/>
      </c>
      <c r="J115" s="11" t="str">
        <f t="shared" si="11"/>
        <v/>
      </c>
      <c r="K115" s="11" t="str">
        <f t="shared" si="15"/>
        <v/>
      </c>
      <c r="L115" s="11" t="str">
        <f>IF('Prax Math 5732'!B115="","",'SAT M to CBEST M'!$A$2+'SAT M to CBEST M'!$B$2*E115)</f>
        <v/>
      </c>
      <c r="M115" s="11" t="str">
        <f>IF('Prax Math 5732'!B115="","", IF(L115&lt;20, 20, IF(L115&gt;80, 80, L115)))</f>
        <v/>
      </c>
    </row>
    <row r="116" spans="1:13" x14ac:dyDescent="0.25">
      <c r="A116" s="11">
        <v>115</v>
      </c>
      <c r="B116" s="30"/>
      <c r="C116" s="25" t="str">
        <f t="shared" si="8"/>
        <v/>
      </c>
      <c r="D116" s="25" t="str">
        <f t="shared" si="12"/>
        <v/>
      </c>
      <c r="E116" s="11" t="str">
        <f>IF('Prax Math 5732'!B116="","",IF('Prax Math 5732'!D116&lt;'ACT M to SAT M'!$A$2,'ACT M to SAT M'!$B$2,IF('Prax Math 5732'!D116&gt;'ACT M to SAT M'!A$28,'ACT M to SAT M'!B$28,VLOOKUP(D116,'ACT M to SAT M'!A:B,2,FALSE))))</f>
        <v/>
      </c>
      <c r="F116" s="11" t="str">
        <f t="shared" si="9"/>
        <v/>
      </c>
      <c r="G116" s="11" t="str">
        <f t="shared" si="13"/>
        <v/>
      </c>
      <c r="H116" s="11" t="str">
        <f t="shared" si="10"/>
        <v/>
      </c>
      <c r="I116" s="11" t="str">
        <f t="shared" si="14"/>
        <v/>
      </c>
      <c r="J116" s="11" t="str">
        <f t="shared" si="11"/>
        <v/>
      </c>
      <c r="K116" s="11" t="str">
        <f t="shared" si="15"/>
        <v/>
      </c>
      <c r="L116" s="11" t="str">
        <f>IF('Prax Math 5732'!B116="","",'SAT M to CBEST M'!$A$2+'SAT M to CBEST M'!$B$2*E116)</f>
        <v/>
      </c>
      <c r="M116" s="11" t="str">
        <f>IF('Prax Math 5732'!B116="","", IF(L116&lt;20, 20, IF(L116&gt;80, 80, L116)))</f>
        <v/>
      </c>
    </row>
    <row r="117" spans="1:13" x14ac:dyDescent="0.25">
      <c r="A117" s="11">
        <v>116</v>
      </c>
      <c r="B117" s="30"/>
      <c r="C117" s="25" t="str">
        <f t="shared" si="8"/>
        <v/>
      </c>
      <c r="D117" s="25" t="str">
        <f t="shared" si="12"/>
        <v/>
      </c>
      <c r="E117" s="11" t="str">
        <f>IF('Prax Math 5732'!B117="","",IF('Prax Math 5732'!D117&lt;'ACT M to SAT M'!$A$2,'ACT M to SAT M'!$B$2,IF('Prax Math 5732'!D117&gt;'ACT M to SAT M'!A$28,'ACT M to SAT M'!B$28,VLOOKUP(D117,'ACT M to SAT M'!A:B,2,FALSE))))</f>
        <v/>
      </c>
      <c r="F117" s="11" t="str">
        <f t="shared" si="9"/>
        <v/>
      </c>
      <c r="G117" s="11" t="str">
        <f t="shared" si="13"/>
        <v/>
      </c>
      <c r="H117" s="11" t="str">
        <f t="shared" si="10"/>
        <v/>
      </c>
      <c r="I117" s="11" t="str">
        <f t="shared" si="14"/>
        <v/>
      </c>
      <c r="J117" s="11" t="str">
        <f t="shared" si="11"/>
        <v/>
      </c>
      <c r="K117" s="11" t="str">
        <f t="shared" si="15"/>
        <v/>
      </c>
      <c r="L117" s="11" t="str">
        <f>IF('Prax Math 5732'!B117="","",'SAT M to CBEST M'!$A$2+'SAT M to CBEST M'!$B$2*E117)</f>
        <v/>
      </c>
      <c r="M117" s="11" t="str">
        <f>IF('Prax Math 5732'!B117="","", IF(L117&lt;20, 20, IF(L117&gt;80, 80, L117)))</f>
        <v/>
      </c>
    </row>
    <row r="118" spans="1:13" x14ac:dyDescent="0.25">
      <c r="A118" s="11">
        <v>117</v>
      </c>
      <c r="B118" s="30"/>
      <c r="C118" s="25" t="str">
        <f t="shared" si="8"/>
        <v/>
      </c>
      <c r="D118" s="25" t="str">
        <f t="shared" si="12"/>
        <v/>
      </c>
      <c r="E118" s="11" t="str">
        <f>IF('Prax Math 5732'!B118="","",IF('Prax Math 5732'!D118&lt;'ACT M to SAT M'!$A$2,'ACT M to SAT M'!$B$2,IF('Prax Math 5732'!D118&gt;'ACT M to SAT M'!A$28,'ACT M to SAT M'!B$28,VLOOKUP(D118,'ACT M to SAT M'!A:B,2,FALSE))))</f>
        <v/>
      </c>
      <c r="F118" s="11" t="str">
        <f t="shared" si="9"/>
        <v/>
      </c>
      <c r="G118" s="11" t="str">
        <f t="shared" si="13"/>
        <v/>
      </c>
      <c r="H118" s="11" t="str">
        <f t="shared" si="10"/>
        <v/>
      </c>
      <c r="I118" s="11" t="str">
        <f t="shared" si="14"/>
        <v/>
      </c>
      <c r="J118" s="11" t="str">
        <f t="shared" si="11"/>
        <v/>
      </c>
      <c r="K118" s="11" t="str">
        <f t="shared" si="15"/>
        <v/>
      </c>
      <c r="L118" s="11" t="str">
        <f>IF('Prax Math 5732'!B118="","",'SAT M to CBEST M'!$A$2+'SAT M to CBEST M'!$B$2*E118)</f>
        <v/>
      </c>
      <c r="M118" s="11" t="str">
        <f>IF('Prax Math 5732'!B118="","", IF(L118&lt;20, 20, IF(L118&gt;80, 80, L118)))</f>
        <v/>
      </c>
    </row>
    <row r="119" spans="1:13" x14ac:dyDescent="0.25">
      <c r="A119" s="11">
        <v>118</v>
      </c>
      <c r="B119" s="30"/>
      <c r="C119" s="25" t="str">
        <f t="shared" si="8"/>
        <v/>
      </c>
      <c r="D119" s="25" t="str">
        <f t="shared" si="12"/>
        <v/>
      </c>
      <c r="E119" s="11" t="str">
        <f>IF('Prax Math 5732'!B119="","",IF('Prax Math 5732'!D119&lt;'ACT M to SAT M'!$A$2,'ACT M to SAT M'!$B$2,IF('Prax Math 5732'!D119&gt;'ACT M to SAT M'!A$28,'ACT M to SAT M'!B$28,VLOOKUP(D119,'ACT M to SAT M'!A:B,2,FALSE))))</f>
        <v/>
      </c>
      <c r="F119" s="11" t="str">
        <f t="shared" si="9"/>
        <v/>
      </c>
      <c r="G119" s="11" t="str">
        <f t="shared" si="13"/>
        <v/>
      </c>
      <c r="H119" s="11" t="str">
        <f t="shared" si="10"/>
        <v/>
      </c>
      <c r="I119" s="11" t="str">
        <f t="shared" si="14"/>
        <v/>
      </c>
      <c r="J119" s="11" t="str">
        <f t="shared" si="11"/>
        <v/>
      </c>
      <c r="K119" s="11" t="str">
        <f t="shared" si="15"/>
        <v/>
      </c>
      <c r="L119" s="11" t="str">
        <f>IF('Prax Math 5732'!B119="","",'SAT M to CBEST M'!$A$2+'SAT M to CBEST M'!$B$2*E119)</f>
        <v/>
      </c>
      <c r="M119" s="11" t="str">
        <f>IF('Prax Math 5732'!B119="","", IF(L119&lt;20, 20, IF(L119&gt;80, 80, L119)))</f>
        <v/>
      </c>
    </row>
    <row r="120" spans="1:13" x14ac:dyDescent="0.25">
      <c r="A120" s="11">
        <v>119</v>
      </c>
      <c r="B120" s="30"/>
      <c r="C120" s="25" t="str">
        <f t="shared" si="8"/>
        <v/>
      </c>
      <c r="D120" s="25" t="str">
        <f t="shared" si="12"/>
        <v/>
      </c>
      <c r="E120" s="11" t="str">
        <f>IF('Prax Math 5732'!B120="","",IF('Prax Math 5732'!D120&lt;'ACT M to SAT M'!$A$2,'ACT M to SAT M'!$B$2,IF('Prax Math 5732'!D120&gt;'ACT M to SAT M'!A$28,'ACT M to SAT M'!B$28,VLOOKUP(D120,'ACT M to SAT M'!A:B,2,FALSE))))</f>
        <v/>
      </c>
      <c r="F120" s="11" t="str">
        <f t="shared" si="9"/>
        <v/>
      </c>
      <c r="G120" s="11" t="str">
        <f t="shared" si="13"/>
        <v/>
      </c>
      <c r="H120" s="11" t="str">
        <f t="shared" si="10"/>
        <v/>
      </c>
      <c r="I120" s="11" t="str">
        <f t="shared" si="14"/>
        <v/>
      </c>
      <c r="J120" s="11" t="str">
        <f t="shared" si="11"/>
        <v/>
      </c>
      <c r="K120" s="11" t="str">
        <f t="shared" si="15"/>
        <v/>
      </c>
      <c r="L120" s="11" t="str">
        <f>IF('Prax Math 5732'!B120="","",'SAT M to CBEST M'!$A$2+'SAT M to CBEST M'!$B$2*E120)</f>
        <v/>
      </c>
      <c r="M120" s="11" t="str">
        <f>IF('Prax Math 5732'!B120="","", IF(L120&lt;20, 20, IF(L120&gt;80, 80, L120)))</f>
        <v/>
      </c>
    </row>
    <row r="121" spans="1:13" x14ac:dyDescent="0.25">
      <c r="A121" s="11">
        <v>120</v>
      </c>
      <c r="B121" s="30"/>
      <c r="C121" s="25" t="str">
        <f t="shared" si="8"/>
        <v/>
      </c>
      <c r="D121" s="25" t="str">
        <f t="shared" si="12"/>
        <v/>
      </c>
      <c r="E121" s="11" t="str">
        <f>IF('Prax Math 5732'!B121="","",IF('Prax Math 5732'!D121&lt;'ACT M to SAT M'!$A$2,'ACT M to SAT M'!$B$2,IF('Prax Math 5732'!D121&gt;'ACT M to SAT M'!A$28,'ACT M to SAT M'!B$28,VLOOKUP(D121,'ACT M to SAT M'!A:B,2,FALSE))))</f>
        <v/>
      </c>
      <c r="F121" s="11" t="str">
        <f t="shared" si="9"/>
        <v/>
      </c>
      <c r="G121" s="11" t="str">
        <f t="shared" si="13"/>
        <v/>
      </c>
      <c r="H121" s="11" t="str">
        <f t="shared" si="10"/>
        <v/>
      </c>
      <c r="I121" s="11" t="str">
        <f t="shared" si="14"/>
        <v/>
      </c>
      <c r="J121" s="11" t="str">
        <f t="shared" si="11"/>
        <v/>
      </c>
      <c r="K121" s="11" t="str">
        <f t="shared" si="15"/>
        <v/>
      </c>
      <c r="L121" s="11" t="str">
        <f>IF('Prax Math 5732'!B121="","",'SAT M to CBEST M'!$A$2+'SAT M to CBEST M'!$B$2*E121)</f>
        <v/>
      </c>
      <c r="M121" s="11" t="str">
        <f>IF('Prax Math 5732'!B121="","", IF(L121&lt;20, 20, IF(L121&gt;80, 80, L121)))</f>
        <v/>
      </c>
    </row>
    <row r="122" spans="1:13" x14ac:dyDescent="0.25">
      <c r="A122" s="11">
        <v>121</v>
      </c>
      <c r="B122" s="30"/>
      <c r="C122" s="25" t="str">
        <f t="shared" si="8"/>
        <v/>
      </c>
      <c r="D122" s="25" t="str">
        <f t="shared" si="12"/>
        <v/>
      </c>
      <c r="E122" s="11" t="str">
        <f>IF('Prax Math 5732'!B122="","",IF('Prax Math 5732'!D122&lt;'ACT M to SAT M'!$A$2,'ACT M to SAT M'!$B$2,IF('Prax Math 5732'!D122&gt;'ACT M to SAT M'!A$28,'ACT M to SAT M'!B$28,VLOOKUP(D122,'ACT M to SAT M'!A:B,2,FALSE))))</f>
        <v/>
      </c>
      <c r="F122" s="11" t="str">
        <f t="shared" si="9"/>
        <v/>
      </c>
      <c r="G122" s="11" t="str">
        <f t="shared" si="13"/>
        <v/>
      </c>
      <c r="H122" s="11" t="str">
        <f t="shared" si="10"/>
        <v/>
      </c>
      <c r="I122" s="11" t="str">
        <f t="shared" si="14"/>
        <v/>
      </c>
      <c r="J122" s="11" t="str">
        <f t="shared" si="11"/>
        <v/>
      </c>
      <c r="K122" s="11" t="str">
        <f t="shared" si="15"/>
        <v/>
      </c>
      <c r="L122" s="11" t="str">
        <f>IF('Prax Math 5732'!B122="","",'SAT M to CBEST M'!$A$2+'SAT M to CBEST M'!$B$2*E122)</f>
        <v/>
      </c>
      <c r="M122" s="11" t="str">
        <f>IF('Prax Math 5732'!B122="","", IF(L122&lt;20, 20, IF(L122&gt;80, 80, L122)))</f>
        <v/>
      </c>
    </row>
    <row r="123" spans="1:13" x14ac:dyDescent="0.25">
      <c r="A123" s="11">
        <v>122</v>
      </c>
      <c r="B123" s="30"/>
      <c r="C123" s="25" t="str">
        <f t="shared" si="8"/>
        <v/>
      </c>
      <c r="D123" s="25" t="str">
        <f t="shared" si="12"/>
        <v/>
      </c>
      <c r="E123" s="11" t="str">
        <f>IF('Prax Math 5732'!B123="","",IF('Prax Math 5732'!D123&lt;'ACT M to SAT M'!$A$2,'ACT M to SAT M'!$B$2,IF('Prax Math 5732'!D123&gt;'ACT M to SAT M'!A$28,'ACT M to SAT M'!B$28,VLOOKUP(D123,'ACT M to SAT M'!A:B,2,FALSE))))</f>
        <v/>
      </c>
      <c r="F123" s="11" t="str">
        <f t="shared" si="9"/>
        <v/>
      </c>
      <c r="G123" s="11" t="str">
        <f t="shared" si="13"/>
        <v/>
      </c>
      <c r="H123" s="11" t="str">
        <f t="shared" si="10"/>
        <v/>
      </c>
      <c r="I123" s="11" t="str">
        <f t="shared" si="14"/>
        <v/>
      </c>
      <c r="J123" s="11" t="str">
        <f t="shared" si="11"/>
        <v/>
      </c>
      <c r="K123" s="11" t="str">
        <f t="shared" si="15"/>
        <v/>
      </c>
      <c r="L123" s="11" t="str">
        <f>IF('Prax Math 5732'!B123="","",'SAT M to CBEST M'!$A$2+'SAT M to CBEST M'!$B$2*E123)</f>
        <v/>
      </c>
      <c r="M123" s="11" t="str">
        <f>IF('Prax Math 5732'!B123="","", IF(L123&lt;20, 20, IF(L123&gt;80, 80, L123)))</f>
        <v/>
      </c>
    </row>
    <row r="124" spans="1:13" x14ac:dyDescent="0.25">
      <c r="A124" s="11">
        <v>123</v>
      </c>
      <c r="B124" s="30"/>
      <c r="C124" s="25" t="str">
        <f t="shared" si="8"/>
        <v/>
      </c>
      <c r="D124" s="25" t="str">
        <f t="shared" si="12"/>
        <v/>
      </c>
      <c r="E124" s="11" t="str">
        <f>IF('Prax Math 5732'!B124="","",IF('Prax Math 5732'!D124&lt;'ACT M to SAT M'!$A$2,'ACT M to SAT M'!$B$2,IF('Prax Math 5732'!D124&gt;'ACT M to SAT M'!A$28,'ACT M to SAT M'!B$28,VLOOKUP(D124,'ACT M to SAT M'!A:B,2,FALSE))))</f>
        <v/>
      </c>
      <c r="F124" s="11" t="str">
        <f t="shared" si="9"/>
        <v/>
      </c>
      <c r="G124" s="11" t="str">
        <f t="shared" si="13"/>
        <v/>
      </c>
      <c r="H124" s="11" t="str">
        <f t="shared" si="10"/>
        <v/>
      </c>
      <c r="I124" s="11" t="str">
        <f t="shared" si="14"/>
        <v/>
      </c>
      <c r="J124" s="11" t="str">
        <f t="shared" si="11"/>
        <v/>
      </c>
      <c r="K124" s="11" t="str">
        <f t="shared" si="15"/>
        <v/>
      </c>
      <c r="L124" s="11" t="str">
        <f>IF('Prax Math 5732'!B124="","",'SAT M to CBEST M'!$A$2+'SAT M to CBEST M'!$B$2*E124)</f>
        <v/>
      </c>
      <c r="M124" s="11" t="str">
        <f>IF('Prax Math 5732'!B124="","", IF(L124&lt;20, 20, IF(L124&gt;80, 80, L124)))</f>
        <v/>
      </c>
    </row>
    <row r="125" spans="1:13" x14ac:dyDescent="0.25">
      <c r="A125" s="11">
        <v>124</v>
      </c>
      <c r="B125" s="30"/>
      <c r="C125" s="25" t="str">
        <f t="shared" si="8"/>
        <v/>
      </c>
      <c r="D125" s="25" t="str">
        <f t="shared" si="12"/>
        <v/>
      </c>
      <c r="E125" s="11" t="str">
        <f>IF('Prax Math 5732'!B125="","",IF('Prax Math 5732'!D125&lt;'ACT M to SAT M'!$A$2,'ACT M to SAT M'!$B$2,IF('Prax Math 5732'!D125&gt;'ACT M to SAT M'!A$28,'ACT M to SAT M'!B$28,VLOOKUP(D125,'ACT M to SAT M'!A:B,2,FALSE))))</f>
        <v/>
      </c>
      <c r="F125" s="11" t="str">
        <f t="shared" si="9"/>
        <v/>
      </c>
      <c r="G125" s="11" t="str">
        <f t="shared" si="13"/>
        <v/>
      </c>
      <c r="H125" s="11" t="str">
        <f t="shared" si="10"/>
        <v/>
      </c>
      <c r="I125" s="11" t="str">
        <f t="shared" si="14"/>
        <v/>
      </c>
      <c r="J125" s="11" t="str">
        <f t="shared" si="11"/>
        <v/>
      </c>
      <c r="K125" s="11" t="str">
        <f t="shared" si="15"/>
        <v/>
      </c>
      <c r="L125" s="11" t="str">
        <f>IF('Prax Math 5732'!B125="","",'SAT M to CBEST M'!$A$2+'SAT M to CBEST M'!$B$2*E125)</f>
        <v/>
      </c>
      <c r="M125" s="11" t="str">
        <f>IF('Prax Math 5732'!B125="","", IF(L125&lt;20, 20, IF(L125&gt;80, 80, L125)))</f>
        <v/>
      </c>
    </row>
    <row r="126" spans="1:13" x14ac:dyDescent="0.25">
      <c r="A126" s="11">
        <v>125</v>
      </c>
      <c r="B126" s="30"/>
      <c r="C126" s="25" t="str">
        <f t="shared" si="8"/>
        <v/>
      </c>
      <c r="D126" s="25" t="str">
        <f t="shared" si="12"/>
        <v/>
      </c>
      <c r="E126" s="11" t="str">
        <f>IF('Prax Math 5732'!B126="","",IF('Prax Math 5732'!D126&lt;'ACT M to SAT M'!$A$2,'ACT M to SAT M'!$B$2,IF('Prax Math 5732'!D126&gt;'ACT M to SAT M'!A$28,'ACT M to SAT M'!B$28,VLOOKUP(D126,'ACT M to SAT M'!A:B,2,FALSE))))</f>
        <v/>
      </c>
      <c r="F126" s="11" t="str">
        <f t="shared" si="9"/>
        <v/>
      </c>
      <c r="G126" s="11" t="str">
        <f t="shared" si="13"/>
        <v/>
      </c>
      <c r="H126" s="11" t="str">
        <f t="shared" si="10"/>
        <v/>
      </c>
      <c r="I126" s="11" t="str">
        <f t="shared" si="14"/>
        <v/>
      </c>
      <c r="J126" s="11" t="str">
        <f t="shared" si="11"/>
        <v/>
      </c>
      <c r="K126" s="11" t="str">
        <f t="shared" si="15"/>
        <v/>
      </c>
      <c r="L126" s="11" t="str">
        <f>IF('Prax Math 5732'!B126="","",'SAT M to CBEST M'!$A$2+'SAT M to CBEST M'!$B$2*E126)</f>
        <v/>
      </c>
      <c r="M126" s="11" t="str">
        <f>IF('Prax Math 5732'!B126="","", IF(L126&lt;20, 20, IF(L126&gt;80, 80, L126)))</f>
        <v/>
      </c>
    </row>
    <row r="127" spans="1:13" x14ac:dyDescent="0.25">
      <c r="A127" s="11">
        <v>126</v>
      </c>
      <c r="B127" s="30"/>
      <c r="C127" s="25" t="str">
        <f t="shared" si="8"/>
        <v/>
      </c>
      <c r="D127" s="25" t="str">
        <f t="shared" si="12"/>
        <v/>
      </c>
      <c r="E127" s="11" t="str">
        <f>IF('Prax Math 5732'!B127="","",IF('Prax Math 5732'!D127&lt;'ACT M to SAT M'!$A$2,'ACT M to SAT M'!$B$2,IF('Prax Math 5732'!D127&gt;'ACT M to SAT M'!A$28,'ACT M to SAT M'!B$28,VLOOKUP(D127,'ACT M to SAT M'!A:B,2,FALSE))))</f>
        <v/>
      </c>
      <c r="F127" s="11" t="str">
        <f t="shared" si="9"/>
        <v/>
      </c>
      <c r="G127" s="11" t="str">
        <f t="shared" si="13"/>
        <v/>
      </c>
      <c r="H127" s="11" t="str">
        <f t="shared" si="10"/>
        <v/>
      </c>
      <c r="I127" s="11" t="str">
        <f t="shared" si="14"/>
        <v/>
      </c>
      <c r="J127" s="11" t="str">
        <f t="shared" si="11"/>
        <v/>
      </c>
      <c r="K127" s="11" t="str">
        <f t="shared" si="15"/>
        <v/>
      </c>
      <c r="L127" s="11" t="str">
        <f>IF('Prax Math 5732'!B127="","",'SAT M to CBEST M'!$A$2+'SAT M to CBEST M'!$B$2*E127)</f>
        <v/>
      </c>
      <c r="M127" s="11" t="str">
        <f>IF('Prax Math 5732'!B127="","", IF(L127&lt;20, 20, IF(L127&gt;80, 80, L127)))</f>
        <v/>
      </c>
    </row>
    <row r="128" spans="1:13" x14ac:dyDescent="0.25">
      <c r="A128" s="11">
        <v>127</v>
      </c>
      <c r="B128" s="30"/>
      <c r="C128" s="25" t="str">
        <f t="shared" si="8"/>
        <v/>
      </c>
      <c r="D128" s="25" t="str">
        <f t="shared" si="12"/>
        <v/>
      </c>
      <c r="E128" s="11" t="str">
        <f>IF('Prax Math 5732'!B128="","",IF('Prax Math 5732'!D128&lt;'ACT M to SAT M'!$A$2,'ACT M to SAT M'!$B$2,IF('Prax Math 5732'!D128&gt;'ACT M to SAT M'!A$28,'ACT M to SAT M'!B$28,VLOOKUP(D128,'ACT M to SAT M'!A:B,2,FALSE))))</f>
        <v/>
      </c>
      <c r="F128" s="11" t="str">
        <f t="shared" si="9"/>
        <v/>
      </c>
      <c r="G128" s="11" t="str">
        <f t="shared" si="13"/>
        <v/>
      </c>
      <c r="H128" s="11" t="str">
        <f t="shared" si="10"/>
        <v/>
      </c>
      <c r="I128" s="11" t="str">
        <f t="shared" si="14"/>
        <v/>
      </c>
      <c r="J128" s="11" t="str">
        <f t="shared" si="11"/>
        <v/>
      </c>
      <c r="K128" s="11" t="str">
        <f t="shared" si="15"/>
        <v/>
      </c>
      <c r="L128" s="11" t="str">
        <f>IF('Prax Math 5732'!B128="","",'SAT M to CBEST M'!$A$2+'SAT M to CBEST M'!$B$2*E128)</f>
        <v/>
      </c>
      <c r="M128" s="11" t="str">
        <f>IF('Prax Math 5732'!B128="","", IF(L128&lt;20, 20, IF(L128&gt;80, 80, L128)))</f>
        <v/>
      </c>
    </row>
    <row r="129" spans="1:13" x14ac:dyDescent="0.25">
      <c r="A129" s="11">
        <v>128</v>
      </c>
      <c r="B129" s="30"/>
      <c r="C129" s="25" t="str">
        <f t="shared" si="8"/>
        <v/>
      </c>
      <c r="D129" s="25" t="str">
        <f t="shared" si="12"/>
        <v/>
      </c>
      <c r="E129" s="11" t="str">
        <f>IF('Prax Math 5732'!B129="","",IF('Prax Math 5732'!D129&lt;'ACT M to SAT M'!$A$2,'ACT M to SAT M'!$B$2,IF('Prax Math 5732'!D129&gt;'ACT M to SAT M'!A$28,'ACT M to SAT M'!B$28,VLOOKUP(D129,'ACT M to SAT M'!A:B,2,FALSE))))</f>
        <v/>
      </c>
      <c r="F129" s="11" t="str">
        <f t="shared" si="9"/>
        <v/>
      </c>
      <c r="G129" s="11" t="str">
        <f t="shared" si="13"/>
        <v/>
      </c>
      <c r="H129" s="11" t="str">
        <f t="shared" si="10"/>
        <v/>
      </c>
      <c r="I129" s="11" t="str">
        <f t="shared" si="14"/>
        <v/>
      </c>
      <c r="J129" s="11" t="str">
        <f t="shared" si="11"/>
        <v/>
      </c>
      <c r="K129" s="11" t="str">
        <f t="shared" si="15"/>
        <v/>
      </c>
      <c r="L129" s="11" t="str">
        <f>IF('Prax Math 5732'!B129="","",'SAT M to CBEST M'!$A$2+'SAT M to CBEST M'!$B$2*E129)</f>
        <v/>
      </c>
      <c r="M129" s="11" t="str">
        <f>IF('Prax Math 5732'!B129="","", IF(L129&lt;20, 20, IF(L129&gt;80, 80, L129)))</f>
        <v/>
      </c>
    </row>
    <row r="130" spans="1:13" x14ac:dyDescent="0.25">
      <c r="A130" s="11">
        <v>129</v>
      </c>
      <c r="B130" s="30"/>
      <c r="C130" s="25" t="str">
        <f t="shared" ref="C130:C193" si="16">IF(B130="","", interceptPCM5732toACTM + slopePCM5732toACTM*B130)</f>
        <v/>
      </c>
      <c r="D130" s="25" t="str">
        <f t="shared" si="12"/>
        <v/>
      </c>
      <c r="E130" s="11" t="str">
        <f>IF('Prax Math 5732'!B130="","",IF('Prax Math 5732'!D130&lt;'ACT M to SAT M'!$A$2,'ACT M to SAT M'!$B$2,IF('Prax Math 5732'!D130&gt;'ACT M to SAT M'!A$28,'ACT M to SAT M'!B$28,VLOOKUP(D130,'ACT M to SAT M'!A:B,2,FALSE))))</f>
        <v/>
      </c>
      <c r="F130" s="11" t="str">
        <f t="shared" ref="F130:F193" si="17">IF(B130="","",IF(D130&gt;=17, upperinterceptACTMtoPAAM201+D130*upperslopeACTMtoPAAM201, lowerinterceptACTMtoPAAM201+D130*lowerslopeACTMtoPAAM201))</f>
        <v/>
      </c>
      <c r="G130" s="11" t="str">
        <f t="shared" si="13"/>
        <v/>
      </c>
      <c r="H130" s="11" t="str">
        <f t="shared" ref="H130:H193" si="18">IF(B130="","",interceptACTMtoPCM5733+slopeACTMtoPCM5733*D130)</f>
        <v/>
      </c>
      <c r="I130" s="11" t="str">
        <f t="shared" si="14"/>
        <v/>
      </c>
      <c r="J130" s="11" t="str">
        <f t="shared" ref="J130:J193" si="19">IF(B130="","",IF(D130&gt;=16, upperinterceptACTMtoPAAM211+D130*upperslopeACTMtoPAAM211, lowerinterceptACTMtoPAAM211+D130*lowerslopeACTMtoPAAM211))</f>
        <v/>
      </c>
      <c r="K130" s="11" t="str">
        <f t="shared" si="15"/>
        <v/>
      </c>
      <c r="L130" s="11" t="str">
        <f>IF('Prax Math 5732'!B130="","",'SAT M to CBEST M'!$A$2+'SAT M to CBEST M'!$B$2*E130)</f>
        <v/>
      </c>
      <c r="M130" s="11" t="str">
        <f>IF('Prax Math 5732'!B130="","", IF(L130&lt;20, 20, IF(L130&gt;80, 80, L130)))</f>
        <v/>
      </c>
    </row>
    <row r="131" spans="1:13" x14ac:dyDescent="0.25">
      <c r="A131" s="11">
        <v>130</v>
      </c>
      <c r="B131" s="30"/>
      <c r="C131" s="25" t="str">
        <f t="shared" si="16"/>
        <v/>
      </c>
      <c r="D131" s="25" t="str">
        <f t="shared" ref="D131:D194" si="20">IF(B131="","",IF(C131&lt;1,1,IF(C131&gt;36,36,ROUND(C131,0))))</f>
        <v/>
      </c>
      <c r="E131" s="11" t="str">
        <f>IF('Prax Math 5732'!B131="","",IF('Prax Math 5732'!D131&lt;'ACT M to SAT M'!$A$2,'ACT M to SAT M'!$B$2,IF('Prax Math 5732'!D131&gt;'ACT M to SAT M'!A$28,'ACT M to SAT M'!B$28,VLOOKUP(D131,'ACT M to SAT M'!A:B,2,FALSE))))</f>
        <v/>
      </c>
      <c r="F131" s="11" t="str">
        <f t="shared" si="17"/>
        <v/>
      </c>
      <c r="G131" s="11" t="str">
        <f t="shared" ref="G131:G194" si="21">IF(B131="","", IF(F131&lt;100, 100, IF(F131&gt;300, 300, F131)))</f>
        <v/>
      </c>
      <c r="H131" s="11" t="str">
        <f t="shared" si="18"/>
        <v/>
      </c>
      <c r="I131" s="11" t="str">
        <f t="shared" ref="I131:I194" si="22">IF(B131="","", IF(H131&lt;100, 100, IF(H131&gt;200, 200, H131)))</f>
        <v/>
      </c>
      <c r="J131" s="11" t="str">
        <f t="shared" si="19"/>
        <v/>
      </c>
      <c r="K131" s="11" t="str">
        <f t="shared" ref="K131:K194" si="23">IF(B131="","", IF(J131&lt;100, 100, IF(J131&gt;300, 300, J131)))</f>
        <v/>
      </c>
      <c r="L131" s="11" t="str">
        <f>IF('Prax Math 5732'!B131="","",'SAT M to CBEST M'!$A$2+'SAT M to CBEST M'!$B$2*E131)</f>
        <v/>
      </c>
      <c r="M131" s="11" t="str">
        <f>IF('Prax Math 5732'!B131="","", IF(L131&lt;20, 20, IF(L131&gt;80, 80, L131)))</f>
        <v/>
      </c>
    </row>
    <row r="132" spans="1:13" x14ac:dyDescent="0.25">
      <c r="A132" s="11">
        <v>131</v>
      </c>
      <c r="B132" s="30"/>
      <c r="C132" s="25" t="str">
        <f t="shared" si="16"/>
        <v/>
      </c>
      <c r="D132" s="25" t="str">
        <f t="shared" si="20"/>
        <v/>
      </c>
      <c r="E132" s="11" t="str">
        <f>IF('Prax Math 5732'!B132="","",IF('Prax Math 5732'!D132&lt;'ACT M to SAT M'!$A$2,'ACT M to SAT M'!$B$2,IF('Prax Math 5732'!D132&gt;'ACT M to SAT M'!A$28,'ACT M to SAT M'!B$28,VLOOKUP(D132,'ACT M to SAT M'!A:B,2,FALSE))))</f>
        <v/>
      </c>
      <c r="F132" s="11" t="str">
        <f t="shared" si="17"/>
        <v/>
      </c>
      <c r="G132" s="11" t="str">
        <f t="shared" si="21"/>
        <v/>
      </c>
      <c r="H132" s="11" t="str">
        <f t="shared" si="18"/>
        <v/>
      </c>
      <c r="I132" s="11" t="str">
        <f t="shared" si="22"/>
        <v/>
      </c>
      <c r="J132" s="11" t="str">
        <f t="shared" si="19"/>
        <v/>
      </c>
      <c r="K132" s="11" t="str">
        <f t="shared" si="23"/>
        <v/>
      </c>
      <c r="L132" s="11" t="str">
        <f>IF('Prax Math 5732'!B132="","",'SAT M to CBEST M'!$A$2+'SAT M to CBEST M'!$B$2*E132)</f>
        <v/>
      </c>
      <c r="M132" s="11" t="str">
        <f>IF('Prax Math 5732'!B132="","", IF(L132&lt;20, 20, IF(L132&gt;80, 80, L132)))</f>
        <v/>
      </c>
    </row>
    <row r="133" spans="1:13" x14ac:dyDescent="0.25">
      <c r="A133" s="11">
        <v>132</v>
      </c>
      <c r="B133" s="30"/>
      <c r="C133" s="25" t="str">
        <f t="shared" si="16"/>
        <v/>
      </c>
      <c r="D133" s="25" t="str">
        <f t="shared" si="20"/>
        <v/>
      </c>
      <c r="E133" s="11" t="str">
        <f>IF('Prax Math 5732'!B133="","",IF('Prax Math 5732'!D133&lt;'ACT M to SAT M'!$A$2,'ACT M to SAT M'!$B$2,IF('Prax Math 5732'!D133&gt;'ACT M to SAT M'!A$28,'ACT M to SAT M'!B$28,VLOOKUP(D133,'ACT M to SAT M'!A:B,2,FALSE))))</f>
        <v/>
      </c>
      <c r="F133" s="11" t="str">
        <f t="shared" si="17"/>
        <v/>
      </c>
      <c r="G133" s="11" t="str">
        <f t="shared" si="21"/>
        <v/>
      </c>
      <c r="H133" s="11" t="str">
        <f t="shared" si="18"/>
        <v/>
      </c>
      <c r="I133" s="11" t="str">
        <f t="shared" si="22"/>
        <v/>
      </c>
      <c r="J133" s="11" t="str">
        <f t="shared" si="19"/>
        <v/>
      </c>
      <c r="K133" s="11" t="str">
        <f t="shared" si="23"/>
        <v/>
      </c>
      <c r="L133" s="11" t="str">
        <f>IF('Prax Math 5732'!B133="","",'SAT M to CBEST M'!$A$2+'SAT M to CBEST M'!$B$2*E133)</f>
        <v/>
      </c>
      <c r="M133" s="11" t="str">
        <f>IF('Prax Math 5732'!B133="","", IF(L133&lt;20, 20, IF(L133&gt;80, 80, L133)))</f>
        <v/>
      </c>
    </row>
    <row r="134" spans="1:13" x14ac:dyDescent="0.25">
      <c r="A134" s="11">
        <v>133</v>
      </c>
      <c r="B134" s="30"/>
      <c r="C134" s="25" t="str">
        <f t="shared" si="16"/>
        <v/>
      </c>
      <c r="D134" s="25" t="str">
        <f t="shared" si="20"/>
        <v/>
      </c>
      <c r="E134" s="11" t="str">
        <f>IF('Prax Math 5732'!B134="","",IF('Prax Math 5732'!D134&lt;'ACT M to SAT M'!$A$2,'ACT M to SAT M'!$B$2,IF('Prax Math 5732'!D134&gt;'ACT M to SAT M'!A$28,'ACT M to SAT M'!B$28,VLOOKUP(D134,'ACT M to SAT M'!A:B,2,FALSE))))</f>
        <v/>
      </c>
      <c r="F134" s="11" t="str">
        <f t="shared" si="17"/>
        <v/>
      </c>
      <c r="G134" s="11" t="str">
        <f t="shared" si="21"/>
        <v/>
      </c>
      <c r="H134" s="11" t="str">
        <f t="shared" si="18"/>
        <v/>
      </c>
      <c r="I134" s="11" t="str">
        <f t="shared" si="22"/>
        <v/>
      </c>
      <c r="J134" s="11" t="str">
        <f t="shared" si="19"/>
        <v/>
      </c>
      <c r="K134" s="11" t="str">
        <f t="shared" si="23"/>
        <v/>
      </c>
      <c r="L134" s="11" t="str">
        <f>IF('Prax Math 5732'!B134="","",'SAT M to CBEST M'!$A$2+'SAT M to CBEST M'!$B$2*E134)</f>
        <v/>
      </c>
      <c r="M134" s="11" t="str">
        <f>IF('Prax Math 5732'!B134="","", IF(L134&lt;20, 20, IF(L134&gt;80, 80, L134)))</f>
        <v/>
      </c>
    </row>
    <row r="135" spans="1:13" x14ac:dyDescent="0.25">
      <c r="A135" s="11">
        <v>134</v>
      </c>
      <c r="B135" s="30"/>
      <c r="C135" s="25" t="str">
        <f t="shared" si="16"/>
        <v/>
      </c>
      <c r="D135" s="25" t="str">
        <f t="shared" si="20"/>
        <v/>
      </c>
      <c r="E135" s="11" t="str">
        <f>IF('Prax Math 5732'!B135="","",IF('Prax Math 5732'!D135&lt;'ACT M to SAT M'!$A$2,'ACT M to SAT M'!$B$2,IF('Prax Math 5732'!D135&gt;'ACT M to SAT M'!A$28,'ACT M to SAT M'!B$28,VLOOKUP(D135,'ACT M to SAT M'!A:B,2,FALSE))))</f>
        <v/>
      </c>
      <c r="F135" s="11" t="str">
        <f t="shared" si="17"/>
        <v/>
      </c>
      <c r="G135" s="11" t="str">
        <f t="shared" si="21"/>
        <v/>
      </c>
      <c r="H135" s="11" t="str">
        <f t="shared" si="18"/>
        <v/>
      </c>
      <c r="I135" s="11" t="str">
        <f t="shared" si="22"/>
        <v/>
      </c>
      <c r="J135" s="11" t="str">
        <f t="shared" si="19"/>
        <v/>
      </c>
      <c r="K135" s="11" t="str">
        <f t="shared" si="23"/>
        <v/>
      </c>
      <c r="L135" s="11" t="str">
        <f>IF('Prax Math 5732'!B135="","",'SAT M to CBEST M'!$A$2+'SAT M to CBEST M'!$B$2*E135)</f>
        <v/>
      </c>
      <c r="M135" s="11" t="str">
        <f>IF('Prax Math 5732'!B135="","", IF(L135&lt;20, 20, IF(L135&gt;80, 80, L135)))</f>
        <v/>
      </c>
    </row>
    <row r="136" spans="1:13" x14ac:dyDescent="0.25">
      <c r="A136" s="11">
        <v>135</v>
      </c>
      <c r="B136" s="30"/>
      <c r="C136" s="25" t="str">
        <f t="shared" si="16"/>
        <v/>
      </c>
      <c r="D136" s="25" t="str">
        <f t="shared" si="20"/>
        <v/>
      </c>
      <c r="E136" s="11" t="str">
        <f>IF('Prax Math 5732'!B136="","",IF('Prax Math 5732'!D136&lt;'ACT M to SAT M'!$A$2,'ACT M to SAT M'!$B$2,IF('Prax Math 5732'!D136&gt;'ACT M to SAT M'!A$28,'ACT M to SAT M'!B$28,VLOOKUP(D136,'ACT M to SAT M'!A:B,2,FALSE))))</f>
        <v/>
      </c>
      <c r="F136" s="11" t="str">
        <f t="shared" si="17"/>
        <v/>
      </c>
      <c r="G136" s="11" t="str">
        <f t="shared" si="21"/>
        <v/>
      </c>
      <c r="H136" s="11" t="str">
        <f t="shared" si="18"/>
        <v/>
      </c>
      <c r="I136" s="11" t="str">
        <f t="shared" si="22"/>
        <v/>
      </c>
      <c r="J136" s="11" t="str">
        <f t="shared" si="19"/>
        <v/>
      </c>
      <c r="K136" s="11" t="str">
        <f t="shared" si="23"/>
        <v/>
      </c>
      <c r="L136" s="11" t="str">
        <f>IF('Prax Math 5732'!B136="","",'SAT M to CBEST M'!$A$2+'SAT M to CBEST M'!$B$2*E136)</f>
        <v/>
      </c>
      <c r="M136" s="11" t="str">
        <f>IF('Prax Math 5732'!B136="","", IF(L136&lt;20, 20, IF(L136&gt;80, 80, L136)))</f>
        <v/>
      </c>
    </row>
    <row r="137" spans="1:13" x14ac:dyDescent="0.25">
      <c r="A137" s="11">
        <v>136</v>
      </c>
      <c r="B137" s="30"/>
      <c r="C137" s="25" t="str">
        <f t="shared" si="16"/>
        <v/>
      </c>
      <c r="D137" s="25" t="str">
        <f t="shared" si="20"/>
        <v/>
      </c>
      <c r="E137" s="11" t="str">
        <f>IF('Prax Math 5732'!B137="","",IF('Prax Math 5732'!D137&lt;'ACT M to SAT M'!$A$2,'ACT M to SAT M'!$B$2,IF('Prax Math 5732'!D137&gt;'ACT M to SAT M'!A$28,'ACT M to SAT M'!B$28,VLOOKUP(D137,'ACT M to SAT M'!A:B,2,FALSE))))</f>
        <v/>
      </c>
      <c r="F137" s="11" t="str">
        <f t="shared" si="17"/>
        <v/>
      </c>
      <c r="G137" s="11" t="str">
        <f t="shared" si="21"/>
        <v/>
      </c>
      <c r="H137" s="11" t="str">
        <f t="shared" si="18"/>
        <v/>
      </c>
      <c r="I137" s="11" t="str">
        <f t="shared" si="22"/>
        <v/>
      </c>
      <c r="J137" s="11" t="str">
        <f t="shared" si="19"/>
        <v/>
      </c>
      <c r="K137" s="11" t="str">
        <f t="shared" si="23"/>
        <v/>
      </c>
      <c r="L137" s="11" t="str">
        <f>IF('Prax Math 5732'!B137="","",'SAT M to CBEST M'!$A$2+'SAT M to CBEST M'!$B$2*E137)</f>
        <v/>
      </c>
      <c r="M137" s="11" t="str">
        <f>IF('Prax Math 5732'!B137="","", IF(L137&lt;20, 20, IF(L137&gt;80, 80, L137)))</f>
        <v/>
      </c>
    </row>
    <row r="138" spans="1:13" x14ac:dyDescent="0.25">
      <c r="A138" s="11">
        <v>137</v>
      </c>
      <c r="B138" s="30"/>
      <c r="C138" s="25" t="str">
        <f t="shared" si="16"/>
        <v/>
      </c>
      <c r="D138" s="25" t="str">
        <f t="shared" si="20"/>
        <v/>
      </c>
      <c r="E138" s="11" t="str">
        <f>IF('Prax Math 5732'!B138="","",IF('Prax Math 5732'!D138&lt;'ACT M to SAT M'!$A$2,'ACT M to SAT M'!$B$2,IF('Prax Math 5732'!D138&gt;'ACT M to SAT M'!A$28,'ACT M to SAT M'!B$28,VLOOKUP(D138,'ACT M to SAT M'!A:B,2,FALSE))))</f>
        <v/>
      </c>
      <c r="F138" s="11" t="str">
        <f t="shared" si="17"/>
        <v/>
      </c>
      <c r="G138" s="11" t="str">
        <f t="shared" si="21"/>
        <v/>
      </c>
      <c r="H138" s="11" t="str">
        <f t="shared" si="18"/>
        <v/>
      </c>
      <c r="I138" s="11" t="str">
        <f t="shared" si="22"/>
        <v/>
      </c>
      <c r="J138" s="11" t="str">
        <f t="shared" si="19"/>
        <v/>
      </c>
      <c r="K138" s="11" t="str">
        <f t="shared" si="23"/>
        <v/>
      </c>
      <c r="L138" s="11" t="str">
        <f>IF('Prax Math 5732'!B138="","",'SAT M to CBEST M'!$A$2+'SAT M to CBEST M'!$B$2*E138)</f>
        <v/>
      </c>
      <c r="M138" s="11" t="str">
        <f>IF('Prax Math 5732'!B138="","", IF(L138&lt;20, 20, IF(L138&gt;80, 80, L138)))</f>
        <v/>
      </c>
    </row>
    <row r="139" spans="1:13" x14ac:dyDescent="0.25">
      <c r="A139" s="11">
        <v>138</v>
      </c>
      <c r="B139" s="30"/>
      <c r="C139" s="25" t="str">
        <f t="shared" si="16"/>
        <v/>
      </c>
      <c r="D139" s="25" t="str">
        <f t="shared" si="20"/>
        <v/>
      </c>
      <c r="E139" s="11" t="str">
        <f>IF('Prax Math 5732'!B139="","",IF('Prax Math 5732'!D139&lt;'ACT M to SAT M'!$A$2,'ACT M to SAT M'!$B$2,IF('Prax Math 5732'!D139&gt;'ACT M to SAT M'!A$28,'ACT M to SAT M'!B$28,VLOOKUP(D139,'ACT M to SAT M'!A:B,2,FALSE))))</f>
        <v/>
      </c>
      <c r="F139" s="11" t="str">
        <f t="shared" si="17"/>
        <v/>
      </c>
      <c r="G139" s="11" t="str">
        <f t="shared" si="21"/>
        <v/>
      </c>
      <c r="H139" s="11" t="str">
        <f t="shared" si="18"/>
        <v/>
      </c>
      <c r="I139" s="11" t="str">
        <f t="shared" si="22"/>
        <v/>
      </c>
      <c r="J139" s="11" t="str">
        <f t="shared" si="19"/>
        <v/>
      </c>
      <c r="K139" s="11" t="str">
        <f t="shared" si="23"/>
        <v/>
      </c>
      <c r="L139" s="11" t="str">
        <f>IF('Prax Math 5732'!B139="","",'SAT M to CBEST M'!$A$2+'SAT M to CBEST M'!$B$2*E139)</f>
        <v/>
      </c>
      <c r="M139" s="11" t="str">
        <f>IF('Prax Math 5732'!B139="","", IF(L139&lt;20, 20, IF(L139&gt;80, 80, L139)))</f>
        <v/>
      </c>
    </row>
    <row r="140" spans="1:13" x14ac:dyDescent="0.25">
      <c r="A140" s="11">
        <v>139</v>
      </c>
      <c r="B140" s="30"/>
      <c r="C140" s="25" t="str">
        <f t="shared" si="16"/>
        <v/>
      </c>
      <c r="D140" s="25" t="str">
        <f t="shared" si="20"/>
        <v/>
      </c>
      <c r="E140" s="11" t="str">
        <f>IF('Prax Math 5732'!B140="","",IF('Prax Math 5732'!D140&lt;'ACT M to SAT M'!$A$2,'ACT M to SAT M'!$B$2,IF('Prax Math 5732'!D140&gt;'ACT M to SAT M'!A$28,'ACT M to SAT M'!B$28,VLOOKUP(D140,'ACT M to SAT M'!A:B,2,FALSE))))</f>
        <v/>
      </c>
      <c r="F140" s="11" t="str">
        <f t="shared" si="17"/>
        <v/>
      </c>
      <c r="G140" s="11" t="str">
        <f t="shared" si="21"/>
        <v/>
      </c>
      <c r="H140" s="11" t="str">
        <f t="shared" si="18"/>
        <v/>
      </c>
      <c r="I140" s="11" t="str">
        <f t="shared" si="22"/>
        <v/>
      </c>
      <c r="J140" s="11" t="str">
        <f t="shared" si="19"/>
        <v/>
      </c>
      <c r="K140" s="11" t="str">
        <f t="shared" si="23"/>
        <v/>
      </c>
      <c r="L140" s="11" t="str">
        <f>IF('Prax Math 5732'!B140="","",'SAT M to CBEST M'!$A$2+'SAT M to CBEST M'!$B$2*E140)</f>
        <v/>
      </c>
      <c r="M140" s="11" t="str">
        <f>IF('Prax Math 5732'!B140="","", IF(L140&lt;20, 20, IF(L140&gt;80, 80, L140)))</f>
        <v/>
      </c>
    </row>
    <row r="141" spans="1:13" x14ac:dyDescent="0.25">
      <c r="A141" s="11">
        <v>140</v>
      </c>
      <c r="B141" s="30"/>
      <c r="C141" s="25" t="str">
        <f t="shared" si="16"/>
        <v/>
      </c>
      <c r="D141" s="25" t="str">
        <f t="shared" si="20"/>
        <v/>
      </c>
      <c r="E141" s="11" t="str">
        <f>IF('Prax Math 5732'!B141="","",IF('Prax Math 5732'!D141&lt;'ACT M to SAT M'!$A$2,'ACT M to SAT M'!$B$2,IF('Prax Math 5732'!D141&gt;'ACT M to SAT M'!A$28,'ACT M to SAT M'!B$28,VLOOKUP(D141,'ACT M to SAT M'!A:B,2,FALSE))))</f>
        <v/>
      </c>
      <c r="F141" s="11" t="str">
        <f t="shared" si="17"/>
        <v/>
      </c>
      <c r="G141" s="11" t="str">
        <f t="shared" si="21"/>
        <v/>
      </c>
      <c r="H141" s="11" t="str">
        <f t="shared" si="18"/>
        <v/>
      </c>
      <c r="I141" s="11" t="str">
        <f t="shared" si="22"/>
        <v/>
      </c>
      <c r="J141" s="11" t="str">
        <f t="shared" si="19"/>
        <v/>
      </c>
      <c r="K141" s="11" t="str">
        <f t="shared" si="23"/>
        <v/>
      </c>
      <c r="L141" s="11" t="str">
        <f>IF('Prax Math 5732'!B141="","",'SAT M to CBEST M'!$A$2+'SAT M to CBEST M'!$B$2*E141)</f>
        <v/>
      </c>
      <c r="M141" s="11" t="str">
        <f>IF('Prax Math 5732'!B141="","", IF(L141&lt;20, 20, IF(L141&gt;80, 80, L141)))</f>
        <v/>
      </c>
    </row>
    <row r="142" spans="1:13" x14ac:dyDescent="0.25">
      <c r="A142" s="11">
        <v>141</v>
      </c>
      <c r="B142" s="30"/>
      <c r="C142" s="25" t="str">
        <f t="shared" si="16"/>
        <v/>
      </c>
      <c r="D142" s="25" t="str">
        <f t="shared" si="20"/>
        <v/>
      </c>
      <c r="E142" s="11" t="str">
        <f>IF('Prax Math 5732'!B142="","",IF('Prax Math 5732'!D142&lt;'ACT M to SAT M'!$A$2,'ACT M to SAT M'!$B$2,IF('Prax Math 5732'!D142&gt;'ACT M to SAT M'!A$28,'ACT M to SAT M'!B$28,VLOOKUP(D142,'ACT M to SAT M'!A:B,2,FALSE))))</f>
        <v/>
      </c>
      <c r="F142" s="11" t="str">
        <f t="shared" si="17"/>
        <v/>
      </c>
      <c r="G142" s="11" t="str">
        <f t="shared" si="21"/>
        <v/>
      </c>
      <c r="H142" s="11" t="str">
        <f t="shared" si="18"/>
        <v/>
      </c>
      <c r="I142" s="11" t="str">
        <f t="shared" si="22"/>
        <v/>
      </c>
      <c r="J142" s="11" t="str">
        <f t="shared" si="19"/>
        <v/>
      </c>
      <c r="K142" s="11" t="str">
        <f t="shared" si="23"/>
        <v/>
      </c>
      <c r="L142" s="11" t="str">
        <f>IF('Prax Math 5732'!B142="","",'SAT M to CBEST M'!$A$2+'SAT M to CBEST M'!$B$2*E142)</f>
        <v/>
      </c>
      <c r="M142" s="11" t="str">
        <f>IF('Prax Math 5732'!B142="","", IF(L142&lt;20, 20, IF(L142&gt;80, 80, L142)))</f>
        <v/>
      </c>
    </row>
    <row r="143" spans="1:13" x14ac:dyDescent="0.25">
      <c r="A143" s="11">
        <v>142</v>
      </c>
      <c r="B143" s="30"/>
      <c r="C143" s="25" t="str">
        <f t="shared" si="16"/>
        <v/>
      </c>
      <c r="D143" s="25" t="str">
        <f t="shared" si="20"/>
        <v/>
      </c>
      <c r="E143" s="11" t="str">
        <f>IF('Prax Math 5732'!B143="","",IF('Prax Math 5732'!D143&lt;'ACT M to SAT M'!$A$2,'ACT M to SAT M'!$B$2,IF('Prax Math 5732'!D143&gt;'ACT M to SAT M'!A$28,'ACT M to SAT M'!B$28,VLOOKUP(D143,'ACT M to SAT M'!A:B,2,FALSE))))</f>
        <v/>
      </c>
      <c r="F143" s="11" t="str">
        <f t="shared" si="17"/>
        <v/>
      </c>
      <c r="G143" s="11" t="str">
        <f t="shared" si="21"/>
        <v/>
      </c>
      <c r="H143" s="11" t="str">
        <f t="shared" si="18"/>
        <v/>
      </c>
      <c r="I143" s="11" t="str">
        <f t="shared" si="22"/>
        <v/>
      </c>
      <c r="J143" s="11" t="str">
        <f t="shared" si="19"/>
        <v/>
      </c>
      <c r="K143" s="11" t="str">
        <f t="shared" si="23"/>
        <v/>
      </c>
      <c r="L143" s="11" t="str">
        <f>IF('Prax Math 5732'!B143="","",'SAT M to CBEST M'!$A$2+'SAT M to CBEST M'!$B$2*E143)</f>
        <v/>
      </c>
      <c r="M143" s="11" t="str">
        <f>IF('Prax Math 5732'!B143="","", IF(L143&lt;20, 20, IF(L143&gt;80, 80, L143)))</f>
        <v/>
      </c>
    </row>
    <row r="144" spans="1:13" x14ac:dyDescent="0.25">
      <c r="A144" s="11">
        <v>143</v>
      </c>
      <c r="B144" s="30"/>
      <c r="C144" s="25" t="str">
        <f t="shared" si="16"/>
        <v/>
      </c>
      <c r="D144" s="25" t="str">
        <f t="shared" si="20"/>
        <v/>
      </c>
      <c r="E144" s="11" t="str">
        <f>IF('Prax Math 5732'!B144="","",IF('Prax Math 5732'!D144&lt;'ACT M to SAT M'!$A$2,'ACT M to SAT M'!$B$2,IF('Prax Math 5732'!D144&gt;'ACT M to SAT M'!A$28,'ACT M to SAT M'!B$28,VLOOKUP(D144,'ACT M to SAT M'!A:B,2,FALSE))))</f>
        <v/>
      </c>
      <c r="F144" s="11" t="str">
        <f t="shared" si="17"/>
        <v/>
      </c>
      <c r="G144" s="11" t="str">
        <f t="shared" si="21"/>
        <v/>
      </c>
      <c r="H144" s="11" t="str">
        <f t="shared" si="18"/>
        <v/>
      </c>
      <c r="I144" s="11" t="str">
        <f t="shared" si="22"/>
        <v/>
      </c>
      <c r="J144" s="11" t="str">
        <f t="shared" si="19"/>
        <v/>
      </c>
      <c r="K144" s="11" t="str">
        <f t="shared" si="23"/>
        <v/>
      </c>
      <c r="L144" s="11" t="str">
        <f>IF('Prax Math 5732'!B144="","",'SAT M to CBEST M'!$A$2+'SAT M to CBEST M'!$B$2*E144)</f>
        <v/>
      </c>
      <c r="M144" s="11" t="str">
        <f>IF('Prax Math 5732'!B144="","", IF(L144&lt;20, 20, IF(L144&gt;80, 80, L144)))</f>
        <v/>
      </c>
    </row>
    <row r="145" spans="1:13" x14ac:dyDescent="0.25">
      <c r="A145" s="11">
        <v>144</v>
      </c>
      <c r="B145" s="30"/>
      <c r="C145" s="25" t="str">
        <f t="shared" si="16"/>
        <v/>
      </c>
      <c r="D145" s="25" t="str">
        <f t="shared" si="20"/>
        <v/>
      </c>
      <c r="E145" s="11" t="str">
        <f>IF('Prax Math 5732'!B145="","",IF('Prax Math 5732'!D145&lt;'ACT M to SAT M'!$A$2,'ACT M to SAT M'!$B$2,IF('Prax Math 5732'!D145&gt;'ACT M to SAT M'!A$28,'ACT M to SAT M'!B$28,VLOOKUP(D145,'ACT M to SAT M'!A:B,2,FALSE))))</f>
        <v/>
      </c>
      <c r="F145" s="11" t="str">
        <f t="shared" si="17"/>
        <v/>
      </c>
      <c r="G145" s="11" t="str">
        <f t="shared" si="21"/>
        <v/>
      </c>
      <c r="H145" s="11" t="str">
        <f t="shared" si="18"/>
        <v/>
      </c>
      <c r="I145" s="11" t="str">
        <f t="shared" si="22"/>
        <v/>
      </c>
      <c r="J145" s="11" t="str">
        <f t="shared" si="19"/>
        <v/>
      </c>
      <c r="K145" s="11" t="str">
        <f t="shared" si="23"/>
        <v/>
      </c>
      <c r="L145" s="11" t="str">
        <f>IF('Prax Math 5732'!B145="","",'SAT M to CBEST M'!$A$2+'SAT M to CBEST M'!$B$2*E145)</f>
        <v/>
      </c>
      <c r="M145" s="11" t="str">
        <f>IF('Prax Math 5732'!B145="","", IF(L145&lt;20, 20, IF(L145&gt;80, 80, L145)))</f>
        <v/>
      </c>
    </row>
    <row r="146" spans="1:13" x14ac:dyDescent="0.25">
      <c r="A146" s="11">
        <v>145</v>
      </c>
      <c r="B146" s="30"/>
      <c r="C146" s="25" t="str">
        <f t="shared" si="16"/>
        <v/>
      </c>
      <c r="D146" s="25" t="str">
        <f t="shared" si="20"/>
        <v/>
      </c>
      <c r="E146" s="11" t="str">
        <f>IF('Prax Math 5732'!B146="","",IF('Prax Math 5732'!D146&lt;'ACT M to SAT M'!$A$2,'ACT M to SAT M'!$B$2,IF('Prax Math 5732'!D146&gt;'ACT M to SAT M'!A$28,'ACT M to SAT M'!B$28,VLOOKUP(D146,'ACT M to SAT M'!A:B,2,FALSE))))</f>
        <v/>
      </c>
      <c r="F146" s="11" t="str">
        <f t="shared" si="17"/>
        <v/>
      </c>
      <c r="G146" s="11" t="str">
        <f t="shared" si="21"/>
        <v/>
      </c>
      <c r="H146" s="11" t="str">
        <f t="shared" si="18"/>
        <v/>
      </c>
      <c r="I146" s="11" t="str">
        <f t="shared" si="22"/>
        <v/>
      </c>
      <c r="J146" s="11" t="str">
        <f t="shared" si="19"/>
        <v/>
      </c>
      <c r="K146" s="11" t="str">
        <f t="shared" si="23"/>
        <v/>
      </c>
      <c r="L146" s="11" t="str">
        <f>IF('Prax Math 5732'!B146="","",'SAT M to CBEST M'!$A$2+'SAT M to CBEST M'!$B$2*E146)</f>
        <v/>
      </c>
      <c r="M146" s="11" t="str">
        <f>IF('Prax Math 5732'!B146="","", IF(L146&lt;20, 20, IF(L146&gt;80, 80, L146)))</f>
        <v/>
      </c>
    </row>
    <row r="147" spans="1:13" x14ac:dyDescent="0.25">
      <c r="A147" s="11">
        <v>146</v>
      </c>
      <c r="B147" s="30"/>
      <c r="C147" s="25" t="str">
        <f t="shared" si="16"/>
        <v/>
      </c>
      <c r="D147" s="25" t="str">
        <f t="shared" si="20"/>
        <v/>
      </c>
      <c r="E147" s="11" t="str">
        <f>IF('Prax Math 5732'!B147="","",IF('Prax Math 5732'!D147&lt;'ACT M to SAT M'!$A$2,'ACT M to SAT M'!$B$2,IF('Prax Math 5732'!D147&gt;'ACT M to SAT M'!A$28,'ACT M to SAT M'!B$28,VLOOKUP(D147,'ACT M to SAT M'!A:B,2,FALSE))))</f>
        <v/>
      </c>
      <c r="F147" s="11" t="str">
        <f t="shared" si="17"/>
        <v/>
      </c>
      <c r="G147" s="11" t="str">
        <f t="shared" si="21"/>
        <v/>
      </c>
      <c r="H147" s="11" t="str">
        <f t="shared" si="18"/>
        <v/>
      </c>
      <c r="I147" s="11" t="str">
        <f t="shared" si="22"/>
        <v/>
      </c>
      <c r="J147" s="11" t="str">
        <f t="shared" si="19"/>
        <v/>
      </c>
      <c r="K147" s="11" t="str">
        <f t="shared" si="23"/>
        <v/>
      </c>
      <c r="L147" s="11" t="str">
        <f>IF('Prax Math 5732'!B147="","",'SAT M to CBEST M'!$A$2+'SAT M to CBEST M'!$B$2*E147)</f>
        <v/>
      </c>
      <c r="M147" s="11" t="str">
        <f>IF('Prax Math 5732'!B147="","", IF(L147&lt;20, 20, IF(L147&gt;80, 80, L147)))</f>
        <v/>
      </c>
    </row>
    <row r="148" spans="1:13" x14ac:dyDescent="0.25">
      <c r="A148" s="11">
        <v>147</v>
      </c>
      <c r="B148" s="30"/>
      <c r="C148" s="25" t="str">
        <f t="shared" si="16"/>
        <v/>
      </c>
      <c r="D148" s="25" t="str">
        <f t="shared" si="20"/>
        <v/>
      </c>
      <c r="E148" s="11" t="str">
        <f>IF('Prax Math 5732'!B148="","",IF('Prax Math 5732'!D148&lt;'ACT M to SAT M'!$A$2,'ACT M to SAT M'!$B$2,IF('Prax Math 5732'!D148&gt;'ACT M to SAT M'!A$28,'ACT M to SAT M'!B$28,VLOOKUP(D148,'ACT M to SAT M'!A:B,2,FALSE))))</f>
        <v/>
      </c>
      <c r="F148" s="11" t="str">
        <f t="shared" si="17"/>
        <v/>
      </c>
      <c r="G148" s="11" t="str">
        <f t="shared" si="21"/>
        <v/>
      </c>
      <c r="H148" s="11" t="str">
        <f t="shared" si="18"/>
        <v/>
      </c>
      <c r="I148" s="11" t="str">
        <f t="shared" si="22"/>
        <v/>
      </c>
      <c r="J148" s="11" t="str">
        <f t="shared" si="19"/>
        <v/>
      </c>
      <c r="K148" s="11" t="str">
        <f t="shared" si="23"/>
        <v/>
      </c>
      <c r="L148" s="11" t="str">
        <f>IF('Prax Math 5732'!B148="","",'SAT M to CBEST M'!$A$2+'SAT M to CBEST M'!$B$2*E148)</f>
        <v/>
      </c>
      <c r="M148" s="11" t="str">
        <f>IF('Prax Math 5732'!B148="","", IF(L148&lt;20, 20, IF(L148&gt;80, 80, L148)))</f>
        <v/>
      </c>
    </row>
    <row r="149" spans="1:13" x14ac:dyDescent="0.25">
      <c r="A149" s="11">
        <v>148</v>
      </c>
      <c r="B149" s="30"/>
      <c r="C149" s="25" t="str">
        <f t="shared" si="16"/>
        <v/>
      </c>
      <c r="D149" s="25" t="str">
        <f t="shared" si="20"/>
        <v/>
      </c>
      <c r="E149" s="11" t="str">
        <f>IF('Prax Math 5732'!B149="","",IF('Prax Math 5732'!D149&lt;'ACT M to SAT M'!$A$2,'ACT M to SAT M'!$B$2,IF('Prax Math 5732'!D149&gt;'ACT M to SAT M'!A$28,'ACT M to SAT M'!B$28,VLOOKUP(D149,'ACT M to SAT M'!A:B,2,FALSE))))</f>
        <v/>
      </c>
      <c r="F149" s="11" t="str">
        <f t="shared" si="17"/>
        <v/>
      </c>
      <c r="G149" s="11" t="str">
        <f t="shared" si="21"/>
        <v/>
      </c>
      <c r="H149" s="11" t="str">
        <f t="shared" si="18"/>
        <v/>
      </c>
      <c r="I149" s="11" t="str">
        <f t="shared" si="22"/>
        <v/>
      </c>
      <c r="J149" s="11" t="str">
        <f t="shared" si="19"/>
        <v/>
      </c>
      <c r="K149" s="11" t="str">
        <f t="shared" si="23"/>
        <v/>
      </c>
      <c r="L149" s="11" t="str">
        <f>IF('Prax Math 5732'!B149="","",'SAT M to CBEST M'!$A$2+'SAT M to CBEST M'!$B$2*E149)</f>
        <v/>
      </c>
      <c r="M149" s="11" t="str">
        <f>IF('Prax Math 5732'!B149="","", IF(L149&lt;20, 20, IF(L149&gt;80, 80, L149)))</f>
        <v/>
      </c>
    </row>
    <row r="150" spans="1:13" x14ac:dyDescent="0.25">
      <c r="A150" s="11">
        <v>149</v>
      </c>
      <c r="B150" s="30"/>
      <c r="C150" s="25" t="str">
        <f t="shared" si="16"/>
        <v/>
      </c>
      <c r="D150" s="25" t="str">
        <f t="shared" si="20"/>
        <v/>
      </c>
      <c r="E150" s="11" t="str">
        <f>IF('Prax Math 5732'!B150="","",IF('Prax Math 5732'!D150&lt;'ACT M to SAT M'!$A$2,'ACT M to SAT M'!$B$2,IF('Prax Math 5732'!D150&gt;'ACT M to SAT M'!A$28,'ACT M to SAT M'!B$28,VLOOKUP(D150,'ACT M to SAT M'!A:B,2,FALSE))))</f>
        <v/>
      </c>
      <c r="F150" s="11" t="str">
        <f t="shared" si="17"/>
        <v/>
      </c>
      <c r="G150" s="11" t="str">
        <f t="shared" si="21"/>
        <v/>
      </c>
      <c r="H150" s="11" t="str">
        <f t="shared" si="18"/>
        <v/>
      </c>
      <c r="I150" s="11" t="str">
        <f t="shared" si="22"/>
        <v/>
      </c>
      <c r="J150" s="11" t="str">
        <f t="shared" si="19"/>
        <v/>
      </c>
      <c r="K150" s="11" t="str">
        <f t="shared" si="23"/>
        <v/>
      </c>
      <c r="L150" s="11" t="str">
        <f>IF('Prax Math 5732'!B150="","",'SAT M to CBEST M'!$A$2+'SAT M to CBEST M'!$B$2*E150)</f>
        <v/>
      </c>
      <c r="M150" s="11" t="str">
        <f>IF('Prax Math 5732'!B150="","", IF(L150&lt;20, 20, IF(L150&gt;80, 80, L150)))</f>
        <v/>
      </c>
    </row>
    <row r="151" spans="1:13" x14ac:dyDescent="0.25">
      <c r="A151" s="11">
        <v>150</v>
      </c>
      <c r="B151" s="30"/>
      <c r="C151" s="25" t="str">
        <f t="shared" si="16"/>
        <v/>
      </c>
      <c r="D151" s="25" t="str">
        <f t="shared" si="20"/>
        <v/>
      </c>
      <c r="E151" s="11" t="str">
        <f>IF('Prax Math 5732'!B151="","",IF('Prax Math 5732'!D151&lt;'ACT M to SAT M'!$A$2,'ACT M to SAT M'!$B$2,IF('Prax Math 5732'!D151&gt;'ACT M to SAT M'!A$28,'ACT M to SAT M'!B$28,VLOOKUP(D151,'ACT M to SAT M'!A:B,2,FALSE))))</f>
        <v/>
      </c>
      <c r="F151" s="11" t="str">
        <f t="shared" si="17"/>
        <v/>
      </c>
      <c r="G151" s="11" t="str">
        <f t="shared" si="21"/>
        <v/>
      </c>
      <c r="H151" s="11" t="str">
        <f t="shared" si="18"/>
        <v/>
      </c>
      <c r="I151" s="11" t="str">
        <f t="shared" si="22"/>
        <v/>
      </c>
      <c r="J151" s="11" t="str">
        <f t="shared" si="19"/>
        <v/>
      </c>
      <c r="K151" s="11" t="str">
        <f t="shared" si="23"/>
        <v/>
      </c>
      <c r="L151" s="11" t="str">
        <f>IF('Prax Math 5732'!B151="","",'SAT M to CBEST M'!$A$2+'SAT M to CBEST M'!$B$2*E151)</f>
        <v/>
      </c>
      <c r="M151" s="11" t="str">
        <f>IF('Prax Math 5732'!B151="","", IF(L151&lt;20, 20, IF(L151&gt;80, 80, L151)))</f>
        <v/>
      </c>
    </row>
    <row r="152" spans="1:13" x14ac:dyDescent="0.25">
      <c r="A152" s="11">
        <v>151</v>
      </c>
      <c r="B152" s="30"/>
      <c r="C152" s="25" t="str">
        <f t="shared" si="16"/>
        <v/>
      </c>
      <c r="D152" s="25" t="str">
        <f t="shared" si="20"/>
        <v/>
      </c>
      <c r="E152" s="11" t="str">
        <f>IF('Prax Math 5732'!B152="","",IF('Prax Math 5732'!D152&lt;'ACT M to SAT M'!$A$2,'ACT M to SAT M'!$B$2,IF('Prax Math 5732'!D152&gt;'ACT M to SAT M'!A$28,'ACT M to SAT M'!B$28,VLOOKUP(D152,'ACT M to SAT M'!A:B,2,FALSE))))</f>
        <v/>
      </c>
      <c r="F152" s="11" t="str">
        <f t="shared" si="17"/>
        <v/>
      </c>
      <c r="G152" s="11" t="str">
        <f t="shared" si="21"/>
        <v/>
      </c>
      <c r="H152" s="11" t="str">
        <f t="shared" si="18"/>
        <v/>
      </c>
      <c r="I152" s="11" t="str">
        <f t="shared" si="22"/>
        <v/>
      </c>
      <c r="J152" s="11" t="str">
        <f t="shared" si="19"/>
        <v/>
      </c>
      <c r="K152" s="11" t="str">
        <f t="shared" si="23"/>
        <v/>
      </c>
      <c r="L152" s="11" t="str">
        <f>IF('Prax Math 5732'!B152="","",'SAT M to CBEST M'!$A$2+'SAT M to CBEST M'!$B$2*E152)</f>
        <v/>
      </c>
      <c r="M152" s="11" t="str">
        <f>IF('Prax Math 5732'!B152="","", IF(L152&lt;20, 20, IF(L152&gt;80, 80, L152)))</f>
        <v/>
      </c>
    </row>
    <row r="153" spans="1:13" x14ac:dyDescent="0.25">
      <c r="A153" s="11">
        <v>152</v>
      </c>
      <c r="B153" s="30"/>
      <c r="C153" s="25" t="str">
        <f t="shared" si="16"/>
        <v/>
      </c>
      <c r="D153" s="25" t="str">
        <f t="shared" si="20"/>
        <v/>
      </c>
      <c r="E153" s="11" t="str">
        <f>IF('Prax Math 5732'!B153="","",IF('Prax Math 5732'!D153&lt;'ACT M to SAT M'!$A$2,'ACT M to SAT M'!$B$2,IF('Prax Math 5732'!D153&gt;'ACT M to SAT M'!A$28,'ACT M to SAT M'!B$28,VLOOKUP(D153,'ACT M to SAT M'!A:B,2,FALSE))))</f>
        <v/>
      </c>
      <c r="F153" s="11" t="str">
        <f t="shared" si="17"/>
        <v/>
      </c>
      <c r="G153" s="11" t="str">
        <f t="shared" si="21"/>
        <v/>
      </c>
      <c r="H153" s="11" t="str">
        <f t="shared" si="18"/>
        <v/>
      </c>
      <c r="I153" s="11" t="str">
        <f t="shared" si="22"/>
        <v/>
      </c>
      <c r="J153" s="11" t="str">
        <f t="shared" si="19"/>
        <v/>
      </c>
      <c r="K153" s="11" t="str">
        <f t="shared" si="23"/>
        <v/>
      </c>
      <c r="L153" s="11" t="str">
        <f>IF('Prax Math 5732'!B153="","",'SAT M to CBEST M'!$A$2+'SAT M to CBEST M'!$B$2*E153)</f>
        <v/>
      </c>
      <c r="M153" s="11" t="str">
        <f>IF('Prax Math 5732'!B153="","", IF(L153&lt;20, 20, IF(L153&gt;80, 80, L153)))</f>
        <v/>
      </c>
    </row>
    <row r="154" spans="1:13" x14ac:dyDescent="0.25">
      <c r="A154" s="11">
        <v>153</v>
      </c>
      <c r="B154" s="30"/>
      <c r="C154" s="25" t="str">
        <f t="shared" si="16"/>
        <v/>
      </c>
      <c r="D154" s="25" t="str">
        <f t="shared" si="20"/>
        <v/>
      </c>
      <c r="E154" s="11" t="str">
        <f>IF('Prax Math 5732'!B154="","",IF('Prax Math 5732'!D154&lt;'ACT M to SAT M'!$A$2,'ACT M to SAT M'!$B$2,IF('Prax Math 5732'!D154&gt;'ACT M to SAT M'!A$28,'ACT M to SAT M'!B$28,VLOOKUP(D154,'ACT M to SAT M'!A:B,2,FALSE))))</f>
        <v/>
      </c>
      <c r="F154" s="11" t="str">
        <f t="shared" si="17"/>
        <v/>
      </c>
      <c r="G154" s="11" t="str">
        <f t="shared" si="21"/>
        <v/>
      </c>
      <c r="H154" s="11" t="str">
        <f t="shared" si="18"/>
        <v/>
      </c>
      <c r="I154" s="11" t="str">
        <f t="shared" si="22"/>
        <v/>
      </c>
      <c r="J154" s="11" t="str">
        <f t="shared" si="19"/>
        <v/>
      </c>
      <c r="K154" s="11" t="str">
        <f t="shared" si="23"/>
        <v/>
      </c>
      <c r="L154" s="11" t="str">
        <f>IF('Prax Math 5732'!B154="","",'SAT M to CBEST M'!$A$2+'SAT M to CBEST M'!$B$2*E154)</f>
        <v/>
      </c>
      <c r="M154" s="11" t="str">
        <f>IF('Prax Math 5732'!B154="","", IF(L154&lt;20, 20, IF(L154&gt;80, 80, L154)))</f>
        <v/>
      </c>
    </row>
    <row r="155" spans="1:13" x14ac:dyDescent="0.25">
      <c r="A155" s="11">
        <v>154</v>
      </c>
      <c r="B155" s="30"/>
      <c r="C155" s="25" t="str">
        <f t="shared" si="16"/>
        <v/>
      </c>
      <c r="D155" s="25" t="str">
        <f t="shared" si="20"/>
        <v/>
      </c>
      <c r="E155" s="11" t="str">
        <f>IF('Prax Math 5732'!B155="","",IF('Prax Math 5732'!D155&lt;'ACT M to SAT M'!$A$2,'ACT M to SAT M'!$B$2,IF('Prax Math 5732'!D155&gt;'ACT M to SAT M'!A$28,'ACT M to SAT M'!B$28,VLOOKUP(D155,'ACT M to SAT M'!A:B,2,FALSE))))</f>
        <v/>
      </c>
      <c r="F155" s="11" t="str">
        <f t="shared" si="17"/>
        <v/>
      </c>
      <c r="G155" s="11" t="str">
        <f t="shared" si="21"/>
        <v/>
      </c>
      <c r="H155" s="11" t="str">
        <f t="shared" si="18"/>
        <v/>
      </c>
      <c r="I155" s="11" t="str">
        <f t="shared" si="22"/>
        <v/>
      </c>
      <c r="J155" s="11" t="str">
        <f t="shared" si="19"/>
        <v/>
      </c>
      <c r="K155" s="11" t="str">
        <f t="shared" si="23"/>
        <v/>
      </c>
      <c r="L155" s="11" t="str">
        <f>IF('Prax Math 5732'!B155="","",'SAT M to CBEST M'!$A$2+'SAT M to CBEST M'!$B$2*E155)</f>
        <v/>
      </c>
      <c r="M155" s="11" t="str">
        <f>IF('Prax Math 5732'!B155="","", IF(L155&lt;20, 20, IF(L155&gt;80, 80, L155)))</f>
        <v/>
      </c>
    </row>
    <row r="156" spans="1:13" x14ac:dyDescent="0.25">
      <c r="A156" s="11">
        <v>155</v>
      </c>
      <c r="B156" s="30"/>
      <c r="C156" s="25" t="str">
        <f t="shared" si="16"/>
        <v/>
      </c>
      <c r="D156" s="25" t="str">
        <f t="shared" si="20"/>
        <v/>
      </c>
      <c r="E156" s="11" t="str">
        <f>IF('Prax Math 5732'!B156="","",IF('Prax Math 5732'!D156&lt;'ACT M to SAT M'!$A$2,'ACT M to SAT M'!$B$2,IF('Prax Math 5732'!D156&gt;'ACT M to SAT M'!A$28,'ACT M to SAT M'!B$28,VLOOKUP(D156,'ACT M to SAT M'!A:B,2,FALSE))))</f>
        <v/>
      </c>
      <c r="F156" s="11" t="str">
        <f t="shared" si="17"/>
        <v/>
      </c>
      <c r="G156" s="11" t="str">
        <f t="shared" si="21"/>
        <v/>
      </c>
      <c r="H156" s="11" t="str">
        <f t="shared" si="18"/>
        <v/>
      </c>
      <c r="I156" s="11" t="str">
        <f t="shared" si="22"/>
        <v/>
      </c>
      <c r="J156" s="11" t="str">
        <f t="shared" si="19"/>
        <v/>
      </c>
      <c r="K156" s="11" t="str">
        <f t="shared" si="23"/>
        <v/>
      </c>
      <c r="L156" s="11" t="str">
        <f>IF('Prax Math 5732'!B156="","",'SAT M to CBEST M'!$A$2+'SAT M to CBEST M'!$B$2*E156)</f>
        <v/>
      </c>
      <c r="M156" s="11" t="str">
        <f>IF('Prax Math 5732'!B156="","", IF(L156&lt;20, 20, IF(L156&gt;80, 80, L156)))</f>
        <v/>
      </c>
    </row>
    <row r="157" spans="1:13" x14ac:dyDescent="0.25">
      <c r="A157" s="11">
        <v>156</v>
      </c>
      <c r="B157" s="30"/>
      <c r="C157" s="25" t="str">
        <f t="shared" si="16"/>
        <v/>
      </c>
      <c r="D157" s="25" t="str">
        <f t="shared" si="20"/>
        <v/>
      </c>
      <c r="E157" s="11" t="str">
        <f>IF('Prax Math 5732'!B157="","",IF('Prax Math 5732'!D157&lt;'ACT M to SAT M'!$A$2,'ACT M to SAT M'!$B$2,IF('Prax Math 5732'!D157&gt;'ACT M to SAT M'!A$28,'ACT M to SAT M'!B$28,VLOOKUP(D157,'ACT M to SAT M'!A:B,2,FALSE))))</f>
        <v/>
      </c>
      <c r="F157" s="11" t="str">
        <f t="shared" si="17"/>
        <v/>
      </c>
      <c r="G157" s="11" t="str">
        <f t="shared" si="21"/>
        <v/>
      </c>
      <c r="H157" s="11" t="str">
        <f t="shared" si="18"/>
        <v/>
      </c>
      <c r="I157" s="11" t="str">
        <f t="shared" si="22"/>
        <v/>
      </c>
      <c r="J157" s="11" t="str">
        <f t="shared" si="19"/>
        <v/>
      </c>
      <c r="K157" s="11" t="str">
        <f t="shared" si="23"/>
        <v/>
      </c>
      <c r="L157" s="11" t="str">
        <f>IF('Prax Math 5732'!B157="","",'SAT M to CBEST M'!$A$2+'SAT M to CBEST M'!$B$2*E157)</f>
        <v/>
      </c>
      <c r="M157" s="11" t="str">
        <f>IF('Prax Math 5732'!B157="","", IF(L157&lt;20, 20, IF(L157&gt;80, 80, L157)))</f>
        <v/>
      </c>
    </row>
    <row r="158" spans="1:13" x14ac:dyDescent="0.25">
      <c r="A158" s="11">
        <v>157</v>
      </c>
      <c r="B158" s="30"/>
      <c r="C158" s="25" t="str">
        <f t="shared" si="16"/>
        <v/>
      </c>
      <c r="D158" s="25" t="str">
        <f t="shared" si="20"/>
        <v/>
      </c>
      <c r="E158" s="11" t="str">
        <f>IF('Prax Math 5732'!B158="","",IF('Prax Math 5732'!D158&lt;'ACT M to SAT M'!$A$2,'ACT M to SAT M'!$B$2,IF('Prax Math 5732'!D158&gt;'ACT M to SAT M'!A$28,'ACT M to SAT M'!B$28,VLOOKUP(D158,'ACT M to SAT M'!A:B,2,FALSE))))</f>
        <v/>
      </c>
      <c r="F158" s="11" t="str">
        <f t="shared" si="17"/>
        <v/>
      </c>
      <c r="G158" s="11" t="str">
        <f t="shared" si="21"/>
        <v/>
      </c>
      <c r="H158" s="11" t="str">
        <f t="shared" si="18"/>
        <v/>
      </c>
      <c r="I158" s="11" t="str">
        <f t="shared" si="22"/>
        <v/>
      </c>
      <c r="J158" s="11" t="str">
        <f t="shared" si="19"/>
        <v/>
      </c>
      <c r="K158" s="11" t="str">
        <f t="shared" si="23"/>
        <v/>
      </c>
      <c r="L158" s="11" t="str">
        <f>IF('Prax Math 5732'!B158="","",'SAT M to CBEST M'!$A$2+'SAT M to CBEST M'!$B$2*E158)</f>
        <v/>
      </c>
      <c r="M158" s="11" t="str">
        <f>IF('Prax Math 5732'!B158="","", IF(L158&lt;20, 20, IF(L158&gt;80, 80, L158)))</f>
        <v/>
      </c>
    </row>
    <row r="159" spans="1:13" x14ac:dyDescent="0.25">
      <c r="A159" s="11">
        <v>158</v>
      </c>
      <c r="B159" s="30"/>
      <c r="C159" s="25" t="str">
        <f t="shared" si="16"/>
        <v/>
      </c>
      <c r="D159" s="25" t="str">
        <f t="shared" si="20"/>
        <v/>
      </c>
      <c r="E159" s="11" t="str">
        <f>IF('Prax Math 5732'!B159="","",IF('Prax Math 5732'!D159&lt;'ACT M to SAT M'!$A$2,'ACT M to SAT M'!$B$2,IF('Prax Math 5732'!D159&gt;'ACT M to SAT M'!A$28,'ACT M to SAT M'!B$28,VLOOKUP(D159,'ACT M to SAT M'!A:B,2,FALSE))))</f>
        <v/>
      </c>
      <c r="F159" s="11" t="str">
        <f t="shared" si="17"/>
        <v/>
      </c>
      <c r="G159" s="11" t="str">
        <f t="shared" si="21"/>
        <v/>
      </c>
      <c r="H159" s="11" t="str">
        <f t="shared" si="18"/>
        <v/>
      </c>
      <c r="I159" s="11" t="str">
        <f t="shared" si="22"/>
        <v/>
      </c>
      <c r="J159" s="11" t="str">
        <f t="shared" si="19"/>
        <v/>
      </c>
      <c r="K159" s="11" t="str">
        <f t="shared" si="23"/>
        <v/>
      </c>
      <c r="L159" s="11" t="str">
        <f>IF('Prax Math 5732'!B159="","",'SAT M to CBEST M'!$A$2+'SAT M to CBEST M'!$B$2*E159)</f>
        <v/>
      </c>
      <c r="M159" s="11" t="str">
        <f>IF('Prax Math 5732'!B159="","", IF(L159&lt;20, 20, IF(L159&gt;80, 80, L159)))</f>
        <v/>
      </c>
    </row>
    <row r="160" spans="1:13" x14ac:dyDescent="0.25">
      <c r="A160" s="11">
        <v>159</v>
      </c>
      <c r="B160" s="30"/>
      <c r="C160" s="25" t="str">
        <f t="shared" si="16"/>
        <v/>
      </c>
      <c r="D160" s="25" t="str">
        <f t="shared" si="20"/>
        <v/>
      </c>
      <c r="E160" s="11" t="str">
        <f>IF('Prax Math 5732'!B160="","",IF('Prax Math 5732'!D160&lt;'ACT M to SAT M'!$A$2,'ACT M to SAT M'!$B$2,IF('Prax Math 5732'!D160&gt;'ACT M to SAT M'!A$28,'ACT M to SAT M'!B$28,VLOOKUP(D160,'ACT M to SAT M'!A:B,2,FALSE))))</f>
        <v/>
      </c>
      <c r="F160" s="11" t="str">
        <f t="shared" si="17"/>
        <v/>
      </c>
      <c r="G160" s="11" t="str">
        <f t="shared" si="21"/>
        <v/>
      </c>
      <c r="H160" s="11" t="str">
        <f t="shared" si="18"/>
        <v/>
      </c>
      <c r="I160" s="11" t="str">
        <f t="shared" si="22"/>
        <v/>
      </c>
      <c r="J160" s="11" t="str">
        <f t="shared" si="19"/>
        <v/>
      </c>
      <c r="K160" s="11" t="str">
        <f t="shared" si="23"/>
        <v/>
      </c>
      <c r="L160" s="11" t="str">
        <f>IF('Prax Math 5732'!B160="","",'SAT M to CBEST M'!$A$2+'SAT M to CBEST M'!$B$2*E160)</f>
        <v/>
      </c>
      <c r="M160" s="11" t="str">
        <f>IF('Prax Math 5732'!B160="","", IF(L160&lt;20, 20, IF(L160&gt;80, 80, L160)))</f>
        <v/>
      </c>
    </row>
    <row r="161" spans="1:13" x14ac:dyDescent="0.25">
      <c r="A161" s="11">
        <v>160</v>
      </c>
      <c r="B161" s="30"/>
      <c r="C161" s="25" t="str">
        <f t="shared" si="16"/>
        <v/>
      </c>
      <c r="D161" s="25" t="str">
        <f t="shared" si="20"/>
        <v/>
      </c>
      <c r="E161" s="11" t="str">
        <f>IF('Prax Math 5732'!B161="","",IF('Prax Math 5732'!D161&lt;'ACT M to SAT M'!$A$2,'ACT M to SAT M'!$B$2,IF('Prax Math 5732'!D161&gt;'ACT M to SAT M'!A$28,'ACT M to SAT M'!B$28,VLOOKUP(D161,'ACT M to SAT M'!A:B,2,FALSE))))</f>
        <v/>
      </c>
      <c r="F161" s="11" t="str">
        <f t="shared" si="17"/>
        <v/>
      </c>
      <c r="G161" s="11" t="str">
        <f t="shared" si="21"/>
        <v/>
      </c>
      <c r="H161" s="11" t="str">
        <f t="shared" si="18"/>
        <v/>
      </c>
      <c r="I161" s="11" t="str">
        <f t="shared" si="22"/>
        <v/>
      </c>
      <c r="J161" s="11" t="str">
        <f t="shared" si="19"/>
        <v/>
      </c>
      <c r="K161" s="11" t="str">
        <f t="shared" si="23"/>
        <v/>
      </c>
      <c r="L161" s="11" t="str">
        <f>IF('Prax Math 5732'!B161="","",'SAT M to CBEST M'!$A$2+'SAT M to CBEST M'!$B$2*E161)</f>
        <v/>
      </c>
      <c r="M161" s="11" t="str">
        <f>IF('Prax Math 5732'!B161="","", IF(L161&lt;20, 20, IF(L161&gt;80, 80, L161)))</f>
        <v/>
      </c>
    </row>
    <row r="162" spans="1:13" x14ac:dyDescent="0.25">
      <c r="A162" s="11">
        <v>161</v>
      </c>
      <c r="B162" s="30"/>
      <c r="C162" s="25" t="str">
        <f t="shared" si="16"/>
        <v/>
      </c>
      <c r="D162" s="25" t="str">
        <f t="shared" si="20"/>
        <v/>
      </c>
      <c r="E162" s="11" t="str">
        <f>IF('Prax Math 5732'!B162="","",IF('Prax Math 5732'!D162&lt;'ACT M to SAT M'!$A$2,'ACT M to SAT M'!$B$2,IF('Prax Math 5732'!D162&gt;'ACT M to SAT M'!A$28,'ACT M to SAT M'!B$28,VLOOKUP(D162,'ACT M to SAT M'!A:B,2,FALSE))))</f>
        <v/>
      </c>
      <c r="F162" s="11" t="str">
        <f t="shared" si="17"/>
        <v/>
      </c>
      <c r="G162" s="11" t="str">
        <f t="shared" si="21"/>
        <v/>
      </c>
      <c r="H162" s="11" t="str">
        <f t="shared" si="18"/>
        <v/>
      </c>
      <c r="I162" s="11" t="str">
        <f t="shared" si="22"/>
        <v/>
      </c>
      <c r="J162" s="11" t="str">
        <f t="shared" si="19"/>
        <v/>
      </c>
      <c r="K162" s="11" t="str">
        <f t="shared" si="23"/>
        <v/>
      </c>
      <c r="L162" s="11" t="str">
        <f>IF('Prax Math 5732'!B162="","",'SAT M to CBEST M'!$A$2+'SAT M to CBEST M'!$B$2*E162)</f>
        <v/>
      </c>
      <c r="M162" s="11" t="str">
        <f>IF('Prax Math 5732'!B162="","", IF(L162&lt;20, 20, IF(L162&gt;80, 80, L162)))</f>
        <v/>
      </c>
    </row>
    <row r="163" spans="1:13" x14ac:dyDescent="0.25">
      <c r="A163" s="11">
        <v>162</v>
      </c>
      <c r="B163" s="30"/>
      <c r="C163" s="25" t="str">
        <f t="shared" si="16"/>
        <v/>
      </c>
      <c r="D163" s="25" t="str">
        <f t="shared" si="20"/>
        <v/>
      </c>
      <c r="E163" s="11" t="str">
        <f>IF('Prax Math 5732'!B163="","",IF('Prax Math 5732'!D163&lt;'ACT M to SAT M'!$A$2,'ACT M to SAT M'!$B$2,IF('Prax Math 5732'!D163&gt;'ACT M to SAT M'!A$28,'ACT M to SAT M'!B$28,VLOOKUP(D163,'ACT M to SAT M'!A:B,2,FALSE))))</f>
        <v/>
      </c>
      <c r="F163" s="11" t="str">
        <f t="shared" si="17"/>
        <v/>
      </c>
      <c r="G163" s="11" t="str">
        <f t="shared" si="21"/>
        <v/>
      </c>
      <c r="H163" s="11" t="str">
        <f t="shared" si="18"/>
        <v/>
      </c>
      <c r="I163" s="11" t="str">
        <f t="shared" si="22"/>
        <v/>
      </c>
      <c r="J163" s="11" t="str">
        <f t="shared" si="19"/>
        <v/>
      </c>
      <c r="K163" s="11" t="str">
        <f t="shared" si="23"/>
        <v/>
      </c>
      <c r="L163" s="11" t="str">
        <f>IF('Prax Math 5732'!B163="","",'SAT M to CBEST M'!$A$2+'SAT M to CBEST M'!$B$2*E163)</f>
        <v/>
      </c>
      <c r="M163" s="11" t="str">
        <f>IF('Prax Math 5732'!B163="","", IF(L163&lt;20, 20, IF(L163&gt;80, 80, L163)))</f>
        <v/>
      </c>
    </row>
    <row r="164" spans="1:13" x14ac:dyDescent="0.25">
      <c r="A164" s="11">
        <v>163</v>
      </c>
      <c r="B164" s="30"/>
      <c r="C164" s="25" t="str">
        <f t="shared" si="16"/>
        <v/>
      </c>
      <c r="D164" s="25" t="str">
        <f t="shared" si="20"/>
        <v/>
      </c>
      <c r="E164" s="11" t="str">
        <f>IF('Prax Math 5732'!B164="","",IF('Prax Math 5732'!D164&lt;'ACT M to SAT M'!$A$2,'ACT M to SAT M'!$B$2,IF('Prax Math 5732'!D164&gt;'ACT M to SAT M'!A$28,'ACT M to SAT M'!B$28,VLOOKUP(D164,'ACT M to SAT M'!A:B,2,FALSE))))</f>
        <v/>
      </c>
      <c r="F164" s="11" t="str">
        <f t="shared" si="17"/>
        <v/>
      </c>
      <c r="G164" s="11" t="str">
        <f t="shared" si="21"/>
        <v/>
      </c>
      <c r="H164" s="11" t="str">
        <f t="shared" si="18"/>
        <v/>
      </c>
      <c r="I164" s="11" t="str">
        <f t="shared" si="22"/>
        <v/>
      </c>
      <c r="J164" s="11" t="str">
        <f t="shared" si="19"/>
        <v/>
      </c>
      <c r="K164" s="11" t="str">
        <f t="shared" si="23"/>
        <v/>
      </c>
      <c r="L164" s="11" t="str">
        <f>IF('Prax Math 5732'!B164="","",'SAT M to CBEST M'!$A$2+'SAT M to CBEST M'!$B$2*E164)</f>
        <v/>
      </c>
      <c r="M164" s="11" t="str">
        <f>IF('Prax Math 5732'!B164="","", IF(L164&lt;20, 20, IF(L164&gt;80, 80, L164)))</f>
        <v/>
      </c>
    </row>
    <row r="165" spans="1:13" x14ac:dyDescent="0.25">
      <c r="A165" s="11">
        <v>164</v>
      </c>
      <c r="B165" s="30"/>
      <c r="C165" s="25" t="str">
        <f t="shared" si="16"/>
        <v/>
      </c>
      <c r="D165" s="25" t="str">
        <f t="shared" si="20"/>
        <v/>
      </c>
      <c r="E165" s="11" t="str">
        <f>IF('Prax Math 5732'!B165="","",IF('Prax Math 5732'!D165&lt;'ACT M to SAT M'!$A$2,'ACT M to SAT M'!$B$2,IF('Prax Math 5732'!D165&gt;'ACT M to SAT M'!A$28,'ACT M to SAT M'!B$28,VLOOKUP(D165,'ACT M to SAT M'!A:B,2,FALSE))))</f>
        <v/>
      </c>
      <c r="F165" s="11" t="str">
        <f t="shared" si="17"/>
        <v/>
      </c>
      <c r="G165" s="11" t="str">
        <f t="shared" si="21"/>
        <v/>
      </c>
      <c r="H165" s="11" t="str">
        <f t="shared" si="18"/>
        <v/>
      </c>
      <c r="I165" s="11" t="str">
        <f t="shared" si="22"/>
        <v/>
      </c>
      <c r="J165" s="11" t="str">
        <f t="shared" si="19"/>
        <v/>
      </c>
      <c r="K165" s="11" t="str">
        <f t="shared" si="23"/>
        <v/>
      </c>
      <c r="L165" s="11" t="str">
        <f>IF('Prax Math 5732'!B165="","",'SAT M to CBEST M'!$A$2+'SAT M to CBEST M'!$B$2*E165)</f>
        <v/>
      </c>
      <c r="M165" s="11" t="str">
        <f>IF('Prax Math 5732'!B165="","", IF(L165&lt;20, 20, IF(L165&gt;80, 80, L165)))</f>
        <v/>
      </c>
    </row>
    <row r="166" spans="1:13" x14ac:dyDescent="0.25">
      <c r="A166" s="11">
        <v>165</v>
      </c>
      <c r="B166" s="30"/>
      <c r="C166" s="25" t="str">
        <f t="shared" si="16"/>
        <v/>
      </c>
      <c r="D166" s="25" t="str">
        <f t="shared" si="20"/>
        <v/>
      </c>
      <c r="E166" s="11" t="str">
        <f>IF('Prax Math 5732'!B166="","",IF('Prax Math 5732'!D166&lt;'ACT M to SAT M'!$A$2,'ACT M to SAT M'!$B$2,IF('Prax Math 5732'!D166&gt;'ACT M to SAT M'!A$28,'ACT M to SAT M'!B$28,VLOOKUP(D166,'ACT M to SAT M'!A:B,2,FALSE))))</f>
        <v/>
      </c>
      <c r="F166" s="11" t="str">
        <f t="shared" si="17"/>
        <v/>
      </c>
      <c r="G166" s="11" t="str">
        <f t="shared" si="21"/>
        <v/>
      </c>
      <c r="H166" s="11" t="str">
        <f t="shared" si="18"/>
        <v/>
      </c>
      <c r="I166" s="11" t="str">
        <f t="shared" si="22"/>
        <v/>
      </c>
      <c r="J166" s="11" t="str">
        <f t="shared" si="19"/>
        <v/>
      </c>
      <c r="K166" s="11" t="str">
        <f t="shared" si="23"/>
        <v/>
      </c>
      <c r="L166" s="11" t="str">
        <f>IF('Prax Math 5732'!B166="","",'SAT M to CBEST M'!$A$2+'SAT M to CBEST M'!$B$2*E166)</f>
        <v/>
      </c>
      <c r="M166" s="11" t="str">
        <f>IF('Prax Math 5732'!B166="","", IF(L166&lt;20, 20, IF(L166&gt;80, 80, L166)))</f>
        <v/>
      </c>
    </row>
    <row r="167" spans="1:13" x14ac:dyDescent="0.25">
      <c r="A167" s="11">
        <v>166</v>
      </c>
      <c r="B167" s="30"/>
      <c r="C167" s="25" t="str">
        <f t="shared" si="16"/>
        <v/>
      </c>
      <c r="D167" s="25" t="str">
        <f t="shared" si="20"/>
        <v/>
      </c>
      <c r="E167" s="11" t="str">
        <f>IF('Prax Math 5732'!B167="","",IF('Prax Math 5732'!D167&lt;'ACT M to SAT M'!$A$2,'ACT M to SAT M'!$B$2,IF('Prax Math 5732'!D167&gt;'ACT M to SAT M'!A$28,'ACT M to SAT M'!B$28,VLOOKUP(D167,'ACT M to SAT M'!A:B,2,FALSE))))</f>
        <v/>
      </c>
      <c r="F167" s="11" t="str">
        <f t="shared" si="17"/>
        <v/>
      </c>
      <c r="G167" s="11" t="str">
        <f t="shared" si="21"/>
        <v/>
      </c>
      <c r="H167" s="11" t="str">
        <f t="shared" si="18"/>
        <v/>
      </c>
      <c r="I167" s="11" t="str">
        <f t="shared" si="22"/>
        <v/>
      </c>
      <c r="J167" s="11" t="str">
        <f t="shared" si="19"/>
        <v/>
      </c>
      <c r="K167" s="11" t="str">
        <f t="shared" si="23"/>
        <v/>
      </c>
      <c r="L167" s="11" t="str">
        <f>IF('Prax Math 5732'!B167="","",'SAT M to CBEST M'!$A$2+'SAT M to CBEST M'!$B$2*E167)</f>
        <v/>
      </c>
      <c r="M167" s="11" t="str">
        <f>IF('Prax Math 5732'!B167="","", IF(L167&lt;20, 20, IF(L167&gt;80, 80, L167)))</f>
        <v/>
      </c>
    </row>
    <row r="168" spans="1:13" x14ac:dyDescent="0.25">
      <c r="A168" s="11">
        <v>167</v>
      </c>
      <c r="B168" s="30"/>
      <c r="C168" s="25" t="str">
        <f t="shared" si="16"/>
        <v/>
      </c>
      <c r="D168" s="25" t="str">
        <f t="shared" si="20"/>
        <v/>
      </c>
      <c r="E168" s="11" t="str">
        <f>IF('Prax Math 5732'!B168="","",IF('Prax Math 5732'!D168&lt;'ACT M to SAT M'!$A$2,'ACT M to SAT M'!$B$2,IF('Prax Math 5732'!D168&gt;'ACT M to SAT M'!A$28,'ACT M to SAT M'!B$28,VLOOKUP(D168,'ACT M to SAT M'!A:B,2,FALSE))))</f>
        <v/>
      </c>
      <c r="F168" s="11" t="str">
        <f t="shared" si="17"/>
        <v/>
      </c>
      <c r="G168" s="11" t="str">
        <f t="shared" si="21"/>
        <v/>
      </c>
      <c r="H168" s="11" t="str">
        <f t="shared" si="18"/>
        <v/>
      </c>
      <c r="I168" s="11" t="str">
        <f t="shared" si="22"/>
        <v/>
      </c>
      <c r="J168" s="11" t="str">
        <f t="shared" si="19"/>
        <v/>
      </c>
      <c r="K168" s="11" t="str">
        <f t="shared" si="23"/>
        <v/>
      </c>
      <c r="L168" s="11" t="str">
        <f>IF('Prax Math 5732'!B168="","",'SAT M to CBEST M'!$A$2+'SAT M to CBEST M'!$B$2*E168)</f>
        <v/>
      </c>
      <c r="M168" s="11" t="str">
        <f>IF('Prax Math 5732'!B168="","", IF(L168&lt;20, 20, IF(L168&gt;80, 80, L168)))</f>
        <v/>
      </c>
    </row>
    <row r="169" spans="1:13" x14ac:dyDescent="0.25">
      <c r="A169" s="11">
        <v>168</v>
      </c>
      <c r="B169" s="30"/>
      <c r="C169" s="25" t="str">
        <f t="shared" si="16"/>
        <v/>
      </c>
      <c r="D169" s="25" t="str">
        <f t="shared" si="20"/>
        <v/>
      </c>
      <c r="E169" s="11" t="str">
        <f>IF('Prax Math 5732'!B169="","",IF('Prax Math 5732'!D169&lt;'ACT M to SAT M'!$A$2,'ACT M to SAT M'!$B$2,IF('Prax Math 5732'!D169&gt;'ACT M to SAT M'!A$28,'ACT M to SAT M'!B$28,VLOOKUP(D169,'ACT M to SAT M'!A:B,2,FALSE))))</f>
        <v/>
      </c>
      <c r="F169" s="11" t="str">
        <f t="shared" si="17"/>
        <v/>
      </c>
      <c r="G169" s="11" t="str">
        <f t="shared" si="21"/>
        <v/>
      </c>
      <c r="H169" s="11" t="str">
        <f t="shared" si="18"/>
        <v/>
      </c>
      <c r="I169" s="11" t="str">
        <f t="shared" si="22"/>
        <v/>
      </c>
      <c r="J169" s="11" t="str">
        <f t="shared" si="19"/>
        <v/>
      </c>
      <c r="K169" s="11" t="str">
        <f t="shared" si="23"/>
        <v/>
      </c>
      <c r="L169" s="11" t="str">
        <f>IF('Prax Math 5732'!B169="","",'SAT M to CBEST M'!$A$2+'SAT M to CBEST M'!$B$2*E169)</f>
        <v/>
      </c>
      <c r="M169" s="11" t="str">
        <f>IF('Prax Math 5732'!B169="","", IF(L169&lt;20, 20, IF(L169&gt;80, 80, L169)))</f>
        <v/>
      </c>
    </row>
    <row r="170" spans="1:13" x14ac:dyDescent="0.25">
      <c r="A170" s="11">
        <v>169</v>
      </c>
      <c r="B170" s="30"/>
      <c r="C170" s="25" t="str">
        <f t="shared" si="16"/>
        <v/>
      </c>
      <c r="D170" s="25" t="str">
        <f t="shared" si="20"/>
        <v/>
      </c>
      <c r="E170" s="11" t="str">
        <f>IF('Prax Math 5732'!B170="","",IF('Prax Math 5732'!D170&lt;'ACT M to SAT M'!$A$2,'ACT M to SAT M'!$B$2,IF('Prax Math 5732'!D170&gt;'ACT M to SAT M'!A$28,'ACT M to SAT M'!B$28,VLOOKUP(D170,'ACT M to SAT M'!A:B,2,FALSE))))</f>
        <v/>
      </c>
      <c r="F170" s="11" t="str">
        <f t="shared" si="17"/>
        <v/>
      </c>
      <c r="G170" s="11" t="str">
        <f t="shared" si="21"/>
        <v/>
      </c>
      <c r="H170" s="11" t="str">
        <f t="shared" si="18"/>
        <v/>
      </c>
      <c r="I170" s="11" t="str">
        <f t="shared" si="22"/>
        <v/>
      </c>
      <c r="J170" s="11" t="str">
        <f t="shared" si="19"/>
        <v/>
      </c>
      <c r="K170" s="11" t="str">
        <f t="shared" si="23"/>
        <v/>
      </c>
      <c r="L170" s="11" t="str">
        <f>IF('Prax Math 5732'!B170="","",'SAT M to CBEST M'!$A$2+'SAT M to CBEST M'!$B$2*E170)</f>
        <v/>
      </c>
      <c r="M170" s="11" t="str">
        <f>IF('Prax Math 5732'!B170="","", IF(L170&lt;20, 20, IF(L170&gt;80, 80, L170)))</f>
        <v/>
      </c>
    </row>
    <row r="171" spans="1:13" x14ac:dyDescent="0.25">
      <c r="A171" s="11">
        <v>170</v>
      </c>
      <c r="B171" s="30"/>
      <c r="C171" s="25" t="str">
        <f t="shared" si="16"/>
        <v/>
      </c>
      <c r="D171" s="25" t="str">
        <f t="shared" si="20"/>
        <v/>
      </c>
      <c r="E171" s="11" t="str">
        <f>IF('Prax Math 5732'!B171="","",IF('Prax Math 5732'!D171&lt;'ACT M to SAT M'!$A$2,'ACT M to SAT M'!$B$2,IF('Prax Math 5732'!D171&gt;'ACT M to SAT M'!A$28,'ACT M to SAT M'!B$28,VLOOKUP(D171,'ACT M to SAT M'!A:B,2,FALSE))))</f>
        <v/>
      </c>
      <c r="F171" s="11" t="str">
        <f t="shared" si="17"/>
        <v/>
      </c>
      <c r="G171" s="11" t="str">
        <f t="shared" si="21"/>
        <v/>
      </c>
      <c r="H171" s="11" t="str">
        <f t="shared" si="18"/>
        <v/>
      </c>
      <c r="I171" s="11" t="str">
        <f t="shared" si="22"/>
        <v/>
      </c>
      <c r="J171" s="11" t="str">
        <f t="shared" si="19"/>
        <v/>
      </c>
      <c r="K171" s="11" t="str">
        <f t="shared" si="23"/>
        <v/>
      </c>
      <c r="L171" s="11" t="str">
        <f>IF('Prax Math 5732'!B171="","",'SAT M to CBEST M'!$A$2+'SAT M to CBEST M'!$B$2*E171)</f>
        <v/>
      </c>
      <c r="M171" s="11" t="str">
        <f>IF('Prax Math 5732'!B171="","", IF(L171&lt;20, 20, IF(L171&gt;80, 80, L171)))</f>
        <v/>
      </c>
    </row>
    <row r="172" spans="1:13" x14ac:dyDescent="0.25">
      <c r="A172" s="11">
        <v>171</v>
      </c>
      <c r="B172" s="30"/>
      <c r="C172" s="25" t="str">
        <f t="shared" si="16"/>
        <v/>
      </c>
      <c r="D172" s="25" t="str">
        <f t="shared" si="20"/>
        <v/>
      </c>
      <c r="E172" s="11" t="str">
        <f>IF('Prax Math 5732'!B172="","",IF('Prax Math 5732'!D172&lt;'ACT M to SAT M'!$A$2,'ACT M to SAT M'!$B$2,IF('Prax Math 5732'!D172&gt;'ACT M to SAT M'!A$28,'ACT M to SAT M'!B$28,VLOOKUP(D172,'ACT M to SAT M'!A:B,2,FALSE))))</f>
        <v/>
      </c>
      <c r="F172" s="11" t="str">
        <f t="shared" si="17"/>
        <v/>
      </c>
      <c r="G172" s="11" t="str">
        <f t="shared" si="21"/>
        <v/>
      </c>
      <c r="H172" s="11" t="str">
        <f t="shared" si="18"/>
        <v/>
      </c>
      <c r="I172" s="11" t="str">
        <f t="shared" si="22"/>
        <v/>
      </c>
      <c r="J172" s="11" t="str">
        <f t="shared" si="19"/>
        <v/>
      </c>
      <c r="K172" s="11" t="str">
        <f t="shared" si="23"/>
        <v/>
      </c>
      <c r="L172" s="11" t="str">
        <f>IF('Prax Math 5732'!B172="","",'SAT M to CBEST M'!$A$2+'SAT M to CBEST M'!$B$2*E172)</f>
        <v/>
      </c>
      <c r="M172" s="11" t="str">
        <f>IF('Prax Math 5732'!B172="","", IF(L172&lt;20, 20, IF(L172&gt;80, 80, L172)))</f>
        <v/>
      </c>
    </row>
    <row r="173" spans="1:13" x14ac:dyDescent="0.25">
      <c r="A173" s="11">
        <v>172</v>
      </c>
      <c r="B173" s="30"/>
      <c r="C173" s="25" t="str">
        <f t="shared" si="16"/>
        <v/>
      </c>
      <c r="D173" s="25" t="str">
        <f t="shared" si="20"/>
        <v/>
      </c>
      <c r="E173" s="11" t="str">
        <f>IF('Prax Math 5732'!B173="","",IF('Prax Math 5732'!D173&lt;'ACT M to SAT M'!$A$2,'ACT M to SAT M'!$B$2,IF('Prax Math 5732'!D173&gt;'ACT M to SAT M'!A$28,'ACT M to SAT M'!B$28,VLOOKUP(D173,'ACT M to SAT M'!A:B,2,FALSE))))</f>
        <v/>
      </c>
      <c r="F173" s="11" t="str">
        <f t="shared" si="17"/>
        <v/>
      </c>
      <c r="G173" s="11" t="str">
        <f t="shared" si="21"/>
        <v/>
      </c>
      <c r="H173" s="11" t="str">
        <f t="shared" si="18"/>
        <v/>
      </c>
      <c r="I173" s="11" t="str">
        <f t="shared" si="22"/>
        <v/>
      </c>
      <c r="J173" s="11" t="str">
        <f t="shared" si="19"/>
        <v/>
      </c>
      <c r="K173" s="11" t="str">
        <f t="shared" si="23"/>
        <v/>
      </c>
      <c r="L173" s="11" t="str">
        <f>IF('Prax Math 5732'!B173="","",'SAT M to CBEST M'!$A$2+'SAT M to CBEST M'!$B$2*E173)</f>
        <v/>
      </c>
      <c r="M173" s="11" t="str">
        <f>IF('Prax Math 5732'!B173="","", IF(L173&lt;20, 20, IF(L173&gt;80, 80, L173)))</f>
        <v/>
      </c>
    </row>
    <row r="174" spans="1:13" x14ac:dyDescent="0.25">
      <c r="A174" s="11">
        <v>173</v>
      </c>
      <c r="B174" s="30"/>
      <c r="C174" s="25" t="str">
        <f t="shared" si="16"/>
        <v/>
      </c>
      <c r="D174" s="25" t="str">
        <f t="shared" si="20"/>
        <v/>
      </c>
      <c r="E174" s="11" t="str">
        <f>IF('Prax Math 5732'!B174="","",IF('Prax Math 5732'!D174&lt;'ACT M to SAT M'!$A$2,'ACT M to SAT M'!$B$2,IF('Prax Math 5732'!D174&gt;'ACT M to SAT M'!A$28,'ACT M to SAT M'!B$28,VLOOKUP(D174,'ACT M to SAT M'!A:B,2,FALSE))))</f>
        <v/>
      </c>
      <c r="F174" s="11" t="str">
        <f t="shared" si="17"/>
        <v/>
      </c>
      <c r="G174" s="11" t="str">
        <f t="shared" si="21"/>
        <v/>
      </c>
      <c r="H174" s="11" t="str">
        <f t="shared" si="18"/>
        <v/>
      </c>
      <c r="I174" s="11" t="str">
        <f t="shared" si="22"/>
        <v/>
      </c>
      <c r="J174" s="11" t="str">
        <f t="shared" si="19"/>
        <v/>
      </c>
      <c r="K174" s="11" t="str">
        <f t="shared" si="23"/>
        <v/>
      </c>
      <c r="L174" s="11" t="str">
        <f>IF('Prax Math 5732'!B174="","",'SAT M to CBEST M'!$A$2+'SAT M to CBEST M'!$B$2*E174)</f>
        <v/>
      </c>
      <c r="M174" s="11" t="str">
        <f>IF('Prax Math 5732'!B174="","", IF(L174&lt;20, 20, IF(L174&gt;80, 80, L174)))</f>
        <v/>
      </c>
    </row>
    <row r="175" spans="1:13" x14ac:dyDescent="0.25">
      <c r="A175" s="11">
        <v>174</v>
      </c>
      <c r="B175" s="30"/>
      <c r="C175" s="25" t="str">
        <f t="shared" si="16"/>
        <v/>
      </c>
      <c r="D175" s="25" t="str">
        <f t="shared" si="20"/>
        <v/>
      </c>
      <c r="E175" s="11" t="str">
        <f>IF('Prax Math 5732'!B175="","",IF('Prax Math 5732'!D175&lt;'ACT M to SAT M'!$A$2,'ACT M to SAT M'!$B$2,IF('Prax Math 5732'!D175&gt;'ACT M to SAT M'!A$28,'ACT M to SAT M'!B$28,VLOOKUP(D175,'ACT M to SAT M'!A:B,2,FALSE))))</f>
        <v/>
      </c>
      <c r="F175" s="11" t="str">
        <f t="shared" si="17"/>
        <v/>
      </c>
      <c r="G175" s="11" t="str">
        <f t="shared" si="21"/>
        <v/>
      </c>
      <c r="H175" s="11" t="str">
        <f t="shared" si="18"/>
        <v/>
      </c>
      <c r="I175" s="11" t="str">
        <f t="shared" si="22"/>
        <v/>
      </c>
      <c r="J175" s="11" t="str">
        <f t="shared" si="19"/>
        <v/>
      </c>
      <c r="K175" s="11" t="str">
        <f t="shared" si="23"/>
        <v/>
      </c>
      <c r="L175" s="11" t="str">
        <f>IF('Prax Math 5732'!B175="","",'SAT M to CBEST M'!$A$2+'SAT M to CBEST M'!$B$2*E175)</f>
        <v/>
      </c>
      <c r="M175" s="11" t="str">
        <f>IF('Prax Math 5732'!B175="","", IF(L175&lt;20, 20, IF(L175&gt;80, 80, L175)))</f>
        <v/>
      </c>
    </row>
    <row r="176" spans="1:13" x14ac:dyDescent="0.25">
      <c r="A176" s="11">
        <v>175</v>
      </c>
      <c r="B176" s="30"/>
      <c r="C176" s="25" t="str">
        <f t="shared" si="16"/>
        <v/>
      </c>
      <c r="D176" s="25" t="str">
        <f t="shared" si="20"/>
        <v/>
      </c>
      <c r="E176" s="11" t="str">
        <f>IF('Prax Math 5732'!B176="","",IF('Prax Math 5732'!D176&lt;'ACT M to SAT M'!$A$2,'ACT M to SAT M'!$B$2,IF('Prax Math 5732'!D176&gt;'ACT M to SAT M'!A$28,'ACT M to SAT M'!B$28,VLOOKUP(D176,'ACT M to SAT M'!A:B,2,FALSE))))</f>
        <v/>
      </c>
      <c r="F176" s="11" t="str">
        <f t="shared" si="17"/>
        <v/>
      </c>
      <c r="G176" s="11" t="str">
        <f t="shared" si="21"/>
        <v/>
      </c>
      <c r="H176" s="11" t="str">
        <f t="shared" si="18"/>
        <v/>
      </c>
      <c r="I176" s="11" t="str">
        <f t="shared" si="22"/>
        <v/>
      </c>
      <c r="J176" s="11" t="str">
        <f t="shared" si="19"/>
        <v/>
      </c>
      <c r="K176" s="11" t="str">
        <f t="shared" si="23"/>
        <v/>
      </c>
      <c r="L176" s="11" t="str">
        <f>IF('Prax Math 5732'!B176="","",'SAT M to CBEST M'!$A$2+'SAT M to CBEST M'!$B$2*E176)</f>
        <v/>
      </c>
      <c r="M176" s="11" t="str">
        <f>IF('Prax Math 5732'!B176="","", IF(L176&lt;20, 20, IF(L176&gt;80, 80, L176)))</f>
        <v/>
      </c>
    </row>
    <row r="177" spans="1:13" x14ac:dyDescent="0.25">
      <c r="A177" s="11">
        <v>176</v>
      </c>
      <c r="B177" s="30"/>
      <c r="C177" s="25" t="str">
        <f t="shared" si="16"/>
        <v/>
      </c>
      <c r="D177" s="25" t="str">
        <f t="shared" si="20"/>
        <v/>
      </c>
      <c r="E177" s="11" t="str">
        <f>IF('Prax Math 5732'!B177="","",IF('Prax Math 5732'!D177&lt;'ACT M to SAT M'!$A$2,'ACT M to SAT M'!$B$2,IF('Prax Math 5732'!D177&gt;'ACT M to SAT M'!A$28,'ACT M to SAT M'!B$28,VLOOKUP(D177,'ACT M to SAT M'!A:B,2,FALSE))))</f>
        <v/>
      </c>
      <c r="F177" s="11" t="str">
        <f t="shared" si="17"/>
        <v/>
      </c>
      <c r="G177" s="11" t="str">
        <f t="shared" si="21"/>
        <v/>
      </c>
      <c r="H177" s="11" t="str">
        <f t="shared" si="18"/>
        <v/>
      </c>
      <c r="I177" s="11" t="str">
        <f t="shared" si="22"/>
        <v/>
      </c>
      <c r="J177" s="11" t="str">
        <f t="shared" si="19"/>
        <v/>
      </c>
      <c r="K177" s="11" t="str">
        <f t="shared" si="23"/>
        <v/>
      </c>
      <c r="L177" s="11" t="str">
        <f>IF('Prax Math 5732'!B177="","",'SAT M to CBEST M'!$A$2+'SAT M to CBEST M'!$B$2*E177)</f>
        <v/>
      </c>
      <c r="M177" s="11" t="str">
        <f>IF('Prax Math 5732'!B177="","", IF(L177&lt;20, 20, IF(L177&gt;80, 80, L177)))</f>
        <v/>
      </c>
    </row>
    <row r="178" spans="1:13" x14ac:dyDescent="0.25">
      <c r="A178" s="11">
        <v>177</v>
      </c>
      <c r="B178" s="30"/>
      <c r="C178" s="25" t="str">
        <f t="shared" si="16"/>
        <v/>
      </c>
      <c r="D178" s="25" t="str">
        <f t="shared" si="20"/>
        <v/>
      </c>
      <c r="E178" s="11" t="str">
        <f>IF('Prax Math 5732'!B178="","",IF('Prax Math 5732'!D178&lt;'ACT M to SAT M'!$A$2,'ACT M to SAT M'!$B$2,IF('Prax Math 5732'!D178&gt;'ACT M to SAT M'!A$28,'ACT M to SAT M'!B$28,VLOOKUP(D178,'ACT M to SAT M'!A:B,2,FALSE))))</f>
        <v/>
      </c>
      <c r="F178" s="11" t="str">
        <f t="shared" si="17"/>
        <v/>
      </c>
      <c r="G178" s="11" t="str">
        <f t="shared" si="21"/>
        <v/>
      </c>
      <c r="H178" s="11" t="str">
        <f t="shared" si="18"/>
        <v/>
      </c>
      <c r="I178" s="11" t="str">
        <f t="shared" si="22"/>
        <v/>
      </c>
      <c r="J178" s="11" t="str">
        <f t="shared" si="19"/>
        <v/>
      </c>
      <c r="K178" s="11" t="str">
        <f t="shared" si="23"/>
        <v/>
      </c>
      <c r="L178" s="11" t="str">
        <f>IF('Prax Math 5732'!B178="","",'SAT M to CBEST M'!$A$2+'SAT M to CBEST M'!$B$2*E178)</f>
        <v/>
      </c>
      <c r="M178" s="11" t="str">
        <f>IF('Prax Math 5732'!B178="","", IF(L178&lt;20, 20, IF(L178&gt;80, 80, L178)))</f>
        <v/>
      </c>
    </row>
    <row r="179" spans="1:13" x14ac:dyDescent="0.25">
      <c r="A179" s="11">
        <v>178</v>
      </c>
      <c r="B179" s="30"/>
      <c r="C179" s="25" t="str">
        <f t="shared" si="16"/>
        <v/>
      </c>
      <c r="D179" s="25" t="str">
        <f t="shared" si="20"/>
        <v/>
      </c>
      <c r="E179" s="11" t="str">
        <f>IF('Prax Math 5732'!B179="","",IF('Prax Math 5732'!D179&lt;'ACT M to SAT M'!$A$2,'ACT M to SAT M'!$B$2,IF('Prax Math 5732'!D179&gt;'ACT M to SAT M'!A$28,'ACT M to SAT M'!B$28,VLOOKUP(D179,'ACT M to SAT M'!A:B,2,FALSE))))</f>
        <v/>
      </c>
      <c r="F179" s="11" t="str">
        <f t="shared" si="17"/>
        <v/>
      </c>
      <c r="G179" s="11" t="str">
        <f t="shared" si="21"/>
        <v/>
      </c>
      <c r="H179" s="11" t="str">
        <f t="shared" si="18"/>
        <v/>
      </c>
      <c r="I179" s="11" t="str">
        <f t="shared" si="22"/>
        <v/>
      </c>
      <c r="J179" s="11" t="str">
        <f t="shared" si="19"/>
        <v/>
      </c>
      <c r="K179" s="11" t="str">
        <f t="shared" si="23"/>
        <v/>
      </c>
      <c r="L179" s="11" t="str">
        <f>IF('Prax Math 5732'!B179="","",'SAT M to CBEST M'!$A$2+'SAT M to CBEST M'!$B$2*E179)</f>
        <v/>
      </c>
      <c r="M179" s="11" t="str">
        <f>IF('Prax Math 5732'!B179="","", IF(L179&lt;20, 20, IF(L179&gt;80, 80, L179)))</f>
        <v/>
      </c>
    </row>
    <row r="180" spans="1:13" x14ac:dyDescent="0.25">
      <c r="A180" s="11">
        <v>179</v>
      </c>
      <c r="B180" s="30"/>
      <c r="C180" s="25" t="str">
        <f t="shared" si="16"/>
        <v/>
      </c>
      <c r="D180" s="25" t="str">
        <f t="shared" si="20"/>
        <v/>
      </c>
      <c r="E180" s="11" t="str">
        <f>IF('Prax Math 5732'!B180="","",IF('Prax Math 5732'!D180&lt;'ACT M to SAT M'!$A$2,'ACT M to SAT M'!$B$2,IF('Prax Math 5732'!D180&gt;'ACT M to SAT M'!A$28,'ACT M to SAT M'!B$28,VLOOKUP(D180,'ACT M to SAT M'!A:B,2,FALSE))))</f>
        <v/>
      </c>
      <c r="F180" s="11" t="str">
        <f t="shared" si="17"/>
        <v/>
      </c>
      <c r="G180" s="11" t="str">
        <f t="shared" si="21"/>
        <v/>
      </c>
      <c r="H180" s="11" t="str">
        <f t="shared" si="18"/>
        <v/>
      </c>
      <c r="I180" s="11" t="str">
        <f t="shared" si="22"/>
        <v/>
      </c>
      <c r="J180" s="11" t="str">
        <f t="shared" si="19"/>
        <v/>
      </c>
      <c r="K180" s="11" t="str">
        <f t="shared" si="23"/>
        <v/>
      </c>
      <c r="L180" s="11" t="str">
        <f>IF('Prax Math 5732'!B180="","",'SAT M to CBEST M'!$A$2+'SAT M to CBEST M'!$B$2*E180)</f>
        <v/>
      </c>
      <c r="M180" s="11" t="str">
        <f>IF('Prax Math 5732'!B180="","", IF(L180&lt;20, 20, IF(L180&gt;80, 80, L180)))</f>
        <v/>
      </c>
    </row>
    <row r="181" spans="1:13" x14ac:dyDescent="0.25">
      <c r="A181" s="11">
        <v>180</v>
      </c>
      <c r="B181" s="30"/>
      <c r="C181" s="25" t="str">
        <f t="shared" si="16"/>
        <v/>
      </c>
      <c r="D181" s="25" t="str">
        <f t="shared" si="20"/>
        <v/>
      </c>
      <c r="E181" s="11" t="str">
        <f>IF('Prax Math 5732'!B181="","",IF('Prax Math 5732'!D181&lt;'ACT M to SAT M'!$A$2,'ACT M to SAT M'!$B$2,IF('Prax Math 5732'!D181&gt;'ACT M to SAT M'!A$28,'ACT M to SAT M'!B$28,VLOOKUP(D181,'ACT M to SAT M'!A:B,2,FALSE))))</f>
        <v/>
      </c>
      <c r="F181" s="11" t="str">
        <f t="shared" si="17"/>
        <v/>
      </c>
      <c r="G181" s="11" t="str">
        <f t="shared" si="21"/>
        <v/>
      </c>
      <c r="H181" s="11" t="str">
        <f t="shared" si="18"/>
        <v/>
      </c>
      <c r="I181" s="11" t="str">
        <f t="shared" si="22"/>
        <v/>
      </c>
      <c r="J181" s="11" t="str">
        <f t="shared" si="19"/>
        <v/>
      </c>
      <c r="K181" s="11" t="str">
        <f t="shared" si="23"/>
        <v/>
      </c>
      <c r="L181" s="11" t="str">
        <f>IF('Prax Math 5732'!B181="","",'SAT M to CBEST M'!$A$2+'SAT M to CBEST M'!$B$2*E181)</f>
        <v/>
      </c>
      <c r="M181" s="11" t="str">
        <f>IF('Prax Math 5732'!B181="","", IF(L181&lt;20, 20, IF(L181&gt;80, 80, L181)))</f>
        <v/>
      </c>
    </row>
    <row r="182" spans="1:13" x14ac:dyDescent="0.25">
      <c r="A182" s="11">
        <v>181</v>
      </c>
      <c r="B182" s="30"/>
      <c r="C182" s="25" t="str">
        <f t="shared" si="16"/>
        <v/>
      </c>
      <c r="D182" s="25" t="str">
        <f t="shared" si="20"/>
        <v/>
      </c>
      <c r="E182" s="11" t="str">
        <f>IF('Prax Math 5732'!B182="","",IF('Prax Math 5732'!D182&lt;'ACT M to SAT M'!$A$2,'ACT M to SAT M'!$B$2,IF('Prax Math 5732'!D182&gt;'ACT M to SAT M'!A$28,'ACT M to SAT M'!B$28,VLOOKUP(D182,'ACT M to SAT M'!A:B,2,FALSE))))</f>
        <v/>
      </c>
      <c r="F182" s="11" t="str">
        <f t="shared" si="17"/>
        <v/>
      </c>
      <c r="G182" s="11" t="str">
        <f t="shared" si="21"/>
        <v/>
      </c>
      <c r="H182" s="11" t="str">
        <f t="shared" si="18"/>
        <v/>
      </c>
      <c r="I182" s="11" t="str">
        <f t="shared" si="22"/>
        <v/>
      </c>
      <c r="J182" s="11" t="str">
        <f t="shared" si="19"/>
        <v/>
      </c>
      <c r="K182" s="11" t="str">
        <f t="shared" si="23"/>
        <v/>
      </c>
      <c r="L182" s="11" t="str">
        <f>IF('Prax Math 5732'!B182="","",'SAT M to CBEST M'!$A$2+'SAT M to CBEST M'!$B$2*E182)</f>
        <v/>
      </c>
      <c r="M182" s="11" t="str">
        <f>IF('Prax Math 5732'!B182="","", IF(L182&lt;20, 20, IF(L182&gt;80, 80, L182)))</f>
        <v/>
      </c>
    </row>
    <row r="183" spans="1:13" x14ac:dyDescent="0.25">
      <c r="A183" s="11">
        <v>182</v>
      </c>
      <c r="B183" s="30"/>
      <c r="C183" s="25" t="str">
        <f t="shared" si="16"/>
        <v/>
      </c>
      <c r="D183" s="25" t="str">
        <f t="shared" si="20"/>
        <v/>
      </c>
      <c r="E183" s="11" t="str">
        <f>IF('Prax Math 5732'!B183="","",IF('Prax Math 5732'!D183&lt;'ACT M to SAT M'!$A$2,'ACT M to SAT M'!$B$2,IF('Prax Math 5732'!D183&gt;'ACT M to SAT M'!A$28,'ACT M to SAT M'!B$28,VLOOKUP(D183,'ACT M to SAT M'!A:B,2,FALSE))))</f>
        <v/>
      </c>
      <c r="F183" s="11" t="str">
        <f t="shared" si="17"/>
        <v/>
      </c>
      <c r="G183" s="11" t="str">
        <f t="shared" si="21"/>
        <v/>
      </c>
      <c r="H183" s="11" t="str">
        <f t="shared" si="18"/>
        <v/>
      </c>
      <c r="I183" s="11" t="str">
        <f t="shared" si="22"/>
        <v/>
      </c>
      <c r="J183" s="11" t="str">
        <f t="shared" si="19"/>
        <v/>
      </c>
      <c r="K183" s="11" t="str">
        <f t="shared" si="23"/>
        <v/>
      </c>
      <c r="L183" s="11" t="str">
        <f>IF('Prax Math 5732'!B183="","",'SAT M to CBEST M'!$A$2+'SAT M to CBEST M'!$B$2*E183)</f>
        <v/>
      </c>
      <c r="M183" s="11" t="str">
        <f>IF('Prax Math 5732'!B183="","", IF(L183&lt;20, 20, IF(L183&gt;80, 80, L183)))</f>
        <v/>
      </c>
    </row>
    <row r="184" spans="1:13" x14ac:dyDescent="0.25">
      <c r="A184" s="11">
        <v>183</v>
      </c>
      <c r="B184" s="30"/>
      <c r="C184" s="25" t="str">
        <f t="shared" si="16"/>
        <v/>
      </c>
      <c r="D184" s="25" t="str">
        <f t="shared" si="20"/>
        <v/>
      </c>
      <c r="E184" s="11" t="str">
        <f>IF('Prax Math 5732'!B184="","",IF('Prax Math 5732'!D184&lt;'ACT M to SAT M'!$A$2,'ACT M to SAT M'!$B$2,IF('Prax Math 5732'!D184&gt;'ACT M to SAT M'!A$28,'ACT M to SAT M'!B$28,VLOOKUP(D184,'ACT M to SAT M'!A:B,2,FALSE))))</f>
        <v/>
      </c>
      <c r="F184" s="11" t="str">
        <f t="shared" si="17"/>
        <v/>
      </c>
      <c r="G184" s="11" t="str">
        <f t="shared" si="21"/>
        <v/>
      </c>
      <c r="H184" s="11" t="str">
        <f t="shared" si="18"/>
        <v/>
      </c>
      <c r="I184" s="11" t="str">
        <f t="shared" si="22"/>
        <v/>
      </c>
      <c r="J184" s="11" t="str">
        <f t="shared" si="19"/>
        <v/>
      </c>
      <c r="K184" s="11" t="str">
        <f t="shared" si="23"/>
        <v/>
      </c>
      <c r="L184" s="11" t="str">
        <f>IF('Prax Math 5732'!B184="","",'SAT M to CBEST M'!$A$2+'SAT M to CBEST M'!$B$2*E184)</f>
        <v/>
      </c>
      <c r="M184" s="11" t="str">
        <f>IF('Prax Math 5732'!B184="","", IF(L184&lt;20, 20, IF(L184&gt;80, 80, L184)))</f>
        <v/>
      </c>
    </row>
    <row r="185" spans="1:13" x14ac:dyDescent="0.25">
      <c r="A185" s="11">
        <v>184</v>
      </c>
      <c r="B185" s="30"/>
      <c r="C185" s="25" t="str">
        <f t="shared" si="16"/>
        <v/>
      </c>
      <c r="D185" s="25" t="str">
        <f t="shared" si="20"/>
        <v/>
      </c>
      <c r="E185" s="11" t="str">
        <f>IF('Prax Math 5732'!B185="","",IF('Prax Math 5732'!D185&lt;'ACT M to SAT M'!$A$2,'ACT M to SAT M'!$B$2,IF('Prax Math 5732'!D185&gt;'ACT M to SAT M'!A$28,'ACT M to SAT M'!B$28,VLOOKUP(D185,'ACT M to SAT M'!A:B,2,FALSE))))</f>
        <v/>
      </c>
      <c r="F185" s="11" t="str">
        <f t="shared" si="17"/>
        <v/>
      </c>
      <c r="G185" s="11" t="str">
        <f t="shared" si="21"/>
        <v/>
      </c>
      <c r="H185" s="11" t="str">
        <f t="shared" si="18"/>
        <v/>
      </c>
      <c r="I185" s="11" t="str">
        <f t="shared" si="22"/>
        <v/>
      </c>
      <c r="J185" s="11" t="str">
        <f t="shared" si="19"/>
        <v/>
      </c>
      <c r="K185" s="11" t="str">
        <f t="shared" si="23"/>
        <v/>
      </c>
      <c r="L185" s="11" t="str">
        <f>IF('Prax Math 5732'!B185="","",'SAT M to CBEST M'!$A$2+'SAT M to CBEST M'!$B$2*E185)</f>
        <v/>
      </c>
      <c r="M185" s="11" t="str">
        <f>IF('Prax Math 5732'!B185="","", IF(L185&lt;20, 20, IF(L185&gt;80, 80, L185)))</f>
        <v/>
      </c>
    </row>
    <row r="186" spans="1:13" x14ac:dyDescent="0.25">
      <c r="A186" s="11">
        <v>185</v>
      </c>
      <c r="B186" s="30"/>
      <c r="C186" s="25" t="str">
        <f t="shared" si="16"/>
        <v/>
      </c>
      <c r="D186" s="25" t="str">
        <f t="shared" si="20"/>
        <v/>
      </c>
      <c r="E186" s="11" t="str">
        <f>IF('Prax Math 5732'!B186="","",IF('Prax Math 5732'!D186&lt;'ACT M to SAT M'!$A$2,'ACT M to SAT M'!$B$2,IF('Prax Math 5732'!D186&gt;'ACT M to SAT M'!A$28,'ACT M to SAT M'!B$28,VLOOKUP(D186,'ACT M to SAT M'!A:B,2,FALSE))))</f>
        <v/>
      </c>
      <c r="F186" s="11" t="str">
        <f t="shared" si="17"/>
        <v/>
      </c>
      <c r="G186" s="11" t="str">
        <f t="shared" si="21"/>
        <v/>
      </c>
      <c r="H186" s="11" t="str">
        <f t="shared" si="18"/>
        <v/>
      </c>
      <c r="I186" s="11" t="str">
        <f t="shared" si="22"/>
        <v/>
      </c>
      <c r="J186" s="11" t="str">
        <f t="shared" si="19"/>
        <v/>
      </c>
      <c r="K186" s="11" t="str">
        <f t="shared" si="23"/>
        <v/>
      </c>
      <c r="L186" s="11" t="str">
        <f>IF('Prax Math 5732'!B186="","",'SAT M to CBEST M'!$A$2+'SAT M to CBEST M'!$B$2*E186)</f>
        <v/>
      </c>
      <c r="M186" s="11" t="str">
        <f>IF('Prax Math 5732'!B186="","", IF(L186&lt;20, 20, IF(L186&gt;80, 80, L186)))</f>
        <v/>
      </c>
    </row>
    <row r="187" spans="1:13" x14ac:dyDescent="0.25">
      <c r="A187" s="11">
        <v>186</v>
      </c>
      <c r="B187" s="30"/>
      <c r="C187" s="25" t="str">
        <f t="shared" si="16"/>
        <v/>
      </c>
      <c r="D187" s="25" t="str">
        <f t="shared" si="20"/>
        <v/>
      </c>
      <c r="E187" s="11" t="str">
        <f>IF('Prax Math 5732'!B187="","",IF('Prax Math 5732'!D187&lt;'ACT M to SAT M'!$A$2,'ACT M to SAT M'!$B$2,IF('Prax Math 5732'!D187&gt;'ACT M to SAT M'!A$28,'ACT M to SAT M'!B$28,VLOOKUP(D187,'ACT M to SAT M'!A:B,2,FALSE))))</f>
        <v/>
      </c>
      <c r="F187" s="11" t="str">
        <f t="shared" si="17"/>
        <v/>
      </c>
      <c r="G187" s="11" t="str">
        <f t="shared" si="21"/>
        <v/>
      </c>
      <c r="H187" s="11" t="str">
        <f t="shared" si="18"/>
        <v/>
      </c>
      <c r="I187" s="11" t="str">
        <f t="shared" si="22"/>
        <v/>
      </c>
      <c r="J187" s="11" t="str">
        <f t="shared" si="19"/>
        <v/>
      </c>
      <c r="K187" s="11" t="str">
        <f t="shared" si="23"/>
        <v/>
      </c>
      <c r="L187" s="11" t="str">
        <f>IF('Prax Math 5732'!B187="","",'SAT M to CBEST M'!$A$2+'SAT M to CBEST M'!$B$2*E187)</f>
        <v/>
      </c>
      <c r="M187" s="11" t="str">
        <f>IF('Prax Math 5732'!B187="","", IF(L187&lt;20, 20, IF(L187&gt;80, 80, L187)))</f>
        <v/>
      </c>
    </row>
    <row r="188" spans="1:13" x14ac:dyDescent="0.25">
      <c r="A188" s="11">
        <v>187</v>
      </c>
      <c r="B188" s="30"/>
      <c r="C188" s="25" t="str">
        <f t="shared" si="16"/>
        <v/>
      </c>
      <c r="D188" s="25" t="str">
        <f t="shared" si="20"/>
        <v/>
      </c>
      <c r="E188" s="11" t="str">
        <f>IF('Prax Math 5732'!B188="","",IF('Prax Math 5732'!D188&lt;'ACT M to SAT M'!$A$2,'ACT M to SAT M'!$B$2,IF('Prax Math 5732'!D188&gt;'ACT M to SAT M'!A$28,'ACT M to SAT M'!B$28,VLOOKUP(D188,'ACT M to SAT M'!A:B,2,FALSE))))</f>
        <v/>
      </c>
      <c r="F188" s="11" t="str">
        <f t="shared" si="17"/>
        <v/>
      </c>
      <c r="G188" s="11" t="str">
        <f t="shared" si="21"/>
        <v/>
      </c>
      <c r="H188" s="11" t="str">
        <f t="shared" si="18"/>
        <v/>
      </c>
      <c r="I188" s="11" t="str">
        <f t="shared" si="22"/>
        <v/>
      </c>
      <c r="J188" s="11" t="str">
        <f t="shared" si="19"/>
        <v/>
      </c>
      <c r="K188" s="11" t="str">
        <f t="shared" si="23"/>
        <v/>
      </c>
      <c r="L188" s="11" t="str">
        <f>IF('Prax Math 5732'!B188="","",'SAT M to CBEST M'!$A$2+'SAT M to CBEST M'!$B$2*E188)</f>
        <v/>
      </c>
      <c r="M188" s="11" t="str">
        <f>IF('Prax Math 5732'!B188="","", IF(L188&lt;20, 20, IF(L188&gt;80, 80, L188)))</f>
        <v/>
      </c>
    </row>
    <row r="189" spans="1:13" x14ac:dyDescent="0.25">
      <c r="A189" s="11">
        <v>188</v>
      </c>
      <c r="B189" s="30"/>
      <c r="C189" s="25" t="str">
        <f t="shared" si="16"/>
        <v/>
      </c>
      <c r="D189" s="25" t="str">
        <f t="shared" si="20"/>
        <v/>
      </c>
      <c r="E189" s="11" t="str">
        <f>IF('Prax Math 5732'!B189="","",IF('Prax Math 5732'!D189&lt;'ACT M to SAT M'!$A$2,'ACT M to SAT M'!$B$2,IF('Prax Math 5732'!D189&gt;'ACT M to SAT M'!A$28,'ACT M to SAT M'!B$28,VLOOKUP(D189,'ACT M to SAT M'!A:B,2,FALSE))))</f>
        <v/>
      </c>
      <c r="F189" s="11" t="str">
        <f t="shared" si="17"/>
        <v/>
      </c>
      <c r="G189" s="11" t="str">
        <f t="shared" si="21"/>
        <v/>
      </c>
      <c r="H189" s="11" t="str">
        <f t="shared" si="18"/>
        <v/>
      </c>
      <c r="I189" s="11" t="str">
        <f t="shared" si="22"/>
        <v/>
      </c>
      <c r="J189" s="11" t="str">
        <f t="shared" si="19"/>
        <v/>
      </c>
      <c r="K189" s="11" t="str">
        <f t="shared" si="23"/>
        <v/>
      </c>
      <c r="L189" s="11" t="str">
        <f>IF('Prax Math 5732'!B189="","",'SAT M to CBEST M'!$A$2+'SAT M to CBEST M'!$B$2*E189)</f>
        <v/>
      </c>
      <c r="M189" s="11" t="str">
        <f>IF('Prax Math 5732'!B189="","", IF(L189&lt;20, 20, IF(L189&gt;80, 80, L189)))</f>
        <v/>
      </c>
    </row>
    <row r="190" spans="1:13" x14ac:dyDescent="0.25">
      <c r="A190" s="11">
        <v>189</v>
      </c>
      <c r="B190" s="30"/>
      <c r="C190" s="25" t="str">
        <f t="shared" si="16"/>
        <v/>
      </c>
      <c r="D190" s="25" t="str">
        <f t="shared" si="20"/>
        <v/>
      </c>
      <c r="E190" s="11" t="str">
        <f>IF('Prax Math 5732'!B190="","",IF('Prax Math 5732'!D190&lt;'ACT M to SAT M'!$A$2,'ACT M to SAT M'!$B$2,IF('Prax Math 5732'!D190&gt;'ACT M to SAT M'!A$28,'ACT M to SAT M'!B$28,VLOOKUP(D190,'ACT M to SAT M'!A:B,2,FALSE))))</f>
        <v/>
      </c>
      <c r="F190" s="11" t="str">
        <f t="shared" si="17"/>
        <v/>
      </c>
      <c r="G190" s="11" t="str">
        <f t="shared" si="21"/>
        <v/>
      </c>
      <c r="H190" s="11" t="str">
        <f t="shared" si="18"/>
        <v/>
      </c>
      <c r="I190" s="11" t="str">
        <f t="shared" si="22"/>
        <v/>
      </c>
      <c r="J190" s="11" t="str">
        <f t="shared" si="19"/>
        <v/>
      </c>
      <c r="K190" s="11" t="str">
        <f t="shared" si="23"/>
        <v/>
      </c>
      <c r="L190" s="11" t="str">
        <f>IF('Prax Math 5732'!B190="","",'SAT M to CBEST M'!$A$2+'SAT M to CBEST M'!$B$2*E190)</f>
        <v/>
      </c>
      <c r="M190" s="11" t="str">
        <f>IF('Prax Math 5732'!B190="","", IF(L190&lt;20, 20, IF(L190&gt;80, 80, L190)))</f>
        <v/>
      </c>
    </row>
    <row r="191" spans="1:13" x14ac:dyDescent="0.25">
      <c r="A191" s="11">
        <v>190</v>
      </c>
      <c r="B191" s="30"/>
      <c r="C191" s="25" t="str">
        <f t="shared" si="16"/>
        <v/>
      </c>
      <c r="D191" s="25" t="str">
        <f t="shared" si="20"/>
        <v/>
      </c>
      <c r="E191" s="11" t="str">
        <f>IF('Prax Math 5732'!B191="","",IF('Prax Math 5732'!D191&lt;'ACT M to SAT M'!$A$2,'ACT M to SAT M'!$B$2,IF('Prax Math 5732'!D191&gt;'ACT M to SAT M'!A$28,'ACT M to SAT M'!B$28,VLOOKUP(D191,'ACT M to SAT M'!A:B,2,FALSE))))</f>
        <v/>
      </c>
      <c r="F191" s="11" t="str">
        <f t="shared" si="17"/>
        <v/>
      </c>
      <c r="G191" s="11" t="str">
        <f t="shared" si="21"/>
        <v/>
      </c>
      <c r="H191" s="11" t="str">
        <f t="shared" si="18"/>
        <v/>
      </c>
      <c r="I191" s="11" t="str">
        <f t="shared" si="22"/>
        <v/>
      </c>
      <c r="J191" s="11" t="str">
        <f t="shared" si="19"/>
        <v/>
      </c>
      <c r="K191" s="11" t="str">
        <f t="shared" si="23"/>
        <v/>
      </c>
      <c r="L191" s="11" t="str">
        <f>IF('Prax Math 5732'!B191="","",'SAT M to CBEST M'!$A$2+'SAT M to CBEST M'!$B$2*E191)</f>
        <v/>
      </c>
      <c r="M191" s="11" t="str">
        <f>IF('Prax Math 5732'!B191="","", IF(L191&lt;20, 20, IF(L191&gt;80, 80, L191)))</f>
        <v/>
      </c>
    </row>
    <row r="192" spans="1:13" x14ac:dyDescent="0.25">
      <c r="A192" s="11">
        <v>191</v>
      </c>
      <c r="B192" s="30"/>
      <c r="C192" s="25" t="str">
        <f t="shared" si="16"/>
        <v/>
      </c>
      <c r="D192" s="25" t="str">
        <f t="shared" si="20"/>
        <v/>
      </c>
      <c r="E192" s="11" t="str">
        <f>IF('Prax Math 5732'!B192="","",IF('Prax Math 5732'!D192&lt;'ACT M to SAT M'!$A$2,'ACT M to SAT M'!$B$2,IF('Prax Math 5732'!D192&gt;'ACT M to SAT M'!A$28,'ACT M to SAT M'!B$28,VLOOKUP(D192,'ACT M to SAT M'!A:B,2,FALSE))))</f>
        <v/>
      </c>
      <c r="F192" s="11" t="str">
        <f t="shared" si="17"/>
        <v/>
      </c>
      <c r="G192" s="11" t="str">
        <f t="shared" si="21"/>
        <v/>
      </c>
      <c r="H192" s="11" t="str">
        <f t="shared" si="18"/>
        <v/>
      </c>
      <c r="I192" s="11" t="str">
        <f t="shared" si="22"/>
        <v/>
      </c>
      <c r="J192" s="11" t="str">
        <f t="shared" si="19"/>
        <v/>
      </c>
      <c r="K192" s="11" t="str">
        <f t="shared" si="23"/>
        <v/>
      </c>
      <c r="L192" s="11" t="str">
        <f>IF('Prax Math 5732'!B192="","",'SAT M to CBEST M'!$A$2+'SAT M to CBEST M'!$B$2*E192)</f>
        <v/>
      </c>
      <c r="M192" s="11" t="str">
        <f>IF('Prax Math 5732'!B192="","", IF(L192&lt;20, 20, IF(L192&gt;80, 80, L192)))</f>
        <v/>
      </c>
    </row>
    <row r="193" spans="1:13" x14ac:dyDescent="0.25">
      <c r="A193" s="11">
        <v>192</v>
      </c>
      <c r="B193" s="30"/>
      <c r="C193" s="25" t="str">
        <f t="shared" si="16"/>
        <v/>
      </c>
      <c r="D193" s="25" t="str">
        <f t="shared" si="20"/>
        <v/>
      </c>
      <c r="E193" s="11" t="str">
        <f>IF('Prax Math 5732'!B193="","",IF('Prax Math 5732'!D193&lt;'ACT M to SAT M'!$A$2,'ACT M to SAT M'!$B$2,IF('Prax Math 5732'!D193&gt;'ACT M to SAT M'!A$28,'ACT M to SAT M'!B$28,VLOOKUP(D193,'ACT M to SAT M'!A:B,2,FALSE))))</f>
        <v/>
      </c>
      <c r="F193" s="11" t="str">
        <f t="shared" si="17"/>
        <v/>
      </c>
      <c r="G193" s="11" t="str">
        <f t="shared" si="21"/>
        <v/>
      </c>
      <c r="H193" s="11" t="str">
        <f t="shared" si="18"/>
        <v/>
      </c>
      <c r="I193" s="11" t="str">
        <f t="shared" si="22"/>
        <v/>
      </c>
      <c r="J193" s="11" t="str">
        <f t="shared" si="19"/>
        <v/>
      </c>
      <c r="K193" s="11" t="str">
        <f t="shared" si="23"/>
        <v/>
      </c>
      <c r="L193" s="11" t="str">
        <f>IF('Prax Math 5732'!B193="","",'SAT M to CBEST M'!$A$2+'SAT M to CBEST M'!$B$2*E193)</f>
        <v/>
      </c>
      <c r="M193" s="11" t="str">
        <f>IF('Prax Math 5732'!B193="","", IF(L193&lt;20, 20, IF(L193&gt;80, 80, L193)))</f>
        <v/>
      </c>
    </row>
    <row r="194" spans="1:13" x14ac:dyDescent="0.25">
      <c r="A194" s="11">
        <v>193</v>
      </c>
      <c r="B194" s="30"/>
      <c r="C194" s="25" t="str">
        <f t="shared" ref="C194:C257" si="24">IF(B194="","", interceptPCM5732toACTM + slopePCM5732toACTM*B194)</f>
        <v/>
      </c>
      <c r="D194" s="25" t="str">
        <f t="shared" si="20"/>
        <v/>
      </c>
      <c r="E194" s="11" t="str">
        <f>IF('Prax Math 5732'!B194="","",IF('Prax Math 5732'!D194&lt;'ACT M to SAT M'!$A$2,'ACT M to SAT M'!$B$2,IF('Prax Math 5732'!D194&gt;'ACT M to SAT M'!A$28,'ACT M to SAT M'!B$28,VLOOKUP(D194,'ACT M to SAT M'!A:B,2,FALSE))))</f>
        <v/>
      </c>
      <c r="F194" s="11" t="str">
        <f t="shared" ref="F194:F257" si="25">IF(B194="","",IF(D194&gt;=17, upperinterceptACTMtoPAAM201+D194*upperslopeACTMtoPAAM201, lowerinterceptACTMtoPAAM201+D194*lowerslopeACTMtoPAAM201))</f>
        <v/>
      </c>
      <c r="G194" s="11" t="str">
        <f t="shared" si="21"/>
        <v/>
      </c>
      <c r="H194" s="11" t="str">
        <f t="shared" ref="H194:H257" si="26">IF(B194="","",interceptACTMtoPCM5733+slopeACTMtoPCM5733*D194)</f>
        <v/>
      </c>
      <c r="I194" s="11" t="str">
        <f t="shared" si="22"/>
        <v/>
      </c>
      <c r="J194" s="11" t="str">
        <f t="shared" ref="J194:J257" si="27">IF(B194="","",IF(D194&gt;=16, upperinterceptACTMtoPAAM211+D194*upperslopeACTMtoPAAM211, lowerinterceptACTMtoPAAM211+D194*lowerslopeACTMtoPAAM211))</f>
        <v/>
      </c>
      <c r="K194" s="11" t="str">
        <f t="shared" si="23"/>
        <v/>
      </c>
      <c r="L194" s="11" t="str">
        <f>IF('Prax Math 5732'!B194="","",'SAT M to CBEST M'!$A$2+'SAT M to CBEST M'!$B$2*E194)</f>
        <v/>
      </c>
      <c r="M194" s="11" t="str">
        <f>IF('Prax Math 5732'!B194="","", IF(L194&lt;20, 20, IF(L194&gt;80, 80, L194)))</f>
        <v/>
      </c>
    </row>
    <row r="195" spans="1:13" x14ac:dyDescent="0.25">
      <c r="A195" s="11">
        <v>194</v>
      </c>
      <c r="B195" s="30"/>
      <c r="C195" s="25" t="str">
        <f t="shared" si="24"/>
        <v/>
      </c>
      <c r="D195" s="25" t="str">
        <f t="shared" ref="D195:D258" si="28">IF(B195="","",IF(C195&lt;1,1,IF(C195&gt;36,36,ROUND(C195,0))))</f>
        <v/>
      </c>
      <c r="E195" s="11" t="str">
        <f>IF('Prax Math 5732'!B195="","",IF('Prax Math 5732'!D195&lt;'ACT M to SAT M'!$A$2,'ACT M to SAT M'!$B$2,IF('Prax Math 5732'!D195&gt;'ACT M to SAT M'!A$28,'ACT M to SAT M'!B$28,VLOOKUP(D195,'ACT M to SAT M'!A:B,2,FALSE))))</f>
        <v/>
      </c>
      <c r="F195" s="11" t="str">
        <f t="shared" si="25"/>
        <v/>
      </c>
      <c r="G195" s="11" t="str">
        <f t="shared" ref="G195:G258" si="29">IF(B195="","", IF(F195&lt;100, 100, IF(F195&gt;300, 300, F195)))</f>
        <v/>
      </c>
      <c r="H195" s="11" t="str">
        <f t="shared" si="26"/>
        <v/>
      </c>
      <c r="I195" s="11" t="str">
        <f t="shared" ref="I195:I258" si="30">IF(B195="","", IF(H195&lt;100, 100, IF(H195&gt;200, 200, H195)))</f>
        <v/>
      </c>
      <c r="J195" s="11" t="str">
        <f t="shared" si="27"/>
        <v/>
      </c>
      <c r="K195" s="11" t="str">
        <f t="shared" ref="K195:K258" si="31">IF(B195="","", IF(J195&lt;100, 100, IF(J195&gt;300, 300, J195)))</f>
        <v/>
      </c>
      <c r="L195" s="11" t="str">
        <f>IF('Prax Math 5732'!B195="","",'SAT M to CBEST M'!$A$2+'SAT M to CBEST M'!$B$2*E195)</f>
        <v/>
      </c>
      <c r="M195" s="11" t="str">
        <f>IF('Prax Math 5732'!B195="","", IF(L195&lt;20, 20, IF(L195&gt;80, 80, L195)))</f>
        <v/>
      </c>
    </row>
    <row r="196" spans="1:13" x14ac:dyDescent="0.25">
      <c r="A196" s="11">
        <v>195</v>
      </c>
      <c r="B196" s="30"/>
      <c r="C196" s="25" t="str">
        <f t="shared" si="24"/>
        <v/>
      </c>
      <c r="D196" s="25" t="str">
        <f t="shared" si="28"/>
        <v/>
      </c>
      <c r="E196" s="11" t="str">
        <f>IF('Prax Math 5732'!B196="","",IF('Prax Math 5732'!D196&lt;'ACT M to SAT M'!$A$2,'ACT M to SAT M'!$B$2,IF('Prax Math 5732'!D196&gt;'ACT M to SAT M'!A$28,'ACT M to SAT M'!B$28,VLOOKUP(D196,'ACT M to SAT M'!A:B,2,FALSE))))</f>
        <v/>
      </c>
      <c r="F196" s="11" t="str">
        <f t="shared" si="25"/>
        <v/>
      </c>
      <c r="G196" s="11" t="str">
        <f t="shared" si="29"/>
        <v/>
      </c>
      <c r="H196" s="11" t="str">
        <f t="shared" si="26"/>
        <v/>
      </c>
      <c r="I196" s="11" t="str">
        <f t="shared" si="30"/>
        <v/>
      </c>
      <c r="J196" s="11" t="str">
        <f t="shared" si="27"/>
        <v/>
      </c>
      <c r="K196" s="11" t="str">
        <f t="shared" si="31"/>
        <v/>
      </c>
      <c r="L196" s="11" t="str">
        <f>IF('Prax Math 5732'!B196="","",'SAT M to CBEST M'!$A$2+'SAT M to CBEST M'!$B$2*E196)</f>
        <v/>
      </c>
      <c r="M196" s="11" t="str">
        <f>IF('Prax Math 5732'!B196="","", IF(L196&lt;20, 20, IF(L196&gt;80, 80, L196)))</f>
        <v/>
      </c>
    </row>
    <row r="197" spans="1:13" x14ac:dyDescent="0.25">
      <c r="A197" s="11">
        <v>196</v>
      </c>
      <c r="B197" s="30"/>
      <c r="C197" s="25" t="str">
        <f t="shared" si="24"/>
        <v/>
      </c>
      <c r="D197" s="25" t="str">
        <f t="shared" si="28"/>
        <v/>
      </c>
      <c r="E197" s="11" t="str">
        <f>IF('Prax Math 5732'!B197="","",IF('Prax Math 5732'!D197&lt;'ACT M to SAT M'!$A$2,'ACT M to SAT M'!$B$2,IF('Prax Math 5732'!D197&gt;'ACT M to SAT M'!A$28,'ACT M to SAT M'!B$28,VLOOKUP(D197,'ACT M to SAT M'!A:B,2,FALSE))))</f>
        <v/>
      </c>
      <c r="F197" s="11" t="str">
        <f t="shared" si="25"/>
        <v/>
      </c>
      <c r="G197" s="11" t="str">
        <f t="shared" si="29"/>
        <v/>
      </c>
      <c r="H197" s="11" t="str">
        <f t="shared" si="26"/>
        <v/>
      </c>
      <c r="I197" s="11" t="str">
        <f t="shared" si="30"/>
        <v/>
      </c>
      <c r="J197" s="11" t="str">
        <f t="shared" si="27"/>
        <v/>
      </c>
      <c r="K197" s="11" t="str">
        <f t="shared" si="31"/>
        <v/>
      </c>
      <c r="L197" s="11" t="str">
        <f>IF('Prax Math 5732'!B197="","",'SAT M to CBEST M'!$A$2+'SAT M to CBEST M'!$B$2*E197)</f>
        <v/>
      </c>
      <c r="M197" s="11" t="str">
        <f>IF('Prax Math 5732'!B197="","", IF(L197&lt;20, 20, IF(L197&gt;80, 80, L197)))</f>
        <v/>
      </c>
    </row>
    <row r="198" spans="1:13" x14ac:dyDescent="0.25">
      <c r="A198" s="11">
        <v>197</v>
      </c>
      <c r="B198" s="30"/>
      <c r="C198" s="25" t="str">
        <f t="shared" si="24"/>
        <v/>
      </c>
      <c r="D198" s="25" t="str">
        <f t="shared" si="28"/>
        <v/>
      </c>
      <c r="E198" s="11" t="str">
        <f>IF('Prax Math 5732'!B198="","",IF('Prax Math 5732'!D198&lt;'ACT M to SAT M'!$A$2,'ACT M to SAT M'!$B$2,IF('Prax Math 5732'!D198&gt;'ACT M to SAT M'!A$28,'ACT M to SAT M'!B$28,VLOOKUP(D198,'ACT M to SAT M'!A:B,2,FALSE))))</f>
        <v/>
      </c>
      <c r="F198" s="11" t="str">
        <f t="shared" si="25"/>
        <v/>
      </c>
      <c r="G198" s="11" t="str">
        <f t="shared" si="29"/>
        <v/>
      </c>
      <c r="H198" s="11" t="str">
        <f t="shared" si="26"/>
        <v/>
      </c>
      <c r="I198" s="11" t="str">
        <f t="shared" si="30"/>
        <v/>
      </c>
      <c r="J198" s="11" t="str">
        <f t="shared" si="27"/>
        <v/>
      </c>
      <c r="K198" s="11" t="str">
        <f t="shared" si="31"/>
        <v/>
      </c>
      <c r="L198" s="11" t="str">
        <f>IF('Prax Math 5732'!B198="","",'SAT M to CBEST M'!$A$2+'SAT M to CBEST M'!$B$2*E198)</f>
        <v/>
      </c>
      <c r="M198" s="11" t="str">
        <f>IF('Prax Math 5732'!B198="","", IF(L198&lt;20, 20, IF(L198&gt;80, 80, L198)))</f>
        <v/>
      </c>
    </row>
    <row r="199" spans="1:13" x14ac:dyDescent="0.25">
      <c r="A199" s="11">
        <v>198</v>
      </c>
      <c r="B199" s="30"/>
      <c r="C199" s="25" t="str">
        <f t="shared" si="24"/>
        <v/>
      </c>
      <c r="D199" s="25" t="str">
        <f t="shared" si="28"/>
        <v/>
      </c>
      <c r="E199" s="11" t="str">
        <f>IF('Prax Math 5732'!B199="","",IF('Prax Math 5732'!D199&lt;'ACT M to SAT M'!$A$2,'ACT M to SAT M'!$B$2,IF('Prax Math 5732'!D199&gt;'ACT M to SAT M'!A$28,'ACT M to SAT M'!B$28,VLOOKUP(D199,'ACT M to SAT M'!A:B,2,FALSE))))</f>
        <v/>
      </c>
      <c r="F199" s="11" t="str">
        <f t="shared" si="25"/>
        <v/>
      </c>
      <c r="G199" s="11" t="str">
        <f t="shared" si="29"/>
        <v/>
      </c>
      <c r="H199" s="11" t="str">
        <f t="shared" si="26"/>
        <v/>
      </c>
      <c r="I199" s="11" t="str">
        <f t="shared" si="30"/>
        <v/>
      </c>
      <c r="J199" s="11" t="str">
        <f t="shared" si="27"/>
        <v/>
      </c>
      <c r="K199" s="11" t="str">
        <f t="shared" si="31"/>
        <v/>
      </c>
      <c r="L199" s="11" t="str">
        <f>IF('Prax Math 5732'!B199="","",'SAT M to CBEST M'!$A$2+'SAT M to CBEST M'!$B$2*E199)</f>
        <v/>
      </c>
      <c r="M199" s="11" t="str">
        <f>IF('Prax Math 5732'!B199="","", IF(L199&lt;20, 20, IF(L199&gt;80, 80, L199)))</f>
        <v/>
      </c>
    </row>
    <row r="200" spans="1:13" x14ac:dyDescent="0.25">
      <c r="A200" s="11">
        <v>199</v>
      </c>
      <c r="B200" s="30"/>
      <c r="C200" s="25" t="str">
        <f t="shared" si="24"/>
        <v/>
      </c>
      <c r="D200" s="25" t="str">
        <f t="shared" si="28"/>
        <v/>
      </c>
      <c r="E200" s="11" t="str">
        <f>IF('Prax Math 5732'!B200="","",IF('Prax Math 5732'!D200&lt;'ACT M to SAT M'!$A$2,'ACT M to SAT M'!$B$2,IF('Prax Math 5732'!D200&gt;'ACT M to SAT M'!A$28,'ACT M to SAT M'!B$28,VLOOKUP(D200,'ACT M to SAT M'!A:B,2,FALSE))))</f>
        <v/>
      </c>
      <c r="F200" s="11" t="str">
        <f t="shared" si="25"/>
        <v/>
      </c>
      <c r="G200" s="11" t="str">
        <f t="shared" si="29"/>
        <v/>
      </c>
      <c r="H200" s="11" t="str">
        <f t="shared" si="26"/>
        <v/>
      </c>
      <c r="I200" s="11" t="str">
        <f t="shared" si="30"/>
        <v/>
      </c>
      <c r="J200" s="11" t="str">
        <f t="shared" si="27"/>
        <v/>
      </c>
      <c r="K200" s="11" t="str">
        <f t="shared" si="31"/>
        <v/>
      </c>
      <c r="L200" s="11" t="str">
        <f>IF('Prax Math 5732'!B200="","",'SAT M to CBEST M'!$A$2+'SAT M to CBEST M'!$B$2*E200)</f>
        <v/>
      </c>
      <c r="M200" s="11" t="str">
        <f>IF('Prax Math 5732'!B200="","", IF(L200&lt;20, 20, IF(L200&gt;80, 80, L200)))</f>
        <v/>
      </c>
    </row>
    <row r="201" spans="1:13" x14ac:dyDescent="0.25">
      <c r="A201" s="11">
        <v>200</v>
      </c>
      <c r="B201" s="30"/>
      <c r="C201" s="25" t="str">
        <f t="shared" si="24"/>
        <v/>
      </c>
      <c r="D201" s="25" t="str">
        <f t="shared" si="28"/>
        <v/>
      </c>
      <c r="E201" s="11" t="str">
        <f>IF('Prax Math 5732'!B201="","",IF('Prax Math 5732'!D201&lt;'ACT M to SAT M'!$A$2,'ACT M to SAT M'!$B$2,IF('Prax Math 5732'!D201&gt;'ACT M to SAT M'!A$28,'ACT M to SAT M'!B$28,VLOOKUP(D201,'ACT M to SAT M'!A:B,2,FALSE))))</f>
        <v/>
      </c>
      <c r="F201" s="11" t="str">
        <f t="shared" si="25"/>
        <v/>
      </c>
      <c r="G201" s="11" t="str">
        <f t="shared" si="29"/>
        <v/>
      </c>
      <c r="H201" s="11" t="str">
        <f t="shared" si="26"/>
        <v/>
      </c>
      <c r="I201" s="11" t="str">
        <f t="shared" si="30"/>
        <v/>
      </c>
      <c r="J201" s="11" t="str">
        <f t="shared" si="27"/>
        <v/>
      </c>
      <c r="K201" s="11" t="str">
        <f t="shared" si="31"/>
        <v/>
      </c>
      <c r="L201" s="11" t="str">
        <f>IF('Prax Math 5732'!B201="","",'SAT M to CBEST M'!$A$2+'SAT M to CBEST M'!$B$2*E201)</f>
        <v/>
      </c>
      <c r="M201" s="11" t="str">
        <f>IF('Prax Math 5732'!B201="","", IF(L201&lt;20, 20, IF(L201&gt;80, 80, L201)))</f>
        <v/>
      </c>
    </row>
    <row r="202" spans="1:13" x14ac:dyDescent="0.25">
      <c r="A202" s="11">
        <v>201</v>
      </c>
      <c r="B202" s="30"/>
      <c r="C202" s="25" t="str">
        <f t="shared" si="24"/>
        <v/>
      </c>
      <c r="D202" s="25" t="str">
        <f t="shared" si="28"/>
        <v/>
      </c>
      <c r="E202" s="11" t="str">
        <f>IF('Prax Math 5732'!B202="","",IF('Prax Math 5732'!D202&lt;'ACT M to SAT M'!$A$2,'ACT M to SAT M'!$B$2,IF('Prax Math 5732'!D202&gt;'ACT M to SAT M'!A$28,'ACT M to SAT M'!B$28,VLOOKUP(D202,'ACT M to SAT M'!A:B,2,FALSE))))</f>
        <v/>
      </c>
      <c r="F202" s="11" t="str">
        <f t="shared" si="25"/>
        <v/>
      </c>
      <c r="G202" s="11" t="str">
        <f t="shared" si="29"/>
        <v/>
      </c>
      <c r="H202" s="11" t="str">
        <f t="shared" si="26"/>
        <v/>
      </c>
      <c r="I202" s="11" t="str">
        <f t="shared" si="30"/>
        <v/>
      </c>
      <c r="J202" s="11" t="str">
        <f t="shared" si="27"/>
        <v/>
      </c>
      <c r="K202" s="11" t="str">
        <f t="shared" si="31"/>
        <v/>
      </c>
      <c r="L202" s="11" t="str">
        <f>IF('Prax Math 5732'!B202="","",'SAT M to CBEST M'!$A$2+'SAT M to CBEST M'!$B$2*E202)</f>
        <v/>
      </c>
      <c r="M202" s="11" t="str">
        <f>IF('Prax Math 5732'!B202="","", IF(L202&lt;20, 20, IF(L202&gt;80, 80, L202)))</f>
        <v/>
      </c>
    </row>
    <row r="203" spans="1:13" x14ac:dyDescent="0.25">
      <c r="A203" s="11">
        <v>202</v>
      </c>
      <c r="B203" s="30"/>
      <c r="C203" s="25" t="str">
        <f t="shared" si="24"/>
        <v/>
      </c>
      <c r="D203" s="25" t="str">
        <f t="shared" si="28"/>
        <v/>
      </c>
      <c r="E203" s="11" t="str">
        <f>IF('Prax Math 5732'!B203="","",IF('Prax Math 5732'!D203&lt;'ACT M to SAT M'!$A$2,'ACT M to SAT M'!$B$2,IF('Prax Math 5732'!D203&gt;'ACT M to SAT M'!A$28,'ACT M to SAT M'!B$28,VLOOKUP(D203,'ACT M to SAT M'!A:B,2,FALSE))))</f>
        <v/>
      </c>
      <c r="F203" s="11" t="str">
        <f t="shared" si="25"/>
        <v/>
      </c>
      <c r="G203" s="11" t="str">
        <f t="shared" si="29"/>
        <v/>
      </c>
      <c r="H203" s="11" t="str">
        <f t="shared" si="26"/>
        <v/>
      </c>
      <c r="I203" s="11" t="str">
        <f t="shared" si="30"/>
        <v/>
      </c>
      <c r="J203" s="11" t="str">
        <f t="shared" si="27"/>
        <v/>
      </c>
      <c r="K203" s="11" t="str">
        <f t="shared" si="31"/>
        <v/>
      </c>
      <c r="L203" s="11" t="str">
        <f>IF('Prax Math 5732'!B203="","",'SAT M to CBEST M'!$A$2+'SAT M to CBEST M'!$B$2*E203)</f>
        <v/>
      </c>
      <c r="M203" s="11" t="str">
        <f>IF('Prax Math 5732'!B203="","", IF(L203&lt;20, 20, IF(L203&gt;80, 80, L203)))</f>
        <v/>
      </c>
    </row>
    <row r="204" spans="1:13" x14ac:dyDescent="0.25">
      <c r="A204" s="11">
        <v>203</v>
      </c>
      <c r="B204" s="30"/>
      <c r="C204" s="25" t="str">
        <f t="shared" si="24"/>
        <v/>
      </c>
      <c r="D204" s="25" t="str">
        <f t="shared" si="28"/>
        <v/>
      </c>
      <c r="E204" s="11" t="str">
        <f>IF('Prax Math 5732'!B204="","",IF('Prax Math 5732'!D204&lt;'ACT M to SAT M'!$A$2,'ACT M to SAT M'!$B$2,IF('Prax Math 5732'!D204&gt;'ACT M to SAT M'!A$28,'ACT M to SAT M'!B$28,VLOOKUP(D204,'ACT M to SAT M'!A:B,2,FALSE))))</f>
        <v/>
      </c>
      <c r="F204" s="11" t="str">
        <f t="shared" si="25"/>
        <v/>
      </c>
      <c r="G204" s="11" t="str">
        <f t="shared" si="29"/>
        <v/>
      </c>
      <c r="H204" s="11" t="str">
        <f t="shared" si="26"/>
        <v/>
      </c>
      <c r="I204" s="11" t="str">
        <f t="shared" si="30"/>
        <v/>
      </c>
      <c r="J204" s="11" t="str">
        <f t="shared" si="27"/>
        <v/>
      </c>
      <c r="K204" s="11" t="str">
        <f t="shared" si="31"/>
        <v/>
      </c>
      <c r="L204" s="11" t="str">
        <f>IF('Prax Math 5732'!B204="","",'SAT M to CBEST M'!$A$2+'SAT M to CBEST M'!$B$2*E204)</f>
        <v/>
      </c>
      <c r="M204" s="11" t="str">
        <f>IF('Prax Math 5732'!B204="","", IF(L204&lt;20, 20, IF(L204&gt;80, 80, L204)))</f>
        <v/>
      </c>
    </row>
    <row r="205" spans="1:13" x14ac:dyDescent="0.25">
      <c r="A205" s="11">
        <v>204</v>
      </c>
      <c r="B205" s="30"/>
      <c r="C205" s="25" t="str">
        <f t="shared" si="24"/>
        <v/>
      </c>
      <c r="D205" s="25" t="str">
        <f t="shared" si="28"/>
        <v/>
      </c>
      <c r="E205" s="11" t="str">
        <f>IF('Prax Math 5732'!B205="","",IF('Prax Math 5732'!D205&lt;'ACT M to SAT M'!$A$2,'ACT M to SAT M'!$B$2,IF('Prax Math 5732'!D205&gt;'ACT M to SAT M'!A$28,'ACT M to SAT M'!B$28,VLOOKUP(D205,'ACT M to SAT M'!A:B,2,FALSE))))</f>
        <v/>
      </c>
      <c r="F205" s="11" t="str">
        <f t="shared" si="25"/>
        <v/>
      </c>
      <c r="G205" s="11" t="str">
        <f t="shared" si="29"/>
        <v/>
      </c>
      <c r="H205" s="11" t="str">
        <f t="shared" si="26"/>
        <v/>
      </c>
      <c r="I205" s="11" t="str">
        <f t="shared" si="30"/>
        <v/>
      </c>
      <c r="J205" s="11" t="str">
        <f t="shared" si="27"/>
        <v/>
      </c>
      <c r="K205" s="11" t="str">
        <f t="shared" si="31"/>
        <v/>
      </c>
      <c r="L205" s="11" t="str">
        <f>IF('Prax Math 5732'!B205="","",'SAT M to CBEST M'!$A$2+'SAT M to CBEST M'!$B$2*E205)</f>
        <v/>
      </c>
      <c r="M205" s="11" t="str">
        <f>IF('Prax Math 5732'!B205="","", IF(L205&lt;20, 20, IF(L205&gt;80, 80, L205)))</f>
        <v/>
      </c>
    </row>
    <row r="206" spans="1:13" x14ac:dyDescent="0.25">
      <c r="A206" s="11">
        <v>205</v>
      </c>
      <c r="B206" s="30"/>
      <c r="C206" s="25" t="str">
        <f t="shared" si="24"/>
        <v/>
      </c>
      <c r="D206" s="25" t="str">
        <f t="shared" si="28"/>
        <v/>
      </c>
      <c r="E206" s="11" t="str">
        <f>IF('Prax Math 5732'!B206="","",IF('Prax Math 5732'!D206&lt;'ACT M to SAT M'!$A$2,'ACT M to SAT M'!$B$2,IF('Prax Math 5732'!D206&gt;'ACT M to SAT M'!A$28,'ACT M to SAT M'!B$28,VLOOKUP(D206,'ACT M to SAT M'!A:B,2,FALSE))))</f>
        <v/>
      </c>
      <c r="F206" s="11" t="str">
        <f t="shared" si="25"/>
        <v/>
      </c>
      <c r="G206" s="11" t="str">
        <f t="shared" si="29"/>
        <v/>
      </c>
      <c r="H206" s="11" t="str">
        <f t="shared" si="26"/>
        <v/>
      </c>
      <c r="I206" s="11" t="str">
        <f t="shared" si="30"/>
        <v/>
      </c>
      <c r="J206" s="11" t="str">
        <f t="shared" si="27"/>
        <v/>
      </c>
      <c r="K206" s="11" t="str">
        <f t="shared" si="31"/>
        <v/>
      </c>
      <c r="L206" s="11" t="str">
        <f>IF('Prax Math 5732'!B206="","",'SAT M to CBEST M'!$A$2+'SAT M to CBEST M'!$B$2*E206)</f>
        <v/>
      </c>
      <c r="M206" s="11" t="str">
        <f>IF('Prax Math 5732'!B206="","", IF(L206&lt;20, 20, IF(L206&gt;80, 80, L206)))</f>
        <v/>
      </c>
    </row>
    <row r="207" spans="1:13" x14ac:dyDescent="0.25">
      <c r="A207" s="11">
        <v>206</v>
      </c>
      <c r="B207" s="30"/>
      <c r="C207" s="25" t="str">
        <f t="shared" si="24"/>
        <v/>
      </c>
      <c r="D207" s="25" t="str">
        <f t="shared" si="28"/>
        <v/>
      </c>
      <c r="E207" s="11" t="str">
        <f>IF('Prax Math 5732'!B207="","",IF('Prax Math 5732'!D207&lt;'ACT M to SAT M'!$A$2,'ACT M to SAT M'!$B$2,IF('Prax Math 5732'!D207&gt;'ACT M to SAT M'!A$28,'ACT M to SAT M'!B$28,VLOOKUP(D207,'ACT M to SAT M'!A:B,2,FALSE))))</f>
        <v/>
      </c>
      <c r="F207" s="11" t="str">
        <f t="shared" si="25"/>
        <v/>
      </c>
      <c r="G207" s="11" t="str">
        <f t="shared" si="29"/>
        <v/>
      </c>
      <c r="H207" s="11" t="str">
        <f t="shared" si="26"/>
        <v/>
      </c>
      <c r="I207" s="11" t="str">
        <f t="shared" si="30"/>
        <v/>
      </c>
      <c r="J207" s="11" t="str">
        <f t="shared" si="27"/>
        <v/>
      </c>
      <c r="K207" s="11" t="str">
        <f t="shared" si="31"/>
        <v/>
      </c>
      <c r="L207" s="11" t="str">
        <f>IF('Prax Math 5732'!B207="","",'SAT M to CBEST M'!$A$2+'SAT M to CBEST M'!$B$2*E207)</f>
        <v/>
      </c>
      <c r="M207" s="11" t="str">
        <f>IF('Prax Math 5732'!B207="","", IF(L207&lt;20, 20, IF(L207&gt;80, 80, L207)))</f>
        <v/>
      </c>
    </row>
    <row r="208" spans="1:13" x14ac:dyDescent="0.25">
      <c r="A208" s="11">
        <v>207</v>
      </c>
      <c r="B208" s="30"/>
      <c r="C208" s="25" t="str">
        <f t="shared" si="24"/>
        <v/>
      </c>
      <c r="D208" s="25" t="str">
        <f t="shared" si="28"/>
        <v/>
      </c>
      <c r="E208" s="11" t="str">
        <f>IF('Prax Math 5732'!B208="","",IF('Prax Math 5732'!D208&lt;'ACT M to SAT M'!$A$2,'ACT M to SAT M'!$B$2,IF('Prax Math 5732'!D208&gt;'ACT M to SAT M'!A$28,'ACT M to SAT M'!B$28,VLOOKUP(D208,'ACT M to SAT M'!A:B,2,FALSE))))</f>
        <v/>
      </c>
      <c r="F208" s="11" t="str">
        <f t="shared" si="25"/>
        <v/>
      </c>
      <c r="G208" s="11" t="str">
        <f t="shared" si="29"/>
        <v/>
      </c>
      <c r="H208" s="11" t="str">
        <f t="shared" si="26"/>
        <v/>
      </c>
      <c r="I208" s="11" t="str">
        <f t="shared" si="30"/>
        <v/>
      </c>
      <c r="J208" s="11" t="str">
        <f t="shared" si="27"/>
        <v/>
      </c>
      <c r="K208" s="11" t="str">
        <f t="shared" si="31"/>
        <v/>
      </c>
      <c r="L208" s="11" t="str">
        <f>IF('Prax Math 5732'!B208="","",'SAT M to CBEST M'!$A$2+'SAT M to CBEST M'!$B$2*E208)</f>
        <v/>
      </c>
      <c r="M208" s="11" t="str">
        <f>IF('Prax Math 5732'!B208="","", IF(L208&lt;20, 20, IF(L208&gt;80, 80, L208)))</f>
        <v/>
      </c>
    </row>
    <row r="209" spans="1:13" x14ac:dyDescent="0.25">
      <c r="A209" s="11">
        <v>208</v>
      </c>
      <c r="B209" s="30"/>
      <c r="C209" s="25" t="str">
        <f t="shared" si="24"/>
        <v/>
      </c>
      <c r="D209" s="25" t="str">
        <f t="shared" si="28"/>
        <v/>
      </c>
      <c r="E209" s="11" t="str">
        <f>IF('Prax Math 5732'!B209="","",IF('Prax Math 5732'!D209&lt;'ACT M to SAT M'!$A$2,'ACT M to SAT M'!$B$2,IF('Prax Math 5732'!D209&gt;'ACT M to SAT M'!A$28,'ACT M to SAT M'!B$28,VLOOKUP(D209,'ACT M to SAT M'!A:B,2,FALSE))))</f>
        <v/>
      </c>
      <c r="F209" s="11" t="str">
        <f t="shared" si="25"/>
        <v/>
      </c>
      <c r="G209" s="11" t="str">
        <f t="shared" si="29"/>
        <v/>
      </c>
      <c r="H209" s="11" t="str">
        <f t="shared" si="26"/>
        <v/>
      </c>
      <c r="I209" s="11" t="str">
        <f t="shared" si="30"/>
        <v/>
      </c>
      <c r="J209" s="11" t="str">
        <f t="shared" si="27"/>
        <v/>
      </c>
      <c r="K209" s="11" t="str">
        <f t="shared" si="31"/>
        <v/>
      </c>
      <c r="L209" s="11" t="str">
        <f>IF('Prax Math 5732'!B209="","",'SAT M to CBEST M'!$A$2+'SAT M to CBEST M'!$B$2*E209)</f>
        <v/>
      </c>
      <c r="M209" s="11" t="str">
        <f>IF('Prax Math 5732'!B209="","", IF(L209&lt;20, 20, IF(L209&gt;80, 80, L209)))</f>
        <v/>
      </c>
    </row>
    <row r="210" spans="1:13" x14ac:dyDescent="0.25">
      <c r="A210" s="11">
        <v>209</v>
      </c>
      <c r="B210" s="30"/>
      <c r="C210" s="25" t="str">
        <f t="shared" si="24"/>
        <v/>
      </c>
      <c r="D210" s="25" t="str">
        <f t="shared" si="28"/>
        <v/>
      </c>
      <c r="E210" s="11" t="str">
        <f>IF('Prax Math 5732'!B210="","",IF('Prax Math 5732'!D210&lt;'ACT M to SAT M'!$A$2,'ACT M to SAT M'!$B$2,IF('Prax Math 5732'!D210&gt;'ACT M to SAT M'!A$28,'ACT M to SAT M'!B$28,VLOOKUP(D210,'ACT M to SAT M'!A:B,2,FALSE))))</f>
        <v/>
      </c>
      <c r="F210" s="11" t="str">
        <f t="shared" si="25"/>
        <v/>
      </c>
      <c r="G210" s="11" t="str">
        <f t="shared" si="29"/>
        <v/>
      </c>
      <c r="H210" s="11" t="str">
        <f t="shared" si="26"/>
        <v/>
      </c>
      <c r="I210" s="11" t="str">
        <f t="shared" si="30"/>
        <v/>
      </c>
      <c r="J210" s="11" t="str">
        <f t="shared" si="27"/>
        <v/>
      </c>
      <c r="K210" s="11" t="str">
        <f t="shared" si="31"/>
        <v/>
      </c>
      <c r="L210" s="11" t="str">
        <f>IF('Prax Math 5732'!B210="","",'SAT M to CBEST M'!$A$2+'SAT M to CBEST M'!$B$2*E210)</f>
        <v/>
      </c>
      <c r="M210" s="11" t="str">
        <f>IF('Prax Math 5732'!B210="","", IF(L210&lt;20, 20, IF(L210&gt;80, 80, L210)))</f>
        <v/>
      </c>
    </row>
    <row r="211" spans="1:13" x14ac:dyDescent="0.25">
      <c r="A211" s="11">
        <v>210</v>
      </c>
      <c r="B211" s="30"/>
      <c r="C211" s="25" t="str">
        <f t="shared" si="24"/>
        <v/>
      </c>
      <c r="D211" s="25" t="str">
        <f t="shared" si="28"/>
        <v/>
      </c>
      <c r="E211" s="11" t="str">
        <f>IF('Prax Math 5732'!B211="","",IF('Prax Math 5732'!D211&lt;'ACT M to SAT M'!$A$2,'ACT M to SAT M'!$B$2,IF('Prax Math 5732'!D211&gt;'ACT M to SAT M'!A$28,'ACT M to SAT M'!B$28,VLOOKUP(D211,'ACT M to SAT M'!A:B,2,FALSE))))</f>
        <v/>
      </c>
      <c r="F211" s="11" t="str">
        <f t="shared" si="25"/>
        <v/>
      </c>
      <c r="G211" s="11" t="str">
        <f t="shared" si="29"/>
        <v/>
      </c>
      <c r="H211" s="11" t="str">
        <f t="shared" si="26"/>
        <v/>
      </c>
      <c r="I211" s="11" t="str">
        <f t="shared" si="30"/>
        <v/>
      </c>
      <c r="J211" s="11" t="str">
        <f t="shared" si="27"/>
        <v/>
      </c>
      <c r="K211" s="11" t="str">
        <f t="shared" si="31"/>
        <v/>
      </c>
      <c r="L211" s="11" t="str">
        <f>IF('Prax Math 5732'!B211="","",'SAT M to CBEST M'!$A$2+'SAT M to CBEST M'!$B$2*E211)</f>
        <v/>
      </c>
      <c r="M211" s="11" t="str">
        <f>IF('Prax Math 5732'!B211="","", IF(L211&lt;20, 20, IF(L211&gt;80, 80, L211)))</f>
        <v/>
      </c>
    </row>
    <row r="212" spans="1:13" x14ac:dyDescent="0.25">
      <c r="A212" s="11">
        <v>211</v>
      </c>
      <c r="B212" s="30"/>
      <c r="C212" s="25" t="str">
        <f t="shared" si="24"/>
        <v/>
      </c>
      <c r="D212" s="25" t="str">
        <f t="shared" si="28"/>
        <v/>
      </c>
      <c r="E212" s="11" t="str">
        <f>IF('Prax Math 5732'!B212="","",IF('Prax Math 5732'!D212&lt;'ACT M to SAT M'!$A$2,'ACT M to SAT M'!$B$2,IF('Prax Math 5732'!D212&gt;'ACT M to SAT M'!A$28,'ACT M to SAT M'!B$28,VLOOKUP(D212,'ACT M to SAT M'!A:B,2,FALSE))))</f>
        <v/>
      </c>
      <c r="F212" s="11" t="str">
        <f t="shared" si="25"/>
        <v/>
      </c>
      <c r="G212" s="11" t="str">
        <f t="shared" si="29"/>
        <v/>
      </c>
      <c r="H212" s="11" t="str">
        <f t="shared" si="26"/>
        <v/>
      </c>
      <c r="I212" s="11" t="str">
        <f t="shared" si="30"/>
        <v/>
      </c>
      <c r="J212" s="11" t="str">
        <f t="shared" si="27"/>
        <v/>
      </c>
      <c r="K212" s="11" t="str">
        <f t="shared" si="31"/>
        <v/>
      </c>
      <c r="L212" s="11" t="str">
        <f>IF('Prax Math 5732'!B212="","",'SAT M to CBEST M'!$A$2+'SAT M to CBEST M'!$B$2*E212)</f>
        <v/>
      </c>
      <c r="M212" s="11" t="str">
        <f>IF('Prax Math 5732'!B212="","", IF(L212&lt;20, 20, IF(L212&gt;80, 80, L212)))</f>
        <v/>
      </c>
    </row>
    <row r="213" spans="1:13" x14ac:dyDescent="0.25">
      <c r="A213" s="11">
        <v>212</v>
      </c>
      <c r="B213" s="30"/>
      <c r="C213" s="25" t="str">
        <f t="shared" si="24"/>
        <v/>
      </c>
      <c r="D213" s="25" t="str">
        <f t="shared" si="28"/>
        <v/>
      </c>
      <c r="E213" s="11" t="str">
        <f>IF('Prax Math 5732'!B213="","",IF('Prax Math 5732'!D213&lt;'ACT M to SAT M'!$A$2,'ACT M to SAT M'!$B$2,IF('Prax Math 5732'!D213&gt;'ACT M to SAT M'!A$28,'ACT M to SAT M'!B$28,VLOOKUP(D213,'ACT M to SAT M'!A:B,2,FALSE))))</f>
        <v/>
      </c>
      <c r="F213" s="11" t="str">
        <f t="shared" si="25"/>
        <v/>
      </c>
      <c r="G213" s="11" t="str">
        <f t="shared" si="29"/>
        <v/>
      </c>
      <c r="H213" s="11" t="str">
        <f t="shared" si="26"/>
        <v/>
      </c>
      <c r="I213" s="11" t="str">
        <f t="shared" si="30"/>
        <v/>
      </c>
      <c r="J213" s="11" t="str">
        <f t="shared" si="27"/>
        <v/>
      </c>
      <c r="K213" s="11" t="str">
        <f t="shared" si="31"/>
        <v/>
      </c>
      <c r="L213" s="11" t="str">
        <f>IF('Prax Math 5732'!B213="","",'SAT M to CBEST M'!$A$2+'SAT M to CBEST M'!$B$2*E213)</f>
        <v/>
      </c>
      <c r="M213" s="11" t="str">
        <f>IF('Prax Math 5732'!B213="","", IF(L213&lt;20, 20, IF(L213&gt;80, 80, L213)))</f>
        <v/>
      </c>
    </row>
    <row r="214" spans="1:13" x14ac:dyDescent="0.25">
      <c r="A214" s="11">
        <v>213</v>
      </c>
      <c r="B214" s="30"/>
      <c r="C214" s="25" t="str">
        <f t="shared" si="24"/>
        <v/>
      </c>
      <c r="D214" s="25" t="str">
        <f t="shared" si="28"/>
        <v/>
      </c>
      <c r="E214" s="11" t="str">
        <f>IF('Prax Math 5732'!B214="","",IF('Prax Math 5732'!D214&lt;'ACT M to SAT M'!$A$2,'ACT M to SAT M'!$B$2,IF('Prax Math 5732'!D214&gt;'ACT M to SAT M'!A$28,'ACT M to SAT M'!B$28,VLOOKUP(D214,'ACT M to SAT M'!A:B,2,FALSE))))</f>
        <v/>
      </c>
      <c r="F214" s="11" t="str">
        <f t="shared" si="25"/>
        <v/>
      </c>
      <c r="G214" s="11" t="str">
        <f t="shared" si="29"/>
        <v/>
      </c>
      <c r="H214" s="11" t="str">
        <f t="shared" si="26"/>
        <v/>
      </c>
      <c r="I214" s="11" t="str">
        <f t="shared" si="30"/>
        <v/>
      </c>
      <c r="J214" s="11" t="str">
        <f t="shared" si="27"/>
        <v/>
      </c>
      <c r="K214" s="11" t="str">
        <f t="shared" si="31"/>
        <v/>
      </c>
      <c r="L214" s="11" t="str">
        <f>IF('Prax Math 5732'!B214="","",'SAT M to CBEST M'!$A$2+'SAT M to CBEST M'!$B$2*E214)</f>
        <v/>
      </c>
      <c r="M214" s="11" t="str">
        <f>IF('Prax Math 5732'!B214="","", IF(L214&lt;20, 20, IF(L214&gt;80, 80, L214)))</f>
        <v/>
      </c>
    </row>
    <row r="215" spans="1:13" x14ac:dyDescent="0.25">
      <c r="A215" s="11">
        <v>214</v>
      </c>
      <c r="B215" s="30"/>
      <c r="C215" s="25" t="str">
        <f t="shared" si="24"/>
        <v/>
      </c>
      <c r="D215" s="25" t="str">
        <f t="shared" si="28"/>
        <v/>
      </c>
      <c r="E215" s="11" t="str">
        <f>IF('Prax Math 5732'!B215="","",IF('Prax Math 5732'!D215&lt;'ACT M to SAT M'!$A$2,'ACT M to SAT M'!$B$2,IF('Prax Math 5732'!D215&gt;'ACT M to SAT M'!A$28,'ACT M to SAT M'!B$28,VLOOKUP(D215,'ACT M to SAT M'!A:B,2,FALSE))))</f>
        <v/>
      </c>
      <c r="F215" s="11" t="str">
        <f t="shared" si="25"/>
        <v/>
      </c>
      <c r="G215" s="11" t="str">
        <f t="shared" si="29"/>
        <v/>
      </c>
      <c r="H215" s="11" t="str">
        <f t="shared" si="26"/>
        <v/>
      </c>
      <c r="I215" s="11" t="str">
        <f t="shared" si="30"/>
        <v/>
      </c>
      <c r="J215" s="11" t="str">
        <f t="shared" si="27"/>
        <v/>
      </c>
      <c r="K215" s="11" t="str">
        <f t="shared" si="31"/>
        <v/>
      </c>
      <c r="L215" s="11" t="str">
        <f>IF('Prax Math 5732'!B215="","",'SAT M to CBEST M'!$A$2+'SAT M to CBEST M'!$B$2*E215)</f>
        <v/>
      </c>
      <c r="M215" s="11" t="str">
        <f>IF('Prax Math 5732'!B215="","", IF(L215&lt;20, 20, IF(L215&gt;80, 80, L215)))</f>
        <v/>
      </c>
    </row>
    <row r="216" spans="1:13" x14ac:dyDescent="0.25">
      <c r="A216" s="11">
        <v>215</v>
      </c>
      <c r="B216" s="30"/>
      <c r="C216" s="25" t="str">
        <f t="shared" si="24"/>
        <v/>
      </c>
      <c r="D216" s="25" t="str">
        <f t="shared" si="28"/>
        <v/>
      </c>
      <c r="E216" s="11" t="str">
        <f>IF('Prax Math 5732'!B216="","",IF('Prax Math 5732'!D216&lt;'ACT M to SAT M'!$A$2,'ACT M to SAT M'!$B$2,IF('Prax Math 5732'!D216&gt;'ACT M to SAT M'!A$28,'ACT M to SAT M'!B$28,VLOOKUP(D216,'ACT M to SAT M'!A:B,2,FALSE))))</f>
        <v/>
      </c>
      <c r="F216" s="11" t="str">
        <f t="shared" si="25"/>
        <v/>
      </c>
      <c r="G216" s="11" t="str">
        <f t="shared" si="29"/>
        <v/>
      </c>
      <c r="H216" s="11" t="str">
        <f t="shared" si="26"/>
        <v/>
      </c>
      <c r="I216" s="11" t="str">
        <f t="shared" si="30"/>
        <v/>
      </c>
      <c r="J216" s="11" t="str">
        <f t="shared" si="27"/>
        <v/>
      </c>
      <c r="K216" s="11" t="str">
        <f t="shared" si="31"/>
        <v/>
      </c>
      <c r="L216" s="11" t="str">
        <f>IF('Prax Math 5732'!B216="","",'SAT M to CBEST M'!$A$2+'SAT M to CBEST M'!$B$2*E216)</f>
        <v/>
      </c>
      <c r="M216" s="11" t="str">
        <f>IF('Prax Math 5732'!B216="","", IF(L216&lt;20, 20, IF(L216&gt;80, 80, L216)))</f>
        <v/>
      </c>
    </row>
    <row r="217" spans="1:13" x14ac:dyDescent="0.25">
      <c r="A217" s="11">
        <v>216</v>
      </c>
      <c r="B217" s="30"/>
      <c r="C217" s="25" t="str">
        <f t="shared" si="24"/>
        <v/>
      </c>
      <c r="D217" s="25" t="str">
        <f t="shared" si="28"/>
        <v/>
      </c>
      <c r="E217" s="11" t="str">
        <f>IF('Prax Math 5732'!B217="","",IF('Prax Math 5732'!D217&lt;'ACT M to SAT M'!$A$2,'ACT M to SAT M'!$B$2,IF('Prax Math 5732'!D217&gt;'ACT M to SAT M'!A$28,'ACT M to SAT M'!B$28,VLOOKUP(D217,'ACT M to SAT M'!A:B,2,FALSE))))</f>
        <v/>
      </c>
      <c r="F217" s="11" t="str">
        <f t="shared" si="25"/>
        <v/>
      </c>
      <c r="G217" s="11" t="str">
        <f t="shared" si="29"/>
        <v/>
      </c>
      <c r="H217" s="11" t="str">
        <f t="shared" si="26"/>
        <v/>
      </c>
      <c r="I217" s="11" t="str">
        <f t="shared" si="30"/>
        <v/>
      </c>
      <c r="J217" s="11" t="str">
        <f t="shared" si="27"/>
        <v/>
      </c>
      <c r="K217" s="11" t="str">
        <f t="shared" si="31"/>
        <v/>
      </c>
      <c r="L217" s="11" t="str">
        <f>IF('Prax Math 5732'!B217="","",'SAT M to CBEST M'!$A$2+'SAT M to CBEST M'!$B$2*E217)</f>
        <v/>
      </c>
      <c r="M217" s="11" t="str">
        <f>IF('Prax Math 5732'!B217="","", IF(L217&lt;20, 20, IF(L217&gt;80, 80, L217)))</f>
        <v/>
      </c>
    </row>
    <row r="218" spans="1:13" x14ac:dyDescent="0.25">
      <c r="A218" s="11">
        <v>217</v>
      </c>
      <c r="B218" s="30"/>
      <c r="C218" s="25" t="str">
        <f t="shared" si="24"/>
        <v/>
      </c>
      <c r="D218" s="25" t="str">
        <f t="shared" si="28"/>
        <v/>
      </c>
      <c r="E218" s="11" t="str">
        <f>IF('Prax Math 5732'!B218="","",IF('Prax Math 5732'!D218&lt;'ACT M to SAT M'!$A$2,'ACT M to SAT M'!$B$2,IF('Prax Math 5732'!D218&gt;'ACT M to SAT M'!A$28,'ACT M to SAT M'!B$28,VLOOKUP(D218,'ACT M to SAT M'!A:B,2,FALSE))))</f>
        <v/>
      </c>
      <c r="F218" s="11" t="str">
        <f t="shared" si="25"/>
        <v/>
      </c>
      <c r="G218" s="11" t="str">
        <f t="shared" si="29"/>
        <v/>
      </c>
      <c r="H218" s="11" t="str">
        <f t="shared" si="26"/>
        <v/>
      </c>
      <c r="I218" s="11" t="str">
        <f t="shared" si="30"/>
        <v/>
      </c>
      <c r="J218" s="11" t="str">
        <f t="shared" si="27"/>
        <v/>
      </c>
      <c r="K218" s="11" t="str">
        <f t="shared" si="31"/>
        <v/>
      </c>
      <c r="L218" s="11" t="str">
        <f>IF('Prax Math 5732'!B218="","",'SAT M to CBEST M'!$A$2+'SAT M to CBEST M'!$B$2*E218)</f>
        <v/>
      </c>
      <c r="M218" s="11" t="str">
        <f>IF('Prax Math 5732'!B218="","", IF(L218&lt;20, 20, IF(L218&gt;80, 80, L218)))</f>
        <v/>
      </c>
    </row>
    <row r="219" spans="1:13" x14ac:dyDescent="0.25">
      <c r="A219" s="11">
        <v>218</v>
      </c>
      <c r="B219" s="30"/>
      <c r="C219" s="25" t="str">
        <f t="shared" si="24"/>
        <v/>
      </c>
      <c r="D219" s="25" t="str">
        <f t="shared" si="28"/>
        <v/>
      </c>
      <c r="E219" s="11" t="str">
        <f>IF('Prax Math 5732'!B219="","",IF('Prax Math 5732'!D219&lt;'ACT M to SAT M'!$A$2,'ACT M to SAT M'!$B$2,IF('Prax Math 5732'!D219&gt;'ACT M to SAT M'!A$28,'ACT M to SAT M'!B$28,VLOOKUP(D219,'ACT M to SAT M'!A:B,2,FALSE))))</f>
        <v/>
      </c>
      <c r="F219" s="11" t="str">
        <f t="shared" si="25"/>
        <v/>
      </c>
      <c r="G219" s="11" t="str">
        <f t="shared" si="29"/>
        <v/>
      </c>
      <c r="H219" s="11" t="str">
        <f t="shared" si="26"/>
        <v/>
      </c>
      <c r="I219" s="11" t="str">
        <f t="shared" si="30"/>
        <v/>
      </c>
      <c r="J219" s="11" t="str">
        <f t="shared" si="27"/>
        <v/>
      </c>
      <c r="K219" s="11" t="str">
        <f t="shared" si="31"/>
        <v/>
      </c>
      <c r="L219" s="11" t="str">
        <f>IF('Prax Math 5732'!B219="","",'SAT M to CBEST M'!$A$2+'SAT M to CBEST M'!$B$2*E219)</f>
        <v/>
      </c>
      <c r="M219" s="11" t="str">
        <f>IF('Prax Math 5732'!B219="","", IF(L219&lt;20, 20, IF(L219&gt;80, 80, L219)))</f>
        <v/>
      </c>
    </row>
    <row r="220" spans="1:13" x14ac:dyDescent="0.25">
      <c r="A220" s="11">
        <v>219</v>
      </c>
      <c r="B220" s="30"/>
      <c r="C220" s="25" t="str">
        <f t="shared" si="24"/>
        <v/>
      </c>
      <c r="D220" s="25" t="str">
        <f t="shared" si="28"/>
        <v/>
      </c>
      <c r="E220" s="11" t="str">
        <f>IF('Prax Math 5732'!B220="","",IF('Prax Math 5732'!D220&lt;'ACT M to SAT M'!$A$2,'ACT M to SAT M'!$B$2,IF('Prax Math 5732'!D220&gt;'ACT M to SAT M'!A$28,'ACT M to SAT M'!B$28,VLOOKUP(D220,'ACT M to SAT M'!A:B,2,FALSE))))</f>
        <v/>
      </c>
      <c r="F220" s="11" t="str">
        <f t="shared" si="25"/>
        <v/>
      </c>
      <c r="G220" s="11" t="str">
        <f t="shared" si="29"/>
        <v/>
      </c>
      <c r="H220" s="11" t="str">
        <f t="shared" si="26"/>
        <v/>
      </c>
      <c r="I220" s="11" t="str">
        <f t="shared" si="30"/>
        <v/>
      </c>
      <c r="J220" s="11" t="str">
        <f t="shared" si="27"/>
        <v/>
      </c>
      <c r="K220" s="11" t="str">
        <f t="shared" si="31"/>
        <v/>
      </c>
      <c r="L220" s="11" t="str">
        <f>IF('Prax Math 5732'!B220="","",'SAT M to CBEST M'!$A$2+'SAT M to CBEST M'!$B$2*E220)</f>
        <v/>
      </c>
      <c r="M220" s="11" t="str">
        <f>IF('Prax Math 5732'!B220="","", IF(L220&lt;20, 20, IF(L220&gt;80, 80, L220)))</f>
        <v/>
      </c>
    </row>
    <row r="221" spans="1:13" x14ac:dyDescent="0.25">
      <c r="A221" s="11">
        <v>220</v>
      </c>
      <c r="B221" s="30"/>
      <c r="C221" s="25" t="str">
        <f t="shared" si="24"/>
        <v/>
      </c>
      <c r="D221" s="25" t="str">
        <f t="shared" si="28"/>
        <v/>
      </c>
      <c r="E221" s="11" t="str">
        <f>IF('Prax Math 5732'!B221="","",IF('Prax Math 5732'!D221&lt;'ACT M to SAT M'!$A$2,'ACT M to SAT M'!$B$2,IF('Prax Math 5732'!D221&gt;'ACT M to SAT M'!A$28,'ACT M to SAT M'!B$28,VLOOKUP(D221,'ACT M to SAT M'!A:B,2,FALSE))))</f>
        <v/>
      </c>
      <c r="F221" s="11" t="str">
        <f t="shared" si="25"/>
        <v/>
      </c>
      <c r="G221" s="11" t="str">
        <f t="shared" si="29"/>
        <v/>
      </c>
      <c r="H221" s="11" t="str">
        <f t="shared" si="26"/>
        <v/>
      </c>
      <c r="I221" s="11" t="str">
        <f t="shared" si="30"/>
        <v/>
      </c>
      <c r="J221" s="11" t="str">
        <f t="shared" si="27"/>
        <v/>
      </c>
      <c r="K221" s="11" t="str">
        <f t="shared" si="31"/>
        <v/>
      </c>
      <c r="L221" s="11" t="str">
        <f>IF('Prax Math 5732'!B221="","",'SAT M to CBEST M'!$A$2+'SAT M to CBEST M'!$B$2*E221)</f>
        <v/>
      </c>
      <c r="M221" s="11" t="str">
        <f>IF('Prax Math 5732'!B221="","", IF(L221&lt;20, 20, IF(L221&gt;80, 80, L221)))</f>
        <v/>
      </c>
    </row>
    <row r="222" spans="1:13" x14ac:dyDescent="0.25">
      <c r="A222" s="11">
        <v>221</v>
      </c>
      <c r="B222" s="30"/>
      <c r="C222" s="25" t="str">
        <f t="shared" si="24"/>
        <v/>
      </c>
      <c r="D222" s="25" t="str">
        <f t="shared" si="28"/>
        <v/>
      </c>
      <c r="E222" s="11" t="str">
        <f>IF('Prax Math 5732'!B222="","",IF('Prax Math 5732'!D222&lt;'ACT M to SAT M'!$A$2,'ACT M to SAT M'!$B$2,IF('Prax Math 5732'!D222&gt;'ACT M to SAT M'!A$28,'ACT M to SAT M'!B$28,VLOOKUP(D222,'ACT M to SAT M'!A:B,2,FALSE))))</f>
        <v/>
      </c>
      <c r="F222" s="11" t="str">
        <f t="shared" si="25"/>
        <v/>
      </c>
      <c r="G222" s="11" t="str">
        <f t="shared" si="29"/>
        <v/>
      </c>
      <c r="H222" s="11" t="str">
        <f t="shared" si="26"/>
        <v/>
      </c>
      <c r="I222" s="11" t="str">
        <f t="shared" si="30"/>
        <v/>
      </c>
      <c r="J222" s="11" t="str">
        <f t="shared" si="27"/>
        <v/>
      </c>
      <c r="K222" s="11" t="str">
        <f t="shared" si="31"/>
        <v/>
      </c>
      <c r="L222" s="11" t="str">
        <f>IF('Prax Math 5732'!B222="","",'SAT M to CBEST M'!$A$2+'SAT M to CBEST M'!$B$2*E222)</f>
        <v/>
      </c>
      <c r="M222" s="11" t="str">
        <f>IF('Prax Math 5732'!B222="","", IF(L222&lt;20, 20, IF(L222&gt;80, 80, L222)))</f>
        <v/>
      </c>
    </row>
    <row r="223" spans="1:13" x14ac:dyDescent="0.25">
      <c r="A223" s="11">
        <v>222</v>
      </c>
      <c r="B223" s="30"/>
      <c r="C223" s="25" t="str">
        <f t="shared" si="24"/>
        <v/>
      </c>
      <c r="D223" s="25" t="str">
        <f t="shared" si="28"/>
        <v/>
      </c>
      <c r="E223" s="11" t="str">
        <f>IF('Prax Math 5732'!B223="","",IF('Prax Math 5732'!D223&lt;'ACT M to SAT M'!$A$2,'ACT M to SAT M'!$B$2,IF('Prax Math 5732'!D223&gt;'ACT M to SAT M'!A$28,'ACT M to SAT M'!B$28,VLOOKUP(D223,'ACT M to SAT M'!A:B,2,FALSE))))</f>
        <v/>
      </c>
      <c r="F223" s="11" t="str">
        <f t="shared" si="25"/>
        <v/>
      </c>
      <c r="G223" s="11" t="str">
        <f t="shared" si="29"/>
        <v/>
      </c>
      <c r="H223" s="11" t="str">
        <f t="shared" si="26"/>
        <v/>
      </c>
      <c r="I223" s="11" t="str">
        <f t="shared" si="30"/>
        <v/>
      </c>
      <c r="J223" s="11" t="str">
        <f t="shared" si="27"/>
        <v/>
      </c>
      <c r="K223" s="11" t="str">
        <f t="shared" si="31"/>
        <v/>
      </c>
      <c r="L223" s="11" t="str">
        <f>IF('Prax Math 5732'!B223="","",'SAT M to CBEST M'!$A$2+'SAT M to CBEST M'!$B$2*E223)</f>
        <v/>
      </c>
      <c r="M223" s="11" t="str">
        <f>IF('Prax Math 5732'!B223="","", IF(L223&lt;20, 20, IF(L223&gt;80, 80, L223)))</f>
        <v/>
      </c>
    </row>
    <row r="224" spans="1:13" x14ac:dyDescent="0.25">
      <c r="A224" s="11">
        <v>223</v>
      </c>
      <c r="B224" s="30"/>
      <c r="C224" s="25" t="str">
        <f t="shared" si="24"/>
        <v/>
      </c>
      <c r="D224" s="25" t="str">
        <f t="shared" si="28"/>
        <v/>
      </c>
      <c r="E224" s="11" t="str">
        <f>IF('Prax Math 5732'!B224="","",IF('Prax Math 5732'!D224&lt;'ACT M to SAT M'!$A$2,'ACT M to SAT M'!$B$2,IF('Prax Math 5732'!D224&gt;'ACT M to SAT M'!A$28,'ACT M to SAT M'!B$28,VLOOKUP(D224,'ACT M to SAT M'!A:B,2,FALSE))))</f>
        <v/>
      </c>
      <c r="F224" s="11" t="str">
        <f t="shared" si="25"/>
        <v/>
      </c>
      <c r="G224" s="11" t="str">
        <f t="shared" si="29"/>
        <v/>
      </c>
      <c r="H224" s="11" t="str">
        <f t="shared" si="26"/>
        <v/>
      </c>
      <c r="I224" s="11" t="str">
        <f t="shared" si="30"/>
        <v/>
      </c>
      <c r="J224" s="11" t="str">
        <f t="shared" si="27"/>
        <v/>
      </c>
      <c r="K224" s="11" t="str">
        <f t="shared" si="31"/>
        <v/>
      </c>
      <c r="L224" s="11" t="str">
        <f>IF('Prax Math 5732'!B224="","",'SAT M to CBEST M'!$A$2+'SAT M to CBEST M'!$B$2*E224)</f>
        <v/>
      </c>
      <c r="M224" s="11" t="str">
        <f>IF('Prax Math 5732'!B224="","", IF(L224&lt;20, 20, IF(L224&gt;80, 80, L224)))</f>
        <v/>
      </c>
    </row>
    <row r="225" spans="1:13" x14ac:dyDescent="0.25">
      <c r="A225" s="11">
        <v>224</v>
      </c>
      <c r="B225" s="30"/>
      <c r="C225" s="25" t="str">
        <f t="shared" si="24"/>
        <v/>
      </c>
      <c r="D225" s="25" t="str">
        <f t="shared" si="28"/>
        <v/>
      </c>
      <c r="E225" s="11" t="str">
        <f>IF('Prax Math 5732'!B225="","",IF('Prax Math 5732'!D225&lt;'ACT M to SAT M'!$A$2,'ACT M to SAT M'!$B$2,IF('Prax Math 5732'!D225&gt;'ACT M to SAT M'!A$28,'ACT M to SAT M'!B$28,VLOOKUP(D225,'ACT M to SAT M'!A:B,2,FALSE))))</f>
        <v/>
      </c>
      <c r="F225" s="11" t="str">
        <f t="shared" si="25"/>
        <v/>
      </c>
      <c r="G225" s="11" t="str">
        <f t="shared" si="29"/>
        <v/>
      </c>
      <c r="H225" s="11" t="str">
        <f t="shared" si="26"/>
        <v/>
      </c>
      <c r="I225" s="11" t="str">
        <f t="shared" si="30"/>
        <v/>
      </c>
      <c r="J225" s="11" t="str">
        <f t="shared" si="27"/>
        <v/>
      </c>
      <c r="K225" s="11" t="str">
        <f t="shared" si="31"/>
        <v/>
      </c>
      <c r="L225" s="11" t="str">
        <f>IF('Prax Math 5732'!B225="","",'SAT M to CBEST M'!$A$2+'SAT M to CBEST M'!$B$2*E225)</f>
        <v/>
      </c>
      <c r="M225" s="11" t="str">
        <f>IF('Prax Math 5732'!B225="","", IF(L225&lt;20, 20, IF(L225&gt;80, 80, L225)))</f>
        <v/>
      </c>
    </row>
    <row r="226" spans="1:13" x14ac:dyDescent="0.25">
      <c r="A226" s="11">
        <v>225</v>
      </c>
      <c r="B226" s="30"/>
      <c r="C226" s="25" t="str">
        <f t="shared" si="24"/>
        <v/>
      </c>
      <c r="D226" s="25" t="str">
        <f t="shared" si="28"/>
        <v/>
      </c>
      <c r="E226" s="11" t="str">
        <f>IF('Prax Math 5732'!B226="","",IF('Prax Math 5732'!D226&lt;'ACT M to SAT M'!$A$2,'ACT M to SAT M'!$B$2,IF('Prax Math 5732'!D226&gt;'ACT M to SAT M'!A$28,'ACT M to SAT M'!B$28,VLOOKUP(D226,'ACT M to SAT M'!A:B,2,FALSE))))</f>
        <v/>
      </c>
      <c r="F226" s="11" t="str">
        <f t="shared" si="25"/>
        <v/>
      </c>
      <c r="G226" s="11" t="str">
        <f t="shared" si="29"/>
        <v/>
      </c>
      <c r="H226" s="11" t="str">
        <f t="shared" si="26"/>
        <v/>
      </c>
      <c r="I226" s="11" t="str">
        <f t="shared" si="30"/>
        <v/>
      </c>
      <c r="J226" s="11" t="str">
        <f t="shared" si="27"/>
        <v/>
      </c>
      <c r="K226" s="11" t="str">
        <f t="shared" si="31"/>
        <v/>
      </c>
      <c r="L226" s="11" t="str">
        <f>IF('Prax Math 5732'!B226="","",'SAT M to CBEST M'!$A$2+'SAT M to CBEST M'!$B$2*E226)</f>
        <v/>
      </c>
      <c r="M226" s="11" t="str">
        <f>IF('Prax Math 5732'!B226="","", IF(L226&lt;20, 20, IF(L226&gt;80, 80, L226)))</f>
        <v/>
      </c>
    </row>
    <row r="227" spans="1:13" x14ac:dyDescent="0.25">
      <c r="A227" s="11">
        <v>226</v>
      </c>
      <c r="B227" s="30"/>
      <c r="C227" s="25" t="str">
        <f t="shared" si="24"/>
        <v/>
      </c>
      <c r="D227" s="25" t="str">
        <f t="shared" si="28"/>
        <v/>
      </c>
      <c r="E227" s="11" t="str">
        <f>IF('Prax Math 5732'!B227="","",IF('Prax Math 5732'!D227&lt;'ACT M to SAT M'!$A$2,'ACT M to SAT M'!$B$2,IF('Prax Math 5732'!D227&gt;'ACT M to SAT M'!A$28,'ACT M to SAT M'!B$28,VLOOKUP(D227,'ACT M to SAT M'!A:B,2,FALSE))))</f>
        <v/>
      </c>
      <c r="F227" s="11" t="str">
        <f t="shared" si="25"/>
        <v/>
      </c>
      <c r="G227" s="11" t="str">
        <f t="shared" si="29"/>
        <v/>
      </c>
      <c r="H227" s="11" t="str">
        <f t="shared" si="26"/>
        <v/>
      </c>
      <c r="I227" s="11" t="str">
        <f t="shared" si="30"/>
        <v/>
      </c>
      <c r="J227" s="11" t="str">
        <f t="shared" si="27"/>
        <v/>
      </c>
      <c r="K227" s="11" t="str">
        <f t="shared" si="31"/>
        <v/>
      </c>
      <c r="L227" s="11" t="str">
        <f>IF('Prax Math 5732'!B227="","",'SAT M to CBEST M'!$A$2+'SAT M to CBEST M'!$B$2*E227)</f>
        <v/>
      </c>
      <c r="M227" s="11" t="str">
        <f>IF('Prax Math 5732'!B227="","", IF(L227&lt;20, 20, IF(L227&gt;80, 80, L227)))</f>
        <v/>
      </c>
    </row>
    <row r="228" spans="1:13" x14ac:dyDescent="0.25">
      <c r="A228" s="11">
        <v>227</v>
      </c>
      <c r="B228" s="30"/>
      <c r="C228" s="25" t="str">
        <f t="shared" si="24"/>
        <v/>
      </c>
      <c r="D228" s="25" t="str">
        <f t="shared" si="28"/>
        <v/>
      </c>
      <c r="E228" s="11" t="str">
        <f>IF('Prax Math 5732'!B228="","",IF('Prax Math 5732'!D228&lt;'ACT M to SAT M'!$A$2,'ACT M to SAT M'!$B$2,IF('Prax Math 5732'!D228&gt;'ACT M to SAT M'!A$28,'ACT M to SAT M'!B$28,VLOOKUP(D228,'ACT M to SAT M'!A:B,2,FALSE))))</f>
        <v/>
      </c>
      <c r="F228" s="11" t="str">
        <f t="shared" si="25"/>
        <v/>
      </c>
      <c r="G228" s="11" t="str">
        <f t="shared" si="29"/>
        <v/>
      </c>
      <c r="H228" s="11" t="str">
        <f t="shared" si="26"/>
        <v/>
      </c>
      <c r="I228" s="11" t="str">
        <f t="shared" si="30"/>
        <v/>
      </c>
      <c r="J228" s="11" t="str">
        <f t="shared" si="27"/>
        <v/>
      </c>
      <c r="K228" s="11" t="str">
        <f t="shared" si="31"/>
        <v/>
      </c>
      <c r="L228" s="11" t="str">
        <f>IF('Prax Math 5732'!B228="","",'SAT M to CBEST M'!$A$2+'SAT M to CBEST M'!$B$2*E228)</f>
        <v/>
      </c>
      <c r="M228" s="11" t="str">
        <f>IF('Prax Math 5732'!B228="","", IF(L228&lt;20, 20, IF(L228&gt;80, 80, L228)))</f>
        <v/>
      </c>
    </row>
    <row r="229" spans="1:13" x14ac:dyDescent="0.25">
      <c r="A229" s="11">
        <v>228</v>
      </c>
      <c r="B229" s="30"/>
      <c r="C229" s="25" t="str">
        <f t="shared" si="24"/>
        <v/>
      </c>
      <c r="D229" s="25" t="str">
        <f t="shared" si="28"/>
        <v/>
      </c>
      <c r="E229" s="11" t="str">
        <f>IF('Prax Math 5732'!B229="","",IF('Prax Math 5732'!D229&lt;'ACT M to SAT M'!$A$2,'ACT M to SAT M'!$B$2,IF('Prax Math 5732'!D229&gt;'ACT M to SAT M'!A$28,'ACT M to SAT M'!B$28,VLOOKUP(D229,'ACT M to SAT M'!A:B,2,FALSE))))</f>
        <v/>
      </c>
      <c r="F229" s="11" t="str">
        <f t="shared" si="25"/>
        <v/>
      </c>
      <c r="G229" s="11" t="str">
        <f t="shared" si="29"/>
        <v/>
      </c>
      <c r="H229" s="11" t="str">
        <f t="shared" si="26"/>
        <v/>
      </c>
      <c r="I229" s="11" t="str">
        <f t="shared" si="30"/>
        <v/>
      </c>
      <c r="J229" s="11" t="str">
        <f t="shared" si="27"/>
        <v/>
      </c>
      <c r="K229" s="11" t="str">
        <f t="shared" si="31"/>
        <v/>
      </c>
      <c r="L229" s="11" t="str">
        <f>IF('Prax Math 5732'!B229="","",'SAT M to CBEST M'!$A$2+'SAT M to CBEST M'!$B$2*E229)</f>
        <v/>
      </c>
      <c r="M229" s="11" t="str">
        <f>IF('Prax Math 5732'!B229="","", IF(L229&lt;20, 20, IF(L229&gt;80, 80, L229)))</f>
        <v/>
      </c>
    </row>
    <row r="230" spans="1:13" x14ac:dyDescent="0.25">
      <c r="A230" s="11">
        <v>229</v>
      </c>
      <c r="B230" s="30"/>
      <c r="C230" s="25" t="str">
        <f t="shared" si="24"/>
        <v/>
      </c>
      <c r="D230" s="25" t="str">
        <f t="shared" si="28"/>
        <v/>
      </c>
      <c r="E230" s="11" t="str">
        <f>IF('Prax Math 5732'!B230="","",IF('Prax Math 5732'!D230&lt;'ACT M to SAT M'!$A$2,'ACT M to SAT M'!$B$2,IF('Prax Math 5732'!D230&gt;'ACT M to SAT M'!A$28,'ACT M to SAT M'!B$28,VLOOKUP(D230,'ACT M to SAT M'!A:B,2,FALSE))))</f>
        <v/>
      </c>
      <c r="F230" s="11" t="str">
        <f t="shared" si="25"/>
        <v/>
      </c>
      <c r="G230" s="11" t="str">
        <f t="shared" si="29"/>
        <v/>
      </c>
      <c r="H230" s="11" t="str">
        <f t="shared" si="26"/>
        <v/>
      </c>
      <c r="I230" s="11" t="str">
        <f t="shared" si="30"/>
        <v/>
      </c>
      <c r="J230" s="11" t="str">
        <f t="shared" si="27"/>
        <v/>
      </c>
      <c r="K230" s="11" t="str">
        <f t="shared" si="31"/>
        <v/>
      </c>
      <c r="L230" s="11" t="str">
        <f>IF('Prax Math 5732'!B230="","",'SAT M to CBEST M'!$A$2+'SAT M to CBEST M'!$B$2*E230)</f>
        <v/>
      </c>
      <c r="M230" s="11" t="str">
        <f>IF('Prax Math 5732'!B230="","", IF(L230&lt;20, 20, IF(L230&gt;80, 80, L230)))</f>
        <v/>
      </c>
    </row>
    <row r="231" spans="1:13" x14ac:dyDescent="0.25">
      <c r="A231" s="11">
        <v>230</v>
      </c>
      <c r="B231" s="30"/>
      <c r="C231" s="25" t="str">
        <f t="shared" si="24"/>
        <v/>
      </c>
      <c r="D231" s="25" t="str">
        <f t="shared" si="28"/>
        <v/>
      </c>
      <c r="E231" s="11" t="str">
        <f>IF('Prax Math 5732'!B231="","",IF('Prax Math 5732'!D231&lt;'ACT M to SAT M'!$A$2,'ACT M to SAT M'!$B$2,IF('Prax Math 5732'!D231&gt;'ACT M to SAT M'!A$28,'ACT M to SAT M'!B$28,VLOOKUP(D231,'ACT M to SAT M'!A:B,2,FALSE))))</f>
        <v/>
      </c>
      <c r="F231" s="11" t="str">
        <f t="shared" si="25"/>
        <v/>
      </c>
      <c r="G231" s="11" t="str">
        <f t="shared" si="29"/>
        <v/>
      </c>
      <c r="H231" s="11" t="str">
        <f t="shared" si="26"/>
        <v/>
      </c>
      <c r="I231" s="11" t="str">
        <f t="shared" si="30"/>
        <v/>
      </c>
      <c r="J231" s="11" t="str">
        <f t="shared" si="27"/>
        <v/>
      </c>
      <c r="K231" s="11" t="str">
        <f t="shared" si="31"/>
        <v/>
      </c>
      <c r="L231" s="11" t="str">
        <f>IF('Prax Math 5732'!B231="","",'SAT M to CBEST M'!$A$2+'SAT M to CBEST M'!$B$2*E231)</f>
        <v/>
      </c>
      <c r="M231" s="11" t="str">
        <f>IF('Prax Math 5732'!B231="","", IF(L231&lt;20, 20, IF(L231&gt;80, 80, L231)))</f>
        <v/>
      </c>
    </row>
    <row r="232" spans="1:13" x14ac:dyDescent="0.25">
      <c r="A232" s="11">
        <v>231</v>
      </c>
      <c r="B232" s="30"/>
      <c r="C232" s="25" t="str">
        <f t="shared" si="24"/>
        <v/>
      </c>
      <c r="D232" s="25" t="str">
        <f t="shared" si="28"/>
        <v/>
      </c>
      <c r="E232" s="11" t="str">
        <f>IF('Prax Math 5732'!B232="","",IF('Prax Math 5732'!D232&lt;'ACT M to SAT M'!$A$2,'ACT M to SAT M'!$B$2,IF('Prax Math 5732'!D232&gt;'ACT M to SAT M'!A$28,'ACT M to SAT M'!B$28,VLOOKUP(D232,'ACT M to SAT M'!A:B,2,FALSE))))</f>
        <v/>
      </c>
      <c r="F232" s="11" t="str">
        <f t="shared" si="25"/>
        <v/>
      </c>
      <c r="G232" s="11" t="str">
        <f t="shared" si="29"/>
        <v/>
      </c>
      <c r="H232" s="11" t="str">
        <f t="shared" si="26"/>
        <v/>
      </c>
      <c r="I232" s="11" t="str">
        <f t="shared" si="30"/>
        <v/>
      </c>
      <c r="J232" s="11" t="str">
        <f t="shared" si="27"/>
        <v/>
      </c>
      <c r="K232" s="11" t="str">
        <f t="shared" si="31"/>
        <v/>
      </c>
      <c r="L232" s="11" t="str">
        <f>IF('Prax Math 5732'!B232="","",'SAT M to CBEST M'!$A$2+'SAT M to CBEST M'!$B$2*E232)</f>
        <v/>
      </c>
      <c r="M232" s="11" t="str">
        <f>IF('Prax Math 5732'!B232="","", IF(L232&lt;20, 20, IF(L232&gt;80, 80, L232)))</f>
        <v/>
      </c>
    </row>
    <row r="233" spans="1:13" x14ac:dyDescent="0.25">
      <c r="A233" s="11">
        <v>232</v>
      </c>
      <c r="B233" s="30"/>
      <c r="C233" s="25" t="str">
        <f t="shared" si="24"/>
        <v/>
      </c>
      <c r="D233" s="25" t="str">
        <f t="shared" si="28"/>
        <v/>
      </c>
      <c r="E233" s="11" t="str">
        <f>IF('Prax Math 5732'!B233="","",IF('Prax Math 5732'!D233&lt;'ACT M to SAT M'!$A$2,'ACT M to SAT M'!$B$2,IF('Prax Math 5732'!D233&gt;'ACT M to SAT M'!A$28,'ACT M to SAT M'!B$28,VLOOKUP(D233,'ACT M to SAT M'!A:B,2,FALSE))))</f>
        <v/>
      </c>
      <c r="F233" s="11" t="str">
        <f t="shared" si="25"/>
        <v/>
      </c>
      <c r="G233" s="11" t="str">
        <f t="shared" si="29"/>
        <v/>
      </c>
      <c r="H233" s="11" t="str">
        <f t="shared" si="26"/>
        <v/>
      </c>
      <c r="I233" s="11" t="str">
        <f t="shared" si="30"/>
        <v/>
      </c>
      <c r="J233" s="11" t="str">
        <f t="shared" si="27"/>
        <v/>
      </c>
      <c r="K233" s="11" t="str">
        <f t="shared" si="31"/>
        <v/>
      </c>
      <c r="L233" s="11" t="str">
        <f>IF('Prax Math 5732'!B233="","",'SAT M to CBEST M'!$A$2+'SAT M to CBEST M'!$B$2*E233)</f>
        <v/>
      </c>
      <c r="M233" s="11" t="str">
        <f>IF('Prax Math 5732'!B233="","", IF(L233&lt;20, 20, IF(L233&gt;80, 80, L233)))</f>
        <v/>
      </c>
    </row>
    <row r="234" spans="1:13" x14ac:dyDescent="0.25">
      <c r="A234" s="11">
        <v>233</v>
      </c>
      <c r="B234" s="30"/>
      <c r="C234" s="25" t="str">
        <f t="shared" si="24"/>
        <v/>
      </c>
      <c r="D234" s="25" t="str">
        <f t="shared" si="28"/>
        <v/>
      </c>
      <c r="E234" s="11" t="str">
        <f>IF('Prax Math 5732'!B234="","",IF('Prax Math 5732'!D234&lt;'ACT M to SAT M'!$A$2,'ACT M to SAT M'!$B$2,IF('Prax Math 5732'!D234&gt;'ACT M to SAT M'!A$28,'ACT M to SAT M'!B$28,VLOOKUP(D234,'ACT M to SAT M'!A:B,2,FALSE))))</f>
        <v/>
      </c>
      <c r="F234" s="11" t="str">
        <f t="shared" si="25"/>
        <v/>
      </c>
      <c r="G234" s="11" t="str">
        <f t="shared" si="29"/>
        <v/>
      </c>
      <c r="H234" s="11" t="str">
        <f t="shared" si="26"/>
        <v/>
      </c>
      <c r="I234" s="11" t="str">
        <f t="shared" si="30"/>
        <v/>
      </c>
      <c r="J234" s="11" t="str">
        <f t="shared" si="27"/>
        <v/>
      </c>
      <c r="K234" s="11" t="str">
        <f t="shared" si="31"/>
        <v/>
      </c>
      <c r="L234" s="11" t="str">
        <f>IF('Prax Math 5732'!B234="","",'SAT M to CBEST M'!$A$2+'SAT M to CBEST M'!$B$2*E234)</f>
        <v/>
      </c>
      <c r="M234" s="11" t="str">
        <f>IF('Prax Math 5732'!B234="","", IF(L234&lt;20, 20, IF(L234&gt;80, 80, L234)))</f>
        <v/>
      </c>
    </row>
    <row r="235" spans="1:13" x14ac:dyDescent="0.25">
      <c r="A235" s="11">
        <v>234</v>
      </c>
      <c r="B235" s="30"/>
      <c r="C235" s="25" t="str">
        <f t="shared" si="24"/>
        <v/>
      </c>
      <c r="D235" s="25" t="str">
        <f t="shared" si="28"/>
        <v/>
      </c>
      <c r="E235" s="11" t="str">
        <f>IF('Prax Math 5732'!B235="","",IF('Prax Math 5732'!D235&lt;'ACT M to SAT M'!$A$2,'ACT M to SAT M'!$B$2,IF('Prax Math 5732'!D235&gt;'ACT M to SAT M'!A$28,'ACT M to SAT M'!B$28,VLOOKUP(D235,'ACT M to SAT M'!A:B,2,FALSE))))</f>
        <v/>
      </c>
      <c r="F235" s="11" t="str">
        <f t="shared" si="25"/>
        <v/>
      </c>
      <c r="G235" s="11" t="str">
        <f t="shared" si="29"/>
        <v/>
      </c>
      <c r="H235" s="11" t="str">
        <f t="shared" si="26"/>
        <v/>
      </c>
      <c r="I235" s="11" t="str">
        <f t="shared" si="30"/>
        <v/>
      </c>
      <c r="J235" s="11" t="str">
        <f t="shared" si="27"/>
        <v/>
      </c>
      <c r="K235" s="11" t="str">
        <f t="shared" si="31"/>
        <v/>
      </c>
      <c r="L235" s="11" t="str">
        <f>IF('Prax Math 5732'!B235="","",'SAT M to CBEST M'!$A$2+'SAT M to CBEST M'!$B$2*E235)</f>
        <v/>
      </c>
      <c r="M235" s="11" t="str">
        <f>IF('Prax Math 5732'!B235="","", IF(L235&lt;20, 20, IF(L235&gt;80, 80, L235)))</f>
        <v/>
      </c>
    </row>
    <row r="236" spans="1:13" x14ac:dyDescent="0.25">
      <c r="A236" s="11">
        <v>235</v>
      </c>
      <c r="B236" s="30"/>
      <c r="C236" s="25" t="str">
        <f t="shared" si="24"/>
        <v/>
      </c>
      <c r="D236" s="25" t="str">
        <f t="shared" si="28"/>
        <v/>
      </c>
      <c r="E236" s="11" t="str">
        <f>IF('Prax Math 5732'!B236="","",IF('Prax Math 5732'!D236&lt;'ACT M to SAT M'!$A$2,'ACT M to SAT M'!$B$2,IF('Prax Math 5732'!D236&gt;'ACT M to SAT M'!A$28,'ACT M to SAT M'!B$28,VLOOKUP(D236,'ACT M to SAT M'!A:B,2,FALSE))))</f>
        <v/>
      </c>
      <c r="F236" s="11" t="str">
        <f t="shared" si="25"/>
        <v/>
      </c>
      <c r="G236" s="11" t="str">
        <f t="shared" si="29"/>
        <v/>
      </c>
      <c r="H236" s="11" t="str">
        <f t="shared" si="26"/>
        <v/>
      </c>
      <c r="I236" s="11" t="str">
        <f t="shared" si="30"/>
        <v/>
      </c>
      <c r="J236" s="11" t="str">
        <f t="shared" si="27"/>
        <v/>
      </c>
      <c r="K236" s="11" t="str">
        <f t="shared" si="31"/>
        <v/>
      </c>
      <c r="L236" s="11" t="str">
        <f>IF('Prax Math 5732'!B236="","",'SAT M to CBEST M'!$A$2+'SAT M to CBEST M'!$B$2*E236)</f>
        <v/>
      </c>
      <c r="M236" s="11" t="str">
        <f>IF('Prax Math 5732'!B236="","", IF(L236&lt;20, 20, IF(L236&gt;80, 80, L236)))</f>
        <v/>
      </c>
    </row>
    <row r="237" spans="1:13" x14ac:dyDescent="0.25">
      <c r="A237" s="11">
        <v>236</v>
      </c>
      <c r="B237" s="30"/>
      <c r="C237" s="25" t="str">
        <f t="shared" si="24"/>
        <v/>
      </c>
      <c r="D237" s="25" t="str">
        <f t="shared" si="28"/>
        <v/>
      </c>
      <c r="E237" s="11" t="str">
        <f>IF('Prax Math 5732'!B237="","",IF('Prax Math 5732'!D237&lt;'ACT M to SAT M'!$A$2,'ACT M to SAT M'!$B$2,IF('Prax Math 5732'!D237&gt;'ACT M to SAT M'!A$28,'ACT M to SAT M'!B$28,VLOOKUP(D237,'ACT M to SAT M'!A:B,2,FALSE))))</f>
        <v/>
      </c>
      <c r="F237" s="11" t="str">
        <f t="shared" si="25"/>
        <v/>
      </c>
      <c r="G237" s="11" t="str">
        <f t="shared" si="29"/>
        <v/>
      </c>
      <c r="H237" s="11" t="str">
        <f t="shared" si="26"/>
        <v/>
      </c>
      <c r="I237" s="11" t="str">
        <f t="shared" si="30"/>
        <v/>
      </c>
      <c r="J237" s="11" t="str">
        <f t="shared" si="27"/>
        <v/>
      </c>
      <c r="K237" s="11" t="str">
        <f t="shared" si="31"/>
        <v/>
      </c>
      <c r="L237" s="11" t="str">
        <f>IF('Prax Math 5732'!B237="","",'SAT M to CBEST M'!$A$2+'SAT M to CBEST M'!$B$2*E237)</f>
        <v/>
      </c>
      <c r="M237" s="11" t="str">
        <f>IF('Prax Math 5732'!B237="","", IF(L237&lt;20, 20, IF(L237&gt;80, 80, L237)))</f>
        <v/>
      </c>
    </row>
    <row r="238" spans="1:13" x14ac:dyDescent="0.25">
      <c r="A238" s="11">
        <v>237</v>
      </c>
      <c r="B238" s="30"/>
      <c r="C238" s="25" t="str">
        <f t="shared" si="24"/>
        <v/>
      </c>
      <c r="D238" s="25" t="str">
        <f t="shared" si="28"/>
        <v/>
      </c>
      <c r="E238" s="11" t="str">
        <f>IF('Prax Math 5732'!B238="","",IF('Prax Math 5732'!D238&lt;'ACT M to SAT M'!$A$2,'ACT M to SAT M'!$B$2,IF('Prax Math 5732'!D238&gt;'ACT M to SAT M'!A$28,'ACT M to SAT M'!B$28,VLOOKUP(D238,'ACT M to SAT M'!A:B,2,FALSE))))</f>
        <v/>
      </c>
      <c r="F238" s="11" t="str">
        <f t="shared" si="25"/>
        <v/>
      </c>
      <c r="G238" s="11" t="str">
        <f t="shared" si="29"/>
        <v/>
      </c>
      <c r="H238" s="11" t="str">
        <f t="shared" si="26"/>
        <v/>
      </c>
      <c r="I238" s="11" t="str">
        <f t="shared" si="30"/>
        <v/>
      </c>
      <c r="J238" s="11" t="str">
        <f t="shared" si="27"/>
        <v/>
      </c>
      <c r="K238" s="11" t="str">
        <f t="shared" si="31"/>
        <v/>
      </c>
      <c r="L238" s="11" t="str">
        <f>IF('Prax Math 5732'!B238="","",'SAT M to CBEST M'!$A$2+'SAT M to CBEST M'!$B$2*E238)</f>
        <v/>
      </c>
      <c r="M238" s="11" t="str">
        <f>IF('Prax Math 5732'!B238="","", IF(L238&lt;20, 20, IF(L238&gt;80, 80, L238)))</f>
        <v/>
      </c>
    </row>
    <row r="239" spans="1:13" x14ac:dyDescent="0.25">
      <c r="A239" s="11">
        <v>238</v>
      </c>
      <c r="B239" s="30"/>
      <c r="C239" s="25" t="str">
        <f t="shared" si="24"/>
        <v/>
      </c>
      <c r="D239" s="25" t="str">
        <f t="shared" si="28"/>
        <v/>
      </c>
      <c r="E239" s="11" t="str">
        <f>IF('Prax Math 5732'!B239="","",IF('Prax Math 5732'!D239&lt;'ACT M to SAT M'!$A$2,'ACT M to SAT M'!$B$2,IF('Prax Math 5732'!D239&gt;'ACT M to SAT M'!A$28,'ACT M to SAT M'!B$28,VLOOKUP(D239,'ACT M to SAT M'!A:B,2,FALSE))))</f>
        <v/>
      </c>
      <c r="F239" s="11" t="str">
        <f t="shared" si="25"/>
        <v/>
      </c>
      <c r="G239" s="11" t="str">
        <f t="shared" si="29"/>
        <v/>
      </c>
      <c r="H239" s="11" t="str">
        <f t="shared" si="26"/>
        <v/>
      </c>
      <c r="I239" s="11" t="str">
        <f t="shared" si="30"/>
        <v/>
      </c>
      <c r="J239" s="11" t="str">
        <f t="shared" si="27"/>
        <v/>
      </c>
      <c r="K239" s="11" t="str">
        <f t="shared" si="31"/>
        <v/>
      </c>
      <c r="L239" s="11" t="str">
        <f>IF('Prax Math 5732'!B239="","",'SAT M to CBEST M'!$A$2+'SAT M to CBEST M'!$B$2*E239)</f>
        <v/>
      </c>
      <c r="M239" s="11" t="str">
        <f>IF('Prax Math 5732'!B239="","", IF(L239&lt;20, 20, IF(L239&gt;80, 80, L239)))</f>
        <v/>
      </c>
    </row>
    <row r="240" spans="1:13" x14ac:dyDescent="0.25">
      <c r="A240" s="11">
        <v>239</v>
      </c>
      <c r="B240" s="30"/>
      <c r="C240" s="25" t="str">
        <f t="shared" si="24"/>
        <v/>
      </c>
      <c r="D240" s="25" t="str">
        <f t="shared" si="28"/>
        <v/>
      </c>
      <c r="E240" s="11" t="str">
        <f>IF('Prax Math 5732'!B240="","",IF('Prax Math 5732'!D240&lt;'ACT M to SAT M'!$A$2,'ACT M to SAT M'!$B$2,IF('Prax Math 5732'!D240&gt;'ACT M to SAT M'!A$28,'ACT M to SAT M'!B$28,VLOOKUP(D240,'ACT M to SAT M'!A:B,2,FALSE))))</f>
        <v/>
      </c>
      <c r="F240" s="11" t="str">
        <f t="shared" si="25"/>
        <v/>
      </c>
      <c r="G240" s="11" t="str">
        <f t="shared" si="29"/>
        <v/>
      </c>
      <c r="H240" s="11" t="str">
        <f t="shared" si="26"/>
        <v/>
      </c>
      <c r="I240" s="11" t="str">
        <f t="shared" si="30"/>
        <v/>
      </c>
      <c r="J240" s="11" t="str">
        <f t="shared" si="27"/>
        <v/>
      </c>
      <c r="K240" s="11" t="str">
        <f t="shared" si="31"/>
        <v/>
      </c>
      <c r="L240" s="11" t="str">
        <f>IF('Prax Math 5732'!B240="","",'SAT M to CBEST M'!$A$2+'SAT M to CBEST M'!$B$2*E240)</f>
        <v/>
      </c>
      <c r="M240" s="11" t="str">
        <f>IF('Prax Math 5732'!B240="","", IF(L240&lt;20, 20, IF(L240&gt;80, 80, L240)))</f>
        <v/>
      </c>
    </row>
    <row r="241" spans="1:13" x14ac:dyDescent="0.25">
      <c r="A241" s="11">
        <v>240</v>
      </c>
      <c r="B241" s="30"/>
      <c r="C241" s="25" t="str">
        <f t="shared" si="24"/>
        <v/>
      </c>
      <c r="D241" s="25" t="str">
        <f t="shared" si="28"/>
        <v/>
      </c>
      <c r="E241" s="11" t="str">
        <f>IF('Prax Math 5732'!B241="","",IF('Prax Math 5732'!D241&lt;'ACT M to SAT M'!$A$2,'ACT M to SAT M'!$B$2,IF('Prax Math 5732'!D241&gt;'ACT M to SAT M'!A$28,'ACT M to SAT M'!B$28,VLOOKUP(D241,'ACT M to SAT M'!A:B,2,FALSE))))</f>
        <v/>
      </c>
      <c r="F241" s="11" t="str">
        <f t="shared" si="25"/>
        <v/>
      </c>
      <c r="G241" s="11" t="str">
        <f t="shared" si="29"/>
        <v/>
      </c>
      <c r="H241" s="11" t="str">
        <f t="shared" si="26"/>
        <v/>
      </c>
      <c r="I241" s="11" t="str">
        <f t="shared" si="30"/>
        <v/>
      </c>
      <c r="J241" s="11" t="str">
        <f t="shared" si="27"/>
        <v/>
      </c>
      <c r="K241" s="11" t="str">
        <f t="shared" si="31"/>
        <v/>
      </c>
      <c r="L241" s="11" t="str">
        <f>IF('Prax Math 5732'!B241="","",'SAT M to CBEST M'!$A$2+'SAT M to CBEST M'!$B$2*E241)</f>
        <v/>
      </c>
      <c r="M241" s="11" t="str">
        <f>IF('Prax Math 5732'!B241="","", IF(L241&lt;20, 20, IF(L241&gt;80, 80, L241)))</f>
        <v/>
      </c>
    </row>
    <row r="242" spans="1:13" x14ac:dyDescent="0.25">
      <c r="A242" s="11">
        <v>241</v>
      </c>
      <c r="B242" s="30"/>
      <c r="C242" s="25" t="str">
        <f t="shared" si="24"/>
        <v/>
      </c>
      <c r="D242" s="25" t="str">
        <f t="shared" si="28"/>
        <v/>
      </c>
      <c r="E242" s="11" t="str">
        <f>IF('Prax Math 5732'!B242="","",IF('Prax Math 5732'!D242&lt;'ACT M to SAT M'!$A$2,'ACT M to SAT M'!$B$2,IF('Prax Math 5732'!D242&gt;'ACT M to SAT M'!A$28,'ACT M to SAT M'!B$28,VLOOKUP(D242,'ACT M to SAT M'!A:B,2,FALSE))))</f>
        <v/>
      </c>
      <c r="F242" s="11" t="str">
        <f t="shared" si="25"/>
        <v/>
      </c>
      <c r="G242" s="11" t="str">
        <f t="shared" si="29"/>
        <v/>
      </c>
      <c r="H242" s="11" t="str">
        <f t="shared" si="26"/>
        <v/>
      </c>
      <c r="I242" s="11" t="str">
        <f t="shared" si="30"/>
        <v/>
      </c>
      <c r="J242" s="11" t="str">
        <f t="shared" si="27"/>
        <v/>
      </c>
      <c r="K242" s="11" t="str">
        <f t="shared" si="31"/>
        <v/>
      </c>
      <c r="L242" s="11" t="str">
        <f>IF('Prax Math 5732'!B242="","",'SAT M to CBEST M'!$A$2+'SAT M to CBEST M'!$B$2*E242)</f>
        <v/>
      </c>
      <c r="M242" s="11" t="str">
        <f>IF('Prax Math 5732'!B242="","", IF(L242&lt;20, 20, IF(L242&gt;80, 80, L242)))</f>
        <v/>
      </c>
    </row>
    <row r="243" spans="1:13" x14ac:dyDescent="0.25">
      <c r="A243" s="11">
        <v>242</v>
      </c>
      <c r="B243" s="30"/>
      <c r="C243" s="25" t="str">
        <f t="shared" si="24"/>
        <v/>
      </c>
      <c r="D243" s="25" t="str">
        <f t="shared" si="28"/>
        <v/>
      </c>
      <c r="E243" s="11" t="str">
        <f>IF('Prax Math 5732'!B243="","",IF('Prax Math 5732'!D243&lt;'ACT M to SAT M'!$A$2,'ACT M to SAT M'!$B$2,IF('Prax Math 5732'!D243&gt;'ACT M to SAT M'!A$28,'ACT M to SAT M'!B$28,VLOOKUP(D243,'ACT M to SAT M'!A:B,2,FALSE))))</f>
        <v/>
      </c>
      <c r="F243" s="11" t="str">
        <f t="shared" si="25"/>
        <v/>
      </c>
      <c r="G243" s="11" t="str">
        <f t="shared" si="29"/>
        <v/>
      </c>
      <c r="H243" s="11" t="str">
        <f t="shared" si="26"/>
        <v/>
      </c>
      <c r="I243" s="11" t="str">
        <f t="shared" si="30"/>
        <v/>
      </c>
      <c r="J243" s="11" t="str">
        <f t="shared" si="27"/>
        <v/>
      </c>
      <c r="K243" s="11" t="str">
        <f t="shared" si="31"/>
        <v/>
      </c>
      <c r="L243" s="11" t="str">
        <f>IF('Prax Math 5732'!B243="","",'SAT M to CBEST M'!$A$2+'SAT M to CBEST M'!$B$2*E243)</f>
        <v/>
      </c>
      <c r="M243" s="11" t="str">
        <f>IF('Prax Math 5732'!B243="","", IF(L243&lt;20, 20, IF(L243&gt;80, 80, L243)))</f>
        <v/>
      </c>
    </row>
    <row r="244" spans="1:13" x14ac:dyDescent="0.25">
      <c r="A244" s="11">
        <v>243</v>
      </c>
      <c r="B244" s="30"/>
      <c r="C244" s="25" t="str">
        <f t="shared" si="24"/>
        <v/>
      </c>
      <c r="D244" s="25" t="str">
        <f t="shared" si="28"/>
        <v/>
      </c>
      <c r="E244" s="11" t="str">
        <f>IF('Prax Math 5732'!B244="","",IF('Prax Math 5732'!D244&lt;'ACT M to SAT M'!$A$2,'ACT M to SAT M'!$B$2,IF('Prax Math 5732'!D244&gt;'ACT M to SAT M'!A$28,'ACT M to SAT M'!B$28,VLOOKUP(D244,'ACT M to SAT M'!A:B,2,FALSE))))</f>
        <v/>
      </c>
      <c r="F244" s="11" t="str">
        <f t="shared" si="25"/>
        <v/>
      </c>
      <c r="G244" s="11" t="str">
        <f t="shared" si="29"/>
        <v/>
      </c>
      <c r="H244" s="11" t="str">
        <f t="shared" si="26"/>
        <v/>
      </c>
      <c r="I244" s="11" t="str">
        <f t="shared" si="30"/>
        <v/>
      </c>
      <c r="J244" s="11" t="str">
        <f t="shared" si="27"/>
        <v/>
      </c>
      <c r="K244" s="11" t="str">
        <f t="shared" si="31"/>
        <v/>
      </c>
      <c r="L244" s="11" t="str">
        <f>IF('Prax Math 5732'!B244="","",'SAT M to CBEST M'!$A$2+'SAT M to CBEST M'!$B$2*E244)</f>
        <v/>
      </c>
      <c r="M244" s="11" t="str">
        <f>IF('Prax Math 5732'!B244="","", IF(L244&lt;20, 20, IF(L244&gt;80, 80, L244)))</f>
        <v/>
      </c>
    </row>
    <row r="245" spans="1:13" x14ac:dyDescent="0.25">
      <c r="A245" s="11">
        <v>244</v>
      </c>
      <c r="B245" s="30"/>
      <c r="C245" s="25" t="str">
        <f t="shared" si="24"/>
        <v/>
      </c>
      <c r="D245" s="25" t="str">
        <f t="shared" si="28"/>
        <v/>
      </c>
      <c r="E245" s="11" t="str">
        <f>IF('Prax Math 5732'!B245="","",IF('Prax Math 5732'!D245&lt;'ACT M to SAT M'!$A$2,'ACT M to SAT M'!$B$2,IF('Prax Math 5732'!D245&gt;'ACT M to SAT M'!A$28,'ACT M to SAT M'!B$28,VLOOKUP(D245,'ACT M to SAT M'!A:B,2,FALSE))))</f>
        <v/>
      </c>
      <c r="F245" s="11" t="str">
        <f t="shared" si="25"/>
        <v/>
      </c>
      <c r="G245" s="11" t="str">
        <f t="shared" si="29"/>
        <v/>
      </c>
      <c r="H245" s="11" t="str">
        <f t="shared" si="26"/>
        <v/>
      </c>
      <c r="I245" s="11" t="str">
        <f t="shared" si="30"/>
        <v/>
      </c>
      <c r="J245" s="11" t="str">
        <f t="shared" si="27"/>
        <v/>
      </c>
      <c r="K245" s="11" t="str">
        <f t="shared" si="31"/>
        <v/>
      </c>
      <c r="L245" s="11" t="str">
        <f>IF('Prax Math 5732'!B245="","",'SAT M to CBEST M'!$A$2+'SAT M to CBEST M'!$B$2*E245)</f>
        <v/>
      </c>
      <c r="M245" s="11" t="str">
        <f>IF('Prax Math 5732'!B245="","", IF(L245&lt;20, 20, IF(L245&gt;80, 80, L245)))</f>
        <v/>
      </c>
    </row>
    <row r="246" spans="1:13" x14ac:dyDescent="0.25">
      <c r="A246" s="11">
        <v>245</v>
      </c>
      <c r="B246" s="30"/>
      <c r="C246" s="25" t="str">
        <f t="shared" si="24"/>
        <v/>
      </c>
      <c r="D246" s="25" t="str">
        <f t="shared" si="28"/>
        <v/>
      </c>
      <c r="E246" s="11" t="str">
        <f>IF('Prax Math 5732'!B246="","",IF('Prax Math 5732'!D246&lt;'ACT M to SAT M'!$A$2,'ACT M to SAT M'!$B$2,IF('Prax Math 5732'!D246&gt;'ACT M to SAT M'!A$28,'ACT M to SAT M'!B$28,VLOOKUP(D246,'ACT M to SAT M'!A:B,2,FALSE))))</f>
        <v/>
      </c>
      <c r="F246" s="11" t="str">
        <f t="shared" si="25"/>
        <v/>
      </c>
      <c r="G246" s="11" t="str">
        <f t="shared" si="29"/>
        <v/>
      </c>
      <c r="H246" s="11" t="str">
        <f t="shared" si="26"/>
        <v/>
      </c>
      <c r="I246" s="11" t="str">
        <f t="shared" si="30"/>
        <v/>
      </c>
      <c r="J246" s="11" t="str">
        <f t="shared" si="27"/>
        <v/>
      </c>
      <c r="K246" s="11" t="str">
        <f t="shared" si="31"/>
        <v/>
      </c>
      <c r="L246" s="11" t="str">
        <f>IF('Prax Math 5732'!B246="","",'SAT M to CBEST M'!$A$2+'SAT M to CBEST M'!$B$2*E246)</f>
        <v/>
      </c>
      <c r="M246" s="11" t="str">
        <f>IF('Prax Math 5732'!B246="","", IF(L246&lt;20, 20, IF(L246&gt;80, 80, L246)))</f>
        <v/>
      </c>
    </row>
    <row r="247" spans="1:13" x14ac:dyDescent="0.25">
      <c r="A247" s="11">
        <v>246</v>
      </c>
      <c r="B247" s="30"/>
      <c r="C247" s="25" t="str">
        <f t="shared" si="24"/>
        <v/>
      </c>
      <c r="D247" s="25" t="str">
        <f t="shared" si="28"/>
        <v/>
      </c>
      <c r="E247" s="11" t="str">
        <f>IF('Prax Math 5732'!B247="","",IF('Prax Math 5732'!D247&lt;'ACT M to SAT M'!$A$2,'ACT M to SAT M'!$B$2,IF('Prax Math 5732'!D247&gt;'ACT M to SAT M'!A$28,'ACT M to SAT M'!B$28,VLOOKUP(D247,'ACT M to SAT M'!A:B,2,FALSE))))</f>
        <v/>
      </c>
      <c r="F247" s="11" t="str">
        <f t="shared" si="25"/>
        <v/>
      </c>
      <c r="G247" s="11" t="str">
        <f t="shared" si="29"/>
        <v/>
      </c>
      <c r="H247" s="11" t="str">
        <f t="shared" si="26"/>
        <v/>
      </c>
      <c r="I247" s="11" t="str">
        <f t="shared" si="30"/>
        <v/>
      </c>
      <c r="J247" s="11" t="str">
        <f t="shared" si="27"/>
        <v/>
      </c>
      <c r="K247" s="11" t="str">
        <f t="shared" si="31"/>
        <v/>
      </c>
      <c r="L247" s="11" t="str">
        <f>IF('Prax Math 5732'!B247="","",'SAT M to CBEST M'!$A$2+'SAT M to CBEST M'!$B$2*E247)</f>
        <v/>
      </c>
      <c r="M247" s="11" t="str">
        <f>IF('Prax Math 5732'!B247="","", IF(L247&lt;20, 20, IF(L247&gt;80, 80, L247)))</f>
        <v/>
      </c>
    </row>
    <row r="248" spans="1:13" x14ac:dyDescent="0.25">
      <c r="A248" s="11">
        <v>247</v>
      </c>
      <c r="B248" s="30"/>
      <c r="C248" s="25" t="str">
        <f t="shared" si="24"/>
        <v/>
      </c>
      <c r="D248" s="25" t="str">
        <f t="shared" si="28"/>
        <v/>
      </c>
      <c r="E248" s="11" t="str">
        <f>IF('Prax Math 5732'!B248="","",IF('Prax Math 5732'!D248&lt;'ACT M to SAT M'!$A$2,'ACT M to SAT M'!$B$2,IF('Prax Math 5732'!D248&gt;'ACT M to SAT M'!A$28,'ACT M to SAT M'!B$28,VLOOKUP(D248,'ACT M to SAT M'!A:B,2,FALSE))))</f>
        <v/>
      </c>
      <c r="F248" s="11" t="str">
        <f t="shared" si="25"/>
        <v/>
      </c>
      <c r="G248" s="11" t="str">
        <f t="shared" si="29"/>
        <v/>
      </c>
      <c r="H248" s="11" t="str">
        <f t="shared" si="26"/>
        <v/>
      </c>
      <c r="I248" s="11" t="str">
        <f t="shared" si="30"/>
        <v/>
      </c>
      <c r="J248" s="11" t="str">
        <f t="shared" si="27"/>
        <v/>
      </c>
      <c r="K248" s="11" t="str">
        <f t="shared" si="31"/>
        <v/>
      </c>
      <c r="L248" s="11" t="str">
        <f>IF('Prax Math 5732'!B248="","",'SAT M to CBEST M'!$A$2+'SAT M to CBEST M'!$B$2*E248)</f>
        <v/>
      </c>
      <c r="M248" s="11" t="str">
        <f>IF('Prax Math 5732'!B248="","", IF(L248&lt;20, 20, IF(L248&gt;80, 80, L248)))</f>
        <v/>
      </c>
    </row>
    <row r="249" spans="1:13" x14ac:dyDescent="0.25">
      <c r="A249" s="11">
        <v>248</v>
      </c>
      <c r="B249" s="30"/>
      <c r="C249" s="25" t="str">
        <f t="shared" si="24"/>
        <v/>
      </c>
      <c r="D249" s="25" t="str">
        <f t="shared" si="28"/>
        <v/>
      </c>
      <c r="E249" s="11" t="str">
        <f>IF('Prax Math 5732'!B249="","",IF('Prax Math 5732'!D249&lt;'ACT M to SAT M'!$A$2,'ACT M to SAT M'!$B$2,IF('Prax Math 5732'!D249&gt;'ACT M to SAT M'!A$28,'ACT M to SAT M'!B$28,VLOOKUP(D249,'ACT M to SAT M'!A:B,2,FALSE))))</f>
        <v/>
      </c>
      <c r="F249" s="11" t="str">
        <f t="shared" si="25"/>
        <v/>
      </c>
      <c r="G249" s="11" t="str">
        <f t="shared" si="29"/>
        <v/>
      </c>
      <c r="H249" s="11" t="str">
        <f t="shared" si="26"/>
        <v/>
      </c>
      <c r="I249" s="11" t="str">
        <f t="shared" si="30"/>
        <v/>
      </c>
      <c r="J249" s="11" t="str">
        <f t="shared" si="27"/>
        <v/>
      </c>
      <c r="K249" s="11" t="str">
        <f t="shared" si="31"/>
        <v/>
      </c>
      <c r="L249" s="11" t="str">
        <f>IF('Prax Math 5732'!B249="","",'SAT M to CBEST M'!$A$2+'SAT M to CBEST M'!$B$2*E249)</f>
        <v/>
      </c>
      <c r="M249" s="11" t="str">
        <f>IF('Prax Math 5732'!B249="","", IF(L249&lt;20, 20, IF(L249&gt;80, 80, L249)))</f>
        <v/>
      </c>
    </row>
    <row r="250" spans="1:13" x14ac:dyDescent="0.25">
      <c r="A250" s="11">
        <v>249</v>
      </c>
      <c r="B250" s="30"/>
      <c r="C250" s="25" t="str">
        <f t="shared" si="24"/>
        <v/>
      </c>
      <c r="D250" s="25" t="str">
        <f t="shared" si="28"/>
        <v/>
      </c>
      <c r="E250" s="11" t="str">
        <f>IF('Prax Math 5732'!B250="","",IF('Prax Math 5732'!D250&lt;'ACT M to SAT M'!$A$2,'ACT M to SAT M'!$B$2,IF('Prax Math 5732'!D250&gt;'ACT M to SAT M'!A$28,'ACT M to SAT M'!B$28,VLOOKUP(D250,'ACT M to SAT M'!A:B,2,FALSE))))</f>
        <v/>
      </c>
      <c r="F250" s="11" t="str">
        <f t="shared" si="25"/>
        <v/>
      </c>
      <c r="G250" s="11" t="str">
        <f t="shared" si="29"/>
        <v/>
      </c>
      <c r="H250" s="11" t="str">
        <f t="shared" si="26"/>
        <v/>
      </c>
      <c r="I250" s="11" t="str">
        <f t="shared" si="30"/>
        <v/>
      </c>
      <c r="J250" s="11" t="str">
        <f t="shared" si="27"/>
        <v/>
      </c>
      <c r="K250" s="11" t="str">
        <f t="shared" si="31"/>
        <v/>
      </c>
      <c r="L250" s="11" t="str">
        <f>IF('Prax Math 5732'!B250="","",'SAT M to CBEST M'!$A$2+'SAT M to CBEST M'!$B$2*E250)</f>
        <v/>
      </c>
      <c r="M250" s="11" t="str">
        <f>IF('Prax Math 5732'!B250="","", IF(L250&lt;20, 20, IF(L250&gt;80, 80, L250)))</f>
        <v/>
      </c>
    </row>
    <row r="251" spans="1:13" x14ac:dyDescent="0.25">
      <c r="A251" s="11">
        <v>250</v>
      </c>
      <c r="B251" s="30"/>
      <c r="C251" s="25" t="str">
        <f t="shared" si="24"/>
        <v/>
      </c>
      <c r="D251" s="25" t="str">
        <f t="shared" si="28"/>
        <v/>
      </c>
      <c r="E251" s="11" t="str">
        <f>IF('Prax Math 5732'!B251="","",IF('Prax Math 5732'!D251&lt;'ACT M to SAT M'!$A$2,'ACT M to SAT M'!$B$2,IF('Prax Math 5732'!D251&gt;'ACT M to SAT M'!A$28,'ACT M to SAT M'!B$28,VLOOKUP(D251,'ACT M to SAT M'!A:B,2,FALSE))))</f>
        <v/>
      </c>
      <c r="F251" s="11" t="str">
        <f t="shared" si="25"/>
        <v/>
      </c>
      <c r="G251" s="11" t="str">
        <f t="shared" si="29"/>
        <v/>
      </c>
      <c r="H251" s="11" t="str">
        <f t="shared" si="26"/>
        <v/>
      </c>
      <c r="I251" s="11" t="str">
        <f t="shared" si="30"/>
        <v/>
      </c>
      <c r="J251" s="11" t="str">
        <f t="shared" si="27"/>
        <v/>
      </c>
      <c r="K251" s="11" t="str">
        <f t="shared" si="31"/>
        <v/>
      </c>
      <c r="L251" s="11" t="str">
        <f>IF('Prax Math 5732'!B251="","",'SAT M to CBEST M'!$A$2+'SAT M to CBEST M'!$B$2*E251)</f>
        <v/>
      </c>
      <c r="M251" s="11" t="str">
        <f>IF('Prax Math 5732'!B251="","", IF(L251&lt;20, 20, IF(L251&gt;80, 80, L251)))</f>
        <v/>
      </c>
    </row>
    <row r="252" spans="1:13" x14ac:dyDescent="0.25">
      <c r="A252" s="11">
        <v>251</v>
      </c>
      <c r="B252" s="30"/>
      <c r="C252" s="25" t="str">
        <f t="shared" si="24"/>
        <v/>
      </c>
      <c r="D252" s="25" t="str">
        <f t="shared" si="28"/>
        <v/>
      </c>
      <c r="E252" s="11" t="str">
        <f>IF('Prax Math 5732'!B252="","",IF('Prax Math 5732'!D252&lt;'ACT M to SAT M'!$A$2,'ACT M to SAT M'!$B$2,IF('Prax Math 5732'!D252&gt;'ACT M to SAT M'!A$28,'ACT M to SAT M'!B$28,VLOOKUP(D252,'ACT M to SAT M'!A:B,2,FALSE))))</f>
        <v/>
      </c>
      <c r="F252" s="11" t="str">
        <f t="shared" si="25"/>
        <v/>
      </c>
      <c r="G252" s="11" t="str">
        <f t="shared" si="29"/>
        <v/>
      </c>
      <c r="H252" s="11" t="str">
        <f t="shared" si="26"/>
        <v/>
      </c>
      <c r="I252" s="11" t="str">
        <f t="shared" si="30"/>
        <v/>
      </c>
      <c r="J252" s="11" t="str">
        <f t="shared" si="27"/>
        <v/>
      </c>
      <c r="K252" s="11" t="str">
        <f t="shared" si="31"/>
        <v/>
      </c>
      <c r="L252" s="11" t="str">
        <f>IF('Prax Math 5732'!B252="","",'SAT M to CBEST M'!$A$2+'SAT M to CBEST M'!$B$2*E252)</f>
        <v/>
      </c>
      <c r="M252" s="11" t="str">
        <f>IF('Prax Math 5732'!B252="","", IF(L252&lt;20, 20, IF(L252&gt;80, 80, L252)))</f>
        <v/>
      </c>
    </row>
    <row r="253" spans="1:13" x14ac:dyDescent="0.25">
      <c r="A253" s="11">
        <v>252</v>
      </c>
      <c r="B253" s="30"/>
      <c r="C253" s="25" t="str">
        <f t="shared" si="24"/>
        <v/>
      </c>
      <c r="D253" s="25" t="str">
        <f t="shared" si="28"/>
        <v/>
      </c>
      <c r="E253" s="11" t="str">
        <f>IF('Prax Math 5732'!B253="","",IF('Prax Math 5732'!D253&lt;'ACT M to SAT M'!$A$2,'ACT M to SAT M'!$B$2,IF('Prax Math 5732'!D253&gt;'ACT M to SAT M'!A$28,'ACT M to SAT M'!B$28,VLOOKUP(D253,'ACT M to SAT M'!A:B,2,FALSE))))</f>
        <v/>
      </c>
      <c r="F253" s="11" t="str">
        <f t="shared" si="25"/>
        <v/>
      </c>
      <c r="G253" s="11" t="str">
        <f t="shared" si="29"/>
        <v/>
      </c>
      <c r="H253" s="11" t="str">
        <f t="shared" si="26"/>
        <v/>
      </c>
      <c r="I253" s="11" t="str">
        <f t="shared" si="30"/>
        <v/>
      </c>
      <c r="J253" s="11" t="str">
        <f t="shared" si="27"/>
        <v/>
      </c>
      <c r="K253" s="11" t="str">
        <f t="shared" si="31"/>
        <v/>
      </c>
      <c r="L253" s="11" t="str">
        <f>IF('Prax Math 5732'!B253="","",'SAT M to CBEST M'!$A$2+'SAT M to CBEST M'!$B$2*E253)</f>
        <v/>
      </c>
      <c r="M253" s="11" t="str">
        <f>IF('Prax Math 5732'!B253="","", IF(L253&lt;20, 20, IF(L253&gt;80, 80, L253)))</f>
        <v/>
      </c>
    </row>
    <row r="254" spans="1:13" x14ac:dyDescent="0.25">
      <c r="A254" s="11">
        <v>253</v>
      </c>
      <c r="B254" s="30"/>
      <c r="C254" s="25" t="str">
        <f t="shared" si="24"/>
        <v/>
      </c>
      <c r="D254" s="25" t="str">
        <f t="shared" si="28"/>
        <v/>
      </c>
      <c r="E254" s="11" t="str">
        <f>IF('Prax Math 5732'!B254="","",IF('Prax Math 5732'!D254&lt;'ACT M to SAT M'!$A$2,'ACT M to SAT M'!$B$2,IF('Prax Math 5732'!D254&gt;'ACT M to SAT M'!A$28,'ACT M to SAT M'!B$28,VLOOKUP(D254,'ACT M to SAT M'!A:B,2,FALSE))))</f>
        <v/>
      </c>
      <c r="F254" s="11" t="str">
        <f t="shared" si="25"/>
        <v/>
      </c>
      <c r="G254" s="11" t="str">
        <f t="shared" si="29"/>
        <v/>
      </c>
      <c r="H254" s="11" t="str">
        <f t="shared" si="26"/>
        <v/>
      </c>
      <c r="I254" s="11" t="str">
        <f t="shared" si="30"/>
        <v/>
      </c>
      <c r="J254" s="11" t="str">
        <f t="shared" si="27"/>
        <v/>
      </c>
      <c r="K254" s="11" t="str">
        <f t="shared" si="31"/>
        <v/>
      </c>
      <c r="L254" s="11" t="str">
        <f>IF('Prax Math 5732'!B254="","",'SAT M to CBEST M'!$A$2+'SAT M to CBEST M'!$B$2*E254)</f>
        <v/>
      </c>
      <c r="M254" s="11" t="str">
        <f>IF('Prax Math 5732'!B254="","", IF(L254&lt;20, 20, IF(L254&gt;80, 80, L254)))</f>
        <v/>
      </c>
    </row>
    <row r="255" spans="1:13" x14ac:dyDescent="0.25">
      <c r="A255" s="11">
        <v>254</v>
      </c>
      <c r="B255" s="30"/>
      <c r="C255" s="25" t="str">
        <f t="shared" si="24"/>
        <v/>
      </c>
      <c r="D255" s="25" t="str">
        <f t="shared" si="28"/>
        <v/>
      </c>
      <c r="E255" s="11" t="str">
        <f>IF('Prax Math 5732'!B255="","",IF('Prax Math 5732'!D255&lt;'ACT M to SAT M'!$A$2,'ACT M to SAT M'!$B$2,IF('Prax Math 5732'!D255&gt;'ACT M to SAT M'!A$28,'ACT M to SAT M'!B$28,VLOOKUP(D255,'ACT M to SAT M'!A:B,2,FALSE))))</f>
        <v/>
      </c>
      <c r="F255" s="11" t="str">
        <f t="shared" si="25"/>
        <v/>
      </c>
      <c r="G255" s="11" t="str">
        <f t="shared" si="29"/>
        <v/>
      </c>
      <c r="H255" s="11" t="str">
        <f t="shared" si="26"/>
        <v/>
      </c>
      <c r="I255" s="11" t="str">
        <f t="shared" si="30"/>
        <v/>
      </c>
      <c r="J255" s="11" t="str">
        <f t="shared" si="27"/>
        <v/>
      </c>
      <c r="K255" s="11" t="str">
        <f t="shared" si="31"/>
        <v/>
      </c>
      <c r="L255" s="11" t="str">
        <f>IF('Prax Math 5732'!B255="","",'SAT M to CBEST M'!$A$2+'SAT M to CBEST M'!$B$2*E255)</f>
        <v/>
      </c>
      <c r="M255" s="11" t="str">
        <f>IF('Prax Math 5732'!B255="","", IF(L255&lt;20, 20, IF(L255&gt;80, 80, L255)))</f>
        <v/>
      </c>
    </row>
    <row r="256" spans="1:13" x14ac:dyDescent="0.25">
      <c r="A256" s="11">
        <v>255</v>
      </c>
      <c r="B256" s="30"/>
      <c r="C256" s="25" t="str">
        <f t="shared" si="24"/>
        <v/>
      </c>
      <c r="D256" s="25" t="str">
        <f t="shared" si="28"/>
        <v/>
      </c>
      <c r="E256" s="11" t="str">
        <f>IF('Prax Math 5732'!B256="","",IF('Prax Math 5732'!D256&lt;'ACT M to SAT M'!$A$2,'ACT M to SAT M'!$B$2,IF('Prax Math 5732'!D256&gt;'ACT M to SAT M'!A$28,'ACT M to SAT M'!B$28,VLOOKUP(D256,'ACT M to SAT M'!A:B,2,FALSE))))</f>
        <v/>
      </c>
      <c r="F256" s="11" t="str">
        <f t="shared" si="25"/>
        <v/>
      </c>
      <c r="G256" s="11" t="str">
        <f t="shared" si="29"/>
        <v/>
      </c>
      <c r="H256" s="11" t="str">
        <f t="shared" si="26"/>
        <v/>
      </c>
      <c r="I256" s="11" t="str">
        <f t="shared" si="30"/>
        <v/>
      </c>
      <c r="J256" s="11" t="str">
        <f t="shared" si="27"/>
        <v/>
      </c>
      <c r="K256" s="11" t="str">
        <f t="shared" si="31"/>
        <v/>
      </c>
      <c r="L256" s="11" t="str">
        <f>IF('Prax Math 5732'!B256="","",'SAT M to CBEST M'!$A$2+'SAT M to CBEST M'!$B$2*E256)</f>
        <v/>
      </c>
      <c r="M256" s="11" t="str">
        <f>IF('Prax Math 5732'!B256="","", IF(L256&lt;20, 20, IF(L256&gt;80, 80, L256)))</f>
        <v/>
      </c>
    </row>
    <row r="257" spans="1:13" x14ac:dyDescent="0.25">
      <c r="A257" s="11">
        <v>256</v>
      </c>
      <c r="B257" s="30"/>
      <c r="C257" s="25" t="str">
        <f t="shared" si="24"/>
        <v/>
      </c>
      <c r="D257" s="25" t="str">
        <f t="shared" si="28"/>
        <v/>
      </c>
      <c r="E257" s="11" t="str">
        <f>IF('Prax Math 5732'!B257="","",IF('Prax Math 5732'!D257&lt;'ACT M to SAT M'!$A$2,'ACT M to SAT M'!$B$2,IF('Prax Math 5732'!D257&gt;'ACT M to SAT M'!A$28,'ACT M to SAT M'!B$28,VLOOKUP(D257,'ACT M to SAT M'!A:B,2,FALSE))))</f>
        <v/>
      </c>
      <c r="F257" s="11" t="str">
        <f t="shared" si="25"/>
        <v/>
      </c>
      <c r="G257" s="11" t="str">
        <f t="shared" si="29"/>
        <v/>
      </c>
      <c r="H257" s="11" t="str">
        <f t="shared" si="26"/>
        <v/>
      </c>
      <c r="I257" s="11" t="str">
        <f t="shared" si="30"/>
        <v/>
      </c>
      <c r="J257" s="11" t="str">
        <f t="shared" si="27"/>
        <v/>
      </c>
      <c r="K257" s="11" t="str">
        <f t="shared" si="31"/>
        <v/>
      </c>
      <c r="L257" s="11" t="str">
        <f>IF('Prax Math 5732'!B257="","",'SAT M to CBEST M'!$A$2+'SAT M to CBEST M'!$B$2*E257)</f>
        <v/>
      </c>
      <c r="M257" s="11" t="str">
        <f>IF('Prax Math 5732'!B257="","", IF(L257&lt;20, 20, IF(L257&gt;80, 80, L257)))</f>
        <v/>
      </c>
    </row>
    <row r="258" spans="1:13" x14ac:dyDescent="0.25">
      <c r="A258" s="11">
        <v>257</v>
      </c>
      <c r="B258" s="30"/>
      <c r="C258" s="25" t="str">
        <f t="shared" ref="C258:C321" si="32">IF(B258="","", interceptPCM5732toACTM + slopePCM5732toACTM*B258)</f>
        <v/>
      </c>
      <c r="D258" s="25" t="str">
        <f t="shared" si="28"/>
        <v/>
      </c>
      <c r="E258" s="11" t="str">
        <f>IF('Prax Math 5732'!B258="","",IF('Prax Math 5732'!D258&lt;'ACT M to SAT M'!$A$2,'ACT M to SAT M'!$B$2,IF('Prax Math 5732'!D258&gt;'ACT M to SAT M'!A$28,'ACT M to SAT M'!B$28,VLOOKUP(D258,'ACT M to SAT M'!A:B,2,FALSE))))</f>
        <v/>
      </c>
      <c r="F258" s="11" t="str">
        <f t="shared" ref="F258:F321" si="33">IF(B258="","",IF(D258&gt;=17, upperinterceptACTMtoPAAM201+D258*upperslopeACTMtoPAAM201, lowerinterceptACTMtoPAAM201+D258*lowerslopeACTMtoPAAM201))</f>
        <v/>
      </c>
      <c r="G258" s="11" t="str">
        <f t="shared" si="29"/>
        <v/>
      </c>
      <c r="H258" s="11" t="str">
        <f t="shared" ref="H258:H321" si="34">IF(B258="","",interceptACTMtoPCM5733+slopeACTMtoPCM5733*D258)</f>
        <v/>
      </c>
      <c r="I258" s="11" t="str">
        <f t="shared" si="30"/>
        <v/>
      </c>
      <c r="J258" s="11" t="str">
        <f t="shared" ref="J258:J321" si="35">IF(B258="","",IF(D258&gt;=16, upperinterceptACTMtoPAAM211+D258*upperslopeACTMtoPAAM211, lowerinterceptACTMtoPAAM211+D258*lowerslopeACTMtoPAAM211))</f>
        <v/>
      </c>
      <c r="K258" s="11" t="str">
        <f t="shared" si="31"/>
        <v/>
      </c>
      <c r="L258" s="11" t="str">
        <f>IF('Prax Math 5732'!B258="","",'SAT M to CBEST M'!$A$2+'SAT M to CBEST M'!$B$2*E258)</f>
        <v/>
      </c>
      <c r="M258" s="11" t="str">
        <f>IF('Prax Math 5732'!B258="","", IF(L258&lt;20, 20, IF(L258&gt;80, 80, L258)))</f>
        <v/>
      </c>
    </row>
    <row r="259" spans="1:13" x14ac:dyDescent="0.25">
      <c r="A259" s="11">
        <v>258</v>
      </c>
      <c r="B259" s="30"/>
      <c r="C259" s="25" t="str">
        <f t="shared" si="32"/>
        <v/>
      </c>
      <c r="D259" s="25" t="str">
        <f t="shared" ref="D259:D322" si="36">IF(B259="","",IF(C259&lt;1,1,IF(C259&gt;36,36,ROUND(C259,0))))</f>
        <v/>
      </c>
      <c r="E259" s="11" t="str">
        <f>IF('Prax Math 5732'!B259="","",IF('Prax Math 5732'!D259&lt;'ACT M to SAT M'!$A$2,'ACT M to SAT M'!$B$2,IF('Prax Math 5732'!D259&gt;'ACT M to SAT M'!A$28,'ACT M to SAT M'!B$28,VLOOKUP(D259,'ACT M to SAT M'!A:B,2,FALSE))))</f>
        <v/>
      </c>
      <c r="F259" s="11" t="str">
        <f t="shared" si="33"/>
        <v/>
      </c>
      <c r="G259" s="11" t="str">
        <f t="shared" ref="G259:G322" si="37">IF(B259="","", IF(F259&lt;100, 100, IF(F259&gt;300, 300, F259)))</f>
        <v/>
      </c>
      <c r="H259" s="11" t="str">
        <f t="shared" si="34"/>
        <v/>
      </c>
      <c r="I259" s="11" t="str">
        <f t="shared" ref="I259:I322" si="38">IF(B259="","", IF(H259&lt;100, 100, IF(H259&gt;200, 200, H259)))</f>
        <v/>
      </c>
      <c r="J259" s="11" t="str">
        <f t="shared" si="35"/>
        <v/>
      </c>
      <c r="K259" s="11" t="str">
        <f t="shared" ref="K259:K322" si="39">IF(B259="","", IF(J259&lt;100, 100, IF(J259&gt;300, 300, J259)))</f>
        <v/>
      </c>
      <c r="L259" s="11" t="str">
        <f>IF('Prax Math 5732'!B259="","",'SAT M to CBEST M'!$A$2+'SAT M to CBEST M'!$B$2*E259)</f>
        <v/>
      </c>
      <c r="M259" s="11" t="str">
        <f>IF('Prax Math 5732'!B259="","", IF(L259&lt;20, 20, IF(L259&gt;80, 80, L259)))</f>
        <v/>
      </c>
    </row>
    <row r="260" spans="1:13" x14ac:dyDescent="0.25">
      <c r="A260" s="11">
        <v>259</v>
      </c>
      <c r="B260" s="30"/>
      <c r="C260" s="25" t="str">
        <f t="shared" si="32"/>
        <v/>
      </c>
      <c r="D260" s="25" t="str">
        <f t="shared" si="36"/>
        <v/>
      </c>
      <c r="E260" s="11" t="str">
        <f>IF('Prax Math 5732'!B260="","",IF('Prax Math 5732'!D260&lt;'ACT M to SAT M'!$A$2,'ACT M to SAT M'!$B$2,IF('Prax Math 5732'!D260&gt;'ACT M to SAT M'!A$28,'ACT M to SAT M'!B$28,VLOOKUP(D260,'ACT M to SAT M'!A:B,2,FALSE))))</f>
        <v/>
      </c>
      <c r="F260" s="11" t="str">
        <f t="shared" si="33"/>
        <v/>
      </c>
      <c r="G260" s="11" t="str">
        <f t="shared" si="37"/>
        <v/>
      </c>
      <c r="H260" s="11" t="str">
        <f t="shared" si="34"/>
        <v/>
      </c>
      <c r="I260" s="11" t="str">
        <f t="shared" si="38"/>
        <v/>
      </c>
      <c r="J260" s="11" t="str">
        <f t="shared" si="35"/>
        <v/>
      </c>
      <c r="K260" s="11" t="str">
        <f t="shared" si="39"/>
        <v/>
      </c>
      <c r="L260" s="11" t="str">
        <f>IF('Prax Math 5732'!B260="","",'SAT M to CBEST M'!$A$2+'SAT M to CBEST M'!$B$2*E260)</f>
        <v/>
      </c>
      <c r="M260" s="11" t="str">
        <f>IF('Prax Math 5732'!B260="","", IF(L260&lt;20, 20, IF(L260&gt;80, 80, L260)))</f>
        <v/>
      </c>
    </row>
    <row r="261" spans="1:13" x14ac:dyDescent="0.25">
      <c r="A261" s="11">
        <v>260</v>
      </c>
      <c r="B261" s="30"/>
      <c r="C261" s="25" t="str">
        <f t="shared" si="32"/>
        <v/>
      </c>
      <c r="D261" s="25" t="str">
        <f t="shared" si="36"/>
        <v/>
      </c>
      <c r="E261" s="11" t="str">
        <f>IF('Prax Math 5732'!B261="","",IF('Prax Math 5732'!D261&lt;'ACT M to SAT M'!$A$2,'ACT M to SAT M'!$B$2,IF('Prax Math 5732'!D261&gt;'ACT M to SAT M'!A$28,'ACT M to SAT M'!B$28,VLOOKUP(D261,'ACT M to SAT M'!A:B,2,FALSE))))</f>
        <v/>
      </c>
      <c r="F261" s="11" t="str">
        <f t="shared" si="33"/>
        <v/>
      </c>
      <c r="G261" s="11" t="str">
        <f t="shared" si="37"/>
        <v/>
      </c>
      <c r="H261" s="11" t="str">
        <f t="shared" si="34"/>
        <v/>
      </c>
      <c r="I261" s="11" t="str">
        <f t="shared" si="38"/>
        <v/>
      </c>
      <c r="J261" s="11" t="str">
        <f t="shared" si="35"/>
        <v/>
      </c>
      <c r="K261" s="11" t="str">
        <f t="shared" si="39"/>
        <v/>
      </c>
      <c r="L261" s="11" t="str">
        <f>IF('Prax Math 5732'!B261="","",'SAT M to CBEST M'!$A$2+'SAT M to CBEST M'!$B$2*E261)</f>
        <v/>
      </c>
      <c r="M261" s="11" t="str">
        <f>IF('Prax Math 5732'!B261="","", IF(L261&lt;20, 20, IF(L261&gt;80, 80, L261)))</f>
        <v/>
      </c>
    </row>
    <row r="262" spans="1:13" x14ac:dyDescent="0.25">
      <c r="A262" s="11">
        <v>261</v>
      </c>
      <c r="B262" s="30"/>
      <c r="C262" s="25" t="str">
        <f t="shared" si="32"/>
        <v/>
      </c>
      <c r="D262" s="25" t="str">
        <f t="shared" si="36"/>
        <v/>
      </c>
      <c r="E262" s="11" t="str">
        <f>IF('Prax Math 5732'!B262="","",IF('Prax Math 5732'!D262&lt;'ACT M to SAT M'!$A$2,'ACT M to SAT M'!$B$2,IF('Prax Math 5732'!D262&gt;'ACT M to SAT M'!A$28,'ACT M to SAT M'!B$28,VLOOKUP(D262,'ACT M to SAT M'!A:B,2,FALSE))))</f>
        <v/>
      </c>
      <c r="F262" s="11" t="str">
        <f t="shared" si="33"/>
        <v/>
      </c>
      <c r="G262" s="11" t="str">
        <f t="shared" si="37"/>
        <v/>
      </c>
      <c r="H262" s="11" t="str">
        <f t="shared" si="34"/>
        <v/>
      </c>
      <c r="I262" s="11" t="str">
        <f t="shared" si="38"/>
        <v/>
      </c>
      <c r="J262" s="11" t="str">
        <f t="shared" si="35"/>
        <v/>
      </c>
      <c r="K262" s="11" t="str">
        <f t="shared" si="39"/>
        <v/>
      </c>
      <c r="L262" s="11" t="str">
        <f>IF('Prax Math 5732'!B262="","",'SAT M to CBEST M'!$A$2+'SAT M to CBEST M'!$B$2*E262)</f>
        <v/>
      </c>
      <c r="M262" s="11" t="str">
        <f>IF('Prax Math 5732'!B262="","", IF(L262&lt;20, 20, IF(L262&gt;80, 80, L262)))</f>
        <v/>
      </c>
    </row>
    <row r="263" spans="1:13" x14ac:dyDescent="0.25">
      <c r="A263" s="11">
        <v>262</v>
      </c>
      <c r="B263" s="30"/>
      <c r="C263" s="25" t="str">
        <f t="shared" si="32"/>
        <v/>
      </c>
      <c r="D263" s="25" t="str">
        <f t="shared" si="36"/>
        <v/>
      </c>
      <c r="E263" s="11" t="str">
        <f>IF('Prax Math 5732'!B263="","",IF('Prax Math 5732'!D263&lt;'ACT M to SAT M'!$A$2,'ACT M to SAT M'!$B$2,IF('Prax Math 5732'!D263&gt;'ACT M to SAT M'!A$28,'ACT M to SAT M'!B$28,VLOOKUP(D263,'ACT M to SAT M'!A:B,2,FALSE))))</f>
        <v/>
      </c>
      <c r="F263" s="11" t="str">
        <f t="shared" si="33"/>
        <v/>
      </c>
      <c r="G263" s="11" t="str">
        <f t="shared" si="37"/>
        <v/>
      </c>
      <c r="H263" s="11" t="str">
        <f t="shared" si="34"/>
        <v/>
      </c>
      <c r="I263" s="11" t="str">
        <f t="shared" si="38"/>
        <v/>
      </c>
      <c r="J263" s="11" t="str">
        <f t="shared" si="35"/>
        <v/>
      </c>
      <c r="K263" s="11" t="str">
        <f t="shared" si="39"/>
        <v/>
      </c>
      <c r="L263" s="11" t="str">
        <f>IF('Prax Math 5732'!B263="","",'SAT M to CBEST M'!$A$2+'SAT M to CBEST M'!$B$2*E263)</f>
        <v/>
      </c>
      <c r="M263" s="11" t="str">
        <f>IF('Prax Math 5732'!B263="","", IF(L263&lt;20, 20, IF(L263&gt;80, 80, L263)))</f>
        <v/>
      </c>
    </row>
    <row r="264" spans="1:13" x14ac:dyDescent="0.25">
      <c r="A264" s="11">
        <v>263</v>
      </c>
      <c r="B264" s="30"/>
      <c r="C264" s="25" t="str">
        <f t="shared" si="32"/>
        <v/>
      </c>
      <c r="D264" s="25" t="str">
        <f t="shared" si="36"/>
        <v/>
      </c>
      <c r="E264" s="11" t="str">
        <f>IF('Prax Math 5732'!B264="","",IF('Prax Math 5732'!D264&lt;'ACT M to SAT M'!$A$2,'ACT M to SAT M'!$B$2,IF('Prax Math 5732'!D264&gt;'ACT M to SAT M'!A$28,'ACT M to SAT M'!B$28,VLOOKUP(D264,'ACT M to SAT M'!A:B,2,FALSE))))</f>
        <v/>
      </c>
      <c r="F264" s="11" t="str">
        <f t="shared" si="33"/>
        <v/>
      </c>
      <c r="G264" s="11" t="str">
        <f t="shared" si="37"/>
        <v/>
      </c>
      <c r="H264" s="11" t="str">
        <f t="shared" si="34"/>
        <v/>
      </c>
      <c r="I264" s="11" t="str">
        <f t="shared" si="38"/>
        <v/>
      </c>
      <c r="J264" s="11" t="str">
        <f t="shared" si="35"/>
        <v/>
      </c>
      <c r="K264" s="11" t="str">
        <f t="shared" si="39"/>
        <v/>
      </c>
      <c r="L264" s="11" t="str">
        <f>IF('Prax Math 5732'!B264="","",'SAT M to CBEST M'!$A$2+'SAT M to CBEST M'!$B$2*E264)</f>
        <v/>
      </c>
      <c r="M264" s="11" t="str">
        <f>IF('Prax Math 5732'!B264="","", IF(L264&lt;20, 20, IF(L264&gt;80, 80, L264)))</f>
        <v/>
      </c>
    </row>
    <row r="265" spans="1:13" x14ac:dyDescent="0.25">
      <c r="A265" s="11">
        <v>264</v>
      </c>
      <c r="B265" s="30"/>
      <c r="C265" s="25" t="str">
        <f t="shared" si="32"/>
        <v/>
      </c>
      <c r="D265" s="25" t="str">
        <f t="shared" si="36"/>
        <v/>
      </c>
      <c r="E265" s="11" t="str">
        <f>IF('Prax Math 5732'!B265="","",IF('Prax Math 5732'!D265&lt;'ACT M to SAT M'!$A$2,'ACT M to SAT M'!$B$2,IF('Prax Math 5732'!D265&gt;'ACT M to SAT M'!A$28,'ACT M to SAT M'!B$28,VLOOKUP(D265,'ACT M to SAT M'!A:B,2,FALSE))))</f>
        <v/>
      </c>
      <c r="F265" s="11" t="str">
        <f t="shared" si="33"/>
        <v/>
      </c>
      <c r="G265" s="11" t="str">
        <f t="shared" si="37"/>
        <v/>
      </c>
      <c r="H265" s="11" t="str">
        <f t="shared" si="34"/>
        <v/>
      </c>
      <c r="I265" s="11" t="str">
        <f t="shared" si="38"/>
        <v/>
      </c>
      <c r="J265" s="11" t="str">
        <f t="shared" si="35"/>
        <v/>
      </c>
      <c r="K265" s="11" t="str">
        <f t="shared" si="39"/>
        <v/>
      </c>
      <c r="L265" s="11" t="str">
        <f>IF('Prax Math 5732'!B265="","",'SAT M to CBEST M'!$A$2+'SAT M to CBEST M'!$B$2*E265)</f>
        <v/>
      </c>
      <c r="M265" s="11" t="str">
        <f>IF('Prax Math 5732'!B265="","", IF(L265&lt;20, 20, IF(L265&gt;80, 80, L265)))</f>
        <v/>
      </c>
    </row>
    <row r="266" spans="1:13" x14ac:dyDescent="0.25">
      <c r="A266" s="11">
        <v>265</v>
      </c>
      <c r="B266" s="30"/>
      <c r="C266" s="25" t="str">
        <f t="shared" si="32"/>
        <v/>
      </c>
      <c r="D266" s="25" t="str">
        <f t="shared" si="36"/>
        <v/>
      </c>
      <c r="E266" s="11" t="str">
        <f>IF('Prax Math 5732'!B266="","",IF('Prax Math 5732'!D266&lt;'ACT M to SAT M'!$A$2,'ACT M to SAT M'!$B$2,IF('Prax Math 5732'!D266&gt;'ACT M to SAT M'!A$28,'ACT M to SAT M'!B$28,VLOOKUP(D266,'ACT M to SAT M'!A:B,2,FALSE))))</f>
        <v/>
      </c>
      <c r="F266" s="11" t="str">
        <f t="shared" si="33"/>
        <v/>
      </c>
      <c r="G266" s="11" t="str">
        <f t="shared" si="37"/>
        <v/>
      </c>
      <c r="H266" s="11" t="str">
        <f t="shared" si="34"/>
        <v/>
      </c>
      <c r="I266" s="11" t="str">
        <f t="shared" si="38"/>
        <v/>
      </c>
      <c r="J266" s="11" t="str">
        <f t="shared" si="35"/>
        <v/>
      </c>
      <c r="K266" s="11" t="str">
        <f t="shared" si="39"/>
        <v/>
      </c>
      <c r="L266" s="11" t="str">
        <f>IF('Prax Math 5732'!B266="","",'SAT M to CBEST M'!$A$2+'SAT M to CBEST M'!$B$2*E266)</f>
        <v/>
      </c>
      <c r="M266" s="11" t="str">
        <f>IF('Prax Math 5732'!B266="","", IF(L266&lt;20, 20, IF(L266&gt;80, 80, L266)))</f>
        <v/>
      </c>
    </row>
    <row r="267" spans="1:13" x14ac:dyDescent="0.25">
      <c r="A267" s="11">
        <v>266</v>
      </c>
      <c r="B267" s="30"/>
      <c r="C267" s="25" t="str">
        <f t="shared" si="32"/>
        <v/>
      </c>
      <c r="D267" s="25" t="str">
        <f t="shared" si="36"/>
        <v/>
      </c>
      <c r="E267" s="11" t="str">
        <f>IF('Prax Math 5732'!B267="","",IF('Prax Math 5732'!D267&lt;'ACT M to SAT M'!$A$2,'ACT M to SAT M'!$B$2,IF('Prax Math 5732'!D267&gt;'ACT M to SAT M'!A$28,'ACT M to SAT M'!B$28,VLOOKUP(D267,'ACT M to SAT M'!A:B,2,FALSE))))</f>
        <v/>
      </c>
      <c r="F267" s="11" t="str">
        <f t="shared" si="33"/>
        <v/>
      </c>
      <c r="G267" s="11" t="str">
        <f t="shared" si="37"/>
        <v/>
      </c>
      <c r="H267" s="11" t="str">
        <f t="shared" si="34"/>
        <v/>
      </c>
      <c r="I267" s="11" t="str">
        <f t="shared" si="38"/>
        <v/>
      </c>
      <c r="J267" s="11" t="str">
        <f t="shared" si="35"/>
        <v/>
      </c>
      <c r="K267" s="11" t="str">
        <f t="shared" si="39"/>
        <v/>
      </c>
      <c r="L267" s="11" t="str">
        <f>IF('Prax Math 5732'!B267="","",'SAT M to CBEST M'!$A$2+'SAT M to CBEST M'!$B$2*E267)</f>
        <v/>
      </c>
      <c r="M267" s="11" t="str">
        <f>IF('Prax Math 5732'!B267="","", IF(L267&lt;20, 20, IF(L267&gt;80, 80, L267)))</f>
        <v/>
      </c>
    </row>
    <row r="268" spans="1:13" x14ac:dyDescent="0.25">
      <c r="A268" s="11">
        <v>267</v>
      </c>
      <c r="B268" s="30"/>
      <c r="C268" s="25" t="str">
        <f t="shared" si="32"/>
        <v/>
      </c>
      <c r="D268" s="25" t="str">
        <f t="shared" si="36"/>
        <v/>
      </c>
      <c r="E268" s="11" t="str">
        <f>IF('Prax Math 5732'!B268="","",IF('Prax Math 5732'!D268&lt;'ACT M to SAT M'!$A$2,'ACT M to SAT M'!$B$2,IF('Prax Math 5732'!D268&gt;'ACT M to SAT M'!A$28,'ACT M to SAT M'!B$28,VLOOKUP(D268,'ACT M to SAT M'!A:B,2,FALSE))))</f>
        <v/>
      </c>
      <c r="F268" s="11" t="str">
        <f t="shared" si="33"/>
        <v/>
      </c>
      <c r="G268" s="11" t="str">
        <f t="shared" si="37"/>
        <v/>
      </c>
      <c r="H268" s="11" t="str">
        <f t="shared" si="34"/>
        <v/>
      </c>
      <c r="I268" s="11" t="str">
        <f t="shared" si="38"/>
        <v/>
      </c>
      <c r="J268" s="11" t="str">
        <f t="shared" si="35"/>
        <v/>
      </c>
      <c r="K268" s="11" t="str">
        <f t="shared" si="39"/>
        <v/>
      </c>
      <c r="L268" s="11" t="str">
        <f>IF('Prax Math 5732'!B268="","",'SAT M to CBEST M'!$A$2+'SAT M to CBEST M'!$B$2*E268)</f>
        <v/>
      </c>
      <c r="M268" s="11" t="str">
        <f>IF('Prax Math 5732'!B268="","", IF(L268&lt;20, 20, IF(L268&gt;80, 80, L268)))</f>
        <v/>
      </c>
    </row>
    <row r="269" spans="1:13" x14ac:dyDescent="0.25">
      <c r="A269" s="11">
        <v>268</v>
      </c>
      <c r="B269" s="30"/>
      <c r="C269" s="25" t="str">
        <f t="shared" si="32"/>
        <v/>
      </c>
      <c r="D269" s="25" t="str">
        <f t="shared" si="36"/>
        <v/>
      </c>
      <c r="E269" s="11" t="str">
        <f>IF('Prax Math 5732'!B269="","",IF('Prax Math 5732'!D269&lt;'ACT M to SAT M'!$A$2,'ACT M to SAT M'!$B$2,IF('Prax Math 5732'!D269&gt;'ACT M to SAT M'!A$28,'ACT M to SAT M'!B$28,VLOOKUP(D269,'ACT M to SAT M'!A:B,2,FALSE))))</f>
        <v/>
      </c>
      <c r="F269" s="11" t="str">
        <f t="shared" si="33"/>
        <v/>
      </c>
      <c r="G269" s="11" t="str">
        <f t="shared" si="37"/>
        <v/>
      </c>
      <c r="H269" s="11" t="str">
        <f t="shared" si="34"/>
        <v/>
      </c>
      <c r="I269" s="11" t="str">
        <f t="shared" si="38"/>
        <v/>
      </c>
      <c r="J269" s="11" t="str">
        <f t="shared" si="35"/>
        <v/>
      </c>
      <c r="K269" s="11" t="str">
        <f t="shared" si="39"/>
        <v/>
      </c>
      <c r="L269" s="11" t="str">
        <f>IF('Prax Math 5732'!B269="","",'SAT M to CBEST M'!$A$2+'SAT M to CBEST M'!$B$2*E269)</f>
        <v/>
      </c>
      <c r="M269" s="11" t="str">
        <f>IF('Prax Math 5732'!B269="","", IF(L269&lt;20, 20, IF(L269&gt;80, 80, L269)))</f>
        <v/>
      </c>
    </row>
    <row r="270" spans="1:13" x14ac:dyDescent="0.25">
      <c r="A270" s="11">
        <v>269</v>
      </c>
      <c r="B270" s="30"/>
      <c r="C270" s="25" t="str">
        <f t="shared" si="32"/>
        <v/>
      </c>
      <c r="D270" s="25" t="str">
        <f t="shared" si="36"/>
        <v/>
      </c>
      <c r="E270" s="11" t="str">
        <f>IF('Prax Math 5732'!B270="","",IF('Prax Math 5732'!D270&lt;'ACT M to SAT M'!$A$2,'ACT M to SAT M'!$B$2,IF('Prax Math 5732'!D270&gt;'ACT M to SAT M'!A$28,'ACT M to SAT M'!B$28,VLOOKUP(D270,'ACT M to SAT M'!A:B,2,FALSE))))</f>
        <v/>
      </c>
      <c r="F270" s="11" t="str">
        <f t="shared" si="33"/>
        <v/>
      </c>
      <c r="G270" s="11" t="str">
        <f t="shared" si="37"/>
        <v/>
      </c>
      <c r="H270" s="11" t="str">
        <f t="shared" si="34"/>
        <v/>
      </c>
      <c r="I270" s="11" t="str">
        <f t="shared" si="38"/>
        <v/>
      </c>
      <c r="J270" s="11" t="str">
        <f t="shared" si="35"/>
        <v/>
      </c>
      <c r="K270" s="11" t="str">
        <f t="shared" si="39"/>
        <v/>
      </c>
      <c r="L270" s="11" t="str">
        <f>IF('Prax Math 5732'!B270="","",'SAT M to CBEST M'!$A$2+'SAT M to CBEST M'!$B$2*E270)</f>
        <v/>
      </c>
      <c r="M270" s="11" t="str">
        <f>IF('Prax Math 5732'!B270="","", IF(L270&lt;20, 20, IF(L270&gt;80, 80, L270)))</f>
        <v/>
      </c>
    </row>
    <row r="271" spans="1:13" x14ac:dyDescent="0.25">
      <c r="A271" s="11">
        <v>270</v>
      </c>
      <c r="B271" s="30"/>
      <c r="C271" s="25" t="str">
        <f t="shared" si="32"/>
        <v/>
      </c>
      <c r="D271" s="25" t="str">
        <f t="shared" si="36"/>
        <v/>
      </c>
      <c r="E271" s="11" t="str">
        <f>IF('Prax Math 5732'!B271="","",IF('Prax Math 5732'!D271&lt;'ACT M to SAT M'!$A$2,'ACT M to SAT M'!$B$2,IF('Prax Math 5732'!D271&gt;'ACT M to SAT M'!A$28,'ACT M to SAT M'!B$28,VLOOKUP(D271,'ACT M to SAT M'!A:B,2,FALSE))))</f>
        <v/>
      </c>
      <c r="F271" s="11" t="str">
        <f t="shared" si="33"/>
        <v/>
      </c>
      <c r="G271" s="11" t="str">
        <f t="shared" si="37"/>
        <v/>
      </c>
      <c r="H271" s="11" t="str">
        <f t="shared" si="34"/>
        <v/>
      </c>
      <c r="I271" s="11" t="str">
        <f t="shared" si="38"/>
        <v/>
      </c>
      <c r="J271" s="11" t="str">
        <f t="shared" si="35"/>
        <v/>
      </c>
      <c r="K271" s="11" t="str">
        <f t="shared" si="39"/>
        <v/>
      </c>
      <c r="L271" s="11" t="str">
        <f>IF('Prax Math 5732'!B271="","",'SAT M to CBEST M'!$A$2+'SAT M to CBEST M'!$B$2*E271)</f>
        <v/>
      </c>
      <c r="M271" s="11" t="str">
        <f>IF('Prax Math 5732'!B271="","", IF(L271&lt;20, 20, IF(L271&gt;80, 80, L271)))</f>
        <v/>
      </c>
    </row>
    <row r="272" spans="1:13" x14ac:dyDescent="0.25">
      <c r="A272" s="11">
        <v>271</v>
      </c>
      <c r="B272" s="30"/>
      <c r="C272" s="25" t="str">
        <f t="shared" si="32"/>
        <v/>
      </c>
      <c r="D272" s="25" t="str">
        <f t="shared" si="36"/>
        <v/>
      </c>
      <c r="E272" s="11" t="str">
        <f>IF('Prax Math 5732'!B272="","",IF('Prax Math 5732'!D272&lt;'ACT M to SAT M'!$A$2,'ACT M to SAT M'!$B$2,IF('Prax Math 5732'!D272&gt;'ACT M to SAT M'!A$28,'ACT M to SAT M'!B$28,VLOOKUP(D272,'ACT M to SAT M'!A:B,2,FALSE))))</f>
        <v/>
      </c>
      <c r="F272" s="11" t="str">
        <f t="shared" si="33"/>
        <v/>
      </c>
      <c r="G272" s="11" t="str">
        <f t="shared" si="37"/>
        <v/>
      </c>
      <c r="H272" s="11" t="str">
        <f t="shared" si="34"/>
        <v/>
      </c>
      <c r="I272" s="11" t="str">
        <f t="shared" si="38"/>
        <v/>
      </c>
      <c r="J272" s="11" t="str">
        <f t="shared" si="35"/>
        <v/>
      </c>
      <c r="K272" s="11" t="str">
        <f t="shared" si="39"/>
        <v/>
      </c>
      <c r="L272" s="11" t="str">
        <f>IF('Prax Math 5732'!B272="","",'SAT M to CBEST M'!$A$2+'SAT M to CBEST M'!$B$2*E272)</f>
        <v/>
      </c>
      <c r="M272" s="11" t="str">
        <f>IF('Prax Math 5732'!B272="","", IF(L272&lt;20, 20, IF(L272&gt;80, 80, L272)))</f>
        <v/>
      </c>
    </row>
    <row r="273" spans="1:13" x14ac:dyDescent="0.25">
      <c r="A273" s="11">
        <v>272</v>
      </c>
      <c r="B273" s="30"/>
      <c r="C273" s="25" t="str">
        <f t="shared" si="32"/>
        <v/>
      </c>
      <c r="D273" s="25" t="str">
        <f t="shared" si="36"/>
        <v/>
      </c>
      <c r="E273" s="11" t="str">
        <f>IF('Prax Math 5732'!B273="","",IF('Prax Math 5732'!D273&lt;'ACT M to SAT M'!$A$2,'ACT M to SAT M'!$B$2,IF('Prax Math 5732'!D273&gt;'ACT M to SAT M'!A$28,'ACT M to SAT M'!B$28,VLOOKUP(D273,'ACT M to SAT M'!A:B,2,FALSE))))</f>
        <v/>
      </c>
      <c r="F273" s="11" t="str">
        <f t="shared" si="33"/>
        <v/>
      </c>
      <c r="G273" s="11" t="str">
        <f t="shared" si="37"/>
        <v/>
      </c>
      <c r="H273" s="11" t="str">
        <f t="shared" si="34"/>
        <v/>
      </c>
      <c r="I273" s="11" t="str">
        <f t="shared" si="38"/>
        <v/>
      </c>
      <c r="J273" s="11" t="str">
        <f t="shared" si="35"/>
        <v/>
      </c>
      <c r="K273" s="11" t="str">
        <f t="shared" si="39"/>
        <v/>
      </c>
      <c r="L273" s="11" t="str">
        <f>IF('Prax Math 5732'!B273="","",'SAT M to CBEST M'!$A$2+'SAT M to CBEST M'!$B$2*E273)</f>
        <v/>
      </c>
      <c r="M273" s="11" t="str">
        <f>IF('Prax Math 5732'!B273="","", IF(L273&lt;20, 20, IF(L273&gt;80, 80, L273)))</f>
        <v/>
      </c>
    </row>
    <row r="274" spans="1:13" x14ac:dyDescent="0.25">
      <c r="A274" s="11">
        <v>273</v>
      </c>
      <c r="B274" s="30"/>
      <c r="C274" s="25" t="str">
        <f t="shared" si="32"/>
        <v/>
      </c>
      <c r="D274" s="25" t="str">
        <f t="shared" si="36"/>
        <v/>
      </c>
      <c r="E274" s="11" t="str">
        <f>IF('Prax Math 5732'!B274="","",IF('Prax Math 5732'!D274&lt;'ACT M to SAT M'!$A$2,'ACT M to SAT M'!$B$2,IF('Prax Math 5732'!D274&gt;'ACT M to SAT M'!A$28,'ACT M to SAT M'!B$28,VLOOKUP(D274,'ACT M to SAT M'!A:B,2,FALSE))))</f>
        <v/>
      </c>
      <c r="F274" s="11" t="str">
        <f t="shared" si="33"/>
        <v/>
      </c>
      <c r="G274" s="11" t="str">
        <f t="shared" si="37"/>
        <v/>
      </c>
      <c r="H274" s="11" t="str">
        <f t="shared" si="34"/>
        <v/>
      </c>
      <c r="I274" s="11" t="str">
        <f t="shared" si="38"/>
        <v/>
      </c>
      <c r="J274" s="11" t="str">
        <f t="shared" si="35"/>
        <v/>
      </c>
      <c r="K274" s="11" t="str">
        <f t="shared" si="39"/>
        <v/>
      </c>
      <c r="L274" s="11" t="str">
        <f>IF('Prax Math 5732'!B274="","",'SAT M to CBEST M'!$A$2+'SAT M to CBEST M'!$B$2*E274)</f>
        <v/>
      </c>
      <c r="M274" s="11" t="str">
        <f>IF('Prax Math 5732'!B274="","", IF(L274&lt;20, 20, IF(L274&gt;80, 80, L274)))</f>
        <v/>
      </c>
    </row>
    <row r="275" spans="1:13" x14ac:dyDescent="0.25">
      <c r="A275" s="11">
        <v>274</v>
      </c>
      <c r="B275" s="30"/>
      <c r="C275" s="25" t="str">
        <f t="shared" si="32"/>
        <v/>
      </c>
      <c r="D275" s="25" t="str">
        <f t="shared" si="36"/>
        <v/>
      </c>
      <c r="E275" s="11" t="str">
        <f>IF('Prax Math 5732'!B275="","",IF('Prax Math 5732'!D275&lt;'ACT M to SAT M'!$A$2,'ACT M to SAT M'!$B$2,IF('Prax Math 5732'!D275&gt;'ACT M to SAT M'!A$28,'ACT M to SAT M'!B$28,VLOOKUP(D275,'ACT M to SAT M'!A:B,2,FALSE))))</f>
        <v/>
      </c>
      <c r="F275" s="11" t="str">
        <f t="shared" si="33"/>
        <v/>
      </c>
      <c r="G275" s="11" t="str">
        <f t="shared" si="37"/>
        <v/>
      </c>
      <c r="H275" s="11" t="str">
        <f t="shared" si="34"/>
        <v/>
      </c>
      <c r="I275" s="11" t="str">
        <f t="shared" si="38"/>
        <v/>
      </c>
      <c r="J275" s="11" t="str">
        <f t="shared" si="35"/>
        <v/>
      </c>
      <c r="K275" s="11" t="str">
        <f t="shared" si="39"/>
        <v/>
      </c>
      <c r="L275" s="11" t="str">
        <f>IF('Prax Math 5732'!B275="","",'SAT M to CBEST M'!$A$2+'SAT M to CBEST M'!$B$2*E275)</f>
        <v/>
      </c>
      <c r="M275" s="11" t="str">
        <f>IF('Prax Math 5732'!B275="","", IF(L275&lt;20, 20, IF(L275&gt;80, 80, L275)))</f>
        <v/>
      </c>
    </row>
    <row r="276" spans="1:13" x14ac:dyDescent="0.25">
      <c r="A276" s="11">
        <v>275</v>
      </c>
      <c r="B276" s="30"/>
      <c r="C276" s="25" t="str">
        <f t="shared" si="32"/>
        <v/>
      </c>
      <c r="D276" s="25" t="str">
        <f t="shared" si="36"/>
        <v/>
      </c>
      <c r="E276" s="11" t="str">
        <f>IF('Prax Math 5732'!B276="","",IF('Prax Math 5732'!D276&lt;'ACT M to SAT M'!$A$2,'ACT M to SAT M'!$B$2,IF('Prax Math 5732'!D276&gt;'ACT M to SAT M'!A$28,'ACT M to SAT M'!B$28,VLOOKUP(D276,'ACT M to SAT M'!A:B,2,FALSE))))</f>
        <v/>
      </c>
      <c r="F276" s="11" t="str">
        <f t="shared" si="33"/>
        <v/>
      </c>
      <c r="G276" s="11" t="str">
        <f t="shared" si="37"/>
        <v/>
      </c>
      <c r="H276" s="11" t="str">
        <f t="shared" si="34"/>
        <v/>
      </c>
      <c r="I276" s="11" t="str">
        <f t="shared" si="38"/>
        <v/>
      </c>
      <c r="J276" s="11" t="str">
        <f t="shared" si="35"/>
        <v/>
      </c>
      <c r="K276" s="11" t="str">
        <f t="shared" si="39"/>
        <v/>
      </c>
      <c r="L276" s="11" t="str">
        <f>IF('Prax Math 5732'!B276="","",'SAT M to CBEST M'!$A$2+'SAT M to CBEST M'!$B$2*E276)</f>
        <v/>
      </c>
      <c r="M276" s="11" t="str">
        <f>IF('Prax Math 5732'!B276="","", IF(L276&lt;20, 20, IF(L276&gt;80, 80, L276)))</f>
        <v/>
      </c>
    </row>
    <row r="277" spans="1:13" x14ac:dyDescent="0.25">
      <c r="A277" s="11">
        <v>276</v>
      </c>
      <c r="B277" s="30"/>
      <c r="C277" s="25" t="str">
        <f t="shared" si="32"/>
        <v/>
      </c>
      <c r="D277" s="25" t="str">
        <f t="shared" si="36"/>
        <v/>
      </c>
      <c r="E277" s="11" t="str">
        <f>IF('Prax Math 5732'!B277="","",IF('Prax Math 5732'!D277&lt;'ACT M to SAT M'!$A$2,'ACT M to SAT M'!$B$2,IF('Prax Math 5732'!D277&gt;'ACT M to SAT M'!A$28,'ACT M to SAT M'!B$28,VLOOKUP(D277,'ACT M to SAT M'!A:B,2,FALSE))))</f>
        <v/>
      </c>
      <c r="F277" s="11" t="str">
        <f t="shared" si="33"/>
        <v/>
      </c>
      <c r="G277" s="11" t="str">
        <f t="shared" si="37"/>
        <v/>
      </c>
      <c r="H277" s="11" t="str">
        <f t="shared" si="34"/>
        <v/>
      </c>
      <c r="I277" s="11" t="str">
        <f t="shared" si="38"/>
        <v/>
      </c>
      <c r="J277" s="11" t="str">
        <f t="shared" si="35"/>
        <v/>
      </c>
      <c r="K277" s="11" t="str">
        <f t="shared" si="39"/>
        <v/>
      </c>
      <c r="L277" s="11" t="str">
        <f>IF('Prax Math 5732'!B277="","",'SAT M to CBEST M'!$A$2+'SAT M to CBEST M'!$B$2*E277)</f>
        <v/>
      </c>
      <c r="M277" s="11" t="str">
        <f>IF('Prax Math 5732'!B277="","", IF(L277&lt;20, 20, IF(L277&gt;80, 80, L277)))</f>
        <v/>
      </c>
    </row>
    <row r="278" spans="1:13" x14ac:dyDescent="0.25">
      <c r="A278" s="11">
        <v>277</v>
      </c>
      <c r="B278" s="30"/>
      <c r="C278" s="25" t="str">
        <f t="shared" si="32"/>
        <v/>
      </c>
      <c r="D278" s="25" t="str">
        <f t="shared" si="36"/>
        <v/>
      </c>
      <c r="E278" s="11" t="str">
        <f>IF('Prax Math 5732'!B278="","",IF('Prax Math 5732'!D278&lt;'ACT M to SAT M'!$A$2,'ACT M to SAT M'!$B$2,IF('Prax Math 5732'!D278&gt;'ACT M to SAT M'!A$28,'ACT M to SAT M'!B$28,VLOOKUP(D278,'ACT M to SAT M'!A:B,2,FALSE))))</f>
        <v/>
      </c>
      <c r="F278" s="11" t="str">
        <f t="shared" si="33"/>
        <v/>
      </c>
      <c r="G278" s="11" t="str">
        <f t="shared" si="37"/>
        <v/>
      </c>
      <c r="H278" s="11" t="str">
        <f t="shared" si="34"/>
        <v/>
      </c>
      <c r="I278" s="11" t="str">
        <f t="shared" si="38"/>
        <v/>
      </c>
      <c r="J278" s="11" t="str">
        <f t="shared" si="35"/>
        <v/>
      </c>
      <c r="K278" s="11" t="str">
        <f t="shared" si="39"/>
        <v/>
      </c>
      <c r="L278" s="11" t="str">
        <f>IF('Prax Math 5732'!B278="","",'SAT M to CBEST M'!$A$2+'SAT M to CBEST M'!$B$2*E278)</f>
        <v/>
      </c>
      <c r="M278" s="11" t="str">
        <f>IF('Prax Math 5732'!B278="","", IF(L278&lt;20, 20, IF(L278&gt;80, 80, L278)))</f>
        <v/>
      </c>
    </row>
    <row r="279" spans="1:13" x14ac:dyDescent="0.25">
      <c r="A279" s="11">
        <v>278</v>
      </c>
      <c r="B279" s="30"/>
      <c r="C279" s="25" t="str">
        <f t="shared" si="32"/>
        <v/>
      </c>
      <c r="D279" s="25" t="str">
        <f t="shared" si="36"/>
        <v/>
      </c>
      <c r="E279" s="11" t="str">
        <f>IF('Prax Math 5732'!B279="","",IF('Prax Math 5732'!D279&lt;'ACT M to SAT M'!$A$2,'ACT M to SAT M'!$B$2,IF('Prax Math 5732'!D279&gt;'ACT M to SAT M'!A$28,'ACT M to SAT M'!B$28,VLOOKUP(D279,'ACT M to SAT M'!A:B,2,FALSE))))</f>
        <v/>
      </c>
      <c r="F279" s="11" t="str">
        <f t="shared" si="33"/>
        <v/>
      </c>
      <c r="G279" s="11" t="str">
        <f t="shared" si="37"/>
        <v/>
      </c>
      <c r="H279" s="11" t="str">
        <f t="shared" si="34"/>
        <v/>
      </c>
      <c r="I279" s="11" t="str">
        <f t="shared" si="38"/>
        <v/>
      </c>
      <c r="J279" s="11" t="str">
        <f t="shared" si="35"/>
        <v/>
      </c>
      <c r="K279" s="11" t="str">
        <f t="shared" si="39"/>
        <v/>
      </c>
      <c r="L279" s="11" t="str">
        <f>IF('Prax Math 5732'!B279="","",'SAT M to CBEST M'!$A$2+'SAT M to CBEST M'!$B$2*E279)</f>
        <v/>
      </c>
      <c r="M279" s="11" t="str">
        <f>IF('Prax Math 5732'!B279="","", IF(L279&lt;20, 20, IF(L279&gt;80, 80, L279)))</f>
        <v/>
      </c>
    </row>
    <row r="280" spans="1:13" x14ac:dyDescent="0.25">
      <c r="A280" s="11">
        <v>279</v>
      </c>
      <c r="B280" s="30"/>
      <c r="C280" s="25" t="str">
        <f t="shared" si="32"/>
        <v/>
      </c>
      <c r="D280" s="25" t="str">
        <f t="shared" si="36"/>
        <v/>
      </c>
      <c r="E280" s="11" t="str">
        <f>IF('Prax Math 5732'!B280="","",IF('Prax Math 5732'!D280&lt;'ACT M to SAT M'!$A$2,'ACT M to SAT M'!$B$2,IF('Prax Math 5732'!D280&gt;'ACT M to SAT M'!A$28,'ACT M to SAT M'!B$28,VLOOKUP(D280,'ACT M to SAT M'!A:B,2,FALSE))))</f>
        <v/>
      </c>
      <c r="F280" s="11" t="str">
        <f t="shared" si="33"/>
        <v/>
      </c>
      <c r="G280" s="11" t="str">
        <f t="shared" si="37"/>
        <v/>
      </c>
      <c r="H280" s="11" t="str">
        <f t="shared" si="34"/>
        <v/>
      </c>
      <c r="I280" s="11" t="str">
        <f t="shared" si="38"/>
        <v/>
      </c>
      <c r="J280" s="11" t="str">
        <f t="shared" si="35"/>
        <v/>
      </c>
      <c r="K280" s="11" t="str">
        <f t="shared" si="39"/>
        <v/>
      </c>
      <c r="L280" s="11" t="str">
        <f>IF('Prax Math 5732'!B280="","",'SAT M to CBEST M'!$A$2+'SAT M to CBEST M'!$B$2*E280)</f>
        <v/>
      </c>
      <c r="M280" s="11" t="str">
        <f>IF('Prax Math 5732'!B280="","", IF(L280&lt;20, 20, IF(L280&gt;80, 80, L280)))</f>
        <v/>
      </c>
    </row>
    <row r="281" spans="1:13" x14ac:dyDescent="0.25">
      <c r="A281" s="11">
        <v>280</v>
      </c>
      <c r="B281" s="30"/>
      <c r="C281" s="25" t="str">
        <f t="shared" si="32"/>
        <v/>
      </c>
      <c r="D281" s="25" t="str">
        <f t="shared" si="36"/>
        <v/>
      </c>
      <c r="E281" s="11" t="str">
        <f>IF('Prax Math 5732'!B281="","",IF('Prax Math 5732'!D281&lt;'ACT M to SAT M'!$A$2,'ACT M to SAT M'!$B$2,IF('Prax Math 5732'!D281&gt;'ACT M to SAT M'!A$28,'ACT M to SAT M'!B$28,VLOOKUP(D281,'ACT M to SAT M'!A:B,2,FALSE))))</f>
        <v/>
      </c>
      <c r="F281" s="11" t="str">
        <f t="shared" si="33"/>
        <v/>
      </c>
      <c r="G281" s="11" t="str">
        <f t="shared" si="37"/>
        <v/>
      </c>
      <c r="H281" s="11" t="str">
        <f t="shared" si="34"/>
        <v/>
      </c>
      <c r="I281" s="11" t="str">
        <f t="shared" si="38"/>
        <v/>
      </c>
      <c r="J281" s="11" t="str">
        <f t="shared" si="35"/>
        <v/>
      </c>
      <c r="K281" s="11" t="str">
        <f t="shared" si="39"/>
        <v/>
      </c>
      <c r="L281" s="11" t="str">
        <f>IF('Prax Math 5732'!B281="","",'SAT M to CBEST M'!$A$2+'SAT M to CBEST M'!$B$2*E281)</f>
        <v/>
      </c>
      <c r="M281" s="11" t="str">
        <f>IF('Prax Math 5732'!B281="","", IF(L281&lt;20, 20, IF(L281&gt;80, 80, L281)))</f>
        <v/>
      </c>
    </row>
    <row r="282" spans="1:13" x14ac:dyDescent="0.25">
      <c r="A282" s="11">
        <v>281</v>
      </c>
      <c r="B282" s="30"/>
      <c r="C282" s="25" t="str">
        <f t="shared" si="32"/>
        <v/>
      </c>
      <c r="D282" s="25" t="str">
        <f t="shared" si="36"/>
        <v/>
      </c>
      <c r="E282" s="11" t="str">
        <f>IF('Prax Math 5732'!B282="","",IF('Prax Math 5732'!D282&lt;'ACT M to SAT M'!$A$2,'ACT M to SAT M'!$B$2,IF('Prax Math 5732'!D282&gt;'ACT M to SAT M'!A$28,'ACT M to SAT M'!B$28,VLOOKUP(D282,'ACT M to SAT M'!A:B,2,FALSE))))</f>
        <v/>
      </c>
      <c r="F282" s="11" t="str">
        <f t="shared" si="33"/>
        <v/>
      </c>
      <c r="G282" s="11" t="str">
        <f t="shared" si="37"/>
        <v/>
      </c>
      <c r="H282" s="11" t="str">
        <f t="shared" si="34"/>
        <v/>
      </c>
      <c r="I282" s="11" t="str">
        <f t="shared" si="38"/>
        <v/>
      </c>
      <c r="J282" s="11" t="str">
        <f t="shared" si="35"/>
        <v/>
      </c>
      <c r="K282" s="11" t="str">
        <f t="shared" si="39"/>
        <v/>
      </c>
      <c r="L282" s="11" t="str">
        <f>IF('Prax Math 5732'!B282="","",'SAT M to CBEST M'!$A$2+'SAT M to CBEST M'!$B$2*E282)</f>
        <v/>
      </c>
      <c r="M282" s="11" t="str">
        <f>IF('Prax Math 5732'!B282="","", IF(L282&lt;20, 20, IF(L282&gt;80, 80, L282)))</f>
        <v/>
      </c>
    </row>
    <row r="283" spans="1:13" x14ac:dyDescent="0.25">
      <c r="A283" s="11">
        <v>282</v>
      </c>
      <c r="B283" s="30"/>
      <c r="C283" s="25" t="str">
        <f t="shared" si="32"/>
        <v/>
      </c>
      <c r="D283" s="25" t="str">
        <f t="shared" si="36"/>
        <v/>
      </c>
      <c r="E283" s="11" t="str">
        <f>IF('Prax Math 5732'!B283="","",IF('Prax Math 5732'!D283&lt;'ACT M to SAT M'!$A$2,'ACT M to SAT M'!$B$2,IF('Prax Math 5732'!D283&gt;'ACT M to SAT M'!A$28,'ACT M to SAT M'!B$28,VLOOKUP(D283,'ACT M to SAT M'!A:B,2,FALSE))))</f>
        <v/>
      </c>
      <c r="F283" s="11" t="str">
        <f t="shared" si="33"/>
        <v/>
      </c>
      <c r="G283" s="11" t="str">
        <f t="shared" si="37"/>
        <v/>
      </c>
      <c r="H283" s="11" t="str">
        <f t="shared" si="34"/>
        <v/>
      </c>
      <c r="I283" s="11" t="str">
        <f t="shared" si="38"/>
        <v/>
      </c>
      <c r="J283" s="11" t="str">
        <f t="shared" si="35"/>
        <v/>
      </c>
      <c r="K283" s="11" t="str">
        <f t="shared" si="39"/>
        <v/>
      </c>
      <c r="L283" s="11" t="str">
        <f>IF('Prax Math 5732'!B283="","",'SAT M to CBEST M'!$A$2+'SAT M to CBEST M'!$B$2*E283)</f>
        <v/>
      </c>
      <c r="M283" s="11" t="str">
        <f>IF('Prax Math 5732'!B283="","", IF(L283&lt;20, 20, IF(L283&gt;80, 80, L283)))</f>
        <v/>
      </c>
    </row>
    <row r="284" spans="1:13" x14ac:dyDescent="0.25">
      <c r="A284" s="11">
        <v>283</v>
      </c>
      <c r="B284" s="30"/>
      <c r="C284" s="25" t="str">
        <f t="shared" si="32"/>
        <v/>
      </c>
      <c r="D284" s="25" t="str">
        <f t="shared" si="36"/>
        <v/>
      </c>
      <c r="E284" s="11" t="str">
        <f>IF('Prax Math 5732'!B284="","",IF('Prax Math 5732'!D284&lt;'ACT M to SAT M'!$A$2,'ACT M to SAT M'!$B$2,IF('Prax Math 5732'!D284&gt;'ACT M to SAT M'!A$28,'ACT M to SAT M'!B$28,VLOOKUP(D284,'ACT M to SAT M'!A:B,2,FALSE))))</f>
        <v/>
      </c>
      <c r="F284" s="11" t="str">
        <f t="shared" si="33"/>
        <v/>
      </c>
      <c r="G284" s="11" t="str">
        <f t="shared" si="37"/>
        <v/>
      </c>
      <c r="H284" s="11" t="str">
        <f t="shared" si="34"/>
        <v/>
      </c>
      <c r="I284" s="11" t="str">
        <f t="shared" si="38"/>
        <v/>
      </c>
      <c r="J284" s="11" t="str">
        <f t="shared" si="35"/>
        <v/>
      </c>
      <c r="K284" s="11" t="str">
        <f t="shared" si="39"/>
        <v/>
      </c>
      <c r="L284" s="11" t="str">
        <f>IF('Prax Math 5732'!B284="","",'SAT M to CBEST M'!$A$2+'SAT M to CBEST M'!$B$2*E284)</f>
        <v/>
      </c>
      <c r="M284" s="11" t="str">
        <f>IF('Prax Math 5732'!B284="","", IF(L284&lt;20, 20, IF(L284&gt;80, 80, L284)))</f>
        <v/>
      </c>
    </row>
    <row r="285" spans="1:13" x14ac:dyDescent="0.25">
      <c r="A285" s="11">
        <v>284</v>
      </c>
      <c r="B285" s="30"/>
      <c r="C285" s="25" t="str">
        <f t="shared" si="32"/>
        <v/>
      </c>
      <c r="D285" s="25" t="str">
        <f t="shared" si="36"/>
        <v/>
      </c>
      <c r="E285" s="11" t="str">
        <f>IF('Prax Math 5732'!B285="","",IF('Prax Math 5732'!D285&lt;'ACT M to SAT M'!$A$2,'ACT M to SAT M'!$B$2,IF('Prax Math 5732'!D285&gt;'ACT M to SAT M'!A$28,'ACT M to SAT M'!B$28,VLOOKUP(D285,'ACT M to SAT M'!A:B,2,FALSE))))</f>
        <v/>
      </c>
      <c r="F285" s="11" t="str">
        <f t="shared" si="33"/>
        <v/>
      </c>
      <c r="G285" s="11" t="str">
        <f t="shared" si="37"/>
        <v/>
      </c>
      <c r="H285" s="11" t="str">
        <f t="shared" si="34"/>
        <v/>
      </c>
      <c r="I285" s="11" t="str">
        <f t="shared" si="38"/>
        <v/>
      </c>
      <c r="J285" s="11" t="str">
        <f t="shared" si="35"/>
        <v/>
      </c>
      <c r="K285" s="11" t="str">
        <f t="shared" si="39"/>
        <v/>
      </c>
      <c r="L285" s="11" t="str">
        <f>IF('Prax Math 5732'!B285="","",'SAT M to CBEST M'!$A$2+'SAT M to CBEST M'!$B$2*E285)</f>
        <v/>
      </c>
      <c r="M285" s="11" t="str">
        <f>IF('Prax Math 5732'!B285="","", IF(L285&lt;20, 20, IF(L285&gt;80, 80, L285)))</f>
        <v/>
      </c>
    </row>
    <row r="286" spans="1:13" x14ac:dyDescent="0.25">
      <c r="A286" s="11">
        <v>285</v>
      </c>
      <c r="B286" s="30"/>
      <c r="C286" s="25" t="str">
        <f t="shared" si="32"/>
        <v/>
      </c>
      <c r="D286" s="25" t="str">
        <f t="shared" si="36"/>
        <v/>
      </c>
      <c r="E286" s="11" t="str">
        <f>IF('Prax Math 5732'!B286="","",IF('Prax Math 5732'!D286&lt;'ACT M to SAT M'!$A$2,'ACT M to SAT M'!$B$2,IF('Prax Math 5732'!D286&gt;'ACT M to SAT M'!A$28,'ACT M to SAT M'!B$28,VLOOKUP(D286,'ACT M to SAT M'!A:B,2,FALSE))))</f>
        <v/>
      </c>
      <c r="F286" s="11" t="str">
        <f t="shared" si="33"/>
        <v/>
      </c>
      <c r="G286" s="11" t="str">
        <f t="shared" si="37"/>
        <v/>
      </c>
      <c r="H286" s="11" t="str">
        <f t="shared" si="34"/>
        <v/>
      </c>
      <c r="I286" s="11" t="str">
        <f t="shared" si="38"/>
        <v/>
      </c>
      <c r="J286" s="11" t="str">
        <f t="shared" si="35"/>
        <v/>
      </c>
      <c r="K286" s="11" t="str">
        <f t="shared" si="39"/>
        <v/>
      </c>
      <c r="L286" s="11" t="str">
        <f>IF('Prax Math 5732'!B286="","",'SAT M to CBEST M'!$A$2+'SAT M to CBEST M'!$B$2*E286)</f>
        <v/>
      </c>
      <c r="M286" s="11" t="str">
        <f>IF('Prax Math 5732'!B286="","", IF(L286&lt;20, 20, IF(L286&gt;80, 80, L286)))</f>
        <v/>
      </c>
    </row>
    <row r="287" spans="1:13" x14ac:dyDescent="0.25">
      <c r="A287" s="11">
        <v>286</v>
      </c>
      <c r="B287" s="30"/>
      <c r="C287" s="25" t="str">
        <f t="shared" si="32"/>
        <v/>
      </c>
      <c r="D287" s="25" t="str">
        <f t="shared" si="36"/>
        <v/>
      </c>
      <c r="E287" s="11" t="str">
        <f>IF('Prax Math 5732'!B287="","",IF('Prax Math 5732'!D287&lt;'ACT M to SAT M'!$A$2,'ACT M to SAT M'!$B$2,IF('Prax Math 5732'!D287&gt;'ACT M to SAT M'!A$28,'ACT M to SAT M'!B$28,VLOOKUP(D287,'ACT M to SAT M'!A:B,2,FALSE))))</f>
        <v/>
      </c>
      <c r="F287" s="11" t="str">
        <f t="shared" si="33"/>
        <v/>
      </c>
      <c r="G287" s="11" t="str">
        <f t="shared" si="37"/>
        <v/>
      </c>
      <c r="H287" s="11" t="str">
        <f t="shared" si="34"/>
        <v/>
      </c>
      <c r="I287" s="11" t="str">
        <f t="shared" si="38"/>
        <v/>
      </c>
      <c r="J287" s="11" t="str">
        <f t="shared" si="35"/>
        <v/>
      </c>
      <c r="K287" s="11" t="str">
        <f t="shared" si="39"/>
        <v/>
      </c>
      <c r="L287" s="11" t="str">
        <f>IF('Prax Math 5732'!B287="","",'SAT M to CBEST M'!$A$2+'SAT M to CBEST M'!$B$2*E287)</f>
        <v/>
      </c>
      <c r="M287" s="11" t="str">
        <f>IF('Prax Math 5732'!B287="","", IF(L287&lt;20, 20, IF(L287&gt;80, 80, L287)))</f>
        <v/>
      </c>
    </row>
    <row r="288" spans="1:13" x14ac:dyDescent="0.25">
      <c r="A288" s="11">
        <v>287</v>
      </c>
      <c r="B288" s="30"/>
      <c r="C288" s="25" t="str">
        <f t="shared" si="32"/>
        <v/>
      </c>
      <c r="D288" s="25" t="str">
        <f t="shared" si="36"/>
        <v/>
      </c>
      <c r="E288" s="11" t="str">
        <f>IF('Prax Math 5732'!B288="","",IF('Prax Math 5732'!D288&lt;'ACT M to SAT M'!$A$2,'ACT M to SAT M'!$B$2,IF('Prax Math 5732'!D288&gt;'ACT M to SAT M'!A$28,'ACT M to SAT M'!B$28,VLOOKUP(D288,'ACT M to SAT M'!A:B,2,FALSE))))</f>
        <v/>
      </c>
      <c r="F288" s="11" t="str">
        <f t="shared" si="33"/>
        <v/>
      </c>
      <c r="G288" s="11" t="str">
        <f t="shared" si="37"/>
        <v/>
      </c>
      <c r="H288" s="11" t="str">
        <f t="shared" si="34"/>
        <v/>
      </c>
      <c r="I288" s="11" t="str">
        <f t="shared" si="38"/>
        <v/>
      </c>
      <c r="J288" s="11" t="str">
        <f t="shared" si="35"/>
        <v/>
      </c>
      <c r="K288" s="11" t="str">
        <f t="shared" si="39"/>
        <v/>
      </c>
      <c r="L288" s="11" t="str">
        <f>IF('Prax Math 5732'!B288="","",'SAT M to CBEST M'!$A$2+'SAT M to CBEST M'!$B$2*E288)</f>
        <v/>
      </c>
      <c r="M288" s="11" t="str">
        <f>IF('Prax Math 5732'!B288="","", IF(L288&lt;20, 20, IF(L288&gt;80, 80, L288)))</f>
        <v/>
      </c>
    </row>
    <row r="289" spans="1:13" x14ac:dyDescent="0.25">
      <c r="A289" s="11">
        <v>288</v>
      </c>
      <c r="B289" s="30"/>
      <c r="C289" s="25" t="str">
        <f t="shared" si="32"/>
        <v/>
      </c>
      <c r="D289" s="25" t="str">
        <f t="shared" si="36"/>
        <v/>
      </c>
      <c r="E289" s="11" t="str">
        <f>IF('Prax Math 5732'!B289="","",IF('Prax Math 5732'!D289&lt;'ACT M to SAT M'!$A$2,'ACT M to SAT M'!$B$2,IF('Prax Math 5732'!D289&gt;'ACT M to SAT M'!A$28,'ACT M to SAT M'!B$28,VLOOKUP(D289,'ACT M to SAT M'!A:B,2,FALSE))))</f>
        <v/>
      </c>
      <c r="F289" s="11" t="str">
        <f t="shared" si="33"/>
        <v/>
      </c>
      <c r="G289" s="11" t="str">
        <f t="shared" si="37"/>
        <v/>
      </c>
      <c r="H289" s="11" t="str">
        <f t="shared" si="34"/>
        <v/>
      </c>
      <c r="I289" s="11" t="str">
        <f t="shared" si="38"/>
        <v/>
      </c>
      <c r="J289" s="11" t="str">
        <f t="shared" si="35"/>
        <v/>
      </c>
      <c r="K289" s="11" t="str">
        <f t="shared" si="39"/>
        <v/>
      </c>
      <c r="L289" s="11" t="str">
        <f>IF('Prax Math 5732'!B289="","",'SAT M to CBEST M'!$A$2+'SAT M to CBEST M'!$B$2*E289)</f>
        <v/>
      </c>
      <c r="M289" s="11" t="str">
        <f>IF('Prax Math 5732'!B289="","", IF(L289&lt;20, 20, IF(L289&gt;80, 80, L289)))</f>
        <v/>
      </c>
    </row>
    <row r="290" spans="1:13" x14ac:dyDescent="0.25">
      <c r="A290" s="11">
        <v>289</v>
      </c>
      <c r="B290" s="30"/>
      <c r="C290" s="25" t="str">
        <f t="shared" si="32"/>
        <v/>
      </c>
      <c r="D290" s="25" t="str">
        <f t="shared" si="36"/>
        <v/>
      </c>
      <c r="E290" s="11" t="str">
        <f>IF('Prax Math 5732'!B290="","",IF('Prax Math 5732'!D290&lt;'ACT M to SAT M'!$A$2,'ACT M to SAT M'!$B$2,IF('Prax Math 5732'!D290&gt;'ACT M to SAT M'!A$28,'ACT M to SAT M'!B$28,VLOOKUP(D290,'ACT M to SAT M'!A:B,2,FALSE))))</f>
        <v/>
      </c>
      <c r="F290" s="11" t="str">
        <f t="shared" si="33"/>
        <v/>
      </c>
      <c r="G290" s="11" t="str">
        <f t="shared" si="37"/>
        <v/>
      </c>
      <c r="H290" s="11" t="str">
        <f t="shared" si="34"/>
        <v/>
      </c>
      <c r="I290" s="11" t="str">
        <f t="shared" si="38"/>
        <v/>
      </c>
      <c r="J290" s="11" t="str">
        <f t="shared" si="35"/>
        <v/>
      </c>
      <c r="K290" s="11" t="str">
        <f t="shared" si="39"/>
        <v/>
      </c>
      <c r="L290" s="11" t="str">
        <f>IF('Prax Math 5732'!B290="","",'SAT M to CBEST M'!$A$2+'SAT M to CBEST M'!$B$2*E290)</f>
        <v/>
      </c>
      <c r="M290" s="11" t="str">
        <f>IF('Prax Math 5732'!B290="","", IF(L290&lt;20, 20, IF(L290&gt;80, 80, L290)))</f>
        <v/>
      </c>
    </row>
    <row r="291" spans="1:13" x14ac:dyDescent="0.25">
      <c r="A291" s="11">
        <v>290</v>
      </c>
      <c r="B291" s="30"/>
      <c r="C291" s="25" t="str">
        <f t="shared" si="32"/>
        <v/>
      </c>
      <c r="D291" s="25" t="str">
        <f t="shared" si="36"/>
        <v/>
      </c>
      <c r="E291" s="11" t="str">
        <f>IF('Prax Math 5732'!B291="","",IF('Prax Math 5732'!D291&lt;'ACT M to SAT M'!$A$2,'ACT M to SAT M'!$B$2,IF('Prax Math 5732'!D291&gt;'ACT M to SAT M'!A$28,'ACT M to SAT M'!B$28,VLOOKUP(D291,'ACT M to SAT M'!A:B,2,FALSE))))</f>
        <v/>
      </c>
      <c r="F291" s="11" t="str">
        <f t="shared" si="33"/>
        <v/>
      </c>
      <c r="G291" s="11" t="str">
        <f t="shared" si="37"/>
        <v/>
      </c>
      <c r="H291" s="11" t="str">
        <f t="shared" si="34"/>
        <v/>
      </c>
      <c r="I291" s="11" t="str">
        <f t="shared" si="38"/>
        <v/>
      </c>
      <c r="J291" s="11" t="str">
        <f t="shared" si="35"/>
        <v/>
      </c>
      <c r="K291" s="11" t="str">
        <f t="shared" si="39"/>
        <v/>
      </c>
      <c r="L291" s="11" t="str">
        <f>IF('Prax Math 5732'!B291="","",'SAT M to CBEST M'!$A$2+'SAT M to CBEST M'!$B$2*E291)</f>
        <v/>
      </c>
      <c r="M291" s="11" t="str">
        <f>IF('Prax Math 5732'!B291="","", IF(L291&lt;20, 20, IF(L291&gt;80, 80, L291)))</f>
        <v/>
      </c>
    </row>
    <row r="292" spans="1:13" x14ac:dyDescent="0.25">
      <c r="A292" s="11">
        <v>291</v>
      </c>
      <c r="B292" s="30"/>
      <c r="C292" s="25" t="str">
        <f t="shared" si="32"/>
        <v/>
      </c>
      <c r="D292" s="25" t="str">
        <f t="shared" si="36"/>
        <v/>
      </c>
      <c r="E292" s="11" t="str">
        <f>IF('Prax Math 5732'!B292="","",IF('Prax Math 5732'!D292&lt;'ACT M to SAT M'!$A$2,'ACT M to SAT M'!$B$2,IF('Prax Math 5732'!D292&gt;'ACT M to SAT M'!A$28,'ACT M to SAT M'!B$28,VLOOKUP(D292,'ACT M to SAT M'!A:B,2,FALSE))))</f>
        <v/>
      </c>
      <c r="F292" s="11" t="str">
        <f t="shared" si="33"/>
        <v/>
      </c>
      <c r="G292" s="11" t="str">
        <f t="shared" si="37"/>
        <v/>
      </c>
      <c r="H292" s="11" t="str">
        <f t="shared" si="34"/>
        <v/>
      </c>
      <c r="I292" s="11" t="str">
        <f t="shared" si="38"/>
        <v/>
      </c>
      <c r="J292" s="11" t="str">
        <f t="shared" si="35"/>
        <v/>
      </c>
      <c r="K292" s="11" t="str">
        <f t="shared" si="39"/>
        <v/>
      </c>
      <c r="L292" s="11" t="str">
        <f>IF('Prax Math 5732'!B292="","",'SAT M to CBEST M'!$A$2+'SAT M to CBEST M'!$B$2*E292)</f>
        <v/>
      </c>
      <c r="M292" s="11" t="str">
        <f>IF('Prax Math 5732'!B292="","", IF(L292&lt;20, 20, IF(L292&gt;80, 80, L292)))</f>
        <v/>
      </c>
    </row>
    <row r="293" spans="1:13" x14ac:dyDescent="0.25">
      <c r="A293" s="11">
        <v>292</v>
      </c>
      <c r="B293" s="30"/>
      <c r="C293" s="25" t="str">
        <f t="shared" si="32"/>
        <v/>
      </c>
      <c r="D293" s="25" t="str">
        <f t="shared" si="36"/>
        <v/>
      </c>
      <c r="E293" s="11" t="str">
        <f>IF('Prax Math 5732'!B293="","",IF('Prax Math 5732'!D293&lt;'ACT M to SAT M'!$A$2,'ACT M to SAT M'!$B$2,IF('Prax Math 5732'!D293&gt;'ACT M to SAT M'!A$28,'ACT M to SAT M'!B$28,VLOOKUP(D293,'ACT M to SAT M'!A:B,2,FALSE))))</f>
        <v/>
      </c>
      <c r="F293" s="11" t="str">
        <f t="shared" si="33"/>
        <v/>
      </c>
      <c r="G293" s="11" t="str">
        <f t="shared" si="37"/>
        <v/>
      </c>
      <c r="H293" s="11" t="str">
        <f t="shared" si="34"/>
        <v/>
      </c>
      <c r="I293" s="11" t="str">
        <f t="shared" si="38"/>
        <v/>
      </c>
      <c r="J293" s="11" t="str">
        <f t="shared" si="35"/>
        <v/>
      </c>
      <c r="K293" s="11" t="str">
        <f t="shared" si="39"/>
        <v/>
      </c>
      <c r="L293" s="11" t="str">
        <f>IF('Prax Math 5732'!B293="","",'SAT M to CBEST M'!$A$2+'SAT M to CBEST M'!$B$2*E293)</f>
        <v/>
      </c>
      <c r="M293" s="11" t="str">
        <f>IF('Prax Math 5732'!B293="","", IF(L293&lt;20, 20, IF(L293&gt;80, 80, L293)))</f>
        <v/>
      </c>
    </row>
    <row r="294" spans="1:13" x14ac:dyDescent="0.25">
      <c r="A294" s="11">
        <v>293</v>
      </c>
      <c r="B294" s="30"/>
      <c r="C294" s="25" t="str">
        <f t="shared" si="32"/>
        <v/>
      </c>
      <c r="D294" s="25" t="str">
        <f t="shared" si="36"/>
        <v/>
      </c>
      <c r="E294" s="11" t="str">
        <f>IF('Prax Math 5732'!B294="","",IF('Prax Math 5732'!D294&lt;'ACT M to SAT M'!$A$2,'ACT M to SAT M'!$B$2,IF('Prax Math 5732'!D294&gt;'ACT M to SAT M'!A$28,'ACT M to SAT M'!B$28,VLOOKUP(D294,'ACT M to SAT M'!A:B,2,FALSE))))</f>
        <v/>
      </c>
      <c r="F294" s="11" t="str">
        <f t="shared" si="33"/>
        <v/>
      </c>
      <c r="G294" s="11" t="str">
        <f t="shared" si="37"/>
        <v/>
      </c>
      <c r="H294" s="11" t="str">
        <f t="shared" si="34"/>
        <v/>
      </c>
      <c r="I294" s="11" t="str">
        <f t="shared" si="38"/>
        <v/>
      </c>
      <c r="J294" s="11" t="str">
        <f t="shared" si="35"/>
        <v/>
      </c>
      <c r="K294" s="11" t="str">
        <f t="shared" si="39"/>
        <v/>
      </c>
      <c r="L294" s="11" t="str">
        <f>IF('Prax Math 5732'!B294="","",'SAT M to CBEST M'!$A$2+'SAT M to CBEST M'!$B$2*E294)</f>
        <v/>
      </c>
      <c r="M294" s="11" t="str">
        <f>IF('Prax Math 5732'!B294="","", IF(L294&lt;20, 20, IF(L294&gt;80, 80, L294)))</f>
        <v/>
      </c>
    </row>
    <row r="295" spans="1:13" x14ac:dyDescent="0.25">
      <c r="A295" s="11">
        <v>294</v>
      </c>
      <c r="B295" s="30"/>
      <c r="C295" s="25" t="str">
        <f t="shared" si="32"/>
        <v/>
      </c>
      <c r="D295" s="25" t="str">
        <f t="shared" si="36"/>
        <v/>
      </c>
      <c r="E295" s="11" t="str">
        <f>IF('Prax Math 5732'!B295="","",IF('Prax Math 5732'!D295&lt;'ACT M to SAT M'!$A$2,'ACT M to SAT M'!$B$2,IF('Prax Math 5732'!D295&gt;'ACT M to SAT M'!A$28,'ACT M to SAT M'!B$28,VLOOKUP(D295,'ACT M to SAT M'!A:B,2,FALSE))))</f>
        <v/>
      </c>
      <c r="F295" s="11" t="str">
        <f t="shared" si="33"/>
        <v/>
      </c>
      <c r="G295" s="11" t="str">
        <f t="shared" si="37"/>
        <v/>
      </c>
      <c r="H295" s="11" t="str">
        <f t="shared" si="34"/>
        <v/>
      </c>
      <c r="I295" s="11" t="str">
        <f t="shared" si="38"/>
        <v/>
      </c>
      <c r="J295" s="11" t="str">
        <f t="shared" si="35"/>
        <v/>
      </c>
      <c r="K295" s="11" t="str">
        <f t="shared" si="39"/>
        <v/>
      </c>
      <c r="L295" s="11" t="str">
        <f>IF('Prax Math 5732'!B295="","",'SAT M to CBEST M'!$A$2+'SAT M to CBEST M'!$B$2*E295)</f>
        <v/>
      </c>
      <c r="M295" s="11" t="str">
        <f>IF('Prax Math 5732'!B295="","", IF(L295&lt;20, 20, IF(L295&gt;80, 80, L295)))</f>
        <v/>
      </c>
    </row>
    <row r="296" spans="1:13" x14ac:dyDescent="0.25">
      <c r="A296" s="11">
        <v>295</v>
      </c>
      <c r="B296" s="30"/>
      <c r="C296" s="25" t="str">
        <f t="shared" si="32"/>
        <v/>
      </c>
      <c r="D296" s="25" t="str">
        <f t="shared" si="36"/>
        <v/>
      </c>
      <c r="E296" s="11" t="str">
        <f>IF('Prax Math 5732'!B296="","",IF('Prax Math 5732'!D296&lt;'ACT M to SAT M'!$A$2,'ACT M to SAT M'!$B$2,IF('Prax Math 5732'!D296&gt;'ACT M to SAT M'!A$28,'ACT M to SAT M'!B$28,VLOOKUP(D296,'ACT M to SAT M'!A:B,2,FALSE))))</f>
        <v/>
      </c>
      <c r="F296" s="11" t="str">
        <f t="shared" si="33"/>
        <v/>
      </c>
      <c r="G296" s="11" t="str">
        <f t="shared" si="37"/>
        <v/>
      </c>
      <c r="H296" s="11" t="str">
        <f t="shared" si="34"/>
        <v/>
      </c>
      <c r="I296" s="11" t="str">
        <f t="shared" si="38"/>
        <v/>
      </c>
      <c r="J296" s="11" t="str">
        <f t="shared" si="35"/>
        <v/>
      </c>
      <c r="K296" s="11" t="str">
        <f t="shared" si="39"/>
        <v/>
      </c>
      <c r="L296" s="11" t="str">
        <f>IF('Prax Math 5732'!B296="","",'SAT M to CBEST M'!$A$2+'SAT M to CBEST M'!$B$2*E296)</f>
        <v/>
      </c>
      <c r="M296" s="11" t="str">
        <f>IF('Prax Math 5732'!B296="","", IF(L296&lt;20, 20, IF(L296&gt;80, 80, L296)))</f>
        <v/>
      </c>
    </row>
    <row r="297" spans="1:13" x14ac:dyDescent="0.25">
      <c r="A297" s="11">
        <v>296</v>
      </c>
      <c r="B297" s="30"/>
      <c r="C297" s="25" t="str">
        <f t="shared" si="32"/>
        <v/>
      </c>
      <c r="D297" s="25" t="str">
        <f t="shared" si="36"/>
        <v/>
      </c>
      <c r="E297" s="11" t="str">
        <f>IF('Prax Math 5732'!B297="","",IF('Prax Math 5732'!D297&lt;'ACT M to SAT M'!$A$2,'ACT M to SAT M'!$B$2,IF('Prax Math 5732'!D297&gt;'ACT M to SAT M'!A$28,'ACT M to SAT M'!B$28,VLOOKUP(D297,'ACT M to SAT M'!A:B,2,FALSE))))</f>
        <v/>
      </c>
      <c r="F297" s="11" t="str">
        <f t="shared" si="33"/>
        <v/>
      </c>
      <c r="G297" s="11" t="str">
        <f t="shared" si="37"/>
        <v/>
      </c>
      <c r="H297" s="11" t="str">
        <f t="shared" si="34"/>
        <v/>
      </c>
      <c r="I297" s="11" t="str">
        <f t="shared" si="38"/>
        <v/>
      </c>
      <c r="J297" s="11" t="str">
        <f t="shared" si="35"/>
        <v/>
      </c>
      <c r="K297" s="11" t="str">
        <f t="shared" si="39"/>
        <v/>
      </c>
      <c r="L297" s="11" t="str">
        <f>IF('Prax Math 5732'!B297="","",'SAT M to CBEST M'!$A$2+'SAT M to CBEST M'!$B$2*E297)</f>
        <v/>
      </c>
      <c r="M297" s="11" t="str">
        <f>IF('Prax Math 5732'!B297="","", IF(L297&lt;20, 20, IF(L297&gt;80, 80, L297)))</f>
        <v/>
      </c>
    </row>
    <row r="298" spans="1:13" x14ac:dyDescent="0.25">
      <c r="A298" s="11">
        <v>297</v>
      </c>
      <c r="B298" s="30"/>
      <c r="C298" s="25" t="str">
        <f t="shared" si="32"/>
        <v/>
      </c>
      <c r="D298" s="25" t="str">
        <f t="shared" si="36"/>
        <v/>
      </c>
      <c r="E298" s="11" t="str">
        <f>IF('Prax Math 5732'!B298="","",IF('Prax Math 5732'!D298&lt;'ACT M to SAT M'!$A$2,'ACT M to SAT M'!$B$2,IF('Prax Math 5732'!D298&gt;'ACT M to SAT M'!A$28,'ACT M to SAT M'!B$28,VLOOKUP(D298,'ACT M to SAT M'!A:B,2,FALSE))))</f>
        <v/>
      </c>
      <c r="F298" s="11" t="str">
        <f t="shared" si="33"/>
        <v/>
      </c>
      <c r="G298" s="11" t="str">
        <f t="shared" si="37"/>
        <v/>
      </c>
      <c r="H298" s="11" t="str">
        <f t="shared" si="34"/>
        <v/>
      </c>
      <c r="I298" s="11" t="str">
        <f t="shared" si="38"/>
        <v/>
      </c>
      <c r="J298" s="11" t="str">
        <f t="shared" si="35"/>
        <v/>
      </c>
      <c r="K298" s="11" t="str">
        <f t="shared" si="39"/>
        <v/>
      </c>
      <c r="L298" s="11" t="str">
        <f>IF('Prax Math 5732'!B298="","",'SAT M to CBEST M'!$A$2+'SAT M to CBEST M'!$B$2*E298)</f>
        <v/>
      </c>
      <c r="M298" s="11" t="str">
        <f>IF('Prax Math 5732'!B298="","", IF(L298&lt;20, 20, IF(L298&gt;80, 80, L298)))</f>
        <v/>
      </c>
    </row>
    <row r="299" spans="1:13" x14ac:dyDescent="0.25">
      <c r="A299" s="11">
        <v>298</v>
      </c>
      <c r="B299" s="30"/>
      <c r="C299" s="25" t="str">
        <f t="shared" si="32"/>
        <v/>
      </c>
      <c r="D299" s="25" t="str">
        <f t="shared" si="36"/>
        <v/>
      </c>
      <c r="E299" s="11" t="str">
        <f>IF('Prax Math 5732'!B299="","",IF('Prax Math 5732'!D299&lt;'ACT M to SAT M'!$A$2,'ACT M to SAT M'!$B$2,IF('Prax Math 5732'!D299&gt;'ACT M to SAT M'!A$28,'ACT M to SAT M'!B$28,VLOOKUP(D299,'ACT M to SAT M'!A:B,2,FALSE))))</f>
        <v/>
      </c>
      <c r="F299" s="11" t="str">
        <f t="shared" si="33"/>
        <v/>
      </c>
      <c r="G299" s="11" t="str">
        <f t="shared" si="37"/>
        <v/>
      </c>
      <c r="H299" s="11" t="str">
        <f t="shared" si="34"/>
        <v/>
      </c>
      <c r="I299" s="11" t="str">
        <f t="shared" si="38"/>
        <v/>
      </c>
      <c r="J299" s="11" t="str">
        <f t="shared" si="35"/>
        <v/>
      </c>
      <c r="K299" s="11" t="str">
        <f t="shared" si="39"/>
        <v/>
      </c>
      <c r="L299" s="11" t="str">
        <f>IF('Prax Math 5732'!B299="","",'SAT M to CBEST M'!$A$2+'SAT M to CBEST M'!$B$2*E299)</f>
        <v/>
      </c>
      <c r="M299" s="11" t="str">
        <f>IF('Prax Math 5732'!B299="","", IF(L299&lt;20, 20, IF(L299&gt;80, 80, L299)))</f>
        <v/>
      </c>
    </row>
    <row r="300" spans="1:13" x14ac:dyDescent="0.25">
      <c r="A300" s="11">
        <v>299</v>
      </c>
      <c r="B300" s="30"/>
      <c r="C300" s="25" t="str">
        <f t="shared" si="32"/>
        <v/>
      </c>
      <c r="D300" s="25" t="str">
        <f t="shared" si="36"/>
        <v/>
      </c>
      <c r="E300" s="11" t="str">
        <f>IF('Prax Math 5732'!B300="","",IF('Prax Math 5732'!D300&lt;'ACT M to SAT M'!$A$2,'ACT M to SAT M'!$B$2,IF('Prax Math 5732'!D300&gt;'ACT M to SAT M'!A$28,'ACT M to SAT M'!B$28,VLOOKUP(D300,'ACT M to SAT M'!A:B,2,FALSE))))</f>
        <v/>
      </c>
      <c r="F300" s="11" t="str">
        <f t="shared" si="33"/>
        <v/>
      </c>
      <c r="G300" s="11" t="str">
        <f t="shared" si="37"/>
        <v/>
      </c>
      <c r="H300" s="11" t="str">
        <f t="shared" si="34"/>
        <v/>
      </c>
      <c r="I300" s="11" t="str">
        <f t="shared" si="38"/>
        <v/>
      </c>
      <c r="J300" s="11" t="str">
        <f t="shared" si="35"/>
        <v/>
      </c>
      <c r="K300" s="11" t="str">
        <f t="shared" si="39"/>
        <v/>
      </c>
      <c r="L300" s="11" t="str">
        <f>IF('Prax Math 5732'!B300="","",'SAT M to CBEST M'!$A$2+'SAT M to CBEST M'!$B$2*E300)</f>
        <v/>
      </c>
      <c r="M300" s="11" t="str">
        <f>IF('Prax Math 5732'!B300="","", IF(L300&lt;20, 20, IF(L300&gt;80, 80, L300)))</f>
        <v/>
      </c>
    </row>
    <row r="301" spans="1:13" x14ac:dyDescent="0.25">
      <c r="A301" s="11">
        <v>300</v>
      </c>
      <c r="B301" s="30"/>
      <c r="C301" s="25" t="str">
        <f t="shared" si="32"/>
        <v/>
      </c>
      <c r="D301" s="25" t="str">
        <f t="shared" si="36"/>
        <v/>
      </c>
      <c r="E301" s="11" t="str">
        <f>IF('Prax Math 5732'!B301="","",IF('Prax Math 5732'!D301&lt;'ACT M to SAT M'!$A$2,'ACT M to SAT M'!$B$2,IF('Prax Math 5732'!D301&gt;'ACT M to SAT M'!A$28,'ACT M to SAT M'!B$28,VLOOKUP(D301,'ACT M to SAT M'!A:B,2,FALSE))))</f>
        <v/>
      </c>
      <c r="F301" s="11" t="str">
        <f t="shared" si="33"/>
        <v/>
      </c>
      <c r="G301" s="11" t="str">
        <f t="shared" si="37"/>
        <v/>
      </c>
      <c r="H301" s="11" t="str">
        <f t="shared" si="34"/>
        <v/>
      </c>
      <c r="I301" s="11" t="str">
        <f t="shared" si="38"/>
        <v/>
      </c>
      <c r="J301" s="11" t="str">
        <f t="shared" si="35"/>
        <v/>
      </c>
      <c r="K301" s="11" t="str">
        <f t="shared" si="39"/>
        <v/>
      </c>
      <c r="L301" s="11" t="str">
        <f>IF('Prax Math 5732'!B301="","",'SAT M to CBEST M'!$A$2+'SAT M to CBEST M'!$B$2*E301)</f>
        <v/>
      </c>
      <c r="M301" s="11" t="str">
        <f>IF('Prax Math 5732'!B301="","", IF(L301&lt;20, 20, IF(L301&gt;80, 80, L301)))</f>
        <v/>
      </c>
    </row>
    <row r="302" spans="1:13" x14ac:dyDescent="0.25">
      <c r="A302" s="11">
        <v>301</v>
      </c>
      <c r="B302" s="30"/>
      <c r="C302" s="25" t="str">
        <f t="shared" si="32"/>
        <v/>
      </c>
      <c r="D302" s="25" t="str">
        <f t="shared" si="36"/>
        <v/>
      </c>
      <c r="E302" s="11" t="str">
        <f>IF('Prax Math 5732'!B302="","",IF('Prax Math 5732'!D302&lt;'ACT M to SAT M'!$A$2,'ACT M to SAT M'!$B$2,IF('Prax Math 5732'!D302&gt;'ACT M to SAT M'!A$28,'ACT M to SAT M'!B$28,VLOOKUP(D302,'ACT M to SAT M'!A:B,2,FALSE))))</f>
        <v/>
      </c>
      <c r="F302" s="11" t="str">
        <f t="shared" si="33"/>
        <v/>
      </c>
      <c r="G302" s="11" t="str">
        <f t="shared" si="37"/>
        <v/>
      </c>
      <c r="H302" s="11" t="str">
        <f t="shared" si="34"/>
        <v/>
      </c>
      <c r="I302" s="11" t="str">
        <f t="shared" si="38"/>
        <v/>
      </c>
      <c r="J302" s="11" t="str">
        <f t="shared" si="35"/>
        <v/>
      </c>
      <c r="K302" s="11" t="str">
        <f t="shared" si="39"/>
        <v/>
      </c>
      <c r="L302" s="11" t="str">
        <f>IF('Prax Math 5732'!B302="","",'SAT M to CBEST M'!$A$2+'SAT M to CBEST M'!$B$2*E302)</f>
        <v/>
      </c>
      <c r="M302" s="11" t="str">
        <f>IF('Prax Math 5732'!B302="","", IF(L302&lt;20, 20, IF(L302&gt;80, 80, L302)))</f>
        <v/>
      </c>
    </row>
    <row r="303" spans="1:13" x14ac:dyDescent="0.25">
      <c r="A303" s="11">
        <v>302</v>
      </c>
      <c r="B303" s="30"/>
      <c r="C303" s="25" t="str">
        <f t="shared" si="32"/>
        <v/>
      </c>
      <c r="D303" s="25" t="str">
        <f t="shared" si="36"/>
        <v/>
      </c>
      <c r="E303" s="11" t="str">
        <f>IF('Prax Math 5732'!B303="","",IF('Prax Math 5732'!D303&lt;'ACT M to SAT M'!$A$2,'ACT M to SAT M'!$B$2,IF('Prax Math 5732'!D303&gt;'ACT M to SAT M'!A$28,'ACT M to SAT M'!B$28,VLOOKUP(D303,'ACT M to SAT M'!A:B,2,FALSE))))</f>
        <v/>
      </c>
      <c r="F303" s="11" t="str">
        <f t="shared" si="33"/>
        <v/>
      </c>
      <c r="G303" s="11" t="str">
        <f t="shared" si="37"/>
        <v/>
      </c>
      <c r="H303" s="11" t="str">
        <f t="shared" si="34"/>
        <v/>
      </c>
      <c r="I303" s="11" t="str">
        <f t="shared" si="38"/>
        <v/>
      </c>
      <c r="J303" s="11" t="str">
        <f t="shared" si="35"/>
        <v/>
      </c>
      <c r="K303" s="11" t="str">
        <f t="shared" si="39"/>
        <v/>
      </c>
      <c r="L303" s="11" t="str">
        <f>IF('Prax Math 5732'!B303="","",'SAT M to CBEST M'!$A$2+'SAT M to CBEST M'!$B$2*E303)</f>
        <v/>
      </c>
      <c r="M303" s="11" t="str">
        <f>IF('Prax Math 5732'!B303="","", IF(L303&lt;20, 20, IF(L303&gt;80, 80, L303)))</f>
        <v/>
      </c>
    </row>
    <row r="304" spans="1:13" x14ac:dyDescent="0.25">
      <c r="A304" s="11">
        <v>303</v>
      </c>
      <c r="B304" s="30"/>
      <c r="C304" s="25" t="str">
        <f t="shared" si="32"/>
        <v/>
      </c>
      <c r="D304" s="25" t="str">
        <f t="shared" si="36"/>
        <v/>
      </c>
      <c r="E304" s="11" t="str">
        <f>IF('Prax Math 5732'!B304="","",IF('Prax Math 5732'!D304&lt;'ACT M to SAT M'!$A$2,'ACT M to SAT M'!$B$2,IF('Prax Math 5732'!D304&gt;'ACT M to SAT M'!A$28,'ACT M to SAT M'!B$28,VLOOKUP(D304,'ACT M to SAT M'!A:B,2,FALSE))))</f>
        <v/>
      </c>
      <c r="F304" s="11" t="str">
        <f t="shared" si="33"/>
        <v/>
      </c>
      <c r="G304" s="11" t="str">
        <f t="shared" si="37"/>
        <v/>
      </c>
      <c r="H304" s="11" t="str">
        <f t="shared" si="34"/>
        <v/>
      </c>
      <c r="I304" s="11" t="str">
        <f t="shared" si="38"/>
        <v/>
      </c>
      <c r="J304" s="11" t="str">
        <f t="shared" si="35"/>
        <v/>
      </c>
      <c r="K304" s="11" t="str">
        <f t="shared" si="39"/>
        <v/>
      </c>
      <c r="L304" s="11" t="str">
        <f>IF('Prax Math 5732'!B304="","",'SAT M to CBEST M'!$A$2+'SAT M to CBEST M'!$B$2*E304)</f>
        <v/>
      </c>
      <c r="M304" s="11" t="str">
        <f>IF('Prax Math 5732'!B304="","", IF(L304&lt;20, 20, IF(L304&gt;80, 80, L304)))</f>
        <v/>
      </c>
    </row>
    <row r="305" spans="1:13" x14ac:dyDescent="0.25">
      <c r="A305" s="11">
        <v>304</v>
      </c>
      <c r="B305" s="30"/>
      <c r="C305" s="25" t="str">
        <f t="shared" si="32"/>
        <v/>
      </c>
      <c r="D305" s="25" t="str">
        <f t="shared" si="36"/>
        <v/>
      </c>
      <c r="E305" s="11" t="str">
        <f>IF('Prax Math 5732'!B305="","",IF('Prax Math 5732'!D305&lt;'ACT M to SAT M'!$A$2,'ACT M to SAT M'!$B$2,IF('Prax Math 5732'!D305&gt;'ACT M to SAT M'!A$28,'ACT M to SAT M'!B$28,VLOOKUP(D305,'ACT M to SAT M'!A:B,2,FALSE))))</f>
        <v/>
      </c>
      <c r="F305" s="11" t="str">
        <f t="shared" si="33"/>
        <v/>
      </c>
      <c r="G305" s="11" t="str">
        <f t="shared" si="37"/>
        <v/>
      </c>
      <c r="H305" s="11" t="str">
        <f t="shared" si="34"/>
        <v/>
      </c>
      <c r="I305" s="11" t="str">
        <f t="shared" si="38"/>
        <v/>
      </c>
      <c r="J305" s="11" t="str">
        <f t="shared" si="35"/>
        <v/>
      </c>
      <c r="K305" s="11" t="str">
        <f t="shared" si="39"/>
        <v/>
      </c>
      <c r="L305" s="11" t="str">
        <f>IF('Prax Math 5732'!B305="","",'SAT M to CBEST M'!$A$2+'SAT M to CBEST M'!$B$2*E305)</f>
        <v/>
      </c>
      <c r="M305" s="11" t="str">
        <f>IF('Prax Math 5732'!B305="","", IF(L305&lt;20, 20, IF(L305&gt;80, 80, L305)))</f>
        <v/>
      </c>
    </row>
    <row r="306" spans="1:13" x14ac:dyDescent="0.25">
      <c r="A306" s="11">
        <v>305</v>
      </c>
      <c r="B306" s="30"/>
      <c r="C306" s="25" t="str">
        <f t="shared" si="32"/>
        <v/>
      </c>
      <c r="D306" s="25" t="str">
        <f t="shared" si="36"/>
        <v/>
      </c>
      <c r="E306" s="11" t="str">
        <f>IF('Prax Math 5732'!B306="","",IF('Prax Math 5732'!D306&lt;'ACT M to SAT M'!$A$2,'ACT M to SAT M'!$B$2,IF('Prax Math 5732'!D306&gt;'ACT M to SAT M'!A$28,'ACT M to SAT M'!B$28,VLOOKUP(D306,'ACT M to SAT M'!A:B,2,FALSE))))</f>
        <v/>
      </c>
      <c r="F306" s="11" t="str">
        <f t="shared" si="33"/>
        <v/>
      </c>
      <c r="G306" s="11" t="str">
        <f t="shared" si="37"/>
        <v/>
      </c>
      <c r="H306" s="11" t="str">
        <f t="shared" si="34"/>
        <v/>
      </c>
      <c r="I306" s="11" t="str">
        <f t="shared" si="38"/>
        <v/>
      </c>
      <c r="J306" s="11" t="str">
        <f t="shared" si="35"/>
        <v/>
      </c>
      <c r="K306" s="11" t="str">
        <f t="shared" si="39"/>
        <v/>
      </c>
      <c r="L306" s="11" t="str">
        <f>IF('Prax Math 5732'!B306="","",'SAT M to CBEST M'!$A$2+'SAT M to CBEST M'!$B$2*E306)</f>
        <v/>
      </c>
      <c r="M306" s="11" t="str">
        <f>IF('Prax Math 5732'!B306="","", IF(L306&lt;20, 20, IF(L306&gt;80, 80, L306)))</f>
        <v/>
      </c>
    </row>
    <row r="307" spans="1:13" x14ac:dyDescent="0.25">
      <c r="A307" s="11">
        <v>306</v>
      </c>
      <c r="B307" s="30"/>
      <c r="C307" s="25" t="str">
        <f t="shared" si="32"/>
        <v/>
      </c>
      <c r="D307" s="25" t="str">
        <f t="shared" si="36"/>
        <v/>
      </c>
      <c r="E307" s="11" t="str">
        <f>IF('Prax Math 5732'!B307="","",IF('Prax Math 5732'!D307&lt;'ACT M to SAT M'!$A$2,'ACT M to SAT M'!$B$2,IF('Prax Math 5732'!D307&gt;'ACT M to SAT M'!A$28,'ACT M to SAT M'!B$28,VLOOKUP(D307,'ACT M to SAT M'!A:B,2,FALSE))))</f>
        <v/>
      </c>
      <c r="F307" s="11" t="str">
        <f t="shared" si="33"/>
        <v/>
      </c>
      <c r="G307" s="11" t="str">
        <f t="shared" si="37"/>
        <v/>
      </c>
      <c r="H307" s="11" t="str">
        <f t="shared" si="34"/>
        <v/>
      </c>
      <c r="I307" s="11" t="str">
        <f t="shared" si="38"/>
        <v/>
      </c>
      <c r="J307" s="11" t="str">
        <f t="shared" si="35"/>
        <v/>
      </c>
      <c r="K307" s="11" t="str">
        <f t="shared" si="39"/>
        <v/>
      </c>
      <c r="L307" s="11" t="str">
        <f>IF('Prax Math 5732'!B307="","",'SAT M to CBEST M'!$A$2+'SAT M to CBEST M'!$B$2*E307)</f>
        <v/>
      </c>
      <c r="M307" s="11" t="str">
        <f>IF('Prax Math 5732'!B307="","", IF(L307&lt;20, 20, IF(L307&gt;80, 80, L307)))</f>
        <v/>
      </c>
    </row>
    <row r="308" spans="1:13" x14ac:dyDescent="0.25">
      <c r="A308" s="11">
        <v>307</v>
      </c>
      <c r="B308" s="30"/>
      <c r="C308" s="25" t="str">
        <f t="shared" si="32"/>
        <v/>
      </c>
      <c r="D308" s="25" t="str">
        <f t="shared" si="36"/>
        <v/>
      </c>
      <c r="E308" s="11" t="str">
        <f>IF('Prax Math 5732'!B308="","",IF('Prax Math 5732'!D308&lt;'ACT M to SAT M'!$A$2,'ACT M to SAT M'!$B$2,IF('Prax Math 5732'!D308&gt;'ACT M to SAT M'!A$28,'ACT M to SAT M'!B$28,VLOOKUP(D308,'ACT M to SAT M'!A:B,2,FALSE))))</f>
        <v/>
      </c>
      <c r="F308" s="11" t="str">
        <f t="shared" si="33"/>
        <v/>
      </c>
      <c r="G308" s="11" t="str">
        <f t="shared" si="37"/>
        <v/>
      </c>
      <c r="H308" s="11" t="str">
        <f t="shared" si="34"/>
        <v/>
      </c>
      <c r="I308" s="11" t="str">
        <f t="shared" si="38"/>
        <v/>
      </c>
      <c r="J308" s="11" t="str">
        <f t="shared" si="35"/>
        <v/>
      </c>
      <c r="K308" s="11" t="str">
        <f t="shared" si="39"/>
        <v/>
      </c>
      <c r="L308" s="11" t="str">
        <f>IF('Prax Math 5732'!B308="","",'SAT M to CBEST M'!$A$2+'SAT M to CBEST M'!$B$2*E308)</f>
        <v/>
      </c>
      <c r="M308" s="11" t="str">
        <f>IF('Prax Math 5732'!B308="","", IF(L308&lt;20, 20, IF(L308&gt;80, 80, L308)))</f>
        <v/>
      </c>
    </row>
    <row r="309" spans="1:13" x14ac:dyDescent="0.25">
      <c r="A309" s="11">
        <v>308</v>
      </c>
      <c r="B309" s="30"/>
      <c r="C309" s="25" t="str">
        <f t="shared" si="32"/>
        <v/>
      </c>
      <c r="D309" s="25" t="str">
        <f t="shared" si="36"/>
        <v/>
      </c>
      <c r="E309" s="11" t="str">
        <f>IF('Prax Math 5732'!B309="","",IF('Prax Math 5732'!D309&lt;'ACT M to SAT M'!$A$2,'ACT M to SAT M'!$B$2,IF('Prax Math 5732'!D309&gt;'ACT M to SAT M'!A$28,'ACT M to SAT M'!B$28,VLOOKUP(D309,'ACT M to SAT M'!A:B,2,FALSE))))</f>
        <v/>
      </c>
      <c r="F309" s="11" t="str">
        <f t="shared" si="33"/>
        <v/>
      </c>
      <c r="G309" s="11" t="str">
        <f t="shared" si="37"/>
        <v/>
      </c>
      <c r="H309" s="11" t="str">
        <f t="shared" si="34"/>
        <v/>
      </c>
      <c r="I309" s="11" t="str">
        <f t="shared" si="38"/>
        <v/>
      </c>
      <c r="J309" s="11" t="str">
        <f t="shared" si="35"/>
        <v/>
      </c>
      <c r="K309" s="11" t="str">
        <f t="shared" si="39"/>
        <v/>
      </c>
      <c r="L309" s="11" t="str">
        <f>IF('Prax Math 5732'!B309="","",'SAT M to CBEST M'!$A$2+'SAT M to CBEST M'!$B$2*E309)</f>
        <v/>
      </c>
      <c r="M309" s="11" t="str">
        <f>IF('Prax Math 5732'!B309="","", IF(L309&lt;20, 20, IF(L309&gt;80, 80, L309)))</f>
        <v/>
      </c>
    </row>
    <row r="310" spans="1:13" x14ac:dyDescent="0.25">
      <c r="A310" s="11">
        <v>309</v>
      </c>
      <c r="B310" s="30"/>
      <c r="C310" s="25" t="str">
        <f t="shared" si="32"/>
        <v/>
      </c>
      <c r="D310" s="25" t="str">
        <f t="shared" si="36"/>
        <v/>
      </c>
      <c r="E310" s="11" t="str">
        <f>IF('Prax Math 5732'!B310="","",IF('Prax Math 5732'!D310&lt;'ACT M to SAT M'!$A$2,'ACT M to SAT M'!$B$2,IF('Prax Math 5732'!D310&gt;'ACT M to SAT M'!A$28,'ACT M to SAT M'!B$28,VLOOKUP(D310,'ACT M to SAT M'!A:B,2,FALSE))))</f>
        <v/>
      </c>
      <c r="F310" s="11" t="str">
        <f t="shared" si="33"/>
        <v/>
      </c>
      <c r="G310" s="11" t="str">
        <f t="shared" si="37"/>
        <v/>
      </c>
      <c r="H310" s="11" t="str">
        <f t="shared" si="34"/>
        <v/>
      </c>
      <c r="I310" s="11" t="str">
        <f t="shared" si="38"/>
        <v/>
      </c>
      <c r="J310" s="11" t="str">
        <f t="shared" si="35"/>
        <v/>
      </c>
      <c r="K310" s="11" t="str">
        <f t="shared" si="39"/>
        <v/>
      </c>
      <c r="L310" s="11" t="str">
        <f>IF('Prax Math 5732'!B310="","",'SAT M to CBEST M'!$A$2+'SAT M to CBEST M'!$B$2*E310)</f>
        <v/>
      </c>
      <c r="M310" s="11" t="str">
        <f>IF('Prax Math 5732'!B310="","", IF(L310&lt;20, 20, IF(L310&gt;80, 80, L310)))</f>
        <v/>
      </c>
    </row>
    <row r="311" spans="1:13" x14ac:dyDescent="0.25">
      <c r="A311" s="11">
        <v>310</v>
      </c>
      <c r="B311" s="30"/>
      <c r="C311" s="25" t="str">
        <f t="shared" si="32"/>
        <v/>
      </c>
      <c r="D311" s="25" t="str">
        <f t="shared" si="36"/>
        <v/>
      </c>
      <c r="E311" s="11" t="str">
        <f>IF('Prax Math 5732'!B311="","",IF('Prax Math 5732'!D311&lt;'ACT M to SAT M'!$A$2,'ACT M to SAT M'!$B$2,IF('Prax Math 5732'!D311&gt;'ACT M to SAT M'!A$28,'ACT M to SAT M'!B$28,VLOOKUP(D311,'ACT M to SAT M'!A:B,2,FALSE))))</f>
        <v/>
      </c>
      <c r="F311" s="11" t="str">
        <f t="shared" si="33"/>
        <v/>
      </c>
      <c r="G311" s="11" t="str">
        <f t="shared" si="37"/>
        <v/>
      </c>
      <c r="H311" s="11" t="str">
        <f t="shared" si="34"/>
        <v/>
      </c>
      <c r="I311" s="11" t="str">
        <f t="shared" si="38"/>
        <v/>
      </c>
      <c r="J311" s="11" t="str">
        <f t="shared" si="35"/>
        <v/>
      </c>
      <c r="K311" s="11" t="str">
        <f t="shared" si="39"/>
        <v/>
      </c>
      <c r="L311" s="11" t="str">
        <f>IF('Prax Math 5732'!B311="","",'SAT M to CBEST M'!$A$2+'SAT M to CBEST M'!$B$2*E311)</f>
        <v/>
      </c>
      <c r="M311" s="11" t="str">
        <f>IF('Prax Math 5732'!B311="","", IF(L311&lt;20, 20, IF(L311&gt;80, 80, L311)))</f>
        <v/>
      </c>
    </row>
    <row r="312" spans="1:13" x14ac:dyDescent="0.25">
      <c r="A312" s="11">
        <v>311</v>
      </c>
      <c r="B312" s="30"/>
      <c r="C312" s="25" t="str">
        <f t="shared" si="32"/>
        <v/>
      </c>
      <c r="D312" s="25" t="str">
        <f t="shared" si="36"/>
        <v/>
      </c>
      <c r="E312" s="11" t="str">
        <f>IF('Prax Math 5732'!B312="","",IF('Prax Math 5732'!D312&lt;'ACT M to SAT M'!$A$2,'ACT M to SAT M'!$B$2,IF('Prax Math 5732'!D312&gt;'ACT M to SAT M'!A$28,'ACT M to SAT M'!B$28,VLOOKUP(D312,'ACT M to SAT M'!A:B,2,FALSE))))</f>
        <v/>
      </c>
      <c r="F312" s="11" t="str">
        <f t="shared" si="33"/>
        <v/>
      </c>
      <c r="G312" s="11" t="str">
        <f t="shared" si="37"/>
        <v/>
      </c>
      <c r="H312" s="11" t="str">
        <f t="shared" si="34"/>
        <v/>
      </c>
      <c r="I312" s="11" t="str">
        <f t="shared" si="38"/>
        <v/>
      </c>
      <c r="J312" s="11" t="str">
        <f t="shared" si="35"/>
        <v/>
      </c>
      <c r="K312" s="11" t="str">
        <f t="shared" si="39"/>
        <v/>
      </c>
      <c r="L312" s="11" t="str">
        <f>IF('Prax Math 5732'!B312="","",'SAT M to CBEST M'!$A$2+'SAT M to CBEST M'!$B$2*E312)</f>
        <v/>
      </c>
      <c r="M312" s="11" t="str">
        <f>IF('Prax Math 5732'!B312="","", IF(L312&lt;20, 20, IF(L312&gt;80, 80, L312)))</f>
        <v/>
      </c>
    </row>
    <row r="313" spans="1:13" x14ac:dyDescent="0.25">
      <c r="A313" s="11">
        <v>312</v>
      </c>
      <c r="B313" s="30"/>
      <c r="C313" s="25" t="str">
        <f t="shared" si="32"/>
        <v/>
      </c>
      <c r="D313" s="25" t="str">
        <f t="shared" si="36"/>
        <v/>
      </c>
      <c r="E313" s="11" t="str">
        <f>IF('Prax Math 5732'!B313="","",IF('Prax Math 5732'!D313&lt;'ACT M to SAT M'!$A$2,'ACT M to SAT M'!$B$2,IF('Prax Math 5732'!D313&gt;'ACT M to SAT M'!A$28,'ACT M to SAT M'!B$28,VLOOKUP(D313,'ACT M to SAT M'!A:B,2,FALSE))))</f>
        <v/>
      </c>
      <c r="F313" s="11" t="str">
        <f t="shared" si="33"/>
        <v/>
      </c>
      <c r="G313" s="11" t="str">
        <f t="shared" si="37"/>
        <v/>
      </c>
      <c r="H313" s="11" t="str">
        <f t="shared" si="34"/>
        <v/>
      </c>
      <c r="I313" s="11" t="str">
        <f t="shared" si="38"/>
        <v/>
      </c>
      <c r="J313" s="11" t="str">
        <f t="shared" si="35"/>
        <v/>
      </c>
      <c r="K313" s="11" t="str">
        <f t="shared" si="39"/>
        <v/>
      </c>
      <c r="L313" s="11" t="str">
        <f>IF('Prax Math 5732'!B313="","",'SAT M to CBEST M'!$A$2+'SAT M to CBEST M'!$B$2*E313)</f>
        <v/>
      </c>
      <c r="M313" s="11" t="str">
        <f>IF('Prax Math 5732'!B313="","", IF(L313&lt;20, 20, IF(L313&gt;80, 80, L313)))</f>
        <v/>
      </c>
    </row>
    <row r="314" spans="1:13" x14ac:dyDescent="0.25">
      <c r="A314" s="11">
        <v>313</v>
      </c>
      <c r="B314" s="30"/>
      <c r="C314" s="25" t="str">
        <f t="shared" si="32"/>
        <v/>
      </c>
      <c r="D314" s="25" t="str">
        <f t="shared" si="36"/>
        <v/>
      </c>
      <c r="E314" s="11" t="str">
        <f>IF('Prax Math 5732'!B314="","",IF('Prax Math 5732'!D314&lt;'ACT M to SAT M'!$A$2,'ACT M to SAT M'!$B$2,IF('Prax Math 5732'!D314&gt;'ACT M to SAT M'!A$28,'ACT M to SAT M'!B$28,VLOOKUP(D314,'ACT M to SAT M'!A:B,2,FALSE))))</f>
        <v/>
      </c>
      <c r="F314" s="11" t="str">
        <f t="shared" si="33"/>
        <v/>
      </c>
      <c r="G314" s="11" t="str">
        <f t="shared" si="37"/>
        <v/>
      </c>
      <c r="H314" s="11" t="str">
        <f t="shared" si="34"/>
        <v/>
      </c>
      <c r="I314" s="11" t="str">
        <f t="shared" si="38"/>
        <v/>
      </c>
      <c r="J314" s="11" t="str">
        <f t="shared" si="35"/>
        <v/>
      </c>
      <c r="K314" s="11" t="str">
        <f t="shared" si="39"/>
        <v/>
      </c>
      <c r="L314" s="11" t="str">
        <f>IF('Prax Math 5732'!B314="","",'SAT M to CBEST M'!$A$2+'SAT M to CBEST M'!$B$2*E314)</f>
        <v/>
      </c>
      <c r="M314" s="11" t="str">
        <f>IF('Prax Math 5732'!B314="","", IF(L314&lt;20, 20, IF(L314&gt;80, 80, L314)))</f>
        <v/>
      </c>
    </row>
    <row r="315" spans="1:13" x14ac:dyDescent="0.25">
      <c r="A315" s="11">
        <v>314</v>
      </c>
      <c r="B315" s="30"/>
      <c r="C315" s="25" t="str">
        <f t="shared" si="32"/>
        <v/>
      </c>
      <c r="D315" s="25" t="str">
        <f t="shared" si="36"/>
        <v/>
      </c>
      <c r="E315" s="11" t="str">
        <f>IF('Prax Math 5732'!B315="","",IF('Prax Math 5732'!D315&lt;'ACT M to SAT M'!$A$2,'ACT M to SAT M'!$B$2,IF('Prax Math 5732'!D315&gt;'ACT M to SAT M'!A$28,'ACT M to SAT M'!B$28,VLOOKUP(D315,'ACT M to SAT M'!A:B,2,FALSE))))</f>
        <v/>
      </c>
      <c r="F315" s="11" t="str">
        <f t="shared" si="33"/>
        <v/>
      </c>
      <c r="G315" s="11" t="str">
        <f t="shared" si="37"/>
        <v/>
      </c>
      <c r="H315" s="11" t="str">
        <f t="shared" si="34"/>
        <v/>
      </c>
      <c r="I315" s="11" t="str">
        <f t="shared" si="38"/>
        <v/>
      </c>
      <c r="J315" s="11" t="str">
        <f t="shared" si="35"/>
        <v/>
      </c>
      <c r="K315" s="11" t="str">
        <f t="shared" si="39"/>
        <v/>
      </c>
      <c r="L315" s="11" t="str">
        <f>IF('Prax Math 5732'!B315="","",'SAT M to CBEST M'!$A$2+'SAT M to CBEST M'!$B$2*E315)</f>
        <v/>
      </c>
      <c r="M315" s="11" t="str">
        <f>IF('Prax Math 5732'!B315="","", IF(L315&lt;20, 20, IF(L315&gt;80, 80, L315)))</f>
        <v/>
      </c>
    </row>
    <row r="316" spans="1:13" x14ac:dyDescent="0.25">
      <c r="A316" s="11">
        <v>315</v>
      </c>
      <c r="B316" s="30"/>
      <c r="C316" s="25" t="str">
        <f t="shared" si="32"/>
        <v/>
      </c>
      <c r="D316" s="25" t="str">
        <f t="shared" si="36"/>
        <v/>
      </c>
      <c r="E316" s="11" t="str">
        <f>IF('Prax Math 5732'!B316="","",IF('Prax Math 5732'!D316&lt;'ACT M to SAT M'!$A$2,'ACT M to SAT M'!$B$2,IF('Prax Math 5732'!D316&gt;'ACT M to SAT M'!A$28,'ACT M to SAT M'!B$28,VLOOKUP(D316,'ACT M to SAT M'!A:B,2,FALSE))))</f>
        <v/>
      </c>
      <c r="F316" s="11" t="str">
        <f t="shared" si="33"/>
        <v/>
      </c>
      <c r="G316" s="11" t="str">
        <f t="shared" si="37"/>
        <v/>
      </c>
      <c r="H316" s="11" t="str">
        <f t="shared" si="34"/>
        <v/>
      </c>
      <c r="I316" s="11" t="str">
        <f t="shared" si="38"/>
        <v/>
      </c>
      <c r="J316" s="11" t="str">
        <f t="shared" si="35"/>
        <v/>
      </c>
      <c r="K316" s="11" t="str">
        <f t="shared" si="39"/>
        <v/>
      </c>
      <c r="L316" s="11" t="str">
        <f>IF('Prax Math 5732'!B316="","",'SAT M to CBEST M'!$A$2+'SAT M to CBEST M'!$B$2*E316)</f>
        <v/>
      </c>
      <c r="M316" s="11" t="str">
        <f>IF('Prax Math 5732'!B316="","", IF(L316&lt;20, 20, IF(L316&gt;80, 80, L316)))</f>
        <v/>
      </c>
    </row>
    <row r="317" spans="1:13" x14ac:dyDescent="0.25">
      <c r="A317" s="11">
        <v>316</v>
      </c>
      <c r="B317" s="30"/>
      <c r="C317" s="25" t="str">
        <f t="shared" si="32"/>
        <v/>
      </c>
      <c r="D317" s="25" t="str">
        <f t="shared" si="36"/>
        <v/>
      </c>
      <c r="E317" s="11" t="str">
        <f>IF('Prax Math 5732'!B317="","",IF('Prax Math 5732'!D317&lt;'ACT M to SAT M'!$A$2,'ACT M to SAT M'!$B$2,IF('Prax Math 5732'!D317&gt;'ACT M to SAT M'!A$28,'ACT M to SAT M'!B$28,VLOOKUP(D317,'ACT M to SAT M'!A:B,2,FALSE))))</f>
        <v/>
      </c>
      <c r="F317" s="11" t="str">
        <f t="shared" si="33"/>
        <v/>
      </c>
      <c r="G317" s="11" t="str">
        <f t="shared" si="37"/>
        <v/>
      </c>
      <c r="H317" s="11" t="str">
        <f t="shared" si="34"/>
        <v/>
      </c>
      <c r="I317" s="11" t="str">
        <f t="shared" si="38"/>
        <v/>
      </c>
      <c r="J317" s="11" t="str">
        <f t="shared" si="35"/>
        <v/>
      </c>
      <c r="K317" s="11" t="str">
        <f t="shared" si="39"/>
        <v/>
      </c>
      <c r="L317" s="11" t="str">
        <f>IF('Prax Math 5732'!B317="","",'SAT M to CBEST M'!$A$2+'SAT M to CBEST M'!$B$2*E317)</f>
        <v/>
      </c>
      <c r="M317" s="11" t="str">
        <f>IF('Prax Math 5732'!B317="","", IF(L317&lt;20, 20, IF(L317&gt;80, 80, L317)))</f>
        <v/>
      </c>
    </row>
    <row r="318" spans="1:13" x14ac:dyDescent="0.25">
      <c r="A318" s="11">
        <v>317</v>
      </c>
      <c r="B318" s="30"/>
      <c r="C318" s="25" t="str">
        <f t="shared" si="32"/>
        <v/>
      </c>
      <c r="D318" s="25" t="str">
        <f t="shared" si="36"/>
        <v/>
      </c>
      <c r="E318" s="11" t="str">
        <f>IF('Prax Math 5732'!B318="","",IF('Prax Math 5732'!D318&lt;'ACT M to SAT M'!$A$2,'ACT M to SAT M'!$B$2,IF('Prax Math 5732'!D318&gt;'ACT M to SAT M'!A$28,'ACT M to SAT M'!B$28,VLOOKUP(D318,'ACT M to SAT M'!A:B,2,FALSE))))</f>
        <v/>
      </c>
      <c r="F318" s="11" t="str">
        <f t="shared" si="33"/>
        <v/>
      </c>
      <c r="G318" s="11" t="str">
        <f t="shared" si="37"/>
        <v/>
      </c>
      <c r="H318" s="11" t="str">
        <f t="shared" si="34"/>
        <v/>
      </c>
      <c r="I318" s="11" t="str">
        <f t="shared" si="38"/>
        <v/>
      </c>
      <c r="J318" s="11" t="str">
        <f t="shared" si="35"/>
        <v/>
      </c>
      <c r="K318" s="11" t="str">
        <f t="shared" si="39"/>
        <v/>
      </c>
      <c r="L318" s="11" t="str">
        <f>IF('Prax Math 5732'!B318="","",'SAT M to CBEST M'!$A$2+'SAT M to CBEST M'!$B$2*E318)</f>
        <v/>
      </c>
      <c r="M318" s="11" t="str">
        <f>IF('Prax Math 5732'!B318="","", IF(L318&lt;20, 20, IF(L318&gt;80, 80, L318)))</f>
        <v/>
      </c>
    </row>
    <row r="319" spans="1:13" x14ac:dyDescent="0.25">
      <c r="A319" s="11">
        <v>318</v>
      </c>
      <c r="B319" s="30"/>
      <c r="C319" s="25" t="str">
        <f t="shared" si="32"/>
        <v/>
      </c>
      <c r="D319" s="25" t="str">
        <f t="shared" si="36"/>
        <v/>
      </c>
      <c r="E319" s="11" t="str">
        <f>IF('Prax Math 5732'!B319="","",IF('Prax Math 5732'!D319&lt;'ACT M to SAT M'!$A$2,'ACT M to SAT M'!$B$2,IF('Prax Math 5732'!D319&gt;'ACT M to SAT M'!A$28,'ACT M to SAT M'!B$28,VLOOKUP(D319,'ACT M to SAT M'!A:B,2,FALSE))))</f>
        <v/>
      </c>
      <c r="F319" s="11" t="str">
        <f t="shared" si="33"/>
        <v/>
      </c>
      <c r="G319" s="11" t="str">
        <f t="shared" si="37"/>
        <v/>
      </c>
      <c r="H319" s="11" t="str">
        <f t="shared" si="34"/>
        <v/>
      </c>
      <c r="I319" s="11" t="str">
        <f t="shared" si="38"/>
        <v/>
      </c>
      <c r="J319" s="11" t="str">
        <f t="shared" si="35"/>
        <v/>
      </c>
      <c r="K319" s="11" t="str">
        <f t="shared" si="39"/>
        <v/>
      </c>
      <c r="L319" s="11" t="str">
        <f>IF('Prax Math 5732'!B319="","",'SAT M to CBEST M'!$A$2+'SAT M to CBEST M'!$B$2*E319)</f>
        <v/>
      </c>
      <c r="M319" s="11" t="str">
        <f>IF('Prax Math 5732'!B319="","", IF(L319&lt;20, 20, IF(L319&gt;80, 80, L319)))</f>
        <v/>
      </c>
    </row>
    <row r="320" spans="1:13" x14ac:dyDescent="0.25">
      <c r="A320" s="11">
        <v>319</v>
      </c>
      <c r="B320" s="30"/>
      <c r="C320" s="25" t="str">
        <f t="shared" si="32"/>
        <v/>
      </c>
      <c r="D320" s="25" t="str">
        <f t="shared" si="36"/>
        <v/>
      </c>
      <c r="E320" s="11" t="str">
        <f>IF('Prax Math 5732'!B320="","",IF('Prax Math 5732'!D320&lt;'ACT M to SAT M'!$A$2,'ACT M to SAT M'!$B$2,IF('Prax Math 5732'!D320&gt;'ACT M to SAT M'!A$28,'ACT M to SAT M'!B$28,VLOOKUP(D320,'ACT M to SAT M'!A:B,2,FALSE))))</f>
        <v/>
      </c>
      <c r="F320" s="11" t="str">
        <f t="shared" si="33"/>
        <v/>
      </c>
      <c r="G320" s="11" t="str">
        <f t="shared" si="37"/>
        <v/>
      </c>
      <c r="H320" s="11" t="str">
        <f t="shared" si="34"/>
        <v/>
      </c>
      <c r="I320" s="11" t="str">
        <f t="shared" si="38"/>
        <v/>
      </c>
      <c r="J320" s="11" t="str">
        <f t="shared" si="35"/>
        <v/>
      </c>
      <c r="K320" s="11" t="str">
        <f t="shared" si="39"/>
        <v/>
      </c>
      <c r="L320" s="11" t="str">
        <f>IF('Prax Math 5732'!B320="","",'SAT M to CBEST M'!$A$2+'SAT M to CBEST M'!$B$2*E320)</f>
        <v/>
      </c>
      <c r="M320" s="11" t="str">
        <f>IF('Prax Math 5732'!B320="","", IF(L320&lt;20, 20, IF(L320&gt;80, 80, L320)))</f>
        <v/>
      </c>
    </row>
    <row r="321" spans="1:13" x14ac:dyDescent="0.25">
      <c r="A321" s="11">
        <v>320</v>
      </c>
      <c r="B321" s="30"/>
      <c r="C321" s="25" t="str">
        <f t="shared" si="32"/>
        <v/>
      </c>
      <c r="D321" s="25" t="str">
        <f t="shared" si="36"/>
        <v/>
      </c>
      <c r="E321" s="11" t="str">
        <f>IF('Prax Math 5732'!B321="","",IF('Prax Math 5732'!D321&lt;'ACT M to SAT M'!$A$2,'ACT M to SAT M'!$B$2,IF('Prax Math 5732'!D321&gt;'ACT M to SAT M'!A$28,'ACT M to SAT M'!B$28,VLOOKUP(D321,'ACT M to SAT M'!A:B,2,FALSE))))</f>
        <v/>
      </c>
      <c r="F321" s="11" t="str">
        <f t="shared" si="33"/>
        <v/>
      </c>
      <c r="G321" s="11" t="str">
        <f t="shared" si="37"/>
        <v/>
      </c>
      <c r="H321" s="11" t="str">
        <f t="shared" si="34"/>
        <v/>
      </c>
      <c r="I321" s="11" t="str">
        <f t="shared" si="38"/>
        <v/>
      </c>
      <c r="J321" s="11" t="str">
        <f t="shared" si="35"/>
        <v/>
      </c>
      <c r="K321" s="11" t="str">
        <f t="shared" si="39"/>
        <v/>
      </c>
      <c r="L321" s="11" t="str">
        <f>IF('Prax Math 5732'!B321="","",'SAT M to CBEST M'!$A$2+'SAT M to CBEST M'!$B$2*E321)</f>
        <v/>
      </c>
      <c r="M321" s="11" t="str">
        <f>IF('Prax Math 5732'!B321="","", IF(L321&lt;20, 20, IF(L321&gt;80, 80, L321)))</f>
        <v/>
      </c>
    </row>
    <row r="322" spans="1:13" x14ac:dyDescent="0.25">
      <c r="A322" s="11">
        <v>321</v>
      </c>
      <c r="B322" s="30"/>
      <c r="C322" s="25" t="str">
        <f t="shared" ref="C322:C385" si="40">IF(B322="","", interceptPCM5732toACTM + slopePCM5732toACTM*B322)</f>
        <v/>
      </c>
      <c r="D322" s="25" t="str">
        <f t="shared" si="36"/>
        <v/>
      </c>
      <c r="E322" s="11" t="str">
        <f>IF('Prax Math 5732'!B322="","",IF('Prax Math 5732'!D322&lt;'ACT M to SAT M'!$A$2,'ACT M to SAT M'!$B$2,IF('Prax Math 5732'!D322&gt;'ACT M to SAT M'!A$28,'ACT M to SAT M'!B$28,VLOOKUP(D322,'ACT M to SAT M'!A:B,2,FALSE))))</f>
        <v/>
      </c>
      <c r="F322" s="11" t="str">
        <f t="shared" ref="F322:F385" si="41">IF(B322="","",IF(D322&gt;=17, upperinterceptACTMtoPAAM201+D322*upperslopeACTMtoPAAM201, lowerinterceptACTMtoPAAM201+D322*lowerslopeACTMtoPAAM201))</f>
        <v/>
      </c>
      <c r="G322" s="11" t="str">
        <f t="shared" si="37"/>
        <v/>
      </c>
      <c r="H322" s="11" t="str">
        <f t="shared" ref="H322:H385" si="42">IF(B322="","",interceptACTMtoPCM5733+slopeACTMtoPCM5733*D322)</f>
        <v/>
      </c>
      <c r="I322" s="11" t="str">
        <f t="shared" si="38"/>
        <v/>
      </c>
      <c r="J322" s="11" t="str">
        <f t="shared" ref="J322:J385" si="43">IF(B322="","",IF(D322&gt;=16, upperinterceptACTMtoPAAM211+D322*upperslopeACTMtoPAAM211, lowerinterceptACTMtoPAAM211+D322*lowerslopeACTMtoPAAM211))</f>
        <v/>
      </c>
      <c r="K322" s="11" t="str">
        <f t="shared" si="39"/>
        <v/>
      </c>
      <c r="L322" s="11" t="str">
        <f>IF('Prax Math 5732'!B322="","",'SAT M to CBEST M'!$A$2+'SAT M to CBEST M'!$B$2*E322)</f>
        <v/>
      </c>
      <c r="M322" s="11" t="str">
        <f>IF('Prax Math 5732'!B322="","", IF(L322&lt;20, 20, IF(L322&gt;80, 80, L322)))</f>
        <v/>
      </c>
    </row>
    <row r="323" spans="1:13" x14ac:dyDescent="0.25">
      <c r="A323" s="11">
        <v>322</v>
      </c>
      <c r="B323" s="30"/>
      <c r="C323" s="25" t="str">
        <f t="shared" si="40"/>
        <v/>
      </c>
      <c r="D323" s="25" t="str">
        <f t="shared" ref="D323:D386" si="44">IF(B323="","",IF(C323&lt;1,1,IF(C323&gt;36,36,ROUND(C323,0))))</f>
        <v/>
      </c>
      <c r="E323" s="11" t="str">
        <f>IF('Prax Math 5732'!B323="","",IF('Prax Math 5732'!D323&lt;'ACT M to SAT M'!$A$2,'ACT M to SAT M'!$B$2,IF('Prax Math 5732'!D323&gt;'ACT M to SAT M'!A$28,'ACT M to SAT M'!B$28,VLOOKUP(D323,'ACT M to SAT M'!A:B,2,FALSE))))</f>
        <v/>
      </c>
      <c r="F323" s="11" t="str">
        <f t="shared" si="41"/>
        <v/>
      </c>
      <c r="G323" s="11" t="str">
        <f t="shared" ref="G323:G386" si="45">IF(B323="","", IF(F323&lt;100, 100, IF(F323&gt;300, 300, F323)))</f>
        <v/>
      </c>
      <c r="H323" s="11" t="str">
        <f t="shared" si="42"/>
        <v/>
      </c>
      <c r="I323" s="11" t="str">
        <f t="shared" ref="I323:I386" si="46">IF(B323="","", IF(H323&lt;100, 100, IF(H323&gt;200, 200, H323)))</f>
        <v/>
      </c>
      <c r="J323" s="11" t="str">
        <f t="shared" si="43"/>
        <v/>
      </c>
      <c r="K323" s="11" t="str">
        <f t="shared" ref="K323:K386" si="47">IF(B323="","", IF(J323&lt;100, 100, IF(J323&gt;300, 300, J323)))</f>
        <v/>
      </c>
      <c r="L323" s="11" t="str">
        <f>IF('Prax Math 5732'!B323="","",'SAT M to CBEST M'!$A$2+'SAT M to CBEST M'!$B$2*E323)</f>
        <v/>
      </c>
      <c r="M323" s="11" t="str">
        <f>IF('Prax Math 5732'!B323="","", IF(L323&lt;20, 20, IF(L323&gt;80, 80, L323)))</f>
        <v/>
      </c>
    </row>
    <row r="324" spans="1:13" x14ac:dyDescent="0.25">
      <c r="A324" s="11">
        <v>323</v>
      </c>
      <c r="B324" s="30"/>
      <c r="C324" s="25" t="str">
        <f t="shared" si="40"/>
        <v/>
      </c>
      <c r="D324" s="25" t="str">
        <f t="shared" si="44"/>
        <v/>
      </c>
      <c r="E324" s="11" t="str">
        <f>IF('Prax Math 5732'!B324="","",IF('Prax Math 5732'!D324&lt;'ACT M to SAT M'!$A$2,'ACT M to SAT M'!$B$2,IF('Prax Math 5732'!D324&gt;'ACT M to SAT M'!A$28,'ACT M to SAT M'!B$28,VLOOKUP(D324,'ACT M to SAT M'!A:B,2,FALSE))))</f>
        <v/>
      </c>
      <c r="F324" s="11" t="str">
        <f t="shared" si="41"/>
        <v/>
      </c>
      <c r="G324" s="11" t="str">
        <f t="shared" si="45"/>
        <v/>
      </c>
      <c r="H324" s="11" t="str">
        <f t="shared" si="42"/>
        <v/>
      </c>
      <c r="I324" s="11" t="str">
        <f t="shared" si="46"/>
        <v/>
      </c>
      <c r="J324" s="11" t="str">
        <f t="shared" si="43"/>
        <v/>
      </c>
      <c r="K324" s="11" t="str">
        <f t="shared" si="47"/>
        <v/>
      </c>
      <c r="L324" s="11" t="str">
        <f>IF('Prax Math 5732'!B324="","",'SAT M to CBEST M'!$A$2+'SAT M to CBEST M'!$B$2*E324)</f>
        <v/>
      </c>
      <c r="M324" s="11" t="str">
        <f>IF('Prax Math 5732'!B324="","", IF(L324&lt;20, 20, IF(L324&gt;80, 80, L324)))</f>
        <v/>
      </c>
    </row>
    <row r="325" spans="1:13" x14ac:dyDescent="0.25">
      <c r="A325" s="11">
        <v>324</v>
      </c>
      <c r="B325" s="30"/>
      <c r="C325" s="25" t="str">
        <f t="shared" si="40"/>
        <v/>
      </c>
      <c r="D325" s="25" t="str">
        <f t="shared" si="44"/>
        <v/>
      </c>
      <c r="E325" s="11" t="str">
        <f>IF('Prax Math 5732'!B325="","",IF('Prax Math 5732'!D325&lt;'ACT M to SAT M'!$A$2,'ACT M to SAT M'!$B$2,IF('Prax Math 5732'!D325&gt;'ACT M to SAT M'!A$28,'ACT M to SAT M'!B$28,VLOOKUP(D325,'ACT M to SAT M'!A:B,2,FALSE))))</f>
        <v/>
      </c>
      <c r="F325" s="11" t="str">
        <f t="shared" si="41"/>
        <v/>
      </c>
      <c r="G325" s="11" t="str">
        <f t="shared" si="45"/>
        <v/>
      </c>
      <c r="H325" s="11" t="str">
        <f t="shared" si="42"/>
        <v/>
      </c>
      <c r="I325" s="11" t="str">
        <f t="shared" si="46"/>
        <v/>
      </c>
      <c r="J325" s="11" t="str">
        <f t="shared" si="43"/>
        <v/>
      </c>
      <c r="K325" s="11" t="str">
        <f t="shared" si="47"/>
        <v/>
      </c>
      <c r="L325" s="11" t="str">
        <f>IF('Prax Math 5732'!B325="","",'SAT M to CBEST M'!$A$2+'SAT M to CBEST M'!$B$2*E325)</f>
        <v/>
      </c>
      <c r="M325" s="11" t="str">
        <f>IF('Prax Math 5732'!B325="","", IF(L325&lt;20, 20, IF(L325&gt;80, 80, L325)))</f>
        <v/>
      </c>
    </row>
    <row r="326" spans="1:13" x14ac:dyDescent="0.25">
      <c r="A326" s="11">
        <v>325</v>
      </c>
      <c r="B326" s="30"/>
      <c r="C326" s="25" t="str">
        <f t="shared" si="40"/>
        <v/>
      </c>
      <c r="D326" s="25" t="str">
        <f t="shared" si="44"/>
        <v/>
      </c>
      <c r="E326" s="11" t="str">
        <f>IF('Prax Math 5732'!B326="","",IF('Prax Math 5732'!D326&lt;'ACT M to SAT M'!$A$2,'ACT M to SAT M'!$B$2,IF('Prax Math 5732'!D326&gt;'ACT M to SAT M'!A$28,'ACT M to SAT M'!B$28,VLOOKUP(D326,'ACT M to SAT M'!A:B,2,FALSE))))</f>
        <v/>
      </c>
      <c r="F326" s="11" t="str">
        <f t="shared" si="41"/>
        <v/>
      </c>
      <c r="G326" s="11" t="str">
        <f t="shared" si="45"/>
        <v/>
      </c>
      <c r="H326" s="11" t="str">
        <f t="shared" si="42"/>
        <v/>
      </c>
      <c r="I326" s="11" t="str">
        <f t="shared" si="46"/>
        <v/>
      </c>
      <c r="J326" s="11" t="str">
        <f t="shared" si="43"/>
        <v/>
      </c>
      <c r="K326" s="11" t="str">
        <f t="shared" si="47"/>
        <v/>
      </c>
      <c r="L326" s="11" t="str">
        <f>IF('Prax Math 5732'!B326="","",'SAT M to CBEST M'!$A$2+'SAT M to CBEST M'!$B$2*E326)</f>
        <v/>
      </c>
      <c r="M326" s="11" t="str">
        <f>IF('Prax Math 5732'!B326="","", IF(L326&lt;20, 20, IF(L326&gt;80, 80, L326)))</f>
        <v/>
      </c>
    </row>
    <row r="327" spans="1:13" x14ac:dyDescent="0.25">
      <c r="A327" s="11">
        <v>326</v>
      </c>
      <c r="B327" s="30"/>
      <c r="C327" s="25" t="str">
        <f t="shared" si="40"/>
        <v/>
      </c>
      <c r="D327" s="25" t="str">
        <f t="shared" si="44"/>
        <v/>
      </c>
      <c r="E327" s="11" t="str">
        <f>IF('Prax Math 5732'!B327="","",IF('Prax Math 5732'!D327&lt;'ACT M to SAT M'!$A$2,'ACT M to SAT M'!$B$2,IF('Prax Math 5732'!D327&gt;'ACT M to SAT M'!A$28,'ACT M to SAT M'!B$28,VLOOKUP(D327,'ACT M to SAT M'!A:B,2,FALSE))))</f>
        <v/>
      </c>
      <c r="F327" s="11" t="str">
        <f t="shared" si="41"/>
        <v/>
      </c>
      <c r="G327" s="11" t="str">
        <f t="shared" si="45"/>
        <v/>
      </c>
      <c r="H327" s="11" t="str">
        <f t="shared" si="42"/>
        <v/>
      </c>
      <c r="I327" s="11" t="str">
        <f t="shared" si="46"/>
        <v/>
      </c>
      <c r="J327" s="11" t="str">
        <f t="shared" si="43"/>
        <v/>
      </c>
      <c r="K327" s="11" t="str">
        <f t="shared" si="47"/>
        <v/>
      </c>
      <c r="L327" s="11" t="str">
        <f>IF('Prax Math 5732'!B327="","",'SAT M to CBEST M'!$A$2+'SAT M to CBEST M'!$B$2*E327)</f>
        <v/>
      </c>
      <c r="M327" s="11" t="str">
        <f>IF('Prax Math 5732'!B327="","", IF(L327&lt;20, 20, IF(L327&gt;80, 80, L327)))</f>
        <v/>
      </c>
    </row>
    <row r="328" spans="1:13" x14ac:dyDescent="0.25">
      <c r="A328" s="11">
        <v>327</v>
      </c>
      <c r="B328" s="30"/>
      <c r="C328" s="25" t="str">
        <f t="shared" si="40"/>
        <v/>
      </c>
      <c r="D328" s="25" t="str">
        <f t="shared" si="44"/>
        <v/>
      </c>
      <c r="E328" s="11" t="str">
        <f>IF('Prax Math 5732'!B328="","",IF('Prax Math 5732'!D328&lt;'ACT M to SAT M'!$A$2,'ACT M to SAT M'!$B$2,IF('Prax Math 5732'!D328&gt;'ACT M to SAT M'!A$28,'ACT M to SAT M'!B$28,VLOOKUP(D328,'ACT M to SAT M'!A:B,2,FALSE))))</f>
        <v/>
      </c>
      <c r="F328" s="11" t="str">
        <f t="shared" si="41"/>
        <v/>
      </c>
      <c r="G328" s="11" t="str">
        <f t="shared" si="45"/>
        <v/>
      </c>
      <c r="H328" s="11" t="str">
        <f t="shared" si="42"/>
        <v/>
      </c>
      <c r="I328" s="11" t="str">
        <f t="shared" si="46"/>
        <v/>
      </c>
      <c r="J328" s="11" t="str">
        <f t="shared" si="43"/>
        <v/>
      </c>
      <c r="K328" s="11" t="str">
        <f t="shared" si="47"/>
        <v/>
      </c>
      <c r="L328" s="11" t="str">
        <f>IF('Prax Math 5732'!B328="","",'SAT M to CBEST M'!$A$2+'SAT M to CBEST M'!$B$2*E328)</f>
        <v/>
      </c>
      <c r="M328" s="11" t="str">
        <f>IF('Prax Math 5732'!B328="","", IF(L328&lt;20, 20, IF(L328&gt;80, 80, L328)))</f>
        <v/>
      </c>
    </row>
    <row r="329" spans="1:13" x14ac:dyDescent="0.25">
      <c r="A329" s="11">
        <v>328</v>
      </c>
      <c r="B329" s="30"/>
      <c r="C329" s="25" t="str">
        <f t="shared" si="40"/>
        <v/>
      </c>
      <c r="D329" s="25" t="str">
        <f t="shared" si="44"/>
        <v/>
      </c>
      <c r="E329" s="11" t="str">
        <f>IF('Prax Math 5732'!B329="","",IF('Prax Math 5732'!D329&lt;'ACT M to SAT M'!$A$2,'ACT M to SAT M'!$B$2,IF('Prax Math 5732'!D329&gt;'ACT M to SAT M'!A$28,'ACT M to SAT M'!B$28,VLOOKUP(D329,'ACT M to SAT M'!A:B,2,FALSE))))</f>
        <v/>
      </c>
      <c r="F329" s="11" t="str">
        <f t="shared" si="41"/>
        <v/>
      </c>
      <c r="G329" s="11" t="str">
        <f t="shared" si="45"/>
        <v/>
      </c>
      <c r="H329" s="11" t="str">
        <f t="shared" si="42"/>
        <v/>
      </c>
      <c r="I329" s="11" t="str">
        <f t="shared" si="46"/>
        <v/>
      </c>
      <c r="J329" s="11" t="str">
        <f t="shared" si="43"/>
        <v/>
      </c>
      <c r="K329" s="11" t="str">
        <f t="shared" si="47"/>
        <v/>
      </c>
      <c r="L329" s="11" t="str">
        <f>IF('Prax Math 5732'!B329="","",'SAT M to CBEST M'!$A$2+'SAT M to CBEST M'!$B$2*E329)</f>
        <v/>
      </c>
      <c r="M329" s="11" t="str">
        <f>IF('Prax Math 5732'!B329="","", IF(L329&lt;20, 20, IF(L329&gt;80, 80, L329)))</f>
        <v/>
      </c>
    </row>
    <row r="330" spans="1:13" x14ac:dyDescent="0.25">
      <c r="A330" s="11">
        <v>329</v>
      </c>
      <c r="B330" s="30"/>
      <c r="C330" s="25" t="str">
        <f t="shared" si="40"/>
        <v/>
      </c>
      <c r="D330" s="25" t="str">
        <f t="shared" si="44"/>
        <v/>
      </c>
      <c r="E330" s="11" t="str">
        <f>IF('Prax Math 5732'!B330="","",IF('Prax Math 5732'!D330&lt;'ACT M to SAT M'!$A$2,'ACT M to SAT M'!$B$2,IF('Prax Math 5732'!D330&gt;'ACT M to SAT M'!A$28,'ACT M to SAT M'!B$28,VLOOKUP(D330,'ACT M to SAT M'!A:B,2,FALSE))))</f>
        <v/>
      </c>
      <c r="F330" s="11" t="str">
        <f t="shared" si="41"/>
        <v/>
      </c>
      <c r="G330" s="11" t="str">
        <f t="shared" si="45"/>
        <v/>
      </c>
      <c r="H330" s="11" t="str">
        <f t="shared" si="42"/>
        <v/>
      </c>
      <c r="I330" s="11" t="str">
        <f t="shared" si="46"/>
        <v/>
      </c>
      <c r="J330" s="11" t="str">
        <f t="shared" si="43"/>
        <v/>
      </c>
      <c r="K330" s="11" t="str">
        <f t="shared" si="47"/>
        <v/>
      </c>
      <c r="L330" s="11" t="str">
        <f>IF('Prax Math 5732'!B330="","",'SAT M to CBEST M'!$A$2+'SAT M to CBEST M'!$B$2*E330)</f>
        <v/>
      </c>
      <c r="M330" s="11" t="str">
        <f>IF('Prax Math 5732'!B330="","", IF(L330&lt;20, 20, IF(L330&gt;80, 80, L330)))</f>
        <v/>
      </c>
    </row>
    <row r="331" spans="1:13" x14ac:dyDescent="0.25">
      <c r="A331" s="11">
        <v>330</v>
      </c>
      <c r="B331" s="30"/>
      <c r="C331" s="25" t="str">
        <f t="shared" si="40"/>
        <v/>
      </c>
      <c r="D331" s="25" t="str">
        <f t="shared" si="44"/>
        <v/>
      </c>
      <c r="E331" s="11" t="str">
        <f>IF('Prax Math 5732'!B331="","",IF('Prax Math 5732'!D331&lt;'ACT M to SAT M'!$A$2,'ACT M to SAT M'!$B$2,IF('Prax Math 5732'!D331&gt;'ACT M to SAT M'!A$28,'ACT M to SAT M'!B$28,VLOOKUP(D331,'ACT M to SAT M'!A:B,2,FALSE))))</f>
        <v/>
      </c>
      <c r="F331" s="11" t="str">
        <f t="shared" si="41"/>
        <v/>
      </c>
      <c r="G331" s="11" t="str">
        <f t="shared" si="45"/>
        <v/>
      </c>
      <c r="H331" s="11" t="str">
        <f t="shared" si="42"/>
        <v/>
      </c>
      <c r="I331" s="11" t="str">
        <f t="shared" si="46"/>
        <v/>
      </c>
      <c r="J331" s="11" t="str">
        <f t="shared" si="43"/>
        <v/>
      </c>
      <c r="K331" s="11" t="str">
        <f t="shared" si="47"/>
        <v/>
      </c>
      <c r="L331" s="11" t="str">
        <f>IF('Prax Math 5732'!B331="","",'SAT M to CBEST M'!$A$2+'SAT M to CBEST M'!$B$2*E331)</f>
        <v/>
      </c>
      <c r="M331" s="11" t="str">
        <f>IF('Prax Math 5732'!B331="","", IF(L331&lt;20, 20, IF(L331&gt;80, 80, L331)))</f>
        <v/>
      </c>
    </row>
    <row r="332" spans="1:13" x14ac:dyDescent="0.25">
      <c r="A332" s="11">
        <v>331</v>
      </c>
      <c r="B332" s="30"/>
      <c r="C332" s="25" t="str">
        <f t="shared" si="40"/>
        <v/>
      </c>
      <c r="D332" s="25" t="str">
        <f t="shared" si="44"/>
        <v/>
      </c>
      <c r="E332" s="11" t="str">
        <f>IF('Prax Math 5732'!B332="","",IF('Prax Math 5732'!D332&lt;'ACT M to SAT M'!$A$2,'ACT M to SAT M'!$B$2,IF('Prax Math 5732'!D332&gt;'ACT M to SAT M'!A$28,'ACT M to SAT M'!B$28,VLOOKUP(D332,'ACT M to SAT M'!A:B,2,FALSE))))</f>
        <v/>
      </c>
      <c r="F332" s="11" t="str">
        <f t="shared" si="41"/>
        <v/>
      </c>
      <c r="G332" s="11" t="str">
        <f t="shared" si="45"/>
        <v/>
      </c>
      <c r="H332" s="11" t="str">
        <f t="shared" si="42"/>
        <v/>
      </c>
      <c r="I332" s="11" t="str">
        <f t="shared" si="46"/>
        <v/>
      </c>
      <c r="J332" s="11" t="str">
        <f t="shared" si="43"/>
        <v/>
      </c>
      <c r="K332" s="11" t="str">
        <f t="shared" si="47"/>
        <v/>
      </c>
      <c r="L332" s="11" t="str">
        <f>IF('Prax Math 5732'!B332="","",'SAT M to CBEST M'!$A$2+'SAT M to CBEST M'!$B$2*E332)</f>
        <v/>
      </c>
      <c r="M332" s="11" t="str">
        <f>IF('Prax Math 5732'!B332="","", IF(L332&lt;20, 20, IF(L332&gt;80, 80, L332)))</f>
        <v/>
      </c>
    </row>
    <row r="333" spans="1:13" x14ac:dyDescent="0.25">
      <c r="A333" s="11">
        <v>332</v>
      </c>
      <c r="B333" s="30"/>
      <c r="C333" s="25" t="str">
        <f t="shared" si="40"/>
        <v/>
      </c>
      <c r="D333" s="25" t="str">
        <f t="shared" si="44"/>
        <v/>
      </c>
      <c r="E333" s="11" t="str">
        <f>IF('Prax Math 5732'!B333="","",IF('Prax Math 5732'!D333&lt;'ACT M to SAT M'!$A$2,'ACT M to SAT M'!$B$2,IF('Prax Math 5732'!D333&gt;'ACT M to SAT M'!A$28,'ACT M to SAT M'!B$28,VLOOKUP(D333,'ACT M to SAT M'!A:B,2,FALSE))))</f>
        <v/>
      </c>
      <c r="F333" s="11" t="str">
        <f t="shared" si="41"/>
        <v/>
      </c>
      <c r="G333" s="11" t="str">
        <f t="shared" si="45"/>
        <v/>
      </c>
      <c r="H333" s="11" t="str">
        <f t="shared" si="42"/>
        <v/>
      </c>
      <c r="I333" s="11" t="str">
        <f t="shared" si="46"/>
        <v/>
      </c>
      <c r="J333" s="11" t="str">
        <f t="shared" si="43"/>
        <v/>
      </c>
      <c r="K333" s="11" t="str">
        <f t="shared" si="47"/>
        <v/>
      </c>
      <c r="L333" s="11" t="str">
        <f>IF('Prax Math 5732'!B333="","",'SAT M to CBEST M'!$A$2+'SAT M to CBEST M'!$B$2*E333)</f>
        <v/>
      </c>
      <c r="M333" s="11" t="str">
        <f>IF('Prax Math 5732'!B333="","", IF(L333&lt;20, 20, IF(L333&gt;80, 80, L333)))</f>
        <v/>
      </c>
    </row>
    <row r="334" spans="1:13" x14ac:dyDescent="0.25">
      <c r="A334" s="11">
        <v>333</v>
      </c>
      <c r="B334" s="30"/>
      <c r="C334" s="25" t="str">
        <f t="shared" si="40"/>
        <v/>
      </c>
      <c r="D334" s="25" t="str">
        <f t="shared" si="44"/>
        <v/>
      </c>
      <c r="E334" s="11" t="str">
        <f>IF('Prax Math 5732'!B334="","",IF('Prax Math 5732'!D334&lt;'ACT M to SAT M'!$A$2,'ACT M to SAT M'!$B$2,IF('Prax Math 5732'!D334&gt;'ACT M to SAT M'!A$28,'ACT M to SAT M'!B$28,VLOOKUP(D334,'ACT M to SAT M'!A:B,2,FALSE))))</f>
        <v/>
      </c>
      <c r="F334" s="11" t="str">
        <f t="shared" si="41"/>
        <v/>
      </c>
      <c r="G334" s="11" t="str">
        <f t="shared" si="45"/>
        <v/>
      </c>
      <c r="H334" s="11" t="str">
        <f t="shared" si="42"/>
        <v/>
      </c>
      <c r="I334" s="11" t="str">
        <f t="shared" si="46"/>
        <v/>
      </c>
      <c r="J334" s="11" t="str">
        <f t="shared" si="43"/>
        <v/>
      </c>
      <c r="K334" s="11" t="str">
        <f t="shared" si="47"/>
        <v/>
      </c>
      <c r="L334" s="11" t="str">
        <f>IF('Prax Math 5732'!B334="","",'SAT M to CBEST M'!$A$2+'SAT M to CBEST M'!$B$2*E334)</f>
        <v/>
      </c>
      <c r="M334" s="11" t="str">
        <f>IF('Prax Math 5732'!B334="","", IF(L334&lt;20, 20, IF(L334&gt;80, 80, L334)))</f>
        <v/>
      </c>
    </row>
    <row r="335" spans="1:13" x14ac:dyDescent="0.25">
      <c r="A335" s="11">
        <v>334</v>
      </c>
      <c r="B335" s="30"/>
      <c r="C335" s="25" t="str">
        <f t="shared" si="40"/>
        <v/>
      </c>
      <c r="D335" s="25" t="str">
        <f t="shared" si="44"/>
        <v/>
      </c>
      <c r="E335" s="11" t="str">
        <f>IF('Prax Math 5732'!B335="","",IF('Prax Math 5732'!D335&lt;'ACT M to SAT M'!$A$2,'ACT M to SAT M'!$B$2,IF('Prax Math 5732'!D335&gt;'ACT M to SAT M'!A$28,'ACT M to SAT M'!B$28,VLOOKUP(D335,'ACT M to SAT M'!A:B,2,FALSE))))</f>
        <v/>
      </c>
      <c r="F335" s="11" t="str">
        <f t="shared" si="41"/>
        <v/>
      </c>
      <c r="G335" s="11" t="str">
        <f t="shared" si="45"/>
        <v/>
      </c>
      <c r="H335" s="11" t="str">
        <f t="shared" si="42"/>
        <v/>
      </c>
      <c r="I335" s="11" t="str">
        <f t="shared" si="46"/>
        <v/>
      </c>
      <c r="J335" s="11" t="str">
        <f t="shared" si="43"/>
        <v/>
      </c>
      <c r="K335" s="11" t="str">
        <f t="shared" si="47"/>
        <v/>
      </c>
      <c r="L335" s="11" t="str">
        <f>IF('Prax Math 5732'!B335="","",'SAT M to CBEST M'!$A$2+'SAT M to CBEST M'!$B$2*E335)</f>
        <v/>
      </c>
      <c r="M335" s="11" t="str">
        <f>IF('Prax Math 5732'!B335="","", IF(L335&lt;20, 20, IF(L335&gt;80, 80, L335)))</f>
        <v/>
      </c>
    </row>
    <row r="336" spans="1:13" x14ac:dyDescent="0.25">
      <c r="A336" s="11">
        <v>335</v>
      </c>
      <c r="B336" s="30"/>
      <c r="C336" s="25" t="str">
        <f t="shared" si="40"/>
        <v/>
      </c>
      <c r="D336" s="25" t="str">
        <f t="shared" si="44"/>
        <v/>
      </c>
      <c r="E336" s="11" t="str">
        <f>IF('Prax Math 5732'!B336="","",IF('Prax Math 5732'!D336&lt;'ACT M to SAT M'!$A$2,'ACT M to SAT M'!$B$2,IF('Prax Math 5732'!D336&gt;'ACT M to SAT M'!A$28,'ACT M to SAT M'!B$28,VLOOKUP(D336,'ACT M to SAT M'!A:B,2,FALSE))))</f>
        <v/>
      </c>
      <c r="F336" s="11" t="str">
        <f t="shared" si="41"/>
        <v/>
      </c>
      <c r="G336" s="11" t="str">
        <f t="shared" si="45"/>
        <v/>
      </c>
      <c r="H336" s="11" t="str">
        <f t="shared" si="42"/>
        <v/>
      </c>
      <c r="I336" s="11" t="str">
        <f t="shared" si="46"/>
        <v/>
      </c>
      <c r="J336" s="11" t="str">
        <f t="shared" si="43"/>
        <v/>
      </c>
      <c r="K336" s="11" t="str">
        <f t="shared" si="47"/>
        <v/>
      </c>
      <c r="L336" s="11" t="str">
        <f>IF('Prax Math 5732'!B336="","",'SAT M to CBEST M'!$A$2+'SAT M to CBEST M'!$B$2*E336)</f>
        <v/>
      </c>
      <c r="M336" s="11" t="str">
        <f>IF('Prax Math 5732'!B336="","", IF(L336&lt;20, 20, IF(L336&gt;80, 80, L336)))</f>
        <v/>
      </c>
    </row>
    <row r="337" spans="1:13" x14ac:dyDescent="0.25">
      <c r="A337" s="11">
        <v>336</v>
      </c>
      <c r="B337" s="30"/>
      <c r="C337" s="25" t="str">
        <f t="shared" si="40"/>
        <v/>
      </c>
      <c r="D337" s="25" t="str">
        <f t="shared" si="44"/>
        <v/>
      </c>
      <c r="E337" s="11" t="str">
        <f>IF('Prax Math 5732'!B337="","",IF('Prax Math 5732'!D337&lt;'ACT M to SAT M'!$A$2,'ACT M to SAT M'!$B$2,IF('Prax Math 5732'!D337&gt;'ACT M to SAT M'!A$28,'ACT M to SAT M'!B$28,VLOOKUP(D337,'ACT M to SAT M'!A:B,2,FALSE))))</f>
        <v/>
      </c>
      <c r="F337" s="11" t="str">
        <f t="shared" si="41"/>
        <v/>
      </c>
      <c r="G337" s="11" t="str">
        <f t="shared" si="45"/>
        <v/>
      </c>
      <c r="H337" s="11" t="str">
        <f t="shared" si="42"/>
        <v/>
      </c>
      <c r="I337" s="11" t="str">
        <f t="shared" si="46"/>
        <v/>
      </c>
      <c r="J337" s="11" t="str">
        <f t="shared" si="43"/>
        <v/>
      </c>
      <c r="K337" s="11" t="str">
        <f t="shared" si="47"/>
        <v/>
      </c>
      <c r="L337" s="11" t="str">
        <f>IF('Prax Math 5732'!B337="","",'SAT M to CBEST M'!$A$2+'SAT M to CBEST M'!$B$2*E337)</f>
        <v/>
      </c>
      <c r="M337" s="11" t="str">
        <f>IF('Prax Math 5732'!B337="","", IF(L337&lt;20, 20, IF(L337&gt;80, 80, L337)))</f>
        <v/>
      </c>
    </row>
    <row r="338" spans="1:13" x14ac:dyDescent="0.25">
      <c r="A338" s="11">
        <v>337</v>
      </c>
      <c r="B338" s="30"/>
      <c r="C338" s="25" t="str">
        <f t="shared" si="40"/>
        <v/>
      </c>
      <c r="D338" s="25" t="str">
        <f t="shared" si="44"/>
        <v/>
      </c>
      <c r="E338" s="11" t="str">
        <f>IF('Prax Math 5732'!B338="","",IF('Prax Math 5732'!D338&lt;'ACT M to SAT M'!$A$2,'ACT M to SAT M'!$B$2,IF('Prax Math 5732'!D338&gt;'ACT M to SAT M'!A$28,'ACT M to SAT M'!B$28,VLOOKUP(D338,'ACT M to SAT M'!A:B,2,FALSE))))</f>
        <v/>
      </c>
      <c r="F338" s="11" t="str">
        <f t="shared" si="41"/>
        <v/>
      </c>
      <c r="G338" s="11" t="str">
        <f t="shared" si="45"/>
        <v/>
      </c>
      <c r="H338" s="11" t="str">
        <f t="shared" si="42"/>
        <v/>
      </c>
      <c r="I338" s="11" t="str">
        <f t="shared" si="46"/>
        <v/>
      </c>
      <c r="J338" s="11" t="str">
        <f t="shared" si="43"/>
        <v/>
      </c>
      <c r="K338" s="11" t="str">
        <f t="shared" si="47"/>
        <v/>
      </c>
      <c r="L338" s="11" t="str">
        <f>IF('Prax Math 5732'!B338="","",'SAT M to CBEST M'!$A$2+'SAT M to CBEST M'!$B$2*E338)</f>
        <v/>
      </c>
      <c r="M338" s="11" t="str">
        <f>IF('Prax Math 5732'!B338="","", IF(L338&lt;20, 20, IF(L338&gt;80, 80, L338)))</f>
        <v/>
      </c>
    </row>
    <row r="339" spans="1:13" x14ac:dyDescent="0.25">
      <c r="A339" s="11">
        <v>338</v>
      </c>
      <c r="B339" s="30"/>
      <c r="C339" s="25" t="str">
        <f t="shared" si="40"/>
        <v/>
      </c>
      <c r="D339" s="25" t="str">
        <f t="shared" si="44"/>
        <v/>
      </c>
      <c r="E339" s="11" t="str">
        <f>IF('Prax Math 5732'!B339="","",IF('Prax Math 5732'!D339&lt;'ACT M to SAT M'!$A$2,'ACT M to SAT M'!$B$2,IF('Prax Math 5732'!D339&gt;'ACT M to SAT M'!A$28,'ACT M to SAT M'!B$28,VLOOKUP(D339,'ACT M to SAT M'!A:B,2,FALSE))))</f>
        <v/>
      </c>
      <c r="F339" s="11" t="str">
        <f t="shared" si="41"/>
        <v/>
      </c>
      <c r="G339" s="11" t="str">
        <f t="shared" si="45"/>
        <v/>
      </c>
      <c r="H339" s="11" t="str">
        <f t="shared" si="42"/>
        <v/>
      </c>
      <c r="I339" s="11" t="str">
        <f t="shared" si="46"/>
        <v/>
      </c>
      <c r="J339" s="11" t="str">
        <f t="shared" si="43"/>
        <v/>
      </c>
      <c r="K339" s="11" t="str">
        <f t="shared" si="47"/>
        <v/>
      </c>
      <c r="L339" s="11" t="str">
        <f>IF('Prax Math 5732'!B339="","",'SAT M to CBEST M'!$A$2+'SAT M to CBEST M'!$B$2*E339)</f>
        <v/>
      </c>
      <c r="M339" s="11" t="str">
        <f>IF('Prax Math 5732'!B339="","", IF(L339&lt;20, 20, IF(L339&gt;80, 80, L339)))</f>
        <v/>
      </c>
    </row>
    <row r="340" spans="1:13" x14ac:dyDescent="0.25">
      <c r="A340" s="11">
        <v>339</v>
      </c>
      <c r="B340" s="30"/>
      <c r="C340" s="25" t="str">
        <f t="shared" si="40"/>
        <v/>
      </c>
      <c r="D340" s="25" t="str">
        <f t="shared" si="44"/>
        <v/>
      </c>
      <c r="E340" s="11" t="str">
        <f>IF('Prax Math 5732'!B340="","",IF('Prax Math 5732'!D340&lt;'ACT M to SAT M'!$A$2,'ACT M to SAT M'!$B$2,IF('Prax Math 5732'!D340&gt;'ACT M to SAT M'!A$28,'ACT M to SAT M'!B$28,VLOOKUP(D340,'ACT M to SAT M'!A:B,2,FALSE))))</f>
        <v/>
      </c>
      <c r="F340" s="11" t="str">
        <f t="shared" si="41"/>
        <v/>
      </c>
      <c r="G340" s="11" t="str">
        <f t="shared" si="45"/>
        <v/>
      </c>
      <c r="H340" s="11" t="str">
        <f t="shared" si="42"/>
        <v/>
      </c>
      <c r="I340" s="11" t="str">
        <f t="shared" si="46"/>
        <v/>
      </c>
      <c r="J340" s="11" t="str">
        <f t="shared" si="43"/>
        <v/>
      </c>
      <c r="K340" s="11" t="str">
        <f t="shared" si="47"/>
        <v/>
      </c>
      <c r="L340" s="11" t="str">
        <f>IF('Prax Math 5732'!B340="","",'SAT M to CBEST M'!$A$2+'SAT M to CBEST M'!$B$2*E340)</f>
        <v/>
      </c>
      <c r="M340" s="11" t="str">
        <f>IF('Prax Math 5732'!B340="","", IF(L340&lt;20, 20, IF(L340&gt;80, 80, L340)))</f>
        <v/>
      </c>
    </row>
    <row r="341" spans="1:13" x14ac:dyDescent="0.25">
      <c r="A341" s="11">
        <v>340</v>
      </c>
      <c r="B341" s="30"/>
      <c r="C341" s="25" t="str">
        <f t="shared" si="40"/>
        <v/>
      </c>
      <c r="D341" s="25" t="str">
        <f t="shared" si="44"/>
        <v/>
      </c>
      <c r="E341" s="11" t="str">
        <f>IF('Prax Math 5732'!B341="","",IF('Prax Math 5732'!D341&lt;'ACT M to SAT M'!$A$2,'ACT M to SAT M'!$B$2,IF('Prax Math 5732'!D341&gt;'ACT M to SAT M'!A$28,'ACT M to SAT M'!B$28,VLOOKUP(D341,'ACT M to SAT M'!A:B,2,FALSE))))</f>
        <v/>
      </c>
      <c r="F341" s="11" t="str">
        <f t="shared" si="41"/>
        <v/>
      </c>
      <c r="G341" s="11" t="str">
        <f t="shared" si="45"/>
        <v/>
      </c>
      <c r="H341" s="11" t="str">
        <f t="shared" si="42"/>
        <v/>
      </c>
      <c r="I341" s="11" t="str">
        <f t="shared" si="46"/>
        <v/>
      </c>
      <c r="J341" s="11" t="str">
        <f t="shared" si="43"/>
        <v/>
      </c>
      <c r="K341" s="11" t="str">
        <f t="shared" si="47"/>
        <v/>
      </c>
      <c r="L341" s="11" t="str">
        <f>IF('Prax Math 5732'!B341="","",'SAT M to CBEST M'!$A$2+'SAT M to CBEST M'!$B$2*E341)</f>
        <v/>
      </c>
      <c r="M341" s="11" t="str">
        <f>IF('Prax Math 5732'!B341="","", IF(L341&lt;20, 20, IF(L341&gt;80, 80, L341)))</f>
        <v/>
      </c>
    </row>
    <row r="342" spans="1:13" x14ac:dyDescent="0.25">
      <c r="A342" s="11">
        <v>341</v>
      </c>
      <c r="B342" s="30"/>
      <c r="C342" s="25" t="str">
        <f t="shared" si="40"/>
        <v/>
      </c>
      <c r="D342" s="25" t="str">
        <f t="shared" si="44"/>
        <v/>
      </c>
      <c r="E342" s="11" t="str">
        <f>IF('Prax Math 5732'!B342="","",IF('Prax Math 5732'!D342&lt;'ACT M to SAT M'!$A$2,'ACT M to SAT M'!$B$2,IF('Prax Math 5732'!D342&gt;'ACT M to SAT M'!A$28,'ACT M to SAT M'!B$28,VLOOKUP(D342,'ACT M to SAT M'!A:B,2,FALSE))))</f>
        <v/>
      </c>
      <c r="F342" s="11" t="str">
        <f t="shared" si="41"/>
        <v/>
      </c>
      <c r="G342" s="11" t="str">
        <f t="shared" si="45"/>
        <v/>
      </c>
      <c r="H342" s="11" t="str">
        <f t="shared" si="42"/>
        <v/>
      </c>
      <c r="I342" s="11" t="str">
        <f t="shared" si="46"/>
        <v/>
      </c>
      <c r="J342" s="11" t="str">
        <f t="shared" si="43"/>
        <v/>
      </c>
      <c r="K342" s="11" t="str">
        <f t="shared" si="47"/>
        <v/>
      </c>
      <c r="L342" s="11" t="str">
        <f>IF('Prax Math 5732'!B342="","",'SAT M to CBEST M'!$A$2+'SAT M to CBEST M'!$B$2*E342)</f>
        <v/>
      </c>
      <c r="M342" s="11" t="str">
        <f>IF('Prax Math 5732'!B342="","", IF(L342&lt;20, 20, IF(L342&gt;80, 80, L342)))</f>
        <v/>
      </c>
    </row>
    <row r="343" spans="1:13" x14ac:dyDescent="0.25">
      <c r="A343" s="11">
        <v>342</v>
      </c>
      <c r="B343" s="30"/>
      <c r="C343" s="25" t="str">
        <f t="shared" si="40"/>
        <v/>
      </c>
      <c r="D343" s="25" t="str">
        <f t="shared" si="44"/>
        <v/>
      </c>
      <c r="E343" s="11" t="str">
        <f>IF('Prax Math 5732'!B343="","",IF('Prax Math 5732'!D343&lt;'ACT M to SAT M'!$A$2,'ACT M to SAT M'!$B$2,IF('Prax Math 5732'!D343&gt;'ACT M to SAT M'!A$28,'ACT M to SAT M'!B$28,VLOOKUP(D343,'ACT M to SAT M'!A:B,2,FALSE))))</f>
        <v/>
      </c>
      <c r="F343" s="11" t="str">
        <f t="shared" si="41"/>
        <v/>
      </c>
      <c r="G343" s="11" t="str">
        <f t="shared" si="45"/>
        <v/>
      </c>
      <c r="H343" s="11" t="str">
        <f t="shared" si="42"/>
        <v/>
      </c>
      <c r="I343" s="11" t="str">
        <f t="shared" si="46"/>
        <v/>
      </c>
      <c r="J343" s="11" t="str">
        <f t="shared" si="43"/>
        <v/>
      </c>
      <c r="K343" s="11" t="str">
        <f t="shared" si="47"/>
        <v/>
      </c>
      <c r="L343" s="11" t="str">
        <f>IF('Prax Math 5732'!B343="","",'SAT M to CBEST M'!$A$2+'SAT M to CBEST M'!$B$2*E343)</f>
        <v/>
      </c>
      <c r="M343" s="11" t="str">
        <f>IF('Prax Math 5732'!B343="","", IF(L343&lt;20, 20, IF(L343&gt;80, 80, L343)))</f>
        <v/>
      </c>
    </row>
    <row r="344" spans="1:13" x14ac:dyDescent="0.25">
      <c r="A344" s="11">
        <v>343</v>
      </c>
      <c r="B344" s="30"/>
      <c r="C344" s="25" t="str">
        <f t="shared" si="40"/>
        <v/>
      </c>
      <c r="D344" s="25" t="str">
        <f t="shared" si="44"/>
        <v/>
      </c>
      <c r="E344" s="11" t="str">
        <f>IF('Prax Math 5732'!B344="","",IF('Prax Math 5732'!D344&lt;'ACT M to SAT M'!$A$2,'ACT M to SAT M'!$B$2,IF('Prax Math 5732'!D344&gt;'ACT M to SAT M'!A$28,'ACT M to SAT M'!B$28,VLOOKUP(D344,'ACT M to SAT M'!A:B,2,FALSE))))</f>
        <v/>
      </c>
      <c r="F344" s="11" t="str">
        <f t="shared" si="41"/>
        <v/>
      </c>
      <c r="G344" s="11" t="str">
        <f t="shared" si="45"/>
        <v/>
      </c>
      <c r="H344" s="11" t="str">
        <f t="shared" si="42"/>
        <v/>
      </c>
      <c r="I344" s="11" t="str">
        <f t="shared" si="46"/>
        <v/>
      </c>
      <c r="J344" s="11" t="str">
        <f t="shared" si="43"/>
        <v/>
      </c>
      <c r="K344" s="11" t="str">
        <f t="shared" si="47"/>
        <v/>
      </c>
      <c r="L344" s="11" t="str">
        <f>IF('Prax Math 5732'!B344="","",'SAT M to CBEST M'!$A$2+'SAT M to CBEST M'!$B$2*E344)</f>
        <v/>
      </c>
      <c r="M344" s="11" t="str">
        <f>IF('Prax Math 5732'!B344="","", IF(L344&lt;20, 20, IF(L344&gt;80, 80, L344)))</f>
        <v/>
      </c>
    </row>
    <row r="345" spans="1:13" x14ac:dyDescent="0.25">
      <c r="A345" s="11">
        <v>344</v>
      </c>
      <c r="B345" s="30"/>
      <c r="C345" s="25" t="str">
        <f t="shared" si="40"/>
        <v/>
      </c>
      <c r="D345" s="25" t="str">
        <f t="shared" si="44"/>
        <v/>
      </c>
      <c r="E345" s="11" t="str">
        <f>IF('Prax Math 5732'!B345="","",IF('Prax Math 5732'!D345&lt;'ACT M to SAT M'!$A$2,'ACT M to SAT M'!$B$2,IF('Prax Math 5732'!D345&gt;'ACT M to SAT M'!A$28,'ACT M to SAT M'!B$28,VLOOKUP(D345,'ACT M to SAT M'!A:B,2,FALSE))))</f>
        <v/>
      </c>
      <c r="F345" s="11" t="str">
        <f t="shared" si="41"/>
        <v/>
      </c>
      <c r="G345" s="11" t="str">
        <f t="shared" si="45"/>
        <v/>
      </c>
      <c r="H345" s="11" t="str">
        <f t="shared" si="42"/>
        <v/>
      </c>
      <c r="I345" s="11" t="str">
        <f t="shared" si="46"/>
        <v/>
      </c>
      <c r="J345" s="11" t="str">
        <f t="shared" si="43"/>
        <v/>
      </c>
      <c r="K345" s="11" t="str">
        <f t="shared" si="47"/>
        <v/>
      </c>
      <c r="L345" s="11" t="str">
        <f>IF('Prax Math 5732'!B345="","",'SAT M to CBEST M'!$A$2+'SAT M to CBEST M'!$B$2*E345)</f>
        <v/>
      </c>
      <c r="M345" s="11" t="str">
        <f>IF('Prax Math 5732'!B345="","", IF(L345&lt;20, 20, IF(L345&gt;80, 80, L345)))</f>
        <v/>
      </c>
    </row>
    <row r="346" spans="1:13" x14ac:dyDescent="0.25">
      <c r="A346" s="11">
        <v>345</v>
      </c>
      <c r="B346" s="30"/>
      <c r="C346" s="25" t="str">
        <f t="shared" si="40"/>
        <v/>
      </c>
      <c r="D346" s="25" t="str">
        <f t="shared" si="44"/>
        <v/>
      </c>
      <c r="E346" s="11" t="str">
        <f>IF('Prax Math 5732'!B346="","",IF('Prax Math 5732'!D346&lt;'ACT M to SAT M'!$A$2,'ACT M to SAT M'!$B$2,IF('Prax Math 5732'!D346&gt;'ACT M to SAT M'!A$28,'ACT M to SAT M'!B$28,VLOOKUP(D346,'ACT M to SAT M'!A:B,2,FALSE))))</f>
        <v/>
      </c>
      <c r="F346" s="11" t="str">
        <f t="shared" si="41"/>
        <v/>
      </c>
      <c r="G346" s="11" t="str">
        <f t="shared" si="45"/>
        <v/>
      </c>
      <c r="H346" s="11" t="str">
        <f t="shared" si="42"/>
        <v/>
      </c>
      <c r="I346" s="11" t="str">
        <f t="shared" si="46"/>
        <v/>
      </c>
      <c r="J346" s="11" t="str">
        <f t="shared" si="43"/>
        <v/>
      </c>
      <c r="K346" s="11" t="str">
        <f t="shared" si="47"/>
        <v/>
      </c>
      <c r="L346" s="11" t="str">
        <f>IF('Prax Math 5732'!B346="","",'SAT M to CBEST M'!$A$2+'SAT M to CBEST M'!$B$2*E346)</f>
        <v/>
      </c>
      <c r="M346" s="11" t="str">
        <f>IF('Prax Math 5732'!B346="","", IF(L346&lt;20, 20, IF(L346&gt;80, 80, L346)))</f>
        <v/>
      </c>
    </row>
    <row r="347" spans="1:13" x14ac:dyDescent="0.25">
      <c r="A347" s="11">
        <v>346</v>
      </c>
      <c r="B347" s="30"/>
      <c r="C347" s="25" t="str">
        <f t="shared" si="40"/>
        <v/>
      </c>
      <c r="D347" s="25" t="str">
        <f t="shared" si="44"/>
        <v/>
      </c>
      <c r="E347" s="11" t="str">
        <f>IF('Prax Math 5732'!B347="","",IF('Prax Math 5732'!D347&lt;'ACT M to SAT M'!$A$2,'ACT M to SAT M'!$B$2,IF('Prax Math 5732'!D347&gt;'ACT M to SAT M'!A$28,'ACT M to SAT M'!B$28,VLOOKUP(D347,'ACT M to SAT M'!A:B,2,FALSE))))</f>
        <v/>
      </c>
      <c r="F347" s="11" t="str">
        <f t="shared" si="41"/>
        <v/>
      </c>
      <c r="G347" s="11" t="str">
        <f t="shared" si="45"/>
        <v/>
      </c>
      <c r="H347" s="11" t="str">
        <f t="shared" si="42"/>
        <v/>
      </c>
      <c r="I347" s="11" t="str">
        <f t="shared" si="46"/>
        <v/>
      </c>
      <c r="J347" s="11" t="str">
        <f t="shared" si="43"/>
        <v/>
      </c>
      <c r="K347" s="11" t="str">
        <f t="shared" si="47"/>
        <v/>
      </c>
      <c r="L347" s="11" t="str">
        <f>IF('Prax Math 5732'!B347="","",'SAT M to CBEST M'!$A$2+'SAT M to CBEST M'!$B$2*E347)</f>
        <v/>
      </c>
      <c r="M347" s="11" t="str">
        <f>IF('Prax Math 5732'!B347="","", IF(L347&lt;20, 20, IF(L347&gt;80, 80, L347)))</f>
        <v/>
      </c>
    </row>
    <row r="348" spans="1:13" x14ac:dyDescent="0.25">
      <c r="A348" s="11">
        <v>347</v>
      </c>
      <c r="B348" s="30"/>
      <c r="C348" s="25" t="str">
        <f t="shared" si="40"/>
        <v/>
      </c>
      <c r="D348" s="25" t="str">
        <f t="shared" si="44"/>
        <v/>
      </c>
      <c r="E348" s="11" t="str">
        <f>IF('Prax Math 5732'!B348="","",IF('Prax Math 5732'!D348&lt;'ACT M to SAT M'!$A$2,'ACT M to SAT M'!$B$2,IF('Prax Math 5732'!D348&gt;'ACT M to SAT M'!A$28,'ACT M to SAT M'!B$28,VLOOKUP(D348,'ACT M to SAT M'!A:B,2,FALSE))))</f>
        <v/>
      </c>
      <c r="F348" s="11" t="str">
        <f t="shared" si="41"/>
        <v/>
      </c>
      <c r="G348" s="11" t="str">
        <f t="shared" si="45"/>
        <v/>
      </c>
      <c r="H348" s="11" t="str">
        <f t="shared" si="42"/>
        <v/>
      </c>
      <c r="I348" s="11" t="str">
        <f t="shared" si="46"/>
        <v/>
      </c>
      <c r="J348" s="11" t="str">
        <f t="shared" si="43"/>
        <v/>
      </c>
      <c r="K348" s="11" t="str">
        <f t="shared" si="47"/>
        <v/>
      </c>
      <c r="L348" s="11" t="str">
        <f>IF('Prax Math 5732'!B348="","",'SAT M to CBEST M'!$A$2+'SAT M to CBEST M'!$B$2*E348)</f>
        <v/>
      </c>
      <c r="M348" s="11" t="str">
        <f>IF('Prax Math 5732'!B348="","", IF(L348&lt;20, 20, IF(L348&gt;80, 80, L348)))</f>
        <v/>
      </c>
    </row>
    <row r="349" spans="1:13" x14ac:dyDescent="0.25">
      <c r="A349" s="11">
        <v>348</v>
      </c>
      <c r="B349" s="30"/>
      <c r="C349" s="25" t="str">
        <f t="shared" si="40"/>
        <v/>
      </c>
      <c r="D349" s="25" t="str">
        <f t="shared" si="44"/>
        <v/>
      </c>
      <c r="E349" s="11" t="str">
        <f>IF('Prax Math 5732'!B349="","",IF('Prax Math 5732'!D349&lt;'ACT M to SAT M'!$A$2,'ACT M to SAT M'!$B$2,IF('Prax Math 5732'!D349&gt;'ACT M to SAT M'!A$28,'ACT M to SAT M'!B$28,VLOOKUP(D349,'ACT M to SAT M'!A:B,2,FALSE))))</f>
        <v/>
      </c>
      <c r="F349" s="11" t="str">
        <f t="shared" si="41"/>
        <v/>
      </c>
      <c r="G349" s="11" t="str">
        <f t="shared" si="45"/>
        <v/>
      </c>
      <c r="H349" s="11" t="str">
        <f t="shared" si="42"/>
        <v/>
      </c>
      <c r="I349" s="11" t="str">
        <f t="shared" si="46"/>
        <v/>
      </c>
      <c r="J349" s="11" t="str">
        <f t="shared" si="43"/>
        <v/>
      </c>
      <c r="K349" s="11" t="str">
        <f t="shared" si="47"/>
        <v/>
      </c>
      <c r="L349" s="11" t="str">
        <f>IF('Prax Math 5732'!B349="","",'SAT M to CBEST M'!$A$2+'SAT M to CBEST M'!$B$2*E349)</f>
        <v/>
      </c>
      <c r="M349" s="11" t="str">
        <f>IF('Prax Math 5732'!B349="","", IF(L349&lt;20, 20, IF(L349&gt;80, 80, L349)))</f>
        <v/>
      </c>
    </row>
    <row r="350" spans="1:13" x14ac:dyDescent="0.25">
      <c r="A350" s="11">
        <v>349</v>
      </c>
      <c r="B350" s="30"/>
      <c r="C350" s="25" t="str">
        <f t="shared" si="40"/>
        <v/>
      </c>
      <c r="D350" s="25" t="str">
        <f t="shared" si="44"/>
        <v/>
      </c>
      <c r="E350" s="11" t="str">
        <f>IF('Prax Math 5732'!B350="","",IF('Prax Math 5732'!D350&lt;'ACT M to SAT M'!$A$2,'ACT M to SAT M'!$B$2,IF('Prax Math 5732'!D350&gt;'ACT M to SAT M'!A$28,'ACT M to SAT M'!B$28,VLOOKUP(D350,'ACT M to SAT M'!A:B,2,FALSE))))</f>
        <v/>
      </c>
      <c r="F350" s="11" t="str">
        <f t="shared" si="41"/>
        <v/>
      </c>
      <c r="G350" s="11" t="str">
        <f t="shared" si="45"/>
        <v/>
      </c>
      <c r="H350" s="11" t="str">
        <f t="shared" si="42"/>
        <v/>
      </c>
      <c r="I350" s="11" t="str">
        <f t="shared" si="46"/>
        <v/>
      </c>
      <c r="J350" s="11" t="str">
        <f t="shared" si="43"/>
        <v/>
      </c>
      <c r="K350" s="11" t="str">
        <f t="shared" si="47"/>
        <v/>
      </c>
      <c r="L350" s="11" t="str">
        <f>IF('Prax Math 5732'!B350="","",'SAT M to CBEST M'!$A$2+'SAT M to CBEST M'!$B$2*E350)</f>
        <v/>
      </c>
      <c r="M350" s="11" t="str">
        <f>IF('Prax Math 5732'!B350="","", IF(L350&lt;20, 20, IF(L350&gt;80, 80, L350)))</f>
        <v/>
      </c>
    </row>
    <row r="351" spans="1:13" x14ac:dyDescent="0.25">
      <c r="A351" s="11">
        <v>350</v>
      </c>
      <c r="B351" s="30"/>
      <c r="C351" s="25" t="str">
        <f t="shared" si="40"/>
        <v/>
      </c>
      <c r="D351" s="25" t="str">
        <f t="shared" si="44"/>
        <v/>
      </c>
      <c r="E351" s="11" t="str">
        <f>IF('Prax Math 5732'!B351="","",IF('Prax Math 5732'!D351&lt;'ACT M to SAT M'!$A$2,'ACT M to SAT M'!$B$2,IF('Prax Math 5732'!D351&gt;'ACT M to SAT M'!A$28,'ACT M to SAT M'!B$28,VLOOKUP(D351,'ACT M to SAT M'!A:B,2,FALSE))))</f>
        <v/>
      </c>
      <c r="F351" s="11" t="str">
        <f t="shared" si="41"/>
        <v/>
      </c>
      <c r="G351" s="11" t="str">
        <f t="shared" si="45"/>
        <v/>
      </c>
      <c r="H351" s="11" t="str">
        <f t="shared" si="42"/>
        <v/>
      </c>
      <c r="I351" s="11" t="str">
        <f t="shared" si="46"/>
        <v/>
      </c>
      <c r="J351" s="11" t="str">
        <f t="shared" si="43"/>
        <v/>
      </c>
      <c r="K351" s="11" t="str">
        <f t="shared" si="47"/>
        <v/>
      </c>
      <c r="L351" s="11" t="str">
        <f>IF('Prax Math 5732'!B351="","",'SAT M to CBEST M'!$A$2+'SAT M to CBEST M'!$B$2*E351)</f>
        <v/>
      </c>
      <c r="M351" s="11" t="str">
        <f>IF('Prax Math 5732'!B351="","", IF(L351&lt;20, 20, IF(L351&gt;80, 80, L351)))</f>
        <v/>
      </c>
    </row>
    <row r="352" spans="1:13" x14ac:dyDescent="0.25">
      <c r="A352" s="11">
        <v>351</v>
      </c>
      <c r="B352" s="30"/>
      <c r="C352" s="25" t="str">
        <f t="shared" si="40"/>
        <v/>
      </c>
      <c r="D352" s="25" t="str">
        <f t="shared" si="44"/>
        <v/>
      </c>
      <c r="E352" s="11" t="str">
        <f>IF('Prax Math 5732'!B352="","",IF('Prax Math 5732'!D352&lt;'ACT M to SAT M'!$A$2,'ACT M to SAT M'!$B$2,IF('Prax Math 5732'!D352&gt;'ACT M to SAT M'!A$28,'ACT M to SAT M'!B$28,VLOOKUP(D352,'ACT M to SAT M'!A:B,2,FALSE))))</f>
        <v/>
      </c>
      <c r="F352" s="11" t="str">
        <f t="shared" si="41"/>
        <v/>
      </c>
      <c r="G352" s="11" t="str">
        <f t="shared" si="45"/>
        <v/>
      </c>
      <c r="H352" s="11" t="str">
        <f t="shared" si="42"/>
        <v/>
      </c>
      <c r="I352" s="11" t="str">
        <f t="shared" si="46"/>
        <v/>
      </c>
      <c r="J352" s="11" t="str">
        <f t="shared" si="43"/>
        <v/>
      </c>
      <c r="K352" s="11" t="str">
        <f t="shared" si="47"/>
        <v/>
      </c>
      <c r="L352" s="11" t="str">
        <f>IF('Prax Math 5732'!B352="","",'SAT M to CBEST M'!$A$2+'SAT M to CBEST M'!$B$2*E352)</f>
        <v/>
      </c>
      <c r="M352" s="11" t="str">
        <f>IF('Prax Math 5732'!B352="","", IF(L352&lt;20, 20, IF(L352&gt;80, 80, L352)))</f>
        <v/>
      </c>
    </row>
    <row r="353" spans="1:13" x14ac:dyDescent="0.25">
      <c r="A353" s="11">
        <v>352</v>
      </c>
      <c r="B353" s="30"/>
      <c r="C353" s="25" t="str">
        <f t="shared" si="40"/>
        <v/>
      </c>
      <c r="D353" s="25" t="str">
        <f t="shared" si="44"/>
        <v/>
      </c>
      <c r="E353" s="11" t="str">
        <f>IF('Prax Math 5732'!B353="","",IF('Prax Math 5732'!D353&lt;'ACT M to SAT M'!$A$2,'ACT M to SAT M'!$B$2,IF('Prax Math 5732'!D353&gt;'ACT M to SAT M'!A$28,'ACT M to SAT M'!B$28,VLOOKUP(D353,'ACT M to SAT M'!A:B,2,FALSE))))</f>
        <v/>
      </c>
      <c r="F353" s="11" t="str">
        <f t="shared" si="41"/>
        <v/>
      </c>
      <c r="G353" s="11" t="str">
        <f t="shared" si="45"/>
        <v/>
      </c>
      <c r="H353" s="11" t="str">
        <f t="shared" si="42"/>
        <v/>
      </c>
      <c r="I353" s="11" t="str">
        <f t="shared" si="46"/>
        <v/>
      </c>
      <c r="J353" s="11" t="str">
        <f t="shared" si="43"/>
        <v/>
      </c>
      <c r="K353" s="11" t="str">
        <f t="shared" si="47"/>
        <v/>
      </c>
      <c r="L353" s="11" t="str">
        <f>IF('Prax Math 5732'!B353="","",'SAT M to CBEST M'!$A$2+'SAT M to CBEST M'!$B$2*E353)</f>
        <v/>
      </c>
      <c r="M353" s="11" t="str">
        <f>IF('Prax Math 5732'!B353="","", IF(L353&lt;20, 20, IF(L353&gt;80, 80, L353)))</f>
        <v/>
      </c>
    </row>
    <row r="354" spans="1:13" x14ac:dyDescent="0.25">
      <c r="A354" s="11">
        <v>353</v>
      </c>
      <c r="B354" s="30"/>
      <c r="C354" s="25" t="str">
        <f t="shared" si="40"/>
        <v/>
      </c>
      <c r="D354" s="25" t="str">
        <f t="shared" si="44"/>
        <v/>
      </c>
      <c r="E354" s="11" t="str">
        <f>IF('Prax Math 5732'!B354="","",IF('Prax Math 5732'!D354&lt;'ACT M to SAT M'!$A$2,'ACT M to SAT M'!$B$2,IF('Prax Math 5732'!D354&gt;'ACT M to SAT M'!A$28,'ACT M to SAT M'!B$28,VLOOKUP(D354,'ACT M to SAT M'!A:B,2,FALSE))))</f>
        <v/>
      </c>
      <c r="F354" s="11" t="str">
        <f t="shared" si="41"/>
        <v/>
      </c>
      <c r="G354" s="11" t="str">
        <f t="shared" si="45"/>
        <v/>
      </c>
      <c r="H354" s="11" t="str">
        <f t="shared" si="42"/>
        <v/>
      </c>
      <c r="I354" s="11" t="str">
        <f t="shared" si="46"/>
        <v/>
      </c>
      <c r="J354" s="11" t="str">
        <f t="shared" si="43"/>
        <v/>
      </c>
      <c r="K354" s="11" t="str">
        <f t="shared" si="47"/>
        <v/>
      </c>
      <c r="L354" s="11" t="str">
        <f>IF('Prax Math 5732'!B354="","",'SAT M to CBEST M'!$A$2+'SAT M to CBEST M'!$B$2*E354)</f>
        <v/>
      </c>
      <c r="M354" s="11" t="str">
        <f>IF('Prax Math 5732'!B354="","", IF(L354&lt;20, 20, IF(L354&gt;80, 80, L354)))</f>
        <v/>
      </c>
    </row>
    <row r="355" spans="1:13" x14ac:dyDescent="0.25">
      <c r="A355" s="11">
        <v>354</v>
      </c>
      <c r="B355" s="30"/>
      <c r="C355" s="25" t="str">
        <f t="shared" si="40"/>
        <v/>
      </c>
      <c r="D355" s="25" t="str">
        <f t="shared" si="44"/>
        <v/>
      </c>
      <c r="E355" s="11" t="str">
        <f>IF('Prax Math 5732'!B355="","",IF('Prax Math 5732'!D355&lt;'ACT M to SAT M'!$A$2,'ACT M to SAT M'!$B$2,IF('Prax Math 5732'!D355&gt;'ACT M to SAT M'!A$28,'ACT M to SAT M'!B$28,VLOOKUP(D355,'ACT M to SAT M'!A:B,2,FALSE))))</f>
        <v/>
      </c>
      <c r="F355" s="11" t="str">
        <f t="shared" si="41"/>
        <v/>
      </c>
      <c r="G355" s="11" t="str">
        <f t="shared" si="45"/>
        <v/>
      </c>
      <c r="H355" s="11" t="str">
        <f t="shared" si="42"/>
        <v/>
      </c>
      <c r="I355" s="11" t="str">
        <f t="shared" si="46"/>
        <v/>
      </c>
      <c r="J355" s="11" t="str">
        <f t="shared" si="43"/>
        <v/>
      </c>
      <c r="K355" s="11" t="str">
        <f t="shared" si="47"/>
        <v/>
      </c>
      <c r="L355" s="11" t="str">
        <f>IF('Prax Math 5732'!B355="","",'SAT M to CBEST M'!$A$2+'SAT M to CBEST M'!$B$2*E355)</f>
        <v/>
      </c>
      <c r="M355" s="11" t="str">
        <f>IF('Prax Math 5732'!B355="","", IF(L355&lt;20, 20, IF(L355&gt;80, 80, L355)))</f>
        <v/>
      </c>
    </row>
    <row r="356" spans="1:13" x14ac:dyDescent="0.25">
      <c r="A356" s="11">
        <v>355</v>
      </c>
      <c r="B356" s="30"/>
      <c r="C356" s="25" t="str">
        <f t="shared" si="40"/>
        <v/>
      </c>
      <c r="D356" s="25" t="str">
        <f t="shared" si="44"/>
        <v/>
      </c>
      <c r="E356" s="11" t="str">
        <f>IF('Prax Math 5732'!B356="","",IF('Prax Math 5732'!D356&lt;'ACT M to SAT M'!$A$2,'ACT M to SAT M'!$B$2,IF('Prax Math 5732'!D356&gt;'ACT M to SAT M'!A$28,'ACT M to SAT M'!B$28,VLOOKUP(D356,'ACT M to SAT M'!A:B,2,FALSE))))</f>
        <v/>
      </c>
      <c r="F356" s="11" t="str">
        <f t="shared" si="41"/>
        <v/>
      </c>
      <c r="G356" s="11" t="str">
        <f t="shared" si="45"/>
        <v/>
      </c>
      <c r="H356" s="11" t="str">
        <f t="shared" si="42"/>
        <v/>
      </c>
      <c r="I356" s="11" t="str">
        <f t="shared" si="46"/>
        <v/>
      </c>
      <c r="J356" s="11" t="str">
        <f t="shared" si="43"/>
        <v/>
      </c>
      <c r="K356" s="11" t="str">
        <f t="shared" si="47"/>
        <v/>
      </c>
      <c r="L356" s="11" t="str">
        <f>IF('Prax Math 5732'!B356="","",'SAT M to CBEST M'!$A$2+'SAT M to CBEST M'!$B$2*E356)</f>
        <v/>
      </c>
      <c r="M356" s="11" t="str">
        <f>IF('Prax Math 5732'!B356="","", IF(L356&lt;20, 20, IF(L356&gt;80, 80, L356)))</f>
        <v/>
      </c>
    </row>
    <row r="357" spans="1:13" x14ac:dyDescent="0.25">
      <c r="A357" s="11">
        <v>356</v>
      </c>
      <c r="B357" s="30"/>
      <c r="C357" s="25" t="str">
        <f t="shared" si="40"/>
        <v/>
      </c>
      <c r="D357" s="25" t="str">
        <f t="shared" si="44"/>
        <v/>
      </c>
      <c r="E357" s="11" t="str">
        <f>IF('Prax Math 5732'!B357="","",IF('Prax Math 5732'!D357&lt;'ACT M to SAT M'!$A$2,'ACT M to SAT M'!$B$2,IF('Prax Math 5732'!D357&gt;'ACT M to SAT M'!A$28,'ACT M to SAT M'!B$28,VLOOKUP(D357,'ACT M to SAT M'!A:B,2,FALSE))))</f>
        <v/>
      </c>
      <c r="F357" s="11" t="str">
        <f t="shared" si="41"/>
        <v/>
      </c>
      <c r="G357" s="11" t="str">
        <f t="shared" si="45"/>
        <v/>
      </c>
      <c r="H357" s="11" t="str">
        <f t="shared" si="42"/>
        <v/>
      </c>
      <c r="I357" s="11" t="str">
        <f t="shared" si="46"/>
        <v/>
      </c>
      <c r="J357" s="11" t="str">
        <f t="shared" si="43"/>
        <v/>
      </c>
      <c r="K357" s="11" t="str">
        <f t="shared" si="47"/>
        <v/>
      </c>
      <c r="L357" s="11" t="str">
        <f>IF('Prax Math 5732'!B357="","",'SAT M to CBEST M'!$A$2+'SAT M to CBEST M'!$B$2*E357)</f>
        <v/>
      </c>
      <c r="M357" s="11" t="str">
        <f>IF('Prax Math 5732'!B357="","", IF(L357&lt;20, 20, IF(L357&gt;80, 80, L357)))</f>
        <v/>
      </c>
    </row>
    <row r="358" spans="1:13" x14ac:dyDescent="0.25">
      <c r="A358" s="11">
        <v>357</v>
      </c>
      <c r="B358" s="30"/>
      <c r="C358" s="25" t="str">
        <f t="shared" si="40"/>
        <v/>
      </c>
      <c r="D358" s="25" t="str">
        <f t="shared" si="44"/>
        <v/>
      </c>
      <c r="E358" s="11" t="str">
        <f>IF('Prax Math 5732'!B358="","",IF('Prax Math 5732'!D358&lt;'ACT M to SAT M'!$A$2,'ACT M to SAT M'!$B$2,IF('Prax Math 5732'!D358&gt;'ACT M to SAT M'!A$28,'ACT M to SAT M'!B$28,VLOOKUP(D358,'ACT M to SAT M'!A:B,2,FALSE))))</f>
        <v/>
      </c>
      <c r="F358" s="11" t="str">
        <f t="shared" si="41"/>
        <v/>
      </c>
      <c r="G358" s="11" t="str">
        <f t="shared" si="45"/>
        <v/>
      </c>
      <c r="H358" s="11" t="str">
        <f t="shared" si="42"/>
        <v/>
      </c>
      <c r="I358" s="11" t="str">
        <f t="shared" si="46"/>
        <v/>
      </c>
      <c r="J358" s="11" t="str">
        <f t="shared" si="43"/>
        <v/>
      </c>
      <c r="K358" s="11" t="str">
        <f t="shared" si="47"/>
        <v/>
      </c>
      <c r="L358" s="11" t="str">
        <f>IF('Prax Math 5732'!B358="","",'SAT M to CBEST M'!$A$2+'SAT M to CBEST M'!$B$2*E358)</f>
        <v/>
      </c>
      <c r="M358" s="11" t="str">
        <f>IF('Prax Math 5732'!B358="","", IF(L358&lt;20, 20, IF(L358&gt;80, 80, L358)))</f>
        <v/>
      </c>
    </row>
    <row r="359" spans="1:13" x14ac:dyDescent="0.25">
      <c r="A359" s="11">
        <v>358</v>
      </c>
      <c r="B359" s="30"/>
      <c r="C359" s="25" t="str">
        <f t="shared" si="40"/>
        <v/>
      </c>
      <c r="D359" s="25" t="str">
        <f t="shared" si="44"/>
        <v/>
      </c>
      <c r="E359" s="11" t="str">
        <f>IF('Prax Math 5732'!B359="","",IF('Prax Math 5732'!D359&lt;'ACT M to SAT M'!$A$2,'ACT M to SAT M'!$B$2,IF('Prax Math 5732'!D359&gt;'ACT M to SAT M'!A$28,'ACT M to SAT M'!B$28,VLOOKUP(D359,'ACT M to SAT M'!A:B,2,FALSE))))</f>
        <v/>
      </c>
      <c r="F359" s="11" t="str">
        <f t="shared" si="41"/>
        <v/>
      </c>
      <c r="G359" s="11" t="str">
        <f t="shared" si="45"/>
        <v/>
      </c>
      <c r="H359" s="11" t="str">
        <f t="shared" si="42"/>
        <v/>
      </c>
      <c r="I359" s="11" t="str">
        <f t="shared" si="46"/>
        <v/>
      </c>
      <c r="J359" s="11" t="str">
        <f t="shared" si="43"/>
        <v/>
      </c>
      <c r="K359" s="11" t="str">
        <f t="shared" si="47"/>
        <v/>
      </c>
      <c r="L359" s="11" t="str">
        <f>IF('Prax Math 5732'!B359="","",'SAT M to CBEST M'!$A$2+'SAT M to CBEST M'!$B$2*E359)</f>
        <v/>
      </c>
      <c r="M359" s="11" t="str">
        <f>IF('Prax Math 5732'!B359="","", IF(L359&lt;20, 20, IF(L359&gt;80, 80, L359)))</f>
        <v/>
      </c>
    </row>
    <row r="360" spans="1:13" x14ac:dyDescent="0.25">
      <c r="A360" s="11">
        <v>359</v>
      </c>
      <c r="B360" s="30"/>
      <c r="C360" s="25" t="str">
        <f t="shared" si="40"/>
        <v/>
      </c>
      <c r="D360" s="25" t="str">
        <f t="shared" si="44"/>
        <v/>
      </c>
      <c r="E360" s="11" t="str">
        <f>IF('Prax Math 5732'!B360="","",IF('Prax Math 5732'!D360&lt;'ACT M to SAT M'!$A$2,'ACT M to SAT M'!$B$2,IF('Prax Math 5732'!D360&gt;'ACT M to SAT M'!A$28,'ACT M to SAT M'!B$28,VLOOKUP(D360,'ACT M to SAT M'!A:B,2,FALSE))))</f>
        <v/>
      </c>
      <c r="F360" s="11" t="str">
        <f t="shared" si="41"/>
        <v/>
      </c>
      <c r="G360" s="11" t="str">
        <f t="shared" si="45"/>
        <v/>
      </c>
      <c r="H360" s="11" t="str">
        <f t="shared" si="42"/>
        <v/>
      </c>
      <c r="I360" s="11" t="str">
        <f t="shared" si="46"/>
        <v/>
      </c>
      <c r="J360" s="11" t="str">
        <f t="shared" si="43"/>
        <v/>
      </c>
      <c r="K360" s="11" t="str">
        <f t="shared" si="47"/>
        <v/>
      </c>
      <c r="L360" s="11" t="str">
        <f>IF('Prax Math 5732'!B360="","",'SAT M to CBEST M'!$A$2+'SAT M to CBEST M'!$B$2*E360)</f>
        <v/>
      </c>
      <c r="M360" s="11" t="str">
        <f>IF('Prax Math 5732'!B360="","", IF(L360&lt;20, 20, IF(L360&gt;80, 80, L360)))</f>
        <v/>
      </c>
    </row>
    <row r="361" spans="1:13" x14ac:dyDescent="0.25">
      <c r="A361" s="11">
        <v>360</v>
      </c>
      <c r="B361" s="30"/>
      <c r="C361" s="25" t="str">
        <f t="shared" si="40"/>
        <v/>
      </c>
      <c r="D361" s="25" t="str">
        <f t="shared" si="44"/>
        <v/>
      </c>
      <c r="E361" s="11" t="str">
        <f>IF('Prax Math 5732'!B361="","",IF('Prax Math 5732'!D361&lt;'ACT M to SAT M'!$A$2,'ACT M to SAT M'!$B$2,IF('Prax Math 5732'!D361&gt;'ACT M to SAT M'!A$28,'ACT M to SAT M'!B$28,VLOOKUP(D361,'ACT M to SAT M'!A:B,2,FALSE))))</f>
        <v/>
      </c>
      <c r="F361" s="11" t="str">
        <f t="shared" si="41"/>
        <v/>
      </c>
      <c r="G361" s="11" t="str">
        <f t="shared" si="45"/>
        <v/>
      </c>
      <c r="H361" s="11" t="str">
        <f t="shared" si="42"/>
        <v/>
      </c>
      <c r="I361" s="11" t="str">
        <f t="shared" si="46"/>
        <v/>
      </c>
      <c r="J361" s="11" t="str">
        <f t="shared" si="43"/>
        <v/>
      </c>
      <c r="K361" s="11" t="str">
        <f t="shared" si="47"/>
        <v/>
      </c>
      <c r="L361" s="11" t="str">
        <f>IF('Prax Math 5732'!B361="","",'SAT M to CBEST M'!$A$2+'SAT M to CBEST M'!$B$2*E361)</f>
        <v/>
      </c>
      <c r="M361" s="11" t="str">
        <f>IF('Prax Math 5732'!B361="","", IF(L361&lt;20, 20, IF(L361&gt;80, 80, L361)))</f>
        <v/>
      </c>
    </row>
    <row r="362" spans="1:13" x14ac:dyDescent="0.25">
      <c r="A362" s="11">
        <v>361</v>
      </c>
      <c r="B362" s="30"/>
      <c r="C362" s="25" t="str">
        <f t="shared" si="40"/>
        <v/>
      </c>
      <c r="D362" s="25" t="str">
        <f t="shared" si="44"/>
        <v/>
      </c>
      <c r="E362" s="11" t="str">
        <f>IF('Prax Math 5732'!B362="","",IF('Prax Math 5732'!D362&lt;'ACT M to SAT M'!$A$2,'ACT M to SAT M'!$B$2,IF('Prax Math 5732'!D362&gt;'ACT M to SAT M'!A$28,'ACT M to SAT M'!B$28,VLOOKUP(D362,'ACT M to SAT M'!A:B,2,FALSE))))</f>
        <v/>
      </c>
      <c r="F362" s="11" t="str">
        <f t="shared" si="41"/>
        <v/>
      </c>
      <c r="G362" s="11" t="str">
        <f t="shared" si="45"/>
        <v/>
      </c>
      <c r="H362" s="11" t="str">
        <f t="shared" si="42"/>
        <v/>
      </c>
      <c r="I362" s="11" t="str">
        <f t="shared" si="46"/>
        <v/>
      </c>
      <c r="J362" s="11" t="str">
        <f t="shared" si="43"/>
        <v/>
      </c>
      <c r="K362" s="11" t="str">
        <f t="shared" si="47"/>
        <v/>
      </c>
      <c r="L362" s="11" t="str">
        <f>IF('Prax Math 5732'!B362="","",'SAT M to CBEST M'!$A$2+'SAT M to CBEST M'!$B$2*E362)</f>
        <v/>
      </c>
      <c r="M362" s="11" t="str">
        <f>IF('Prax Math 5732'!B362="","", IF(L362&lt;20, 20, IF(L362&gt;80, 80, L362)))</f>
        <v/>
      </c>
    </row>
    <row r="363" spans="1:13" x14ac:dyDescent="0.25">
      <c r="A363" s="11">
        <v>362</v>
      </c>
      <c r="B363" s="30"/>
      <c r="C363" s="25" t="str">
        <f t="shared" si="40"/>
        <v/>
      </c>
      <c r="D363" s="25" t="str">
        <f t="shared" si="44"/>
        <v/>
      </c>
      <c r="E363" s="11" t="str">
        <f>IF('Prax Math 5732'!B363="","",IF('Prax Math 5732'!D363&lt;'ACT M to SAT M'!$A$2,'ACT M to SAT M'!$B$2,IF('Prax Math 5732'!D363&gt;'ACT M to SAT M'!A$28,'ACT M to SAT M'!B$28,VLOOKUP(D363,'ACT M to SAT M'!A:B,2,FALSE))))</f>
        <v/>
      </c>
      <c r="F363" s="11" t="str">
        <f t="shared" si="41"/>
        <v/>
      </c>
      <c r="G363" s="11" t="str">
        <f t="shared" si="45"/>
        <v/>
      </c>
      <c r="H363" s="11" t="str">
        <f t="shared" si="42"/>
        <v/>
      </c>
      <c r="I363" s="11" t="str">
        <f t="shared" si="46"/>
        <v/>
      </c>
      <c r="J363" s="11" t="str">
        <f t="shared" si="43"/>
        <v/>
      </c>
      <c r="K363" s="11" t="str">
        <f t="shared" si="47"/>
        <v/>
      </c>
      <c r="L363" s="11" t="str">
        <f>IF('Prax Math 5732'!B363="","",'SAT M to CBEST M'!$A$2+'SAT M to CBEST M'!$B$2*E363)</f>
        <v/>
      </c>
      <c r="M363" s="11" t="str">
        <f>IF('Prax Math 5732'!B363="","", IF(L363&lt;20, 20, IF(L363&gt;80, 80, L363)))</f>
        <v/>
      </c>
    </row>
    <row r="364" spans="1:13" x14ac:dyDescent="0.25">
      <c r="A364" s="11">
        <v>363</v>
      </c>
      <c r="B364" s="30"/>
      <c r="C364" s="25" t="str">
        <f t="shared" si="40"/>
        <v/>
      </c>
      <c r="D364" s="25" t="str">
        <f t="shared" si="44"/>
        <v/>
      </c>
      <c r="E364" s="11" t="str">
        <f>IF('Prax Math 5732'!B364="","",IF('Prax Math 5732'!D364&lt;'ACT M to SAT M'!$A$2,'ACT M to SAT M'!$B$2,IF('Prax Math 5732'!D364&gt;'ACT M to SAT M'!A$28,'ACT M to SAT M'!B$28,VLOOKUP(D364,'ACT M to SAT M'!A:B,2,FALSE))))</f>
        <v/>
      </c>
      <c r="F364" s="11" t="str">
        <f t="shared" si="41"/>
        <v/>
      </c>
      <c r="G364" s="11" t="str">
        <f t="shared" si="45"/>
        <v/>
      </c>
      <c r="H364" s="11" t="str">
        <f t="shared" si="42"/>
        <v/>
      </c>
      <c r="I364" s="11" t="str">
        <f t="shared" si="46"/>
        <v/>
      </c>
      <c r="J364" s="11" t="str">
        <f t="shared" si="43"/>
        <v/>
      </c>
      <c r="K364" s="11" t="str">
        <f t="shared" si="47"/>
        <v/>
      </c>
      <c r="L364" s="11" t="str">
        <f>IF('Prax Math 5732'!B364="","",'SAT M to CBEST M'!$A$2+'SAT M to CBEST M'!$B$2*E364)</f>
        <v/>
      </c>
      <c r="M364" s="11" t="str">
        <f>IF('Prax Math 5732'!B364="","", IF(L364&lt;20, 20, IF(L364&gt;80, 80, L364)))</f>
        <v/>
      </c>
    </row>
    <row r="365" spans="1:13" x14ac:dyDescent="0.25">
      <c r="A365" s="11">
        <v>364</v>
      </c>
      <c r="B365" s="30"/>
      <c r="C365" s="25" t="str">
        <f t="shared" si="40"/>
        <v/>
      </c>
      <c r="D365" s="25" t="str">
        <f t="shared" si="44"/>
        <v/>
      </c>
      <c r="E365" s="11" t="str">
        <f>IF('Prax Math 5732'!B365="","",IF('Prax Math 5732'!D365&lt;'ACT M to SAT M'!$A$2,'ACT M to SAT M'!$B$2,IF('Prax Math 5732'!D365&gt;'ACT M to SAT M'!A$28,'ACT M to SAT M'!B$28,VLOOKUP(D365,'ACT M to SAT M'!A:B,2,FALSE))))</f>
        <v/>
      </c>
      <c r="F365" s="11" t="str">
        <f t="shared" si="41"/>
        <v/>
      </c>
      <c r="G365" s="11" t="str">
        <f t="shared" si="45"/>
        <v/>
      </c>
      <c r="H365" s="11" t="str">
        <f t="shared" si="42"/>
        <v/>
      </c>
      <c r="I365" s="11" t="str">
        <f t="shared" si="46"/>
        <v/>
      </c>
      <c r="J365" s="11" t="str">
        <f t="shared" si="43"/>
        <v/>
      </c>
      <c r="K365" s="11" t="str">
        <f t="shared" si="47"/>
        <v/>
      </c>
      <c r="L365" s="11" t="str">
        <f>IF('Prax Math 5732'!B365="","",'SAT M to CBEST M'!$A$2+'SAT M to CBEST M'!$B$2*E365)</f>
        <v/>
      </c>
      <c r="M365" s="11" t="str">
        <f>IF('Prax Math 5732'!B365="","", IF(L365&lt;20, 20, IF(L365&gt;80, 80, L365)))</f>
        <v/>
      </c>
    </row>
    <row r="366" spans="1:13" x14ac:dyDescent="0.25">
      <c r="A366" s="11">
        <v>365</v>
      </c>
      <c r="B366" s="30"/>
      <c r="C366" s="25" t="str">
        <f t="shared" si="40"/>
        <v/>
      </c>
      <c r="D366" s="25" t="str">
        <f t="shared" si="44"/>
        <v/>
      </c>
      <c r="E366" s="11" t="str">
        <f>IF('Prax Math 5732'!B366="","",IF('Prax Math 5732'!D366&lt;'ACT M to SAT M'!$A$2,'ACT M to SAT M'!$B$2,IF('Prax Math 5732'!D366&gt;'ACT M to SAT M'!A$28,'ACT M to SAT M'!B$28,VLOOKUP(D366,'ACT M to SAT M'!A:B,2,FALSE))))</f>
        <v/>
      </c>
      <c r="F366" s="11" t="str">
        <f t="shared" si="41"/>
        <v/>
      </c>
      <c r="G366" s="11" t="str">
        <f t="shared" si="45"/>
        <v/>
      </c>
      <c r="H366" s="11" t="str">
        <f t="shared" si="42"/>
        <v/>
      </c>
      <c r="I366" s="11" t="str">
        <f t="shared" si="46"/>
        <v/>
      </c>
      <c r="J366" s="11" t="str">
        <f t="shared" si="43"/>
        <v/>
      </c>
      <c r="K366" s="11" t="str">
        <f t="shared" si="47"/>
        <v/>
      </c>
      <c r="L366" s="11" t="str">
        <f>IF('Prax Math 5732'!B366="","",'SAT M to CBEST M'!$A$2+'SAT M to CBEST M'!$B$2*E366)</f>
        <v/>
      </c>
      <c r="M366" s="11" t="str">
        <f>IF('Prax Math 5732'!B366="","", IF(L366&lt;20, 20, IF(L366&gt;80, 80, L366)))</f>
        <v/>
      </c>
    </row>
    <row r="367" spans="1:13" x14ac:dyDescent="0.25">
      <c r="A367" s="11">
        <v>366</v>
      </c>
      <c r="B367" s="30"/>
      <c r="C367" s="25" t="str">
        <f t="shared" si="40"/>
        <v/>
      </c>
      <c r="D367" s="25" t="str">
        <f t="shared" si="44"/>
        <v/>
      </c>
      <c r="E367" s="11" t="str">
        <f>IF('Prax Math 5732'!B367="","",IF('Prax Math 5732'!D367&lt;'ACT M to SAT M'!$A$2,'ACT M to SAT M'!$B$2,IF('Prax Math 5732'!D367&gt;'ACT M to SAT M'!A$28,'ACT M to SAT M'!B$28,VLOOKUP(D367,'ACT M to SAT M'!A:B,2,FALSE))))</f>
        <v/>
      </c>
      <c r="F367" s="11" t="str">
        <f t="shared" si="41"/>
        <v/>
      </c>
      <c r="G367" s="11" t="str">
        <f t="shared" si="45"/>
        <v/>
      </c>
      <c r="H367" s="11" t="str">
        <f t="shared" si="42"/>
        <v/>
      </c>
      <c r="I367" s="11" t="str">
        <f t="shared" si="46"/>
        <v/>
      </c>
      <c r="J367" s="11" t="str">
        <f t="shared" si="43"/>
        <v/>
      </c>
      <c r="K367" s="11" t="str">
        <f t="shared" si="47"/>
        <v/>
      </c>
      <c r="L367" s="11" t="str">
        <f>IF('Prax Math 5732'!B367="","",'SAT M to CBEST M'!$A$2+'SAT M to CBEST M'!$B$2*E367)</f>
        <v/>
      </c>
      <c r="M367" s="11" t="str">
        <f>IF('Prax Math 5732'!B367="","", IF(L367&lt;20, 20, IF(L367&gt;80, 80, L367)))</f>
        <v/>
      </c>
    </row>
    <row r="368" spans="1:13" x14ac:dyDescent="0.25">
      <c r="A368" s="11">
        <v>367</v>
      </c>
      <c r="B368" s="30"/>
      <c r="C368" s="25" t="str">
        <f t="shared" si="40"/>
        <v/>
      </c>
      <c r="D368" s="25" t="str">
        <f t="shared" si="44"/>
        <v/>
      </c>
      <c r="E368" s="11" t="str">
        <f>IF('Prax Math 5732'!B368="","",IF('Prax Math 5732'!D368&lt;'ACT M to SAT M'!$A$2,'ACT M to SAT M'!$B$2,IF('Prax Math 5732'!D368&gt;'ACT M to SAT M'!A$28,'ACT M to SAT M'!B$28,VLOOKUP(D368,'ACT M to SAT M'!A:B,2,FALSE))))</f>
        <v/>
      </c>
      <c r="F368" s="11" t="str">
        <f t="shared" si="41"/>
        <v/>
      </c>
      <c r="G368" s="11" t="str">
        <f t="shared" si="45"/>
        <v/>
      </c>
      <c r="H368" s="11" t="str">
        <f t="shared" si="42"/>
        <v/>
      </c>
      <c r="I368" s="11" t="str">
        <f t="shared" si="46"/>
        <v/>
      </c>
      <c r="J368" s="11" t="str">
        <f t="shared" si="43"/>
        <v/>
      </c>
      <c r="K368" s="11" t="str">
        <f t="shared" si="47"/>
        <v/>
      </c>
      <c r="L368" s="11" t="str">
        <f>IF('Prax Math 5732'!B368="","",'SAT M to CBEST M'!$A$2+'SAT M to CBEST M'!$B$2*E368)</f>
        <v/>
      </c>
      <c r="M368" s="11" t="str">
        <f>IF('Prax Math 5732'!B368="","", IF(L368&lt;20, 20, IF(L368&gt;80, 80, L368)))</f>
        <v/>
      </c>
    </row>
    <row r="369" spans="1:13" x14ac:dyDescent="0.25">
      <c r="A369" s="11">
        <v>368</v>
      </c>
      <c r="B369" s="30"/>
      <c r="C369" s="25" t="str">
        <f t="shared" si="40"/>
        <v/>
      </c>
      <c r="D369" s="25" t="str">
        <f t="shared" si="44"/>
        <v/>
      </c>
      <c r="E369" s="11" t="str">
        <f>IF('Prax Math 5732'!B369="","",IF('Prax Math 5732'!D369&lt;'ACT M to SAT M'!$A$2,'ACT M to SAT M'!$B$2,IF('Prax Math 5732'!D369&gt;'ACT M to SAT M'!A$28,'ACT M to SAT M'!B$28,VLOOKUP(D369,'ACT M to SAT M'!A:B,2,FALSE))))</f>
        <v/>
      </c>
      <c r="F369" s="11" t="str">
        <f t="shared" si="41"/>
        <v/>
      </c>
      <c r="G369" s="11" t="str">
        <f t="shared" si="45"/>
        <v/>
      </c>
      <c r="H369" s="11" t="str">
        <f t="shared" si="42"/>
        <v/>
      </c>
      <c r="I369" s="11" t="str">
        <f t="shared" si="46"/>
        <v/>
      </c>
      <c r="J369" s="11" t="str">
        <f t="shared" si="43"/>
        <v/>
      </c>
      <c r="K369" s="11" t="str">
        <f t="shared" si="47"/>
        <v/>
      </c>
      <c r="L369" s="11" t="str">
        <f>IF('Prax Math 5732'!B369="","",'SAT M to CBEST M'!$A$2+'SAT M to CBEST M'!$B$2*E369)</f>
        <v/>
      </c>
      <c r="M369" s="11" t="str">
        <f>IF('Prax Math 5732'!B369="","", IF(L369&lt;20, 20, IF(L369&gt;80, 80, L369)))</f>
        <v/>
      </c>
    </row>
    <row r="370" spans="1:13" x14ac:dyDescent="0.25">
      <c r="A370" s="11">
        <v>369</v>
      </c>
      <c r="B370" s="30"/>
      <c r="C370" s="25" t="str">
        <f t="shared" si="40"/>
        <v/>
      </c>
      <c r="D370" s="25" t="str">
        <f t="shared" si="44"/>
        <v/>
      </c>
      <c r="E370" s="11" t="str">
        <f>IF('Prax Math 5732'!B370="","",IF('Prax Math 5732'!D370&lt;'ACT M to SAT M'!$A$2,'ACT M to SAT M'!$B$2,IF('Prax Math 5732'!D370&gt;'ACT M to SAT M'!A$28,'ACT M to SAT M'!B$28,VLOOKUP(D370,'ACT M to SAT M'!A:B,2,FALSE))))</f>
        <v/>
      </c>
      <c r="F370" s="11" t="str">
        <f t="shared" si="41"/>
        <v/>
      </c>
      <c r="G370" s="11" t="str">
        <f t="shared" si="45"/>
        <v/>
      </c>
      <c r="H370" s="11" t="str">
        <f t="shared" si="42"/>
        <v/>
      </c>
      <c r="I370" s="11" t="str">
        <f t="shared" si="46"/>
        <v/>
      </c>
      <c r="J370" s="11" t="str">
        <f t="shared" si="43"/>
        <v/>
      </c>
      <c r="K370" s="11" t="str">
        <f t="shared" si="47"/>
        <v/>
      </c>
      <c r="L370" s="11" t="str">
        <f>IF('Prax Math 5732'!B370="","",'SAT M to CBEST M'!$A$2+'SAT M to CBEST M'!$B$2*E370)</f>
        <v/>
      </c>
      <c r="M370" s="11" t="str">
        <f>IF('Prax Math 5732'!B370="","", IF(L370&lt;20, 20, IF(L370&gt;80, 80, L370)))</f>
        <v/>
      </c>
    </row>
    <row r="371" spans="1:13" x14ac:dyDescent="0.25">
      <c r="A371" s="11">
        <v>370</v>
      </c>
      <c r="B371" s="30"/>
      <c r="C371" s="25" t="str">
        <f t="shared" si="40"/>
        <v/>
      </c>
      <c r="D371" s="25" t="str">
        <f t="shared" si="44"/>
        <v/>
      </c>
      <c r="E371" s="11" t="str">
        <f>IF('Prax Math 5732'!B371="","",IF('Prax Math 5732'!D371&lt;'ACT M to SAT M'!$A$2,'ACT M to SAT M'!$B$2,IF('Prax Math 5732'!D371&gt;'ACT M to SAT M'!A$28,'ACT M to SAT M'!B$28,VLOOKUP(D371,'ACT M to SAT M'!A:B,2,FALSE))))</f>
        <v/>
      </c>
      <c r="F371" s="11" t="str">
        <f t="shared" si="41"/>
        <v/>
      </c>
      <c r="G371" s="11" t="str">
        <f t="shared" si="45"/>
        <v/>
      </c>
      <c r="H371" s="11" t="str">
        <f t="shared" si="42"/>
        <v/>
      </c>
      <c r="I371" s="11" t="str">
        <f t="shared" si="46"/>
        <v/>
      </c>
      <c r="J371" s="11" t="str">
        <f t="shared" si="43"/>
        <v/>
      </c>
      <c r="K371" s="11" t="str">
        <f t="shared" si="47"/>
        <v/>
      </c>
      <c r="L371" s="11" t="str">
        <f>IF('Prax Math 5732'!B371="","",'SAT M to CBEST M'!$A$2+'SAT M to CBEST M'!$B$2*E371)</f>
        <v/>
      </c>
      <c r="M371" s="11" t="str">
        <f>IF('Prax Math 5732'!B371="","", IF(L371&lt;20, 20, IF(L371&gt;80, 80, L371)))</f>
        <v/>
      </c>
    </row>
    <row r="372" spans="1:13" x14ac:dyDescent="0.25">
      <c r="A372" s="11">
        <v>371</v>
      </c>
      <c r="B372" s="30"/>
      <c r="C372" s="25" t="str">
        <f t="shared" si="40"/>
        <v/>
      </c>
      <c r="D372" s="25" t="str">
        <f t="shared" si="44"/>
        <v/>
      </c>
      <c r="E372" s="11" t="str">
        <f>IF('Prax Math 5732'!B372="","",IF('Prax Math 5732'!D372&lt;'ACT M to SAT M'!$A$2,'ACT M to SAT M'!$B$2,IF('Prax Math 5732'!D372&gt;'ACT M to SAT M'!A$28,'ACT M to SAT M'!B$28,VLOOKUP(D372,'ACT M to SAT M'!A:B,2,FALSE))))</f>
        <v/>
      </c>
      <c r="F372" s="11" t="str">
        <f t="shared" si="41"/>
        <v/>
      </c>
      <c r="G372" s="11" t="str">
        <f t="shared" si="45"/>
        <v/>
      </c>
      <c r="H372" s="11" t="str">
        <f t="shared" si="42"/>
        <v/>
      </c>
      <c r="I372" s="11" t="str">
        <f t="shared" si="46"/>
        <v/>
      </c>
      <c r="J372" s="11" t="str">
        <f t="shared" si="43"/>
        <v/>
      </c>
      <c r="K372" s="11" t="str">
        <f t="shared" si="47"/>
        <v/>
      </c>
      <c r="L372" s="11" t="str">
        <f>IF('Prax Math 5732'!B372="","",'SAT M to CBEST M'!$A$2+'SAT M to CBEST M'!$B$2*E372)</f>
        <v/>
      </c>
      <c r="M372" s="11" t="str">
        <f>IF('Prax Math 5732'!B372="","", IF(L372&lt;20, 20, IF(L372&gt;80, 80, L372)))</f>
        <v/>
      </c>
    </row>
    <row r="373" spans="1:13" x14ac:dyDescent="0.25">
      <c r="A373" s="11">
        <v>372</v>
      </c>
      <c r="B373" s="30"/>
      <c r="C373" s="25" t="str">
        <f t="shared" si="40"/>
        <v/>
      </c>
      <c r="D373" s="25" t="str">
        <f t="shared" si="44"/>
        <v/>
      </c>
      <c r="E373" s="11" t="str">
        <f>IF('Prax Math 5732'!B373="","",IF('Prax Math 5732'!D373&lt;'ACT M to SAT M'!$A$2,'ACT M to SAT M'!$B$2,IF('Prax Math 5732'!D373&gt;'ACT M to SAT M'!A$28,'ACT M to SAT M'!B$28,VLOOKUP(D373,'ACT M to SAT M'!A:B,2,FALSE))))</f>
        <v/>
      </c>
      <c r="F373" s="11" t="str">
        <f t="shared" si="41"/>
        <v/>
      </c>
      <c r="G373" s="11" t="str">
        <f t="shared" si="45"/>
        <v/>
      </c>
      <c r="H373" s="11" t="str">
        <f t="shared" si="42"/>
        <v/>
      </c>
      <c r="I373" s="11" t="str">
        <f t="shared" si="46"/>
        <v/>
      </c>
      <c r="J373" s="11" t="str">
        <f t="shared" si="43"/>
        <v/>
      </c>
      <c r="K373" s="11" t="str">
        <f t="shared" si="47"/>
        <v/>
      </c>
      <c r="L373" s="11" t="str">
        <f>IF('Prax Math 5732'!B373="","",'SAT M to CBEST M'!$A$2+'SAT M to CBEST M'!$B$2*E373)</f>
        <v/>
      </c>
      <c r="M373" s="11" t="str">
        <f>IF('Prax Math 5732'!B373="","", IF(L373&lt;20, 20, IF(L373&gt;80, 80, L373)))</f>
        <v/>
      </c>
    </row>
    <row r="374" spans="1:13" x14ac:dyDescent="0.25">
      <c r="A374" s="11">
        <v>373</v>
      </c>
      <c r="B374" s="30"/>
      <c r="C374" s="25" t="str">
        <f t="shared" si="40"/>
        <v/>
      </c>
      <c r="D374" s="25" t="str">
        <f t="shared" si="44"/>
        <v/>
      </c>
      <c r="E374" s="11" t="str">
        <f>IF('Prax Math 5732'!B374="","",IF('Prax Math 5732'!D374&lt;'ACT M to SAT M'!$A$2,'ACT M to SAT M'!$B$2,IF('Prax Math 5732'!D374&gt;'ACT M to SAT M'!A$28,'ACT M to SAT M'!B$28,VLOOKUP(D374,'ACT M to SAT M'!A:B,2,FALSE))))</f>
        <v/>
      </c>
      <c r="F374" s="11" t="str">
        <f t="shared" si="41"/>
        <v/>
      </c>
      <c r="G374" s="11" t="str">
        <f t="shared" si="45"/>
        <v/>
      </c>
      <c r="H374" s="11" t="str">
        <f t="shared" si="42"/>
        <v/>
      </c>
      <c r="I374" s="11" t="str">
        <f t="shared" si="46"/>
        <v/>
      </c>
      <c r="J374" s="11" t="str">
        <f t="shared" si="43"/>
        <v/>
      </c>
      <c r="K374" s="11" t="str">
        <f t="shared" si="47"/>
        <v/>
      </c>
      <c r="L374" s="11" t="str">
        <f>IF('Prax Math 5732'!B374="","",'SAT M to CBEST M'!$A$2+'SAT M to CBEST M'!$B$2*E374)</f>
        <v/>
      </c>
      <c r="M374" s="11" t="str">
        <f>IF('Prax Math 5732'!B374="","", IF(L374&lt;20, 20, IF(L374&gt;80, 80, L374)))</f>
        <v/>
      </c>
    </row>
    <row r="375" spans="1:13" x14ac:dyDescent="0.25">
      <c r="A375" s="11">
        <v>374</v>
      </c>
      <c r="B375" s="30"/>
      <c r="C375" s="25" t="str">
        <f t="shared" si="40"/>
        <v/>
      </c>
      <c r="D375" s="25" t="str">
        <f t="shared" si="44"/>
        <v/>
      </c>
      <c r="E375" s="11" t="str">
        <f>IF('Prax Math 5732'!B375="","",IF('Prax Math 5732'!D375&lt;'ACT M to SAT M'!$A$2,'ACT M to SAT M'!$B$2,IF('Prax Math 5732'!D375&gt;'ACT M to SAT M'!A$28,'ACT M to SAT M'!B$28,VLOOKUP(D375,'ACT M to SAT M'!A:B,2,FALSE))))</f>
        <v/>
      </c>
      <c r="F375" s="11" t="str">
        <f t="shared" si="41"/>
        <v/>
      </c>
      <c r="G375" s="11" t="str">
        <f t="shared" si="45"/>
        <v/>
      </c>
      <c r="H375" s="11" t="str">
        <f t="shared" si="42"/>
        <v/>
      </c>
      <c r="I375" s="11" t="str">
        <f t="shared" si="46"/>
        <v/>
      </c>
      <c r="J375" s="11" t="str">
        <f t="shared" si="43"/>
        <v/>
      </c>
      <c r="K375" s="11" t="str">
        <f t="shared" si="47"/>
        <v/>
      </c>
      <c r="L375" s="11" t="str">
        <f>IF('Prax Math 5732'!B375="","",'SAT M to CBEST M'!$A$2+'SAT M to CBEST M'!$B$2*E375)</f>
        <v/>
      </c>
      <c r="M375" s="11" t="str">
        <f>IF('Prax Math 5732'!B375="","", IF(L375&lt;20, 20, IF(L375&gt;80, 80, L375)))</f>
        <v/>
      </c>
    </row>
    <row r="376" spans="1:13" x14ac:dyDescent="0.25">
      <c r="A376" s="11">
        <v>375</v>
      </c>
      <c r="B376" s="30"/>
      <c r="C376" s="25" t="str">
        <f t="shared" si="40"/>
        <v/>
      </c>
      <c r="D376" s="25" t="str">
        <f t="shared" si="44"/>
        <v/>
      </c>
      <c r="E376" s="11" t="str">
        <f>IF('Prax Math 5732'!B376="","",IF('Prax Math 5732'!D376&lt;'ACT M to SAT M'!$A$2,'ACT M to SAT M'!$B$2,IF('Prax Math 5732'!D376&gt;'ACT M to SAT M'!A$28,'ACT M to SAT M'!B$28,VLOOKUP(D376,'ACT M to SAT M'!A:B,2,FALSE))))</f>
        <v/>
      </c>
      <c r="F376" s="11" t="str">
        <f t="shared" si="41"/>
        <v/>
      </c>
      <c r="G376" s="11" t="str">
        <f t="shared" si="45"/>
        <v/>
      </c>
      <c r="H376" s="11" t="str">
        <f t="shared" si="42"/>
        <v/>
      </c>
      <c r="I376" s="11" t="str">
        <f t="shared" si="46"/>
        <v/>
      </c>
      <c r="J376" s="11" t="str">
        <f t="shared" si="43"/>
        <v/>
      </c>
      <c r="K376" s="11" t="str">
        <f t="shared" si="47"/>
        <v/>
      </c>
      <c r="L376" s="11" t="str">
        <f>IF('Prax Math 5732'!B376="","",'SAT M to CBEST M'!$A$2+'SAT M to CBEST M'!$B$2*E376)</f>
        <v/>
      </c>
      <c r="M376" s="11" t="str">
        <f>IF('Prax Math 5732'!B376="","", IF(L376&lt;20, 20, IF(L376&gt;80, 80, L376)))</f>
        <v/>
      </c>
    </row>
    <row r="377" spans="1:13" x14ac:dyDescent="0.25">
      <c r="A377" s="11">
        <v>376</v>
      </c>
      <c r="B377" s="30"/>
      <c r="C377" s="25" t="str">
        <f t="shared" si="40"/>
        <v/>
      </c>
      <c r="D377" s="25" t="str">
        <f t="shared" si="44"/>
        <v/>
      </c>
      <c r="E377" s="11" t="str">
        <f>IF('Prax Math 5732'!B377="","",IF('Prax Math 5732'!D377&lt;'ACT M to SAT M'!$A$2,'ACT M to SAT M'!$B$2,IF('Prax Math 5732'!D377&gt;'ACT M to SAT M'!A$28,'ACT M to SAT M'!B$28,VLOOKUP(D377,'ACT M to SAT M'!A:B,2,FALSE))))</f>
        <v/>
      </c>
      <c r="F377" s="11" t="str">
        <f t="shared" si="41"/>
        <v/>
      </c>
      <c r="G377" s="11" t="str">
        <f t="shared" si="45"/>
        <v/>
      </c>
      <c r="H377" s="11" t="str">
        <f t="shared" si="42"/>
        <v/>
      </c>
      <c r="I377" s="11" t="str">
        <f t="shared" si="46"/>
        <v/>
      </c>
      <c r="J377" s="11" t="str">
        <f t="shared" si="43"/>
        <v/>
      </c>
      <c r="K377" s="11" t="str">
        <f t="shared" si="47"/>
        <v/>
      </c>
      <c r="L377" s="11" t="str">
        <f>IF('Prax Math 5732'!B377="","",'SAT M to CBEST M'!$A$2+'SAT M to CBEST M'!$B$2*E377)</f>
        <v/>
      </c>
      <c r="M377" s="11" t="str">
        <f>IF('Prax Math 5732'!B377="","", IF(L377&lt;20, 20, IF(L377&gt;80, 80, L377)))</f>
        <v/>
      </c>
    </row>
    <row r="378" spans="1:13" x14ac:dyDescent="0.25">
      <c r="A378" s="11">
        <v>377</v>
      </c>
      <c r="B378" s="30"/>
      <c r="C378" s="25" t="str">
        <f t="shared" si="40"/>
        <v/>
      </c>
      <c r="D378" s="25" t="str">
        <f t="shared" si="44"/>
        <v/>
      </c>
      <c r="E378" s="11" t="str">
        <f>IF('Prax Math 5732'!B378="","",IF('Prax Math 5732'!D378&lt;'ACT M to SAT M'!$A$2,'ACT M to SAT M'!$B$2,IF('Prax Math 5732'!D378&gt;'ACT M to SAT M'!A$28,'ACT M to SAT M'!B$28,VLOOKUP(D378,'ACT M to SAT M'!A:B,2,FALSE))))</f>
        <v/>
      </c>
      <c r="F378" s="11" t="str">
        <f t="shared" si="41"/>
        <v/>
      </c>
      <c r="G378" s="11" t="str">
        <f t="shared" si="45"/>
        <v/>
      </c>
      <c r="H378" s="11" t="str">
        <f t="shared" si="42"/>
        <v/>
      </c>
      <c r="I378" s="11" t="str">
        <f t="shared" si="46"/>
        <v/>
      </c>
      <c r="J378" s="11" t="str">
        <f t="shared" si="43"/>
        <v/>
      </c>
      <c r="K378" s="11" t="str">
        <f t="shared" si="47"/>
        <v/>
      </c>
      <c r="L378" s="11" t="str">
        <f>IF('Prax Math 5732'!B378="","",'SAT M to CBEST M'!$A$2+'SAT M to CBEST M'!$B$2*E378)</f>
        <v/>
      </c>
      <c r="M378" s="11" t="str">
        <f>IF('Prax Math 5732'!B378="","", IF(L378&lt;20, 20, IF(L378&gt;80, 80, L378)))</f>
        <v/>
      </c>
    </row>
    <row r="379" spans="1:13" x14ac:dyDescent="0.25">
      <c r="A379" s="11">
        <v>378</v>
      </c>
      <c r="B379" s="30"/>
      <c r="C379" s="25" t="str">
        <f t="shared" si="40"/>
        <v/>
      </c>
      <c r="D379" s="25" t="str">
        <f t="shared" si="44"/>
        <v/>
      </c>
      <c r="E379" s="11" t="str">
        <f>IF('Prax Math 5732'!B379="","",IF('Prax Math 5732'!D379&lt;'ACT M to SAT M'!$A$2,'ACT M to SAT M'!$B$2,IF('Prax Math 5732'!D379&gt;'ACT M to SAT M'!A$28,'ACT M to SAT M'!B$28,VLOOKUP(D379,'ACT M to SAT M'!A:B,2,FALSE))))</f>
        <v/>
      </c>
      <c r="F379" s="11" t="str">
        <f t="shared" si="41"/>
        <v/>
      </c>
      <c r="G379" s="11" t="str">
        <f t="shared" si="45"/>
        <v/>
      </c>
      <c r="H379" s="11" t="str">
        <f t="shared" si="42"/>
        <v/>
      </c>
      <c r="I379" s="11" t="str">
        <f t="shared" si="46"/>
        <v/>
      </c>
      <c r="J379" s="11" t="str">
        <f t="shared" si="43"/>
        <v/>
      </c>
      <c r="K379" s="11" t="str">
        <f t="shared" si="47"/>
        <v/>
      </c>
      <c r="L379" s="11" t="str">
        <f>IF('Prax Math 5732'!B379="","",'SAT M to CBEST M'!$A$2+'SAT M to CBEST M'!$B$2*E379)</f>
        <v/>
      </c>
      <c r="M379" s="11" t="str">
        <f>IF('Prax Math 5732'!B379="","", IF(L379&lt;20, 20, IF(L379&gt;80, 80, L379)))</f>
        <v/>
      </c>
    </row>
    <row r="380" spans="1:13" x14ac:dyDescent="0.25">
      <c r="A380" s="11">
        <v>379</v>
      </c>
      <c r="B380" s="30"/>
      <c r="C380" s="25" t="str">
        <f t="shared" si="40"/>
        <v/>
      </c>
      <c r="D380" s="25" t="str">
        <f t="shared" si="44"/>
        <v/>
      </c>
      <c r="E380" s="11" t="str">
        <f>IF('Prax Math 5732'!B380="","",IF('Prax Math 5732'!D380&lt;'ACT M to SAT M'!$A$2,'ACT M to SAT M'!$B$2,IF('Prax Math 5732'!D380&gt;'ACT M to SAT M'!A$28,'ACT M to SAT M'!B$28,VLOOKUP(D380,'ACT M to SAT M'!A:B,2,FALSE))))</f>
        <v/>
      </c>
      <c r="F380" s="11" t="str">
        <f t="shared" si="41"/>
        <v/>
      </c>
      <c r="G380" s="11" t="str">
        <f t="shared" si="45"/>
        <v/>
      </c>
      <c r="H380" s="11" t="str">
        <f t="shared" si="42"/>
        <v/>
      </c>
      <c r="I380" s="11" t="str">
        <f t="shared" si="46"/>
        <v/>
      </c>
      <c r="J380" s="11" t="str">
        <f t="shared" si="43"/>
        <v/>
      </c>
      <c r="K380" s="11" t="str">
        <f t="shared" si="47"/>
        <v/>
      </c>
      <c r="L380" s="11" t="str">
        <f>IF('Prax Math 5732'!B380="","",'SAT M to CBEST M'!$A$2+'SAT M to CBEST M'!$B$2*E380)</f>
        <v/>
      </c>
      <c r="M380" s="11" t="str">
        <f>IF('Prax Math 5732'!B380="","", IF(L380&lt;20, 20, IF(L380&gt;80, 80, L380)))</f>
        <v/>
      </c>
    </row>
    <row r="381" spans="1:13" x14ac:dyDescent="0.25">
      <c r="A381" s="11">
        <v>380</v>
      </c>
      <c r="B381" s="30"/>
      <c r="C381" s="25" t="str">
        <f t="shared" si="40"/>
        <v/>
      </c>
      <c r="D381" s="25" t="str">
        <f t="shared" si="44"/>
        <v/>
      </c>
      <c r="E381" s="11" t="str">
        <f>IF('Prax Math 5732'!B381="","",IF('Prax Math 5732'!D381&lt;'ACT M to SAT M'!$A$2,'ACT M to SAT M'!$B$2,IF('Prax Math 5732'!D381&gt;'ACT M to SAT M'!A$28,'ACT M to SAT M'!B$28,VLOOKUP(D381,'ACT M to SAT M'!A:B,2,FALSE))))</f>
        <v/>
      </c>
      <c r="F381" s="11" t="str">
        <f t="shared" si="41"/>
        <v/>
      </c>
      <c r="G381" s="11" t="str">
        <f t="shared" si="45"/>
        <v/>
      </c>
      <c r="H381" s="11" t="str">
        <f t="shared" si="42"/>
        <v/>
      </c>
      <c r="I381" s="11" t="str">
        <f t="shared" si="46"/>
        <v/>
      </c>
      <c r="J381" s="11" t="str">
        <f t="shared" si="43"/>
        <v/>
      </c>
      <c r="K381" s="11" t="str">
        <f t="shared" si="47"/>
        <v/>
      </c>
      <c r="L381" s="11" t="str">
        <f>IF('Prax Math 5732'!B381="","",'SAT M to CBEST M'!$A$2+'SAT M to CBEST M'!$B$2*E381)</f>
        <v/>
      </c>
      <c r="M381" s="11" t="str">
        <f>IF('Prax Math 5732'!B381="","", IF(L381&lt;20, 20, IF(L381&gt;80, 80, L381)))</f>
        <v/>
      </c>
    </row>
    <row r="382" spans="1:13" x14ac:dyDescent="0.25">
      <c r="A382" s="11">
        <v>381</v>
      </c>
      <c r="B382" s="30"/>
      <c r="C382" s="25" t="str">
        <f t="shared" si="40"/>
        <v/>
      </c>
      <c r="D382" s="25" t="str">
        <f t="shared" si="44"/>
        <v/>
      </c>
      <c r="E382" s="11" t="str">
        <f>IF('Prax Math 5732'!B382="","",IF('Prax Math 5732'!D382&lt;'ACT M to SAT M'!$A$2,'ACT M to SAT M'!$B$2,IF('Prax Math 5732'!D382&gt;'ACT M to SAT M'!A$28,'ACT M to SAT M'!B$28,VLOOKUP(D382,'ACT M to SAT M'!A:B,2,FALSE))))</f>
        <v/>
      </c>
      <c r="F382" s="11" t="str">
        <f t="shared" si="41"/>
        <v/>
      </c>
      <c r="G382" s="11" t="str">
        <f t="shared" si="45"/>
        <v/>
      </c>
      <c r="H382" s="11" t="str">
        <f t="shared" si="42"/>
        <v/>
      </c>
      <c r="I382" s="11" t="str">
        <f t="shared" si="46"/>
        <v/>
      </c>
      <c r="J382" s="11" t="str">
        <f t="shared" si="43"/>
        <v/>
      </c>
      <c r="K382" s="11" t="str">
        <f t="shared" si="47"/>
        <v/>
      </c>
      <c r="L382" s="11" t="str">
        <f>IF('Prax Math 5732'!B382="","",'SAT M to CBEST M'!$A$2+'SAT M to CBEST M'!$B$2*E382)</f>
        <v/>
      </c>
      <c r="M382" s="11" t="str">
        <f>IF('Prax Math 5732'!B382="","", IF(L382&lt;20, 20, IF(L382&gt;80, 80, L382)))</f>
        <v/>
      </c>
    </row>
    <row r="383" spans="1:13" x14ac:dyDescent="0.25">
      <c r="A383" s="11">
        <v>382</v>
      </c>
      <c r="B383" s="30"/>
      <c r="C383" s="25" t="str">
        <f t="shared" si="40"/>
        <v/>
      </c>
      <c r="D383" s="25" t="str">
        <f t="shared" si="44"/>
        <v/>
      </c>
      <c r="E383" s="11" t="str">
        <f>IF('Prax Math 5732'!B383="","",IF('Prax Math 5732'!D383&lt;'ACT M to SAT M'!$A$2,'ACT M to SAT M'!$B$2,IF('Prax Math 5732'!D383&gt;'ACT M to SAT M'!A$28,'ACT M to SAT M'!B$28,VLOOKUP(D383,'ACT M to SAT M'!A:B,2,FALSE))))</f>
        <v/>
      </c>
      <c r="F383" s="11" t="str">
        <f t="shared" si="41"/>
        <v/>
      </c>
      <c r="G383" s="11" t="str">
        <f t="shared" si="45"/>
        <v/>
      </c>
      <c r="H383" s="11" t="str">
        <f t="shared" si="42"/>
        <v/>
      </c>
      <c r="I383" s="11" t="str">
        <f t="shared" si="46"/>
        <v/>
      </c>
      <c r="J383" s="11" t="str">
        <f t="shared" si="43"/>
        <v/>
      </c>
      <c r="K383" s="11" t="str">
        <f t="shared" si="47"/>
        <v/>
      </c>
      <c r="L383" s="11" t="str">
        <f>IF('Prax Math 5732'!B383="","",'SAT M to CBEST M'!$A$2+'SAT M to CBEST M'!$B$2*E383)</f>
        <v/>
      </c>
      <c r="M383" s="11" t="str">
        <f>IF('Prax Math 5732'!B383="","", IF(L383&lt;20, 20, IF(L383&gt;80, 80, L383)))</f>
        <v/>
      </c>
    </row>
    <row r="384" spans="1:13" x14ac:dyDescent="0.25">
      <c r="A384" s="11">
        <v>383</v>
      </c>
      <c r="B384" s="30"/>
      <c r="C384" s="25" t="str">
        <f t="shared" si="40"/>
        <v/>
      </c>
      <c r="D384" s="25" t="str">
        <f t="shared" si="44"/>
        <v/>
      </c>
      <c r="E384" s="11" t="str">
        <f>IF('Prax Math 5732'!B384="","",IF('Prax Math 5732'!D384&lt;'ACT M to SAT M'!$A$2,'ACT M to SAT M'!$B$2,IF('Prax Math 5732'!D384&gt;'ACT M to SAT M'!A$28,'ACT M to SAT M'!B$28,VLOOKUP(D384,'ACT M to SAT M'!A:B,2,FALSE))))</f>
        <v/>
      </c>
      <c r="F384" s="11" t="str">
        <f t="shared" si="41"/>
        <v/>
      </c>
      <c r="G384" s="11" t="str">
        <f t="shared" si="45"/>
        <v/>
      </c>
      <c r="H384" s="11" t="str">
        <f t="shared" si="42"/>
        <v/>
      </c>
      <c r="I384" s="11" t="str">
        <f t="shared" si="46"/>
        <v/>
      </c>
      <c r="J384" s="11" t="str">
        <f t="shared" si="43"/>
        <v/>
      </c>
      <c r="K384" s="11" t="str">
        <f t="shared" si="47"/>
        <v/>
      </c>
      <c r="L384" s="11" t="str">
        <f>IF('Prax Math 5732'!B384="","",'SAT M to CBEST M'!$A$2+'SAT M to CBEST M'!$B$2*E384)</f>
        <v/>
      </c>
      <c r="M384" s="11" t="str">
        <f>IF('Prax Math 5732'!B384="","", IF(L384&lt;20, 20, IF(L384&gt;80, 80, L384)))</f>
        <v/>
      </c>
    </row>
    <row r="385" spans="1:13" x14ac:dyDescent="0.25">
      <c r="A385" s="11">
        <v>384</v>
      </c>
      <c r="B385" s="30"/>
      <c r="C385" s="25" t="str">
        <f t="shared" si="40"/>
        <v/>
      </c>
      <c r="D385" s="25" t="str">
        <f t="shared" si="44"/>
        <v/>
      </c>
      <c r="E385" s="11" t="str">
        <f>IF('Prax Math 5732'!B385="","",IF('Prax Math 5732'!D385&lt;'ACT M to SAT M'!$A$2,'ACT M to SAT M'!$B$2,IF('Prax Math 5732'!D385&gt;'ACT M to SAT M'!A$28,'ACT M to SAT M'!B$28,VLOOKUP(D385,'ACT M to SAT M'!A:B,2,FALSE))))</f>
        <v/>
      </c>
      <c r="F385" s="11" t="str">
        <f t="shared" si="41"/>
        <v/>
      </c>
      <c r="G385" s="11" t="str">
        <f t="shared" si="45"/>
        <v/>
      </c>
      <c r="H385" s="11" t="str">
        <f t="shared" si="42"/>
        <v/>
      </c>
      <c r="I385" s="11" t="str">
        <f t="shared" si="46"/>
        <v/>
      </c>
      <c r="J385" s="11" t="str">
        <f t="shared" si="43"/>
        <v/>
      </c>
      <c r="K385" s="11" t="str">
        <f t="shared" si="47"/>
        <v/>
      </c>
      <c r="L385" s="11" t="str">
        <f>IF('Prax Math 5732'!B385="","",'SAT M to CBEST M'!$A$2+'SAT M to CBEST M'!$B$2*E385)</f>
        <v/>
      </c>
      <c r="M385" s="11" t="str">
        <f>IF('Prax Math 5732'!B385="","", IF(L385&lt;20, 20, IF(L385&gt;80, 80, L385)))</f>
        <v/>
      </c>
    </row>
    <row r="386" spans="1:13" x14ac:dyDescent="0.25">
      <c r="A386" s="11">
        <v>385</v>
      </c>
      <c r="B386" s="30"/>
      <c r="C386" s="25" t="str">
        <f t="shared" ref="C386:C449" si="48">IF(B386="","", interceptPCM5732toACTM + slopePCM5732toACTM*B386)</f>
        <v/>
      </c>
      <c r="D386" s="25" t="str">
        <f t="shared" si="44"/>
        <v/>
      </c>
      <c r="E386" s="11" t="str">
        <f>IF('Prax Math 5732'!B386="","",IF('Prax Math 5732'!D386&lt;'ACT M to SAT M'!$A$2,'ACT M to SAT M'!$B$2,IF('Prax Math 5732'!D386&gt;'ACT M to SAT M'!A$28,'ACT M to SAT M'!B$28,VLOOKUP(D386,'ACT M to SAT M'!A:B,2,FALSE))))</f>
        <v/>
      </c>
      <c r="F386" s="11" t="str">
        <f t="shared" ref="F386:F449" si="49">IF(B386="","",IF(D386&gt;=17, upperinterceptACTMtoPAAM201+D386*upperslopeACTMtoPAAM201, lowerinterceptACTMtoPAAM201+D386*lowerslopeACTMtoPAAM201))</f>
        <v/>
      </c>
      <c r="G386" s="11" t="str">
        <f t="shared" si="45"/>
        <v/>
      </c>
      <c r="H386" s="11" t="str">
        <f t="shared" ref="H386:H449" si="50">IF(B386="","",interceptACTMtoPCM5733+slopeACTMtoPCM5733*D386)</f>
        <v/>
      </c>
      <c r="I386" s="11" t="str">
        <f t="shared" si="46"/>
        <v/>
      </c>
      <c r="J386" s="11" t="str">
        <f t="shared" ref="J386:J449" si="51">IF(B386="","",IF(D386&gt;=16, upperinterceptACTMtoPAAM211+D386*upperslopeACTMtoPAAM211, lowerinterceptACTMtoPAAM211+D386*lowerslopeACTMtoPAAM211))</f>
        <v/>
      </c>
      <c r="K386" s="11" t="str">
        <f t="shared" si="47"/>
        <v/>
      </c>
      <c r="L386" s="11" t="str">
        <f>IF('Prax Math 5732'!B386="","",'SAT M to CBEST M'!$A$2+'SAT M to CBEST M'!$B$2*E386)</f>
        <v/>
      </c>
      <c r="M386" s="11" t="str">
        <f>IF('Prax Math 5732'!B386="","", IF(L386&lt;20, 20, IF(L386&gt;80, 80, L386)))</f>
        <v/>
      </c>
    </row>
    <row r="387" spans="1:13" x14ac:dyDescent="0.25">
      <c r="A387" s="11">
        <v>386</v>
      </c>
      <c r="B387" s="30"/>
      <c r="C387" s="25" t="str">
        <f t="shared" si="48"/>
        <v/>
      </c>
      <c r="D387" s="25" t="str">
        <f t="shared" ref="D387:D450" si="52">IF(B387="","",IF(C387&lt;1,1,IF(C387&gt;36,36,ROUND(C387,0))))</f>
        <v/>
      </c>
      <c r="E387" s="11" t="str">
        <f>IF('Prax Math 5732'!B387="","",IF('Prax Math 5732'!D387&lt;'ACT M to SAT M'!$A$2,'ACT M to SAT M'!$B$2,IF('Prax Math 5732'!D387&gt;'ACT M to SAT M'!A$28,'ACT M to SAT M'!B$28,VLOOKUP(D387,'ACT M to SAT M'!A:B,2,FALSE))))</f>
        <v/>
      </c>
      <c r="F387" s="11" t="str">
        <f t="shared" si="49"/>
        <v/>
      </c>
      <c r="G387" s="11" t="str">
        <f t="shared" ref="G387:G450" si="53">IF(B387="","", IF(F387&lt;100, 100, IF(F387&gt;300, 300, F387)))</f>
        <v/>
      </c>
      <c r="H387" s="11" t="str">
        <f t="shared" si="50"/>
        <v/>
      </c>
      <c r="I387" s="11" t="str">
        <f t="shared" ref="I387:I450" si="54">IF(B387="","", IF(H387&lt;100, 100, IF(H387&gt;200, 200, H387)))</f>
        <v/>
      </c>
      <c r="J387" s="11" t="str">
        <f t="shared" si="51"/>
        <v/>
      </c>
      <c r="K387" s="11" t="str">
        <f t="shared" ref="K387:K450" si="55">IF(B387="","", IF(J387&lt;100, 100, IF(J387&gt;300, 300, J387)))</f>
        <v/>
      </c>
      <c r="L387" s="11" t="str">
        <f>IF('Prax Math 5732'!B387="","",'SAT M to CBEST M'!$A$2+'SAT M to CBEST M'!$B$2*E387)</f>
        <v/>
      </c>
      <c r="M387" s="11" t="str">
        <f>IF('Prax Math 5732'!B387="","", IF(L387&lt;20, 20, IF(L387&gt;80, 80, L387)))</f>
        <v/>
      </c>
    </row>
    <row r="388" spans="1:13" x14ac:dyDescent="0.25">
      <c r="A388" s="11">
        <v>387</v>
      </c>
      <c r="B388" s="30"/>
      <c r="C388" s="25" t="str">
        <f t="shared" si="48"/>
        <v/>
      </c>
      <c r="D388" s="25" t="str">
        <f t="shared" si="52"/>
        <v/>
      </c>
      <c r="E388" s="11" t="str">
        <f>IF('Prax Math 5732'!B388="","",IF('Prax Math 5732'!D388&lt;'ACT M to SAT M'!$A$2,'ACT M to SAT M'!$B$2,IF('Prax Math 5732'!D388&gt;'ACT M to SAT M'!A$28,'ACT M to SAT M'!B$28,VLOOKUP(D388,'ACT M to SAT M'!A:B,2,FALSE))))</f>
        <v/>
      </c>
      <c r="F388" s="11" t="str">
        <f t="shared" si="49"/>
        <v/>
      </c>
      <c r="G388" s="11" t="str">
        <f t="shared" si="53"/>
        <v/>
      </c>
      <c r="H388" s="11" t="str">
        <f t="shared" si="50"/>
        <v/>
      </c>
      <c r="I388" s="11" t="str">
        <f t="shared" si="54"/>
        <v/>
      </c>
      <c r="J388" s="11" t="str">
        <f t="shared" si="51"/>
        <v/>
      </c>
      <c r="K388" s="11" t="str">
        <f t="shared" si="55"/>
        <v/>
      </c>
      <c r="L388" s="11" t="str">
        <f>IF('Prax Math 5732'!B388="","",'SAT M to CBEST M'!$A$2+'SAT M to CBEST M'!$B$2*E388)</f>
        <v/>
      </c>
      <c r="M388" s="11" t="str">
        <f>IF('Prax Math 5732'!B388="","", IF(L388&lt;20, 20, IF(L388&gt;80, 80, L388)))</f>
        <v/>
      </c>
    </row>
    <row r="389" spans="1:13" x14ac:dyDescent="0.25">
      <c r="A389" s="11">
        <v>388</v>
      </c>
      <c r="B389" s="30"/>
      <c r="C389" s="25" t="str">
        <f t="shared" si="48"/>
        <v/>
      </c>
      <c r="D389" s="25" t="str">
        <f t="shared" si="52"/>
        <v/>
      </c>
      <c r="E389" s="11" t="str">
        <f>IF('Prax Math 5732'!B389="","",IF('Prax Math 5732'!D389&lt;'ACT M to SAT M'!$A$2,'ACT M to SAT M'!$B$2,IF('Prax Math 5732'!D389&gt;'ACT M to SAT M'!A$28,'ACT M to SAT M'!B$28,VLOOKUP(D389,'ACT M to SAT M'!A:B,2,FALSE))))</f>
        <v/>
      </c>
      <c r="F389" s="11" t="str">
        <f t="shared" si="49"/>
        <v/>
      </c>
      <c r="G389" s="11" t="str">
        <f t="shared" si="53"/>
        <v/>
      </c>
      <c r="H389" s="11" t="str">
        <f t="shared" si="50"/>
        <v/>
      </c>
      <c r="I389" s="11" t="str">
        <f t="shared" si="54"/>
        <v/>
      </c>
      <c r="J389" s="11" t="str">
        <f t="shared" si="51"/>
        <v/>
      </c>
      <c r="K389" s="11" t="str">
        <f t="shared" si="55"/>
        <v/>
      </c>
      <c r="L389" s="11" t="str">
        <f>IF('Prax Math 5732'!B389="","",'SAT M to CBEST M'!$A$2+'SAT M to CBEST M'!$B$2*E389)</f>
        <v/>
      </c>
      <c r="M389" s="11" t="str">
        <f>IF('Prax Math 5732'!B389="","", IF(L389&lt;20, 20, IF(L389&gt;80, 80, L389)))</f>
        <v/>
      </c>
    </row>
    <row r="390" spans="1:13" x14ac:dyDescent="0.25">
      <c r="A390" s="11">
        <v>389</v>
      </c>
      <c r="B390" s="30"/>
      <c r="C390" s="25" t="str">
        <f t="shared" si="48"/>
        <v/>
      </c>
      <c r="D390" s="25" t="str">
        <f t="shared" si="52"/>
        <v/>
      </c>
      <c r="E390" s="11" t="str">
        <f>IF('Prax Math 5732'!B390="","",IF('Prax Math 5732'!D390&lt;'ACT M to SAT M'!$A$2,'ACT M to SAT M'!$B$2,IF('Prax Math 5732'!D390&gt;'ACT M to SAT M'!A$28,'ACT M to SAT M'!B$28,VLOOKUP(D390,'ACT M to SAT M'!A:B,2,FALSE))))</f>
        <v/>
      </c>
      <c r="F390" s="11" t="str">
        <f t="shared" si="49"/>
        <v/>
      </c>
      <c r="G390" s="11" t="str">
        <f t="shared" si="53"/>
        <v/>
      </c>
      <c r="H390" s="11" t="str">
        <f t="shared" si="50"/>
        <v/>
      </c>
      <c r="I390" s="11" t="str">
        <f t="shared" si="54"/>
        <v/>
      </c>
      <c r="J390" s="11" t="str">
        <f t="shared" si="51"/>
        <v/>
      </c>
      <c r="K390" s="11" t="str">
        <f t="shared" si="55"/>
        <v/>
      </c>
      <c r="L390" s="11" t="str">
        <f>IF('Prax Math 5732'!B390="","",'SAT M to CBEST M'!$A$2+'SAT M to CBEST M'!$B$2*E390)</f>
        <v/>
      </c>
      <c r="M390" s="11" t="str">
        <f>IF('Prax Math 5732'!B390="","", IF(L390&lt;20, 20, IF(L390&gt;80, 80, L390)))</f>
        <v/>
      </c>
    </row>
    <row r="391" spans="1:13" x14ac:dyDescent="0.25">
      <c r="A391" s="11">
        <v>390</v>
      </c>
      <c r="B391" s="30"/>
      <c r="C391" s="25" t="str">
        <f t="shared" si="48"/>
        <v/>
      </c>
      <c r="D391" s="25" t="str">
        <f t="shared" si="52"/>
        <v/>
      </c>
      <c r="E391" s="11" t="str">
        <f>IF('Prax Math 5732'!B391="","",IF('Prax Math 5732'!D391&lt;'ACT M to SAT M'!$A$2,'ACT M to SAT M'!$B$2,IF('Prax Math 5732'!D391&gt;'ACT M to SAT M'!A$28,'ACT M to SAT M'!B$28,VLOOKUP(D391,'ACT M to SAT M'!A:B,2,FALSE))))</f>
        <v/>
      </c>
      <c r="F391" s="11" t="str">
        <f t="shared" si="49"/>
        <v/>
      </c>
      <c r="G391" s="11" t="str">
        <f t="shared" si="53"/>
        <v/>
      </c>
      <c r="H391" s="11" t="str">
        <f t="shared" si="50"/>
        <v/>
      </c>
      <c r="I391" s="11" t="str">
        <f t="shared" si="54"/>
        <v/>
      </c>
      <c r="J391" s="11" t="str">
        <f t="shared" si="51"/>
        <v/>
      </c>
      <c r="K391" s="11" t="str">
        <f t="shared" si="55"/>
        <v/>
      </c>
      <c r="L391" s="11" t="str">
        <f>IF('Prax Math 5732'!B391="","",'SAT M to CBEST M'!$A$2+'SAT M to CBEST M'!$B$2*E391)</f>
        <v/>
      </c>
      <c r="M391" s="11" t="str">
        <f>IF('Prax Math 5732'!B391="","", IF(L391&lt;20, 20, IF(L391&gt;80, 80, L391)))</f>
        <v/>
      </c>
    </row>
    <row r="392" spans="1:13" x14ac:dyDescent="0.25">
      <c r="A392" s="11">
        <v>391</v>
      </c>
      <c r="B392" s="30"/>
      <c r="C392" s="25" t="str">
        <f t="shared" si="48"/>
        <v/>
      </c>
      <c r="D392" s="25" t="str">
        <f t="shared" si="52"/>
        <v/>
      </c>
      <c r="E392" s="11" t="str">
        <f>IF('Prax Math 5732'!B392="","",IF('Prax Math 5732'!D392&lt;'ACT M to SAT M'!$A$2,'ACT M to SAT M'!$B$2,IF('Prax Math 5732'!D392&gt;'ACT M to SAT M'!A$28,'ACT M to SAT M'!B$28,VLOOKUP(D392,'ACT M to SAT M'!A:B,2,FALSE))))</f>
        <v/>
      </c>
      <c r="F392" s="11" t="str">
        <f t="shared" si="49"/>
        <v/>
      </c>
      <c r="G392" s="11" t="str">
        <f t="shared" si="53"/>
        <v/>
      </c>
      <c r="H392" s="11" t="str">
        <f t="shared" si="50"/>
        <v/>
      </c>
      <c r="I392" s="11" t="str">
        <f t="shared" si="54"/>
        <v/>
      </c>
      <c r="J392" s="11" t="str">
        <f t="shared" si="51"/>
        <v/>
      </c>
      <c r="K392" s="11" t="str">
        <f t="shared" si="55"/>
        <v/>
      </c>
      <c r="L392" s="11" t="str">
        <f>IF('Prax Math 5732'!B392="","",'SAT M to CBEST M'!$A$2+'SAT M to CBEST M'!$B$2*E392)</f>
        <v/>
      </c>
      <c r="M392" s="11" t="str">
        <f>IF('Prax Math 5732'!B392="","", IF(L392&lt;20, 20, IF(L392&gt;80, 80, L392)))</f>
        <v/>
      </c>
    </row>
    <row r="393" spans="1:13" x14ac:dyDescent="0.25">
      <c r="A393" s="11">
        <v>392</v>
      </c>
      <c r="B393" s="30"/>
      <c r="C393" s="25" t="str">
        <f t="shared" si="48"/>
        <v/>
      </c>
      <c r="D393" s="25" t="str">
        <f t="shared" si="52"/>
        <v/>
      </c>
      <c r="E393" s="11" t="str">
        <f>IF('Prax Math 5732'!B393="","",IF('Prax Math 5732'!D393&lt;'ACT M to SAT M'!$A$2,'ACT M to SAT M'!$B$2,IF('Prax Math 5732'!D393&gt;'ACT M to SAT M'!A$28,'ACT M to SAT M'!B$28,VLOOKUP(D393,'ACT M to SAT M'!A:B,2,FALSE))))</f>
        <v/>
      </c>
      <c r="F393" s="11" t="str">
        <f t="shared" si="49"/>
        <v/>
      </c>
      <c r="G393" s="11" t="str">
        <f t="shared" si="53"/>
        <v/>
      </c>
      <c r="H393" s="11" t="str">
        <f t="shared" si="50"/>
        <v/>
      </c>
      <c r="I393" s="11" t="str">
        <f t="shared" si="54"/>
        <v/>
      </c>
      <c r="J393" s="11" t="str">
        <f t="shared" si="51"/>
        <v/>
      </c>
      <c r="K393" s="11" t="str">
        <f t="shared" si="55"/>
        <v/>
      </c>
      <c r="L393" s="11" t="str">
        <f>IF('Prax Math 5732'!B393="","",'SAT M to CBEST M'!$A$2+'SAT M to CBEST M'!$B$2*E393)</f>
        <v/>
      </c>
      <c r="M393" s="11" t="str">
        <f>IF('Prax Math 5732'!B393="","", IF(L393&lt;20, 20, IF(L393&gt;80, 80, L393)))</f>
        <v/>
      </c>
    </row>
    <row r="394" spans="1:13" x14ac:dyDescent="0.25">
      <c r="A394" s="11">
        <v>393</v>
      </c>
      <c r="B394" s="30"/>
      <c r="C394" s="25" t="str">
        <f t="shared" si="48"/>
        <v/>
      </c>
      <c r="D394" s="25" t="str">
        <f t="shared" si="52"/>
        <v/>
      </c>
      <c r="E394" s="11" t="str">
        <f>IF('Prax Math 5732'!B394="","",IF('Prax Math 5732'!D394&lt;'ACT M to SAT M'!$A$2,'ACT M to SAT M'!$B$2,IF('Prax Math 5732'!D394&gt;'ACT M to SAT M'!A$28,'ACT M to SAT M'!B$28,VLOOKUP(D394,'ACT M to SAT M'!A:B,2,FALSE))))</f>
        <v/>
      </c>
      <c r="F394" s="11" t="str">
        <f t="shared" si="49"/>
        <v/>
      </c>
      <c r="G394" s="11" t="str">
        <f t="shared" si="53"/>
        <v/>
      </c>
      <c r="H394" s="11" t="str">
        <f t="shared" si="50"/>
        <v/>
      </c>
      <c r="I394" s="11" t="str">
        <f t="shared" si="54"/>
        <v/>
      </c>
      <c r="J394" s="11" t="str">
        <f t="shared" si="51"/>
        <v/>
      </c>
      <c r="K394" s="11" t="str">
        <f t="shared" si="55"/>
        <v/>
      </c>
      <c r="L394" s="11" t="str">
        <f>IF('Prax Math 5732'!B394="","",'SAT M to CBEST M'!$A$2+'SAT M to CBEST M'!$B$2*E394)</f>
        <v/>
      </c>
      <c r="M394" s="11" t="str">
        <f>IF('Prax Math 5732'!B394="","", IF(L394&lt;20, 20, IF(L394&gt;80, 80, L394)))</f>
        <v/>
      </c>
    </row>
    <row r="395" spans="1:13" x14ac:dyDescent="0.25">
      <c r="A395" s="11">
        <v>394</v>
      </c>
      <c r="B395" s="30"/>
      <c r="C395" s="25" t="str">
        <f t="shared" si="48"/>
        <v/>
      </c>
      <c r="D395" s="25" t="str">
        <f t="shared" si="52"/>
        <v/>
      </c>
      <c r="E395" s="11" t="str">
        <f>IF('Prax Math 5732'!B395="","",IF('Prax Math 5732'!D395&lt;'ACT M to SAT M'!$A$2,'ACT M to SAT M'!$B$2,IF('Prax Math 5732'!D395&gt;'ACT M to SAT M'!A$28,'ACT M to SAT M'!B$28,VLOOKUP(D395,'ACT M to SAT M'!A:B,2,FALSE))))</f>
        <v/>
      </c>
      <c r="F395" s="11" t="str">
        <f t="shared" si="49"/>
        <v/>
      </c>
      <c r="G395" s="11" t="str">
        <f t="shared" si="53"/>
        <v/>
      </c>
      <c r="H395" s="11" t="str">
        <f t="shared" si="50"/>
        <v/>
      </c>
      <c r="I395" s="11" t="str">
        <f t="shared" si="54"/>
        <v/>
      </c>
      <c r="J395" s="11" t="str">
        <f t="shared" si="51"/>
        <v/>
      </c>
      <c r="K395" s="11" t="str">
        <f t="shared" si="55"/>
        <v/>
      </c>
      <c r="L395" s="11" t="str">
        <f>IF('Prax Math 5732'!B395="","",'SAT M to CBEST M'!$A$2+'SAT M to CBEST M'!$B$2*E395)</f>
        <v/>
      </c>
      <c r="M395" s="11" t="str">
        <f>IF('Prax Math 5732'!B395="","", IF(L395&lt;20, 20, IF(L395&gt;80, 80, L395)))</f>
        <v/>
      </c>
    </row>
    <row r="396" spans="1:13" x14ac:dyDescent="0.25">
      <c r="A396" s="11">
        <v>395</v>
      </c>
      <c r="B396" s="30"/>
      <c r="C396" s="25" t="str">
        <f t="shared" si="48"/>
        <v/>
      </c>
      <c r="D396" s="25" t="str">
        <f t="shared" si="52"/>
        <v/>
      </c>
      <c r="E396" s="11" t="str">
        <f>IF('Prax Math 5732'!B396="","",IF('Prax Math 5732'!D396&lt;'ACT M to SAT M'!$A$2,'ACT M to SAT M'!$B$2,IF('Prax Math 5732'!D396&gt;'ACT M to SAT M'!A$28,'ACT M to SAT M'!B$28,VLOOKUP(D396,'ACT M to SAT M'!A:B,2,FALSE))))</f>
        <v/>
      </c>
      <c r="F396" s="11" t="str">
        <f t="shared" si="49"/>
        <v/>
      </c>
      <c r="G396" s="11" t="str">
        <f t="shared" si="53"/>
        <v/>
      </c>
      <c r="H396" s="11" t="str">
        <f t="shared" si="50"/>
        <v/>
      </c>
      <c r="I396" s="11" t="str">
        <f t="shared" si="54"/>
        <v/>
      </c>
      <c r="J396" s="11" t="str">
        <f t="shared" si="51"/>
        <v/>
      </c>
      <c r="K396" s="11" t="str">
        <f t="shared" si="55"/>
        <v/>
      </c>
      <c r="L396" s="11" t="str">
        <f>IF('Prax Math 5732'!B396="","",'SAT M to CBEST M'!$A$2+'SAT M to CBEST M'!$B$2*E396)</f>
        <v/>
      </c>
      <c r="M396" s="11" t="str">
        <f>IF('Prax Math 5732'!B396="","", IF(L396&lt;20, 20, IF(L396&gt;80, 80, L396)))</f>
        <v/>
      </c>
    </row>
    <row r="397" spans="1:13" x14ac:dyDescent="0.25">
      <c r="A397" s="11">
        <v>396</v>
      </c>
      <c r="B397" s="30"/>
      <c r="C397" s="25" t="str">
        <f t="shared" si="48"/>
        <v/>
      </c>
      <c r="D397" s="25" t="str">
        <f t="shared" si="52"/>
        <v/>
      </c>
      <c r="E397" s="11" t="str">
        <f>IF('Prax Math 5732'!B397="","",IF('Prax Math 5732'!D397&lt;'ACT M to SAT M'!$A$2,'ACT M to SAT M'!$B$2,IF('Prax Math 5732'!D397&gt;'ACT M to SAT M'!A$28,'ACT M to SAT M'!B$28,VLOOKUP(D397,'ACT M to SAT M'!A:B,2,FALSE))))</f>
        <v/>
      </c>
      <c r="F397" s="11" t="str">
        <f t="shared" si="49"/>
        <v/>
      </c>
      <c r="G397" s="11" t="str">
        <f t="shared" si="53"/>
        <v/>
      </c>
      <c r="H397" s="11" t="str">
        <f t="shared" si="50"/>
        <v/>
      </c>
      <c r="I397" s="11" t="str">
        <f t="shared" si="54"/>
        <v/>
      </c>
      <c r="J397" s="11" t="str">
        <f t="shared" si="51"/>
        <v/>
      </c>
      <c r="K397" s="11" t="str">
        <f t="shared" si="55"/>
        <v/>
      </c>
      <c r="L397" s="11" t="str">
        <f>IF('Prax Math 5732'!B397="","",'SAT M to CBEST M'!$A$2+'SAT M to CBEST M'!$B$2*E397)</f>
        <v/>
      </c>
      <c r="M397" s="11" t="str">
        <f>IF('Prax Math 5732'!B397="","", IF(L397&lt;20, 20, IF(L397&gt;80, 80, L397)))</f>
        <v/>
      </c>
    </row>
    <row r="398" spans="1:13" x14ac:dyDescent="0.25">
      <c r="A398" s="11">
        <v>397</v>
      </c>
      <c r="B398" s="30"/>
      <c r="C398" s="25" t="str">
        <f t="shared" si="48"/>
        <v/>
      </c>
      <c r="D398" s="25" t="str">
        <f t="shared" si="52"/>
        <v/>
      </c>
      <c r="E398" s="11" t="str">
        <f>IF('Prax Math 5732'!B398="","",IF('Prax Math 5732'!D398&lt;'ACT M to SAT M'!$A$2,'ACT M to SAT M'!$B$2,IF('Prax Math 5732'!D398&gt;'ACT M to SAT M'!A$28,'ACT M to SAT M'!B$28,VLOOKUP(D398,'ACT M to SAT M'!A:B,2,FALSE))))</f>
        <v/>
      </c>
      <c r="F398" s="11" t="str">
        <f t="shared" si="49"/>
        <v/>
      </c>
      <c r="G398" s="11" t="str">
        <f t="shared" si="53"/>
        <v/>
      </c>
      <c r="H398" s="11" t="str">
        <f t="shared" si="50"/>
        <v/>
      </c>
      <c r="I398" s="11" t="str">
        <f t="shared" si="54"/>
        <v/>
      </c>
      <c r="J398" s="11" t="str">
        <f t="shared" si="51"/>
        <v/>
      </c>
      <c r="K398" s="11" t="str">
        <f t="shared" si="55"/>
        <v/>
      </c>
      <c r="L398" s="11" t="str">
        <f>IF('Prax Math 5732'!B398="","",'SAT M to CBEST M'!$A$2+'SAT M to CBEST M'!$B$2*E398)</f>
        <v/>
      </c>
      <c r="M398" s="11" t="str">
        <f>IF('Prax Math 5732'!B398="","", IF(L398&lt;20, 20, IF(L398&gt;80, 80, L398)))</f>
        <v/>
      </c>
    </row>
    <row r="399" spans="1:13" x14ac:dyDescent="0.25">
      <c r="A399" s="11">
        <v>398</v>
      </c>
      <c r="B399" s="30"/>
      <c r="C399" s="25" t="str">
        <f t="shared" si="48"/>
        <v/>
      </c>
      <c r="D399" s="25" t="str">
        <f t="shared" si="52"/>
        <v/>
      </c>
      <c r="E399" s="11" t="str">
        <f>IF('Prax Math 5732'!B399="","",IF('Prax Math 5732'!D399&lt;'ACT M to SAT M'!$A$2,'ACT M to SAT M'!$B$2,IF('Prax Math 5732'!D399&gt;'ACT M to SAT M'!A$28,'ACT M to SAT M'!B$28,VLOOKUP(D399,'ACT M to SAT M'!A:B,2,FALSE))))</f>
        <v/>
      </c>
      <c r="F399" s="11" t="str">
        <f t="shared" si="49"/>
        <v/>
      </c>
      <c r="G399" s="11" t="str">
        <f t="shared" si="53"/>
        <v/>
      </c>
      <c r="H399" s="11" t="str">
        <f t="shared" si="50"/>
        <v/>
      </c>
      <c r="I399" s="11" t="str">
        <f t="shared" si="54"/>
        <v/>
      </c>
      <c r="J399" s="11" t="str">
        <f t="shared" si="51"/>
        <v/>
      </c>
      <c r="K399" s="11" t="str">
        <f t="shared" si="55"/>
        <v/>
      </c>
      <c r="L399" s="11" t="str">
        <f>IF('Prax Math 5732'!B399="","",'SAT M to CBEST M'!$A$2+'SAT M to CBEST M'!$B$2*E399)</f>
        <v/>
      </c>
      <c r="M399" s="11" t="str">
        <f>IF('Prax Math 5732'!B399="","", IF(L399&lt;20, 20, IF(L399&gt;80, 80, L399)))</f>
        <v/>
      </c>
    </row>
    <row r="400" spans="1:13" x14ac:dyDescent="0.25">
      <c r="A400" s="11">
        <v>399</v>
      </c>
      <c r="B400" s="30"/>
      <c r="C400" s="25" t="str">
        <f t="shared" si="48"/>
        <v/>
      </c>
      <c r="D400" s="25" t="str">
        <f t="shared" si="52"/>
        <v/>
      </c>
      <c r="E400" s="11" t="str">
        <f>IF('Prax Math 5732'!B400="","",IF('Prax Math 5732'!D400&lt;'ACT M to SAT M'!$A$2,'ACT M to SAT M'!$B$2,IF('Prax Math 5732'!D400&gt;'ACT M to SAT M'!A$28,'ACT M to SAT M'!B$28,VLOOKUP(D400,'ACT M to SAT M'!A:B,2,FALSE))))</f>
        <v/>
      </c>
      <c r="F400" s="11" t="str">
        <f t="shared" si="49"/>
        <v/>
      </c>
      <c r="G400" s="11" t="str">
        <f t="shared" si="53"/>
        <v/>
      </c>
      <c r="H400" s="11" t="str">
        <f t="shared" si="50"/>
        <v/>
      </c>
      <c r="I400" s="11" t="str">
        <f t="shared" si="54"/>
        <v/>
      </c>
      <c r="J400" s="11" t="str">
        <f t="shared" si="51"/>
        <v/>
      </c>
      <c r="K400" s="11" t="str">
        <f t="shared" si="55"/>
        <v/>
      </c>
      <c r="L400" s="11" t="str">
        <f>IF('Prax Math 5732'!B400="","",'SAT M to CBEST M'!$A$2+'SAT M to CBEST M'!$B$2*E400)</f>
        <v/>
      </c>
      <c r="M400" s="11" t="str">
        <f>IF('Prax Math 5732'!B400="","", IF(L400&lt;20, 20, IF(L400&gt;80, 80, L400)))</f>
        <v/>
      </c>
    </row>
    <row r="401" spans="1:13" x14ac:dyDescent="0.25">
      <c r="A401" s="11">
        <v>400</v>
      </c>
      <c r="B401" s="30"/>
      <c r="C401" s="25" t="str">
        <f t="shared" si="48"/>
        <v/>
      </c>
      <c r="D401" s="25" t="str">
        <f t="shared" si="52"/>
        <v/>
      </c>
      <c r="E401" s="11" t="str">
        <f>IF('Prax Math 5732'!B401="","",IF('Prax Math 5732'!D401&lt;'ACT M to SAT M'!$A$2,'ACT M to SAT M'!$B$2,IF('Prax Math 5732'!D401&gt;'ACT M to SAT M'!A$28,'ACT M to SAT M'!B$28,VLOOKUP(D401,'ACT M to SAT M'!A:B,2,FALSE))))</f>
        <v/>
      </c>
      <c r="F401" s="11" t="str">
        <f t="shared" si="49"/>
        <v/>
      </c>
      <c r="G401" s="11" t="str">
        <f t="shared" si="53"/>
        <v/>
      </c>
      <c r="H401" s="11" t="str">
        <f t="shared" si="50"/>
        <v/>
      </c>
      <c r="I401" s="11" t="str">
        <f t="shared" si="54"/>
        <v/>
      </c>
      <c r="J401" s="11" t="str">
        <f t="shared" si="51"/>
        <v/>
      </c>
      <c r="K401" s="11" t="str">
        <f t="shared" si="55"/>
        <v/>
      </c>
      <c r="L401" s="11" t="str">
        <f>IF('Prax Math 5732'!B401="","",'SAT M to CBEST M'!$A$2+'SAT M to CBEST M'!$B$2*E401)</f>
        <v/>
      </c>
      <c r="M401" s="11" t="str">
        <f>IF('Prax Math 5732'!B401="","", IF(L401&lt;20, 20, IF(L401&gt;80, 80, L401)))</f>
        <v/>
      </c>
    </row>
    <row r="402" spans="1:13" x14ac:dyDescent="0.25">
      <c r="A402" s="11">
        <v>401</v>
      </c>
      <c r="B402" s="30"/>
      <c r="C402" s="25" t="str">
        <f t="shared" si="48"/>
        <v/>
      </c>
      <c r="D402" s="25" t="str">
        <f t="shared" si="52"/>
        <v/>
      </c>
      <c r="E402" s="11" t="str">
        <f>IF('Prax Math 5732'!B402="","",IF('Prax Math 5732'!D402&lt;'ACT M to SAT M'!$A$2,'ACT M to SAT M'!$B$2,IF('Prax Math 5732'!D402&gt;'ACT M to SAT M'!A$28,'ACT M to SAT M'!B$28,VLOOKUP(D402,'ACT M to SAT M'!A:B,2,FALSE))))</f>
        <v/>
      </c>
      <c r="F402" s="11" t="str">
        <f t="shared" si="49"/>
        <v/>
      </c>
      <c r="G402" s="11" t="str">
        <f t="shared" si="53"/>
        <v/>
      </c>
      <c r="H402" s="11" t="str">
        <f t="shared" si="50"/>
        <v/>
      </c>
      <c r="I402" s="11" t="str">
        <f t="shared" si="54"/>
        <v/>
      </c>
      <c r="J402" s="11" t="str">
        <f t="shared" si="51"/>
        <v/>
      </c>
      <c r="K402" s="11" t="str">
        <f t="shared" si="55"/>
        <v/>
      </c>
      <c r="L402" s="11" t="str">
        <f>IF('Prax Math 5732'!B402="","",'SAT M to CBEST M'!$A$2+'SAT M to CBEST M'!$B$2*E402)</f>
        <v/>
      </c>
      <c r="M402" s="11" t="str">
        <f>IF('Prax Math 5732'!B402="","", IF(L402&lt;20, 20, IF(L402&gt;80, 80, L402)))</f>
        <v/>
      </c>
    </row>
    <row r="403" spans="1:13" x14ac:dyDescent="0.25">
      <c r="A403" s="11">
        <v>402</v>
      </c>
      <c r="B403" s="30"/>
      <c r="C403" s="25" t="str">
        <f t="shared" si="48"/>
        <v/>
      </c>
      <c r="D403" s="25" t="str">
        <f t="shared" si="52"/>
        <v/>
      </c>
      <c r="E403" s="11" t="str">
        <f>IF('Prax Math 5732'!B403="","",IF('Prax Math 5732'!D403&lt;'ACT M to SAT M'!$A$2,'ACT M to SAT M'!$B$2,IF('Prax Math 5732'!D403&gt;'ACT M to SAT M'!A$28,'ACT M to SAT M'!B$28,VLOOKUP(D403,'ACT M to SAT M'!A:B,2,FALSE))))</f>
        <v/>
      </c>
      <c r="F403" s="11" t="str">
        <f t="shared" si="49"/>
        <v/>
      </c>
      <c r="G403" s="11" t="str">
        <f t="shared" si="53"/>
        <v/>
      </c>
      <c r="H403" s="11" t="str">
        <f t="shared" si="50"/>
        <v/>
      </c>
      <c r="I403" s="11" t="str">
        <f t="shared" si="54"/>
        <v/>
      </c>
      <c r="J403" s="11" t="str">
        <f t="shared" si="51"/>
        <v/>
      </c>
      <c r="K403" s="11" t="str">
        <f t="shared" si="55"/>
        <v/>
      </c>
      <c r="L403" s="11" t="str">
        <f>IF('Prax Math 5732'!B403="","",'SAT M to CBEST M'!$A$2+'SAT M to CBEST M'!$B$2*E403)</f>
        <v/>
      </c>
      <c r="M403" s="11" t="str">
        <f>IF('Prax Math 5732'!B403="","", IF(L403&lt;20, 20, IF(L403&gt;80, 80, L403)))</f>
        <v/>
      </c>
    </row>
    <row r="404" spans="1:13" x14ac:dyDescent="0.25">
      <c r="A404" s="11">
        <v>403</v>
      </c>
      <c r="B404" s="30"/>
      <c r="C404" s="25" t="str">
        <f t="shared" si="48"/>
        <v/>
      </c>
      <c r="D404" s="25" t="str">
        <f t="shared" si="52"/>
        <v/>
      </c>
      <c r="E404" s="11" t="str">
        <f>IF('Prax Math 5732'!B404="","",IF('Prax Math 5732'!D404&lt;'ACT M to SAT M'!$A$2,'ACT M to SAT M'!$B$2,IF('Prax Math 5732'!D404&gt;'ACT M to SAT M'!A$28,'ACT M to SAT M'!B$28,VLOOKUP(D404,'ACT M to SAT M'!A:B,2,FALSE))))</f>
        <v/>
      </c>
      <c r="F404" s="11" t="str">
        <f t="shared" si="49"/>
        <v/>
      </c>
      <c r="G404" s="11" t="str">
        <f t="shared" si="53"/>
        <v/>
      </c>
      <c r="H404" s="11" t="str">
        <f t="shared" si="50"/>
        <v/>
      </c>
      <c r="I404" s="11" t="str">
        <f t="shared" si="54"/>
        <v/>
      </c>
      <c r="J404" s="11" t="str">
        <f t="shared" si="51"/>
        <v/>
      </c>
      <c r="K404" s="11" t="str">
        <f t="shared" si="55"/>
        <v/>
      </c>
      <c r="L404" s="11" t="str">
        <f>IF('Prax Math 5732'!B404="","",'SAT M to CBEST M'!$A$2+'SAT M to CBEST M'!$B$2*E404)</f>
        <v/>
      </c>
      <c r="M404" s="11" t="str">
        <f>IF('Prax Math 5732'!B404="","", IF(L404&lt;20, 20, IF(L404&gt;80, 80, L404)))</f>
        <v/>
      </c>
    </row>
    <row r="405" spans="1:13" x14ac:dyDescent="0.25">
      <c r="A405" s="11">
        <v>404</v>
      </c>
      <c r="B405" s="30"/>
      <c r="C405" s="25" t="str">
        <f t="shared" si="48"/>
        <v/>
      </c>
      <c r="D405" s="25" t="str">
        <f t="shared" si="52"/>
        <v/>
      </c>
      <c r="E405" s="11" t="str">
        <f>IF('Prax Math 5732'!B405="","",IF('Prax Math 5732'!D405&lt;'ACT M to SAT M'!$A$2,'ACT M to SAT M'!$B$2,IF('Prax Math 5732'!D405&gt;'ACT M to SAT M'!A$28,'ACT M to SAT M'!B$28,VLOOKUP(D405,'ACT M to SAT M'!A:B,2,FALSE))))</f>
        <v/>
      </c>
      <c r="F405" s="11" t="str">
        <f t="shared" si="49"/>
        <v/>
      </c>
      <c r="G405" s="11" t="str">
        <f t="shared" si="53"/>
        <v/>
      </c>
      <c r="H405" s="11" t="str">
        <f t="shared" si="50"/>
        <v/>
      </c>
      <c r="I405" s="11" t="str">
        <f t="shared" si="54"/>
        <v/>
      </c>
      <c r="J405" s="11" t="str">
        <f t="shared" si="51"/>
        <v/>
      </c>
      <c r="K405" s="11" t="str">
        <f t="shared" si="55"/>
        <v/>
      </c>
      <c r="L405" s="11" t="str">
        <f>IF('Prax Math 5732'!B405="","",'SAT M to CBEST M'!$A$2+'SAT M to CBEST M'!$B$2*E405)</f>
        <v/>
      </c>
      <c r="M405" s="11" t="str">
        <f>IF('Prax Math 5732'!B405="","", IF(L405&lt;20, 20, IF(L405&gt;80, 80, L405)))</f>
        <v/>
      </c>
    </row>
    <row r="406" spans="1:13" x14ac:dyDescent="0.25">
      <c r="A406" s="11">
        <v>405</v>
      </c>
      <c r="B406" s="30"/>
      <c r="C406" s="25" t="str">
        <f t="shared" si="48"/>
        <v/>
      </c>
      <c r="D406" s="25" t="str">
        <f t="shared" si="52"/>
        <v/>
      </c>
      <c r="E406" s="11" t="str">
        <f>IF('Prax Math 5732'!B406="","",IF('Prax Math 5732'!D406&lt;'ACT M to SAT M'!$A$2,'ACT M to SAT M'!$B$2,IF('Prax Math 5732'!D406&gt;'ACT M to SAT M'!A$28,'ACT M to SAT M'!B$28,VLOOKUP(D406,'ACT M to SAT M'!A:B,2,FALSE))))</f>
        <v/>
      </c>
      <c r="F406" s="11" t="str">
        <f t="shared" si="49"/>
        <v/>
      </c>
      <c r="G406" s="11" t="str">
        <f t="shared" si="53"/>
        <v/>
      </c>
      <c r="H406" s="11" t="str">
        <f t="shared" si="50"/>
        <v/>
      </c>
      <c r="I406" s="11" t="str">
        <f t="shared" si="54"/>
        <v/>
      </c>
      <c r="J406" s="11" t="str">
        <f t="shared" si="51"/>
        <v/>
      </c>
      <c r="K406" s="11" t="str">
        <f t="shared" si="55"/>
        <v/>
      </c>
      <c r="L406" s="11" t="str">
        <f>IF('Prax Math 5732'!B406="","",'SAT M to CBEST M'!$A$2+'SAT M to CBEST M'!$B$2*E406)</f>
        <v/>
      </c>
      <c r="M406" s="11" t="str">
        <f>IF('Prax Math 5732'!B406="","", IF(L406&lt;20, 20, IF(L406&gt;80, 80, L406)))</f>
        <v/>
      </c>
    </row>
    <row r="407" spans="1:13" x14ac:dyDescent="0.25">
      <c r="A407" s="11">
        <v>406</v>
      </c>
      <c r="B407" s="30"/>
      <c r="C407" s="25" t="str">
        <f t="shared" si="48"/>
        <v/>
      </c>
      <c r="D407" s="25" t="str">
        <f t="shared" si="52"/>
        <v/>
      </c>
      <c r="E407" s="11" t="str">
        <f>IF('Prax Math 5732'!B407="","",IF('Prax Math 5732'!D407&lt;'ACT M to SAT M'!$A$2,'ACT M to SAT M'!$B$2,IF('Prax Math 5732'!D407&gt;'ACT M to SAT M'!A$28,'ACT M to SAT M'!B$28,VLOOKUP(D407,'ACT M to SAT M'!A:B,2,FALSE))))</f>
        <v/>
      </c>
      <c r="F407" s="11" t="str">
        <f t="shared" si="49"/>
        <v/>
      </c>
      <c r="G407" s="11" t="str">
        <f t="shared" si="53"/>
        <v/>
      </c>
      <c r="H407" s="11" t="str">
        <f t="shared" si="50"/>
        <v/>
      </c>
      <c r="I407" s="11" t="str">
        <f t="shared" si="54"/>
        <v/>
      </c>
      <c r="J407" s="11" t="str">
        <f t="shared" si="51"/>
        <v/>
      </c>
      <c r="K407" s="11" t="str">
        <f t="shared" si="55"/>
        <v/>
      </c>
      <c r="L407" s="11" t="str">
        <f>IF('Prax Math 5732'!B407="","",'SAT M to CBEST M'!$A$2+'SAT M to CBEST M'!$B$2*E407)</f>
        <v/>
      </c>
      <c r="M407" s="11" t="str">
        <f>IF('Prax Math 5732'!B407="","", IF(L407&lt;20, 20, IF(L407&gt;80, 80, L407)))</f>
        <v/>
      </c>
    </row>
    <row r="408" spans="1:13" x14ac:dyDescent="0.25">
      <c r="A408" s="11">
        <v>407</v>
      </c>
      <c r="B408" s="30"/>
      <c r="C408" s="25" t="str">
        <f t="shared" si="48"/>
        <v/>
      </c>
      <c r="D408" s="25" t="str">
        <f t="shared" si="52"/>
        <v/>
      </c>
      <c r="E408" s="11" t="str">
        <f>IF('Prax Math 5732'!B408="","",IF('Prax Math 5732'!D408&lt;'ACT M to SAT M'!$A$2,'ACT M to SAT M'!$B$2,IF('Prax Math 5732'!D408&gt;'ACT M to SAT M'!A$28,'ACT M to SAT M'!B$28,VLOOKUP(D408,'ACT M to SAT M'!A:B,2,FALSE))))</f>
        <v/>
      </c>
      <c r="F408" s="11" t="str">
        <f t="shared" si="49"/>
        <v/>
      </c>
      <c r="G408" s="11" t="str">
        <f t="shared" si="53"/>
        <v/>
      </c>
      <c r="H408" s="11" t="str">
        <f t="shared" si="50"/>
        <v/>
      </c>
      <c r="I408" s="11" t="str">
        <f t="shared" si="54"/>
        <v/>
      </c>
      <c r="J408" s="11" t="str">
        <f t="shared" si="51"/>
        <v/>
      </c>
      <c r="K408" s="11" t="str">
        <f t="shared" si="55"/>
        <v/>
      </c>
      <c r="L408" s="11" t="str">
        <f>IF('Prax Math 5732'!B408="","",'SAT M to CBEST M'!$A$2+'SAT M to CBEST M'!$B$2*E408)</f>
        <v/>
      </c>
      <c r="M408" s="11" t="str">
        <f>IF('Prax Math 5732'!B408="","", IF(L408&lt;20, 20, IF(L408&gt;80, 80, L408)))</f>
        <v/>
      </c>
    </row>
    <row r="409" spans="1:13" x14ac:dyDescent="0.25">
      <c r="A409" s="11">
        <v>408</v>
      </c>
      <c r="B409" s="30"/>
      <c r="C409" s="25" t="str">
        <f t="shared" si="48"/>
        <v/>
      </c>
      <c r="D409" s="25" t="str">
        <f t="shared" si="52"/>
        <v/>
      </c>
      <c r="E409" s="11" t="str">
        <f>IF('Prax Math 5732'!B409="","",IF('Prax Math 5732'!D409&lt;'ACT M to SAT M'!$A$2,'ACT M to SAT M'!$B$2,IF('Prax Math 5732'!D409&gt;'ACT M to SAT M'!A$28,'ACT M to SAT M'!B$28,VLOOKUP(D409,'ACT M to SAT M'!A:B,2,FALSE))))</f>
        <v/>
      </c>
      <c r="F409" s="11" t="str">
        <f t="shared" si="49"/>
        <v/>
      </c>
      <c r="G409" s="11" t="str">
        <f t="shared" si="53"/>
        <v/>
      </c>
      <c r="H409" s="11" t="str">
        <f t="shared" si="50"/>
        <v/>
      </c>
      <c r="I409" s="11" t="str">
        <f t="shared" si="54"/>
        <v/>
      </c>
      <c r="J409" s="11" t="str">
        <f t="shared" si="51"/>
        <v/>
      </c>
      <c r="K409" s="11" t="str">
        <f t="shared" si="55"/>
        <v/>
      </c>
      <c r="L409" s="11" t="str">
        <f>IF('Prax Math 5732'!B409="","",'SAT M to CBEST M'!$A$2+'SAT M to CBEST M'!$B$2*E409)</f>
        <v/>
      </c>
      <c r="M409" s="11" t="str">
        <f>IF('Prax Math 5732'!B409="","", IF(L409&lt;20, 20, IF(L409&gt;80, 80, L409)))</f>
        <v/>
      </c>
    </row>
    <row r="410" spans="1:13" x14ac:dyDescent="0.25">
      <c r="A410" s="11">
        <v>409</v>
      </c>
      <c r="B410" s="30"/>
      <c r="C410" s="25" t="str">
        <f t="shared" si="48"/>
        <v/>
      </c>
      <c r="D410" s="25" t="str">
        <f t="shared" si="52"/>
        <v/>
      </c>
      <c r="E410" s="11" t="str">
        <f>IF('Prax Math 5732'!B410="","",IF('Prax Math 5732'!D410&lt;'ACT M to SAT M'!$A$2,'ACT M to SAT M'!$B$2,IF('Prax Math 5732'!D410&gt;'ACT M to SAT M'!A$28,'ACT M to SAT M'!B$28,VLOOKUP(D410,'ACT M to SAT M'!A:B,2,FALSE))))</f>
        <v/>
      </c>
      <c r="F410" s="11" t="str">
        <f t="shared" si="49"/>
        <v/>
      </c>
      <c r="G410" s="11" t="str">
        <f t="shared" si="53"/>
        <v/>
      </c>
      <c r="H410" s="11" t="str">
        <f t="shared" si="50"/>
        <v/>
      </c>
      <c r="I410" s="11" t="str">
        <f t="shared" si="54"/>
        <v/>
      </c>
      <c r="J410" s="11" t="str">
        <f t="shared" si="51"/>
        <v/>
      </c>
      <c r="K410" s="11" t="str">
        <f t="shared" si="55"/>
        <v/>
      </c>
      <c r="L410" s="11" t="str">
        <f>IF('Prax Math 5732'!B410="","",'SAT M to CBEST M'!$A$2+'SAT M to CBEST M'!$B$2*E410)</f>
        <v/>
      </c>
      <c r="M410" s="11" t="str">
        <f>IF('Prax Math 5732'!B410="","", IF(L410&lt;20, 20, IF(L410&gt;80, 80, L410)))</f>
        <v/>
      </c>
    </row>
    <row r="411" spans="1:13" x14ac:dyDescent="0.25">
      <c r="A411" s="11">
        <v>410</v>
      </c>
      <c r="B411" s="30"/>
      <c r="C411" s="25" t="str">
        <f t="shared" si="48"/>
        <v/>
      </c>
      <c r="D411" s="25" t="str">
        <f t="shared" si="52"/>
        <v/>
      </c>
      <c r="E411" s="11" t="str">
        <f>IF('Prax Math 5732'!B411="","",IF('Prax Math 5732'!D411&lt;'ACT M to SAT M'!$A$2,'ACT M to SAT M'!$B$2,IF('Prax Math 5732'!D411&gt;'ACT M to SAT M'!A$28,'ACT M to SAT M'!B$28,VLOOKUP(D411,'ACT M to SAT M'!A:B,2,FALSE))))</f>
        <v/>
      </c>
      <c r="F411" s="11" t="str">
        <f t="shared" si="49"/>
        <v/>
      </c>
      <c r="G411" s="11" t="str">
        <f t="shared" si="53"/>
        <v/>
      </c>
      <c r="H411" s="11" t="str">
        <f t="shared" si="50"/>
        <v/>
      </c>
      <c r="I411" s="11" t="str">
        <f t="shared" si="54"/>
        <v/>
      </c>
      <c r="J411" s="11" t="str">
        <f t="shared" si="51"/>
        <v/>
      </c>
      <c r="K411" s="11" t="str">
        <f t="shared" si="55"/>
        <v/>
      </c>
      <c r="L411" s="11" t="str">
        <f>IF('Prax Math 5732'!B411="","",'SAT M to CBEST M'!$A$2+'SAT M to CBEST M'!$B$2*E411)</f>
        <v/>
      </c>
      <c r="M411" s="11" t="str">
        <f>IF('Prax Math 5732'!B411="","", IF(L411&lt;20, 20, IF(L411&gt;80, 80, L411)))</f>
        <v/>
      </c>
    </row>
    <row r="412" spans="1:13" x14ac:dyDescent="0.25">
      <c r="A412" s="11">
        <v>411</v>
      </c>
      <c r="B412" s="30"/>
      <c r="C412" s="25" t="str">
        <f t="shared" si="48"/>
        <v/>
      </c>
      <c r="D412" s="25" t="str">
        <f t="shared" si="52"/>
        <v/>
      </c>
      <c r="E412" s="11" t="str">
        <f>IF('Prax Math 5732'!B412="","",IF('Prax Math 5732'!D412&lt;'ACT M to SAT M'!$A$2,'ACT M to SAT M'!$B$2,IF('Prax Math 5732'!D412&gt;'ACT M to SAT M'!A$28,'ACT M to SAT M'!B$28,VLOOKUP(D412,'ACT M to SAT M'!A:B,2,FALSE))))</f>
        <v/>
      </c>
      <c r="F412" s="11" t="str">
        <f t="shared" si="49"/>
        <v/>
      </c>
      <c r="G412" s="11" t="str">
        <f t="shared" si="53"/>
        <v/>
      </c>
      <c r="H412" s="11" t="str">
        <f t="shared" si="50"/>
        <v/>
      </c>
      <c r="I412" s="11" t="str">
        <f t="shared" si="54"/>
        <v/>
      </c>
      <c r="J412" s="11" t="str">
        <f t="shared" si="51"/>
        <v/>
      </c>
      <c r="K412" s="11" t="str">
        <f t="shared" si="55"/>
        <v/>
      </c>
      <c r="L412" s="11" t="str">
        <f>IF('Prax Math 5732'!B412="","",'SAT M to CBEST M'!$A$2+'SAT M to CBEST M'!$B$2*E412)</f>
        <v/>
      </c>
      <c r="M412" s="11" t="str">
        <f>IF('Prax Math 5732'!B412="","", IF(L412&lt;20, 20, IF(L412&gt;80, 80, L412)))</f>
        <v/>
      </c>
    </row>
    <row r="413" spans="1:13" x14ac:dyDescent="0.25">
      <c r="A413" s="11">
        <v>412</v>
      </c>
      <c r="B413" s="30"/>
      <c r="C413" s="25" t="str">
        <f t="shared" si="48"/>
        <v/>
      </c>
      <c r="D413" s="25" t="str">
        <f t="shared" si="52"/>
        <v/>
      </c>
      <c r="E413" s="11" t="str">
        <f>IF('Prax Math 5732'!B413="","",IF('Prax Math 5732'!D413&lt;'ACT M to SAT M'!$A$2,'ACT M to SAT M'!$B$2,IF('Prax Math 5732'!D413&gt;'ACT M to SAT M'!A$28,'ACT M to SAT M'!B$28,VLOOKUP(D413,'ACT M to SAT M'!A:B,2,FALSE))))</f>
        <v/>
      </c>
      <c r="F413" s="11" t="str">
        <f t="shared" si="49"/>
        <v/>
      </c>
      <c r="G413" s="11" t="str">
        <f t="shared" si="53"/>
        <v/>
      </c>
      <c r="H413" s="11" t="str">
        <f t="shared" si="50"/>
        <v/>
      </c>
      <c r="I413" s="11" t="str">
        <f t="shared" si="54"/>
        <v/>
      </c>
      <c r="J413" s="11" t="str">
        <f t="shared" si="51"/>
        <v/>
      </c>
      <c r="K413" s="11" t="str">
        <f t="shared" si="55"/>
        <v/>
      </c>
      <c r="L413" s="11" t="str">
        <f>IF('Prax Math 5732'!B413="","",'SAT M to CBEST M'!$A$2+'SAT M to CBEST M'!$B$2*E413)</f>
        <v/>
      </c>
      <c r="M413" s="11" t="str">
        <f>IF('Prax Math 5732'!B413="","", IF(L413&lt;20, 20, IF(L413&gt;80, 80, L413)))</f>
        <v/>
      </c>
    </row>
    <row r="414" spans="1:13" x14ac:dyDescent="0.25">
      <c r="A414" s="11">
        <v>413</v>
      </c>
      <c r="B414" s="30"/>
      <c r="C414" s="25" t="str">
        <f t="shared" si="48"/>
        <v/>
      </c>
      <c r="D414" s="25" t="str">
        <f t="shared" si="52"/>
        <v/>
      </c>
      <c r="E414" s="11" t="str">
        <f>IF('Prax Math 5732'!B414="","",IF('Prax Math 5732'!D414&lt;'ACT M to SAT M'!$A$2,'ACT M to SAT M'!$B$2,IF('Prax Math 5732'!D414&gt;'ACT M to SAT M'!A$28,'ACT M to SAT M'!B$28,VLOOKUP(D414,'ACT M to SAT M'!A:B,2,FALSE))))</f>
        <v/>
      </c>
      <c r="F414" s="11" t="str">
        <f t="shared" si="49"/>
        <v/>
      </c>
      <c r="G414" s="11" t="str">
        <f t="shared" si="53"/>
        <v/>
      </c>
      <c r="H414" s="11" t="str">
        <f t="shared" si="50"/>
        <v/>
      </c>
      <c r="I414" s="11" t="str">
        <f t="shared" si="54"/>
        <v/>
      </c>
      <c r="J414" s="11" t="str">
        <f t="shared" si="51"/>
        <v/>
      </c>
      <c r="K414" s="11" t="str">
        <f t="shared" si="55"/>
        <v/>
      </c>
      <c r="L414" s="11" t="str">
        <f>IF('Prax Math 5732'!B414="","",'SAT M to CBEST M'!$A$2+'SAT M to CBEST M'!$B$2*E414)</f>
        <v/>
      </c>
      <c r="M414" s="11" t="str">
        <f>IF('Prax Math 5732'!B414="","", IF(L414&lt;20, 20, IF(L414&gt;80, 80, L414)))</f>
        <v/>
      </c>
    </row>
    <row r="415" spans="1:13" x14ac:dyDescent="0.25">
      <c r="A415" s="11">
        <v>414</v>
      </c>
      <c r="B415" s="30"/>
      <c r="C415" s="25" t="str">
        <f t="shared" si="48"/>
        <v/>
      </c>
      <c r="D415" s="25" t="str">
        <f t="shared" si="52"/>
        <v/>
      </c>
      <c r="E415" s="11" t="str">
        <f>IF('Prax Math 5732'!B415="","",IF('Prax Math 5732'!D415&lt;'ACT M to SAT M'!$A$2,'ACT M to SAT M'!$B$2,IF('Prax Math 5732'!D415&gt;'ACT M to SAT M'!A$28,'ACT M to SAT M'!B$28,VLOOKUP(D415,'ACT M to SAT M'!A:B,2,FALSE))))</f>
        <v/>
      </c>
      <c r="F415" s="11" t="str">
        <f t="shared" si="49"/>
        <v/>
      </c>
      <c r="G415" s="11" t="str">
        <f t="shared" si="53"/>
        <v/>
      </c>
      <c r="H415" s="11" t="str">
        <f t="shared" si="50"/>
        <v/>
      </c>
      <c r="I415" s="11" t="str">
        <f t="shared" si="54"/>
        <v/>
      </c>
      <c r="J415" s="11" t="str">
        <f t="shared" si="51"/>
        <v/>
      </c>
      <c r="K415" s="11" t="str">
        <f t="shared" si="55"/>
        <v/>
      </c>
      <c r="L415" s="11" t="str">
        <f>IF('Prax Math 5732'!B415="","",'SAT M to CBEST M'!$A$2+'SAT M to CBEST M'!$B$2*E415)</f>
        <v/>
      </c>
      <c r="M415" s="11" t="str">
        <f>IF('Prax Math 5732'!B415="","", IF(L415&lt;20, 20, IF(L415&gt;80, 80, L415)))</f>
        <v/>
      </c>
    </row>
    <row r="416" spans="1:13" x14ac:dyDescent="0.25">
      <c r="A416" s="11">
        <v>415</v>
      </c>
      <c r="B416" s="30"/>
      <c r="C416" s="25" t="str">
        <f t="shared" si="48"/>
        <v/>
      </c>
      <c r="D416" s="25" t="str">
        <f t="shared" si="52"/>
        <v/>
      </c>
      <c r="E416" s="11" t="str">
        <f>IF('Prax Math 5732'!B416="","",IF('Prax Math 5732'!D416&lt;'ACT M to SAT M'!$A$2,'ACT M to SAT M'!$B$2,IF('Prax Math 5732'!D416&gt;'ACT M to SAT M'!A$28,'ACT M to SAT M'!B$28,VLOOKUP(D416,'ACT M to SAT M'!A:B,2,FALSE))))</f>
        <v/>
      </c>
      <c r="F416" s="11" t="str">
        <f t="shared" si="49"/>
        <v/>
      </c>
      <c r="G416" s="11" t="str">
        <f t="shared" si="53"/>
        <v/>
      </c>
      <c r="H416" s="11" t="str">
        <f t="shared" si="50"/>
        <v/>
      </c>
      <c r="I416" s="11" t="str">
        <f t="shared" si="54"/>
        <v/>
      </c>
      <c r="J416" s="11" t="str">
        <f t="shared" si="51"/>
        <v/>
      </c>
      <c r="K416" s="11" t="str">
        <f t="shared" si="55"/>
        <v/>
      </c>
      <c r="L416" s="11" t="str">
        <f>IF('Prax Math 5732'!B416="","",'SAT M to CBEST M'!$A$2+'SAT M to CBEST M'!$B$2*E416)</f>
        <v/>
      </c>
      <c r="M416" s="11" t="str">
        <f>IF('Prax Math 5732'!B416="","", IF(L416&lt;20, 20, IF(L416&gt;80, 80, L416)))</f>
        <v/>
      </c>
    </row>
    <row r="417" spans="1:13" x14ac:dyDescent="0.25">
      <c r="A417" s="11">
        <v>416</v>
      </c>
      <c r="B417" s="30"/>
      <c r="C417" s="25" t="str">
        <f t="shared" si="48"/>
        <v/>
      </c>
      <c r="D417" s="25" t="str">
        <f t="shared" si="52"/>
        <v/>
      </c>
      <c r="E417" s="11" t="str">
        <f>IF('Prax Math 5732'!B417="","",IF('Prax Math 5732'!D417&lt;'ACT M to SAT M'!$A$2,'ACT M to SAT M'!$B$2,IF('Prax Math 5732'!D417&gt;'ACT M to SAT M'!A$28,'ACT M to SAT M'!B$28,VLOOKUP(D417,'ACT M to SAT M'!A:B,2,FALSE))))</f>
        <v/>
      </c>
      <c r="F417" s="11" t="str">
        <f t="shared" si="49"/>
        <v/>
      </c>
      <c r="G417" s="11" t="str">
        <f t="shared" si="53"/>
        <v/>
      </c>
      <c r="H417" s="11" t="str">
        <f t="shared" si="50"/>
        <v/>
      </c>
      <c r="I417" s="11" t="str">
        <f t="shared" si="54"/>
        <v/>
      </c>
      <c r="J417" s="11" t="str">
        <f t="shared" si="51"/>
        <v/>
      </c>
      <c r="K417" s="11" t="str">
        <f t="shared" si="55"/>
        <v/>
      </c>
      <c r="L417" s="11" t="str">
        <f>IF('Prax Math 5732'!B417="","",'SAT M to CBEST M'!$A$2+'SAT M to CBEST M'!$B$2*E417)</f>
        <v/>
      </c>
      <c r="M417" s="11" t="str">
        <f>IF('Prax Math 5732'!B417="","", IF(L417&lt;20, 20, IF(L417&gt;80, 80, L417)))</f>
        <v/>
      </c>
    </row>
    <row r="418" spans="1:13" x14ac:dyDescent="0.25">
      <c r="A418" s="11">
        <v>417</v>
      </c>
      <c r="B418" s="30"/>
      <c r="C418" s="25" t="str">
        <f t="shared" si="48"/>
        <v/>
      </c>
      <c r="D418" s="25" t="str">
        <f t="shared" si="52"/>
        <v/>
      </c>
      <c r="E418" s="11" t="str">
        <f>IF('Prax Math 5732'!B418="","",IF('Prax Math 5732'!D418&lt;'ACT M to SAT M'!$A$2,'ACT M to SAT M'!$B$2,IF('Prax Math 5732'!D418&gt;'ACT M to SAT M'!A$28,'ACT M to SAT M'!B$28,VLOOKUP(D418,'ACT M to SAT M'!A:B,2,FALSE))))</f>
        <v/>
      </c>
      <c r="F418" s="11" t="str">
        <f t="shared" si="49"/>
        <v/>
      </c>
      <c r="G418" s="11" t="str">
        <f t="shared" si="53"/>
        <v/>
      </c>
      <c r="H418" s="11" t="str">
        <f t="shared" si="50"/>
        <v/>
      </c>
      <c r="I418" s="11" t="str">
        <f t="shared" si="54"/>
        <v/>
      </c>
      <c r="J418" s="11" t="str">
        <f t="shared" si="51"/>
        <v/>
      </c>
      <c r="K418" s="11" t="str">
        <f t="shared" si="55"/>
        <v/>
      </c>
      <c r="L418" s="11" t="str">
        <f>IF('Prax Math 5732'!B418="","",'SAT M to CBEST M'!$A$2+'SAT M to CBEST M'!$B$2*E418)</f>
        <v/>
      </c>
      <c r="M418" s="11" t="str">
        <f>IF('Prax Math 5732'!B418="","", IF(L418&lt;20, 20, IF(L418&gt;80, 80, L418)))</f>
        <v/>
      </c>
    </row>
    <row r="419" spans="1:13" x14ac:dyDescent="0.25">
      <c r="A419" s="11">
        <v>418</v>
      </c>
      <c r="B419" s="30"/>
      <c r="C419" s="25" t="str">
        <f t="shared" si="48"/>
        <v/>
      </c>
      <c r="D419" s="25" t="str">
        <f t="shared" si="52"/>
        <v/>
      </c>
      <c r="E419" s="11" t="str">
        <f>IF('Prax Math 5732'!B419="","",IF('Prax Math 5732'!D419&lt;'ACT M to SAT M'!$A$2,'ACT M to SAT M'!$B$2,IF('Prax Math 5732'!D419&gt;'ACT M to SAT M'!A$28,'ACT M to SAT M'!B$28,VLOOKUP(D419,'ACT M to SAT M'!A:B,2,FALSE))))</f>
        <v/>
      </c>
      <c r="F419" s="11" t="str">
        <f t="shared" si="49"/>
        <v/>
      </c>
      <c r="G419" s="11" t="str">
        <f t="shared" si="53"/>
        <v/>
      </c>
      <c r="H419" s="11" t="str">
        <f t="shared" si="50"/>
        <v/>
      </c>
      <c r="I419" s="11" t="str">
        <f t="shared" si="54"/>
        <v/>
      </c>
      <c r="J419" s="11" t="str">
        <f t="shared" si="51"/>
        <v/>
      </c>
      <c r="K419" s="11" t="str">
        <f t="shared" si="55"/>
        <v/>
      </c>
      <c r="L419" s="11" t="str">
        <f>IF('Prax Math 5732'!B419="","",'SAT M to CBEST M'!$A$2+'SAT M to CBEST M'!$B$2*E419)</f>
        <v/>
      </c>
      <c r="M419" s="11" t="str">
        <f>IF('Prax Math 5732'!B419="","", IF(L419&lt;20, 20, IF(L419&gt;80, 80, L419)))</f>
        <v/>
      </c>
    </row>
    <row r="420" spans="1:13" x14ac:dyDescent="0.25">
      <c r="A420" s="11">
        <v>419</v>
      </c>
      <c r="B420" s="30"/>
      <c r="C420" s="25" t="str">
        <f t="shared" si="48"/>
        <v/>
      </c>
      <c r="D420" s="25" t="str">
        <f t="shared" si="52"/>
        <v/>
      </c>
      <c r="E420" s="11" t="str">
        <f>IF('Prax Math 5732'!B420="","",IF('Prax Math 5732'!D420&lt;'ACT M to SAT M'!$A$2,'ACT M to SAT M'!$B$2,IF('Prax Math 5732'!D420&gt;'ACT M to SAT M'!A$28,'ACT M to SAT M'!B$28,VLOOKUP(D420,'ACT M to SAT M'!A:B,2,FALSE))))</f>
        <v/>
      </c>
      <c r="F420" s="11" t="str">
        <f t="shared" si="49"/>
        <v/>
      </c>
      <c r="G420" s="11" t="str">
        <f t="shared" si="53"/>
        <v/>
      </c>
      <c r="H420" s="11" t="str">
        <f t="shared" si="50"/>
        <v/>
      </c>
      <c r="I420" s="11" t="str">
        <f t="shared" si="54"/>
        <v/>
      </c>
      <c r="J420" s="11" t="str">
        <f t="shared" si="51"/>
        <v/>
      </c>
      <c r="K420" s="11" t="str">
        <f t="shared" si="55"/>
        <v/>
      </c>
      <c r="L420" s="11" t="str">
        <f>IF('Prax Math 5732'!B420="","",'SAT M to CBEST M'!$A$2+'SAT M to CBEST M'!$B$2*E420)</f>
        <v/>
      </c>
      <c r="M420" s="11" t="str">
        <f>IF('Prax Math 5732'!B420="","", IF(L420&lt;20, 20, IF(L420&gt;80, 80, L420)))</f>
        <v/>
      </c>
    </row>
    <row r="421" spans="1:13" x14ac:dyDescent="0.25">
      <c r="A421" s="11">
        <v>420</v>
      </c>
      <c r="B421" s="30"/>
      <c r="C421" s="25" t="str">
        <f t="shared" si="48"/>
        <v/>
      </c>
      <c r="D421" s="25" t="str">
        <f t="shared" si="52"/>
        <v/>
      </c>
      <c r="E421" s="11" t="str">
        <f>IF('Prax Math 5732'!B421="","",IF('Prax Math 5732'!D421&lt;'ACT M to SAT M'!$A$2,'ACT M to SAT M'!$B$2,IF('Prax Math 5732'!D421&gt;'ACT M to SAT M'!A$28,'ACT M to SAT M'!B$28,VLOOKUP(D421,'ACT M to SAT M'!A:B,2,FALSE))))</f>
        <v/>
      </c>
      <c r="F421" s="11" t="str">
        <f t="shared" si="49"/>
        <v/>
      </c>
      <c r="G421" s="11" t="str">
        <f t="shared" si="53"/>
        <v/>
      </c>
      <c r="H421" s="11" t="str">
        <f t="shared" si="50"/>
        <v/>
      </c>
      <c r="I421" s="11" t="str">
        <f t="shared" si="54"/>
        <v/>
      </c>
      <c r="J421" s="11" t="str">
        <f t="shared" si="51"/>
        <v/>
      </c>
      <c r="K421" s="11" t="str">
        <f t="shared" si="55"/>
        <v/>
      </c>
      <c r="L421" s="11" t="str">
        <f>IF('Prax Math 5732'!B421="","",'SAT M to CBEST M'!$A$2+'SAT M to CBEST M'!$B$2*E421)</f>
        <v/>
      </c>
      <c r="M421" s="11" t="str">
        <f>IF('Prax Math 5732'!B421="","", IF(L421&lt;20, 20, IF(L421&gt;80, 80, L421)))</f>
        <v/>
      </c>
    </row>
    <row r="422" spans="1:13" x14ac:dyDescent="0.25">
      <c r="A422" s="11">
        <v>421</v>
      </c>
      <c r="B422" s="30"/>
      <c r="C422" s="25" t="str">
        <f t="shared" si="48"/>
        <v/>
      </c>
      <c r="D422" s="25" t="str">
        <f t="shared" si="52"/>
        <v/>
      </c>
      <c r="E422" s="11" t="str">
        <f>IF('Prax Math 5732'!B422="","",IF('Prax Math 5732'!D422&lt;'ACT M to SAT M'!$A$2,'ACT M to SAT M'!$B$2,IF('Prax Math 5732'!D422&gt;'ACT M to SAT M'!A$28,'ACT M to SAT M'!B$28,VLOOKUP(D422,'ACT M to SAT M'!A:B,2,FALSE))))</f>
        <v/>
      </c>
      <c r="F422" s="11" t="str">
        <f t="shared" si="49"/>
        <v/>
      </c>
      <c r="G422" s="11" t="str">
        <f t="shared" si="53"/>
        <v/>
      </c>
      <c r="H422" s="11" t="str">
        <f t="shared" si="50"/>
        <v/>
      </c>
      <c r="I422" s="11" t="str">
        <f t="shared" si="54"/>
        <v/>
      </c>
      <c r="J422" s="11" t="str">
        <f t="shared" si="51"/>
        <v/>
      </c>
      <c r="K422" s="11" t="str">
        <f t="shared" si="55"/>
        <v/>
      </c>
      <c r="L422" s="11" t="str">
        <f>IF('Prax Math 5732'!B422="","",'SAT M to CBEST M'!$A$2+'SAT M to CBEST M'!$B$2*E422)</f>
        <v/>
      </c>
      <c r="M422" s="11" t="str">
        <f>IF('Prax Math 5732'!B422="","", IF(L422&lt;20, 20, IF(L422&gt;80, 80, L422)))</f>
        <v/>
      </c>
    </row>
    <row r="423" spans="1:13" x14ac:dyDescent="0.25">
      <c r="A423" s="11">
        <v>422</v>
      </c>
      <c r="B423" s="30"/>
      <c r="C423" s="25" t="str">
        <f t="shared" si="48"/>
        <v/>
      </c>
      <c r="D423" s="25" t="str">
        <f t="shared" si="52"/>
        <v/>
      </c>
      <c r="E423" s="11" t="str">
        <f>IF('Prax Math 5732'!B423="","",IF('Prax Math 5732'!D423&lt;'ACT M to SAT M'!$A$2,'ACT M to SAT M'!$B$2,IF('Prax Math 5732'!D423&gt;'ACT M to SAT M'!A$28,'ACT M to SAT M'!B$28,VLOOKUP(D423,'ACT M to SAT M'!A:B,2,FALSE))))</f>
        <v/>
      </c>
      <c r="F423" s="11" t="str">
        <f t="shared" si="49"/>
        <v/>
      </c>
      <c r="G423" s="11" t="str">
        <f t="shared" si="53"/>
        <v/>
      </c>
      <c r="H423" s="11" t="str">
        <f t="shared" si="50"/>
        <v/>
      </c>
      <c r="I423" s="11" t="str">
        <f t="shared" si="54"/>
        <v/>
      </c>
      <c r="J423" s="11" t="str">
        <f t="shared" si="51"/>
        <v/>
      </c>
      <c r="K423" s="11" t="str">
        <f t="shared" si="55"/>
        <v/>
      </c>
      <c r="L423" s="11" t="str">
        <f>IF('Prax Math 5732'!B423="","",'SAT M to CBEST M'!$A$2+'SAT M to CBEST M'!$B$2*E423)</f>
        <v/>
      </c>
      <c r="M423" s="11" t="str">
        <f>IF('Prax Math 5732'!B423="","", IF(L423&lt;20, 20, IF(L423&gt;80, 80, L423)))</f>
        <v/>
      </c>
    </row>
    <row r="424" spans="1:13" x14ac:dyDescent="0.25">
      <c r="A424" s="11">
        <v>423</v>
      </c>
      <c r="B424" s="30"/>
      <c r="C424" s="25" t="str">
        <f t="shared" si="48"/>
        <v/>
      </c>
      <c r="D424" s="25" t="str">
        <f t="shared" si="52"/>
        <v/>
      </c>
      <c r="E424" s="11" t="str">
        <f>IF('Prax Math 5732'!B424="","",IF('Prax Math 5732'!D424&lt;'ACT M to SAT M'!$A$2,'ACT M to SAT M'!$B$2,IF('Prax Math 5732'!D424&gt;'ACT M to SAT M'!A$28,'ACT M to SAT M'!B$28,VLOOKUP(D424,'ACT M to SAT M'!A:B,2,FALSE))))</f>
        <v/>
      </c>
      <c r="F424" s="11" t="str">
        <f t="shared" si="49"/>
        <v/>
      </c>
      <c r="G424" s="11" t="str">
        <f t="shared" si="53"/>
        <v/>
      </c>
      <c r="H424" s="11" t="str">
        <f t="shared" si="50"/>
        <v/>
      </c>
      <c r="I424" s="11" t="str">
        <f t="shared" si="54"/>
        <v/>
      </c>
      <c r="J424" s="11" t="str">
        <f t="shared" si="51"/>
        <v/>
      </c>
      <c r="K424" s="11" t="str">
        <f t="shared" si="55"/>
        <v/>
      </c>
      <c r="L424" s="11" t="str">
        <f>IF('Prax Math 5732'!B424="","",'SAT M to CBEST M'!$A$2+'SAT M to CBEST M'!$B$2*E424)</f>
        <v/>
      </c>
      <c r="M424" s="11" t="str">
        <f>IF('Prax Math 5732'!B424="","", IF(L424&lt;20, 20, IF(L424&gt;80, 80, L424)))</f>
        <v/>
      </c>
    </row>
    <row r="425" spans="1:13" x14ac:dyDescent="0.25">
      <c r="A425" s="11">
        <v>424</v>
      </c>
      <c r="B425" s="30"/>
      <c r="C425" s="25" t="str">
        <f t="shared" si="48"/>
        <v/>
      </c>
      <c r="D425" s="25" t="str">
        <f t="shared" si="52"/>
        <v/>
      </c>
      <c r="E425" s="11" t="str">
        <f>IF('Prax Math 5732'!B425="","",IF('Prax Math 5732'!D425&lt;'ACT M to SAT M'!$A$2,'ACT M to SAT M'!$B$2,IF('Prax Math 5732'!D425&gt;'ACT M to SAT M'!A$28,'ACT M to SAT M'!B$28,VLOOKUP(D425,'ACT M to SAT M'!A:B,2,FALSE))))</f>
        <v/>
      </c>
      <c r="F425" s="11" t="str">
        <f t="shared" si="49"/>
        <v/>
      </c>
      <c r="G425" s="11" t="str">
        <f t="shared" si="53"/>
        <v/>
      </c>
      <c r="H425" s="11" t="str">
        <f t="shared" si="50"/>
        <v/>
      </c>
      <c r="I425" s="11" t="str">
        <f t="shared" si="54"/>
        <v/>
      </c>
      <c r="J425" s="11" t="str">
        <f t="shared" si="51"/>
        <v/>
      </c>
      <c r="K425" s="11" t="str">
        <f t="shared" si="55"/>
        <v/>
      </c>
      <c r="L425" s="11" t="str">
        <f>IF('Prax Math 5732'!B425="","",'SAT M to CBEST M'!$A$2+'SAT M to CBEST M'!$B$2*E425)</f>
        <v/>
      </c>
      <c r="M425" s="11" t="str">
        <f>IF('Prax Math 5732'!B425="","", IF(L425&lt;20, 20, IF(L425&gt;80, 80, L425)))</f>
        <v/>
      </c>
    </row>
    <row r="426" spans="1:13" x14ac:dyDescent="0.25">
      <c r="A426" s="11">
        <v>425</v>
      </c>
      <c r="B426" s="30"/>
      <c r="C426" s="25" t="str">
        <f t="shared" si="48"/>
        <v/>
      </c>
      <c r="D426" s="25" t="str">
        <f t="shared" si="52"/>
        <v/>
      </c>
      <c r="E426" s="11" t="str">
        <f>IF('Prax Math 5732'!B426="","",IF('Prax Math 5732'!D426&lt;'ACT M to SAT M'!$A$2,'ACT M to SAT M'!$B$2,IF('Prax Math 5732'!D426&gt;'ACT M to SAT M'!A$28,'ACT M to SAT M'!B$28,VLOOKUP(D426,'ACT M to SAT M'!A:B,2,FALSE))))</f>
        <v/>
      </c>
      <c r="F426" s="11" t="str">
        <f t="shared" si="49"/>
        <v/>
      </c>
      <c r="G426" s="11" t="str">
        <f t="shared" si="53"/>
        <v/>
      </c>
      <c r="H426" s="11" t="str">
        <f t="shared" si="50"/>
        <v/>
      </c>
      <c r="I426" s="11" t="str">
        <f t="shared" si="54"/>
        <v/>
      </c>
      <c r="J426" s="11" t="str">
        <f t="shared" si="51"/>
        <v/>
      </c>
      <c r="K426" s="11" t="str">
        <f t="shared" si="55"/>
        <v/>
      </c>
      <c r="L426" s="11" t="str">
        <f>IF('Prax Math 5732'!B426="","",'SAT M to CBEST M'!$A$2+'SAT M to CBEST M'!$B$2*E426)</f>
        <v/>
      </c>
      <c r="M426" s="11" t="str">
        <f>IF('Prax Math 5732'!B426="","", IF(L426&lt;20, 20, IF(L426&gt;80, 80, L426)))</f>
        <v/>
      </c>
    </row>
    <row r="427" spans="1:13" x14ac:dyDescent="0.25">
      <c r="A427" s="11">
        <v>426</v>
      </c>
      <c r="B427" s="30"/>
      <c r="C427" s="25" t="str">
        <f t="shared" si="48"/>
        <v/>
      </c>
      <c r="D427" s="25" t="str">
        <f t="shared" si="52"/>
        <v/>
      </c>
      <c r="E427" s="11" t="str">
        <f>IF('Prax Math 5732'!B427="","",IF('Prax Math 5732'!D427&lt;'ACT M to SAT M'!$A$2,'ACT M to SAT M'!$B$2,IF('Prax Math 5732'!D427&gt;'ACT M to SAT M'!A$28,'ACT M to SAT M'!B$28,VLOOKUP(D427,'ACT M to SAT M'!A:B,2,FALSE))))</f>
        <v/>
      </c>
      <c r="F427" s="11" t="str">
        <f t="shared" si="49"/>
        <v/>
      </c>
      <c r="G427" s="11" t="str">
        <f t="shared" si="53"/>
        <v/>
      </c>
      <c r="H427" s="11" t="str">
        <f t="shared" si="50"/>
        <v/>
      </c>
      <c r="I427" s="11" t="str">
        <f t="shared" si="54"/>
        <v/>
      </c>
      <c r="J427" s="11" t="str">
        <f t="shared" si="51"/>
        <v/>
      </c>
      <c r="K427" s="11" t="str">
        <f t="shared" si="55"/>
        <v/>
      </c>
      <c r="L427" s="11" t="str">
        <f>IF('Prax Math 5732'!B427="","",'SAT M to CBEST M'!$A$2+'SAT M to CBEST M'!$B$2*E427)</f>
        <v/>
      </c>
      <c r="M427" s="11" t="str">
        <f>IF('Prax Math 5732'!B427="","", IF(L427&lt;20, 20, IF(L427&gt;80, 80, L427)))</f>
        <v/>
      </c>
    </row>
    <row r="428" spans="1:13" x14ac:dyDescent="0.25">
      <c r="A428" s="11">
        <v>427</v>
      </c>
      <c r="B428" s="30"/>
      <c r="C428" s="25" t="str">
        <f t="shared" si="48"/>
        <v/>
      </c>
      <c r="D428" s="25" t="str">
        <f t="shared" si="52"/>
        <v/>
      </c>
      <c r="E428" s="11" t="str">
        <f>IF('Prax Math 5732'!B428="","",IF('Prax Math 5732'!D428&lt;'ACT M to SAT M'!$A$2,'ACT M to SAT M'!$B$2,IF('Prax Math 5732'!D428&gt;'ACT M to SAT M'!A$28,'ACT M to SAT M'!B$28,VLOOKUP(D428,'ACT M to SAT M'!A:B,2,FALSE))))</f>
        <v/>
      </c>
      <c r="F428" s="11" t="str">
        <f t="shared" si="49"/>
        <v/>
      </c>
      <c r="G428" s="11" t="str">
        <f t="shared" si="53"/>
        <v/>
      </c>
      <c r="H428" s="11" t="str">
        <f t="shared" si="50"/>
        <v/>
      </c>
      <c r="I428" s="11" t="str">
        <f t="shared" si="54"/>
        <v/>
      </c>
      <c r="J428" s="11" t="str">
        <f t="shared" si="51"/>
        <v/>
      </c>
      <c r="K428" s="11" t="str">
        <f t="shared" si="55"/>
        <v/>
      </c>
      <c r="L428" s="11" t="str">
        <f>IF('Prax Math 5732'!B428="","",'SAT M to CBEST M'!$A$2+'SAT M to CBEST M'!$B$2*E428)</f>
        <v/>
      </c>
      <c r="M428" s="11" t="str">
        <f>IF('Prax Math 5732'!B428="","", IF(L428&lt;20, 20, IF(L428&gt;80, 80, L428)))</f>
        <v/>
      </c>
    </row>
    <row r="429" spans="1:13" x14ac:dyDescent="0.25">
      <c r="A429" s="11">
        <v>428</v>
      </c>
      <c r="B429" s="30"/>
      <c r="C429" s="25" t="str">
        <f t="shared" si="48"/>
        <v/>
      </c>
      <c r="D429" s="25" t="str">
        <f t="shared" si="52"/>
        <v/>
      </c>
      <c r="E429" s="11" t="str">
        <f>IF('Prax Math 5732'!B429="","",IF('Prax Math 5732'!D429&lt;'ACT M to SAT M'!$A$2,'ACT M to SAT M'!$B$2,IF('Prax Math 5732'!D429&gt;'ACT M to SAT M'!A$28,'ACT M to SAT M'!B$28,VLOOKUP(D429,'ACT M to SAT M'!A:B,2,FALSE))))</f>
        <v/>
      </c>
      <c r="F429" s="11" t="str">
        <f t="shared" si="49"/>
        <v/>
      </c>
      <c r="G429" s="11" t="str">
        <f t="shared" si="53"/>
        <v/>
      </c>
      <c r="H429" s="11" t="str">
        <f t="shared" si="50"/>
        <v/>
      </c>
      <c r="I429" s="11" t="str">
        <f t="shared" si="54"/>
        <v/>
      </c>
      <c r="J429" s="11" t="str">
        <f t="shared" si="51"/>
        <v/>
      </c>
      <c r="K429" s="11" t="str">
        <f t="shared" si="55"/>
        <v/>
      </c>
      <c r="L429" s="11" t="str">
        <f>IF('Prax Math 5732'!B429="","",'SAT M to CBEST M'!$A$2+'SAT M to CBEST M'!$B$2*E429)</f>
        <v/>
      </c>
      <c r="M429" s="11" t="str">
        <f>IF('Prax Math 5732'!B429="","", IF(L429&lt;20, 20, IF(L429&gt;80, 80, L429)))</f>
        <v/>
      </c>
    </row>
    <row r="430" spans="1:13" x14ac:dyDescent="0.25">
      <c r="A430" s="11">
        <v>429</v>
      </c>
      <c r="B430" s="30"/>
      <c r="C430" s="25" t="str">
        <f t="shared" si="48"/>
        <v/>
      </c>
      <c r="D430" s="25" t="str">
        <f t="shared" si="52"/>
        <v/>
      </c>
      <c r="E430" s="11" t="str">
        <f>IF('Prax Math 5732'!B430="","",IF('Prax Math 5732'!D430&lt;'ACT M to SAT M'!$A$2,'ACT M to SAT M'!$B$2,IF('Prax Math 5732'!D430&gt;'ACT M to SAT M'!A$28,'ACT M to SAT M'!B$28,VLOOKUP(D430,'ACT M to SAT M'!A:B,2,FALSE))))</f>
        <v/>
      </c>
      <c r="F430" s="11" t="str">
        <f t="shared" si="49"/>
        <v/>
      </c>
      <c r="G430" s="11" t="str">
        <f t="shared" si="53"/>
        <v/>
      </c>
      <c r="H430" s="11" t="str">
        <f t="shared" si="50"/>
        <v/>
      </c>
      <c r="I430" s="11" t="str">
        <f t="shared" si="54"/>
        <v/>
      </c>
      <c r="J430" s="11" t="str">
        <f t="shared" si="51"/>
        <v/>
      </c>
      <c r="K430" s="11" t="str">
        <f t="shared" si="55"/>
        <v/>
      </c>
      <c r="L430" s="11" t="str">
        <f>IF('Prax Math 5732'!B430="","",'SAT M to CBEST M'!$A$2+'SAT M to CBEST M'!$B$2*E430)</f>
        <v/>
      </c>
      <c r="M430" s="11" t="str">
        <f>IF('Prax Math 5732'!B430="","", IF(L430&lt;20, 20, IF(L430&gt;80, 80, L430)))</f>
        <v/>
      </c>
    </row>
    <row r="431" spans="1:13" x14ac:dyDescent="0.25">
      <c r="A431" s="11">
        <v>430</v>
      </c>
      <c r="B431" s="30"/>
      <c r="C431" s="25" t="str">
        <f t="shared" si="48"/>
        <v/>
      </c>
      <c r="D431" s="25" t="str">
        <f t="shared" si="52"/>
        <v/>
      </c>
      <c r="E431" s="11" t="str">
        <f>IF('Prax Math 5732'!B431="","",IF('Prax Math 5732'!D431&lt;'ACT M to SAT M'!$A$2,'ACT M to SAT M'!$B$2,IF('Prax Math 5732'!D431&gt;'ACT M to SAT M'!A$28,'ACT M to SAT M'!B$28,VLOOKUP(D431,'ACT M to SAT M'!A:B,2,FALSE))))</f>
        <v/>
      </c>
      <c r="F431" s="11" t="str">
        <f t="shared" si="49"/>
        <v/>
      </c>
      <c r="G431" s="11" t="str">
        <f t="shared" si="53"/>
        <v/>
      </c>
      <c r="H431" s="11" t="str">
        <f t="shared" si="50"/>
        <v/>
      </c>
      <c r="I431" s="11" t="str">
        <f t="shared" si="54"/>
        <v/>
      </c>
      <c r="J431" s="11" t="str">
        <f t="shared" si="51"/>
        <v/>
      </c>
      <c r="K431" s="11" t="str">
        <f t="shared" si="55"/>
        <v/>
      </c>
      <c r="L431" s="11" t="str">
        <f>IF('Prax Math 5732'!B431="","",'SAT M to CBEST M'!$A$2+'SAT M to CBEST M'!$B$2*E431)</f>
        <v/>
      </c>
      <c r="M431" s="11" t="str">
        <f>IF('Prax Math 5732'!B431="","", IF(L431&lt;20, 20, IF(L431&gt;80, 80, L431)))</f>
        <v/>
      </c>
    </row>
    <row r="432" spans="1:13" x14ac:dyDescent="0.25">
      <c r="A432" s="11">
        <v>431</v>
      </c>
      <c r="B432" s="30"/>
      <c r="C432" s="25" t="str">
        <f t="shared" si="48"/>
        <v/>
      </c>
      <c r="D432" s="25" t="str">
        <f t="shared" si="52"/>
        <v/>
      </c>
      <c r="E432" s="11" t="str">
        <f>IF('Prax Math 5732'!B432="","",IF('Prax Math 5732'!D432&lt;'ACT M to SAT M'!$A$2,'ACT M to SAT M'!$B$2,IF('Prax Math 5732'!D432&gt;'ACT M to SAT M'!A$28,'ACT M to SAT M'!B$28,VLOOKUP(D432,'ACT M to SAT M'!A:B,2,FALSE))))</f>
        <v/>
      </c>
      <c r="F432" s="11" t="str">
        <f t="shared" si="49"/>
        <v/>
      </c>
      <c r="G432" s="11" t="str">
        <f t="shared" si="53"/>
        <v/>
      </c>
      <c r="H432" s="11" t="str">
        <f t="shared" si="50"/>
        <v/>
      </c>
      <c r="I432" s="11" t="str">
        <f t="shared" si="54"/>
        <v/>
      </c>
      <c r="J432" s="11" t="str">
        <f t="shared" si="51"/>
        <v/>
      </c>
      <c r="K432" s="11" t="str">
        <f t="shared" si="55"/>
        <v/>
      </c>
      <c r="L432" s="11" t="str">
        <f>IF('Prax Math 5732'!B432="","",'SAT M to CBEST M'!$A$2+'SAT M to CBEST M'!$B$2*E432)</f>
        <v/>
      </c>
      <c r="M432" s="11" t="str">
        <f>IF('Prax Math 5732'!B432="","", IF(L432&lt;20, 20, IF(L432&gt;80, 80, L432)))</f>
        <v/>
      </c>
    </row>
    <row r="433" spans="1:13" x14ac:dyDescent="0.25">
      <c r="A433" s="11">
        <v>432</v>
      </c>
      <c r="B433" s="30"/>
      <c r="C433" s="25" t="str">
        <f t="shared" si="48"/>
        <v/>
      </c>
      <c r="D433" s="25" t="str">
        <f t="shared" si="52"/>
        <v/>
      </c>
      <c r="E433" s="11" t="str">
        <f>IF('Prax Math 5732'!B433="","",IF('Prax Math 5732'!D433&lt;'ACT M to SAT M'!$A$2,'ACT M to SAT M'!$B$2,IF('Prax Math 5732'!D433&gt;'ACT M to SAT M'!A$28,'ACT M to SAT M'!B$28,VLOOKUP(D433,'ACT M to SAT M'!A:B,2,FALSE))))</f>
        <v/>
      </c>
      <c r="F433" s="11" t="str">
        <f t="shared" si="49"/>
        <v/>
      </c>
      <c r="G433" s="11" t="str">
        <f t="shared" si="53"/>
        <v/>
      </c>
      <c r="H433" s="11" t="str">
        <f t="shared" si="50"/>
        <v/>
      </c>
      <c r="I433" s="11" t="str">
        <f t="shared" si="54"/>
        <v/>
      </c>
      <c r="J433" s="11" t="str">
        <f t="shared" si="51"/>
        <v/>
      </c>
      <c r="K433" s="11" t="str">
        <f t="shared" si="55"/>
        <v/>
      </c>
      <c r="L433" s="11" t="str">
        <f>IF('Prax Math 5732'!B433="","",'SAT M to CBEST M'!$A$2+'SAT M to CBEST M'!$B$2*E433)</f>
        <v/>
      </c>
      <c r="M433" s="11" t="str">
        <f>IF('Prax Math 5732'!B433="","", IF(L433&lt;20, 20, IF(L433&gt;80, 80, L433)))</f>
        <v/>
      </c>
    </row>
    <row r="434" spans="1:13" x14ac:dyDescent="0.25">
      <c r="A434" s="11">
        <v>433</v>
      </c>
      <c r="B434" s="30"/>
      <c r="C434" s="25" t="str">
        <f t="shared" si="48"/>
        <v/>
      </c>
      <c r="D434" s="25" t="str">
        <f t="shared" si="52"/>
        <v/>
      </c>
      <c r="E434" s="11" t="str">
        <f>IF('Prax Math 5732'!B434="","",IF('Prax Math 5732'!D434&lt;'ACT M to SAT M'!$A$2,'ACT M to SAT M'!$B$2,IF('Prax Math 5732'!D434&gt;'ACT M to SAT M'!A$28,'ACT M to SAT M'!B$28,VLOOKUP(D434,'ACT M to SAT M'!A:B,2,FALSE))))</f>
        <v/>
      </c>
      <c r="F434" s="11" t="str">
        <f t="shared" si="49"/>
        <v/>
      </c>
      <c r="G434" s="11" t="str">
        <f t="shared" si="53"/>
        <v/>
      </c>
      <c r="H434" s="11" t="str">
        <f t="shared" si="50"/>
        <v/>
      </c>
      <c r="I434" s="11" t="str">
        <f t="shared" si="54"/>
        <v/>
      </c>
      <c r="J434" s="11" t="str">
        <f t="shared" si="51"/>
        <v/>
      </c>
      <c r="K434" s="11" t="str">
        <f t="shared" si="55"/>
        <v/>
      </c>
      <c r="L434" s="11" t="str">
        <f>IF('Prax Math 5732'!B434="","",'SAT M to CBEST M'!$A$2+'SAT M to CBEST M'!$B$2*E434)</f>
        <v/>
      </c>
      <c r="M434" s="11" t="str">
        <f>IF('Prax Math 5732'!B434="","", IF(L434&lt;20, 20, IF(L434&gt;80, 80, L434)))</f>
        <v/>
      </c>
    </row>
    <row r="435" spans="1:13" x14ac:dyDescent="0.25">
      <c r="A435" s="11">
        <v>434</v>
      </c>
      <c r="B435" s="30"/>
      <c r="C435" s="25" t="str">
        <f t="shared" si="48"/>
        <v/>
      </c>
      <c r="D435" s="25" t="str">
        <f t="shared" si="52"/>
        <v/>
      </c>
      <c r="E435" s="11" t="str">
        <f>IF('Prax Math 5732'!B435="","",IF('Prax Math 5732'!D435&lt;'ACT M to SAT M'!$A$2,'ACT M to SAT M'!$B$2,IF('Prax Math 5732'!D435&gt;'ACT M to SAT M'!A$28,'ACT M to SAT M'!B$28,VLOOKUP(D435,'ACT M to SAT M'!A:B,2,FALSE))))</f>
        <v/>
      </c>
      <c r="F435" s="11" t="str">
        <f t="shared" si="49"/>
        <v/>
      </c>
      <c r="G435" s="11" t="str">
        <f t="shared" si="53"/>
        <v/>
      </c>
      <c r="H435" s="11" t="str">
        <f t="shared" si="50"/>
        <v/>
      </c>
      <c r="I435" s="11" t="str">
        <f t="shared" si="54"/>
        <v/>
      </c>
      <c r="J435" s="11" t="str">
        <f t="shared" si="51"/>
        <v/>
      </c>
      <c r="K435" s="11" t="str">
        <f t="shared" si="55"/>
        <v/>
      </c>
      <c r="L435" s="11" t="str">
        <f>IF('Prax Math 5732'!B435="","",'SAT M to CBEST M'!$A$2+'SAT M to CBEST M'!$B$2*E435)</f>
        <v/>
      </c>
      <c r="M435" s="11" t="str">
        <f>IF('Prax Math 5732'!B435="","", IF(L435&lt;20, 20, IF(L435&gt;80, 80, L435)))</f>
        <v/>
      </c>
    </row>
    <row r="436" spans="1:13" x14ac:dyDescent="0.25">
      <c r="A436" s="11">
        <v>435</v>
      </c>
      <c r="B436" s="30"/>
      <c r="C436" s="25" t="str">
        <f t="shared" si="48"/>
        <v/>
      </c>
      <c r="D436" s="25" t="str">
        <f t="shared" si="52"/>
        <v/>
      </c>
      <c r="E436" s="11" t="str">
        <f>IF('Prax Math 5732'!B436="","",IF('Prax Math 5732'!D436&lt;'ACT M to SAT M'!$A$2,'ACT M to SAT M'!$B$2,IF('Prax Math 5732'!D436&gt;'ACT M to SAT M'!A$28,'ACT M to SAT M'!B$28,VLOOKUP(D436,'ACT M to SAT M'!A:B,2,FALSE))))</f>
        <v/>
      </c>
      <c r="F436" s="11" t="str">
        <f t="shared" si="49"/>
        <v/>
      </c>
      <c r="G436" s="11" t="str">
        <f t="shared" si="53"/>
        <v/>
      </c>
      <c r="H436" s="11" t="str">
        <f t="shared" si="50"/>
        <v/>
      </c>
      <c r="I436" s="11" t="str">
        <f t="shared" si="54"/>
        <v/>
      </c>
      <c r="J436" s="11" t="str">
        <f t="shared" si="51"/>
        <v/>
      </c>
      <c r="K436" s="11" t="str">
        <f t="shared" si="55"/>
        <v/>
      </c>
      <c r="L436" s="11" t="str">
        <f>IF('Prax Math 5732'!B436="","",'SAT M to CBEST M'!$A$2+'SAT M to CBEST M'!$B$2*E436)</f>
        <v/>
      </c>
      <c r="M436" s="11" t="str">
        <f>IF('Prax Math 5732'!B436="","", IF(L436&lt;20, 20, IF(L436&gt;80, 80, L436)))</f>
        <v/>
      </c>
    </row>
    <row r="437" spans="1:13" x14ac:dyDescent="0.25">
      <c r="A437" s="11">
        <v>436</v>
      </c>
      <c r="B437" s="30"/>
      <c r="C437" s="25" t="str">
        <f t="shared" si="48"/>
        <v/>
      </c>
      <c r="D437" s="25" t="str">
        <f t="shared" si="52"/>
        <v/>
      </c>
      <c r="E437" s="11" t="str">
        <f>IF('Prax Math 5732'!B437="","",IF('Prax Math 5732'!D437&lt;'ACT M to SAT M'!$A$2,'ACT M to SAT M'!$B$2,IF('Prax Math 5732'!D437&gt;'ACT M to SAT M'!A$28,'ACT M to SAT M'!B$28,VLOOKUP(D437,'ACT M to SAT M'!A:B,2,FALSE))))</f>
        <v/>
      </c>
      <c r="F437" s="11" t="str">
        <f t="shared" si="49"/>
        <v/>
      </c>
      <c r="G437" s="11" t="str">
        <f t="shared" si="53"/>
        <v/>
      </c>
      <c r="H437" s="11" t="str">
        <f t="shared" si="50"/>
        <v/>
      </c>
      <c r="I437" s="11" t="str">
        <f t="shared" si="54"/>
        <v/>
      </c>
      <c r="J437" s="11" t="str">
        <f t="shared" si="51"/>
        <v/>
      </c>
      <c r="K437" s="11" t="str">
        <f t="shared" si="55"/>
        <v/>
      </c>
      <c r="L437" s="11" t="str">
        <f>IF('Prax Math 5732'!B437="","",'SAT M to CBEST M'!$A$2+'SAT M to CBEST M'!$B$2*E437)</f>
        <v/>
      </c>
      <c r="M437" s="11" t="str">
        <f>IF('Prax Math 5732'!B437="","", IF(L437&lt;20, 20, IF(L437&gt;80, 80, L437)))</f>
        <v/>
      </c>
    </row>
    <row r="438" spans="1:13" x14ac:dyDescent="0.25">
      <c r="A438" s="11">
        <v>437</v>
      </c>
      <c r="B438" s="30"/>
      <c r="C438" s="25" t="str">
        <f t="shared" si="48"/>
        <v/>
      </c>
      <c r="D438" s="25" t="str">
        <f t="shared" si="52"/>
        <v/>
      </c>
      <c r="E438" s="11" t="str">
        <f>IF('Prax Math 5732'!B438="","",IF('Prax Math 5732'!D438&lt;'ACT M to SAT M'!$A$2,'ACT M to SAT M'!$B$2,IF('Prax Math 5732'!D438&gt;'ACT M to SAT M'!A$28,'ACT M to SAT M'!B$28,VLOOKUP(D438,'ACT M to SAT M'!A:B,2,FALSE))))</f>
        <v/>
      </c>
      <c r="F438" s="11" t="str">
        <f t="shared" si="49"/>
        <v/>
      </c>
      <c r="G438" s="11" t="str">
        <f t="shared" si="53"/>
        <v/>
      </c>
      <c r="H438" s="11" t="str">
        <f t="shared" si="50"/>
        <v/>
      </c>
      <c r="I438" s="11" t="str">
        <f t="shared" si="54"/>
        <v/>
      </c>
      <c r="J438" s="11" t="str">
        <f t="shared" si="51"/>
        <v/>
      </c>
      <c r="K438" s="11" t="str">
        <f t="shared" si="55"/>
        <v/>
      </c>
      <c r="L438" s="11" t="str">
        <f>IF('Prax Math 5732'!B438="","",'SAT M to CBEST M'!$A$2+'SAT M to CBEST M'!$B$2*E438)</f>
        <v/>
      </c>
      <c r="M438" s="11" t="str">
        <f>IF('Prax Math 5732'!B438="","", IF(L438&lt;20, 20, IF(L438&gt;80, 80, L438)))</f>
        <v/>
      </c>
    </row>
    <row r="439" spans="1:13" x14ac:dyDescent="0.25">
      <c r="A439" s="11">
        <v>438</v>
      </c>
      <c r="B439" s="30"/>
      <c r="C439" s="25" t="str">
        <f t="shared" si="48"/>
        <v/>
      </c>
      <c r="D439" s="25" t="str">
        <f t="shared" si="52"/>
        <v/>
      </c>
      <c r="E439" s="11" t="str">
        <f>IF('Prax Math 5732'!B439="","",IF('Prax Math 5732'!D439&lt;'ACT M to SAT M'!$A$2,'ACT M to SAT M'!$B$2,IF('Prax Math 5732'!D439&gt;'ACT M to SAT M'!A$28,'ACT M to SAT M'!B$28,VLOOKUP(D439,'ACT M to SAT M'!A:B,2,FALSE))))</f>
        <v/>
      </c>
      <c r="F439" s="11" t="str">
        <f t="shared" si="49"/>
        <v/>
      </c>
      <c r="G439" s="11" t="str">
        <f t="shared" si="53"/>
        <v/>
      </c>
      <c r="H439" s="11" t="str">
        <f t="shared" si="50"/>
        <v/>
      </c>
      <c r="I439" s="11" t="str">
        <f t="shared" si="54"/>
        <v/>
      </c>
      <c r="J439" s="11" t="str">
        <f t="shared" si="51"/>
        <v/>
      </c>
      <c r="K439" s="11" t="str">
        <f t="shared" si="55"/>
        <v/>
      </c>
      <c r="L439" s="11" t="str">
        <f>IF('Prax Math 5732'!B439="","",'SAT M to CBEST M'!$A$2+'SAT M to CBEST M'!$B$2*E439)</f>
        <v/>
      </c>
      <c r="M439" s="11" t="str">
        <f>IF('Prax Math 5732'!B439="","", IF(L439&lt;20, 20, IF(L439&gt;80, 80, L439)))</f>
        <v/>
      </c>
    </row>
    <row r="440" spans="1:13" x14ac:dyDescent="0.25">
      <c r="A440" s="11">
        <v>439</v>
      </c>
      <c r="B440" s="30"/>
      <c r="C440" s="25" t="str">
        <f t="shared" si="48"/>
        <v/>
      </c>
      <c r="D440" s="25" t="str">
        <f t="shared" si="52"/>
        <v/>
      </c>
      <c r="E440" s="11" t="str">
        <f>IF('Prax Math 5732'!B440="","",IF('Prax Math 5732'!D440&lt;'ACT M to SAT M'!$A$2,'ACT M to SAT M'!$B$2,IF('Prax Math 5732'!D440&gt;'ACT M to SAT M'!A$28,'ACT M to SAT M'!B$28,VLOOKUP(D440,'ACT M to SAT M'!A:B,2,FALSE))))</f>
        <v/>
      </c>
      <c r="F440" s="11" t="str">
        <f t="shared" si="49"/>
        <v/>
      </c>
      <c r="G440" s="11" t="str">
        <f t="shared" si="53"/>
        <v/>
      </c>
      <c r="H440" s="11" t="str">
        <f t="shared" si="50"/>
        <v/>
      </c>
      <c r="I440" s="11" t="str">
        <f t="shared" si="54"/>
        <v/>
      </c>
      <c r="J440" s="11" t="str">
        <f t="shared" si="51"/>
        <v/>
      </c>
      <c r="K440" s="11" t="str">
        <f t="shared" si="55"/>
        <v/>
      </c>
      <c r="L440" s="11" t="str">
        <f>IF('Prax Math 5732'!B440="","",'SAT M to CBEST M'!$A$2+'SAT M to CBEST M'!$B$2*E440)</f>
        <v/>
      </c>
      <c r="M440" s="11" t="str">
        <f>IF('Prax Math 5732'!B440="","", IF(L440&lt;20, 20, IF(L440&gt;80, 80, L440)))</f>
        <v/>
      </c>
    </row>
    <row r="441" spans="1:13" x14ac:dyDescent="0.25">
      <c r="A441" s="11">
        <v>440</v>
      </c>
      <c r="B441" s="30"/>
      <c r="C441" s="25" t="str">
        <f t="shared" si="48"/>
        <v/>
      </c>
      <c r="D441" s="25" t="str">
        <f t="shared" si="52"/>
        <v/>
      </c>
      <c r="E441" s="11" t="str">
        <f>IF('Prax Math 5732'!B441="","",IF('Prax Math 5732'!D441&lt;'ACT M to SAT M'!$A$2,'ACT M to SAT M'!$B$2,IF('Prax Math 5732'!D441&gt;'ACT M to SAT M'!A$28,'ACT M to SAT M'!B$28,VLOOKUP(D441,'ACT M to SAT M'!A:B,2,FALSE))))</f>
        <v/>
      </c>
      <c r="F441" s="11" t="str">
        <f t="shared" si="49"/>
        <v/>
      </c>
      <c r="G441" s="11" t="str">
        <f t="shared" si="53"/>
        <v/>
      </c>
      <c r="H441" s="11" t="str">
        <f t="shared" si="50"/>
        <v/>
      </c>
      <c r="I441" s="11" t="str">
        <f t="shared" si="54"/>
        <v/>
      </c>
      <c r="J441" s="11" t="str">
        <f t="shared" si="51"/>
        <v/>
      </c>
      <c r="K441" s="11" t="str">
        <f t="shared" si="55"/>
        <v/>
      </c>
      <c r="L441" s="11" t="str">
        <f>IF('Prax Math 5732'!B441="","",'SAT M to CBEST M'!$A$2+'SAT M to CBEST M'!$B$2*E441)</f>
        <v/>
      </c>
      <c r="M441" s="11" t="str">
        <f>IF('Prax Math 5732'!B441="","", IF(L441&lt;20, 20, IF(L441&gt;80, 80, L441)))</f>
        <v/>
      </c>
    </row>
    <row r="442" spans="1:13" x14ac:dyDescent="0.25">
      <c r="A442" s="11">
        <v>441</v>
      </c>
      <c r="B442" s="30"/>
      <c r="C442" s="25" t="str">
        <f t="shared" si="48"/>
        <v/>
      </c>
      <c r="D442" s="25" t="str">
        <f t="shared" si="52"/>
        <v/>
      </c>
      <c r="E442" s="11" t="str">
        <f>IF('Prax Math 5732'!B442="","",IF('Prax Math 5732'!D442&lt;'ACT M to SAT M'!$A$2,'ACT M to SAT M'!$B$2,IF('Prax Math 5732'!D442&gt;'ACT M to SAT M'!A$28,'ACT M to SAT M'!B$28,VLOOKUP(D442,'ACT M to SAT M'!A:B,2,FALSE))))</f>
        <v/>
      </c>
      <c r="F442" s="11" t="str">
        <f t="shared" si="49"/>
        <v/>
      </c>
      <c r="G442" s="11" t="str">
        <f t="shared" si="53"/>
        <v/>
      </c>
      <c r="H442" s="11" t="str">
        <f t="shared" si="50"/>
        <v/>
      </c>
      <c r="I442" s="11" t="str">
        <f t="shared" si="54"/>
        <v/>
      </c>
      <c r="J442" s="11" t="str">
        <f t="shared" si="51"/>
        <v/>
      </c>
      <c r="K442" s="11" t="str">
        <f t="shared" si="55"/>
        <v/>
      </c>
      <c r="L442" s="11" t="str">
        <f>IF('Prax Math 5732'!B442="","",'SAT M to CBEST M'!$A$2+'SAT M to CBEST M'!$B$2*E442)</f>
        <v/>
      </c>
      <c r="M442" s="11" t="str">
        <f>IF('Prax Math 5732'!B442="","", IF(L442&lt;20, 20, IF(L442&gt;80, 80, L442)))</f>
        <v/>
      </c>
    </row>
    <row r="443" spans="1:13" x14ac:dyDescent="0.25">
      <c r="A443" s="11">
        <v>442</v>
      </c>
      <c r="B443" s="30"/>
      <c r="C443" s="25" t="str">
        <f t="shared" si="48"/>
        <v/>
      </c>
      <c r="D443" s="25" t="str">
        <f t="shared" si="52"/>
        <v/>
      </c>
      <c r="E443" s="11" t="str">
        <f>IF('Prax Math 5732'!B443="","",IF('Prax Math 5732'!D443&lt;'ACT M to SAT M'!$A$2,'ACT M to SAT M'!$B$2,IF('Prax Math 5732'!D443&gt;'ACT M to SAT M'!A$28,'ACT M to SAT M'!B$28,VLOOKUP(D443,'ACT M to SAT M'!A:B,2,FALSE))))</f>
        <v/>
      </c>
      <c r="F443" s="11" t="str">
        <f t="shared" si="49"/>
        <v/>
      </c>
      <c r="G443" s="11" t="str">
        <f t="shared" si="53"/>
        <v/>
      </c>
      <c r="H443" s="11" t="str">
        <f t="shared" si="50"/>
        <v/>
      </c>
      <c r="I443" s="11" t="str">
        <f t="shared" si="54"/>
        <v/>
      </c>
      <c r="J443" s="11" t="str">
        <f t="shared" si="51"/>
        <v/>
      </c>
      <c r="K443" s="11" t="str">
        <f t="shared" si="55"/>
        <v/>
      </c>
      <c r="L443" s="11" t="str">
        <f>IF('Prax Math 5732'!B443="","",'SAT M to CBEST M'!$A$2+'SAT M to CBEST M'!$B$2*E443)</f>
        <v/>
      </c>
      <c r="M443" s="11" t="str">
        <f>IF('Prax Math 5732'!B443="","", IF(L443&lt;20, 20, IF(L443&gt;80, 80, L443)))</f>
        <v/>
      </c>
    </row>
    <row r="444" spans="1:13" x14ac:dyDescent="0.25">
      <c r="A444" s="11">
        <v>443</v>
      </c>
      <c r="B444" s="30"/>
      <c r="C444" s="25" t="str">
        <f t="shared" si="48"/>
        <v/>
      </c>
      <c r="D444" s="25" t="str">
        <f t="shared" si="52"/>
        <v/>
      </c>
      <c r="E444" s="11" t="str">
        <f>IF('Prax Math 5732'!B444="","",IF('Prax Math 5732'!D444&lt;'ACT M to SAT M'!$A$2,'ACT M to SAT M'!$B$2,IF('Prax Math 5732'!D444&gt;'ACT M to SAT M'!A$28,'ACT M to SAT M'!B$28,VLOOKUP(D444,'ACT M to SAT M'!A:B,2,FALSE))))</f>
        <v/>
      </c>
      <c r="F444" s="11" t="str">
        <f t="shared" si="49"/>
        <v/>
      </c>
      <c r="G444" s="11" t="str">
        <f t="shared" si="53"/>
        <v/>
      </c>
      <c r="H444" s="11" t="str">
        <f t="shared" si="50"/>
        <v/>
      </c>
      <c r="I444" s="11" t="str">
        <f t="shared" si="54"/>
        <v/>
      </c>
      <c r="J444" s="11" t="str">
        <f t="shared" si="51"/>
        <v/>
      </c>
      <c r="K444" s="11" t="str">
        <f t="shared" si="55"/>
        <v/>
      </c>
      <c r="L444" s="11" t="str">
        <f>IF('Prax Math 5732'!B444="","",'SAT M to CBEST M'!$A$2+'SAT M to CBEST M'!$B$2*E444)</f>
        <v/>
      </c>
      <c r="M444" s="11" t="str">
        <f>IF('Prax Math 5732'!B444="","", IF(L444&lt;20, 20, IF(L444&gt;80, 80, L444)))</f>
        <v/>
      </c>
    </row>
    <row r="445" spans="1:13" x14ac:dyDescent="0.25">
      <c r="A445" s="11">
        <v>444</v>
      </c>
      <c r="B445" s="30"/>
      <c r="C445" s="25" t="str">
        <f t="shared" si="48"/>
        <v/>
      </c>
      <c r="D445" s="25" t="str">
        <f t="shared" si="52"/>
        <v/>
      </c>
      <c r="E445" s="11" t="str">
        <f>IF('Prax Math 5732'!B445="","",IF('Prax Math 5732'!D445&lt;'ACT M to SAT M'!$A$2,'ACT M to SAT M'!$B$2,IF('Prax Math 5732'!D445&gt;'ACT M to SAT M'!A$28,'ACT M to SAT M'!B$28,VLOOKUP(D445,'ACT M to SAT M'!A:B,2,FALSE))))</f>
        <v/>
      </c>
      <c r="F445" s="11" t="str">
        <f t="shared" si="49"/>
        <v/>
      </c>
      <c r="G445" s="11" t="str">
        <f t="shared" si="53"/>
        <v/>
      </c>
      <c r="H445" s="11" t="str">
        <f t="shared" si="50"/>
        <v/>
      </c>
      <c r="I445" s="11" t="str">
        <f t="shared" si="54"/>
        <v/>
      </c>
      <c r="J445" s="11" t="str">
        <f t="shared" si="51"/>
        <v/>
      </c>
      <c r="K445" s="11" t="str">
        <f t="shared" si="55"/>
        <v/>
      </c>
      <c r="L445" s="11" t="str">
        <f>IF('Prax Math 5732'!B445="","",'SAT M to CBEST M'!$A$2+'SAT M to CBEST M'!$B$2*E445)</f>
        <v/>
      </c>
      <c r="M445" s="11" t="str">
        <f>IF('Prax Math 5732'!B445="","", IF(L445&lt;20, 20, IF(L445&gt;80, 80, L445)))</f>
        <v/>
      </c>
    </row>
    <row r="446" spans="1:13" x14ac:dyDescent="0.25">
      <c r="A446" s="11">
        <v>445</v>
      </c>
      <c r="B446" s="30"/>
      <c r="C446" s="25" t="str">
        <f t="shared" si="48"/>
        <v/>
      </c>
      <c r="D446" s="25" t="str">
        <f t="shared" si="52"/>
        <v/>
      </c>
      <c r="E446" s="11" t="str">
        <f>IF('Prax Math 5732'!B446="","",IF('Prax Math 5732'!D446&lt;'ACT M to SAT M'!$A$2,'ACT M to SAT M'!$B$2,IF('Prax Math 5732'!D446&gt;'ACT M to SAT M'!A$28,'ACT M to SAT M'!B$28,VLOOKUP(D446,'ACT M to SAT M'!A:B,2,FALSE))))</f>
        <v/>
      </c>
      <c r="F446" s="11" t="str">
        <f t="shared" si="49"/>
        <v/>
      </c>
      <c r="G446" s="11" t="str">
        <f t="shared" si="53"/>
        <v/>
      </c>
      <c r="H446" s="11" t="str">
        <f t="shared" si="50"/>
        <v/>
      </c>
      <c r="I446" s="11" t="str">
        <f t="shared" si="54"/>
        <v/>
      </c>
      <c r="J446" s="11" t="str">
        <f t="shared" si="51"/>
        <v/>
      </c>
      <c r="K446" s="11" t="str">
        <f t="shared" si="55"/>
        <v/>
      </c>
      <c r="L446" s="11" t="str">
        <f>IF('Prax Math 5732'!B446="","",'SAT M to CBEST M'!$A$2+'SAT M to CBEST M'!$B$2*E446)</f>
        <v/>
      </c>
      <c r="M446" s="11" t="str">
        <f>IF('Prax Math 5732'!B446="","", IF(L446&lt;20, 20, IF(L446&gt;80, 80, L446)))</f>
        <v/>
      </c>
    </row>
    <row r="447" spans="1:13" x14ac:dyDescent="0.25">
      <c r="A447" s="11">
        <v>446</v>
      </c>
      <c r="B447" s="30"/>
      <c r="C447" s="25" t="str">
        <f t="shared" si="48"/>
        <v/>
      </c>
      <c r="D447" s="25" t="str">
        <f t="shared" si="52"/>
        <v/>
      </c>
      <c r="E447" s="11" t="str">
        <f>IF('Prax Math 5732'!B447="","",IF('Prax Math 5732'!D447&lt;'ACT M to SAT M'!$A$2,'ACT M to SAT M'!$B$2,IF('Prax Math 5732'!D447&gt;'ACT M to SAT M'!A$28,'ACT M to SAT M'!B$28,VLOOKUP(D447,'ACT M to SAT M'!A:B,2,FALSE))))</f>
        <v/>
      </c>
      <c r="F447" s="11" t="str">
        <f t="shared" si="49"/>
        <v/>
      </c>
      <c r="G447" s="11" t="str">
        <f t="shared" si="53"/>
        <v/>
      </c>
      <c r="H447" s="11" t="str">
        <f t="shared" si="50"/>
        <v/>
      </c>
      <c r="I447" s="11" t="str">
        <f t="shared" si="54"/>
        <v/>
      </c>
      <c r="J447" s="11" t="str">
        <f t="shared" si="51"/>
        <v/>
      </c>
      <c r="K447" s="11" t="str">
        <f t="shared" si="55"/>
        <v/>
      </c>
      <c r="L447" s="11" t="str">
        <f>IF('Prax Math 5732'!B447="","",'SAT M to CBEST M'!$A$2+'SAT M to CBEST M'!$B$2*E447)</f>
        <v/>
      </c>
      <c r="M447" s="11" t="str">
        <f>IF('Prax Math 5732'!B447="","", IF(L447&lt;20, 20, IF(L447&gt;80, 80, L447)))</f>
        <v/>
      </c>
    </row>
    <row r="448" spans="1:13" x14ac:dyDescent="0.25">
      <c r="A448" s="11">
        <v>447</v>
      </c>
      <c r="B448" s="30"/>
      <c r="C448" s="25" t="str">
        <f t="shared" si="48"/>
        <v/>
      </c>
      <c r="D448" s="25" t="str">
        <f t="shared" si="52"/>
        <v/>
      </c>
      <c r="E448" s="11" t="str">
        <f>IF('Prax Math 5732'!B448="","",IF('Prax Math 5732'!D448&lt;'ACT M to SAT M'!$A$2,'ACT M to SAT M'!$B$2,IF('Prax Math 5732'!D448&gt;'ACT M to SAT M'!A$28,'ACT M to SAT M'!B$28,VLOOKUP(D448,'ACT M to SAT M'!A:B,2,FALSE))))</f>
        <v/>
      </c>
      <c r="F448" s="11" t="str">
        <f t="shared" si="49"/>
        <v/>
      </c>
      <c r="G448" s="11" t="str">
        <f t="shared" si="53"/>
        <v/>
      </c>
      <c r="H448" s="11" t="str">
        <f t="shared" si="50"/>
        <v/>
      </c>
      <c r="I448" s="11" t="str">
        <f t="shared" si="54"/>
        <v/>
      </c>
      <c r="J448" s="11" t="str">
        <f t="shared" si="51"/>
        <v/>
      </c>
      <c r="K448" s="11" t="str">
        <f t="shared" si="55"/>
        <v/>
      </c>
      <c r="L448" s="11" t="str">
        <f>IF('Prax Math 5732'!B448="","",'SAT M to CBEST M'!$A$2+'SAT M to CBEST M'!$B$2*E448)</f>
        <v/>
      </c>
      <c r="M448" s="11" t="str">
        <f>IF('Prax Math 5732'!B448="","", IF(L448&lt;20, 20, IF(L448&gt;80, 80, L448)))</f>
        <v/>
      </c>
    </row>
    <row r="449" spans="1:13" x14ac:dyDescent="0.25">
      <c r="A449" s="11">
        <v>448</v>
      </c>
      <c r="B449" s="30"/>
      <c r="C449" s="25" t="str">
        <f t="shared" si="48"/>
        <v/>
      </c>
      <c r="D449" s="25" t="str">
        <f t="shared" si="52"/>
        <v/>
      </c>
      <c r="E449" s="11" t="str">
        <f>IF('Prax Math 5732'!B449="","",IF('Prax Math 5732'!D449&lt;'ACT M to SAT M'!$A$2,'ACT M to SAT M'!$B$2,IF('Prax Math 5732'!D449&gt;'ACT M to SAT M'!A$28,'ACT M to SAT M'!B$28,VLOOKUP(D449,'ACT M to SAT M'!A:B,2,FALSE))))</f>
        <v/>
      </c>
      <c r="F449" s="11" t="str">
        <f t="shared" si="49"/>
        <v/>
      </c>
      <c r="G449" s="11" t="str">
        <f t="shared" si="53"/>
        <v/>
      </c>
      <c r="H449" s="11" t="str">
        <f t="shared" si="50"/>
        <v/>
      </c>
      <c r="I449" s="11" t="str">
        <f t="shared" si="54"/>
        <v/>
      </c>
      <c r="J449" s="11" t="str">
        <f t="shared" si="51"/>
        <v/>
      </c>
      <c r="K449" s="11" t="str">
        <f t="shared" si="55"/>
        <v/>
      </c>
      <c r="L449" s="11" t="str">
        <f>IF('Prax Math 5732'!B449="","",'SAT M to CBEST M'!$A$2+'SAT M to CBEST M'!$B$2*E449)</f>
        <v/>
      </c>
      <c r="M449" s="11" t="str">
        <f>IF('Prax Math 5732'!B449="","", IF(L449&lt;20, 20, IF(L449&gt;80, 80, L449)))</f>
        <v/>
      </c>
    </row>
    <row r="450" spans="1:13" x14ac:dyDescent="0.25">
      <c r="A450" s="11">
        <v>449</v>
      </c>
      <c r="B450" s="30"/>
      <c r="C450" s="25" t="str">
        <f t="shared" ref="C450:C513" si="56">IF(B450="","", interceptPCM5732toACTM + slopePCM5732toACTM*B450)</f>
        <v/>
      </c>
      <c r="D450" s="25" t="str">
        <f t="shared" si="52"/>
        <v/>
      </c>
      <c r="E450" s="11" t="str">
        <f>IF('Prax Math 5732'!B450="","",IF('Prax Math 5732'!D450&lt;'ACT M to SAT M'!$A$2,'ACT M to SAT M'!$B$2,IF('Prax Math 5732'!D450&gt;'ACT M to SAT M'!A$28,'ACT M to SAT M'!B$28,VLOOKUP(D450,'ACT M to SAT M'!A:B,2,FALSE))))</f>
        <v/>
      </c>
      <c r="F450" s="11" t="str">
        <f t="shared" ref="F450:F513" si="57">IF(B450="","",IF(D450&gt;=17, upperinterceptACTMtoPAAM201+D450*upperslopeACTMtoPAAM201, lowerinterceptACTMtoPAAM201+D450*lowerslopeACTMtoPAAM201))</f>
        <v/>
      </c>
      <c r="G450" s="11" t="str">
        <f t="shared" si="53"/>
        <v/>
      </c>
      <c r="H450" s="11" t="str">
        <f t="shared" ref="H450:H513" si="58">IF(B450="","",interceptACTMtoPCM5733+slopeACTMtoPCM5733*D450)</f>
        <v/>
      </c>
      <c r="I450" s="11" t="str">
        <f t="shared" si="54"/>
        <v/>
      </c>
      <c r="J450" s="11" t="str">
        <f t="shared" ref="J450:J513" si="59">IF(B450="","",IF(D450&gt;=16, upperinterceptACTMtoPAAM211+D450*upperslopeACTMtoPAAM211, lowerinterceptACTMtoPAAM211+D450*lowerslopeACTMtoPAAM211))</f>
        <v/>
      </c>
      <c r="K450" s="11" t="str">
        <f t="shared" si="55"/>
        <v/>
      </c>
      <c r="L450" s="11" t="str">
        <f>IF('Prax Math 5732'!B450="","",'SAT M to CBEST M'!$A$2+'SAT M to CBEST M'!$B$2*E450)</f>
        <v/>
      </c>
      <c r="M450" s="11" t="str">
        <f>IF('Prax Math 5732'!B450="","", IF(L450&lt;20, 20, IF(L450&gt;80, 80, L450)))</f>
        <v/>
      </c>
    </row>
    <row r="451" spans="1:13" x14ac:dyDescent="0.25">
      <c r="A451" s="11">
        <v>450</v>
      </c>
      <c r="B451" s="30"/>
      <c r="C451" s="25" t="str">
        <f t="shared" si="56"/>
        <v/>
      </c>
      <c r="D451" s="25" t="str">
        <f t="shared" ref="D451:D514" si="60">IF(B451="","",IF(C451&lt;1,1,IF(C451&gt;36,36,ROUND(C451,0))))</f>
        <v/>
      </c>
      <c r="E451" s="11" t="str">
        <f>IF('Prax Math 5732'!B451="","",IF('Prax Math 5732'!D451&lt;'ACT M to SAT M'!$A$2,'ACT M to SAT M'!$B$2,IF('Prax Math 5732'!D451&gt;'ACT M to SAT M'!A$28,'ACT M to SAT M'!B$28,VLOOKUP(D451,'ACT M to SAT M'!A:B,2,FALSE))))</f>
        <v/>
      </c>
      <c r="F451" s="11" t="str">
        <f t="shared" si="57"/>
        <v/>
      </c>
      <c r="G451" s="11" t="str">
        <f t="shared" ref="G451:G514" si="61">IF(B451="","", IF(F451&lt;100, 100, IF(F451&gt;300, 300, F451)))</f>
        <v/>
      </c>
      <c r="H451" s="11" t="str">
        <f t="shared" si="58"/>
        <v/>
      </c>
      <c r="I451" s="11" t="str">
        <f t="shared" ref="I451:I514" si="62">IF(B451="","", IF(H451&lt;100, 100, IF(H451&gt;200, 200, H451)))</f>
        <v/>
      </c>
      <c r="J451" s="11" t="str">
        <f t="shared" si="59"/>
        <v/>
      </c>
      <c r="K451" s="11" t="str">
        <f t="shared" ref="K451:K514" si="63">IF(B451="","", IF(J451&lt;100, 100, IF(J451&gt;300, 300, J451)))</f>
        <v/>
      </c>
      <c r="L451" s="11" t="str">
        <f>IF('Prax Math 5732'!B451="","",'SAT M to CBEST M'!$A$2+'SAT M to CBEST M'!$B$2*E451)</f>
        <v/>
      </c>
      <c r="M451" s="11" t="str">
        <f>IF('Prax Math 5732'!B451="","", IF(L451&lt;20, 20, IF(L451&gt;80, 80, L451)))</f>
        <v/>
      </c>
    </row>
    <row r="452" spans="1:13" x14ac:dyDescent="0.25">
      <c r="A452" s="11">
        <v>451</v>
      </c>
      <c r="B452" s="30"/>
      <c r="C452" s="25" t="str">
        <f t="shared" si="56"/>
        <v/>
      </c>
      <c r="D452" s="25" t="str">
        <f t="shared" si="60"/>
        <v/>
      </c>
      <c r="E452" s="11" t="str">
        <f>IF('Prax Math 5732'!B452="","",IF('Prax Math 5732'!D452&lt;'ACT M to SAT M'!$A$2,'ACT M to SAT M'!$B$2,IF('Prax Math 5732'!D452&gt;'ACT M to SAT M'!A$28,'ACT M to SAT M'!B$28,VLOOKUP(D452,'ACT M to SAT M'!A:B,2,FALSE))))</f>
        <v/>
      </c>
      <c r="F452" s="11" t="str">
        <f t="shared" si="57"/>
        <v/>
      </c>
      <c r="G452" s="11" t="str">
        <f t="shared" si="61"/>
        <v/>
      </c>
      <c r="H452" s="11" t="str">
        <f t="shared" si="58"/>
        <v/>
      </c>
      <c r="I452" s="11" t="str">
        <f t="shared" si="62"/>
        <v/>
      </c>
      <c r="J452" s="11" t="str">
        <f t="shared" si="59"/>
        <v/>
      </c>
      <c r="K452" s="11" t="str">
        <f t="shared" si="63"/>
        <v/>
      </c>
      <c r="L452" s="11" t="str">
        <f>IF('Prax Math 5732'!B452="","",'SAT M to CBEST M'!$A$2+'SAT M to CBEST M'!$B$2*E452)</f>
        <v/>
      </c>
      <c r="M452" s="11" t="str">
        <f>IF('Prax Math 5732'!B452="","", IF(L452&lt;20, 20, IF(L452&gt;80, 80, L452)))</f>
        <v/>
      </c>
    </row>
    <row r="453" spans="1:13" x14ac:dyDescent="0.25">
      <c r="A453" s="11">
        <v>452</v>
      </c>
      <c r="B453" s="30"/>
      <c r="C453" s="25" t="str">
        <f t="shared" si="56"/>
        <v/>
      </c>
      <c r="D453" s="25" t="str">
        <f t="shared" si="60"/>
        <v/>
      </c>
      <c r="E453" s="11" t="str">
        <f>IF('Prax Math 5732'!B453="","",IF('Prax Math 5732'!D453&lt;'ACT M to SAT M'!$A$2,'ACT M to SAT M'!$B$2,IF('Prax Math 5732'!D453&gt;'ACT M to SAT M'!A$28,'ACT M to SAT M'!B$28,VLOOKUP(D453,'ACT M to SAT M'!A:B,2,FALSE))))</f>
        <v/>
      </c>
      <c r="F453" s="11" t="str">
        <f t="shared" si="57"/>
        <v/>
      </c>
      <c r="G453" s="11" t="str">
        <f t="shared" si="61"/>
        <v/>
      </c>
      <c r="H453" s="11" t="str">
        <f t="shared" si="58"/>
        <v/>
      </c>
      <c r="I453" s="11" t="str">
        <f t="shared" si="62"/>
        <v/>
      </c>
      <c r="J453" s="11" t="str">
        <f t="shared" si="59"/>
        <v/>
      </c>
      <c r="K453" s="11" t="str">
        <f t="shared" si="63"/>
        <v/>
      </c>
      <c r="L453" s="11" t="str">
        <f>IF('Prax Math 5732'!B453="","",'SAT M to CBEST M'!$A$2+'SAT M to CBEST M'!$B$2*E453)</f>
        <v/>
      </c>
      <c r="M453" s="11" t="str">
        <f>IF('Prax Math 5732'!B453="","", IF(L453&lt;20, 20, IF(L453&gt;80, 80, L453)))</f>
        <v/>
      </c>
    </row>
    <row r="454" spans="1:13" x14ac:dyDescent="0.25">
      <c r="A454" s="11">
        <v>453</v>
      </c>
      <c r="B454" s="30"/>
      <c r="C454" s="25" t="str">
        <f t="shared" si="56"/>
        <v/>
      </c>
      <c r="D454" s="25" t="str">
        <f t="shared" si="60"/>
        <v/>
      </c>
      <c r="E454" s="11" t="str">
        <f>IF('Prax Math 5732'!B454="","",IF('Prax Math 5732'!D454&lt;'ACT M to SAT M'!$A$2,'ACT M to SAT M'!$B$2,IF('Prax Math 5732'!D454&gt;'ACT M to SAT M'!A$28,'ACT M to SAT M'!B$28,VLOOKUP(D454,'ACT M to SAT M'!A:B,2,FALSE))))</f>
        <v/>
      </c>
      <c r="F454" s="11" t="str">
        <f t="shared" si="57"/>
        <v/>
      </c>
      <c r="G454" s="11" t="str">
        <f t="shared" si="61"/>
        <v/>
      </c>
      <c r="H454" s="11" t="str">
        <f t="shared" si="58"/>
        <v/>
      </c>
      <c r="I454" s="11" t="str">
        <f t="shared" si="62"/>
        <v/>
      </c>
      <c r="J454" s="11" t="str">
        <f t="shared" si="59"/>
        <v/>
      </c>
      <c r="K454" s="11" t="str">
        <f t="shared" si="63"/>
        <v/>
      </c>
      <c r="L454" s="11" t="str">
        <f>IF('Prax Math 5732'!B454="","",'SAT M to CBEST M'!$A$2+'SAT M to CBEST M'!$B$2*E454)</f>
        <v/>
      </c>
      <c r="M454" s="11" t="str">
        <f>IF('Prax Math 5732'!B454="","", IF(L454&lt;20, 20, IF(L454&gt;80, 80, L454)))</f>
        <v/>
      </c>
    </row>
    <row r="455" spans="1:13" x14ac:dyDescent="0.25">
      <c r="A455" s="11">
        <v>454</v>
      </c>
      <c r="B455" s="30"/>
      <c r="C455" s="25" t="str">
        <f t="shared" si="56"/>
        <v/>
      </c>
      <c r="D455" s="25" t="str">
        <f t="shared" si="60"/>
        <v/>
      </c>
      <c r="E455" s="11" t="str">
        <f>IF('Prax Math 5732'!B455="","",IF('Prax Math 5732'!D455&lt;'ACT M to SAT M'!$A$2,'ACT M to SAT M'!$B$2,IF('Prax Math 5732'!D455&gt;'ACT M to SAT M'!A$28,'ACT M to SAT M'!B$28,VLOOKUP(D455,'ACT M to SAT M'!A:B,2,FALSE))))</f>
        <v/>
      </c>
      <c r="F455" s="11" t="str">
        <f t="shared" si="57"/>
        <v/>
      </c>
      <c r="G455" s="11" t="str">
        <f t="shared" si="61"/>
        <v/>
      </c>
      <c r="H455" s="11" t="str">
        <f t="shared" si="58"/>
        <v/>
      </c>
      <c r="I455" s="11" t="str">
        <f t="shared" si="62"/>
        <v/>
      </c>
      <c r="J455" s="11" t="str">
        <f t="shared" si="59"/>
        <v/>
      </c>
      <c r="K455" s="11" t="str">
        <f t="shared" si="63"/>
        <v/>
      </c>
      <c r="L455" s="11" t="str">
        <f>IF('Prax Math 5732'!B455="","",'SAT M to CBEST M'!$A$2+'SAT M to CBEST M'!$B$2*E455)</f>
        <v/>
      </c>
      <c r="M455" s="11" t="str">
        <f>IF('Prax Math 5732'!B455="","", IF(L455&lt;20, 20, IF(L455&gt;80, 80, L455)))</f>
        <v/>
      </c>
    </row>
    <row r="456" spans="1:13" x14ac:dyDescent="0.25">
      <c r="A456" s="11">
        <v>455</v>
      </c>
      <c r="B456" s="30"/>
      <c r="C456" s="25" t="str">
        <f t="shared" si="56"/>
        <v/>
      </c>
      <c r="D456" s="25" t="str">
        <f t="shared" si="60"/>
        <v/>
      </c>
      <c r="E456" s="11" t="str">
        <f>IF('Prax Math 5732'!B456="","",IF('Prax Math 5732'!D456&lt;'ACT M to SAT M'!$A$2,'ACT M to SAT M'!$B$2,IF('Prax Math 5732'!D456&gt;'ACT M to SAT M'!A$28,'ACT M to SAT M'!B$28,VLOOKUP(D456,'ACT M to SAT M'!A:B,2,FALSE))))</f>
        <v/>
      </c>
      <c r="F456" s="11" t="str">
        <f t="shared" si="57"/>
        <v/>
      </c>
      <c r="G456" s="11" t="str">
        <f t="shared" si="61"/>
        <v/>
      </c>
      <c r="H456" s="11" t="str">
        <f t="shared" si="58"/>
        <v/>
      </c>
      <c r="I456" s="11" t="str">
        <f t="shared" si="62"/>
        <v/>
      </c>
      <c r="J456" s="11" t="str">
        <f t="shared" si="59"/>
        <v/>
      </c>
      <c r="K456" s="11" t="str">
        <f t="shared" si="63"/>
        <v/>
      </c>
      <c r="L456" s="11" t="str">
        <f>IF('Prax Math 5732'!B456="","",'SAT M to CBEST M'!$A$2+'SAT M to CBEST M'!$B$2*E456)</f>
        <v/>
      </c>
      <c r="M456" s="11" t="str">
        <f>IF('Prax Math 5732'!B456="","", IF(L456&lt;20, 20, IF(L456&gt;80, 80, L456)))</f>
        <v/>
      </c>
    </row>
    <row r="457" spans="1:13" x14ac:dyDescent="0.25">
      <c r="A457" s="11">
        <v>456</v>
      </c>
      <c r="B457" s="30"/>
      <c r="C457" s="25" t="str">
        <f t="shared" si="56"/>
        <v/>
      </c>
      <c r="D457" s="25" t="str">
        <f t="shared" si="60"/>
        <v/>
      </c>
      <c r="E457" s="11" t="str">
        <f>IF('Prax Math 5732'!B457="","",IF('Prax Math 5732'!D457&lt;'ACT M to SAT M'!$A$2,'ACT M to SAT M'!$B$2,IF('Prax Math 5732'!D457&gt;'ACT M to SAT M'!A$28,'ACT M to SAT M'!B$28,VLOOKUP(D457,'ACT M to SAT M'!A:B,2,FALSE))))</f>
        <v/>
      </c>
      <c r="F457" s="11" t="str">
        <f t="shared" si="57"/>
        <v/>
      </c>
      <c r="G457" s="11" t="str">
        <f t="shared" si="61"/>
        <v/>
      </c>
      <c r="H457" s="11" t="str">
        <f t="shared" si="58"/>
        <v/>
      </c>
      <c r="I457" s="11" t="str">
        <f t="shared" si="62"/>
        <v/>
      </c>
      <c r="J457" s="11" t="str">
        <f t="shared" si="59"/>
        <v/>
      </c>
      <c r="K457" s="11" t="str">
        <f t="shared" si="63"/>
        <v/>
      </c>
      <c r="L457" s="11" t="str">
        <f>IF('Prax Math 5732'!B457="","",'SAT M to CBEST M'!$A$2+'SAT M to CBEST M'!$B$2*E457)</f>
        <v/>
      </c>
      <c r="M457" s="11" t="str">
        <f>IF('Prax Math 5732'!B457="","", IF(L457&lt;20, 20, IF(L457&gt;80, 80, L457)))</f>
        <v/>
      </c>
    </row>
    <row r="458" spans="1:13" x14ac:dyDescent="0.25">
      <c r="A458" s="11">
        <v>457</v>
      </c>
      <c r="B458" s="30"/>
      <c r="C458" s="25" t="str">
        <f t="shared" si="56"/>
        <v/>
      </c>
      <c r="D458" s="25" t="str">
        <f t="shared" si="60"/>
        <v/>
      </c>
      <c r="E458" s="11" t="str">
        <f>IF('Prax Math 5732'!B458="","",IF('Prax Math 5732'!D458&lt;'ACT M to SAT M'!$A$2,'ACT M to SAT M'!$B$2,IF('Prax Math 5732'!D458&gt;'ACT M to SAT M'!A$28,'ACT M to SAT M'!B$28,VLOOKUP(D458,'ACT M to SAT M'!A:B,2,FALSE))))</f>
        <v/>
      </c>
      <c r="F458" s="11" t="str">
        <f t="shared" si="57"/>
        <v/>
      </c>
      <c r="G458" s="11" t="str">
        <f t="shared" si="61"/>
        <v/>
      </c>
      <c r="H458" s="11" t="str">
        <f t="shared" si="58"/>
        <v/>
      </c>
      <c r="I458" s="11" t="str">
        <f t="shared" si="62"/>
        <v/>
      </c>
      <c r="J458" s="11" t="str">
        <f t="shared" si="59"/>
        <v/>
      </c>
      <c r="K458" s="11" t="str">
        <f t="shared" si="63"/>
        <v/>
      </c>
      <c r="L458" s="11" t="str">
        <f>IF('Prax Math 5732'!B458="","",'SAT M to CBEST M'!$A$2+'SAT M to CBEST M'!$B$2*E458)</f>
        <v/>
      </c>
      <c r="M458" s="11" t="str">
        <f>IF('Prax Math 5732'!B458="","", IF(L458&lt;20, 20, IF(L458&gt;80, 80, L458)))</f>
        <v/>
      </c>
    </row>
    <row r="459" spans="1:13" x14ac:dyDescent="0.25">
      <c r="A459" s="11">
        <v>458</v>
      </c>
      <c r="B459" s="30"/>
      <c r="C459" s="25" t="str">
        <f t="shared" si="56"/>
        <v/>
      </c>
      <c r="D459" s="25" t="str">
        <f t="shared" si="60"/>
        <v/>
      </c>
      <c r="E459" s="11" t="str">
        <f>IF('Prax Math 5732'!B459="","",IF('Prax Math 5732'!D459&lt;'ACT M to SAT M'!$A$2,'ACT M to SAT M'!$B$2,IF('Prax Math 5732'!D459&gt;'ACT M to SAT M'!A$28,'ACT M to SAT M'!B$28,VLOOKUP(D459,'ACT M to SAT M'!A:B,2,FALSE))))</f>
        <v/>
      </c>
      <c r="F459" s="11" t="str">
        <f t="shared" si="57"/>
        <v/>
      </c>
      <c r="G459" s="11" t="str">
        <f t="shared" si="61"/>
        <v/>
      </c>
      <c r="H459" s="11" t="str">
        <f t="shared" si="58"/>
        <v/>
      </c>
      <c r="I459" s="11" t="str">
        <f t="shared" si="62"/>
        <v/>
      </c>
      <c r="J459" s="11" t="str">
        <f t="shared" si="59"/>
        <v/>
      </c>
      <c r="K459" s="11" t="str">
        <f t="shared" si="63"/>
        <v/>
      </c>
      <c r="L459" s="11" t="str">
        <f>IF('Prax Math 5732'!B459="","",'SAT M to CBEST M'!$A$2+'SAT M to CBEST M'!$B$2*E459)</f>
        <v/>
      </c>
      <c r="M459" s="11" t="str">
        <f>IF('Prax Math 5732'!B459="","", IF(L459&lt;20, 20, IF(L459&gt;80, 80, L459)))</f>
        <v/>
      </c>
    </row>
    <row r="460" spans="1:13" x14ac:dyDescent="0.25">
      <c r="A460" s="11">
        <v>459</v>
      </c>
      <c r="B460" s="30"/>
      <c r="C460" s="25" t="str">
        <f t="shared" si="56"/>
        <v/>
      </c>
      <c r="D460" s="25" t="str">
        <f t="shared" si="60"/>
        <v/>
      </c>
      <c r="E460" s="11" t="str">
        <f>IF('Prax Math 5732'!B460="","",IF('Prax Math 5732'!D460&lt;'ACT M to SAT M'!$A$2,'ACT M to SAT M'!$B$2,IF('Prax Math 5732'!D460&gt;'ACT M to SAT M'!A$28,'ACT M to SAT M'!B$28,VLOOKUP(D460,'ACT M to SAT M'!A:B,2,FALSE))))</f>
        <v/>
      </c>
      <c r="F460" s="11" t="str">
        <f t="shared" si="57"/>
        <v/>
      </c>
      <c r="G460" s="11" t="str">
        <f t="shared" si="61"/>
        <v/>
      </c>
      <c r="H460" s="11" t="str">
        <f t="shared" si="58"/>
        <v/>
      </c>
      <c r="I460" s="11" t="str">
        <f t="shared" si="62"/>
        <v/>
      </c>
      <c r="J460" s="11" t="str">
        <f t="shared" si="59"/>
        <v/>
      </c>
      <c r="K460" s="11" t="str">
        <f t="shared" si="63"/>
        <v/>
      </c>
      <c r="L460" s="11" t="str">
        <f>IF('Prax Math 5732'!B460="","",'SAT M to CBEST M'!$A$2+'SAT M to CBEST M'!$B$2*E460)</f>
        <v/>
      </c>
      <c r="M460" s="11" t="str">
        <f>IF('Prax Math 5732'!B460="","", IF(L460&lt;20, 20, IF(L460&gt;80, 80, L460)))</f>
        <v/>
      </c>
    </row>
    <row r="461" spans="1:13" x14ac:dyDescent="0.25">
      <c r="A461" s="11">
        <v>460</v>
      </c>
      <c r="B461" s="30"/>
      <c r="C461" s="25" t="str">
        <f t="shared" si="56"/>
        <v/>
      </c>
      <c r="D461" s="25" t="str">
        <f t="shared" si="60"/>
        <v/>
      </c>
      <c r="E461" s="11" t="str">
        <f>IF('Prax Math 5732'!B461="","",IF('Prax Math 5732'!D461&lt;'ACT M to SAT M'!$A$2,'ACT M to SAT M'!$B$2,IF('Prax Math 5732'!D461&gt;'ACT M to SAT M'!A$28,'ACT M to SAT M'!B$28,VLOOKUP(D461,'ACT M to SAT M'!A:B,2,FALSE))))</f>
        <v/>
      </c>
      <c r="F461" s="11" t="str">
        <f t="shared" si="57"/>
        <v/>
      </c>
      <c r="G461" s="11" t="str">
        <f t="shared" si="61"/>
        <v/>
      </c>
      <c r="H461" s="11" t="str">
        <f t="shared" si="58"/>
        <v/>
      </c>
      <c r="I461" s="11" t="str">
        <f t="shared" si="62"/>
        <v/>
      </c>
      <c r="J461" s="11" t="str">
        <f t="shared" si="59"/>
        <v/>
      </c>
      <c r="K461" s="11" t="str">
        <f t="shared" si="63"/>
        <v/>
      </c>
      <c r="L461" s="11" t="str">
        <f>IF('Prax Math 5732'!B461="","",'SAT M to CBEST M'!$A$2+'SAT M to CBEST M'!$B$2*E461)</f>
        <v/>
      </c>
      <c r="M461" s="11" t="str">
        <f>IF('Prax Math 5732'!B461="","", IF(L461&lt;20, 20, IF(L461&gt;80, 80, L461)))</f>
        <v/>
      </c>
    </row>
    <row r="462" spans="1:13" x14ac:dyDescent="0.25">
      <c r="A462" s="11">
        <v>461</v>
      </c>
      <c r="B462" s="30"/>
      <c r="C462" s="25" t="str">
        <f t="shared" si="56"/>
        <v/>
      </c>
      <c r="D462" s="25" t="str">
        <f t="shared" si="60"/>
        <v/>
      </c>
      <c r="E462" s="11" t="str">
        <f>IF('Prax Math 5732'!B462="","",IF('Prax Math 5732'!D462&lt;'ACT M to SAT M'!$A$2,'ACT M to SAT M'!$B$2,IF('Prax Math 5732'!D462&gt;'ACT M to SAT M'!A$28,'ACT M to SAT M'!B$28,VLOOKUP(D462,'ACT M to SAT M'!A:B,2,FALSE))))</f>
        <v/>
      </c>
      <c r="F462" s="11" t="str">
        <f t="shared" si="57"/>
        <v/>
      </c>
      <c r="G462" s="11" t="str">
        <f t="shared" si="61"/>
        <v/>
      </c>
      <c r="H462" s="11" t="str">
        <f t="shared" si="58"/>
        <v/>
      </c>
      <c r="I462" s="11" t="str">
        <f t="shared" si="62"/>
        <v/>
      </c>
      <c r="J462" s="11" t="str">
        <f t="shared" si="59"/>
        <v/>
      </c>
      <c r="K462" s="11" t="str">
        <f t="shared" si="63"/>
        <v/>
      </c>
      <c r="L462" s="11" t="str">
        <f>IF('Prax Math 5732'!B462="","",'SAT M to CBEST M'!$A$2+'SAT M to CBEST M'!$B$2*E462)</f>
        <v/>
      </c>
      <c r="M462" s="11" t="str">
        <f>IF('Prax Math 5732'!B462="","", IF(L462&lt;20, 20, IF(L462&gt;80, 80, L462)))</f>
        <v/>
      </c>
    </row>
    <row r="463" spans="1:13" x14ac:dyDescent="0.25">
      <c r="A463" s="11">
        <v>462</v>
      </c>
      <c r="B463" s="30"/>
      <c r="C463" s="25" t="str">
        <f t="shared" si="56"/>
        <v/>
      </c>
      <c r="D463" s="25" t="str">
        <f t="shared" si="60"/>
        <v/>
      </c>
      <c r="E463" s="11" t="str">
        <f>IF('Prax Math 5732'!B463="","",IF('Prax Math 5732'!D463&lt;'ACT M to SAT M'!$A$2,'ACT M to SAT M'!$B$2,IF('Prax Math 5732'!D463&gt;'ACT M to SAT M'!A$28,'ACT M to SAT M'!B$28,VLOOKUP(D463,'ACT M to SAT M'!A:B,2,FALSE))))</f>
        <v/>
      </c>
      <c r="F463" s="11" t="str">
        <f t="shared" si="57"/>
        <v/>
      </c>
      <c r="G463" s="11" t="str">
        <f t="shared" si="61"/>
        <v/>
      </c>
      <c r="H463" s="11" t="str">
        <f t="shared" si="58"/>
        <v/>
      </c>
      <c r="I463" s="11" t="str">
        <f t="shared" si="62"/>
        <v/>
      </c>
      <c r="J463" s="11" t="str">
        <f t="shared" si="59"/>
        <v/>
      </c>
      <c r="K463" s="11" t="str">
        <f t="shared" si="63"/>
        <v/>
      </c>
      <c r="L463" s="11" t="str">
        <f>IF('Prax Math 5732'!B463="","",'SAT M to CBEST M'!$A$2+'SAT M to CBEST M'!$B$2*E463)</f>
        <v/>
      </c>
      <c r="M463" s="11" t="str">
        <f>IF('Prax Math 5732'!B463="","", IF(L463&lt;20, 20, IF(L463&gt;80, 80, L463)))</f>
        <v/>
      </c>
    </row>
    <row r="464" spans="1:13" x14ac:dyDescent="0.25">
      <c r="A464" s="11">
        <v>463</v>
      </c>
      <c r="B464" s="30"/>
      <c r="C464" s="25" t="str">
        <f t="shared" si="56"/>
        <v/>
      </c>
      <c r="D464" s="25" t="str">
        <f t="shared" si="60"/>
        <v/>
      </c>
      <c r="E464" s="11" t="str">
        <f>IF('Prax Math 5732'!B464="","",IF('Prax Math 5732'!D464&lt;'ACT M to SAT M'!$A$2,'ACT M to SAT M'!$B$2,IF('Prax Math 5732'!D464&gt;'ACT M to SAT M'!A$28,'ACT M to SAT M'!B$28,VLOOKUP(D464,'ACT M to SAT M'!A:B,2,FALSE))))</f>
        <v/>
      </c>
      <c r="F464" s="11" t="str">
        <f t="shared" si="57"/>
        <v/>
      </c>
      <c r="G464" s="11" t="str">
        <f t="shared" si="61"/>
        <v/>
      </c>
      <c r="H464" s="11" t="str">
        <f t="shared" si="58"/>
        <v/>
      </c>
      <c r="I464" s="11" t="str">
        <f t="shared" si="62"/>
        <v/>
      </c>
      <c r="J464" s="11" t="str">
        <f t="shared" si="59"/>
        <v/>
      </c>
      <c r="K464" s="11" t="str">
        <f t="shared" si="63"/>
        <v/>
      </c>
      <c r="L464" s="11" t="str">
        <f>IF('Prax Math 5732'!B464="","",'SAT M to CBEST M'!$A$2+'SAT M to CBEST M'!$B$2*E464)</f>
        <v/>
      </c>
      <c r="M464" s="11" t="str">
        <f>IF('Prax Math 5732'!B464="","", IF(L464&lt;20, 20, IF(L464&gt;80, 80, L464)))</f>
        <v/>
      </c>
    </row>
    <row r="465" spans="1:13" x14ac:dyDescent="0.25">
      <c r="A465" s="11">
        <v>464</v>
      </c>
      <c r="B465" s="30"/>
      <c r="C465" s="25" t="str">
        <f t="shared" si="56"/>
        <v/>
      </c>
      <c r="D465" s="25" t="str">
        <f t="shared" si="60"/>
        <v/>
      </c>
      <c r="E465" s="11" t="str">
        <f>IF('Prax Math 5732'!B465="","",IF('Prax Math 5732'!D465&lt;'ACT M to SAT M'!$A$2,'ACT M to SAT M'!$B$2,IF('Prax Math 5732'!D465&gt;'ACT M to SAT M'!A$28,'ACT M to SAT M'!B$28,VLOOKUP(D465,'ACT M to SAT M'!A:B,2,FALSE))))</f>
        <v/>
      </c>
      <c r="F465" s="11" t="str">
        <f t="shared" si="57"/>
        <v/>
      </c>
      <c r="G465" s="11" t="str">
        <f t="shared" si="61"/>
        <v/>
      </c>
      <c r="H465" s="11" t="str">
        <f t="shared" si="58"/>
        <v/>
      </c>
      <c r="I465" s="11" t="str">
        <f t="shared" si="62"/>
        <v/>
      </c>
      <c r="J465" s="11" t="str">
        <f t="shared" si="59"/>
        <v/>
      </c>
      <c r="K465" s="11" t="str">
        <f t="shared" si="63"/>
        <v/>
      </c>
      <c r="L465" s="11" t="str">
        <f>IF('Prax Math 5732'!B465="","",'SAT M to CBEST M'!$A$2+'SAT M to CBEST M'!$B$2*E465)</f>
        <v/>
      </c>
      <c r="M465" s="11" t="str">
        <f>IF('Prax Math 5732'!B465="","", IF(L465&lt;20, 20, IF(L465&gt;80, 80, L465)))</f>
        <v/>
      </c>
    </row>
    <row r="466" spans="1:13" x14ac:dyDescent="0.25">
      <c r="A466" s="11">
        <v>465</v>
      </c>
      <c r="B466" s="30"/>
      <c r="C466" s="25" t="str">
        <f t="shared" si="56"/>
        <v/>
      </c>
      <c r="D466" s="25" t="str">
        <f t="shared" si="60"/>
        <v/>
      </c>
      <c r="E466" s="11" t="str">
        <f>IF('Prax Math 5732'!B466="","",IF('Prax Math 5732'!D466&lt;'ACT M to SAT M'!$A$2,'ACT M to SAT M'!$B$2,IF('Prax Math 5732'!D466&gt;'ACT M to SAT M'!A$28,'ACT M to SAT M'!B$28,VLOOKUP(D466,'ACT M to SAT M'!A:B,2,FALSE))))</f>
        <v/>
      </c>
      <c r="F466" s="11" t="str">
        <f t="shared" si="57"/>
        <v/>
      </c>
      <c r="G466" s="11" t="str">
        <f t="shared" si="61"/>
        <v/>
      </c>
      <c r="H466" s="11" t="str">
        <f t="shared" si="58"/>
        <v/>
      </c>
      <c r="I466" s="11" t="str">
        <f t="shared" si="62"/>
        <v/>
      </c>
      <c r="J466" s="11" t="str">
        <f t="shared" si="59"/>
        <v/>
      </c>
      <c r="K466" s="11" t="str">
        <f t="shared" si="63"/>
        <v/>
      </c>
      <c r="L466" s="11" t="str">
        <f>IF('Prax Math 5732'!B466="","",'SAT M to CBEST M'!$A$2+'SAT M to CBEST M'!$B$2*E466)</f>
        <v/>
      </c>
      <c r="M466" s="11" t="str">
        <f>IF('Prax Math 5732'!B466="","", IF(L466&lt;20, 20, IF(L466&gt;80, 80, L466)))</f>
        <v/>
      </c>
    </row>
    <row r="467" spans="1:13" x14ac:dyDescent="0.25">
      <c r="A467" s="11">
        <v>466</v>
      </c>
      <c r="B467" s="30"/>
      <c r="C467" s="25" t="str">
        <f t="shared" si="56"/>
        <v/>
      </c>
      <c r="D467" s="25" t="str">
        <f t="shared" si="60"/>
        <v/>
      </c>
      <c r="E467" s="11" t="str">
        <f>IF('Prax Math 5732'!B467="","",IF('Prax Math 5732'!D467&lt;'ACT M to SAT M'!$A$2,'ACT M to SAT M'!$B$2,IF('Prax Math 5732'!D467&gt;'ACT M to SAT M'!A$28,'ACT M to SAT M'!B$28,VLOOKUP(D467,'ACT M to SAT M'!A:B,2,FALSE))))</f>
        <v/>
      </c>
      <c r="F467" s="11" t="str">
        <f t="shared" si="57"/>
        <v/>
      </c>
      <c r="G467" s="11" t="str">
        <f t="shared" si="61"/>
        <v/>
      </c>
      <c r="H467" s="11" t="str">
        <f t="shared" si="58"/>
        <v/>
      </c>
      <c r="I467" s="11" t="str">
        <f t="shared" si="62"/>
        <v/>
      </c>
      <c r="J467" s="11" t="str">
        <f t="shared" si="59"/>
        <v/>
      </c>
      <c r="K467" s="11" t="str">
        <f t="shared" si="63"/>
        <v/>
      </c>
      <c r="L467" s="11" t="str">
        <f>IF('Prax Math 5732'!B467="","",'SAT M to CBEST M'!$A$2+'SAT M to CBEST M'!$B$2*E467)</f>
        <v/>
      </c>
      <c r="M467" s="11" t="str">
        <f>IF('Prax Math 5732'!B467="","", IF(L467&lt;20, 20, IF(L467&gt;80, 80, L467)))</f>
        <v/>
      </c>
    </row>
    <row r="468" spans="1:13" x14ac:dyDescent="0.25">
      <c r="A468" s="11">
        <v>467</v>
      </c>
      <c r="B468" s="30"/>
      <c r="C468" s="25" t="str">
        <f t="shared" si="56"/>
        <v/>
      </c>
      <c r="D468" s="25" t="str">
        <f t="shared" si="60"/>
        <v/>
      </c>
      <c r="E468" s="11" t="str">
        <f>IF('Prax Math 5732'!B468="","",IF('Prax Math 5732'!D468&lt;'ACT M to SAT M'!$A$2,'ACT M to SAT M'!$B$2,IF('Prax Math 5732'!D468&gt;'ACT M to SAT M'!A$28,'ACT M to SAT M'!B$28,VLOOKUP(D468,'ACT M to SAT M'!A:B,2,FALSE))))</f>
        <v/>
      </c>
      <c r="F468" s="11" t="str">
        <f t="shared" si="57"/>
        <v/>
      </c>
      <c r="G468" s="11" t="str">
        <f t="shared" si="61"/>
        <v/>
      </c>
      <c r="H468" s="11" t="str">
        <f t="shared" si="58"/>
        <v/>
      </c>
      <c r="I468" s="11" t="str">
        <f t="shared" si="62"/>
        <v/>
      </c>
      <c r="J468" s="11" t="str">
        <f t="shared" si="59"/>
        <v/>
      </c>
      <c r="K468" s="11" t="str">
        <f t="shared" si="63"/>
        <v/>
      </c>
      <c r="L468" s="11" t="str">
        <f>IF('Prax Math 5732'!B468="","",'SAT M to CBEST M'!$A$2+'SAT M to CBEST M'!$B$2*E468)</f>
        <v/>
      </c>
      <c r="M468" s="11" t="str">
        <f>IF('Prax Math 5732'!B468="","", IF(L468&lt;20, 20, IF(L468&gt;80, 80, L468)))</f>
        <v/>
      </c>
    </row>
    <row r="469" spans="1:13" x14ac:dyDescent="0.25">
      <c r="A469" s="11">
        <v>468</v>
      </c>
      <c r="B469" s="30"/>
      <c r="C469" s="25" t="str">
        <f t="shared" si="56"/>
        <v/>
      </c>
      <c r="D469" s="25" t="str">
        <f t="shared" si="60"/>
        <v/>
      </c>
      <c r="E469" s="11" t="str">
        <f>IF('Prax Math 5732'!B469="","",IF('Prax Math 5732'!D469&lt;'ACT M to SAT M'!$A$2,'ACT M to SAT M'!$B$2,IF('Prax Math 5732'!D469&gt;'ACT M to SAT M'!A$28,'ACT M to SAT M'!B$28,VLOOKUP(D469,'ACT M to SAT M'!A:B,2,FALSE))))</f>
        <v/>
      </c>
      <c r="F469" s="11" t="str">
        <f t="shared" si="57"/>
        <v/>
      </c>
      <c r="G469" s="11" t="str">
        <f t="shared" si="61"/>
        <v/>
      </c>
      <c r="H469" s="11" t="str">
        <f t="shared" si="58"/>
        <v/>
      </c>
      <c r="I469" s="11" t="str">
        <f t="shared" si="62"/>
        <v/>
      </c>
      <c r="J469" s="11" t="str">
        <f t="shared" si="59"/>
        <v/>
      </c>
      <c r="K469" s="11" t="str">
        <f t="shared" si="63"/>
        <v/>
      </c>
      <c r="L469" s="11" t="str">
        <f>IF('Prax Math 5732'!B469="","",'SAT M to CBEST M'!$A$2+'SAT M to CBEST M'!$B$2*E469)</f>
        <v/>
      </c>
      <c r="M469" s="11" t="str">
        <f>IF('Prax Math 5732'!B469="","", IF(L469&lt;20, 20, IF(L469&gt;80, 80, L469)))</f>
        <v/>
      </c>
    </row>
    <row r="470" spans="1:13" x14ac:dyDescent="0.25">
      <c r="A470" s="11">
        <v>469</v>
      </c>
      <c r="B470" s="30"/>
      <c r="C470" s="25" t="str">
        <f t="shared" si="56"/>
        <v/>
      </c>
      <c r="D470" s="25" t="str">
        <f t="shared" si="60"/>
        <v/>
      </c>
      <c r="E470" s="11" t="str">
        <f>IF('Prax Math 5732'!B470="","",IF('Prax Math 5732'!D470&lt;'ACT M to SAT M'!$A$2,'ACT M to SAT M'!$B$2,IF('Prax Math 5732'!D470&gt;'ACT M to SAT M'!A$28,'ACT M to SAT M'!B$28,VLOOKUP(D470,'ACT M to SAT M'!A:B,2,FALSE))))</f>
        <v/>
      </c>
      <c r="F470" s="11" t="str">
        <f t="shared" si="57"/>
        <v/>
      </c>
      <c r="G470" s="11" t="str">
        <f t="shared" si="61"/>
        <v/>
      </c>
      <c r="H470" s="11" t="str">
        <f t="shared" si="58"/>
        <v/>
      </c>
      <c r="I470" s="11" t="str">
        <f t="shared" si="62"/>
        <v/>
      </c>
      <c r="J470" s="11" t="str">
        <f t="shared" si="59"/>
        <v/>
      </c>
      <c r="K470" s="11" t="str">
        <f t="shared" si="63"/>
        <v/>
      </c>
      <c r="L470" s="11" t="str">
        <f>IF('Prax Math 5732'!B470="","",'SAT M to CBEST M'!$A$2+'SAT M to CBEST M'!$B$2*E470)</f>
        <v/>
      </c>
      <c r="M470" s="11" t="str">
        <f>IF('Prax Math 5732'!B470="","", IF(L470&lt;20, 20, IF(L470&gt;80, 80, L470)))</f>
        <v/>
      </c>
    </row>
    <row r="471" spans="1:13" x14ac:dyDescent="0.25">
      <c r="A471" s="11">
        <v>470</v>
      </c>
      <c r="B471" s="30"/>
      <c r="C471" s="25" t="str">
        <f t="shared" si="56"/>
        <v/>
      </c>
      <c r="D471" s="25" t="str">
        <f t="shared" si="60"/>
        <v/>
      </c>
      <c r="E471" s="11" t="str">
        <f>IF('Prax Math 5732'!B471="","",IF('Prax Math 5732'!D471&lt;'ACT M to SAT M'!$A$2,'ACT M to SAT M'!$B$2,IF('Prax Math 5732'!D471&gt;'ACT M to SAT M'!A$28,'ACT M to SAT M'!B$28,VLOOKUP(D471,'ACT M to SAT M'!A:B,2,FALSE))))</f>
        <v/>
      </c>
      <c r="F471" s="11" t="str">
        <f t="shared" si="57"/>
        <v/>
      </c>
      <c r="G471" s="11" t="str">
        <f t="shared" si="61"/>
        <v/>
      </c>
      <c r="H471" s="11" t="str">
        <f t="shared" si="58"/>
        <v/>
      </c>
      <c r="I471" s="11" t="str">
        <f t="shared" si="62"/>
        <v/>
      </c>
      <c r="J471" s="11" t="str">
        <f t="shared" si="59"/>
        <v/>
      </c>
      <c r="K471" s="11" t="str">
        <f t="shared" si="63"/>
        <v/>
      </c>
      <c r="L471" s="11" t="str">
        <f>IF('Prax Math 5732'!B471="","",'SAT M to CBEST M'!$A$2+'SAT M to CBEST M'!$B$2*E471)</f>
        <v/>
      </c>
      <c r="M471" s="11" t="str">
        <f>IF('Prax Math 5732'!B471="","", IF(L471&lt;20, 20, IF(L471&gt;80, 80, L471)))</f>
        <v/>
      </c>
    </row>
    <row r="472" spans="1:13" x14ac:dyDescent="0.25">
      <c r="A472" s="11">
        <v>471</v>
      </c>
      <c r="B472" s="30"/>
      <c r="C472" s="25" t="str">
        <f t="shared" si="56"/>
        <v/>
      </c>
      <c r="D472" s="25" t="str">
        <f t="shared" si="60"/>
        <v/>
      </c>
      <c r="E472" s="11" t="str">
        <f>IF('Prax Math 5732'!B472="","",IF('Prax Math 5732'!D472&lt;'ACT M to SAT M'!$A$2,'ACT M to SAT M'!$B$2,IF('Prax Math 5732'!D472&gt;'ACT M to SAT M'!A$28,'ACT M to SAT M'!B$28,VLOOKUP(D472,'ACT M to SAT M'!A:B,2,FALSE))))</f>
        <v/>
      </c>
      <c r="F472" s="11" t="str">
        <f t="shared" si="57"/>
        <v/>
      </c>
      <c r="G472" s="11" t="str">
        <f t="shared" si="61"/>
        <v/>
      </c>
      <c r="H472" s="11" t="str">
        <f t="shared" si="58"/>
        <v/>
      </c>
      <c r="I472" s="11" t="str">
        <f t="shared" si="62"/>
        <v/>
      </c>
      <c r="J472" s="11" t="str">
        <f t="shared" si="59"/>
        <v/>
      </c>
      <c r="K472" s="11" t="str">
        <f t="shared" si="63"/>
        <v/>
      </c>
      <c r="L472" s="11" t="str">
        <f>IF('Prax Math 5732'!B472="","",'SAT M to CBEST M'!$A$2+'SAT M to CBEST M'!$B$2*E472)</f>
        <v/>
      </c>
      <c r="M472" s="11" t="str">
        <f>IF('Prax Math 5732'!B472="","", IF(L472&lt;20, 20, IF(L472&gt;80, 80, L472)))</f>
        <v/>
      </c>
    </row>
    <row r="473" spans="1:13" x14ac:dyDescent="0.25">
      <c r="A473" s="11">
        <v>472</v>
      </c>
      <c r="B473" s="30"/>
      <c r="C473" s="25" t="str">
        <f t="shared" si="56"/>
        <v/>
      </c>
      <c r="D473" s="25" t="str">
        <f t="shared" si="60"/>
        <v/>
      </c>
      <c r="E473" s="11" t="str">
        <f>IF('Prax Math 5732'!B473="","",IF('Prax Math 5732'!D473&lt;'ACT M to SAT M'!$A$2,'ACT M to SAT M'!$B$2,IF('Prax Math 5732'!D473&gt;'ACT M to SAT M'!A$28,'ACT M to SAT M'!B$28,VLOOKUP(D473,'ACT M to SAT M'!A:B,2,FALSE))))</f>
        <v/>
      </c>
      <c r="F473" s="11" t="str">
        <f t="shared" si="57"/>
        <v/>
      </c>
      <c r="G473" s="11" t="str">
        <f t="shared" si="61"/>
        <v/>
      </c>
      <c r="H473" s="11" t="str">
        <f t="shared" si="58"/>
        <v/>
      </c>
      <c r="I473" s="11" t="str">
        <f t="shared" si="62"/>
        <v/>
      </c>
      <c r="J473" s="11" t="str">
        <f t="shared" si="59"/>
        <v/>
      </c>
      <c r="K473" s="11" t="str">
        <f t="shared" si="63"/>
        <v/>
      </c>
      <c r="L473" s="11" t="str">
        <f>IF('Prax Math 5732'!B473="","",'SAT M to CBEST M'!$A$2+'SAT M to CBEST M'!$B$2*E473)</f>
        <v/>
      </c>
      <c r="M473" s="11" t="str">
        <f>IF('Prax Math 5732'!B473="","", IF(L473&lt;20, 20, IF(L473&gt;80, 80, L473)))</f>
        <v/>
      </c>
    </row>
    <row r="474" spans="1:13" x14ac:dyDescent="0.25">
      <c r="A474" s="11">
        <v>473</v>
      </c>
      <c r="B474" s="30"/>
      <c r="C474" s="25" t="str">
        <f t="shared" si="56"/>
        <v/>
      </c>
      <c r="D474" s="25" t="str">
        <f t="shared" si="60"/>
        <v/>
      </c>
      <c r="E474" s="11" t="str">
        <f>IF('Prax Math 5732'!B474="","",IF('Prax Math 5732'!D474&lt;'ACT M to SAT M'!$A$2,'ACT M to SAT M'!$B$2,IF('Prax Math 5732'!D474&gt;'ACT M to SAT M'!A$28,'ACT M to SAT M'!B$28,VLOOKUP(D474,'ACT M to SAT M'!A:B,2,FALSE))))</f>
        <v/>
      </c>
      <c r="F474" s="11" t="str">
        <f t="shared" si="57"/>
        <v/>
      </c>
      <c r="G474" s="11" t="str">
        <f t="shared" si="61"/>
        <v/>
      </c>
      <c r="H474" s="11" t="str">
        <f t="shared" si="58"/>
        <v/>
      </c>
      <c r="I474" s="11" t="str">
        <f t="shared" si="62"/>
        <v/>
      </c>
      <c r="J474" s="11" t="str">
        <f t="shared" si="59"/>
        <v/>
      </c>
      <c r="K474" s="11" t="str">
        <f t="shared" si="63"/>
        <v/>
      </c>
      <c r="L474" s="11" t="str">
        <f>IF('Prax Math 5732'!B474="","",'SAT M to CBEST M'!$A$2+'SAT M to CBEST M'!$B$2*E474)</f>
        <v/>
      </c>
      <c r="M474" s="11" t="str">
        <f>IF('Prax Math 5732'!B474="","", IF(L474&lt;20, 20, IF(L474&gt;80, 80, L474)))</f>
        <v/>
      </c>
    </row>
    <row r="475" spans="1:13" x14ac:dyDescent="0.25">
      <c r="A475" s="11">
        <v>474</v>
      </c>
      <c r="B475" s="30"/>
      <c r="C475" s="25" t="str">
        <f t="shared" si="56"/>
        <v/>
      </c>
      <c r="D475" s="25" t="str">
        <f t="shared" si="60"/>
        <v/>
      </c>
      <c r="E475" s="11" t="str">
        <f>IF('Prax Math 5732'!B475="","",IF('Prax Math 5732'!D475&lt;'ACT M to SAT M'!$A$2,'ACT M to SAT M'!$B$2,IF('Prax Math 5732'!D475&gt;'ACT M to SAT M'!A$28,'ACT M to SAT M'!B$28,VLOOKUP(D475,'ACT M to SAT M'!A:B,2,FALSE))))</f>
        <v/>
      </c>
      <c r="F475" s="11" t="str">
        <f t="shared" si="57"/>
        <v/>
      </c>
      <c r="G475" s="11" t="str">
        <f t="shared" si="61"/>
        <v/>
      </c>
      <c r="H475" s="11" t="str">
        <f t="shared" si="58"/>
        <v/>
      </c>
      <c r="I475" s="11" t="str">
        <f t="shared" si="62"/>
        <v/>
      </c>
      <c r="J475" s="11" t="str">
        <f t="shared" si="59"/>
        <v/>
      </c>
      <c r="K475" s="11" t="str">
        <f t="shared" si="63"/>
        <v/>
      </c>
      <c r="L475" s="11" t="str">
        <f>IF('Prax Math 5732'!B475="","",'SAT M to CBEST M'!$A$2+'SAT M to CBEST M'!$B$2*E475)</f>
        <v/>
      </c>
      <c r="M475" s="11" t="str">
        <f>IF('Prax Math 5732'!B475="","", IF(L475&lt;20, 20, IF(L475&gt;80, 80, L475)))</f>
        <v/>
      </c>
    </row>
    <row r="476" spans="1:13" x14ac:dyDescent="0.25">
      <c r="A476" s="11">
        <v>475</v>
      </c>
      <c r="B476" s="30"/>
      <c r="C476" s="25" t="str">
        <f t="shared" si="56"/>
        <v/>
      </c>
      <c r="D476" s="25" t="str">
        <f t="shared" si="60"/>
        <v/>
      </c>
      <c r="E476" s="11" t="str">
        <f>IF('Prax Math 5732'!B476="","",IF('Prax Math 5732'!D476&lt;'ACT M to SAT M'!$A$2,'ACT M to SAT M'!$B$2,IF('Prax Math 5732'!D476&gt;'ACT M to SAT M'!A$28,'ACT M to SAT M'!B$28,VLOOKUP(D476,'ACT M to SAT M'!A:B,2,FALSE))))</f>
        <v/>
      </c>
      <c r="F476" s="11" t="str">
        <f t="shared" si="57"/>
        <v/>
      </c>
      <c r="G476" s="11" t="str">
        <f t="shared" si="61"/>
        <v/>
      </c>
      <c r="H476" s="11" t="str">
        <f t="shared" si="58"/>
        <v/>
      </c>
      <c r="I476" s="11" t="str">
        <f t="shared" si="62"/>
        <v/>
      </c>
      <c r="J476" s="11" t="str">
        <f t="shared" si="59"/>
        <v/>
      </c>
      <c r="K476" s="11" t="str">
        <f t="shared" si="63"/>
        <v/>
      </c>
      <c r="L476" s="11" t="str">
        <f>IF('Prax Math 5732'!B476="","",'SAT M to CBEST M'!$A$2+'SAT M to CBEST M'!$B$2*E476)</f>
        <v/>
      </c>
      <c r="M476" s="11" t="str">
        <f>IF('Prax Math 5732'!B476="","", IF(L476&lt;20, 20, IF(L476&gt;80, 80, L476)))</f>
        <v/>
      </c>
    </row>
    <row r="477" spans="1:13" x14ac:dyDescent="0.25">
      <c r="A477" s="11">
        <v>476</v>
      </c>
      <c r="B477" s="30"/>
      <c r="C477" s="25" t="str">
        <f t="shared" si="56"/>
        <v/>
      </c>
      <c r="D477" s="25" t="str">
        <f t="shared" si="60"/>
        <v/>
      </c>
      <c r="E477" s="11" t="str">
        <f>IF('Prax Math 5732'!B477="","",IF('Prax Math 5732'!D477&lt;'ACT M to SAT M'!$A$2,'ACT M to SAT M'!$B$2,IF('Prax Math 5732'!D477&gt;'ACT M to SAT M'!A$28,'ACT M to SAT M'!B$28,VLOOKUP(D477,'ACT M to SAT M'!A:B,2,FALSE))))</f>
        <v/>
      </c>
      <c r="F477" s="11" t="str">
        <f t="shared" si="57"/>
        <v/>
      </c>
      <c r="G477" s="11" t="str">
        <f t="shared" si="61"/>
        <v/>
      </c>
      <c r="H477" s="11" t="str">
        <f t="shared" si="58"/>
        <v/>
      </c>
      <c r="I477" s="11" t="str">
        <f t="shared" si="62"/>
        <v/>
      </c>
      <c r="J477" s="11" t="str">
        <f t="shared" si="59"/>
        <v/>
      </c>
      <c r="K477" s="11" t="str">
        <f t="shared" si="63"/>
        <v/>
      </c>
      <c r="L477" s="11" t="str">
        <f>IF('Prax Math 5732'!B477="","",'SAT M to CBEST M'!$A$2+'SAT M to CBEST M'!$B$2*E477)</f>
        <v/>
      </c>
      <c r="M477" s="11" t="str">
        <f>IF('Prax Math 5732'!B477="","", IF(L477&lt;20, 20, IF(L477&gt;80, 80, L477)))</f>
        <v/>
      </c>
    </row>
    <row r="478" spans="1:13" x14ac:dyDescent="0.25">
      <c r="A478" s="11">
        <v>477</v>
      </c>
      <c r="B478" s="30"/>
      <c r="C478" s="25" t="str">
        <f t="shared" si="56"/>
        <v/>
      </c>
      <c r="D478" s="25" t="str">
        <f t="shared" si="60"/>
        <v/>
      </c>
      <c r="E478" s="11" t="str">
        <f>IF('Prax Math 5732'!B478="","",IF('Prax Math 5732'!D478&lt;'ACT M to SAT M'!$A$2,'ACT M to SAT M'!$B$2,IF('Prax Math 5732'!D478&gt;'ACT M to SAT M'!A$28,'ACT M to SAT M'!B$28,VLOOKUP(D478,'ACT M to SAT M'!A:B,2,FALSE))))</f>
        <v/>
      </c>
      <c r="F478" s="11" t="str">
        <f t="shared" si="57"/>
        <v/>
      </c>
      <c r="G478" s="11" t="str">
        <f t="shared" si="61"/>
        <v/>
      </c>
      <c r="H478" s="11" t="str">
        <f t="shared" si="58"/>
        <v/>
      </c>
      <c r="I478" s="11" t="str">
        <f t="shared" si="62"/>
        <v/>
      </c>
      <c r="J478" s="11" t="str">
        <f t="shared" si="59"/>
        <v/>
      </c>
      <c r="K478" s="11" t="str">
        <f t="shared" si="63"/>
        <v/>
      </c>
      <c r="L478" s="11" t="str">
        <f>IF('Prax Math 5732'!B478="","",'SAT M to CBEST M'!$A$2+'SAT M to CBEST M'!$B$2*E478)</f>
        <v/>
      </c>
      <c r="M478" s="11" t="str">
        <f>IF('Prax Math 5732'!B478="","", IF(L478&lt;20, 20, IF(L478&gt;80, 80, L478)))</f>
        <v/>
      </c>
    </row>
    <row r="479" spans="1:13" x14ac:dyDescent="0.25">
      <c r="A479" s="11">
        <v>478</v>
      </c>
      <c r="B479" s="30"/>
      <c r="C479" s="25" t="str">
        <f t="shared" si="56"/>
        <v/>
      </c>
      <c r="D479" s="25" t="str">
        <f t="shared" si="60"/>
        <v/>
      </c>
      <c r="E479" s="11" t="str">
        <f>IF('Prax Math 5732'!B479="","",IF('Prax Math 5732'!D479&lt;'ACT M to SAT M'!$A$2,'ACT M to SAT M'!$B$2,IF('Prax Math 5732'!D479&gt;'ACT M to SAT M'!A$28,'ACT M to SAT M'!B$28,VLOOKUP(D479,'ACT M to SAT M'!A:B,2,FALSE))))</f>
        <v/>
      </c>
      <c r="F479" s="11" t="str">
        <f t="shared" si="57"/>
        <v/>
      </c>
      <c r="G479" s="11" t="str">
        <f t="shared" si="61"/>
        <v/>
      </c>
      <c r="H479" s="11" t="str">
        <f t="shared" si="58"/>
        <v/>
      </c>
      <c r="I479" s="11" t="str">
        <f t="shared" si="62"/>
        <v/>
      </c>
      <c r="J479" s="11" t="str">
        <f t="shared" si="59"/>
        <v/>
      </c>
      <c r="K479" s="11" t="str">
        <f t="shared" si="63"/>
        <v/>
      </c>
      <c r="L479" s="11" t="str">
        <f>IF('Prax Math 5732'!B479="","",'SAT M to CBEST M'!$A$2+'SAT M to CBEST M'!$B$2*E479)</f>
        <v/>
      </c>
      <c r="M479" s="11" t="str">
        <f>IF('Prax Math 5732'!B479="","", IF(L479&lt;20, 20, IF(L479&gt;80, 80, L479)))</f>
        <v/>
      </c>
    </row>
    <row r="480" spans="1:13" x14ac:dyDescent="0.25">
      <c r="A480" s="11">
        <v>479</v>
      </c>
      <c r="B480" s="30"/>
      <c r="C480" s="25" t="str">
        <f t="shared" si="56"/>
        <v/>
      </c>
      <c r="D480" s="25" t="str">
        <f t="shared" si="60"/>
        <v/>
      </c>
      <c r="E480" s="11" t="str">
        <f>IF('Prax Math 5732'!B480="","",IF('Prax Math 5732'!D480&lt;'ACT M to SAT M'!$A$2,'ACT M to SAT M'!$B$2,IF('Prax Math 5732'!D480&gt;'ACT M to SAT M'!A$28,'ACT M to SAT M'!B$28,VLOOKUP(D480,'ACT M to SAT M'!A:B,2,FALSE))))</f>
        <v/>
      </c>
      <c r="F480" s="11" t="str">
        <f t="shared" si="57"/>
        <v/>
      </c>
      <c r="G480" s="11" t="str">
        <f t="shared" si="61"/>
        <v/>
      </c>
      <c r="H480" s="11" t="str">
        <f t="shared" si="58"/>
        <v/>
      </c>
      <c r="I480" s="11" t="str">
        <f t="shared" si="62"/>
        <v/>
      </c>
      <c r="J480" s="11" t="str">
        <f t="shared" si="59"/>
        <v/>
      </c>
      <c r="K480" s="11" t="str">
        <f t="shared" si="63"/>
        <v/>
      </c>
      <c r="L480" s="11" t="str">
        <f>IF('Prax Math 5732'!B480="","",'SAT M to CBEST M'!$A$2+'SAT M to CBEST M'!$B$2*E480)</f>
        <v/>
      </c>
      <c r="M480" s="11" t="str">
        <f>IF('Prax Math 5732'!B480="","", IF(L480&lt;20, 20, IF(L480&gt;80, 80, L480)))</f>
        <v/>
      </c>
    </row>
    <row r="481" spans="1:13" x14ac:dyDescent="0.25">
      <c r="A481" s="11">
        <v>480</v>
      </c>
      <c r="B481" s="30"/>
      <c r="C481" s="25" t="str">
        <f t="shared" si="56"/>
        <v/>
      </c>
      <c r="D481" s="25" t="str">
        <f t="shared" si="60"/>
        <v/>
      </c>
      <c r="E481" s="11" t="str">
        <f>IF('Prax Math 5732'!B481="","",IF('Prax Math 5732'!D481&lt;'ACT M to SAT M'!$A$2,'ACT M to SAT M'!$B$2,IF('Prax Math 5732'!D481&gt;'ACT M to SAT M'!A$28,'ACT M to SAT M'!B$28,VLOOKUP(D481,'ACT M to SAT M'!A:B,2,FALSE))))</f>
        <v/>
      </c>
      <c r="F481" s="11" t="str">
        <f t="shared" si="57"/>
        <v/>
      </c>
      <c r="G481" s="11" t="str">
        <f t="shared" si="61"/>
        <v/>
      </c>
      <c r="H481" s="11" t="str">
        <f t="shared" si="58"/>
        <v/>
      </c>
      <c r="I481" s="11" t="str">
        <f t="shared" si="62"/>
        <v/>
      </c>
      <c r="J481" s="11" t="str">
        <f t="shared" si="59"/>
        <v/>
      </c>
      <c r="K481" s="11" t="str">
        <f t="shared" si="63"/>
        <v/>
      </c>
      <c r="L481" s="11" t="str">
        <f>IF('Prax Math 5732'!B481="","",'SAT M to CBEST M'!$A$2+'SAT M to CBEST M'!$B$2*E481)</f>
        <v/>
      </c>
      <c r="M481" s="11" t="str">
        <f>IF('Prax Math 5732'!B481="","", IF(L481&lt;20, 20, IF(L481&gt;80, 80, L481)))</f>
        <v/>
      </c>
    </row>
    <row r="482" spans="1:13" x14ac:dyDescent="0.25">
      <c r="A482" s="11">
        <v>481</v>
      </c>
      <c r="B482" s="30"/>
      <c r="C482" s="25" t="str">
        <f t="shared" si="56"/>
        <v/>
      </c>
      <c r="D482" s="25" t="str">
        <f t="shared" si="60"/>
        <v/>
      </c>
      <c r="E482" s="11" t="str">
        <f>IF('Prax Math 5732'!B482="","",IF('Prax Math 5732'!D482&lt;'ACT M to SAT M'!$A$2,'ACT M to SAT M'!$B$2,IF('Prax Math 5732'!D482&gt;'ACT M to SAT M'!A$28,'ACT M to SAT M'!B$28,VLOOKUP(D482,'ACT M to SAT M'!A:B,2,FALSE))))</f>
        <v/>
      </c>
      <c r="F482" s="11" t="str">
        <f t="shared" si="57"/>
        <v/>
      </c>
      <c r="G482" s="11" t="str">
        <f t="shared" si="61"/>
        <v/>
      </c>
      <c r="H482" s="11" t="str">
        <f t="shared" si="58"/>
        <v/>
      </c>
      <c r="I482" s="11" t="str">
        <f t="shared" si="62"/>
        <v/>
      </c>
      <c r="J482" s="11" t="str">
        <f t="shared" si="59"/>
        <v/>
      </c>
      <c r="K482" s="11" t="str">
        <f t="shared" si="63"/>
        <v/>
      </c>
      <c r="L482" s="11" t="str">
        <f>IF('Prax Math 5732'!B482="","",'SAT M to CBEST M'!$A$2+'SAT M to CBEST M'!$B$2*E482)</f>
        <v/>
      </c>
      <c r="M482" s="11" t="str">
        <f>IF('Prax Math 5732'!B482="","", IF(L482&lt;20, 20, IF(L482&gt;80, 80, L482)))</f>
        <v/>
      </c>
    </row>
    <row r="483" spans="1:13" x14ac:dyDescent="0.25">
      <c r="A483" s="11">
        <v>482</v>
      </c>
      <c r="B483" s="30"/>
      <c r="C483" s="25" t="str">
        <f t="shared" si="56"/>
        <v/>
      </c>
      <c r="D483" s="25" t="str">
        <f t="shared" si="60"/>
        <v/>
      </c>
      <c r="E483" s="11" t="str">
        <f>IF('Prax Math 5732'!B483="","",IF('Prax Math 5732'!D483&lt;'ACT M to SAT M'!$A$2,'ACT M to SAT M'!$B$2,IF('Prax Math 5732'!D483&gt;'ACT M to SAT M'!A$28,'ACT M to SAT M'!B$28,VLOOKUP(D483,'ACT M to SAT M'!A:B,2,FALSE))))</f>
        <v/>
      </c>
      <c r="F483" s="11" t="str">
        <f t="shared" si="57"/>
        <v/>
      </c>
      <c r="G483" s="11" t="str">
        <f t="shared" si="61"/>
        <v/>
      </c>
      <c r="H483" s="11" t="str">
        <f t="shared" si="58"/>
        <v/>
      </c>
      <c r="I483" s="11" t="str">
        <f t="shared" si="62"/>
        <v/>
      </c>
      <c r="J483" s="11" t="str">
        <f t="shared" si="59"/>
        <v/>
      </c>
      <c r="K483" s="11" t="str">
        <f t="shared" si="63"/>
        <v/>
      </c>
      <c r="L483" s="11" t="str">
        <f>IF('Prax Math 5732'!B483="","",'SAT M to CBEST M'!$A$2+'SAT M to CBEST M'!$B$2*E483)</f>
        <v/>
      </c>
      <c r="M483" s="11" t="str">
        <f>IF('Prax Math 5732'!B483="","", IF(L483&lt;20, 20, IF(L483&gt;80, 80, L483)))</f>
        <v/>
      </c>
    </row>
    <row r="484" spans="1:13" x14ac:dyDescent="0.25">
      <c r="A484" s="11">
        <v>483</v>
      </c>
      <c r="B484" s="30"/>
      <c r="C484" s="25" t="str">
        <f t="shared" si="56"/>
        <v/>
      </c>
      <c r="D484" s="25" t="str">
        <f t="shared" si="60"/>
        <v/>
      </c>
      <c r="E484" s="11" t="str">
        <f>IF('Prax Math 5732'!B484="","",IF('Prax Math 5732'!D484&lt;'ACT M to SAT M'!$A$2,'ACT M to SAT M'!$B$2,IF('Prax Math 5732'!D484&gt;'ACT M to SAT M'!A$28,'ACT M to SAT M'!B$28,VLOOKUP(D484,'ACT M to SAT M'!A:B,2,FALSE))))</f>
        <v/>
      </c>
      <c r="F484" s="11" t="str">
        <f t="shared" si="57"/>
        <v/>
      </c>
      <c r="G484" s="11" t="str">
        <f t="shared" si="61"/>
        <v/>
      </c>
      <c r="H484" s="11" t="str">
        <f t="shared" si="58"/>
        <v/>
      </c>
      <c r="I484" s="11" t="str">
        <f t="shared" si="62"/>
        <v/>
      </c>
      <c r="J484" s="11" t="str">
        <f t="shared" si="59"/>
        <v/>
      </c>
      <c r="K484" s="11" t="str">
        <f t="shared" si="63"/>
        <v/>
      </c>
      <c r="L484" s="11" t="str">
        <f>IF('Prax Math 5732'!B484="","",'SAT M to CBEST M'!$A$2+'SAT M to CBEST M'!$B$2*E484)</f>
        <v/>
      </c>
      <c r="M484" s="11" t="str">
        <f>IF('Prax Math 5732'!B484="","", IF(L484&lt;20, 20, IF(L484&gt;80, 80, L484)))</f>
        <v/>
      </c>
    </row>
    <row r="485" spans="1:13" x14ac:dyDescent="0.25">
      <c r="A485" s="11">
        <v>484</v>
      </c>
      <c r="B485" s="30"/>
      <c r="C485" s="25" t="str">
        <f t="shared" si="56"/>
        <v/>
      </c>
      <c r="D485" s="25" t="str">
        <f t="shared" si="60"/>
        <v/>
      </c>
      <c r="E485" s="11" t="str">
        <f>IF('Prax Math 5732'!B485="","",IF('Prax Math 5732'!D485&lt;'ACT M to SAT M'!$A$2,'ACT M to SAT M'!$B$2,IF('Prax Math 5732'!D485&gt;'ACT M to SAT M'!A$28,'ACT M to SAT M'!B$28,VLOOKUP(D485,'ACT M to SAT M'!A:B,2,FALSE))))</f>
        <v/>
      </c>
      <c r="F485" s="11" t="str">
        <f t="shared" si="57"/>
        <v/>
      </c>
      <c r="G485" s="11" t="str">
        <f t="shared" si="61"/>
        <v/>
      </c>
      <c r="H485" s="11" t="str">
        <f t="shared" si="58"/>
        <v/>
      </c>
      <c r="I485" s="11" t="str">
        <f t="shared" si="62"/>
        <v/>
      </c>
      <c r="J485" s="11" t="str">
        <f t="shared" si="59"/>
        <v/>
      </c>
      <c r="K485" s="11" t="str">
        <f t="shared" si="63"/>
        <v/>
      </c>
      <c r="L485" s="11" t="str">
        <f>IF('Prax Math 5732'!B485="","",'SAT M to CBEST M'!$A$2+'SAT M to CBEST M'!$B$2*E485)</f>
        <v/>
      </c>
      <c r="M485" s="11" t="str">
        <f>IF('Prax Math 5732'!B485="","", IF(L485&lt;20, 20, IF(L485&gt;80, 80, L485)))</f>
        <v/>
      </c>
    </row>
    <row r="486" spans="1:13" x14ac:dyDescent="0.25">
      <c r="A486" s="11">
        <v>485</v>
      </c>
      <c r="B486" s="30"/>
      <c r="C486" s="25" t="str">
        <f t="shared" si="56"/>
        <v/>
      </c>
      <c r="D486" s="25" t="str">
        <f t="shared" si="60"/>
        <v/>
      </c>
      <c r="E486" s="11" t="str">
        <f>IF('Prax Math 5732'!B486="","",IF('Prax Math 5732'!D486&lt;'ACT M to SAT M'!$A$2,'ACT M to SAT M'!$B$2,IF('Prax Math 5732'!D486&gt;'ACT M to SAT M'!A$28,'ACT M to SAT M'!B$28,VLOOKUP(D486,'ACT M to SAT M'!A:B,2,FALSE))))</f>
        <v/>
      </c>
      <c r="F486" s="11" t="str">
        <f t="shared" si="57"/>
        <v/>
      </c>
      <c r="G486" s="11" t="str">
        <f t="shared" si="61"/>
        <v/>
      </c>
      <c r="H486" s="11" t="str">
        <f t="shared" si="58"/>
        <v/>
      </c>
      <c r="I486" s="11" t="str">
        <f t="shared" si="62"/>
        <v/>
      </c>
      <c r="J486" s="11" t="str">
        <f t="shared" si="59"/>
        <v/>
      </c>
      <c r="K486" s="11" t="str">
        <f t="shared" si="63"/>
        <v/>
      </c>
      <c r="L486" s="11" t="str">
        <f>IF('Prax Math 5732'!B486="","",'SAT M to CBEST M'!$A$2+'SAT M to CBEST M'!$B$2*E486)</f>
        <v/>
      </c>
      <c r="M486" s="11" t="str">
        <f>IF('Prax Math 5732'!B486="","", IF(L486&lt;20, 20, IF(L486&gt;80, 80, L486)))</f>
        <v/>
      </c>
    </row>
    <row r="487" spans="1:13" x14ac:dyDescent="0.25">
      <c r="A487" s="11">
        <v>486</v>
      </c>
      <c r="B487" s="30"/>
      <c r="C487" s="25" t="str">
        <f t="shared" si="56"/>
        <v/>
      </c>
      <c r="D487" s="25" t="str">
        <f t="shared" si="60"/>
        <v/>
      </c>
      <c r="E487" s="11" t="str">
        <f>IF('Prax Math 5732'!B487="","",IF('Prax Math 5732'!D487&lt;'ACT M to SAT M'!$A$2,'ACT M to SAT M'!$B$2,IF('Prax Math 5732'!D487&gt;'ACT M to SAT M'!A$28,'ACT M to SAT M'!B$28,VLOOKUP(D487,'ACT M to SAT M'!A:B,2,FALSE))))</f>
        <v/>
      </c>
      <c r="F487" s="11" t="str">
        <f t="shared" si="57"/>
        <v/>
      </c>
      <c r="G487" s="11" t="str">
        <f t="shared" si="61"/>
        <v/>
      </c>
      <c r="H487" s="11" t="str">
        <f t="shared" si="58"/>
        <v/>
      </c>
      <c r="I487" s="11" t="str">
        <f t="shared" si="62"/>
        <v/>
      </c>
      <c r="J487" s="11" t="str">
        <f t="shared" si="59"/>
        <v/>
      </c>
      <c r="K487" s="11" t="str">
        <f t="shared" si="63"/>
        <v/>
      </c>
      <c r="L487" s="11" t="str">
        <f>IF('Prax Math 5732'!B487="","",'SAT M to CBEST M'!$A$2+'SAT M to CBEST M'!$B$2*E487)</f>
        <v/>
      </c>
      <c r="M487" s="11" t="str">
        <f>IF('Prax Math 5732'!B487="","", IF(L487&lt;20, 20, IF(L487&gt;80, 80, L487)))</f>
        <v/>
      </c>
    </row>
    <row r="488" spans="1:13" x14ac:dyDescent="0.25">
      <c r="A488" s="11">
        <v>487</v>
      </c>
      <c r="B488" s="30"/>
      <c r="C488" s="25" t="str">
        <f t="shared" si="56"/>
        <v/>
      </c>
      <c r="D488" s="25" t="str">
        <f t="shared" si="60"/>
        <v/>
      </c>
      <c r="E488" s="11" t="str">
        <f>IF('Prax Math 5732'!B488="","",IF('Prax Math 5732'!D488&lt;'ACT M to SAT M'!$A$2,'ACT M to SAT M'!$B$2,IF('Prax Math 5732'!D488&gt;'ACT M to SAT M'!A$28,'ACT M to SAT M'!B$28,VLOOKUP(D488,'ACT M to SAT M'!A:B,2,FALSE))))</f>
        <v/>
      </c>
      <c r="F488" s="11" t="str">
        <f t="shared" si="57"/>
        <v/>
      </c>
      <c r="G488" s="11" t="str">
        <f t="shared" si="61"/>
        <v/>
      </c>
      <c r="H488" s="11" t="str">
        <f t="shared" si="58"/>
        <v/>
      </c>
      <c r="I488" s="11" t="str">
        <f t="shared" si="62"/>
        <v/>
      </c>
      <c r="J488" s="11" t="str">
        <f t="shared" si="59"/>
        <v/>
      </c>
      <c r="K488" s="11" t="str">
        <f t="shared" si="63"/>
        <v/>
      </c>
      <c r="L488" s="11" t="str">
        <f>IF('Prax Math 5732'!B488="","",'SAT M to CBEST M'!$A$2+'SAT M to CBEST M'!$B$2*E488)</f>
        <v/>
      </c>
      <c r="M488" s="11" t="str">
        <f>IF('Prax Math 5732'!B488="","", IF(L488&lt;20, 20, IF(L488&gt;80, 80, L488)))</f>
        <v/>
      </c>
    </row>
    <row r="489" spans="1:13" x14ac:dyDescent="0.25">
      <c r="A489" s="11">
        <v>488</v>
      </c>
      <c r="B489" s="30"/>
      <c r="C489" s="25" t="str">
        <f t="shared" si="56"/>
        <v/>
      </c>
      <c r="D489" s="25" t="str">
        <f t="shared" si="60"/>
        <v/>
      </c>
      <c r="E489" s="11" t="str">
        <f>IF('Prax Math 5732'!B489="","",IF('Prax Math 5732'!D489&lt;'ACT M to SAT M'!$A$2,'ACT M to SAT M'!$B$2,IF('Prax Math 5732'!D489&gt;'ACT M to SAT M'!A$28,'ACT M to SAT M'!B$28,VLOOKUP(D489,'ACT M to SAT M'!A:B,2,FALSE))))</f>
        <v/>
      </c>
      <c r="F489" s="11" t="str">
        <f t="shared" si="57"/>
        <v/>
      </c>
      <c r="G489" s="11" t="str">
        <f t="shared" si="61"/>
        <v/>
      </c>
      <c r="H489" s="11" t="str">
        <f t="shared" si="58"/>
        <v/>
      </c>
      <c r="I489" s="11" t="str">
        <f t="shared" si="62"/>
        <v/>
      </c>
      <c r="J489" s="11" t="str">
        <f t="shared" si="59"/>
        <v/>
      </c>
      <c r="K489" s="11" t="str">
        <f t="shared" si="63"/>
        <v/>
      </c>
      <c r="L489" s="11" t="str">
        <f>IF('Prax Math 5732'!B489="","",'SAT M to CBEST M'!$A$2+'SAT M to CBEST M'!$B$2*E489)</f>
        <v/>
      </c>
      <c r="M489" s="11" t="str">
        <f>IF('Prax Math 5732'!B489="","", IF(L489&lt;20, 20, IF(L489&gt;80, 80, L489)))</f>
        <v/>
      </c>
    </row>
    <row r="490" spans="1:13" x14ac:dyDescent="0.25">
      <c r="A490" s="11">
        <v>489</v>
      </c>
      <c r="B490" s="30"/>
      <c r="C490" s="25" t="str">
        <f t="shared" si="56"/>
        <v/>
      </c>
      <c r="D490" s="25" t="str">
        <f t="shared" si="60"/>
        <v/>
      </c>
      <c r="E490" s="11" t="str">
        <f>IF('Prax Math 5732'!B490="","",IF('Prax Math 5732'!D490&lt;'ACT M to SAT M'!$A$2,'ACT M to SAT M'!$B$2,IF('Prax Math 5732'!D490&gt;'ACT M to SAT M'!A$28,'ACT M to SAT M'!B$28,VLOOKUP(D490,'ACT M to SAT M'!A:B,2,FALSE))))</f>
        <v/>
      </c>
      <c r="F490" s="11" t="str">
        <f t="shared" si="57"/>
        <v/>
      </c>
      <c r="G490" s="11" t="str">
        <f t="shared" si="61"/>
        <v/>
      </c>
      <c r="H490" s="11" t="str">
        <f t="shared" si="58"/>
        <v/>
      </c>
      <c r="I490" s="11" t="str">
        <f t="shared" si="62"/>
        <v/>
      </c>
      <c r="J490" s="11" t="str">
        <f t="shared" si="59"/>
        <v/>
      </c>
      <c r="K490" s="11" t="str">
        <f t="shared" si="63"/>
        <v/>
      </c>
      <c r="L490" s="11" t="str">
        <f>IF('Prax Math 5732'!B490="","",'SAT M to CBEST M'!$A$2+'SAT M to CBEST M'!$B$2*E490)</f>
        <v/>
      </c>
      <c r="M490" s="11" t="str">
        <f>IF('Prax Math 5732'!B490="","", IF(L490&lt;20, 20, IF(L490&gt;80, 80, L490)))</f>
        <v/>
      </c>
    </row>
    <row r="491" spans="1:13" x14ac:dyDescent="0.25">
      <c r="A491" s="11">
        <v>490</v>
      </c>
      <c r="B491" s="30"/>
      <c r="C491" s="25" t="str">
        <f t="shared" si="56"/>
        <v/>
      </c>
      <c r="D491" s="25" t="str">
        <f t="shared" si="60"/>
        <v/>
      </c>
      <c r="E491" s="11" t="str">
        <f>IF('Prax Math 5732'!B491="","",IF('Prax Math 5732'!D491&lt;'ACT M to SAT M'!$A$2,'ACT M to SAT M'!$B$2,IF('Prax Math 5732'!D491&gt;'ACT M to SAT M'!A$28,'ACT M to SAT M'!B$28,VLOOKUP(D491,'ACT M to SAT M'!A:B,2,FALSE))))</f>
        <v/>
      </c>
      <c r="F491" s="11" t="str">
        <f t="shared" si="57"/>
        <v/>
      </c>
      <c r="G491" s="11" t="str">
        <f t="shared" si="61"/>
        <v/>
      </c>
      <c r="H491" s="11" t="str">
        <f t="shared" si="58"/>
        <v/>
      </c>
      <c r="I491" s="11" t="str">
        <f t="shared" si="62"/>
        <v/>
      </c>
      <c r="J491" s="11" t="str">
        <f t="shared" si="59"/>
        <v/>
      </c>
      <c r="K491" s="11" t="str">
        <f t="shared" si="63"/>
        <v/>
      </c>
      <c r="L491" s="11" t="str">
        <f>IF('Prax Math 5732'!B491="","",'SAT M to CBEST M'!$A$2+'SAT M to CBEST M'!$B$2*E491)</f>
        <v/>
      </c>
      <c r="M491" s="11" t="str">
        <f>IF('Prax Math 5732'!B491="","", IF(L491&lt;20, 20, IF(L491&gt;80, 80, L491)))</f>
        <v/>
      </c>
    </row>
    <row r="492" spans="1:13" x14ac:dyDescent="0.25">
      <c r="A492" s="11">
        <v>491</v>
      </c>
      <c r="B492" s="30"/>
      <c r="C492" s="25" t="str">
        <f t="shared" si="56"/>
        <v/>
      </c>
      <c r="D492" s="25" t="str">
        <f t="shared" si="60"/>
        <v/>
      </c>
      <c r="E492" s="11" t="str">
        <f>IF('Prax Math 5732'!B492="","",IF('Prax Math 5732'!D492&lt;'ACT M to SAT M'!$A$2,'ACT M to SAT M'!$B$2,IF('Prax Math 5732'!D492&gt;'ACT M to SAT M'!A$28,'ACT M to SAT M'!B$28,VLOOKUP(D492,'ACT M to SAT M'!A:B,2,FALSE))))</f>
        <v/>
      </c>
      <c r="F492" s="11" t="str">
        <f t="shared" si="57"/>
        <v/>
      </c>
      <c r="G492" s="11" t="str">
        <f t="shared" si="61"/>
        <v/>
      </c>
      <c r="H492" s="11" t="str">
        <f t="shared" si="58"/>
        <v/>
      </c>
      <c r="I492" s="11" t="str">
        <f t="shared" si="62"/>
        <v/>
      </c>
      <c r="J492" s="11" t="str">
        <f t="shared" si="59"/>
        <v/>
      </c>
      <c r="K492" s="11" t="str">
        <f t="shared" si="63"/>
        <v/>
      </c>
      <c r="L492" s="11" t="str">
        <f>IF('Prax Math 5732'!B492="","",'SAT M to CBEST M'!$A$2+'SAT M to CBEST M'!$B$2*E492)</f>
        <v/>
      </c>
      <c r="M492" s="11" t="str">
        <f>IF('Prax Math 5732'!B492="","", IF(L492&lt;20, 20, IF(L492&gt;80, 80, L492)))</f>
        <v/>
      </c>
    </row>
    <row r="493" spans="1:13" x14ac:dyDescent="0.25">
      <c r="A493" s="11">
        <v>492</v>
      </c>
      <c r="B493" s="30"/>
      <c r="C493" s="25" t="str">
        <f t="shared" si="56"/>
        <v/>
      </c>
      <c r="D493" s="25" t="str">
        <f t="shared" si="60"/>
        <v/>
      </c>
      <c r="E493" s="11" t="str">
        <f>IF('Prax Math 5732'!B493="","",IF('Prax Math 5732'!D493&lt;'ACT M to SAT M'!$A$2,'ACT M to SAT M'!$B$2,IF('Prax Math 5732'!D493&gt;'ACT M to SAT M'!A$28,'ACT M to SAT M'!B$28,VLOOKUP(D493,'ACT M to SAT M'!A:B,2,FALSE))))</f>
        <v/>
      </c>
      <c r="F493" s="11" t="str">
        <f t="shared" si="57"/>
        <v/>
      </c>
      <c r="G493" s="11" t="str">
        <f t="shared" si="61"/>
        <v/>
      </c>
      <c r="H493" s="11" t="str">
        <f t="shared" si="58"/>
        <v/>
      </c>
      <c r="I493" s="11" t="str">
        <f t="shared" si="62"/>
        <v/>
      </c>
      <c r="J493" s="11" t="str">
        <f t="shared" si="59"/>
        <v/>
      </c>
      <c r="K493" s="11" t="str">
        <f t="shared" si="63"/>
        <v/>
      </c>
      <c r="L493" s="11" t="str">
        <f>IF('Prax Math 5732'!B493="","",'SAT M to CBEST M'!$A$2+'SAT M to CBEST M'!$B$2*E493)</f>
        <v/>
      </c>
      <c r="M493" s="11" t="str">
        <f>IF('Prax Math 5732'!B493="","", IF(L493&lt;20, 20, IF(L493&gt;80, 80, L493)))</f>
        <v/>
      </c>
    </row>
    <row r="494" spans="1:13" x14ac:dyDescent="0.25">
      <c r="A494" s="11">
        <v>493</v>
      </c>
      <c r="B494" s="30"/>
      <c r="C494" s="25" t="str">
        <f t="shared" si="56"/>
        <v/>
      </c>
      <c r="D494" s="25" t="str">
        <f t="shared" si="60"/>
        <v/>
      </c>
      <c r="E494" s="11" t="str">
        <f>IF('Prax Math 5732'!B494="","",IF('Prax Math 5732'!D494&lt;'ACT M to SAT M'!$A$2,'ACT M to SAT M'!$B$2,IF('Prax Math 5732'!D494&gt;'ACT M to SAT M'!A$28,'ACT M to SAT M'!B$28,VLOOKUP(D494,'ACT M to SAT M'!A:B,2,FALSE))))</f>
        <v/>
      </c>
      <c r="F494" s="11" t="str">
        <f t="shared" si="57"/>
        <v/>
      </c>
      <c r="G494" s="11" t="str">
        <f t="shared" si="61"/>
        <v/>
      </c>
      <c r="H494" s="11" t="str">
        <f t="shared" si="58"/>
        <v/>
      </c>
      <c r="I494" s="11" t="str">
        <f t="shared" si="62"/>
        <v/>
      </c>
      <c r="J494" s="11" t="str">
        <f t="shared" si="59"/>
        <v/>
      </c>
      <c r="K494" s="11" t="str">
        <f t="shared" si="63"/>
        <v/>
      </c>
      <c r="L494" s="11" t="str">
        <f>IF('Prax Math 5732'!B494="","",'SAT M to CBEST M'!$A$2+'SAT M to CBEST M'!$B$2*E494)</f>
        <v/>
      </c>
      <c r="M494" s="11" t="str">
        <f>IF('Prax Math 5732'!B494="","", IF(L494&lt;20, 20, IF(L494&gt;80, 80, L494)))</f>
        <v/>
      </c>
    </row>
    <row r="495" spans="1:13" x14ac:dyDescent="0.25">
      <c r="A495" s="11">
        <v>494</v>
      </c>
      <c r="B495" s="30"/>
      <c r="C495" s="25" t="str">
        <f t="shared" si="56"/>
        <v/>
      </c>
      <c r="D495" s="25" t="str">
        <f t="shared" si="60"/>
        <v/>
      </c>
      <c r="E495" s="11" t="str">
        <f>IF('Prax Math 5732'!B495="","",IF('Prax Math 5732'!D495&lt;'ACT M to SAT M'!$A$2,'ACT M to SAT M'!$B$2,IF('Prax Math 5732'!D495&gt;'ACT M to SAT M'!A$28,'ACT M to SAT M'!B$28,VLOOKUP(D495,'ACT M to SAT M'!A:B,2,FALSE))))</f>
        <v/>
      </c>
      <c r="F495" s="11" t="str">
        <f t="shared" si="57"/>
        <v/>
      </c>
      <c r="G495" s="11" t="str">
        <f t="shared" si="61"/>
        <v/>
      </c>
      <c r="H495" s="11" t="str">
        <f t="shared" si="58"/>
        <v/>
      </c>
      <c r="I495" s="11" t="str">
        <f t="shared" si="62"/>
        <v/>
      </c>
      <c r="J495" s="11" t="str">
        <f t="shared" si="59"/>
        <v/>
      </c>
      <c r="K495" s="11" t="str">
        <f t="shared" si="63"/>
        <v/>
      </c>
      <c r="L495" s="11" t="str">
        <f>IF('Prax Math 5732'!B495="","",'SAT M to CBEST M'!$A$2+'SAT M to CBEST M'!$B$2*E495)</f>
        <v/>
      </c>
      <c r="M495" s="11" t="str">
        <f>IF('Prax Math 5732'!B495="","", IF(L495&lt;20, 20, IF(L495&gt;80, 80, L495)))</f>
        <v/>
      </c>
    </row>
    <row r="496" spans="1:13" x14ac:dyDescent="0.25">
      <c r="A496" s="11">
        <v>495</v>
      </c>
      <c r="B496" s="30"/>
      <c r="C496" s="25" t="str">
        <f t="shared" si="56"/>
        <v/>
      </c>
      <c r="D496" s="25" t="str">
        <f t="shared" si="60"/>
        <v/>
      </c>
      <c r="E496" s="11" t="str">
        <f>IF('Prax Math 5732'!B496="","",IF('Prax Math 5732'!D496&lt;'ACT M to SAT M'!$A$2,'ACT M to SAT M'!$B$2,IF('Prax Math 5732'!D496&gt;'ACT M to SAT M'!A$28,'ACT M to SAT M'!B$28,VLOOKUP(D496,'ACT M to SAT M'!A:B,2,FALSE))))</f>
        <v/>
      </c>
      <c r="F496" s="11" t="str">
        <f t="shared" si="57"/>
        <v/>
      </c>
      <c r="G496" s="11" t="str">
        <f t="shared" si="61"/>
        <v/>
      </c>
      <c r="H496" s="11" t="str">
        <f t="shared" si="58"/>
        <v/>
      </c>
      <c r="I496" s="11" t="str">
        <f t="shared" si="62"/>
        <v/>
      </c>
      <c r="J496" s="11" t="str">
        <f t="shared" si="59"/>
        <v/>
      </c>
      <c r="K496" s="11" t="str">
        <f t="shared" si="63"/>
        <v/>
      </c>
      <c r="L496" s="11" t="str">
        <f>IF('Prax Math 5732'!B496="","",'SAT M to CBEST M'!$A$2+'SAT M to CBEST M'!$B$2*E496)</f>
        <v/>
      </c>
      <c r="M496" s="11" t="str">
        <f>IF('Prax Math 5732'!B496="","", IF(L496&lt;20, 20, IF(L496&gt;80, 80, L496)))</f>
        <v/>
      </c>
    </row>
    <row r="497" spans="1:13" x14ac:dyDescent="0.25">
      <c r="A497" s="11">
        <v>496</v>
      </c>
      <c r="B497" s="30"/>
      <c r="C497" s="25" t="str">
        <f t="shared" si="56"/>
        <v/>
      </c>
      <c r="D497" s="25" t="str">
        <f t="shared" si="60"/>
        <v/>
      </c>
      <c r="E497" s="11" t="str">
        <f>IF('Prax Math 5732'!B497="","",IF('Prax Math 5732'!D497&lt;'ACT M to SAT M'!$A$2,'ACT M to SAT M'!$B$2,IF('Prax Math 5732'!D497&gt;'ACT M to SAT M'!A$28,'ACT M to SAT M'!B$28,VLOOKUP(D497,'ACT M to SAT M'!A:B,2,FALSE))))</f>
        <v/>
      </c>
      <c r="F497" s="11" t="str">
        <f t="shared" si="57"/>
        <v/>
      </c>
      <c r="G497" s="11" t="str">
        <f t="shared" si="61"/>
        <v/>
      </c>
      <c r="H497" s="11" t="str">
        <f t="shared" si="58"/>
        <v/>
      </c>
      <c r="I497" s="11" t="str">
        <f t="shared" si="62"/>
        <v/>
      </c>
      <c r="J497" s="11" t="str">
        <f t="shared" si="59"/>
        <v/>
      </c>
      <c r="K497" s="11" t="str">
        <f t="shared" si="63"/>
        <v/>
      </c>
      <c r="L497" s="11" t="str">
        <f>IF('Prax Math 5732'!B497="","",'SAT M to CBEST M'!$A$2+'SAT M to CBEST M'!$B$2*E497)</f>
        <v/>
      </c>
      <c r="M497" s="11" t="str">
        <f>IF('Prax Math 5732'!B497="","", IF(L497&lt;20, 20, IF(L497&gt;80, 80, L497)))</f>
        <v/>
      </c>
    </row>
    <row r="498" spans="1:13" x14ac:dyDescent="0.25">
      <c r="A498" s="11">
        <v>497</v>
      </c>
      <c r="B498" s="30"/>
      <c r="C498" s="25" t="str">
        <f t="shared" si="56"/>
        <v/>
      </c>
      <c r="D498" s="25" t="str">
        <f t="shared" si="60"/>
        <v/>
      </c>
      <c r="E498" s="11" t="str">
        <f>IF('Prax Math 5732'!B498="","",IF('Prax Math 5732'!D498&lt;'ACT M to SAT M'!$A$2,'ACT M to SAT M'!$B$2,IF('Prax Math 5732'!D498&gt;'ACT M to SAT M'!A$28,'ACT M to SAT M'!B$28,VLOOKUP(D498,'ACT M to SAT M'!A:B,2,FALSE))))</f>
        <v/>
      </c>
      <c r="F498" s="11" t="str">
        <f t="shared" si="57"/>
        <v/>
      </c>
      <c r="G498" s="11" t="str">
        <f t="shared" si="61"/>
        <v/>
      </c>
      <c r="H498" s="11" t="str">
        <f t="shared" si="58"/>
        <v/>
      </c>
      <c r="I498" s="11" t="str">
        <f t="shared" si="62"/>
        <v/>
      </c>
      <c r="J498" s="11" t="str">
        <f t="shared" si="59"/>
        <v/>
      </c>
      <c r="K498" s="11" t="str">
        <f t="shared" si="63"/>
        <v/>
      </c>
      <c r="L498" s="11" t="str">
        <f>IF('Prax Math 5732'!B498="","",'SAT M to CBEST M'!$A$2+'SAT M to CBEST M'!$B$2*E498)</f>
        <v/>
      </c>
      <c r="M498" s="11" t="str">
        <f>IF('Prax Math 5732'!B498="","", IF(L498&lt;20, 20, IF(L498&gt;80, 80, L498)))</f>
        <v/>
      </c>
    </row>
    <row r="499" spans="1:13" x14ac:dyDescent="0.25">
      <c r="A499" s="11">
        <v>498</v>
      </c>
      <c r="B499" s="30"/>
      <c r="C499" s="25" t="str">
        <f t="shared" si="56"/>
        <v/>
      </c>
      <c r="D499" s="25" t="str">
        <f t="shared" si="60"/>
        <v/>
      </c>
      <c r="E499" s="11" t="str">
        <f>IF('Prax Math 5732'!B499="","",IF('Prax Math 5732'!D499&lt;'ACT M to SAT M'!$A$2,'ACT M to SAT M'!$B$2,IF('Prax Math 5732'!D499&gt;'ACT M to SAT M'!A$28,'ACT M to SAT M'!B$28,VLOOKUP(D499,'ACT M to SAT M'!A:B,2,FALSE))))</f>
        <v/>
      </c>
      <c r="F499" s="11" t="str">
        <f t="shared" si="57"/>
        <v/>
      </c>
      <c r="G499" s="11" t="str">
        <f t="shared" si="61"/>
        <v/>
      </c>
      <c r="H499" s="11" t="str">
        <f t="shared" si="58"/>
        <v/>
      </c>
      <c r="I499" s="11" t="str">
        <f t="shared" si="62"/>
        <v/>
      </c>
      <c r="J499" s="11" t="str">
        <f t="shared" si="59"/>
        <v/>
      </c>
      <c r="K499" s="11" t="str">
        <f t="shared" si="63"/>
        <v/>
      </c>
      <c r="L499" s="11" t="str">
        <f>IF('Prax Math 5732'!B499="","",'SAT M to CBEST M'!$A$2+'SAT M to CBEST M'!$B$2*E499)</f>
        <v/>
      </c>
      <c r="M499" s="11" t="str">
        <f>IF('Prax Math 5732'!B499="","", IF(L499&lt;20, 20, IF(L499&gt;80, 80, L499)))</f>
        <v/>
      </c>
    </row>
    <row r="500" spans="1:13" x14ac:dyDescent="0.25">
      <c r="A500" s="11">
        <v>499</v>
      </c>
      <c r="B500" s="30"/>
      <c r="C500" s="25" t="str">
        <f t="shared" si="56"/>
        <v/>
      </c>
      <c r="D500" s="25" t="str">
        <f t="shared" si="60"/>
        <v/>
      </c>
      <c r="E500" s="11" t="str">
        <f>IF('Prax Math 5732'!B500="","",IF('Prax Math 5732'!D500&lt;'ACT M to SAT M'!$A$2,'ACT M to SAT M'!$B$2,IF('Prax Math 5732'!D500&gt;'ACT M to SAT M'!A$28,'ACT M to SAT M'!B$28,VLOOKUP(D500,'ACT M to SAT M'!A:B,2,FALSE))))</f>
        <v/>
      </c>
      <c r="F500" s="11" t="str">
        <f t="shared" si="57"/>
        <v/>
      </c>
      <c r="G500" s="11" t="str">
        <f t="shared" si="61"/>
        <v/>
      </c>
      <c r="H500" s="11" t="str">
        <f t="shared" si="58"/>
        <v/>
      </c>
      <c r="I500" s="11" t="str">
        <f t="shared" si="62"/>
        <v/>
      </c>
      <c r="J500" s="11" t="str">
        <f t="shared" si="59"/>
        <v/>
      </c>
      <c r="K500" s="11" t="str">
        <f t="shared" si="63"/>
        <v/>
      </c>
      <c r="L500" s="11" t="str">
        <f>IF('Prax Math 5732'!B500="","",'SAT M to CBEST M'!$A$2+'SAT M to CBEST M'!$B$2*E500)</f>
        <v/>
      </c>
      <c r="M500" s="11" t="str">
        <f>IF('Prax Math 5732'!B500="","", IF(L500&lt;20, 20, IF(L500&gt;80, 80, L500)))</f>
        <v/>
      </c>
    </row>
    <row r="501" spans="1:13" x14ac:dyDescent="0.25">
      <c r="A501" s="11">
        <v>500</v>
      </c>
      <c r="B501" s="30"/>
      <c r="C501" s="25" t="str">
        <f t="shared" si="56"/>
        <v/>
      </c>
      <c r="D501" s="25" t="str">
        <f t="shared" si="60"/>
        <v/>
      </c>
      <c r="E501" s="11" t="str">
        <f>IF('Prax Math 5732'!B501="","",IF('Prax Math 5732'!D501&lt;'ACT M to SAT M'!$A$2,'ACT M to SAT M'!$B$2,IF('Prax Math 5732'!D501&gt;'ACT M to SAT M'!A$28,'ACT M to SAT M'!B$28,VLOOKUP(D501,'ACT M to SAT M'!A:B,2,FALSE))))</f>
        <v/>
      </c>
      <c r="F501" s="11" t="str">
        <f t="shared" si="57"/>
        <v/>
      </c>
      <c r="G501" s="11" t="str">
        <f t="shared" si="61"/>
        <v/>
      </c>
      <c r="H501" s="11" t="str">
        <f t="shared" si="58"/>
        <v/>
      </c>
      <c r="I501" s="11" t="str">
        <f t="shared" si="62"/>
        <v/>
      </c>
      <c r="J501" s="11" t="str">
        <f t="shared" si="59"/>
        <v/>
      </c>
      <c r="K501" s="11" t="str">
        <f t="shared" si="63"/>
        <v/>
      </c>
      <c r="L501" s="11" t="str">
        <f>IF('Prax Math 5732'!B501="","",'SAT M to CBEST M'!$A$2+'SAT M to CBEST M'!$B$2*E501)</f>
        <v/>
      </c>
      <c r="M501" s="11" t="str">
        <f>IF('Prax Math 5732'!B501="","", IF(L501&lt;20, 20, IF(L501&gt;80, 80, L501)))</f>
        <v/>
      </c>
    </row>
    <row r="502" spans="1:13" x14ac:dyDescent="0.25">
      <c r="A502" s="11">
        <v>501</v>
      </c>
      <c r="B502" s="30"/>
      <c r="C502" s="25" t="str">
        <f t="shared" si="56"/>
        <v/>
      </c>
      <c r="D502" s="25" t="str">
        <f t="shared" si="60"/>
        <v/>
      </c>
      <c r="E502" s="11" t="str">
        <f>IF('Prax Math 5732'!B502="","",IF('Prax Math 5732'!D502&lt;'ACT M to SAT M'!$A$2,'ACT M to SAT M'!$B$2,IF('Prax Math 5732'!D502&gt;'ACT M to SAT M'!A$28,'ACT M to SAT M'!B$28,VLOOKUP(D502,'ACT M to SAT M'!A:B,2,FALSE))))</f>
        <v/>
      </c>
      <c r="F502" s="11" t="str">
        <f t="shared" si="57"/>
        <v/>
      </c>
      <c r="G502" s="11" t="str">
        <f t="shared" si="61"/>
        <v/>
      </c>
      <c r="H502" s="11" t="str">
        <f t="shared" si="58"/>
        <v/>
      </c>
      <c r="I502" s="11" t="str">
        <f t="shared" si="62"/>
        <v/>
      </c>
      <c r="J502" s="11" t="str">
        <f t="shared" si="59"/>
        <v/>
      </c>
      <c r="K502" s="11" t="str">
        <f t="shared" si="63"/>
        <v/>
      </c>
      <c r="L502" s="11" t="str">
        <f>IF('Prax Math 5732'!B502="","",'SAT M to CBEST M'!$A$2+'SAT M to CBEST M'!$B$2*E502)</f>
        <v/>
      </c>
      <c r="M502" s="11" t="str">
        <f>IF('Prax Math 5732'!B502="","", IF(L502&lt;20, 20, IF(L502&gt;80, 80, L502)))</f>
        <v/>
      </c>
    </row>
    <row r="503" spans="1:13" x14ac:dyDescent="0.25">
      <c r="A503" s="11">
        <v>502</v>
      </c>
      <c r="B503" s="30"/>
      <c r="C503" s="25" t="str">
        <f t="shared" si="56"/>
        <v/>
      </c>
      <c r="D503" s="25" t="str">
        <f t="shared" si="60"/>
        <v/>
      </c>
      <c r="E503" s="11" t="str">
        <f>IF('Prax Math 5732'!B503="","",IF('Prax Math 5732'!D503&lt;'ACT M to SAT M'!$A$2,'ACT M to SAT M'!$B$2,IF('Prax Math 5732'!D503&gt;'ACT M to SAT M'!A$28,'ACT M to SAT M'!B$28,VLOOKUP(D503,'ACT M to SAT M'!A:B,2,FALSE))))</f>
        <v/>
      </c>
      <c r="F503" s="11" t="str">
        <f t="shared" si="57"/>
        <v/>
      </c>
      <c r="G503" s="11" t="str">
        <f t="shared" si="61"/>
        <v/>
      </c>
      <c r="H503" s="11" t="str">
        <f t="shared" si="58"/>
        <v/>
      </c>
      <c r="I503" s="11" t="str">
        <f t="shared" si="62"/>
        <v/>
      </c>
      <c r="J503" s="11" t="str">
        <f t="shared" si="59"/>
        <v/>
      </c>
      <c r="K503" s="11" t="str">
        <f t="shared" si="63"/>
        <v/>
      </c>
      <c r="L503" s="11" t="str">
        <f>IF('Prax Math 5732'!B503="","",'SAT M to CBEST M'!$A$2+'SAT M to CBEST M'!$B$2*E503)</f>
        <v/>
      </c>
      <c r="M503" s="11" t="str">
        <f>IF('Prax Math 5732'!B503="","", IF(L503&lt;20, 20, IF(L503&gt;80, 80, L503)))</f>
        <v/>
      </c>
    </row>
    <row r="504" spans="1:13" x14ac:dyDescent="0.25">
      <c r="A504" s="11">
        <v>503</v>
      </c>
      <c r="B504" s="30"/>
      <c r="C504" s="25" t="str">
        <f t="shared" si="56"/>
        <v/>
      </c>
      <c r="D504" s="25" t="str">
        <f t="shared" si="60"/>
        <v/>
      </c>
      <c r="E504" s="11" t="str">
        <f>IF('Prax Math 5732'!B504="","",IF('Prax Math 5732'!D504&lt;'ACT M to SAT M'!$A$2,'ACT M to SAT M'!$B$2,IF('Prax Math 5732'!D504&gt;'ACT M to SAT M'!A$28,'ACT M to SAT M'!B$28,VLOOKUP(D504,'ACT M to SAT M'!A:B,2,FALSE))))</f>
        <v/>
      </c>
      <c r="F504" s="11" t="str">
        <f t="shared" si="57"/>
        <v/>
      </c>
      <c r="G504" s="11" t="str">
        <f t="shared" si="61"/>
        <v/>
      </c>
      <c r="H504" s="11" t="str">
        <f t="shared" si="58"/>
        <v/>
      </c>
      <c r="I504" s="11" t="str">
        <f t="shared" si="62"/>
        <v/>
      </c>
      <c r="J504" s="11" t="str">
        <f t="shared" si="59"/>
        <v/>
      </c>
      <c r="K504" s="11" t="str">
        <f t="shared" si="63"/>
        <v/>
      </c>
      <c r="L504" s="11" t="str">
        <f>IF('Prax Math 5732'!B504="","",'SAT M to CBEST M'!$A$2+'SAT M to CBEST M'!$B$2*E504)</f>
        <v/>
      </c>
      <c r="M504" s="11" t="str">
        <f>IF('Prax Math 5732'!B504="","", IF(L504&lt;20, 20, IF(L504&gt;80, 80, L504)))</f>
        <v/>
      </c>
    </row>
    <row r="505" spans="1:13" x14ac:dyDescent="0.25">
      <c r="A505" s="11">
        <v>504</v>
      </c>
      <c r="B505" s="30"/>
      <c r="C505" s="25" t="str">
        <f t="shared" si="56"/>
        <v/>
      </c>
      <c r="D505" s="25" t="str">
        <f t="shared" si="60"/>
        <v/>
      </c>
      <c r="E505" s="11" t="str">
        <f>IF('Prax Math 5732'!B505="","",IF('Prax Math 5732'!D505&lt;'ACT M to SAT M'!$A$2,'ACT M to SAT M'!$B$2,IF('Prax Math 5732'!D505&gt;'ACT M to SAT M'!A$28,'ACT M to SAT M'!B$28,VLOOKUP(D505,'ACT M to SAT M'!A:B,2,FALSE))))</f>
        <v/>
      </c>
      <c r="F505" s="11" t="str">
        <f t="shared" si="57"/>
        <v/>
      </c>
      <c r="G505" s="11" t="str">
        <f t="shared" si="61"/>
        <v/>
      </c>
      <c r="H505" s="11" t="str">
        <f t="shared" si="58"/>
        <v/>
      </c>
      <c r="I505" s="11" t="str">
        <f t="shared" si="62"/>
        <v/>
      </c>
      <c r="J505" s="11" t="str">
        <f t="shared" si="59"/>
        <v/>
      </c>
      <c r="K505" s="11" t="str">
        <f t="shared" si="63"/>
        <v/>
      </c>
      <c r="L505" s="11" t="str">
        <f>IF('Prax Math 5732'!B505="","",'SAT M to CBEST M'!$A$2+'SAT M to CBEST M'!$B$2*E505)</f>
        <v/>
      </c>
      <c r="M505" s="11" t="str">
        <f>IF('Prax Math 5732'!B505="","", IF(L505&lt;20, 20, IF(L505&gt;80, 80, L505)))</f>
        <v/>
      </c>
    </row>
    <row r="506" spans="1:13" x14ac:dyDescent="0.25">
      <c r="A506" s="11">
        <v>505</v>
      </c>
      <c r="B506" s="30"/>
      <c r="C506" s="25" t="str">
        <f t="shared" si="56"/>
        <v/>
      </c>
      <c r="D506" s="25" t="str">
        <f t="shared" si="60"/>
        <v/>
      </c>
      <c r="E506" s="11" t="str">
        <f>IF('Prax Math 5732'!B506="","",IF('Prax Math 5732'!D506&lt;'ACT M to SAT M'!$A$2,'ACT M to SAT M'!$B$2,IF('Prax Math 5732'!D506&gt;'ACT M to SAT M'!A$28,'ACT M to SAT M'!B$28,VLOOKUP(D506,'ACT M to SAT M'!A:B,2,FALSE))))</f>
        <v/>
      </c>
      <c r="F506" s="11" t="str">
        <f t="shared" si="57"/>
        <v/>
      </c>
      <c r="G506" s="11" t="str">
        <f t="shared" si="61"/>
        <v/>
      </c>
      <c r="H506" s="11" t="str">
        <f t="shared" si="58"/>
        <v/>
      </c>
      <c r="I506" s="11" t="str">
        <f t="shared" si="62"/>
        <v/>
      </c>
      <c r="J506" s="11" t="str">
        <f t="shared" si="59"/>
        <v/>
      </c>
      <c r="K506" s="11" t="str">
        <f t="shared" si="63"/>
        <v/>
      </c>
      <c r="L506" s="11" t="str">
        <f>IF('Prax Math 5732'!B506="","",'SAT M to CBEST M'!$A$2+'SAT M to CBEST M'!$B$2*E506)</f>
        <v/>
      </c>
      <c r="M506" s="11" t="str">
        <f>IF('Prax Math 5732'!B506="","", IF(L506&lt;20, 20, IF(L506&gt;80, 80, L506)))</f>
        <v/>
      </c>
    </row>
    <row r="507" spans="1:13" x14ac:dyDescent="0.25">
      <c r="A507" s="11">
        <v>506</v>
      </c>
      <c r="B507" s="30"/>
      <c r="C507" s="25" t="str">
        <f t="shared" si="56"/>
        <v/>
      </c>
      <c r="D507" s="25" t="str">
        <f t="shared" si="60"/>
        <v/>
      </c>
      <c r="E507" s="11" t="str">
        <f>IF('Prax Math 5732'!B507="","",IF('Prax Math 5732'!D507&lt;'ACT M to SAT M'!$A$2,'ACT M to SAT M'!$B$2,IF('Prax Math 5732'!D507&gt;'ACT M to SAT M'!A$28,'ACT M to SAT M'!B$28,VLOOKUP(D507,'ACT M to SAT M'!A:B,2,FALSE))))</f>
        <v/>
      </c>
      <c r="F507" s="11" t="str">
        <f t="shared" si="57"/>
        <v/>
      </c>
      <c r="G507" s="11" t="str">
        <f t="shared" si="61"/>
        <v/>
      </c>
      <c r="H507" s="11" t="str">
        <f t="shared" si="58"/>
        <v/>
      </c>
      <c r="I507" s="11" t="str">
        <f t="shared" si="62"/>
        <v/>
      </c>
      <c r="J507" s="11" t="str">
        <f t="shared" si="59"/>
        <v/>
      </c>
      <c r="K507" s="11" t="str">
        <f t="shared" si="63"/>
        <v/>
      </c>
      <c r="L507" s="11" t="str">
        <f>IF('Prax Math 5732'!B507="","",'SAT M to CBEST M'!$A$2+'SAT M to CBEST M'!$B$2*E507)</f>
        <v/>
      </c>
      <c r="M507" s="11" t="str">
        <f>IF('Prax Math 5732'!B507="","", IF(L507&lt;20, 20, IF(L507&gt;80, 80, L507)))</f>
        <v/>
      </c>
    </row>
    <row r="508" spans="1:13" x14ac:dyDescent="0.25">
      <c r="A508" s="11">
        <v>507</v>
      </c>
      <c r="B508" s="30"/>
      <c r="C508" s="25" t="str">
        <f t="shared" si="56"/>
        <v/>
      </c>
      <c r="D508" s="25" t="str">
        <f t="shared" si="60"/>
        <v/>
      </c>
      <c r="E508" s="11" t="str">
        <f>IF('Prax Math 5732'!B508="","",IF('Prax Math 5732'!D508&lt;'ACT M to SAT M'!$A$2,'ACT M to SAT M'!$B$2,IF('Prax Math 5732'!D508&gt;'ACT M to SAT M'!A$28,'ACT M to SAT M'!B$28,VLOOKUP(D508,'ACT M to SAT M'!A:B,2,FALSE))))</f>
        <v/>
      </c>
      <c r="F508" s="11" t="str">
        <f t="shared" si="57"/>
        <v/>
      </c>
      <c r="G508" s="11" t="str">
        <f t="shared" si="61"/>
        <v/>
      </c>
      <c r="H508" s="11" t="str">
        <f t="shared" si="58"/>
        <v/>
      </c>
      <c r="I508" s="11" t="str">
        <f t="shared" si="62"/>
        <v/>
      </c>
      <c r="J508" s="11" t="str">
        <f t="shared" si="59"/>
        <v/>
      </c>
      <c r="K508" s="11" t="str">
        <f t="shared" si="63"/>
        <v/>
      </c>
      <c r="L508" s="11" t="str">
        <f>IF('Prax Math 5732'!B508="","",'SAT M to CBEST M'!$A$2+'SAT M to CBEST M'!$B$2*E508)</f>
        <v/>
      </c>
      <c r="M508" s="11" t="str">
        <f>IF('Prax Math 5732'!B508="","", IF(L508&lt;20, 20, IF(L508&gt;80, 80, L508)))</f>
        <v/>
      </c>
    </row>
    <row r="509" spans="1:13" x14ac:dyDescent="0.25">
      <c r="A509" s="11">
        <v>508</v>
      </c>
      <c r="B509" s="30"/>
      <c r="C509" s="25" t="str">
        <f t="shared" si="56"/>
        <v/>
      </c>
      <c r="D509" s="25" t="str">
        <f t="shared" si="60"/>
        <v/>
      </c>
      <c r="E509" s="11" t="str">
        <f>IF('Prax Math 5732'!B509="","",IF('Prax Math 5732'!D509&lt;'ACT M to SAT M'!$A$2,'ACT M to SAT M'!$B$2,IF('Prax Math 5732'!D509&gt;'ACT M to SAT M'!A$28,'ACT M to SAT M'!B$28,VLOOKUP(D509,'ACT M to SAT M'!A:B,2,FALSE))))</f>
        <v/>
      </c>
      <c r="F509" s="11" t="str">
        <f t="shared" si="57"/>
        <v/>
      </c>
      <c r="G509" s="11" t="str">
        <f t="shared" si="61"/>
        <v/>
      </c>
      <c r="H509" s="11" t="str">
        <f t="shared" si="58"/>
        <v/>
      </c>
      <c r="I509" s="11" t="str">
        <f t="shared" si="62"/>
        <v/>
      </c>
      <c r="J509" s="11" t="str">
        <f t="shared" si="59"/>
        <v/>
      </c>
      <c r="K509" s="11" t="str">
        <f t="shared" si="63"/>
        <v/>
      </c>
      <c r="L509" s="11" t="str">
        <f>IF('Prax Math 5732'!B509="","",'SAT M to CBEST M'!$A$2+'SAT M to CBEST M'!$B$2*E509)</f>
        <v/>
      </c>
      <c r="M509" s="11" t="str">
        <f>IF('Prax Math 5732'!B509="","", IF(L509&lt;20, 20, IF(L509&gt;80, 80, L509)))</f>
        <v/>
      </c>
    </row>
    <row r="510" spans="1:13" x14ac:dyDescent="0.25">
      <c r="A510" s="11">
        <v>509</v>
      </c>
      <c r="B510" s="30"/>
      <c r="C510" s="25" t="str">
        <f t="shared" si="56"/>
        <v/>
      </c>
      <c r="D510" s="25" t="str">
        <f t="shared" si="60"/>
        <v/>
      </c>
      <c r="E510" s="11" t="str">
        <f>IF('Prax Math 5732'!B510="","",IF('Prax Math 5732'!D510&lt;'ACT M to SAT M'!$A$2,'ACT M to SAT M'!$B$2,IF('Prax Math 5732'!D510&gt;'ACT M to SAT M'!A$28,'ACT M to SAT M'!B$28,VLOOKUP(D510,'ACT M to SAT M'!A:B,2,FALSE))))</f>
        <v/>
      </c>
      <c r="F510" s="11" t="str">
        <f t="shared" si="57"/>
        <v/>
      </c>
      <c r="G510" s="11" t="str">
        <f t="shared" si="61"/>
        <v/>
      </c>
      <c r="H510" s="11" t="str">
        <f t="shared" si="58"/>
        <v/>
      </c>
      <c r="I510" s="11" t="str">
        <f t="shared" si="62"/>
        <v/>
      </c>
      <c r="J510" s="11" t="str">
        <f t="shared" si="59"/>
        <v/>
      </c>
      <c r="K510" s="11" t="str">
        <f t="shared" si="63"/>
        <v/>
      </c>
      <c r="L510" s="11" t="str">
        <f>IF('Prax Math 5732'!B510="","",'SAT M to CBEST M'!$A$2+'SAT M to CBEST M'!$B$2*E510)</f>
        <v/>
      </c>
      <c r="M510" s="11" t="str">
        <f>IF('Prax Math 5732'!B510="","", IF(L510&lt;20, 20, IF(L510&gt;80, 80, L510)))</f>
        <v/>
      </c>
    </row>
    <row r="511" spans="1:13" x14ac:dyDescent="0.25">
      <c r="A511" s="11">
        <v>510</v>
      </c>
      <c r="B511" s="30"/>
      <c r="C511" s="25" t="str">
        <f t="shared" si="56"/>
        <v/>
      </c>
      <c r="D511" s="25" t="str">
        <f t="shared" si="60"/>
        <v/>
      </c>
      <c r="E511" s="11" t="str">
        <f>IF('Prax Math 5732'!B511="","",IF('Prax Math 5732'!D511&lt;'ACT M to SAT M'!$A$2,'ACT M to SAT M'!$B$2,IF('Prax Math 5732'!D511&gt;'ACT M to SAT M'!A$28,'ACT M to SAT M'!B$28,VLOOKUP(D511,'ACT M to SAT M'!A:B,2,FALSE))))</f>
        <v/>
      </c>
      <c r="F511" s="11" t="str">
        <f t="shared" si="57"/>
        <v/>
      </c>
      <c r="G511" s="11" t="str">
        <f t="shared" si="61"/>
        <v/>
      </c>
      <c r="H511" s="11" t="str">
        <f t="shared" si="58"/>
        <v/>
      </c>
      <c r="I511" s="11" t="str">
        <f t="shared" si="62"/>
        <v/>
      </c>
      <c r="J511" s="11" t="str">
        <f t="shared" si="59"/>
        <v/>
      </c>
      <c r="K511" s="11" t="str">
        <f t="shared" si="63"/>
        <v/>
      </c>
      <c r="L511" s="11" t="str">
        <f>IF('Prax Math 5732'!B511="","",'SAT M to CBEST M'!$A$2+'SAT M to CBEST M'!$B$2*E511)</f>
        <v/>
      </c>
      <c r="M511" s="11" t="str">
        <f>IF('Prax Math 5732'!B511="","", IF(L511&lt;20, 20, IF(L511&gt;80, 80, L511)))</f>
        <v/>
      </c>
    </row>
    <row r="512" spans="1:13" x14ac:dyDescent="0.25">
      <c r="A512" s="11">
        <v>511</v>
      </c>
      <c r="B512" s="30"/>
      <c r="C512" s="25" t="str">
        <f t="shared" si="56"/>
        <v/>
      </c>
      <c r="D512" s="25" t="str">
        <f t="shared" si="60"/>
        <v/>
      </c>
      <c r="E512" s="11" t="str">
        <f>IF('Prax Math 5732'!B512="","",IF('Prax Math 5732'!D512&lt;'ACT M to SAT M'!$A$2,'ACT M to SAT M'!$B$2,IF('Prax Math 5732'!D512&gt;'ACT M to SAT M'!A$28,'ACT M to SAT M'!B$28,VLOOKUP(D512,'ACT M to SAT M'!A:B,2,FALSE))))</f>
        <v/>
      </c>
      <c r="F512" s="11" t="str">
        <f t="shared" si="57"/>
        <v/>
      </c>
      <c r="G512" s="11" t="str">
        <f t="shared" si="61"/>
        <v/>
      </c>
      <c r="H512" s="11" t="str">
        <f t="shared" si="58"/>
        <v/>
      </c>
      <c r="I512" s="11" t="str">
        <f t="shared" si="62"/>
        <v/>
      </c>
      <c r="J512" s="11" t="str">
        <f t="shared" si="59"/>
        <v/>
      </c>
      <c r="K512" s="11" t="str">
        <f t="shared" si="63"/>
        <v/>
      </c>
      <c r="L512" s="11" t="str">
        <f>IF('Prax Math 5732'!B512="","",'SAT M to CBEST M'!$A$2+'SAT M to CBEST M'!$B$2*E512)</f>
        <v/>
      </c>
      <c r="M512" s="11" t="str">
        <f>IF('Prax Math 5732'!B512="","", IF(L512&lt;20, 20, IF(L512&gt;80, 80, L512)))</f>
        <v/>
      </c>
    </row>
    <row r="513" spans="1:13" x14ac:dyDescent="0.25">
      <c r="A513" s="11">
        <v>512</v>
      </c>
      <c r="B513" s="30"/>
      <c r="C513" s="25" t="str">
        <f t="shared" si="56"/>
        <v/>
      </c>
      <c r="D513" s="25" t="str">
        <f t="shared" si="60"/>
        <v/>
      </c>
      <c r="E513" s="11" t="str">
        <f>IF('Prax Math 5732'!B513="","",IF('Prax Math 5732'!D513&lt;'ACT M to SAT M'!$A$2,'ACT M to SAT M'!$B$2,IF('Prax Math 5732'!D513&gt;'ACT M to SAT M'!A$28,'ACT M to SAT M'!B$28,VLOOKUP(D513,'ACT M to SAT M'!A:B,2,FALSE))))</f>
        <v/>
      </c>
      <c r="F513" s="11" t="str">
        <f t="shared" si="57"/>
        <v/>
      </c>
      <c r="G513" s="11" t="str">
        <f t="shared" si="61"/>
        <v/>
      </c>
      <c r="H513" s="11" t="str">
        <f t="shared" si="58"/>
        <v/>
      </c>
      <c r="I513" s="11" t="str">
        <f t="shared" si="62"/>
        <v/>
      </c>
      <c r="J513" s="11" t="str">
        <f t="shared" si="59"/>
        <v/>
      </c>
      <c r="K513" s="11" t="str">
        <f t="shared" si="63"/>
        <v/>
      </c>
      <c r="L513" s="11" t="str">
        <f>IF('Prax Math 5732'!B513="","",'SAT M to CBEST M'!$A$2+'SAT M to CBEST M'!$B$2*E513)</f>
        <v/>
      </c>
      <c r="M513" s="11" t="str">
        <f>IF('Prax Math 5732'!B513="","", IF(L513&lt;20, 20, IF(L513&gt;80, 80, L513)))</f>
        <v/>
      </c>
    </row>
    <row r="514" spans="1:13" x14ac:dyDescent="0.25">
      <c r="A514" s="11">
        <v>513</v>
      </c>
      <c r="B514" s="30"/>
      <c r="C514" s="25" t="str">
        <f t="shared" ref="C514:C577" si="64">IF(B514="","", interceptPCM5732toACTM + slopePCM5732toACTM*B514)</f>
        <v/>
      </c>
      <c r="D514" s="25" t="str">
        <f t="shared" si="60"/>
        <v/>
      </c>
      <c r="E514" s="11" t="str">
        <f>IF('Prax Math 5732'!B514="","",IF('Prax Math 5732'!D514&lt;'ACT M to SAT M'!$A$2,'ACT M to SAT M'!$B$2,IF('Prax Math 5732'!D514&gt;'ACT M to SAT M'!A$28,'ACT M to SAT M'!B$28,VLOOKUP(D514,'ACT M to SAT M'!A:B,2,FALSE))))</f>
        <v/>
      </c>
      <c r="F514" s="11" t="str">
        <f t="shared" ref="F514:F577" si="65">IF(B514="","",IF(D514&gt;=17, upperinterceptACTMtoPAAM201+D514*upperslopeACTMtoPAAM201, lowerinterceptACTMtoPAAM201+D514*lowerslopeACTMtoPAAM201))</f>
        <v/>
      </c>
      <c r="G514" s="11" t="str">
        <f t="shared" si="61"/>
        <v/>
      </c>
      <c r="H514" s="11" t="str">
        <f t="shared" ref="H514:H577" si="66">IF(B514="","",interceptACTMtoPCM5733+slopeACTMtoPCM5733*D514)</f>
        <v/>
      </c>
      <c r="I514" s="11" t="str">
        <f t="shared" si="62"/>
        <v/>
      </c>
      <c r="J514" s="11" t="str">
        <f t="shared" ref="J514:J577" si="67">IF(B514="","",IF(D514&gt;=16, upperinterceptACTMtoPAAM211+D514*upperslopeACTMtoPAAM211, lowerinterceptACTMtoPAAM211+D514*lowerslopeACTMtoPAAM211))</f>
        <v/>
      </c>
      <c r="K514" s="11" t="str">
        <f t="shared" si="63"/>
        <v/>
      </c>
      <c r="L514" s="11" t="str">
        <f>IF('Prax Math 5732'!B514="","",'SAT M to CBEST M'!$A$2+'SAT M to CBEST M'!$B$2*E514)</f>
        <v/>
      </c>
      <c r="M514" s="11" t="str">
        <f>IF('Prax Math 5732'!B514="","", IF(L514&lt;20, 20, IF(L514&gt;80, 80, L514)))</f>
        <v/>
      </c>
    </row>
    <row r="515" spans="1:13" x14ac:dyDescent="0.25">
      <c r="A515" s="11">
        <v>514</v>
      </c>
      <c r="B515" s="30"/>
      <c r="C515" s="25" t="str">
        <f t="shared" si="64"/>
        <v/>
      </c>
      <c r="D515" s="25" t="str">
        <f t="shared" ref="D515:D578" si="68">IF(B515="","",IF(C515&lt;1,1,IF(C515&gt;36,36,ROUND(C515,0))))</f>
        <v/>
      </c>
      <c r="E515" s="11" t="str">
        <f>IF('Prax Math 5732'!B515="","",IF('Prax Math 5732'!D515&lt;'ACT M to SAT M'!$A$2,'ACT M to SAT M'!$B$2,IF('Prax Math 5732'!D515&gt;'ACT M to SAT M'!A$28,'ACT M to SAT M'!B$28,VLOOKUP(D515,'ACT M to SAT M'!A:B,2,FALSE))))</f>
        <v/>
      </c>
      <c r="F515" s="11" t="str">
        <f t="shared" si="65"/>
        <v/>
      </c>
      <c r="G515" s="11" t="str">
        <f t="shared" ref="G515:G578" si="69">IF(B515="","", IF(F515&lt;100, 100, IF(F515&gt;300, 300, F515)))</f>
        <v/>
      </c>
      <c r="H515" s="11" t="str">
        <f t="shared" si="66"/>
        <v/>
      </c>
      <c r="I515" s="11" t="str">
        <f t="shared" ref="I515:I578" si="70">IF(B515="","", IF(H515&lt;100, 100, IF(H515&gt;200, 200, H515)))</f>
        <v/>
      </c>
      <c r="J515" s="11" t="str">
        <f t="shared" si="67"/>
        <v/>
      </c>
      <c r="K515" s="11" t="str">
        <f t="shared" ref="K515:K578" si="71">IF(B515="","", IF(J515&lt;100, 100, IF(J515&gt;300, 300, J515)))</f>
        <v/>
      </c>
      <c r="L515" s="11" t="str">
        <f>IF('Prax Math 5732'!B515="","",'SAT M to CBEST M'!$A$2+'SAT M to CBEST M'!$B$2*E515)</f>
        <v/>
      </c>
      <c r="M515" s="11" t="str">
        <f>IF('Prax Math 5732'!B515="","", IF(L515&lt;20, 20, IF(L515&gt;80, 80, L515)))</f>
        <v/>
      </c>
    </row>
    <row r="516" spans="1:13" x14ac:dyDescent="0.25">
      <c r="A516" s="11">
        <v>515</v>
      </c>
      <c r="B516" s="30"/>
      <c r="C516" s="25" t="str">
        <f t="shared" si="64"/>
        <v/>
      </c>
      <c r="D516" s="25" t="str">
        <f t="shared" si="68"/>
        <v/>
      </c>
      <c r="E516" s="11" t="str">
        <f>IF('Prax Math 5732'!B516="","",IF('Prax Math 5732'!D516&lt;'ACT M to SAT M'!$A$2,'ACT M to SAT M'!$B$2,IF('Prax Math 5732'!D516&gt;'ACT M to SAT M'!A$28,'ACT M to SAT M'!B$28,VLOOKUP(D516,'ACT M to SAT M'!A:B,2,FALSE))))</f>
        <v/>
      </c>
      <c r="F516" s="11" t="str">
        <f t="shared" si="65"/>
        <v/>
      </c>
      <c r="G516" s="11" t="str">
        <f t="shared" si="69"/>
        <v/>
      </c>
      <c r="H516" s="11" t="str">
        <f t="shared" si="66"/>
        <v/>
      </c>
      <c r="I516" s="11" t="str">
        <f t="shared" si="70"/>
        <v/>
      </c>
      <c r="J516" s="11" t="str">
        <f t="shared" si="67"/>
        <v/>
      </c>
      <c r="K516" s="11" t="str">
        <f t="shared" si="71"/>
        <v/>
      </c>
      <c r="L516" s="11" t="str">
        <f>IF('Prax Math 5732'!B516="","",'SAT M to CBEST M'!$A$2+'SAT M to CBEST M'!$B$2*E516)</f>
        <v/>
      </c>
      <c r="M516" s="11" t="str">
        <f>IF('Prax Math 5732'!B516="","", IF(L516&lt;20, 20, IF(L516&gt;80, 80, L516)))</f>
        <v/>
      </c>
    </row>
    <row r="517" spans="1:13" x14ac:dyDescent="0.25">
      <c r="A517" s="11">
        <v>516</v>
      </c>
      <c r="B517" s="30"/>
      <c r="C517" s="25" t="str">
        <f t="shared" si="64"/>
        <v/>
      </c>
      <c r="D517" s="25" t="str">
        <f t="shared" si="68"/>
        <v/>
      </c>
      <c r="E517" s="11" t="str">
        <f>IF('Prax Math 5732'!B517="","",IF('Prax Math 5732'!D517&lt;'ACT M to SAT M'!$A$2,'ACT M to SAT M'!$B$2,IF('Prax Math 5732'!D517&gt;'ACT M to SAT M'!A$28,'ACT M to SAT M'!B$28,VLOOKUP(D517,'ACT M to SAT M'!A:B,2,FALSE))))</f>
        <v/>
      </c>
      <c r="F517" s="11" t="str">
        <f t="shared" si="65"/>
        <v/>
      </c>
      <c r="G517" s="11" t="str">
        <f t="shared" si="69"/>
        <v/>
      </c>
      <c r="H517" s="11" t="str">
        <f t="shared" si="66"/>
        <v/>
      </c>
      <c r="I517" s="11" t="str">
        <f t="shared" si="70"/>
        <v/>
      </c>
      <c r="J517" s="11" t="str">
        <f t="shared" si="67"/>
        <v/>
      </c>
      <c r="K517" s="11" t="str">
        <f t="shared" si="71"/>
        <v/>
      </c>
      <c r="L517" s="11" t="str">
        <f>IF('Prax Math 5732'!B517="","",'SAT M to CBEST M'!$A$2+'SAT M to CBEST M'!$B$2*E517)</f>
        <v/>
      </c>
      <c r="M517" s="11" t="str">
        <f>IF('Prax Math 5732'!B517="","", IF(L517&lt;20, 20, IF(L517&gt;80, 80, L517)))</f>
        <v/>
      </c>
    </row>
    <row r="518" spans="1:13" x14ac:dyDescent="0.25">
      <c r="A518" s="11">
        <v>517</v>
      </c>
      <c r="B518" s="30"/>
      <c r="C518" s="25" t="str">
        <f t="shared" si="64"/>
        <v/>
      </c>
      <c r="D518" s="25" t="str">
        <f t="shared" si="68"/>
        <v/>
      </c>
      <c r="E518" s="11" t="str">
        <f>IF('Prax Math 5732'!B518="","",IF('Prax Math 5732'!D518&lt;'ACT M to SAT M'!$A$2,'ACT M to SAT M'!$B$2,IF('Prax Math 5732'!D518&gt;'ACT M to SAT M'!A$28,'ACT M to SAT M'!B$28,VLOOKUP(D518,'ACT M to SAT M'!A:B,2,FALSE))))</f>
        <v/>
      </c>
      <c r="F518" s="11" t="str">
        <f t="shared" si="65"/>
        <v/>
      </c>
      <c r="G518" s="11" t="str">
        <f t="shared" si="69"/>
        <v/>
      </c>
      <c r="H518" s="11" t="str">
        <f t="shared" si="66"/>
        <v/>
      </c>
      <c r="I518" s="11" t="str">
        <f t="shared" si="70"/>
        <v/>
      </c>
      <c r="J518" s="11" t="str">
        <f t="shared" si="67"/>
        <v/>
      </c>
      <c r="K518" s="11" t="str">
        <f t="shared" si="71"/>
        <v/>
      </c>
      <c r="L518" s="11" t="str">
        <f>IF('Prax Math 5732'!B518="","",'SAT M to CBEST M'!$A$2+'SAT M to CBEST M'!$B$2*E518)</f>
        <v/>
      </c>
      <c r="M518" s="11" t="str">
        <f>IF('Prax Math 5732'!B518="","", IF(L518&lt;20, 20, IF(L518&gt;80, 80, L518)))</f>
        <v/>
      </c>
    </row>
    <row r="519" spans="1:13" x14ac:dyDescent="0.25">
      <c r="A519" s="11">
        <v>518</v>
      </c>
      <c r="B519" s="30"/>
      <c r="C519" s="25" t="str">
        <f t="shared" si="64"/>
        <v/>
      </c>
      <c r="D519" s="25" t="str">
        <f t="shared" si="68"/>
        <v/>
      </c>
      <c r="E519" s="11" t="str">
        <f>IF('Prax Math 5732'!B519="","",IF('Prax Math 5732'!D519&lt;'ACT M to SAT M'!$A$2,'ACT M to SAT M'!$B$2,IF('Prax Math 5732'!D519&gt;'ACT M to SAT M'!A$28,'ACT M to SAT M'!B$28,VLOOKUP(D519,'ACT M to SAT M'!A:B,2,FALSE))))</f>
        <v/>
      </c>
      <c r="F519" s="11" t="str">
        <f t="shared" si="65"/>
        <v/>
      </c>
      <c r="G519" s="11" t="str">
        <f t="shared" si="69"/>
        <v/>
      </c>
      <c r="H519" s="11" t="str">
        <f t="shared" si="66"/>
        <v/>
      </c>
      <c r="I519" s="11" t="str">
        <f t="shared" si="70"/>
        <v/>
      </c>
      <c r="J519" s="11" t="str">
        <f t="shared" si="67"/>
        <v/>
      </c>
      <c r="K519" s="11" t="str">
        <f t="shared" si="71"/>
        <v/>
      </c>
      <c r="L519" s="11" t="str">
        <f>IF('Prax Math 5732'!B519="","",'SAT M to CBEST M'!$A$2+'SAT M to CBEST M'!$B$2*E519)</f>
        <v/>
      </c>
      <c r="M519" s="11" t="str">
        <f>IF('Prax Math 5732'!B519="","", IF(L519&lt;20, 20, IF(L519&gt;80, 80, L519)))</f>
        <v/>
      </c>
    </row>
    <row r="520" spans="1:13" x14ac:dyDescent="0.25">
      <c r="A520" s="11">
        <v>519</v>
      </c>
      <c r="B520" s="30"/>
      <c r="C520" s="25" t="str">
        <f t="shared" si="64"/>
        <v/>
      </c>
      <c r="D520" s="25" t="str">
        <f t="shared" si="68"/>
        <v/>
      </c>
      <c r="E520" s="11" t="str">
        <f>IF('Prax Math 5732'!B520="","",IF('Prax Math 5732'!D520&lt;'ACT M to SAT M'!$A$2,'ACT M to SAT M'!$B$2,IF('Prax Math 5732'!D520&gt;'ACT M to SAT M'!A$28,'ACT M to SAT M'!B$28,VLOOKUP(D520,'ACT M to SAT M'!A:B,2,FALSE))))</f>
        <v/>
      </c>
      <c r="F520" s="11" t="str">
        <f t="shared" si="65"/>
        <v/>
      </c>
      <c r="G520" s="11" t="str">
        <f t="shared" si="69"/>
        <v/>
      </c>
      <c r="H520" s="11" t="str">
        <f t="shared" si="66"/>
        <v/>
      </c>
      <c r="I520" s="11" t="str">
        <f t="shared" si="70"/>
        <v/>
      </c>
      <c r="J520" s="11" t="str">
        <f t="shared" si="67"/>
        <v/>
      </c>
      <c r="K520" s="11" t="str">
        <f t="shared" si="71"/>
        <v/>
      </c>
      <c r="L520" s="11" t="str">
        <f>IF('Prax Math 5732'!B520="","",'SAT M to CBEST M'!$A$2+'SAT M to CBEST M'!$B$2*E520)</f>
        <v/>
      </c>
      <c r="M520" s="11" t="str">
        <f>IF('Prax Math 5732'!B520="","", IF(L520&lt;20, 20, IF(L520&gt;80, 80, L520)))</f>
        <v/>
      </c>
    </row>
    <row r="521" spans="1:13" x14ac:dyDescent="0.25">
      <c r="A521" s="11">
        <v>520</v>
      </c>
      <c r="B521" s="30"/>
      <c r="C521" s="25" t="str">
        <f t="shared" si="64"/>
        <v/>
      </c>
      <c r="D521" s="25" t="str">
        <f t="shared" si="68"/>
        <v/>
      </c>
      <c r="E521" s="11" t="str">
        <f>IF('Prax Math 5732'!B521="","",IF('Prax Math 5732'!D521&lt;'ACT M to SAT M'!$A$2,'ACT M to SAT M'!$B$2,IF('Prax Math 5732'!D521&gt;'ACT M to SAT M'!A$28,'ACT M to SAT M'!B$28,VLOOKUP(D521,'ACT M to SAT M'!A:B,2,FALSE))))</f>
        <v/>
      </c>
      <c r="F521" s="11" t="str">
        <f t="shared" si="65"/>
        <v/>
      </c>
      <c r="G521" s="11" t="str">
        <f t="shared" si="69"/>
        <v/>
      </c>
      <c r="H521" s="11" t="str">
        <f t="shared" si="66"/>
        <v/>
      </c>
      <c r="I521" s="11" t="str">
        <f t="shared" si="70"/>
        <v/>
      </c>
      <c r="J521" s="11" t="str">
        <f t="shared" si="67"/>
        <v/>
      </c>
      <c r="K521" s="11" t="str">
        <f t="shared" si="71"/>
        <v/>
      </c>
      <c r="L521" s="11" t="str">
        <f>IF('Prax Math 5732'!B521="","",'SAT M to CBEST M'!$A$2+'SAT M to CBEST M'!$B$2*E521)</f>
        <v/>
      </c>
      <c r="M521" s="11" t="str">
        <f>IF('Prax Math 5732'!B521="","", IF(L521&lt;20, 20, IF(L521&gt;80, 80, L521)))</f>
        <v/>
      </c>
    </row>
    <row r="522" spans="1:13" x14ac:dyDescent="0.25">
      <c r="A522" s="11">
        <v>521</v>
      </c>
      <c r="B522" s="30"/>
      <c r="C522" s="25" t="str">
        <f t="shared" si="64"/>
        <v/>
      </c>
      <c r="D522" s="25" t="str">
        <f t="shared" si="68"/>
        <v/>
      </c>
      <c r="E522" s="11" t="str">
        <f>IF('Prax Math 5732'!B522="","",IF('Prax Math 5732'!D522&lt;'ACT M to SAT M'!$A$2,'ACT M to SAT M'!$B$2,IF('Prax Math 5732'!D522&gt;'ACT M to SAT M'!A$28,'ACT M to SAT M'!B$28,VLOOKUP(D522,'ACT M to SAT M'!A:B,2,FALSE))))</f>
        <v/>
      </c>
      <c r="F522" s="11" t="str">
        <f t="shared" si="65"/>
        <v/>
      </c>
      <c r="G522" s="11" t="str">
        <f t="shared" si="69"/>
        <v/>
      </c>
      <c r="H522" s="11" t="str">
        <f t="shared" si="66"/>
        <v/>
      </c>
      <c r="I522" s="11" t="str">
        <f t="shared" si="70"/>
        <v/>
      </c>
      <c r="J522" s="11" t="str">
        <f t="shared" si="67"/>
        <v/>
      </c>
      <c r="K522" s="11" t="str">
        <f t="shared" si="71"/>
        <v/>
      </c>
      <c r="L522" s="11" t="str">
        <f>IF('Prax Math 5732'!B522="","",'SAT M to CBEST M'!$A$2+'SAT M to CBEST M'!$B$2*E522)</f>
        <v/>
      </c>
      <c r="M522" s="11" t="str">
        <f>IF('Prax Math 5732'!B522="","", IF(L522&lt;20, 20, IF(L522&gt;80, 80, L522)))</f>
        <v/>
      </c>
    </row>
    <row r="523" spans="1:13" x14ac:dyDescent="0.25">
      <c r="A523" s="11">
        <v>522</v>
      </c>
      <c r="B523" s="30"/>
      <c r="C523" s="25" t="str">
        <f t="shared" si="64"/>
        <v/>
      </c>
      <c r="D523" s="25" t="str">
        <f t="shared" si="68"/>
        <v/>
      </c>
      <c r="E523" s="11" t="str">
        <f>IF('Prax Math 5732'!B523="","",IF('Prax Math 5732'!D523&lt;'ACT M to SAT M'!$A$2,'ACT M to SAT M'!$B$2,IF('Prax Math 5732'!D523&gt;'ACT M to SAT M'!A$28,'ACT M to SAT M'!B$28,VLOOKUP(D523,'ACT M to SAT M'!A:B,2,FALSE))))</f>
        <v/>
      </c>
      <c r="F523" s="11" t="str">
        <f t="shared" si="65"/>
        <v/>
      </c>
      <c r="G523" s="11" t="str">
        <f t="shared" si="69"/>
        <v/>
      </c>
      <c r="H523" s="11" t="str">
        <f t="shared" si="66"/>
        <v/>
      </c>
      <c r="I523" s="11" t="str">
        <f t="shared" si="70"/>
        <v/>
      </c>
      <c r="J523" s="11" t="str">
        <f t="shared" si="67"/>
        <v/>
      </c>
      <c r="K523" s="11" t="str">
        <f t="shared" si="71"/>
        <v/>
      </c>
      <c r="L523" s="11" t="str">
        <f>IF('Prax Math 5732'!B523="","",'SAT M to CBEST M'!$A$2+'SAT M to CBEST M'!$B$2*E523)</f>
        <v/>
      </c>
      <c r="M523" s="11" t="str">
        <f>IF('Prax Math 5732'!B523="","", IF(L523&lt;20, 20, IF(L523&gt;80, 80, L523)))</f>
        <v/>
      </c>
    </row>
    <row r="524" spans="1:13" x14ac:dyDescent="0.25">
      <c r="A524" s="11">
        <v>523</v>
      </c>
      <c r="B524" s="30"/>
      <c r="C524" s="25" t="str">
        <f t="shared" si="64"/>
        <v/>
      </c>
      <c r="D524" s="25" t="str">
        <f t="shared" si="68"/>
        <v/>
      </c>
      <c r="E524" s="11" t="str">
        <f>IF('Prax Math 5732'!B524="","",IF('Prax Math 5732'!D524&lt;'ACT M to SAT M'!$A$2,'ACT M to SAT M'!$B$2,IF('Prax Math 5732'!D524&gt;'ACT M to SAT M'!A$28,'ACT M to SAT M'!B$28,VLOOKUP(D524,'ACT M to SAT M'!A:B,2,FALSE))))</f>
        <v/>
      </c>
      <c r="F524" s="11" t="str">
        <f t="shared" si="65"/>
        <v/>
      </c>
      <c r="G524" s="11" t="str">
        <f t="shared" si="69"/>
        <v/>
      </c>
      <c r="H524" s="11" t="str">
        <f t="shared" si="66"/>
        <v/>
      </c>
      <c r="I524" s="11" t="str">
        <f t="shared" si="70"/>
        <v/>
      </c>
      <c r="J524" s="11" t="str">
        <f t="shared" si="67"/>
        <v/>
      </c>
      <c r="K524" s="11" t="str">
        <f t="shared" si="71"/>
        <v/>
      </c>
      <c r="L524" s="11" t="str">
        <f>IF('Prax Math 5732'!B524="","",'SAT M to CBEST M'!$A$2+'SAT M to CBEST M'!$B$2*E524)</f>
        <v/>
      </c>
      <c r="M524" s="11" t="str">
        <f>IF('Prax Math 5732'!B524="","", IF(L524&lt;20, 20, IF(L524&gt;80, 80, L524)))</f>
        <v/>
      </c>
    </row>
    <row r="525" spans="1:13" x14ac:dyDescent="0.25">
      <c r="A525" s="11">
        <v>524</v>
      </c>
      <c r="B525" s="30"/>
      <c r="C525" s="25" t="str">
        <f t="shared" si="64"/>
        <v/>
      </c>
      <c r="D525" s="25" t="str">
        <f t="shared" si="68"/>
        <v/>
      </c>
      <c r="E525" s="11" t="str">
        <f>IF('Prax Math 5732'!B525="","",IF('Prax Math 5732'!D525&lt;'ACT M to SAT M'!$A$2,'ACT M to SAT M'!$B$2,IF('Prax Math 5732'!D525&gt;'ACT M to SAT M'!A$28,'ACT M to SAT M'!B$28,VLOOKUP(D525,'ACT M to SAT M'!A:B,2,FALSE))))</f>
        <v/>
      </c>
      <c r="F525" s="11" t="str">
        <f t="shared" si="65"/>
        <v/>
      </c>
      <c r="G525" s="11" t="str">
        <f t="shared" si="69"/>
        <v/>
      </c>
      <c r="H525" s="11" t="str">
        <f t="shared" si="66"/>
        <v/>
      </c>
      <c r="I525" s="11" t="str">
        <f t="shared" si="70"/>
        <v/>
      </c>
      <c r="J525" s="11" t="str">
        <f t="shared" si="67"/>
        <v/>
      </c>
      <c r="K525" s="11" t="str">
        <f t="shared" si="71"/>
        <v/>
      </c>
      <c r="L525" s="11" t="str">
        <f>IF('Prax Math 5732'!B525="","",'SAT M to CBEST M'!$A$2+'SAT M to CBEST M'!$B$2*E525)</f>
        <v/>
      </c>
      <c r="M525" s="11" t="str">
        <f>IF('Prax Math 5732'!B525="","", IF(L525&lt;20, 20, IF(L525&gt;80, 80, L525)))</f>
        <v/>
      </c>
    </row>
    <row r="526" spans="1:13" x14ac:dyDescent="0.25">
      <c r="A526" s="11">
        <v>525</v>
      </c>
      <c r="B526" s="30"/>
      <c r="C526" s="25" t="str">
        <f t="shared" si="64"/>
        <v/>
      </c>
      <c r="D526" s="25" t="str">
        <f t="shared" si="68"/>
        <v/>
      </c>
      <c r="E526" s="11" t="str">
        <f>IF('Prax Math 5732'!B526="","",IF('Prax Math 5732'!D526&lt;'ACT M to SAT M'!$A$2,'ACT M to SAT M'!$B$2,IF('Prax Math 5732'!D526&gt;'ACT M to SAT M'!A$28,'ACT M to SAT M'!B$28,VLOOKUP(D526,'ACT M to SAT M'!A:B,2,FALSE))))</f>
        <v/>
      </c>
      <c r="F526" s="11" t="str">
        <f t="shared" si="65"/>
        <v/>
      </c>
      <c r="G526" s="11" t="str">
        <f t="shared" si="69"/>
        <v/>
      </c>
      <c r="H526" s="11" t="str">
        <f t="shared" si="66"/>
        <v/>
      </c>
      <c r="I526" s="11" t="str">
        <f t="shared" si="70"/>
        <v/>
      </c>
      <c r="J526" s="11" t="str">
        <f t="shared" si="67"/>
        <v/>
      </c>
      <c r="K526" s="11" t="str">
        <f t="shared" si="71"/>
        <v/>
      </c>
      <c r="L526" s="11" t="str">
        <f>IF('Prax Math 5732'!B526="","",'SAT M to CBEST M'!$A$2+'SAT M to CBEST M'!$B$2*E526)</f>
        <v/>
      </c>
      <c r="M526" s="11" t="str">
        <f>IF('Prax Math 5732'!B526="","", IF(L526&lt;20, 20, IF(L526&gt;80, 80, L526)))</f>
        <v/>
      </c>
    </row>
    <row r="527" spans="1:13" x14ac:dyDescent="0.25">
      <c r="A527" s="11">
        <v>526</v>
      </c>
      <c r="B527" s="30"/>
      <c r="C527" s="25" t="str">
        <f t="shared" si="64"/>
        <v/>
      </c>
      <c r="D527" s="25" t="str">
        <f t="shared" si="68"/>
        <v/>
      </c>
      <c r="E527" s="11" t="str">
        <f>IF('Prax Math 5732'!B527="","",IF('Prax Math 5732'!D527&lt;'ACT M to SAT M'!$A$2,'ACT M to SAT M'!$B$2,IF('Prax Math 5732'!D527&gt;'ACT M to SAT M'!A$28,'ACT M to SAT M'!B$28,VLOOKUP(D527,'ACT M to SAT M'!A:B,2,FALSE))))</f>
        <v/>
      </c>
      <c r="F527" s="11" t="str">
        <f t="shared" si="65"/>
        <v/>
      </c>
      <c r="G527" s="11" t="str">
        <f t="shared" si="69"/>
        <v/>
      </c>
      <c r="H527" s="11" t="str">
        <f t="shared" si="66"/>
        <v/>
      </c>
      <c r="I527" s="11" t="str">
        <f t="shared" si="70"/>
        <v/>
      </c>
      <c r="J527" s="11" t="str">
        <f t="shared" si="67"/>
        <v/>
      </c>
      <c r="K527" s="11" t="str">
        <f t="shared" si="71"/>
        <v/>
      </c>
      <c r="L527" s="11" t="str">
        <f>IF('Prax Math 5732'!B527="","",'SAT M to CBEST M'!$A$2+'SAT M to CBEST M'!$B$2*E527)</f>
        <v/>
      </c>
      <c r="M527" s="11" t="str">
        <f>IF('Prax Math 5732'!B527="","", IF(L527&lt;20, 20, IF(L527&gt;80, 80, L527)))</f>
        <v/>
      </c>
    </row>
    <row r="528" spans="1:13" x14ac:dyDescent="0.25">
      <c r="A528" s="11">
        <v>527</v>
      </c>
      <c r="B528" s="30"/>
      <c r="C528" s="25" t="str">
        <f t="shared" si="64"/>
        <v/>
      </c>
      <c r="D528" s="25" t="str">
        <f t="shared" si="68"/>
        <v/>
      </c>
      <c r="E528" s="11" t="str">
        <f>IF('Prax Math 5732'!B528="","",IF('Prax Math 5732'!D528&lt;'ACT M to SAT M'!$A$2,'ACT M to SAT M'!$B$2,IF('Prax Math 5732'!D528&gt;'ACT M to SAT M'!A$28,'ACT M to SAT M'!B$28,VLOOKUP(D528,'ACT M to SAT M'!A:B,2,FALSE))))</f>
        <v/>
      </c>
      <c r="F528" s="11" t="str">
        <f t="shared" si="65"/>
        <v/>
      </c>
      <c r="G528" s="11" t="str">
        <f t="shared" si="69"/>
        <v/>
      </c>
      <c r="H528" s="11" t="str">
        <f t="shared" si="66"/>
        <v/>
      </c>
      <c r="I528" s="11" t="str">
        <f t="shared" si="70"/>
        <v/>
      </c>
      <c r="J528" s="11" t="str">
        <f t="shared" si="67"/>
        <v/>
      </c>
      <c r="K528" s="11" t="str">
        <f t="shared" si="71"/>
        <v/>
      </c>
      <c r="L528" s="11" t="str">
        <f>IF('Prax Math 5732'!B528="","",'SAT M to CBEST M'!$A$2+'SAT M to CBEST M'!$B$2*E528)</f>
        <v/>
      </c>
      <c r="M528" s="11" t="str">
        <f>IF('Prax Math 5732'!B528="","", IF(L528&lt;20, 20, IF(L528&gt;80, 80, L528)))</f>
        <v/>
      </c>
    </row>
    <row r="529" spans="1:13" x14ac:dyDescent="0.25">
      <c r="A529" s="11">
        <v>528</v>
      </c>
      <c r="B529" s="30"/>
      <c r="C529" s="25" t="str">
        <f t="shared" si="64"/>
        <v/>
      </c>
      <c r="D529" s="25" t="str">
        <f t="shared" si="68"/>
        <v/>
      </c>
      <c r="E529" s="11" t="str">
        <f>IF('Prax Math 5732'!B529="","",IF('Prax Math 5732'!D529&lt;'ACT M to SAT M'!$A$2,'ACT M to SAT M'!$B$2,IF('Prax Math 5732'!D529&gt;'ACT M to SAT M'!A$28,'ACT M to SAT M'!B$28,VLOOKUP(D529,'ACT M to SAT M'!A:B,2,FALSE))))</f>
        <v/>
      </c>
      <c r="F529" s="11" t="str">
        <f t="shared" si="65"/>
        <v/>
      </c>
      <c r="G529" s="11" t="str">
        <f t="shared" si="69"/>
        <v/>
      </c>
      <c r="H529" s="11" t="str">
        <f t="shared" si="66"/>
        <v/>
      </c>
      <c r="I529" s="11" t="str">
        <f t="shared" si="70"/>
        <v/>
      </c>
      <c r="J529" s="11" t="str">
        <f t="shared" si="67"/>
        <v/>
      </c>
      <c r="K529" s="11" t="str">
        <f t="shared" si="71"/>
        <v/>
      </c>
      <c r="L529" s="11" t="str">
        <f>IF('Prax Math 5732'!B529="","",'SAT M to CBEST M'!$A$2+'SAT M to CBEST M'!$B$2*E529)</f>
        <v/>
      </c>
      <c r="M529" s="11" t="str">
        <f>IF('Prax Math 5732'!B529="","", IF(L529&lt;20, 20, IF(L529&gt;80, 80, L529)))</f>
        <v/>
      </c>
    </row>
    <row r="530" spans="1:13" x14ac:dyDescent="0.25">
      <c r="A530" s="11">
        <v>529</v>
      </c>
      <c r="B530" s="30"/>
      <c r="C530" s="25" t="str">
        <f t="shared" si="64"/>
        <v/>
      </c>
      <c r="D530" s="25" t="str">
        <f t="shared" si="68"/>
        <v/>
      </c>
      <c r="E530" s="11" t="str">
        <f>IF('Prax Math 5732'!B530="","",IF('Prax Math 5732'!D530&lt;'ACT M to SAT M'!$A$2,'ACT M to SAT M'!$B$2,IF('Prax Math 5732'!D530&gt;'ACT M to SAT M'!A$28,'ACT M to SAT M'!B$28,VLOOKUP(D530,'ACT M to SAT M'!A:B,2,FALSE))))</f>
        <v/>
      </c>
      <c r="F530" s="11" t="str">
        <f t="shared" si="65"/>
        <v/>
      </c>
      <c r="G530" s="11" t="str">
        <f t="shared" si="69"/>
        <v/>
      </c>
      <c r="H530" s="11" t="str">
        <f t="shared" si="66"/>
        <v/>
      </c>
      <c r="I530" s="11" t="str">
        <f t="shared" si="70"/>
        <v/>
      </c>
      <c r="J530" s="11" t="str">
        <f t="shared" si="67"/>
        <v/>
      </c>
      <c r="K530" s="11" t="str">
        <f t="shared" si="71"/>
        <v/>
      </c>
      <c r="L530" s="11" t="str">
        <f>IF('Prax Math 5732'!B530="","",'SAT M to CBEST M'!$A$2+'SAT M to CBEST M'!$B$2*E530)</f>
        <v/>
      </c>
      <c r="M530" s="11" t="str">
        <f>IF('Prax Math 5732'!B530="","", IF(L530&lt;20, 20, IF(L530&gt;80, 80, L530)))</f>
        <v/>
      </c>
    </row>
    <row r="531" spans="1:13" x14ac:dyDescent="0.25">
      <c r="A531" s="11">
        <v>530</v>
      </c>
      <c r="B531" s="30"/>
      <c r="C531" s="25" t="str">
        <f t="shared" si="64"/>
        <v/>
      </c>
      <c r="D531" s="25" t="str">
        <f t="shared" si="68"/>
        <v/>
      </c>
      <c r="E531" s="11" t="str">
        <f>IF('Prax Math 5732'!B531="","",IF('Prax Math 5732'!D531&lt;'ACT M to SAT M'!$A$2,'ACT M to SAT M'!$B$2,IF('Prax Math 5732'!D531&gt;'ACT M to SAT M'!A$28,'ACT M to SAT M'!B$28,VLOOKUP(D531,'ACT M to SAT M'!A:B,2,FALSE))))</f>
        <v/>
      </c>
      <c r="F531" s="11" t="str">
        <f t="shared" si="65"/>
        <v/>
      </c>
      <c r="G531" s="11" t="str">
        <f t="shared" si="69"/>
        <v/>
      </c>
      <c r="H531" s="11" t="str">
        <f t="shared" si="66"/>
        <v/>
      </c>
      <c r="I531" s="11" t="str">
        <f t="shared" si="70"/>
        <v/>
      </c>
      <c r="J531" s="11" t="str">
        <f t="shared" si="67"/>
        <v/>
      </c>
      <c r="K531" s="11" t="str">
        <f t="shared" si="71"/>
        <v/>
      </c>
      <c r="L531" s="11" t="str">
        <f>IF('Prax Math 5732'!B531="","",'SAT M to CBEST M'!$A$2+'SAT M to CBEST M'!$B$2*E531)</f>
        <v/>
      </c>
      <c r="M531" s="11" t="str">
        <f>IF('Prax Math 5732'!B531="","", IF(L531&lt;20, 20, IF(L531&gt;80, 80, L531)))</f>
        <v/>
      </c>
    </row>
    <row r="532" spans="1:13" x14ac:dyDescent="0.25">
      <c r="A532" s="11">
        <v>531</v>
      </c>
      <c r="B532" s="30"/>
      <c r="C532" s="25" t="str">
        <f t="shared" si="64"/>
        <v/>
      </c>
      <c r="D532" s="25" t="str">
        <f t="shared" si="68"/>
        <v/>
      </c>
      <c r="E532" s="11" t="str">
        <f>IF('Prax Math 5732'!B532="","",IF('Prax Math 5732'!D532&lt;'ACT M to SAT M'!$A$2,'ACT M to SAT M'!$B$2,IF('Prax Math 5732'!D532&gt;'ACT M to SAT M'!A$28,'ACT M to SAT M'!B$28,VLOOKUP(D532,'ACT M to SAT M'!A:B,2,FALSE))))</f>
        <v/>
      </c>
      <c r="F532" s="11" t="str">
        <f t="shared" si="65"/>
        <v/>
      </c>
      <c r="G532" s="11" t="str">
        <f t="shared" si="69"/>
        <v/>
      </c>
      <c r="H532" s="11" t="str">
        <f t="shared" si="66"/>
        <v/>
      </c>
      <c r="I532" s="11" t="str">
        <f t="shared" si="70"/>
        <v/>
      </c>
      <c r="J532" s="11" t="str">
        <f t="shared" si="67"/>
        <v/>
      </c>
      <c r="K532" s="11" t="str">
        <f t="shared" si="71"/>
        <v/>
      </c>
      <c r="L532" s="11" t="str">
        <f>IF('Prax Math 5732'!B532="","",'SAT M to CBEST M'!$A$2+'SAT M to CBEST M'!$B$2*E532)</f>
        <v/>
      </c>
      <c r="M532" s="11" t="str">
        <f>IF('Prax Math 5732'!B532="","", IF(L532&lt;20, 20, IF(L532&gt;80, 80, L532)))</f>
        <v/>
      </c>
    </row>
    <row r="533" spans="1:13" x14ac:dyDescent="0.25">
      <c r="A533" s="11">
        <v>532</v>
      </c>
      <c r="B533" s="30"/>
      <c r="C533" s="25" t="str">
        <f t="shared" si="64"/>
        <v/>
      </c>
      <c r="D533" s="25" t="str">
        <f t="shared" si="68"/>
        <v/>
      </c>
      <c r="E533" s="11" t="str">
        <f>IF('Prax Math 5732'!B533="","",IF('Prax Math 5732'!D533&lt;'ACT M to SAT M'!$A$2,'ACT M to SAT M'!$B$2,IF('Prax Math 5732'!D533&gt;'ACT M to SAT M'!A$28,'ACT M to SAT M'!B$28,VLOOKUP(D533,'ACT M to SAT M'!A:B,2,FALSE))))</f>
        <v/>
      </c>
      <c r="F533" s="11" t="str">
        <f t="shared" si="65"/>
        <v/>
      </c>
      <c r="G533" s="11" t="str">
        <f t="shared" si="69"/>
        <v/>
      </c>
      <c r="H533" s="11" t="str">
        <f t="shared" si="66"/>
        <v/>
      </c>
      <c r="I533" s="11" t="str">
        <f t="shared" si="70"/>
        <v/>
      </c>
      <c r="J533" s="11" t="str">
        <f t="shared" si="67"/>
        <v/>
      </c>
      <c r="K533" s="11" t="str">
        <f t="shared" si="71"/>
        <v/>
      </c>
      <c r="L533" s="11" t="str">
        <f>IF('Prax Math 5732'!B533="","",'SAT M to CBEST M'!$A$2+'SAT M to CBEST M'!$B$2*E533)</f>
        <v/>
      </c>
      <c r="M533" s="11" t="str">
        <f>IF('Prax Math 5732'!B533="","", IF(L533&lt;20, 20, IF(L533&gt;80, 80, L533)))</f>
        <v/>
      </c>
    </row>
    <row r="534" spans="1:13" x14ac:dyDescent="0.25">
      <c r="A534" s="11">
        <v>533</v>
      </c>
      <c r="B534" s="30"/>
      <c r="C534" s="25" t="str">
        <f t="shared" si="64"/>
        <v/>
      </c>
      <c r="D534" s="25" t="str">
        <f t="shared" si="68"/>
        <v/>
      </c>
      <c r="E534" s="11" t="str">
        <f>IF('Prax Math 5732'!B534="","",IF('Prax Math 5732'!D534&lt;'ACT M to SAT M'!$A$2,'ACT M to SAT M'!$B$2,IF('Prax Math 5732'!D534&gt;'ACT M to SAT M'!A$28,'ACT M to SAT M'!B$28,VLOOKUP(D534,'ACT M to SAT M'!A:B,2,FALSE))))</f>
        <v/>
      </c>
      <c r="F534" s="11" t="str">
        <f t="shared" si="65"/>
        <v/>
      </c>
      <c r="G534" s="11" t="str">
        <f t="shared" si="69"/>
        <v/>
      </c>
      <c r="H534" s="11" t="str">
        <f t="shared" si="66"/>
        <v/>
      </c>
      <c r="I534" s="11" t="str">
        <f t="shared" si="70"/>
        <v/>
      </c>
      <c r="J534" s="11" t="str">
        <f t="shared" si="67"/>
        <v/>
      </c>
      <c r="K534" s="11" t="str">
        <f t="shared" si="71"/>
        <v/>
      </c>
      <c r="L534" s="11" t="str">
        <f>IF('Prax Math 5732'!B534="","",'SAT M to CBEST M'!$A$2+'SAT M to CBEST M'!$B$2*E534)</f>
        <v/>
      </c>
      <c r="M534" s="11" t="str">
        <f>IF('Prax Math 5732'!B534="","", IF(L534&lt;20, 20, IF(L534&gt;80, 80, L534)))</f>
        <v/>
      </c>
    </row>
    <row r="535" spans="1:13" x14ac:dyDescent="0.25">
      <c r="A535" s="11">
        <v>534</v>
      </c>
      <c r="B535" s="30"/>
      <c r="C535" s="25" t="str">
        <f t="shared" si="64"/>
        <v/>
      </c>
      <c r="D535" s="25" t="str">
        <f t="shared" si="68"/>
        <v/>
      </c>
      <c r="E535" s="11" t="str">
        <f>IF('Prax Math 5732'!B535="","",IF('Prax Math 5732'!D535&lt;'ACT M to SAT M'!$A$2,'ACT M to SAT M'!$B$2,IF('Prax Math 5732'!D535&gt;'ACT M to SAT M'!A$28,'ACT M to SAT M'!B$28,VLOOKUP(D535,'ACT M to SAT M'!A:B,2,FALSE))))</f>
        <v/>
      </c>
      <c r="F535" s="11" t="str">
        <f t="shared" si="65"/>
        <v/>
      </c>
      <c r="G535" s="11" t="str">
        <f t="shared" si="69"/>
        <v/>
      </c>
      <c r="H535" s="11" t="str">
        <f t="shared" si="66"/>
        <v/>
      </c>
      <c r="I535" s="11" t="str">
        <f t="shared" si="70"/>
        <v/>
      </c>
      <c r="J535" s="11" t="str">
        <f t="shared" si="67"/>
        <v/>
      </c>
      <c r="K535" s="11" t="str">
        <f t="shared" si="71"/>
        <v/>
      </c>
      <c r="L535" s="11" t="str">
        <f>IF('Prax Math 5732'!B535="","",'SAT M to CBEST M'!$A$2+'SAT M to CBEST M'!$B$2*E535)</f>
        <v/>
      </c>
      <c r="M535" s="11" t="str">
        <f>IF('Prax Math 5732'!B535="","", IF(L535&lt;20, 20, IF(L535&gt;80, 80, L535)))</f>
        <v/>
      </c>
    </row>
    <row r="536" spans="1:13" x14ac:dyDescent="0.25">
      <c r="A536" s="11">
        <v>535</v>
      </c>
      <c r="B536" s="30"/>
      <c r="C536" s="25" t="str">
        <f t="shared" si="64"/>
        <v/>
      </c>
      <c r="D536" s="25" t="str">
        <f t="shared" si="68"/>
        <v/>
      </c>
      <c r="E536" s="11" t="str">
        <f>IF('Prax Math 5732'!B536="","",IF('Prax Math 5732'!D536&lt;'ACT M to SAT M'!$A$2,'ACT M to SAT M'!$B$2,IF('Prax Math 5732'!D536&gt;'ACT M to SAT M'!A$28,'ACT M to SAT M'!B$28,VLOOKUP(D536,'ACT M to SAT M'!A:B,2,FALSE))))</f>
        <v/>
      </c>
      <c r="F536" s="11" t="str">
        <f t="shared" si="65"/>
        <v/>
      </c>
      <c r="G536" s="11" t="str">
        <f t="shared" si="69"/>
        <v/>
      </c>
      <c r="H536" s="11" t="str">
        <f t="shared" si="66"/>
        <v/>
      </c>
      <c r="I536" s="11" t="str">
        <f t="shared" si="70"/>
        <v/>
      </c>
      <c r="J536" s="11" t="str">
        <f t="shared" si="67"/>
        <v/>
      </c>
      <c r="K536" s="11" t="str">
        <f t="shared" si="71"/>
        <v/>
      </c>
      <c r="L536" s="11" t="str">
        <f>IF('Prax Math 5732'!B536="","",'SAT M to CBEST M'!$A$2+'SAT M to CBEST M'!$B$2*E536)</f>
        <v/>
      </c>
      <c r="M536" s="11" t="str">
        <f>IF('Prax Math 5732'!B536="","", IF(L536&lt;20, 20, IF(L536&gt;80, 80, L536)))</f>
        <v/>
      </c>
    </row>
    <row r="537" spans="1:13" x14ac:dyDescent="0.25">
      <c r="A537" s="11">
        <v>536</v>
      </c>
      <c r="B537" s="30"/>
      <c r="C537" s="25" t="str">
        <f t="shared" si="64"/>
        <v/>
      </c>
      <c r="D537" s="25" t="str">
        <f t="shared" si="68"/>
        <v/>
      </c>
      <c r="E537" s="11" t="str">
        <f>IF('Prax Math 5732'!B537="","",IF('Prax Math 5732'!D537&lt;'ACT M to SAT M'!$A$2,'ACT M to SAT M'!$B$2,IF('Prax Math 5732'!D537&gt;'ACT M to SAT M'!A$28,'ACT M to SAT M'!B$28,VLOOKUP(D537,'ACT M to SAT M'!A:B,2,FALSE))))</f>
        <v/>
      </c>
      <c r="F537" s="11" t="str">
        <f t="shared" si="65"/>
        <v/>
      </c>
      <c r="G537" s="11" t="str">
        <f t="shared" si="69"/>
        <v/>
      </c>
      <c r="H537" s="11" t="str">
        <f t="shared" si="66"/>
        <v/>
      </c>
      <c r="I537" s="11" t="str">
        <f t="shared" si="70"/>
        <v/>
      </c>
      <c r="J537" s="11" t="str">
        <f t="shared" si="67"/>
        <v/>
      </c>
      <c r="K537" s="11" t="str">
        <f t="shared" si="71"/>
        <v/>
      </c>
      <c r="L537" s="11" t="str">
        <f>IF('Prax Math 5732'!B537="","",'SAT M to CBEST M'!$A$2+'SAT M to CBEST M'!$B$2*E537)</f>
        <v/>
      </c>
      <c r="M537" s="11" t="str">
        <f>IF('Prax Math 5732'!B537="","", IF(L537&lt;20, 20, IF(L537&gt;80, 80, L537)))</f>
        <v/>
      </c>
    </row>
    <row r="538" spans="1:13" x14ac:dyDescent="0.25">
      <c r="A538" s="11">
        <v>537</v>
      </c>
      <c r="B538" s="30"/>
      <c r="C538" s="25" t="str">
        <f t="shared" si="64"/>
        <v/>
      </c>
      <c r="D538" s="25" t="str">
        <f t="shared" si="68"/>
        <v/>
      </c>
      <c r="E538" s="11" t="str">
        <f>IF('Prax Math 5732'!B538="","",IF('Prax Math 5732'!D538&lt;'ACT M to SAT M'!$A$2,'ACT M to SAT M'!$B$2,IF('Prax Math 5732'!D538&gt;'ACT M to SAT M'!A$28,'ACT M to SAT M'!B$28,VLOOKUP(D538,'ACT M to SAT M'!A:B,2,FALSE))))</f>
        <v/>
      </c>
      <c r="F538" s="11" t="str">
        <f t="shared" si="65"/>
        <v/>
      </c>
      <c r="G538" s="11" t="str">
        <f t="shared" si="69"/>
        <v/>
      </c>
      <c r="H538" s="11" t="str">
        <f t="shared" si="66"/>
        <v/>
      </c>
      <c r="I538" s="11" t="str">
        <f t="shared" si="70"/>
        <v/>
      </c>
      <c r="J538" s="11" t="str">
        <f t="shared" si="67"/>
        <v/>
      </c>
      <c r="K538" s="11" t="str">
        <f t="shared" si="71"/>
        <v/>
      </c>
      <c r="L538" s="11" t="str">
        <f>IF('Prax Math 5732'!B538="","",'SAT M to CBEST M'!$A$2+'SAT M to CBEST M'!$B$2*E538)</f>
        <v/>
      </c>
      <c r="M538" s="11" t="str">
        <f>IF('Prax Math 5732'!B538="","", IF(L538&lt;20, 20, IF(L538&gt;80, 80, L538)))</f>
        <v/>
      </c>
    </row>
    <row r="539" spans="1:13" x14ac:dyDescent="0.25">
      <c r="A539" s="11">
        <v>538</v>
      </c>
      <c r="B539" s="30"/>
      <c r="C539" s="25" t="str">
        <f t="shared" si="64"/>
        <v/>
      </c>
      <c r="D539" s="25" t="str">
        <f t="shared" si="68"/>
        <v/>
      </c>
      <c r="E539" s="11" t="str">
        <f>IF('Prax Math 5732'!B539="","",IF('Prax Math 5732'!D539&lt;'ACT M to SAT M'!$A$2,'ACT M to SAT M'!$B$2,IF('Prax Math 5732'!D539&gt;'ACT M to SAT M'!A$28,'ACT M to SAT M'!B$28,VLOOKUP(D539,'ACT M to SAT M'!A:B,2,FALSE))))</f>
        <v/>
      </c>
      <c r="F539" s="11" t="str">
        <f t="shared" si="65"/>
        <v/>
      </c>
      <c r="G539" s="11" t="str">
        <f t="shared" si="69"/>
        <v/>
      </c>
      <c r="H539" s="11" t="str">
        <f t="shared" si="66"/>
        <v/>
      </c>
      <c r="I539" s="11" t="str">
        <f t="shared" si="70"/>
        <v/>
      </c>
      <c r="J539" s="11" t="str">
        <f t="shared" si="67"/>
        <v/>
      </c>
      <c r="K539" s="11" t="str">
        <f t="shared" si="71"/>
        <v/>
      </c>
      <c r="L539" s="11" t="str">
        <f>IF('Prax Math 5732'!B539="","",'SAT M to CBEST M'!$A$2+'SAT M to CBEST M'!$B$2*E539)</f>
        <v/>
      </c>
      <c r="M539" s="11" t="str">
        <f>IF('Prax Math 5732'!B539="","", IF(L539&lt;20, 20, IF(L539&gt;80, 80, L539)))</f>
        <v/>
      </c>
    </row>
    <row r="540" spans="1:13" x14ac:dyDescent="0.25">
      <c r="A540" s="11">
        <v>539</v>
      </c>
      <c r="B540" s="30"/>
      <c r="C540" s="25" t="str">
        <f t="shared" si="64"/>
        <v/>
      </c>
      <c r="D540" s="25" t="str">
        <f t="shared" si="68"/>
        <v/>
      </c>
      <c r="E540" s="11" t="str">
        <f>IF('Prax Math 5732'!B540="","",IF('Prax Math 5732'!D540&lt;'ACT M to SAT M'!$A$2,'ACT M to SAT M'!$B$2,IF('Prax Math 5732'!D540&gt;'ACT M to SAT M'!A$28,'ACT M to SAT M'!B$28,VLOOKUP(D540,'ACT M to SAT M'!A:B,2,FALSE))))</f>
        <v/>
      </c>
      <c r="F540" s="11" t="str">
        <f t="shared" si="65"/>
        <v/>
      </c>
      <c r="G540" s="11" t="str">
        <f t="shared" si="69"/>
        <v/>
      </c>
      <c r="H540" s="11" t="str">
        <f t="shared" si="66"/>
        <v/>
      </c>
      <c r="I540" s="11" t="str">
        <f t="shared" si="70"/>
        <v/>
      </c>
      <c r="J540" s="11" t="str">
        <f t="shared" si="67"/>
        <v/>
      </c>
      <c r="K540" s="11" t="str">
        <f t="shared" si="71"/>
        <v/>
      </c>
      <c r="L540" s="11" t="str">
        <f>IF('Prax Math 5732'!B540="","",'SAT M to CBEST M'!$A$2+'SAT M to CBEST M'!$B$2*E540)</f>
        <v/>
      </c>
      <c r="M540" s="11" t="str">
        <f>IF('Prax Math 5732'!B540="","", IF(L540&lt;20, 20, IF(L540&gt;80, 80, L540)))</f>
        <v/>
      </c>
    </row>
    <row r="541" spans="1:13" x14ac:dyDescent="0.25">
      <c r="A541" s="11">
        <v>540</v>
      </c>
      <c r="B541" s="30"/>
      <c r="C541" s="25" t="str">
        <f t="shared" si="64"/>
        <v/>
      </c>
      <c r="D541" s="25" t="str">
        <f t="shared" si="68"/>
        <v/>
      </c>
      <c r="E541" s="11" t="str">
        <f>IF('Prax Math 5732'!B541="","",IF('Prax Math 5732'!D541&lt;'ACT M to SAT M'!$A$2,'ACT M to SAT M'!$B$2,IF('Prax Math 5732'!D541&gt;'ACT M to SAT M'!A$28,'ACT M to SAT M'!B$28,VLOOKUP(D541,'ACT M to SAT M'!A:B,2,FALSE))))</f>
        <v/>
      </c>
      <c r="F541" s="11" t="str">
        <f t="shared" si="65"/>
        <v/>
      </c>
      <c r="G541" s="11" t="str">
        <f t="shared" si="69"/>
        <v/>
      </c>
      <c r="H541" s="11" t="str">
        <f t="shared" si="66"/>
        <v/>
      </c>
      <c r="I541" s="11" t="str">
        <f t="shared" si="70"/>
        <v/>
      </c>
      <c r="J541" s="11" t="str">
        <f t="shared" si="67"/>
        <v/>
      </c>
      <c r="K541" s="11" t="str">
        <f t="shared" si="71"/>
        <v/>
      </c>
      <c r="L541" s="11" t="str">
        <f>IF('Prax Math 5732'!B541="","",'SAT M to CBEST M'!$A$2+'SAT M to CBEST M'!$B$2*E541)</f>
        <v/>
      </c>
      <c r="M541" s="11" t="str">
        <f>IF('Prax Math 5732'!B541="","", IF(L541&lt;20, 20, IF(L541&gt;80, 80, L541)))</f>
        <v/>
      </c>
    </row>
    <row r="542" spans="1:13" x14ac:dyDescent="0.25">
      <c r="A542" s="11">
        <v>541</v>
      </c>
      <c r="B542" s="30"/>
      <c r="C542" s="25" t="str">
        <f t="shared" si="64"/>
        <v/>
      </c>
      <c r="D542" s="25" t="str">
        <f t="shared" si="68"/>
        <v/>
      </c>
      <c r="E542" s="11" t="str">
        <f>IF('Prax Math 5732'!B542="","",IF('Prax Math 5732'!D542&lt;'ACT M to SAT M'!$A$2,'ACT M to SAT M'!$B$2,IF('Prax Math 5732'!D542&gt;'ACT M to SAT M'!A$28,'ACT M to SAT M'!B$28,VLOOKUP(D542,'ACT M to SAT M'!A:B,2,FALSE))))</f>
        <v/>
      </c>
      <c r="F542" s="11" t="str">
        <f t="shared" si="65"/>
        <v/>
      </c>
      <c r="G542" s="11" t="str">
        <f t="shared" si="69"/>
        <v/>
      </c>
      <c r="H542" s="11" t="str">
        <f t="shared" si="66"/>
        <v/>
      </c>
      <c r="I542" s="11" t="str">
        <f t="shared" si="70"/>
        <v/>
      </c>
      <c r="J542" s="11" t="str">
        <f t="shared" si="67"/>
        <v/>
      </c>
      <c r="K542" s="11" t="str">
        <f t="shared" si="71"/>
        <v/>
      </c>
      <c r="L542" s="11" t="str">
        <f>IF('Prax Math 5732'!B542="","",'SAT M to CBEST M'!$A$2+'SAT M to CBEST M'!$B$2*E542)</f>
        <v/>
      </c>
      <c r="M542" s="11" t="str">
        <f>IF('Prax Math 5732'!B542="","", IF(L542&lt;20, 20, IF(L542&gt;80, 80, L542)))</f>
        <v/>
      </c>
    </row>
    <row r="543" spans="1:13" x14ac:dyDescent="0.25">
      <c r="A543" s="11">
        <v>542</v>
      </c>
      <c r="B543" s="30"/>
      <c r="C543" s="25" t="str">
        <f t="shared" si="64"/>
        <v/>
      </c>
      <c r="D543" s="25" t="str">
        <f t="shared" si="68"/>
        <v/>
      </c>
      <c r="E543" s="11" t="str">
        <f>IF('Prax Math 5732'!B543="","",IF('Prax Math 5732'!D543&lt;'ACT M to SAT M'!$A$2,'ACT M to SAT M'!$B$2,IF('Prax Math 5732'!D543&gt;'ACT M to SAT M'!A$28,'ACT M to SAT M'!B$28,VLOOKUP(D543,'ACT M to SAT M'!A:B,2,FALSE))))</f>
        <v/>
      </c>
      <c r="F543" s="11" t="str">
        <f t="shared" si="65"/>
        <v/>
      </c>
      <c r="G543" s="11" t="str">
        <f t="shared" si="69"/>
        <v/>
      </c>
      <c r="H543" s="11" t="str">
        <f t="shared" si="66"/>
        <v/>
      </c>
      <c r="I543" s="11" t="str">
        <f t="shared" si="70"/>
        <v/>
      </c>
      <c r="J543" s="11" t="str">
        <f t="shared" si="67"/>
        <v/>
      </c>
      <c r="K543" s="11" t="str">
        <f t="shared" si="71"/>
        <v/>
      </c>
      <c r="L543" s="11" t="str">
        <f>IF('Prax Math 5732'!B543="","",'SAT M to CBEST M'!$A$2+'SAT M to CBEST M'!$B$2*E543)</f>
        <v/>
      </c>
      <c r="M543" s="11" t="str">
        <f>IF('Prax Math 5732'!B543="","", IF(L543&lt;20, 20, IF(L543&gt;80, 80, L543)))</f>
        <v/>
      </c>
    </row>
    <row r="544" spans="1:13" x14ac:dyDescent="0.25">
      <c r="A544" s="11">
        <v>543</v>
      </c>
      <c r="B544" s="30"/>
      <c r="C544" s="25" t="str">
        <f t="shared" si="64"/>
        <v/>
      </c>
      <c r="D544" s="25" t="str">
        <f t="shared" si="68"/>
        <v/>
      </c>
      <c r="E544" s="11" t="str">
        <f>IF('Prax Math 5732'!B544="","",IF('Prax Math 5732'!D544&lt;'ACT M to SAT M'!$A$2,'ACT M to SAT M'!$B$2,IF('Prax Math 5732'!D544&gt;'ACT M to SAT M'!A$28,'ACT M to SAT M'!B$28,VLOOKUP(D544,'ACT M to SAT M'!A:B,2,FALSE))))</f>
        <v/>
      </c>
      <c r="F544" s="11" t="str">
        <f t="shared" si="65"/>
        <v/>
      </c>
      <c r="G544" s="11" t="str">
        <f t="shared" si="69"/>
        <v/>
      </c>
      <c r="H544" s="11" t="str">
        <f t="shared" si="66"/>
        <v/>
      </c>
      <c r="I544" s="11" t="str">
        <f t="shared" si="70"/>
        <v/>
      </c>
      <c r="J544" s="11" t="str">
        <f t="shared" si="67"/>
        <v/>
      </c>
      <c r="K544" s="11" t="str">
        <f t="shared" si="71"/>
        <v/>
      </c>
      <c r="L544" s="11" t="str">
        <f>IF('Prax Math 5732'!B544="","",'SAT M to CBEST M'!$A$2+'SAT M to CBEST M'!$B$2*E544)</f>
        <v/>
      </c>
      <c r="M544" s="11" t="str">
        <f>IF('Prax Math 5732'!B544="","", IF(L544&lt;20, 20, IF(L544&gt;80, 80, L544)))</f>
        <v/>
      </c>
    </row>
    <row r="545" spans="1:13" x14ac:dyDescent="0.25">
      <c r="A545" s="11">
        <v>544</v>
      </c>
      <c r="B545" s="30"/>
      <c r="C545" s="25" t="str">
        <f t="shared" si="64"/>
        <v/>
      </c>
      <c r="D545" s="25" t="str">
        <f t="shared" si="68"/>
        <v/>
      </c>
      <c r="E545" s="11" t="str">
        <f>IF('Prax Math 5732'!B545="","",IF('Prax Math 5732'!D545&lt;'ACT M to SAT M'!$A$2,'ACT M to SAT M'!$B$2,IF('Prax Math 5732'!D545&gt;'ACT M to SAT M'!A$28,'ACT M to SAT M'!B$28,VLOOKUP(D545,'ACT M to SAT M'!A:B,2,FALSE))))</f>
        <v/>
      </c>
      <c r="F545" s="11" t="str">
        <f t="shared" si="65"/>
        <v/>
      </c>
      <c r="G545" s="11" t="str">
        <f t="shared" si="69"/>
        <v/>
      </c>
      <c r="H545" s="11" t="str">
        <f t="shared" si="66"/>
        <v/>
      </c>
      <c r="I545" s="11" t="str">
        <f t="shared" si="70"/>
        <v/>
      </c>
      <c r="J545" s="11" t="str">
        <f t="shared" si="67"/>
        <v/>
      </c>
      <c r="K545" s="11" t="str">
        <f t="shared" si="71"/>
        <v/>
      </c>
      <c r="L545" s="11" t="str">
        <f>IF('Prax Math 5732'!B545="","",'SAT M to CBEST M'!$A$2+'SAT M to CBEST M'!$B$2*E545)</f>
        <v/>
      </c>
      <c r="M545" s="11" t="str">
        <f>IF('Prax Math 5732'!B545="","", IF(L545&lt;20, 20, IF(L545&gt;80, 80, L545)))</f>
        <v/>
      </c>
    </row>
    <row r="546" spans="1:13" x14ac:dyDescent="0.25">
      <c r="A546" s="11">
        <v>545</v>
      </c>
      <c r="B546" s="30"/>
      <c r="C546" s="25" t="str">
        <f t="shared" si="64"/>
        <v/>
      </c>
      <c r="D546" s="25" t="str">
        <f t="shared" si="68"/>
        <v/>
      </c>
      <c r="E546" s="11" t="str">
        <f>IF('Prax Math 5732'!B546="","",IF('Prax Math 5732'!D546&lt;'ACT M to SAT M'!$A$2,'ACT M to SAT M'!$B$2,IF('Prax Math 5732'!D546&gt;'ACT M to SAT M'!A$28,'ACT M to SAT M'!B$28,VLOOKUP(D546,'ACT M to SAT M'!A:B,2,FALSE))))</f>
        <v/>
      </c>
      <c r="F546" s="11" t="str">
        <f t="shared" si="65"/>
        <v/>
      </c>
      <c r="G546" s="11" t="str">
        <f t="shared" si="69"/>
        <v/>
      </c>
      <c r="H546" s="11" t="str">
        <f t="shared" si="66"/>
        <v/>
      </c>
      <c r="I546" s="11" t="str">
        <f t="shared" si="70"/>
        <v/>
      </c>
      <c r="J546" s="11" t="str">
        <f t="shared" si="67"/>
        <v/>
      </c>
      <c r="K546" s="11" t="str">
        <f t="shared" si="71"/>
        <v/>
      </c>
      <c r="L546" s="11" t="str">
        <f>IF('Prax Math 5732'!B546="","",'SAT M to CBEST M'!$A$2+'SAT M to CBEST M'!$B$2*E546)</f>
        <v/>
      </c>
      <c r="M546" s="11" t="str">
        <f>IF('Prax Math 5732'!B546="","", IF(L546&lt;20, 20, IF(L546&gt;80, 80, L546)))</f>
        <v/>
      </c>
    </row>
    <row r="547" spans="1:13" x14ac:dyDescent="0.25">
      <c r="A547" s="11">
        <v>546</v>
      </c>
      <c r="B547" s="30"/>
      <c r="C547" s="25" t="str">
        <f t="shared" si="64"/>
        <v/>
      </c>
      <c r="D547" s="25" t="str">
        <f t="shared" si="68"/>
        <v/>
      </c>
      <c r="E547" s="11" t="str">
        <f>IF('Prax Math 5732'!B547="","",IF('Prax Math 5732'!D547&lt;'ACT M to SAT M'!$A$2,'ACT M to SAT M'!$B$2,IF('Prax Math 5732'!D547&gt;'ACT M to SAT M'!A$28,'ACT M to SAT M'!B$28,VLOOKUP(D547,'ACT M to SAT M'!A:B,2,FALSE))))</f>
        <v/>
      </c>
      <c r="F547" s="11" t="str">
        <f t="shared" si="65"/>
        <v/>
      </c>
      <c r="G547" s="11" t="str">
        <f t="shared" si="69"/>
        <v/>
      </c>
      <c r="H547" s="11" t="str">
        <f t="shared" si="66"/>
        <v/>
      </c>
      <c r="I547" s="11" t="str">
        <f t="shared" si="70"/>
        <v/>
      </c>
      <c r="J547" s="11" t="str">
        <f t="shared" si="67"/>
        <v/>
      </c>
      <c r="K547" s="11" t="str">
        <f t="shared" si="71"/>
        <v/>
      </c>
      <c r="L547" s="11" t="str">
        <f>IF('Prax Math 5732'!B547="","",'SAT M to CBEST M'!$A$2+'SAT M to CBEST M'!$B$2*E547)</f>
        <v/>
      </c>
      <c r="M547" s="11" t="str">
        <f>IF('Prax Math 5732'!B547="","", IF(L547&lt;20, 20, IF(L547&gt;80, 80, L547)))</f>
        <v/>
      </c>
    </row>
    <row r="548" spans="1:13" x14ac:dyDescent="0.25">
      <c r="A548" s="11">
        <v>547</v>
      </c>
      <c r="B548" s="30"/>
      <c r="C548" s="25" t="str">
        <f t="shared" si="64"/>
        <v/>
      </c>
      <c r="D548" s="25" t="str">
        <f t="shared" si="68"/>
        <v/>
      </c>
      <c r="E548" s="11" t="str">
        <f>IF('Prax Math 5732'!B548="","",IF('Prax Math 5732'!D548&lt;'ACT M to SAT M'!$A$2,'ACT M to SAT M'!$B$2,IF('Prax Math 5732'!D548&gt;'ACT M to SAT M'!A$28,'ACT M to SAT M'!B$28,VLOOKUP(D548,'ACT M to SAT M'!A:B,2,FALSE))))</f>
        <v/>
      </c>
      <c r="F548" s="11" t="str">
        <f t="shared" si="65"/>
        <v/>
      </c>
      <c r="G548" s="11" t="str">
        <f t="shared" si="69"/>
        <v/>
      </c>
      <c r="H548" s="11" t="str">
        <f t="shared" si="66"/>
        <v/>
      </c>
      <c r="I548" s="11" t="str">
        <f t="shared" si="70"/>
        <v/>
      </c>
      <c r="J548" s="11" t="str">
        <f t="shared" si="67"/>
        <v/>
      </c>
      <c r="K548" s="11" t="str">
        <f t="shared" si="71"/>
        <v/>
      </c>
      <c r="L548" s="11" t="str">
        <f>IF('Prax Math 5732'!B548="","",'SAT M to CBEST M'!$A$2+'SAT M to CBEST M'!$B$2*E548)</f>
        <v/>
      </c>
      <c r="M548" s="11" t="str">
        <f>IF('Prax Math 5732'!B548="","", IF(L548&lt;20, 20, IF(L548&gt;80, 80, L548)))</f>
        <v/>
      </c>
    </row>
    <row r="549" spans="1:13" x14ac:dyDescent="0.25">
      <c r="A549" s="11">
        <v>548</v>
      </c>
      <c r="B549" s="30"/>
      <c r="C549" s="25" t="str">
        <f t="shared" si="64"/>
        <v/>
      </c>
      <c r="D549" s="25" t="str">
        <f t="shared" si="68"/>
        <v/>
      </c>
      <c r="E549" s="11" t="str">
        <f>IF('Prax Math 5732'!B549="","",IF('Prax Math 5732'!D549&lt;'ACT M to SAT M'!$A$2,'ACT M to SAT M'!$B$2,IF('Prax Math 5732'!D549&gt;'ACT M to SAT M'!A$28,'ACT M to SAT M'!B$28,VLOOKUP(D549,'ACT M to SAT M'!A:B,2,FALSE))))</f>
        <v/>
      </c>
      <c r="F549" s="11" t="str">
        <f t="shared" si="65"/>
        <v/>
      </c>
      <c r="G549" s="11" t="str">
        <f t="shared" si="69"/>
        <v/>
      </c>
      <c r="H549" s="11" t="str">
        <f t="shared" si="66"/>
        <v/>
      </c>
      <c r="I549" s="11" t="str">
        <f t="shared" si="70"/>
        <v/>
      </c>
      <c r="J549" s="11" t="str">
        <f t="shared" si="67"/>
        <v/>
      </c>
      <c r="K549" s="11" t="str">
        <f t="shared" si="71"/>
        <v/>
      </c>
      <c r="L549" s="11" t="str">
        <f>IF('Prax Math 5732'!B549="","",'SAT M to CBEST M'!$A$2+'SAT M to CBEST M'!$B$2*E549)</f>
        <v/>
      </c>
      <c r="M549" s="11" t="str">
        <f>IF('Prax Math 5732'!B549="","", IF(L549&lt;20, 20, IF(L549&gt;80, 80, L549)))</f>
        <v/>
      </c>
    </row>
    <row r="550" spans="1:13" x14ac:dyDescent="0.25">
      <c r="A550" s="11">
        <v>549</v>
      </c>
      <c r="B550" s="30"/>
      <c r="C550" s="25" t="str">
        <f t="shared" si="64"/>
        <v/>
      </c>
      <c r="D550" s="25" t="str">
        <f t="shared" si="68"/>
        <v/>
      </c>
      <c r="E550" s="11" t="str">
        <f>IF('Prax Math 5732'!B550="","",IF('Prax Math 5732'!D550&lt;'ACT M to SAT M'!$A$2,'ACT M to SAT M'!$B$2,IF('Prax Math 5732'!D550&gt;'ACT M to SAT M'!A$28,'ACT M to SAT M'!B$28,VLOOKUP(D550,'ACT M to SAT M'!A:B,2,FALSE))))</f>
        <v/>
      </c>
      <c r="F550" s="11" t="str">
        <f t="shared" si="65"/>
        <v/>
      </c>
      <c r="G550" s="11" t="str">
        <f t="shared" si="69"/>
        <v/>
      </c>
      <c r="H550" s="11" t="str">
        <f t="shared" si="66"/>
        <v/>
      </c>
      <c r="I550" s="11" t="str">
        <f t="shared" si="70"/>
        <v/>
      </c>
      <c r="J550" s="11" t="str">
        <f t="shared" si="67"/>
        <v/>
      </c>
      <c r="K550" s="11" t="str">
        <f t="shared" si="71"/>
        <v/>
      </c>
      <c r="L550" s="11" t="str">
        <f>IF('Prax Math 5732'!B550="","",'SAT M to CBEST M'!$A$2+'SAT M to CBEST M'!$B$2*E550)</f>
        <v/>
      </c>
      <c r="M550" s="11" t="str">
        <f>IF('Prax Math 5732'!B550="","", IF(L550&lt;20, 20, IF(L550&gt;80, 80, L550)))</f>
        <v/>
      </c>
    </row>
    <row r="551" spans="1:13" x14ac:dyDescent="0.25">
      <c r="A551" s="11">
        <v>550</v>
      </c>
      <c r="B551" s="30"/>
      <c r="C551" s="25" t="str">
        <f t="shared" si="64"/>
        <v/>
      </c>
      <c r="D551" s="25" t="str">
        <f t="shared" si="68"/>
        <v/>
      </c>
      <c r="E551" s="11" t="str">
        <f>IF('Prax Math 5732'!B551="","",IF('Prax Math 5732'!D551&lt;'ACT M to SAT M'!$A$2,'ACT M to SAT M'!$B$2,IF('Prax Math 5732'!D551&gt;'ACT M to SAT M'!A$28,'ACT M to SAT M'!B$28,VLOOKUP(D551,'ACT M to SAT M'!A:B,2,FALSE))))</f>
        <v/>
      </c>
      <c r="F551" s="11" t="str">
        <f t="shared" si="65"/>
        <v/>
      </c>
      <c r="G551" s="11" t="str">
        <f t="shared" si="69"/>
        <v/>
      </c>
      <c r="H551" s="11" t="str">
        <f t="shared" si="66"/>
        <v/>
      </c>
      <c r="I551" s="11" t="str">
        <f t="shared" si="70"/>
        <v/>
      </c>
      <c r="J551" s="11" t="str">
        <f t="shared" si="67"/>
        <v/>
      </c>
      <c r="K551" s="11" t="str">
        <f t="shared" si="71"/>
        <v/>
      </c>
      <c r="L551" s="11" t="str">
        <f>IF('Prax Math 5732'!B551="","",'SAT M to CBEST M'!$A$2+'SAT M to CBEST M'!$B$2*E551)</f>
        <v/>
      </c>
      <c r="M551" s="11" t="str">
        <f>IF('Prax Math 5732'!B551="","", IF(L551&lt;20, 20, IF(L551&gt;80, 80, L551)))</f>
        <v/>
      </c>
    </row>
    <row r="552" spans="1:13" x14ac:dyDescent="0.25">
      <c r="A552" s="11">
        <v>551</v>
      </c>
      <c r="B552" s="30"/>
      <c r="C552" s="25" t="str">
        <f t="shared" si="64"/>
        <v/>
      </c>
      <c r="D552" s="25" t="str">
        <f t="shared" si="68"/>
        <v/>
      </c>
      <c r="E552" s="11" t="str">
        <f>IF('Prax Math 5732'!B552="","",IF('Prax Math 5732'!D552&lt;'ACT M to SAT M'!$A$2,'ACT M to SAT M'!$B$2,IF('Prax Math 5732'!D552&gt;'ACT M to SAT M'!A$28,'ACT M to SAT M'!B$28,VLOOKUP(D552,'ACT M to SAT M'!A:B,2,FALSE))))</f>
        <v/>
      </c>
      <c r="F552" s="11" t="str">
        <f t="shared" si="65"/>
        <v/>
      </c>
      <c r="G552" s="11" t="str">
        <f t="shared" si="69"/>
        <v/>
      </c>
      <c r="H552" s="11" t="str">
        <f t="shared" si="66"/>
        <v/>
      </c>
      <c r="I552" s="11" t="str">
        <f t="shared" si="70"/>
        <v/>
      </c>
      <c r="J552" s="11" t="str">
        <f t="shared" si="67"/>
        <v/>
      </c>
      <c r="K552" s="11" t="str">
        <f t="shared" si="71"/>
        <v/>
      </c>
      <c r="L552" s="11" t="str">
        <f>IF('Prax Math 5732'!B552="","",'SAT M to CBEST M'!$A$2+'SAT M to CBEST M'!$B$2*E552)</f>
        <v/>
      </c>
      <c r="M552" s="11" t="str">
        <f>IF('Prax Math 5732'!B552="","", IF(L552&lt;20, 20, IF(L552&gt;80, 80, L552)))</f>
        <v/>
      </c>
    </row>
    <row r="553" spans="1:13" x14ac:dyDescent="0.25">
      <c r="A553" s="11">
        <v>552</v>
      </c>
      <c r="B553" s="30"/>
      <c r="C553" s="25" t="str">
        <f t="shared" si="64"/>
        <v/>
      </c>
      <c r="D553" s="25" t="str">
        <f t="shared" si="68"/>
        <v/>
      </c>
      <c r="E553" s="11" t="str">
        <f>IF('Prax Math 5732'!B553="","",IF('Prax Math 5732'!D553&lt;'ACT M to SAT M'!$A$2,'ACT M to SAT M'!$B$2,IF('Prax Math 5732'!D553&gt;'ACT M to SAT M'!A$28,'ACT M to SAT M'!B$28,VLOOKUP(D553,'ACT M to SAT M'!A:B,2,FALSE))))</f>
        <v/>
      </c>
      <c r="F553" s="11" t="str">
        <f t="shared" si="65"/>
        <v/>
      </c>
      <c r="G553" s="11" t="str">
        <f t="shared" si="69"/>
        <v/>
      </c>
      <c r="H553" s="11" t="str">
        <f t="shared" si="66"/>
        <v/>
      </c>
      <c r="I553" s="11" t="str">
        <f t="shared" si="70"/>
        <v/>
      </c>
      <c r="J553" s="11" t="str">
        <f t="shared" si="67"/>
        <v/>
      </c>
      <c r="K553" s="11" t="str">
        <f t="shared" si="71"/>
        <v/>
      </c>
      <c r="L553" s="11" t="str">
        <f>IF('Prax Math 5732'!B553="","",'SAT M to CBEST M'!$A$2+'SAT M to CBEST M'!$B$2*E553)</f>
        <v/>
      </c>
      <c r="M553" s="11" t="str">
        <f>IF('Prax Math 5732'!B553="","", IF(L553&lt;20, 20, IF(L553&gt;80, 80, L553)))</f>
        <v/>
      </c>
    </row>
    <row r="554" spans="1:13" x14ac:dyDescent="0.25">
      <c r="A554" s="11">
        <v>553</v>
      </c>
      <c r="B554" s="30"/>
      <c r="C554" s="25" t="str">
        <f t="shared" si="64"/>
        <v/>
      </c>
      <c r="D554" s="25" t="str">
        <f t="shared" si="68"/>
        <v/>
      </c>
      <c r="E554" s="11" t="str">
        <f>IF('Prax Math 5732'!B554="","",IF('Prax Math 5732'!D554&lt;'ACT M to SAT M'!$A$2,'ACT M to SAT M'!$B$2,IF('Prax Math 5732'!D554&gt;'ACT M to SAT M'!A$28,'ACT M to SAT M'!B$28,VLOOKUP(D554,'ACT M to SAT M'!A:B,2,FALSE))))</f>
        <v/>
      </c>
      <c r="F554" s="11" t="str">
        <f t="shared" si="65"/>
        <v/>
      </c>
      <c r="G554" s="11" t="str">
        <f t="shared" si="69"/>
        <v/>
      </c>
      <c r="H554" s="11" t="str">
        <f t="shared" si="66"/>
        <v/>
      </c>
      <c r="I554" s="11" t="str">
        <f t="shared" si="70"/>
        <v/>
      </c>
      <c r="J554" s="11" t="str">
        <f t="shared" si="67"/>
        <v/>
      </c>
      <c r="K554" s="11" t="str">
        <f t="shared" si="71"/>
        <v/>
      </c>
      <c r="L554" s="11" t="str">
        <f>IF('Prax Math 5732'!B554="","",'SAT M to CBEST M'!$A$2+'SAT M to CBEST M'!$B$2*E554)</f>
        <v/>
      </c>
      <c r="M554" s="11" t="str">
        <f>IF('Prax Math 5732'!B554="","", IF(L554&lt;20, 20, IF(L554&gt;80, 80, L554)))</f>
        <v/>
      </c>
    </row>
    <row r="555" spans="1:13" x14ac:dyDescent="0.25">
      <c r="A555" s="11">
        <v>554</v>
      </c>
      <c r="B555" s="30"/>
      <c r="C555" s="25" t="str">
        <f t="shared" si="64"/>
        <v/>
      </c>
      <c r="D555" s="25" t="str">
        <f t="shared" si="68"/>
        <v/>
      </c>
      <c r="E555" s="11" t="str">
        <f>IF('Prax Math 5732'!B555="","",IF('Prax Math 5732'!D555&lt;'ACT M to SAT M'!$A$2,'ACT M to SAT M'!$B$2,IF('Prax Math 5732'!D555&gt;'ACT M to SAT M'!A$28,'ACT M to SAT M'!B$28,VLOOKUP(D555,'ACT M to SAT M'!A:B,2,FALSE))))</f>
        <v/>
      </c>
      <c r="F555" s="11" t="str">
        <f t="shared" si="65"/>
        <v/>
      </c>
      <c r="G555" s="11" t="str">
        <f t="shared" si="69"/>
        <v/>
      </c>
      <c r="H555" s="11" t="str">
        <f t="shared" si="66"/>
        <v/>
      </c>
      <c r="I555" s="11" t="str">
        <f t="shared" si="70"/>
        <v/>
      </c>
      <c r="J555" s="11" t="str">
        <f t="shared" si="67"/>
        <v/>
      </c>
      <c r="K555" s="11" t="str">
        <f t="shared" si="71"/>
        <v/>
      </c>
      <c r="L555" s="11" t="str">
        <f>IF('Prax Math 5732'!B555="","",'SAT M to CBEST M'!$A$2+'SAT M to CBEST M'!$B$2*E555)</f>
        <v/>
      </c>
      <c r="M555" s="11" t="str">
        <f>IF('Prax Math 5732'!B555="","", IF(L555&lt;20, 20, IF(L555&gt;80, 80, L555)))</f>
        <v/>
      </c>
    </row>
    <row r="556" spans="1:13" x14ac:dyDescent="0.25">
      <c r="A556" s="11">
        <v>555</v>
      </c>
      <c r="B556" s="30"/>
      <c r="C556" s="25" t="str">
        <f t="shared" si="64"/>
        <v/>
      </c>
      <c r="D556" s="25" t="str">
        <f t="shared" si="68"/>
        <v/>
      </c>
      <c r="E556" s="11" t="str">
        <f>IF('Prax Math 5732'!B556="","",IF('Prax Math 5732'!D556&lt;'ACT M to SAT M'!$A$2,'ACT M to SAT M'!$B$2,IF('Prax Math 5732'!D556&gt;'ACT M to SAT M'!A$28,'ACT M to SAT M'!B$28,VLOOKUP(D556,'ACT M to SAT M'!A:B,2,FALSE))))</f>
        <v/>
      </c>
      <c r="F556" s="11" t="str">
        <f t="shared" si="65"/>
        <v/>
      </c>
      <c r="G556" s="11" t="str">
        <f t="shared" si="69"/>
        <v/>
      </c>
      <c r="H556" s="11" t="str">
        <f t="shared" si="66"/>
        <v/>
      </c>
      <c r="I556" s="11" t="str">
        <f t="shared" si="70"/>
        <v/>
      </c>
      <c r="J556" s="11" t="str">
        <f t="shared" si="67"/>
        <v/>
      </c>
      <c r="K556" s="11" t="str">
        <f t="shared" si="71"/>
        <v/>
      </c>
      <c r="L556" s="11" t="str">
        <f>IF('Prax Math 5732'!B556="","",'SAT M to CBEST M'!$A$2+'SAT M to CBEST M'!$B$2*E556)</f>
        <v/>
      </c>
      <c r="M556" s="11" t="str">
        <f>IF('Prax Math 5732'!B556="","", IF(L556&lt;20, 20, IF(L556&gt;80, 80, L556)))</f>
        <v/>
      </c>
    </row>
    <row r="557" spans="1:13" x14ac:dyDescent="0.25">
      <c r="A557" s="11">
        <v>556</v>
      </c>
      <c r="B557" s="30"/>
      <c r="C557" s="25" t="str">
        <f t="shared" si="64"/>
        <v/>
      </c>
      <c r="D557" s="25" t="str">
        <f t="shared" si="68"/>
        <v/>
      </c>
      <c r="E557" s="11" t="str">
        <f>IF('Prax Math 5732'!B557="","",IF('Prax Math 5732'!D557&lt;'ACT M to SAT M'!$A$2,'ACT M to SAT M'!$B$2,IF('Prax Math 5732'!D557&gt;'ACT M to SAT M'!A$28,'ACT M to SAT M'!B$28,VLOOKUP(D557,'ACT M to SAT M'!A:B,2,FALSE))))</f>
        <v/>
      </c>
      <c r="F557" s="11" t="str">
        <f t="shared" si="65"/>
        <v/>
      </c>
      <c r="G557" s="11" t="str">
        <f t="shared" si="69"/>
        <v/>
      </c>
      <c r="H557" s="11" t="str">
        <f t="shared" si="66"/>
        <v/>
      </c>
      <c r="I557" s="11" t="str">
        <f t="shared" si="70"/>
        <v/>
      </c>
      <c r="J557" s="11" t="str">
        <f t="shared" si="67"/>
        <v/>
      </c>
      <c r="K557" s="11" t="str">
        <f t="shared" si="71"/>
        <v/>
      </c>
      <c r="L557" s="11" t="str">
        <f>IF('Prax Math 5732'!B557="","",'SAT M to CBEST M'!$A$2+'SAT M to CBEST M'!$B$2*E557)</f>
        <v/>
      </c>
      <c r="M557" s="11" t="str">
        <f>IF('Prax Math 5732'!B557="","", IF(L557&lt;20, 20, IF(L557&gt;80, 80, L557)))</f>
        <v/>
      </c>
    </row>
    <row r="558" spans="1:13" x14ac:dyDescent="0.25">
      <c r="A558" s="11">
        <v>557</v>
      </c>
      <c r="B558" s="30"/>
      <c r="C558" s="25" t="str">
        <f t="shared" si="64"/>
        <v/>
      </c>
      <c r="D558" s="25" t="str">
        <f t="shared" si="68"/>
        <v/>
      </c>
      <c r="E558" s="11" t="str">
        <f>IF('Prax Math 5732'!B558="","",IF('Prax Math 5732'!D558&lt;'ACT M to SAT M'!$A$2,'ACT M to SAT M'!$B$2,IF('Prax Math 5732'!D558&gt;'ACT M to SAT M'!A$28,'ACT M to SAT M'!B$28,VLOOKUP(D558,'ACT M to SAT M'!A:B,2,FALSE))))</f>
        <v/>
      </c>
      <c r="F558" s="11" t="str">
        <f t="shared" si="65"/>
        <v/>
      </c>
      <c r="G558" s="11" t="str">
        <f t="shared" si="69"/>
        <v/>
      </c>
      <c r="H558" s="11" t="str">
        <f t="shared" si="66"/>
        <v/>
      </c>
      <c r="I558" s="11" t="str">
        <f t="shared" si="70"/>
        <v/>
      </c>
      <c r="J558" s="11" t="str">
        <f t="shared" si="67"/>
        <v/>
      </c>
      <c r="K558" s="11" t="str">
        <f t="shared" si="71"/>
        <v/>
      </c>
      <c r="L558" s="11" t="str">
        <f>IF('Prax Math 5732'!B558="","",'SAT M to CBEST M'!$A$2+'SAT M to CBEST M'!$B$2*E558)</f>
        <v/>
      </c>
      <c r="M558" s="11" t="str">
        <f>IF('Prax Math 5732'!B558="","", IF(L558&lt;20, 20, IF(L558&gt;80, 80, L558)))</f>
        <v/>
      </c>
    </row>
    <row r="559" spans="1:13" x14ac:dyDescent="0.25">
      <c r="A559" s="11">
        <v>558</v>
      </c>
      <c r="B559" s="30"/>
      <c r="C559" s="25" t="str">
        <f t="shared" si="64"/>
        <v/>
      </c>
      <c r="D559" s="25" t="str">
        <f t="shared" si="68"/>
        <v/>
      </c>
      <c r="E559" s="11" t="str">
        <f>IF('Prax Math 5732'!B559="","",IF('Prax Math 5732'!D559&lt;'ACT M to SAT M'!$A$2,'ACT M to SAT M'!$B$2,IF('Prax Math 5732'!D559&gt;'ACT M to SAT M'!A$28,'ACT M to SAT M'!B$28,VLOOKUP(D559,'ACT M to SAT M'!A:B,2,FALSE))))</f>
        <v/>
      </c>
      <c r="F559" s="11" t="str">
        <f t="shared" si="65"/>
        <v/>
      </c>
      <c r="G559" s="11" t="str">
        <f t="shared" si="69"/>
        <v/>
      </c>
      <c r="H559" s="11" t="str">
        <f t="shared" si="66"/>
        <v/>
      </c>
      <c r="I559" s="11" t="str">
        <f t="shared" si="70"/>
        <v/>
      </c>
      <c r="J559" s="11" t="str">
        <f t="shared" si="67"/>
        <v/>
      </c>
      <c r="K559" s="11" t="str">
        <f t="shared" si="71"/>
        <v/>
      </c>
      <c r="L559" s="11" t="str">
        <f>IF('Prax Math 5732'!B559="","",'SAT M to CBEST M'!$A$2+'SAT M to CBEST M'!$B$2*E559)</f>
        <v/>
      </c>
      <c r="M559" s="11" t="str">
        <f>IF('Prax Math 5732'!B559="","", IF(L559&lt;20, 20, IF(L559&gt;80, 80, L559)))</f>
        <v/>
      </c>
    </row>
    <row r="560" spans="1:13" x14ac:dyDescent="0.25">
      <c r="A560" s="11">
        <v>559</v>
      </c>
      <c r="B560" s="30"/>
      <c r="C560" s="25" t="str">
        <f t="shared" si="64"/>
        <v/>
      </c>
      <c r="D560" s="25" t="str">
        <f t="shared" si="68"/>
        <v/>
      </c>
      <c r="E560" s="11" t="str">
        <f>IF('Prax Math 5732'!B560="","",IF('Prax Math 5732'!D560&lt;'ACT M to SAT M'!$A$2,'ACT M to SAT M'!$B$2,IF('Prax Math 5732'!D560&gt;'ACT M to SAT M'!A$28,'ACT M to SAT M'!B$28,VLOOKUP(D560,'ACT M to SAT M'!A:B,2,FALSE))))</f>
        <v/>
      </c>
      <c r="F560" s="11" t="str">
        <f t="shared" si="65"/>
        <v/>
      </c>
      <c r="G560" s="11" t="str">
        <f t="shared" si="69"/>
        <v/>
      </c>
      <c r="H560" s="11" t="str">
        <f t="shared" si="66"/>
        <v/>
      </c>
      <c r="I560" s="11" t="str">
        <f t="shared" si="70"/>
        <v/>
      </c>
      <c r="J560" s="11" t="str">
        <f t="shared" si="67"/>
        <v/>
      </c>
      <c r="K560" s="11" t="str">
        <f t="shared" si="71"/>
        <v/>
      </c>
      <c r="L560" s="11" t="str">
        <f>IF('Prax Math 5732'!B560="","",'SAT M to CBEST M'!$A$2+'SAT M to CBEST M'!$B$2*E560)</f>
        <v/>
      </c>
      <c r="M560" s="11" t="str">
        <f>IF('Prax Math 5732'!B560="","", IF(L560&lt;20, 20, IF(L560&gt;80, 80, L560)))</f>
        <v/>
      </c>
    </row>
    <row r="561" spans="1:13" x14ac:dyDescent="0.25">
      <c r="A561" s="11">
        <v>560</v>
      </c>
      <c r="B561" s="30"/>
      <c r="C561" s="25" t="str">
        <f t="shared" si="64"/>
        <v/>
      </c>
      <c r="D561" s="25" t="str">
        <f t="shared" si="68"/>
        <v/>
      </c>
      <c r="E561" s="11" t="str">
        <f>IF('Prax Math 5732'!B561="","",IF('Prax Math 5732'!D561&lt;'ACT M to SAT M'!$A$2,'ACT M to SAT M'!$B$2,IF('Prax Math 5732'!D561&gt;'ACT M to SAT M'!A$28,'ACT M to SAT M'!B$28,VLOOKUP(D561,'ACT M to SAT M'!A:B,2,FALSE))))</f>
        <v/>
      </c>
      <c r="F561" s="11" t="str">
        <f t="shared" si="65"/>
        <v/>
      </c>
      <c r="G561" s="11" t="str">
        <f t="shared" si="69"/>
        <v/>
      </c>
      <c r="H561" s="11" t="str">
        <f t="shared" si="66"/>
        <v/>
      </c>
      <c r="I561" s="11" t="str">
        <f t="shared" si="70"/>
        <v/>
      </c>
      <c r="J561" s="11" t="str">
        <f t="shared" si="67"/>
        <v/>
      </c>
      <c r="K561" s="11" t="str">
        <f t="shared" si="71"/>
        <v/>
      </c>
      <c r="L561" s="11" t="str">
        <f>IF('Prax Math 5732'!B561="","",'SAT M to CBEST M'!$A$2+'SAT M to CBEST M'!$B$2*E561)</f>
        <v/>
      </c>
      <c r="M561" s="11" t="str">
        <f>IF('Prax Math 5732'!B561="","", IF(L561&lt;20, 20, IF(L561&gt;80, 80, L561)))</f>
        <v/>
      </c>
    </row>
    <row r="562" spans="1:13" x14ac:dyDescent="0.25">
      <c r="A562" s="11">
        <v>561</v>
      </c>
      <c r="B562" s="30"/>
      <c r="C562" s="25" t="str">
        <f t="shared" si="64"/>
        <v/>
      </c>
      <c r="D562" s="25" t="str">
        <f t="shared" si="68"/>
        <v/>
      </c>
      <c r="E562" s="11" t="str">
        <f>IF('Prax Math 5732'!B562="","",IF('Prax Math 5732'!D562&lt;'ACT M to SAT M'!$A$2,'ACT M to SAT M'!$B$2,IF('Prax Math 5732'!D562&gt;'ACT M to SAT M'!A$28,'ACT M to SAT M'!B$28,VLOOKUP(D562,'ACT M to SAT M'!A:B,2,FALSE))))</f>
        <v/>
      </c>
      <c r="F562" s="11" t="str">
        <f t="shared" si="65"/>
        <v/>
      </c>
      <c r="G562" s="11" t="str">
        <f t="shared" si="69"/>
        <v/>
      </c>
      <c r="H562" s="11" t="str">
        <f t="shared" si="66"/>
        <v/>
      </c>
      <c r="I562" s="11" t="str">
        <f t="shared" si="70"/>
        <v/>
      </c>
      <c r="J562" s="11" t="str">
        <f t="shared" si="67"/>
        <v/>
      </c>
      <c r="K562" s="11" t="str">
        <f t="shared" si="71"/>
        <v/>
      </c>
      <c r="L562" s="11" t="str">
        <f>IF('Prax Math 5732'!B562="","",'SAT M to CBEST M'!$A$2+'SAT M to CBEST M'!$B$2*E562)</f>
        <v/>
      </c>
      <c r="M562" s="11" t="str">
        <f>IF('Prax Math 5732'!B562="","", IF(L562&lt;20, 20, IF(L562&gt;80, 80, L562)))</f>
        <v/>
      </c>
    </row>
    <row r="563" spans="1:13" x14ac:dyDescent="0.25">
      <c r="A563" s="11">
        <v>562</v>
      </c>
      <c r="B563" s="30"/>
      <c r="C563" s="25" t="str">
        <f t="shared" si="64"/>
        <v/>
      </c>
      <c r="D563" s="25" t="str">
        <f t="shared" si="68"/>
        <v/>
      </c>
      <c r="E563" s="11" t="str">
        <f>IF('Prax Math 5732'!B563="","",IF('Prax Math 5732'!D563&lt;'ACT M to SAT M'!$A$2,'ACT M to SAT M'!$B$2,IF('Prax Math 5732'!D563&gt;'ACT M to SAT M'!A$28,'ACT M to SAT M'!B$28,VLOOKUP(D563,'ACT M to SAT M'!A:B,2,FALSE))))</f>
        <v/>
      </c>
      <c r="F563" s="11" t="str">
        <f t="shared" si="65"/>
        <v/>
      </c>
      <c r="G563" s="11" t="str">
        <f t="shared" si="69"/>
        <v/>
      </c>
      <c r="H563" s="11" t="str">
        <f t="shared" si="66"/>
        <v/>
      </c>
      <c r="I563" s="11" t="str">
        <f t="shared" si="70"/>
        <v/>
      </c>
      <c r="J563" s="11" t="str">
        <f t="shared" si="67"/>
        <v/>
      </c>
      <c r="K563" s="11" t="str">
        <f t="shared" si="71"/>
        <v/>
      </c>
      <c r="L563" s="11" t="str">
        <f>IF('Prax Math 5732'!B563="","",'SAT M to CBEST M'!$A$2+'SAT M to CBEST M'!$B$2*E563)</f>
        <v/>
      </c>
      <c r="M563" s="11" t="str">
        <f>IF('Prax Math 5732'!B563="","", IF(L563&lt;20, 20, IF(L563&gt;80, 80, L563)))</f>
        <v/>
      </c>
    </row>
    <row r="564" spans="1:13" x14ac:dyDescent="0.25">
      <c r="A564" s="11">
        <v>563</v>
      </c>
      <c r="B564" s="30"/>
      <c r="C564" s="25" t="str">
        <f t="shared" si="64"/>
        <v/>
      </c>
      <c r="D564" s="25" t="str">
        <f t="shared" si="68"/>
        <v/>
      </c>
      <c r="E564" s="11" t="str">
        <f>IF('Prax Math 5732'!B564="","",IF('Prax Math 5732'!D564&lt;'ACT M to SAT M'!$A$2,'ACT M to SAT M'!$B$2,IF('Prax Math 5732'!D564&gt;'ACT M to SAT M'!A$28,'ACT M to SAT M'!B$28,VLOOKUP(D564,'ACT M to SAT M'!A:B,2,FALSE))))</f>
        <v/>
      </c>
      <c r="F564" s="11" t="str">
        <f t="shared" si="65"/>
        <v/>
      </c>
      <c r="G564" s="11" t="str">
        <f t="shared" si="69"/>
        <v/>
      </c>
      <c r="H564" s="11" t="str">
        <f t="shared" si="66"/>
        <v/>
      </c>
      <c r="I564" s="11" t="str">
        <f t="shared" si="70"/>
        <v/>
      </c>
      <c r="J564" s="11" t="str">
        <f t="shared" si="67"/>
        <v/>
      </c>
      <c r="K564" s="11" t="str">
        <f t="shared" si="71"/>
        <v/>
      </c>
      <c r="L564" s="11" t="str">
        <f>IF('Prax Math 5732'!B564="","",'SAT M to CBEST M'!$A$2+'SAT M to CBEST M'!$B$2*E564)</f>
        <v/>
      </c>
      <c r="M564" s="11" t="str">
        <f>IF('Prax Math 5732'!B564="","", IF(L564&lt;20, 20, IF(L564&gt;80, 80, L564)))</f>
        <v/>
      </c>
    </row>
    <row r="565" spans="1:13" x14ac:dyDescent="0.25">
      <c r="A565" s="11">
        <v>564</v>
      </c>
      <c r="B565" s="30"/>
      <c r="C565" s="25" t="str">
        <f t="shared" si="64"/>
        <v/>
      </c>
      <c r="D565" s="25" t="str">
        <f t="shared" si="68"/>
        <v/>
      </c>
      <c r="E565" s="11" t="str">
        <f>IF('Prax Math 5732'!B565="","",IF('Prax Math 5732'!D565&lt;'ACT M to SAT M'!$A$2,'ACT M to SAT M'!$B$2,IF('Prax Math 5732'!D565&gt;'ACT M to SAT M'!A$28,'ACT M to SAT M'!B$28,VLOOKUP(D565,'ACT M to SAT M'!A:B,2,FALSE))))</f>
        <v/>
      </c>
      <c r="F565" s="11" t="str">
        <f t="shared" si="65"/>
        <v/>
      </c>
      <c r="G565" s="11" t="str">
        <f t="shared" si="69"/>
        <v/>
      </c>
      <c r="H565" s="11" t="str">
        <f t="shared" si="66"/>
        <v/>
      </c>
      <c r="I565" s="11" t="str">
        <f t="shared" si="70"/>
        <v/>
      </c>
      <c r="J565" s="11" t="str">
        <f t="shared" si="67"/>
        <v/>
      </c>
      <c r="K565" s="11" t="str">
        <f t="shared" si="71"/>
        <v/>
      </c>
      <c r="L565" s="11" t="str">
        <f>IF('Prax Math 5732'!B565="","",'SAT M to CBEST M'!$A$2+'SAT M to CBEST M'!$B$2*E565)</f>
        <v/>
      </c>
      <c r="M565" s="11" t="str">
        <f>IF('Prax Math 5732'!B565="","", IF(L565&lt;20, 20, IF(L565&gt;80, 80, L565)))</f>
        <v/>
      </c>
    </row>
    <row r="566" spans="1:13" x14ac:dyDescent="0.25">
      <c r="A566" s="11">
        <v>565</v>
      </c>
      <c r="B566" s="30"/>
      <c r="C566" s="25" t="str">
        <f t="shared" si="64"/>
        <v/>
      </c>
      <c r="D566" s="25" t="str">
        <f t="shared" si="68"/>
        <v/>
      </c>
      <c r="E566" s="11" t="str">
        <f>IF('Prax Math 5732'!B566="","",IF('Prax Math 5732'!D566&lt;'ACT M to SAT M'!$A$2,'ACT M to SAT M'!$B$2,IF('Prax Math 5732'!D566&gt;'ACT M to SAT M'!A$28,'ACT M to SAT M'!B$28,VLOOKUP(D566,'ACT M to SAT M'!A:B,2,FALSE))))</f>
        <v/>
      </c>
      <c r="F566" s="11" t="str">
        <f t="shared" si="65"/>
        <v/>
      </c>
      <c r="G566" s="11" t="str">
        <f t="shared" si="69"/>
        <v/>
      </c>
      <c r="H566" s="11" t="str">
        <f t="shared" si="66"/>
        <v/>
      </c>
      <c r="I566" s="11" t="str">
        <f t="shared" si="70"/>
        <v/>
      </c>
      <c r="J566" s="11" t="str">
        <f t="shared" si="67"/>
        <v/>
      </c>
      <c r="K566" s="11" t="str">
        <f t="shared" si="71"/>
        <v/>
      </c>
      <c r="L566" s="11" t="str">
        <f>IF('Prax Math 5732'!B566="","",'SAT M to CBEST M'!$A$2+'SAT M to CBEST M'!$B$2*E566)</f>
        <v/>
      </c>
      <c r="M566" s="11" t="str">
        <f>IF('Prax Math 5732'!B566="","", IF(L566&lt;20, 20, IF(L566&gt;80, 80, L566)))</f>
        <v/>
      </c>
    </row>
    <row r="567" spans="1:13" x14ac:dyDescent="0.25">
      <c r="A567" s="11">
        <v>566</v>
      </c>
      <c r="B567" s="30"/>
      <c r="C567" s="25" t="str">
        <f t="shared" si="64"/>
        <v/>
      </c>
      <c r="D567" s="25" t="str">
        <f t="shared" si="68"/>
        <v/>
      </c>
      <c r="E567" s="11" t="str">
        <f>IF('Prax Math 5732'!B567="","",IF('Prax Math 5732'!D567&lt;'ACT M to SAT M'!$A$2,'ACT M to SAT M'!$B$2,IF('Prax Math 5732'!D567&gt;'ACT M to SAT M'!A$28,'ACT M to SAT M'!B$28,VLOOKUP(D567,'ACT M to SAT M'!A:B,2,FALSE))))</f>
        <v/>
      </c>
      <c r="F567" s="11" t="str">
        <f t="shared" si="65"/>
        <v/>
      </c>
      <c r="G567" s="11" t="str">
        <f t="shared" si="69"/>
        <v/>
      </c>
      <c r="H567" s="11" t="str">
        <f t="shared" si="66"/>
        <v/>
      </c>
      <c r="I567" s="11" t="str">
        <f t="shared" si="70"/>
        <v/>
      </c>
      <c r="J567" s="11" t="str">
        <f t="shared" si="67"/>
        <v/>
      </c>
      <c r="K567" s="11" t="str">
        <f t="shared" si="71"/>
        <v/>
      </c>
      <c r="L567" s="11" t="str">
        <f>IF('Prax Math 5732'!B567="","",'SAT M to CBEST M'!$A$2+'SAT M to CBEST M'!$B$2*E567)</f>
        <v/>
      </c>
      <c r="M567" s="11" t="str">
        <f>IF('Prax Math 5732'!B567="","", IF(L567&lt;20, 20, IF(L567&gt;80, 80, L567)))</f>
        <v/>
      </c>
    </row>
    <row r="568" spans="1:13" x14ac:dyDescent="0.25">
      <c r="A568" s="11">
        <v>567</v>
      </c>
      <c r="B568" s="30"/>
      <c r="C568" s="25" t="str">
        <f t="shared" si="64"/>
        <v/>
      </c>
      <c r="D568" s="25" t="str">
        <f t="shared" si="68"/>
        <v/>
      </c>
      <c r="E568" s="11" t="str">
        <f>IF('Prax Math 5732'!B568="","",IF('Prax Math 5732'!D568&lt;'ACT M to SAT M'!$A$2,'ACT M to SAT M'!$B$2,IF('Prax Math 5732'!D568&gt;'ACT M to SAT M'!A$28,'ACT M to SAT M'!B$28,VLOOKUP(D568,'ACT M to SAT M'!A:B,2,FALSE))))</f>
        <v/>
      </c>
      <c r="F568" s="11" t="str">
        <f t="shared" si="65"/>
        <v/>
      </c>
      <c r="G568" s="11" t="str">
        <f t="shared" si="69"/>
        <v/>
      </c>
      <c r="H568" s="11" t="str">
        <f t="shared" si="66"/>
        <v/>
      </c>
      <c r="I568" s="11" t="str">
        <f t="shared" si="70"/>
        <v/>
      </c>
      <c r="J568" s="11" t="str">
        <f t="shared" si="67"/>
        <v/>
      </c>
      <c r="K568" s="11" t="str">
        <f t="shared" si="71"/>
        <v/>
      </c>
      <c r="L568" s="11" t="str">
        <f>IF('Prax Math 5732'!B568="","",'SAT M to CBEST M'!$A$2+'SAT M to CBEST M'!$B$2*E568)</f>
        <v/>
      </c>
      <c r="M568" s="11" t="str">
        <f>IF('Prax Math 5732'!B568="","", IF(L568&lt;20, 20, IF(L568&gt;80, 80, L568)))</f>
        <v/>
      </c>
    </row>
    <row r="569" spans="1:13" x14ac:dyDescent="0.25">
      <c r="A569" s="11">
        <v>568</v>
      </c>
      <c r="B569" s="30"/>
      <c r="C569" s="25" t="str">
        <f t="shared" si="64"/>
        <v/>
      </c>
      <c r="D569" s="25" t="str">
        <f t="shared" si="68"/>
        <v/>
      </c>
      <c r="E569" s="11" t="str">
        <f>IF('Prax Math 5732'!B569="","",IF('Prax Math 5732'!D569&lt;'ACT M to SAT M'!$A$2,'ACT M to SAT M'!$B$2,IF('Prax Math 5732'!D569&gt;'ACT M to SAT M'!A$28,'ACT M to SAT M'!B$28,VLOOKUP(D569,'ACT M to SAT M'!A:B,2,FALSE))))</f>
        <v/>
      </c>
      <c r="F569" s="11" t="str">
        <f t="shared" si="65"/>
        <v/>
      </c>
      <c r="G569" s="11" t="str">
        <f t="shared" si="69"/>
        <v/>
      </c>
      <c r="H569" s="11" t="str">
        <f t="shared" si="66"/>
        <v/>
      </c>
      <c r="I569" s="11" t="str">
        <f t="shared" si="70"/>
        <v/>
      </c>
      <c r="J569" s="11" t="str">
        <f t="shared" si="67"/>
        <v/>
      </c>
      <c r="K569" s="11" t="str">
        <f t="shared" si="71"/>
        <v/>
      </c>
      <c r="L569" s="11" t="str">
        <f>IF('Prax Math 5732'!B569="","",'SAT M to CBEST M'!$A$2+'SAT M to CBEST M'!$B$2*E569)</f>
        <v/>
      </c>
      <c r="M569" s="11" t="str">
        <f>IF('Prax Math 5732'!B569="","", IF(L569&lt;20, 20, IF(L569&gt;80, 80, L569)))</f>
        <v/>
      </c>
    </row>
    <row r="570" spans="1:13" x14ac:dyDescent="0.25">
      <c r="A570" s="11">
        <v>569</v>
      </c>
      <c r="B570" s="30"/>
      <c r="C570" s="25" t="str">
        <f t="shared" si="64"/>
        <v/>
      </c>
      <c r="D570" s="25" t="str">
        <f t="shared" si="68"/>
        <v/>
      </c>
      <c r="E570" s="11" t="str">
        <f>IF('Prax Math 5732'!B570="","",IF('Prax Math 5732'!D570&lt;'ACT M to SAT M'!$A$2,'ACT M to SAT M'!$B$2,IF('Prax Math 5732'!D570&gt;'ACT M to SAT M'!A$28,'ACT M to SAT M'!B$28,VLOOKUP(D570,'ACT M to SAT M'!A:B,2,FALSE))))</f>
        <v/>
      </c>
      <c r="F570" s="11" t="str">
        <f t="shared" si="65"/>
        <v/>
      </c>
      <c r="G570" s="11" t="str">
        <f t="shared" si="69"/>
        <v/>
      </c>
      <c r="H570" s="11" t="str">
        <f t="shared" si="66"/>
        <v/>
      </c>
      <c r="I570" s="11" t="str">
        <f t="shared" si="70"/>
        <v/>
      </c>
      <c r="J570" s="11" t="str">
        <f t="shared" si="67"/>
        <v/>
      </c>
      <c r="K570" s="11" t="str">
        <f t="shared" si="71"/>
        <v/>
      </c>
      <c r="L570" s="11" t="str">
        <f>IF('Prax Math 5732'!B570="","",'SAT M to CBEST M'!$A$2+'SAT M to CBEST M'!$B$2*E570)</f>
        <v/>
      </c>
      <c r="M570" s="11" t="str">
        <f>IF('Prax Math 5732'!B570="","", IF(L570&lt;20, 20, IF(L570&gt;80, 80, L570)))</f>
        <v/>
      </c>
    </row>
    <row r="571" spans="1:13" x14ac:dyDescent="0.25">
      <c r="A571" s="11">
        <v>570</v>
      </c>
      <c r="B571" s="30"/>
      <c r="C571" s="25" t="str">
        <f t="shared" si="64"/>
        <v/>
      </c>
      <c r="D571" s="25" t="str">
        <f t="shared" si="68"/>
        <v/>
      </c>
      <c r="E571" s="11" t="str">
        <f>IF('Prax Math 5732'!B571="","",IF('Prax Math 5732'!D571&lt;'ACT M to SAT M'!$A$2,'ACT M to SAT M'!$B$2,IF('Prax Math 5732'!D571&gt;'ACT M to SAT M'!A$28,'ACT M to SAT M'!B$28,VLOOKUP(D571,'ACT M to SAT M'!A:B,2,FALSE))))</f>
        <v/>
      </c>
      <c r="F571" s="11" t="str">
        <f t="shared" si="65"/>
        <v/>
      </c>
      <c r="G571" s="11" t="str">
        <f t="shared" si="69"/>
        <v/>
      </c>
      <c r="H571" s="11" t="str">
        <f t="shared" si="66"/>
        <v/>
      </c>
      <c r="I571" s="11" t="str">
        <f t="shared" si="70"/>
        <v/>
      </c>
      <c r="J571" s="11" t="str">
        <f t="shared" si="67"/>
        <v/>
      </c>
      <c r="K571" s="11" t="str">
        <f t="shared" si="71"/>
        <v/>
      </c>
      <c r="L571" s="11" t="str">
        <f>IF('Prax Math 5732'!B571="","",'SAT M to CBEST M'!$A$2+'SAT M to CBEST M'!$B$2*E571)</f>
        <v/>
      </c>
      <c r="M571" s="11" t="str">
        <f>IF('Prax Math 5732'!B571="","", IF(L571&lt;20, 20, IF(L571&gt;80, 80, L571)))</f>
        <v/>
      </c>
    </row>
    <row r="572" spans="1:13" x14ac:dyDescent="0.25">
      <c r="A572" s="11">
        <v>571</v>
      </c>
      <c r="B572" s="30"/>
      <c r="C572" s="25" t="str">
        <f t="shared" si="64"/>
        <v/>
      </c>
      <c r="D572" s="25" t="str">
        <f t="shared" si="68"/>
        <v/>
      </c>
      <c r="E572" s="11" t="str">
        <f>IF('Prax Math 5732'!B572="","",IF('Prax Math 5732'!D572&lt;'ACT M to SAT M'!$A$2,'ACT M to SAT M'!$B$2,IF('Prax Math 5732'!D572&gt;'ACT M to SAT M'!A$28,'ACT M to SAT M'!B$28,VLOOKUP(D572,'ACT M to SAT M'!A:B,2,FALSE))))</f>
        <v/>
      </c>
      <c r="F572" s="11" t="str">
        <f t="shared" si="65"/>
        <v/>
      </c>
      <c r="G572" s="11" t="str">
        <f t="shared" si="69"/>
        <v/>
      </c>
      <c r="H572" s="11" t="str">
        <f t="shared" si="66"/>
        <v/>
      </c>
      <c r="I572" s="11" t="str">
        <f t="shared" si="70"/>
        <v/>
      </c>
      <c r="J572" s="11" t="str">
        <f t="shared" si="67"/>
        <v/>
      </c>
      <c r="K572" s="11" t="str">
        <f t="shared" si="71"/>
        <v/>
      </c>
      <c r="L572" s="11" t="str">
        <f>IF('Prax Math 5732'!B572="","",'SAT M to CBEST M'!$A$2+'SAT M to CBEST M'!$B$2*E572)</f>
        <v/>
      </c>
      <c r="M572" s="11" t="str">
        <f>IF('Prax Math 5732'!B572="","", IF(L572&lt;20, 20, IF(L572&gt;80, 80, L572)))</f>
        <v/>
      </c>
    </row>
    <row r="573" spans="1:13" x14ac:dyDescent="0.25">
      <c r="A573" s="11">
        <v>572</v>
      </c>
      <c r="B573" s="30"/>
      <c r="C573" s="25" t="str">
        <f t="shared" si="64"/>
        <v/>
      </c>
      <c r="D573" s="25" t="str">
        <f t="shared" si="68"/>
        <v/>
      </c>
      <c r="E573" s="11" t="str">
        <f>IF('Prax Math 5732'!B573="","",IF('Prax Math 5732'!D573&lt;'ACT M to SAT M'!$A$2,'ACT M to SAT M'!$B$2,IF('Prax Math 5732'!D573&gt;'ACT M to SAT M'!A$28,'ACT M to SAT M'!B$28,VLOOKUP(D573,'ACT M to SAT M'!A:B,2,FALSE))))</f>
        <v/>
      </c>
      <c r="F573" s="11" t="str">
        <f t="shared" si="65"/>
        <v/>
      </c>
      <c r="G573" s="11" t="str">
        <f t="shared" si="69"/>
        <v/>
      </c>
      <c r="H573" s="11" t="str">
        <f t="shared" si="66"/>
        <v/>
      </c>
      <c r="I573" s="11" t="str">
        <f t="shared" si="70"/>
        <v/>
      </c>
      <c r="J573" s="11" t="str">
        <f t="shared" si="67"/>
        <v/>
      </c>
      <c r="K573" s="11" t="str">
        <f t="shared" si="71"/>
        <v/>
      </c>
      <c r="L573" s="11" t="str">
        <f>IF('Prax Math 5732'!B573="","",'SAT M to CBEST M'!$A$2+'SAT M to CBEST M'!$B$2*E573)</f>
        <v/>
      </c>
      <c r="M573" s="11" t="str">
        <f>IF('Prax Math 5732'!B573="","", IF(L573&lt;20, 20, IF(L573&gt;80, 80, L573)))</f>
        <v/>
      </c>
    </row>
    <row r="574" spans="1:13" x14ac:dyDescent="0.25">
      <c r="A574" s="11">
        <v>573</v>
      </c>
      <c r="B574" s="30"/>
      <c r="C574" s="25" t="str">
        <f t="shared" si="64"/>
        <v/>
      </c>
      <c r="D574" s="25" t="str">
        <f t="shared" si="68"/>
        <v/>
      </c>
      <c r="E574" s="11" t="str">
        <f>IF('Prax Math 5732'!B574="","",IF('Prax Math 5732'!D574&lt;'ACT M to SAT M'!$A$2,'ACT M to SAT M'!$B$2,IF('Prax Math 5732'!D574&gt;'ACT M to SAT M'!A$28,'ACT M to SAT M'!B$28,VLOOKUP(D574,'ACT M to SAT M'!A:B,2,FALSE))))</f>
        <v/>
      </c>
      <c r="F574" s="11" t="str">
        <f t="shared" si="65"/>
        <v/>
      </c>
      <c r="G574" s="11" t="str">
        <f t="shared" si="69"/>
        <v/>
      </c>
      <c r="H574" s="11" t="str">
        <f t="shared" si="66"/>
        <v/>
      </c>
      <c r="I574" s="11" t="str">
        <f t="shared" si="70"/>
        <v/>
      </c>
      <c r="J574" s="11" t="str">
        <f t="shared" si="67"/>
        <v/>
      </c>
      <c r="K574" s="11" t="str">
        <f t="shared" si="71"/>
        <v/>
      </c>
      <c r="L574" s="11" t="str">
        <f>IF('Prax Math 5732'!B574="","",'SAT M to CBEST M'!$A$2+'SAT M to CBEST M'!$B$2*E574)</f>
        <v/>
      </c>
      <c r="M574" s="11" t="str">
        <f>IF('Prax Math 5732'!B574="","", IF(L574&lt;20, 20, IF(L574&gt;80, 80, L574)))</f>
        <v/>
      </c>
    </row>
    <row r="575" spans="1:13" x14ac:dyDescent="0.25">
      <c r="A575" s="11">
        <v>574</v>
      </c>
      <c r="B575" s="30"/>
      <c r="C575" s="25" t="str">
        <f t="shared" si="64"/>
        <v/>
      </c>
      <c r="D575" s="25" t="str">
        <f t="shared" si="68"/>
        <v/>
      </c>
      <c r="E575" s="11" t="str">
        <f>IF('Prax Math 5732'!B575="","",IF('Prax Math 5732'!D575&lt;'ACT M to SAT M'!$A$2,'ACT M to SAT M'!$B$2,IF('Prax Math 5732'!D575&gt;'ACT M to SAT M'!A$28,'ACT M to SAT M'!B$28,VLOOKUP(D575,'ACT M to SAT M'!A:B,2,FALSE))))</f>
        <v/>
      </c>
      <c r="F575" s="11" t="str">
        <f t="shared" si="65"/>
        <v/>
      </c>
      <c r="G575" s="11" t="str">
        <f t="shared" si="69"/>
        <v/>
      </c>
      <c r="H575" s="11" t="str">
        <f t="shared" si="66"/>
        <v/>
      </c>
      <c r="I575" s="11" t="str">
        <f t="shared" si="70"/>
        <v/>
      </c>
      <c r="J575" s="11" t="str">
        <f t="shared" si="67"/>
        <v/>
      </c>
      <c r="K575" s="11" t="str">
        <f t="shared" si="71"/>
        <v/>
      </c>
      <c r="L575" s="11" t="str">
        <f>IF('Prax Math 5732'!B575="","",'SAT M to CBEST M'!$A$2+'SAT M to CBEST M'!$B$2*E575)</f>
        <v/>
      </c>
      <c r="M575" s="11" t="str">
        <f>IF('Prax Math 5732'!B575="","", IF(L575&lt;20, 20, IF(L575&gt;80, 80, L575)))</f>
        <v/>
      </c>
    </row>
    <row r="576" spans="1:13" x14ac:dyDescent="0.25">
      <c r="A576" s="11">
        <v>575</v>
      </c>
      <c r="B576" s="30"/>
      <c r="C576" s="25" t="str">
        <f t="shared" si="64"/>
        <v/>
      </c>
      <c r="D576" s="25" t="str">
        <f t="shared" si="68"/>
        <v/>
      </c>
      <c r="E576" s="11" t="str">
        <f>IF('Prax Math 5732'!B576="","",IF('Prax Math 5732'!D576&lt;'ACT M to SAT M'!$A$2,'ACT M to SAT M'!$B$2,IF('Prax Math 5732'!D576&gt;'ACT M to SAT M'!A$28,'ACT M to SAT M'!B$28,VLOOKUP(D576,'ACT M to SAT M'!A:B,2,FALSE))))</f>
        <v/>
      </c>
      <c r="F576" s="11" t="str">
        <f t="shared" si="65"/>
        <v/>
      </c>
      <c r="G576" s="11" t="str">
        <f t="shared" si="69"/>
        <v/>
      </c>
      <c r="H576" s="11" t="str">
        <f t="shared" si="66"/>
        <v/>
      </c>
      <c r="I576" s="11" t="str">
        <f t="shared" si="70"/>
        <v/>
      </c>
      <c r="J576" s="11" t="str">
        <f t="shared" si="67"/>
        <v/>
      </c>
      <c r="K576" s="11" t="str">
        <f t="shared" si="71"/>
        <v/>
      </c>
      <c r="L576" s="11" t="str">
        <f>IF('Prax Math 5732'!B576="","",'SAT M to CBEST M'!$A$2+'SAT M to CBEST M'!$B$2*E576)</f>
        <v/>
      </c>
      <c r="M576" s="11" t="str">
        <f>IF('Prax Math 5732'!B576="","", IF(L576&lt;20, 20, IF(L576&gt;80, 80, L576)))</f>
        <v/>
      </c>
    </row>
    <row r="577" spans="1:13" x14ac:dyDescent="0.25">
      <c r="A577" s="11">
        <v>576</v>
      </c>
      <c r="B577" s="30"/>
      <c r="C577" s="25" t="str">
        <f t="shared" si="64"/>
        <v/>
      </c>
      <c r="D577" s="25" t="str">
        <f t="shared" si="68"/>
        <v/>
      </c>
      <c r="E577" s="11" t="str">
        <f>IF('Prax Math 5732'!B577="","",IF('Prax Math 5732'!D577&lt;'ACT M to SAT M'!$A$2,'ACT M to SAT M'!$B$2,IF('Prax Math 5732'!D577&gt;'ACT M to SAT M'!A$28,'ACT M to SAT M'!B$28,VLOOKUP(D577,'ACT M to SAT M'!A:B,2,FALSE))))</f>
        <v/>
      </c>
      <c r="F577" s="11" t="str">
        <f t="shared" si="65"/>
        <v/>
      </c>
      <c r="G577" s="11" t="str">
        <f t="shared" si="69"/>
        <v/>
      </c>
      <c r="H577" s="11" t="str">
        <f t="shared" si="66"/>
        <v/>
      </c>
      <c r="I577" s="11" t="str">
        <f t="shared" si="70"/>
        <v/>
      </c>
      <c r="J577" s="11" t="str">
        <f t="shared" si="67"/>
        <v/>
      </c>
      <c r="K577" s="11" t="str">
        <f t="shared" si="71"/>
        <v/>
      </c>
      <c r="L577" s="11" t="str">
        <f>IF('Prax Math 5732'!B577="","",'SAT M to CBEST M'!$A$2+'SAT M to CBEST M'!$B$2*E577)</f>
        <v/>
      </c>
      <c r="M577" s="11" t="str">
        <f>IF('Prax Math 5732'!B577="","", IF(L577&lt;20, 20, IF(L577&gt;80, 80, L577)))</f>
        <v/>
      </c>
    </row>
    <row r="578" spans="1:13" x14ac:dyDescent="0.25">
      <c r="A578" s="11">
        <v>577</v>
      </c>
      <c r="B578" s="30"/>
      <c r="C578" s="25" t="str">
        <f t="shared" ref="C578:C641" si="72">IF(B578="","", interceptPCM5732toACTM + slopePCM5732toACTM*B578)</f>
        <v/>
      </c>
      <c r="D578" s="25" t="str">
        <f t="shared" si="68"/>
        <v/>
      </c>
      <c r="E578" s="11" t="str">
        <f>IF('Prax Math 5732'!B578="","",IF('Prax Math 5732'!D578&lt;'ACT M to SAT M'!$A$2,'ACT M to SAT M'!$B$2,IF('Prax Math 5732'!D578&gt;'ACT M to SAT M'!A$28,'ACT M to SAT M'!B$28,VLOOKUP(D578,'ACT M to SAT M'!A:B,2,FALSE))))</f>
        <v/>
      </c>
      <c r="F578" s="11" t="str">
        <f t="shared" ref="F578:F641" si="73">IF(B578="","",IF(D578&gt;=17, upperinterceptACTMtoPAAM201+D578*upperslopeACTMtoPAAM201, lowerinterceptACTMtoPAAM201+D578*lowerslopeACTMtoPAAM201))</f>
        <v/>
      </c>
      <c r="G578" s="11" t="str">
        <f t="shared" si="69"/>
        <v/>
      </c>
      <c r="H578" s="11" t="str">
        <f t="shared" ref="H578:H641" si="74">IF(B578="","",interceptACTMtoPCM5733+slopeACTMtoPCM5733*D578)</f>
        <v/>
      </c>
      <c r="I578" s="11" t="str">
        <f t="shared" si="70"/>
        <v/>
      </c>
      <c r="J578" s="11" t="str">
        <f t="shared" ref="J578:J641" si="75">IF(B578="","",IF(D578&gt;=16, upperinterceptACTMtoPAAM211+D578*upperslopeACTMtoPAAM211, lowerinterceptACTMtoPAAM211+D578*lowerslopeACTMtoPAAM211))</f>
        <v/>
      </c>
      <c r="K578" s="11" t="str">
        <f t="shared" si="71"/>
        <v/>
      </c>
      <c r="L578" s="11" t="str">
        <f>IF('Prax Math 5732'!B578="","",'SAT M to CBEST M'!$A$2+'SAT M to CBEST M'!$B$2*E578)</f>
        <v/>
      </c>
      <c r="M578" s="11" t="str">
        <f>IF('Prax Math 5732'!B578="","", IF(L578&lt;20, 20, IF(L578&gt;80, 80, L578)))</f>
        <v/>
      </c>
    </row>
    <row r="579" spans="1:13" x14ac:dyDescent="0.25">
      <c r="A579" s="11">
        <v>578</v>
      </c>
      <c r="B579" s="30"/>
      <c r="C579" s="25" t="str">
        <f t="shared" si="72"/>
        <v/>
      </c>
      <c r="D579" s="25" t="str">
        <f t="shared" ref="D579:D642" si="76">IF(B579="","",IF(C579&lt;1,1,IF(C579&gt;36,36,ROUND(C579,0))))</f>
        <v/>
      </c>
      <c r="E579" s="11" t="str">
        <f>IF('Prax Math 5732'!B579="","",IF('Prax Math 5732'!D579&lt;'ACT M to SAT M'!$A$2,'ACT M to SAT M'!$B$2,IF('Prax Math 5732'!D579&gt;'ACT M to SAT M'!A$28,'ACT M to SAT M'!B$28,VLOOKUP(D579,'ACT M to SAT M'!A:B,2,FALSE))))</f>
        <v/>
      </c>
      <c r="F579" s="11" t="str">
        <f t="shared" si="73"/>
        <v/>
      </c>
      <c r="G579" s="11" t="str">
        <f t="shared" ref="G579:G642" si="77">IF(B579="","", IF(F579&lt;100, 100, IF(F579&gt;300, 300, F579)))</f>
        <v/>
      </c>
      <c r="H579" s="11" t="str">
        <f t="shared" si="74"/>
        <v/>
      </c>
      <c r="I579" s="11" t="str">
        <f t="shared" ref="I579:I642" si="78">IF(B579="","", IF(H579&lt;100, 100, IF(H579&gt;200, 200, H579)))</f>
        <v/>
      </c>
      <c r="J579" s="11" t="str">
        <f t="shared" si="75"/>
        <v/>
      </c>
      <c r="K579" s="11" t="str">
        <f t="shared" ref="K579:K642" si="79">IF(B579="","", IF(J579&lt;100, 100, IF(J579&gt;300, 300, J579)))</f>
        <v/>
      </c>
      <c r="L579" s="11" t="str">
        <f>IF('Prax Math 5732'!B579="","",'SAT M to CBEST M'!$A$2+'SAT M to CBEST M'!$B$2*E579)</f>
        <v/>
      </c>
      <c r="M579" s="11" t="str">
        <f>IF('Prax Math 5732'!B579="","", IF(L579&lt;20, 20, IF(L579&gt;80, 80, L579)))</f>
        <v/>
      </c>
    </row>
    <row r="580" spans="1:13" x14ac:dyDescent="0.25">
      <c r="A580" s="11">
        <v>579</v>
      </c>
      <c r="B580" s="30"/>
      <c r="C580" s="25" t="str">
        <f t="shared" si="72"/>
        <v/>
      </c>
      <c r="D580" s="25" t="str">
        <f t="shared" si="76"/>
        <v/>
      </c>
      <c r="E580" s="11" t="str">
        <f>IF('Prax Math 5732'!B580="","",IF('Prax Math 5732'!D580&lt;'ACT M to SAT M'!$A$2,'ACT M to SAT M'!$B$2,IF('Prax Math 5732'!D580&gt;'ACT M to SAT M'!A$28,'ACT M to SAT M'!B$28,VLOOKUP(D580,'ACT M to SAT M'!A:B,2,FALSE))))</f>
        <v/>
      </c>
      <c r="F580" s="11" t="str">
        <f t="shared" si="73"/>
        <v/>
      </c>
      <c r="G580" s="11" t="str">
        <f t="shared" si="77"/>
        <v/>
      </c>
      <c r="H580" s="11" t="str">
        <f t="shared" si="74"/>
        <v/>
      </c>
      <c r="I580" s="11" t="str">
        <f t="shared" si="78"/>
        <v/>
      </c>
      <c r="J580" s="11" t="str">
        <f t="shared" si="75"/>
        <v/>
      </c>
      <c r="K580" s="11" t="str">
        <f t="shared" si="79"/>
        <v/>
      </c>
      <c r="L580" s="11" t="str">
        <f>IF('Prax Math 5732'!B580="","",'SAT M to CBEST M'!$A$2+'SAT M to CBEST M'!$B$2*E580)</f>
        <v/>
      </c>
      <c r="M580" s="11" t="str">
        <f>IF('Prax Math 5732'!B580="","", IF(L580&lt;20, 20, IF(L580&gt;80, 80, L580)))</f>
        <v/>
      </c>
    </row>
    <row r="581" spans="1:13" x14ac:dyDescent="0.25">
      <c r="A581" s="11">
        <v>580</v>
      </c>
      <c r="B581" s="30"/>
      <c r="C581" s="25" t="str">
        <f t="shared" si="72"/>
        <v/>
      </c>
      <c r="D581" s="25" t="str">
        <f t="shared" si="76"/>
        <v/>
      </c>
      <c r="E581" s="11" t="str">
        <f>IF('Prax Math 5732'!B581="","",IF('Prax Math 5732'!D581&lt;'ACT M to SAT M'!$A$2,'ACT M to SAT M'!$B$2,IF('Prax Math 5732'!D581&gt;'ACT M to SAT M'!A$28,'ACT M to SAT M'!B$28,VLOOKUP(D581,'ACT M to SAT M'!A:B,2,FALSE))))</f>
        <v/>
      </c>
      <c r="F581" s="11" t="str">
        <f t="shared" si="73"/>
        <v/>
      </c>
      <c r="G581" s="11" t="str">
        <f t="shared" si="77"/>
        <v/>
      </c>
      <c r="H581" s="11" t="str">
        <f t="shared" si="74"/>
        <v/>
      </c>
      <c r="I581" s="11" t="str">
        <f t="shared" si="78"/>
        <v/>
      </c>
      <c r="J581" s="11" t="str">
        <f t="shared" si="75"/>
        <v/>
      </c>
      <c r="K581" s="11" t="str">
        <f t="shared" si="79"/>
        <v/>
      </c>
      <c r="L581" s="11" t="str">
        <f>IF('Prax Math 5732'!B581="","",'SAT M to CBEST M'!$A$2+'SAT M to CBEST M'!$B$2*E581)</f>
        <v/>
      </c>
      <c r="M581" s="11" t="str">
        <f>IF('Prax Math 5732'!B581="","", IF(L581&lt;20, 20, IF(L581&gt;80, 80, L581)))</f>
        <v/>
      </c>
    </row>
    <row r="582" spans="1:13" x14ac:dyDescent="0.25">
      <c r="A582" s="11">
        <v>581</v>
      </c>
      <c r="B582" s="30"/>
      <c r="C582" s="25" t="str">
        <f t="shared" si="72"/>
        <v/>
      </c>
      <c r="D582" s="25" t="str">
        <f t="shared" si="76"/>
        <v/>
      </c>
      <c r="E582" s="11" t="str">
        <f>IF('Prax Math 5732'!B582="","",IF('Prax Math 5732'!D582&lt;'ACT M to SAT M'!$A$2,'ACT M to SAT M'!$B$2,IF('Prax Math 5732'!D582&gt;'ACT M to SAT M'!A$28,'ACT M to SAT M'!B$28,VLOOKUP(D582,'ACT M to SAT M'!A:B,2,FALSE))))</f>
        <v/>
      </c>
      <c r="F582" s="11" t="str">
        <f t="shared" si="73"/>
        <v/>
      </c>
      <c r="G582" s="11" t="str">
        <f t="shared" si="77"/>
        <v/>
      </c>
      <c r="H582" s="11" t="str">
        <f t="shared" si="74"/>
        <v/>
      </c>
      <c r="I582" s="11" t="str">
        <f t="shared" si="78"/>
        <v/>
      </c>
      <c r="J582" s="11" t="str">
        <f t="shared" si="75"/>
        <v/>
      </c>
      <c r="K582" s="11" t="str">
        <f t="shared" si="79"/>
        <v/>
      </c>
      <c r="L582" s="11" t="str">
        <f>IF('Prax Math 5732'!B582="","",'SAT M to CBEST M'!$A$2+'SAT M to CBEST M'!$B$2*E582)</f>
        <v/>
      </c>
      <c r="M582" s="11" t="str">
        <f>IF('Prax Math 5732'!B582="","", IF(L582&lt;20, 20, IF(L582&gt;80, 80, L582)))</f>
        <v/>
      </c>
    </row>
    <row r="583" spans="1:13" x14ac:dyDescent="0.25">
      <c r="A583" s="11">
        <v>582</v>
      </c>
      <c r="B583" s="30"/>
      <c r="C583" s="25" t="str">
        <f t="shared" si="72"/>
        <v/>
      </c>
      <c r="D583" s="25" t="str">
        <f t="shared" si="76"/>
        <v/>
      </c>
      <c r="E583" s="11" t="str">
        <f>IF('Prax Math 5732'!B583="","",IF('Prax Math 5732'!D583&lt;'ACT M to SAT M'!$A$2,'ACT M to SAT M'!$B$2,IF('Prax Math 5732'!D583&gt;'ACT M to SAT M'!A$28,'ACT M to SAT M'!B$28,VLOOKUP(D583,'ACT M to SAT M'!A:B,2,FALSE))))</f>
        <v/>
      </c>
      <c r="F583" s="11" t="str">
        <f t="shared" si="73"/>
        <v/>
      </c>
      <c r="G583" s="11" t="str">
        <f t="shared" si="77"/>
        <v/>
      </c>
      <c r="H583" s="11" t="str">
        <f t="shared" si="74"/>
        <v/>
      </c>
      <c r="I583" s="11" t="str">
        <f t="shared" si="78"/>
        <v/>
      </c>
      <c r="J583" s="11" t="str">
        <f t="shared" si="75"/>
        <v/>
      </c>
      <c r="K583" s="11" t="str">
        <f t="shared" si="79"/>
        <v/>
      </c>
      <c r="L583" s="11" t="str">
        <f>IF('Prax Math 5732'!B583="","",'SAT M to CBEST M'!$A$2+'SAT M to CBEST M'!$B$2*E583)</f>
        <v/>
      </c>
      <c r="M583" s="11" t="str">
        <f>IF('Prax Math 5732'!B583="","", IF(L583&lt;20, 20, IF(L583&gt;80, 80, L583)))</f>
        <v/>
      </c>
    </row>
    <row r="584" spans="1:13" x14ac:dyDescent="0.25">
      <c r="A584" s="11">
        <v>583</v>
      </c>
      <c r="B584" s="30"/>
      <c r="C584" s="25" t="str">
        <f t="shared" si="72"/>
        <v/>
      </c>
      <c r="D584" s="25" t="str">
        <f t="shared" si="76"/>
        <v/>
      </c>
      <c r="E584" s="11" t="str">
        <f>IF('Prax Math 5732'!B584="","",IF('Prax Math 5732'!D584&lt;'ACT M to SAT M'!$A$2,'ACT M to SAT M'!$B$2,IF('Prax Math 5732'!D584&gt;'ACT M to SAT M'!A$28,'ACT M to SAT M'!B$28,VLOOKUP(D584,'ACT M to SAT M'!A:B,2,FALSE))))</f>
        <v/>
      </c>
      <c r="F584" s="11" t="str">
        <f t="shared" si="73"/>
        <v/>
      </c>
      <c r="G584" s="11" t="str">
        <f t="shared" si="77"/>
        <v/>
      </c>
      <c r="H584" s="11" t="str">
        <f t="shared" si="74"/>
        <v/>
      </c>
      <c r="I584" s="11" t="str">
        <f t="shared" si="78"/>
        <v/>
      </c>
      <c r="J584" s="11" t="str">
        <f t="shared" si="75"/>
        <v/>
      </c>
      <c r="K584" s="11" t="str">
        <f t="shared" si="79"/>
        <v/>
      </c>
      <c r="L584" s="11" t="str">
        <f>IF('Prax Math 5732'!B584="","",'SAT M to CBEST M'!$A$2+'SAT M to CBEST M'!$B$2*E584)</f>
        <v/>
      </c>
      <c r="M584" s="11" t="str">
        <f>IF('Prax Math 5732'!B584="","", IF(L584&lt;20, 20, IF(L584&gt;80, 80, L584)))</f>
        <v/>
      </c>
    </row>
    <row r="585" spans="1:13" x14ac:dyDescent="0.25">
      <c r="A585" s="11">
        <v>584</v>
      </c>
      <c r="B585" s="30"/>
      <c r="C585" s="25" t="str">
        <f t="shared" si="72"/>
        <v/>
      </c>
      <c r="D585" s="25" t="str">
        <f t="shared" si="76"/>
        <v/>
      </c>
      <c r="E585" s="11" t="str">
        <f>IF('Prax Math 5732'!B585="","",IF('Prax Math 5732'!D585&lt;'ACT M to SAT M'!$A$2,'ACT M to SAT M'!$B$2,IF('Prax Math 5732'!D585&gt;'ACT M to SAT M'!A$28,'ACT M to SAT M'!B$28,VLOOKUP(D585,'ACT M to SAT M'!A:B,2,FALSE))))</f>
        <v/>
      </c>
      <c r="F585" s="11" t="str">
        <f t="shared" si="73"/>
        <v/>
      </c>
      <c r="G585" s="11" t="str">
        <f t="shared" si="77"/>
        <v/>
      </c>
      <c r="H585" s="11" t="str">
        <f t="shared" si="74"/>
        <v/>
      </c>
      <c r="I585" s="11" t="str">
        <f t="shared" si="78"/>
        <v/>
      </c>
      <c r="J585" s="11" t="str">
        <f t="shared" si="75"/>
        <v/>
      </c>
      <c r="K585" s="11" t="str">
        <f t="shared" si="79"/>
        <v/>
      </c>
      <c r="L585" s="11" t="str">
        <f>IF('Prax Math 5732'!B585="","",'SAT M to CBEST M'!$A$2+'SAT M to CBEST M'!$B$2*E585)</f>
        <v/>
      </c>
      <c r="M585" s="11" t="str">
        <f>IF('Prax Math 5732'!B585="","", IF(L585&lt;20, 20, IF(L585&gt;80, 80, L585)))</f>
        <v/>
      </c>
    </row>
    <row r="586" spans="1:13" x14ac:dyDescent="0.25">
      <c r="A586" s="11">
        <v>585</v>
      </c>
      <c r="B586" s="30"/>
      <c r="C586" s="25" t="str">
        <f t="shared" si="72"/>
        <v/>
      </c>
      <c r="D586" s="25" t="str">
        <f t="shared" si="76"/>
        <v/>
      </c>
      <c r="E586" s="11" t="str">
        <f>IF('Prax Math 5732'!B586="","",IF('Prax Math 5732'!D586&lt;'ACT M to SAT M'!$A$2,'ACT M to SAT M'!$B$2,IF('Prax Math 5732'!D586&gt;'ACT M to SAT M'!A$28,'ACT M to SAT M'!B$28,VLOOKUP(D586,'ACT M to SAT M'!A:B,2,FALSE))))</f>
        <v/>
      </c>
      <c r="F586" s="11" t="str">
        <f t="shared" si="73"/>
        <v/>
      </c>
      <c r="G586" s="11" t="str">
        <f t="shared" si="77"/>
        <v/>
      </c>
      <c r="H586" s="11" t="str">
        <f t="shared" si="74"/>
        <v/>
      </c>
      <c r="I586" s="11" t="str">
        <f t="shared" si="78"/>
        <v/>
      </c>
      <c r="J586" s="11" t="str">
        <f t="shared" si="75"/>
        <v/>
      </c>
      <c r="K586" s="11" t="str">
        <f t="shared" si="79"/>
        <v/>
      </c>
      <c r="L586" s="11" t="str">
        <f>IF('Prax Math 5732'!B586="","",'SAT M to CBEST M'!$A$2+'SAT M to CBEST M'!$B$2*E586)</f>
        <v/>
      </c>
      <c r="M586" s="11" t="str">
        <f>IF('Prax Math 5732'!B586="","", IF(L586&lt;20, 20, IF(L586&gt;80, 80, L586)))</f>
        <v/>
      </c>
    </row>
    <row r="587" spans="1:13" x14ac:dyDescent="0.25">
      <c r="A587" s="11">
        <v>586</v>
      </c>
      <c r="B587" s="30"/>
      <c r="C587" s="25" t="str">
        <f t="shared" si="72"/>
        <v/>
      </c>
      <c r="D587" s="25" t="str">
        <f t="shared" si="76"/>
        <v/>
      </c>
      <c r="E587" s="11" t="str">
        <f>IF('Prax Math 5732'!B587="","",IF('Prax Math 5732'!D587&lt;'ACT M to SAT M'!$A$2,'ACT M to SAT M'!$B$2,IF('Prax Math 5732'!D587&gt;'ACT M to SAT M'!A$28,'ACT M to SAT M'!B$28,VLOOKUP(D587,'ACT M to SAT M'!A:B,2,FALSE))))</f>
        <v/>
      </c>
      <c r="F587" s="11" t="str">
        <f t="shared" si="73"/>
        <v/>
      </c>
      <c r="G587" s="11" t="str">
        <f t="shared" si="77"/>
        <v/>
      </c>
      <c r="H587" s="11" t="str">
        <f t="shared" si="74"/>
        <v/>
      </c>
      <c r="I587" s="11" t="str">
        <f t="shared" si="78"/>
        <v/>
      </c>
      <c r="J587" s="11" t="str">
        <f t="shared" si="75"/>
        <v/>
      </c>
      <c r="K587" s="11" t="str">
        <f t="shared" si="79"/>
        <v/>
      </c>
      <c r="L587" s="11" t="str">
        <f>IF('Prax Math 5732'!B587="","",'SAT M to CBEST M'!$A$2+'SAT M to CBEST M'!$B$2*E587)</f>
        <v/>
      </c>
      <c r="M587" s="11" t="str">
        <f>IF('Prax Math 5732'!B587="","", IF(L587&lt;20, 20, IF(L587&gt;80, 80, L587)))</f>
        <v/>
      </c>
    </row>
    <row r="588" spans="1:13" x14ac:dyDescent="0.25">
      <c r="A588" s="11">
        <v>587</v>
      </c>
      <c r="B588" s="30"/>
      <c r="C588" s="25" t="str">
        <f t="shared" si="72"/>
        <v/>
      </c>
      <c r="D588" s="25" t="str">
        <f t="shared" si="76"/>
        <v/>
      </c>
      <c r="E588" s="11" t="str">
        <f>IF('Prax Math 5732'!B588="","",IF('Prax Math 5732'!D588&lt;'ACT M to SAT M'!$A$2,'ACT M to SAT M'!$B$2,IF('Prax Math 5732'!D588&gt;'ACT M to SAT M'!A$28,'ACT M to SAT M'!B$28,VLOOKUP(D588,'ACT M to SAT M'!A:B,2,FALSE))))</f>
        <v/>
      </c>
      <c r="F588" s="11" t="str">
        <f t="shared" si="73"/>
        <v/>
      </c>
      <c r="G588" s="11" t="str">
        <f t="shared" si="77"/>
        <v/>
      </c>
      <c r="H588" s="11" t="str">
        <f t="shared" si="74"/>
        <v/>
      </c>
      <c r="I588" s="11" t="str">
        <f t="shared" si="78"/>
        <v/>
      </c>
      <c r="J588" s="11" t="str">
        <f t="shared" si="75"/>
        <v/>
      </c>
      <c r="K588" s="11" t="str">
        <f t="shared" si="79"/>
        <v/>
      </c>
      <c r="L588" s="11" t="str">
        <f>IF('Prax Math 5732'!B588="","",'SAT M to CBEST M'!$A$2+'SAT M to CBEST M'!$B$2*E588)</f>
        <v/>
      </c>
      <c r="M588" s="11" t="str">
        <f>IF('Prax Math 5732'!B588="","", IF(L588&lt;20, 20, IF(L588&gt;80, 80, L588)))</f>
        <v/>
      </c>
    </row>
    <row r="589" spans="1:13" x14ac:dyDescent="0.25">
      <c r="A589" s="11">
        <v>588</v>
      </c>
      <c r="B589" s="30"/>
      <c r="C589" s="25" t="str">
        <f t="shared" si="72"/>
        <v/>
      </c>
      <c r="D589" s="25" t="str">
        <f t="shared" si="76"/>
        <v/>
      </c>
      <c r="E589" s="11" t="str">
        <f>IF('Prax Math 5732'!B589="","",IF('Prax Math 5732'!D589&lt;'ACT M to SAT M'!$A$2,'ACT M to SAT M'!$B$2,IF('Prax Math 5732'!D589&gt;'ACT M to SAT M'!A$28,'ACT M to SAT M'!B$28,VLOOKUP(D589,'ACT M to SAT M'!A:B,2,FALSE))))</f>
        <v/>
      </c>
      <c r="F589" s="11" t="str">
        <f t="shared" si="73"/>
        <v/>
      </c>
      <c r="G589" s="11" t="str">
        <f t="shared" si="77"/>
        <v/>
      </c>
      <c r="H589" s="11" t="str">
        <f t="shared" si="74"/>
        <v/>
      </c>
      <c r="I589" s="11" t="str">
        <f t="shared" si="78"/>
        <v/>
      </c>
      <c r="J589" s="11" t="str">
        <f t="shared" si="75"/>
        <v/>
      </c>
      <c r="K589" s="11" t="str">
        <f t="shared" si="79"/>
        <v/>
      </c>
      <c r="L589" s="11" t="str">
        <f>IF('Prax Math 5732'!B589="","",'SAT M to CBEST M'!$A$2+'SAT M to CBEST M'!$B$2*E589)</f>
        <v/>
      </c>
      <c r="M589" s="11" t="str">
        <f>IF('Prax Math 5732'!B589="","", IF(L589&lt;20, 20, IF(L589&gt;80, 80, L589)))</f>
        <v/>
      </c>
    </row>
    <row r="590" spans="1:13" x14ac:dyDescent="0.25">
      <c r="A590" s="11">
        <v>589</v>
      </c>
      <c r="B590" s="30"/>
      <c r="C590" s="25" t="str">
        <f t="shared" si="72"/>
        <v/>
      </c>
      <c r="D590" s="25" t="str">
        <f t="shared" si="76"/>
        <v/>
      </c>
      <c r="E590" s="11" t="str">
        <f>IF('Prax Math 5732'!B590="","",IF('Prax Math 5732'!D590&lt;'ACT M to SAT M'!$A$2,'ACT M to SAT M'!$B$2,IF('Prax Math 5732'!D590&gt;'ACT M to SAT M'!A$28,'ACT M to SAT M'!B$28,VLOOKUP(D590,'ACT M to SAT M'!A:B,2,FALSE))))</f>
        <v/>
      </c>
      <c r="F590" s="11" t="str">
        <f t="shared" si="73"/>
        <v/>
      </c>
      <c r="G590" s="11" t="str">
        <f t="shared" si="77"/>
        <v/>
      </c>
      <c r="H590" s="11" t="str">
        <f t="shared" si="74"/>
        <v/>
      </c>
      <c r="I590" s="11" t="str">
        <f t="shared" si="78"/>
        <v/>
      </c>
      <c r="J590" s="11" t="str">
        <f t="shared" si="75"/>
        <v/>
      </c>
      <c r="K590" s="11" t="str">
        <f t="shared" si="79"/>
        <v/>
      </c>
      <c r="L590" s="11" t="str">
        <f>IF('Prax Math 5732'!B590="","",'SAT M to CBEST M'!$A$2+'SAT M to CBEST M'!$B$2*E590)</f>
        <v/>
      </c>
      <c r="M590" s="11" t="str">
        <f>IF('Prax Math 5732'!B590="","", IF(L590&lt;20, 20, IF(L590&gt;80, 80, L590)))</f>
        <v/>
      </c>
    </row>
    <row r="591" spans="1:13" x14ac:dyDescent="0.25">
      <c r="A591" s="11">
        <v>590</v>
      </c>
      <c r="B591" s="30"/>
      <c r="C591" s="25" t="str">
        <f t="shared" si="72"/>
        <v/>
      </c>
      <c r="D591" s="25" t="str">
        <f t="shared" si="76"/>
        <v/>
      </c>
      <c r="E591" s="11" t="str">
        <f>IF('Prax Math 5732'!B591="","",IF('Prax Math 5732'!D591&lt;'ACT M to SAT M'!$A$2,'ACT M to SAT M'!$B$2,IF('Prax Math 5732'!D591&gt;'ACT M to SAT M'!A$28,'ACT M to SAT M'!B$28,VLOOKUP(D591,'ACT M to SAT M'!A:B,2,FALSE))))</f>
        <v/>
      </c>
      <c r="F591" s="11" t="str">
        <f t="shared" si="73"/>
        <v/>
      </c>
      <c r="G591" s="11" t="str">
        <f t="shared" si="77"/>
        <v/>
      </c>
      <c r="H591" s="11" t="str">
        <f t="shared" si="74"/>
        <v/>
      </c>
      <c r="I591" s="11" t="str">
        <f t="shared" si="78"/>
        <v/>
      </c>
      <c r="J591" s="11" t="str">
        <f t="shared" si="75"/>
        <v/>
      </c>
      <c r="K591" s="11" t="str">
        <f t="shared" si="79"/>
        <v/>
      </c>
      <c r="L591" s="11" t="str">
        <f>IF('Prax Math 5732'!B591="","",'SAT M to CBEST M'!$A$2+'SAT M to CBEST M'!$B$2*E591)</f>
        <v/>
      </c>
      <c r="M591" s="11" t="str">
        <f>IF('Prax Math 5732'!B591="","", IF(L591&lt;20, 20, IF(L591&gt;80, 80, L591)))</f>
        <v/>
      </c>
    </row>
    <row r="592" spans="1:13" x14ac:dyDescent="0.25">
      <c r="A592" s="11">
        <v>591</v>
      </c>
      <c r="B592" s="30"/>
      <c r="C592" s="25" t="str">
        <f t="shared" si="72"/>
        <v/>
      </c>
      <c r="D592" s="25" t="str">
        <f t="shared" si="76"/>
        <v/>
      </c>
      <c r="E592" s="11" t="str">
        <f>IF('Prax Math 5732'!B592="","",IF('Prax Math 5732'!D592&lt;'ACT M to SAT M'!$A$2,'ACT M to SAT M'!$B$2,IF('Prax Math 5732'!D592&gt;'ACT M to SAT M'!A$28,'ACT M to SAT M'!B$28,VLOOKUP(D592,'ACT M to SAT M'!A:B,2,FALSE))))</f>
        <v/>
      </c>
      <c r="F592" s="11" t="str">
        <f t="shared" si="73"/>
        <v/>
      </c>
      <c r="G592" s="11" t="str">
        <f t="shared" si="77"/>
        <v/>
      </c>
      <c r="H592" s="11" t="str">
        <f t="shared" si="74"/>
        <v/>
      </c>
      <c r="I592" s="11" t="str">
        <f t="shared" si="78"/>
        <v/>
      </c>
      <c r="J592" s="11" t="str">
        <f t="shared" si="75"/>
        <v/>
      </c>
      <c r="K592" s="11" t="str">
        <f t="shared" si="79"/>
        <v/>
      </c>
      <c r="L592" s="11" t="str">
        <f>IF('Prax Math 5732'!B592="","",'SAT M to CBEST M'!$A$2+'SAT M to CBEST M'!$B$2*E592)</f>
        <v/>
      </c>
      <c r="M592" s="11" t="str">
        <f>IF('Prax Math 5732'!B592="","", IF(L592&lt;20, 20, IF(L592&gt;80, 80, L592)))</f>
        <v/>
      </c>
    </row>
    <row r="593" spans="1:13" x14ac:dyDescent="0.25">
      <c r="A593" s="11">
        <v>592</v>
      </c>
      <c r="B593" s="30"/>
      <c r="C593" s="25" t="str">
        <f t="shared" si="72"/>
        <v/>
      </c>
      <c r="D593" s="25" t="str">
        <f t="shared" si="76"/>
        <v/>
      </c>
      <c r="E593" s="11" t="str">
        <f>IF('Prax Math 5732'!B593="","",IF('Prax Math 5732'!D593&lt;'ACT M to SAT M'!$A$2,'ACT M to SAT M'!$B$2,IF('Prax Math 5732'!D593&gt;'ACT M to SAT M'!A$28,'ACT M to SAT M'!B$28,VLOOKUP(D593,'ACT M to SAT M'!A:B,2,FALSE))))</f>
        <v/>
      </c>
      <c r="F593" s="11" t="str">
        <f t="shared" si="73"/>
        <v/>
      </c>
      <c r="G593" s="11" t="str">
        <f t="shared" si="77"/>
        <v/>
      </c>
      <c r="H593" s="11" t="str">
        <f t="shared" si="74"/>
        <v/>
      </c>
      <c r="I593" s="11" t="str">
        <f t="shared" si="78"/>
        <v/>
      </c>
      <c r="J593" s="11" t="str">
        <f t="shared" si="75"/>
        <v/>
      </c>
      <c r="K593" s="11" t="str">
        <f t="shared" si="79"/>
        <v/>
      </c>
      <c r="L593" s="11" t="str">
        <f>IF('Prax Math 5732'!B593="","",'SAT M to CBEST M'!$A$2+'SAT M to CBEST M'!$B$2*E593)</f>
        <v/>
      </c>
      <c r="M593" s="11" t="str">
        <f>IF('Prax Math 5732'!B593="","", IF(L593&lt;20, 20, IF(L593&gt;80, 80, L593)))</f>
        <v/>
      </c>
    </row>
    <row r="594" spans="1:13" x14ac:dyDescent="0.25">
      <c r="A594" s="11">
        <v>593</v>
      </c>
      <c r="B594" s="30"/>
      <c r="C594" s="25" t="str">
        <f t="shared" si="72"/>
        <v/>
      </c>
      <c r="D594" s="25" t="str">
        <f t="shared" si="76"/>
        <v/>
      </c>
      <c r="E594" s="11" t="str">
        <f>IF('Prax Math 5732'!B594="","",IF('Prax Math 5732'!D594&lt;'ACT M to SAT M'!$A$2,'ACT M to SAT M'!$B$2,IF('Prax Math 5732'!D594&gt;'ACT M to SAT M'!A$28,'ACT M to SAT M'!B$28,VLOOKUP(D594,'ACT M to SAT M'!A:B,2,FALSE))))</f>
        <v/>
      </c>
      <c r="F594" s="11" t="str">
        <f t="shared" si="73"/>
        <v/>
      </c>
      <c r="G594" s="11" t="str">
        <f t="shared" si="77"/>
        <v/>
      </c>
      <c r="H594" s="11" t="str">
        <f t="shared" si="74"/>
        <v/>
      </c>
      <c r="I594" s="11" t="str">
        <f t="shared" si="78"/>
        <v/>
      </c>
      <c r="J594" s="11" t="str">
        <f t="shared" si="75"/>
        <v/>
      </c>
      <c r="K594" s="11" t="str">
        <f t="shared" si="79"/>
        <v/>
      </c>
      <c r="L594" s="11" t="str">
        <f>IF('Prax Math 5732'!B594="","",'SAT M to CBEST M'!$A$2+'SAT M to CBEST M'!$B$2*E594)</f>
        <v/>
      </c>
      <c r="M594" s="11" t="str">
        <f>IF('Prax Math 5732'!B594="","", IF(L594&lt;20, 20, IF(L594&gt;80, 80, L594)))</f>
        <v/>
      </c>
    </row>
    <row r="595" spans="1:13" x14ac:dyDescent="0.25">
      <c r="A595" s="11">
        <v>594</v>
      </c>
      <c r="B595" s="30"/>
      <c r="C595" s="25" t="str">
        <f t="shared" si="72"/>
        <v/>
      </c>
      <c r="D595" s="25" t="str">
        <f t="shared" si="76"/>
        <v/>
      </c>
      <c r="E595" s="11" t="str">
        <f>IF('Prax Math 5732'!B595="","",IF('Prax Math 5732'!D595&lt;'ACT M to SAT M'!$A$2,'ACT M to SAT M'!$B$2,IF('Prax Math 5732'!D595&gt;'ACT M to SAT M'!A$28,'ACT M to SAT M'!B$28,VLOOKUP(D595,'ACT M to SAT M'!A:B,2,FALSE))))</f>
        <v/>
      </c>
      <c r="F595" s="11" t="str">
        <f t="shared" si="73"/>
        <v/>
      </c>
      <c r="G595" s="11" t="str">
        <f t="shared" si="77"/>
        <v/>
      </c>
      <c r="H595" s="11" t="str">
        <f t="shared" si="74"/>
        <v/>
      </c>
      <c r="I595" s="11" t="str">
        <f t="shared" si="78"/>
        <v/>
      </c>
      <c r="J595" s="11" t="str">
        <f t="shared" si="75"/>
        <v/>
      </c>
      <c r="K595" s="11" t="str">
        <f t="shared" si="79"/>
        <v/>
      </c>
      <c r="L595" s="11" t="str">
        <f>IF('Prax Math 5732'!B595="","",'SAT M to CBEST M'!$A$2+'SAT M to CBEST M'!$B$2*E595)</f>
        <v/>
      </c>
      <c r="M595" s="11" t="str">
        <f>IF('Prax Math 5732'!B595="","", IF(L595&lt;20, 20, IF(L595&gt;80, 80, L595)))</f>
        <v/>
      </c>
    </row>
    <row r="596" spans="1:13" x14ac:dyDescent="0.25">
      <c r="A596" s="11">
        <v>595</v>
      </c>
      <c r="B596" s="30"/>
      <c r="C596" s="25" t="str">
        <f t="shared" si="72"/>
        <v/>
      </c>
      <c r="D596" s="25" t="str">
        <f t="shared" si="76"/>
        <v/>
      </c>
      <c r="E596" s="11" t="str">
        <f>IF('Prax Math 5732'!B596="","",IF('Prax Math 5732'!D596&lt;'ACT M to SAT M'!$A$2,'ACT M to SAT M'!$B$2,IF('Prax Math 5732'!D596&gt;'ACT M to SAT M'!A$28,'ACT M to SAT M'!B$28,VLOOKUP(D596,'ACT M to SAT M'!A:B,2,FALSE))))</f>
        <v/>
      </c>
      <c r="F596" s="11" t="str">
        <f t="shared" si="73"/>
        <v/>
      </c>
      <c r="G596" s="11" t="str">
        <f t="shared" si="77"/>
        <v/>
      </c>
      <c r="H596" s="11" t="str">
        <f t="shared" si="74"/>
        <v/>
      </c>
      <c r="I596" s="11" t="str">
        <f t="shared" si="78"/>
        <v/>
      </c>
      <c r="J596" s="11" t="str">
        <f t="shared" si="75"/>
        <v/>
      </c>
      <c r="K596" s="11" t="str">
        <f t="shared" si="79"/>
        <v/>
      </c>
      <c r="L596" s="11" t="str">
        <f>IF('Prax Math 5732'!B596="","",'SAT M to CBEST M'!$A$2+'SAT M to CBEST M'!$B$2*E596)</f>
        <v/>
      </c>
      <c r="M596" s="11" t="str">
        <f>IF('Prax Math 5732'!B596="","", IF(L596&lt;20, 20, IF(L596&gt;80, 80, L596)))</f>
        <v/>
      </c>
    </row>
    <row r="597" spans="1:13" x14ac:dyDescent="0.25">
      <c r="A597" s="11">
        <v>596</v>
      </c>
      <c r="B597" s="30"/>
      <c r="C597" s="25" t="str">
        <f t="shared" si="72"/>
        <v/>
      </c>
      <c r="D597" s="25" t="str">
        <f t="shared" si="76"/>
        <v/>
      </c>
      <c r="E597" s="11" t="str">
        <f>IF('Prax Math 5732'!B597="","",IF('Prax Math 5732'!D597&lt;'ACT M to SAT M'!$A$2,'ACT M to SAT M'!$B$2,IF('Prax Math 5732'!D597&gt;'ACT M to SAT M'!A$28,'ACT M to SAT M'!B$28,VLOOKUP(D597,'ACT M to SAT M'!A:B,2,FALSE))))</f>
        <v/>
      </c>
      <c r="F597" s="11" t="str">
        <f t="shared" si="73"/>
        <v/>
      </c>
      <c r="G597" s="11" t="str">
        <f t="shared" si="77"/>
        <v/>
      </c>
      <c r="H597" s="11" t="str">
        <f t="shared" si="74"/>
        <v/>
      </c>
      <c r="I597" s="11" t="str">
        <f t="shared" si="78"/>
        <v/>
      </c>
      <c r="J597" s="11" t="str">
        <f t="shared" si="75"/>
        <v/>
      </c>
      <c r="K597" s="11" t="str">
        <f t="shared" si="79"/>
        <v/>
      </c>
      <c r="L597" s="11" t="str">
        <f>IF('Prax Math 5732'!B597="","",'SAT M to CBEST M'!$A$2+'SAT M to CBEST M'!$B$2*E597)</f>
        <v/>
      </c>
      <c r="M597" s="11" t="str">
        <f>IF('Prax Math 5732'!B597="","", IF(L597&lt;20, 20, IF(L597&gt;80, 80, L597)))</f>
        <v/>
      </c>
    </row>
    <row r="598" spans="1:13" x14ac:dyDescent="0.25">
      <c r="A598" s="11">
        <v>597</v>
      </c>
      <c r="B598" s="30"/>
      <c r="C598" s="25" t="str">
        <f t="shared" si="72"/>
        <v/>
      </c>
      <c r="D598" s="25" t="str">
        <f t="shared" si="76"/>
        <v/>
      </c>
      <c r="E598" s="11" t="str">
        <f>IF('Prax Math 5732'!B598="","",IF('Prax Math 5732'!D598&lt;'ACT M to SAT M'!$A$2,'ACT M to SAT M'!$B$2,IF('Prax Math 5732'!D598&gt;'ACT M to SAT M'!A$28,'ACT M to SAT M'!B$28,VLOOKUP(D598,'ACT M to SAT M'!A:B,2,FALSE))))</f>
        <v/>
      </c>
      <c r="F598" s="11" t="str">
        <f t="shared" si="73"/>
        <v/>
      </c>
      <c r="G598" s="11" t="str">
        <f t="shared" si="77"/>
        <v/>
      </c>
      <c r="H598" s="11" t="str">
        <f t="shared" si="74"/>
        <v/>
      </c>
      <c r="I598" s="11" t="str">
        <f t="shared" si="78"/>
        <v/>
      </c>
      <c r="J598" s="11" t="str">
        <f t="shared" si="75"/>
        <v/>
      </c>
      <c r="K598" s="11" t="str">
        <f t="shared" si="79"/>
        <v/>
      </c>
      <c r="L598" s="11" t="str">
        <f>IF('Prax Math 5732'!B598="","",'SAT M to CBEST M'!$A$2+'SAT M to CBEST M'!$B$2*E598)</f>
        <v/>
      </c>
      <c r="M598" s="11" t="str">
        <f>IF('Prax Math 5732'!B598="","", IF(L598&lt;20, 20, IF(L598&gt;80, 80, L598)))</f>
        <v/>
      </c>
    </row>
    <row r="599" spans="1:13" x14ac:dyDescent="0.25">
      <c r="A599" s="11">
        <v>598</v>
      </c>
      <c r="B599" s="30"/>
      <c r="C599" s="25" t="str">
        <f t="shared" si="72"/>
        <v/>
      </c>
      <c r="D599" s="25" t="str">
        <f t="shared" si="76"/>
        <v/>
      </c>
      <c r="E599" s="11" t="str">
        <f>IF('Prax Math 5732'!B599="","",IF('Prax Math 5732'!D599&lt;'ACT M to SAT M'!$A$2,'ACT M to SAT M'!$B$2,IF('Prax Math 5732'!D599&gt;'ACT M to SAT M'!A$28,'ACT M to SAT M'!B$28,VLOOKUP(D599,'ACT M to SAT M'!A:B,2,FALSE))))</f>
        <v/>
      </c>
      <c r="F599" s="11" t="str">
        <f t="shared" si="73"/>
        <v/>
      </c>
      <c r="G599" s="11" t="str">
        <f t="shared" si="77"/>
        <v/>
      </c>
      <c r="H599" s="11" t="str">
        <f t="shared" si="74"/>
        <v/>
      </c>
      <c r="I599" s="11" t="str">
        <f t="shared" si="78"/>
        <v/>
      </c>
      <c r="J599" s="11" t="str">
        <f t="shared" si="75"/>
        <v/>
      </c>
      <c r="K599" s="11" t="str">
        <f t="shared" si="79"/>
        <v/>
      </c>
      <c r="L599" s="11" t="str">
        <f>IF('Prax Math 5732'!B599="","",'SAT M to CBEST M'!$A$2+'SAT M to CBEST M'!$B$2*E599)</f>
        <v/>
      </c>
      <c r="M599" s="11" t="str">
        <f>IF('Prax Math 5732'!B599="","", IF(L599&lt;20, 20, IF(L599&gt;80, 80, L599)))</f>
        <v/>
      </c>
    </row>
    <row r="600" spans="1:13" x14ac:dyDescent="0.25">
      <c r="A600" s="11">
        <v>599</v>
      </c>
      <c r="B600" s="30"/>
      <c r="C600" s="25" t="str">
        <f t="shared" si="72"/>
        <v/>
      </c>
      <c r="D600" s="25" t="str">
        <f t="shared" si="76"/>
        <v/>
      </c>
      <c r="E600" s="11" t="str">
        <f>IF('Prax Math 5732'!B600="","",IF('Prax Math 5732'!D600&lt;'ACT M to SAT M'!$A$2,'ACT M to SAT M'!$B$2,IF('Prax Math 5732'!D600&gt;'ACT M to SAT M'!A$28,'ACT M to SAT M'!B$28,VLOOKUP(D600,'ACT M to SAT M'!A:B,2,FALSE))))</f>
        <v/>
      </c>
      <c r="F600" s="11" t="str">
        <f t="shared" si="73"/>
        <v/>
      </c>
      <c r="G600" s="11" t="str">
        <f t="shared" si="77"/>
        <v/>
      </c>
      <c r="H600" s="11" t="str">
        <f t="shared" si="74"/>
        <v/>
      </c>
      <c r="I600" s="11" t="str">
        <f t="shared" si="78"/>
        <v/>
      </c>
      <c r="J600" s="11" t="str">
        <f t="shared" si="75"/>
        <v/>
      </c>
      <c r="K600" s="11" t="str">
        <f t="shared" si="79"/>
        <v/>
      </c>
      <c r="L600" s="11" t="str">
        <f>IF('Prax Math 5732'!B600="","",'SAT M to CBEST M'!$A$2+'SAT M to CBEST M'!$B$2*E600)</f>
        <v/>
      </c>
      <c r="M600" s="11" t="str">
        <f>IF('Prax Math 5732'!B600="","", IF(L600&lt;20, 20, IF(L600&gt;80, 80, L600)))</f>
        <v/>
      </c>
    </row>
    <row r="601" spans="1:13" x14ac:dyDescent="0.25">
      <c r="A601" s="11">
        <v>600</v>
      </c>
      <c r="B601" s="30"/>
      <c r="C601" s="25" t="str">
        <f t="shared" si="72"/>
        <v/>
      </c>
      <c r="D601" s="25" t="str">
        <f t="shared" si="76"/>
        <v/>
      </c>
      <c r="E601" s="11" t="str">
        <f>IF('Prax Math 5732'!B601="","",IF('Prax Math 5732'!D601&lt;'ACT M to SAT M'!$A$2,'ACT M to SAT M'!$B$2,IF('Prax Math 5732'!D601&gt;'ACT M to SAT M'!A$28,'ACT M to SAT M'!B$28,VLOOKUP(D601,'ACT M to SAT M'!A:B,2,FALSE))))</f>
        <v/>
      </c>
      <c r="F601" s="11" t="str">
        <f t="shared" si="73"/>
        <v/>
      </c>
      <c r="G601" s="11" t="str">
        <f t="shared" si="77"/>
        <v/>
      </c>
      <c r="H601" s="11" t="str">
        <f t="shared" si="74"/>
        <v/>
      </c>
      <c r="I601" s="11" t="str">
        <f t="shared" si="78"/>
        <v/>
      </c>
      <c r="J601" s="11" t="str">
        <f t="shared" si="75"/>
        <v/>
      </c>
      <c r="K601" s="11" t="str">
        <f t="shared" si="79"/>
        <v/>
      </c>
      <c r="L601" s="11" t="str">
        <f>IF('Prax Math 5732'!B601="","",'SAT M to CBEST M'!$A$2+'SAT M to CBEST M'!$B$2*E601)</f>
        <v/>
      </c>
      <c r="M601" s="11" t="str">
        <f>IF('Prax Math 5732'!B601="","", IF(L601&lt;20, 20, IF(L601&gt;80, 80, L601)))</f>
        <v/>
      </c>
    </row>
    <row r="602" spans="1:13" x14ac:dyDescent="0.25">
      <c r="A602" s="11">
        <v>601</v>
      </c>
      <c r="B602" s="30"/>
      <c r="C602" s="25" t="str">
        <f t="shared" si="72"/>
        <v/>
      </c>
      <c r="D602" s="25" t="str">
        <f t="shared" si="76"/>
        <v/>
      </c>
      <c r="E602" s="11" t="str">
        <f>IF('Prax Math 5732'!B602="","",IF('Prax Math 5732'!D602&lt;'ACT M to SAT M'!$A$2,'ACT M to SAT M'!$B$2,IF('Prax Math 5732'!D602&gt;'ACT M to SAT M'!A$28,'ACT M to SAT M'!B$28,VLOOKUP(D602,'ACT M to SAT M'!A:B,2,FALSE))))</f>
        <v/>
      </c>
      <c r="F602" s="11" t="str">
        <f t="shared" si="73"/>
        <v/>
      </c>
      <c r="G602" s="11" t="str">
        <f t="shared" si="77"/>
        <v/>
      </c>
      <c r="H602" s="11" t="str">
        <f t="shared" si="74"/>
        <v/>
      </c>
      <c r="I602" s="11" t="str">
        <f t="shared" si="78"/>
        <v/>
      </c>
      <c r="J602" s="11" t="str">
        <f t="shared" si="75"/>
        <v/>
      </c>
      <c r="K602" s="11" t="str">
        <f t="shared" si="79"/>
        <v/>
      </c>
      <c r="L602" s="11" t="str">
        <f>IF('Prax Math 5732'!B602="","",'SAT M to CBEST M'!$A$2+'SAT M to CBEST M'!$B$2*E602)</f>
        <v/>
      </c>
      <c r="M602" s="11" t="str">
        <f>IF('Prax Math 5732'!B602="","", IF(L602&lt;20, 20, IF(L602&gt;80, 80, L602)))</f>
        <v/>
      </c>
    </row>
    <row r="603" spans="1:13" x14ac:dyDescent="0.25">
      <c r="A603" s="11">
        <v>602</v>
      </c>
      <c r="B603" s="30"/>
      <c r="C603" s="25" t="str">
        <f t="shared" si="72"/>
        <v/>
      </c>
      <c r="D603" s="25" t="str">
        <f t="shared" si="76"/>
        <v/>
      </c>
      <c r="E603" s="11" t="str">
        <f>IF('Prax Math 5732'!B603="","",IF('Prax Math 5732'!D603&lt;'ACT M to SAT M'!$A$2,'ACT M to SAT M'!$B$2,IF('Prax Math 5732'!D603&gt;'ACT M to SAT M'!A$28,'ACT M to SAT M'!B$28,VLOOKUP(D603,'ACT M to SAT M'!A:B,2,FALSE))))</f>
        <v/>
      </c>
      <c r="F603" s="11" t="str">
        <f t="shared" si="73"/>
        <v/>
      </c>
      <c r="G603" s="11" t="str">
        <f t="shared" si="77"/>
        <v/>
      </c>
      <c r="H603" s="11" t="str">
        <f t="shared" si="74"/>
        <v/>
      </c>
      <c r="I603" s="11" t="str">
        <f t="shared" si="78"/>
        <v/>
      </c>
      <c r="J603" s="11" t="str">
        <f t="shared" si="75"/>
        <v/>
      </c>
      <c r="K603" s="11" t="str">
        <f t="shared" si="79"/>
        <v/>
      </c>
      <c r="L603" s="11" t="str">
        <f>IF('Prax Math 5732'!B603="","",'SAT M to CBEST M'!$A$2+'SAT M to CBEST M'!$B$2*E603)</f>
        <v/>
      </c>
      <c r="M603" s="11" t="str">
        <f>IF('Prax Math 5732'!B603="","", IF(L603&lt;20, 20, IF(L603&gt;80, 80, L603)))</f>
        <v/>
      </c>
    </row>
    <row r="604" spans="1:13" x14ac:dyDescent="0.25">
      <c r="A604" s="11">
        <v>603</v>
      </c>
      <c r="B604" s="30"/>
      <c r="C604" s="25" t="str">
        <f t="shared" si="72"/>
        <v/>
      </c>
      <c r="D604" s="25" t="str">
        <f t="shared" si="76"/>
        <v/>
      </c>
      <c r="E604" s="11" t="str">
        <f>IF('Prax Math 5732'!B604="","",IF('Prax Math 5732'!D604&lt;'ACT M to SAT M'!$A$2,'ACT M to SAT M'!$B$2,IF('Prax Math 5732'!D604&gt;'ACT M to SAT M'!A$28,'ACT M to SAT M'!B$28,VLOOKUP(D604,'ACT M to SAT M'!A:B,2,FALSE))))</f>
        <v/>
      </c>
      <c r="F604" s="11" t="str">
        <f t="shared" si="73"/>
        <v/>
      </c>
      <c r="G604" s="11" t="str">
        <f t="shared" si="77"/>
        <v/>
      </c>
      <c r="H604" s="11" t="str">
        <f t="shared" si="74"/>
        <v/>
      </c>
      <c r="I604" s="11" t="str">
        <f t="shared" si="78"/>
        <v/>
      </c>
      <c r="J604" s="11" t="str">
        <f t="shared" si="75"/>
        <v/>
      </c>
      <c r="K604" s="11" t="str">
        <f t="shared" si="79"/>
        <v/>
      </c>
      <c r="L604" s="11" t="str">
        <f>IF('Prax Math 5732'!B604="","",'SAT M to CBEST M'!$A$2+'SAT M to CBEST M'!$B$2*E604)</f>
        <v/>
      </c>
      <c r="M604" s="11" t="str">
        <f>IF('Prax Math 5732'!B604="","", IF(L604&lt;20, 20, IF(L604&gt;80, 80, L604)))</f>
        <v/>
      </c>
    </row>
    <row r="605" spans="1:13" x14ac:dyDescent="0.25">
      <c r="A605" s="11">
        <v>604</v>
      </c>
      <c r="B605" s="30"/>
      <c r="C605" s="25" t="str">
        <f t="shared" si="72"/>
        <v/>
      </c>
      <c r="D605" s="25" t="str">
        <f t="shared" si="76"/>
        <v/>
      </c>
      <c r="E605" s="11" t="str">
        <f>IF('Prax Math 5732'!B605="","",IF('Prax Math 5732'!D605&lt;'ACT M to SAT M'!$A$2,'ACT M to SAT M'!$B$2,IF('Prax Math 5732'!D605&gt;'ACT M to SAT M'!A$28,'ACT M to SAT M'!B$28,VLOOKUP(D605,'ACT M to SAT M'!A:B,2,FALSE))))</f>
        <v/>
      </c>
      <c r="F605" s="11" t="str">
        <f t="shared" si="73"/>
        <v/>
      </c>
      <c r="G605" s="11" t="str">
        <f t="shared" si="77"/>
        <v/>
      </c>
      <c r="H605" s="11" t="str">
        <f t="shared" si="74"/>
        <v/>
      </c>
      <c r="I605" s="11" t="str">
        <f t="shared" si="78"/>
        <v/>
      </c>
      <c r="J605" s="11" t="str">
        <f t="shared" si="75"/>
        <v/>
      </c>
      <c r="K605" s="11" t="str">
        <f t="shared" si="79"/>
        <v/>
      </c>
      <c r="L605" s="11" t="str">
        <f>IF('Prax Math 5732'!B605="","",'SAT M to CBEST M'!$A$2+'SAT M to CBEST M'!$B$2*E605)</f>
        <v/>
      </c>
      <c r="M605" s="11" t="str">
        <f>IF('Prax Math 5732'!B605="","", IF(L605&lt;20, 20, IF(L605&gt;80, 80, L605)))</f>
        <v/>
      </c>
    </row>
    <row r="606" spans="1:13" x14ac:dyDescent="0.25">
      <c r="A606" s="11">
        <v>605</v>
      </c>
      <c r="B606" s="30"/>
      <c r="C606" s="25" t="str">
        <f t="shared" si="72"/>
        <v/>
      </c>
      <c r="D606" s="25" t="str">
        <f t="shared" si="76"/>
        <v/>
      </c>
      <c r="E606" s="11" t="str">
        <f>IF('Prax Math 5732'!B606="","",IF('Prax Math 5732'!D606&lt;'ACT M to SAT M'!$A$2,'ACT M to SAT M'!$B$2,IF('Prax Math 5732'!D606&gt;'ACT M to SAT M'!A$28,'ACT M to SAT M'!B$28,VLOOKUP(D606,'ACT M to SAT M'!A:B,2,FALSE))))</f>
        <v/>
      </c>
      <c r="F606" s="11" t="str">
        <f t="shared" si="73"/>
        <v/>
      </c>
      <c r="G606" s="11" t="str">
        <f t="shared" si="77"/>
        <v/>
      </c>
      <c r="H606" s="11" t="str">
        <f t="shared" si="74"/>
        <v/>
      </c>
      <c r="I606" s="11" t="str">
        <f t="shared" si="78"/>
        <v/>
      </c>
      <c r="J606" s="11" t="str">
        <f t="shared" si="75"/>
        <v/>
      </c>
      <c r="K606" s="11" t="str">
        <f t="shared" si="79"/>
        <v/>
      </c>
      <c r="L606" s="11" t="str">
        <f>IF('Prax Math 5732'!B606="","",'SAT M to CBEST M'!$A$2+'SAT M to CBEST M'!$B$2*E606)</f>
        <v/>
      </c>
      <c r="M606" s="11" t="str">
        <f>IF('Prax Math 5732'!B606="","", IF(L606&lt;20, 20, IF(L606&gt;80, 80, L606)))</f>
        <v/>
      </c>
    </row>
    <row r="607" spans="1:13" x14ac:dyDescent="0.25">
      <c r="A607" s="11">
        <v>606</v>
      </c>
      <c r="B607" s="30"/>
      <c r="C607" s="25" t="str">
        <f t="shared" si="72"/>
        <v/>
      </c>
      <c r="D607" s="25" t="str">
        <f t="shared" si="76"/>
        <v/>
      </c>
      <c r="E607" s="11" t="str">
        <f>IF('Prax Math 5732'!B607="","",IF('Prax Math 5732'!D607&lt;'ACT M to SAT M'!$A$2,'ACT M to SAT M'!$B$2,IF('Prax Math 5732'!D607&gt;'ACT M to SAT M'!A$28,'ACT M to SAT M'!B$28,VLOOKUP(D607,'ACT M to SAT M'!A:B,2,FALSE))))</f>
        <v/>
      </c>
      <c r="F607" s="11" t="str">
        <f t="shared" si="73"/>
        <v/>
      </c>
      <c r="G607" s="11" t="str">
        <f t="shared" si="77"/>
        <v/>
      </c>
      <c r="H607" s="11" t="str">
        <f t="shared" si="74"/>
        <v/>
      </c>
      <c r="I607" s="11" t="str">
        <f t="shared" si="78"/>
        <v/>
      </c>
      <c r="J607" s="11" t="str">
        <f t="shared" si="75"/>
        <v/>
      </c>
      <c r="K607" s="11" t="str">
        <f t="shared" si="79"/>
        <v/>
      </c>
      <c r="L607" s="11" t="str">
        <f>IF('Prax Math 5732'!B607="","",'SAT M to CBEST M'!$A$2+'SAT M to CBEST M'!$B$2*E607)</f>
        <v/>
      </c>
      <c r="M607" s="11" t="str">
        <f>IF('Prax Math 5732'!B607="","", IF(L607&lt;20, 20, IF(L607&gt;80, 80, L607)))</f>
        <v/>
      </c>
    </row>
    <row r="608" spans="1:13" x14ac:dyDescent="0.25">
      <c r="A608" s="11">
        <v>607</v>
      </c>
      <c r="B608" s="30"/>
      <c r="C608" s="25" t="str">
        <f t="shared" si="72"/>
        <v/>
      </c>
      <c r="D608" s="25" t="str">
        <f t="shared" si="76"/>
        <v/>
      </c>
      <c r="E608" s="11" t="str">
        <f>IF('Prax Math 5732'!B608="","",IF('Prax Math 5732'!D608&lt;'ACT M to SAT M'!$A$2,'ACT M to SAT M'!$B$2,IF('Prax Math 5732'!D608&gt;'ACT M to SAT M'!A$28,'ACT M to SAT M'!B$28,VLOOKUP(D608,'ACT M to SAT M'!A:B,2,FALSE))))</f>
        <v/>
      </c>
      <c r="F608" s="11" t="str">
        <f t="shared" si="73"/>
        <v/>
      </c>
      <c r="G608" s="11" t="str">
        <f t="shared" si="77"/>
        <v/>
      </c>
      <c r="H608" s="11" t="str">
        <f t="shared" si="74"/>
        <v/>
      </c>
      <c r="I608" s="11" t="str">
        <f t="shared" si="78"/>
        <v/>
      </c>
      <c r="J608" s="11" t="str">
        <f t="shared" si="75"/>
        <v/>
      </c>
      <c r="K608" s="11" t="str">
        <f t="shared" si="79"/>
        <v/>
      </c>
      <c r="L608" s="11" t="str">
        <f>IF('Prax Math 5732'!B608="","",'SAT M to CBEST M'!$A$2+'SAT M to CBEST M'!$B$2*E608)</f>
        <v/>
      </c>
      <c r="M608" s="11" t="str">
        <f>IF('Prax Math 5732'!B608="","", IF(L608&lt;20, 20, IF(L608&gt;80, 80, L608)))</f>
        <v/>
      </c>
    </row>
    <row r="609" spans="1:13" x14ac:dyDescent="0.25">
      <c r="A609" s="11">
        <v>608</v>
      </c>
      <c r="B609" s="30"/>
      <c r="C609" s="25" t="str">
        <f t="shared" si="72"/>
        <v/>
      </c>
      <c r="D609" s="25" t="str">
        <f t="shared" si="76"/>
        <v/>
      </c>
      <c r="E609" s="11" t="str">
        <f>IF('Prax Math 5732'!B609="","",IF('Prax Math 5732'!D609&lt;'ACT M to SAT M'!$A$2,'ACT M to SAT M'!$B$2,IF('Prax Math 5732'!D609&gt;'ACT M to SAT M'!A$28,'ACT M to SAT M'!B$28,VLOOKUP(D609,'ACT M to SAT M'!A:B,2,FALSE))))</f>
        <v/>
      </c>
      <c r="F609" s="11" t="str">
        <f t="shared" si="73"/>
        <v/>
      </c>
      <c r="G609" s="11" t="str">
        <f t="shared" si="77"/>
        <v/>
      </c>
      <c r="H609" s="11" t="str">
        <f t="shared" si="74"/>
        <v/>
      </c>
      <c r="I609" s="11" t="str">
        <f t="shared" si="78"/>
        <v/>
      </c>
      <c r="J609" s="11" t="str">
        <f t="shared" si="75"/>
        <v/>
      </c>
      <c r="K609" s="11" t="str">
        <f t="shared" si="79"/>
        <v/>
      </c>
      <c r="L609" s="11" t="str">
        <f>IF('Prax Math 5732'!B609="","",'SAT M to CBEST M'!$A$2+'SAT M to CBEST M'!$B$2*E609)</f>
        <v/>
      </c>
      <c r="M609" s="11" t="str">
        <f>IF('Prax Math 5732'!B609="","", IF(L609&lt;20, 20, IF(L609&gt;80, 80, L609)))</f>
        <v/>
      </c>
    </row>
    <row r="610" spans="1:13" x14ac:dyDescent="0.25">
      <c r="A610" s="11">
        <v>609</v>
      </c>
      <c r="B610" s="30"/>
      <c r="C610" s="25" t="str">
        <f t="shared" si="72"/>
        <v/>
      </c>
      <c r="D610" s="25" t="str">
        <f t="shared" si="76"/>
        <v/>
      </c>
      <c r="E610" s="11" t="str">
        <f>IF('Prax Math 5732'!B610="","",IF('Prax Math 5732'!D610&lt;'ACT M to SAT M'!$A$2,'ACT M to SAT M'!$B$2,IF('Prax Math 5732'!D610&gt;'ACT M to SAT M'!A$28,'ACT M to SAT M'!B$28,VLOOKUP(D610,'ACT M to SAT M'!A:B,2,FALSE))))</f>
        <v/>
      </c>
      <c r="F610" s="11" t="str">
        <f t="shared" si="73"/>
        <v/>
      </c>
      <c r="G610" s="11" t="str">
        <f t="shared" si="77"/>
        <v/>
      </c>
      <c r="H610" s="11" t="str">
        <f t="shared" si="74"/>
        <v/>
      </c>
      <c r="I610" s="11" t="str">
        <f t="shared" si="78"/>
        <v/>
      </c>
      <c r="J610" s="11" t="str">
        <f t="shared" si="75"/>
        <v/>
      </c>
      <c r="K610" s="11" t="str">
        <f t="shared" si="79"/>
        <v/>
      </c>
      <c r="L610" s="11" t="str">
        <f>IF('Prax Math 5732'!B610="","",'SAT M to CBEST M'!$A$2+'SAT M to CBEST M'!$B$2*E610)</f>
        <v/>
      </c>
      <c r="M610" s="11" t="str">
        <f>IF('Prax Math 5732'!B610="","", IF(L610&lt;20, 20, IF(L610&gt;80, 80, L610)))</f>
        <v/>
      </c>
    </row>
    <row r="611" spans="1:13" x14ac:dyDescent="0.25">
      <c r="A611" s="11">
        <v>610</v>
      </c>
      <c r="B611" s="30"/>
      <c r="C611" s="25" t="str">
        <f t="shared" si="72"/>
        <v/>
      </c>
      <c r="D611" s="25" t="str">
        <f t="shared" si="76"/>
        <v/>
      </c>
      <c r="E611" s="11" t="str">
        <f>IF('Prax Math 5732'!B611="","",IF('Prax Math 5732'!D611&lt;'ACT M to SAT M'!$A$2,'ACT M to SAT M'!$B$2,IF('Prax Math 5732'!D611&gt;'ACT M to SAT M'!A$28,'ACT M to SAT M'!B$28,VLOOKUP(D611,'ACT M to SAT M'!A:B,2,FALSE))))</f>
        <v/>
      </c>
      <c r="F611" s="11" t="str">
        <f t="shared" si="73"/>
        <v/>
      </c>
      <c r="G611" s="11" t="str">
        <f t="shared" si="77"/>
        <v/>
      </c>
      <c r="H611" s="11" t="str">
        <f t="shared" si="74"/>
        <v/>
      </c>
      <c r="I611" s="11" t="str">
        <f t="shared" si="78"/>
        <v/>
      </c>
      <c r="J611" s="11" t="str">
        <f t="shared" si="75"/>
        <v/>
      </c>
      <c r="K611" s="11" t="str">
        <f t="shared" si="79"/>
        <v/>
      </c>
      <c r="L611" s="11" t="str">
        <f>IF('Prax Math 5732'!B611="","",'SAT M to CBEST M'!$A$2+'SAT M to CBEST M'!$B$2*E611)</f>
        <v/>
      </c>
      <c r="M611" s="11" t="str">
        <f>IF('Prax Math 5732'!B611="","", IF(L611&lt;20, 20, IF(L611&gt;80, 80, L611)))</f>
        <v/>
      </c>
    </row>
    <row r="612" spans="1:13" x14ac:dyDescent="0.25">
      <c r="A612" s="11">
        <v>611</v>
      </c>
      <c r="B612" s="30"/>
      <c r="C612" s="25" t="str">
        <f t="shared" si="72"/>
        <v/>
      </c>
      <c r="D612" s="25" t="str">
        <f t="shared" si="76"/>
        <v/>
      </c>
      <c r="E612" s="11" t="str">
        <f>IF('Prax Math 5732'!B612="","",IF('Prax Math 5732'!D612&lt;'ACT M to SAT M'!$A$2,'ACT M to SAT M'!$B$2,IF('Prax Math 5732'!D612&gt;'ACT M to SAT M'!A$28,'ACT M to SAT M'!B$28,VLOOKUP(D612,'ACT M to SAT M'!A:B,2,FALSE))))</f>
        <v/>
      </c>
      <c r="F612" s="11" t="str">
        <f t="shared" si="73"/>
        <v/>
      </c>
      <c r="G612" s="11" t="str">
        <f t="shared" si="77"/>
        <v/>
      </c>
      <c r="H612" s="11" t="str">
        <f t="shared" si="74"/>
        <v/>
      </c>
      <c r="I612" s="11" t="str">
        <f t="shared" si="78"/>
        <v/>
      </c>
      <c r="J612" s="11" t="str">
        <f t="shared" si="75"/>
        <v/>
      </c>
      <c r="K612" s="11" t="str">
        <f t="shared" si="79"/>
        <v/>
      </c>
      <c r="L612" s="11" t="str">
        <f>IF('Prax Math 5732'!B612="","",'SAT M to CBEST M'!$A$2+'SAT M to CBEST M'!$B$2*E612)</f>
        <v/>
      </c>
      <c r="M612" s="11" t="str">
        <f>IF('Prax Math 5732'!B612="","", IF(L612&lt;20, 20, IF(L612&gt;80, 80, L612)))</f>
        <v/>
      </c>
    </row>
    <row r="613" spans="1:13" x14ac:dyDescent="0.25">
      <c r="A613" s="11">
        <v>612</v>
      </c>
      <c r="B613" s="30"/>
      <c r="C613" s="25" t="str">
        <f t="shared" si="72"/>
        <v/>
      </c>
      <c r="D613" s="25" t="str">
        <f t="shared" si="76"/>
        <v/>
      </c>
      <c r="E613" s="11" t="str">
        <f>IF('Prax Math 5732'!B613="","",IF('Prax Math 5732'!D613&lt;'ACT M to SAT M'!$A$2,'ACT M to SAT M'!$B$2,IF('Prax Math 5732'!D613&gt;'ACT M to SAT M'!A$28,'ACT M to SAT M'!B$28,VLOOKUP(D613,'ACT M to SAT M'!A:B,2,FALSE))))</f>
        <v/>
      </c>
      <c r="F613" s="11" t="str">
        <f t="shared" si="73"/>
        <v/>
      </c>
      <c r="G613" s="11" t="str">
        <f t="shared" si="77"/>
        <v/>
      </c>
      <c r="H613" s="11" t="str">
        <f t="shared" si="74"/>
        <v/>
      </c>
      <c r="I613" s="11" t="str">
        <f t="shared" si="78"/>
        <v/>
      </c>
      <c r="J613" s="11" t="str">
        <f t="shared" si="75"/>
        <v/>
      </c>
      <c r="K613" s="11" t="str">
        <f t="shared" si="79"/>
        <v/>
      </c>
      <c r="L613" s="11" t="str">
        <f>IF('Prax Math 5732'!B613="","",'SAT M to CBEST M'!$A$2+'SAT M to CBEST M'!$B$2*E613)</f>
        <v/>
      </c>
      <c r="M613" s="11" t="str">
        <f>IF('Prax Math 5732'!B613="","", IF(L613&lt;20, 20, IF(L613&gt;80, 80, L613)))</f>
        <v/>
      </c>
    </row>
    <row r="614" spans="1:13" x14ac:dyDescent="0.25">
      <c r="A614" s="11">
        <v>613</v>
      </c>
      <c r="B614" s="30"/>
      <c r="C614" s="25" t="str">
        <f t="shared" si="72"/>
        <v/>
      </c>
      <c r="D614" s="25" t="str">
        <f t="shared" si="76"/>
        <v/>
      </c>
      <c r="E614" s="11" t="str">
        <f>IF('Prax Math 5732'!B614="","",IF('Prax Math 5732'!D614&lt;'ACT M to SAT M'!$A$2,'ACT M to SAT M'!$B$2,IF('Prax Math 5732'!D614&gt;'ACT M to SAT M'!A$28,'ACT M to SAT M'!B$28,VLOOKUP(D614,'ACT M to SAT M'!A:B,2,FALSE))))</f>
        <v/>
      </c>
      <c r="F614" s="11" t="str">
        <f t="shared" si="73"/>
        <v/>
      </c>
      <c r="G614" s="11" t="str">
        <f t="shared" si="77"/>
        <v/>
      </c>
      <c r="H614" s="11" t="str">
        <f t="shared" si="74"/>
        <v/>
      </c>
      <c r="I614" s="11" t="str">
        <f t="shared" si="78"/>
        <v/>
      </c>
      <c r="J614" s="11" t="str">
        <f t="shared" si="75"/>
        <v/>
      </c>
      <c r="K614" s="11" t="str">
        <f t="shared" si="79"/>
        <v/>
      </c>
      <c r="L614" s="11" t="str">
        <f>IF('Prax Math 5732'!B614="","",'SAT M to CBEST M'!$A$2+'SAT M to CBEST M'!$B$2*E614)</f>
        <v/>
      </c>
      <c r="M614" s="11" t="str">
        <f>IF('Prax Math 5732'!B614="","", IF(L614&lt;20, 20, IF(L614&gt;80, 80, L614)))</f>
        <v/>
      </c>
    </row>
    <row r="615" spans="1:13" x14ac:dyDescent="0.25">
      <c r="A615" s="11">
        <v>614</v>
      </c>
      <c r="B615" s="30"/>
      <c r="C615" s="25" t="str">
        <f t="shared" si="72"/>
        <v/>
      </c>
      <c r="D615" s="25" t="str">
        <f t="shared" si="76"/>
        <v/>
      </c>
      <c r="E615" s="11" t="str">
        <f>IF('Prax Math 5732'!B615="","",IF('Prax Math 5732'!D615&lt;'ACT M to SAT M'!$A$2,'ACT M to SAT M'!$B$2,IF('Prax Math 5732'!D615&gt;'ACT M to SAT M'!A$28,'ACT M to SAT M'!B$28,VLOOKUP(D615,'ACT M to SAT M'!A:B,2,FALSE))))</f>
        <v/>
      </c>
      <c r="F615" s="11" t="str">
        <f t="shared" si="73"/>
        <v/>
      </c>
      <c r="G615" s="11" t="str">
        <f t="shared" si="77"/>
        <v/>
      </c>
      <c r="H615" s="11" t="str">
        <f t="shared" si="74"/>
        <v/>
      </c>
      <c r="I615" s="11" t="str">
        <f t="shared" si="78"/>
        <v/>
      </c>
      <c r="J615" s="11" t="str">
        <f t="shared" si="75"/>
        <v/>
      </c>
      <c r="K615" s="11" t="str">
        <f t="shared" si="79"/>
        <v/>
      </c>
      <c r="L615" s="11" t="str">
        <f>IF('Prax Math 5732'!B615="","",'SAT M to CBEST M'!$A$2+'SAT M to CBEST M'!$B$2*E615)</f>
        <v/>
      </c>
      <c r="M615" s="11" t="str">
        <f>IF('Prax Math 5732'!B615="","", IF(L615&lt;20, 20, IF(L615&gt;80, 80, L615)))</f>
        <v/>
      </c>
    </row>
    <row r="616" spans="1:13" x14ac:dyDescent="0.25">
      <c r="A616" s="11">
        <v>615</v>
      </c>
      <c r="B616" s="30"/>
      <c r="C616" s="25" t="str">
        <f t="shared" si="72"/>
        <v/>
      </c>
      <c r="D616" s="25" t="str">
        <f t="shared" si="76"/>
        <v/>
      </c>
      <c r="E616" s="11" t="str">
        <f>IF('Prax Math 5732'!B616="","",IF('Prax Math 5732'!D616&lt;'ACT M to SAT M'!$A$2,'ACT M to SAT M'!$B$2,IF('Prax Math 5732'!D616&gt;'ACT M to SAT M'!A$28,'ACT M to SAT M'!B$28,VLOOKUP(D616,'ACT M to SAT M'!A:B,2,FALSE))))</f>
        <v/>
      </c>
      <c r="F616" s="11" t="str">
        <f t="shared" si="73"/>
        <v/>
      </c>
      <c r="G616" s="11" t="str">
        <f t="shared" si="77"/>
        <v/>
      </c>
      <c r="H616" s="11" t="str">
        <f t="shared" si="74"/>
        <v/>
      </c>
      <c r="I616" s="11" t="str">
        <f t="shared" si="78"/>
        <v/>
      </c>
      <c r="J616" s="11" t="str">
        <f t="shared" si="75"/>
        <v/>
      </c>
      <c r="K616" s="11" t="str">
        <f t="shared" si="79"/>
        <v/>
      </c>
      <c r="L616" s="11" t="str">
        <f>IF('Prax Math 5732'!B616="","",'SAT M to CBEST M'!$A$2+'SAT M to CBEST M'!$B$2*E616)</f>
        <v/>
      </c>
      <c r="M616" s="11" t="str">
        <f>IF('Prax Math 5732'!B616="","", IF(L616&lt;20, 20, IF(L616&gt;80, 80, L616)))</f>
        <v/>
      </c>
    </row>
    <row r="617" spans="1:13" x14ac:dyDescent="0.25">
      <c r="A617" s="11">
        <v>616</v>
      </c>
      <c r="B617" s="30"/>
      <c r="C617" s="25" t="str">
        <f t="shared" si="72"/>
        <v/>
      </c>
      <c r="D617" s="25" t="str">
        <f t="shared" si="76"/>
        <v/>
      </c>
      <c r="E617" s="11" t="str">
        <f>IF('Prax Math 5732'!B617="","",IF('Prax Math 5732'!D617&lt;'ACT M to SAT M'!$A$2,'ACT M to SAT M'!$B$2,IF('Prax Math 5732'!D617&gt;'ACT M to SAT M'!A$28,'ACT M to SAT M'!B$28,VLOOKUP(D617,'ACT M to SAT M'!A:B,2,FALSE))))</f>
        <v/>
      </c>
      <c r="F617" s="11" t="str">
        <f t="shared" si="73"/>
        <v/>
      </c>
      <c r="G617" s="11" t="str">
        <f t="shared" si="77"/>
        <v/>
      </c>
      <c r="H617" s="11" t="str">
        <f t="shared" si="74"/>
        <v/>
      </c>
      <c r="I617" s="11" t="str">
        <f t="shared" si="78"/>
        <v/>
      </c>
      <c r="J617" s="11" t="str">
        <f t="shared" si="75"/>
        <v/>
      </c>
      <c r="K617" s="11" t="str">
        <f t="shared" si="79"/>
        <v/>
      </c>
      <c r="L617" s="11" t="str">
        <f>IF('Prax Math 5732'!B617="","",'SAT M to CBEST M'!$A$2+'SAT M to CBEST M'!$B$2*E617)</f>
        <v/>
      </c>
      <c r="M617" s="11" t="str">
        <f>IF('Prax Math 5732'!B617="","", IF(L617&lt;20, 20, IF(L617&gt;80, 80, L617)))</f>
        <v/>
      </c>
    </row>
    <row r="618" spans="1:13" x14ac:dyDescent="0.25">
      <c r="A618" s="11">
        <v>617</v>
      </c>
      <c r="B618" s="30"/>
      <c r="C618" s="25" t="str">
        <f t="shared" si="72"/>
        <v/>
      </c>
      <c r="D618" s="25" t="str">
        <f t="shared" si="76"/>
        <v/>
      </c>
      <c r="E618" s="11" t="str">
        <f>IF('Prax Math 5732'!B618="","",IF('Prax Math 5732'!D618&lt;'ACT M to SAT M'!$A$2,'ACT M to SAT M'!$B$2,IF('Prax Math 5732'!D618&gt;'ACT M to SAT M'!A$28,'ACT M to SAT M'!B$28,VLOOKUP(D618,'ACT M to SAT M'!A:B,2,FALSE))))</f>
        <v/>
      </c>
      <c r="F618" s="11" t="str">
        <f t="shared" si="73"/>
        <v/>
      </c>
      <c r="G618" s="11" t="str">
        <f t="shared" si="77"/>
        <v/>
      </c>
      <c r="H618" s="11" t="str">
        <f t="shared" si="74"/>
        <v/>
      </c>
      <c r="I618" s="11" t="str">
        <f t="shared" si="78"/>
        <v/>
      </c>
      <c r="J618" s="11" t="str">
        <f t="shared" si="75"/>
        <v/>
      </c>
      <c r="K618" s="11" t="str">
        <f t="shared" si="79"/>
        <v/>
      </c>
      <c r="L618" s="11" t="str">
        <f>IF('Prax Math 5732'!B618="","",'SAT M to CBEST M'!$A$2+'SAT M to CBEST M'!$B$2*E618)</f>
        <v/>
      </c>
      <c r="M618" s="11" t="str">
        <f>IF('Prax Math 5732'!B618="","", IF(L618&lt;20, 20, IF(L618&gt;80, 80, L618)))</f>
        <v/>
      </c>
    </row>
    <row r="619" spans="1:13" x14ac:dyDescent="0.25">
      <c r="A619" s="11">
        <v>618</v>
      </c>
      <c r="B619" s="30"/>
      <c r="C619" s="25" t="str">
        <f t="shared" si="72"/>
        <v/>
      </c>
      <c r="D619" s="25" t="str">
        <f t="shared" si="76"/>
        <v/>
      </c>
      <c r="E619" s="11" t="str">
        <f>IF('Prax Math 5732'!B619="","",IF('Prax Math 5732'!D619&lt;'ACT M to SAT M'!$A$2,'ACT M to SAT M'!$B$2,IF('Prax Math 5732'!D619&gt;'ACT M to SAT M'!A$28,'ACT M to SAT M'!B$28,VLOOKUP(D619,'ACT M to SAT M'!A:B,2,FALSE))))</f>
        <v/>
      </c>
      <c r="F619" s="11" t="str">
        <f t="shared" si="73"/>
        <v/>
      </c>
      <c r="G619" s="11" t="str">
        <f t="shared" si="77"/>
        <v/>
      </c>
      <c r="H619" s="11" t="str">
        <f t="shared" si="74"/>
        <v/>
      </c>
      <c r="I619" s="11" t="str">
        <f t="shared" si="78"/>
        <v/>
      </c>
      <c r="J619" s="11" t="str">
        <f t="shared" si="75"/>
        <v/>
      </c>
      <c r="K619" s="11" t="str">
        <f t="shared" si="79"/>
        <v/>
      </c>
      <c r="L619" s="11" t="str">
        <f>IF('Prax Math 5732'!B619="","",'SAT M to CBEST M'!$A$2+'SAT M to CBEST M'!$B$2*E619)</f>
        <v/>
      </c>
      <c r="M619" s="11" t="str">
        <f>IF('Prax Math 5732'!B619="","", IF(L619&lt;20, 20, IF(L619&gt;80, 80, L619)))</f>
        <v/>
      </c>
    </row>
    <row r="620" spans="1:13" x14ac:dyDescent="0.25">
      <c r="A620" s="11">
        <v>619</v>
      </c>
      <c r="B620" s="30"/>
      <c r="C620" s="25" t="str">
        <f t="shared" si="72"/>
        <v/>
      </c>
      <c r="D620" s="25" t="str">
        <f t="shared" si="76"/>
        <v/>
      </c>
      <c r="E620" s="11" t="str">
        <f>IF('Prax Math 5732'!B620="","",IF('Prax Math 5732'!D620&lt;'ACT M to SAT M'!$A$2,'ACT M to SAT M'!$B$2,IF('Prax Math 5732'!D620&gt;'ACT M to SAT M'!A$28,'ACT M to SAT M'!B$28,VLOOKUP(D620,'ACT M to SAT M'!A:B,2,FALSE))))</f>
        <v/>
      </c>
      <c r="F620" s="11" t="str">
        <f t="shared" si="73"/>
        <v/>
      </c>
      <c r="G620" s="11" t="str">
        <f t="shared" si="77"/>
        <v/>
      </c>
      <c r="H620" s="11" t="str">
        <f t="shared" si="74"/>
        <v/>
      </c>
      <c r="I620" s="11" t="str">
        <f t="shared" si="78"/>
        <v/>
      </c>
      <c r="J620" s="11" t="str">
        <f t="shared" si="75"/>
        <v/>
      </c>
      <c r="K620" s="11" t="str">
        <f t="shared" si="79"/>
        <v/>
      </c>
      <c r="L620" s="11" t="str">
        <f>IF('Prax Math 5732'!B620="","",'SAT M to CBEST M'!$A$2+'SAT M to CBEST M'!$B$2*E620)</f>
        <v/>
      </c>
      <c r="M620" s="11" t="str">
        <f>IF('Prax Math 5732'!B620="","", IF(L620&lt;20, 20, IF(L620&gt;80, 80, L620)))</f>
        <v/>
      </c>
    </row>
    <row r="621" spans="1:13" x14ac:dyDescent="0.25">
      <c r="A621" s="11">
        <v>620</v>
      </c>
      <c r="B621" s="30"/>
      <c r="C621" s="25" t="str">
        <f t="shared" si="72"/>
        <v/>
      </c>
      <c r="D621" s="25" t="str">
        <f t="shared" si="76"/>
        <v/>
      </c>
      <c r="E621" s="11" t="str">
        <f>IF('Prax Math 5732'!B621="","",IF('Prax Math 5732'!D621&lt;'ACT M to SAT M'!$A$2,'ACT M to SAT M'!$B$2,IF('Prax Math 5732'!D621&gt;'ACT M to SAT M'!A$28,'ACT M to SAT M'!B$28,VLOOKUP(D621,'ACT M to SAT M'!A:B,2,FALSE))))</f>
        <v/>
      </c>
      <c r="F621" s="11" t="str">
        <f t="shared" si="73"/>
        <v/>
      </c>
      <c r="G621" s="11" t="str">
        <f t="shared" si="77"/>
        <v/>
      </c>
      <c r="H621" s="11" t="str">
        <f t="shared" si="74"/>
        <v/>
      </c>
      <c r="I621" s="11" t="str">
        <f t="shared" si="78"/>
        <v/>
      </c>
      <c r="J621" s="11" t="str">
        <f t="shared" si="75"/>
        <v/>
      </c>
      <c r="K621" s="11" t="str">
        <f t="shared" si="79"/>
        <v/>
      </c>
      <c r="L621" s="11" t="str">
        <f>IF('Prax Math 5732'!B621="","",'SAT M to CBEST M'!$A$2+'SAT M to CBEST M'!$B$2*E621)</f>
        <v/>
      </c>
      <c r="M621" s="11" t="str">
        <f>IF('Prax Math 5732'!B621="","", IF(L621&lt;20, 20, IF(L621&gt;80, 80, L621)))</f>
        <v/>
      </c>
    </row>
    <row r="622" spans="1:13" x14ac:dyDescent="0.25">
      <c r="A622" s="11">
        <v>621</v>
      </c>
      <c r="B622" s="30"/>
      <c r="C622" s="25" t="str">
        <f t="shared" si="72"/>
        <v/>
      </c>
      <c r="D622" s="25" t="str">
        <f t="shared" si="76"/>
        <v/>
      </c>
      <c r="E622" s="11" t="str">
        <f>IF('Prax Math 5732'!B622="","",IF('Prax Math 5732'!D622&lt;'ACT M to SAT M'!$A$2,'ACT M to SAT M'!$B$2,IF('Prax Math 5732'!D622&gt;'ACT M to SAT M'!A$28,'ACT M to SAT M'!B$28,VLOOKUP(D622,'ACT M to SAT M'!A:B,2,FALSE))))</f>
        <v/>
      </c>
      <c r="F622" s="11" t="str">
        <f t="shared" si="73"/>
        <v/>
      </c>
      <c r="G622" s="11" t="str">
        <f t="shared" si="77"/>
        <v/>
      </c>
      <c r="H622" s="11" t="str">
        <f t="shared" si="74"/>
        <v/>
      </c>
      <c r="I622" s="11" t="str">
        <f t="shared" si="78"/>
        <v/>
      </c>
      <c r="J622" s="11" t="str">
        <f t="shared" si="75"/>
        <v/>
      </c>
      <c r="K622" s="11" t="str">
        <f t="shared" si="79"/>
        <v/>
      </c>
      <c r="L622" s="11" t="str">
        <f>IF('Prax Math 5732'!B622="","",'SAT M to CBEST M'!$A$2+'SAT M to CBEST M'!$B$2*E622)</f>
        <v/>
      </c>
      <c r="M622" s="11" t="str">
        <f>IF('Prax Math 5732'!B622="","", IF(L622&lt;20, 20, IF(L622&gt;80, 80, L622)))</f>
        <v/>
      </c>
    </row>
    <row r="623" spans="1:13" x14ac:dyDescent="0.25">
      <c r="A623" s="11">
        <v>622</v>
      </c>
      <c r="B623" s="30"/>
      <c r="C623" s="25" t="str">
        <f t="shared" si="72"/>
        <v/>
      </c>
      <c r="D623" s="25" t="str">
        <f t="shared" si="76"/>
        <v/>
      </c>
      <c r="E623" s="11" t="str">
        <f>IF('Prax Math 5732'!B623="","",IF('Prax Math 5732'!D623&lt;'ACT M to SAT M'!$A$2,'ACT M to SAT M'!$B$2,IF('Prax Math 5732'!D623&gt;'ACT M to SAT M'!A$28,'ACT M to SAT M'!B$28,VLOOKUP(D623,'ACT M to SAT M'!A:B,2,FALSE))))</f>
        <v/>
      </c>
      <c r="F623" s="11" t="str">
        <f t="shared" si="73"/>
        <v/>
      </c>
      <c r="G623" s="11" t="str">
        <f t="shared" si="77"/>
        <v/>
      </c>
      <c r="H623" s="11" t="str">
        <f t="shared" si="74"/>
        <v/>
      </c>
      <c r="I623" s="11" t="str">
        <f t="shared" si="78"/>
        <v/>
      </c>
      <c r="J623" s="11" t="str">
        <f t="shared" si="75"/>
        <v/>
      </c>
      <c r="K623" s="11" t="str">
        <f t="shared" si="79"/>
        <v/>
      </c>
      <c r="L623" s="11" t="str">
        <f>IF('Prax Math 5732'!B623="","",'SAT M to CBEST M'!$A$2+'SAT M to CBEST M'!$B$2*E623)</f>
        <v/>
      </c>
      <c r="M623" s="11" t="str">
        <f>IF('Prax Math 5732'!B623="","", IF(L623&lt;20, 20, IF(L623&gt;80, 80, L623)))</f>
        <v/>
      </c>
    </row>
    <row r="624" spans="1:13" x14ac:dyDescent="0.25">
      <c r="A624" s="11">
        <v>623</v>
      </c>
      <c r="B624" s="30"/>
      <c r="C624" s="25" t="str">
        <f t="shared" si="72"/>
        <v/>
      </c>
      <c r="D624" s="25" t="str">
        <f t="shared" si="76"/>
        <v/>
      </c>
      <c r="E624" s="11" t="str">
        <f>IF('Prax Math 5732'!B624="","",IF('Prax Math 5732'!D624&lt;'ACT M to SAT M'!$A$2,'ACT M to SAT M'!$B$2,IF('Prax Math 5732'!D624&gt;'ACT M to SAT M'!A$28,'ACT M to SAT M'!B$28,VLOOKUP(D624,'ACT M to SAT M'!A:B,2,FALSE))))</f>
        <v/>
      </c>
      <c r="F624" s="11" t="str">
        <f t="shared" si="73"/>
        <v/>
      </c>
      <c r="G624" s="11" t="str">
        <f t="shared" si="77"/>
        <v/>
      </c>
      <c r="H624" s="11" t="str">
        <f t="shared" si="74"/>
        <v/>
      </c>
      <c r="I624" s="11" t="str">
        <f t="shared" si="78"/>
        <v/>
      </c>
      <c r="J624" s="11" t="str">
        <f t="shared" si="75"/>
        <v/>
      </c>
      <c r="K624" s="11" t="str">
        <f t="shared" si="79"/>
        <v/>
      </c>
      <c r="L624" s="11" t="str">
        <f>IF('Prax Math 5732'!B624="","",'SAT M to CBEST M'!$A$2+'SAT M to CBEST M'!$B$2*E624)</f>
        <v/>
      </c>
      <c r="M624" s="11" t="str">
        <f>IF('Prax Math 5732'!B624="","", IF(L624&lt;20, 20, IF(L624&gt;80, 80, L624)))</f>
        <v/>
      </c>
    </row>
    <row r="625" spans="1:13" x14ac:dyDescent="0.25">
      <c r="A625" s="11">
        <v>624</v>
      </c>
      <c r="B625" s="30"/>
      <c r="C625" s="25" t="str">
        <f t="shared" si="72"/>
        <v/>
      </c>
      <c r="D625" s="25" t="str">
        <f t="shared" si="76"/>
        <v/>
      </c>
      <c r="E625" s="11" t="str">
        <f>IF('Prax Math 5732'!B625="","",IF('Prax Math 5732'!D625&lt;'ACT M to SAT M'!$A$2,'ACT M to SAT M'!$B$2,IF('Prax Math 5732'!D625&gt;'ACT M to SAT M'!A$28,'ACT M to SAT M'!B$28,VLOOKUP(D625,'ACT M to SAT M'!A:B,2,FALSE))))</f>
        <v/>
      </c>
      <c r="F625" s="11" t="str">
        <f t="shared" si="73"/>
        <v/>
      </c>
      <c r="G625" s="11" t="str">
        <f t="shared" si="77"/>
        <v/>
      </c>
      <c r="H625" s="11" t="str">
        <f t="shared" si="74"/>
        <v/>
      </c>
      <c r="I625" s="11" t="str">
        <f t="shared" si="78"/>
        <v/>
      </c>
      <c r="J625" s="11" t="str">
        <f t="shared" si="75"/>
        <v/>
      </c>
      <c r="K625" s="11" t="str">
        <f t="shared" si="79"/>
        <v/>
      </c>
      <c r="L625" s="11" t="str">
        <f>IF('Prax Math 5732'!B625="","",'SAT M to CBEST M'!$A$2+'SAT M to CBEST M'!$B$2*E625)</f>
        <v/>
      </c>
      <c r="M625" s="11" t="str">
        <f>IF('Prax Math 5732'!B625="","", IF(L625&lt;20, 20, IF(L625&gt;80, 80, L625)))</f>
        <v/>
      </c>
    </row>
    <row r="626" spans="1:13" x14ac:dyDescent="0.25">
      <c r="A626" s="11">
        <v>625</v>
      </c>
      <c r="B626" s="30"/>
      <c r="C626" s="25" t="str">
        <f t="shared" si="72"/>
        <v/>
      </c>
      <c r="D626" s="25" t="str">
        <f t="shared" si="76"/>
        <v/>
      </c>
      <c r="E626" s="11" t="str">
        <f>IF('Prax Math 5732'!B626="","",IF('Prax Math 5732'!D626&lt;'ACT M to SAT M'!$A$2,'ACT M to SAT M'!$B$2,IF('Prax Math 5732'!D626&gt;'ACT M to SAT M'!A$28,'ACT M to SAT M'!B$28,VLOOKUP(D626,'ACT M to SAT M'!A:B,2,FALSE))))</f>
        <v/>
      </c>
      <c r="F626" s="11" t="str">
        <f t="shared" si="73"/>
        <v/>
      </c>
      <c r="G626" s="11" t="str">
        <f t="shared" si="77"/>
        <v/>
      </c>
      <c r="H626" s="11" t="str">
        <f t="shared" si="74"/>
        <v/>
      </c>
      <c r="I626" s="11" t="str">
        <f t="shared" si="78"/>
        <v/>
      </c>
      <c r="J626" s="11" t="str">
        <f t="shared" si="75"/>
        <v/>
      </c>
      <c r="K626" s="11" t="str">
        <f t="shared" si="79"/>
        <v/>
      </c>
      <c r="L626" s="11" t="str">
        <f>IF('Prax Math 5732'!B626="","",'SAT M to CBEST M'!$A$2+'SAT M to CBEST M'!$B$2*E626)</f>
        <v/>
      </c>
      <c r="M626" s="11" t="str">
        <f>IF('Prax Math 5732'!B626="","", IF(L626&lt;20, 20, IF(L626&gt;80, 80, L626)))</f>
        <v/>
      </c>
    </row>
    <row r="627" spans="1:13" x14ac:dyDescent="0.25">
      <c r="A627" s="11">
        <v>626</v>
      </c>
      <c r="B627" s="30"/>
      <c r="C627" s="25" t="str">
        <f t="shared" si="72"/>
        <v/>
      </c>
      <c r="D627" s="25" t="str">
        <f t="shared" si="76"/>
        <v/>
      </c>
      <c r="E627" s="11" t="str">
        <f>IF('Prax Math 5732'!B627="","",IF('Prax Math 5732'!D627&lt;'ACT M to SAT M'!$A$2,'ACT M to SAT M'!$B$2,IF('Prax Math 5732'!D627&gt;'ACT M to SAT M'!A$28,'ACT M to SAT M'!B$28,VLOOKUP(D627,'ACT M to SAT M'!A:B,2,FALSE))))</f>
        <v/>
      </c>
      <c r="F627" s="11" t="str">
        <f t="shared" si="73"/>
        <v/>
      </c>
      <c r="G627" s="11" t="str">
        <f t="shared" si="77"/>
        <v/>
      </c>
      <c r="H627" s="11" t="str">
        <f t="shared" si="74"/>
        <v/>
      </c>
      <c r="I627" s="11" t="str">
        <f t="shared" si="78"/>
        <v/>
      </c>
      <c r="J627" s="11" t="str">
        <f t="shared" si="75"/>
        <v/>
      </c>
      <c r="K627" s="11" t="str">
        <f t="shared" si="79"/>
        <v/>
      </c>
      <c r="L627" s="11" t="str">
        <f>IF('Prax Math 5732'!B627="","",'SAT M to CBEST M'!$A$2+'SAT M to CBEST M'!$B$2*E627)</f>
        <v/>
      </c>
      <c r="M627" s="11" t="str">
        <f>IF('Prax Math 5732'!B627="","", IF(L627&lt;20, 20, IF(L627&gt;80, 80, L627)))</f>
        <v/>
      </c>
    </row>
    <row r="628" spans="1:13" x14ac:dyDescent="0.25">
      <c r="A628" s="11">
        <v>627</v>
      </c>
      <c r="B628" s="30"/>
      <c r="C628" s="25" t="str">
        <f t="shared" si="72"/>
        <v/>
      </c>
      <c r="D628" s="25" t="str">
        <f t="shared" si="76"/>
        <v/>
      </c>
      <c r="E628" s="11" t="str">
        <f>IF('Prax Math 5732'!B628="","",IF('Prax Math 5732'!D628&lt;'ACT M to SAT M'!$A$2,'ACT M to SAT M'!$B$2,IF('Prax Math 5732'!D628&gt;'ACT M to SAT M'!A$28,'ACT M to SAT M'!B$28,VLOOKUP(D628,'ACT M to SAT M'!A:B,2,FALSE))))</f>
        <v/>
      </c>
      <c r="F628" s="11" t="str">
        <f t="shared" si="73"/>
        <v/>
      </c>
      <c r="G628" s="11" t="str">
        <f t="shared" si="77"/>
        <v/>
      </c>
      <c r="H628" s="11" t="str">
        <f t="shared" si="74"/>
        <v/>
      </c>
      <c r="I628" s="11" t="str">
        <f t="shared" si="78"/>
        <v/>
      </c>
      <c r="J628" s="11" t="str">
        <f t="shared" si="75"/>
        <v/>
      </c>
      <c r="K628" s="11" t="str">
        <f t="shared" si="79"/>
        <v/>
      </c>
      <c r="L628" s="11" t="str">
        <f>IF('Prax Math 5732'!B628="","",'SAT M to CBEST M'!$A$2+'SAT M to CBEST M'!$B$2*E628)</f>
        <v/>
      </c>
      <c r="M628" s="11" t="str">
        <f>IF('Prax Math 5732'!B628="","", IF(L628&lt;20, 20, IF(L628&gt;80, 80, L628)))</f>
        <v/>
      </c>
    </row>
    <row r="629" spans="1:13" x14ac:dyDescent="0.25">
      <c r="A629" s="11">
        <v>628</v>
      </c>
      <c r="B629" s="30"/>
      <c r="C629" s="25" t="str">
        <f t="shared" si="72"/>
        <v/>
      </c>
      <c r="D629" s="25" t="str">
        <f t="shared" si="76"/>
        <v/>
      </c>
      <c r="E629" s="11" t="str">
        <f>IF('Prax Math 5732'!B629="","",IF('Prax Math 5732'!D629&lt;'ACT M to SAT M'!$A$2,'ACT M to SAT M'!$B$2,IF('Prax Math 5732'!D629&gt;'ACT M to SAT M'!A$28,'ACT M to SAT M'!B$28,VLOOKUP(D629,'ACT M to SAT M'!A:B,2,FALSE))))</f>
        <v/>
      </c>
      <c r="F629" s="11" t="str">
        <f t="shared" si="73"/>
        <v/>
      </c>
      <c r="G629" s="11" t="str">
        <f t="shared" si="77"/>
        <v/>
      </c>
      <c r="H629" s="11" t="str">
        <f t="shared" si="74"/>
        <v/>
      </c>
      <c r="I629" s="11" t="str">
        <f t="shared" si="78"/>
        <v/>
      </c>
      <c r="J629" s="11" t="str">
        <f t="shared" si="75"/>
        <v/>
      </c>
      <c r="K629" s="11" t="str">
        <f t="shared" si="79"/>
        <v/>
      </c>
      <c r="L629" s="11" t="str">
        <f>IF('Prax Math 5732'!B629="","",'SAT M to CBEST M'!$A$2+'SAT M to CBEST M'!$B$2*E629)</f>
        <v/>
      </c>
      <c r="M629" s="11" t="str">
        <f>IF('Prax Math 5732'!B629="","", IF(L629&lt;20, 20, IF(L629&gt;80, 80, L629)))</f>
        <v/>
      </c>
    </row>
    <row r="630" spans="1:13" x14ac:dyDescent="0.25">
      <c r="A630" s="11">
        <v>629</v>
      </c>
      <c r="B630" s="30"/>
      <c r="C630" s="25" t="str">
        <f t="shared" si="72"/>
        <v/>
      </c>
      <c r="D630" s="25" t="str">
        <f t="shared" si="76"/>
        <v/>
      </c>
      <c r="E630" s="11" t="str">
        <f>IF('Prax Math 5732'!B630="","",IF('Prax Math 5732'!D630&lt;'ACT M to SAT M'!$A$2,'ACT M to SAT M'!$B$2,IF('Prax Math 5732'!D630&gt;'ACT M to SAT M'!A$28,'ACT M to SAT M'!B$28,VLOOKUP(D630,'ACT M to SAT M'!A:B,2,FALSE))))</f>
        <v/>
      </c>
      <c r="F630" s="11" t="str">
        <f t="shared" si="73"/>
        <v/>
      </c>
      <c r="G630" s="11" t="str">
        <f t="shared" si="77"/>
        <v/>
      </c>
      <c r="H630" s="11" t="str">
        <f t="shared" si="74"/>
        <v/>
      </c>
      <c r="I630" s="11" t="str">
        <f t="shared" si="78"/>
        <v/>
      </c>
      <c r="J630" s="11" t="str">
        <f t="shared" si="75"/>
        <v/>
      </c>
      <c r="K630" s="11" t="str">
        <f t="shared" si="79"/>
        <v/>
      </c>
      <c r="L630" s="11" t="str">
        <f>IF('Prax Math 5732'!B630="","",'SAT M to CBEST M'!$A$2+'SAT M to CBEST M'!$B$2*E630)</f>
        <v/>
      </c>
      <c r="M630" s="11" t="str">
        <f>IF('Prax Math 5732'!B630="","", IF(L630&lt;20, 20, IF(L630&gt;80, 80, L630)))</f>
        <v/>
      </c>
    </row>
    <row r="631" spans="1:13" x14ac:dyDescent="0.25">
      <c r="A631" s="11">
        <v>630</v>
      </c>
      <c r="B631" s="30"/>
      <c r="C631" s="25" t="str">
        <f t="shared" si="72"/>
        <v/>
      </c>
      <c r="D631" s="25" t="str">
        <f t="shared" si="76"/>
        <v/>
      </c>
      <c r="E631" s="11" t="str">
        <f>IF('Prax Math 5732'!B631="","",IF('Prax Math 5732'!D631&lt;'ACT M to SAT M'!$A$2,'ACT M to SAT M'!$B$2,IF('Prax Math 5732'!D631&gt;'ACT M to SAT M'!A$28,'ACT M to SAT M'!B$28,VLOOKUP(D631,'ACT M to SAT M'!A:B,2,FALSE))))</f>
        <v/>
      </c>
      <c r="F631" s="11" t="str">
        <f t="shared" si="73"/>
        <v/>
      </c>
      <c r="G631" s="11" t="str">
        <f t="shared" si="77"/>
        <v/>
      </c>
      <c r="H631" s="11" t="str">
        <f t="shared" si="74"/>
        <v/>
      </c>
      <c r="I631" s="11" t="str">
        <f t="shared" si="78"/>
        <v/>
      </c>
      <c r="J631" s="11" t="str">
        <f t="shared" si="75"/>
        <v/>
      </c>
      <c r="K631" s="11" t="str">
        <f t="shared" si="79"/>
        <v/>
      </c>
      <c r="L631" s="11" t="str">
        <f>IF('Prax Math 5732'!B631="","",'SAT M to CBEST M'!$A$2+'SAT M to CBEST M'!$B$2*E631)</f>
        <v/>
      </c>
      <c r="M631" s="11" t="str">
        <f>IF('Prax Math 5732'!B631="","", IF(L631&lt;20, 20, IF(L631&gt;80, 80, L631)))</f>
        <v/>
      </c>
    </row>
    <row r="632" spans="1:13" x14ac:dyDescent="0.25">
      <c r="A632" s="11">
        <v>631</v>
      </c>
      <c r="B632" s="30"/>
      <c r="C632" s="25" t="str">
        <f t="shared" si="72"/>
        <v/>
      </c>
      <c r="D632" s="25" t="str">
        <f t="shared" si="76"/>
        <v/>
      </c>
      <c r="E632" s="11" t="str">
        <f>IF('Prax Math 5732'!B632="","",IF('Prax Math 5732'!D632&lt;'ACT M to SAT M'!$A$2,'ACT M to SAT M'!$B$2,IF('Prax Math 5732'!D632&gt;'ACT M to SAT M'!A$28,'ACT M to SAT M'!B$28,VLOOKUP(D632,'ACT M to SAT M'!A:B,2,FALSE))))</f>
        <v/>
      </c>
      <c r="F632" s="11" t="str">
        <f t="shared" si="73"/>
        <v/>
      </c>
      <c r="G632" s="11" t="str">
        <f t="shared" si="77"/>
        <v/>
      </c>
      <c r="H632" s="11" t="str">
        <f t="shared" si="74"/>
        <v/>
      </c>
      <c r="I632" s="11" t="str">
        <f t="shared" si="78"/>
        <v/>
      </c>
      <c r="J632" s="11" t="str">
        <f t="shared" si="75"/>
        <v/>
      </c>
      <c r="K632" s="11" t="str">
        <f t="shared" si="79"/>
        <v/>
      </c>
      <c r="L632" s="11" t="str">
        <f>IF('Prax Math 5732'!B632="","",'SAT M to CBEST M'!$A$2+'SAT M to CBEST M'!$B$2*E632)</f>
        <v/>
      </c>
      <c r="M632" s="11" t="str">
        <f>IF('Prax Math 5732'!B632="","", IF(L632&lt;20, 20, IF(L632&gt;80, 80, L632)))</f>
        <v/>
      </c>
    </row>
    <row r="633" spans="1:13" x14ac:dyDescent="0.25">
      <c r="A633" s="11">
        <v>632</v>
      </c>
      <c r="B633" s="30"/>
      <c r="C633" s="25" t="str">
        <f t="shared" si="72"/>
        <v/>
      </c>
      <c r="D633" s="25" t="str">
        <f t="shared" si="76"/>
        <v/>
      </c>
      <c r="E633" s="11" t="str">
        <f>IF('Prax Math 5732'!B633="","",IF('Prax Math 5732'!D633&lt;'ACT M to SAT M'!$A$2,'ACT M to SAT M'!$B$2,IF('Prax Math 5732'!D633&gt;'ACT M to SAT M'!A$28,'ACT M to SAT M'!B$28,VLOOKUP(D633,'ACT M to SAT M'!A:B,2,FALSE))))</f>
        <v/>
      </c>
      <c r="F633" s="11" t="str">
        <f t="shared" si="73"/>
        <v/>
      </c>
      <c r="G633" s="11" t="str">
        <f t="shared" si="77"/>
        <v/>
      </c>
      <c r="H633" s="11" t="str">
        <f t="shared" si="74"/>
        <v/>
      </c>
      <c r="I633" s="11" t="str">
        <f t="shared" si="78"/>
        <v/>
      </c>
      <c r="J633" s="11" t="str">
        <f t="shared" si="75"/>
        <v/>
      </c>
      <c r="K633" s="11" t="str">
        <f t="shared" si="79"/>
        <v/>
      </c>
      <c r="L633" s="11" t="str">
        <f>IF('Prax Math 5732'!B633="","",'SAT M to CBEST M'!$A$2+'SAT M to CBEST M'!$B$2*E633)</f>
        <v/>
      </c>
      <c r="M633" s="11" t="str">
        <f>IF('Prax Math 5732'!B633="","", IF(L633&lt;20, 20, IF(L633&gt;80, 80, L633)))</f>
        <v/>
      </c>
    </row>
    <row r="634" spans="1:13" x14ac:dyDescent="0.25">
      <c r="A634" s="11">
        <v>633</v>
      </c>
      <c r="B634" s="30"/>
      <c r="C634" s="25" t="str">
        <f t="shared" si="72"/>
        <v/>
      </c>
      <c r="D634" s="25" t="str">
        <f t="shared" si="76"/>
        <v/>
      </c>
      <c r="E634" s="11" t="str">
        <f>IF('Prax Math 5732'!B634="","",IF('Prax Math 5732'!D634&lt;'ACT M to SAT M'!$A$2,'ACT M to SAT M'!$B$2,IF('Prax Math 5732'!D634&gt;'ACT M to SAT M'!A$28,'ACT M to SAT M'!B$28,VLOOKUP(D634,'ACT M to SAT M'!A:B,2,FALSE))))</f>
        <v/>
      </c>
      <c r="F634" s="11" t="str">
        <f t="shared" si="73"/>
        <v/>
      </c>
      <c r="G634" s="11" t="str">
        <f t="shared" si="77"/>
        <v/>
      </c>
      <c r="H634" s="11" t="str">
        <f t="shared" si="74"/>
        <v/>
      </c>
      <c r="I634" s="11" t="str">
        <f t="shared" si="78"/>
        <v/>
      </c>
      <c r="J634" s="11" t="str">
        <f t="shared" si="75"/>
        <v/>
      </c>
      <c r="K634" s="11" t="str">
        <f t="shared" si="79"/>
        <v/>
      </c>
      <c r="L634" s="11" t="str">
        <f>IF('Prax Math 5732'!B634="","",'SAT M to CBEST M'!$A$2+'SAT M to CBEST M'!$B$2*E634)</f>
        <v/>
      </c>
      <c r="M634" s="11" t="str">
        <f>IF('Prax Math 5732'!B634="","", IF(L634&lt;20, 20, IF(L634&gt;80, 80, L634)))</f>
        <v/>
      </c>
    </row>
    <row r="635" spans="1:13" x14ac:dyDescent="0.25">
      <c r="A635" s="11">
        <v>634</v>
      </c>
      <c r="B635" s="30"/>
      <c r="C635" s="25" t="str">
        <f t="shared" si="72"/>
        <v/>
      </c>
      <c r="D635" s="25" t="str">
        <f t="shared" si="76"/>
        <v/>
      </c>
      <c r="E635" s="11" t="str">
        <f>IF('Prax Math 5732'!B635="","",IF('Prax Math 5732'!D635&lt;'ACT M to SAT M'!$A$2,'ACT M to SAT M'!$B$2,IF('Prax Math 5732'!D635&gt;'ACT M to SAT M'!A$28,'ACT M to SAT M'!B$28,VLOOKUP(D635,'ACT M to SAT M'!A:B,2,FALSE))))</f>
        <v/>
      </c>
      <c r="F635" s="11" t="str">
        <f t="shared" si="73"/>
        <v/>
      </c>
      <c r="G635" s="11" t="str">
        <f t="shared" si="77"/>
        <v/>
      </c>
      <c r="H635" s="11" t="str">
        <f t="shared" si="74"/>
        <v/>
      </c>
      <c r="I635" s="11" t="str">
        <f t="shared" si="78"/>
        <v/>
      </c>
      <c r="J635" s="11" t="str">
        <f t="shared" si="75"/>
        <v/>
      </c>
      <c r="K635" s="11" t="str">
        <f t="shared" si="79"/>
        <v/>
      </c>
      <c r="L635" s="11" t="str">
        <f>IF('Prax Math 5732'!B635="","",'SAT M to CBEST M'!$A$2+'SAT M to CBEST M'!$B$2*E635)</f>
        <v/>
      </c>
      <c r="M635" s="11" t="str">
        <f>IF('Prax Math 5732'!B635="","", IF(L635&lt;20, 20, IF(L635&gt;80, 80, L635)))</f>
        <v/>
      </c>
    </row>
    <row r="636" spans="1:13" x14ac:dyDescent="0.25">
      <c r="A636" s="11">
        <v>635</v>
      </c>
      <c r="B636" s="30"/>
      <c r="C636" s="25" t="str">
        <f t="shared" si="72"/>
        <v/>
      </c>
      <c r="D636" s="25" t="str">
        <f t="shared" si="76"/>
        <v/>
      </c>
      <c r="E636" s="11" t="str">
        <f>IF('Prax Math 5732'!B636="","",IF('Prax Math 5732'!D636&lt;'ACT M to SAT M'!$A$2,'ACT M to SAT M'!$B$2,IF('Prax Math 5732'!D636&gt;'ACT M to SAT M'!A$28,'ACT M to SAT M'!B$28,VLOOKUP(D636,'ACT M to SAT M'!A:B,2,FALSE))))</f>
        <v/>
      </c>
      <c r="F636" s="11" t="str">
        <f t="shared" si="73"/>
        <v/>
      </c>
      <c r="G636" s="11" t="str">
        <f t="shared" si="77"/>
        <v/>
      </c>
      <c r="H636" s="11" t="str">
        <f t="shared" si="74"/>
        <v/>
      </c>
      <c r="I636" s="11" t="str">
        <f t="shared" si="78"/>
        <v/>
      </c>
      <c r="J636" s="11" t="str">
        <f t="shared" si="75"/>
        <v/>
      </c>
      <c r="K636" s="11" t="str">
        <f t="shared" si="79"/>
        <v/>
      </c>
      <c r="L636" s="11" t="str">
        <f>IF('Prax Math 5732'!B636="","",'SAT M to CBEST M'!$A$2+'SAT M to CBEST M'!$B$2*E636)</f>
        <v/>
      </c>
      <c r="M636" s="11" t="str">
        <f>IF('Prax Math 5732'!B636="","", IF(L636&lt;20, 20, IF(L636&gt;80, 80, L636)))</f>
        <v/>
      </c>
    </row>
    <row r="637" spans="1:13" x14ac:dyDescent="0.25">
      <c r="A637" s="11">
        <v>636</v>
      </c>
      <c r="B637" s="30"/>
      <c r="C637" s="25" t="str">
        <f t="shared" si="72"/>
        <v/>
      </c>
      <c r="D637" s="25" t="str">
        <f t="shared" si="76"/>
        <v/>
      </c>
      <c r="E637" s="11" t="str">
        <f>IF('Prax Math 5732'!B637="","",IF('Prax Math 5732'!D637&lt;'ACT M to SAT M'!$A$2,'ACT M to SAT M'!$B$2,IF('Prax Math 5732'!D637&gt;'ACT M to SAT M'!A$28,'ACT M to SAT M'!B$28,VLOOKUP(D637,'ACT M to SAT M'!A:B,2,FALSE))))</f>
        <v/>
      </c>
      <c r="F637" s="11" t="str">
        <f t="shared" si="73"/>
        <v/>
      </c>
      <c r="G637" s="11" t="str">
        <f t="shared" si="77"/>
        <v/>
      </c>
      <c r="H637" s="11" t="str">
        <f t="shared" si="74"/>
        <v/>
      </c>
      <c r="I637" s="11" t="str">
        <f t="shared" si="78"/>
        <v/>
      </c>
      <c r="J637" s="11" t="str">
        <f t="shared" si="75"/>
        <v/>
      </c>
      <c r="K637" s="11" t="str">
        <f t="shared" si="79"/>
        <v/>
      </c>
      <c r="L637" s="11" t="str">
        <f>IF('Prax Math 5732'!B637="","",'SAT M to CBEST M'!$A$2+'SAT M to CBEST M'!$B$2*E637)</f>
        <v/>
      </c>
      <c r="M637" s="11" t="str">
        <f>IF('Prax Math 5732'!B637="","", IF(L637&lt;20, 20, IF(L637&gt;80, 80, L637)))</f>
        <v/>
      </c>
    </row>
    <row r="638" spans="1:13" x14ac:dyDescent="0.25">
      <c r="A638" s="11">
        <v>637</v>
      </c>
      <c r="B638" s="30"/>
      <c r="C638" s="25" t="str">
        <f t="shared" si="72"/>
        <v/>
      </c>
      <c r="D638" s="25" t="str">
        <f t="shared" si="76"/>
        <v/>
      </c>
      <c r="E638" s="11" t="str">
        <f>IF('Prax Math 5732'!B638="","",IF('Prax Math 5732'!D638&lt;'ACT M to SAT M'!$A$2,'ACT M to SAT M'!$B$2,IF('Prax Math 5732'!D638&gt;'ACT M to SAT M'!A$28,'ACT M to SAT M'!B$28,VLOOKUP(D638,'ACT M to SAT M'!A:B,2,FALSE))))</f>
        <v/>
      </c>
      <c r="F638" s="11" t="str">
        <f t="shared" si="73"/>
        <v/>
      </c>
      <c r="G638" s="11" t="str">
        <f t="shared" si="77"/>
        <v/>
      </c>
      <c r="H638" s="11" t="str">
        <f t="shared" si="74"/>
        <v/>
      </c>
      <c r="I638" s="11" t="str">
        <f t="shared" si="78"/>
        <v/>
      </c>
      <c r="J638" s="11" t="str">
        <f t="shared" si="75"/>
        <v/>
      </c>
      <c r="K638" s="11" t="str">
        <f t="shared" si="79"/>
        <v/>
      </c>
      <c r="L638" s="11" t="str">
        <f>IF('Prax Math 5732'!B638="","",'SAT M to CBEST M'!$A$2+'SAT M to CBEST M'!$B$2*E638)</f>
        <v/>
      </c>
      <c r="M638" s="11" t="str">
        <f>IF('Prax Math 5732'!B638="","", IF(L638&lt;20, 20, IF(L638&gt;80, 80, L638)))</f>
        <v/>
      </c>
    </row>
    <row r="639" spans="1:13" x14ac:dyDescent="0.25">
      <c r="A639" s="11">
        <v>638</v>
      </c>
      <c r="B639" s="30"/>
      <c r="C639" s="25" t="str">
        <f t="shared" si="72"/>
        <v/>
      </c>
      <c r="D639" s="25" t="str">
        <f t="shared" si="76"/>
        <v/>
      </c>
      <c r="E639" s="11" t="str">
        <f>IF('Prax Math 5732'!B639="","",IF('Prax Math 5732'!D639&lt;'ACT M to SAT M'!$A$2,'ACT M to SAT M'!$B$2,IF('Prax Math 5732'!D639&gt;'ACT M to SAT M'!A$28,'ACT M to SAT M'!B$28,VLOOKUP(D639,'ACT M to SAT M'!A:B,2,FALSE))))</f>
        <v/>
      </c>
      <c r="F639" s="11" t="str">
        <f t="shared" si="73"/>
        <v/>
      </c>
      <c r="G639" s="11" t="str">
        <f t="shared" si="77"/>
        <v/>
      </c>
      <c r="H639" s="11" t="str">
        <f t="shared" si="74"/>
        <v/>
      </c>
      <c r="I639" s="11" t="str">
        <f t="shared" si="78"/>
        <v/>
      </c>
      <c r="J639" s="11" t="str">
        <f t="shared" si="75"/>
        <v/>
      </c>
      <c r="K639" s="11" t="str">
        <f t="shared" si="79"/>
        <v/>
      </c>
      <c r="L639" s="11" t="str">
        <f>IF('Prax Math 5732'!B639="","",'SAT M to CBEST M'!$A$2+'SAT M to CBEST M'!$B$2*E639)</f>
        <v/>
      </c>
      <c r="M639" s="11" t="str">
        <f>IF('Prax Math 5732'!B639="","", IF(L639&lt;20, 20, IF(L639&gt;80, 80, L639)))</f>
        <v/>
      </c>
    </row>
    <row r="640" spans="1:13" x14ac:dyDescent="0.25">
      <c r="A640" s="11">
        <v>639</v>
      </c>
      <c r="B640" s="30"/>
      <c r="C640" s="25" t="str">
        <f t="shared" si="72"/>
        <v/>
      </c>
      <c r="D640" s="25" t="str">
        <f t="shared" si="76"/>
        <v/>
      </c>
      <c r="E640" s="11" t="str">
        <f>IF('Prax Math 5732'!B640="","",IF('Prax Math 5732'!D640&lt;'ACT M to SAT M'!$A$2,'ACT M to SAT M'!$B$2,IF('Prax Math 5732'!D640&gt;'ACT M to SAT M'!A$28,'ACT M to SAT M'!B$28,VLOOKUP(D640,'ACT M to SAT M'!A:B,2,FALSE))))</f>
        <v/>
      </c>
      <c r="F640" s="11" t="str">
        <f t="shared" si="73"/>
        <v/>
      </c>
      <c r="G640" s="11" t="str">
        <f t="shared" si="77"/>
        <v/>
      </c>
      <c r="H640" s="11" t="str">
        <f t="shared" si="74"/>
        <v/>
      </c>
      <c r="I640" s="11" t="str">
        <f t="shared" si="78"/>
        <v/>
      </c>
      <c r="J640" s="11" t="str">
        <f t="shared" si="75"/>
        <v/>
      </c>
      <c r="K640" s="11" t="str">
        <f t="shared" si="79"/>
        <v/>
      </c>
      <c r="L640" s="11" t="str">
        <f>IF('Prax Math 5732'!B640="","",'SAT M to CBEST M'!$A$2+'SAT M to CBEST M'!$B$2*E640)</f>
        <v/>
      </c>
      <c r="M640" s="11" t="str">
        <f>IF('Prax Math 5732'!B640="","", IF(L640&lt;20, 20, IF(L640&gt;80, 80, L640)))</f>
        <v/>
      </c>
    </row>
    <row r="641" spans="1:13" x14ac:dyDescent="0.25">
      <c r="A641" s="11">
        <v>640</v>
      </c>
      <c r="B641" s="30"/>
      <c r="C641" s="25" t="str">
        <f t="shared" si="72"/>
        <v/>
      </c>
      <c r="D641" s="25" t="str">
        <f t="shared" si="76"/>
        <v/>
      </c>
      <c r="E641" s="11" t="str">
        <f>IF('Prax Math 5732'!B641="","",IF('Prax Math 5732'!D641&lt;'ACT M to SAT M'!$A$2,'ACT M to SAT M'!$B$2,IF('Prax Math 5732'!D641&gt;'ACT M to SAT M'!A$28,'ACT M to SAT M'!B$28,VLOOKUP(D641,'ACT M to SAT M'!A:B,2,FALSE))))</f>
        <v/>
      </c>
      <c r="F641" s="11" t="str">
        <f t="shared" si="73"/>
        <v/>
      </c>
      <c r="G641" s="11" t="str">
        <f t="shared" si="77"/>
        <v/>
      </c>
      <c r="H641" s="11" t="str">
        <f t="shared" si="74"/>
        <v/>
      </c>
      <c r="I641" s="11" t="str">
        <f t="shared" si="78"/>
        <v/>
      </c>
      <c r="J641" s="11" t="str">
        <f t="shared" si="75"/>
        <v/>
      </c>
      <c r="K641" s="11" t="str">
        <f t="shared" si="79"/>
        <v/>
      </c>
      <c r="L641" s="11" t="str">
        <f>IF('Prax Math 5732'!B641="","",'SAT M to CBEST M'!$A$2+'SAT M to CBEST M'!$B$2*E641)</f>
        <v/>
      </c>
      <c r="M641" s="11" t="str">
        <f>IF('Prax Math 5732'!B641="","", IF(L641&lt;20, 20, IF(L641&gt;80, 80, L641)))</f>
        <v/>
      </c>
    </row>
    <row r="642" spans="1:13" x14ac:dyDescent="0.25">
      <c r="A642" s="11">
        <v>641</v>
      </c>
      <c r="B642" s="30"/>
      <c r="C642" s="25" t="str">
        <f t="shared" ref="C642:C705" si="80">IF(B642="","", interceptPCM5732toACTM + slopePCM5732toACTM*B642)</f>
        <v/>
      </c>
      <c r="D642" s="25" t="str">
        <f t="shared" si="76"/>
        <v/>
      </c>
      <c r="E642" s="11" t="str">
        <f>IF('Prax Math 5732'!B642="","",IF('Prax Math 5732'!D642&lt;'ACT M to SAT M'!$A$2,'ACT M to SAT M'!$B$2,IF('Prax Math 5732'!D642&gt;'ACT M to SAT M'!A$28,'ACT M to SAT M'!B$28,VLOOKUP(D642,'ACT M to SAT M'!A:B,2,FALSE))))</f>
        <v/>
      </c>
      <c r="F642" s="11" t="str">
        <f t="shared" ref="F642:F705" si="81">IF(B642="","",IF(D642&gt;=17, upperinterceptACTMtoPAAM201+D642*upperslopeACTMtoPAAM201, lowerinterceptACTMtoPAAM201+D642*lowerslopeACTMtoPAAM201))</f>
        <v/>
      </c>
      <c r="G642" s="11" t="str">
        <f t="shared" si="77"/>
        <v/>
      </c>
      <c r="H642" s="11" t="str">
        <f t="shared" ref="H642:H705" si="82">IF(B642="","",interceptACTMtoPCM5733+slopeACTMtoPCM5733*D642)</f>
        <v/>
      </c>
      <c r="I642" s="11" t="str">
        <f t="shared" si="78"/>
        <v/>
      </c>
      <c r="J642" s="11" t="str">
        <f t="shared" ref="J642:J705" si="83">IF(B642="","",IF(D642&gt;=16, upperinterceptACTMtoPAAM211+D642*upperslopeACTMtoPAAM211, lowerinterceptACTMtoPAAM211+D642*lowerslopeACTMtoPAAM211))</f>
        <v/>
      </c>
      <c r="K642" s="11" t="str">
        <f t="shared" si="79"/>
        <v/>
      </c>
      <c r="L642" s="11" t="str">
        <f>IF('Prax Math 5732'!B642="","",'SAT M to CBEST M'!$A$2+'SAT M to CBEST M'!$B$2*E642)</f>
        <v/>
      </c>
      <c r="M642" s="11" t="str">
        <f>IF('Prax Math 5732'!B642="","", IF(L642&lt;20, 20, IF(L642&gt;80, 80, L642)))</f>
        <v/>
      </c>
    </row>
    <row r="643" spans="1:13" x14ac:dyDescent="0.25">
      <c r="A643" s="11">
        <v>642</v>
      </c>
      <c r="B643" s="30"/>
      <c r="C643" s="25" t="str">
        <f t="shared" si="80"/>
        <v/>
      </c>
      <c r="D643" s="25" t="str">
        <f t="shared" ref="D643:D706" si="84">IF(B643="","",IF(C643&lt;1,1,IF(C643&gt;36,36,ROUND(C643,0))))</f>
        <v/>
      </c>
      <c r="E643" s="11" t="str">
        <f>IF('Prax Math 5732'!B643="","",IF('Prax Math 5732'!D643&lt;'ACT M to SAT M'!$A$2,'ACT M to SAT M'!$B$2,IF('Prax Math 5732'!D643&gt;'ACT M to SAT M'!A$28,'ACT M to SAT M'!B$28,VLOOKUP(D643,'ACT M to SAT M'!A:B,2,FALSE))))</f>
        <v/>
      </c>
      <c r="F643" s="11" t="str">
        <f t="shared" si="81"/>
        <v/>
      </c>
      <c r="G643" s="11" t="str">
        <f t="shared" ref="G643:G706" si="85">IF(B643="","", IF(F643&lt;100, 100, IF(F643&gt;300, 300, F643)))</f>
        <v/>
      </c>
      <c r="H643" s="11" t="str">
        <f t="shared" si="82"/>
        <v/>
      </c>
      <c r="I643" s="11" t="str">
        <f t="shared" ref="I643:I706" si="86">IF(B643="","", IF(H643&lt;100, 100, IF(H643&gt;200, 200, H643)))</f>
        <v/>
      </c>
      <c r="J643" s="11" t="str">
        <f t="shared" si="83"/>
        <v/>
      </c>
      <c r="K643" s="11" t="str">
        <f t="shared" ref="K643:K706" si="87">IF(B643="","", IF(J643&lt;100, 100, IF(J643&gt;300, 300, J643)))</f>
        <v/>
      </c>
      <c r="L643" s="11" t="str">
        <f>IF('Prax Math 5732'!B643="","",'SAT M to CBEST M'!$A$2+'SAT M to CBEST M'!$B$2*E643)</f>
        <v/>
      </c>
      <c r="M643" s="11" t="str">
        <f>IF('Prax Math 5732'!B643="","", IF(L643&lt;20, 20, IF(L643&gt;80, 80, L643)))</f>
        <v/>
      </c>
    </row>
    <row r="644" spans="1:13" x14ac:dyDescent="0.25">
      <c r="A644" s="11">
        <v>643</v>
      </c>
      <c r="B644" s="30"/>
      <c r="C644" s="25" t="str">
        <f t="shared" si="80"/>
        <v/>
      </c>
      <c r="D644" s="25" t="str">
        <f t="shared" si="84"/>
        <v/>
      </c>
      <c r="E644" s="11" t="str">
        <f>IF('Prax Math 5732'!B644="","",IF('Prax Math 5732'!D644&lt;'ACT M to SAT M'!$A$2,'ACT M to SAT M'!$B$2,IF('Prax Math 5732'!D644&gt;'ACT M to SAT M'!A$28,'ACT M to SAT M'!B$28,VLOOKUP(D644,'ACT M to SAT M'!A:B,2,FALSE))))</f>
        <v/>
      </c>
      <c r="F644" s="11" t="str">
        <f t="shared" si="81"/>
        <v/>
      </c>
      <c r="G644" s="11" t="str">
        <f t="shared" si="85"/>
        <v/>
      </c>
      <c r="H644" s="11" t="str">
        <f t="shared" si="82"/>
        <v/>
      </c>
      <c r="I644" s="11" t="str">
        <f t="shared" si="86"/>
        <v/>
      </c>
      <c r="J644" s="11" t="str">
        <f t="shared" si="83"/>
        <v/>
      </c>
      <c r="K644" s="11" t="str">
        <f t="shared" si="87"/>
        <v/>
      </c>
      <c r="L644" s="11" t="str">
        <f>IF('Prax Math 5732'!B644="","",'SAT M to CBEST M'!$A$2+'SAT M to CBEST M'!$B$2*E644)</f>
        <v/>
      </c>
      <c r="M644" s="11" t="str">
        <f>IF('Prax Math 5732'!B644="","", IF(L644&lt;20, 20, IF(L644&gt;80, 80, L644)))</f>
        <v/>
      </c>
    </row>
    <row r="645" spans="1:13" x14ac:dyDescent="0.25">
      <c r="A645" s="11">
        <v>644</v>
      </c>
      <c r="B645" s="30"/>
      <c r="C645" s="25" t="str">
        <f t="shared" si="80"/>
        <v/>
      </c>
      <c r="D645" s="25" t="str">
        <f t="shared" si="84"/>
        <v/>
      </c>
      <c r="E645" s="11" t="str">
        <f>IF('Prax Math 5732'!B645="","",IF('Prax Math 5732'!D645&lt;'ACT M to SAT M'!$A$2,'ACT M to SAT M'!$B$2,IF('Prax Math 5732'!D645&gt;'ACT M to SAT M'!A$28,'ACT M to SAT M'!B$28,VLOOKUP(D645,'ACT M to SAT M'!A:B,2,FALSE))))</f>
        <v/>
      </c>
      <c r="F645" s="11" t="str">
        <f t="shared" si="81"/>
        <v/>
      </c>
      <c r="G645" s="11" t="str">
        <f t="shared" si="85"/>
        <v/>
      </c>
      <c r="H645" s="11" t="str">
        <f t="shared" si="82"/>
        <v/>
      </c>
      <c r="I645" s="11" t="str">
        <f t="shared" si="86"/>
        <v/>
      </c>
      <c r="J645" s="11" t="str">
        <f t="shared" si="83"/>
        <v/>
      </c>
      <c r="K645" s="11" t="str">
        <f t="shared" si="87"/>
        <v/>
      </c>
      <c r="L645" s="11" t="str">
        <f>IF('Prax Math 5732'!B645="","",'SAT M to CBEST M'!$A$2+'SAT M to CBEST M'!$B$2*E645)</f>
        <v/>
      </c>
      <c r="M645" s="11" t="str">
        <f>IF('Prax Math 5732'!B645="","", IF(L645&lt;20, 20, IF(L645&gt;80, 80, L645)))</f>
        <v/>
      </c>
    </row>
    <row r="646" spans="1:13" x14ac:dyDescent="0.25">
      <c r="A646" s="11">
        <v>645</v>
      </c>
      <c r="B646" s="30"/>
      <c r="C646" s="25" t="str">
        <f t="shared" si="80"/>
        <v/>
      </c>
      <c r="D646" s="25" t="str">
        <f t="shared" si="84"/>
        <v/>
      </c>
      <c r="E646" s="11" t="str">
        <f>IF('Prax Math 5732'!B646="","",IF('Prax Math 5732'!D646&lt;'ACT M to SAT M'!$A$2,'ACT M to SAT M'!$B$2,IF('Prax Math 5732'!D646&gt;'ACT M to SAT M'!A$28,'ACT M to SAT M'!B$28,VLOOKUP(D646,'ACT M to SAT M'!A:B,2,FALSE))))</f>
        <v/>
      </c>
      <c r="F646" s="11" t="str">
        <f t="shared" si="81"/>
        <v/>
      </c>
      <c r="G646" s="11" t="str">
        <f t="shared" si="85"/>
        <v/>
      </c>
      <c r="H646" s="11" t="str">
        <f t="shared" si="82"/>
        <v/>
      </c>
      <c r="I646" s="11" t="str">
        <f t="shared" si="86"/>
        <v/>
      </c>
      <c r="J646" s="11" t="str">
        <f t="shared" si="83"/>
        <v/>
      </c>
      <c r="K646" s="11" t="str">
        <f t="shared" si="87"/>
        <v/>
      </c>
      <c r="L646" s="11" t="str">
        <f>IF('Prax Math 5732'!B646="","",'SAT M to CBEST M'!$A$2+'SAT M to CBEST M'!$B$2*E646)</f>
        <v/>
      </c>
      <c r="M646" s="11" t="str">
        <f>IF('Prax Math 5732'!B646="","", IF(L646&lt;20, 20, IF(L646&gt;80, 80, L646)))</f>
        <v/>
      </c>
    </row>
    <row r="647" spans="1:13" x14ac:dyDescent="0.25">
      <c r="A647" s="11">
        <v>646</v>
      </c>
      <c r="B647" s="30"/>
      <c r="C647" s="25" t="str">
        <f t="shared" si="80"/>
        <v/>
      </c>
      <c r="D647" s="25" t="str">
        <f t="shared" si="84"/>
        <v/>
      </c>
      <c r="E647" s="11" t="str">
        <f>IF('Prax Math 5732'!B647="","",IF('Prax Math 5732'!D647&lt;'ACT M to SAT M'!$A$2,'ACT M to SAT M'!$B$2,IF('Prax Math 5732'!D647&gt;'ACT M to SAT M'!A$28,'ACT M to SAT M'!B$28,VLOOKUP(D647,'ACT M to SAT M'!A:B,2,FALSE))))</f>
        <v/>
      </c>
      <c r="F647" s="11" t="str">
        <f t="shared" si="81"/>
        <v/>
      </c>
      <c r="G647" s="11" t="str">
        <f t="shared" si="85"/>
        <v/>
      </c>
      <c r="H647" s="11" t="str">
        <f t="shared" si="82"/>
        <v/>
      </c>
      <c r="I647" s="11" t="str">
        <f t="shared" si="86"/>
        <v/>
      </c>
      <c r="J647" s="11" t="str">
        <f t="shared" si="83"/>
        <v/>
      </c>
      <c r="K647" s="11" t="str">
        <f t="shared" si="87"/>
        <v/>
      </c>
      <c r="L647" s="11" t="str">
        <f>IF('Prax Math 5732'!B647="","",'SAT M to CBEST M'!$A$2+'SAT M to CBEST M'!$B$2*E647)</f>
        <v/>
      </c>
      <c r="M647" s="11" t="str">
        <f>IF('Prax Math 5732'!B647="","", IF(L647&lt;20, 20, IF(L647&gt;80, 80, L647)))</f>
        <v/>
      </c>
    </row>
    <row r="648" spans="1:13" x14ac:dyDescent="0.25">
      <c r="A648" s="11">
        <v>647</v>
      </c>
      <c r="B648" s="30"/>
      <c r="C648" s="25" t="str">
        <f t="shared" si="80"/>
        <v/>
      </c>
      <c r="D648" s="25" t="str">
        <f t="shared" si="84"/>
        <v/>
      </c>
      <c r="E648" s="11" t="str">
        <f>IF('Prax Math 5732'!B648="","",IF('Prax Math 5732'!D648&lt;'ACT M to SAT M'!$A$2,'ACT M to SAT M'!$B$2,IF('Prax Math 5732'!D648&gt;'ACT M to SAT M'!A$28,'ACT M to SAT M'!B$28,VLOOKUP(D648,'ACT M to SAT M'!A:B,2,FALSE))))</f>
        <v/>
      </c>
      <c r="F648" s="11" t="str">
        <f t="shared" si="81"/>
        <v/>
      </c>
      <c r="G648" s="11" t="str">
        <f t="shared" si="85"/>
        <v/>
      </c>
      <c r="H648" s="11" t="str">
        <f t="shared" si="82"/>
        <v/>
      </c>
      <c r="I648" s="11" t="str">
        <f t="shared" si="86"/>
        <v/>
      </c>
      <c r="J648" s="11" t="str">
        <f t="shared" si="83"/>
        <v/>
      </c>
      <c r="K648" s="11" t="str">
        <f t="shared" si="87"/>
        <v/>
      </c>
      <c r="L648" s="11" t="str">
        <f>IF('Prax Math 5732'!B648="","",'SAT M to CBEST M'!$A$2+'SAT M to CBEST M'!$B$2*E648)</f>
        <v/>
      </c>
      <c r="M648" s="11" t="str">
        <f>IF('Prax Math 5732'!B648="","", IF(L648&lt;20, 20, IF(L648&gt;80, 80, L648)))</f>
        <v/>
      </c>
    </row>
    <row r="649" spans="1:13" x14ac:dyDescent="0.25">
      <c r="A649" s="11">
        <v>648</v>
      </c>
      <c r="B649" s="30"/>
      <c r="C649" s="25" t="str">
        <f t="shared" si="80"/>
        <v/>
      </c>
      <c r="D649" s="25" t="str">
        <f t="shared" si="84"/>
        <v/>
      </c>
      <c r="E649" s="11" t="str">
        <f>IF('Prax Math 5732'!B649="","",IF('Prax Math 5732'!D649&lt;'ACT M to SAT M'!$A$2,'ACT M to SAT M'!$B$2,IF('Prax Math 5732'!D649&gt;'ACT M to SAT M'!A$28,'ACT M to SAT M'!B$28,VLOOKUP(D649,'ACT M to SAT M'!A:B,2,FALSE))))</f>
        <v/>
      </c>
      <c r="F649" s="11" t="str">
        <f t="shared" si="81"/>
        <v/>
      </c>
      <c r="G649" s="11" t="str">
        <f t="shared" si="85"/>
        <v/>
      </c>
      <c r="H649" s="11" t="str">
        <f t="shared" si="82"/>
        <v/>
      </c>
      <c r="I649" s="11" t="str">
        <f t="shared" si="86"/>
        <v/>
      </c>
      <c r="J649" s="11" t="str">
        <f t="shared" si="83"/>
        <v/>
      </c>
      <c r="K649" s="11" t="str">
        <f t="shared" si="87"/>
        <v/>
      </c>
      <c r="L649" s="11" t="str">
        <f>IF('Prax Math 5732'!B649="","",'SAT M to CBEST M'!$A$2+'SAT M to CBEST M'!$B$2*E649)</f>
        <v/>
      </c>
      <c r="M649" s="11" t="str">
        <f>IF('Prax Math 5732'!B649="","", IF(L649&lt;20, 20, IF(L649&gt;80, 80, L649)))</f>
        <v/>
      </c>
    </row>
    <row r="650" spans="1:13" x14ac:dyDescent="0.25">
      <c r="A650" s="11">
        <v>649</v>
      </c>
      <c r="B650" s="30"/>
      <c r="C650" s="25" t="str">
        <f t="shared" si="80"/>
        <v/>
      </c>
      <c r="D650" s="25" t="str">
        <f t="shared" si="84"/>
        <v/>
      </c>
      <c r="E650" s="11" t="str">
        <f>IF('Prax Math 5732'!B650="","",IF('Prax Math 5732'!D650&lt;'ACT M to SAT M'!$A$2,'ACT M to SAT M'!$B$2,IF('Prax Math 5732'!D650&gt;'ACT M to SAT M'!A$28,'ACT M to SAT M'!B$28,VLOOKUP(D650,'ACT M to SAT M'!A:B,2,FALSE))))</f>
        <v/>
      </c>
      <c r="F650" s="11" t="str">
        <f t="shared" si="81"/>
        <v/>
      </c>
      <c r="G650" s="11" t="str">
        <f t="shared" si="85"/>
        <v/>
      </c>
      <c r="H650" s="11" t="str">
        <f t="shared" si="82"/>
        <v/>
      </c>
      <c r="I650" s="11" t="str">
        <f t="shared" si="86"/>
        <v/>
      </c>
      <c r="J650" s="11" t="str">
        <f t="shared" si="83"/>
        <v/>
      </c>
      <c r="K650" s="11" t="str">
        <f t="shared" si="87"/>
        <v/>
      </c>
      <c r="L650" s="11" t="str">
        <f>IF('Prax Math 5732'!B650="","",'SAT M to CBEST M'!$A$2+'SAT M to CBEST M'!$B$2*E650)</f>
        <v/>
      </c>
      <c r="M650" s="11" t="str">
        <f>IF('Prax Math 5732'!B650="","", IF(L650&lt;20, 20, IF(L650&gt;80, 80, L650)))</f>
        <v/>
      </c>
    </row>
    <row r="651" spans="1:13" x14ac:dyDescent="0.25">
      <c r="A651" s="11">
        <v>650</v>
      </c>
      <c r="B651" s="30"/>
      <c r="C651" s="25" t="str">
        <f t="shared" si="80"/>
        <v/>
      </c>
      <c r="D651" s="25" t="str">
        <f t="shared" si="84"/>
        <v/>
      </c>
      <c r="E651" s="11" t="str">
        <f>IF('Prax Math 5732'!B651="","",IF('Prax Math 5732'!D651&lt;'ACT M to SAT M'!$A$2,'ACT M to SAT M'!$B$2,IF('Prax Math 5732'!D651&gt;'ACT M to SAT M'!A$28,'ACT M to SAT M'!B$28,VLOOKUP(D651,'ACT M to SAT M'!A:B,2,FALSE))))</f>
        <v/>
      </c>
      <c r="F651" s="11" t="str">
        <f t="shared" si="81"/>
        <v/>
      </c>
      <c r="G651" s="11" t="str">
        <f t="shared" si="85"/>
        <v/>
      </c>
      <c r="H651" s="11" t="str">
        <f t="shared" si="82"/>
        <v/>
      </c>
      <c r="I651" s="11" t="str">
        <f t="shared" si="86"/>
        <v/>
      </c>
      <c r="J651" s="11" t="str">
        <f t="shared" si="83"/>
        <v/>
      </c>
      <c r="K651" s="11" t="str">
        <f t="shared" si="87"/>
        <v/>
      </c>
      <c r="L651" s="11" t="str">
        <f>IF('Prax Math 5732'!B651="","",'SAT M to CBEST M'!$A$2+'SAT M to CBEST M'!$B$2*E651)</f>
        <v/>
      </c>
      <c r="M651" s="11" t="str">
        <f>IF('Prax Math 5732'!B651="","", IF(L651&lt;20, 20, IF(L651&gt;80, 80, L651)))</f>
        <v/>
      </c>
    </row>
    <row r="652" spans="1:13" x14ac:dyDescent="0.25">
      <c r="A652" s="11">
        <v>651</v>
      </c>
      <c r="B652" s="30"/>
      <c r="C652" s="25" t="str">
        <f t="shared" si="80"/>
        <v/>
      </c>
      <c r="D652" s="25" t="str">
        <f t="shared" si="84"/>
        <v/>
      </c>
      <c r="E652" s="11" t="str">
        <f>IF('Prax Math 5732'!B652="","",IF('Prax Math 5732'!D652&lt;'ACT M to SAT M'!$A$2,'ACT M to SAT M'!$B$2,IF('Prax Math 5732'!D652&gt;'ACT M to SAT M'!A$28,'ACT M to SAT M'!B$28,VLOOKUP(D652,'ACT M to SAT M'!A:B,2,FALSE))))</f>
        <v/>
      </c>
      <c r="F652" s="11" t="str">
        <f t="shared" si="81"/>
        <v/>
      </c>
      <c r="G652" s="11" t="str">
        <f t="shared" si="85"/>
        <v/>
      </c>
      <c r="H652" s="11" t="str">
        <f t="shared" si="82"/>
        <v/>
      </c>
      <c r="I652" s="11" t="str">
        <f t="shared" si="86"/>
        <v/>
      </c>
      <c r="J652" s="11" t="str">
        <f t="shared" si="83"/>
        <v/>
      </c>
      <c r="K652" s="11" t="str">
        <f t="shared" si="87"/>
        <v/>
      </c>
      <c r="L652" s="11" t="str">
        <f>IF('Prax Math 5732'!B652="","",'SAT M to CBEST M'!$A$2+'SAT M to CBEST M'!$B$2*E652)</f>
        <v/>
      </c>
      <c r="M652" s="11" t="str">
        <f>IF('Prax Math 5732'!B652="","", IF(L652&lt;20, 20, IF(L652&gt;80, 80, L652)))</f>
        <v/>
      </c>
    </row>
    <row r="653" spans="1:13" x14ac:dyDescent="0.25">
      <c r="A653" s="11">
        <v>652</v>
      </c>
      <c r="B653" s="30"/>
      <c r="C653" s="25" t="str">
        <f t="shared" si="80"/>
        <v/>
      </c>
      <c r="D653" s="25" t="str">
        <f t="shared" si="84"/>
        <v/>
      </c>
      <c r="E653" s="11" t="str">
        <f>IF('Prax Math 5732'!B653="","",IF('Prax Math 5732'!D653&lt;'ACT M to SAT M'!$A$2,'ACT M to SAT M'!$B$2,IF('Prax Math 5732'!D653&gt;'ACT M to SAT M'!A$28,'ACT M to SAT M'!B$28,VLOOKUP(D653,'ACT M to SAT M'!A:B,2,FALSE))))</f>
        <v/>
      </c>
      <c r="F653" s="11" t="str">
        <f t="shared" si="81"/>
        <v/>
      </c>
      <c r="G653" s="11" t="str">
        <f t="shared" si="85"/>
        <v/>
      </c>
      <c r="H653" s="11" t="str">
        <f t="shared" si="82"/>
        <v/>
      </c>
      <c r="I653" s="11" t="str">
        <f t="shared" si="86"/>
        <v/>
      </c>
      <c r="J653" s="11" t="str">
        <f t="shared" si="83"/>
        <v/>
      </c>
      <c r="K653" s="11" t="str">
        <f t="shared" si="87"/>
        <v/>
      </c>
      <c r="L653" s="11" t="str">
        <f>IF('Prax Math 5732'!B653="","",'SAT M to CBEST M'!$A$2+'SAT M to CBEST M'!$B$2*E653)</f>
        <v/>
      </c>
      <c r="M653" s="11" t="str">
        <f>IF('Prax Math 5732'!B653="","", IF(L653&lt;20, 20, IF(L653&gt;80, 80, L653)))</f>
        <v/>
      </c>
    </row>
    <row r="654" spans="1:13" x14ac:dyDescent="0.25">
      <c r="A654" s="11">
        <v>653</v>
      </c>
      <c r="B654" s="30"/>
      <c r="C654" s="25" t="str">
        <f t="shared" si="80"/>
        <v/>
      </c>
      <c r="D654" s="25" t="str">
        <f t="shared" si="84"/>
        <v/>
      </c>
      <c r="E654" s="11" t="str">
        <f>IF('Prax Math 5732'!B654="","",IF('Prax Math 5732'!D654&lt;'ACT M to SAT M'!$A$2,'ACT M to SAT M'!$B$2,IF('Prax Math 5732'!D654&gt;'ACT M to SAT M'!A$28,'ACT M to SAT M'!B$28,VLOOKUP(D654,'ACT M to SAT M'!A:B,2,FALSE))))</f>
        <v/>
      </c>
      <c r="F654" s="11" t="str">
        <f t="shared" si="81"/>
        <v/>
      </c>
      <c r="G654" s="11" t="str">
        <f t="shared" si="85"/>
        <v/>
      </c>
      <c r="H654" s="11" t="str">
        <f t="shared" si="82"/>
        <v/>
      </c>
      <c r="I654" s="11" t="str">
        <f t="shared" si="86"/>
        <v/>
      </c>
      <c r="J654" s="11" t="str">
        <f t="shared" si="83"/>
        <v/>
      </c>
      <c r="K654" s="11" t="str">
        <f t="shared" si="87"/>
        <v/>
      </c>
      <c r="L654" s="11" t="str">
        <f>IF('Prax Math 5732'!B654="","",'SAT M to CBEST M'!$A$2+'SAT M to CBEST M'!$B$2*E654)</f>
        <v/>
      </c>
      <c r="M654" s="11" t="str">
        <f>IF('Prax Math 5732'!B654="","", IF(L654&lt;20, 20, IF(L654&gt;80, 80, L654)))</f>
        <v/>
      </c>
    </row>
    <row r="655" spans="1:13" x14ac:dyDescent="0.25">
      <c r="A655" s="11">
        <v>654</v>
      </c>
      <c r="B655" s="30"/>
      <c r="C655" s="25" t="str">
        <f t="shared" si="80"/>
        <v/>
      </c>
      <c r="D655" s="25" t="str">
        <f t="shared" si="84"/>
        <v/>
      </c>
      <c r="E655" s="11" t="str">
        <f>IF('Prax Math 5732'!B655="","",IF('Prax Math 5732'!D655&lt;'ACT M to SAT M'!$A$2,'ACT M to SAT M'!$B$2,IF('Prax Math 5732'!D655&gt;'ACT M to SAT M'!A$28,'ACT M to SAT M'!B$28,VLOOKUP(D655,'ACT M to SAT M'!A:B,2,FALSE))))</f>
        <v/>
      </c>
      <c r="F655" s="11" t="str">
        <f t="shared" si="81"/>
        <v/>
      </c>
      <c r="G655" s="11" t="str">
        <f t="shared" si="85"/>
        <v/>
      </c>
      <c r="H655" s="11" t="str">
        <f t="shared" si="82"/>
        <v/>
      </c>
      <c r="I655" s="11" t="str">
        <f t="shared" si="86"/>
        <v/>
      </c>
      <c r="J655" s="11" t="str">
        <f t="shared" si="83"/>
        <v/>
      </c>
      <c r="K655" s="11" t="str">
        <f t="shared" si="87"/>
        <v/>
      </c>
      <c r="L655" s="11" t="str">
        <f>IF('Prax Math 5732'!B655="","",'SAT M to CBEST M'!$A$2+'SAT M to CBEST M'!$B$2*E655)</f>
        <v/>
      </c>
      <c r="M655" s="11" t="str">
        <f>IF('Prax Math 5732'!B655="","", IF(L655&lt;20, 20, IF(L655&gt;80, 80, L655)))</f>
        <v/>
      </c>
    </row>
    <row r="656" spans="1:13" x14ac:dyDescent="0.25">
      <c r="A656" s="11">
        <v>655</v>
      </c>
      <c r="B656" s="30"/>
      <c r="C656" s="25" t="str">
        <f t="shared" si="80"/>
        <v/>
      </c>
      <c r="D656" s="25" t="str">
        <f t="shared" si="84"/>
        <v/>
      </c>
      <c r="E656" s="11" t="str">
        <f>IF('Prax Math 5732'!B656="","",IF('Prax Math 5732'!D656&lt;'ACT M to SAT M'!$A$2,'ACT M to SAT M'!$B$2,IF('Prax Math 5732'!D656&gt;'ACT M to SAT M'!A$28,'ACT M to SAT M'!B$28,VLOOKUP(D656,'ACT M to SAT M'!A:B,2,FALSE))))</f>
        <v/>
      </c>
      <c r="F656" s="11" t="str">
        <f t="shared" si="81"/>
        <v/>
      </c>
      <c r="G656" s="11" t="str">
        <f t="shared" si="85"/>
        <v/>
      </c>
      <c r="H656" s="11" t="str">
        <f t="shared" si="82"/>
        <v/>
      </c>
      <c r="I656" s="11" t="str">
        <f t="shared" si="86"/>
        <v/>
      </c>
      <c r="J656" s="11" t="str">
        <f t="shared" si="83"/>
        <v/>
      </c>
      <c r="K656" s="11" t="str">
        <f t="shared" si="87"/>
        <v/>
      </c>
      <c r="L656" s="11" t="str">
        <f>IF('Prax Math 5732'!B656="","",'SAT M to CBEST M'!$A$2+'SAT M to CBEST M'!$B$2*E656)</f>
        <v/>
      </c>
      <c r="M656" s="11" t="str">
        <f>IF('Prax Math 5732'!B656="","", IF(L656&lt;20, 20, IF(L656&gt;80, 80, L656)))</f>
        <v/>
      </c>
    </row>
    <row r="657" spans="1:13" x14ac:dyDescent="0.25">
      <c r="A657" s="11">
        <v>656</v>
      </c>
      <c r="B657" s="30"/>
      <c r="C657" s="25" t="str">
        <f t="shared" si="80"/>
        <v/>
      </c>
      <c r="D657" s="25" t="str">
        <f t="shared" si="84"/>
        <v/>
      </c>
      <c r="E657" s="11" t="str">
        <f>IF('Prax Math 5732'!B657="","",IF('Prax Math 5732'!D657&lt;'ACT M to SAT M'!$A$2,'ACT M to SAT M'!$B$2,IF('Prax Math 5732'!D657&gt;'ACT M to SAT M'!A$28,'ACT M to SAT M'!B$28,VLOOKUP(D657,'ACT M to SAT M'!A:B,2,FALSE))))</f>
        <v/>
      </c>
      <c r="F657" s="11" t="str">
        <f t="shared" si="81"/>
        <v/>
      </c>
      <c r="G657" s="11" t="str">
        <f t="shared" si="85"/>
        <v/>
      </c>
      <c r="H657" s="11" t="str">
        <f t="shared" si="82"/>
        <v/>
      </c>
      <c r="I657" s="11" t="str">
        <f t="shared" si="86"/>
        <v/>
      </c>
      <c r="J657" s="11" t="str">
        <f t="shared" si="83"/>
        <v/>
      </c>
      <c r="K657" s="11" t="str">
        <f t="shared" si="87"/>
        <v/>
      </c>
      <c r="L657" s="11" t="str">
        <f>IF('Prax Math 5732'!B657="","",'SAT M to CBEST M'!$A$2+'SAT M to CBEST M'!$B$2*E657)</f>
        <v/>
      </c>
      <c r="M657" s="11" t="str">
        <f>IF('Prax Math 5732'!B657="","", IF(L657&lt;20, 20, IF(L657&gt;80, 80, L657)))</f>
        <v/>
      </c>
    </row>
    <row r="658" spans="1:13" x14ac:dyDescent="0.25">
      <c r="A658" s="11">
        <v>657</v>
      </c>
      <c r="B658" s="30"/>
      <c r="C658" s="25" t="str">
        <f t="shared" si="80"/>
        <v/>
      </c>
      <c r="D658" s="25" t="str">
        <f t="shared" si="84"/>
        <v/>
      </c>
      <c r="E658" s="11" t="str">
        <f>IF('Prax Math 5732'!B658="","",IF('Prax Math 5732'!D658&lt;'ACT M to SAT M'!$A$2,'ACT M to SAT M'!$B$2,IF('Prax Math 5732'!D658&gt;'ACT M to SAT M'!A$28,'ACT M to SAT M'!B$28,VLOOKUP(D658,'ACT M to SAT M'!A:B,2,FALSE))))</f>
        <v/>
      </c>
      <c r="F658" s="11" t="str">
        <f t="shared" si="81"/>
        <v/>
      </c>
      <c r="G658" s="11" t="str">
        <f t="shared" si="85"/>
        <v/>
      </c>
      <c r="H658" s="11" t="str">
        <f t="shared" si="82"/>
        <v/>
      </c>
      <c r="I658" s="11" t="str">
        <f t="shared" si="86"/>
        <v/>
      </c>
      <c r="J658" s="11" t="str">
        <f t="shared" si="83"/>
        <v/>
      </c>
      <c r="K658" s="11" t="str">
        <f t="shared" si="87"/>
        <v/>
      </c>
      <c r="L658" s="11" t="str">
        <f>IF('Prax Math 5732'!B658="","",'SAT M to CBEST M'!$A$2+'SAT M to CBEST M'!$B$2*E658)</f>
        <v/>
      </c>
      <c r="M658" s="11" t="str">
        <f>IF('Prax Math 5732'!B658="","", IF(L658&lt;20, 20, IF(L658&gt;80, 80, L658)))</f>
        <v/>
      </c>
    </row>
    <row r="659" spans="1:13" x14ac:dyDescent="0.25">
      <c r="A659" s="11">
        <v>658</v>
      </c>
      <c r="B659" s="30"/>
      <c r="C659" s="25" t="str">
        <f t="shared" si="80"/>
        <v/>
      </c>
      <c r="D659" s="25" t="str">
        <f t="shared" si="84"/>
        <v/>
      </c>
      <c r="E659" s="11" t="str">
        <f>IF('Prax Math 5732'!B659="","",IF('Prax Math 5732'!D659&lt;'ACT M to SAT M'!$A$2,'ACT M to SAT M'!$B$2,IF('Prax Math 5732'!D659&gt;'ACT M to SAT M'!A$28,'ACT M to SAT M'!B$28,VLOOKUP(D659,'ACT M to SAT M'!A:B,2,FALSE))))</f>
        <v/>
      </c>
      <c r="F659" s="11" t="str">
        <f t="shared" si="81"/>
        <v/>
      </c>
      <c r="G659" s="11" t="str">
        <f t="shared" si="85"/>
        <v/>
      </c>
      <c r="H659" s="11" t="str">
        <f t="shared" si="82"/>
        <v/>
      </c>
      <c r="I659" s="11" t="str">
        <f t="shared" si="86"/>
        <v/>
      </c>
      <c r="J659" s="11" t="str">
        <f t="shared" si="83"/>
        <v/>
      </c>
      <c r="K659" s="11" t="str">
        <f t="shared" si="87"/>
        <v/>
      </c>
      <c r="L659" s="11" t="str">
        <f>IF('Prax Math 5732'!B659="","",'SAT M to CBEST M'!$A$2+'SAT M to CBEST M'!$B$2*E659)</f>
        <v/>
      </c>
      <c r="M659" s="11" t="str">
        <f>IF('Prax Math 5732'!B659="","", IF(L659&lt;20, 20, IF(L659&gt;80, 80, L659)))</f>
        <v/>
      </c>
    </row>
    <row r="660" spans="1:13" x14ac:dyDescent="0.25">
      <c r="A660" s="11">
        <v>659</v>
      </c>
      <c r="B660" s="30"/>
      <c r="C660" s="25" t="str">
        <f t="shared" si="80"/>
        <v/>
      </c>
      <c r="D660" s="25" t="str">
        <f t="shared" si="84"/>
        <v/>
      </c>
      <c r="E660" s="11" t="str">
        <f>IF('Prax Math 5732'!B660="","",IF('Prax Math 5732'!D660&lt;'ACT M to SAT M'!$A$2,'ACT M to SAT M'!$B$2,IF('Prax Math 5732'!D660&gt;'ACT M to SAT M'!A$28,'ACT M to SAT M'!B$28,VLOOKUP(D660,'ACT M to SAT M'!A:B,2,FALSE))))</f>
        <v/>
      </c>
      <c r="F660" s="11" t="str">
        <f t="shared" si="81"/>
        <v/>
      </c>
      <c r="G660" s="11" t="str">
        <f t="shared" si="85"/>
        <v/>
      </c>
      <c r="H660" s="11" t="str">
        <f t="shared" si="82"/>
        <v/>
      </c>
      <c r="I660" s="11" t="str">
        <f t="shared" si="86"/>
        <v/>
      </c>
      <c r="J660" s="11" t="str">
        <f t="shared" si="83"/>
        <v/>
      </c>
      <c r="K660" s="11" t="str">
        <f t="shared" si="87"/>
        <v/>
      </c>
      <c r="L660" s="11" t="str">
        <f>IF('Prax Math 5732'!B660="","",'SAT M to CBEST M'!$A$2+'SAT M to CBEST M'!$B$2*E660)</f>
        <v/>
      </c>
      <c r="M660" s="11" t="str">
        <f>IF('Prax Math 5732'!B660="","", IF(L660&lt;20, 20, IF(L660&gt;80, 80, L660)))</f>
        <v/>
      </c>
    </row>
    <row r="661" spans="1:13" x14ac:dyDescent="0.25">
      <c r="A661" s="11">
        <v>660</v>
      </c>
      <c r="B661" s="30"/>
      <c r="C661" s="25" t="str">
        <f t="shared" si="80"/>
        <v/>
      </c>
      <c r="D661" s="25" t="str">
        <f t="shared" si="84"/>
        <v/>
      </c>
      <c r="E661" s="11" t="str">
        <f>IF('Prax Math 5732'!B661="","",IF('Prax Math 5732'!D661&lt;'ACT M to SAT M'!$A$2,'ACT M to SAT M'!$B$2,IF('Prax Math 5732'!D661&gt;'ACT M to SAT M'!A$28,'ACT M to SAT M'!B$28,VLOOKUP(D661,'ACT M to SAT M'!A:B,2,FALSE))))</f>
        <v/>
      </c>
      <c r="F661" s="11" t="str">
        <f t="shared" si="81"/>
        <v/>
      </c>
      <c r="G661" s="11" t="str">
        <f t="shared" si="85"/>
        <v/>
      </c>
      <c r="H661" s="11" t="str">
        <f t="shared" si="82"/>
        <v/>
      </c>
      <c r="I661" s="11" t="str">
        <f t="shared" si="86"/>
        <v/>
      </c>
      <c r="J661" s="11" t="str">
        <f t="shared" si="83"/>
        <v/>
      </c>
      <c r="K661" s="11" t="str">
        <f t="shared" si="87"/>
        <v/>
      </c>
      <c r="L661" s="11" t="str">
        <f>IF('Prax Math 5732'!B661="","",'SAT M to CBEST M'!$A$2+'SAT M to CBEST M'!$B$2*E661)</f>
        <v/>
      </c>
      <c r="M661" s="11" t="str">
        <f>IF('Prax Math 5732'!B661="","", IF(L661&lt;20, 20, IF(L661&gt;80, 80, L661)))</f>
        <v/>
      </c>
    </row>
    <row r="662" spans="1:13" x14ac:dyDescent="0.25">
      <c r="A662" s="11">
        <v>661</v>
      </c>
      <c r="B662" s="30"/>
      <c r="C662" s="25" t="str">
        <f t="shared" si="80"/>
        <v/>
      </c>
      <c r="D662" s="25" t="str">
        <f t="shared" si="84"/>
        <v/>
      </c>
      <c r="E662" s="11" t="str">
        <f>IF('Prax Math 5732'!B662="","",IF('Prax Math 5732'!D662&lt;'ACT M to SAT M'!$A$2,'ACT M to SAT M'!$B$2,IF('Prax Math 5732'!D662&gt;'ACT M to SAT M'!A$28,'ACT M to SAT M'!B$28,VLOOKUP(D662,'ACT M to SAT M'!A:B,2,FALSE))))</f>
        <v/>
      </c>
      <c r="F662" s="11" t="str">
        <f t="shared" si="81"/>
        <v/>
      </c>
      <c r="G662" s="11" t="str">
        <f t="shared" si="85"/>
        <v/>
      </c>
      <c r="H662" s="11" t="str">
        <f t="shared" si="82"/>
        <v/>
      </c>
      <c r="I662" s="11" t="str">
        <f t="shared" si="86"/>
        <v/>
      </c>
      <c r="J662" s="11" t="str">
        <f t="shared" si="83"/>
        <v/>
      </c>
      <c r="K662" s="11" t="str">
        <f t="shared" si="87"/>
        <v/>
      </c>
      <c r="L662" s="11" t="str">
        <f>IF('Prax Math 5732'!B662="","",'SAT M to CBEST M'!$A$2+'SAT M to CBEST M'!$B$2*E662)</f>
        <v/>
      </c>
      <c r="M662" s="11" t="str">
        <f>IF('Prax Math 5732'!B662="","", IF(L662&lt;20, 20, IF(L662&gt;80, 80, L662)))</f>
        <v/>
      </c>
    </row>
    <row r="663" spans="1:13" x14ac:dyDescent="0.25">
      <c r="A663" s="11">
        <v>662</v>
      </c>
      <c r="B663" s="30"/>
      <c r="C663" s="25" t="str">
        <f t="shared" si="80"/>
        <v/>
      </c>
      <c r="D663" s="25" t="str">
        <f t="shared" si="84"/>
        <v/>
      </c>
      <c r="E663" s="11" t="str">
        <f>IF('Prax Math 5732'!B663="","",IF('Prax Math 5732'!D663&lt;'ACT M to SAT M'!$A$2,'ACT M to SAT M'!$B$2,IF('Prax Math 5732'!D663&gt;'ACT M to SAT M'!A$28,'ACT M to SAT M'!B$28,VLOOKUP(D663,'ACT M to SAT M'!A:B,2,FALSE))))</f>
        <v/>
      </c>
      <c r="F663" s="11" t="str">
        <f t="shared" si="81"/>
        <v/>
      </c>
      <c r="G663" s="11" t="str">
        <f t="shared" si="85"/>
        <v/>
      </c>
      <c r="H663" s="11" t="str">
        <f t="shared" si="82"/>
        <v/>
      </c>
      <c r="I663" s="11" t="str">
        <f t="shared" si="86"/>
        <v/>
      </c>
      <c r="J663" s="11" t="str">
        <f t="shared" si="83"/>
        <v/>
      </c>
      <c r="K663" s="11" t="str">
        <f t="shared" si="87"/>
        <v/>
      </c>
      <c r="L663" s="11" t="str">
        <f>IF('Prax Math 5732'!B663="","",'SAT M to CBEST M'!$A$2+'SAT M to CBEST M'!$B$2*E663)</f>
        <v/>
      </c>
      <c r="M663" s="11" t="str">
        <f>IF('Prax Math 5732'!B663="","", IF(L663&lt;20, 20, IF(L663&gt;80, 80, L663)))</f>
        <v/>
      </c>
    </row>
    <row r="664" spans="1:13" x14ac:dyDescent="0.25">
      <c r="A664" s="11">
        <v>663</v>
      </c>
      <c r="B664" s="30"/>
      <c r="C664" s="25" t="str">
        <f t="shared" si="80"/>
        <v/>
      </c>
      <c r="D664" s="25" t="str">
        <f t="shared" si="84"/>
        <v/>
      </c>
      <c r="E664" s="11" t="str">
        <f>IF('Prax Math 5732'!B664="","",IF('Prax Math 5732'!D664&lt;'ACT M to SAT M'!$A$2,'ACT M to SAT M'!$B$2,IF('Prax Math 5732'!D664&gt;'ACT M to SAT M'!A$28,'ACT M to SAT M'!B$28,VLOOKUP(D664,'ACT M to SAT M'!A:B,2,FALSE))))</f>
        <v/>
      </c>
      <c r="F664" s="11" t="str">
        <f t="shared" si="81"/>
        <v/>
      </c>
      <c r="G664" s="11" t="str">
        <f t="shared" si="85"/>
        <v/>
      </c>
      <c r="H664" s="11" t="str">
        <f t="shared" si="82"/>
        <v/>
      </c>
      <c r="I664" s="11" t="str">
        <f t="shared" si="86"/>
        <v/>
      </c>
      <c r="J664" s="11" t="str">
        <f t="shared" si="83"/>
        <v/>
      </c>
      <c r="K664" s="11" t="str">
        <f t="shared" si="87"/>
        <v/>
      </c>
      <c r="L664" s="11" t="str">
        <f>IF('Prax Math 5732'!B664="","",'SAT M to CBEST M'!$A$2+'SAT M to CBEST M'!$B$2*E664)</f>
        <v/>
      </c>
      <c r="M664" s="11" t="str">
        <f>IF('Prax Math 5732'!B664="","", IF(L664&lt;20, 20, IF(L664&gt;80, 80, L664)))</f>
        <v/>
      </c>
    </row>
    <row r="665" spans="1:13" x14ac:dyDescent="0.25">
      <c r="A665" s="11">
        <v>664</v>
      </c>
      <c r="B665" s="30"/>
      <c r="C665" s="25" t="str">
        <f t="shared" si="80"/>
        <v/>
      </c>
      <c r="D665" s="25" t="str">
        <f t="shared" si="84"/>
        <v/>
      </c>
      <c r="E665" s="11" t="str">
        <f>IF('Prax Math 5732'!B665="","",IF('Prax Math 5732'!D665&lt;'ACT M to SAT M'!$A$2,'ACT M to SAT M'!$B$2,IF('Prax Math 5732'!D665&gt;'ACT M to SAT M'!A$28,'ACT M to SAT M'!B$28,VLOOKUP(D665,'ACT M to SAT M'!A:B,2,FALSE))))</f>
        <v/>
      </c>
      <c r="F665" s="11" t="str">
        <f t="shared" si="81"/>
        <v/>
      </c>
      <c r="G665" s="11" t="str">
        <f t="shared" si="85"/>
        <v/>
      </c>
      <c r="H665" s="11" t="str">
        <f t="shared" si="82"/>
        <v/>
      </c>
      <c r="I665" s="11" t="str">
        <f t="shared" si="86"/>
        <v/>
      </c>
      <c r="J665" s="11" t="str">
        <f t="shared" si="83"/>
        <v/>
      </c>
      <c r="K665" s="11" t="str">
        <f t="shared" si="87"/>
        <v/>
      </c>
      <c r="L665" s="11" t="str">
        <f>IF('Prax Math 5732'!B665="","",'SAT M to CBEST M'!$A$2+'SAT M to CBEST M'!$B$2*E665)</f>
        <v/>
      </c>
      <c r="M665" s="11" t="str">
        <f>IF('Prax Math 5732'!B665="","", IF(L665&lt;20, 20, IF(L665&gt;80, 80, L665)))</f>
        <v/>
      </c>
    </row>
    <row r="666" spans="1:13" x14ac:dyDescent="0.25">
      <c r="A666" s="11">
        <v>665</v>
      </c>
      <c r="B666" s="30"/>
      <c r="C666" s="25" t="str">
        <f t="shared" si="80"/>
        <v/>
      </c>
      <c r="D666" s="25" t="str">
        <f t="shared" si="84"/>
        <v/>
      </c>
      <c r="E666" s="11" t="str">
        <f>IF('Prax Math 5732'!B666="","",IF('Prax Math 5732'!D666&lt;'ACT M to SAT M'!$A$2,'ACT M to SAT M'!$B$2,IF('Prax Math 5732'!D666&gt;'ACT M to SAT M'!A$28,'ACT M to SAT M'!B$28,VLOOKUP(D666,'ACT M to SAT M'!A:B,2,FALSE))))</f>
        <v/>
      </c>
      <c r="F666" s="11" t="str">
        <f t="shared" si="81"/>
        <v/>
      </c>
      <c r="G666" s="11" t="str">
        <f t="shared" si="85"/>
        <v/>
      </c>
      <c r="H666" s="11" t="str">
        <f t="shared" si="82"/>
        <v/>
      </c>
      <c r="I666" s="11" t="str">
        <f t="shared" si="86"/>
        <v/>
      </c>
      <c r="J666" s="11" t="str">
        <f t="shared" si="83"/>
        <v/>
      </c>
      <c r="K666" s="11" t="str">
        <f t="shared" si="87"/>
        <v/>
      </c>
      <c r="L666" s="11" t="str">
        <f>IF('Prax Math 5732'!B666="","",'SAT M to CBEST M'!$A$2+'SAT M to CBEST M'!$B$2*E666)</f>
        <v/>
      </c>
      <c r="M666" s="11" t="str">
        <f>IF('Prax Math 5732'!B666="","", IF(L666&lt;20, 20, IF(L666&gt;80, 80, L666)))</f>
        <v/>
      </c>
    </row>
    <row r="667" spans="1:13" x14ac:dyDescent="0.25">
      <c r="A667" s="11">
        <v>666</v>
      </c>
      <c r="B667" s="30"/>
      <c r="C667" s="25" t="str">
        <f t="shared" si="80"/>
        <v/>
      </c>
      <c r="D667" s="25" t="str">
        <f t="shared" si="84"/>
        <v/>
      </c>
      <c r="E667" s="11" t="str">
        <f>IF('Prax Math 5732'!B667="","",IF('Prax Math 5732'!D667&lt;'ACT M to SAT M'!$A$2,'ACT M to SAT M'!$B$2,IF('Prax Math 5732'!D667&gt;'ACT M to SAT M'!A$28,'ACT M to SAT M'!B$28,VLOOKUP(D667,'ACT M to SAT M'!A:B,2,FALSE))))</f>
        <v/>
      </c>
      <c r="F667" s="11" t="str">
        <f t="shared" si="81"/>
        <v/>
      </c>
      <c r="G667" s="11" t="str">
        <f t="shared" si="85"/>
        <v/>
      </c>
      <c r="H667" s="11" t="str">
        <f t="shared" si="82"/>
        <v/>
      </c>
      <c r="I667" s="11" t="str">
        <f t="shared" si="86"/>
        <v/>
      </c>
      <c r="J667" s="11" t="str">
        <f t="shared" si="83"/>
        <v/>
      </c>
      <c r="K667" s="11" t="str">
        <f t="shared" si="87"/>
        <v/>
      </c>
      <c r="L667" s="11" t="str">
        <f>IF('Prax Math 5732'!B667="","",'SAT M to CBEST M'!$A$2+'SAT M to CBEST M'!$B$2*E667)</f>
        <v/>
      </c>
      <c r="M667" s="11" t="str">
        <f>IF('Prax Math 5732'!B667="","", IF(L667&lt;20, 20, IF(L667&gt;80, 80, L667)))</f>
        <v/>
      </c>
    </row>
    <row r="668" spans="1:13" x14ac:dyDescent="0.25">
      <c r="A668" s="11">
        <v>667</v>
      </c>
      <c r="B668" s="30"/>
      <c r="C668" s="25" t="str">
        <f t="shared" si="80"/>
        <v/>
      </c>
      <c r="D668" s="25" t="str">
        <f t="shared" si="84"/>
        <v/>
      </c>
      <c r="E668" s="11" t="str">
        <f>IF('Prax Math 5732'!B668="","",IF('Prax Math 5732'!D668&lt;'ACT M to SAT M'!$A$2,'ACT M to SAT M'!$B$2,IF('Prax Math 5732'!D668&gt;'ACT M to SAT M'!A$28,'ACT M to SAT M'!B$28,VLOOKUP(D668,'ACT M to SAT M'!A:B,2,FALSE))))</f>
        <v/>
      </c>
      <c r="F668" s="11" t="str">
        <f t="shared" si="81"/>
        <v/>
      </c>
      <c r="G668" s="11" t="str">
        <f t="shared" si="85"/>
        <v/>
      </c>
      <c r="H668" s="11" t="str">
        <f t="shared" si="82"/>
        <v/>
      </c>
      <c r="I668" s="11" t="str">
        <f t="shared" si="86"/>
        <v/>
      </c>
      <c r="J668" s="11" t="str">
        <f t="shared" si="83"/>
        <v/>
      </c>
      <c r="K668" s="11" t="str">
        <f t="shared" si="87"/>
        <v/>
      </c>
      <c r="L668" s="11" t="str">
        <f>IF('Prax Math 5732'!B668="","",'SAT M to CBEST M'!$A$2+'SAT M to CBEST M'!$B$2*E668)</f>
        <v/>
      </c>
      <c r="M668" s="11" t="str">
        <f>IF('Prax Math 5732'!B668="","", IF(L668&lt;20, 20, IF(L668&gt;80, 80, L668)))</f>
        <v/>
      </c>
    </row>
    <row r="669" spans="1:13" x14ac:dyDescent="0.25">
      <c r="A669" s="11">
        <v>668</v>
      </c>
      <c r="B669" s="30"/>
      <c r="C669" s="25" t="str">
        <f t="shared" si="80"/>
        <v/>
      </c>
      <c r="D669" s="25" t="str">
        <f t="shared" si="84"/>
        <v/>
      </c>
      <c r="E669" s="11" t="str">
        <f>IF('Prax Math 5732'!B669="","",IF('Prax Math 5732'!D669&lt;'ACT M to SAT M'!$A$2,'ACT M to SAT M'!$B$2,IF('Prax Math 5732'!D669&gt;'ACT M to SAT M'!A$28,'ACT M to SAT M'!B$28,VLOOKUP(D669,'ACT M to SAT M'!A:B,2,FALSE))))</f>
        <v/>
      </c>
      <c r="F669" s="11" t="str">
        <f t="shared" si="81"/>
        <v/>
      </c>
      <c r="G669" s="11" t="str">
        <f t="shared" si="85"/>
        <v/>
      </c>
      <c r="H669" s="11" t="str">
        <f t="shared" si="82"/>
        <v/>
      </c>
      <c r="I669" s="11" t="str">
        <f t="shared" si="86"/>
        <v/>
      </c>
      <c r="J669" s="11" t="str">
        <f t="shared" si="83"/>
        <v/>
      </c>
      <c r="K669" s="11" t="str">
        <f t="shared" si="87"/>
        <v/>
      </c>
      <c r="L669" s="11" t="str">
        <f>IF('Prax Math 5732'!B669="","",'SAT M to CBEST M'!$A$2+'SAT M to CBEST M'!$B$2*E669)</f>
        <v/>
      </c>
      <c r="M669" s="11" t="str">
        <f>IF('Prax Math 5732'!B669="","", IF(L669&lt;20, 20, IF(L669&gt;80, 80, L669)))</f>
        <v/>
      </c>
    </row>
    <row r="670" spans="1:13" x14ac:dyDescent="0.25">
      <c r="A670" s="11">
        <v>669</v>
      </c>
      <c r="B670" s="30"/>
      <c r="C670" s="25" t="str">
        <f t="shared" si="80"/>
        <v/>
      </c>
      <c r="D670" s="25" t="str">
        <f t="shared" si="84"/>
        <v/>
      </c>
      <c r="E670" s="11" t="str">
        <f>IF('Prax Math 5732'!B670="","",IF('Prax Math 5732'!D670&lt;'ACT M to SAT M'!$A$2,'ACT M to SAT M'!$B$2,IF('Prax Math 5732'!D670&gt;'ACT M to SAT M'!A$28,'ACT M to SAT M'!B$28,VLOOKUP(D670,'ACT M to SAT M'!A:B,2,FALSE))))</f>
        <v/>
      </c>
      <c r="F670" s="11" t="str">
        <f t="shared" si="81"/>
        <v/>
      </c>
      <c r="G670" s="11" t="str">
        <f t="shared" si="85"/>
        <v/>
      </c>
      <c r="H670" s="11" t="str">
        <f t="shared" si="82"/>
        <v/>
      </c>
      <c r="I670" s="11" t="str">
        <f t="shared" si="86"/>
        <v/>
      </c>
      <c r="J670" s="11" t="str">
        <f t="shared" si="83"/>
        <v/>
      </c>
      <c r="K670" s="11" t="str">
        <f t="shared" si="87"/>
        <v/>
      </c>
      <c r="L670" s="11" t="str">
        <f>IF('Prax Math 5732'!B670="","",'SAT M to CBEST M'!$A$2+'SAT M to CBEST M'!$B$2*E670)</f>
        <v/>
      </c>
      <c r="M670" s="11" t="str">
        <f>IF('Prax Math 5732'!B670="","", IF(L670&lt;20, 20, IF(L670&gt;80, 80, L670)))</f>
        <v/>
      </c>
    </row>
    <row r="671" spans="1:13" x14ac:dyDescent="0.25">
      <c r="A671" s="11">
        <v>670</v>
      </c>
      <c r="B671" s="30"/>
      <c r="C671" s="25" t="str">
        <f t="shared" si="80"/>
        <v/>
      </c>
      <c r="D671" s="25" t="str">
        <f t="shared" si="84"/>
        <v/>
      </c>
      <c r="E671" s="11" t="str">
        <f>IF('Prax Math 5732'!B671="","",IF('Prax Math 5732'!D671&lt;'ACT M to SAT M'!$A$2,'ACT M to SAT M'!$B$2,IF('Prax Math 5732'!D671&gt;'ACT M to SAT M'!A$28,'ACT M to SAT M'!B$28,VLOOKUP(D671,'ACT M to SAT M'!A:B,2,FALSE))))</f>
        <v/>
      </c>
      <c r="F671" s="11" t="str">
        <f t="shared" si="81"/>
        <v/>
      </c>
      <c r="G671" s="11" t="str">
        <f t="shared" si="85"/>
        <v/>
      </c>
      <c r="H671" s="11" t="str">
        <f t="shared" si="82"/>
        <v/>
      </c>
      <c r="I671" s="11" t="str">
        <f t="shared" si="86"/>
        <v/>
      </c>
      <c r="J671" s="11" t="str">
        <f t="shared" si="83"/>
        <v/>
      </c>
      <c r="K671" s="11" t="str">
        <f t="shared" si="87"/>
        <v/>
      </c>
      <c r="L671" s="11" t="str">
        <f>IF('Prax Math 5732'!B671="","",'SAT M to CBEST M'!$A$2+'SAT M to CBEST M'!$B$2*E671)</f>
        <v/>
      </c>
      <c r="M671" s="11" t="str">
        <f>IF('Prax Math 5732'!B671="","", IF(L671&lt;20, 20, IF(L671&gt;80, 80, L671)))</f>
        <v/>
      </c>
    </row>
    <row r="672" spans="1:13" x14ac:dyDescent="0.25">
      <c r="A672" s="11">
        <v>671</v>
      </c>
      <c r="B672" s="30"/>
      <c r="C672" s="25" t="str">
        <f t="shared" si="80"/>
        <v/>
      </c>
      <c r="D672" s="25" t="str">
        <f t="shared" si="84"/>
        <v/>
      </c>
      <c r="E672" s="11" t="str">
        <f>IF('Prax Math 5732'!B672="","",IF('Prax Math 5732'!D672&lt;'ACT M to SAT M'!$A$2,'ACT M to SAT M'!$B$2,IF('Prax Math 5732'!D672&gt;'ACT M to SAT M'!A$28,'ACT M to SAT M'!B$28,VLOOKUP(D672,'ACT M to SAT M'!A:B,2,FALSE))))</f>
        <v/>
      </c>
      <c r="F672" s="11" t="str">
        <f t="shared" si="81"/>
        <v/>
      </c>
      <c r="G672" s="11" t="str">
        <f t="shared" si="85"/>
        <v/>
      </c>
      <c r="H672" s="11" t="str">
        <f t="shared" si="82"/>
        <v/>
      </c>
      <c r="I672" s="11" t="str">
        <f t="shared" si="86"/>
        <v/>
      </c>
      <c r="J672" s="11" t="str">
        <f t="shared" si="83"/>
        <v/>
      </c>
      <c r="K672" s="11" t="str">
        <f t="shared" si="87"/>
        <v/>
      </c>
      <c r="L672" s="11" t="str">
        <f>IF('Prax Math 5732'!B672="","",'SAT M to CBEST M'!$A$2+'SAT M to CBEST M'!$B$2*E672)</f>
        <v/>
      </c>
      <c r="M672" s="11" t="str">
        <f>IF('Prax Math 5732'!B672="","", IF(L672&lt;20, 20, IF(L672&gt;80, 80, L672)))</f>
        <v/>
      </c>
    </row>
    <row r="673" spans="1:13" x14ac:dyDescent="0.25">
      <c r="A673" s="11">
        <v>672</v>
      </c>
      <c r="B673" s="30"/>
      <c r="C673" s="25" t="str">
        <f t="shared" si="80"/>
        <v/>
      </c>
      <c r="D673" s="25" t="str">
        <f t="shared" si="84"/>
        <v/>
      </c>
      <c r="E673" s="11" t="str">
        <f>IF('Prax Math 5732'!B673="","",IF('Prax Math 5732'!D673&lt;'ACT M to SAT M'!$A$2,'ACT M to SAT M'!$B$2,IF('Prax Math 5732'!D673&gt;'ACT M to SAT M'!A$28,'ACT M to SAT M'!B$28,VLOOKUP(D673,'ACT M to SAT M'!A:B,2,FALSE))))</f>
        <v/>
      </c>
      <c r="F673" s="11" t="str">
        <f t="shared" si="81"/>
        <v/>
      </c>
      <c r="G673" s="11" t="str">
        <f t="shared" si="85"/>
        <v/>
      </c>
      <c r="H673" s="11" t="str">
        <f t="shared" si="82"/>
        <v/>
      </c>
      <c r="I673" s="11" t="str">
        <f t="shared" si="86"/>
        <v/>
      </c>
      <c r="J673" s="11" t="str">
        <f t="shared" si="83"/>
        <v/>
      </c>
      <c r="K673" s="11" t="str">
        <f t="shared" si="87"/>
        <v/>
      </c>
      <c r="L673" s="11" t="str">
        <f>IF('Prax Math 5732'!B673="","",'SAT M to CBEST M'!$A$2+'SAT M to CBEST M'!$B$2*E673)</f>
        <v/>
      </c>
      <c r="M673" s="11" t="str">
        <f>IF('Prax Math 5732'!B673="","", IF(L673&lt;20, 20, IF(L673&gt;80, 80, L673)))</f>
        <v/>
      </c>
    </row>
    <row r="674" spans="1:13" x14ac:dyDescent="0.25">
      <c r="A674" s="11">
        <v>673</v>
      </c>
      <c r="B674" s="30"/>
      <c r="C674" s="25" t="str">
        <f t="shared" si="80"/>
        <v/>
      </c>
      <c r="D674" s="25" t="str">
        <f t="shared" si="84"/>
        <v/>
      </c>
      <c r="E674" s="11" t="str">
        <f>IF('Prax Math 5732'!B674="","",IF('Prax Math 5732'!D674&lt;'ACT M to SAT M'!$A$2,'ACT M to SAT M'!$B$2,IF('Prax Math 5732'!D674&gt;'ACT M to SAT M'!A$28,'ACT M to SAT M'!B$28,VLOOKUP(D674,'ACT M to SAT M'!A:B,2,FALSE))))</f>
        <v/>
      </c>
      <c r="F674" s="11" t="str">
        <f t="shared" si="81"/>
        <v/>
      </c>
      <c r="G674" s="11" t="str">
        <f t="shared" si="85"/>
        <v/>
      </c>
      <c r="H674" s="11" t="str">
        <f t="shared" si="82"/>
        <v/>
      </c>
      <c r="I674" s="11" t="str">
        <f t="shared" si="86"/>
        <v/>
      </c>
      <c r="J674" s="11" t="str">
        <f t="shared" si="83"/>
        <v/>
      </c>
      <c r="K674" s="11" t="str">
        <f t="shared" si="87"/>
        <v/>
      </c>
      <c r="L674" s="11" t="str">
        <f>IF('Prax Math 5732'!B674="","",'SAT M to CBEST M'!$A$2+'SAT M to CBEST M'!$B$2*E674)</f>
        <v/>
      </c>
      <c r="M674" s="11" t="str">
        <f>IF('Prax Math 5732'!B674="","", IF(L674&lt;20, 20, IF(L674&gt;80, 80, L674)))</f>
        <v/>
      </c>
    </row>
    <row r="675" spans="1:13" x14ac:dyDescent="0.25">
      <c r="A675" s="11">
        <v>674</v>
      </c>
      <c r="B675" s="30"/>
      <c r="C675" s="25" t="str">
        <f t="shared" si="80"/>
        <v/>
      </c>
      <c r="D675" s="25" t="str">
        <f t="shared" si="84"/>
        <v/>
      </c>
      <c r="E675" s="11" t="str">
        <f>IF('Prax Math 5732'!B675="","",IF('Prax Math 5732'!D675&lt;'ACT M to SAT M'!$A$2,'ACT M to SAT M'!$B$2,IF('Prax Math 5732'!D675&gt;'ACT M to SAT M'!A$28,'ACT M to SAT M'!B$28,VLOOKUP(D675,'ACT M to SAT M'!A:B,2,FALSE))))</f>
        <v/>
      </c>
      <c r="F675" s="11" t="str">
        <f t="shared" si="81"/>
        <v/>
      </c>
      <c r="G675" s="11" t="str">
        <f t="shared" si="85"/>
        <v/>
      </c>
      <c r="H675" s="11" t="str">
        <f t="shared" si="82"/>
        <v/>
      </c>
      <c r="I675" s="11" t="str">
        <f t="shared" si="86"/>
        <v/>
      </c>
      <c r="J675" s="11" t="str">
        <f t="shared" si="83"/>
        <v/>
      </c>
      <c r="K675" s="11" t="str">
        <f t="shared" si="87"/>
        <v/>
      </c>
      <c r="L675" s="11" t="str">
        <f>IF('Prax Math 5732'!B675="","",'SAT M to CBEST M'!$A$2+'SAT M to CBEST M'!$B$2*E675)</f>
        <v/>
      </c>
      <c r="M675" s="11" t="str">
        <f>IF('Prax Math 5732'!B675="","", IF(L675&lt;20, 20, IF(L675&gt;80, 80, L675)))</f>
        <v/>
      </c>
    </row>
    <row r="676" spans="1:13" x14ac:dyDescent="0.25">
      <c r="A676" s="11">
        <v>675</v>
      </c>
      <c r="B676" s="30"/>
      <c r="C676" s="25" t="str">
        <f t="shared" si="80"/>
        <v/>
      </c>
      <c r="D676" s="25" t="str">
        <f t="shared" si="84"/>
        <v/>
      </c>
      <c r="E676" s="11" t="str">
        <f>IF('Prax Math 5732'!B676="","",IF('Prax Math 5732'!D676&lt;'ACT M to SAT M'!$A$2,'ACT M to SAT M'!$B$2,IF('Prax Math 5732'!D676&gt;'ACT M to SAT M'!A$28,'ACT M to SAT M'!B$28,VLOOKUP(D676,'ACT M to SAT M'!A:B,2,FALSE))))</f>
        <v/>
      </c>
      <c r="F676" s="11" t="str">
        <f t="shared" si="81"/>
        <v/>
      </c>
      <c r="G676" s="11" t="str">
        <f t="shared" si="85"/>
        <v/>
      </c>
      <c r="H676" s="11" t="str">
        <f t="shared" si="82"/>
        <v/>
      </c>
      <c r="I676" s="11" t="str">
        <f t="shared" si="86"/>
        <v/>
      </c>
      <c r="J676" s="11" t="str">
        <f t="shared" si="83"/>
        <v/>
      </c>
      <c r="K676" s="11" t="str">
        <f t="shared" si="87"/>
        <v/>
      </c>
      <c r="L676" s="11" t="str">
        <f>IF('Prax Math 5732'!B676="","",'SAT M to CBEST M'!$A$2+'SAT M to CBEST M'!$B$2*E676)</f>
        <v/>
      </c>
      <c r="M676" s="11" t="str">
        <f>IF('Prax Math 5732'!B676="","", IF(L676&lt;20, 20, IF(L676&gt;80, 80, L676)))</f>
        <v/>
      </c>
    </row>
    <row r="677" spans="1:13" x14ac:dyDescent="0.25">
      <c r="A677" s="11">
        <v>676</v>
      </c>
      <c r="B677" s="30"/>
      <c r="C677" s="25" t="str">
        <f t="shared" si="80"/>
        <v/>
      </c>
      <c r="D677" s="25" t="str">
        <f t="shared" si="84"/>
        <v/>
      </c>
      <c r="E677" s="11" t="str">
        <f>IF('Prax Math 5732'!B677="","",IF('Prax Math 5732'!D677&lt;'ACT M to SAT M'!$A$2,'ACT M to SAT M'!$B$2,IF('Prax Math 5732'!D677&gt;'ACT M to SAT M'!A$28,'ACT M to SAT M'!B$28,VLOOKUP(D677,'ACT M to SAT M'!A:B,2,FALSE))))</f>
        <v/>
      </c>
      <c r="F677" s="11" t="str">
        <f t="shared" si="81"/>
        <v/>
      </c>
      <c r="G677" s="11" t="str">
        <f t="shared" si="85"/>
        <v/>
      </c>
      <c r="H677" s="11" t="str">
        <f t="shared" si="82"/>
        <v/>
      </c>
      <c r="I677" s="11" t="str">
        <f t="shared" si="86"/>
        <v/>
      </c>
      <c r="J677" s="11" t="str">
        <f t="shared" si="83"/>
        <v/>
      </c>
      <c r="K677" s="11" t="str">
        <f t="shared" si="87"/>
        <v/>
      </c>
      <c r="L677" s="11" t="str">
        <f>IF('Prax Math 5732'!B677="","",'SAT M to CBEST M'!$A$2+'SAT M to CBEST M'!$B$2*E677)</f>
        <v/>
      </c>
      <c r="M677" s="11" t="str">
        <f>IF('Prax Math 5732'!B677="","", IF(L677&lt;20, 20, IF(L677&gt;80, 80, L677)))</f>
        <v/>
      </c>
    </row>
    <row r="678" spans="1:13" x14ac:dyDescent="0.25">
      <c r="A678" s="11">
        <v>677</v>
      </c>
      <c r="B678" s="30"/>
      <c r="C678" s="25" t="str">
        <f t="shared" si="80"/>
        <v/>
      </c>
      <c r="D678" s="25" t="str">
        <f t="shared" si="84"/>
        <v/>
      </c>
      <c r="E678" s="11" t="str">
        <f>IF('Prax Math 5732'!B678="","",IF('Prax Math 5732'!D678&lt;'ACT M to SAT M'!$A$2,'ACT M to SAT M'!$B$2,IF('Prax Math 5732'!D678&gt;'ACT M to SAT M'!A$28,'ACT M to SAT M'!B$28,VLOOKUP(D678,'ACT M to SAT M'!A:B,2,FALSE))))</f>
        <v/>
      </c>
      <c r="F678" s="11" t="str">
        <f t="shared" si="81"/>
        <v/>
      </c>
      <c r="G678" s="11" t="str">
        <f t="shared" si="85"/>
        <v/>
      </c>
      <c r="H678" s="11" t="str">
        <f t="shared" si="82"/>
        <v/>
      </c>
      <c r="I678" s="11" t="str">
        <f t="shared" si="86"/>
        <v/>
      </c>
      <c r="J678" s="11" t="str">
        <f t="shared" si="83"/>
        <v/>
      </c>
      <c r="K678" s="11" t="str">
        <f t="shared" si="87"/>
        <v/>
      </c>
      <c r="L678" s="11" t="str">
        <f>IF('Prax Math 5732'!B678="","",'SAT M to CBEST M'!$A$2+'SAT M to CBEST M'!$B$2*E678)</f>
        <v/>
      </c>
      <c r="M678" s="11" t="str">
        <f>IF('Prax Math 5732'!B678="","", IF(L678&lt;20, 20, IF(L678&gt;80, 80, L678)))</f>
        <v/>
      </c>
    </row>
    <row r="679" spans="1:13" x14ac:dyDescent="0.25">
      <c r="A679" s="11">
        <v>678</v>
      </c>
      <c r="B679" s="30"/>
      <c r="C679" s="25" t="str">
        <f t="shared" si="80"/>
        <v/>
      </c>
      <c r="D679" s="25" t="str">
        <f t="shared" si="84"/>
        <v/>
      </c>
      <c r="E679" s="11" t="str">
        <f>IF('Prax Math 5732'!B679="","",IF('Prax Math 5732'!D679&lt;'ACT M to SAT M'!$A$2,'ACT M to SAT M'!$B$2,IF('Prax Math 5732'!D679&gt;'ACT M to SAT M'!A$28,'ACT M to SAT M'!B$28,VLOOKUP(D679,'ACT M to SAT M'!A:B,2,FALSE))))</f>
        <v/>
      </c>
      <c r="F679" s="11" t="str">
        <f t="shared" si="81"/>
        <v/>
      </c>
      <c r="G679" s="11" t="str">
        <f t="shared" si="85"/>
        <v/>
      </c>
      <c r="H679" s="11" t="str">
        <f t="shared" si="82"/>
        <v/>
      </c>
      <c r="I679" s="11" t="str">
        <f t="shared" si="86"/>
        <v/>
      </c>
      <c r="J679" s="11" t="str">
        <f t="shared" si="83"/>
        <v/>
      </c>
      <c r="K679" s="11" t="str">
        <f t="shared" si="87"/>
        <v/>
      </c>
      <c r="L679" s="11" t="str">
        <f>IF('Prax Math 5732'!B679="","",'SAT M to CBEST M'!$A$2+'SAT M to CBEST M'!$B$2*E679)</f>
        <v/>
      </c>
      <c r="M679" s="11" t="str">
        <f>IF('Prax Math 5732'!B679="","", IF(L679&lt;20, 20, IF(L679&gt;80, 80, L679)))</f>
        <v/>
      </c>
    </row>
    <row r="680" spans="1:13" x14ac:dyDescent="0.25">
      <c r="A680" s="11">
        <v>679</v>
      </c>
      <c r="B680" s="30"/>
      <c r="C680" s="25" t="str">
        <f t="shared" si="80"/>
        <v/>
      </c>
      <c r="D680" s="25" t="str">
        <f t="shared" si="84"/>
        <v/>
      </c>
      <c r="E680" s="11" t="str">
        <f>IF('Prax Math 5732'!B680="","",IF('Prax Math 5732'!D680&lt;'ACT M to SAT M'!$A$2,'ACT M to SAT M'!$B$2,IF('Prax Math 5732'!D680&gt;'ACT M to SAT M'!A$28,'ACT M to SAT M'!B$28,VLOOKUP(D680,'ACT M to SAT M'!A:B,2,FALSE))))</f>
        <v/>
      </c>
      <c r="F680" s="11" t="str">
        <f t="shared" si="81"/>
        <v/>
      </c>
      <c r="G680" s="11" t="str">
        <f t="shared" si="85"/>
        <v/>
      </c>
      <c r="H680" s="11" t="str">
        <f t="shared" si="82"/>
        <v/>
      </c>
      <c r="I680" s="11" t="str">
        <f t="shared" si="86"/>
        <v/>
      </c>
      <c r="J680" s="11" t="str">
        <f t="shared" si="83"/>
        <v/>
      </c>
      <c r="K680" s="11" t="str">
        <f t="shared" si="87"/>
        <v/>
      </c>
      <c r="L680" s="11" t="str">
        <f>IF('Prax Math 5732'!B680="","",'SAT M to CBEST M'!$A$2+'SAT M to CBEST M'!$B$2*E680)</f>
        <v/>
      </c>
      <c r="M680" s="11" t="str">
        <f>IF('Prax Math 5732'!B680="","", IF(L680&lt;20, 20, IF(L680&gt;80, 80, L680)))</f>
        <v/>
      </c>
    </row>
    <row r="681" spans="1:13" x14ac:dyDescent="0.25">
      <c r="A681" s="11">
        <v>680</v>
      </c>
      <c r="B681" s="30"/>
      <c r="C681" s="25" t="str">
        <f t="shared" si="80"/>
        <v/>
      </c>
      <c r="D681" s="25" t="str">
        <f t="shared" si="84"/>
        <v/>
      </c>
      <c r="E681" s="11" t="str">
        <f>IF('Prax Math 5732'!B681="","",IF('Prax Math 5732'!D681&lt;'ACT M to SAT M'!$A$2,'ACT M to SAT M'!$B$2,IF('Prax Math 5732'!D681&gt;'ACT M to SAT M'!A$28,'ACT M to SAT M'!B$28,VLOOKUP(D681,'ACT M to SAT M'!A:B,2,FALSE))))</f>
        <v/>
      </c>
      <c r="F681" s="11" t="str">
        <f t="shared" si="81"/>
        <v/>
      </c>
      <c r="G681" s="11" t="str">
        <f t="shared" si="85"/>
        <v/>
      </c>
      <c r="H681" s="11" t="str">
        <f t="shared" si="82"/>
        <v/>
      </c>
      <c r="I681" s="11" t="str">
        <f t="shared" si="86"/>
        <v/>
      </c>
      <c r="J681" s="11" t="str">
        <f t="shared" si="83"/>
        <v/>
      </c>
      <c r="K681" s="11" t="str">
        <f t="shared" si="87"/>
        <v/>
      </c>
      <c r="L681" s="11" t="str">
        <f>IF('Prax Math 5732'!B681="","",'SAT M to CBEST M'!$A$2+'SAT M to CBEST M'!$B$2*E681)</f>
        <v/>
      </c>
      <c r="M681" s="11" t="str">
        <f>IF('Prax Math 5732'!B681="","", IF(L681&lt;20, 20, IF(L681&gt;80, 80, L681)))</f>
        <v/>
      </c>
    </row>
    <row r="682" spans="1:13" x14ac:dyDescent="0.25">
      <c r="A682" s="11">
        <v>681</v>
      </c>
      <c r="B682" s="30"/>
      <c r="C682" s="25" t="str">
        <f t="shared" si="80"/>
        <v/>
      </c>
      <c r="D682" s="25" t="str">
        <f t="shared" si="84"/>
        <v/>
      </c>
      <c r="E682" s="11" t="str">
        <f>IF('Prax Math 5732'!B682="","",IF('Prax Math 5732'!D682&lt;'ACT M to SAT M'!$A$2,'ACT M to SAT M'!$B$2,IF('Prax Math 5732'!D682&gt;'ACT M to SAT M'!A$28,'ACT M to SAT M'!B$28,VLOOKUP(D682,'ACT M to SAT M'!A:B,2,FALSE))))</f>
        <v/>
      </c>
      <c r="F682" s="11" t="str">
        <f t="shared" si="81"/>
        <v/>
      </c>
      <c r="G682" s="11" t="str">
        <f t="shared" si="85"/>
        <v/>
      </c>
      <c r="H682" s="11" t="str">
        <f t="shared" si="82"/>
        <v/>
      </c>
      <c r="I682" s="11" t="str">
        <f t="shared" si="86"/>
        <v/>
      </c>
      <c r="J682" s="11" t="str">
        <f t="shared" si="83"/>
        <v/>
      </c>
      <c r="K682" s="11" t="str">
        <f t="shared" si="87"/>
        <v/>
      </c>
      <c r="L682" s="11" t="str">
        <f>IF('Prax Math 5732'!B682="","",'SAT M to CBEST M'!$A$2+'SAT M to CBEST M'!$B$2*E682)</f>
        <v/>
      </c>
      <c r="M682" s="11" t="str">
        <f>IF('Prax Math 5732'!B682="","", IF(L682&lt;20, 20, IF(L682&gt;80, 80, L682)))</f>
        <v/>
      </c>
    </row>
    <row r="683" spans="1:13" x14ac:dyDescent="0.25">
      <c r="A683" s="11">
        <v>682</v>
      </c>
      <c r="B683" s="30"/>
      <c r="C683" s="25" t="str">
        <f t="shared" si="80"/>
        <v/>
      </c>
      <c r="D683" s="25" t="str">
        <f t="shared" si="84"/>
        <v/>
      </c>
      <c r="E683" s="11" t="str">
        <f>IF('Prax Math 5732'!B683="","",IF('Prax Math 5732'!D683&lt;'ACT M to SAT M'!$A$2,'ACT M to SAT M'!$B$2,IF('Prax Math 5732'!D683&gt;'ACT M to SAT M'!A$28,'ACT M to SAT M'!B$28,VLOOKUP(D683,'ACT M to SAT M'!A:B,2,FALSE))))</f>
        <v/>
      </c>
      <c r="F683" s="11" t="str">
        <f t="shared" si="81"/>
        <v/>
      </c>
      <c r="G683" s="11" t="str">
        <f t="shared" si="85"/>
        <v/>
      </c>
      <c r="H683" s="11" t="str">
        <f t="shared" si="82"/>
        <v/>
      </c>
      <c r="I683" s="11" t="str">
        <f t="shared" si="86"/>
        <v/>
      </c>
      <c r="J683" s="11" t="str">
        <f t="shared" si="83"/>
        <v/>
      </c>
      <c r="K683" s="11" t="str">
        <f t="shared" si="87"/>
        <v/>
      </c>
      <c r="L683" s="11" t="str">
        <f>IF('Prax Math 5732'!B683="","",'SAT M to CBEST M'!$A$2+'SAT M to CBEST M'!$B$2*E683)</f>
        <v/>
      </c>
      <c r="M683" s="11" t="str">
        <f>IF('Prax Math 5732'!B683="","", IF(L683&lt;20, 20, IF(L683&gt;80, 80, L683)))</f>
        <v/>
      </c>
    </row>
    <row r="684" spans="1:13" x14ac:dyDescent="0.25">
      <c r="A684" s="11">
        <v>683</v>
      </c>
      <c r="B684" s="30"/>
      <c r="C684" s="25" t="str">
        <f t="shared" si="80"/>
        <v/>
      </c>
      <c r="D684" s="25" t="str">
        <f t="shared" si="84"/>
        <v/>
      </c>
      <c r="E684" s="11" t="str">
        <f>IF('Prax Math 5732'!B684="","",IF('Prax Math 5732'!D684&lt;'ACT M to SAT M'!$A$2,'ACT M to SAT M'!$B$2,IF('Prax Math 5732'!D684&gt;'ACT M to SAT M'!A$28,'ACT M to SAT M'!B$28,VLOOKUP(D684,'ACT M to SAT M'!A:B,2,FALSE))))</f>
        <v/>
      </c>
      <c r="F684" s="11" t="str">
        <f t="shared" si="81"/>
        <v/>
      </c>
      <c r="G684" s="11" t="str">
        <f t="shared" si="85"/>
        <v/>
      </c>
      <c r="H684" s="11" t="str">
        <f t="shared" si="82"/>
        <v/>
      </c>
      <c r="I684" s="11" t="str">
        <f t="shared" si="86"/>
        <v/>
      </c>
      <c r="J684" s="11" t="str">
        <f t="shared" si="83"/>
        <v/>
      </c>
      <c r="K684" s="11" t="str">
        <f t="shared" si="87"/>
        <v/>
      </c>
      <c r="L684" s="11" t="str">
        <f>IF('Prax Math 5732'!B684="","",'SAT M to CBEST M'!$A$2+'SAT M to CBEST M'!$B$2*E684)</f>
        <v/>
      </c>
      <c r="M684" s="11" t="str">
        <f>IF('Prax Math 5732'!B684="","", IF(L684&lt;20, 20, IF(L684&gt;80, 80, L684)))</f>
        <v/>
      </c>
    </row>
    <row r="685" spans="1:13" x14ac:dyDescent="0.25">
      <c r="A685" s="11">
        <v>684</v>
      </c>
      <c r="B685" s="30"/>
      <c r="C685" s="25" t="str">
        <f t="shared" si="80"/>
        <v/>
      </c>
      <c r="D685" s="25" t="str">
        <f t="shared" si="84"/>
        <v/>
      </c>
      <c r="E685" s="11" t="str">
        <f>IF('Prax Math 5732'!B685="","",IF('Prax Math 5732'!D685&lt;'ACT M to SAT M'!$A$2,'ACT M to SAT M'!$B$2,IF('Prax Math 5732'!D685&gt;'ACT M to SAT M'!A$28,'ACT M to SAT M'!B$28,VLOOKUP(D685,'ACT M to SAT M'!A:B,2,FALSE))))</f>
        <v/>
      </c>
      <c r="F685" s="11" t="str">
        <f t="shared" si="81"/>
        <v/>
      </c>
      <c r="G685" s="11" t="str">
        <f t="shared" si="85"/>
        <v/>
      </c>
      <c r="H685" s="11" t="str">
        <f t="shared" si="82"/>
        <v/>
      </c>
      <c r="I685" s="11" t="str">
        <f t="shared" si="86"/>
        <v/>
      </c>
      <c r="J685" s="11" t="str">
        <f t="shared" si="83"/>
        <v/>
      </c>
      <c r="K685" s="11" t="str">
        <f t="shared" si="87"/>
        <v/>
      </c>
      <c r="L685" s="11" t="str">
        <f>IF('Prax Math 5732'!B685="","",'SAT M to CBEST M'!$A$2+'SAT M to CBEST M'!$B$2*E685)</f>
        <v/>
      </c>
      <c r="M685" s="11" t="str">
        <f>IF('Prax Math 5732'!B685="","", IF(L685&lt;20, 20, IF(L685&gt;80, 80, L685)))</f>
        <v/>
      </c>
    </row>
    <row r="686" spans="1:13" x14ac:dyDescent="0.25">
      <c r="A686" s="11">
        <v>685</v>
      </c>
      <c r="B686" s="30"/>
      <c r="C686" s="25" t="str">
        <f t="shared" si="80"/>
        <v/>
      </c>
      <c r="D686" s="25" t="str">
        <f t="shared" si="84"/>
        <v/>
      </c>
      <c r="E686" s="11" t="str">
        <f>IF('Prax Math 5732'!B686="","",IF('Prax Math 5732'!D686&lt;'ACT M to SAT M'!$A$2,'ACT M to SAT M'!$B$2,IF('Prax Math 5732'!D686&gt;'ACT M to SAT M'!A$28,'ACT M to SAT M'!B$28,VLOOKUP(D686,'ACT M to SAT M'!A:B,2,FALSE))))</f>
        <v/>
      </c>
      <c r="F686" s="11" t="str">
        <f t="shared" si="81"/>
        <v/>
      </c>
      <c r="G686" s="11" t="str">
        <f t="shared" si="85"/>
        <v/>
      </c>
      <c r="H686" s="11" t="str">
        <f t="shared" si="82"/>
        <v/>
      </c>
      <c r="I686" s="11" t="str">
        <f t="shared" si="86"/>
        <v/>
      </c>
      <c r="J686" s="11" t="str">
        <f t="shared" si="83"/>
        <v/>
      </c>
      <c r="K686" s="11" t="str">
        <f t="shared" si="87"/>
        <v/>
      </c>
      <c r="L686" s="11" t="str">
        <f>IF('Prax Math 5732'!B686="","",'SAT M to CBEST M'!$A$2+'SAT M to CBEST M'!$B$2*E686)</f>
        <v/>
      </c>
      <c r="M686" s="11" t="str">
        <f>IF('Prax Math 5732'!B686="","", IF(L686&lt;20, 20, IF(L686&gt;80, 80, L686)))</f>
        <v/>
      </c>
    </row>
    <row r="687" spans="1:13" x14ac:dyDescent="0.25">
      <c r="A687" s="11">
        <v>686</v>
      </c>
      <c r="B687" s="30"/>
      <c r="C687" s="25" t="str">
        <f t="shared" si="80"/>
        <v/>
      </c>
      <c r="D687" s="25" t="str">
        <f t="shared" si="84"/>
        <v/>
      </c>
      <c r="E687" s="11" t="str">
        <f>IF('Prax Math 5732'!B687="","",IF('Prax Math 5732'!D687&lt;'ACT M to SAT M'!$A$2,'ACT M to SAT M'!$B$2,IF('Prax Math 5732'!D687&gt;'ACT M to SAT M'!A$28,'ACT M to SAT M'!B$28,VLOOKUP(D687,'ACT M to SAT M'!A:B,2,FALSE))))</f>
        <v/>
      </c>
      <c r="F687" s="11" t="str">
        <f t="shared" si="81"/>
        <v/>
      </c>
      <c r="G687" s="11" t="str">
        <f t="shared" si="85"/>
        <v/>
      </c>
      <c r="H687" s="11" t="str">
        <f t="shared" si="82"/>
        <v/>
      </c>
      <c r="I687" s="11" t="str">
        <f t="shared" si="86"/>
        <v/>
      </c>
      <c r="J687" s="11" t="str">
        <f t="shared" si="83"/>
        <v/>
      </c>
      <c r="K687" s="11" t="str">
        <f t="shared" si="87"/>
        <v/>
      </c>
      <c r="L687" s="11" t="str">
        <f>IF('Prax Math 5732'!B687="","",'SAT M to CBEST M'!$A$2+'SAT M to CBEST M'!$B$2*E687)</f>
        <v/>
      </c>
      <c r="M687" s="11" t="str">
        <f>IF('Prax Math 5732'!B687="","", IF(L687&lt;20, 20, IF(L687&gt;80, 80, L687)))</f>
        <v/>
      </c>
    </row>
    <row r="688" spans="1:13" x14ac:dyDescent="0.25">
      <c r="A688" s="11">
        <v>687</v>
      </c>
      <c r="B688" s="30"/>
      <c r="C688" s="25" t="str">
        <f t="shared" si="80"/>
        <v/>
      </c>
      <c r="D688" s="25" t="str">
        <f t="shared" si="84"/>
        <v/>
      </c>
      <c r="E688" s="11" t="str">
        <f>IF('Prax Math 5732'!B688="","",IF('Prax Math 5732'!D688&lt;'ACT M to SAT M'!$A$2,'ACT M to SAT M'!$B$2,IF('Prax Math 5732'!D688&gt;'ACT M to SAT M'!A$28,'ACT M to SAT M'!B$28,VLOOKUP(D688,'ACT M to SAT M'!A:B,2,FALSE))))</f>
        <v/>
      </c>
      <c r="F688" s="11" t="str">
        <f t="shared" si="81"/>
        <v/>
      </c>
      <c r="G688" s="11" t="str">
        <f t="shared" si="85"/>
        <v/>
      </c>
      <c r="H688" s="11" t="str">
        <f t="shared" si="82"/>
        <v/>
      </c>
      <c r="I688" s="11" t="str">
        <f t="shared" si="86"/>
        <v/>
      </c>
      <c r="J688" s="11" t="str">
        <f t="shared" si="83"/>
        <v/>
      </c>
      <c r="K688" s="11" t="str">
        <f t="shared" si="87"/>
        <v/>
      </c>
      <c r="L688" s="11" t="str">
        <f>IF('Prax Math 5732'!B688="","",'SAT M to CBEST M'!$A$2+'SAT M to CBEST M'!$B$2*E688)</f>
        <v/>
      </c>
      <c r="M688" s="11" t="str">
        <f>IF('Prax Math 5732'!B688="","", IF(L688&lt;20, 20, IF(L688&gt;80, 80, L688)))</f>
        <v/>
      </c>
    </row>
    <row r="689" spans="1:13" x14ac:dyDescent="0.25">
      <c r="A689" s="11">
        <v>688</v>
      </c>
      <c r="B689" s="30"/>
      <c r="C689" s="25" t="str">
        <f t="shared" si="80"/>
        <v/>
      </c>
      <c r="D689" s="25" t="str">
        <f t="shared" si="84"/>
        <v/>
      </c>
      <c r="E689" s="11" t="str">
        <f>IF('Prax Math 5732'!B689="","",IF('Prax Math 5732'!D689&lt;'ACT M to SAT M'!$A$2,'ACT M to SAT M'!$B$2,IF('Prax Math 5732'!D689&gt;'ACT M to SAT M'!A$28,'ACT M to SAT M'!B$28,VLOOKUP(D689,'ACT M to SAT M'!A:B,2,FALSE))))</f>
        <v/>
      </c>
      <c r="F689" s="11" t="str">
        <f t="shared" si="81"/>
        <v/>
      </c>
      <c r="G689" s="11" t="str">
        <f t="shared" si="85"/>
        <v/>
      </c>
      <c r="H689" s="11" t="str">
        <f t="shared" si="82"/>
        <v/>
      </c>
      <c r="I689" s="11" t="str">
        <f t="shared" si="86"/>
        <v/>
      </c>
      <c r="J689" s="11" t="str">
        <f t="shared" si="83"/>
        <v/>
      </c>
      <c r="K689" s="11" t="str">
        <f t="shared" si="87"/>
        <v/>
      </c>
      <c r="L689" s="11" t="str">
        <f>IF('Prax Math 5732'!B689="","",'SAT M to CBEST M'!$A$2+'SAT M to CBEST M'!$B$2*E689)</f>
        <v/>
      </c>
      <c r="M689" s="11" t="str">
        <f>IF('Prax Math 5732'!B689="","", IF(L689&lt;20, 20, IF(L689&gt;80, 80, L689)))</f>
        <v/>
      </c>
    </row>
    <row r="690" spans="1:13" x14ac:dyDescent="0.25">
      <c r="A690" s="11">
        <v>689</v>
      </c>
      <c r="B690" s="30"/>
      <c r="C690" s="25" t="str">
        <f t="shared" si="80"/>
        <v/>
      </c>
      <c r="D690" s="25" t="str">
        <f t="shared" si="84"/>
        <v/>
      </c>
      <c r="E690" s="11" t="str">
        <f>IF('Prax Math 5732'!B690="","",IF('Prax Math 5732'!D690&lt;'ACT M to SAT M'!$A$2,'ACT M to SAT M'!$B$2,IF('Prax Math 5732'!D690&gt;'ACT M to SAT M'!A$28,'ACT M to SAT M'!B$28,VLOOKUP(D690,'ACT M to SAT M'!A:B,2,FALSE))))</f>
        <v/>
      </c>
      <c r="F690" s="11" t="str">
        <f t="shared" si="81"/>
        <v/>
      </c>
      <c r="G690" s="11" t="str">
        <f t="shared" si="85"/>
        <v/>
      </c>
      <c r="H690" s="11" t="str">
        <f t="shared" si="82"/>
        <v/>
      </c>
      <c r="I690" s="11" t="str">
        <f t="shared" si="86"/>
        <v/>
      </c>
      <c r="J690" s="11" t="str">
        <f t="shared" si="83"/>
        <v/>
      </c>
      <c r="K690" s="11" t="str">
        <f t="shared" si="87"/>
        <v/>
      </c>
      <c r="L690" s="11" t="str">
        <f>IF('Prax Math 5732'!B690="","",'SAT M to CBEST M'!$A$2+'SAT M to CBEST M'!$B$2*E690)</f>
        <v/>
      </c>
      <c r="M690" s="11" t="str">
        <f>IF('Prax Math 5732'!B690="","", IF(L690&lt;20, 20, IF(L690&gt;80, 80, L690)))</f>
        <v/>
      </c>
    </row>
    <row r="691" spans="1:13" x14ac:dyDescent="0.25">
      <c r="A691" s="11">
        <v>690</v>
      </c>
      <c r="B691" s="30"/>
      <c r="C691" s="25" t="str">
        <f t="shared" si="80"/>
        <v/>
      </c>
      <c r="D691" s="25" t="str">
        <f t="shared" si="84"/>
        <v/>
      </c>
      <c r="E691" s="11" t="str">
        <f>IF('Prax Math 5732'!B691="","",IF('Prax Math 5732'!D691&lt;'ACT M to SAT M'!$A$2,'ACT M to SAT M'!$B$2,IF('Prax Math 5732'!D691&gt;'ACT M to SAT M'!A$28,'ACT M to SAT M'!B$28,VLOOKUP(D691,'ACT M to SAT M'!A:B,2,FALSE))))</f>
        <v/>
      </c>
      <c r="F691" s="11" t="str">
        <f t="shared" si="81"/>
        <v/>
      </c>
      <c r="G691" s="11" t="str">
        <f t="shared" si="85"/>
        <v/>
      </c>
      <c r="H691" s="11" t="str">
        <f t="shared" si="82"/>
        <v/>
      </c>
      <c r="I691" s="11" t="str">
        <f t="shared" si="86"/>
        <v/>
      </c>
      <c r="J691" s="11" t="str">
        <f t="shared" si="83"/>
        <v/>
      </c>
      <c r="K691" s="11" t="str">
        <f t="shared" si="87"/>
        <v/>
      </c>
      <c r="L691" s="11" t="str">
        <f>IF('Prax Math 5732'!B691="","",'SAT M to CBEST M'!$A$2+'SAT M to CBEST M'!$B$2*E691)</f>
        <v/>
      </c>
      <c r="M691" s="11" t="str">
        <f>IF('Prax Math 5732'!B691="","", IF(L691&lt;20, 20, IF(L691&gt;80, 80, L691)))</f>
        <v/>
      </c>
    </row>
    <row r="692" spans="1:13" x14ac:dyDescent="0.25">
      <c r="A692" s="11">
        <v>691</v>
      </c>
      <c r="B692" s="30"/>
      <c r="C692" s="25" t="str">
        <f t="shared" si="80"/>
        <v/>
      </c>
      <c r="D692" s="25" t="str">
        <f t="shared" si="84"/>
        <v/>
      </c>
      <c r="E692" s="11" t="str">
        <f>IF('Prax Math 5732'!B692="","",IF('Prax Math 5732'!D692&lt;'ACT M to SAT M'!$A$2,'ACT M to SAT M'!$B$2,IF('Prax Math 5732'!D692&gt;'ACT M to SAT M'!A$28,'ACT M to SAT M'!B$28,VLOOKUP(D692,'ACT M to SAT M'!A:B,2,FALSE))))</f>
        <v/>
      </c>
      <c r="F692" s="11" t="str">
        <f t="shared" si="81"/>
        <v/>
      </c>
      <c r="G692" s="11" t="str">
        <f t="shared" si="85"/>
        <v/>
      </c>
      <c r="H692" s="11" t="str">
        <f t="shared" si="82"/>
        <v/>
      </c>
      <c r="I692" s="11" t="str">
        <f t="shared" si="86"/>
        <v/>
      </c>
      <c r="J692" s="11" t="str">
        <f t="shared" si="83"/>
        <v/>
      </c>
      <c r="K692" s="11" t="str">
        <f t="shared" si="87"/>
        <v/>
      </c>
      <c r="L692" s="11" t="str">
        <f>IF('Prax Math 5732'!B692="","",'SAT M to CBEST M'!$A$2+'SAT M to CBEST M'!$B$2*E692)</f>
        <v/>
      </c>
      <c r="M692" s="11" t="str">
        <f>IF('Prax Math 5732'!B692="","", IF(L692&lt;20, 20, IF(L692&gt;80, 80, L692)))</f>
        <v/>
      </c>
    </row>
    <row r="693" spans="1:13" x14ac:dyDescent="0.25">
      <c r="A693" s="11">
        <v>692</v>
      </c>
      <c r="B693" s="30"/>
      <c r="C693" s="25" t="str">
        <f t="shared" si="80"/>
        <v/>
      </c>
      <c r="D693" s="25" t="str">
        <f t="shared" si="84"/>
        <v/>
      </c>
      <c r="E693" s="11" t="str">
        <f>IF('Prax Math 5732'!B693="","",IF('Prax Math 5732'!D693&lt;'ACT M to SAT M'!$A$2,'ACT M to SAT M'!$B$2,IF('Prax Math 5732'!D693&gt;'ACT M to SAT M'!A$28,'ACT M to SAT M'!B$28,VLOOKUP(D693,'ACT M to SAT M'!A:B,2,FALSE))))</f>
        <v/>
      </c>
      <c r="F693" s="11" t="str">
        <f t="shared" si="81"/>
        <v/>
      </c>
      <c r="G693" s="11" t="str">
        <f t="shared" si="85"/>
        <v/>
      </c>
      <c r="H693" s="11" t="str">
        <f t="shared" si="82"/>
        <v/>
      </c>
      <c r="I693" s="11" t="str">
        <f t="shared" si="86"/>
        <v/>
      </c>
      <c r="J693" s="11" t="str">
        <f t="shared" si="83"/>
        <v/>
      </c>
      <c r="K693" s="11" t="str">
        <f t="shared" si="87"/>
        <v/>
      </c>
      <c r="L693" s="11" t="str">
        <f>IF('Prax Math 5732'!B693="","",'SAT M to CBEST M'!$A$2+'SAT M to CBEST M'!$B$2*E693)</f>
        <v/>
      </c>
      <c r="M693" s="11" t="str">
        <f>IF('Prax Math 5732'!B693="","", IF(L693&lt;20, 20, IF(L693&gt;80, 80, L693)))</f>
        <v/>
      </c>
    </row>
    <row r="694" spans="1:13" x14ac:dyDescent="0.25">
      <c r="A694" s="11">
        <v>693</v>
      </c>
      <c r="B694" s="30"/>
      <c r="C694" s="25" t="str">
        <f t="shared" si="80"/>
        <v/>
      </c>
      <c r="D694" s="25" t="str">
        <f t="shared" si="84"/>
        <v/>
      </c>
      <c r="E694" s="11" t="str">
        <f>IF('Prax Math 5732'!B694="","",IF('Prax Math 5732'!D694&lt;'ACT M to SAT M'!$A$2,'ACT M to SAT M'!$B$2,IF('Prax Math 5732'!D694&gt;'ACT M to SAT M'!A$28,'ACT M to SAT M'!B$28,VLOOKUP(D694,'ACT M to SAT M'!A:B,2,FALSE))))</f>
        <v/>
      </c>
      <c r="F694" s="11" t="str">
        <f t="shared" si="81"/>
        <v/>
      </c>
      <c r="G694" s="11" t="str">
        <f t="shared" si="85"/>
        <v/>
      </c>
      <c r="H694" s="11" t="str">
        <f t="shared" si="82"/>
        <v/>
      </c>
      <c r="I694" s="11" t="str">
        <f t="shared" si="86"/>
        <v/>
      </c>
      <c r="J694" s="11" t="str">
        <f t="shared" si="83"/>
        <v/>
      </c>
      <c r="K694" s="11" t="str">
        <f t="shared" si="87"/>
        <v/>
      </c>
      <c r="L694" s="11" t="str">
        <f>IF('Prax Math 5732'!B694="","",'SAT M to CBEST M'!$A$2+'SAT M to CBEST M'!$B$2*E694)</f>
        <v/>
      </c>
      <c r="M694" s="11" t="str">
        <f>IF('Prax Math 5732'!B694="","", IF(L694&lt;20, 20, IF(L694&gt;80, 80, L694)))</f>
        <v/>
      </c>
    </row>
    <row r="695" spans="1:13" x14ac:dyDescent="0.25">
      <c r="A695" s="11">
        <v>694</v>
      </c>
      <c r="B695" s="30"/>
      <c r="C695" s="25" t="str">
        <f t="shared" si="80"/>
        <v/>
      </c>
      <c r="D695" s="25" t="str">
        <f t="shared" si="84"/>
        <v/>
      </c>
      <c r="E695" s="11" t="str">
        <f>IF('Prax Math 5732'!B695="","",IF('Prax Math 5732'!D695&lt;'ACT M to SAT M'!$A$2,'ACT M to SAT M'!$B$2,IF('Prax Math 5732'!D695&gt;'ACT M to SAT M'!A$28,'ACT M to SAT M'!B$28,VLOOKUP(D695,'ACT M to SAT M'!A:B,2,FALSE))))</f>
        <v/>
      </c>
      <c r="F695" s="11" t="str">
        <f t="shared" si="81"/>
        <v/>
      </c>
      <c r="G695" s="11" t="str">
        <f t="shared" si="85"/>
        <v/>
      </c>
      <c r="H695" s="11" t="str">
        <f t="shared" si="82"/>
        <v/>
      </c>
      <c r="I695" s="11" t="str">
        <f t="shared" si="86"/>
        <v/>
      </c>
      <c r="J695" s="11" t="str">
        <f t="shared" si="83"/>
        <v/>
      </c>
      <c r="K695" s="11" t="str">
        <f t="shared" si="87"/>
        <v/>
      </c>
      <c r="L695" s="11" t="str">
        <f>IF('Prax Math 5732'!B695="","",'SAT M to CBEST M'!$A$2+'SAT M to CBEST M'!$B$2*E695)</f>
        <v/>
      </c>
      <c r="M695" s="11" t="str">
        <f>IF('Prax Math 5732'!B695="","", IF(L695&lt;20, 20, IF(L695&gt;80, 80, L695)))</f>
        <v/>
      </c>
    </row>
    <row r="696" spans="1:13" x14ac:dyDescent="0.25">
      <c r="A696" s="11">
        <v>695</v>
      </c>
      <c r="B696" s="30"/>
      <c r="C696" s="25" t="str">
        <f t="shared" si="80"/>
        <v/>
      </c>
      <c r="D696" s="25" t="str">
        <f t="shared" si="84"/>
        <v/>
      </c>
      <c r="E696" s="11" t="str">
        <f>IF('Prax Math 5732'!B696="","",IF('Prax Math 5732'!D696&lt;'ACT M to SAT M'!$A$2,'ACT M to SAT M'!$B$2,IF('Prax Math 5732'!D696&gt;'ACT M to SAT M'!A$28,'ACT M to SAT M'!B$28,VLOOKUP(D696,'ACT M to SAT M'!A:B,2,FALSE))))</f>
        <v/>
      </c>
      <c r="F696" s="11" t="str">
        <f t="shared" si="81"/>
        <v/>
      </c>
      <c r="G696" s="11" t="str">
        <f t="shared" si="85"/>
        <v/>
      </c>
      <c r="H696" s="11" t="str">
        <f t="shared" si="82"/>
        <v/>
      </c>
      <c r="I696" s="11" t="str">
        <f t="shared" si="86"/>
        <v/>
      </c>
      <c r="J696" s="11" t="str">
        <f t="shared" si="83"/>
        <v/>
      </c>
      <c r="K696" s="11" t="str">
        <f t="shared" si="87"/>
        <v/>
      </c>
      <c r="L696" s="11" t="str">
        <f>IF('Prax Math 5732'!B696="","",'SAT M to CBEST M'!$A$2+'SAT M to CBEST M'!$B$2*E696)</f>
        <v/>
      </c>
      <c r="M696" s="11" t="str">
        <f>IF('Prax Math 5732'!B696="","", IF(L696&lt;20, 20, IF(L696&gt;80, 80, L696)))</f>
        <v/>
      </c>
    </row>
    <row r="697" spans="1:13" x14ac:dyDescent="0.25">
      <c r="A697" s="11">
        <v>696</v>
      </c>
      <c r="B697" s="30"/>
      <c r="C697" s="25" t="str">
        <f t="shared" si="80"/>
        <v/>
      </c>
      <c r="D697" s="25" t="str">
        <f t="shared" si="84"/>
        <v/>
      </c>
      <c r="E697" s="11" t="str">
        <f>IF('Prax Math 5732'!B697="","",IF('Prax Math 5732'!D697&lt;'ACT M to SAT M'!$A$2,'ACT M to SAT M'!$B$2,IF('Prax Math 5732'!D697&gt;'ACT M to SAT M'!A$28,'ACT M to SAT M'!B$28,VLOOKUP(D697,'ACT M to SAT M'!A:B,2,FALSE))))</f>
        <v/>
      </c>
      <c r="F697" s="11" t="str">
        <f t="shared" si="81"/>
        <v/>
      </c>
      <c r="G697" s="11" t="str">
        <f t="shared" si="85"/>
        <v/>
      </c>
      <c r="H697" s="11" t="str">
        <f t="shared" si="82"/>
        <v/>
      </c>
      <c r="I697" s="11" t="str">
        <f t="shared" si="86"/>
        <v/>
      </c>
      <c r="J697" s="11" t="str">
        <f t="shared" si="83"/>
        <v/>
      </c>
      <c r="K697" s="11" t="str">
        <f t="shared" si="87"/>
        <v/>
      </c>
      <c r="L697" s="11" t="str">
        <f>IF('Prax Math 5732'!B697="","",'SAT M to CBEST M'!$A$2+'SAT M to CBEST M'!$B$2*E697)</f>
        <v/>
      </c>
      <c r="M697" s="11" t="str">
        <f>IF('Prax Math 5732'!B697="","", IF(L697&lt;20, 20, IF(L697&gt;80, 80, L697)))</f>
        <v/>
      </c>
    </row>
    <row r="698" spans="1:13" x14ac:dyDescent="0.25">
      <c r="A698" s="11">
        <v>697</v>
      </c>
      <c r="B698" s="30"/>
      <c r="C698" s="25" t="str">
        <f t="shared" si="80"/>
        <v/>
      </c>
      <c r="D698" s="25" t="str">
        <f t="shared" si="84"/>
        <v/>
      </c>
      <c r="E698" s="11" t="str">
        <f>IF('Prax Math 5732'!B698="","",IF('Prax Math 5732'!D698&lt;'ACT M to SAT M'!$A$2,'ACT M to SAT M'!$B$2,IF('Prax Math 5732'!D698&gt;'ACT M to SAT M'!A$28,'ACT M to SAT M'!B$28,VLOOKUP(D698,'ACT M to SAT M'!A:B,2,FALSE))))</f>
        <v/>
      </c>
      <c r="F698" s="11" t="str">
        <f t="shared" si="81"/>
        <v/>
      </c>
      <c r="G698" s="11" t="str">
        <f t="shared" si="85"/>
        <v/>
      </c>
      <c r="H698" s="11" t="str">
        <f t="shared" si="82"/>
        <v/>
      </c>
      <c r="I698" s="11" t="str">
        <f t="shared" si="86"/>
        <v/>
      </c>
      <c r="J698" s="11" t="str">
        <f t="shared" si="83"/>
        <v/>
      </c>
      <c r="K698" s="11" t="str">
        <f t="shared" si="87"/>
        <v/>
      </c>
      <c r="L698" s="11" t="str">
        <f>IF('Prax Math 5732'!B698="","",'SAT M to CBEST M'!$A$2+'SAT M to CBEST M'!$B$2*E698)</f>
        <v/>
      </c>
      <c r="M698" s="11" t="str">
        <f>IF('Prax Math 5732'!B698="","", IF(L698&lt;20, 20, IF(L698&gt;80, 80, L698)))</f>
        <v/>
      </c>
    </row>
    <row r="699" spans="1:13" x14ac:dyDescent="0.25">
      <c r="A699" s="11">
        <v>698</v>
      </c>
      <c r="B699" s="30"/>
      <c r="C699" s="25" t="str">
        <f t="shared" si="80"/>
        <v/>
      </c>
      <c r="D699" s="25" t="str">
        <f t="shared" si="84"/>
        <v/>
      </c>
      <c r="E699" s="11" t="str">
        <f>IF('Prax Math 5732'!B699="","",IF('Prax Math 5732'!D699&lt;'ACT M to SAT M'!$A$2,'ACT M to SAT M'!$B$2,IF('Prax Math 5732'!D699&gt;'ACT M to SAT M'!A$28,'ACT M to SAT M'!B$28,VLOOKUP(D699,'ACT M to SAT M'!A:B,2,FALSE))))</f>
        <v/>
      </c>
      <c r="F699" s="11" t="str">
        <f t="shared" si="81"/>
        <v/>
      </c>
      <c r="G699" s="11" t="str">
        <f t="shared" si="85"/>
        <v/>
      </c>
      <c r="H699" s="11" t="str">
        <f t="shared" si="82"/>
        <v/>
      </c>
      <c r="I699" s="11" t="str">
        <f t="shared" si="86"/>
        <v/>
      </c>
      <c r="J699" s="11" t="str">
        <f t="shared" si="83"/>
        <v/>
      </c>
      <c r="K699" s="11" t="str">
        <f t="shared" si="87"/>
        <v/>
      </c>
      <c r="L699" s="11" t="str">
        <f>IF('Prax Math 5732'!B699="","",'SAT M to CBEST M'!$A$2+'SAT M to CBEST M'!$B$2*E699)</f>
        <v/>
      </c>
      <c r="M699" s="11" t="str">
        <f>IF('Prax Math 5732'!B699="","", IF(L699&lt;20, 20, IF(L699&gt;80, 80, L699)))</f>
        <v/>
      </c>
    </row>
    <row r="700" spans="1:13" x14ac:dyDescent="0.25">
      <c r="A700" s="11">
        <v>699</v>
      </c>
      <c r="B700" s="30"/>
      <c r="C700" s="25" t="str">
        <f t="shared" si="80"/>
        <v/>
      </c>
      <c r="D700" s="25" t="str">
        <f t="shared" si="84"/>
        <v/>
      </c>
      <c r="E700" s="11" t="str">
        <f>IF('Prax Math 5732'!B700="","",IF('Prax Math 5732'!D700&lt;'ACT M to SAT M'!$A$2,'ACT M to SAT M'!$B$2,IF('Prax Math 5732'!D700&gt;'ACT M to SAT M'!A$28,'ACT M to SAT M'!B$28,VLOOKUP(D700,'ACT M to SAT M'!A:B,2,FALSE))))</f>
        <v/>
      </c>
      <c r="F700" s="11" t="str">
        <f t="shared" si="81"/>
        <v/>
      </c>
      <c r="G700" s="11" t="str">
        <f t="shared" si="85"/>
        <v/>
      </c>
      <c r="H700" s="11" t="str">
        <f t="shared" si="82"/>
        <v/>
      </c>
      <c r="I700" s="11" t="str">
        <f t="shared" si="86"/>
        <v/>
      </c>
      <c r="J700" s="11" t="str">
        <f t="shared" si="83"/>
        <v/>
      </c>
      <c r="K700" s="11" t="str">
        <f t="shared" si="87"/>
        <v/>
      </c>
      <c r="L700" s="11" t="str">
        <f>IF('Prax Math 5732'!B700="","",'SAT M to CBEST M'!$A$2+'SAT M to CBEST M'!$B$2*E700)</f>
        <v/>
      </c>
      <c r="M700" s="11" t="str">
        <f>IF('Prax Math 5732'!B700="","", IF(L700&lt;20, 20, IF(L700&gt;80, 80, L700)))</f>
        <v/>
      </c>
    </row>
    <row r="701" spans="1:13" x14ac:dyDescent="0.25">
      <c r="A701" s="11">
        <v>700</v>
      </c>
      <c r="B701" s="30"/>
      <c r="C701" s="25" t="str">
        <f t="shared" si="80"/>
        <v/>
      </c>
      <c r="D701" s="25" t="str">
        <f t="shared" si="84"/>
        <v/>
      </c>
      <c r="E701" s="11" t="str">
        <f>IF('Prax Math 5732'!B701="","",IF('Prax Math 5732'!D701&lt;'ACT M to SAT M'!$A$2,'ACT M to SAT M'!$B$2,IF('Prax Math 5732'!D701&gt;'ACT M to SAT M'!A$28,'ACT M to SAT M'!B$28,VLOOKUP(D701,'ACT M to SAT M'!A:B,2,FALSE))))</f>
        <v/>
      </c>
      <c r="F701" s="11" t="str">
        <f t="shared" si="81"/>
        <v/>
      </c>
      <c r="G701" s="11" t="str">
        <f t="shared" si="85"/>
        <v/>
      </c>
      <c r="H701" s="11" t="str">
        <f t="shared" si="82"/>
        <v/>
      </c>
      <c r="I701" s="11" t="str">
        <f t="shared" si="86"/>
        <v/>
      </c>
      <c r="J701" s="11" t="str">
        <f t="shared" si="83"/>
        <v/>
      </c>
      <c r="K701" s="11" t="str">
        <f t="shared" si="87"/>
        <v/>
      </c>
      <c r="L701" s="11" t="str">
        <f>IF('Prax Math 5732'!B701="","",'SAT M to CBEST M'!$A$2+'SAT M to CBEST M'!$B$2*E701)</f>
        <v/>
      </c>
      <c r="M701" s="11" t="str">
        <f>IF('Prax Math 5732'!B701="","", IF(L701&lt;20, 20, IF(L701&gt;80, 80, L701)))</f>
        <v/>
      </c>
    </row>
    <row r="702" spans="1:13" x14ac:dyDescent="0.25">
      <c r="A702" s="11">
        <v>701</v>
      </c>
      <c r="B702" s="30"/>
      <c r="C702" s="25" t="str">
        <f t="shared" si="80"/>
        <v/>
      </c>
      <c r="D702" s="25" t="str">
        <f t="shared" si="84"/>
        <v/>
      </c>
      <c r="E702" s="11" t="str">
        <f>IF('Prax Math 5732'!B702="","",IF('Prax Math 5732'!D702&lt;'ACT M to SAT M'!$A$2,'ACT M to SAT M'!$B$2,IF('Prax Math 5732'!D702&gt;'ACT M to SAT M'!A$28,'ACT M to SAT M'!B$28,VLOOKUP(D702,'ACT M to SAT M'!A:B,2,FALSE))))</f>
        <v/>
      </c>
      <c r="F702" s="11" t="str">
        <f t="shared" si="81"/>
        <v/>
      </c>
      <c r="G702" s="11" t="str">
        <f t="shared" si="85"/>
        <v/>
      </c>
      <c r="H702" s="11" t="str">
        <f t="shared" si="82"/>
        <v/>
      </c>
      <c r="I702" s="11" t="str">
        <f t="shared" si="86"/>
        <v/>
      </c>
      <c r="J702" s="11" t="str">
        <f t="shared" si="83"/>
        <v/>
      </c>
      <c r="K702" s="11" t="str">
        <f t="shared" si="87"/>
        <v/>
      </c>
      <c r="L702" s="11" t="str">
        <f>IF('Prax Math 5732'!B702="","",'SAT M to CBEST M'!$A$2+'SAT M to CBEST M'!$B$2*E702)</f>
        <v/>
      </c>
      <c r="M702" s="11" t="str">
        <f>IF('Prax Math 5732'!B702="","", IF(L702&lt;20, 20, IF(L702&gt;80, 80, L702)))</f>
        <v/>
      </c>
    </row>
    <row r="703" spans="1:13" x14ac:dyDescent="0.25">
      <c r="A703" s="11">
        <v>702</v>
      </c>
      <c r="B703" s="30"/>
      <c r="C703" s="25" t="str">
        <f t="shared" si="80"/>
        <v/>
      </c>
      <c r="D703" s="25" t="str">
        <f t="shared" si="84"/>
        <v/>
      </c>
      <c r="E703" s="11" t="str">
        <f>IF('Prax Math 5732'!B703="","",IF('Prax Math 5732'!D703&lt;'ACT M to SAT M'!$A$2,'ACT M to SAT M'!$B$2,IF('Prax Math 5732'!D703&gt;'ACT M to SAT M'!A$28,'ACT M to SAT M'!B$28,VLOOKUP(D703,'ACT M to SAT M'!A:B,2,FALSE))))</f>
        <v/>
      </c>
      <c r="F703" s="11" t="str">
        <f t="shared" si="81"/>
        <v/>
      </c>
      <c r="G703" s="11" t="str">
        <f t="shared" si="85"/>
        <v/>
      </c>
      <c r="H703" s="11" t="str">
        <f t="shared" si="82"/>
        <v/>
      </c>
      <c r="I703" s="11" t="str">
        <f t="shared" si="86"/>
        <v/>
      </c>
      <c r="J703" s="11" t="str">
        <f t="shared" si="83"/>
        <v/>
      </c>
      <c r="K703" s="11" t="str">
        <f t="shared" si="87"/>
        <v/>
      </c>
      <c r="L703" s="11" t="str">
        <f>IF('Prax Math 5732'!B703="","",'SAT M to CBEST M'!$A$2+'SAT M to CBEST M'!$B$2*E703)</f>
        <v/>
      </c>
      <c r="M703" s="11" t="str">
        <f>IF('Prax Math 5732'!B703="","", IF(L703&lt;20, 20, IF(L703&gt;80, 80, L703)))</f>
        <v/>
      </c>
    </row>
    <row r="704" spans="1:13" x14ac:dyDescent="0.25">
      <c r="A704" s="11">
        <v>703</v>
      </c>
      <c r="B704" s="30"/>
      <c r="C704" s="25" t="str">
        <f t="shared" si="80"/>
        <v/>
      </c>
      <c r="D704" s="25" t="str">
        <f t="shared" si="84"/>
        <v/>
      </c>
      <c r="E704" s="11" t="str">
        <f>IF('Prax Math 5732'!B704="","",IF('Prax Math 5732'!D704&lt;'ACT M to SAT M'!$A$2,'ACT M to SAT M'!$B$2,IF('Prax Math 5732'!D704&gt;'ACT M to SAT M'!A$28,'ACT M to SAT M'!B$28,VLOOKUP(D704,'ACT M to SAT M'!A:B,2,FALSE))))</f>
        <v/>
      </c>
      <c r="F704" s="11" t="str">
        <f t="shared" si="81"/>
        <v/>
      </c>
      <c r="G704" s="11" t="str">
        <f t="shared" si="85"/>
        <v/>
      </c>
      <c r="H704" s="11" t="str">
        <f t="shared" si="82"/>
        <v/>
      </c>
      <c r="I704" s="11" t="str">
        <f t="shared" si="86"/>
        <v/>
      </c>
      <c r="J704" s="11" t="str">
        <f t="shared" si="83"/>
        <v/>
      </c>
      <c r="K704" s="11" t="str">
        <f t="shared" si="87"/>
        <v/>
      </c>
      <c r="L704" s="11" t="str">
        <f>IF('Prax Math 5732'!B704="","",'SAT M to CBEST M'!$A$2+'SAT M to CBEST M'!$B$2*E704)</f>
        <v/>
      </c>
      <c r="M704" s="11" t="str">
        <f>IF('Prax Math 5732'!B704="","", IF(L704&lt;20, 20, IF(L704&gt;80, 80, L704)))</f>
        <v/>
      </c>
    </row>
    <row r="705" spans="1:13" x14ac:dyDescent="0.25">
      <c r="A705" s="11">
        <v>704</v>
      </c>
      <c r="B705" s="30"/>
      <c r="C705" s="25" t="str">
        <f t="shared" si="80"/>
        <v/>
      </c>
      <c r="D705" s="25" t="str">
        <f t="shared" si="84"/>
        <v/>
      </c>
      <c r="E705" s="11" t="str">
        <f>IF('Prax Math 5732'!B705="","",IF('Prax Math 5732'!D705&lt;'ACT M to SAT M'!$A$2,'ACT M to SAT M'!$B$2,IF('Prax Math 5732'!D705&gt;'ACT M to SAT M'!A$28,'ACT M to SAT M'!B$28,VLOOKUP(D705,'ACT M to SAT M'!A:B,2,FALSE))))</f>
        <v/>
      </c>
      <c r="F705" s="11" t="str">
        <f t="shared" si="81"/>
        <v/>
      </c>
      <c r="G705" s="11" t="str">
        <f t="shared" si="85"/>
        <v/>
      </c>
      <c r="H705" s="11" t="str">
        <f t="shared" si="82"/>
        <v/>
      </c>
      <c r="I705" s="11" t="str">
        <f t="shared" si="86"/>
        <v/>
      </c>
      <c r="J705" s="11" t="str">
        <f t="shared" si="83"/>
        <v/>
      </c>
      <c r="K705" s="11" t="str">
        <f t="shared" si="87"/>
        <v/>
      </c>
      <c r="L705" s="11" t="str">
        <f>IF('Prax Math 5732'!B705="","",'SAT M to CBEST M'!$A$2+'SAT M to CBEST M'!$B$2*E705)</f>
        <v/>
      </c>
      <c r="M705" s="11" t="str">
        <f>IF('Prax Math 5732'!B705="","", IF(L705&lt;20, 20, IF(L705&gt;80, 80, L705)))</f>
        <v/>
      </c>
    </row>
    <row r="706" spans="1:13" x14ac:dyDescent="0.25">
      <c r="A706" s="11">
        <v>705</v>
      </c>
      <c r="B706" s="30"/>
      <c r="C706" s="25" t="str">
        <f t="shared" ref="C706:C769" si="88">IF(B706="","", interceptPCM5732toACTM + slopePCM5732toACTM*B706)</f>
        <v/>
      </c>
      <c r="D706" s="25" t="str">
        <f t="shared" si="84"/>
        <v/>
      </c>
      <c r="E706" s="11" t="str">
        <f>IF('Prax Math 5732'!B706="","",IF('Prax Math 5732'!D706&lt;'ACT M to SAT M'!$A$2,'ACT M to SAT M'!$B$2,IF('Prax Math 5732'!D706&gt;'ACT M to SAT M'!A$28,'ACT M to SAT M'!B$28,VLOOKUP(D706,'ACT M to SAT M'!A:B,2,FALSE))))</f>
        <v/>
      </c>
      <c r="F706" s="11" t="str">
        <f t="shared" ref="F706:F769" si="89">IF(B706="","",IF(D706&gt;=17, upperinterceptACTMtoPAAM201+D706*upperslopeACTMtoPAAM201, lowerinterceptACTMtoPAAM201+D706*lowerslopeACTMtoPAAM201))</f>
        <v/>
      </c>
      <c r="G706" s="11" t="str">
        <f t="shared" si="85"/>
        <v/>
      </c>
      <c r="H706" s="11" t="str">
        <f t="shared" ref="H706:H769" si="90">IF(B706="","",interceptACTMtoPCM5733+slopeACTMtoPCM5733*D706)</f>
        <v/>
      </c>
      <c r="I706" s="11" t="str">
        <f t="shared" si="86"/>
        <v/>
      </c>
      <c r="J706" s="11" t="str">
        <f t="shared" ref="J706:J769" si="91">IF(B706="","",IF(D706&gt;=16, upperinterceptACTMtoPAAM211+D706*upperslopeACTMtoPAAM211, lowerinterceptACTMtoPAAM211+D706*lowerslopeACTMtoPAAM211))</f>
        <v/>
      </c>
      <c r="K706" s="11" t="str">
        <f t="shared" si="87"/>
        <v/>
      </c>
      <c r="L706" s="11" t="str">
        <f>IF('Prax Math 5732'!B706="","",'SAT M to CBEST M'!$A$2+'SAT M to CBEST M'!$B$2*E706)</f>
        <v/>
      </c>
      <c r="M706" s="11" t="str">
        <f>IF('Prax Math 5732'!B706="","", IF(L706&lt;20, 20, IF(L706&gt;80, 80, L706)))</f>
        <v/>
      </c>
    </row>
    <row r="707" spans="1:13" x14ac:dyDescent="0.25">
      <c r="A707" s="11">
        <v>706</v>
      </c>
      <c r="B707" s="30"/>
      <c r="C707" s="25" t="str">
        <f t="shared" si="88"/>
        <v/>
      </c>
      <c r="D707" s="25" t="str">
        <f t="shared" ref="D707:D770" si="92">IF(B707="","",IF(C707&lt;1,1,IF(C707&gt;36,36,ROUND(C707,0))))</f>
        <v/>
      </c>
      <c r="E707" s="11" t="str">
        <f>IF('Prax Math 5732'!B707="","",IF('Prax Math 5732'!D707&lt;'ACT M to SAT M'!$A$2,'ACT M to SAT M'!$B$2,IF('Prax Math 5732'!D707&gt;'ACT M to SAT M'!A$28,'ACT M to SAT M'!B$28,VLOOKUP(D707,'ACT M to SAT M'!A:B,2,FALSE))))</f>
        <v/>
      </c>
      <c r="F707" s="11" t="str">
        <f t="shared" si="89"/>
        <v/>
      </c>
      <c r="G707" s="11" t="str">
        <f t="shared" ref="G707:G770" si="93">IF(B707="","", IF(F707&lt;100, 100, IF(F707&gt;300, 300, F707)))</f>
        <v/>
      </c>
      <c r="H707" s="11" t="str">
        <f t="shared" si="90"/>
        <v/>
      </c>
      <c r="I707" s="11" t="str">
        <f t="shared" ref="I707:I770" si="94">IF(B707="","", IF(H707&lt;100, 100, IF(H707&gt;200, 200, H707)))</f>
        <v/>
      </c>
      <c r="J707" s="11" t="str">
        <f t="shared" si="91"/>
        <v/>
      </c>
      <c r="K707" s="11" t="str">
        <f t="shared" ref="K707:K770" si="95">IF(B707="","", IF(J707&lt;100, 100, IF(J707&gt;300, 300, J707)))</f>
        <v/>
      </c>
      <c r="L707" s="11" t="str">
        <f>IF('Prax Math 5732'!B707="","",'SAT M to CBEST M'!$A$2+'SAT M to CBEST M'!$B$2*E707)</f>
        <v/>
      </c>
      <c r="M707" s="11" t="str">
        <f>IF('Prax Math 5732'!B707="","", IF(L707&lt;20, 20, IF(L707&gt;80, 80, L707)))</f>
        <v/>
      </c>
    </row>
    <row r="708" spans="1:13" x14ac:dyDescent="0.25">
      <c r="A708" s="11">
        <v>707</v>
      </c>
      <c r="B708" s="30"/>
      <c r="C708" s="25" t="str">
        <f t="shared" si="88"/>
        <v/>
      </c>
      <c r="D708" s="25" t="str">
        <f t="shared" si="92"/>
        <v/>
      </c>
      <c r="E708" s="11" t="str">
        <f>IF('Prax Math 5732'!B708="","",IF('Prax Math 5732'!D708&lt;'ACT M to SAT M'!$A$2,'ACT M to SAT M'!$B$2,IF('Prax Math 5732'!D708&gt;'ACT M to SAT M'!A$28,'ACT M to SAT M'!B$28,VLOOKUP(D708,'ACT M to SAT M'!A:B,2,FALSE))))</f>
        <v/>
      </c>
      <c r="F708" s="11" t="str">
        <f t="shared" si="89"/>
        <v/>
      </c>
      <c r="G708" s="11" t="str">
        <f t="shared" si="93"/>
        <v/>
      </c>
      <c r="H708" s="11" t="str">
        <f t="shared" si="90"/>
        <v/>
      </c>
      <c r="I708" s="11" t="str">
        <f t="shared" si="94"/>
        <v/>
      </c>
      <c r="J708" s="11" t="str">
        <f t="shared" si="91"/>
        <v/>
      </c>
      <c r="K708" s="11" t="str">
        <f t="shared" si="95"/>
        <v/>
      </c>
      <c r="L708" s="11" t="str">
        <f>IF('Prax Math 5732'!B708="","",'SAT M to CBEST M'!$A$2+'SAT M to CBEST M'!$B$2*E708)</f>
        <v/>
      </c>
      <c r="M708" s="11" t="str">
        <f>IF('Prax Math 5732'!B708="","", IF(L708&lt;20, 20, IF(L708&gt;80, 80, L708)))</f>
        <v/>
      </c>
    </row>
    <row r="709" spans="1:13" x14ac:dyDescent="0.25">
      <c r="A709" s="11">
        <v>708</v>
      </c>
      <c r="B709" s="30"/>
      <c r="C709" s="25" t="str">
        <f t="shared" si="88"/>
        <v/>
      </c>
      <c r="D709" s="25" t="str">
        <f t="shared" si="92"/>
        <v/>
      </c>
      <c r="E709" s="11" t="str">
        <f>IF('Prax Math 5732'!B709="","",IF('Prax Math 5732'!D709&lt;'ACT M to SAT M'!$A$2,'ACT M to SAT M'!$B$2,IF('Prax Math 5732'!D709&gt;'ACT M to SAT M'!A$28,'ACT M to SAT M'!B$28,VLOOKUP(D709,'ACT M to SAT M'!A:B,2,FALSE))))</f>
        <v/>
      </c>
      <c r="F709" s="11" t="str">
        <f t="shared" si="89"/>
        <v/>
      </c>
      <c r="G709" s="11" t="str">
        <f t="shared" si="93"/>
        <v/>
      </c>
      <c r="H709" s="11" t="str">
        <f t="shared" si="90"/>
        <v/>
      </c>
      <c r="I709" s="11" t="str">
        <f t="shared" si="94"/>
        <v/>
      </c>
      <c r="J709" s="11" t="str">
        <f t="shared" si="91"/>
        <v/>
      </c>
      <c r="K709" s="11" t="str">
        <f t="shared" si="95"/>
        <v/>
      </c>
      <c r="L709" s="11" t="str">
        <f>IF('Prax Math 5732'!B709="","",'SAT M to CBEST M'!$A$2+'SAT M to CBEST M'!$B$2*E709)</f>
        <v/>
      </c>
      <c r="M709" s="11" t="str">
        <f>IF('Prax Math 5732'!B709="","", IF(L709&lt;20, 20, IF(L709&gt;80, 80, L709)))</f>
        <v/>
      </c>
    </row>
    <row r="710" spans="1:13" x14ac:dyDescent="0.25">
      <c r="A710" s="11">
        <v>709</v>
      </c>
      <c r="B710" s="30"/>
      <c r="C710" s="25" t="str">
        <f t="shared" si="88"/>
        <v/>
      </c>
      <c r="D710" s="25" t="str">
        <f t="shared" si="92"/>
        <v/>
      </c>
      <c r="E710" s="11" t="str">
        <f>IF('Prax Math 5732'!B710="","",IF('Prax Math 5732'!D710&lt;'ACT M to SAT M'!$A$2,'ACT M to SAT M'!$B$2,IF('Prax Math 5732'!D710&gt;'ACT M to SAT M'!A$28,'ACT M to SAT M'!B$28,VLOOKUP(D710,'ACT M to SAT M'!A:B,2,FALSE))))</f>
        <v/>
      </c>
      <c r="F710" s="11" t="str">
        <f t="shared" si="89"/>
        <v/>
      </c>
      <c r="G710" s="11" t="str">
        <f t="shared" si="93"/>
        <v/>
      </c>
      <c r="H710" s="11" t="str">
        <f t="shared" si="90"/>
        <v/>
      </c>
      <c r="I710" s="11" t="str">
        <f t="shared" si="94"/>
        <v/>
      </c>
      <c r="J710" s="11" t="str">
        <f t="shared" si="91"/>
        <v/>
      </c>
      <c r="K710" s="11" t="str">
        <f t="shared" si="95"/>
        <v/>
      </c>
      <c r="L710" s="11" t="str">
        <f>IF('Prax Math 5732'!B710="","",'SAT M to CBEST M'!$A$2+'SAT M to CBEST M'!$B$2*E710)</f>
        <v/>
      </c>
      <c r="M710" s="11" t="str">
        <f>IF('Prax Math 5732'!B710="","", IF(L710&lt;20, 20, IF(L710&gt;80, 80, L710)))</f>
        <v/>
      </c>
    </row>
    <row r="711" spans="1:13" x14ac:dyDescent="0.25">
      <c r="A711" s="11">
        <v>710</v>
      </c>
      <c r="B711" s="30"/>
      <c r="C711" s="25" t="str">
        <f t="shared" si="88"/>
        <v/>
      </c>
      <c r="D711" s="25" t="str">
        <f t="shared" si="92"/>
        <v/>
      </c>
      <c r="E711" s="11" t="str">
        <f>IF('Prax Math 5732'!B711="","",IF('Prax Math 5732'!D711&lt;'ACT M to SAT M'!$A$2,'ACT M to SAT M'!$B$2,IF('Prax Math 5732'!D711&gt;'ACT M to SAT M'!A$28,'ACT M to SAT M'!B$28,VLOOKUP(D711,'ACT M to SAT M'!A:B,2,FALSE))))</f>
        <v/>
      </c>
      <c r="F711" s="11" t="str">
        <f t="shared" si="89"/>
        <v/>
      </c>
      <c r="G711" s="11" t="str">
        <f t="shared" si="93"/>
        <v/>
      </c>
      <c r="H711" s="11" t="str">
        <f t="shared" si="90"/>
        <v/>
      </c>
      <c r="I711" s="11" t="str">
        <f t="shared" si="94"/>
        <v/>
      </c>
      <c r="J711" s="11" t="str">
        <f t="shared" si="91"/>
        <v/>
      </c>
      <c r="K711" s="11" t="str">
        <f t="shared" si="95"/>
        <v/>
      </c>
      <c r="L711" s="11" t="str">
        <f>IF('Prax Math 5732'!B711="","",'SAT M to CBEST M'!$A$2+'SAT M to CBEST M'!$B$2*E711)</f>
        <v/>
      </c>
      <c r="M711" s="11" t="str">
        <f>IF('Prax Math 5732'!B711="","", IF(L711&lt;20, 20, IF(L711&gt;80, 80, L711)))</f>
        <v/>
      </c>
    </row>
    <row r="712" spans="1:13" x14ac:dyDescent="0.25">
      <c r="A712" s="11">
        <v>711</v>
      </c>
      <c r="B712" s="30"/>
      <c r="C712" s="25" t="str">
        <f t="shared" si="88"/>
        <v/>
      </c>
      <c r="D712" s="25" t="str">
        <f t="shared" si="92"/>
        <v/>
      </c>
      <c r="E712" s="11" t="str">
        <f>IF('Prax Math 5732'!B712="","",IF('Prax Math 5732'!D712&lt;'ACT M to SAT M'!$A$2,'ACT M to SAT M'!$B$2,IF('Prax Math 5732'!D712&gt;'ACT M to SAT M'!A$28,'ACT M to SAT M'!B$28,VLOOKUP(D712,'ACT M to SAT M'!A:B,2,FALSE))))</f>
        <v/>
      </c>
      <c r="F712" s="11" t="str">
        <f t="shared" si="89"/>
        <v/>
      </c>
      <c r="G712" s="11" t="str">
        <f t="shared" si="93"/>
        <v/>
      </c>
      <c r="H712" s="11" t="str">
        <f t="shared" si="90"/>
        <v/>
      </c>
      <c r="I712" s="11" t="str">
        <f t="shared" si="94"/>
        <v/>
      </c>
      <c r="J712" s="11" t="str">
        <f t="shared" si="91"/>
        <v/>
      </c>
      <c r="K712" s="11" t="str">
        <f t="shared" si="95"/>
        <v/>
      </c>
      <c r="L712" s="11" t="str">
        <f>IF('Prax Math 5732'!B712="","",'SAT M to CBEST M'!$A$2+'SAT M to CBEST M'!$B$2*E712)</f>
        <v/>
      </c>
      <c r="M712" s="11" t="str">
        <f>IF('Prax Math 5732'!B712="","", IF(L712&lt;20, 20, IF(L712&gt;80, 80, L712)))</f>
        <v/>
      </c>
    </row>
    <row r="713" spans="1:13" x14ac:dyDescent="0.25">
      <c r="A713" s="11">
        <v>712</v>
      </c>
      <c r="B713" s="30"/>
      <c r="C713" s="25" t="str">
        <f t="shared" si="88"/>
        <v/>
      </c>
      <c r="D713" s="25" t="str">
        <f t="shared" si="92"/>
        <v/>
      </c>
      <c r="E713" s="11" t="str">
        <f>IF('Prax Math 5732'!B713="","",IF('Prax Math 5732'!D713&lt;'ACT M to SAT M'!$A$2,'ACT M to SAT M'!$B$2,IF('Prax Math 5732'!D713&gt;'ACT M to SAT M'!A$28,'ACT M to SAT M'!B$28,VLOOKUP(D713,'ACT M to SAT M'!A:B,2,FALSE))))</f>
        <v/>
      </c>
      <c r="F713" s="11" t="str">
        <f t="shared" si="89"/>
        <v/>
      </c>
      <c r="G713" s="11" t="str">
        <f t="shared" si="93"/>
        <v/>
      </c>
      <c r="H713" s="11" t="str">
        <f t="shared" si="90"/>
        <v/>
      </c>
      <c r="I713" s="11" t="str">
        <f t="shared" si="94"/>
        <v/>
      </c>
      <c r="J713" s="11" t="str">
        <f t="shared" si="91"/>
        <v/>
      </c>
      <c r="K713" s="11" t="str">
        <f t="shared" si="95"/>
        <v/>
      </c>
      <c r="L713" s="11" t="str">
        <f>IF('Prax Math 5732'!B713="","",'SAT M to CBEST M'!$A$2+'SAT M to CBEST M'!$B$2*E713)</f>
        <v/>
      </c>
      <c r="M713" s="11" t="str">
        <f>IF('Prax Math 5732'!B713="","", IF(L713&lt;20, 20, IF(L713&gt;80, 80, L713)))</f>
        <v/>
      </c>
    </row>
    <row r="714" spans="1:13" x14ac:dyDescent="0.25">
      <c r="A714" s="11">
        <v>713</v>
      </c>
      <c r="B714" s="30"/>
      <c r="C714" s="25" t="str">
        <f t="shared" si="88"/>
        <v/>
      </c>
      <c r="D714" s="25" t="str">
        <f t="shared" si="92"/>
        <v/>
      </c>
      <c r="E714" s="11" t="str">
        <f>IF('Prax Math 5732'!B714="","",IF('Prax Math 5732'!D714&lt;'ACT M to SAT M'!$A$2,'ACT M to SAT M'!$B$2,IF('Prax Math 5732'!D714&gt;'ACT M to SAT M'!A$28,'ACT M to SAT M'!B$28,VLOOKUP(D714,'ACT M to SAT M'!A:B,2,FALSE))))</f>
        <v/>
      </c>
      <c r="F714" s="11" t="str">
        <f t="shared" si="89"/>
        <v/>
      </c>
      <c r="G714" s="11" t="str">
        <f t="shared" si="93"/>
        <v/>
      </c>
      <c r="H714" s="11" t="str">
        <f t="shared" si="90"/>
        <v/>
      </c>
      <c r="I714" s="11" t="str">
        <f t="shared" si="94"/>
        <v/>
      </c>
      <c r="J714" s="11" t="str">
        <f t="shared" si="91"/>
        <v/>
      </c>
      <c r="K714" s="11" t="str">
        <f t="shared" si="95"/>
        <v/>
      </c>
      <c r="L714" s="11" t="str">
        <f>IF('Prax Math 5732'!B714="","",'SAT M to CBEST M'!$A$2+'SAT M to CBEST M'!$B$2*E714)</f>
        <v/>
      </c>
      <c r="M714" s="11" t="str">
        <f>IF('Prax Math 5732'!B714="","", IF(L714&lt;20, 20, IF(L714&gt;80, 80, L714)))</f>
        <v/>
      </c>
    </row>
    <row r="715" spans="1:13" x14ac:dyDescent="0.25">
      <c r="A715" s="11">
        <v>714</v>
      </c>
      <c r="B715" s="30"/>
      <c r="C715" s="25" t="str">
        <f t="shared" si="88"/>
        <v/>
      </c>
      <c r="D715" s="25" t="str">
        <f t="shared" si="92"/>
        <v/>
      </c>
      <c r="E715" s="11" t="str">
        <f>IF('Prax Math 5732'!B715="","",IF('Prax Math 5732'!D715&lt;'ACT M to SAT M'!$A$2,'ACT M to SAT M'!$B$2,IF('Prax Math 5732'!D715&gt;'ACT M to SAT M'!A$28,'ACT M to SAT M'!B$28,VLOOKUP(D715,'ACT M to SAT M'!A:B,2,FALSE))))</f>
        <v/>
      </c>
      <c r="F715" s="11" t="str">
        <f t="shared" si="89"/>
        <v/>
      </c>
      <c r="G715" s="11" t="str">
        <f t="shared" si="93"/>
        <v/>
      </c>
      <c r="H715" s="11" t="str">
        <f t="shared" si="90"/>
        <v/>
      </c>
      <c r="I715" s="11" t="str">
        <f t="shared" si="94"/>
        <v/>
      </c>
      <c r="J715" s="11" t="str">
        <f t="shared" si="91"/>
        <v/>
      </c>
      <c r="K715" s="11" t="str">
        <f t="shared" si="95"/>
        <v/>
      </c>
      <c r="L715" s="11" t="str">
        <f>IF('Prax Math 5732'!B715="","",'SAT M to CBEST M'!$A$2+'SAT M to CBEST M'!$B$2*E715)</f>
        <v/>
      </c>
      <c r="M715" s="11" t="str">
        <f>IF('Prax Math 5732'!B715="","", IF(L715&lt;20, 20, IF(L715&gt;80, 80, L715)))</f>
        <v/>
      </c>
    </row>
    <row r="716" spans="1:13" x14ac:dyDescent="0.25">
      <c r="A716" s="11">
        <v>715</v>
      </c>
      <c r="B716" s="30"/>
      <c r="C716" s="25" t="str">
        <f t="shared" si="88"/>
        <v/>
      </c>
      <c r="D716" s="25" t="str">
        <f t="shared" si="92"/>
        <v/>
      </c>
      <c r="E716" s="11" t="str">
        <f>IF('Prax Math 5732'!B716="","",IF('Prax Math 5732'!D716&lt;'ACT M to SAT M'!$A$2,'ACT M to SAT M'!$B$2,IF('Prax Math 5732'!D716&gt;'ACT M to SAT M'!A$28,'ACT M to SAT M'!B$28,VLOOKUP(D716,'ACT M to SAT M'!A:B,2,FALSE))))</f>
        <v/>
      </c>
      <c r="F716" s="11" t="str">
        <f t="shared" si="89"/>
        <v/>
      </c>
      <c r="G716" s="11" t="str">
        <f t="shared" si="93"/>
        <v/>
      </c>
      <c r="H716" s="11" t="str">
        <f t="shared" si="90"/>
        <v/>
      </c>
      <c r="I716" s="11" t="str">
        <f t="shared" si="94"/>
        <v/>
      </c>
      <c r="J716" s="11" t="str">
        <f t="shared" si="91"/>
        <v/>
      </c>
      <c r="K716" s="11" t="str">
        <f t="shared" si="95"/>
        <v/>
      </c>
      <c r="L716" s="11" t="str">
        <f>IF('Prax Math 5732'!B716="","",'SAT M to CBEST M'!$A$2+'SAT M to CBEST M'!$B$2*E716)</f>
        <v/>
      </c>
      <c r="M716" s="11" t="str">
        <f>IF('Prax Math 5732'!B716="","", IF(L716&lt;20, 20, IF(L716&gt;80, 80, L716)))</f>
        <v/>
      </c>
    </row>
    <row r="717" spans="1:13" x14ac:dyDescent="0.25">
      <c r="A717" s="11">
        <v>716</v>
      </c>
      <c r="B717" s="30"/>
      <c r="C717" s="25" t="str">
        <f t="shared" si="88"/>
        <v/>
      </c>
      <c r="D717" s="25" t="str">
        <f t="shared" si="92"/>
        <v/>
      </c>
      <c r="E717" s="11" t="str">
        <f>IF('Prax Math 5732'!B717="","",IF('Prax Math 5732'!D717&lt;'ACT M to SAT M'!$A$2,'ACT M to SAT M'!$B$2,IF('Prax Math 5732'!D717&gt;'ACT M to SAT M'!A$28,'ACT M to SAT M'!B$28,VLOOKUP(D717,'ACT M to SAT M'!A:B,2,FALSE))))</f>
        <v/>
      </c>
      <c r="F717" s="11" t="str">
        <f t="shared" si="89"/>
        <v/>
      </c>
      <c r="G717" s="11" t="str">
        <f t="shared" si="93"/>
        <v/>
      </c>
      <c r="H717" s="11" t="str">
        <f t="shared" si="90"/>
        <v/>
      </c>
      <c r="I717" s="11" t="str">
        <f t="shared" si="94"/>
        <v/>
      </c>
      <c r="J717" s="11" t="str">
        <f t="shared" si="91"/>
        <v/>
      </c>
      <c r="K717" s="11" t="str">
        <f t="shared" si="95"/>
        <v/>
      </c>
      <c r="L717" s="11" t="str">
        <f>IF('Prax Math 5732'!B717="","",'SAT M to CBEST M'!$A$2+'SAT M to CBEST M'!$B$2*E717)</f>
        <v/>
      </c>
      <c r="M717" s="11" t="str">
        <f>IF('Prax Math 5732'!B717="","", IF(L717&lt;20, 20, IF(L717&gt;80, 80, L717)))</f>
        <v/>
      </c>
    </row>
    <row r="718" spans="1:13" x14ac:dyDescent="0.25">
      <c r="A718" s="11">
        <v>717</v>
      </c>
      <c r="B718" s="30"/>
      <c r="C718" s="25" t="str">
        <f t="shared" si="88"/>
        <v/>
      </c>
      <c r="D718" s="25" t="str">
        <f t="shared" si="92"/>
        <v/>
      </c>
      <c r="E718" s="11" t="str">
        <f>IF('Prax Math 5732'!B718="","",IF('Prax Math 5732'!D718&lt;'ACT M to SAT M'!$A$2,'ACT M to SAT M'!$B$2,IF('Prax Math 5732'!D718&gt;'ACT M to SAT M'!A$28,'ACT M to SAT M'!B$28,VLOOKUP(D718,'ACT M to SAT M'!A:B,2,FALSE))))</f>
        <v/>
      </c>
      <c r="F718" s="11" t="str">
        <f t="shared" si="89"/>
        <v/>
      </c>
      <c r="G718" s="11" t="str">
        <f t="shared" si="93"/>
        <v/>
      </c>
      <c r="H718" s="11" t="str">
        <f t="shared" si="90"/>
        <v/>
      </c>
      <c r="I718" s="11" t="str">
        <f t="shared" si="94"/>
        <v/>
      </c>
      <c r="J718" s="11" t="str">
        <f t="shared" si="91"/>
        <v/>
      </c>
      <c r="K718" s="11" t="str">
        <f t="shared" si="95"/>
        <v/>
      </c>
      <c r="L718" s="11" t="str">
        <f>IF('Prax Math 5732'!B718="","",'SAT M to CBEST M'!$A$2+'SAT M to CBEST M'!$B$2*E718)</f>
        <v/>
      </c>
      <c r="M718" s="11" t="str">
        <f>IF('Prax Math 5732'!B718="","", IF(L718&lt;20, 20, IF(L718&gt;80, 80, L718)))</f>
        <v/>
      </c>
    </row>
    <row r="719" spans="1:13" x14ac:dyDescent="0.25">
      <c r="A719" s="11">
        <v>718</v>
      </c>
      <c r="B719" s="30"/>
      <c r="C719" s="25" t="str">
        <f t="shared" si="88"/>
        <v/>
      </c>
      <c r="D719" s="25" t="str">
        <f t="shared" si="92"/>
        <v/>
      </c>
      <c r="E719" s="11" t="str">
        <f>IF('Prax Math 5732'!B719="","",IF('Prax Math 5732'!D719&lt;'ACT M to SAT M'!$A$2,'ACT M to SAT M'!$B$2,IF('Prax Math 5732'!D719&gt;'ACT M to SAT M'!A$28,'ACT M to SAT M'!B$28,VLOOKUP(D719,'ACT M to SAT M'!A:B,2,FALSE))))</f>
        <v/>
      </c>
      <c r="F719" s="11" t="str">
        <f t="shared" si="89"/>
        <v/>
      </c>
      <c r="G719" s="11" t="str">
        <f t="shared" si="93"/>
        <v/>
      </c>
      <c r="H719" s="11" t="str">
        <f t="shared" si="90"/>
        <v/>
      </c>
      <c r="I719" s="11" t="str">
        <f t="shared" si="94"/>
        <v/>
      </c>
      <c r="J719" s="11" t="str">
        <f t="shared" si="91"/>
        <v/>
      </c>
      <c r="K719" s="11" t="str">
        <f t="shared" si="95"/>
        <v/>
      </c>
      <c r="L719" s="11" t="str">
        <f>IF('Prax Math 5732'!B719="","",'SAT M to CBEST M'!$A$2+'SAT M to CBEST M'!$B$2*E719)</f>
        <v/>
      </c>
      <c r="M719" s="11" t="str">
        <f>IF('Prax Math 5732'!B719="","", IF(L719&lt;20, 20, IF(L719&gt;80, 80, L719)))</f>
        <v/>
      </c>
    </row>
    <row r="720" spans="1:13" x14ac:dyDescent="0.25">
      <c r="A720" s="11">
        <v>719</v>
      </c>
      <c r="B720" s="30"/>
      <c r="C720" s="25" t="str">
        <f t="shared" si="88"/>
        <v/>
      </c>
      <c r="D720" s="25" t="str">
        <f t="shared" si="92"/>
        <v/>
      </c>
      <c r="E720" s="11" t="str">
        <f>IF('Prax Math 5732'!B720="","",IF('Prax Math 5732'!D720&lt;'ACT M to SAT M'!$A$2,'ACT M to SAT M'!$B$2,IF('Prax Math 5732'!D720&gt;'ACT M to SAT M'!A$28,'ACT M to SAT M'!B$28,VLOOKUP(D720,'ACT M to SAT M'!A:B,2,FALSE))))</f>
        <v/>
      </c>
      <c r="F720" s="11" t="str">
        <f t="shared" si="89"/>
        <v/>
      </c>
      <c r="G720" s="11" t="str">
        <f t="shared" si="93"/>
        <v/>
      </c>
      <c r="H720" s="11" t="str">
        <f t="shared" si="90"/>
        <v/>
      </c>
      <c r="I720" s="11" t="str">
        <f t="shared" si="94"/>
        <v/>
      </c>
      <c r="J720" s="11" t="str">
        <f t="shared" si="91"/>
        <v/>
      </c>
      <c r="K720" s="11" t="str">
        <f t="shared" si="95"/>
        <v/>
      </c>
      <c r="L720" s="11" t="str">
        <f>IF('Prax Math 5732'!B720="","",'SAT M to CBEST M'!$A$2+'SAT M to CBEST M'!$B$2*E720)</f>
        <v/>
      </c>
      <c r="M720" s="11" t="str">
        <f>IF('Prax Math 5732'!B720="","", IF(L720&lt;20, 20, IF(L720&gt;80, 80, L720)))</f>
        <v/>
      </c>
    </row>
    <row r="721" spans="1:13" x14ac:dyDescent="0.25">
      <c r="A721" s="11">
        <v>720</v>
      </c>
      <c r="B721" s="30"/>
      <c r="C721" s="25" t="str">
        <f t="shared" si="88"/>
        <v/>
      </c>
      <c r="D721" s="25" t="str">
        <f t="shared" si="92"/>
        <v/>
      </c>
      <c r="E721" s="11" t="str">
        <f>IF('Prax Math 5732'!B721="","",IF('Prax Math 5732'!D721&lt;'ACT M to SAT M'!$A$2,'ACT M to SAT M'!$B$2,IF('Prax Math 5732'!D721&gt;'ACT M to SAT M'!A$28,'ACT M to SAT M'!B$28,VLOOKUP(D721,'ACT M to SAT M'!A:B,2,FALSE))))</f>
        <v/>
      </c>
      <c r="F721" s="11" t="str">
        <f t="shared" si="89"/>
        <v/>
      </c>
      <c r="G721" s="11" t="str">
        <f t="shared" si="93"/>
        <v/>
      </c>
      <c r="H721" s="11" t="str">
        <f t="shared" si="90"/>
        <v/>
      </c>
      <c r="I721" s="11" t="str">
        <f t="shared" si="94"/>
        <v/>
      </c>
      <c r="J721" s="11" t="str">
        <f t="shared" si="91"/>
        <v/>
      </c>
      <c r="K721" s="11" t="str">
        <f t="shared" si="95"/>
        <v/>
      </c>
      <c r="L721" s="11" t="str">
        <f>IF('Prax Math 5732'!B721="","",'SAT M to CBEST M'!$A$2+'SAT M to CBEST M'!$B$2*E721)</f>
        <v/>
      </c>
      <c r="M721" s="11" t="str">
        <f>IF('Prax Math 5732'!B721="","", IF(L721&lt;20, 20, IF(L721&gt;80, 80, L721)))</f>
        <v/>
      </c>
    </row>
    <row r="722" spans="1:13" x14ac:dyDescent="0.25">
      <c r="A722" s="11">
        <v>721</v>
      </c>
      <c r="B722" s="30"/>
      <c r="C722" s="25" t="str">
        <f t="shared" si="88"/>
        <v/>
      </c>
      <c r="D722" s="25" t="str">
        <f t="shared" si="92"/>
        <v/>
      </c>
      <c r="E722" s="11" t="str">
        <f>IF('Prax Math 5732'!B722="","",IF('Prax Math 5732'!D722&lt;'ACT M to SAT M'!$A$2,'ACT M to SAT M'!$B$2,IF('Prax Math 5732'!D722&gt;'ACT M to SAT M'!A$28,'ACT M to SAT M'!B$28,VLOOKUP(D722,'ACT M to SAT M'!A:B,2,FALSE))))</f>
        <v/>
      </c>
      <c r="F722" s="11" t="str">
        <f t="shared" si="89"/>
        <v/>
      </c>
      <c r="G722" s="11" t="str">
        <f t="shared" si="93"/>
        <v/>
      </c>
      <c r="H722" s="11" t="str">
        <f t="shared" si="90"/>
        <v/>
      </c>
      <c r="I722" s="11" t="str">
        <f t="shared" si="94"/>
        <v/>
      </c>
      <c r="J722" s="11" t="str">
        <f t="shared" si="91"/>
        <v/>
      </c>
      <c r="K722" s="11" t="str">
        <f t="shared" si="95"/>
        <v/>
      </c>
      <c r="L722" s="11" t="str">
        <f>IF('Prax Math 5732'!B722="","",'SAT M to CBEST M'!$A$2+'SAT M to CBEST M'!$B$2*E722)</f>
        <v/>
      </c>
      <c r="M722" s="11" t="str">
        <f>IF('Prax Math 5732'!B722="","", IF(L722&lt;20, 20, IF(L722&gt;80, 80, L722)))</f>
        <v/>
      </c>
    </row>
    <row r="723" spans="1:13" x14ac:dyDescent="0.25">
      <c r="A723" s="11">
        <v>722</v>
      </c>
      <c r="B723" s="30"/>
      <c r="C723" s="25" t="str">
        <f t="shared" si="88"/>
        <v/>
      </c>
      <c r="D723" s="25" t="str">
        <f t="shared" si="92"/>
        <v/>
      </c>
      <c r="E723" s="11" t="str">
        <f>IF('Prax Math 5732'!B723="","",IF('Prax Math 5732'!D723&lt;'ACT M to SAT M'!$A$2,'ACT M to SAT M'!$B$2,IF('Prax Math 5732'!D723&gt;'ACT M to SAT M'!A$28,'ACT M to SAT M'!B$28,VLOOKUP(D723,'ACT M to SAT M'!A:B,2,FALSE))))</f>
        <v/>
      </c>
      <c r="F723" s="11" t="str">
        <f t="shared" si="89"/>
        <v/>
      </c>
      <c r="G723" s="11" t="str">
        <f t="shared" si="93"/>
        <v/>
      </c>
      <c r="H723" s="11" t="str">
        <f t="shared" si="90"/>
        <v/>
      </c>
      <c r="I723" s="11" t="str">
        <f t="shared" si="94"/>
        <v/>
      </c>
      <c r="J723" s="11" t="str">
        <f t="shared" si="91"/>
        <v/>
      </c>
      <c r="K723" s="11" t="str">
        <f t="shared" si="95"/>
        <v/>
      </c>
      <c r="L723" s="11" t="str">
        <f>IF('Prax Math 5732'!B723="","",'SAT M to CBEST M'!$A$2+'SAT M to CBEST M'!$B$2*E723)</f>
        <v/>
      </c>
      <c r="M723" s="11" t="str">
        <f>IF('Prax Math 5732'!B723="","", IF(L723&lt;20, 20, IF(L723&gt;80, 80, L723)))</f>
        <v/>
      </c>
    </row>
    <row r="724" spans="1:13" x14ac:dyDescent="0.25">
      <c r="A724" s="11">
        <v>723</v>
      </c>
      <c r="B724" s="30"/>
      <c r="C724" s="25" t="str">
        <f t="shared" si="88"/>
        <v/>
      </c>
      <c r="D724" s="25" t="str">
        <f t="shared" si="92"/>
        <v/>
      </c>
      <c r="E724" s="11" t="str">
        <f>IF('Prax Math 5732'!B724="","",IF('Prax Math 5732'!D724&lt;'ACT M to SAT M'!$A$2,'ACT M to SAT M'!$B$2,IF('Prax Math 5732'!D724&gt;'ACT M to SAT M'!A$28,'ACT M to SAT M'!B$28,VLOOKUP(D724,'ACT M to SAT M'!A:B,2,FALSE))))</f>
        <v/>
      </c>
      <c r="F724" s="11" t="str">
        <f t="shared" si="89"/>
        <v/>
      </c>
      <c r="G724" s="11" t="str">
        <f t="shared" si="93"/>
        <v/>
      </c>
      <c r="H724" s="11" t="str">
        <f t="shared" si="90"/>
        <v/>
      </c>
      <c r="I724" s="11" t="str">
        <f t="shared" si="94"/>
        <v/>
      </c>
      <c r="J724" s="11" t="str">
        <f t="shared" si="91"/>
        <v/>
      </c>
      <c r="K724" s="11" t="str">
        <f t="shared" si="95"/>
        <v/>
      </c>
      <c r="L724" s="11" t="str">
        <f>IF('Prax Math 5732'!B724="","",'SAT M to CBEST M'!$A$2+'SAT M to CBEST M'!$B$2*E724)</f>
        <v/>
      </c>
      <c r="M724" s="11" t="str">
        <f>IF('Prax Math 5732'!B724="","", IF(L724&lt;20, 20, IF(L724&gt;80, 80, L724)))</f>
        <v/>
      </c>
    </row>
    <row r="725" spans="1:13" x14ac:dyDescent="0.25">
      <c r="A725" s="11">
        <v>724</v>
      </c>
      <c r="B725" s="30"/>
      <c r="C725" s="25" t="str">
        <f t="shared" si="88"/>
        <v/>
      </c>
      <c r="D725" s="25" t="str">
        <f t="shared" si="92"/>
        <v/>
      </c>
      <c r="E725" s="11" t="str">
        <f>IF('Prax Math 5732'!B725="","",IF('Prax Math 5732'!D725&lt;'ACT M to SAT M'!$A$2,'ACT M to SAT M'!$B$2,IF('Prax Math 5732'!D725&gt;'ACT M to SAT M'!A$28,'ACT M to SAT M'!B$28,VLOOKUP(D725,'ACT M to SAT M'!A:B,2,FALSE))))</f>
        <v/>
      </c>
      <c r="F725" s="11" t="str">
        <f t="shared" si="89"/>
        <v/>
      </c>
      <c r="G725" s="11" t="str">
        <f t="shared" si="93"/>
        <v/>
      </c>
      <c r="H725" s="11" t="str">
        <f t="shared" si="90"/>
        <v/>
      </c>
      <c r="I725" s="11" t="str">
        <f t="shared" si="94"/>
        <v/>
      </c>
      <c r="J725" s="11" t="str">
        <f t="shared" si="91"/>
        <v/>
      </c>
      <c r="K725" s="11" t="str">
        <f t="shared" si="95"/>
        <v/>
      </c>
      <c r="L725" s="11" t="str">
        <f>IF('Prax Math 5732'!B725="","",'SAT M to CBEST M'!$A$2+'SAT M to CBEST M'!$B$2*E725)</f>
        <v/>
      </c>
      <c r="M725" s="11" t="str">
        <f>IF('Prax Math 5732'!B725="","", IF(L725&lt;20, 20, IF(L725&gt;80, 80, L725)))</f>
        <v/>
      </c>
    </row>
    <row r="726" spans="1:13" x14ac:dyDescent="0.25">
      <c r="A726" s="11">
        <v>725</v>
      </c>
      <c r="B726" s="30"/>
      <c r="C726" s="25" t="str">
        <f t="shared" si="88"/>
        <v/>
      </c>
      <c r="D726" s="25" t="str">
        <f t="shared" si="92"/>
        <v/>
      </c>
      <c r="E726" s="11" t="str">
        <f>IF('Prax Math 5732'!B726="","",IF('Prax Math 5732'!D726&lt;'ACT M to SAT M'!$A$2,'ACT M to SAT M'!$B$2,IF('Prax Math 5732'!D726&gt;'ACT M to SAT M'!A$28,'ACT M to SAT M'!B$28,VLOOKUP(D726,'ACT M to SAT M'!A:B,2,FALSE))))</f>
        <v/>
      </c>
      <c r="F726" s="11" t="str">
        <f t="shared" si="89"/>
        <v/>
      </c>
      <c r="G726" s="11" t="str">
        <f t="shared" si="93"/>
        <v/>
      </c>
      <c r="H726" s="11" t="str">
        <f t="shared" si="90"/>
        <v/>
      </c>
      <c r="I726" s="11" t="str">
        <f t="shared" si="94"/>
        <v/>
      </c>
      <c r="J726" s="11" t="str">
        <f t="shared" si="91"/>
        <v/>
      </c>
      <c r="K726" s="11" t="str">
        <f t="shared" si="95"/>
        <v/>
      </c>
      <c r="L726" s="11" t="str">
        <f>IF('Prax Math 5732'!B726="","",'SAT M to CBEST M'!$A$2+'SAT M to CBEST M'!$B$2*E726)</f>
        <v/>
      </c>
      <c r="M726" s="11" t="str">
        <f>IF('Prax Math 5732'!B726="","", IF(L726&lt;20, 20, IF(L726&gt;80, 80, L726)))</f>
        <v/>
      </c>
    </row>
    <row r="727" spans="1:13" x14ac:dyDescent="0.25">
      <c r="A727" s="11">
        <v>726</v>
      </c>
      <c r="B727" s="30"/>
      <c r="C727" s="25" t="str">
        <f t="shared" si="88"/>
        <v/>
      </c>
      <c r="D727" s="25" t="str">
        <f t="shared" si="92"/>
        <v/>
      </c>
      <c r="E727" s="11" t="str">
        <f>IF('Prax Math 5732'!B727="","",IF('Prax Math 5732'!D727&lt;'ACT M to SAT M'!$A$2,'ACT M to SAT M'!$B$2,IF('Prax Math 5732'!D727&gt;'ACT M to SAT M'!A$28,'ACT M to SAT M'!B$28,VLOOKUP(D727,'ACT M to SAT M'!A:B,2,FALSE))))</f>
        <v/>
      </c>
      <c r="F727" s="11" t="str">
        <f t="shared" si="89"/>
        <v/>
      </c>
      <c r="G727" s="11" t="str">
        <f t="shared" si="93"/>
        <v/>
      </c>
      <c r="H727" s="11" t="str">
        <f t="shared" si="90"/>
        <v/>
      </c>
      <c r="I727" s="11" t="str">
        <f t="shared" si="94"/>
        <v/>
      </c>
      <c r="J727" s="11" t="str">
        <f t="shared" si="91"/>
        <v/>
      </c>
      <c r="K727" s="11" t="str">
        <f t="shared" si="95"/>
        <v/>
      </c>
      <c r="L727" s="11" t="str">
        <f>IF('Prax Math 5732'!B727="","",'SAT M to CBEST M'!$A$2+'SAT M to CBEST M'!$B$2*E727)</f>
        <v/>
      </c>
      <c r="M727" s="11" t="str">
        <f>IF('Prax Math 5732'!B727="","", IF(L727&lt;20, 20, IF(L727&gt;80, 80, L727)))</f>
        <v/>
      </c>
    </row>
    <row r="728" spans="1:13" x14ac:dyDescent="0.25">
      <c r="A728" s="11">
        <v>727</v>
      </c>
      <c r="B728" s="30"/>
      <c r="C728" s="25" t="str">
        <f t="shared" si="88"/>
        <v/>
      </c>
      <c r="D728" s="25" t="str">
        <f t="shared" si="92"/>
        <v/>
      </c>
      <c r="E728" s="11" t="str">
        <f>IF('Prax Math 5732'!B728="","",IF('Prax Math 5732'!D728&lt;'ACT M to SAT M'!$A$2,'ACT M to SAT M'!$B$2,IF('Prax Math 5732'!D728&gt;'ACT M to SAT M'!A$28,'ACT M to SAT M'!B$28,VLOOKUP(D728,'ACT M to SAT M'!A:B,2,FALSE))))</f>
        <v/>
      </c>
      <c r="F728" s="11" t="str">
        <f t="shared" si="89"/>
        <v/>
      </c>
      <c r="G728" s="11" t="str">
        <f t="shared" si="93"/>
        <v/>
      </c>
      <c r="H728" s="11" t="str">
        <f t="shared" si="90"/>
        <v/>
      </c>
      <c r="I728" s="11" t="str">
        <f t="shared" si="94"/>
        <v/>
      </c>
      <c r="J728" s="11" t="str">
        <f t="shared" si="91"/>
        <v/>
      </c>
      <c r="K728" s="11" t="str">
        <f t="shared" si="95"/>
        <v/>
      </c>
      <c r="L728" s="11" t="str">
        <f>IF('Prax Math 5732'!B728="","",'SAT M to CBEST M'!$A$2+'SAT M to CBEST M'!$B$2*E728)</f>
        <v/>
      </c>
      <c r="M728" s="11" t="str">
        <f>IF('Prax Math 5732'!B728="","", IF(L728&lt;20, 20, IF(L728&gt;80, 80, L728)))</f>
        <v/>
      </c>
    </row>
    <row r="729" spans="1:13" x14ac:dyDescent="0.25">
      <c r="A729" s="11">
        <v>728</v>
      </c>
      <c r="B729" s="30"/>
      <c r="C729" s="25" t="str">
        <f t="shared" si="88"/>
        <v/>
      </c>
      <c r="D729" s="25" t="str">
        <f t="shared" si="92"/>
        <v/>
      </c>
      <c r="E729" s="11" t="str">
        <f>IF('Prax Math 5732'!B729="","",IF('Prax Math 5732'!D729&lt;'ACT M to SAT M'!$A$2,'ACT M to SAT M'!$B$2,IF('Prax Math 5732'!D729&gt;'ACT M to SAT M'!A$28,'ACT M to SAT M'!B$28,VLOOKUP(D729,'ACT M to SAT M'!A:B,2,FALSE))))</f>
        <v/>
      </c>
      <c r="F729" s="11" t="str">
        <f t="shared" si="89"/>
        <v/>
      </c>
      <c r="G729" s="11" t="str">
        <f t="shared" si="93"/>
        <v/>
      </c>
      <c r="H729" s="11" t="str">
        <f t="shared" si="90"/>
        <v/>
      </c>
      <c r="I729" s="11" t="str">
        <f t="shared" si="94"/>
        <v/>
      </c>
      <c r="J729" s="11" t="str">
        <f t="shared" si="91"/>
        <v/>
      </c>
      <c r="K729" s="11" t="str">
        <f t="shared" si="95"/>
        <v/>
      </c>
      <c r="L729" s="11" t="str">
        <f>IF('Prax Math 5732'!B729="","",'SAT M to CBEST M'!$A$2+'SAT M to CBEST M'!$B$2*E729)</f>
        <v/>
      </c>
      <c r="M729" s="11" t="str">
        <f>IF('Prax Math 5732'!B729="","", IF(L729&lt;20, 20, IF(L729&gt;80, 80, L729)))</f>
        <v/>
      </c>
    </row>
    <row r="730" spans="1:13" x14ac:dyDescent="0.25">
      <c r="A730" s="11">
        <v>729</v>
      </c>
      <c r="B730" s="30"/>
      <c r="C730" s="25" t="str">
        <f t="shared" si="88"/>
        <v/>
      </c>
      <c r="D730" s="25" t="str">
        <f t="shared" si="92"/>
        <v/>
      </c>
      <c r="E730" s="11" t="str">
        <f>IF('Prax Math 5732'!B730="","",IF('Prax Math 5732'!D730&lt;'ACT M to SAT M'!$A$2,'ACT M to SAT M'!$B$2,IF('Prax Math 5732'!D730&gt;'ACT M to SAT M'!A$28,'ACT M to SAT M'!B$28,VLOOKUP(D730,'ACT M to SAT M'!A:B,2,FALSE))))</f>
        <v/>
      </c>
      <c r="F730" s="11" t="str">
        <f t="shared" si="89"/>
        <v/>
      </c>
      <c r="G730" s="11" t="str">
        <f t="shared" si="93"/>
        <v/>
      </c>
      <c r="H730" s="11" t="str">
        <f t="shared" si="90"/>
        <v/>
      </c>
      <c r="I730" s="11" t="str">
        <f t="shared" si="94"/>
        <v/>
      </c>
      <c r="J730" s="11" t="str">
        <f t="shared" si="91"/>
        <v/>
      </c>
      <c r="K730" s="11" t="str">
        <f t="shared" si="95"/>
        <v/>
      </c>
      <c r="L730" s="11" t="str">
        <f>IF('Prax Math 5732'!B730="","",'SAT M to CBEST M'!$A$2+'SAT M to CBEST M'!$B$2*E730)</f>
        <v/>
      </c>
      <c r="M730" s="11" t="str">
        <f>IF('Prax Math 5732'!B730="","", IF(L730&lt;20, 20, IF(L730&gt;80, 80, L730)))</f>
        <v/>
      </c>
    </row>
    <row r="731" spans="1:13" x14ac:dyDescent="0.25">
      <c r="A731" s="11">
        <v>730</v>
      </c>
      <c r="B731" s="30"/>
      <c r="C731" s="25" t="str">
        <f t="shared" si="88"/>
        <v/>
      </c>
      <c r="D731" s="25" t="str">
        <f t="shared" si="92"/>
        <v/>
      </c>
      <c r="E731" s="11" t="str">
        <f>IF('Prax Math 5732'!B731="","",IF('Prax Math 5732'!D731&lt;'ACT M to SAT M'!$A$2,'ACT M to SAT M'!$B$2,IF('Prax Math 5732'!D731&gt;'ACT M to SAT M'!A$28,'ACT M to SAT M'!B$28,VLOOKUP(D731,'ACT M to SAT M'!A:B,2,FALSE))))</f>
        <v/>
      </c>
      <c r="F731" s="11" t="str">
        <f t="shared" si="89"/>
        <v/>
      </c>
      <c r="G731" s="11" t="str">
        <f t="shared" si="93"/>
        <v/>
      </c>
      <c r="H731" s="11" t="str">
        <f t="shared" si="90"/>
        <v/>
      </c>
      <c r="I731" s="11" t="str">
        <f t="shared" si="94"/>
        <v/>
      </c>
      <c r="J731" s="11" t="str">
        <f t="shared" si="91"/>
        <v/>
      </c>
      <c r="K731" s="11" t="str">
        <f t="shared" si="95"/>
        <v/>
      </c>
      <c r="L731" s="11" t="str">
        <f>IF('Prax Math 5732'!B731="","",'SAT M to CBEST M'!$A$2+'SAT M to CBEST M'!$B$2*E731)</f>
        <v/>
      </c>
      <c r="M731" s="11" t="str">
        <f>IF('Prax Math 5732'!B731="","", IF(L731&lt;20, 20, IF(L731&gt;80, 80, L731)))</f>
        <v/>
      </c>
    </row>
    <row r="732" spans="1:13" x14ac:dyDescent="0.25">
      <c r="A732" s="11">
        <v>731</v>
      </c>
      <c r="B732" s="30"/>
      <c r="C732" s="25" t="str">
        <f t="shared" si="88"/>
        <v/>
      </c>
      <c r="D732" s="25" t="str">
        <f t="shared" si="92"/>
        <v/>
      </c>
      <c r="E732" s="11" t="str">
        <f>IF('Prax Math 5732'!B732="","",IF('Prax Math 5732'!D732&lt;'ACT M to SAT M'!$A$2,'ACT M to SAT M'!$B$2,IF('Prax Math 5732'!D732&gt;'ACT M to SAT M'!A$28,'ACT M to SAT M'!B$28,VLOOKUP(D732,'ACT M to SAT M'!A:B,2,FALSE))))</f>
        <v/>
      </c>
      <c r="F732" s="11" t="str">
        <f t="shared" si="89"/>
        <v/>
      </c>
      <c r="G732" s="11" t="str">
        <f t="shared" si="93"/>
        <v/>
      </c>
      <c r="H732" s="11" t="str">
        <f t="shared" si="90"/>
        <v/>
      </c>
      <c r="I732" s="11" t="str">
        <f t="shared" si="94"/>
        <v/>
      </c>
      <c r="J732" s="11" t="str">
        <f t="shared" si="91"/>
        <v/>
      </c>
      <c r="K732" s="11" t="str">
        <f t="shared" si="95"/>
        <v/>
      </c>
      <c r="L732" s="11" t="str">
        <f>IF('Prax Math 5732'!B732="","",'SAT M to CBEST M'!$A$2+'SAT M to CBEST M'!$B$2*E732)</f>
        <v/>
      </c>
      <c r="M732" s="11" t="str">
        <f>IF('Prax Math 5732'!B732="","", IF(L732&lt;20, 20, IF(L732&gt;80, 80, L732)))</f>
        <v/>
      </c>
    </row>
    <row r="733" spans="1:13" x14ac:dyDescent="0.25">
      <c r="A733" s="11">
        <v>732</v>
      </c>
      <c r="B733" s="30"/>
      <c r="C733" s="25" t="str">
        <f t="shared" si="88"/>
        <v/>
      </c>
      <c r="D733" s="25" t="str">
        <f t="shared" si="92"/>
        <v/>
      </c>
      <c r="E733" s="11" t="str">
        <f>IF('Prax Math 5732'!B733="","",IF('Prax Math 5732'!D733&lt;'ACT M to SAT M'!$A$2,'ACT M to SAT M'!$B$2,IF('Prax Math 5732'!D733&gt;'ACT M to SAT M'!A$28,'ACT M to SAT M'!B$28,VLOOKUP(D733,'ACT M to SAT M'!A:B,2,FALSE))))</f>
        <v/>
      </c>
      <c r="F733" s="11" t="str">
        <f t="shared" si="89"/>
        <v/>
      </c>
      <c r="G733" s="11" t="str">
        <f t="shared" si="93"/>
        <v/>
      </c>
      <c r="H733" s="11" t="str">
        <f t="shared" si="90"/>
        <v/>
      </c>
      <c r="I733" s="11" t="str">
        <f t="shared" si="94"/>
        <v/>
      </c>
      <c r="J733" s="11" t="str">
        <f t="shared" si="91"/>
        <v/>
      </c>
      <c r="K733" s="11" t="str">
        <f t="shared" si="95"/>
        <v/>
      </c>
      <c r="L733" s="11" t="str">
        <f>IF('Prax Math 5732'!B733="","",'SAT M to CBEST M'!$A$2+'SAT M to CBEST M'!$B$2*E733)</f>
        <v/>
      </c>
      <c r="M733" s="11" t="str">
        <f>IF('Prax Math 5732'!B733="","", IF(L733&lt;20, 20, IF(L733&gt;80, 80, L733)))</f>
        <v/>
      </c>
    </row>
    <row r="734" spans="1:13" x14ac:dyDescent="0.25">
      <c r="A734" s="11">
        <v>733</v>
      </c>
      <c r="B734" s="30"/>
      <c r="C734" s="25" t="str">
        <f t="shared" si="88"/>
        <v/>
      </c>
      <c r="D734" s="25" t="str">
        <f t="shared" si="92"/>
        <v/>
      </c>
      <c r="E734" s="11" t="str">
        <f>IF('Prax Math 5732'!B734="","",IF('Prax Math 5732'!D734&lt;'ACT M to SAT M'!$A$2,'ACT M to SAT M'!$B$2,IF('Prax Math 5732'!D734&gt;'ACT M to SAT M'!A$28,'ACT M to SAT M'!B$28,VLOOKUP(D734,'ACT M to SAT M'!A:B,2,FALSE))))</f>
        <v/>
      </c>
      <c r="F734" s="11" t="str">
        <f t="shared" si="89"/>
        <v/>
      </c>
      <c r="G734" s="11" t="str">
        <f t="shared" si="93"/>
        <v/>
      </c>
      <c r="H734" s="11" t="str">
        <f t="shared" si="90"/>
        <v/>
      </c>
      <c r="I734" s="11" t="str">
        <f t="shared" si="94"/>
        <v/>
      </c>
      <c r="J734" s="11" t="str">
        <f t="shared" si="91"/>
        <v/>
      </c>
      <c r="K734" s="11" t="str">
        <f t="shared" si="95"/>
        <v/>
      </c>
      <c r="L734" s="11" t="str">
        <f>IF('Prax Math 5732'!B734="","",'SAT M to CBEST M'!$A$2+'SAT M to CBEST M'!$B$2*E734)</f>
        <v/>
      </c>
      <c r="M734" s="11" t="str">
        <f>IF('Prax Math 5732'!B734="","", IF(L734&lt;20, 20, IF(L734&gt;80, 80, L734)))</f>
        <v/>
      </c>
    </row>
    <row r="735" spans="1:13" x14ac:dyDescent="0.25">
      <c r="A735" s="11">
        <v>734</v>
      </c>
      <c r="B735" s="30"/>
      <c r="C735" s="25" t="str">
        <f t="shared" si="88"/>
        <v/>
      </c>
      <c r="D735" s="25" t="str">
        <f t="shared" si="92"/>
        <v/>
      </c>
      <c r="E735" s="11" t="str">
        <f>IF('Prax Math 5732'!B735="","",IF('Prax Math 5732'!D735&lt;'ACT M to SAT M'!$A$2,'ACT M to SAT M'!$B$2,IF('Prax Math 5732'!D735&gt;'ACT M to SAT M'!A$28,'ACT M to SAT M'!B$28,VLOOKUP(D735,'ACT M to SAT M'!A:B,2,FALSE))))</f>
        <v/>
      </c>
      <c r="F735" s="11" t="str">
        <f t="shared" si="89"/>
        <v/>
      </c>
      <c r="G735" s="11" t="str">
        <f t="shared" si="93"/>
        <v/>
      </c>
      <c r="H735" s="11" t="str">
        <f t="shared" si="90"/>
        <v/>
      </c>
      <c r="I735" s="11" t="str">
        <f t="shared" si="94"/>
        <v/>
      </c>
      <c r="J735" s="11" t="str">
        <f t="shared" si="91"/>
        <v/>
      </c>
      <c r="K735" s="11" t="str">
        <f t="shared" si="95"/>
        <v/>
      </c>
      <c r="L735" s="11" t="str">
        <f>IF('Prax Math 5732'!B735="","",'SAT M to CBEST M'!$A$2+'SAT M to CBEST M'!$B$2*E735)</f>
        <v/>
      </c>
      <c r="M735" s="11" t="str">
        <f>IF('Prax Math 5732'!B735="","", IF(L735&lt;20, 20, IF(L735&gt;80, 80, L735)))</f>
        <v/>
      </c>
    </row>
    <row r="736" spans="1:13" x14ac:dyDescent="0.25">
      <c r="A736" s="11">
        <v>735</v>
      </c>
      <c r="B736" s="30"/>
      <c r="C736" s="25" t="str">
        <f t="shared" si="88"/>
        <v/>
      </c>
      <c r="D736" s="25" t="str">
        <f t="shared" si="92"/>
        <v/>
      </c>
      <c r="E736" s="11" t="str">
        <f>IF('Prax Math 5732'!B736="","",IF('Prax Math 5732'!D736&lt;'ACT M to SAT M'!$A$2,'ACT M to SAT M'!$B$2,IF('Prax Math 5732'!D736&gt;'ACT M to SAT M'!A$28,'ACT M to SAT M'!B$28,VLOOKUP(D736,'ACT M to SAT M'!A:B,2,FALSE))))</f>
        <v/>
      </c>
      <c r="F736" s="11" t="str">
        <f t="shared" si="89"/>
        <v/>
      </c>
      <c r="G736" s="11" t="str">
        <f t="shared" si="93"/>
        <v/>
      </c>
      <c r="H736" s="11" t="str">
        <f t="shared" si="90"/>
        <v/>
      </c>
      <c r="I736" s="11" t="str">
        <f t="shared" si="94"/>
        <v/>
      </c>
      <c r="J736" s="11" t="str">
        <f t="shared" si="91"/>
        <v/>
      </c>
      <c r="K736" s="11" t="str">
        <f t="shared" si="95"/>
        <v/>
      </c>
      <c r="L736" s="11" t="str">
        <f>IF('Prax Math 5732'!B736="","",'SAT M to CBEST M'!$A$2+'SAT M to CBEST M'!$B$2*E736)</f>
        <v/>
      </c>
      <c r="M736" s="11" t="str">
        <f>IF('Prax Math 5732'!B736="","", IF(L736&lt;20, 20, IF(L736&gt;80, 80, L736)))</f>
        <v/>
      </c>
    </row>
    <row r="737" spans="1:13" x14ac:dyDescent="0.25">
      <c r="A737" s="11">
        <v>736</v>
      </c>
      <c r="B737" s="30"/>
      <c r="C737" s="25" t="str">
        <f t="shared" si="88"/>
        <v/>
      </c>
      <c r="D737" s="25" t="str">
        <f t="shared" si="92"/>
        <v/>
      </c>
      <c r="E737" s="11" t="str">
        <f>IF('Prax Math 5732'!B737="","",IF('Prax Math 5732'!D737&lt;'ACT M to SAT M'!$A$2,'ACT M to SAT M'!$B$2,IF('Prax Math 5732'!D737&gt;'ACT M to SAT M'!A$28,'ACT M to SAT M'!B$28,VLOOKUP(D737,'ACT M to SAT M'!A:B,2,FALSE))))</f>
        <v/>
      </c>
      <c r="F737" s="11" t="str">
        <f t="shared" si="89"/>
        <v/>
      </c>
      <c r="G737" s="11" t="str">
        <f t="shared" si="93"/>
        <v/>
      </c>
      <c r="H737" s="11" t="str">
        <f t="shared" si="90"/>
        <v/>
      </c>
      <c r="I737" s="11" t="str">
        <f t="shared" si="94"/>
        <v/>
      </c>
      <c r="J737" s="11" t="str">
        <f t="shared" si="91"/>
        <v/>
      </c>
      <c r="K737" s="11" t="str">
        <f t="shared" si="95"/>
        <v/>
      </c>
      <c r="L737" s="11" t="str">
        <f>IF('Prax Math 5732'!B737="","",'SAT M to CBEST M'!$A$2+'SAT M to CBEST M'!$B$2*E737)</f>
        <v/>
      </c>
      <c r="M737" s="11" t="str">
        <f>IF('Prax Math 5732'!B737="","", IF(L737&lt;20, 20, IF(L737&gt;80, 80, L737)))</f>
        <v/>
      </c>
    </row>
    <row r="738" spans="1:13" x14ac:dyDescent="0.25">
      <c r="A738" s="11">
        <v>737</v>
      </c>
      <c r="B738" s="30"/>
      <c r="C738" s="25" t="str">
        <f t="shared" si="88"/>
        <v/>
      </c>
      <c r="D738" s="25" t="str">
        <f t="shared" si="92"/>
        <v/>
      </c>
      <c r="E738" s="11" t="str">
        <f>IF('Prax Math 5732'!B738="","",IF('Prax Math 5732'!D738&lt;'ACT M to SAT M'!$A$2,'ACT M to SAT M'!$B$2,IF('Prax Math 5732'!D738&gt;'ACT M to SAT M'!A$28,'ACT M to SAT M'!B$28,VLOOKUP(D738,'ACT M to SAT M'!A:B,2,FALSE))))</f>
        <v/>
      </c>
      <c r="F738" s="11" t="str">
        <f t="shared" si="89"/>
        <v/>
      </c>
      <c r="G738" s="11" t="str">
        <f t="shared" si="93"/>
        <v/>
      </c>
      <c r="H738" s="11" t="str">
        <f t="shared" si="90"/>
        <v/>
      </c>
      <c r="I738" s="11" t="str">
        <f t="shared" si="94"/>
        <v/>
      </c>
      <c r="J738" s="11" t="str">
        <f t="shared" si="91"/>
        <v/>
      </c>
      <c r="K738" s="11" t="str">
        <f t="shared" si="95"/>
        <v/>
      </c>
      <c r="L738" s="11" t="str">
        <f>IF('Prax Math 5732'!B738="","",'SAT M to CBEST M'!$A$2+'SAT M to CBEST M'!$B$2*E738)</f>
        <v/>
      </c>
      <c r="M738" s="11" t="str">
        <f>IF('Prax Math 5732'!B738="","", IF(L738&lt;20, 20, IF(L738&gt;80, 80, L738)))</f>
        <v/>
      </c>
    </row>
    <row r="739" spans="1:13" x14ac:dyDescent="0.25">
      <c r="A739" s="11">
        <v>738</v>
      </c>
      <c r="B739" s="30"/>
      <c r="C739" s="25" t="str">
        <f t="shared" si="88"/>
        <v/>
      </c>
      <c r="D739" s="25" t="str">
        <f t="shared" si="92"/>
        <v/>
      </c>
      <c r="E739" s="11" t="str">
        <f>IF('Prax Math 5732'!B739="","",IF('Prax Math 5732'!D739&lt;'ACT M to SAT M'!$A$2,'ACT M to SAT M'!$B$2,IF('Prax Math 5732'!D739&gt;'ACT M to SAT M'!A$28,'ACT M to SAT M'!B$28,VLOOKUP(D739,'ACT M to SAT M'!A:B,2,FALSE))))</f>
        <v/>
      </c>
      <c r="F739" s="11" t="str">
        <f t="shared" si="89"/>
        <v/>
      </c>
      <c r="G739" s="11" t="str">
        <f t="shared" si="93"/>
        <v/>
      </c>
      <c r="H739" s="11" t="str">
        <f t="shared" si="90"/>
        <v/>
      </c>
      <c r="I739" s="11" t="str">
        <f t="shared" si="94"/>
        <v/>
      </c>
      <c r="J739" s="11" t="str">
        <f t="shared" si="91"/>
        <v/>
      </c>
      <c r="K739" s="11" t="str">
        <f t="shared" si="95"/>
        <v/>
      </c>
      <c r="L739" s="11" t="str">
        <f>IF('Prax Math 5732'!B739="","",'SAT M to CBEST M'!$A$2+'SAT M to CBEST M'!$B$2*E739)</f>
        <v/>
      </c>
      <c r="M739" s="11" t="str">
        <f>IF('Prax Math 5732'!B739="","", IF(L739&lt;20, 20, IF(L739&gt;80, 80, L739)))</f>
        <v/>
      </c>
    </row>
    <row r="740" spans="1:13" x14ac:dyDescent="0.25">
      <c r="A740" s="11">
        <v>739</v>
      </c>
      <c r="B740" s="30"/>
      <c r="C740" s="25" t="str">
        <f t="shared" si="88"/>
        <v/>
      </c>
      <c r="D740" s="25" t="str">
        <f t="shared" si="92"/>
        <v/>
      </c>
      <c r="E740" s="11" t="str">
        <f>IF('Prax Math 5732'!B740="","",IF('Prax Math 5732'!D740&lt;'ACT M to SAT M'!$A$2,'ACT M to SAT M'!$B$2,IF('Prax Math 5732'!D740&gt;'ACT M to SAT M'!A$28,'ACT M to SAT M'!B$28,VLOOKUP(D740,'ACT M to SAT M'!A:B,2,FALSE))))</f>
        <v/>
      </c>
      <c r="F740" s="11" t="str">
        <f t="shared" si="89"/>
        <v/>
      </c>
      <c r="G740" s="11" t="str">
        <f t="shared" si="93"/>
        <v/>
      </c>
      <c r="H740" s="11" t="str">
        <f t="shared" si="90"/>
        <v/>
      </c>
      <c r="I740" s="11" t="str">
        <f t="shared" si="94"/>
        <v/>
      </c>
      <c r="J740" s="11" t="str">
        <f t="shared" si="91"/>
        <v/>
      </c>
      <c r="K740" s="11" t="str">
        <f t="shared" si="95"/>
        <v/>
      </c>
      <c r="L740" s="11" t="str">
        <f>IF('Prax Math 5732'!B740="","",'SAT M to CBEST M'!$A$2+'SAT M to CBEST M'!$B$2*E740)</f>
        <v/>
      </c>
      <c r="M740" s="11" t="str">
        <f>IF('Prax Math 5732'!B740="","", IF(L740&lt;20, 20, IF(L740&gt;80, 80, L740)))</f>
        <v/>
      </c>
    </row>
    <row r="741" spans="1:13" x14ac:dyDescent="0.25">
      <c r="A741" s="11">
        <v>740</v>
      </c>
      <c r="B741" s="30"/>
      <c r="C741" s="25" t="str">
        <f t="shared" si="88"/>
        <v/>
      </c>
      <c r="D741" s="25" t="str">
        <f t="shared" si="92"/>
        <v/>
      </c>
      <c r="E741" s="11" t="str">
        <f>IF('Prax Math 5732'!B741="","",IF('Prax Math 5732'!D741&lt;'ACT M to SAT M'!$A$2,'ACT M to SAT M'!$B$2,IF('Prax Math 5732'!D741&gt;'ACT M to SAT M'!A$28,'ACT M to SAT M'!B$28,VLOOKUP(D741,'ACT M to SAT M'!A:B,2,FALSE))))</f>
        <v/>
      </c>
      <c r="F741" s="11" t="str">
        <f t="shared" si="89"/>
        <v/>
      </c>
      <c r="G741" s="11" t="str">
        <f t="shared" si="93"/>
        <v/>
      </c>
      <c r="H741" s="11" t="str">
        <f t="shared" si="90"/>
        <v/>
      </c>
      <c r="I741" s="11" t="str">
        <f t="shared" si="94"/>
        <v/>
      </c>
      <c r="J741" s="11" t="str">
        <f t="shared" si="91"/>
        <v/>
      </c>
      <c r="K741" s="11" t="str">
        <f t="shared" si="95"/>
        <v/>
      </c>
      <c r="L741" s="11" t="str">
        <f>IF('Prax Math 5732'!B741="","",'SAT M to CBEST M'!$A$2+'SAT M to CBEST M'!$B$2*E741)</f>
        <v/>
      </c>
      <c r="M741" s="11" t="str">
        <f>IF('Prax Math 5732'!B741="","", IF(L741&lt;20, 20, IF(L741&gt;80, 80, L741)))</f>
        <v/>
      </c>
    </row>
    <row r="742" spans="1:13" x14ac:dyDescent="0.25">
      <c r="A742" s="11">
        <v>741</v>
      </c>
      <c r="B742" s="30"/>
      <c r="C742" s="25" t="str">
        <f t="shared" si="88"/>
        <v/>
      </c>
      <c r="D742" s="25" t="str">
        <f t="shared" si="92"/>
        <v/>
      </c>
      <c r="E742" s="11" t="str">
        <f>IF('Prax Math 5732'!B742="","",IF('Prax Math 5732'!D742&lt;'ACT M to SAT M'!$A$2,'ACT M to SAT M'!$B$2,IF('Prax Math 5732'!D742&gt;'ACT M to SAT M'!A$28,'ACT M to SAT M'!B$28,VLOOKUP(D742,'ACT M to SAT M'!A:B,2,FALSE))))</f>
        <v/>
      </c>
      <c r="F742" s="11" t="str">
        <f t="shared" si="89"/>
        <v/>
      </c>
      <c r="G742" s="11" t="str">
        <f t="shared" si="93"/>
        <v/>
      </c>
      <c r="H742" s="11" t="str">
        <f t="shared" si="90"/>
        <v/>
      </c>
      <c r="I742" s="11" t="str">
        <f t="shared" si="94"/>
        <v/>
      </c>
      <c r="J742" s="11" t="str">
        <f t="shared" si="91"/>
        <v/>
      </c>
      <c r="K742" s="11" t="str">
        <f t="shared" si="95"/>
        <v/>
      </c>
      <c r="L742" s="11" t="str">
        <f>IF('Prax Math 5732'!B742="","",'SAT M to CBEST M'!$A$2+'SAT M to CBEST M'!$B$2*E742)</f>
        <v/>
      </c>
      <c r="M742" s="11" t="str">
        <f>IF('Prax Math 5732'!B742="","", IF(L742&lt;20, 20, IF(L742&gt;80, 80, L742)))</f>
        <v/>
      </c>
    </row>
    <row r="743" spans="1:13" x14ac:dyDescent="0.25">
      <c r="A743" s="11">
        <v>742</v>
      </c>
      <c r="B743" s="30"/>
      <c r="C743" s="25" t="str">
        <f t="shared" si="88"/>
        <v/>
      </c>
      <c r="D743" s="25" t="str">
        <f t="shared" si="92"/>
        <v/>
      </c>
      <c r="E743" s="11" t="str">
        <f>IF('Prax Math 5732'!B743="","",IF('Prax Math 5732'!D743&lt;'ACT M to SAT M'!$A$2,'ACT M to SAT M'!$B$2,IF('Prax Math 5732'!D743&gt;'ACT M to SAT M'!A$28,'ACT M to SAT M'!B$28,VLOOKUP(D743,'ACT M to SAT M'!A:B,2,FALSE))))</f>
        <v/>
      </c>
      <c r="F743" s="11" t="str">
        <f t="shared" si="89"/>
        <v/>
      </c>
      <c r="G743" s="11" t="str">
        <f t="shared" si="93"/>
        <v/>
      </c>
      <c r="H743" s="11" t="str">
        <f t="shared" si="90"/>
        <v/>
      </c>
      <c r="I743" s="11" t="str">
        <f t="shared" si="94"/>
        <v/>
      </c>
      <c r="J743" s="11" t="str">
        <f t="shared" si="91"/>
        <v/>
      </c>
      <c r="K743" s="11" t="str">
        <f t="shared" si="95"/>
        <v/>
      </c>
      <c r="L743" s="11" t="str">
        <f>IF('Prax Math 5732'!B743="","",'SAT M to CBEST M'!$A$2+'SAT M to CBEST M'!$B$2*E743)</f>
        <v/>
      </c>
      <c r="M743" s="11" t="str">
        <f>IF('Prax Math 5732'!B743="","", IF(L743&lt;20, 20, IF(L743&gt;80, 80, L743)))</f>
        <v/>
      </c>
    </row>
    <row r="744" spans="1:13" x14ac:dyDescent="0.25">
      <c r="A744" s="11">
        <v>743</v>
      </c>
      <c r="B744" s="30"/>
      <c r="C744" s="25" t="str">
        <f t="shared" si="88"/>
        <v/>
      </c>
      <c r="D744" s="25" t="str">
        <f t="shared" si="92"/>
        <v/>
      </c>
      <c r="E744" s="11" t="str">
        <f>IF('Prax Math 5732'!B744="","",IF('Prax Math 5732'!D744&lt;'ACT M to SAT M'!$A$2,'ACT M to SAT M'!$B$2,IF('Prax Math 5732'!D744&gt;'ACT M to SAT M'!A$28,'ACT M to SAT M'!B$28,VLOOKUP(D744,'ACT M to SAT M'!A:B,2,FALSE))))</f>
        <v/>
      </c>
      <c r="F744" s="11" t="str">
        <f t="shared" si="89"/>
        <v/>
      </c>
      <c r="G744" s="11" t="str">
        <f t="shared" si="93"/>
        <v/>
      </c>
      <c r="H744" s="11" t="str">
        <f t="shared" si="90"/>
        <v/>
      </c>
      <c r="I744" s="11" t="str">
        <f t="shared" si="94"/>
        <v/>
      </c>
      <c r="J744" s="11" t="str">
        <f t="shared" si="91"/>
        <v/>
      </c>
      <c r="K744" s="11" t="str">
        <f t="shared" si="95"/>
        <v/>
      </c>
      <c r="L744" s="11" t="str">
        <f>IF('Prax Math 5732'!B744="","",'SAT M to CBEST M'!$A$2+'SAT M to CBEST M'!$B$2*E744)</f>
        <v/>
      </c>
      <c r="M744" s="11" t="str">
        <f>IF('Prax Math 5732'!B744="","", IF(L744&lt;20, 20, IF(L744&gt;80, 80, L744)))</f>
        <v/>
      </c>
    </row>
    <row r="745" spans="1:13" x14ac:dyDescent="0.25">
      <c r="A745" s="11">
        <v>744</v>
      </c>
      <c r="B745" s="30"/>
      <c r="C745" s="25" t="str">
        <f t="shared" si="88"/>
        <v/>
      </c>
      <c r="D745" s="25" t="str">
        <f t="shared" si="92"/>
        <v/>
      </c>
      <c r="E745" s="11" t="str">
        <f>IF('Prax Math 5732'!B745="","",IF('Prax Math 5732'!D745&lt;'ACT M to SAT M'!$A$2,'ACT M to SAT M'!$B$2,IF('Prax Math 5732'!D745&gt;'ACT M to SAT M'!A$28,'ACT M to SAT M'!B$28,VLOOKUP(D745,'ACT M to SAT M'!A:B,2,FALSE))))</f>
        <v/>
      </c>
      <c r="F745" s="11" t="str">
        <f t="shared" si="89"/>
        <v/>
      </c>
      <c r="G745" s="11" t="str">
        <f t="shared" si="93"/>
        <v/>
      </c>
      <c r="H745" s="11" t="str">
        <f t="shared" si="90"/>
        <v/>
      </c>
      <c r="I745" s="11" t="str">
        <f t="shared" si="94"/>
        <v/>
      </c>
      <c r="J745" s="11" t="str">
        <f t="shared" si="91"/>
        <v/>
      </c>
      <c r="K745" s="11" t="str">
        <f t="shared" si="95"/>
        <v/>
      </c>
      <c r="L745" s="11" t="str">
        <f>IF('Prax Math 5732'!B745="","",'SAT M to CBEST M'!$A$2+'SAT M to CBEST M'!$B$2*E745)</f>
        <v/>
      </c>
      <c r="M745" s="11" t="str">
        <f>IF('Prax Math 5732'!B745="","", IF(L745&lt;20, 20, IF(L745&gt;80, 80, L745)))</f>
        <v/>
      </c>
    </row>
    <row r="746" spans="1:13" x14ac:dyDescent="0.25">
      <c r="A746" s="11">
        <v>745</v>
      </c>
      <c r="B746" s="30"/>
      <c r="C746" s="25" t="str">
        <f t="shared" si="88"/>
        <v/>
      </c>
      <c r="D746" s="25" t="str">
        <f t="shared" si="92"/>
        <v/>
      </c>
      <c r="E746" s="11" t="str">
        <f>IF('Prax Math 5732'!B746="","",IF('Prax Math 5732'!D746&lt;'ACT M to SAT M'!$A$2,'ACT M to SAT M'!$B$2,IF('Prax Math 5732'!D746&gt;'ACT M to SAT M'!A$28,'ACT M to SAT M'!B$28,VLOOKUP(D746,'ACT M to SAT M'!A:B,2,FALSE))))</f>
        <v/>
      </c>
      <c r="F746" s="11" t="str">
        <f t="shared" si="89"/>
        <v/>
      </c>
      <c r="G746" s="11" t="str">
        <f t="shared" si="93"/>
        <v/>
      </c>
      <c r="H746" s="11" t="str">
        <f t="shared" si="90"/>
        <v/>
      </c>
      <c r="I746" s="11" t="str">
        <f t="shared" si="94"/>
        <v/>
      </c>
      <c r="J746" s="11" t="str">
        <f t="shared" si="91"/>
        <v/>
      </c>
      <c r="K746" s="11" t="str">
        <f t="shared" si="95"/>
        <v/>
      </c>
      <c r="L746" s="11" t="str">
        <f>IF('Prax Math 5732'!B746="","",'SAT M to CBEST M'!$A$2+'SAT M to CBEST M'!$B$2*E746)</f>
        <v/>
      </c>
      <c r="M746" s="11" t="str">
        <f>IF('Prax Math 5732'!B746="","", IF(L746&lt;20, 20, IF(L746&gt;80, 80, L746)))</f>
        <v/>
      </c>
    </row>
    <row r="747" spans="1:13" x14ac:dyDescent="0.25">
      <c r="A747" s="11">
        <v>746</v>
      </c>
      <c r="B747" s="30"/>
      <c r="C747" s="25" t="str">
        <f t="shared" si="88"/>
        <v/>
      </c>
      <c r="D747" s="25" t="str">
        <f t="shared" si="92"/>
        <v/>
      </c>
      <c r="E747" s="11" t="str">
        <f>IF('Prax Math 5732'!B747="","",IF('Prax Math 5732'!D747&lt;'ACT M to SAT M'!$A$2,'ACT M to SAT M'!$B$2,IF('Prax Math 5732'!D747&gt;'ACT M to SAT M'!A$28,'ACT M to SAT M'!B$28,VLOOKUP(D747,'ACT M to SAT M'!A:B,2,FALSE))))</f>
        <v/>
      </c>
      <c r="F747" s="11" t="str">
        <f t="shared" si="89"/>
        <v/>
      </c>
      <c r="G747" s="11" t="str">
        <f t="shared" si="93"/>
        <v/>
      </c>
      <c r="H747" s="11" t="str">
        <f t="shared" si="90"/>
        <v/>
      </c>
      <c r="I747" s="11" t="str">
        <f t="shared" si="94"/>
        <v/>
      </c>
      <c r="J747" s="11" t="str">
        <f t="shared" si="91"/>
        <v/>
      </c>
      <c r="K747" s="11" t="str">
        <f t="shared" si="95"/>
        <v/>
      </c>
      <c r="L747" s="11" t="str">
        <f>IF('Prax Math 5732'!B747="","",'SAT M to CBEST M'!$A$2+'SAT M to CBEST M'!$B$2*E747)</f>
        <v/>
      </c>
      <c r="M747" s="11" t="str">
        <f>IF('Prax Math 5732'!B747="","", IF(L747&lt;20, 20, IF(L747&gt;80, 80, L747)))</f>
        <v/>
      </c>
    </row>
    <row r="748" spans="1:13" x14ac:dyDescent="0.25">
      <c r="A748" s="11">
        <v>747</v>
      </c>
      <c r="B748" s="30"/>
      <c r="C748" s="25" t="str">
        <f t="shared" si="88"/>
        <v/>
      </c>
      <c r="D748" s="25" t="str">
        <f t="shared" si="92"/>
        <v/>
      </c>
      <c r="E748" s="11" t="str">
        <f>IF('Prax Math 5732'!B748="","",IF('Prax Math 5732'!D748&lt;'ACT M to SAT M'!$A$2,'ACT M to SAT M'!$B$2,IF('Prax Math 5732'!D748&gt;'ACT M to SAT M'!A$28,'ACT M to SAT M'!B$28,VLOOKUP(D748,'ACT M to SAT M'!A:B,2,FALSE))))</f>
        <v/>
      </c>
      <c r="F748" s="11" t="str">
        <f t="shared" si="89"/>
        <v/>
      </c>
      <c r="G748" s="11" t="str">
        <f t="shared" si="93"/>
        <v/>
      </c>
      <c r="H748" s="11" t="str">
        <f t="shared" si="90"/>
        <v/>
      </c>
      <c r="I748" s="11" t="str">
        <f t="shared" si="94"/>
        <v/>
      </c>
      <c r="J748" s="11" t="str">
        <f t="shared" si="91"/>
        <v/>
      </c>
      <c r="K748" s="11" t="str">
        <f t="shared" si="95"/>
        <v/>
      </c>
      <c r="L748" s="11" t="str">
        <f>IF('Prax Math 5732'!B748="","",'SAT M to CBEST M'!$A$2+'SAT M to CBEST M'!$B$2*E748)</f>
        <v/>
      </c>
      <c r="M748" s="11" t="str">
        <f>IF('Prax Math 5732'!B748="","", IF(L748&lt;20, 20, IF(L748&gt;80, 80, L748)))</f>
        <v/>
      </c>
    </row>
    <row r="749" spans="1:13" x14ac:dyDescent="0.25">
      <c r="A749" s="11">
        <v>748</v>
      </c>
      <c r="B749" s="30"/>
      <c r="C749" s="25" t="str">
        <f t="shared" si="88"/>
        <v/>
      </c>
      <c r="D749" s="25" t="str">
        <f t="shared" si="92"/>
        <v/>
      </c>
      <c r="E749" s="11" t="str">
        <f>IF('Prax Math 5732'!B749="","",IF('Prax Math 5732'!D749&lt;'ACT M to SAT M'!$A$2,'ACT M to SAT M'!$B$2,IF('Prax Math 5732'!D749&gt;'ACT M to SAT M'!A$28,'ACT M to SAT M'!B$28,VLOOKUP(D749,'ACT M to SAT M'!A:B,2,FALSE))))</f>
        <v/>
      </c>
      <c r="F749" s="11" t="str">
        <f t="shared" si="89"/>
        <v/>
      </c>
      <c r="G749" s="11" t="str">
        <f t="shared" si="93"/>
        <v/>
      </c>
      <c r="H749" s="11" t="str">
        <f t="shared" si="90"/>
        <v/>
      </c>
      <c r="I749" s="11" t="str">
        <f t="shared" si="94"/>
        <v/>
      </c>
      <c r="J749" s="11" t="str">
        <f t="shared" si="91"/>
        <v/>
      </c>
      <c r="K749" s="11" t="str">
        <f t="shared" si="95"/>
        <v/>
      </c>
      <c r="L749" s="11" t="str">
        <f>IF('Prax Math 5732'!B749="","",'SAT M to CBEST M'!$A$2+'SAT M to CBEST M'!$B$2*E749)</f>
        <v/>
      </c>
      <c r="M749" s="11" t="str">
        <f>IF('Prax Math 5732'!B749="","", IF(L749&lt;20, 20, IF(L749&gt;80, 80, L749)))</f>
        <v/>
      </c>
    </row>
    <row r="750" spans="1:13" x14ac:dyDescent="0.25">
      <c r="A750" s="11">
        <v>749</v>
      </c>
      <c r="B750" s="30"/>
      <c r="C750" s="25" t="str">
        <f t="shared" si="88"/>
        <v/>
      </c>
      <c r="D750" s="25" t="str">
        <f t="shared" si="92"/>
        <v/>
      </c>
      <c r="E750" s="11" t="str">
        <f>IF('Prax Math 5732'!B750="","",IF('Prax Math 5732'!D750&lt;'ACT M to SAT M'!$A$2,'ACT M to SAT M'!$B$2,IF('Prax Math 5732'!D750&gt;'ACT M to SAT M'!A$28,'ACT M to SAT M'!B$28,VLOOKUP(D750,'ACT M to SAT M'!A:B,2,FALSE))))</f>
        <v/>
      </c>
      <c r="F750" s="11" t="str">
        <f t="shared" si="89"/>
        <v/>
      </c>
      <c r="G750" s="11" t="str">
        <f t="shared" si="93"/>
        <v/>
      </c>
      <c r="H750" s="11" t="str">
        <f t="shared" si="90"/>
        <v/>
      </c>
      <c r="I750" s="11" t="str">
        <f t="shared" si="94"/>
        <v/>
      </c>
      <c r="J750" s="11" t="str">
        <f t="shared" si="91"/>
        <v/>
      </c>
      <c r="K750" s="11" t="str">
        <f t="shared" si="95"/>
        <v/>
      </c>
      <c r="L750" s="11" t="str">
        <f>IF('Prax Math 5732'!B750="","",'SAT M to CBEST M'!$A$2+'SAT M to CBEST M'!$B$2*E750)</f>
        <v/>
      </c>
      <c r="M750" s="11" t="str">
        <f>IF('Prax Math 5732'!B750="","", IF(L750&lt;20, 20, IF(L750&gt;80, 80, L750)))</f>
        <v/>
      </c>
    </row>
    <row r="751" spans="1:13" x14ac:dyDescent="0.25">
      <c r="A751" s="11">
        <v>750</v>
      </c>
      <c r="B751" s="30"/>
      <c r="C751" s="25" t="str">
        <f t="shared" si="88"/>
        <v/>
      </c>
      <c r="D751" s="25" t="str">
        <f t="shared" si="92"/>
        <v/>
      </c>
      <c r="E751" s="11" t="str">
        <f>IF('Prax Math 5732'!B751="","",IF('Prax Math 5732'!D751&lt;'ACT M to SAT M'!$A$2,'ACT M to SAT M'!$B$2,IF('Prax Math 5732'!D751&gt;'ACT M to SAT M'!A$28,'ACT M to SAT M'!B$28,VLOOKUP(D751,'ACT M to SAT M'!A:B,2,FALSE))))</f>
        <v/>
      </c>
      <c r="F751" s="11" t="str">
        <f t="shared" si="89"/>
        <v/>
      </c>
      <c r="G751" s="11" t="str">
        <f t="shared" si="93"/>
        <v/>
      </c>
      <c r="H751" s="11" t="str">
        <f t="shared" si="90"/>
        <v/>
      </c>
      <c r="I751" s="11" t="str">
        <f t="shared" si="94"/>
        <v/>
      </c>
      <c r="J751" s="11" t="str">
        <f t="shared" si="91"/>
        <v/>
      </c>
      <c r="K751" s="11" t="str">
        <f t="shared" si="95"/>
        <v/>
      </c>
      <c r="L751" s="11" t="str">
        <f>IF('Prax Math 5732'!B751="","",'SAT M to CBEST M'!$A$2+'SAT M to CBEST M'!$B$2*E751)</f>
        <v/>
      </c>
      <c r="M751" s="11" t="str">
        <f>IF('Prax Math 5732'!B751="","", IF(L751&lt;20, 20, IF(L751&gt;80, 80, L751)))</f>
        <v/>
      </c>
    </row>
    <row r="752" spans="1:13" x14ac:dyDescent="0.25">
      <c r="A752" s="11">
        <v>751</v>
      </c>
      <c r="B752" s="30"/>
      <c r="C752" s="25" t="str">
        <f t="shared" si="88"/>
        <v/>
      </c>
      <c r="D752" s="25" t="str">
        <f t="shared" si="92"/>
        <v/>
      </c>
      <c r="E752" s="11" t="str">
        <f>IF('Prax Math 5732'!B752="","",IF('Prax Math 5732'!D752&lt;'ACT M to SAT M'!$A$2,'ACT M to SAT M'!$B$2,IF('Prax Math 5732'!D752&gt;'ACT M to SAT M'!A$28,'ACT M to SAT M'!B$28,VLOOKUP(D752,'ACT M to SAT M'!A:B,2,FALSE))))</f>
        <v/>
      </c>
      <c r="F752" s="11" t="str">
        <f t="shared" si="89"/>
        <v/>
      </c>
      <c r="G752" s="11" t="str">
        <f t="shared" si="93"/>
        <v/>
      </c>
      <c r="H752" s="11" t="str">
        <f t="shared" si="90"/>
        <v/>
      </c>
      <c r="I752" s="11" t="str">
        <f t="shared" si="94"/>
        <v/>
      </c>
      <c r="J752" s="11" t="str">
        <f t="shared" si="91"/>
        <v/>
      </c>
      <c r="K752" s="11" t="str">
        <f t="shared" si="95"/>
        <v/>
      </c>
      <c r="L752" s="11" t="str">
        <f>IF('Prax Math 5732'!B752="","",'SAT M to CBEST M'!$A$2+'SAT M to CBEST M'!$B$2*E752)</f>
        <v/>
      </c>
      <c r="M752" s="11" t="str">
        <f>IF('Prax Math 5732'!B752="","", IF(L752&lt;20, 20, IF(L752&gt;80, 80, L752)))</f>
        <v/>
      </c>
    </row>
    <row r="753" spans="1:13" x14ac:dyDescent="0.25">
      <c r="A753" s="11">
        <v>752</v>
      </c>
      <c r="B753" s="30"/>
      <c r="C753" s="25" t="str">
        <f t="shared" si="88"/>
        <v/>
      </c>
      <c r="D753" s="25" t="str">
        <f t="shared" si="92"/>
        <v/>
      </c>
      <c r="E753" s="11" t="str">
        <f>IF('Prax Math 5732'!B753="","",IF('Prax Math 5732'!D753&lt;'ACT M to SAT M'!$A$2,'ACT M to SAT M'!$B$2,IF('Prax Math 5732'!D753&gt;'ACT M to SAT M'!A$28,'ACT M to SAT M'!B$28,VLOOKUP(D753,'ACT M to SAT M'!A:B,2,FALSE))))</f>
        <v/>
      </c>
      <c r="F753" s="11" t="str">
        <f t="shared" si="89"/>
        <v/>
      </c>
      <c r="G753" s="11" t="str">
        <f t="shared" si="93"/>
        <v/>
      </c>
      <c r="H753" s="11" t="str">
        <f t="shared" si="90"/>
        <v/>
      </c>
      <c r="I753" s="11" t="str">
        <f t="shared" si="94"/>
        <v/>
      </c>
      <c r="J753" s="11" t="str">
        <f t="shared" si="91"/>
        <v/>
      </c>
      <c r="K753" s="11" t="str">
        <f t="shared" si="95"/>
        <v/>
      </c>
      <c r="L753" s="11" t="str">
        <f>IF('Prax Math 5732'!B753="","",'SAT M to CBEST M'!$A$2+'SAT M to CBEST M'!$B$2*E753)</f>
        <v/>
      </c>
      <c r="M753" s="11" t="str">
        <f>IF('Prax Math 5732'!B753="","", IF(L753&lt;20, 20, IF(L753&gt;80, 80, L753)))</f>
        <v/>
      </c>
    </row>
    <row r="754" spans="1:13" x14ac:dyDescent="0.25">
      <c r="A754" s="11">
        <v>753</v>
      </c>
      <c r="B754" s="30"/>
      <c r="C754" s="25" t="str">
        <f t="shared" si="88"/>
        <v/>
      </c>
      <c r="D754" s="25" t="str">
        <f t="shared" si="92"/>
        <v/>
      </c>
      <c r="E754" s="11" t="str">
        <f>IF('Prax Math 5732'!B754="","",IF('Prax Math 5732'!D754&lt;'ACT M to SAT M'!$A$2,'ACT M to SAT M'!$B$2,IF('Prax Math 5732'!D754&gt;'ACT M to SAT M'!A$28,'ACT M to SAT M'!B$28,VLOOKUP(D754,'ACT M to SAT M'!A:B,2,FALSE))))</f>
        <v/>
      </c>
      <c r="F754" s="11" t="str">
        <f t="shared" si="89"/>
        <v/>
      </c>
      <c r="G754" s="11" t="str">
        <f t="shared" si="93"/>
        <v/>
      </c>
      <c r="H754" s="11" t="str">
        <f t="shared" si="90"/>
        <v/>
      </c>
      <c r="I754" s="11" t="str">
        <f t="shared" si="94"/>
        <v/>
      </c>
      <c r="J754" s="11" t="str">
        <f t="shared" si="91"/>
        <v/>
      </c>
      <c r="K754" s="11" t="str">
        <f t="shared" si="95"/>
        <v/>
      </c>
      <c r="L754" s="11" t="str">
        <f>IF('Prax Math 5732'!B754="","",'SAT M to CBEST M'!$A$2+'SAT M to CBEST M'!$B$2*E754)</f>
        <v/>
      </c>
      <c r="M754" s="11" t="str">
        <f>IF('Prax Math 5732'!B754="","", IF(L754&lt;20, 20, IF(L754&gt;80, 80, L754)))</f>
        <v/>
      </c>
    </row>
    <row r="755" spans="1:13" x14ac:dyDescent="0.25">
      <c r="A755" s="11">
        <v>754</v>
      </c>
      <c r="B755" s="30"/>
      <c r="C755" s="25" t="str">
        <f t="shared" si="88"/>
        <v/>
      </c>
      <c r="D755" s="25" t="str">
        <f t="shared" si="92"/>
        <v/>
      </c>
      <c r="E755" s="11" t="str">
        <f>IF('Prax Math 5732'!B755="","",IF('Prax Math 5732'!D755&lt;'ACT M to SAT M'!$A$2,'ACT M to SAT M'!$B$2,IF('Prax Math 5732'!D755&gt;'ACT M to SAT M'!A$28,'ACT M to SAT M'!B$28,VLOOKUP(D755,'ACT M to SAT M'!A:B,2,FALSE))))</f>
        <v/>
      </c>
      <c r="F755" s="11" t="str">
        <f t="shared" si="89"/>
        <v/>
      </c>
      <c r="G755" s="11" t="str">
        <f t="shared" si="93"/>
        <v/>
      </c>
      <c r="H755" s="11" t="str">
        <f t="shared" si="90"/>
        <v/>
      </c>
      <c r="I755" s="11" t="str">
        <f t="shared" si="94"/>
        <v/>
      </c>
      <c r="J755" s="11" t="str">
        <f t="shared" si="91"/>
        <v/>
      </c>
      <c r="K755" s="11" t="str">
        <f t="shared" si="95"/>
        <v/>
      </c>
      <c r="L755" s="11" t="str">
        <f>IF('Prax Math 5732'!B755="","",'SAT M to CBEST M'!$A$2+'SAT M to CBEST M'!$B$2*E755)</f>
        <v/>
      </c>
      <c r="M755" s="11" t="str">
        <f>IF('Prax Math 5732'!B755="","", IF(L755&lt;20, 20, IF(L755&gt;80, 80, L755)))</f>
        <v/>
      </c>
    </row>
    <row r="756" spans="1:13" x14ac:dyDescent="0.25">
      <c r="A756" s="11">
        <v>755</v>
      </c>
      <c r="B756" s="30"/>
      <c r="C756" s="25" t="str">
        <f t="shared" si="88"/>
        <v/>
      </c>
      <c r="D756" s="25" t="str">
        <f t="shared" si="92"/>
        <v/>
      </c>
      <c r="E756" s="11" t="str">
        <f>IF('Prax Math 5732'!B756="","",IF('Prax Math 5732'!D756&lt;'ACT M to SAT M'!$A$2,'ACT M to SAT M'!$B$2,IF('Prax Math 5732'!D756&gt;'ACT M to SAT M'!A$28,'ACT M to SAT M'!B$28,VLOOKUP(D756,'ACT M to SAT M'!A:B,2,FALSE))))</f>
        <v/>
      </c>
      <c r="F756" s="11" t="str">
        <f t="shared" si="89"/>
        <v/>
      </c>
      <c r="G756" s="11" t="str">
        <f t="shared" si="93"/>
        <v/>
      </c>
      <c r="H756" s="11" t="str">
        <f t="shared" si="90"/>
        <v/>
      </c>
      <c r="I756" s="11" t="str">
        <f t="shared" si="94"/>
        <v/>
      </c>
      <c r="J756" s="11" t="str">
        <f t="shared" si="91"/>
        <v/>
      </c>
      <c r="K756" s="11" t="str">
        <f t="shared" si="95"/>
        <v/>
      </c>
      <c r="L756" s="11" t="str">
        <f>IF('Prax Math 5732'!B756="","",'SAT M to CBEST M'!$A$2+'SAT M to CBEST M'!$B$2*E756)</f>
        <v/>
      </c>
      <c r="M756" s="11" t="str">
        <f>IF('Prax Math 5732'!B756="","", IF(L756&lt;20, 20, IF(L756&gt;80, 80, L756)))</f>
        <v/>
      </c>
    </row>
    <row r="757" spans="1:13" x14ac:dyDescent="0.25">
      <c r="A757" s="11">
        <v>756</v>
      </c>
      <c r="B757" s="30"/>
      <c r="C757" s="25" t="str">
        <f t="shared" si="88"/>
        <v/>
      </c>
      <c r="D757" s="25" t="str">
        <f t="shared" si="92"/>
        <v/>
      </c>
      <c r="E757" s="11" t="str">
        <f>IF('Prax Math 5732'!B757="","",IF('Prax Math 5732'!D757&lt;'ACT M to SAT M'!$A$2,'ACT M to SAT M'!$B$2,IF('Prax Math 5732'!D757&gt;'ACT M to SAT M'!A$28,'ACT M to SAT M'!B$28,VLOOKUP(D757,'ACT M to SAT M'!A:B,2,FALSE))))</f>
        <v/>
      </c>
      <c r="F757" s="11" t="str">
        <f t="shared" si="89"/>
        <v/>
      </c>
      <c r="G757" s="11" t="str">
        <f t="shared" si="93"/>
        <v/>
      </c>
      <c r="H757" s="11" t="str">
        <f t="shared" si="90"/>
        <v/>
      </c>
      <c r="I757" s="11" t="str">
        <f t="shared" si="94"/>
        <v/>
      </c>
      <c r="J757" s="11" t="str">
        <f t="shared" si="91"/>
        <v/>
      </c>
      <c r="K757" s="11" t="str">
        <f t="shared" si="95"/>
        <v/>
      </c>
      <c r="L757" s="11" t="str">
        <f>IF('Prax Math 5732'!B757="","",'SAT M to CBEST M'!$A$2+'SAT M to CBEST M'!$B$2*E757)</f>
        <v/>
      </c>
      <c r="M757" s="11" t="str">
        <f>IF('Prax Math 5732'!B757="","", IF(L757&lt;20, 20, IF(L757&gt;80, 80, L757)))</f>
        <v/>
      </c>
    </row>
    <row r="758" spans="1:13" x14ac:dyDescent="0.25">
      <c r="A758" s="11">
        <v>757</v>
      </c>
      <c r="B758" s="30"/>
      <c r="C758" s="25" t="str">
        <f t="shared" si="88"/>
        <v/>
      </c>
      <c r="D758" s="25" t="str">
        <f t="shared" si="92"/>
        <v/>
      </c>
      <c r="E758" s="11" t="str">
        <f>IF('Prax Math 5732'!B758="","",IF('Prax Math 5732'!D758&lt;'ACT M to SAT M'!$A$2,'ACT M to SAT M'!$B$2,IF('Prax Math 5732'!D758&gt;'ACT M to SAT M'!A$28,'ACT M to SAT M'!B$28,VLOOKUP(D758,'ACT M to SAT M'!A:B,2,FALSE))))</f>
        <v/>
      </c>
      <c r="F758" s="11" t="str">
        <f t="shared" si="89"/>
        <v/>
      </c>
      <c r="G758" s="11" t="str">
        <f t="shared" si="93"/>
        <v/>
      </c>
      <c r="H758" s="11" t="str">
        <f t="shared" si="90"/>
        <v/>
      </c>
      <c r="I758" s="11" t="str">
        <f t="shared" si="94"/>
        <v/>
      </c>
      <c r="J758" s="11" t="str">
        <f t="shared" si="91"/>
        <v/>
      </c>
      <c r="K758" s="11" t="str">
        <f t="shared" si="95"/>
        <v/>
      </c>
      <c r="L758" s="11" t="str">
        <f>IF('Prax Math 5732'!B758="","",'SAT M to CBEST M'!$A$2+'SAT M to CBEST M'!$B$2*E758)</f>
        <v/>
      </c>
      <c r="M758" s="11" t="str">
        <f>IF('Prax Math 5732'!B758="","", IF(L758&lt;20, 20, IF(L758&gt;80, 80, L758)))</f>
        <v/>
      </c>
    </row>
    <row r="759" spans="1:13" x14ac:dyDescent="0.25">
      <c r="A759" s="11">
        <v>758</v>
      </c>
      <c r="B759" s="30"/>
      <c r="C759" s="25" t="str">
        <f t="shared" si="88"/>
        <v/>
      </c>
      <c r="D759" s="25" t="str">
        <f t="shared" si="92"/>
        <v/>
      </c>
      <c r="E759" s="11" t="str">
        <f>IF('Prax Math 5732'!B759="","",IF('Prax Math 5732'!D759&lt;'ACT M to SAT M'!$A$2,'ACT M to SAT M'!$B$2,IF('Prax Math 5732'!D759&gt;'ACT M to SAT M'!A$28,'ACT M to SAT M'!B$28,VLOOKUP(D759,'ACT M to SAT M'!A:B,2,FALSE))))</f>
        <v/>
      </c>
      <c r="F759" s="11" t="str">
        <f t="shared" si="89"/>
        <v/>
      </c>
      <c r="G759" s="11" t="str">
        <f t="shared" si="93"/>
        <v/>
      </c>
      <c r="H759" s="11" t="str">
        <f t="shared" si="90"/>
        <v/>
      </c>
      <c r="I759" s="11" t="str">
        <f t="shared" si="94"/>
        <v/>
      </c>
      <c r="J759" s="11" t="str">
        <f t="shared" si="91"/>
        <v/>
      </c>
      <c r="K759" s="11" t="str">
        <f t="shared" si="95"/>
        <v/>
      </c>
      <c r="L759" s="11" t="str">
        <f>IF('Prax Math 5732'!B759="","",'SAT M to CBEST M'!$A$2+'SAT M to CBEST M'!$B$2*E759)</f>
        <v/>
      </c>
      <c r="M759" s="11" t="str">
        <f>IF('Prax Math 5732'!B759="","", IF(L759&lt;20, 20, IF(L759&gt;80, 80, L759)))</f>
        <v/>
      </c>
    </row>
    <row r="760" spans="1:13" x14ac:dyDescent="0.25">
      <c r="A760" s="11">
        <v>759</v>
      </c>
      <c r="B760" s="30"/>
      <c r="C760" s="25" t="str">
        <f t="shared" si="88"/>
        <v/>
      </c>
      <c r="D760" s="25" t="str">
        <f t="shared" si="92"/>
        <v/>
      </c>
      <c r="E760" s="11" t="str">
        <f>IF('Prax Math 5732'!B760="","",IF('Prax Math 5732'!D760&lt;'ACT M to SAT M'!$A$2,'ACT M to SAT M'!$B$2,IF('Prax Math 5732'!D760&gt;'ACT M to SAT M'!A$28,'ACT M to SAT M'!B$28,VLOOKUP(D760,'ACT M to SAT M'!A:B,2,FALSE))))</f>
        <v/>
      </c>
      <c r="F760" s="11" t="str">
        <f t="shared" si="89"/>
        <v/>
      </c>
      <c r="G760" s="11" t="str">
        <f t="shared" si="93"/>
        <v/>
      </c>
      <c r="H760" s="11" t="str">
        <f t="shared" si="90"/>
        <v/>
      </c>
      <c r="I760" s="11" t="str">
        <f t="shared" si="94"/>
        <v/>
      </c>
      <c r="J760" s="11" t="str">
        <f t="shared" si="91"/>
        <v/>
      </c>
      <c r="K760" s="11" t="str">
        <f t="shared" si="95"/>
        <v/>
      </c>
      <c r="L760" s="11" t="str">
        <f>IF('Prax Math 5732'!B760="","",'SAT M to CBEST M'!$A$2+'SAT M to CBEST M'!$B$2*E760)</f>
        <v/>
      </c>
      <c r="M760" s="11" t="str">
        <f>IF('Prax Math 5732'!B760="","", IF(L760&lt;20, 20, IF(L760&gt;80, 80, L760)))</f>
        <v/>
      </c>
    </row>
    <row r="761" spans="1:13" x14ac:dyDescent="0.25">
      <c r="A761" s="11">
        <v>760</v>
      </c>
      <c r="B761" s="30"/>
      <c r="C761" s="25" t="str">
        <f t="shared" si="88"/>
        <v/>
      </c>
      <c r="D761" s="25" t="str">
        <f t="shared" si="92"/>
        <v/>
      </c>
      <c r="E761" s="11" t="str">
        <f>IF('Prax Math 5732'!B761="","",IF('Prax Math 5732'!D761&lt;'ACT M to SAT M'!$A$2,'ACT M to SAT M'!$B$2,IF('Prax Math 5732'!D761&gt;'ACT M to SAT M'!A$28,'ACT M to SAT M'!B$28,VLOOKUP(D761,'ACT M to SAT M'!A:B,2,FALSE))))</f>
        <v/>
      </c>
      <c r="F761" s="11" t="str">
        <f t="shared" si="89"/>
        <v/>
      </c>
      <c r="G761" s="11" t="str">
        <f t="shared" si="93"/>
        <v/>
      </c>
      <c r="H761" s="11" t="str">
        <f t="shared" si="90"/>
        <v/>
      </c>
      <c r="I761" s="11" t="str">
        <f t="shared" si="94"/>
        <v/>
      </c>
      <c r="J761" s="11" t="str">
        <f t="shared" si="91"/>
        <v/>
      </c>
      <c r="K761" s="11" t="str">
        <f t="shared" si="95"/>
        <v/>
      </c>
      <c r="L761" s="11" t="str">
        <f>IF('Prax Math 5732'!B761="","",'SAT M to CBEST M'!$A$2+'SAT M to CBEST M'!$B$2*E761)</f>
        <v/>
      </c>
      <c r="M761" s="11" t="str">
        <f>IF('Prax Math 5732'!B761="","", IF(L761&lt;20, 20, IF(L761&gt;80, 80, L761)))</f>
        <v/>
      </c>
    </row>
    <row r="762" spans="1:13" x14ac:dyDescent="0.25">
      <c r="A762" s="11">
        <v>761</v>
      </c>
      <c r="B762" s="30"/>
      <c r="C762" s="25" t="str">
        <f t="shared" si="88"/>
        <v/>
      </c>
      <c r="D762" s="25" t="str">
        <f t="shared" si="92"/>
        <v/>
      </c>
      <c r="E762" s="11" t="str">
        <f>IF('Prax Math 5732'!B762="","",IF('Prax Math 5732'!D762&lt;'ACT M to SAT M'!$A$2,'ACT M to SAT M'!$B$2,IF('Prax Math 5732'!D762&gt;'ACT M to SAT M'!A$28,'ACT M to SAT M'!B$28,VLOOKUP(D762,'ACT M to SAT M'!A:B,2,FALSE))))</f>
        <v/>
      </c>
      <c r="F762" s="11" t="str">
        <f t="shared" si="89"/>
        <v/>
      </c>
      <c r="G762" s="11" t="str">
        <f t="shared" si="93"/>
        <v/>
      </c>
      <c r="H762" s="11" t="str">
        <f t="shared" si="90"/>
        <v/>
      </c>
      <c r="I762" s="11" t="str">
        <f t="shared" si="94"/>
        <v/>
      </c>
      <c r="J762" s="11" t="str">
        <f t="shared" si="91"/>
        <v/>
      </c>
      <c r="K762" s="11" t="str">
        <f t="shared" si="95"/>
        <v/>
      </c>
      <c r="L762" s="11" t="str">
        <f>IF('Prax Math 5732'!B762="","",'SAT M to CBEST M'!$A$2+'SAT M to CBEST M'!$B$2*E762)</f>
        <v/>
      </c>
      <c r="M762" s="11" t="str">
        <f>IF('Prax Math 5732'!B762="","", IF(L762&lt;20, 20, IF(L762&gt;80, 80, L762)))</f>
        <v/>
      </c>
    </row>
    <row r="763" spans="1:13" x14ac:dyDescent="0.25">
      <c r="A763" s="11">
        <v>762</v>
      </c>
      <c r="B763" s="30"/>
      <c r="C763" s="25" t="str">
        <f t="shared" si="88"/>
        <v/>
      </c>
      <c r="D763" s="25" t="str">
        <f t="shared" si="92"/>
        <v/>
      </c>
      <c r="E763" s="11" t="str">
        <f>IF('Prax Math 5732'!B763="","",IF('Prax Math 5732'!D763&lt;'ACT M to SAT M'!$A$2,'ACT M to SAT M'!$B$2,IF('Prax Math 5732'!D763&gt;'ACT M to SAT M'!A$28,'ACT M to SAT M'!B$28,VLOOKUP(D763,'ACT M to SAT M'!A:B,2,FALSE))))</f>
        <v/>
      </c>
      <c r="F763" s="11" t="str">
        <f t="shared" si="89"/>
        <v/>
      </c>
      <c r="G763" s="11" t="str">
        <f t="shared" si="93"/>
        <v/>
      </c>
      <c r="H763" s="11" t="str">
        <f t="shared" si="90"/>
        <v/>
      </c>
      <c r="I763" s="11" t="str">
        <f t="shared" si="94"/>
        <v/>
      </c>
      <c r="J763" s="11" t="str">
        <f t="shared" si="91"/>
        <v/>
      </c>
      <c r="K763" s="11" t="str">
        <f t="shared" si="95"/>
        <v/>
      </c>
      <c r="L763" s="11" t="str">
        <f>IF('Prax Math 5732'!B763="","",'SAT M to CBEST M'!$A$2+'SAT M to CBEST M'!$B$2*E763)</f>
        <v/>
      </c>
      <c r="M763" s="11" t="str">
        <f>IF('Prax Math 5732'!B763="","", IF(L763&lt;20, 20, IF(L763&gt;80, 80, L763)))</f>
        <v/>
      </c>
    </row>
    <row r="764" spans="1:13" x14ac:dyDescent="0.25">
      <c r="A764" s="11">
        <v>763</v>
      </c>
      <c r="B764" s="30"/>
      <c r="C764" s="25" t="str">
        <f t="shared" si="88"/>
        <v/>
      </c>
      <c r="D764" s="25" t="str">
        <f t="shared" si="92"/>
        <v/>
      </c>
      <c r="E764" s="11" t="str">
        <f>IF('Prax Math 5732'!B764="","",IF('Prax Math 5732'!D764&lt;'ACT M to SAT M'!$A$2,'ACT M to SAT M'!$B$2,IF('Prax Math 5732'!D764&gt;'ACT M to SAT M'!A$28,'ACT M to SAT M'!B$28,VLOOKUP(D764,'ACT M to SAT M'!A:B,2,FALSE))))</f>
        <v/>
      </c>
      <c r="F764" s="11" t="str">
        <f t="shared" si="89"/>
        <v/>
      </c>
      <c r="G764" s="11" t="str">
        <f t="shared" si="93"/>
        <v/>
      </c>
      <c r="H764" s="11" t="str">
        <f t="shared" si="90"/>
        <v/>
      </c>
      <c r="I764" s="11" t="str">
        <f t="shared" si="94"/>
        <v/>
      </c>
      <c r="J764" s="11" t="str">
        <f t="shared" si="91"/>
        <v/>
      </c>
      <c r="K764" s="11" t="str">
        <f t="shared" si="95"/>
        <v/>
      </c>
      <c r="L764" s="11" t="str">
        <f>IF('Prax Math 5732'!B764="","",'SAT M to CBEST M'!$A$2+'SAT M to CBEST M'!$B$2*E764)</f>
        <v/>
      </c>
      <c r="M764" s="11" t="str">
        <f>IF('Prax Math 5732'!B764="","", IF(L764&lt;20, 20, IF(L764&gt;80, 80, L764)))</f>
        <v/>
      </c>
    </row>
    <row r="765" spans="1:13" x14ac:dyDescent="0.25">
      <c r="A765" s="11">
        <v>764</v>
      </c>
      <c r="B765" s="30"/>
      <c r="C765" s="25" t="str">
        <f t="shared" si="88"/>
        <v/>
      </c>
      <c r="D765" s="25" t="str">
        <f t="shared" si="92"/>
        <v/>
      </c>
      <c r="E765" s="11" t="str">
        <f>IF('Prax Math 5732'!B765="","",IF('Prax Math 5732'!D765&lt;'ACT M to SAT M'!$A$2,'ACT M to SAT M'!$B$2,IF('Prax Math 5732'!D765&gt;'ACT M to SAT M'!A$28,'ACT M to SAT M'!B$28,VLOOKUP(D765,'ACT M to SAT M'!A:B,2,FALSE))))</f>
        <v/>
      </c>
      <c r="F765" s="11" t="str">
        <f t="shared" si="89"/>
        <v/>
      </c>
      <c r="G765" s="11" t="str">
        <f t="shared" si="93"/>
        <v/>
      </c>
      <c r="H765" s="11" t="str">
        <f t="shared" si="90"/>
        <v/>
      </c>
      <c r="I765" s="11" t="str">
        <f t="shared" si="94"/>
        <v/>
      </c>
      <c r="J765" s="11" t="str">
        <f t="shared" si="91"/>
        <v/>
      </c>
      <c r="K765" s="11" t="str">
        <f t="shared" si="95"/>
        <v/>
      </c>
      <c r="L765" s="11" t="str">
        <f>IF('Prax Math 5732'!B765="","",'SAT M to CBEST M'!$A$2+'SAT M to CBEST M'!$B$2*E765)</f>
        <v/>
      </c>
      <c r="M765" s="11" t="str">
        <f>IF('Prax Math 5732'!B765="","", IF(L765&lt;20, 20, IF(L765&gt;80, 80, L765)))</f>
        <v/>
      </c>
    </row>
    <row r="766" spans="1:13" x14ac:dyDescent="0.25">
      <c r="A766" s="11">
        <v>765</v>
      </c>
      <c r="B766" s="30"/>
      <c r="C766" s="25" t="str">
        <f t="shared" si="88"/>
        <v/>
      </c>
      <c r="D766" s="25" t="str">
        <f t="shared" si="92"/>
        <v/>
      </c>
      <c r="E766" s="11" t="str">
        <f>IF('Prax Math 5732'!B766="","",IF('Prax Math 5732'!D766&lt;'ACT M to SAT M'!$A$2,'ACT M to SAT M'!$B$2,IF('Prax Math 5732'!D766&gt;'ACT M to SAT M'!A$28,'ACT M to SAT M'!B$28,VLOOKUP(D766,'ACT M to SAT M'!A:B,2,FALSE))))</f>
        <v/>
      </c>
      <c r="F766" s="11" t="str">
        <f t="shared" si="89"/>
        <v/>
      </c>
      <c r="G766" s="11" t="str">
        <f t="shared" si="93"/>
        <v/>
      </c>
      <c r="H766" s="11" t="str">
        <f t="shared" si="90"/>
        <v/>
      </c>
      <c r="I766" s="11" t="str">
        <f t="shared" si="94"/>
        <v/>
      </c>
      <c r="J766" s="11" t="str">
        <f t="shared" si="91"/>
        <v/>
      </c>
      <c r="K766" s="11" t="str">
        <f t="shared" si="95"/>
        <v/>
      </c>
      <c r="L766" s="11" t="str">
        <f>IF('Prax Math 5732'!B766="","",'SAT M to CBEST M'!$A$2+'SAT M to CBEST M'!$B$2*E766)</f>
        <v/>
      </c>
      <c r="M766" s="11" t="str">
        <f>IF('Prax Math 5732'!B766="","", IF(L766&lt;20, 20, IF(L766&gt;80, 80, L766)))</f>
        <v/>
      </c>
    </row>
    <row r="767" spans="1:13" x14ac:dyDescent="0.25">
      <c r="A767" s="11">
        <v>766</v>
      </c>
      <c r="B767" s="30"/>
      <c r="C767" s="25" t="str">
        <f t="shared" si="88"/>
        <v/>
      </c>
      <c r="D767" s="25" t="str">
        <f t="shared" si="92"/>
        <v/>
      </c>
      <c r="E767" s="11" t="str">
        <f>IF('Prax Math 5732'!B767="","",IF('Prax Math 5732'!D767&lt;'ACT M to SAT M'!$A$2,'ACT M to SAT M'!$B$2,IF('Prax Math 5732'!D767&gt;'ACT M to SAT M'!A$28,'ACT M to SAT M'!B$28,VLOOKUP(D767,'ACT M to SAT M'!A:B,2,FALSE))))</f>
        <v/>
      </c>
      <c r="F767" s="11" t="str">
        <f t="shared" si="89"/>
        <v/>
      </c>
      <c r="G767" s="11" t="str">
        <f t="shared" si="93"/>
        <v/>
      </c>
      <c r="H767" s="11" t="str">
        <f t="shared" si="90"/>
        <v/>
      </c>
      <c r="I767" s="11" t="str">
        <f t="shared" si="94"/>
        <v/>
      </c>
      <c r="J767" s="11" t="str">
        <f t="shared" si="91"/>
        <v/>
      </c>
      <c r="K767" s="11" t="str">
        <f t="shared" si="95"/>
        <v/>
      </c>
      <c r="L767" s="11" t="str">
        <f>IF('Prax Math 5732'!B767="","",'SAT M to CBEST M'!$A$2+'SAT M to CBEST M'!$B$2*E767)</f>
        <v/>
      </c>
      <c r="M767" s="11" t="str">
        <f>IF('Prax Math 5732'!B767="","", IF(L767&lt;20, 20, IF(L767&gt;80, 80, L767)))</f>
        <v/>
      </c>
    </row>
    <row r="768" spans="1:13" x14ac:dyDescent="0.25">
      <c r="A768" s="11">
        <v>767</v>
      </c>
      <c r="B768" s="30"/>
      <c r="C768" s="25" t="str">
        <f t="shared" si="88"/>
        <v/>
      </c>
      <c r="D768" s="25" t="str">
        <f t="shared" si="92"/>
        <v/>
      </c>
      <c r="E768" s="11" t="str">
        <f>IF('Prax Math 5732'!B768="","",IF('Prax Math 5732'!D768&lt;'ACT M to SAT M'!$A$2,'ACT M to SAT M'!$B$2,IF('Prax Math 5732'!D768&gt;'ACT M to SAT M'!A$28,'ACT M to SAT M'!B$28,VLOOKUP(D768,'ACT M to SAT M'!A:B,2,FALSE))))</f>
        <v/>
      </c>
      <c r="F768" s="11" t="str">
        <f t="shared" si="89"/>
        <v/>
      </c>
      <c r="G768" s="11" t="str">
        <f t="shared" si="93"/>
        <v/>
      </c>
      <c r="H768" s="11" t="str">
        <f t="shared" si="90"/>
        <v/>
      </c>
      <c r="I768" s="11" t="str">
        <f t="shared" si="94"/>
        <v/>
      </c>
      <c r="J768" s="11" t="str">
        <f t="shared" si="91"/>
        <v/>
      </c>
      <c r="K768" s="11" t="str">
        <f t="shared" si="95"/>
        <v/>
      </c>
      <c r="L768" s="11" t="str">
        <f>IF('Prax Math 5732'!B768="","",'SAT M to CBEST M'!$A$2+'SAT M to CBEST M'!$B$2*E768)</f>
        <v/>
      </c>
      <c r="M768" s="11" t="str">
        <f>IF('Prax Math 5732'!B768="","", IF(L768&lt;20, 20, IF(L768&gt;80, 80, L768)))</f>
        <v/>
      </c>
    </row>
    <row r="769" spans="1:13" x14ac:dyDescent="0.25">
      <c r="A769" s="11">
        <v>768</v>
      </c>
      <c r="B769" s="30"/>
      <c r="C769" s="25" t="str">
        <f t="shared" si="88"/>
        <v/>
      </c>
      <c r="D769" s="25" t="str">
        <f t="shared" si="92"/>
        <v/>
      </c>
      <c r="E769" s="11" t="str">
        <f>IF('Prax Math 5732'!B769="","",IF('Prax Math 5732'!D769&lt;'ACT M to SAT M'!$A$2,'ACT M to SAT M'!$B$2,IF('Prax Math 5732'!D769&gt;'ACT M to SAT M'!A$28,'ACT M to SAT M'!B$28,VLOOKUP(D769,'ACT M to SAT M'!A:B,2,FALSE))))</f>
        <v/>
      </c>
      <c r="F769" s="11" t="str">
        <f t="shared" si="89"/>
        <v/>
      </c>
      <c r="G769" s="11" t="str">
        <f t="shared" si="93"/>
        <v/>
      </c>
      <c r="H769" s="11" t="str">
        <f t="shared" si="90"/>
        <v/>
      </c>
      <c r="I769" s="11" t="str">
        <f t="shared" si="94"/>
        <v/>
      </c>
      <c r="J769" s="11" t="str">
        <f t="shared" si="91"/>
        <v/>
      </c>
      <c r="K769" s="11" t="str">
        <f t="shared" si="95"/>
        <v/>
      </c>
      <c r="L769" s="11" t="str">
        <f>IF('Prax Math 5732'!B769="","",'SAT M to CBEST M'!$A$2+'SAT M to CBEST M'!$B$2*E769)</f>
        <v/>
      </c>
      <c r="M769" s="11" t="str">
        <f>IF('Prax Math 5732'!B769="","", IF(L769&lt;20, 20, IF(L769&gt;80, 80, L769)))</f>
        <v/>
      </c>
    </row>
    <row r="770" spans="1:13" x14ac:dyDescent="0.25">
      <c r="A770" s="11">
        <v>769</v>
      </c>
      <c r="B770" s="30"/>
      <c r="C770" s="25" t="str">
        <f t="shared" ref="C770:C833" si="96">IF(B770="","", interceptPCM5732toACTM + slopePCM5732toACTM*B770)</f>
        <v/>
      </c>
      <c r="D770" s="25" t="str">
        <f t="shared" si="92"/>
        <v/>
      </c>
      <c r="E770" s="11" t="str">
        <f>IF('Prax Math 5732'!B770="","",IF('Prax Math 5732'!D770&lt;'ACT M to SAT M'!$A$2,'ACT M to SAT M'!$B$2,IF('Prax Math 5732'!D770&gt;'ACT M to SAT M'!A$28,'ACT M to SAT M'!B$28,VLOOKUP(D770,'ACT M to SAT M'!A:B,2,FALSE))))</f>
        <v/>
      </c>
      <c r="F770" s="11" t="str">
        <f t="shared" ref="F770:F833" si="97">IF(B770="","",IF(D770&gt;=17, upperinterceptACTMtoPAAM201+D770*upperslopeACTMtoPAAM201, lowerinterceptACTMtoPAAM201+D770*lowerslopeACTMtoPAAM201))</f>
        <v/>
      </c>
      <c r="G770" s="11" t="str">
        <f t="shared" si="93"/>
        <v/>
      </c>
      <c r="H770" s="11" t="str">
        <f t="shared" ref="H770:H833" si="98">IF(B770="","",interceptACTMtoPCM5733+slopeACTMtoPCM5733*D770)</f>
        <v/>
      </c>
      <c r="I770" s="11" t="str">
        <f t="shared" si="94"/>
        <v/>
      </c>
      <c r="J770" s="11" t="str">
        <f t="shared" ref="J770:J833" si="99">IF(B770="","",IF(D770&gt;=16, upperinterceptACTMtoPAAM211+D770*upperslopeACTMtoPAAM211, lowerinterceptACTMtoPAAM211+D770*lowerslopeACTMtoPAAM211))</f>
        <v/>
      </c>
      <c r="K770" s="11" t="str">
        <f t="shared" si="95"/>
        <v/>
      </c>
      <c r="L770" s="11" t="str">
        <f>IF('Prax Math 5732'!B770="","",'SAT M to CBEST M'!$A$2+'SAT M to CBEST M'!$B$2*E770)</f>
        <v/>
      </c>
      <c r="M770" s="11" t="str">
        <f>IF('Prax Math 5732'!B770="","", IF(L770&lt;20, 20, IF(L770&gt;80, 80, L770)))</f>
        <v/>
      </c>
    </row>
    <row r="771" spans="1:13" x14ac:dyDescent="0.25">
      <c r="A771" s="11">
        <v>770</v>
      </c>
      <c r="B771" s="30"/>
      <c r="C771" s="25" t="str">
        <f t="shared" si="96"/>
        <v/>
      </c>
      <c r="D771" s="25" t="str">
        <f t="shared" ref="D771:D834" si="100">IF(B771="","",IF(C771&lt;1,1,IF(C771&gt;36,36,ROUND(C771,0))))</f>
        <v/>
      </c>
      <c r="E771" s="11" t="str">
        <f>IF('Prax Math 5732'!B771="","",IF('Prax Math 5732'!D771&lt;'ACT M to SAT M'!$A$2,'ACT M to SAT M'!$B$2,IF('Prax Math 5732'!D771&gt;'ACT M to SAT M'!A$28,'ACT M to SAT M'!B$28,VLOOKUP(D771,'ACT M to SAT M'!A:B,2,FALSE))))</f>
        <v/>
      </c>
      <c r="F771" s="11" t="str">
        <f t="shared" si="97"/>
        <v/>
      </c>
      <c r="G771" s="11" t="str">
        <f t="shared" ref="G771:G834" si="101">IF(B771="","", IF(F771&lt;100, 100, IF(F771&gt;300, 300, F771)))</f>
        <v/>
      </c>
      <c r="H771" s="11" t="str">
        <f t="shared" si="98"/>
        <v/>
      </c>
      <c r="I771" s="11" t="str">
        <f t="shared" ref="I771:I834" si="102">IF(B771="","", IF(H771&lt;100, 100, IF(H771&gt;200, 200, H771)))</f>
        <v/>
      </c>
      <c r="J771" s="11" t="str">
        <f t="shared" si="99"/>
        <v/>
      </c>
      <c r="K771" s="11" t="str">
        <f t="shared" ref="K771:K834" si="103">IF(B771="","", IF(J771&lt;100, 100, IF(J771&gt;300, 300, J771)))</f>
        <v/>
      </c>
      <c r="L771" s="11" t="str">
        <f>IF('Prax Math 5732'!B771="","",'SAT M to CBEST M'!$A$2+'SAT M to CBEST M'!$B$2*E771)</f>
        <v/>
      </c>
      <c r="M771" s="11" t="str">
        <f>IF('Prax Math 5732'!B771="","", IF(L771&lt;20, 20, IF(L771&gt;80, 80, L771)))</f>
        <v/>
      </c>
    </row>
    <row r="772" spans="1:13" x14ac:dyDescent="0.25">
      <c r="A772" s="11">
        <v>771</v>
      </c>
      <c r="B772" s="30"/>
      <c r="C772" s="25" t="str">
        <f t="shared" si="96"/>
        <v/>
      </c>
      <c r="D772" s="25" t="str">
        <f t="shared" si="100"/>
        <v/>
      </c>
      <c r="E772" s="11" t="str">
        <f>IF('Prax Math 5732'!B772="","",IF('Prax Math 5732'!D772&lt;'ACT M to SAT M'!$A$2,'ACT M to SAT M'!$B$2,IF('Prax Math 5732'!D772&gt;'ACT M to SAT M'!A$28,'ACT M to SAT M'!B$28,VLOOKUP(D772,'ACT M to SAT M'!A:B,2,FALSE))))</f>
        <v/>
      </c>
      <c r="F772" s="11" t="str">
        <f t="shared" si="97"/>
        <v/>
      </c>
      <c r="G772" s="11" t="str">
        <f t="shared" si="101"/>
        <v/>
      </c>
      <c r="H772" s="11" t="str">
        <f t="shared" si="98"/>
        <v/>
      </c>
      <c r="I772" s="11" t="str">
        <f t="shared" si="102"/>
        <v/>
      </c>
      <c r="J772" s="11" t="str">
        <f t="shared" si="99"/>
        <v/>
      </c>
      <c r="K772" s="11" t="str">
        <f t="shared" si="103"/>
        <v/>
      </c>
      <c r="L772" s="11" t="str">
        <f>IF('Prax Math 5732'!B772="","",'SAT M to CBEST M'!$A$2+'SAT M to CBEST M'!$B$2*E772)</f>
        <v/>
      </c>
      <c r="M772" s="11" t="str">
        <f>IF('Prax Math 5732'!B772="","", IF(L772&lt;20, 20, IF(L772&gt;80, 80, L772)))</f>
        <v/>
      </c>
    </row>
    <row r="773" spans="1:13" x14ac:dyDescent="0.25">
      <c r="A773" s="11">
        <v>772</v>
      </c>
      <c r="B773" s="30"/>
      <c r="C773" s="25" t="str">
        <f t="shared" si="96"/>
        <v/>
      </c>
      <c r="D773" s="25" t="str">
        <f t="shared" si="100"/>
        <v/>
      </c>
      <c r="E773" s="11" t="str">
        <f>IF('Prax Math 5732'!B773="","",IF('Prax Math 5732'!D773&lt;'ACT M to SAT M'!$A$2,'ACT M to SAT M'!$B$2,IF('Prax Math 5732'!D773&gt;'ACT M to SAT M'!A$28,'ACT M to SAT M'!B$28,VLOOKUP(D773,'ACT M to SAT M'!A:B,2,FALSE))))</f>
        <v/>
      </c>
      <c r="F773" s="11" t="str">
        <f t="shared" si="97"/>
        <v/>
      </c>
      <c r="G773" s="11" t="str">
        <f t="shared" si="101"/>
        <v/>
      </c>
      <c r="H773" s="11" t="str">
        <f t="shared" si="98"/>
        <v/>
      </c>
      <c r="I773" s="11" t="str">
        <f t="shared" si="102"/>
        <v/>
      </c>
      <c r="J773" s="11" t="str">
        <f t="shared" si="99"/>
        <v/>
      </c>
      <c r="K773" s="11" t="str">
        <f t="shared" si="103"/>
        <v/>
      </c>
      <c r="L773" s="11" t="str">
        <f>IF('Prax Math 5732'!B773="","",'SAT M to CBEST M'!$A$2+'SAT M to CBEST M'!$B$2*E773)</f>
        <v/>
      </c>
      <c r="M773" s="11" t="str">
        <f>IF('Prax Math 5732'!B773="","", IF(L773&lt;20, 20, IF(L773&gt;80, 80, L773)))</f>
        <v/>
      </c>
    </row>
    <row r="774" spans="1:13" x14ac:dyDescent="0.25">
      <c r="A774" s="11">
        <v>773</v>
      </c>
      <c r="B774" s="30"/>
      <c r="C774" s="25" t="str">
        <f t="shared" si="96"/>
        <v/>
      </c>
      <c r="D774" s="25" t="str">
        <f t="shared" si="100"/>
        <v/>
      </c>
      <c r="E774" s="11" t="str">
        <f>IF('Prax Math 5732'!B774="","",IF('Prax Math 5732'!D774&lt;'ACT M to SAT M'!$A$2,'ACT M to SAT M'!$B$2,IF('Prax Math 5732'!D774&gt;'ACT M to SAT M'!A$28,'ACT M to SAT M'!B$28,VLOOKUP(D774,'ACT M to SAT M'!A:B,2,FALSE))))</f>
        <v/>
      </c>
      <c r="F774" s="11" t="str">
        <f t="shared" si="97"/>
        <v/>
      </c>
      <c r="G774" s="11" t="str">
        <f t="shared" si="101"/>
        <v/>
      </c>
      <c r="H774" s="11" t="str">
        <f t="shared" si="98"/>
        <v/>
      </c>
      <c r="I774" s="11" t="str">
        <f t="shared" si="102"/>
        <v/>
      </c>
      <c r="J774" s="11" t="str">
        <f t="shared" si="99"/>
        <v/>
      </c>
      <c r="K774" s="11" t="str">
        <f t="shared" si="103"/>
        <v/>
      </c>
      <c r="L774" s="11" t="str">
        <f>IF('Prax Math 5732'!B774="","",'SAT M to CBEST M'!$A$2+'SAT M to CBEST M'!$B$2*E774)</f>
        <v/>
      </c>
      <c r="M774" s="11" t="str">
        <f>IF('Prax Math 5732'!B774="","", IF(L774&lt;20, 20, IF(L774&gt;80, 80, L774)))</f>
        <v/>
      </c>
    </row>
    <row r="775" spans="1:13" x14ac:dyDescent="0.25">
      <c r="A775" s="11">
        <v>774</v>
      </c>
      <c r="B775" s="30"/>
      <c r="C775" s="25" t="str">
        <f t="shared" si="96"/>
        <v/>
      </c>
      <c r="D775" s="25" t="str">
        <f t="shared" si="100"/>
        <v/>
      </c>
      <c r="E775" s="11" t="str">
        <f>IF('Prax Math 5732'!B775="","",IF('Prax Math 5732'!D775&lt;'ACT M to SAT M'!$A$2,'ACT M to SAT M'!$B$2,IF('Prax Math 5732'!D775&gt;'ACT M to SAT M'!A$28,'ACT M to SAT M'!B$28,VLOOKUP(D775,'ACT M to SAT M'!A:B,2,FALSE))))</f>
        <v/>
      </c>
      <c r="F775" s="11" t="str">
        <f t="shared" si="97"/>
        <v/>
      </c>
      <c r="G775" s="11" t="str">
        <f t="shared" si="101"/>
        <v/>
      </c>
      <c r="H775" s="11" t="str">
        <f t="shared" si="98"/>
        <v/>
      </c>
      <c r="I775" s="11" t="str">
        <f t="shared" si="102"/>
        <v/>
      </c>
      <c r="J775" s="11" t="str">
        <f t="shared" si="99"/>
        <v/>
      </c>
      <c r="K775" s="11" t="str">
        <f t="shared" si="103"/>
        <v/>
      </c>
      <c r="L775" s="11" t="str">
        <f>IF('Prax Math 5732'!B775="","",'SAT M to CBEST M'!$A$2+'SAT M to CBEST M'!$B$2*E775)</f>
        <v/>
      </c>
      <c r="M775" s="11" t="str">
        <f>IF('Prax Math 5732'!B775="","", IF(L775&lt;20, 20, IF(L775&gt;80, 80, L775)))</f>
        <v/>
      </c>
    </row>
    <row r="776" spans="1:13" x14ac:dyDescent="0.25">
      <c r="A776" s="11">
        <v>775</v>
      </c>
      <c r="B776" s="30"/>
      <c r="C776" s="25" t="str">
        <f t="shared" si="96"/>
        <v/>
      </c>
      <c r="D776" s="25" t="str">
        <f t="shared" si="100"/>
        <v/>
      </c>
      <c r="E776" s="11" t="str">
        <f>IF('Prax Math 5732'!B776="","",IF('Prax Math 5732'!D776&lt;'ACT M to SAT M'!$A$2,'ACT M to SAT M'!$B$2,IF('Prax Math 5732'!D776&gt;'ACT M to SAT M'!A$28,'ACT M to SAT M'!B$28,VLOOKUP(D776,'ACT M to SAT M'!A:B,2,FALSE))))</f>
        <v/>
      </c>
      <c r="F776" s="11" t="str">
        <f t="shared" si="97"/>
        <v/>
      </c>
      <c r="G776" s="11" t="str">
        <f t="shared" si="101"/>
        <v/>
      </c>
      <c r="H776" s="11" t="str">
        <f t="shared" si="98"/>
        <v/>
      </c>
      <c r="I776" s="11" t="str">
        <f t="shared" si="102"/>
        <v/>
      </c>
      <c r="J776" s="11" t="str">
        <f t="shared" si="99"/>
        <v/>
      </c>
      <c r="K776" s="11" t="str">
        <f t="shared" si="103"/>
        <v/>
      </c>
      <c r="L776" s="11" t="str">
        <f>IF('Prax Math 5732'!B776="","",'SAT M to CBEST M'!$A$2+'SAT M to CBEST M'!$B$2*E776)</f>
        <v/>
      </c>
      <c r="M776" s="11" t="str">
        <f>IF('Prax Math 5732'!B776="","", IF(L776&lt;20, 20, IF(L776&gt;80, 80, L776)))</f>
        <v/>
      </c>
    </row>
    <row r="777" spans="1:13" x14ac:dyDescent="0.25">
      <c r="A777" s="11">
        <v>776</v>
      </c>
      <c r="B777" s="30"/>
      <c r="C777" s="25" t="str">
        <f t="shared" si="96"/>
        <v/>
      </c>
      <c r="D777" s="25" t="str">
        <f t="shared" si="100"/>
        <v/>
      </c>
      <c r="E777" s="11" t="str">
        <f>IF('Prax Math 5732'!B777="","",IF('Prax Math 5732'!D777&lt;'ACT M to SAT M'!$A$2,'ACT M to SAT M'!$B$2,IF('Prax Math 5732'!D777&gt;'ACT M to SAT M'!A$28,'ACT M to SAT M'!B$28,VLOOKUP(D777,'ACT M to SAT M'!A:B,2,FALSE))))</f>
        <v/>
      </c>
      <c r="F777" s="11" t="str">
        <f t="shared" si="97"/>
        <v/>
      </c>
      <c r="G777" s="11" t="str">
        <f t="shared" si="101"/>
        <v/>
      </c>
      <c r="H777" s="11" t="str">
        <f t="shared" si="98"/>
        <v/>
      </c>
      <c r="I777" s="11" t="str">
        <f t="shared" si="102"/>
        <v/>
      </c>
      <c r="J777" s="11" t="str">
        <f t="shared" si="99"/>
        <v/>
      </c>
      <c r="K777" s="11" t="str">
        <f t="shared" si="103"/>
        <v/>
      </c>
      <c r="L777" s="11" t="str">
        <f>IF('Prax Math 5732'!B777="","",'SAT M to CBEST M'!$A$2+'SAT M to CBEST M'!$B$2*E777)</f>
        <v/>
      </c>
      <c r="M777" s="11" t="str">
        <f>IF('Prax Math 5732'!B777="","", IF(L777&lt;20, 20, IF(L777&gt;80, 80, L777)))</f>
        <v/>
      </c>
    </row>
    <row r="778" spans="1:13" x14ac:dyDescent="0.25">
      <c r="A778" s="11">
        <v>777</v>
      </c>
      <c r="B778" s="30"/>
      <c r="C778" s="25" t="str">
        <f t="shared" si="96"/>
        <v/>
      </c>
      <c r="D778" s="25" t="str">
        <f t="shared" si="100"/>
        <v/>
      </c>
      <c r="E778" s="11" t="str">
        <f>IF('Prax Math 5732'!B778="","",IF('Prax Math 5732'!D778&lt;'ACT M to SAT M'!$A$2,'ACT M to SAT M'!$B$2,IF('Prax Math 5732'!D778&gt;'ACT M to SAT M'!A$28,'ACT M to SAT M'!B$28,VLOOKUP(D778,'ACT M to SAT M'!A:B,2,FALSE))))</f>
        <v/>
      </c>
      <c r="F778" s="11" t="str">
        <f t="shared" si="97"/>
        <v/>
      </c>
      <c r="G778" s="11" t="str">
        <f t="shared" si="101"/>
        <v/>
      </c>
      <c r="H778" s="11" t="str">
        <f t="shared" si="98"/>
        <v/>
      </c>
      <c r="I778" s="11" t="str">
        <f t="shared" si="102"/>
        <v/>
      </c>
      <c r="J778" s="11" t="str">
        <f t="shared" si="99"/>
        <v/>
      </c>
      <c r="K778" s="11" t="str">
        <f t="shared" si="103"/>
        <v/>
      </c>
      <c r="L778" s="11" t="str">
        <f>IF('Prax Math 5732'!B778="","",'SAT M to CBEST M'!$A$2+'SAT M to CBEST M'!$B$2*E778)</f>
        <v/>
      </c>
      <c r="M778" s="11" t="str">
        <f>IF('Prax Math 5732'!B778="","", IF(L778&lt;20, 20, IF(L778&gt;80, 80, L778)))</f>
        <v/>
      </c>
    </row>
    <row r="779" spans="1:13" x14ac:dyDescent="0.25">
      <c r="A779" s="11">
        <v>778</v>
      </c>
      <c r="B779" s="30"/>
      <c r="C779" s="25" t="str">
        <f t="shared" si="96"/>
        <v/>
      </c>
      <c r="D779" s="25" t="str">
        <f t="shared" si="100"/>
        <v/>
      </c>
      <c r="E779" s="11" t="str">
        <f>IF('Prax Math 5732'!B779="","",IF('Prax Math 5732'!D779&lt;'ACT M to SAT M'!$A$2,'ACT M to SAT M'!$B$2,IF('Prax Math 5732'!D779&gt;'ACT M to SAT M'!A$28,'ACT M to SAT M'!B$28,VLOOKUP(D779,'ACT M to SAT M'!A:B,2,FALSE))))</f>
        <v/>
      </c>
      <c r="F779" s="11" t="str">
        <f t="shared" si="97"/>
        <v/>
      </c>
      <c r="G779" s="11" t="str">
        <f t="shared" si="101"/>
        <v/>
      </c>
      <c r="H779" s="11" t="str">
        <f t="shared" si="98"/>
        <v/>
      </c>
      <c r="I779" s="11" t="str">
        <f t="shared" si="102"/>
        <v/>
      </c>
      <c r="J779" s="11" t="str">
        <f t="shared" si="99"/>
        <v/>
      </c>
      <c r="K779" s="11" t="str">
        <f t="shared" si="103"/>
        <v/>
      </c>
      <c r="L779" s="11" t="str">
        <f>IF('Prax Math 5732'!B779="","",'SAT M to CBEST M'!$A$2+'SAT M to CBEST M'!$B$2*E779)</f>
        <v/>
      </c>
      <c r="M779" s="11" t="str">
        <f>IF('Prax Math 5732'!B779="","", IF(L779&lt;20, 20, IF(L779&gt;80, 80, L779)))</f>
        <v/>
      </c>
    </row>
    <row r="780" spans="1:13" x14ac:dyDescent="0.25">
      <c r="A780" s="11">
        <v>779</v>
      </c>
      <c r="B780" s="30"/>
      <c r="C780" s="25" t="str">
        <f t="shared" si="96"/>
        <v/>
      </c>
      <c r="D780" s="25" t="str">
        <f t="shared" si="100"/>
        <v/>
      </c>
      <c r="E780" s="11" t="str">
        <f>IF('Prax Math 5732'!B780="","",IF('Prax Math 5732'!D780&lt;'ACT M to SAT M'!$A$2,'ACT M to SAT M'!$B$2,IF('Prax Math 5732'!D780&gt;'ACT M to SAT M'!A$28,'ACT M to SAT M'!B$28,VLOOKUP(D780,'ACT M to SAT M'!A:B,2,FALSE))))</f>
        <v/>
      </c>
      <c r="F780" s="11" t="str">
        <f t="shared" si="97"/>
        <v/>
      </c>
      <c r="G780" s="11" t="str">
        <f t="shared" si="101"/>
        <v/>
      </c>
      <c r="H780" s="11" t="str">
        <f t="shared" si="98"/>
        <v/>
      </c>
      <c r="I780" s="11" t="str">
        <f t="shared" si="102"/>
        <v/>
      </c>
      <c r="J780" s="11" t="str">
        <f t="shared" si="99"/>
        <v/>
      </c>
      <c r="K780" s="11" t="str">
        <f t="shared" si="103"/>
        <v/>
      </c>
      <c r="L780" s="11" t="str">
        <f>IF('Prax Math 5732'!B780="","",'SAT M to CBEST M'!$A$2+'SAT M to CBEST M'!$B$2*E780)</f>
        <v/>
      </c>
      <c r="M780" s="11" t="str">
        <f>IF('Prax Math 5732'!B780="","", IF(L780&lt;20, 20, IF(L780&gt;80, 80, L780)))</f>
        <v/>
      </c>
    </row>
    <row r="781" spans="1:13" x14ac:dyDescent="0.25">
      <c r="A781" s="11">
        <v>780</v>
      </c>
      <c r="B781" s="30"/>
      <c r="C781" s="25" t="str">
        <f t="shared" si="96"/>
        <v/>
      </c>
      <c r="D781" s="25" t="str">
        <f t="shared" si="100"/>
        <v/>
      </c>
      <c r="E781" s="11" t="str">
        <f>IF('Prax Math 5732'!B781="","",IF('Prax Math 5732'!D781&lt;'ACT M to SAT M'!$A$2,'ACT M to SAT M'!$B$2,IF('Prax Math 5732'!D781&gt;'ACT M to SAT M'!A$28,'ACT M to SAT M'!B$28,VLOOKUP(D781,'ACT M to SAT M'!A:B,2,FALSE))))</f>
        <v/>
      </c>
      <c r="F781" s="11" t="str">
        <f t="shared" si="97"/>
        <v/>
      </c>
      <c r="G781" s="11" t="str">
        <f t="shared" si="101"/>
        <v/>
      </c>
      <c r="H781" s="11" t="str">
        <f t="shared" si="98"/>
        <v/>
      </c>
      <c r="I781" s="11" t="str">
        <f t="shared" si="102"/>
        <v/>
      </c>
      <c r="J781" s="11" t="str">
        <f t="shared" si="99"/>
        <v/>
      </c>
      <c r="K781" s="11" t="str">
        <f t="shared" si="103"/>
        <v/>
      </c>
      <c r="L781" s="11" t="str">
        <f>IF('Prax Math 5732'!B781="","",'SAT M to CBEST M'!$A$2+'SAT M to CBEST M'!$B$2*E781)</f>
        <v/>
      </c>
      <c r="M781" s="11" t="str">
        <f>IF('Prax Math 5732'!B781="","", IF(L781&lt;20, 20, IF(L781&gt;80, 80, L781)))</f>
        <v/>
      </c>
    </row>
    <row r="782" spans="1:13" x14ac:dyDescent="0.25">
      <c r="A782" s="11">
        <v>781</v>
      </c>
      <c r="B782" s="30"/>
      <c r="C782" s="25" t="str">
        <f t="shared" si="96"/>
        <v/>
      </c>
      <c r="D782" s="25" t="str">
        <f t="shared" si="100"/>
        <v/>
      </c>
      <c r="E782" s="11" t="str">
        <f>IF('Prax Math 5732'!B782="","",IF('Prax Math 5732'!D782&lt;'ACT M to SAT M'!$A$2,'ACT M to SAT M'!$B$2,IF('Prax Math 5732'!D782&gt;'ACT M to SAT M'!A$28,'ACT M to SAT M'!B$28,VLOOKUP(D782,'ACT M to SAT M'!A:B,2,FALSE))))</f>
        <v/>
      </c>
      <c r="F782" s="11" t="str">
        <f t="shared" si="97"/>
        <v/>
      </c>
      <c r="G782" s="11" t="str">
        <f t="shared" si="101"/>
        <v/>
      </c>
      <c r="H782" s="11" t="str">
        <f t="shared" si="98"/>
        <v/>
      </c>
      <c r="I782" s="11" t="str">
        <f t="shared" si="102"/>
        <v/>
      </c>
      <c r="J782" s="11" t="str">
        <f t="shared" si="99"/>
        <v/>
      </c>
      <c r="K782" s="11" t="str">
        <f t="shared" si="103"/>
        <v/>
      </c>
      <c r="L782" s="11" t="str">
        <f>IF('Prax Math 5732'!B782="","",'SAT M to CBEST M'!$A$2+'SAT M to CBEST M'!$B$2*E782)</f>
        <v/>
      </c>
      <c r="M782" s="11" t="str">
        <f>IF('Prax Math 5732'!B782="","", IF(L782&lt;20, 20, IF(L782&gt;80, 80, L782)))</f>
        <v/>
      </c>
    </row>
    <row r="783" spans="1:13" x14ac:dyDescent="0.25">
      <c r="A783" s="11">
        <v>782</v>
      </c>
      <c r="B783" s="30"/>
      <c r="C783" s="25" t="str">
        <f t="shared" si="96"/>
        <v/>
      </c>
      <c r="D783" s="25" t="str">
        <f t="shared" si="100"/>
        <v/>
      </c>
      <c r="E783" s="11" t="str">
        <f>IF('Prax Math 5732'!B783="","",IF('Prax Math 5732'!D783&lt;'ACT M to SAT M'!$A$2,'ACT M to SAT M'!$B$2,IF('Prax Math 5732'!D783&gt;'ACT M to SAT M'!A$28,'ACT M to SAT M'!B$28,VLOOKUP(D783,'ACT M to SAT M'!A:B,2,FALSE))))</f>
        <v/>
      </c>
      <c r="F783" s="11" t="str">
        <f t="shared" si="97"/>
        <v/>
      </c>
      <c r="G783" s="11" t="str">
        <f t="shared" si="101"/>
        <v/>
      </c>
      <c r="H783" s="11" t="str">
        <f t="shared" si="98"/>
        <v/>
      </c>
      <c r="I783" s="11" t="str">
        <f t="shared" si="102"/>
        <v/>
      </c>
      <c r="J783" s="11" t="str">
        <f t="shared" si="99"/>
        <v/>
      </c>
      <c r="K783" s="11" t="str">
        <f t="shared" si="103"/>
        <v/>
      </c>
      <c r="L783" s="11" t="str">
        <f>IF('Prax Math 5732'!B783="","",'SAT M to CBEST M'!$A$2+'SAT M to CBEST M'!$B$2*E783)</f>
        <v/>
      </c>
      <c r="M783" s="11" t="str">
        <f>IF('Prax Math 5732'!B783="","", IF(L783&lt;20, 20, IF(L783&gt;80, 80, L783)))</f>
        <v/>
      </c>
    </row>
    <row r="784" spans="1:13" x14ac:dyDescent="0.25">
      <c r="A784" s="11">
        <v>783</v>
      </c>
      <c r="B784" s="30"/>
      <c r="C784" s="25" t="str">
        <f t="shared" si="96"/>
        <v/>
      </c>
      <c r="D784" s="25" t="str">
        <f t="shared" si="100"/>
        <v/>
      </c>
      <c r="E784" s="11" t="str">
        <f>IF('Prax Math 5732'!B784="","",IF('Prax Math 5732'!D784&lt;'ACT M to SAT M'!$A$2,'ACT M to SAT M'!$B$2,IF('Prax Math 5732'!D784&gt;'ACT M to SAT M'!A$28,'ACT M to SAT M'!B$28,VLOOKUP(D784,'ACT M to SAT M'!A:B,2,FALSE))))</f>
        <v/>
      </c>
      <c r="F784" s="11" t="str">
        <f t="shared" si="97"/>
        <v/>
      </c>
      <c r="G784" s="11" t="str">
        <f t="shared" si="101"/>
        <v/>
      </c>
      <c r="H784" s="11" t="str">
        <f t="shared" si="98"/>
        <v/>
      </c>
      <c r="I784" s="11" t="str">
        <f t="shared" si="102"/>
        <v/>
      </c>
      <c r="J784" s="11" t="str">
        <f t="shared" si="99"/>
        <v/>
      </c>
      <c r="K784" s="11" t="str">
        <f t="shared" si="103"/>
        <v/>
      </c>
      <c r="L784" s="11" t="str">
        <f>IF('Prax Math 5732'!B784="","",'SAT M to CBEST M'!$A$2+'SAT M to CBEST M'!$B$2*E784)</f>
        <v/>
      </c>
      <c r="M784" s="11" t="str">
        <f>IF('Prax Math 5732'!B784="","", IF(L784&lt;20, 20, IF(L784&gt;80, 80, L784)))</f>
        <v/>
      </c>
    </row>
    <row r="785" spans="1:13" x14ac:dyDescent="0.25">
      <c r="A785" s="11">
        <v>784</v>
      </c>
      <c r="B785" s="30"/>
      <c r="C785" s="25" t="str">
        <f t="shared" si="96"/>
        <v/>
      </c>
      <c r="D785" s="25" t="str">
        <f t="shared" si="100"/>
        <v/>
      </c>
      <c r="E785" s="11" t="str">
        <f>IF('Prax Math 5732'!B785="","",IF('Prax Math 5732'!D785&lt;'ACT M to SAT M'!$A$2,'ACT M to SAT M'!$B$2,IF('Prax Math 5732'!D785&gt;'ACT M to SAT M'!A$28,'ACT M to SAT M'!B$28,VLOOKUP(D785,'ACT M to SAT M'!A:B,2,FALSE))))</f>
        <v/>
      </c>
      <c r="F785" s="11" t="str">
        <f t="shared" si="97"/>
        <v/>
      </c>
      <c r="G785" s="11" t="str">
        <f t="shared" si="101"/>
        <v/>
      </c>
      <c r="H785" s="11" t="str">
        <f t="shared" si="98"/>
        <v/>
      </c>
      <c r="I785" s="11" t="str">
        <f t="shared" si="102"/>
        <v/>
      </c>
      <c r="J785" s="11" t="str">
        <f t="shared" si="99"/>
        <v/>
      </c>
      <c r="K785" s="11" t="str">
        <f t="shared" si="103"/>
        <v/>
      </c>
      <c r="L785" s="11" t="str">
        <f>IF('Prax Math 5732'!B785="","",'SAT M to CBEST M'!$A$2+'SAT M to CBEST M'!$B$2*E785)</f>
        <v/>
      </c>
      <c r="M785" s="11" t="str">
        <f>IF('Prax Math 5732'!B785="","", IF(L785&lt;20, 20, IF(L785&gt;80, 80, L785)))</f>
        <v/>
      </c>
    </row>
    <row r="786" spans="1:13" x14ac:dyDescent="0.25">
      <c r="A786" s="11">
        <v>785</v>
      </c>
      <c r="B786" s="30"/>
      <c r="C786" s="25" t="str">
        <f t="shared" si="96"/>
        <v/>
      </c>
      <c r="D786" s="25" t="str">
        <f t="shared" si="100"/>
        <v/>
      </c>
      <c r="E786" s="11" t="str">
        <f>IF('Prax Math 5732'!B786="","",IF('Prax Math 5732'!D786&lt;'ACT M to SAT M'!$A$2,'ACT M to SAT M'!$B$2,IF('Prax Math 5732'!D786&gt;'ACT M to SAT M'!A$28,'ACT M to SAT M'!B$28,VLOOKUP(D786,'ACT M to SAT M'!A:B,2,FALSE))))</f>
        <v/>
      </c>
      <c r="F786" s="11" t="str">
        <f t="shared" si="97"/>
        <v/>
      </c>
      <c r="G786" s="11" t="str">
        <f t="shared" si="101"/>
        <v/>
      </c>
      <c r="H786" s="11" t="str">
        <f t="shared" si="98"/>
        <v/>
      </c>
      <c r="I786" s="11" t="str">
        <f t="shared" si="102"/>
        <v/>
      </c>
      <c r="J786" s="11" t="str">
        <f t="shared" si="99"/>
        <v/>
      </c>
      <c r="K786" s="11" t="str">
        <f t="shared" si="103"/>
        <v/>
      </c>
      <c r="L786" s="11" t="str">
        <f>IF('Prax Math 5732'!B786="","",'SAT M to CBEST M'!$A$2+'SAT M to CBEST M'!$B$2*E786)</f>
        <v/>
      </c>
      <c r="M786" s="11" t="str">
        <f>IF('Prax Math 5732'!B786="","", IF(L786&lt;20, 20, IF(L786&gt;80, 80, L786)))</f>
        <v/>
      </c>
    </row>
    <row r="787" spans="1:13" x14ac:dyDescent="0.25">
      <c r="A787" s="11">
        <v>786</v>
      </c>
      <c r="B787" s="30"/>
      <c r="C787" s="25" t="str">
        <f t="shared" si="96"/>
        <v/>
      </c>
      <c r="D787" s="25" t="str">
        <f t="shared" si="100"/>
        <v/>
      </c>
      <c r="E787" s="11" t="str">
        <f>IF('Prax Math 5732'!B787="","",IF('Prax Math 5732'!D787&lt;'ACT M to SAT M'!$A$2,'ACT M to SAT M'!$B$2,IF('Prax Math 5732'!D787&gt;'ACT M to SAT M'!A$28,'ACT M to SAT M'!B$28,VLOOKUP(D787,'ACT M to SAT M'!A:B,2,FALSE))))</f>
        <v/>
      </c>
      <c r="F787" s="11" t="str">
        <f t="shared" si="97"/>
        <v/>
      </c>
      <c r="G787" s="11" t="str">
        <f t="shared" si="101"/>
        <v/>
      </c>
      <c r="H787" s="11" t="str">
        <f t="shared" si="98"/>
        <v/>
      </c>
      <c r="I787" s="11" t="str">
        <f t="shared" si="102"/>
        <v/>
      </c>
      <c r="J787" s="11" t="str">
        <f t="shared" si="99"/>
        <v/>
      </c>
      <c r="K787" s="11" t="str">
        <f t="shared" si="103"/>
        <v/>
      </c>
      <c r="L787" s="11" t="str">
        <f>IF('Prax Math 5732'!B787="","",'SAT M to CBEST M'!$A$2+'SAT M to CBEST M'!$B$2*E787)</f>
        <v/>
      </c>
      <c r="M787" s="11" t="str">
        <f>IF('Prax Math 5732'!B787="","", IF(L787&lt;20, 20, IF(L787&gt;80, 80, L787)))</f>
        <v/>
      </c>
    </row>
    <row r="788" spans="1:13" x14ac:dyDescent="0.25">
      <c r="A788" s="11">
        <v>787</v>
      </c>
      <c r="B788" s="30"/>
      <c r="C788" s="25" t="str">
        <f t="shared" si="96"/>
        <v/>
      </c>
      <c r="D788" s="25" t="str">
        <f t="shared" si="100"/>
        <v/>
      </c>
      <c r="E788" s="11" t="str">
        <f>IF('Prax Math 5732'!B788="","",IF('Prax Math 5732'!D788&lt;'ACT M to SAT M'!$A$2,'ACT M to SAT M'!$B$2,IF('Prax Math 5732'!D788&gt;'ACT M to SAT M'!A$28,'ACT M to SAT M'!B$28,VLOOKUP(D788,'ACT M to SAT M'!A:B,2,FALSE))))</f>
        <v/>
      </c>
      <c r="F788" s="11" t="str">
        <f t="shared" si="97"/>
        <v/>
      </c>
      <c r="G788" s="11" t="str">
        <f t="shared" si="101"/>
        <v/>
      </c>
      <c r="H788" s="11" t="str">
        <f t="shared" si="98"/>
        <v/>
      </c>
      <c r="I788" s="11" t="str">
        <f t="shared" si="102"/>
        <v/>
      </c>
      <c r="J788" s="11" t="str">
        <f t="shared" si="99"/>
        <v/>
      </c>
      <c r="K788" s="11" t="str">
        <f t="shared" si="103"/>
        <v/>
      </c>
      <c r="L788" s="11" t="str">
        <f>IF('Prax Math 5732'!B788="","",'SAT M to CBEST M'!$A$2+'SAT M to CBEST M'!$B$2*E788)</f>
        <v/>
      </c>
      <c r="M788" s="11" t="str">
        <f>IF('Prax Math 5732'!B788="","", IF(L788&lt;20, 20, IF(L788&gt;80, 80, L788)))</f>
        <v/>
      </c>
    </row>
    <row r="789" spans="1:13" x14ac:dyDescent="0.25">
      <c r="A789" s="11">
        <v>788</v>
      </c>
      <c r="B789" s="30"/>
      <c r="C789" s="25" t="str">
        <f t="shared" si="96"/>
        <v/>
      </c>
      <c r="D789" s="25" t="str">
        <f t="shared" si="100"/>
        <v/>
      </c>
      <c r="E789" s="11" t="str">
        <f>IF('Prax Math 5732'!B789="","",IF('Prax Math 5732'!D789&lt;'ACT M to SAT M'!$A$2,'ACT M to SAT M'!$B$2,IF('Prax Math 5732'!D789&gt;'ACT M to SAT M'!A$28,'ACT M to SAT M'!B$28,VLOOKUP(D789,'ACT M to SAT M'!A:B,2,FALSE))))</f>
        <v/>
      </c>
      <c r="F789" s="11" t="str">
        <f t="shared" si="97"/>
        <v/>
      </c>
      <c r="G789" s="11" t="str">
        <f t="shared" si="101"/>
        <v/>
      </c>
      <c r="H789" s="11" t="str">
        <f t="shared" si="98"/>
        <v/>
      </c>
      <c r="I789" s="11" t="str">
        <f t="shared" si="102"/>
        <v/>
      </c>
      <c r="J789" s="11" t="str">
        <f t="shared" si="99"/>
        <v/>
      </c>
      <c r="K789" s="11" t="str">
        <f t="shared" si="103"/>
        <v/>
      </c>
      <c r="L789" s="11" t="str">
        <f>IF('Prax Math 5732'!B789="","",'SAT M to CBEST M'!$A$2+'SAT M to CBEST M'!$B$2*E789)</f>
        <v/>
      </c>
      <c r="M789" s="11" t="str">
        <f>IF('Prax Math 5732'!B789="","", IF(L789&lt;20, 20, IF(L789&gt;80, 80, L789)))</f>
        <v/>
      </c>
    </row>
    <row r="790" spans="1:13" x14ac:dyDescent="0.25">
      <c r="A790" s="11">
        <v>789</v>
      </c>
      <c r="B790" s="30"/>
      <c r="C790" s="25" t="str">
        <f t="shared" si="96"/>
        <v/>
      </c>
      <c r="D790" s="25" t="str">
        <f t="shared" si="100"/>
        <v/>
      </c>
      <c r="E790" s="11" t="str">
        <f>IF('Prax Math 5732'!B790="","",IF('Prax Math 5732'!D790&lt;'ACT M to SAT M'!$A$2,'ACT M to SAT M'!$B$2,IF('Prax Math 5732'!D790&gt;'ACT M to SAT M'!A$28,'ACT M to SAT M'!B$28,VLOOKUP(D790,'ACT M to SAT M'!A:B,2,FALSE))))</f>
        <v/>
      </c>
      <c r="F790" s="11" t="str">
        <f t="shared" si="97"/>
        <v/>
      </c>
      <c r="G790" s="11" t="str">
        <f t="shared" si="101"/>
        <v/>
      </c>
      <c r="H790" s="11" t="str">
        <f t="shared" si="98"/>
        <v/>
      </c>
      <c r="I790" s="11" t="str">
        <f t="shared" si="102"/>
        <v/>
      </c>
      <c r="J790" s="11" t="str">
        <f t="shared" si="99"/>
        <v/>
      </c>
      <c r="K790" s="11" t="str">
        <f t="shared" si="103"/>
        <v/>
      </c>
      <c r="L790" s="11" t="str">
        <f>IF('Prax Math 5732'!B790="","",'SAT M to CBEST M'!$A$2+'SAT M to CBEST M'!$B$2*E790)</f>
        <v/>
      </c>
      <c r="M790" s="11" t="str">
        <f>IF('Prax Math 5732'!B790="","", IF(L790&lt;20, 20, IF(L790&gt;80, 80, L790)))</f>
        <v/>
      </c>
    </row>
    <row r="791" spans="1:13" x14ac:dyDescent="0.25">
      <c r="A791" s="11">
        <v>790</v>
      </c>
      <c r="B791" s="30"/>
      <c r="C791" s="25" t="str">
        <f t="shared" si="96"/>
        <v/>
      </c>
      <c r="D791" s="25" t="str">
        <f t="shared" si="100"/>
        <v/>
      </c>
      <c r="E791" s="11" t="str">
        <f>IF('Prax Math 5732'!B791="","",IF('Prax Math 5732'!D791&lt;'ACT M to SAT M'!$A$2,'ACT M to SAT M'!$B$2,IF('Prax Math 5732'!D791&gt;'ACT M to SAT M'!A$28,'ACT M to SAT M'!B$28,VLOOKUP(D791,'ACT M to SAT M'!A:B,2,FALSE))))</f>
        <v/>
      </c>
      <c r="F791" s="11" t="str">
        <f t="shared" si="97"/>
        <v/>
      </c>
      <c r="G791" s="11" t="str">
        <f t="shared" si="101"/>
        <v/>
      </c>
      <c r="H791" s="11" t="str">
        <f t="shared" si="98"/>
        <v/>
      </c>
      <c r="I791" s="11" t="str">
        <f t="shared" si="102"/>
        <v/>
      </c>
      <c r="J791" s="11" t="str">
        <f t="shared" si="99"/>
        <v/>
      </c>
      <c r="K791" s="11" t="str">
        <f t="shared" si="103"/>
        <v/>
      </c>
      <c r="L791" s="11" t="str">
        <f>IF('Prax Math 5732'!B791="","",'SAT M to CBEST M'!$A$2+'SAT M to CBEST M'!$B$2*E791)</f>
        <v/>
      </c>
      <c r="M791" s="11" t="str">
        <f>IF('Prax Math 5732'!B791="","", IF(L791&lt;20, 20, IF(L791&gt;80, 80, L791)))</f>
        <v/>
      </c>
    </row>
    <row r="792" spans="1:13" x14ac:dyDescent="0.25">
      <c r="A792" s="11">
        <v>791</v>
      </c>
      <c r="B792" s="30"/>
      <c r="C792" s="25" t="str">
        <f t="shared" si="96"/>
        <v/>
      </c>
      <c r="D792" s="25" t="str">
        <f t="shared" si="100"/>
        <v/>
      </c>
      <c r="E792" s="11" t="str">
        <f>IF('Prax Math 5732'!B792="","",IF('Prax Math 5732'!D792&lt;'ACT M to SAT M'!$A$2,'ACT M to SAT M'!$B$2,IF('Prax Math 5732'!D792&gt;'ACT M to SAT M'!A$28,'ACT M to SAT M'!B$28,VLOOKUP(D792,'ACT M to SAT M'!A:B,2,FALSE))))</f>
        <v/>
      </c>
      <c r="F792" s="11" t="str">
        <f t="shared" si="97"/>
        <v/>
      </c>
      <c r="G792" s="11" t="str">
        <f t="shared" si="101"/>
        <v/>
      </c>
      <c r="H792" s="11" t="str">
        <f t="shared" si="98"/>
        <v/>
      </c>
      <c r="I792" s="11" t="str">
        <f t="shared" si="102"/>
        <v/>
      </c>
      <c r="J792" s="11" t="str">
        <f t="shared" si="99"/>
        <v/>
      </c>
      <c r="K792" s="11" t="str">
        <f t="shared" si="103"/>
        <v/>
      </c>
      <c r="L792" s="11" t="str">
        <f>IF('Prax Math 5732'!B792="","",'SAT M to CBEST M'!$A$2+'SAT M to CBEST M'!$B$2*E792)</f>
        <v/>
      </c>
      <c r="M792" s="11" t="str">
        <f>IF('Prax Math 5732'!B792="","", IF(L792&lt;20, 20, IF(L792&gt;80, 80, L792)))</f>
        <v/>
      </c>
    </row>
    <row r="793" spans="1:13" x14ac:dyDescent="0.25">
      <c r="A793" s="11">
        <v>792</v>
      </c>
      <c r="B793" s="30"/>
      <c r="C793" s="25" t="str">
        <f t="shared" si="96"/>
        <v/>
      </c>
      <c r="D793" s="25" t="str">
        <f t="shared" si="100"/>
        <v/>
      </c>
      <c r="E793" s="11" t="str">
        <f>IF('Prax Math 5732'!B793="","",IF('Prax Math 5732'!D793&lt;'ACT M to SAT M'!$A$2,'ACT M to SAT M'!$B$2,IF('Prax Math 5732'!D793&gt;'ACT M to SAT M'!A$28,'ACT M to SAT M'!B$28,VLOOKUP(D793,'ACT M to SAT M'!A:B,2,FALSE))))</f>
        <v/>
      </c>
      <c r="F793" s="11" t="str">
        <f t="shared" si="97"/>
        <v/>
      </c>
      <c r="G793" s="11" t="str">
        <f t="shared" si="101"/>
        <v/>
      </c>
      <c r="H793" s="11" t="str">
        <f t="shared" si="98"/>
        <v/>
      </c>
      <c r="I793" s="11" t="str">
        <f t="shared" si="102"/>
        <v/>
      </c>
      <c r="J793" s="11" t="str">
        <f t="shared" si="99"/>
        <v/>
      </c>
      <c r="K793" s="11" t="str">
        <f t="shared" si="103"/>
        <v/>
      </c>
      <c r="L793" s="11" t="str">
        <f>IF('Prax Math 5732'!B793="","",'SAT M to CBEST M'!$A$2+'SAT M to CBEST M'!$B$2*E793)</f>
        <v/>
      </c>
      <c r="M793" s="11" t="str">
        <f>IF('Prax Math 5732'!B793="","", IF(L793&lt;20, 20, IF(L793&gt;80, 80, L793)))</f>
        <v/>
      </c>
    </row>
    <row r="794" spans="1:13" x14ac:dyDescent="0.25">
      <c r="A794" s="11">
        <v>793</v>
      </c>
      <c r="B794" s="30"/>
      <c r="C794" s="25" t="str">
        <f t="shared" si="96"/>
        <v/>
      </c>
      <c r="D794" s="25" t="str">
        <f t="shared" si="100"/>
        <v/>
      </c>
      <c r="E794" s="11" t="str">
        <f>IF('Prax Math 5732'!B794="","",IF('Prax Math 5732'!D794&lt;'ACT M to SAT M'!$A$2,'ACT M to SAT M'!$B$2,IF('Prax Math 5732'!D794&gt;'ACT M to SAT M'!A$28,'ACT M to SAT M'!B$28,VLOOKUP(D794,'ACT M to SAT M'!A:B,2,FALSE))))</f>
        <v/>
      </c>
      <c r="F794" s="11" t="str">
        <f t="shared" si="97"/>
        <v/>
      </c>
      <c r="G794" s="11" t="str">
        <f t="shared" si="101"/>
        <v/>
      </c>
      <c r="H794" s="11" t="str">
        <f t="shared" si="98"/>
        <v/>
      </c>
      <c r="I794" s="11" t="str">
        <f t="shared" si="102"/>
        <v/>
      </c>
      <c r="J794" s="11" t="str">
        <f t="shared" si="99"/>
        <v/>
      </c>
      <c r="K794" s="11" t="str">
        <f t="shared" si="103"/>
        <v/>
      </c>
      <c r="L794" s="11" t="str">
        <f>IF('Prax Math 5732'!B794="","",'SAT M to CBEST M'!$A$2+'SAT M to CBEST M'!$B$2*E794)</f>
        <v/>
      </c>
      <c r="M794" s="11" t="str">
        <f>IF('Prax Math 5732'!B794="","", IF(L794&lt;20, 20, IF(L794&gt;80, 80, L794)))</f>
        <v/>
      </c>
    </row>
    <row r="795" spans="1:13" x14ac:dyDescent="0.25">
      <c r="A795" s="11">
        <v>794</v>
      </c>
      <c r="B795" s="30"/>
      <c r="C795" s="25" t="str">
        <f t="shared" si="96"/>
        <v/>
      </c>
      <c r="D795" s="25" t="str">
        <f t="shared" si="100"/>
        <v/>
      </c>
      <c r="E795" s="11" t="str">
        <f>IF('Prax Math 5732'!B795="","",IF('Prax Math 5732'!D795&lt;'ACT M to SAT M'!$A$2,'ACT M to SAT M'!$B$2,IF('Prax Math 5732'!D795&gt;'ACT M to SAT M'!A$28,'ACT M to SAT M'!B$28,VLOOKUP(D795,'ACT M to SAT M'!A:B,2,FALSE))))</f>
        <v/>
      </c>
      <c r="F795" s="11" t="str">
        <f t="shared" si="97"/>
        <v/>
      </c>
      <c r="G795" s="11" t="str">
        <f t="shared" si="101"/>
        <v/>
      </c>
      <c r="H795" s="11" t="str">
        <f t="shared" si="98"/>
        <v/>
      </c>
      <c r="I795" s="11" t="str">
        <f t="shared" si="102"/>
        <v/>
      </c>
      <c r="J795" s="11" t="str">
        <f t="shared" si="99"/>
        <v/>
      </c>
      <c r="K795" s="11" t="str">
        <f t="shared" si="103"/>
        <v/>
      </c>
      <c r="L795" s="11" t="str">
        <f>IF('Prax Math 5732'!B795="","",'SAT M to CBEST M'!$A$2+'SAT M to CBEST M'!$B$2*E795)</f>
        <v/>
      </c>
      <c r="M795" s="11" t="str">
        <f>IF('Prax Math 5732'!B795="","", IF(L795&lt;20, 20, IF(L795&gt;80, 80, L795)))</f>
        <v/>
      </c>
    </row>
    <row r="796" spans="1:13" x14ac:dyDescent="0.25">
      <c r="A796" s="11">
        <v>795</v>
      </c>
      <c r="B796" s="30"/>
      <c r="C796" s="25" t="str">
        <f t="shared" si="96"/>
        <v/>
      </c>
      <c r="D796" s="25" t="str">
        <f t="shared" si="100"/>
        <v/>
      </c>
      <c r="E796" s="11" t="str">
        <f>IF('Prax Math 5732'!B796="","",IF('Prax Math 5732'!D796&lt;'ACT M to SAT M'!$A$2,'ACT M to SAT M'!$B$2,IF('Prax Math 5732'!D796&gt;'ACT M to SAT M'!A$28,'ACT M to SAT M'!B$28,VLOOKUP(D796,'ACT M to SAT M'!A:B,2,FALSE))))</f>
        <v/>
      </c>
      <c r="F796" s="11" t="str">
        <f t="shared" si="97"/>
        <v/>
      </c>
      <c r="G796" s="11" t="str">
        <f t="shared" si="101"/>
        <v/>
      </c>
      <c r="H796" s="11" t="str">
        <f t="shared" si="98"/>
        <v/>
      </c>
      <c r="I796" s="11" t="str">
        <f t="shared" si="102"/>
        <v/>
      </c>
      <c r="J796" s="11" t="str">
        <f t="shared" si="99"/>
        <v/>
      </c>
      <c r="K796" s="11" t="str">
        <f t="shared" si="103"/>
        <v/>
      </c>
      <c r="L796" s="11" t="str">
        <f>IF('Prax Math 5732'!B796="","",'SAT M to CBEST M'!$A$2+'SAT M to CBEST M'!$B$2*E796)</f>
        <v/>
      </c>
      <c r="M796" s="11" t="str">
        <f>IF('Prax Math 5732'!B796="","", IF(L796&lt;20, 20, IF(L796&gt;80, 80, L796)))</f>
        <v/>
      </c>
    </row>
    <row r="797" spans="1:13" x14ac:dyDescent="0.25">
      <c r="A797" s="11">
        <v>796</v>
      </c>
      <c r="B797" s="30"/>
      <c r="C797" s="25" t="str">
        <f t="shared" si="96"/>
        <v/>
      </c>
      <c r="D797" s="25" t="str">
        <f t="shared" si="100"/>
        <v/>
      </c>
      <c r="E797" s="11" t="str">
        <f>IF('Prax Math 5732'!B797="","",IF('Prax Math 5732'!D797&lt;'ACT M to SAT M'!$A$2,'ACT M to SAT M'!$B$2,IF('Prax Math 5732'!D797&gt;'ACT M to SAT M'!A$28,'ACT M to SAT M'!B$28,VLOOKUP(D797,'ACT M to SAT M'!A:B,2,FALSE))))</f>
        <v/>
      </c>
      <c r="F797" s="11" t="str">
        <f t="shared" si="97"/>
        <v/>
      </c>
      <c r="G797" s="11" t="str">
        <f t="shared" si="101"/>
        <v/>
      </c>
      <c r="H797" s="11" t="str">
        <f t="shared" si="98"/>
        <v/>
      </c>
      <c r="I797" s="11" t="str">
        <f t="shared" si="102"/>
        <v/>
      </c>
      <c r="J797" s="11" t="str">
        <f t="shared" si="99"/>
        <v/>
      </c>
      <c r="K797" s="11" t="str">
        <f t="shared" si="103"/>
        <v/>
      </c>
      <c r="L797" s="11" t="str">
        <f>IF('Prax Math 5732'!B797="","",'SAT M to CBEST M'!$A$2+'SAT M to CBEST M'!$B$2*E797)</f>
        <v/>
      </c>
      <c r="M797" s="11" t="str">
        <f>IF('Prax Math 5732'!B797="","", IF(L797&lt;20, 20, IF(L797&gt;80, 80, L797)))</f>
        <v/>
      </c>
    </row>
    <row r="798" spans="1:13" x14ac:dyDescent="0.25">
      <c r="A798" s="11">
        <v>797</v>
      </c>
      <c r="B798" s="30"/>
      <c r="C798" s="25" t="str">
        <f t="shared" si="96"/>
        <v/>
      </c>
      <c r="D798" s="25" t="str">
        <f t="shared" si="100"/>
        <v/>
      </c>
      <c r="E798" s="11" t="str">
        <f>IF('Prax Math 5732'!B798="","",IF('Prax Math 5732'!D798&lt;'ACT M to SAT M'!$A$2,'ACT M to SAT M'!$B$2,IF('Prax Math 5732'!D798&gt;'ACT M to SAT M'!A$28,'ACT M to SAT M'!B$28,VLOOKUP(D798,'ACT M to SAT M'!A:B,2,FALSE))))</f>
        <v/>
      </c>
      <c r="F798" s="11" t="str">
        <f t="shared" si="97"/>
        <v/>
      </c>
      <c r="G798" s="11" t="str">
        <f t="shared" si="101"/>
        <v/>
      </c>
      <c r="H798" s="11" t="str">
        <f t="shared" si="98"/>
        <v/>
      </c>
      <c r="I798" s="11" t="str">
        <f t="shared" si="102"/>
        <v/>
      </c>
      <c r="J798" s="11" t="str">
        <f t="shared" si="99"/>
        <v/>
      </c>
      <c r="K798" s="11" t="str">
        <f t="shared" si="103"/>
        <v/>
      </c>
      <c r="L798" s="11" t="str">
        <f>IF('Prax Math 5732'!B798="","",'SAT M to CBEST M'!$A$2+'SAT M to CBEST M'!$B$2*E798)</f>
        <v/>
      </c>
      <c r="M798" s="11" t="str">
        <f>IF('Prax Math 5732'!B798="","", IF(L798&lt;20, 20, IF(L798&gt;80, 80, L798)))</f>
        <v/>
      </c>
    </row>
    <row r="799" spans="1:13" x14ac:dyDescent="0.25">
      <c r="A799" s="11">
        <v>798</v>
      </c>
      <c r="B799" s="30"/>
      <c r="C799" s="25" t="str">
        <f t="shared" si="96"/>
        <v/>
      </c>
      <c r="D799" s="25" t="str">
        <f t="shared" si="100"/>
        <v/>
      </c>
      <c r="E799" s="11" t="str">
        <f>IF('Prax Math 5732'!B799="","",IF('Prax Math 5732'!D799&lt;'ACT M to SAT M'!$A$2,'ACT M to SAT M'!$B$2,IF('Prax Math 5732'!D799&gt;'ACT M to SAT M'!A$28,'ACT M to SAT M'!B$28,VLOOKUP(D799,'ACT M to SAT M'!A:B,2,FALSE))))</f>
        <v/>
      </c>
      <c r="F799" s="11" t="str">
        <f t="shared" si="97"/>
        <v/>
      </c>
      <c r="G799" s="11" t="str">
        <f t="shared" si="101"/>
        <v/>
      </c>
      <c r="H799" s="11" t="str">
        <f t="shared" si="98"/>
        <v/>
      </c>
      <c r="I799" s="11" t="str">
        <f t="shared" si="102"/>
        <v/>
      </c>
      <c r="J799" s="11" t="str">
        <f t="shared" si="99"/>
        <v/>
      </c>
      <c r="K799" s="11" t="str">
        <f t="shared" si="103"/>
        <v/>
      </c>
      <c r="L799" s="11" t="str">
        <f>IF('Prax Math 5732'!B799="","",'SAT M to CBEST M'!$A$2+'SAT M to CBEST M'!$B$2*E799)</f>
        <v/>
      </c>
      <c r="M799" s="11" t="str">
        <f>IF('Prax Math 5732'!B799="","", IF(L799&lt;20, 20, IF(L799&gt;80, 80, L799)))</f>
        <v/>
      </c>
    </row>
    <row r="800" spans="1:13" x14ac:dyDescent="0.25">
      <c r="A800" s="11">
        <v>799</v>
      </c>
      <c r="B800" s="30"/>
      <c r="C800" s="25" t="str">
        <f t="shared" si="96"/>
        <v/>
      </c>
      <c r="D800" s="25" t="str">
        <f t="shared" si="100"/>
        <v/>
      </c>
      <c r="E800" s="11" t="str">
        <f>IF('Prax Math 5732'!B800="","",IF('Prax Math 5732'!D800&lt;'ACT M to SAT M'!$A$2,'ACT M to SAT M'!$B$2,IF('Prax Math 5732'!D800&gt;'ACT M to SAT M'!A$28,'ACT M to SAT M'!B$28,VLOOKUP(D800,'ACT M to SAT M'!A:B,2,FALSE))))</f>
        <v/>
      </c>
      <c r="F800" s="11" t="str">
        <f t="shared" si="97"/>
        <v/>
      </c>
      <c r="G800" s="11" t="str">
        <f t="shared" si="101"/>
        <v/>
      </c>
      <c r="H800" s="11" t="str">
        <f t="shared" si="98"/>
        <v/>
      </c>
      <c r="I800" s="11" t="str">
        <f t="shared" si="102"/>
        <v/>
      </c>
      <c r="J800" s="11" t="str">
        <f t="shared" si="99"/>
        <v/>
      </c>
      <c r="K800" s="11" t="str">
        <f t="shared" si="103"/>
        <v/>
      </c>
      <c r="L800" s="11" t="str">
        <f>IF('Prax Math 5732'!B800="","",'SAT M to CBEST M'!$A$2+'SAT M to CBEST M'!$B$2*E800)</f>
        <v/>
      </c>
      <c r="M800" s="11" t="str">
        <f>IF('Prax Math 5732'!B800="","", IF(L800&lt;20, 20, IF(L800&gt;80, 80, L800)))</f>
        <v/>
      </c>
    </row>
    <row r="801" spans="1:13" x14ac:dyDescent="0.25">
      <c r="A801" s="11">
        <v>800</v>
      </c>
      <c r="B801" s="30"/>
      <c r="C801" s="25" t="str">
        <f t="shared" si="96"/>
        <v/>
      </c>
      <c r="D801" s="25" t="str">
        <f t="shared" si="100"/>
        <v/>
      </c>
      <c r="E801" s="11" t="str">
        <f>IF('Prax Math 5732'!B801="","",IF('Prax Math 5732'!D801&lt;'ACT M to SAT M'!$A$2,'ACT M to SAT M'!$B$2,IF('Prax Math 5732'!D801&gt;'ACT M to SAT M'!A$28,'ACT M to SAT M'!B$28,VLOOKUP(D801,'ACT M to SAT M'!A:B,2,FALSE))))</f>
        <v/>
      </c>
      <c r="F801" s="11" t="str">
        <f t="shared" si="97"/>
        <v/>
      </c>
      <c r="G801" s="11" t="str">
        <f t="shared" si="101"/>
        <v/>
      </c>
      <c r="H801" s="11" t="str">
        <f t="shared" si="98"/>
        <v/>
      </c>
      <c r="I801" s="11" t="str">
        <f t="shared" si="102"/>
        <v/>
      </c>
      <c r="J801" s="11" t="str">
        <f t="shared" si="99"/>
        <v/>
      </c>
      <c r="K801" s="11" t="str">
        <f t="shared" si="103"/>
        <v/>
      </c>
      <c r="L801" s="11" t="str">
        <f>IF('Prax Math 5732'!B801="","",'SAT M to CBEST M'!$A$2+'SAT M to CBEST M'!$B$2*E801)</f>
        <v/>
      </c>
      <c r="M801" s="11" t="str">
        <f>IF('Prax Math 5732'!B801="","", IF(L801&lt;20, 20, IF(L801&gt;80, 80, L801)))</f>
        <v/>
      </c>
    </row>
    <row r="802" spans="1:13" x14ac:dyDescent="0.25">
      <c r="A802" s="11">
        <v>801</v>
      </c>
      <c r="B802" s="30"/>
      <c r="C802" s="25" t="str">
        <f t="shared" si="96"/>
        <v/>
      </c>
      <c r="D802" s="25" t="str">
        <f t="shared" si="100"/>
        <v/>
      </c>
      <c r="E802" s="11" t="str">
        <f>IF('Prax Math 5732'!B802="","",IF('Prax Math 5732'!D802&lt;'ACT M to SAT M'!$A$2,'ACT M to SAT M'!$B$2,IF('Prax Math 5732'!D802&gt;'ACT M to SAT M'!A$28,'ACT M to SAT M'!B$28,VLOOKUP(D802,'ACT M to SAT M'!A:B,2,FALSE))))</f>
        <v/>
      </c>
      <c r="F802" s="11" t="str">
        <f t="shared" si="97"/>
        <v/>
      </c>
      <c r="G802" s="11" t="str">
        <f t="shared" si="101"/>
        <v/>
      </c>
      <c r="H802" s="11" t="str">
        <f t="shared" si="98"/>
        <v/>
      </c>
      <c r="I802" s="11" t="str">
        <f t="shared" si="102"/>
        <v/>
      </c>
      <c r="J802" s="11" t="str">
        <f t="shared" si="99"/>
        <v/>
      </c>
      <c r="K802" s="11" t="str">
        <f t="shared" si="103"/>
        <v/>
      </c>
      <c r="L802" s="11" t="str">
        <f>IF('Prax Math 5732'!B802="","",'SAT M to CBEST M'!$A$2+'SAT M to CBEST M'!$B$2*E802)</f>
        <v/>
      </c>
      <c r="M802" s="11" t="str">
        <f>IF('Prax Math 5732'!B802="","", IF(L802&lt;20, 20, IF(L802&gt;80, 80, L802)))</f>
        <v/>
      </c>
    </row>
    <row r="803" spans="1:13" x14ac:dyDescent="0.25">
      <c r="A803" s="11">
        <v>802</v>
      </c>
      <c r="B803" s="30"/>
      <c r="C803" s="25" t="str">
        <f t="shared" si="96"/>
        <v/>
      </c>
      <c r="D803" s="25" t="str">
        <f t="shared" si="100"/>
        <v/>
      </c>
      <c r="E803" s="11" t="str">
        <f>IF('Prax Math 5732'!B803="","",IF('Prax Math 5732'!D803&lt;'ACT M to SAT M'!$A$2,'ACT M to SAT M'!$B$2,IF('Prax Math 5732'!D803&gt;'ACT M to SAT M'!A$28,'ACT M to SAT M'!B$28,VLOOKUP(D803,'ACT M to SAT M'!A:B,2,FALSE))))</f>
        <v/>
      </c>
      <c r="F803" s="11" t="str">
        <f t="shared" si="97"/>
        <v/>
      </c>
      <c r="G803" s="11" t="str">
        <f t="shared" si="101"/>
        <v/>
      </c>
      <c r="H803" s="11" t="str">
        <f t="shared" si="98"/>
        <v/>
      </c>
      <c r="I803" s="11" t="str">
        <f t="shared" si="102"/>
        <v/>
      </c>
      <c r="J803" s="11" t="str">
        <f t="shared" si="99"/>
        <v/>
      </c>
      <c r="K803" s="11" t="str">
        <f t="shared" si="103"/>
        <v/>
      </c>
      <c r="L803" s="11" t="str">
        <f>IF('Prax Math 5732'!B803="","",'SAT M to CBEST M'!$A$2+'SAT M to CBEST M'!$B$2*E803)</f>
        <v/>
      </c>
      <c r="M803" s="11" t="str">
        <f>IF('Prax Math 5732'!B803="","", IF(L803&lt;20, 20, IF(L803&gt;80, 80, L803)))</f>
        <v/>
      </c>
    </row>
    <row r="804" spans="1:13" x14ac:dyDescent="0.25">
      <c r="A804" s="11">
        <v>803</v>
      </c>
      <c r="B804" s="30"/>
      <c r="C804" s="25" t="str">
        <f t="shared" si="96"/>
        <v/>
      </c>
      <c r="D804" s="25" t="str">
        <f t="shared" si="100"/>
        <v/>
      </c>
      <c r="E804" s="11" t="str">
        <f>IF('Prax Math 5732'!B804="","",IF('Prax Math 5732'!D804&lt;'ACT M to SAT M'!$A$2,'ACT M to SAT M'!$B$2,IF('Prax Math 5732'!D804&gt;'ACT M to SAT M'!A$28,'ACT M to SAT M'!B$28,VLOOKUP(D804,'ACT M to SAT M'!A:B,2,FALSE))))</f>
        <v/>
      </c>
      <c r="F804" s="11" t="str">
        <f t="shared" si="97"/>
        <v/>
      </c>
      <c r="G804" s="11" t="str">
        <f t="shared" si="101"/>
        <v/>
      </c>
      <c r="H804" s="11" t="str">
        <f t="shared" si="98"/>
        <v/>
      </c>
      <c r="I804" s="11" t="str">
        <f t="shared" si="102"/>
        <v/>
      </c>
      <c r="J804" s="11" t="str">
        <f t="shared" si="99"/>
        <v/>
      </c>
      <c r="K804" s="11" t="str">
        <f t="shared" si="103"/>
        <v/>
      </c>
      <c r="L804" s="11" t="str">
        <f>IF('Prax Math 5732'!B804="","",'SAT M to CBEST M'!$A$2+'SAT M to CBEST M'!$B$2*E804)</f>
        <v/>
      </c>
      <c r="M804" s="11" t="str">
        <f>IF('Prax Math 5732'!B804="","", IF(L804&lt;20, 20, IF(L804&gt;80, 80, L804)))</f>
        <v/>
      </c>
    </row>
    <row r="805" spans="1:13" x14ac:dyDescent="0.25">
      <c r="A805" s="11">
        <v>804</v>
      </c>
      <c r="B805" s="30"/>
      <c r="C805" s="25" t="str">
        <f t="shared" si="96"/>
        <v/>
      </c>
      <c r="D805" s="25" t="str">
        <f t="shared" si="100"/>
        <v/>
      </c>
      <c r="E805" s="11" t="str">
        <f>IF('Prax Math 5732'!B805="","",IF('Prax Math 5732'!D805&lt;'ACT M to SAT M'!$A$2,'ACT M to SAT M'!$B$2,IF('Prax Math 5732'!D805&gt;'ACT M to SAT M'!A$28,'ACT M to SAT M'!B$28,VLOOKUP(D805,'ACT M to SAT M'!A:B,2,FALSE))))</f>
        <v/>
      </c>
      <c r="F805" s="11" t="str">
        <f t="shared" si="97"/>
        <v/>
      </c>
      <c r="G805" s="11" t="str">
        <f t="shared" si="101"/>
        <v/>
      </c>
      <c r="H805" s="11" t="str">
        <f t="shared" si="98"/>
        <v/>
      </c>
      <c r="I805" s="11" t="str">
        <f t="shared" si="102"/>
        <v/>
      </c>
      <c r="J805" s="11" t="str">
        <f t="shared" si="99"/>
        <v/>
      </c>
      <c r="K805" s="11" t="str">
        <f t="shared" si="103"/>
        <v/>
      </c>
      <c r="L805" s="11" t="str">
        <f>IF('Prax Math 5732'!B805="","",'SAT M to CBEST M'!$A$2+'SAT M to CBEST M'!$B$2*E805)</f>
        <v/>
      </c>
      <c r="M805" s="11" t="str">
        <f>IF('Prax Math 5732'!B805="","", IF(L805&lt;20, 20, IF(L805&gt;80, 80, L805)))</f>
        <v/>
      </c>
    </row>
    <row r="806" spans="1:13" x14ac:dyDescent="0.25">
      <c r="A806" s="11">
        <v>805</v>
      </c>
      <c r="B806" s="30"/>
      <c r="C806" s="25" t="str">
        <f t="shared" si="96"/>
        <v/>
      </c>
      <c r="D806" s="25" t="str">
        <f t="shared" si="100"/>
        <v/>
      </c>
      <c r="E806" s="11" t="str">
        <f>IF('Prax Math 5732'!B806="","",IF('Prax Math 5732'!D806&lt;'ACT M to SAT M'!$A$2,'ACT M to SAT M'!$B$2,IF('Prax Math 5732'!D806&gt;'ACT M to SAT M'!A$28,'ACT M to SAT M'!B$28,VLOOKUP(D806,'ACT M to SAT M'!A:B,2,FALSE))))</f>
        <v/>
      </c>
      <c r="F806" s="11" t="str">
        <f t="shared" si="97"/>
        <v/>
      </c>
      <c r="G806" s="11" t="str">
        <f t="shared" si="101"/>
        <v/>
      </c>
      <c r="H806" s="11" t="str">
        <f t="shared" si="98"/>
        <v/>
      </c>
      <c r="I806" s="11" t="str">
        <f t="shared" si="102"/>
        <v/>
      </c>
      <c r="J806" s="11" t="str">
        <f t="shared" si="99"/>
        <v/>
      </c>
      <c r="K806" s="11" t="str">
        <f t="shared" si="103"/>
        <v/>
      </c>
      <c r="L806" s="11" t="str">
        <f>IF('Prax Math 5732'!B806="","",'SAT M to CBEST M'!$A$2+'SAT M to CBEST M'!$B$2*E806)</f>
        <v/>
      </c>
      <c r="M806" s="11" t="str">
        <f>IF('Prax Math 5732'!B806="","", IF(L806&lt;20, 20, IF(L806&gt;80, 80, L806)))</f>
        <v/>
      </c>
    </row>
    <row r="807" spans="1:13" x14ac:dyDescent="0.25">
      <c r="A807" s="11">
        <v>806</v>
      </c>
      <c r="B807" s="30"/>
      <c r="C807" s="25" t="str">
        <f t="shared" si="96"/>
        <v/>
      </c>
      <c r="D807" s="25" t="str">
        <f t="shared" si="100"/>
        <v/>
      </c>
      <c r="E807" s="11" t="str">
        <f>IF('Prax Math 5732'!B807="","",IF('Prax Math 5732'!D807&lt;'ACT M to SAT M'!$A$2,'ACT M to SAT M'!$B$2,IF('Prax Math 5732'!D807&gt;'ACT M to SAT M'!A$28,'ACT M to SAT M'!B$28,VLOOKUP(D807,'ACT M to SAT M'!A:B,2,FALSE))))</f>
        <v/>
      </c>
      <c r="F807" s="11" t="str">
        <f t="shared" si="97"/>
        <v/>
      </c>
      <c r="G807" s="11" t="str">
        <f t="shared" si="101"/>
        <v/>
      </c>
      <c r="H807" s="11" t="str">
        <f t="shared" si="98"/>
        <v/>
      </c>
      <c r="I807" s="11" t="str">
        <f t="shared" si="102"/>
        <v/>
      </c>
      <c r="J807" s="11" t="str">
        <f t="shared" si="99"/>
        <v/>
      </c>
      <c r="K807" s="11" t="str">
        <f t="shared" si="103"/>
        <v/>
      </c>
      <c r="L807" s="11" t="str">
        <f>IF('Prax Math 5732'!B807="","",'SAT M to CBEST M'!$A$2+'SAT M to CBEST M'!$B$2*E807)</f>
        <v/>
      </c>
      <c r="M807" s="11" t="str">
        <f>IF('Prax Math 5732'!B807="","", IF(L807&lt;20, 20, IF(L807&gt;80, 80, L807)))</f>
        <v/>
      </c>
    </row>
    <row r="808" spans="1:13" x14ac:dyDescent="0.25">
      <c r="A808" s="11">
        <v>807</v>
      </c>
      <c r="B808" s="30"/>
      <c r="C808" s="25" t="str">
        <f t="shared" si="96"/>
        <v/>
      </c>
      <c r="D808" s="25" t="str">
        <f t="shared" si="100"/>
        <v/>
      </c>
      <c r="E808" s="11" t="str">
        <f>IF('Prax Math 5732'!B808="","",IF('Prax Math 5732'!D808&lt;'ACT M to SAT M'!$A$2,'ACT M to SAT M'!$B$2,IF('Prax Math 5732'!D808&gt;'ACT M to SAT M'!A$28,'ACT M to SAT M'!B$28,VLOOKUP(D808,'ACT M to SAT M'!A:B,2,FALSE))))</f>
        <v/>
      </c>
      <c r="F808" s="11" t="str">
        <f t="shared" si="97"/>
        <v/>
      </c>
      <c r="G808" s="11" t="str">
        <f t="shared" si="101"/>
        <v/>
      </c>
      <c r="H808" s="11" t="str">
        <f t="shared" si="98"/>
        <v/>
      </c>
      <c r="I808" s="11" t="str">
        <f t="shared" si="102"/>
        <v/>
      </c>
      <c r="J808" s="11" t="str">
        <f t="shared" si="99"/>
        <v/>
      </c>
      <c r="K808" s="11" t="str">
        <f t="shared" si="103"/>
        <v/>
      </c>
      <c r="L808" s="11" t="str">
        <f>IF('Prax Math 5732'!B808="","",'SAT M to CBEST M'!$A$2+'SAT M to CBEST M'!$B$2*E808)</f>
        <v/>
      </c>
      <c r="M808" s="11" t="str">
        <f>IF('Prax Math 5732'!B808="","", IF(L808&lt;20, 20, IF(L808&gt;80, 80, L808)))</f>
        <v/>
      </c>
    </row>
    <row r="809" spans="1:13" x14ac:dyDescent="0.25">
      <c r="A809" s="11">
        <v>808</v>
      </c>
      <c r="B809" s="30"/>
      <c r="C809" s="25" t="str">
        <f t="shared" si="96"/>
        <v/>
      </c>
      <c r="D809" s="25" t="str">
        <f t="shared" si="100"/>
        <v/>
      </c>
      <c r="E809" s="11" t="str">
        <f>IF('Prax Math 5732'!B809="","",IF('Prax Math 5732'!D809&lt;'ACT M to SAT M'!$A$2,'ACT M to SAT M'!$B$2,IF('Prax Math 5732'!D809&gt;'ACT M to SAT M'!A$28,'ACT M to SAT M'!B$28,VLOOKUP(D809,'ACT M to SAT M'!A:B,2,FALSE))))</f>
        <v/>
      </c>
      <c r="F809" s="11" t="str">
        <f t="shared" si="97"/>
        <v/>
      </c>
      <c r="G809" s="11" t="str">
        <f t="shared" si="101"/>
        <v/>
      </c>
      <c r="H809" s="11" t="str">
        <f t="shared" si="98"/>
        <v/>
      </c>
      <c r="I809" s="11" t="str">
        <f t="shared" si="102"/>
        <v/>
      </c>
      <c r="J809" s="11" t="str">
        <f t="shared" si="99"/>
        <v/>
      </c>
      <c r="K809" s="11" t="str">
        <f t="shared" si="103"/>
        <v/>
      </c>
      <c r="L809" s="11" t="str">
        <f>IF('Prax Math 5732'!B809="","",'SAT M to CBEST M'!$A$2+'SAT M to CBEST M'!$B$2*E809)</f>
        <v/>
      </c>
      <c r="M809" s="11" t="str">
        <f>IF('Prax Math 5732'!B809="","", IF(L809&lt;20, 20, IF(L809&gt;80, 80, L809)))</f>
        <v/>
      </c>
    </row>
    <row r="810" spans="1:13" x14ac:dyDescent="0.25">
      <c r="A810" s="11">
        <v>809</v>
      </c>
      <c r="B810" s="30"/>
      <c r="C810" s="25" t="str">
        <f t="shared" si="96"/>
        <v/>
      </c>
      <c r="D810" s="25" t="str">
        <f t="shared" si="100"/>
        <v/>
      </c>
      <c r="E810" s="11" t="str">
        <f>IF('Prax Math 5732'!B810="","",IF('Prax Math 5732'!D810&lt;'ACT M to SAT M'!$A$2,'ACT M to SAT M'!$B$2,IF('Prax Math 5732'!D810&gt;'ACT M to SAT M'!A$28,'ACT M to SAT M'!B$28,VLOOKUP(D810,'ACT M to SAT M'!A:B,2,FALSE))))</f>
        <v/>
      </c>
      <c r="F810" s="11" t="str">
        <f t="shared" si="97"/>
        <v/>
      </c>
      <c r="G810" s="11" t="str">
        <f t="shared" si="101"/>
        <v/>
      </c>
      <c r="H810" s="11" t="str">
        <f t="shared" si="98"/>
        <v/>
      </c>
      <c r="I810" s="11" t="str">
        <f t="shared" si="102"/>
        <v/>
      </c>
      <c r="J810" s="11" t="str">
        <f t="shared" si="99"/>
        <v/>
      </c>
      <c r="K810" s="11" t="str">
        <f t="shared" si="103"/>
        <v/>
      </c>
      <c r="L810" s="11" t="str">
        <f>IF('Prax Math 5732'!B810="","",'SAT M to CBEST M'!$A$2+'SAT M to CBEST M'!$B$2*E810)</f>
        <v/>
      </c>
      <c r="M810" s="11" t="str">
        <f>IF('Prax Math 5732'!B810="","", IF(L810&lt;20, 20, IF(L810&gt;80, 80, L810)))</f>
        <v/>
      </c>
    </row>
    <row r="811" spans="1:13" x14ac:dyDescent="0.25">
      <c r="A811" s="11">
        <v>810</v>
      </c>
      <c r="B811" s="30"/>
      <c r="C811" s="25" t="str">
        <f t="shared" si="96"/>
        <v/>
      </c>
      <c r="D811" s="25" t="str">
        <f t="shared" si="100"/>
        <v/>
      </c>
      <c r="E811" s="11" t="str">
        <f>IF('Prax Math 5732'!B811="","",IF('Prax Math 5732'!D811&lt;'ACT M to SAT M'!$A$2,'ACT M to SAT M'!$B$2,IF('Prax Math 5732'!D811&gt;'ACT M to SAT M'!A$28,'ACT M to SAT M'!B$28,VLOOKUP(D811,'ACT M to SAT M'!A:B,2,FALSE))))</f>
        <v/>
      </c>
      <c r="F811" s="11" t="str">
        <f t="shared" si="97"/>
        <v/>
      </c>
      <c r="G811" s="11" t="str">
        <f t="shared" si="101"/>
        <v/>
      </c>
      <c r="H811" s="11" t="str">
        <f t="shared" si="98"/>
        <v/>
      </c>
      <c r="I811" s="11" t="str">
        <f t="shared" si="102"/>
        <v/>
      </c>
      <c r="J811" s="11" t="str">
        <f t="shared" si="99"/>
        <v/>
      </c>
      <c r="K811" s="11" t="str">
        <f t="shared" si="103"/>
        <v/>
      </c>
      <c r="L811" s="11" t="str">
        <f>IF('Prax Math 5732'!B811="","",'SAT M to CBEST M'!$A$2+'SAT M to CBEST M'!$B$2*E811)</f>
        <v/>
      </c>
      <c r="M811" s="11" t="str">
        <f>IF('Prax Math 5732'!B811="","", IF(L811&lt;20, 20, IF(L811&gt;80, 80, L811)))</f>
        <v/>
      </c>
    </row>
    <row r="812" spans="1:13" x14ac:dyDescent="0.25">
      <c r="A812" s="11">
        <v>811</v>
      </c>
      <c r="B812" s="30"/>
      <c r="C812" s="25" t="str">
        <f t="shared" si="96"/>
        <v/>
      </c>
      <c r="D812" s="25" t="str">
        <f t="shared" si="100"/>
        <v/>
      </c>
      <c r="E812" s="11" t="str">
        <f>IF('Prax Math 5732'!B812="","",IF('Prax Math 5732'!D812&lt;'ACT M to SAT M'!$A$2,'ACT M to SAT M'!$B$2,IF('Prax Math 5732'!D812&gt;'ACT M to SAT M'!A$28,'ACT M to SAT M'!B$28,VLOOKUP(D812,'ACT M to SAT M'!A:B,2,FALSE))))</f>
        <v/>
      </c>
      <c r="F812" s="11" t="str">
        <f t="shared" si="97"/>
        <v/>
      </c>
      <c r="G812" s="11" t="str">
        <f t="shared" si="101"/>
        <v/>
      </c>
      <c r="H812" s="11" t="str">
        <f t="shared" si="98"/>
        <v/>
      </c>
      <c r="I812" s="11" t="str">
        <f t="shared" si="102"/>
        <v/>
      </c>
      <c r="J812" s="11" t="str">
        <f t="shared" si="99"/>
        <v/>
      </c>
      <c r="K812" s="11" t="str">
        <f t="shared" si="103"/>
        <v/>
      </c>
      <c r="L812" s="11" t="str">
        <f>IF('Prax Math 5732'!B812="","",'SAT M to CBEST M'!$A$2+'SAT M to CBEST M'!$B$2*E812)</f>
        <v/>
      </c>
      <c r="M812" s="11" t="str">
        <f>IF('Prax Math 5732'!B812="","", IF(L812&lt;20, 20, IF(L812&gt;80, 80, L812)))</f>
        <v/>
      </c>
    </row>
    <row r="813" spans="1:13" x14ac:dyDescent="0.25">
      <c r="A813" s="11">
        <v>812</v>
      </c>
      <c r="B813" s="30"/>
      <c r="C813" s="25" t="str">
        <f t="shared" si="96"/>
        <v/>
      </c>
      <c r="D813" s="25" t="str">
        <f t="shared" si="100"/>
        <v/>
      </c>
      <c r="E813" s="11" t="str">
        <f>IF('Prax Math 5732'!B813="","",IF('Prax Math 5732'!D813&lt;'ACT M to SAT M'!$A$2,'ACT M to SAT M'!$B$2,IF('Prax Math 5732'!D813&gt;'ACT M to SAT M'!A$28,'ACT M to SAT M'!B$28,VLOOKUP(D813,'ACT M to SAT M'!A:B,2,FALSE))))</f>
        <v/>
      </c>
      <c r="F813" s="11" t="str">
        <f t="shared" si="97"/>
        <v/>
      </c>
      <c r="G813" s="11" t="str">
        <f t="shared" si="101"/>
        <v/>
      </c>
      <c r="H813" s="11" t="str">
        <f t="shared" si="98"/>
        <v/>
      </c>
      <c r="I813" s="11" t="str">
        <f t="shared" si="102"/>
        <v/>
      </c>
      <c r="J813" s="11" t="str">
        <f t="shared" si="99"/>
        <v/>
      </c>
      <c r="K813" s="11" t="str">
        <f t="shared" si="103"/>
        <v/>
      </c>
      <c r="L813" s="11" t="str">
        <f>IF('Prax Math 5732'!B813="","",'SAT M to CBEST M'!$A$2+'SAT M to CBEST M'!$B$2*E813)</f>
        <v/>
      </c>
      <c r="M813" s="11" t="str">
        <f>IF('Prax Math 5732'!B813="","", IF(L813&lt;20, 20, IF(L813&gt;80, 80, L813)))</f>
        <v/>
      </c>
    </row>
    <row r="814" spans="1:13" x14ac:dyDescent="0.25">
      <c r="A814" s="11">
        <v>813</v>
      </c>
      <c r="B814" s="30"/>
      <c r="C814" s="25" t="str">
        <f t="shared" si="96"/>
        <v/>
      </c>
      <c r="D814" s="25" t="str">
        <f t="shared" si="100"/>
        <v/>
      </c>
      <c r="E814" s="11" t="str">
        <f>IF('Prax Math 5732'!B814="","",IF('Prax Math 5732'!D814&lt;'ACT M to SAT M'!$A$2,'ACT M to SAT M'!$B$2,IF('Prax Math 5732'!D814&gt;'ACT M to SAT M'!A$28,'ACT M to SAT M'!B$28,VLOOKUP(D814,'ACT M to SAT M'!A:B,2,FALSE))))</f>
        <v/>
      </c>
      <c r="F814" s="11" t="str">
        <f t="shared" si="97"/>
        <v/>
      </c>
      <c r="G814" s="11" t="str">
        <f t="shared" si="101"/>
        <v/>
      </c>
      <c r="H814" s="11" t="str">
        <f t="shared" si="98"/>
        <v/>
      </c>
      <c r="I814" s="11" t="str">
        <f t="shared" si="102"/>
        <v/>
      </c>
      <c r="J814" s="11" t="str">
        <f t="shared" si="99"/>
        <v/>
      </c>
      <c r="K814" s="11" t="str">
        <f t="shared" si="103"/>
        <v/>
      </c>
      <c r="L814" s="11" t="str">
        <f>IF('Prax Math 5732'!B814="","",'SAT M to CBEST M'!$A$2+'SAT M to CBEST M'!$B$2*E814)</f>
        <v/>
      </c>
      <c r="M814" s="11" t="str">
        <f>IF('Prax Math 5732'!B814="","", IF(L814&lt;20, 20, IF(L814&gt;80, 80, L814)))</f>
        <v/>
      </c>
    </row>
    <row r="815" spans="1:13" x14ac:dyDescent="0.25">
      <c r="A815" s="11">
        <v>814</v>
      </c>
      <c r="B815" s="30"/>
      <c r="C815" s="25" t="str">
        <f t="shared" si="96"/>
        <v/>
      </c>
      <c r="D815" s="25" t="str">
        <f t="shared" si="100"/>
        <v/>
      </c>
      <c r="E815" s="11" t="str">
        <f>IF('Prax Math 5732'!B815="","",IF('Prax Math 5732'!D815&lt;'ACT M to SAT M'!$A$2,'ACT M to SAT M'!$B$2,IF('Prax Math 5732'!D815&gt;'ACT M to SAT M'!A$28,'ACT M to SAT M'!B$28,VLOOKUP(D815,'ACT M to SAT M'!A:B,2,FALSE))))</f>
        <v/>
      </c>
      <c r="F815" s="11" t="str">
        <f t="shared" si="97"/>
        <v/>
      </c>
      <c r="G815" s="11" t="str">
        <f t="shared" si="101"/>
        <v/>
      </c>
      <c r="H815" s="11" t="str">
        <f t="shared" si="98"/>
        <v/>
      </c>
      <c r="I815" s="11" t="str">
        <f t="shared" si="102"/>
        <v/>
      </c>
      <c r="J815" s="11" t="str">
        <f t="shared" si="99"/>
        <v/>
      </c>
      <c r="K815" s="11" t="str">
        <f t="shared" si="103"/>
        <v/>
      </c>
      <c r="L815" s="11" t="str">
        <f>IF('Prax Math 5732'!B815="","",'SAT M to CBEST M'!$A$2+'SAT M to CBEST M'!$B$2*E815)</f>
        <v/>
      </c>
      <c r="M815" s="11" t="str">
        <f>IF('Prax Math 5732'!B815="","", IF(L815&lt;20, 20, IF(L815&gt;80, 80, L815)))</f>
        <v/>
      </c>
    </row>
    <row r="816" spans="1:13" x14ac:dyDescent="0.25">
      <c r="A816" s="11">
        <v>815</v>
      </c>
      <c r="B816" s="30"/>
      <c r="C816" s="25" t="str">
        <f t="shared" si="96"/>
        <v/>
      </c>
      <c r="D816" s="25" t="str">
        <f t="shared" si="100"/>
        <v/>
      </c>
      <c r="E816" s="11" t="str">
        <f>IF('Prax Math 5732'!B816="","",IF('Prax Math 5732'!D816&lt;'ACT M to SAT M'!$A$2,'ACT M to SAT M'!$B$2,IF('Prax Math 5732'!D816&gt;'ACT M to SAT M'!A$28,'ACT M to SAT M'!B$28,VLOOKUP(D816,'ACT M to SAT M'!A:B,2,FALSE))))</f>
        <v/>
      </c>
      <c r="F816" s="11" t="str">
        <f t="shared" si="97"/>
        <v/>
      </c>
      <c r="G816" s="11" t="str">
        <f t="shared" si="101"/>
        <v/>
      </c>
      <c r="H816" s="11" t="str">
        <f t="shared" si="98"/>
        <v/>
      </c>
      <c r="I816" s="11" t="str">
        <f t="shared" si="102"/>
        <v/>
      </c>
      <c r="J816" s="11" t="str">
        <f t="shared" si="99"/>
        <v/>
      </c>
      <c r="K816" s="11" t="str">
        <f t="shared" si="103"/>
        <v/>
      </c>
      <c r="L816" s="11" t="str">
        <f>IF('Prax Math 5732'!B816="","",'SAT M to CBEST M'!$A$2+'SAT M to CBEST M'!$B$2*E816)</f>
        <v/>
      </c>
      <c r="M816" s="11" t="str">
        <f>IF('Prax Math 5732'!B816="","", IF(L816&lt;20, 20, IF(L816&gt;80, 80, L816)))</f>
        <v/>
      </c>
    </row>
    <row r="817" spans="1:13" x14ac:dyDescent="0.25">
      <c r="A817" s="11">
        <v>816</v>
      </c>
      <c r="B817" s="30"/>
      <c r="C817" s="25" t="str">
        <f t="shared" si="96"/>
        <v/>
      </c>
      <c r="D817" s="25" t="str">
        <f t="shared" si="100"/>
        <v/>
      </c>
      <c r="E817" s="11" t="str">
        <f>IF('Prax Math 5732'!B817="","",IF('Prax Math 5732'!D817&lt;'ACT M to SAT M'!$A$2,'ACT M to SAT M'!$B$2,IF('Prax Math 5732'!D817&gt;'ACT M to SAT M'!A$28,'ACT M to SAT M'!B$28,VLOOKUP(D817,'ACT M to SAT M'!A:B,2,FALSE))))</f>
        <v/>
      </c>
      <c r="F817" s="11" t="str">
        <f t="shared" si="97"/>
        <v/>
      </c>
      <c r="G817" s="11" t="str">
        <f t="shared" si="101"/>
        <v/>
      </c>
      <c r="H817" s="11" t="str">
        <f t="shared" si="98"/>
        <v/>
      </c>
      <c r="I817" s="11" t="str">
        <f t="shared" si="102"/>
        <v/>
      </c>
      <c r="J817" s="11" t="str">
        <f t="shared" si="99"/>
        <v/>
      </c>
      <c r="K817" s="11" t="str">
        <f t="shared" si="103"/>
        <v/>
      </c>
      <c r="L817" s="11" t="str">
        <f>IF('Prax Math 5732'!B817="","",'SAT M to CBEST M'!$A$2+'SAT M to CBEST M'!$B$2*E817)</f>
        <v/>
      </c>
      <c r="M817" s="11" t="str">
        <f>IF('Prax Math 5732'!B817="","", IF(L817&lt;20, 20, IF(L817&gt;80, 80, L817)))</f>
        <v/>
      </c>
    </row>
    <row r="818" spans="1:13" x14ac:dyDescent="0.25">
      <c r="A818" s="11">
        <v>817</v>
      </c>
      <c r="B818" s="30"/>
      <c r="C818" s="25" t="str">
        <f t="shared" si="96"/>
        <v/>
      </c>
      <c r="D818" s="25" t="str">
        <f t="shared" si="100"/>
        <v/>
      </c>
      <c r="E818" s="11" t="str">
        <f>IF('Prax Math 5732'!B818="","",IF('Prax Math 5732'!D818&lt;'ACT M to SAT M'!$A$2,'ACT M to SAT M'!$B$2,IF('Prax Math 5732'!D818&gt;'ACT M to SAT M'!A$28,'ACT M to SAT M'!B$28,VLOOKUP(D818,'ACT M to SAT M'!A:B,2,FALSE))))</f>
        <v/>
      </c>
      <c r="F818" s="11" t="str">
        <f t="shared" si="97"/>
        <v/>
      </c>
      <c r="G818" s="11" t="str">
        <f t="shared" si="101"/>
        <v/>
      </c>
      <c r="H818" s="11" t="str">
        <f t="shared" si="98"/>
        <v/>
      </c>
      <c r="I818" s="11" t="str">
        <f t="shared" si="102"/>
        <v/>
      </c>
      <c r="J818" s="11" t="str">
        <f t="shared" si="99"/>
        <v/>
      </c>
      <c r="K818" s="11" t="str">
        <f t="shared" si="103"/>
        <v/>
      </c>
      <c r="L818" s="11" t="str">
        <f>IF('Prax Math 5732'!B818="","",'SAT M to CBEST M'!$A$2+'SAT M to CBEST M'!$B$2*E818)</f>
        <v/>
      </c>
      <c r="M818" s="11" t="str">
        <f>IF('Prax Math 5732'!B818="","", IF(L818&lt;20, 20, IF(L818&gt;80, 80, L818)))</f>
        <v/>
      </c>
    </row>
    <row r="819" spans="1:13" x14ac:dyDescent="0.25">
      <c r="A819" s="11">
        <v>818</v>
      </c>
      <c r="B819" s="30"/>
      <c r="C819" s="25" t="str">
        <f t="shared" si="96"/>
        <v/>
      </c>
      <c r="D819" s="25" t="str">
        <f t="shared" si="100"/>
        <v/>
      </c>
      <c r="E819" s="11" t="str">
        <f>IF('Prax Math 5732'!B819="","",IF('Prax Math 5732'!D819&lt;'ACT M to SAT M'!$A$2,'ACT M to SAT M'!$B$2,IF('Prax Math 5732'!D819&gt;'ACT M to SAT M'!A$28,'ACT M to SAT M'!B$28,VLOOKUP(D819,'ACT M to SAT M'!A:B,2,FALSE))))</f>
        <v/>
      </c>
      <c r="F819" s="11" t="str">
        <f t="shared" si="97"/>
        <v/>
      </c>
      <c r="G819" s="11" t="str">
        <f t="shared" si="101"/>
        <v/>
      </c>
      <c r="H819" s="11" t="str">
        <f t="shared" si="98"/>
        <v/>
      </c>
      <c r="I819" s="11" t="str">
        <f t="shared" si="102"/>
        <v/>
      </c>
      <c r="J819" s="11" t="str">
        <f t="shared" si="99"/>
        <v/>
      </c>
      <c r="K819" s="11" t="str">
        <f t="shared" si="103"/>
        <v/>
      </c>
      <c r="L819" s="11" t="str">
        <f>IF('Prax Math 5732'!B819="","",'SAT M to CBEST M'!$A$2+'SAT M to CBEST M'!$B$2*E819)</f>
        <v/>
      </c>
      <c r="M819" s="11" t="str">
        <f>IF('Prax Math 5732'!B819="","", IF(L819&lt;20, 20, IF(L819&gt;80, 80, L819)))</f>
        <v/>
      </c>
    </row>
    <row r="820" spans="1:13" x14ac:dyDescent="0.25">
      <c r="A820" s="11">
        <v>819</v>
      </c>
      <c r="B820" s="30"/>
      <c r="C820" s="25" t="str">
        <f t="shared" si="96"/>
        <v/>
      </c>
      <c r="D820" s="25" t="str">
        <f t="shared" si="100"/>
        <v/>
      </c>
      <c r="E820" s="11" t="str">
        <f>IF('Prax Math 5732'!B820="","",IF('Prax Math 5732'!D820&lt;'ACT M to SAT M'!$A$2,'ACT M to SAT M'!$B$2,IF('Prax Math 5732'!D820&gt;'ACT M to SAT M'!A$28,'ACT M to SAT M'!B$28,VLOOKUP(D820,'ACT M to SAT M'!A:B,2,FALSE))))</f>
        <v/>
      </c>
      <c r="F820" s="11" t="str">
        <f t="shared" si="97"/>
        <v/>
      </c>
      <c r="G820" s="11" t="str">
        <f t="shared" si="101"/>
        <v/>
      </c>
      <c r="H820" s="11" t="str">
        <f t="shared" si="98"/>
        <v/>
      </c>
      <c r="I820" s="11" t="str">
        <f t="shared" si="102"/>
        <v/>
      </c>
      <c r="J820" s="11" t="str">
        <f t="shared" si="99"/>
        <v/>
      </c>
      <c r="K820" s="11" t="str">
        <f t="shared" si="103"/>
        <v/>
      </c>
      <c r="L820" s="11" t="str">
        <f>IF('Prax Math 5732'!B820="","",'SAT M to CBEST M'!$A$2+'SAT M to CBEST M'!$B$2*E820)</f>
        <v/>
      </c>
      <c r="M820" s="11" t="str">
        <f>IF('Prax Math 5732'!B820="","", IF(L820&lt;20, 20, IF(L820&gt;80, 80, L820)))</f>
        <v/>
      </c>
    </row>
    <row r="821" spans="1:13" x14ac:dyDescent="0.25">
      <c r="A821" s="11">
        <v>820</v>
      </c>
      <c r="B821" s="30"/>
      <c r="C821" s="25" t="str">
        <f t="shared" si="96"/>
        <v/>
      </c>
      <c r="D821" s="25" t="str">
        <f t="shared" si="100"/>
        <v/>
      </c>
      <c r="E821" s="11" t="str">
        <f>IF('Prax Math 5732'!B821="","",IF('Prax Math 5732'!D821&lt;'ACT M to SAT M'!$A$2,'ACT M to SAT M'!$B$2,IF('Prax Math 5732'!D821&gt;'ACT M to SAT M'!A$28,'ACT M to SAT M'!B$28,VLOOKUP(D821,'ACT M to SAT M'!A:B,2,FALSE))))</f>
        <v/>
      </c>
      <c r="F821" s="11" t="str">
        <f t="shared" si="97"/>
        <v/>
      </c>
      <c r="G821" s="11" t="str">
        <f t="shared" si="101"/>
        <v/>
      </c>
      <c r="H821" s="11" t="str">
        <f t="shared" si="98"/>
        <v/>
      </c>
      <c r="I821" s="11" t="str">
        <f t="shared" si="102"/>
        <v/>
      </c>
      <c r="J821" s="11" t="str">
        <f t="shared" si="99"/>
        <v/>
      </c>
      <c r="K821" s="11" t="str">
        <f t="shared" si="103"/>
        <v/>
      </c>
      <c r="L821" s="11" t="str">
        <f>IF('Prax Math 5732'!B821="","",'SAT M to CBEST M'!$A$2+'SAT M to CBEST M'!$B$2*E821)</f>
        <v/>
      </c>
      <c r="M821" s="11" t="str">
        <f>IF('Prax Math 5732'!B821="","", IF(L821&lt;20, 20, IF(L821&gt;80, 80, L821)))</f>
        <v/>
      </c>
    </row>
    <row r="822" spans="1:13" x14ac:dyDescent="0.25">
      <c r="A822" s="11">
        <v>821</v>
      </c>
      <c r="B822" s="30"/>
      <c r="C822" s="25" t="str">
        <f t="shared" si="96"/>
        <v/>
      </c>
      <c r="D822" s="25" t="str">
        <f t="shared" si="100"/>
        <v/>
      </c>
      <c r="E822" s="11" t="str">
        <f>IF('Prax Math 5732'!B822="","",IF('Prax Math 5732'!D822&lt;'ACT M to SAT M'!$A$2,'ACT M to SAT M'!$B$2,IF('Prax Math 5732'!D822&gt;'ACT M to SAT M'!A$28,'ACT M to SAT M'!B$28,VLOOKUP(D822,'ACT M to SAT M'!A:B,2,FALSE))))</f>
        <v/>
      </c>
      <c r="F822" s="11" t="str">
        <f t="shared" si="97"/>
        <v/>
      </c>
      <c r="G822" s="11" t="str">
        <f t="shared" si="101"/>
        <v/>
      </c>
      <c r="H822" s="11" t="str">
        <f t="shared" si="98"/>
        <v/>
      </c>
      <c r="I822" s="11" t="str">
        <f t="shared" si="102"/>
        <v/>
      </c>
      <c r="J822" s="11" t="str">
        <f t="shared" si="99"/>
        <v/>
      </c>
      <c r="K822" s="11" t="str">
        <f t="shared" si="103"/>
        <v/>
      </c>
      <c r="L822" s="11" t="str">
        <f>IF('Prax Math 5732'!B822="","",'SAT M to CBEST M'!$A$2+'SAT M to CBEST M'!$B$2*E822)</f>
        <v/>
      </c>
      <c r="M822" s="11" t="str">
        <f>IF('Prax Math 5732'!B822="","", IF(L822&lt;20, 20, IF(L822&gt;80, 80, L822)))</f>
        <v/>
      </c>
    </row>
    <row r="823" spans="1:13" x14ac:dyDescent="0.25">
      <c r="A823" s="11">
        <v>822</v>
      </c>
      <c r="B823" s="30"/>
      <c r="C823" s="25" t="str">
        <f t="shared" si="96"/>
        <v/>
      </c>
      <c r="D823" s="25" t="str">
        <f t="shared" si="100"/>
        <v/>
      </c>
      <c r="E823" s="11" t="str">
        <f>IF('Prax Math 5732'!B823="","",IF('Prax Math 5732'!D823&lt;'ACT M to SAT M'!$A$2,'ACT M to SAT M'!$B$2,IF('Prax Math 5732'!D823&gt;'ACT M to SAT M'!A$28,'ACT M to SAT M'!B$28,VLOOKUP(D823,'ACT M to SAT M'!A:B,2,FALSE))))</f>
        <v/>
      </c>
      <c r="F823" s="11" t="str">
        <f t="shared" si="97"/>
        <v/>
      </c>
      <c r="G823" s="11" t="str">
        <f t="shared" si="101"/>
        <v/>
      </c>
      <c r="H823" s="11" t="str">
        <f t="shared" si="98"/>
        <v/>
      </c>
      <c r="I823" s="11" t="str">
        <f t="shared" si="102"/>
        <v/>
      </c>
      <c r="J823" s="11" t="str">
        <f t="shared" si="99"/>
        <v/>
      </c>
      <c r="K823" s="11" t="str">
        <f t="shared" si="103"/>
        <v/>
      </c>
      <c r="L823" s="11" t="str">
        <f>IF('Prax Math 5732'!B823="","",'SAT M to CBEST M'!$A$2+'SAT M to CBEST M'!$B$2*E823)</f>
        <v/>
      </c>
      <c r="M823" s="11" t="str">
        <f>IF('Prax Math 5732'!B823="","", IF(L823&lt;20, 20, IF(L823&gt;80, 80, L823)))</f>
        <v/>
      </c>
    </row>
    <row r="824" spans="1:13" x14ac:dyDescent="0.25">
      <c r="A824" s="11">
        <v>823</v>
      </c>
      <c r="B824" s="30"/>
      <c r="C824" s="25" t="str">
        <f t="shared" si="96"/>
        <v/>
      </c>
      <c r="D824" s="25" t="str">
        <f t="shared" si="100"/>
        <v/>
      </c>
      <c r="E824" s="11" t="str">
        <f>IF('Prax Math 5732'!B824="","",IF('Prax Math 5732'!D824&lt;'ACT M to SAT M'!$A$2,'ACT M to SAT M'!$B$2,IF('Prax Math 5732'!D824&gt;'ACT M to SAT M'!A$28,'ACT M to SAT M'!B$28,VLOOKUP(D824,'ACT M to SAT M'!A:B,2,FALSE))))</f>
        <v/>
      </c>
      <c r="F824" s="11" t="str">
        <f t="shared" si="97"/>
        <v/>
      </c>
      <c r="G824" s="11" t="str">
        <f t="shared" si="101"/>
        <v/>
      </c>
      <c r="H824" s="11" t="str">
        <f t="shared" si="98"/>
        <v/>
      </c>
      <c r="I824" s="11" t="str">
        <f t="shared" si="102"/>
        <v/>
      </c>
      <c r="J824" s="11" t="str">
        <f t="shared" si="99"/>
        <v/>
      </c>
      <c r="K824" s="11" t="str">
        <f t="shared" si="103"/>
        <v/>
      </c>
      <c r="L824" s="11" t="str">
        <f>IF('Prax Math 5732'!B824="","",'SAT M to CBEST M'!$A$2+'SAT M to CBEST M'!$B$2*E824)</f>
        <v/>
      </c>
      <c r="M824" s="11" t="str">
        <f>IF('Prax Math 5732'!B824="","", IF(L824&lt;20, 20, IF(L824&gt;80, 80, L824)))</f>
        <v/>
      </c>
    </row>
    <row r="825" spans="1:13" x14ac:dyDescent="0.25">
      <c r="A825" s="11">
        <v>824</v>
      </c>
      <c r="B825" s="30"/>
      <c r="C825" s="25" t="str">
        <f t="shared" si="96"/>
        <v/>
      </c>
      <c r="D825" s="25" t="str">
        <f t="shared" si="100"/>
        <v/>
      </c>
      <c r="E825" s="11" t="str">
        <f>IF('Prax Math 5732'!B825="","",IF('Prax Math 5732'!D825&lt;'ACT M to SAT M'!$A$2,'ACT M to SAT M'!$B$2,IF('Prax Math 5732'!D825&gt;'ACT M to SAT M'!A$28,'ACT M to SAT M'!B$28,VLOOKUP(D825,'ACT M to SAT M'!A:B,2,FALSE))))</f>
        <v/>
      </c>
      <c r="F825" s="11" t="str">
        <f t="shared" si="97"/>
        <v/>
      </c>
      <c r="G825" s="11" t="str">
        <f t="shared" si="101"/>
        <v/>
      </c>
      <c r="H825" s="11" t="str">
        <f t="shared" si="98"/>
        <v/>
      </c>
      <c r="I825" s="11" t="str">
        <f t="shared" si="102"/>
        <v/>
      </c>
      <c r="J825" s="11" t="str">
        <f t="shared" si="99"/>
        <v/>
      </c>
      <c r="K825" s="11" t="str">
        <f t="shared" si="103"/>
        <v/>
      </c>
      <c r="L825" s="11" t="str">
        <f>IF('Prax Math 5732'!B825="","",'SAT M to CBEST M'!$A$2+'SAT M to CBEST M'!$B$2*E825)</f>
        <v/>
      </c>
      <c r="M825" s="11" t="str">
        <f>IF('Prax Math 5732'!B825="","", IF(L825&lt;20, 20, IF(L825&gt;80, 80, L825)))</f>
        <v/>
      </c>
    </row>
    <row r="826" spans="1:13" x14ac:dyDescent="0.25">
      <c r="A826" s="11">
        <v>825</v>
      </c>
      <c r="B826" s="30"/>
      <c r="C826" s="25" t="str">
        <f t="shared" si="96"/>
        <v/>
      </c>
      <c r="D826" s="25" t="str">
        <f t="shared" si="100"/>
        <v/>
      </c>
      <c r="E826" s="11" t="str">
        <f>IF('Prax Math 5732'!B826="","",IF('Prax Math 5732'!D826&lt;'ACT M to SAT M'!$A$2,'ACT M to SAT M'!$B$2,IF('Prax Math 5732'!D826&gt;'ACT M to SAT M'!A$28,'ACT M to SAT M'!B$28,VLOOKUP(D826,'ACT M to SAT M'!A:B,2,FALSE))))</f>
        <v/>
      </c>
      <c r="F826" s="11" t="str">
        <f t="shared" si="97"/>
        <v/>
      </c>
      <c r="G826" s="11" t="str">
        <f t="shared" si="101"/>
        <v/>
      </c>
      <c r="H826" s="11" t="str">
        <f t="shared" si="98"/>
        <v/>
      </c>
      <c r="I826" s="11" t="str">
        <f t="shared" si="102"/>
        <v/>
      </c>
      <c r="J826" s="11" t="str">
        <f t="shared" si="99"/>
        <v/>
      </c>
      <c r="K826" s="11" t="str">
        <f t="shared" si="103"/>
        <v/>
      </c>
      <c r="L826" s="11" t="str">
        <f>IF('Prax Math 5732'!B826="","",'SAT M to CBEST M'!$A$2+'SAT M to CBEST M'!$B$2*E826)</f>
        <v/>
      </c>
      <c r="M826" s="11" t="str">
        <f>IF('Prax Math 5732'!B826="","", IF(L826&lt;20, 20, IF(L826&gt;80, 80, L826)))</f>
        <v/>
      </c>
    </row>
    <row r="827" spans="1:13" x14ac:dyDescent="0.25">
      <c r="A827" s="11">
        <v>826</v>
      </c>
      <c r="B827" s="30"/>
      <c r="C827" s="25" t="str">
        <f t="shared" si="96"/>
        <v/>
      </c>
      <c r="D827" s="25" t="str">
        <f t="shared" si="100"/>
        <v/>
      </c>
      <c r="E827" s="11" t="str">
        <f>IF('Prax Math 5732'!B827="","",IF('Prax Math 5732'!D827&lt;'ACT M to SAT M'!$A$2,'ACT M to SAT M'!$B$2,IF('Prax Math 5732'!D827&gt;'ACT M to SAT M'!A$28,'ACT M to SAT M'!B$28,VLOOKUP(D827,'ACT M to SAT M'!A:B,2,FALSE))))</f>
        <v/>
      </c>
      <c r="F827" s="11" t="str">
        <f t="shared" si="97"/>
        <v/>
      </c>
      <c r="G827" s="11" t="str">
        <f t="shared" si="101"/>
        <v/>
      </c>
      <c r="H827" s="11" t="str">
        <f t="shared" si="98"/>
        <v/>
      </c>
      <c r="I827" s="11" t="str">
        <f t="shared" si="102"/>
        <v/>
      </c>
      <c r="J827" s="11" t="str">
        <f t="shared" si="99"/>
        <v/>
      </c>
      <c r="K827" s="11" t="str">
        <f t="shared" si="103"/>
        <v/>
      </c>
      <c r="L827" s="11" t="str">
        <f>IF('Prax Math 5732'!B827="","",'SAT M to CBEST M'!$A$2+'SAT M to CBEST M'!$B$2*E827)</f>
        <v/>
      </c>
      <c r="M827" s="11" t="str">
        <f>IF('Prax Math 5732'!B827="","", IF(L827&lt;20, 20, IF(L827&gt;80, 80, L827)))</f>
        <v/>
      </c>
    </row>
    <row r="828" spans="1:13" x14ac:dyDescent="0.25">
      <c r="A828" s="11">
        <v>827</v>
      </c>
      <c r="B828" s="30"/>
      <c r="C828" s="25" t="str">
        <f t="shared" si="96"/>
        <v/>
      </c>
      <c r="D828" s="25" t="str">
        <f t="shared" si="100"/>
        <v/>
      </c>
      <c r="E828" s="11" t="str">
        <f>IF('Prax Math 5732'!B828="","",IF('Prax Math 5732'!D828&lt;'ACT M to SAT M'!$A$2,'ACT M to SAT M'!$B$2,IF('Prax Math 5732'!D828&gt;'ACT M to SAT M'!A$28,'ACT M to SAT M'!B$28,VLOOKUP(D828,'ACT M to SAT M'!A:B,2,FALSE))))</f>
        <v/>
      </c>
      <c r="F828" s="11" t="str">
        <f t="shared" si="97"/>
        <v/>
      </c>
      <c r="G828" s="11" t="str">
        <f t="shared" si="101"/>
        <v/>
      </c>
      <c r="H828" s="11" t="str">
        <f t="shared" si="98"/>
        <v/>
      </c>
      <c r="I828" s="11" t="str">
        <f t="shared" si="102"/>
        <v/>
      </c>
      <c r="J828" s="11" t="str">
        <f t="shared" si="99"/>
        <v/>
      </c>
      <c r="K828" s="11" t="str">
        <f t="shared" si="103"/>
        <v/>
      </c>
      <c r="L828" s="11" t="str">
        <f>IF('Prax Math 5732'!B828="","",'SAT M to CBEST M'!$A$2+'SAT M to CBEST M'!$B$2*E828)</f>
        <v/>
      </c>
      <c r="M828" s="11" t="str">
        <f>IF('Prax Math 5732'!B828="","", IF(L828&lt;20, 20, IF(L828&gt;80, 80, L828)))</f>
        <v/>
      </c>
    </row>
    <row r="829" spans="1:13" x14ac:dyDescent="0.25">
      <c r="A829" s="11">
        <v>828</v>
      </c>
      <c r="B829" s="30"/>
      <c r="C829" s="25" t="str">
        <f t="shared" si="96"/>
        <v/>
      </c>
      <c r="D829" s="25" t="str">
        <f t="shared" si="100"/>
        <v/>
      </c>
      <c r="E829" s="11" t="str">
        <f>IF('Prax Math 5732'!B829="","",IF('Prax Math 5732'!D829&lt;'ACT M to SAT M'!$A$2,'ACT M to SAT M'!$B$2,IF('Prax Math 5732'!D829&gt;'ACT M to SAT M'!A$28,'ACT M to SAT M'!B$28,VLOOKUP(D829,'ACT M to SAT M'!A:B,2,FALSE))))</f>
        <v/>
      </c>
      <c r="F829" s="11" t="str">
        <f t="shared" si="97"/>
        <v/>
      </c>
      <c r="G829" s="11" t="str">
        <f t="shared" si="101"/>
        <v/>
      </c>
      <c r="H829" s="11" t="str">
        <f t="shared" si="98"/>
        <v/>
      </c>
      <c r="I829" s="11" t="str">
        <f t="shared" si="102"/>
        <v/>
      </c>
      <c r="J829" s="11" t="str">
        <f t="shared" si="99"/>
        <v/>
      </c>
      <c r="K829" s="11" t="str">
        <f t="shared" si="103"/>
        <v/>
      </c>
      <c r="L829" s="11" t="str">
        <f>IF('Prax Math 5732'!B829="","",'SAT M to CBEST M'!$A$2+'SAT M to CBEST M'!$B$2*E829)</f>
        <v/>
      </c>
      <c r="M829" s="11" t="str">
        <f>IF('Prax Math 5732'!B829="","", IF(L829&lt;20, 20, IF(L829&gt;80, 80, L829)))</f>
        <v/>
      </c>
    </row>
    <row r="830" spans="1:13" x14ac:dyDescent="0.25">
      <c r="A830" s="11">
        <v>829</v>
      </c>
      <c r="B830" s="30"/>
      <c r="C830" s="25" t="str">
        <f t="shared" si="96"/>
        <v/>
      </c>
      <c r="D830" s="25" t="str">
        <f t="shared" si="100"/>
        <v/>
      </c>
      <c r="E830" s="11" t="str">
        <f>IF('Prax Math 5732'!B830="","",IF('Prax Math 5732'!D830&lt;'ACT M to SAT M'!$A$2,'ACT M to SAT M'!$B$2,IF('Prax Math 5732'!D830&gt;'ACT M to SAT M'!A$28,'ACT M to SAT M'!B$28,VLOOKUP(D830,'ACT M to SAT M'!A:B,2,FALSE))))</f>
        <v/>
      </c>
      <c r="F830" s="11" t="str">
        <f t="shared" si="97"/>
        <v/>
      </c>
      <c r="G830" s="11" t="str">
        <f t="shared" si="101"/>
        <v/>
      </c>
      <c r="H830" s="11" t="str">
        <f t="shared" si="98"/>
        <v/>
      </c>
      <c r="I830" s="11" t="str">
        <f t="shared" si="102"/>
        <v/>
      </c>
      <c r="J830" s="11" t="str">
        <f t="shared" si="99"/>
        <v/>
      </c>
      <c r="K830" s="11" t="str">
        <f t="shared" si="103"/>
        <v/>
      </c>
      <c r="L830" s="11" t="str">
        <f>IF('Prax Math 5732'!B830="","",'SAT M to CBEST M'!$A$2+'SAT M to CBEST M'!$B$2*E830)</f>
        <v/>
      </c>
      <c r="M830" s="11" t="str">
        <f>IF('Prax Math 5732'!B830="","", IF(L830&lt;20, 20, IF(L830&gt;80, 80, L830)))</f>
        <v/>
      </c>
    </row>
    <row r="831" spans="1:13" x14ac:dyDescent="0.25">
      <c r="A831" s="11">
        <v>830</v>
      </c>
      <c r="B831" s="30"/>
      <c r="C831" s="25" t="str">
        <f t="shared" si="96"/>
        <v/>
      </c>
      <c r="D831" s="25" t="str">
        <f t="shared" si="100"/>
        <v/>
      </c>
      <c r="E831" s="11" t="str">
        <f>IF('Prax Math 5732'!B831="","",IF('Prax Math 5732'!D831&lt;'ACT M to SAT M'!$A$2,'ACT M to SAT M'!$B$2,IF('Prax Math 5732'!D831&gt;'ACT M to SAT M'!A$28,'ACT M to SAT M'!B$28,VLOOKUP(D831,'ACT M to SAT M'!A:B,2,FALSE))))</f>
        <v/>
      </c>
      <c r="F831" s="11" t="str">
        <f t="shared" si="97"/>
        <v/>
      </c>
      <c r="G831" s="11" t="str">
        <f t="shared" si="101"/>
        <v/>
      </c>
      <c r="H831" s="11" t="str">
        <f t="shared" si="98"/>
        <v/>
      </c>
      <c r="I831" s="11" t="str">
        <f t="shared" si="102"/>
        <v/>
      </c>
      <c r="J831" s="11" t="str">
        <f t="shared" si="99"/>
        <v/>
      </c>
      <c r="K831" s="11" t="str">
        <f t="shared" si="103"/>
        <v/>
      </c>
      <c r="L831" s="11" t="str">
        <f>IF('Prax Math 5732'!B831="","",'SAT M to CBEST M'!$A$2+'SAT M to CBEST M'!$B$2*E831)</f>
        <v/>
      </c>
      <c r="M831" s="11" t="str">
        <f>IF('Prax Math 5732'!B831="","", IF(L831&lt;20, 20, IF(L831&gt;80, 80, L831)))</f>
        <v/>
      </c>
    </row>
    <row r="832" spans="1:13" x14ac:dyDescent="0.25">
      <c r="A832" s="11">
        <v>831</v>
      </c>
      <c r="B832" s="30"/>
      <c r="C832" s="25" t="str">
        <f t="shared" si="96"/>
        <v/>
      </c>
      <c r="D832" s="25" t="str">
        <f t="shared" si="100"/>
        <v/>
      </c>
      <c r="E832" s="11" t="str">
        <f>IF('Prax Math 5732'!B832="","",IF('Prax Math 5732'!D832&lt;'ACT M to SAT M'!$A$2,'ACT M to SAT M'!$B$2,IF('Prax Math 5732'!D832&gt;'ACT M to SAT M'!A$28,'ACT M to SAT M'!B$28,VLOOKUP(D832,'ACT M to SAT M'!A:B,2,FALSE))))</f>
        <v/>
      </c>
      <c r="F832" s="11" t="str">
        <f t="shared" si="97"/>
        <v/>
      </c>
      <c r="G832" s="11" t="str">
        <f t="shared" si="101"/>
        <v/>
      </c>
      <c r="H832" s="11" t="str">
        <f t="shared" si="98"/>
        <v/>
      </c>
      <c r="I832" s="11" t="str">
        <f t="shared" si="102"/>
        <v/>
      </c>
      <c r="J832" s="11" t="str">
        <f t="shared" si="99"/>
        <v/>
      </c>
      <c r="K832" s="11" t="str">
        <f t="shared" si="103"/>
        <v/>
      </c>
      <c r="L832" s="11" t="str">
        <f>IF('Prax Math 5732'!B832="","",'SAT M to CBEST M'!$A$2+'SAT M to CBEST M'!$B$2*E832)</f>
        <v/>
      </c>
      <c r="M832" s="11" t="str">
        <f>IF('Prax Math 5732'!B832="","", IF(L832&lt;20, 20, IF(L832&gt;80, 80, L832)))</f>
        <v/>
      </c>
    </row>
    <row r="833" spans="1:13" x14ac:dyDescent="0.25">
      <c r="A833" s="11">
        <v>832</v>
      </c>
      <c r="B833" s="30"/>
      <c r="C833" s="25" t="str">
        <f t="shared" si="96"/>
        <v/>
      </c>
      <c r="D833" s="25" t="str">
        <f t="shared" si="100"/>
        <v/>
      </c>
      <c r="E833" s="11" t="str">
        <f>IF('Prax Math 5732'!B833="","",IF('Prax Math 5732'!D833&lt;'ACT M to SAT M'!$A$2,'ACT M to SAT M'!$B$2,IF('Prax Math 5732'!D833&gt;'ACT M to SAT M'!A$28,'ACT M to SAT M'!B$28,VLOOKUP(D833,'ACT M to SAT M'!A:B,2,FALSE))))</f>
        <v/>
      </c>
      <c r="F833" s="11" t="str">
        <f t="shared" si="97"/>
        <v/>
      </c>
      <c r="G833" s="11" t="str">
        <f t="shared" si="101"/>
        <v/>
      </c>
      <c r="H833" s="11" t="str">
        <f t="shared" si="98"/>
        <v/>
      </c>
      <c r="I833" s="11" t="str">
        <f t="shared" si="102"/>
        <v/>
      </c>
      <c r="J833" s="11" t="str">
        <f t="shared" si="99"/>
        <v/>
      </c>
      <c r="K833" s="11" t="str">
        <f t="shared" si="103"/>
        <v/>
      </c>
      <c r="L833" s="11" t="str">
        <f>IF('Prax Math 5732'!B833="","",'SAT M to CBEST M'!$A$2+'SAT M to CBEST M'!$B$2*E833)</f>
        <v/>
      </c>
      <c r="M833" s="11" t="str">
        <f>IF('Prax Math 5732'!B833="","", IF(L833&lt;20, 20, IF(L833&gt;80, 80, L833)))</f>
        <v/>
      </c>
    </row>
    <row r="834" spans="1:13" x14ac:dyDescent="0.25">
      <c r="A834" s="11">
        <v>833</v>
      </c>
      <c r="B834" s="30"/>
      <c r="C834" s="25" t="str">
        <f t="shared" ref="C834:C897" si="104">IF(B834="","", interceptPCM5732toACTM + slopePCM5732toACTM*B834)</f>
        <v/>
      </c>
      <c r="D834" s="25" t="str">
        <f t="shared" si="100"/>
        <v/>
      </c>
      <c r="E834" s="11" t="str">
        <f>IF('Prax Math 5732'!B834="","",IF('Prax Math 5732'!D834&lt;'ACT M to SAT M'!$A$2,'ACT M to SAT M'!$B$2,IF('Prax Math 5732'!D834&gt;'ACT M to SAT M'!A$28,'ACT M to SAT M'!B$28,VLOOKUP(D834,'ACT M to SAT M'!A:B,2,FALSE))))</f>
        <v/>
      </c>
      <c r="F834" s="11" t="str">
        <f t="shared" ref="F834:F897" si="105">IF(B834="","",IF(D834&gt;=17, upperinterceptACTMtoPAAM201+D834*upperslopeACTMtoPAAM201, lowerinterceptACTMtoPAAM201+D834*lowerslopeACTMtoPAAM201))</f>
        <v/>
      </c>
      <c r="G834" s="11" t="str">
        <f t="shared" si="101"/>
        <v/>
      </c>
      <c r="H834" s="11" t="str">
        <f t="shared" ref="H834:H897" si="106">IF(B834="","",interceptACTMtoPCM5733+slopeACTMtoPCM5733*D834)</f>
        <v/>
      </c>
      <c r="I834" s="11" t="str">
        <f t="shared" si="102"/>
        <v/>
      </c>
      <c r="J834" s="11" t="str">
        <f t="shared" ref="J834:J897" si="107">IF(B834="","",IF(D834&gt;=16, upperinterceptACTMtoPAAM211+D834*upperslopeACTMtoPAAM211, lowerinterceptACTMtoPAAM211+D834*lowerslopeACTMtoPAAM211))</f>
        <v/>
      </c>
      <c r="K834" s="11" t="str">
        <f t="shared" si="103"/>
        <v/>
      </c>
      <c r="L834" s="11" t="str">
        <f>IF('Prax Math 5732'!B834="","",'SAT M to CBEST M'!$A$2+'SAT M to CBEST M'!$B$2*E834)</f>
        <v/>
      </c>
      <c r="M834" s="11" t="str">
        <f>IF('Prax Math 5732'!B834="","", IF(L834&lt;20, 20, IF(L834&gt;80, 80, L834)))</f>
        <v/>
      </c>
    </row>
    <row r="835" spans="1:13" x14ac:dyDescent="0.25">
      <c r="A835" s="11">
        <v>834</v>
      </c>
      <c r="B835" s="30"/>
      <c r="C835" s="25" t="str">
        <f t="shared" si="104"/>
        <v/>
      </c>
      <c r="D835" s="25" t="str">
        <f t="shared" ref="D835:D898" si="108">IF(B835="","",IF(C835&lt;1,1,IF(C835&gt;36,36,ROUND(C835,0))))</f>
        <v/>
      </c>
      <c r="E835" s="11" t="str">
        <f>IF('Prax Math 5732'!B835="","",IF('Prax Math 5732'!D835&lt;'ACT M to SAT M'!$A$2,'ACT M to SAT M'!$B$2,IF('Prax Math 5732'!D835&gt;'ACT M to SAT M'!A$28,'ACT M to SAT M'!B$28,VLOOKUP(D835,'ACT M to SAT M'!A:B,2,FALSE))))</f>
        <v/>
      </c>
      <c r="F835" s="11" t="str">
        <f t="shared" si="105"/>
        <v/>
      </c>
      <c r="G835" s="11" t="str">
        <f t="shared" ref="G835:G898" si="109">IF(B835="","", IF(F835&lt;100, 100, IF(F835&gt;300, 300, F835)))</f>
        <v/>
      </c>
      <c r="H835" s="11" t="str">
        <f t="shared" si="106"/>
        <v/>
      </c>
      <c r="I835" s="11" t="str">
        <f t="shared" ref="I835:I898" si="110">IF(B835="","", IF(H835&lt;100, 100, IF(H835&gt;200, 200, H835)))</f>
        <v/>
      </c>
      <c r="J835" s="11" t="str">
        <f t="shared" si="107"/>
        <v/>
      </c>
      <c r="K835" s="11" t="str">
        <f t="shared" ref="K835:K898" si="111">IF(B835="","", IF(J835&lt;100, 100, IF(J835&gt;300, 300, J835)))</f>
        <v/>
      </c>
      <c r="L835" s="11" t="str">
        <f>IF('Prax Math 5732'!B835="","",'SAT M to CBEST M'!$A$2+'SAT M to CBEST M'!$B$2*E835)</f>
        <v/>
      </c>
      <c r="M835" s="11" t="str">
        <f>IF('Prax Math 5732'!B835="","", IF(L835&lt;20, 20, IF(L835&gt;80, 80, L835)))</f>
        <v/>
      </c>
    </row>
    <row r="836" spans="1:13" x14ac:dyDescent="0.25">
      <c r="A836" s="11">
        <v>835</v>
      </c>
      <c r="B836" s="30"/>
      <c r="C836" s="25" t="str">
        <f t="shared" si="104"/>
        <v/>
      </c>
      <c r="D836" s="25" t="str">
        <f t="shared" si="108"/>
        <v/>
      </c>
      <c r="E836" s="11" t="str">
        <f>IF('Prax Math 5732'!B836="","",IF('Prax Math 5732'!D836&lt;'ACT M to SAT M'!$A$2,'ACT M to SAT M'!$B$2,IF('Prax Math 5732'!D836&gt;'ACT M to SAT M'!A$28,'ACT M to SAT M'!B$28,VLOOKUP(D836,'ACT M to SAT M'!A:B,2,FALSE))))</f>
        <v/>
      </c>
      <c r="F836" s="11" t="str">
        <f t="shared" si="105"/>
        <v/>
      </c>
      <c r="G836" s="11" t="str">
        <f t="shared" si="109"/>
        <v/>
      </c>
      <c r="H836" s="11" t="str">
        <f t="shared" si="106"/>
        <v/>
      </c>
      <c r="I836" s="11" t="str">
        <f t="shared" si="110"/>
        <v/>
      </c>
      <c r="J836" s="11" t="str">
        <f t="shared" si="107"/>
        <v/>
      </c>
      <c r="K836" s="11" t="str">
        <f t="shared" si="111"/>
        <v/>
      </c>
      <c r="L836" s="11" t="str">
        <f>IF('Prax Math 5732'!B836="","",'SAT M to CBEST M'!$A$2+'SAT M to CBEST M'!$B$2*E836)</f>
        <v/>
      </c>
      <c r="M836" s="11" t="str">
        <f>IF('Prax Math 5732'!B836="","", IF(L836&lt;20, 20, IF(L836&gt;80, 80, L836)))</f>
        <v/>
      </c>
    </row>
    <row r="837" spans="1:13" x14ac:dyDescent="0.25">
      <c r="A837" s="11">
        <v>836</v>
      </c>
      <c r="B837" s="30"/>
      <c r="C837" s="25" t="str">
        <f t="shared" si="104"/>
        <v/>
      </c>
      <c r="D837" s="25" t="str">
        <f t="shared" si="108"/>
        <v/>
      </c>
      <c r="E837" s="11" t="str">
        <f>IF('Prax Math 5732'!B837="","",IF('Prax Math 5732'!D837&lt;'ACT M to SAT M'!$A$2,'ACT M to SAT M'!$B$2,IF('Prax Math 5732'!D837&gt;'ACT M to SAT M'!A$28,'ACT M to SAT M'!B$28,VLOOKUP(D837,'ACT M to SAT M'!A:B,2,FALSE))))</f>
        <v/>
      </c>
      <c r="F837" s="11" t="str">
        <f t="shared" si="105"/>
        <v/>
      </c>
      <c r="G837" s="11" t="str">
        <f t="shared" si="109"/>
        <v/>
      </c>
      <c r="H837" s="11" t="str">
        <f t="shared" si="106"/>
        <v/>
      </c>
      <c r="I837" s="11" t="str">
        <f t="shared" si="110"/>
        <v/>
      </c>
      <c r="J837" s="11" t="str">
        <f t="shared" si="107"/>
        <v/>
      </c>
      <c r="K837" s="11" t="str">
        <f t="shared" si="111"/>
        <v/>
      </c>
      <c r="L837" s="11" t="str">
        <f>IF('Prax Math 5732'!B837="","",'SAT M to CBEST M'!$A$2+'SAT M to CBEST M'!$B$2*E837)</f>
        <v/>
      </c>
      <c r="M837" s="11" t="str">
        <f>IF('Prax Math 5732'!B837="","", IF(L837&lt;20, 20, IF(L837&gt;80, 80, L837)))</f>
        <v/>
      </c>
    </row>
    <row r="838" spans="1:13" x14ac:dyDescent="0.25">
      <c r="A838" s="11">
        <v>837</v>
      </c>
      <c r="B838" s="30"/>
      <c r="C838" s="25" t="str">
        <f t="shared" si="104"/>
        <v/>
      </c>
      <c r="D838" s="25" t="str">
        <f t="shared" si="108"/>
        <v/>
      </c>
      <c r="E838" s="11" t="str">
        <f>IF('Prax Math 5732'!B838="","",IF('Prax Math 5732'!D838&lt;'ACT M to SAT M'!$A$2,'ACT M to SAT M'!$B$2,IF('Prax Math 5732'!D838&gt;'ACT M to SAT M'!A$28,'ACT M to SAT M'!B$28,VLOOKUP(D838,'ACT M to SAT M'!A:B,2,FALSE))))</f>
        <v/>
      </c>
      <c r="F838" s="11" t="str">
        <f t="shared" si="105"/>
        <v/>
      </c>
      <c r="G838" s="11" t="str">
        <f t="shared" si="109"/>
        <v/>
      </c>
      <c r="H838" s="11" t="str">
        <f t="shared" si="106"/>
        <v/>
      </c>
      <c r="I838" s="11" t="str">
        <f t="shared" si="110"/>
        <v/>
      </c>
      <c r="J838" s="11" t="str">
        <f t="shared" si="107"/>
        <v/>
      </c>
      <c r="K838" s="11" t="str">
        <f t="shared" si="111"/>
        <v/>
      </c>
      <c r="L838" s="11" t="str">
        <f>IF('Prax Math 5732'!B838="","",'SAT M to CBEST M'!$A$2+'SAT M to CBEST M'!$B$2*E838)</f>
        <v/>
      </c>
      <c r="M838" s="11" t="str">
        <f>IF('Prax Math 5732'!B838="","", IF(L838&lt;20, 20, IF(L838&gt;80, 80, L838)))</f>
        <v/>
      </c>
    </row>
    <row r="839" spans="1:13" x14ac:dyDescent="0.25">
      <c r="A839" s="11">
        <v>838</v>
      </c>
      <c r="B839" s="30"/>
      <c r="C839" s="25" t="str">
        <f t="shared" si="104"/>
        <v/>
      </c>
      <c r="D839" s="25" t="str">
        <f t="shared" si="108"/>
        <v/>
      </c>
      <c r="E839" s="11" t="str">
        <f>IF('Prax Math 5732'!B839="","",IF('Prax Math 5732'!D839&lt;'ACT M to SAT M'!$A$2,'ACT M to SAT M'!$B$2,IF('Prax Math 5732'!D839&gt;'ACT M to SAT M'!A$28,'ACT M to SAT M'!B$28,VLOOKUP(D839,'ACT M to SAT M'!A:B,2,FALSE))))</f>
        <v/>
      </c>
      <c r="F839" s="11" t="str">
        <f t="shared" si="105"/>
        <v/>
      </c>
      <c r="G839" s="11" t="str">
        <f t="shared" si="109"/>
        <v/>
      </c>
      <c r="H839" s="11" t="str">
        <f t="shared" si="106"/>
        <v/>
      </c>
      <c r="I839" s="11" t="str">
        <f t="shared" si="110"/>
        <v/>
      </c>
      <c r="J839" s="11" t="str">
        <f t="shared" si="107"/>
        <v/>
      </c>
      <c r="K839" s="11" t="str">
        <f t="shared" si="111"/>
        <v/>
      </c>
      <c r="L839" s="11" t="str">
        <f>IF('Prax Math 5732'!B839="","",'SAT M to CBEST M'!$A$2+'SAT M to CBEST M'!$B$2*E839)</f>
        <v/>
      </c>
      <c r="M839" s="11" t="str">
        <f>IF('Prax Math 5732'!B839="","", IF(L839&lt;20, 20, IF(L839&gt;80, 80, L839)))</f>
        <v/>
      </c>
    </row>
    <row r="840" spans="1:13" x14ac:dyDescent="0.25">
      <c r="A840" s="11">
        <v>839</v>
      </c>
      <c r="B840" s="30"/>
      <c r="C840" s="25" t="str">
        <f t="shared" si="104"/>
        <v/>
      </c>
      <c r="D840" s="25" t="str">
        <f t="shared" si="108"/>
        <v/>
      </c>
      <c r="E840" s="11" t="str">
        <f>IF('Prax Math 5732'!B840="","",IF('Prax Math 5732'!D840&lt;'ACT M to SAT M'!$A$2,'ACT M to SAT M'!$B$2,IF('Prax Math 5732'!D840&gt;'ACT M to SAT M'!A$28,'ACT M to SAT M'!B$28,VLOOKUP(D840,'ACT M to SAT M'!A:B,2,FALSE))))</f>
        <v/>
      </c>
      <c r="F840" s="11" t="str">
        <f t="shared" si="105"/>
        <v/>
      </c>
      <c r="G840" s="11" t="str">
        <f t="shared" si="109"/>
        <v/>
      </c>
      <c r="H840" s="11" t="str">
        <f t="shared" si="106"/>
        <v/>
      </c>
      <c r="I840" s="11" t="str">
        <f t="shared" si="110"/>
        <v/>
      </c>
      <c r="J840" s="11" t="str">
        <f t="shared" si="107"/>
        <v/>
      </c>
      <c r="K840" s="11" t="str">
        <f t="shared" si="111"/>
        <v/>
      </c>
      <c r="L840" s="11" t="str">
        <f>IF('Prax Math 5732'!B840="","",'SAT M to CBEST M'!$A$2+'SAT M to CBEST M'!$B$2*E840)</f>
        <v/>
      </c>
      <c r="M840" s="11" t="str">
        <f>IF('Prax Math 5732'!B840="","", IF(L840&lt;20, 20, IF(L840&gt;80, 80, L840)))</f>
        <v/>
      </c>
    </row>
    <row r="841" spans="1:13" x14ac:dyDescent="0.25">
      <c r="A841" s="11">
        <v>840</v>
      </c>
      <c r="B841" s="30"/>
      <c r="C841" s="25" t="str">
        <f t="shared" si="104"/>
        <v/>
      </c>
      <c r="D841" s="25" t="str">
        <f t="shared" si="108"/>
        <v/>
      </c>
      <c r="E841" s="11" t="str">
        <f>IF('Prax Math 5732'!B841="","",IF('Prax Math 5732'!D841&lt;'ACT M to SAT M'!$A$2,'ACT M to SAT M'!$B$2,IF('Prax Math 5732'!D841&gt;'ACT M to SAT M'!A$28,'ACT M to SAT M'!B$28,VLOOKUP(D841,'ACT M to SAT M'!A:B,2,FALSE))))</f>
        <v/>
      </c>
      <c r="F841" s="11" t="str">
        <f t="shared" si="105"/>
        <v/>
      </c>
      <c r="G841" s="11" t="str">
        <f t="shared" si="109"/>
        <v/>
      </c>
      <c r="H841" s="11" t="str">
        <f t="shared" si="106"/>
        <v/>
      </c>
      <c r="I841" s="11" t="str">
        <f t="shared" si="110"/>
        <v/>
      </c>
      <c r="J841" s="11" t="str">
        <f t="shared" si="107"/>
        <v/>
      </c>
      <c r="K841" s="11" t="str">
        <f t="shared" si="111"/>
        <v/>
      </c>
      <c r="L841" s="11" t="str">
        <f>IF('Prax Math 5732'!B841="","",'SAT M to CBEST M'!$A$2+'SAT M to CBEST M'!$B$2*E841)</f>
        <v/>
      </c>
      <c r="M841" s="11" t="str">
        <f>IF('Prax Math 5732'!B841="","", IF(L841&lt;20, 20, IF(L841&gt;80, 80, L841)))</f>
        <v/>
      </c>
    </row>
    <row r="842" spans="1:13" x14ac:dyDescent="0.25">
      <c r="A842" s="11">
        <v>841</v>
      </c>
      <c r="B842" s="30"/>
      <c r="C842" s="25" t="str">
        <f t="shared" si="104"/>
        <v/>
      </c>
      <c r="D842" s="25" t="str">
        <f t="shared" si="108"/>
        <v/>
      </c>
      <c r="E842" s="11" t="str">
        <f>IF('Prax Math 5732'!B842="","",IF('Prax Math 5732'!D842&lt;'ACT M to SAT M'!$A$2,'ACT M to SAT M'!$B$2,IF('Prax Math 5732'!D842&gt;'ACT M to SAT M'!A$28,'ACT M to SAT M'!B$28,VLOOKUP(D842,'ACT M to SAT M'!A:B,2,FALSE))))</f>
        <v/>
      </c>
      <c r="F842" s="11" t="str">
        <f t="shared" si="105"/>
        <v/>
      </c>
      <c r="G842" s="11" t="str">
        <f t="shared" si="109"/>
        <v/>
      </c>
      <c r="H842" s="11" t="str">
        <f t="shared" si="106"/>
        <v/>
      </c>
      <c r="I842" s="11" t="str">
        <f t="shared" si="110"/>
        <v/>
      </c>
      <c r="J842" s="11" t="str">
        <f t="shared" si="107"/>
        <v/>
      </c>
      <c r="K842" s="11" t="str">
        <f t="shared" si="111"/>
        <v/>
      </c>
      <c r="L842" s="11" t="str">
        <f>IF('Prax Math 5732'!B842="","",'SAT M to CBEST M'!$A$2+'SAT M to CBEST M'!$B$2*E842)</f>
        <v/>
      </c>
      <c r="M842" s="11" t="str">
        <f>IF('Prax Math 5732'!B842="","", IF(L842&lt;20, 20, IF(L842&gt;80, 80, L842)))</f>
        <v/>
      </c>
    </row>
    <row r="843" spans="1:13" x14ac:dyDescent="0.25">
      <c r="A843" s="11">
        <v>842</v>
      </c>
      <c r="B843" s="30"/>
      <c r="C843" s="25" t="str">
        <f t="shared" si="104"/>
        <v/>
      </c>
      <c r="D843" s="25" t="str">
        <f t="shared" si="108"/>
        <v/>
      </c>
      <c r="E843" s="11" t="str">
        <f>IF('Prax Math 5732'!B843="","",IF('Prax Math 5732'!D843&lt;'ACT M to SAT M'!$A$2,'ACT M to SAT M'!$B$2,IF('Prax Math 5732'!D843&gt;'ACT M to SAT M'!A$28,'ACT M to SAT M'!B$28,VLOOKUP(D843,'ACT M to SAT M'!A:B,2,FALSE))))</f>
        <v/>
      </c>
      <c r="F843" s="11" t="str">
        <f t="shared" si="105"/>
        <v/>
      </c>
      <c r="G843" s="11" t="str">
        <f t="shared" si="109"/>
        <v/>
      </c>
      <c r="H843" s="11" t="str">
        <f t="shared" si="106"/>
        <v/>
      </c>
      <c r="I843" s="11" t="str">
        <f t="shared" si="110"/>
        <v/>
      </c>
      <c r="J843" s="11" t="str">
        <f t="shared" si="107"/>
        <v/>
      </c>
      <c r="K843" s="11" t="str">
        <f t="shared" si="111"/>
        <v/>
      </c>
      <c r="L843" s="11" t="str">
        <f>IF('Prax Math 5732'!B843="","",'SAT M to CBEST M'!$A$2+'SAT M to CBEST M'!$B$2*E843)</f>
        <v/>
      </c>
      <c r="M843" s="11" t="str">
        <f>IF('Prax Math 5732'!B843="","", IF(L843&lt;20, 20, IF(L843&gt;80, 80, L843)))</f>
        <v/>
      </c>
    </row>
    <row r="844" spans="1:13" x14ac:dyDescent="0.25">
      <c r="A844" s="11">
        <v>843</v>
      </c>
      <c r="B844" s="30"/>
      <c r="C844" s="25" t="str">
        <f t="shared" si="104"/>
        <v/>
      </c>
      <c r="D844" s="25" t="str">
        <f t="shared" si="108"/>
        <v/>
      </c>
      <c r="E844" s="11" t="str">
        <f>IF('Prax Math 5732'!B844="","",IF('Prax Math 5732'!D844&lt;'ACT M to SAT M'!$A$2,'ACT M to SAT M'!$B$2,IF('Prax Math 5732'!D844&gt;'ACT M to SAT M'!A$28,'ACT M to SAT M'!B$28,VLOOKUP(D844,'ACT M to SAT M'!A:B,2,FALSE))))</f>
        <v/>
      </c>
      <c r="F844" s="11" t="str">
        <f t="shared" si="105"/>
        <v/>
      </c>
      <c r="G844" s="11" t="str">
        <f t="shared" si="109"/>
        <v/>
      </c>
      <c r="H844" s="11" t="str">
        <f t="shared" si="106"/>
        <v/>
      </c>
      <c r="I844" s="11" t="str">
        <f t="shared" si="110"/>
        <v/>
      </c>
      <c r="J844" s="11" t="str">
        <f t="shared" si="107"/>
        <v/>
      </c>
      <c r="K844" s="11" t="str">
        <f t="shared" si="111"/>
        <v/>
      </c>
      <c r="L844" s="11" t="str">
        <f>IF('Prax Math 5732'!B844="","",'SAT M to CBEST M'!$A$2+'SAT M to CBEST M'!$B$2*E844)</f>
        <v/>
      </c>
      <c r="M844" s="11" t="str">
        <f>IF('Prax Math 5732'!B844="","", IF(L844&lt;20, 20, IF(L844&gt;80, 80, L844)))</f>
        <v/>
      </c>
    </row>
    <row r="845" spans="1:13" x14ac:dyDescent="0.25">
      <c r="A845" s="11">
        <v>844</v>
      </c>
      <c r="B845" s="30"/>
      <c r="C845" s="25" t="str">
        <f t="shared" si="104"/>
        <v/>
      </c>
      <c r="D845" s="25" t="str">
        <f t="shared" si="108"/>
        <v/>
      </c>
      <c r="E845" s="11" t="str">
        <f>IF('Prax Math 5732'!B845="","",IF('Prax Math 5732'!D845&lt;'ACT M to SAT M'!$A$2,'ACT M to SAT M'!$B$2,IF('Prax Math 5732'!D845&gt;'ACT M to SAT M'!A$28,'ACT M to SAT M'!B$28,VLOOKUP(D845,'ACT M to SAT M'!A:B,2,FALSE))))</f>
        <v/>
      </c>
      <c r="F845" s="11" t="str">
        <f t="shared" si="105"/>
        <v/>
      </c>
      <c r="G845" s="11" t="str">
        <f t="shared" si="109"/>
        <v/>
      </c>
      <c r="H845" s="11" t="str">
        <f t="shared" si="106"/>
        <v/>
      </c>
      <c r="I845" s="11" t="str">
        <f t="shared" si="110"/>
        <v/>
      </c>
      <c r="J845" s="11" t="str">
        <f t="shared" si="107"/>
        <v/>
      </c>
      <c r="K845" s="11" t="str">
        <f t="shared" si="111"/>
        <v/>
      </c>
      <c r="L845" s="11" t="str">
        <f>IF('Prax Math 5732'!B845="","",'SAT M to CBEST M'!$A$2+'SAT M to CBEST M'!$B$2*E845)</f>
        <v/>
      </c>
      <c r="M845" s="11" t="str">
        <f>IF('Prax Math 5732'!B845="","", IF(L845&lt;20, 20, IF(L845&gt;80, 80, L845)))</f>
        <v/>
      </c>
    </row>
    <row r="846" spans="1:13" x14ac:dyDescent="0.25">
      <c r="A846" s="11">
        <v>845</v>
      </c>
      <c r="B846" s="30"/>
      <c r="C846" s="25" t="str">
        <f t="shared" si="104"/>
        <v/>
      </c>
      <c r="D846" s="25" t="str">
        <f t="shared" si="108"/>
        <v/>
      </c>
      <c r="E846" s="11" t="str">
        <f>IF('Prax Math 5732'!B846="","",IF('Prax Math 5732'!D846&lt;'ACT M to SAT M'!$A$2,'ACT M to SAT M'!$B$2,IF('Prax Math 5732'!D846&gt;'ACT M to SAT M'!A$28,'ACT M to SAT M'!B$28,VLOOKUP(D846,'ACT M to SAT M'!A:B,2,FALSE))))</f>
        <v/>
      </c>
      <c r="F846" s="11" t="str">
        <f t="shared" si="105"/>
        <v/>
      </c>
      <c r="G846" s="11" t="str">
        <f t="shared" si="109"/>
        <v/>
      </c>
      <c r="H846" s="11" t="str">
        <f t="shared" si="106"/>
        <v/>
      </c>
      <c r="I846" s="11" t="str">
        <f t="shared" si="110"/>
        <v/>
      </c>
      <c r="J846" s="11" t="str">
        <f t="shared" si="107"/>
        <v/>
      </c>
      <c r="K846" s="11" t="str">
        <f t="shared" si="111"/>
        <v/>
      </c>
      <c r="L846" s="11" t="str">
        <f>IF('Prax Math 5732'!B846="","",'SAT M to CBEST M'!$A$2+'SAT M to CBEST M'!$B$2*E846)</f>
        <v/>
      </c>
      <c r="M846" s="11" t="str">
        <f>IF('Prax Math 5732'!B846="","", IF(L846&lt;20, 20, IF(L846&gt;80, 80, L846)))</f>
        <v/>
      </c>
    </row>
    <row r="847" spans="1:13" x14ac:dyDescent="0.25">
      <c r="A847" s="11">
        <v>846</v>
      </c>
      <c r="B847" s="30"/>
      <c r="C847" s="25" t="str">
        <f t="shared" si="104"/>
        <v/>
      </c>
      <c r="D847" s="25" t="str">
        <f t="shared" si="108"/>
        <v/>
      </c>
      <c r="E847" s="11" t="str">
        <f>IF('Prax Math 5732'!B847="","",IF('Prax Math 5732'!D847&lt;'ACT M to SAT M'!$A$2,'ACT M to SAT M'!$B$2,IF('Prax Math 5732'!D847&gt;'ACT M to SAT M'!A$28,'ACT M to SAT M'!B$28,VLOOKUP(D847,'ACT M to SAT M'!A:B,2,FALSE))))</f>
        <v/>
      </c>
      <c r="F847" s="11" t="str">
        <f t="shared" si="105"/>
        <v/>
      </c>
      <c r="G847" s="11" t="str">
        <f t="shared" si="109"/>
        <v/>
      </c>
      <c r="H847" s="11" t="str">
        <f t="shared" si="106"/>
        <v/>
      </c>
      <c r="I847" s="11" t="str">
        <f t="shared" si="110"/>
        <v/>
      </c>
      <c r="J847" s="11" t="str">
        <f t="shared" si="107"/>
        <v/>
      </c>
      <c r="K847" s="11" t="str">
        <f t="shared" si="111"/>
        <v/>
      </c>
      <c r="L847" s="11" t="str">
        <f>IF('Prax Math 5732'!B847="","",'SAT M to CBEST M'!$A$2+'SAT M to CBEST M'!$B$2*E847)</f>
        <v/>
      </c>
      <c r="M847" s="11" t="str">
        <f>IF('Prax Math 5732'!B847="","", IF(L847&lt;20, 20, IF(L847&gt;80, 80, L847)))</f>
        <v/>
      </c>
    </row>
    <row r="848" spans="1:13" x14ac:dyDescent="0.25">
      <c r="A848" s="11">
        <v>847</v>
      </c>
      <c r="B848" s="30"/>
      <c r="C848" s="25" t="str">
        <f t="shared" si="104"/>
        <v/>
      </c>
      <c r="D848" s="25" t="str">
        <f t="shared" si="108"/>
        <v/>
      </c>
      <c r="E848" s="11" t="str">
        <f>IF('Prax Math 5732'!B848="","",IF('Prax Math 5732'!D848&lt;'ACT M to SAT M'!$A$2,'ACT M to SAT M'!$B$2,IF('Prax Math 5732'!D848&gt;'ACT M to SAT M'!A$28,'ACT M to SAT M'!B$28,VLOOKUP(D848,'ACT M to SAT M'!A:B,2,FALSE))))</f>
        <v/>
      </c>
      <c r="F848" s="11" t="str">
        <f t="shared" si="105"/>
        <v/>
      </c>
      <c r="G848" s="11" t="str">
        <f t="shared" si="109"/>
        <v/>
      </c>
      <c r="H848" s="11" t="str">
        <f t="shared" si="106"/>
        <v/>
      </c>
      <c r="I848" s="11" t="str">
        <f t="shared" si="110"/>
        <v/>
      </c>
      <c r="J848" s="11" t="str">
        <f t="shared" si="107"/>
        <v/>
      </c>
      <c r="K848" s="11" t="str">
        <f t="shared" si="111"/>
        <v/>
      </c>
      <c r="L848" s="11" t="str">
        <f>IF('Prax Math 5732'!B848="","",'SAT M to CBEST M'!$A$2+'SAT M to CBEST M'!$B$2*E848)</f>
        <v/>
      </c>
      <c r="M848" s="11" t="str">
        <f>IF('Prax Math 5732'!B848="","", IF(L848&lt;20, 20, IF(L848&gt;80, 80, L848)))</f>
        <v/>
      </c>
    </row>
    <row r="849" spans="1:13" x14ac:dyDescent="0.25">
      <c r="A849" s="11">
        <v>848</v>
      </c>
      <c r="B849" s="30"/>
      <c r="C849" s="25" t="str">
        <f t="shared" si="104"/>
        <v/>
      </c>
      <c r="D849" s="25" t="str">
        <f t="shared" si="108"/>
        <v/>
      </c>
      <c r="E849" s="11" t="str">
        <f>IF('Prax Math 5732'!B849="","",IF('Prax Math 5732'!D849&lt;'ACT M to SAT M'!$A$2,'ACT M to SAT M'!$B$2,IF('Prax Math 5732'!D849&gt;'ACT M to SAT M'!A$28,'ACT M to SAT M'!B$28,VLOOKUP(D849,'ACT M to SAT M'!A:B,2,FALSE))))</f>
        <v/>
      </c>
      <c r="F849" s="11" t="str">
        <f t="shared" si="105"/>
        <v/>
      </c>
      <c r="G849" s="11" t="str">
        <f t="shared" si="109"/>
        <v/>
      </c>
      <c r="H849" s="11" t="str">
        <f t="shared" si="106"/>
        <v/>
      </c>
      <c r="I849" s="11" t="str">
        <f t="shared" si="110"/>
        <v/>
      </c>
      <c r="J849" s="11" t="str">
        <f t="shared" si="107"/>
        <v/>
      </c>
      <c r="K849" s="11" t="str">
        <f t="shared" si="111"/>
        <v/>
      </c>
      <c r="L849" s="11" t="str">
        <f>IF('Prax Math 5732'!B849="","",'SAT M to CBEST M'!$A$2+'SAT M to CBEST M'!$B$2*E849)</f>
        <v/>
      </c>
      <c r="M849" s="11" t="str">
        <f>IF('Prax Math 5732'!B849="","", IF(L849&lt;20, 20, IF(L849&gt;80, 80, L849)))</f>
        <v/>
      </c>
    </row>
    <row r="850" spans="1:13" x14ac:dyDescent="0.25">
      <c r="A850" s="11">
        <v>849</v>
      </c>
      <c r="B850" s="30"/>
      <c r="C850" s="25" t="str">
        <f t="shared" si="104"/>
        <v/>
      </c>
      <c r="D850" s="25" t="str">
        <f t="shared" si="108"/>
        <v/>
      </c>
      <c r="E850" s="11" t="str">
        <f>IF('Prax Math 5732'!B850="","",IF('Prax Math 5732'!D850&lt;'ACT M to SAT M'!$A$2,'ACT M to SAT M'!$B$2,IF('Prax Math 5732'!D850&gt;'ACT M to SAT M'!A$28,'ACT M to SAT M'!B$28,VLOOKUP(D850,'ACT M to SAT M'!A:B,2,FALSE))))</f>
        <v/>
      </c>
      <c r="F850" s="11" t="str">
        <f t="shared" si="105"/>
        <v/>
      </c>
      <c r="G850" s="11" t="str">
        <f t="shared" si="109"/>
        <v/>
      </c>
      <c r="H850" s="11" t="str">
        <f t="shared" si="106"/>
        <v/>
      </c>
      <c r="I850" s="11" t="str">
        <f t="shared" si="110"/>
        <v/>
      </c>
      <c r="J850" s="11" t="str">
        <f t="shared" si="107"/>
        <v/>
      </c>
      <c r="K850" s="11" t="str">
        <f t="shared" si="111"/>
        <v/>
      </c>
      <c r="L850" s="11" t="str">
        <f>IF('Prax Math 5732'!B850="","",'SAT M to CBEST M'!$A$2+'SAT M to CBEST M'!$B$2*E850)</f>
        <v/>
      </c>
      <c r="M850" s="11" t="str">
        <f>IF('Prax Math 5732'!B850="","", IF(L850&lt;20, 20, IF(L850&gt;80, 80, L850)))</f>
        <v/>
      </c>
    </row>
    <row r="851" spans="1:13" x14ac:dyDescent="0.25">
      <c r="A851" s="11">
        <v>850</v>
      </c>
      <c r="B851" s="30"/>
      <c r="C851" s="25" t="str">
        <f t="shared" si="104"/>
        <v/>
      </c>
      <c r="D851" s="25" t="str">
        <f t="shared" si="108"/>
        <v/>
      </c>
      <c r="E851" s="11" t="str">
        <f>IF('Prax Math 5732'!B851="","",IF('Prax Math 5732'!D851&lt;'ACT M to SAT M'!$A$2,'ACT M to SAT M'!$B$2,IF('Prax Math 5732'!D851&gt;'ACT M to SAT M'!A$28,'ACT M to SAT M'!B$28,VLOOKUP(D851,'ACT M to SAT M'!A:B,2,FALSE))))</f>
        <v/>
      </c>
      <c r="F851" s="11" t="str">
        <f t="shared" si="105"/>
        <v/>
      </c>
      <c r="G851" s="11" t="str">
        <f t="shared" si="109"/>
        <v/>
      </c>
      <c r="H851" s="11" t="str">
        <f t="shared" si="106"/>
        <v/>
      </c>
      <c r="I851" s="11" t="str">
        <f t="shared" si="110"/>
        <v/>
      </c>
      <c r="J851" s="11" t="str">
        <f t="shared" si="107"/>
        <v/>
      </c>
      <c r="K851" s="11" t="str">
        <f t="shared" si="111"/>
        <v/>
      </c>
      <c r="L851" s="11" t="str">
        <f>IF('Prax Math 5732'!B851="","",'SAT M to CBEST M'!$A$2+'SAT M to CBEST M'!$B$2*E851)</f>
        <v/>
      </c>
      <c r="M851" s="11" t="str">
        <f>IF('Prax Math 5732'!B851="","", IF(L851&lt;20, 20, IF(L851&gt;80, 80, L851)))</f>
        <v/>
      </c>
    </row>
    <row r="852" spans="1:13" x14ac:dyDescent="0.25">
      <c r="A852" s="11">
        <v>851</v>
      </c>
      <c r="B852" s="30"/>
      <c r="C852" s="25" t="str">
        <f t="shared" si="104"/>
        <v/>
      </c>
      <c r="D852" s="25" t="str">
        <f t="shared" si="108"/>
        <v/>
      </c>
      <c r="E852" s="11" t="str">
        <f>IF('Prax Math 5732'!B852="","",IF('Prax Math 5732'!D852&lt;'ACT M to SAT M'!$A$2,'ACT M to SAT M'!$B$2,IF('Prax Math 5732'!D852&gt;'ACT M to SAT M'!A$28,'ACT M to SAT M'!B$28,VLOOKUP(D852,'ACT M to SAT M'!A:B,2,FALSE))))</f>
        <v/>
      </c>
      <c r="F852" s="11" t="str">
        <f t="shared" si="105"/>
        <v/>
      </c>
      <c r="G852" s="11" t="str">
        <f t="shared" si="109"/>
        <v/>
      </c>
      <c r="H852" s="11" t="str">
        <f t="shared" si="106"/>
        <v/>
      </c>
      <c r="I852" s="11" t="str">
        <f t="shared" si="110"/>
        <v/>
      </c>
      <c r="J852" s="11" t="str">
        <f t="shared" si="107"/>
        <v/>
      </c>
      <c r="K852" s="11" t="str">
        <f t="shared" si="111"/>
        <v/>
      </c>
      <c r="L852" s="11" t="str">
        <f>IF('Prax Math 5732'!B852="","",'SAT M to CBEST M'!$A$2+'SAT M to CBEST M'!$B$2*E852)</f>
        <v/>
      </c>
      <c r="M852" s="11" t="str">
        <f>IF('Prax Math 5732'!B852="","", IF(L852&lt;20, 20, IF(L852&gt;80, 80, L852)))</f>
        <v/>
      </c>
    </row>
    <row r="853" spans="1:13" x14ac:dyDescent="0.25">
      <c r="A853" s="11">
        <v>852</v>
      </c>
      <c r="B853" s="30"/>
      <c r="C853" s="25" t="str">
        <f t="shared" si="104"/>
        <v/>
      </c>
      <c r="D853" s="25" t="str">
        <f t="shared" si="108"/>
        <v/>
      </c>
      <c r="E853" s="11" t="str">
        <f>IF('Prax Math 5732'!B853="","",IF('Prax Math 5732'!D853&lt;'ACT M to SAT M'!$A$2,'ACT M to SAT M'!$B$2,IF('Prax Math 5732'!D853&gt;'ACT M to SAT M'!A$28,'ACT M to SAT M'!B$28,VLOOKUP(D853,'ACT M to SAT M'!A:B,2,FALSE))))</f>
        <v/>
      </c>
      <c r="F853" s="11" t="str">
        <f t="shared" si="105"/>
        <v/>
      </c>
      <c r="G853" s="11" t="str">
        <f t="shared" si="109"/>
        <v/>
      </c>
      <c r="H853" s="11" t="str">
        <f t="shared" si="106"/>
        <v/>
      </c>
      <c r="I853" s="11" t="str">
        <f t="shared" si="110"/>
        <v/>
      </c>
      <c r="J853" s="11" t="str">
        <f t="shared" si="107"/>
        <v/>
      </c>
      <c r="K853" s="11" t="str">
        <f t="shared" si="111"/>
        <v/>
      </c>
      <c r="L853" s="11" t="str">
        <f>IF('Prax Math 5732'!B853="","",'SAT M to CBEST M'!$A$2+'SAT M to CBEST M'!$B$2*E853)</f>
        <v/>
      </c>
      <c r="M853" s="11" t="str">
        <f>IF('Prax Math 5732'!B853="","", IF(L853&lt;20, 20, IF(L853&gt;80, 80, L853)))</f>
        <v/>
      </c>
    </row>
    <row r="854" spans="1:13" x14ac:dyDescent="0.25">
      <c r="A854" s="11">
        <v>853</v>
      </c>
      <c r="B854" s="30"/>
      <c r="C854" s="25" t="str">
        <f t="shared" si="104"/>
        <v/>
      </c>
      <c r="D854" s="25" t="str">
        <f t="shared" si="108"/>
        <v/>
      </c>
      <c r="E854" s="11" t="str">
        <f>IF('Prax Math 5732'!B854="","",IF('Prax Math 5732'!D854&lt;'ACT M to SAT M'!$A$2,'ACT M to SAT M'!$B$2,IF('Prax Math 5732'!D854&gt;'ACT M to SAT M'!A$28,'ACT M to SAT M'!B$28,VLOOKUP(D854,'ACT M to SAT M'!A:B,2,FALSE))))</f>
        <v/>
      </c>
      <c r="F854" s="11" t="str">
        <f t="shared" si="105"/>
        <v/>
      </c>
      <c r="G854" s="11" t="str">
        <f t="shared" si="109"/>
        <v/>
      </c>
      <c r="H854" s="11" t="str">
        <f t="shared" si="106"/>
        <v/>
      </c>
      <c r="I854" s="11" t="str">
        <f t="shared" si="110"/>
        <v/>
      </c>
      <c r="J854" s="11" t="str">
        <f t="shared" si="107"/>
        <v/>
      </c>
      <c r="K854" s="11" t="str">
        <f t="shared" si="111"/>
        <v/>
      </c>
      <c r="L854" s="11" t="str">
        <f>IF('Prax Math 5732'!B854="","",'SAT M to CBEST M'!$A$2+'SAT M to CBEST M'!$B$2*E854)</f>
        <v/>
      </c>
      <c r="M854" s="11" t="str">
        <f>IF('Prax Math 5732'!B854="","", IF(L854&lt;20, 20, IF(L854&gt;80, 80, L854)))</f>
        <v/>
      </c>
    </row>
    <row r="855" spans="1:13" x14ac:dyDescent="0.25">
      <c r="A855" s="11">
        <v>854</v>
      </c>
      <c r="B855" s="30"/>
      <c r="C855" s="25" t="str">
        <f t="shared" si="104"/>
        <v/>
      </c>
      <c r="D855" s="25" t="str">
        <f t="shared" si="108"/>
        <v/>
      </c>
      <c r="E855" s="11" t="str">
        <f>IF('Prax Math 5732'!B855="","",IF('Prax Math 5732'!D855&lt;'ACT M to SAT M'!$A$2,'ACT M to SAT M'!$B$2,IF('Prax Math 5732'!D855&gt;'ACT M to SAT M'!A$28,'ACT M to SAT M'!B$28,VLOOKUP(D855,'ACT M to SAT M'!A:B,2,FALSE))))</f>
        <v/>
      </c>
      <c r="F855" s="11" t="str">
        <f t="shared" si="105"/>
        <v/>
      </c>
      <c r="G855" s="11" t="str">
        <f t="shared" si="109"/>
        <v/>
      </c>
      <c r="H855" s="11" t="str">
        <f t="shared" si="106"/>
        <v/>
      </c>
      <c r="I855" s="11" t="str">
        <f t="shared" si="110"/>
        <v/>
      </c>
      <c r="J855" s="11" t="str">
        <f t="shared" si="107"/>
        <v/>
      </c>
      <c r="K855" s="11" t="str">
        <f t="shared" si="111"/>
        <v/>
      </c>
      <c r="L855" s="11" t="str">
        <f>IF('Prax Math 5732'!B855="","",'SAT M to CBEST M'!$A$2+'SAT M to CBEST M'!$B$2*E855)</f>
        <v/>
      </c>
      <c r="M855" s="11" t="str">
        <f>IF('Prax Math 5732'!B855="","", IF(L855&lt;20, 20, IF(L855&gt;80, 80, L855)))</f>
        <v/>
      </c>
    </row>
    <row r="856" spans="1:13" x14ac:dyDescent="0.25">
      <c r="A856" s="11">
        <v>855</v>
      </c>
      <c r="B856" s="30"/>
      <c r="C856" s="25" t="str">
        <f t="shared" si="104"/>
        <v/>
      </c>
      <c r="D856" s="25" t="str">
        <f t="shared" si="108"/>
        <v/>
      </c>
      <c r="E856" s="11" t="str">
        <f>IF('Prax Math 5732'!B856="","",IF('Prax Math 5732'!D856&lt;'ACT M to SAT M'!$A$2,'ACT M to SAT M'!$B$2,IF('Prax Math 5732'!D856&gt;'ACT M to SAT M'!A$28,'ACT M to SAT M'!B$28,VLOOKUP(D856,'ACT M to SAT M'!A:B,2,FALSE))))</f>
        <v/>
      </c>
      <c r="F856" s="11" t="str">
        <f t="shared" si="105"/>
        <v/>
      </c>
      <c r="G856" s="11" t="str">
        <f t="shared" si="109"/>
        <v/>
      </c>
      <c r="H856" s="11" t="str">
        <f t="shared" si="106"/>
        <v/>
      </c>
      <c r="I856" s="11" t="str">
        <f t="shared" si="110"/>
        <v/>
      </c>
      <c r="J856" s="11" t="str">
        <f t="shared" si="107"/>
        <v/>
      </c>
      <c r="K856" s="11" t="str">
        <f t="shared" si="111"/>
        <v/>
      </c>
      <c r="L856" s="11" t="str">
        <f>IF('Prax Math 5732'!B856="","",'SAT M to CBEST M'!$A$2+'SAT M to CBEST M'!$B$2*E856)</f>
        <v/>
      </c>
      <c r="M856" s="11" t="str">
        <f>IF('Prax Math 5732'!B856="","", IF(L856&lt;20, 20, IF(L856&gt;80, 80, L856)))</f>
        <v/>
      </c>
    </row>
    <row r="857" spans="1:13" x14ac:dyDescent="0.25">
      <c r="A857" s="11">
        <v>856</v>
      </c>
      <c r="B857" s="30"/>
      <c r="C857" s="25" t="str">
        <f t="shared" si="104"/>
        <v/>
      </c>
      <c r="D857" s="25" t="str">
        <f t="shared" si="108"/>
        <v/>
      </c>
      <c r="E857" s="11" t="str">
        <f>IF('Prax Math 5732'!B857="","",IF('Prax Math 5732'!D857&lt;'ACT M to SAT M'!$A$2,'ACT M to SAT M'!$B$2,IF('Prax Math 5732'!D857&gt;'ACT M to SAT M'!A$28,'ACT M to SAT M'!B$28,VLOOKUP(D857,'ACT M to SAT M'!A:B,2,FALSE))))</f>
        <v/>
      </c>
      <c r="F857" s="11" t="str">
        <f t="shared" si="105"/>
        <v/>
      </c>
      <c r="G857" s="11" t="str">
        <f t="shared" si="109"/>
        <v/>
      </c>
      <c r="H857" s="11" t="str">
        <f t="shared" si="106"/>
        <v/>
      </c>
      <c r="I857" s="11" t="str">
        <f t="shared" si="110"/>
        <v/>
      </c>
      <c r="J857" s="11" t="str">
        <f t="shared" si="107"/>
        <v/>
      </c>
      <c r="K857" s="11" t="str">
        <f t="shared" si="111"/>
        <v/>
      </c>
      <c r="L857" s="11" t="str">
        <f>IF('Prax Math 5732'!B857="","",'SAT M to CBEST M'!$A$2+'SAT M to CBEST M'!$B$2*E857)</f>
        <v/>
      </c>
      <c r="M857" s="11" t="str">
        <f>IF('Prax Math 5732'!B857="","", IF(L857&lt;20, 20, IF(L857&gt;80, 80, L857)))</f>
        <v/>
      </c>
    </row>
    <row r="858" spans="1:13" x14ac:dyDescent="0.25">
      <c r="A858" s="11">
        <v>857</v>
      </c>
      <c r="B858" s="30"/>
      <c r="C858" s="25" t="str">
        <f t="shared" si="104"/>
        <v/>
      </c>
      <c r="D858" s="25" t="str">
        <f t="shared" si="108"/>
        <v/>
      </c>
      <c r="E858" s="11" t="str">
        <f>IF('Prax Math 5732'!B858="","",IF('Prax Math 5732'!D858&lt;'ACT M to SAT M'!$A$2,'ACT M to SAT M'!$B$2,IF('Prax Math 5732'!D858&gt;'ACT M to SAT M'!A$28,'ACT M to SAT M'!B$28,VLOOKUP(D858,'ACT M to SAT M'!A:B,2,FALSE))))</f>
        <v/>
      </c>
      <c r="F858" s="11" t="str">
        <f t="shared" si="105"/>
        <v/>
      </c>
      <c r="G858" s="11" t="str">
        <f t="shared" si="109"/>
        <v/>
      </c>
      <c r="H858" s="11" t="str">
        <f t="shared" si="106"/>
        <v/>
      </c>
      <c r="I858" s="11" t="str">
        <f t="shared" si="110"/>
        <v/>
      </c>
      <c r="J858" s="11" t="str">
        <f t="shared" si="107"/>
        <v/>
      </c>
      <c r="K858" s="11" t="str">
        <f t="shared" si="111"/>
        <v/>
      </c>
      <c r="L858" s="11" t="str">
        <f>IF('Prax Math 5732'!B858="","",'SAT M to CBEST M'!$A$2+'SAT M to CBEST M'!$B$2*E858)</f>
        <v/>
      </c>
      <c r="M858" s="11" t="str">
        <f>IF('Prax Math 5732'!B858="","", IF(L858&lt;20, 20, IF(L858&gt;80, 80, L858)))</f>
        <v/>
      </c>
    </row>
    <row r="859" spans="1:13" x14ac:dyDescent="0.25">
      <c r="A859" s="11">
        <v>858</v>
      </c>
      <c r="B859" s="30"/>
      <c r="C859" s="25" t="str">
        <f t="shared" si="104"/>
        <v/>
      </c>
      <c r="D859" s="25" t="str">
        <f t="shared" si="108"/>
        <v/>
      </c>
      <c r="E859" s="11" t="str">
        <f>IF('Prax Math 5732'!B859="","",IF('Prax Math 5732'!D859&lt;'ACT M to SAT M'!$A$2,'ACT M to SAT M'!$B$2,IF('Prax Math 5732'!D859&gt;'ACT M to SAT M'!A$28,'ACT M to SAT M'!B$28,VLOOKUP(D859,'ACT M to SAT M'!A:B,2,FALSE))))</f>
        <v/>
      </c>
      <c r="F859" s="11" t="str">
        <f t="shared" si="105"/>
        <v/>
      </c>
      <c r="G859" s="11" t="str">
        <f t="shared" si="109"/>
        <v/>
      </c>
      <c r="H859" s="11" t="str">
        <f t="shared" si="106"/>
        <v/>
      </c>
      <c r="I859" s="11" t="str">
        <f t="shared" si="110"/>
        <v/>
      </c>
      <c r="J859" s="11" t="str">
        <f t="shared" si="107"/>
        <v/>
      </c>
      <c r="K859" s="11" t="str">
        <f t="shared" si="111"/>
        <v/>
      </c>
      <c r="L859" s="11" t="str">
        <f>IF('Prax Math 5732'!B859="","",'SAT M to CBEST M'!$A$2+'SAT M to CBEST M'!$B$2*E859)</f>
        <v/>
      </c>
      <c r="M859" s="11" t="str">
        <f>IF('Prax Math 5732'!B859="","", IF(L859&lt;20, 20, IF(L859&gt;80, 80, L859)))</f>
        <v/>
      </c>
    </row>
    <row r="860" spans="1:13" x14ac:dyDescent="0.25">
      <c r="A860" s="11">
        <v>859</v>
      </c>
      <c r="B860" s="30"/>
      <c r="C860" s="25" t="str">
        <f t="shared" si="104"/>
        <v/>
      </c>
      <c r="D860" s="25" t="str">
        <f t="shared" si="108"/>
        <v/>
      </c>
      <c r="E860" s="11" t="str">
        <f>IF('Prax Math 5732'!B860="","",IF('Prax Math 5732'!D860&lt;'ACT M to SAT M'!$A$2,'ACT M to SAT M'!$B$2,IF('Prax Math 5732'!D860&gt;'ACT M to SAT M'!A$28,'ACT M to SAT M'!B$28,VLOOKUP(D860,'ACT M to SAT M'!A:B,2,FALSE))))</f>
        <v/>
      </c>
      <c r="F860" s="11" t="str">
        <f t="shared" si="105"/>
        <v/>
      </c>
      <c r="G860" s="11" t="str">
        <f t="shared" si="109"/>
        <v/>
      </c>
      <c r="H860" s="11" t="str">
        <f t="shared" si="106"/>
        <v/>
      </c>
      <c r="I860" s="11" t="str">
        <f t="shared" si="110"/>
        <v/>
      </c>
      <c r="J860" s="11" t="str">
        <f t="shared" si="107"/>
        <v/>
      </c>
      <c r="K860" s="11" t="str">
        <f t="shared" si="111"/>
        <v/>
      </c>
      <c r="L860" s="11" t="str">
        <f>IF('Prax Math 5732'!B860="","",'SAT M to CBEST M'!$A$2+'SAT M to CBEST M'!$B$2*E860)</f>
        <v/>
      </c>
      <c r="M860" s="11" t="str">
        <f>IF('Prax Math 5732'!B860="","", IF(L860&lt;20, 20, IF(L860&gt;80, 80, L860)))</f>
        <v/>
      </c>
    </row>
    <row r="861" spans="1:13" x14ac:dyDescent="0.25">
      <c r="A861" s="11">
        <v>860</v>
      </c>
      <c r="B861" s="30"/>
      <c r="C861" s="25" t="str">
        <f t="shared" si="104"/>
        <v/>
      </c>
      <c r="D861" s="25" t="str">
        <f t="shared" si="108"/>
        <v/>
      </c>
      <c r="E861" s="11" t="str">
        <f>IF('Prax Math 5732'!B861="","",IF('Prax Math 5732'!D861&lt;'ACT M to SAT M'!$A$2,'ACT M to SAT M'!$B$2,IF('Prax Math 5732'!D861&gt;'ACT M to SAT M'!A$28,'ACT M to SAT M'!B$28,VLOOKUP(D861,'ACT M to SAT M'!A:B,2,FALSE))))</f>
        <v/>
      </c>
      <c r="F861" s="11" t="str">
        <f t="shared" si="105"/>
        <v/>
      </c>
      <c r="G861" s="11" t="str">
        <f t="shared" si="109"/>
        <v/>
      </c>
      <c r="H861" s="11" t="str">
        <f t="shared" si="106"/>
        <v/>
      </c>
      <c r="I861" s="11" t="str">
        <f t="shared" si="110"/>
        <v/>
      </c>
      <c r="J861" s="11" t="str">
        <f t="shared" si="107"/>
        <v/>
      </c>
      <c r="K861" s="11" t="str">
        <f t="shared" si="111"/>
        <v/>
      </c>
      <c r="L861" s="11" t="str">
        <f>IF('Prax Math 5732'!B861="","",'SAT M to CBEST M'!$A$2+'SAT M to CBEST M'!$B$2*E861)</f>
        <v/>
      </c>
      <c r="M861" s="11" t="str">
        <f>IF('Prax Math 5732'!B861="","", IF(L861&lt;20, 20, IF(L861&gt;80, 80, L861)))</f>
        <v/>
      </c>
    </row>
    <row r="862" spans="1:13" x14ac:dyDescent="0.25">
      <c r="A862" s="11">
        <v>861</v>
      </c>
      <c r="B862" s="30"/>
      <c r="C862" s="25" t="str">
        <f t="shared" si="104"/>
        <v/>
      </c>
      <c r="D862" s="25" t="str">
        <f t="shared" si="108"/>
        <v/>
      </c>
      <c r="E862" s="11" t="str">
        <f>IF('Prax Math 5732'!B862="","",IF('Prax Math 5732'!D862&lt;'ACT M to SAT M'!$A$2,'ACT M to SAT M'!$B$2,IF('Prax Math 5732'!D862&gt;'ACT M to SAT M'!A$28,'ACT M to SAT M'!B$28,VLOOKUP(D862,'ACT M to SAT M'!A:B,2,FALSE))))</f>
        <v/>
      </c>
      <c r="F862" s="11" t="str">
        <f t="shared" si="105"/>
        <v/>
      </c>
      <c r="G862" s="11" t="str">
        <f t="shared" si="109"/>
        <v/>
      </c>
      <c r="H862" s="11" t="str">
        <f t="shared" si="106"/>
        <v/>
      </c>
      <c r="I862" s="11" t="str">
        <f t="shared" si="110"/>
        <v/>
      </c>
      <c r="J862" s="11" t="str">
        <f t="shared" si="107"/>
        <v/>
      </c>
      <c r="K862" s="11" t="str">
        <f t="shared" si="111"/>
        <v/>
      </c>
      <c r="L862" s="11" t="str">
        <f>IF('Prax Math 5732'!B862="","",'SAT M to CBEST M'!$A$2+'SAT M to CBEST M'!$B$2*E862)</f>
        <v/>
      </c>
      <c r="M862" s="11" t="str">
        <f>IF('Prax Math 5732'!B862="","", IF(L862&lt;20, 20, IF(L862&gt;80, 80, L862)))</f>
        <v/>
      </c>
    </row>
    <row r="863" spans="1:13" x14ac:dyDescent="0.25">
      <c r="A863" s="11">
        <v>862</v>
      </c>
      <c r="B863" s="30"/>
      <c r="C863" s="25" t="str">
        <f t="shared" si="104"/>
        <v/>
      </c>
      <c r="D863" s="25" t="str">
        <f t="shared" si="108"/>
        <v/>
      </c>
      <c r="E863" s="11" t="str">
        <f>IF('Prax Math 5732'!B863="","",IF('Prax Math 5732'!D863&lt;'ACT M to SAT M'!$A$2,'ACT M to SAT M'!$B$2,IF('Prax Math 5732'!D863&gt;'ACT M to SAT M'!A$28,'ACT M to SAT M'!B$28,VLOOKUP(D863,'ACT M to SAT M'!A:B,2,FALSE))))</f>
        <v/>
      </c>
      <c r="F863" s="11" t="str">
        <f t="shared" si="105"/>
        <v/>
      </c>
      <c r="G863" s="11" t="str">
        <f t="shared" si="109"/>
        <v/>
      </c>
      <c r="H863" s="11" t="str">
        <f t="shared" si="106"/>
        <v/>
      </c>
      <c r="I863" s="11" t="str">
        <f t="shared" si="110"/>
        <v/>
      </c>
      <c r="J863" s="11" t="str">
        <f t="shared" si="107"/>
        <v/>
      </c>
      <c r="K863" s="11" t="str">
        <f t="shared" si="111"/>
        <v/>
      </c>
      <c r="L863" s="11" t="str">
        <f>IF('Prax Math 5732'!B863="","",'SAT M to CBEST M'!$A$2+'SAT M to CBEST M'!$B$2*E863)</f>
        <v/>
      </c>
      <c r="M863" s="11" t="str">
        <f>IF('Prax Math 5732'!B863="","", IF(L863&lt;20, 20, IF(L863&gt;80, 80, L863)))</f>
        <v/>
      </c>
    </row>
    <row r="864" spans="1:13" x14ac:dyDescent="0.25">
      <c r="A864" s="11">
        <v>863</v>
      </c>
      <c r="B864" s="30"/>
      <c r="C864" s="25" t="str">
        <f t="shared" si="104"/>
        <v/>
      </c>
      <c r="D864" s="25" t="str">
        <f t="shared" si="108"/>
        <v/>
      </c>
      <c r="E864" s="11" t="str">
        <f>IF('Prax Math 5732'!B864="","",IF('Prax Math 5732'!D864&lt;'ACT M to SAT M'!$A$2,'ACT M to SAT M'!$B$2,IF('Prax Math 5732'!D864&gt;'ACT M to SAT M'!A$28,'ACT M to SAT M'!B$28,VLOOKUP(D864,'ACT M to SAT M'!A:B,2,FALSE))))</f>
        <v/>
      </c>
      <c r="F864" s="11" t="str">
        <f t="shared" si="105"/>
        <v/>
      </c>
      <c r="G864" s="11" t="str">
        <f t="shared" si="109"/>
        <v/>
      </c>
      <c r="H864" s="11" t="str">
        <f t="shared" si="106"/>
        <v/>
      </c>
      <c r="I864" s="11" t="str">
        <f t="shared" si="110"/>
        <v/>
      </c>
      <c r="J864" s="11" t="str">
        <f t="shared" si="107"/>
        <v/>
      </c>
      <c r="K864" s="11" t="str">
        <f t="shared" si="111"/>
        <v/>
      </c>
      <c r="L864" s="11" t="str">
        <f>IF('Prax Math 5732'!B864="","",'SAT M to CBEST M'!$A$2+'SAT M to CBEST M'!$B$2*E864)</f>
        <v/>
      </c>
      <c r="M864" s="11" t="str">
        <f>IF('Prax Math 5732'!B864="","", IF(L864&lt;20, 20, IF(L864&gt;80, 80, L864)))</f>
        <v/>
      </c>
    </row>
    <row r="865" spans="1:13" x14ac:dyDescent="0.25">
      <c r="A865" s="11">
        <v>864</v>
      </c>
      <c r="B865" s="30"/>
      <c r="C865" s="25" t="str">
        <f t="shared" si="104"/>
        <v/>
      </c>
      <c r="D865" s="25" t="str">
        <f t="shared" si="108"/>
        <v/>
      </c>
      <c r="E865" s="11" t="str">
        <f>IF('Prax Math 5732'!B865="","",IF('Prax Math 5732'!D865&lt;'ACT M to SAT M'!$A$2,'ACT M to SAT M'!$B$2,IF('Prax Math 5732'!D865&gt;'ACT M to SAT M'!A$28,'ACT M to SAT M'!B$28,VLOOKUP(D865,'ACT M to SAT M'!A:B,2,FALSE))))</f>
        <v/>
      </c>
      <c r="F865" s="11" t="str">
        <f t="shared" si="105"/>
        <v/>
      </c>
      <c r="G865" s="11" t="str">
        <f t="shared" si="109"/>
        <v/>
      </c>
      <c r="H865" s="11" t="str">
        <f t="shared" si="106"/>
        <v/>
      </c>
      <c r="I865" s="11" t="str">
        <f t="shared" si="110"/>
        <v/>
      </c>
      <c r="J865" s="11" t="str">
        <f t="shared" si="107"/>
        <v/>
      </c>
      <c r="K865" s="11" t="str">
        <f t="shared" si="111"/>
        <v/>
      </c>
      <c r="L865" s="11" t="str">
        <f>IF('Prax Math 5732'!B865="","",'SAT M to CBEST M'!$A$2+'SAT M to CBEST M'!$B$2*E865)</f>
        <v/>
      </c>
      <c r="M865" s="11" t="str">
        <f>IF('Prax Math 5732'!B865="","", IF(L865&lt;20, 20, IF(L865&gt;80, 80, L865)))</f>
        <v/>
      </c>
    </row>
    <row r="866" spans="1:13" x14ac:dyDescent="0.25">
      <c r="A866" s="11">
        <v>865</v>
      </c>
      <c r="B866" s="30"/>
      <c r="C866" s="25" t="str">
        <f t="shared" si="104"/>
        <v/>
      </c>
      <c r="D866" s="25" t="str">
        <f t="shared" si="108"/>
        <v/>
      </c>
      <c r="E866" s="11" t="str">
        <f>IF('Prax Math 5732'!B866="","",IF('Prax Math 5732'!D866&lt;'ACT M to SAT M'!$A$2,'ACT M to SAT M'!$B$2,IF('Prax Math 5732'!D866&gt;'ACT M to SAT M'!A$28,'ACT M to SAT M'!B$28,VLOOKUP(D866,'ACT M to SAT M'!A:B,2,FALSE))))</f>
        <v/>
      </c>
      <c r="F866" s="11" t="str">
        <f t="shared" si="105"/>
        <v/>
      </c>
      <c r="G866" s="11" t="str">
        <f t="shared" si="109"/>
        <v/>
      </c>
      <c r="H866" s="11" t="str">
        <f t="shared" si="106"/>
        <v/>
      </c>
      <c r="I866" s="11" t="str">
        <f t="shared" si="110"/>
        <v/>
      </c>
      <c r="J866" s="11" t="str">
        <f t="shared" si="107"/>
        <v/>
      </c>
      <c r="K866" s="11" t="str">
        <f t="shared" si="111"/>
        <v/>
      </c>
      <c r="L866" s="11" t="str">
        <f>IF('Prax Math 5732'!B866="","",'SAT M to CBEST M'!$A$2+'SAT M to CBEST M'!$B$2*E866)</f>
        <v/>
      </c>
      <c r="M866" s="11" t="str">
        <f>IF('Prax Math 5732'!B866="","", IF(L866&lt;20, 20, IF(L866&gt;80, 80, L866)))</f>
        <v/>
      </c>
    </row>
    <row r="867" spans="1:13" x14ac:dyDescent="0.25">
      <c r="A867" s="11">
        <v>866</v>
      </c>
      <c r="B867" s="30"/>
      <c r="C867" s="25" t="str">
        <f t="shared" si="104"/>
        <v/>
      </c>
      <c r="D867" s="25" t="str">
        <f t="shared" si="108"/>
        <v/>
      </c>
      <c r="E867" s="11" t="str">
        <f>IF('Prax Math 5732'!B867="","",IF('Prax Math 5732'!D867&lt;'ACT M to SAT M'!$A$2,'ACT M to SAT M'!$B$2,IF('Prax Math 5732'!D867&gt;'ACT M to SAT M'!A$28,'ACT M to SAT M'!B$28,VLOOKUP(D867,'ACT M to SAT M'!A:B,2,FALSE))))</f>
        <v/>
      </c>
      <c r="F867" s="11" t="str">
        <f t="shared" si="105"/>
        <v/>
      </c>
      <c r="G867" s="11" t="str">
        <f t="shared" si="109"/>
        <v/>
      </c>
      <c r="H867" s="11" t="str">
        <f t="shared" si="106"/>
        <v/>
      </c>
      <c r="I867" s="11" t="str">
        <f t="shared" si="110"/>
        <v/>
      </c>
      <c r="J867" s="11" t="str">
        <f t="shared" si="107"/>
        <v/>
      </c>
      <c r="K867" s="11" t="str">
        <f t="shared" si="111"/>
        <v/>
      </c>
      <c r="L867" s="11" t="str">
        <f>IF('Prax Math 5732'!B867="","",'SAT M to CBEST M'!$A$2+'SAT M to CBEST M'!$B$2*E867)</f>
        <v/>
      </c>
      <c r="M867" s="11" t="str">
        <f>IF('Prax Math 5732'!B867="","", IF(L867&lt;20, 20, IF(L867&gt;80, 80, L867)))</f>
        <v/>
      </c>
    </row>
    <row r="868" spans="1:13" x14ac:dyDescent="0.25">
      <c r="A868" s="11">
        <v>867</v>
      </c>
      <c r="B868" s="30"/>
      <c r="C868" s="25" t="str">
        <f t="shared" si="104"/>
        <v/>
      </c>
      <c r="D868" s="25" t="str">
        <f t="shared" si="108"/>
        <v/>
      </c>
      <c r="E868" s="11" t="str">
        <f>IF('Prax Math 5732'!B868="","",IF('Prax Math 5732'!D868&lt;'ACT M to SAT M'!$A$2,'ACT M to SAT M'!$B$2,IF('Prax Math 5732'!D868&gt;'ACT M to SAT M'!A$28,'ACT M to SAT M'!B$28,VLOOKUP(D868,'ACT M to SAT M'!A:B,2,FALSE))))</f>
        <v/>
      </c>
      <c r="F868" s="11" t="str">
        <f t="shared" si="105"/>
        <v/>
      </c>
      <c r="G868" s="11" t="str">
        <f t="shared" si="109"/>
        <v/>
      </c>
      <c r="H868" s="11" t="str">
        <f t="shared" si="106"/>
        <v/>
      </c>
      <c r="I868" s="11" t="str">
        <f t="shared" si="110"/>
        <v/>
      </c>
      <c r="J868" s="11" t="str">
        <f t="shared" si="107"/>
        <v/>
      </c>
      <c r="K868" s="11" t="str">
        <f t="shared" si="111"/>
        <v/>
      </c>
      <c r="L868" s="11" t="str">
        <f>IF('Prax Math 5732'!B868="","",'SAT M to CBEST M'!$A$2+'SAT M to CBEST M'!$B$2*E868)</f>
        <v/>
      </c>
      <c r="M868" s="11" t="str">
        <f>IF('Prax Math 5732'!B868="","", IF(L868&lt;20, 20, IF(L868&gt;80, 80, L868)))</f>
        <v/>
      </c>
    </row>
    <row r="869" spans="1:13" x14ac:dyDescent="0.25">
      <c r="A869" s="11">
        <v>868</v>
      </c>
      <c r="B869" s="30"/>
      <c r="C869" s="25" t="str">
        <f t="shared" si="104"/>
        <v/>
      </c>
      <c r="D869" s="25" t="str">
        <f t="shared" si="108"/>
        <v/>
      </c>
      <c r="E869" s="11" t="str">
        <f>IF('Prax Math 5732'!B869="","",IF('Prax Math 5732'!D869&lt;'ACT M to SAT M'!$A$2,'ACT M to SAT M'!$B$2,IF('Prax Math 5732'!D869&gt;'ACT M to SAT M'!A$28,'ACT M to SAT M'!B$28,VLOOKUP(D869,'ACT M to SAT M'!A:B,2,FALSE))))</f>
        <v/>
      </c>
      <c r="F869" s="11" t="str">
        <f t="shared" si="105"/>
        <v/>
      </c>
      <c r="G869" s="11" t="str">
        <f t="shared" si="109"/>
        <v/>
      </c>
      <c r="H869" s="11" t="str">
        <f t="shared" si="106"/>
        <v/>
      </c>
      <c r="I869" s="11" t="str">
        <f t="shared" si="110"/>
        <v/>
      </c>
      <c r="J869" s="11" t="str">
        <f t="shared" si="107"/>
        <v/>
      </c>
      <c r="K869" s="11" t="str">
        <f t="shared" si="111"/>
        <v/>
      </c>
      <c r="L869" s="11" t="str">
        <f>IF('Prax Math 5732'!B869="","",'SAT M to CBEST M'!$A$2+'SAT M to CBEST M'!$B$2*E869)</f>
        <v/>
      </c>
      <c r="M869" s="11" t="str">
        <f>IF('Prax Math 5732'!B869="","", IF(L869&lt;20, 20, IF(L869&gt;80, 80, L869)))</f>
        <v/>
      </c>
    </row>
    <row r="870" spans="1:13" x14ac:dyDescent="0.25">
      <c r="A870" s="11">
        <v>869</v>
      </c>
      <c r="B870" s="30"/>
      <c r="C870" s="25" t="str">
        <f t="shared" si="104"/>
        <v/>
      </c>
      <c r="D870" s="25" t="str">
        <f t="shared" si="108"/>
        <v/>
      </c>
      <c r="E870" s="11" t="str">
        <f>IF('Prax Math 5732'!B870="","",IF('Prax Math 5732'!D870&lt;'ACT M to SAT M'!$A$2,'ACT M to SAT M'!$B$2,IF('Prax Math 5732'!D870&gt;'ACT M to SAT M'!A$28,'ACT M to SAT M'!B$28,VLOOKUP(D870,'ACT M to SAT M'!A:B,2,FALSE))))</f>
        <v/>
      </c>
      <c r="F870" s="11" t="str">
        <f t="shared" si="105"/>
        <v/>
      </c>
      <c r="G870" s="11" t="str">
        <f t="shared" si="109"/>
        <v/>
      </c>
      <c r="H870" s="11" t="str">
        <f t="shared" si="106"/>
        <v/>
      </c>
      <c r="I870" s="11" t="str">
        <f t="shared" si="110"/>
        <v/>
      </c>
      <c r="J870" s="11" t="str">
        <f t="shared" si="107"/>
        <v/>
      </c>
      <c r="K870" s="11" t="str">
        <f t="shared" si="111"/>
        <v/>
      </c>
      <c r="L870" s="11" t="str">
        <f>IF('Prax Math 5732'!B870="","",'SAT M to CBEST M'!$A$2+'SAT M to CBEST M'!$B$2*E870)</f>
        <v/>
      </c>
      <c r="M870" s="11" t="str">
        <f>IF('Prax Math 5732'!B870="","", IF(L870&lt;20, 20, IF(L870&gt;80, 80, L870)))</f>
        <v/>
      </c>
    </row>
    <row r="871" spans="1:13" x14ac:dyDescent="0.25">
      <c r="A871" s="11">
        <v>870</v>
      </c>
      <c r="B871" s="30"/>
      <c r="C871" s="25" t="str">
        <f t="shared" si="104"/>
        <v/>
      </c>
      <c r="D871" s="25" t="str">
        <f t="shared" si="108"/>
        <v/>
      </c>
      <c r="E871" s="11" t="str">
        <f>IF('Prax Math 5732'!B871="","",IF('Prax Math 5732'!D871&lt;'ACT M to SAT M'!$A$2,'ACT M to SAT M'!$B$2,IF('Prax Math 5732'!D871&gt;'ACT M to SAT M'!A$28,'ACT M to SAT M'!B$28,VLOOKUP(D871,'ACT M to SAT M'!A:B,2,FALSE))))</f>
        <v/>
      </c>
      <c r="F871" s="11" t="str">
        <f t="shared" si="105"/>
        <v/>
      </c>
      <c r="G871" s="11" t="str">
        <f t="shared" si="109"/>
        <v/>
      </c>
      <c r="H871" s="11" t="str">
        <f t="shared" si="106"/>
        <v/>
      </c>
      <c r="I871" s="11" t="str">
        <f t="shared" si="110"/>
        <v/>
      </c>
      <c r="J871" s="11" t="str">
        <f t="shared" si="107"/>
        <v/>
      </c>
      <c r="K871" s="11" t="str">
        <f t="shared" si="111"/>
        <v/>
      </c>
      <c r="L871" s="11" t="str">
        <f>IF('Prax Math 5732'!B871="","",'SAT M to CBEST M'!$A$2+'SAT M to CBEST M'!$B$2*E871)</f>
        <v/>
      </c>
      <c r="M871" s="11" t="str">
        <f>IF('Prax Math 5732'!B871="","", IF(L871&lt;20, 20, IF(L871&gt;80, 80, L871)))</f>
        <v/>
      </c>
    </row>
    <row r="872" spans="1:13" x14ac:dyDescent="0.25">
      <c r="A872" s="11">
        <v>871</v>
      </c>
      <c r="B872" s="30"/>
      <c r="C872" s="25" t="str">
        <f t="shared" si="104"/>
        <v/>
      </c>
      <c r="D872" s="25" t="str">
        <f t="shared" si="108"/>
        <v/>
      </c>
      <c r="E872" s="11" t="str">
        <f>IF('Prax Math 5732'!B872="","",IF('Prax Math 5732'!D872&lt;'ACT M to SAT M'!$A$2,'ACT M to SAT M'!$B$2,IF('Prax Math 5732'!D872&gt;'ACT M to SAT M'!A$28,'ACT M to SAT M'!B$28,VLOOKUP(D872,'ACT M to SAT M'!A:B,2,FALSE))))</f>
        <v/>
      </c>
      <c r="F872" s="11" t="str">
        <f t="shared" si="105"/>
        <v/>
      </c>
      <c r="G872" s="11" t="str">
        <f t="shared" si="109"/>
        <v/>
      </c>
      <c r="H872" s="11" t="str">
        <f t="shared" si="106"/>
        <v/>
      </c>
      <c r="I872" s="11" t="str">
        <f t="shared" si="110"/>
        <v/>
      </c>
      <c r="J872" s="11" t="str">
        <f t="shared" si="107"/>
        <v/>
      </c>
      <c r="K872" s="11" t="str">
        <f t="shared" si="111"/>
        <v/>
      </c>
      <c r="L872" s="11" t="str">
        <f>IF('Prax Math 5732'!B872="","",'SAT M to CBEST M'!$A$2+'SAT M to CBEST M'!$B$2*E872)</f>
        <v/>
      </c>
      <c r="M872" s="11" t="str">
        <f>IF('Prax Math 5732'!B872="","", IF(L872&lt;20, 20, IF(L872&gt;80, 80, L872)))</f>
        <v/>
      </c>
    </row>
    <row r="873" spans="1:13" x14ac:dyDescent="0.25">
      <c r="A873" s="11">
        <v>872</v>
      </c>
      <c r="B873" s="30"/>
      <c r="C873" s="25" t="str">
        <f t="shared" si="104"/>
        <v/>
      </c>
      <c r="D873" s="25" t="str">
        <f t="shared" si="108"/>
        <v/>
      </c>
      <c r="E873" s="11" t="str">
        <f>IF('Prax Math 5732'!B873="","",IF('Prax Math 5732'!D873&lt;'ACT M to SAT M'!$A$2,'ACT M to SAT M'!$B$2,IF('Prax Math 5732'!D873&gt;'ACT M to SAT M'!A$28,'ACT M to SAT M'!B$28,VLOOKUP(D873,'ACT M to SAT M'!A:B,2,FALSE))))</f>
        <v/>
      </c>
      <c r="F873" s="11" t="str">
        <f t="shared" si="105"/>
        <v/>
      </c>
      <c r="G873" s="11" t="str">
        <f t="shared" si="109"/>
        <v/>
      </c>
      <c r="H873" s="11" t="str">
        <f t="shared" si="106"/>
        <v/>
      </c>
      <c r="I873" s="11" t="str">
        <f t="shared" si="110"/>
        <v/>
      </c>
      <c r="J873" s="11" t="str">
        <f t="shared" si="107"/>
        <v/>
      </c>
      <c r="K873" s="11" t="str">
        <f t="shared" si="111"/>
        <v/>
      </c>
      <c r="L873" s="11" t="str">
        <f>IF('Prax Math 5732'!B873="","",'SAT M to CBEST M'!$A$2+'SAT M to CBEST M'!$B$2*E873)</f>
        <v/>
      </c>
      <c r="M873" s="11" t="str">
        <f>IF('Prax Math 5732'!B873="","", IF(L873&lt;20, 20, IF(L873&gt;80, 80, L873)))</f>
        <v/>
      </c>
    </row>
    <row r="874" spans="1:13" x14ac:dyDescent="0.25">
      <c r="A874" s="11">
        <v>873</v>
      </c>
      <c r="B874" s="30"/>
      <c r="C874" s="25" t="str">
        <f t="shared" si="104"/>
        <v/>
      </c>
      <c r="D874" s="25" t="str">
        <f t="shared" si="108"/>
        <v/>
      </c>
      <c r="E874" s="11" t="str">
        <f>IF('Prax Math 5732'!B874="","",IF('Prax Math 5732'!D874&lt;'ACT M to SAT M'!$A$2,'ACT M to SAT M'!$B$2,IF('Prax Math 5732'!D874&gt;'ACT M to SAT M'!A$28,'ACT M to SAT M'!B$28,VLOOKUP(D874,'ACT M to SAT M'!A:B,2,FALSE))))</f>
        <v/>
      </c>
      <c r="F874" s="11" t="str">
        <f t="shared" si="105"/>
        <v/>
      </c>
      <c r="G874" s="11" t="str">
        <f t="shared" si="109"/>
        <v/>
      </c>
      <c r="H874" s="11" t="str">
        <f t="shared" si="106"/>
        <v/>
      </c>
      <c r="I874" s="11" t="str">
        <f t="shared" si="110"/>
        <v/>
      </c>
      <c r="J874" s="11" t="str">
        <f t="shared" si="107"/>
        <v/>
      </c>
      <c r="K874" s="11" t="str">
        <f t="shared" si="111"/>
        <v/>
      </c>
      <c r="L874" s="11" t="str">
        <f>IF('Prax Math 5732'!B874="","",'SAT M to CBEST M'!$A$2+'SAT M to CBEST M'!$B$2*E874)</f>
        <v/>
      </c>
      <c r="M874" s="11" t="str">
        <f>IF('Prax Math 5732'!B874="","", IF(L874&lt;20, 20, IF(L874&gt;80, 80, L874)))</f>
        <v/>
      </c>
    </row>
    <row r="875" spans="1:13" x14ac:dyDescent="0.25">
      <c r="A875" s="11">
        <v>874</v>
      </c>
      <c r="B875" s="30"/>
      <c r="C875" s="25" t="str">
        <f t="shared" si="104"/>
        <v/>
      </c>
      <c r="D875" s="25" t="str">
        <f t="shared" si="108"/>
        <v/>
      </c>
      <c r="E875" s="11" t="str">
        <f>IF('Prax Math 5732'!B875="","",IF('Prax Math 5732'!D875&lt;'ACT M to SAT M'!$A$2,'ACT M to SAT M'!$B$2,IF('Prax Math 5732'!D875&gt;'ACT M to SAT M'!A$28,'ACT M to SAT M'!B$28,VLOOKUP(D875,'ACT M to SAT M'!A:B,2,FALSE))))</f>
        <v/>
      </c>
      <c r="F875" s="11" t="str">
        <f t="shared" si="105"/>
        <v/>
      </c>
      <c r="G875" s="11" t="str">
        <f t="shared" si="109"/>
        <v/>
      </c>
      <c r="H875" s="11" t="str">
        <f t="shared" si="106"/>
        <v/>
      </c>
      <c r="I875" s="11" t="str">
        <f t="shared" si="110"/>
        <v/>
      </c>
      <c r="J875" s="11" t="str">
        <f t="shared" si="107"/>
        <v/>
      </c>
      <c r="K875" s="11" t="str">
        <f t="shared" si="111"/>
        <v/>
      </c>
      <c r="L875" s="11" t="str">
        <f>IF('Prax Math 5732'!B875="","",'SAT M to CBEST M'!$A$2+'SAT M to CBEST M'!$B$2*E875)</f>
        <v/>
      </c>
      <c r="M875" s="11" t="str">
        <f>IF('Prax Math 5732'!B875="","", IF(L875&lt;20, 20, IF(L875&gt;80, 80, L875)))</f>
        <v/>
      </c>
    </row>
    <row r="876" spans="1:13" x14ac:dyDescent="0.25">
      <c r="A876" s="11">
        <v>875</v>
      </c>
      <c r="B876" s="30"/>
      <c r="C876" s="25" t="str">
        <f t="shared" si="104"/>
        <v/>
      </c>
      <c r="D876" s="25" t="str">
        <f t="shared" si="108"/>
        <v/>
      </c>
      <c r="E876" s="11" t="str">
        <f>IF('Prax Math 5732'!B876="","",IF('Prax Math 5732'!D876&lt;'ACT M to SAT M'!$A$2,'ACT M to SAT M'!$B$2,IF('Prax Math 5732'!D876&gt;'ACT M to SAT M'!A$28,'ACT M to SAT M'!B$28,VLOOKUP(D876,'ACT M to SAT M'!A:B,2,FALSE))))</f>
        <v/>
      </c>
      <c r="F876" s="11" t="str">
        <f t="shared" si="105"/>
        <v/>
      </c>
      <c r="G876" s="11" t="str">
        <f t="shared" si="109"/>
        <v/>
      </c>
      <c r="H876" s="11" t="str">
        <f t="shared" si="106"/>
        <v/>
      </c>
      <c r="I876" s="11" t="str">
        <f t="shared" si="110"/>
        <v/>
      </c>
      <c r="J876" s="11" t="str">
        <f t="shared" si="107"/>
        <v/>
      </c>
      <c r="K876" s="11" t="str">
        <f t="shared" si="111"/>
        <v/>
      </c>
      <c r="L876" s="11" t="str">
        <f>IF('Prax Math 5732'!B876="","",'SAT M to CBEST M'!$A$2+'SAT M to CBEST M'!$B$2*E876)</f>
        <v/>
      </c>
      <c r="M876" s="11" t="str">
        <f>IF('Prax Math 5732'!B876="","", IF(L876&lt;20, 20, IF(L876&gt;80, 80, L876)))</f>
        <v/>
      </c>
    </row>
    <row r="877" spans="1:13" x14ac:dyDescent="0.25">
      <c r="A877" s="11">
        <v>876</v>
      </c>
      <c r="B877" s="30"/>
      <c r="C877" s="25" t="str">
        <f t="shared" si="104"/>
        <v/>
      </c>
      <c r="D877" s="25" t="str">
        <f t="shared" si="108"/>
        <v/>
      </c>
      <c r="E877" s="11" t="str">
        <f>IF('Prax Math 5732'!B877="","",IF('Prax Math 5732'!D877&lt;'ACT M to SAT M'!$A$2,'ACT M to SAT M'!$B$2,IF('Prax Math 5732'!D877&gt;'ACT M to SAT M'!A$28,'ACT M to SAT M'!B$28,VLOOKUP(D877,'ACT M to SAT M'!A:B,2,FALSE))))</f>
        <v/>
      </c>
      <c r="F877" s="11" t="str">
        <f t="shared" si="105"/>
        <v/>
      </c>
      <c r="G877" s="11" t="str">
        <f t="shared" si="109"/>
        <v/>
      </c>
      <c r="H877" s="11" t="str">
        <f t="shared" si="106"/>
        <v/>
      </c>
      <c r="I877" s="11" t="str">
        <f t="shared" si="110"/>
        <v/>
      </c>
      <c r="J877" s="11" t="str">
        <f t="shared" si="107"/>
        <v/>
      </c>
      <c r="K877" s="11" t="str">
        <f t="shared" si="111"/>
        <v/>
      </c>
      <c r="L877" s="11" t="str">
        <f>IF('Prax Math 5732'!B877="","",'SAT M to CBEST M'!$A$2+'SAT M to CBEST M'!$B$2*E877)</f>
        <v/>
      </c>
      <c r="M877" s="11" t="str">
        <f>IF('Prax Math 5732'!B877="","", IF(L877&lt;20, 20, IF(L877&gt;80, 80, L877)))</f>
        <v/>
      </c>
    </row>
    <row r="878" spans="1:13" x14ac:dyDescent="0.25">
      <c r="A878" s="11">
        <v>877</v>
      </c>
      <c r="B878" s="30"/>
      <c r="C878" s="25" t="str">
        <f t="shared" si="104"/>
        <v/>
      </c>
      <c r="D878" s="25" t="str">
        <f t="shared" si="108"/>
        <v/>
      </c>
      <c r="E878" s="11" t="str">
        <f>IF('Prax Math 5732'!B878="","",IF('Prax Math 5732'!D878&lt;'ACT M to SAT M'!$A$2,'ACT M to SAT M'!$B$2,IF('Prax Math 5732'!D878&gt;'ACT M to SAT M'!A$28,'ACT M to SAT M'!B$28,VLOOKUP(D878,'ACT M to SAT M'!A:B,2,FALSE))))</f>
        <v/>
      </c>
      <c r="F878" s="11" t="str">
        <f t="shared" si="105"/>
        <v/>
      </c>
      <c r="G878" s="11" t="str">
        <f t="shared" si="109"/>
        <v/>
      </c>
      <c r="H878" s="11" t="str">
        <f t="shared" si="106"/>
        <v/>
      </c>
      <c r="I878" s="11" t="str">
        <f t="shared" si="110"/>
        <v/>
      </c>
      <c r="J878" s="11" t="str">
        <f t="shared" si="107"/>
        <v/>
      </c>
      <c r="K878" s="11" t="str">
        <f t="shared" si="111"/>
        <v/>
      </c>
      <c r="L878" s="11" t="str">
        <f>IF('Prax Math 5732'!B878="","",'SAT M to CBEST M'!$A$2+'SAT M to CBEST M'!$B$2*E878)</f>
        <v/>
      </c>
      <c r="M878" s="11" t="str">
        <f>IF('Prax Math 5732'!B878="","", IF(L878&lt;20, 20, IF(L878&gt;80, 80, L878)))</f>
        <v/>
      </c>
    </row>
    <row r="879" spans="1:13" x14ac:dyDescent="0.25">
      <c r="A879" s="11">
        <v>878</v>
      </c>
      <c r="B879" s="30"/>
      <c r="C879" s="25" t="str">
        <f t="shared" si="104"/>
        <v/>
      </c>
      <c r="D879" s="25" t="str">
        <f t="shared" si="108"/>
        <v/>
      </c>
      <c r="E879" s="11" t="str">
        <f>IF('Prax Math 5732'!B879="","",IF('Prax Math 5732'!D879&lt;'ACT M to SAT M'!$A$2,'ACT M to SAT M'!$B$2,IF('Prax Math 5732'!D879&gt;'ACT M to SAT M'!A$28,'ACT M to SAT M'!B$28,VLOOKUP(D879,'ACT M to SAT M'!A:B,2,FALSE))))</f>
        <v/>
      </c>
      <c r="F879" s="11" t="str">
        <f t="shared" si="105"/>
        <v/>
      </c>
      <c r="G879" s="11" t="str">
        <f t="shared" si="109"/>
        <v/>
      </c>
      <c r="H879" s="11" t="str">
        <f t="shared" si="106"/>
        <v/>
      </c>
      <c r="I879" s="11" t="str">
        <f t="shared" si="110"/>
        <v/>
      </c>
      <c r="J879" s="11" t="str">
        <f t="shared" si="107"/>
        <v/>
      </c>
      <c r="K879" s="11" t="str">
        <f t="shared" si="111"/>
        <v/>
      </c>
      <c r="L879" s="11" t="str">
        <f>IF('Prax Math 5732'!B879="","",'SAT M to CBEST M'!$A$2+'SAT M to CBEST M'!$B$2*E879)</f>
        <v/>
      </c>
      <c r="M879" s="11" t="str">
        <f>IF('Prax Math 5732'!B879="","", IF(L879&lt;20, 20, IF(L879&gt;80, 80, L879)))</f>
        <v/>
      </c>
    </row>
    <row r="880" spans="1:13" x14ac:dyDescent="0.25">
      <c r="A880" s="11">
        <v>879</v>
      </c>
      <c r="B880" s="30"/>
      <c r="C880" s="25" t="str">
        <f t="shared" si="104"/>
        <v/>
      </c>
      <c r="D880" s="25" t="str">
        <f t="shared" si="108"/>
        <v/>
      </c>
      <c r="E880" s="11" t="str">
        <f>IF('Prax Math 5732'!B880="","",IF('Prax Math 5732'!D880&lt;'ACT M to SAT M'!$A$2,'ACT M to SAT M'!$B$2,IF('Prax Math 5732'!D880&gt;'ACT M to SAT M'!A$28,'ACT M to SAT M'!B$28,VLOOKUP(D880,'ACT M to SAT M'!A:B,2,FALSE))))</f>
        <v/>
      </c>
      <c r="F880" s="11" t="str">
        <f t="shared" si="105"/>
        <v/>
      </c>
      <c r="G880" s="11" t="str">
        <f t="shared" si="109"/>
        <v/>
      </c>
      <c r="H880" s="11" t="str">
        <f t="shared" si="106"/>
        <v/>
      </c>
      <c r="I880" s="11" t="str">
        <f t="shared" si="110"/>
        <v/>
      </c>
      <c r="J880" s="11" t="str">
        <f t="shared" si="107"/>
        <v/>
      </c>
      <c r="K880" s="11" t="str">
        <f t="shared" si="111"/>
        <v/>
      </c>
      <c r="L880" s="11" t="str">
        <f>IF('Prax Math 5732'!B880="","",'SAT M to CBEST M'!$A$2+'SAT M to CBEST M'!$B$2*E880)</f>
        <v/>
      </c>
      <c r="M880" s="11" t="str">
        <f>IF('Prax Math 5732'!B880="","", IF(L880&lt;20, 20, IF(L880&gt;80, 80, L880)))</f>
        <v/>
      </c>
    </row>
    <row r="881" spans="1:13" x14ac:dyDescent="0.25">
      <c r="A881" s="11">
        <v>880</v>
      </c>
      <c r="B881" s="30"/>
      <c r="C881" s="25" t="str">
        <f t="shared" si="104"/>
        <v/>
      </c>
      <c r="D881" s="25" t="str">
        <f t="shared" si="108"/>
        <v/>
      </c>
      <c r="E881" s="11" t="str">
        <f>IF('Prax Math 5732'!B881="","",IF('Prax Math 5732'!D881&lt;'ACT M to SAT M'!$A$2,'ACT M to SAT M'!$B$2,IF('Prax Math 5732'!D881&gt;'ACT M to SAT M'!A$28,'ACT M to SAT M'!B$28,VLOOKUP(D881,'ACT M to SAT M'!A:B,2,FALSE))))</f>
        <v/>
      </c>
      <c r="F881" s="11" t="str">
        <f t="shared" si="105"/>
        <v/>
      </c>
      <c r="G881" s="11" t="str">
        <f t="shared" si="109"/>
        <v/>
      </c>
      <c r="H881" s="11" t="str">
        <f t="shared" si="106"/>
        <v/>
      </c>
      <c r="I881" s="11" t="str">
        <f t="shared" si="110"/>
        <v/>
      </c>
      <c r="J881" s="11" t="str">
        <f t="shared" si="107"/>
        <v/>
      </c>
      <c r="K881" s="11" t="str">
        <f t="shared" si="111"/>
        <v/>
      </c>
      <c r="L881" s="11" t="str">
        <f>IF('Prax Math 5732'!B881="","",'SAT M to CBEST M'!$A$2+'SAT M to CBEST M'!$B$2*E881)</f>
        <v/>
      </c>
      <c r="M881" s="11" t="str">
        <f>IF('Prax Math 5732'!B881="","", IF(L881&lt;20, 20, IF(L881&gt;80, 80, L881)))</f>
        <v/>
      </c>
    </row>
    <row r="882" spans="1:13" x14ac:dyDescent="0.25">
      <c r="A882" s="11">
        <v>881</v>
      </c>
      <c r="B882" s="30"/>
      <c r="C882" s="25" t="str">
        <f t="shared" si="104"/>
        <v/>
      </c>
      <c r="D882" s="25" t="str">
        <f t="shared" si="108"/>
        <v/>
      </c>
      <c r="E882" s="11" t="str">
        <f>IF('Prax Math 5732'!B882="","",IF('Prax Math 5732'!D882&lt;'ACT M to SAT M'!$A$2,'ACT M to SAT M'!$B$2,IF('Prax Math 5732'!D882&gt;'ACT M to SAT M'!A$28,'ACT M to SAT M'!B$28,VLOOKUP(D882,'ACT M to SAT M'!A:B,2,FALSE))))</f>
        <v/>
      </c>
      <c r="F882" s="11" t="str">
        <f t="shared" si="105"/>
        <v/>
      </c>
      <c r="G882" s="11" t="str">
        <f t="shared" si="109"/>
        <v/>
      </c>
      <c r="H882" s="11" t="str">
        <f t="shared" si="106"/>
        <v/>
      </c>
      <c r="I882" s="11" t="str">
        <f t="shared" si="110"/>
        <v/>
      </c>
      <c r="J882" s="11" t="str">
        <f t="shared" si="107"/>
        <v/>
      </c>
      <c r="K882" s="11" t="str">
        <f t="shared" si="111"/>
        <v/>
      </c>
      <c r="L882" s="11" t="str">
        <f>IF('Prax Math 5732'!B882="","",'SAT M to CBEST M'!$A$2+'SAT M to CBEST M'!$B$2*E882)</f>
        <v/>
      </c>
      <c r="M882" s="11" t="str">
        <f>IF('Prax Math 5732'!B882="","", IF(L882&lt;20, 20, IF(L882&gt;80, 80, L882)))</f>
        <v/>
      </c>
    </row>
    <row r="883" spans="1:13" x14ac:dyDescent="0.25">
      <c r="A883" s="11">
        <v>882</v>
      </c>
      <c r="B883" s="30"/>
      <c r="C883" s="25" t="str">
        <f t="shared" si="104"/>
        <v/>
      </c>
      <c r="D883" s="25" t="str">
        <f t="shared" si="108"/>
        <v/>
      </c>
      <c r="E883" s="11" t="str">
        <f>IF('Prax Math 5732'!B883="","",IF('Prax Math 5732'!D883&lt;'ACT M to SAT M'!$A$2,'ACT M to SAT M'!$B$2,IF('Prax Math 5732'!D883&gt;'ACT M to SAT M'!A$28,'ACT M to SAT M'!B$28,VLOOKUP(D883,'ACT M to SAT M'!A:B,2,FALSE))))</f>
        <v/>
      </c>
      <c r="F883" s="11" t="str">
        <f t="shared" si="105"/>
        <v/>
      </c>
      <c r="G883" s="11" t="str">
        <f t="shared" si="109"/>
        <v/>
      </c>
      <c r="H883" s="11" t="str">
        <f t="shared" si="106"/>
        <v/>
      </c>
      <c r="I883" s="11" t="str">
        <f t="shared" si="110"/>
        <v/>
      </c>
      <c r="J883" s="11" t="str">
        <f t="shared" si="107"/>
        <v/>
      </c>
      <c r="K883" s="11" t="str">
        <f t="shared" si="111"/>
        <v/>
      </c>
      <c r="L883" s="11" t="str">
        <f>IF('Prax Math 5732'!B883="","",'SAT M to CBEST M'!$A$2+'SAT M to CBEST M'!$B$2*E883)</f>
        <v/>
      </c>
      <c r="M883" s="11" t="str">
        <f>IF('Prax Math 5732'!B883="","", IF(L883&lt;20, 20, IF(L883&gt;80, 80, L883)))</f>
        <v/>
      </c>
    </row>
    <row r="884" spans="1:13" x14ac:dyDescent="0.25">
      <c r="A884" s="11">
        <v>883</v>
      </c>
      <c r="B884" s="30"/>
      <c r="C884" s="25" t="str">
        <f t="shared" si="104"/>
        <v/>
      </c>
      <c r="D884" s="25" t="str">
        <f t="shared" si="108"/>
        <v/>
      </c>
      <c r="E884" s="11" t="str">
        <f>IF('Prax Math 5732'!B884="","",IF('Prax Math 5732'!D884&lt;'ACT M to SAT M'!$A$2,'ACT M to SAT M'!$B$2,IF('Prax Math 5732'!D884&gt;'ACT M to SAT M'!A$28,'ACT M to SAT M'!B$28,VLOOKUP(D884,'ACT M to SAT M'!A:B,2,FALSE))))</f>
        <v/>
      </c>
      <c r="F884" s="11" t="str">
        <f t="shared" si="105"/>
        <v/>
      </c>
      <c r="G884" s="11" t="str">
        <f t="shared" si="109"/>
        <v/>
      </c>
      <c r="H884" s="11" t="str">
        <f t="shared" si="106"/>
        <v/>
      </c>
      <c r="I884" s="11" t="str">
        <f t="shared" si="110"/>
        <v/>
      </c>
      <c r="J884" s="11" t="str">
        <f t="shared" si="107"/>
        <v/>
      </c>
      <c r="K884" s="11" t="str">
        <f t="shared" si="111"/>
        <v/>
      </c>
      <c r="L884" s="11" t="str">
        <f>IF('Prax Math 5732'!B884="","",'SAT M to CBEST M'!$A$2+'SAT M to CBEST M'!$B$2*E884)</f>
        <v/>
      </c>
      <c r="M884" s="11" t="str">
        <f>IF('Prax Math 5732'!B884="","", IF(L884&lt;20, 20, IF(L884&gt;80, 80, L884)))</f>
        <v/>
      </c>
    </row>
    <row r="885" spans="1:13" x14ac:dyDescent="0.25">
      <c r="A885" s="11">
        <v>884</v>
      </c>
      <c r="B885" s="30"/>
      <c r="C885" s="25" t="str">
        <f t="shared" si="104"/>
        <v/>
      </c>
      <c r="D885" s="25" t="str">
        <f t="shared" si="108"/>
        <v/>
      </c>
      <c r="E885" s="11" t="str">
        <f>IF('Prax Math 5732'!B885="","",IF('Prax Math 5732'!D885&lt;'ACT M to SAT M'!$A$2,'ACT M to SAT M'!$B$2,IF('Prax Math 5732'!D885&gt;'ACT M to SAT M'!A$28,'ACT M to SAT M'!B$28,VLOOKUP(D885,'ACT M to SAT M'!A:B,2,FALSE))))</f>
        <v/>
      </c>
      <c r="F885" s="11" t="str">
        <f t="shared" si="105"/>
        <v/>
      </c>
      <c r="G885" s="11" t="str">
        <f t="shared" si="109"/>
        <v/>
      </c>
      <c r="H885" s="11" t="str">
        <f t="shared" si="106"/>
        <v/>
      </c>
      <c r="I885" s="11" t="str">
        <f t="shared" si="110"/>
        <v/>
      </c>
      <c r="J885" s="11" t="str">
        <f t="shared" si="107"/>
        <v/>
      </c>
      <c r="K885" s="11" t="str">
        <f t="shared" si="111"/>
        <v/>
      </c>
      <c r="L885" s="11" t="str">
        <f>IF('Prax Math 5732'!B885="","",'SAT M to CBEST M'!$A$2+'SAT M to CBEST M'!$B$2*E885)</f>
        <v/>
      </c>
      <c r="M885" s="11" t="str">
        <f>IF('Prax Math 5732'!B885="","", IF(L885&lt;20, 20, IF(L885&gt;80, 80, L885)))</f>
        <v/>
      </c>
    </row>
    <row r="886" spans="1:13" x14ac:dyDescent="0.25">
      <c r="A886" s="11">
        <v>885</v>
      </c>
      <c r="B886" s="30"/>
      <c r="C886" s="25" t="str">
        <f t="shared" si="104"/>
        <v/>
      </c>
      <c r="D886" s="25" t="str">
        <f t="shared" si="108"/>
        <v/>
      </c>
      <c r="E886" s="11" t="str">
        <f>IF('Prax Math 5732'!B886="","",IF('Prax Math 5732'!D886&lt;'ACT M to SAT M'!$A$2,'ACT M to SAT M'!$B$2,IF('Prax Math 5732'!D886&gt;'ACT M to SAT M'!A$28,'ACT M to SAT M'!B$28,VLOOKUP(D886,'ACT M to SAT M'!A:B,2,FALSE))))</f>
        <v/>
      </c>
      <c r="F886" s="11" t="str">
        <f t="shared" si="105"/>
        <v/>
      </c>
      <c r="G886" s="11" t="str">
        <f t="shared" si="109"/>
        <v/>
      </c>
      <c r="H886" s="11" t="str">
        <f t="shared" si="106"/>
        <v/>
      </c>
      <c r="I886" s="11" t="str">
        <f t="shared" si="110"/>
        <v/>
      </c>
      <c r="J886" s="11" t="str">
        <f t="shared" si="107"/>
        <v/>
      </c>
      <c r="K886" s="11" t="str">
        <f t="shared" si="111"/>
        <v/>
      </c>
      <c r="L886" s="11" t="str">
        <f>IF('Prax Math 5732'!B886="","",'SAT M to CBEST M'!$A$2+'SAT M to CBEST M'!$B$2*E886)</f>
        <v/>
      </c>
      <c r="M886" s="11" t="str">
        <f>IF('Prax Math 5732'!B886="","", IF(L886&lt;20, 20, IF(L886&gt;80, 80, L886)))</f>
        <v/>
      </c>
    </row>
    <row r="887" spans="1:13" x14ac:dyDescent="0.25">
      <c r="A887" s="11">
        <v>886</v>
      </c>
      <c r="B887" s="30"/>
      <c r="C887" s="25" t="str">
        <f t="shared" si="104"/>
        <v/>
      </c>
      <c r="D887" s="25" t="str">
        <f t="shared" si="108"/>
        <v/>
      </c>
      <c r="E887" s="11" t="str">
        <f>IF('Prax Math 5732'!B887="","",IF('Prax Math 5732'!D887&lt;'ACT M to SAT M'!$A$2,'ACT M to SAT M'!$B$2,IF('Prax Math 5732'!D887&gt;'ACT M to SAT M'!A$28,'ACT M to SAT M'!B$28,VLOOKUP(D887,'ACT M to SAT M'!A:B,2,FALSE))))</f>
        <v/>
      </c>
      <c r="F887" s="11" t="str">
        <f t="shared" si="105"/>
        <v/>
      </c>
      <c r="G887" s="11" t="str">
        <f t="shared" si="109"/>
        <v/>
      </c>
      <c r="H887" s="11" t="str">
        <f t="shared" si="106"/>
        <v/>
      </c>
      <c r="I887" s="11" t="str">
        <f t="shared" si="110"/>
        <v/>
      </c>
      <c r="J887" s="11" t="str">
        <f t="shared" si="107"/>
        <v/>
      </c>
      <c r="K887" s="11" t="str">
        <f t="shared" si="111"/>
        <v/>
      </c>
      <c r="L887" s="11" t="str">
        <f>IF('Prax Math 5732'!B887="","",'SAT M to CBEST M'!$A$2+'SAT M to CBEST M'!$B$2*E887)</f>
        <v/>
      </c>
      <c r="M887" s="11" t="str">
        <f>IF('Prax Math 5732'!B887="","", IF(L887&lt;20, 20, IF(L887&gt;80, 80, L887)))</f>
        <v/>
      </c>
    </row>
    <row r="888" spans="1:13" x14ac:dyDescent="0.25">
      <c r="A888" s="11">
        <v>887</v>
      </c>
      <c r="B888" s="30"/>
      <c r="C888" s="25" t="str">
        <f t="shared" si="104"/>
        <v/>
      </c>
      <c r="D888" s="25" t="str">
        <f t="shared" si="108"/>
        <v/>
      </c>
      <c r="E888" s="11" t="str">
        <f>IF('Prax Math 5732'!B888="","",IF('Prax Math 5732'!D888&lt;'ACT M to SAT M'!$A$2,'ACT M to SAT M'!$B$2,IF('Prax Math 5732'!D888&gt;'ACT M to SAT M'!A$28,'ACT M to SAT M'!B$28,VLOOKUP(D888,'ACT M to SAT M'!A:B,2,FALSE))))</f>
        <v/>
      </c>
      <c r="F888" s="11" t="str">
        <f t="shared" si="105"/>
        <v/>
      </c>
      <c r="G888" s="11" t="str">
        <f t="shared" si="109"/>
        <v/>
      </c>
      <c r="H888" s="11" t="str">
        <f t="shared" si="106"/>
        <v/>
      </c>
      <c r="I888" s="11" t="str">
        <f t="shared" si="110"/>
        <v/>
      </c>
      <c r="J888" s="11" t="str">
        <f t="shared" si="107"/>
        <v/>
      </c>
      <c r="K888" s="11" t="str">
        <f t="shared" si="111"/>
        <v/>
      </c>
      <c r="L888" s="11" t="str">
        <f>IF('Prax Math 5732'!B888="","",'SAT M to CBEST M'!$A$2+'SAT M to CBEST M'!$B$2*E888)</f>
        <v/>
      </c>
      <c r="M888" s="11" t="str">
        <f>IF('Prax Math 5732'!B888="","", IF(L888&lt;20, 20, IF(L888&gt;80, 80, L888)))</f>
        <v/>
      </c>
    </row>
    <row r="889" spans="1:13" x14ac:dyDescent="0.25">
      <c r="A889" s="11">
        <v>888</v>
      </c>
      <c r="B889" s="30"/>
      <c r="C889" s="25" t="str">
        <f t="shared" si="104"/>
        <v/>
      </c>
      <c r="D889" s="25" t="str">
        <f t="shared" si="108"/>
        <v/>
      </c>
      <c r="E889" s="11" t="str">
        <f>IF('Prax Math 5732'!B889="","",IF('Prax Math 5732'!D889&lt;'ACT M to SAT M'!$A$2,'ACT M to SAT M'!$B$2,IF('Prax Math 5732'!D889&gt;'ACT M to SAT M'!A$28,'ACT M to SAT M'!B$28,VLOOKUP(D889,'ACT M to SAT M'!A:B,2,FALSE))))</f>
        <v/>
      </c>
      <c r="F889" s="11" t="str">
        <f t="shared" si="105"/>
        <v/>
      </c>
      <c r="G889" s="11" t="str">
        <f t="shared" si="109"/>
        <v/>
      </c>
      <c r="H889" s="11" t="str">
        <f t="shared" si="106"/>
        <v/>
      </c>
      <c r="I889" s="11" t="str">
        <f t="shared" si="110"/>
        <v/>
      </c>
      <c r="J889" s="11" t="str">
        <f t="shared" si="107"/>
        <v/>
      </c>
      <c r="K889" s="11" t="str">
        <f t="shared" si="111"/>
        <v/>
      </c>
      <c r="L889" s="11" t="str">
        <f>IF('Prax Math 5732'!B889="","",'SAT M to CBEST M'!$A$2+'SAT M to CBEST M'!$B$2*E889)</f>
        <v/>
      </c>
      <c r="M889" s="11" t="str">
        <f>IF('Prax Math 5732'!B889="","", IF(L889&lt;20, 20, IF(L889&gt;80, 80, L889)))</f>
        <v/>
      </c>
    </row>
    <row r="890" spans="1:13" x14ac:dyDescent="0.25">
      <c r="A890" s="11">
        <v>889</v>
      </c>
      <c r="B890" s="30"/>
      <c r="C890" s="25" t="str">
        <f t="shared" si="104"/>
        <v/>
      </c>
      <c r="D890" s="25" t="str">
        <f t="shared" si="108"/>
        <v/>
      </c>
      <c r="E890" s="11" t="str">
        <f>IF('Prax Math 5732'!B890="","",IF('Prax Math 5732'!D890&lt;'ACT M to SAT M'!$A$2,'ACT M to SAT M'!$B$2,IF('Prax Math 5732'!D890&gt;'ACT M to SAT M'!A$28,'ACT M to SAT M'!B$28,VLOOKUP(D890,'ACT M to SAT M'!A:B,2,FALSE))))</f>
        <v/>
      </c>
      <c r="F890" s="11" t="str">
        <f t="shared" si="105"/>
        <v/>
      </c>
      <c r="G890" s="11" t="str">
        <f t="shared" si="109"/>
        <v/>
      </c>
      <c r="H890" s="11" t="str">
        <f t="shared" si="106"/>
        <v/>
      </c>
      <c r="I890" s="11" t="str">
        <f t="shared" si="110"/>
        <v/>
      </c>
      <c r="J890" s="11" t="str">
        <f t="shared" si="107"/>
        <v/>
      </c>
      <c r="K890" s="11" t="str">
        <f t="shared" si="111"/>
        <v/>
      </c>
      <c r="L890" s="11" t="str">
        <f>IF('Prax Math 5732'!B890="","",'SAT M to CBEST M'!$A$2+'SAT M to CBEST M'!$B$2*E890)</f>
        <v/>
      </c>
      <c r="M890" s="11" t="str">
        <f>IF('Prax Math 5732'!B890="","", IF(L890&lt;20, 20, IF(L890&gt;80, 80, L890)))</f>
        <v/>
      </c>
    </row>
    <row r="891" spans="1:13" x14ac:dyDescent="0.25">
      <c r="A891" s="11">
        <v>890</v>
      </c>
      <c r="B891" s="30"/>
      <c r="C891" s="25" t="str">
        <f t="shared" si="104"/>
        <v/>
      </c>
      <c r="D891" s="25" t="str">
        <f t="shared" si="108"/>
        <v/>
      </c>
      <c r="E891" s="11" t="str">
        <f>IF('Prax Math 5732'!B891="","",IF('Prax Math 5732'!D891&lt;'ACT M to SAT M'!$A$2,'ACT M to SAT M'!$B$2,IF('Prax Math 5732'!D891&gt;'ACT M to SAT M'!A$28,'ACT M to SAT M'!B$28,VLOOKUP(D891,'ACT M to SAT M'!A:B,2,FALSE))))</f>
        <v/>
      </c>
      <c r="F891" s="11" t="str">
        <f t="shared" si="105"/>
        <v/>
      </c>
      <c r="G891" s="11" t="str">
        <f t="shared" si="109"/>
        <v/>
      </c>
      <c r="H891" s="11" t="str">
        <f t="shared" si="106"/>
        <v/>
      </c>
      <c r="I891" s="11" t="str">
        <f t="shared" si="110"/>
        <v/>
      </c>
      <c r="J891" s="11" t="str">
        <f t="shared" si="107"/>
        <v/>
      </c>
      <c r="K891" s="11" t="str">
        <f t="shared" si="111"/>
        <v/>
      </c>
      <c r="L891" s="11" t="str">
        <f>IF('Prax Math 5732'!B891="","",'SAT M to CBEST M'!$A$2+'SAT M to CBEST M'!$B$2*E891)</f>
        <v/>
      </c>
      <c r="M891" s="11" t="str">
        <f>IF('Prax Math 5732'!B891="","", IF(L891&lt;20, 20, IF(L891&gt;80, 80, L891)))</f>
        <v/>
      </c>
    </row>
    <row r="892" spans="1:13" x14ac:dyDescent="0.25">
      <c r="A892" s="11">
        <v>891</v>
      </c>
      <c r="B892" s="30"/>
      <c r="C892" s="25" t="str">
        <f t="shared" si="104"/>
        <v/>
      </c>
      <c r="D892" s="25" t="str">
        <f t="shared" si="108"/>
        <v/>
      </c>
      <c r="E892" s="11" t="str">
        <f>IF('Prax Math 5732'!B892="","",IF('Prax Math 5732'!D892&lt;'ACT M to SAT M'!$A$2,'ACT M to SAT M'!$B$2,IF('Prax Math 5732'!D892&gt;'ACT M to SAT M'!A$28,'ACT M to SAT M'!B$28,VLOOKUP(D892,'ACT M to SAT M'!A:B,2,FALSE))))</f>
        <v/>
      </c>
      <c r="F892" s="11" t="str">
        <f t="shared" si="105"/>
        <v/>
      </c>
      <c r="G892" s="11" t="str">
        <f t="shared" si="109"/>
        <v/>
      </c>
      <c r="H892" s="11" t="str">
        <f t="shared" si="106"/>
        <v/>
      </c>
      <c r="I892" s="11" t="str">
        <f t="shared" si="110"/>
        <v/>
      </c>
      <c r="J892" s="11" t="str">
        <f t="shared" si="107"/>
        <v/>
      </c>
      <c r="K892" s="11" t="str">
        <f t="shared" si="111"/>
        <v/>
      </c>
      <c r="L892" s="11" t="str">
        <f>IF('Prax Math 5732'!B892="","",'SAT M to CBEST M'!$A$2+'SAT M to CBEST M'!$B$2*E892)</f>
        <v/>
      </c>
      <c r="M892" s="11" t="str">
        <f>IF('Prax Math 5732'!B892="","", IF(L892&lt;20, 20, IF(L892&gt;80, 80, L892)))</f>
        <v/>
      </c>
    </row>
    <row r="893" spans="1:13" x14ac:dyDescent="0.25">
      <c r="A893" s="11">
        <v>892</v>
      </c>
      <c r="B893" s="30"/>
      <c r="C893" s="25" t="str">
        <f t="shared" si="104"/>
        <v/>
      </c>
      <c r="D893" s="25" t="str">
        <f t="shared" si="108"/>
        <v/>
      </c>
      <c r="E893" s="11" t="str">
        <f>IF('Prax Math 5732'!B893="","",IF('Prax Math 5732'!D893&lt;'ACT M to SAT M'!$A$2,'ACT M to SAT M'!$B$2,IF('Prax Math 5732'!D893&gt;'ACT M to SAT M'!A$28,'ACT M to SAT M'!B$28,VLOOKUP(D893,'ACT M to SAT M'!A:B,2,FALSE))))</f>
        <v/>
      </c>
      <c r="F893" s="11" t="str">
        <f t="shared" si="105"/>
        <v/>
      </c>
      <c r="G893" s="11" t="str">
        <f t="shared" si="109"/>
        <v/>
      </c>
      <c r="H893" s="11" t="str">
        <f t="shared" si="106"/>
        <v/>
      </c>
      <c r="I893" s="11" t="str">
        <f t="shared" si="110"/>
        <v/>
      </c>
      <c r="J893" s="11" t="str">
        <f t="shared" si="107"/>
        <v/>
      </c>
      <c r="K893" s="11" t="str">
        <f t="shared" si="111"/>
        <v/>
      </c>
      <c r="L893" s="11" t="str">
        <f>IF('Prax Math 5732'!B893="","",'SAT M to CBEST M'!$A$2+'SAT M to CBEST M'!$B$2*E893)</f>
        <v/>
      </c>
      <c r="M893" s="11" t="str">
        <f>IF('Prax Math 5732'!B893="","", IF(L893&lt;20, 20, IF(L893&gt;80, 80, L893)))</f>
        <v/>
      </c>
    </row>
    <row r="894" spans="1:13" x14ac:dyDescent="0.25">
      <c r="A894" s="11">
        <v>893</v>
      </c>
      <c r="B894" s="30"/>
      <c r="C894" s="25" t="str">
        <f t="shared" si="104"/>
        <v/>
      </c>
      <c r="D894" s="25" t="str">
        <f t="shared" si="108"/>
        <v/>
      </c>
      <c r="E894" s="11" t="str">
        <f>IF('Prax Math 5732'!B894="","",IF('Prax Math 5732'!D894&lt;'ACT M to SAT M'!$A$2,'ACT M to SAT M'!$B$2,IF('Prax Math 5732'!D894&gt;'ACT M to SAT M'!A$28,'ACT M to SAT M'!B$28,VLOOKUP(D894,'ACT M to SAT M'!A:B,2,FALSE))))</f>
        <v/>
      </c>
      <c r="F894" s="11" t="str">
        <f t="shared" si="105"/>
        <v/>
      </c>
      <c r="G894" s="11" t="str">
        <f t="shared" si="109"/>
        <v/>
      </c>
      <c r="H894" s="11" t="str">
        <f t="shared" si="106"/>
        <v/>
      </c>
      <c r="I894" s="11" t="str">
        <f t="shared" si="110"/>
        <v/>
      </c>
      <c r="J894" s="11" t="str">
        <f t="shared" si="107"/>
        <v/>
      </c>
      <c r="K894" s="11" t="str">
        <f t="shared" si="111"/>
        <v/>
      </c>
      <c r="L894" s="11" t="str">
        <f>IF('Prax Math 5732'!B894="","",'SAT M to CBEST M'!$A$2+'SAT M to CBEST M'!$B$2*E894)</f>
        <v/>
      </c>
      <c r="M894" s="11" t="str">
        <f>IF('Prax Math 5732'!B894="","", IF(L894&lt;20, 20, IF(L894&gt;80, 80, L894)))</f>
        <v/>
      </c>
    </row>
    <row r="895" spans="1:13" x14ac:dyDescent="0.25">
      <c r="A895" s="11">
        <v>894</v>
      </c>
      <c r="B895" s="30"/>
      <c r="C895" s="25" t="str">
        <f t="shared" si="104"/>
        <v/>
      </c>
      <c r="D895" s="25" t="str">
        <f t="shared" si="108"/>
        <v/>
      </c>
      <c r="E895" s="11" t="str">
        <f>IF('Prax Math 5732'!B895="","",IF('Prax Math 5732'!D895&lt;'ACT M to SAT M'!$A$2,'ACT M to SAT M'!$B$2,IF('Prax Math 5732'!D895&gt;'ACT M to SAT M'!A$28,'ACT M to SAT M'!B$28,VLOOKUP(D895,'ACT M to SAT M'!A:B,2,FALSE))))</f>
        <v/>
      </c>
      <c r="F895" s="11" t="str">
        <f t="shared" si="105"/>
        <v/>
      </c>
      <c r="G895" s="11" t="str">
        <f t="shared" si="109"/>
        <v/>
      </c>
      <c r="H895" s="11" t="str">
        <f t="shared" si="106"/>
        <v/>
      </c>
      <c r="I895" s="11" t="str">
        <f t="shared" si="110"/>
        <v/>
      </c>
      <c r="J895" s="11" t="str">
        <f t="shared" si="107"/>
        <v/>
      </c>
      <c r="K895" s="11" t="str">
        <f t="shared" si="111"/>
        <v/>
      </c>
      <c r="L895" s="11" t="str">
        <f>IF('Prax Math 5732'!B895="","",'SAT M to CBEST M'!$A$2+'SAT M to CBEST M'!$B$2*E895)</f>
        <v/>
      </c>
      <c r="M895" s="11" t="str">
        <f>IF('Prax Math 5732'!B895="","", IF(L895&lt;20, 20, IF(L895&gt;80, 80, L895)))</f>
        <v/>
      </c>
    </row>
    <row r="896" spans="1:13" x14ac:dyDescent="0.25">
      <c r="A896" s="11">
        <v>895</v>
      </c>
      <c r="B896" s="30"/>
      <c r="C896" s="25" t="str">
        <f t="shared" si="104"/>
        <v/>
      </c>
      <c r="D896" s="25" t="str">
        <f t="shared" si="108"/>
        <v/>
      </c>
      <c r="E896" s="11" t="str">
        <f>IF('Prax Math 5732'!B896="","",IF('Prax Math 5732'!D896&lt;'ACT M to SAT M'!$A$2,'ACT M to SAT M'!$B$2,IF('Prax Math 5732'!D896&gt;'ACT M to SAT M'!A$28,'ACT M to SAT M'!B$28,VLOOKUP(D896,'ACT M to SAT M'!A:B,2,FALSE))))</f>
        <v/>
      </c>
      <c r="F896" s="11" t="str">
        <f t="shared" si="105"/>
        <v/>
      </c>
      <c r="G896" s="11" t="str">
        <f t="shared" si="109"/>
        <v/>
      </c>
      <c r="H896" s="11" t="str">
        <f t="shared" si="106"/>
        <v/>
      </c>
      <c r="I896" s="11" t="str">
        <f t="shared" si="110"/>
        <v/>
      </c>
      <c r="J896" s="11" t="str">
        <f t="shared" si="107"/>
        <v/>
      </c>
      <c r="K896" s="11" t="str">
        <f t="shared" si="111"/>
        <v/>
      </c>
      <c r="L896" s="11" t="str">
        <f>IF('Prax Math 5732'!B896="","",'SAT M to CBEST M'!$A$2+'SAT M to CBEST M'!$B$2*E896)</f>
        <v/>
      </c>
      <c r="M896" s="11" t="str">
        <f>IF('Prax Math 5732'!B896="","", IF(L896&lt;20, 20, IF(L896&gt;80, 80, L896)))</f>
        <v/>
      </c>
    </row>
    <row r="897" spans="1:13" x14ac:dyDescent="0.25">
      <c r="A897" s="11">
        <v>896</v>
      </c>
      <c r="B897" s="30"/>
      <c r="C897" s="25" t="str">
        <f t="shared" si="104"/>
        <v/>
      </c>
      <c r="D897" s="25" t="str">
        <f t="shared" si="108"/>
        <v/>
      </c>
      <c r="E897" s="11" t="str">
        <f>IF('Prax Math 5732'!B897="","",IF('Prax Math 5732'!D897&lt;'ACT M to SAT M'!$A$2,'ACT M to SAT M'!$B$2,IF('Prax Math 5732'!D897&gt;'ACT M to SAT M'!A$28,'ACT M to SAT M'!B$28,VLOOKUP(D897,'ACT M to SAT M'!A:B,2,FALSE))))</f>
        <v/>
      </c>
      <c r="F897" s="11" t="str">
        <f t="shared" si="105"/>
        <v/>
      </c>
      <c r="G897" s="11" t="str">
        <f t="shared" si="109"/>
        <v/>
      </c>
      <c r="H897" s="11" t="str">
        <f t="shared" si="106"/>
        <v/>
      </c>
      <c r="I897" s="11" t="str">
        <f t="shared" si="110"/>
        <v/>
      </c>
      <c r="J897" s="11" t="str">
        <f t="shared" si="107"/>
        <v/>
      </c>
      <c r="K897" s="11" t="str">
        <f t="shared" si="111"/>
        <v/>
      </c>
      <c r="L897" s="11" t="str">
        <f>IF('Prax Math 5732'!B897="","",'SAT M to CBEST M'!$A$2+'SAT M to CBEST M'!$B$2*E897)</f>
        <v/>
      </c>
      <c r="M897" s="11" t="str">
        <f>IF('Prax Math 5732'!B897="","", IF(L897&lt;20, 20, IF(L897&gt;80, 80, L897)))</f>
        <v/>
      </c>
    </row>
    <row r="898" spans="1:13" x14ac:dyDescent="0.25">
      <c r="A898" s="11">
        <v>897</v>
      </c>
      <c r="B898" s="30"/>
      <c r="C898" s="25" t="str">
        <f t="shared" ref="C898:C961" si="112">IF(B898="","", interceptPCM5732toACTM + slopePCM5732toACTM*B898)</f>
        <v/>
      </c>
      <c r="D898" s="25" t="str">
        <f t="shared" si="108"/>
        <v/>
      </c>
      <c r="E898" s="11" t="str">
        <f>IF('Prax Math 5732'!B898="","",IF('Prax Math 5732'!D898&lt;'ACT M to SAT M'!$A$2,'ACT M to SAT M'!$B$2,IF('Prax Math 5732'!D898&gt;'ACT M to SAT M'!A$28,'ACT M to SAT M'!B$28,VLOOKUP(D898,'ACT M to SAT M'!A:B,2,FALSE))))</f>
        <v/>
      </c>
      <c r="F898" s="11" t="str">
        <f t="shared" ref="F898:F961" si="113">IF(B898="","",IF(D898&gt;=17, upperinterceptACTMtoPAAM201+D898*upperslopeACTMtoPAAM201, lowerinterceptACTMtoPAAM201+D898*lowerslopeACTMtoPAAM201))</f>
        <v/>
      </c>
      <c r="G898" s="11" t="str">
        <f t="shared" si="109"/>
        <v/>
      </c>
      <c r="H898" s="11" t="str">
        <f t="shared" ref="H898:H961" si="114">IF(B898="","",interceptACTMtoPCM5733+slopeACTMtoPCM5733*D898)</f>
        <v/>
      </c>
      <c r="I898" s="11" t="str">
        <f t="shared" si="110"/>
        <v/>
      </c>
      <c r="J898" s="11" t="str">
        <f t="shared" ref="J898:J961" si="115">IF(B898="","",IF(D898&gt;=16, upperinterceptACTMtoPAAM211+D898*upperslopeACTMtoPAAM211, lowerinterceptACTMtoPAAM211+D898*lowerslopeACTMtoPAAM211))</f>
        <v/>
      </c>
      <c r="K898" s="11" t="str">
        <f t="shared" si="111"/>
        <v/>
      </c>
      <c r="L898" s="11" t="str">
        <f>IF('Prax Math 5732'!B898="","",'SAT M to CBEST M'!$A$2+'SAT M to CBEST M'!$B$2*E898)</f>
        <v/>
      </c>
      <c r="M898" s="11" t="str">
        <f>IF('Prax Math 5732'!B898="","", IF(L898&lt;20, 20, IF(L898&gt;80, 80, L898)))</f>
        <v/>
      </c>
    </row>
    <row r="899" spans="1:13" x14ac:dyDescent="0.25">
      <c r="A899" s="11">
        <v>898</v>
      </c>
      <c r="B899" s="30"/>
      <c r="C899" s="25" t="str">
        <f t="shared" si="112"/>
        <v/>
      </c>
      <c r="D899" s="25" t="str">
        <f t="shared" ref="D899:D962" si="116">IF(B899="","",IF(C899&lt;1,1,IF(C899&gt;36,36,ROUND(C899,0))))</f>
        <v/>
      </c>
      <c r="E899" s="11" t="str">
        <f>IF('Prax Math 5732'!B899="","",IF('Prax Math 5732'!D899&lt;'ACT M to SAT M'!$A$2,'ACT M to SAT M'!$B$2,IF('Prax Math 5732'!D899&gt;'ACT M to SAT M'!A$28,'ACT M to SAT M'!B$28,VLOOKUP(D899,'ACT M to SAT M'!A:B,2,FALSE))))</f>
        <v/>
      </c>
      <c r="F899" s="11" t="str">
        <f t="shared" si="113"/>
        <v/>
      </c>
      <c r="G899" s="11" t="str">
        <f t="shared" ref="G899:G962" si="117">IF(B899="","", IF(F899&lt;100, 100, IF(F899&gt;300, 300, F899)))</f>
        <v/>
      </c>
      <c r="H899" s="11" t="str">
        <f t="shared" si="114"/>
        <v/>
      </c>
      <c r="I899" s="11" t="str">
        <f t="shared" ref="I899:I962" si="118">IF(B899="","", IF(H899&lt;100, 100, IF(H899&gt;200, 200, H899)))</f>
        <v/>
      </c>
      <c r="J899" s="11" t="str">
        <f t="shared" si="115"/>
        <v/>
      </c>
      <c r="K899" s="11" t="str">
        <f t="shared" ref="K899:K962" si="119">IF(B899="","", IF(J899&lt;100, 100, IF(J899&gt;300, 300, J899)))</f>
        <v/>
      </c>
      <c r="L899" s="11" t="str">
        <f>IF('Prax Math 5732'!B899="","",'SAT M to CBEST M'!$A$2+'SAT M to CBEST M'!$B$2*E899)</f>
        <v/>
      </c>
      <c r="M899" s="11" t="str">
        <f>IF('Prax Math 5732'!B899="","", IF(L899&lt;20, 20, IF(L899&gt;80, 80, L899)))</f>
        <v/>
      </c>
    </row>
    <row r="900" spans="1:13" x14ac:dyDescent="0.25">
      <c r="A900" s="11">
        <v>899</v>
      </c>
      <c r="B900" s="30"/>
      <c r="C900" s="25" t="str">
        <f t="shared" si="112"/>
        <v/>
      </c>
      <c r="D900" s="25" t="str">
        <f t="shared" si="116"/>
        <v/>
      </c>
      <c r="E900" s="11" t="str">
        <f>IF('Prax Math 5732'!B900="","",IF('Prax Math 5732'!D900&lt;'ACT M to SAT M'!$A$2,'ACT M to SAT M'!$B$2,IF('Prax Math 5732'!D900&gt;'ACT M to SAT M'!A$28,'ACT M to SAT M'!B$28,VLOOKUP(D900,'ACT M to SAT M'!A:B,2,FALSE))))</f>
        <v/>
      </c>
      <c r="F900" s="11" t="str">
        <f t="shared" si="113"/>
        <v/>
      </c>
      <c r="G900" s="11" t="str">
        <f t="shared" si="117"/>
        <v/>
      </c>
      <c r="H900" s="11" t="str">
        <f t="shared" si="114"/>
        <v/>
      </c>
      <c r="I900" s="11" t="str">
        <f t="shared" si="118"/>
        <v/>
      </c>
      <c r="J900" s="11" t="str">
        <f t="shared" si="115"/>
        <v/>
      </c>
      <c r="K900" s="11" t="str">
        <f t="shared" si="119"/>
        <v/>
      </c>
      <c r="L900" s="11" t="str">
        <f>IF('Prax Math 5732'!B900="","",'SAT M to CBEST M'!$A$2+'SAT M to CBEST M'!$B$2*E900)</f>
        <v/>
      </c>
      <c r="M900" s="11" t="str">
        <f>IF('Prax Math 5732'!B900="","", IF(L900&lt;20, 20, IF(L900&gt;80, 80, L900)))</f>
        <v/>
      </c>
    </row>
    <row r="901" spans="1:13" x14ac:dyDescent="0.25">
      <c r="A901" s="11">
        <v>900</v>
      </c>
      <c r="B901" s="30"/>
      <c r="C901" s="25" t="str">
        <f t="shared" si="112"/>
        <v/>
      </c>
      <c r="D901" s="25" t="str">
        <f t="shared" si="116"/>
        <v/>
      </c>
      <c r="E901" s="11" t="str">
        <f>IF('Prax Math 5732'!B901="","",IF('Prax Math 5732'!D901&lt;'ACT M to SAT M'!$A$2,'ACT M to SAT M'!$B$2,IF('Prax Math 5732'!D901&gt;'ACT M to SAT M'!A$28,'ACT M to SAT M'!B$28,VLOOKUP(D901,'ACT M to SAT M'!A:B,2,FALSE))))</f>
        <v/>
      </c>
      <c r="F901" s="11" t="str">
        <f t="shared" si="113"/>
        <v/>
      </c>
      <c r="G901" s="11" t="str">
        <f t="shared" si="117"/>
        <v/>
      </c>
      <c r="H901" s="11" t="str">
        <f t="shared" si="114"/>
        <v/>
      </c>
      <c r="I901" s="11" t="str">
        <f t="shared" si="118"/>
        <v/>
      </c>
      <c r="J901" s="11" t="str">
        <f t="shared" si="115"/>
        <v/>
      </c>
      <c r="K901" s="11" t="str">
        <f t="shared" si="119"/>
        <v/>
      </c>
      <c r="L901" s="11" t="str">
        <f>IF('Prax Math 5732'!B901="","",'SAT M to CBEST M'!$A$2+'SAT M to CBEST M'!$B$2*E901)</f>
        <v/>
      </c>
      <c r="M901" s="11" t="str">
        <f>IF('Prax Math 5732'!B901="","", IF(L901&lt;20, 20, IF(L901&gt;80, 80, L901)))</f>
        <v/>
      </c>
    </row>
    <row r="902" spans="1:13" x14ac:dyDescent="0.25">
      <c r="A902" s="11">
        <v>901</v>
      </c>
      <c r="B902" s="30"/>
      <c r="C902" s="25" t="str">
        <f t="shared" si="112"/>
        <v/>
      </c>
      <c r="D902" s="25" t="str">
        <f t="shared" si="116"/>
        <v/>
      </c>
      <c r="E902" s="11" t="str">
        <f>IF('Prax Math 5732'!B902="","",IF('Prax Math 5732'!D902&lt;'ACT M to SAT M'!$A$2,'ACT M to SAT M'!$B$2,IF('Prax Math 5732'!D902&gt;'ACT M to SAT M'!A$28,'ACT M to SAT M'!B$28,VLOOKUP(D902,'ACT M to SAT M'!A:B,2,FALSE))))</f>
        <v/>
      </c>
      <c r="F902" s="11" t="str">
        <f t="shared" si="113"/>
        <v/>
      </c>
      <c r="G902" s="11" t="str">
        <f t="shared" si="117"/>
        <v/>
      </c>
      <c r="H902" s="11" t="str">
        <f t="shared" si="114"/>
        <v/>
      </c>
      <c r="I902" s="11" t="str">
        <f t="shared" si="118"/>
        <v/>
      </c>
      <c r="J902" s="11" t="str">
        <f t="shared" si="115"/>
        <v/>
      </c>
      <c r="K902" s="11" t="str">
        <f t="shared" si="119"/>
        <v/>
      </c>
      <c r="L902" s="11" t="str">
        <f>IF('Prax Math 5732'!B902="","",'SAT M to CBEST M'!$A$2+'SAT M to CBEST M'!$B$2*E902)</f>
        <v/>
      </c>
      <c r="M902" s="11" t="str">
        <f>IF('Prax Math 5732'!B902="","", IF(L902&lt;20, 20, IF(L902&gt;80, 80, L902)))</f>
        <v/>
      </c>
    </row>
    <row r="903" spans="1:13" x14ac:dyDescent="0.25">
      <c r="A903" s="11">
        <v>902</v>
      </c>
      <c r="B903" s="30"/>
      <c r="C903" s="25" t="str">
        <f t="shared" si="112"/>
        <v/>
      </c>
      <c r="D903" s="25" t="str">
        <f t="shared" si="116"/>
        <v/>
      </c>
      <c r="E903" s="11" t="str">
        <f>IF('Prax Math 5732'!B903="","",IF('Prax Math 5732'!D903&lt;'ACT M to SAT M'!$A$2,'ACT M to SAT M'!$B$2,IF('Prax Math 5732'!D903&gt;'ACT M to SAT M'!A$28,'ACT M to SAT M'!B$28,VLOOKUP(D903,'ACT M to SAT M'!A:B,2,FALSE))))</f>
        <v/>
      </c>
      <c r="F903" s="11" t="str">
        <f t="shared" si="113"/>
        <v/>
      </c>
      <c r="G903" s="11" t="str">
        <f t="shared" si="117"/>
        <v/>
      </c>
      <c r="H903" s="11" t="str">
        <f t="shared" si="114"/>
        <v/>
      </c>
      <c r="I903" s="11" t="str">
        <f t="shared" si="118"/>
        <v/>
      </c>
      <c r="J903" s="11" t="str">
        <f t="shared" si="115"/>
        <v/>
      </c>
      <c r="K903" s="11" t="str">
        <f t="shared" si="119"/>
        <v/>
      </c>
      <c r="L903" s="11" t="str">
        <f>IF('Prax Math 5732'!B903="","",'SAT M to CBEST M'!$A$2+'SAT M to CBEST M'!$B$2*E903)</f>
        <v/>
      </c>
      <c r="M903" s="11" t="str">
        <f>IF('Prax Math 5732'!B903="","", IF(L903&lt;20, 20, IF(L903&gt;80, 80, L903)))</f>
        <v/>
      </c>
    </row>
    <row r="904" spans="1:13" x14ac:dyDescent="0.25">
      <c r="A904" s="11">
        <v>903</v>
      </c>
      <c r="B904" s="30"/>
      <c r="C904" s="25" t="str">
        <f t="shared" si="112"/>
        <v/>
      </c>
      <c r="D904" s="25" t="str">
        <f t="shared" si="116"/>
        <v/>
      </c>
      <c r="E904" s="11" t="str">
        <f>IF('Prax Math 5732'!B904="","",IF('Prax Math 5732'!D904&lt;'ACT M to SAT M'!$A$2,'ACT M to SAT M'!$B$2,IF('Prax Math 5732'!D904&gt;'ACT M to SAT M'!A$28,'ACT M to SAT M'!B$28,VLOOKUP(D904,'ACT M to SAT M'!A:B,2,FALSE))))</f>
        <v/>
      </c>
      <c r="F904" s="11" t="str">
        <f t="shared" si="113"/>
        <v/>
      </c>
      <c r="G904" s="11" t="str">
        <f t="shared" si="117"/>
        <v/>
      </c>
      <c r="H904" s="11" t="str">
        <f t="shared" si="114"/>
        <v/>
      </c>
      <c r="I904" s="11" t="str">
        <f t="shared" si="118"/>
        <v/>
      </c>
      <c r="J904" s="11" t="str">
        <f t="shared" si="115"/>
        <v/>
      </c>
      <c r="K904" s="11" t="str">
        <f t="shared" si="119"/>
        <v/>
      </c>
      <c r="L904" s="11" t="str">
        <f>IF('Prax Math 5732'!B904="","",'SAT M to CBEST M'!$A$2+'SAT M to CBEST M'!$B$2*E904)</f>
        <v/>
      </c>
      <c r="M904" s="11" t="str">
        <f>IF('Prax Math 5732'!B904="","", IF(L904&lt;20, 20, IF(L904&gt;80, 80, L904)))</f>
        <v/>
      </c>
    </row>
    <row r="905" spans="1:13" x14ac:dyDescent="0.25">
      <c r="A905" s="11">
        <v>904</v>
      </c>
      <c r="B905" s="30"/>
      <c r="C905" s="25" t="str">
        <f t="shared" si="112"/>
        <v/>
      </c>
      <c r="D905" s="25" t="str">
        <f t="shared" si="116"/>
        <v/>
      </c>
      <c r="E905" s="11" t="str">
        <f>IF('Prax Math 5732'!B905="","",IF('Prax Math 5732'!D905&lt;'ACT M to SAT M'!$A$2,'ACT M to SAT M'!$B$2,IF('Prax Math 5732'!D905&gt;'ACT M to SAT M'!A$28,'ACT M to SAT M'!B$28,VLOOKUP(D905,'ACT M to SAT M'!A:B,2,FALSE))))</f>
        <v/>
      </c>
      <c r="F905" s="11" t="str">
        <f t="shared" si="113"/>
        <v/>
      </c>
      <c r="G905" s="11" t="str">
        <f t="shared" si="117"/>
        <v/>
      </c>
      <c r="H905" s="11" t="str">
        <f t="shared" si="114"/>
        <v/>
      </c>
      <c r="I905" s="11" t="str">
        <f t="shared" si="118"/>
        <v/>
      </c>
      <c r="J905" s="11" t="str">
        <f t="shared" si="115"/>
        <v/>
      </c>
      <c r="K905" s="11" t="str">
        <f t="shared" si="119"/>
        <v/>
      </c>
      <c r="L905" s="11" t="str">
        <f>IF('Prax Math 5732'!B905="","",'SAT M to CBEST M'!$A$2+'SAT M to CBEST M'!$B$2*E905)</f>
        <v/>
      </c>
      <c r="M905" s="11" t="str">
        <f>IF('Prax Math 5732'!B905="","", IF(L905&lt;20, 20, IF(L905&gt;80, 80, L905)))</f>
        <v/>
      </c>
    </row>
    <row r="906" spans="1:13" x14ac:dyDescent="0.25">
      <c r="A906" s="11">
        <v>905</v>
      </c>
      <c r="B906" s="30"/>
      <c r="C906" s="25" t="str">
        <f t="shared" si="112"/>
        <v/>
      </c>
      <c r="D906" s="25" t="str">
        <f t="shared" si="116"/>
        <v/>
      </c>
      <c r="E906" s="11" t="str">
        <f>IF('Prax Math 5732'!B906="","",IF('Prax Math 5732'!D906&lt;'ACT M to SAT M'!$A$2,'ACT M to SAT M'!$B$2,IF('Prax Math 5732'!D906&gt;'ACT M to SAT M'!A$28,'ACT M to SAT M'!B$28,VLOOKUP(D906,'ACT M to SAT M'!A:B,2,FALSE))))</f>
        <v/>
      </c>
      <c r="F906" s="11" t="str">
        <f t="shared" si="113"/>
        <v/>
      </c>
      <c r="G906" s="11" t="str">
        <f t="shared" si="117"/>
        <v/>
      </c>
      <c r="H906" s="11" t="str">
        <f t="shared" si="114"/>
        <v/>
      </c>
      <c r="I906" s="11" t="str">
        <f t="shared" si="118"/>
        <v/>
      </c>
      <c r="J906" s="11" t="str">
        <f t="shared" si="115"/>
        <v/>
      </c>
      <c r="K906" s="11" t="str">
        <f t="shared" si="119"/>
        <v/>
      </c>
      <c r="L906" s="11" t="str">
        <f>IF('Prax Math 5732'!B906="","",'SAT M to CBEST M'!$A$2+'SAT M to CBEST M'!$B$2*E906)</f>
        <v/>
      </c>
      <c r="M906" s="11" t="str">
        <f>IF('Prax Math 5732'!B906="","", IF(L906&lt;20, 20, IF(L906&gt;80, 80, L906)))</f>
        <v/>
      </c>
    </row>
    <row r="907" spans="1:13" x14ac:dyDescent="0.25">
      <c r="A907" s="11">
        <v>906</v>
      </c>
      <c r="B907" s="30"/>
      <c r="C907" s="25" t="str">
        <f t="shared" si="112"/>
        <v/>
      </c>
      <c r="D907" s="25" t="str">
        <f t="shared" si="116"/>
        <v/>
      </c>
      <c r="E907" s="11" t="str">
        <f>IF('Prax Math 5732'!B907="","",IF('Prax Math 5732'!D907&lt;'ACT M to SAT M'!$A$2,'ACT M to SAT M'!$B$2,IF('Prax Math 5732'!D907&gt;'ACT M to SAT M'!A$28,'ACT M to SAT M'!B$28,VLOOKUP(D907,'ACT M to SAT M'!A:B,2,FALSE))))</f>
        <v/>
      </c>
      <c r="F907" s="11" t="str">
        <f t="shared" si="113"/>
        <v/>
      </c>
      <c r="G907" s="11" t="str">
        <f t="shared" si="117"/>
        <v/>
      </c>
      <c r="H907" s="11" t="str">
        <f t="shared" si="114"/>
        <v/>
      </c>
      <c r="I907" s="11" t="str">
        <f t="shared" si="118"/>
        <v/>
      </c>
      <c r="J907" s="11" t="str">
        <f t="shared" si="115"/>
        <v/>
      </c>
      <c r="K907" s="11" t="str">
        <f t="shared" si="119"/>
        <v/>
      </c>
      <c r="L907" s="11" t="str">
        <f>IF('Prax Math 5732'!B907="","",'SAT M to CBEST M'!$A$2+'SAT M to CBEST M'!$B$2*E907)</f>
        <v/>
      </c>
      <c r="M907" s="11" t="str">
        <f>IF('Prax Math 5732'!B907="","", IF(L907&lt;20, 20, IF(L907&gt;80, 80, L907)))</f>
        <v/>
      </c>
    </row>
    <row r="908" spans="1:13" x14ac:dyDescent="0.25">
      <c r="A908" s="11">
        <v>907</v>
      </c>
      <c r="B908" s="30"/>
      <c r="C908" s="25" t="str">
        <f t="shared" si="112"/>
        <v/>
      </c>
      <c r="D908" s="25" t="str">
        <f t="shared" si="116"/>
        <v/>
      </c>
      <c r="E908" s="11" t="str">
        <f>IF('Prax Math 5732'!B908="","",IF('Prax Math 5732'!D908&lt;'ACT M to SAT M'!$A$2,'ACT M to SAT M'!$B$2,IF('Prax Math 5732'!D908&gt;'ACT M to SAT M'!A$28,'ACT M to SAT M'!B$28,VLOOKUP(D908,'ACT M to SAT M'!A:B,2,FALSE))))</f>
        <v/>
      </c>
      <c r="F908" s="11" t="str">
        <f t="shared" si="113"/>
        <v/>
      </c>
      <c r="G908" s="11" t="str">
        <f t="shared" si="117"/>
        <v/>
      </c>
      <c r="H908" s="11" t="str">
        <f t="shared" si="114"/>
        <v/>
      </c>
      <c r="I908" s="11" t="str">
        <f t="shared" si="118"/>
        <v/>
      </c>
      <c r="J908" s="11" t="str">
        <f t="shared" si="115"/>
        <v/>
      </c>
      <c r="K908" s="11" t="str">
        <f t="shared" si="119"/>
        <v/>
      </c>
      <c r="L908" s="11" t="str">
        <f>IF('Prax Math 5732'!B908="","",'SAT M to CBEST M'!$A$2+'SAT M to CBEST M'!$B$2*E908)</f>
        <v/>
      </c>
      <c r="M908" s="11" t="str">
        <f>IF('Prax Math 5732'!B908="","", IF(L908&lt;20, 20, IF(L908&gt;80, 80, L908)))</f>
        <v/>
      </c>
    </row>
    <row r="909" spans="1:13" x14ac:dyDescent="0.25">
      <c r="A909" s="11">
        <v>908</v>
      </c>
      <c r="B909" s="30"/>
      <c r="C909" s="25" t="str">
        <f t="shared" si="112"/>
        <v/>
      </c>
      <c r="D909" s="25" t="str">
        <f t="shared" si="116"/>
        <v/>
      </c>
      <c r="E909" s="11" t="str">
        <f>IF('Prax Math 5732'!B909="","",IF('Prax Math 5732'!D909&lt;'ACT M to SAT M'!$A$2,'ACT M to SAT M'!$B$2,IF('Prax Math 5732'!D909&gt;'ACT M to SAT M'!A$28,'ACT M to SAT M'!B$28,VLOOKUP(D909,'ACT M to SAT M'!A:B,2,FALSE))))</f>
        <v/>
      </c>
      <c r="F909" s="11" t="str">
        <f t="shared" si="113"/>
        <v/>
      </c>
      <c r="G909" s="11" t="str">
        <f t="shared" si="117"/>
        <v/>
      </c>
      <c r="H909" s="11" t="str">
        <f t="shared" si="114"/>
        <v/>
      </c>
      <c r="I909" s="11" t="str">
        <f t="shared" si="118"/>
        <v/>
      </c>
      <c r="J909" s="11" t="str">
        <f t="shared" si="115"/>
        <v/>
      </c>
      <c r="K909" s="11" t="str">
        <f t="shared" si="119"/>
        <v/>
      </c>
      <c r="L909" s="11" t="str">
        <f>IF('Prax Math 5732'!B909="","",'SAT M to CBEST M'!$A$2+'SAT M to CBEST M'!$B$2*E909)</f>
        <v/>
      </c>
      <c r="M909" s="11" t="str">
        <f>IF('Prax Math 5732'!B909="","", IF(L909&lt;20, 20, IF(L909&gt;80, 80, L909)))</f>
        <v/>
      </c>
    </row>
    <row r="910" spans="1:13" x14ac:dyDescent="0.25">
      <c r="A910" s="11">
        <v>909</v>
      </c>
      <c r="B910" s="30"/>
      <c r="C910" s="25" t="str">
        <f t="shared" si="112"/>
        <v/>
      </c>
      <c r="D910" s="25" t="str">
        <f t="shared" si="116"/>
        <v/>
      </c>
      <c r="E910" s="11" t="str">
        <f>IF('Prax Math 5732'!B910="","",IF('Prax Math 5732'!D910&lt;'ACT M to SAT M'!$A$2,'ACT M to SAT M'!$B$2,IF('Prax Math 5732'!D910&gt;'ACT M to SAT M'!A$28,'ACT M to SAT M'!B$28,VLOOKUP(D910,'ACT M to SAT M'!A:B,2,FALSE))))</f>
        <v/>
      </c>
      <c r="F910" s="11" t="str">
        <f t="shared" si="113"/>
        <v/>
      </c>
      <c r="G910" s="11" t="str">
        <f t="shared" si="117"/>
        <v/>
      </c>
      <c r="H910" s="11" t="str">
        <f t="shared" si="114"/>
        <v/>
      </c>
      <c r="I910" s="11" t="str">
        <f t="shared" si="118"/>
        <v/>
      </c>
      <c r="J910" s="11" t="str">
        <f t="shared" si="115"/>
        <v/>
      </c>
      <c r="K910" s="11" t="str">
        <f t="shared" si="119"/>
        <v/>
      </c>
      <c r="L910" s="11" t="str">
        <f>IF('Prax Math 5732'!B910="","",'SAT M to CBEST M'!$A$2+'SAT M to CBEST M'!$B$2*E910)</f>
        <v/>
      </c>
      <c r="M910" s="11" t="str">
        <f>IF('Prax Math 5732'!B910="","", IF(L910&lt;20, 20, IF(L910&gt;80, 80, L910)))</f>
        <v/>
      </c>
    </row>
    <row r="911" spans="1:13" x14ac:dyDescent="0.25">
      <c r="A911" s="11">
        <v>910</v>
      </c>
      <c r="B911" s="30"/>
      <c r="C911" s="25" t="str">
        <f t="shared" si="112"/>
        <v/>
      </c>
      <c r="D911" s="25" t="str">
        <f t="shared" si="116"/>
        <v/>
      </c>
      <c r="E911" s="11" t="str">
        <f>IF('Prax Math 5732'!B911="","",IF('Prax Math 5732'!D911&lt;'ACT M to SAT M'!$A$2,'ACT M to SAT M'!$B$2,IF('Prax Math 5732'!D911&gt;'ACT M to SAT M'!A$28,'ACT M to SAT M'!B$28,VLOOKUP(D911,'ACT M to SAT M'!A:B,2,FALSE))))</f>
        <v/>
      </c>
      <c r="F911" s="11" t="str">
        <f t="shared" si="113"/>
        <v/>
      </c>
      <c r="G911" s="11" t="str">
        <f t="shared" si="117"/>
        <v/>
      </c>
      <c r="H911" s="11" t="str">
        <f t="shared" si="114"/>
        <v/>
      </c>
      <c r="I911" s="11" t="str">
        <f t="shared" si="118"/>
        <v/>
      </c>
      <c r="J911" s="11" t="str">
        <f t="shared" si="115"/>
        <v/>
      </c>
      <c r="K911" s="11" t="str">
        <f t="shared" si="119"/>
        <v/>
      </c>
      <c r="L911" s="11" t="str">
        <f>IF('Prax Math 5732'!B911="","",'SAT M to CBEST M'!$A$2+'SAT M to CBEST M'!$B$2*E911)</f>
        <v/>
      </c>
      <c r="M911" s="11" t="str">
        <f>IF('Prax Math 5732'!B911="","", IF(L911&lt;20, 20, IF(L911&gt;80, 80, L911)))</f>
        <v/>
      </c>
    </row>
    <row r="912" spans="1:13" x14ac:dyDescent="0.25">
      <c r="A912" s="11">
        <v>911</v>
      </c>
      <c r="B912" s="30"/>
      <c r="C912" s="25" t="str">
        <f t="shared" si="112"/>
        <v/>
      </c>
      <c r="D912" s="25" t="str">
        <f t="shared" si="116"/>
        <v/>
      </c>
      <c r="E912" s="11" t="str">
        <f>IF('Prax Math 5732'!B912="","",IF('Prax Math 5732'!D912&lt;'ACT M to SAT M'!$A$2,'ACT M to SAT M'!$B$2,IF('Prax Math 5732'!D912&gt;'ACT M to SAT M'!A$28,'ACT M to SAT M'!B$28,VLOOKUP(D912,'ACT M to SAT M'!A:B,2,FALSE))))</f>
        <v/>
      </c>
      <c r="F912" s="11" t="str">
        <f t="shared" si="113"/>
        <v/>
      </c>
      <c r="G912" s="11" t="str">
        <f t="shared" si="117"/>
        <v/>
      </c>
      <c r="H912" s="11" t="str">
        <f t="shared" si="114"/>
        <v/>
      </c>
      <c r="I912" s="11" t="str">
        <f t="shared" si="118"/>
        <v/>
      </c>
      <c r="J912" s="11" t="str">
        <f t="shared" si="115"/>
        <v/>
      </c>
      <c r="K912" s="11" t="str">
        <f t="shared" si="119"/>
        <v/>
      </c>
      <c r="L912" s="11" t="str">
        <f>IF('Prax Math 5732'!B912="","",'SAT M to CBEST M'!$A$2+'SAT M to CBEST M'!$B$2*E912)</f>
        <v/>
      </c>
      <c r="M912" s="11" t="str">
        <f>IF('Prax Math 5732'!B912="","", IF(L912&lt;20, 20, IF(L912&gt;80, 80, L912)))</f>
        <v/>
      </c>
    </row>
    <row r="913" spans="1:13" x14ac:dyDescent="0.25">
      <c r="A913" s="11">
        <v>912</v>
      </c>
      <c r="B913" s="30"/>
      <c r="C913" s="25" t="str">
        <f t="shared" si="112"/>
        <v/>
      </c>
      <c r="D913" s="25" t="str">
        <f t="shared" si="116"/>
        <v/>
      </c>
      <c r="E913" s="11" t="str">
        <f>IF('Prax Math 5732'!B913="","",IF('Prax Math 5732'!D913&lt;'ACT M to SAT M'!$A$2,'ACT M to SAT M'!$B$2,IF('Prax Math 5732'!D913&gt;'ACT M to SAT M'!A$28,'ACT M to SAT M'!B$28,VLOOKUP(D913,'ACT M to SAT M'!A:B,2,FALSE))))</f>
        <v/>
      </c>
      <c r="F913" s="11" t="str">
        <f t="shared" si="113"/>
        <v/>
      </c>
      <c r="G913" s="11" t="str">
        <f t="shared" si="117"/>
        <v/>
      </c>
      <c r="H913" s="11" t="str">
        <f t="shared" si="114"/>
        <v/>
      </c>
      <c r="I913" s="11" t="str">
        <f t="shared" si="118"/>
        <v/>
      </c>
      <c r="J913" s="11" t="str">
        <f t="shared" si="115"/>
        <v/>
      </c>
      <c r="K913" s="11" t="str">
        <f t="shared" si="119"/>
        <v/>
      </c>
      <c r="L913" s="11" t="str">
        <f>IF('Prax Math 5732'!B913="","",'SAT M to CBEST M'!$A$2+'SAT M to CBEST M'!$B$2*E913)</f>
        <v/>
      </c>
      <c r="M913" s="11" t="str">
        <f>IF('Prax Math 5732'!B913="","", IF(L913&lt;20, 20, IF(L913&gt;80, 80, L913)))</f>
        <v/>
      </c>
    </row>
    <row r="914" spans="1:13" x14ac:dyDescent="0.25">
      <c r="A914" s="11">
        <v>913</v>
      </c>
      <c r="B914" s="30"/>
      <c r="C914" s="25" t="str">
        <f t="shared" si="112"/>
        <v/>
      </c>
      <c r="D914" s="25" t="str">
        <f t="shared" si="116"/>
        <v/>
      </c>
      <c r="E914" s="11" t="str">
        <f>IF('Prax Math 5732'!B914="","",IF('Prax Math 5732'!D914&lt;'ACT M to SAT M'!$A$2,'ACT M to SAT M'!$B$2,IF('Prax Math 5732'!D914&gt;'ACT M to SAT M'!A$28,'ACT M to SAT M'!B$28,VLOOKUP(D914,'ACT M to SAT M'!A:B,2,FALSE))))</f>
        <v/>
      </c>
      <c r="F914" s="11" t="str">
        <f t="shared" si="113"/>
        <v/>
      </c>
      <c r="G914" s="11" t="str">
        <f t="shared" si="117"/>
        <v/>
      </c>
      <c r="H914" s="11" t="str">
        <f t="shared" si="114"/>
        <v/>
      </c>
      <c r="I914" s="11" t="str">
        <f t="shared" si="118"/>
        <v/>
      </c>
      <c r="J914" s="11" t="str">
        <f t="shared" si="115"/>
        <v/>
      </c>
      <c r="K914" s="11" t="str">
        <f t="shared" si="119"/>
        <v/>
      </c>
      <c r="L914" s="11" t="str">
        <f>IF('Prax Math 5732'!B914="","",'SAT M to CBEST M'!$A$2+'SAT M to CBEST M'!$B$2*E914)</f>
        <v/>
      </c>
      <c r="M914" s="11" t="str">
        <f>IF('Prax Math 5732'!B914="","", IF(L914&lt;20, 20, IF(L914&gt;80, 80, L914)))</f>
        <v/>
      </c>
    </row>
    <row r="915" spans="1:13" x14ac:dyDescent="0.25">
      <c r="A915" s="11">
        <v>914</v>
      </c>
      <c r="B915" s="30"/>
      <c r="C915" s="25" t="str">
        <f t="shared" si="112"/>
        <v/>
      </c>
      <c r="D915" s="25" t="str">
        <f t="shared" si="116"/>
        <v/>
      </c>
      <c r="E915" s="11" t="str">
        <f>IF('Prax Math 5732'!B915="","",IF('Prax Math 5732'!D915&lt;'ACT M to SAT M'!$A$2,'ACT M to SAT M'!$B$2,IF('Prax Math 5732'!D915&gt;'ACT M to SAT M'!A$28,'ACT M to SAT M'!B$28,VLOOKUP(D915,'ACT M to SAT M'!A:B,2,FALSE))))</f>
        <v/>
      </c>
      <c r="F915" s="11" t="str">
        <f t="shared" si="113"/>
        <v/>
      </c>
      <c r="G915" s="11" t="str">
        <f t="shared" si="117"/>
        <v/>
      </c>
      <c r="H915" s="11" t="str">
        <f t="shared" si="114"/>
        <v/>
      </c>
      <c r="I915" s="11" t="str">
        <f t="shared" si="118"/>
        <v/>
      </c>
      <c r="J915" s="11" t="str">
        <f t="shared" si="115"/>
        <v/>
      </c>
      <c r="K915" s="11" t="str">
        <f t="shared" si="119"/>
        <v/>
      </c>
      <c r="L915" s="11" t="str">
        <f>IF('Prax Math 5732'!B915="","",'SAT M to CBEST M'!$A$2+'SAT M to CBEST M'!$B$2*E915)</f>
        <v/>
      </c>
      <c r="M915" s="11" t="str">
        <f>IF('Prax Math 5732'!B915="","", IF(L915&lt;20, 20, IF(L915&gt;80, 80, L915)))</f>
        <v/>
      </c>
    </row>
    <row r="916" spans="1:13" x14ac:dyDescent="0.25">
      <c r="A916" s="11">
        <v>915</v>
      </c>
      <c r="B916" s="30"/>
      <c r="C916" s="25" t="str">
        <f t="shared" si="112"/>
        <v/>
      </c>
      <c r="D916" s="25" t="str">
        <f t="shared" si="116"/>
        <v/>
      </c>
      <c r="E916" s="11" t="str">
        <f>IF('Prax Math 5732'!B916="","",IF('Prax Math 5732'!D916&lt;'ACT M to SAT M'!$A$2,'ACT M to SAT M'!$B$2,IF('Prax Math 5732'!D916&gt;'ACT M to SAT M'!A$28,'ACT M to SAT M'!B$28,VLOOKUP(D916,'ACT M to SAT M'!A:B,2,FALSE))))</f>
        <v/>
      </c>
      <c r="F916" s="11" t="str">
        <f t="shared" si="113"/>
        <v/>
      </c>
      <c r="G916" s="11" t="str">
        <f t="shared" si="117"/>
        <v/>
      </c>
      <c r="H916" s="11" t="str">
        <f t="shared" si="114"/>
        <v/>
      </c>
      <c r="I916" s="11" t="str">
        <f t="shared" si="118"/>
        <v/>
      </c>
      <c r="J916" s="11" t="str">
        <f t="shared" si="115"/>
        <v/>
      </c>
      <c r="K916" s="11" t="str">
        <f t="shared" si="119"/>
        <v/>
      </c>
      <c r="L916" s="11" t="str">
        <f>IF('Prax Math 5732'!B916="","",'SAT M to CBEST M'!$A$2+'SAT M to CBEST M'!$B$2*E916)</f>
        <v/>
      </c>
      <c r="M916" s="11" t="str">
        <f>IF('Prax Math 5732'!B916="","", IF(L916&lt;20, 20, IF(L916&gt;80, 80, L916)))</f>
        <v/>
      </c>
    </row>
    <row r="917" spans="1:13" x14ac:dyDescent="0.25">
      <c r="A917" s="11">
        <v>916</v>
      </c>
      <c r="B917" s="30"/>
      <c r="C917" s="25" t="str">
        <f t="shared" si="112"/>
        <v/>
      </c>
      <c r="D917" s="25" t="str">
        <f t="shared" si="116"/>
        <v/>
      </c>
      <c r="E917" s="11" t="str">
        <f>IF('Prax Math 5732'!B917="","",IF('Prax Math 5732'!D917&lt;'ACT M to SAT M'!$A$2,'ACT M to SAT M'!$B$2,IF('Prax Math 5732'!D917&gt;'ACT M to SAT M'!A$28,'ACT M to SAT M'!B$28,VLOOKUP(D917,'ACT M to SAT M'!A:B,2,FALSE))))</f>
        <v/>
      </c>
      <c r="F917" s="11" t="str">
        <f t="shared" si="113"/>
        <v/>
      </c>
      <c r="G917" s="11" t="str">
        <f t="shared" si="117"/>
        <v/>
      </c>
      <c r="H917" s="11" t="str">
        <f t="shared" si="114"/>
        <v/>
      </c>
      <c r="I917" s="11" t="str">
        <f t="shared" si="118"/>
        <v/>
      </c>
      <c r="J917" s="11" t="str">
        <f t="shared" si="115"/>
        <v/>
      </c>
      <c r="K917" s="11" t="str">
        <f t="shared" si="119"/>
        <v/>
      </c>
      <c r="L917" s="11" t="str">
        <f>IF('Prax Math 5732'!B917="","",'SAT M to CBEST M'!$A$2+'SAT M to CBEST M'!$B$2*E917)</f>
        <v/>
      </c>
      <c r="M917" s="11" t="str">
        <f>IF('Prax Math 5732'!B917="","", IF(L917&lt;20, 20, IF(L917&gt;80, 80, L917)))</f>
        <v/>
      </c>
    </row>
    <row r="918" spans="1:13" x14ac:dyDescent="0.25">
      <c r="A918" s="11">
        <v>917</v>
      </c>
      <c r="B918" s="30"/>
      <c r="C918" s="25" t="str">
        <f t="shared" si="112"/>
        <v/>
      </c>
      <c r="D918" s="25" t="str">
        <f t="shared" si="116"/>
        <v/>
      </c>
      <c r="E918" s="11" t="str">
        <f>IF('Prax Math 5732'!B918="","",IF('Prax Math 5732'!D918&lt;'ACT M to SAT M'!$A$2,'ACT M to SAT M'!$B$2,IF('Prax Math 5732'!D918&gt;'ACT M to SAT M'!A$28,'ACT M to SAT M'!B$28,VLOOKUP(D918,'ACT M to SAT M'!A:B,2,FALSE))))</f>
        <v/>
      </c>
      <c r="F918" s="11" t="str">
        <f t="shared" si="113"/>
        <v/>
      </c>
      <c r="G918" s="11" t="str">
        <f t="shared" si="117"/>
        <v/>
      </c>
      <c r="H918" s="11" t="str">
        <f t="shared" si="114"/>
        <v/>
      </c>
      <c r="I918" s="11" t="str">
        <f t="shared" si="118"/>
        <v/>
      </c>
      <c r="J918" s="11" t="str">
        <f t="shared" si="115"/>
        <v/>
      </c>
      <c r="K918" s="11" t="str">
        <f t="shared" si="119"/>
        <v/>
      </c>
      <c r="L918" s="11" t="str">
        <f>IF('Prax Math 5732'!B918="","",'SAT M to CBEST M'!$A$2+'SAT M to CBEST M'!$B$2*E918)</f>
        <v/>
      </c>
      <c r="M918" s="11" t="str">
        <f>IF('Prax Math 5732'!B918="","", IF(L918&lt;20, 20, IF(L918&gt;80, 80, L918)))</f>
        <v/>
      </c>
    </row>
    <row r="919" spans="1:13" x14ac:dyDescent="0.25">
      <c r="A919" s="11">
        <v>918</v>
      </c>
      <c r="B919" s="30"/>
      <c r="C919" s="25" t="str">
        <f t="shared" si="112"/>
        <v/>
      </c>
      <c r="D919" s="25" t="str">
        <f t="shared" si="116"/>
        <v/>
      </c>
      <c r="E919" s="11" t="str">
        <f>IF('Prax Math 5732'!B919="","",IF('Prax Math 5732'!D919&lt;'ACT M to SAT M'!$A$2,'ACT M to SAT M'!$B$2,IF('Prax Math 5732'!D919&gt;'ACT M to SAT M'!A$28,'ACT M to SAT M'!B$28,VLOOKUP(D919,'ACT M to SAT M'!A:B,2,FALSE))))</f>
        <v/>
      </c>
      <c r="F919" s="11" t="str">
        <f t="shared" si="113"/>
        <v/>
      </c>
      <c r="G919" s="11" t="str">
        <f t="shared" si="117"/>
        <v/>
      </c>
      <c r="H919" s="11" t="str">
        <f t="shared" si="114"/>
        <v/>
      </c>
      <c r="I919" s="11" t="str">
        <f t="shared" si="118"/>
        <v/>
      </c>
      <c r="J919" s="11" t="str">
        <f t="shared" si="115"/>
        <v/>
      </c>
      <c r="K919" s="11" t="str">
        <f t="shared" si="119"/>
        <v/>
      </c>
      <c r="L919" s="11" t="str">
        <f>IF('Prax Math 5732'!B919="","",'SAT M to CBEST M'!$A$2+'SAT M to CBEST M'!$B$2*E919)</f>
        <v/>
      </c>
      <c r="M919" s="11" t="str">
        <f>IF('Prax Math 5732'!B919="","", IF(L919&lt;20, 20, IF(L919&gt;80, 80, L919)))</f>
        <v/>
      </c>
    </row>
    <row r="920" spans="1:13" x14ac:dyDescent="0.25">
      <c r="A920" s="11">
        <v>919</v>
      </c>
      <c r="B920" s="30"/>
      <c r="C920" s="25" t="str">
        <f t="shared" si="112"/>
        <v/>
      </c>
      <c r="D920" s="25" t="str">
        <f t="shared" si="116"/>
        <v/>
      </c>
      <c r="E920" s="11" t="str">
        <f>IF('Prax Math 5732'!B920="","",IF('Prax Math 5732'!D920&lt;'ACT M to SAT M'!$A$2,'ACT M to SAT M'!$B$2,IF('Prax Math 5732'!D920&gt;'ACT M to SAT M'!A$28,'ACT M to SAT M'!B$28,VLOOKUP(D920,'ACT M to SAT M'!A:B,2,FALSE))))</f>
        <v/>
      </c>
      <c r="F920" s="11" t="str">
        <f t="shared" si="113"/>
        <v/>
      </c>
      <c r="G920" s="11" t="str">
        <f t="shared" si="117"/>
        <v/>
      </c>
      <c r="H920" s="11" t="str">
        <f t="shared" si="114"/>
        <v/>
      </c>
      <c r="I920" s="11" t="str">
        <f t="shared" si="118"/>
        <v/>
      </c>
      <c r="J920" s="11" t="str">
        <f t="shared" si="115"/>
        <v/>
      </c>
      <c r="K920" s="11" t="str">
        <f t="shared" si="119"/>
        <v/>
      </c>
      <c r="L920" s="11" t="str">
        <f>IF('Prax Math 5732'!B920="","",'SAT M to CBEST M'!$A$2+'SAT M to CBEST M'!$B$2*E920)</f>
        <v/>
      </c>
      <c r="M920" s="11" t="str">
        <f>IF('Prax Math 5732'!B920="","", IF(L920&lt;20, 20, IF(L920&gt;80, 80, L920)))</f>
        <v/>
      </c>
    </row>
    <row r="921" spans="1:13" x14ac:dyDescent="0.25">
      <c r="A921" s="11">
        <v>920</v>
      </c>
      <c r="B921" s="30"/>
      <c r="C921" s="25" t="str">
        <f t="shared" si="112"/>
        <v/>
      </c>
      <c r="D921" s="25" t="str">
        <f t="shared" si="116"/>
        <v/>
      </c>
      <c r="E921" s="11" t="str">
        <f>IF('Prax Math 5732'!B921="","",IF('Prax Math 5732'!D921&lt;'ACT M to SAT M'!$A$2,'ACT M to SAT M'!$B$2,IF('Prax Math 5732'!D921&gt;'ACT M to SAT M'!A$28,'ACT M to SAT M'!B$28,VLOOKUP(D921,'ACT M to SAT M'!A:B,2,FALSE))))</f>
        <v/>
      </c>
      <c r="F921" s="11" t="str">
        <f t="shared" si="113"/>
        <v/>
      </c>
      <c r="G921" s="11" t="str">
        <f t="shared" si="117"/>
        <v/>
      </c>
      <c r="H921" s="11" t="str">
        <f t="shared" si="114"/>
        <v/>
      </c>
      <c r="I921" s="11" t="str">
        <f t="shared" si="118"/>
        <v/>
      </c>
      <c r="J921" s="11" t="str">
        <f t="shared" si="115"/>
        <v/>
      </c>
      <c r="K921" s="11" t="str">
        <f t="shared" si="119"/>
        <v/>
      </c>
      <c r="L921" s="11" t="str">
        <f>IF('Prax Math 5732'!B921="","",'SAT M to CBEST M'!$A$2+'SAT M to CBEST M'!$B$2*E921)</f>
        <v/>
      </c>
      <c r="M921" s="11" t="str">
        <f>IF('Prax Math 5732'!B921="","", IF(L921&lt;20, 20, IF(L921&gt;80, 80, L921)))</f>
        <v/>
      </c>
    </row>
    <row r="922" spans="1:13" x14ac:dyDescent="0.25">
      <c r="A922" s="11">
        <v>921</v>
      </c>
      <c r="B922" s="30"/>
      <c r="C922" s="25" t="str">
        <f t="shared" si="112"/>
        <v/>
      </c>
      <c r="D922" s="25" t="str">
        <f t="shared" si="116"/>
        <v/>
      </c>
      <c r="E922" s="11" t="str">
        <f>IF('Prax Math 5732'!B922="","",IF('Prax Math 5732'!D922&lt;'ACT M to SAT M'!$A$2,'ACT M to SAT M'!$B$2,IF('Prax Math 5732'!D922&gt;'ACT M to SAT M'!A$28,'ACT M to SAT M'!B$28,VLOOKUP(D922,'ACT M to SAT M'!A:B,2,FALSE))))</f>
        <v/>
      </c>
      <c r="F922" s="11" t="str">
        <f t="shared" si="113"/>
        <v/>
      </c>
      <c r="G922" s="11" t="str">
        <f t="shared" si="117"/>
        <v/>
      </c>
      <c r="H922" s="11" t="str">
        <f t="shared" si="114"/>
        <v/>
      </c>
      <c r="I922" s="11" t="str">
        <f t="shared" si="118"/>
        <v/>
      </c>
      <c r="J922" s="11" t="str">
        <f t="shared" si="115"/>
        <v/>
      </c>
      <c r="K922" s="11" t="str">
        <f t="shared" si="119"/>
        <v/>
      </c>
      <c r="L922" s="11" t="str">
        <f>IF('Prax Math 5732'!B922="","",'SAT M to CBEST M'!$A$2+'SAT M to CBEST M'!$B$2*E922)</f>
        <v/>
      </c>
      <c r="M922" s="11" t="str">
        <f>IF('Prax Math 5732'!B922="","", IF(L922&lt;20, 20, IF(L922&gt;80, 80, L922)))</f>
        <v/>
      </c>
    </row>
    <row r="923" spans="1:13" x14ac:dyDescent="0.25">
      <c r="A923" s="11">
        <v>922</v>
      </c>
      <c r="B923" s="30"/>
      <c r="C923" s="25" t="str">
        <f t="shared" si="112"/>
        <v/>
      </c>
      <c r="D923" s="25" t="str">
        <f t="shared" si="116"/>
        <v/>
      </c>
      <c r="E923" s="11" t="str">
        <f>IF('Prax Math 5732'!B923="","",IF('Prax Math 5732'!D923&lt;'ACT M to SAT M'!$A$2,'ACT M to SAT M'!$B$2,IF('Prax Math 5732'!D923&gt;'ACT M to SAT M'!A$28,'ACT M to SAT M'!B$28,VLOOKUP(D923,'ACT M to SAT M'!A:B,2,FALSE))))</f>
        <v/>
      </c>
      <c r="F923" s="11" t="str">
        <f t="shared" si="113"/>
        <v/>
      </c>
      <c r="G923" s="11" t="str">
        <f t="shared" si="117"/>
        <v/>
      </c>
      <c r="H923" s="11" t="str">
        <f t="shared" si="114"/>
        <v/>
      </c>
      <c r="I923" s="11" t="str">
        <f t="shared" si="118"/>
        <v/>
      </c>
      <c r="J923" s="11" t="str">
        <f t="shared" si="115"/>
        <v/>
      </c>
      <c r="K923" s="11" t="str">
        <f t="shared" si="119"/>
        <v/>
      </c>
      <c r="L923" s="11" t="str">
        <f>IF('Prax Math 5732'!B923="","",'SAT M to CBEST M'!$A$2+'SAT M to CBEST M'!$B$2*E923)</f>
        <v/>
      </c>
      <c r="M923" s="11" t="str">
        <f>IF('Prax Math 5732'!B923="","", IF(L923&lt;20, 20, IF(L923&gt;80, 80, L923)))</f>
        <v/>
      </c>
    </row>
    <row r="924" spans="1:13" x14ac:dyDescent="0.25">
      <c r="A924" s="11">
        <v>923</v>
      </c>
      <c r="B924" s="30"/>
      <c r="C924" s="25" t="str">
        <f t="shared" si="112"/>
        <v/>
      </c>
      <c r="D924" s="25" t="str">
        <f t="shared" si="116"/>
        <v/>
      </c>
      <c r="E924" s="11" t="str">
        <f>IF('Prax Math 5732'!B924="","",IF('Prax Math 5732'!D924&lt;'ACT M to SAT M'!$A$2,'ACT M to SAT M'!$B$2,IF('Prax Math 5732'!D924&gt;'ACT M to SAT M'!A$28,'ACT M to SAT M'!B$28,VLOOKUP(D924,'ACT M to SAT M'!A:B,2,FALSE))))</f>
        <v/>
      </c>
      <c r="F924" s="11" t="str">
        <f t="shared" si="113"/>
        <v/>
      </c>
      <c r="G924" s="11" t="str">
        <f t="shared" si="117"/>
        <v/>
      </c>
      <c r="H924" s="11" t="str">
        <f t="shared" si="114"/>
        <v/>
      </c>
      <c r="I924" s="11" t="str">
        <f t="shared" si="118"/>
        <v/>
      </c>
      <c r="J924" s="11" t="str">
        <f t="shared" si="115"/>
        <v/>
      </c>
      <c r="K924" s="11" t="str">
        <f t="shared" si="119"/>
        <v/>
      </c>
      <c r="L924" s="11" t="str">
        <f>IF('Prax Math 5732'!B924="","",'SAT M to CBEST M'!$A$2+'SAT M to CBEST M'!$B$2*E924)</f>
        <v/>
      </c>
      <c r="M924" s="11" t="str">
        <f>IF('Prax Math 5732'!B924="","", IF(L924&lt;20, 20, IF(L924&gt;80, 80, L924)))</f>
        <v/>
      </c>
    </row>
    <row r="925" spans="1:13" x14ac:dyDescent="0.25">
      <c r="A925" s="11">
        <v>924</v>
      </c>
      <c r="B925" s="30"/>
      <c r="C925" s="25" t="str">
        <f t="shared" si="112"/>
        <v/>
      </c>
      <c r="D925" s="25" t="str">
        <f t="shared" si="116"/>
        <v/>
      </c>
      <c r="E925" s="11" t="str">
        <f>IF('Prax Math 5732'!B925="","",IF('Prax Math 5732'!D925&lt;'ACT M to SAT M'!$A$2,'ACT M to SAT M'!$B$2,IF('Prax Math 5732'!D925&gt;'ACT M to SAT M'!A$28,'ACT M to SAT M'!B$28,VLOOKUP(D925,'ACT M to SAT M'!A:B,2,FALSE))))</f>
        <v/>
      </c>
      <c r="F925" s="11" t="str">
        <f t="shared" si="113"/>
        <v/>
      </c>
      <c r="G925" s="11" t="str">
        <f t="shared" si="117"/>
        <v/>
      </c>
      <c r="H925" s="11" t="str">
        <f t="shared" si="114"/>
        <v/>
      </c>
      <c r="I925" s="11" t="str">
        <f t="shared" si="118"/>
        <v/>
      </c>
      <c r="J925" s="11" t="str">
        <f t="shared" si="115"/>
        <v/>
      </c>
      <c r="K925" s="11" t="str">
        <f t="shared" si="119"/>
        <v/>
      </c>
      <c r="L925" s="11" t="str">
        <f>IF('Prax Math 5732'!B925="","",'SAT M to CBEST M'!$A$2+'SAT M to CBEST M'!$B$2*E925)</f>
        <v/>
      </c>
      <c r="M925" s="11" t="str">
        <f>IF('Prax Math 5732'!B925="","", IF(L925&lt;20, 20, IF(L925&gt;80, 80, L925)))</f>
        <v/>
      </c>
    </row>
    <row r="926" spans="1:13" x14ac:dyDescent="0.25">
      <c r="A926" s="11">
        <v>925</v>
      </c>
      <c r="B926" s="30"/>
      <c r="C926" s="25" t="str">
        <f t="shared" si="112"/>
        <v/>
      </c>
      <c r="D926" s="25" t="str">
        <f t="shared" si="116"/>
        <v/>
      </c>
      <c r="E926" s="11" t="str">
        <f>IF('Prax Math 5732'!B926="","",IF('Prax Math 5732'!D926&lt;'ACT M to SAT M'!$A$2,'ACT M to SAT M'!$B$2,IF('Prax Math 5732'!D926&gt;'ACT M to SAT M'!A$28,'ACT M to SAT M'!B$28,VLOOKUP(D926,'ACT M to SAT M'!A:B,2,FALSE))))</f>
        <v/>
      </c>
      <c r="F926" s="11" t="str">
        <f t="shared" si="113"/>
        <v/>
      </c>
      <c r="G926" s="11" t="str">
        <f t="shared" si="117"/>
        <v/>
      </c>
      <c r="H926" s="11" t="str">
        <f t="shared" si="114"/>
        <v/>
      </c>
      <c r="I926" s="11" t="str">
        <f t="shared" si="118"/>
        <v/>
      </c>
      <c r="J926" s="11" t="str">
        <f t="shared" si="115"/>
        <v/>
      </c>
      <c r="K926" s="11" t="str">
        <f t="shared" si="119"/>
        <v/>
      </c>
      <c r="L926" s="11" t="str">
        <f>IF('Prax Math 5732'!B926="","",'SAT M to CBEST M'!$A$2+'SAT M to CBEST M'!$B$2*E926)</f>
        <v/>
      </c>
      <c r="M926" s="11" t="str">
        <f>IF('Prax Math 5732'!B926="","", IF(L926&lt;20, 20, IF(L926&gt;80, 80, L926)))</f>
        <v/>
      </c>
    </row>
    <row r="927" spans="1:13" x14ac:dyDescent="0.25">
      <c r="A927" s="11">
        <v>926</v>
      </c>
      <c r="B927" s="30"/>
      <c r="C927" s="25" t="str">
        <f t="shared" si="112"/>
        <v/>
      </c>
      <c r="D927" s="25" t="str">
        <f t="shared" si="116"/>
        <v/>
      </c>
      <c r="E927" s="11" t="str">
        <f>IF('Prax Math 5732'!B927="","",IF('Prax Math 5732'!D927&lt;'ACT M to SAT M'!$A$2,'ACT M to SAT M'!$B$2,IF('Prax Math 5732'!D927&gt;'ACT M to SAT M'!A$28,'ACT M to SAT M'!B$28,VLOOKUP(D927,'ACT M to SAT M'!A:B,2,FALSE))))</f>
        <v/>
      </c>
      <c r="F927" s="11" t="str">
        <f t="shared" si="113"/>
        <v/>
      </c>
      <c r="G927" s="11" t="str">
        <f t="shared" si="117"/>
        <v/>
      </c>
      <c r="H927" s="11" t="str">
        <f t="shared" si="114"/>
        <v/>
      </c>
      <c r="I927" s="11" t="str">
        <f t="shared" si="118"/>
        <v/>
      </c>
      <c r="J927" s="11" t="str">
        <f t="shared" si="115"/>
        <v/>
      </c>
      <c r="K927" s="11" t="str">
        <f t="shared" si="119"/>
        <v/>
      </c>
      <c r="L927" s="11" t="str">
        <f>IF('Prax Math 5732'!B927="","",'SAT M to CBEST M'!$A$2+'SAT M to CBEST M'!$B$2*E927)</f>
        <v/>
      </c>
      <c r="M927" s="11" t="str">
        <f>IF('Prax Math 5732'!B927="","", IF(L927&lt;20, 20, IF(L927&gt;80, 80, L927)))</f>
        <v/>
      </c>
    </row>
    <row r="928" spans="1:13" x14ac:dyDescent="0.25">
      <c r="A928" s="11">
        <v>927</v>
      </c>
      <c r="B928" s="30"/>
      <c r="C928" s="25" t="str">
        <f t="shared" si="112"/>
        <v/>
      </c>
      <c r="D928" s="25" t="str">
        <f t="shared" si="116"/>
        <v/>
      </c>
      <c r="E928" s="11" t="str">
        <f>IF('Prax Math 5732'!B928="","",IF('Prax Math 5732'!D928&lt;'ACT M to SAT M'!$A$2,'ACT M to SAT M'!$B$2,IF('Prax Math 5732'!D928&gt;'ACT M to SAT M'!A$28,'ACT M to SAT M'!B$28,VLOOKUP(D928,'ACT M to SAT M'!A:B,2,FALSE))))</f>
        <v/>
      </c>
      <c r="F928" s="11" t="str">
        <f t="shared" si="113"/>
        <v/>
      </c>
      <c r="G928" s="11" t="str">
        <f t="shared" si="117"/>
        <v/>
      </c>
      <c r="H928" s="11" t="str">
        <f t="shared" si="114"/>
        <v/>
      </c>
      <c r="I928" s="11" t="str">
        <f t="shared" si="118"/>
        <v/>
      </c>
      <c r="J928" s="11" t="str">
        <f t="shared" si="115"/>
        <v/>
      </c>
      <c r="K928" s="11" t="str">
        <f t="shared" si="119"/>
        <v/>
      </c>
      <c r="L928" s="11" t="str">
        <f>IF('Prax Math 5732'!B928="","",'SAT M to CBEST M'!$A$2+'SAT M to CBEST M'!$B$2*E928)</f>
        <v/>
      </c>
      <c r="M928" s="11" t="str">
        <f>IF('Prax Math 5732'!B928="","", IF(L928&lt;20, 20, IF(L928&gt;80, 80, L928)))</f>
        <v/>
      </c>
    </row>
    <row r="929" spans="1:13" x14ac:dyDescent="0.25">
      <c r="A929" s="11">
        <v>928</v>
      </c>
      <c r="B929" s="30"/>
      <c r="C929" s="25" t="str">
        <f t="shared" si="112"/>
        <v/>
      </c>
      <c r="D929" s="25" t="str">
        <f t="shared" si="116"/>
        <v/>
      </c>
      <c r="E929" s="11" t="str">
        <f>IF('Prax Math 5732'!B929="","",IF('Prax Math 5732'!D929&lt;'ACT M to SAT M'!$A$2,'ACT M to SAT M'!$B$2,IF('Prax Math 5732'!D929&gt;'ACT M to SAT M'!A$28,'ACT M to SAT M'!B$28,VLOOKUP(D929,'ACT M to SAT M'!A:B,2,FALSE))))</f>
        <v/>
      </c>
      <c r="F929" s="11" t="str">
        <f t="shared" si="113"/>
        <v/>
      </c>
      <c r="G929" s="11" t="str">
        <f t="shared" si="117"/>
        <v/>
      </c>
      <c r="H929" s="11" t="str">
        <f t="shared" si="114"/>
        <v/>
      </c>
      <c r="I929" s="11" t="str">
        <f t="shared" si="118"/>
        <v/>
      </c>
      <c r="J929" s="11" t="str">
        <f t="shared" si="115"/>
        <v/>
      </c>
      <c r="K929" s="11" t="str">
        <f t="shared" si="119"/>
        <v/>
      </c>
      <c r="L929" s="11" t="str">
        <f>IF('Prax Math 5732'!B929="","",'SAT M to CBEST M'!$A$2+'SAT M to CBEST M'!$B$2*E929)</f>
        <v/>
      </c>
      <c r="M929" s="11" t="str">
        <f>IF('Prax Math 5732'!B929="","", IF(L929&lt;20, 20, IF(L929&gt;80, 80, L929)))</f>
        <v/>
      </c>
    </row>
    <row r="930" spans="1:13" x14ac:dyDescent="0.25">
      <c r="A930" s="11">
        <v>929</v>
      </c>
      <c r="B930" s="30"/>
      <c r="C930" s="25" t="str">
        <f t="shared" si="112"/>
        <v/>
      </c>
      <c r="D930" s="25" t="str">
        <f t="shared" si="116"/>
        <v/>
      </c>
      <c r="E930" s="11" t="str">
        <f>IF('Prax Math 5732'!B930="","",IF('Prax Math 5732'!D930&lt;'ACT M to SAT M'!$A$2,'ACT M to SAT M'!$B$2,IF('Prax Math 5732'!D930&gt;'ACT M to SAT M'!A$28,'ACT M to SAT M'!B$28,VLOOKUP(D930,'ACT M to SAT M'!A:B,2,FALSE))))</f>
        <v/>
      </c>
      <c r="F930" s="11" t="str">
        <f t="shared" si="113"/>
        <v/>
      </c>
      <c r="G930" s="11" t="str">
        <f t="shared" si="117"/>
        <v/>
      </c>
      <c r="H930" s="11" t="str">
        <f t="shared" si="114"/>
        <v/>
      </c>
      <c r="I930" s="11" t="str">
        <f t="shared" si="118"/>
        <v/>
      </c>
      <c r="J930" s="11" t="str">
        <f t="shared" si="115"/>
        <v/>
      </c>
      <c r="K930" s="11" t="str">
        <f t="shared" si="119"/>
        <v/>
      </c>
      <c r="L930" s="11" t="str">
        <f>IF('Prax Math 5732'!B930="","",'SAT M to CBEST M'!$A$2+'SAT M to CBEST M'!$B$2*E930)</f>
        <v/>
      </c>
      <c r="M930" s="11" t="str">
        <f>IF('Prax Math 5732'!B930="","", IF(L930&lt;20, 20, IF(L930&gt;80, 80, L930)))</f>
        <v/>
      </c>
    </row>
    <row r="931" spans="1:13" x14ac:dyDescent="0.25">
      <c r="A931" s="11">
        <v>930</v>
      </c>
      <c r="B931" s="30"/>
      <c r="C931" s="25" t="str">
        <f t="shared" si="112"/>
        <v/>
      </c>
      <c r="D931" s="25" t="str">
        <f t="shared" si="116"/>
        <v/>
      </c>
      <c r="E931" s="11" t="str">
        <f>IF('Prax Math 5732'!B931="","",IF('Prax Math 5732'!D931&lt;'ACT M to SAT M'!$A$2,'ACT M to SAT M'!$B$2,IF('Prax Math 5732'!D931&gt;'ACT M to SAT M'!A$28,'ACT M to SAT M'!B$28,VLOOKUP(D931,'ACT M to SAT M'!A:B,2,FALSE))))</f>
        <v/>
      </c>
      <c r="F931" s="11" t="str">
        <f t="shared" si="113"/>
        <v/>
      </c>
      <c r="G931" s="11" t="str">
        <f t="shared" si="117"/>
        <v/>
      </c>
      <c r="H931" s="11" t="str">
        <f t="shared" si="114"/>
        <v/>
      </c>
      <c r="I931" s="11" t="str">
        <f t="shared" si="118"/>
        <v/>
      </c>
      <c r="J931" s="11" t="str">
        <f t="shared" si="115"/>
        <v/>
      </c>
      <c r="K931" s="11" t="str">
        <f t="shared" si="119"/>
        <v/>
      </c>
      <c r="L931" s="11" t="str">
        <f>IF('Prax Math 5732'!B931="","",'SAT M to CBEST M'!$A$2+'SAT M to CBEST M'!$B$2*E931)</f>
        <v/>
      </c>
      <c r="M931" s="11" t="str">
        <f>IF('Prax Math 5732'!B931="","", IF(L931&lt;20, 20, IF(L931&gt;80, 80, L931)))</f>
        <v/>
      </c>
    </row>
    <row r="932" spans="1:13" x14ac:dyDescent="0.25">
      <c r="A932" s="11">
        <v>931</v>
      </c>
      <c r="B932" s="30"/>
      <c r="C932" s="25" t="str">
        <f t="shared" si="112"/>
        <v/>
      </c>
      <c r="D932" s="25" t="str">
        <f t="shared" si="116"/>
        <v/>
      </c>
      <c r="E932" s="11" t="str">
        <f>IF('Prax Math 5732'!B932="","",IF('Prax Math 5732'!D932&lt;'ACT M to SAT M'!$A$2,'ACT M to SAT M'!$B$2,IF('Prax Math 5732'!D932&gt;'ACT M to SAT M'!A$28,'ACT M to SAT M'!B$28,VLOOKUP(D932,'ACT M to SAT M'!A:B,2,FALSE))))</f>
        <v/>
      </c>
      <c r="F932" s="11" t="str">
        <f t="shared" si="113"/>
        <v/>
      </c>
      <c r="G932" s="11" t="str">
        <f t="shared" si="117"/>
        <v/>
      </c>
      <c r="H932" s="11" t="str">
        <f t="shared" si="114"/>
        <v/>
      </c>
      <c r="I932" s="11" t="str">
        <f t="shared" si="118"/>
        <v/>
      </c>
      <c r="J932" s="11" t="str">
        <f t="shared" si="115"/>
        <v/>
      </c>
      <c r="K932" s="11" t="str">
        <f t="shared" si="119"/>
        <v/>
      </c>
      <c r="L932" s="11" t="str">
        <f>IF('Prax Math 5732'!B932="","",'SAT M to CBEST M'!$A$2+'SAT M to CBEST M'!$B$2*E932)</f>
        <v/>
      </c>
      <c r="M932" s="11" t="str">
        <f>IF('Prax Math 5732'!B932="","", IF(L932&lt;20, 20, IF(L932&gt;80, 80, L932)))</f>
        <v/>
      </c>
    </row>
    <row r="933" spans="1:13" x14ac:dyDescent="0.25">
      <c r="A933" s="11">
        <v>932</v>
      </c>
      <c r="B933" s="30"/>
      <c r="C933" s="25" t="str">
        <f t="shared" si="112"/>
        <v/>
      </c>
      <c r="D933" s="25" t="str">
        <f t="shared" si="116"/>
        <v/>
      </c>
      <c r="E933" s="11" t="str">
        <f>IF('Prax Math 5732'!B933="","",IF('Prax Math 5732'!D933&lt;'ACT M to SAT M'!$A$2,'ACT M to SAT M'!$B$2,IF('Prax Math 5732'!D933&gt;'ACT M to SAT M'!A$28,'ACT M to SAT M'!B$28,VLOOKUP(D933,'ACT M to SAT M'!A:B,2,FALSE))))</f>
        <v/>
      </c>
      <c r="F933" s="11" t="str">
        <f t="shared" si="113"/>
        <v/>
      </c>
      <c r="G933" s="11" t="str">
        <f t="shared" si="117"/>
        <v/>
      </c>
      <c r="H933" s="11" t="str">
        <f t="shared" si="114"/>
        <v/>
      </c>
      <c r="I933" s="11" t="str">
        <f t="shared" si="118"/>
        <v/>
      </c>
      <c r="J933" s="11" t="str">
        <f t="shared" si="115"/>
        <v/>
      </c>
      <c r="K933" s="11" t="str">
        <f t="shared" si="119"/>
        <v/>
      </c>
      <c r="L933" s="11" t="str">
        <f>IF('Prax Math 5732'!B933="","",'SAT M to CBEST M'!$A$2+'SAT M to CBEST M'!$B$2*E933)</f>
        <v/>
      </c>
      <c r="M933" s="11" t="str">
        <f>IF('Prax Math 5732'!B933="","", IF(L933&lt;20, 20, IF(L933&gt;80, 80, L933)))</f>
        <v/>
      </c>
    </row>
    <row r="934" spans="1:13" x14ac:dyDescent="0.25">
      <c r="A934" s="11">
        <v>933</v>
      </c>
      <c r="B934" s="30"/>
      <c r="C934" s="25" t="str">
        <f t="shared" si="112"/>
        <v/>
      </c>
      <c r="D934" s="25" t="str">
        <f t="shared" si="116"/>
        <v/>
      </c>
      <c r="E934" s="11" t="str">
        <f>IF('Prax Math 5732'!B934="","",IF('Prax Math 5732'!D934&lt;'ACT M to SAT M'!$A$2,'ACT M to SAT M'!$B$2,IF('Prax Math 5732'!D934&gt;'ACT M to SAT M'!A$28,'ACT M to SAT M'!B$28,VLOOKUP(D934,'ACT M to SAT M'!A:B,2,FALSE))))</f>
        <v/>
      </c>
      <c r="F934" s="11" t="str">
        <f t="shared" si="113"/>
        <v/>
      </c>
      <c r="G934" s="11" t="str">
        <f t="shared" si="117"/>
        <v/>
      </c>
      <c r="H934" s="11" t="str">
        <f t="shared" si="114"/>
        <v/>
      </c>
      <c r="I934" s="11" t="str">
        <f t="shared" si="118"/>
        <v/>
      </c>
      <c r="J934" s="11" t="str">
        <f t="shared" si="115"/>
        <v/>
      </c>
      <c r="K934" s="11" t="str">
        <f t="shared" si="119"/>
        <v/>
      </c>
      <c r="L934" s="11" t="str">
        <f>IF('Prax Math 5732'!B934="","",'SAT M to CBEST M'!$A$2+'SAT M to CBEST M'!$B$2*E934)</f>
        <v/>
      </c>
      <c r="M934" s="11" t="str">
        <f>IF('Prax Math 5732'!B934="","", IF(L934&lt;20, 20, IF(L934&gt;80, 80, L934)))</f>
        <v/>
      </c>
    </row>
    <row r="935" spans="1:13" x14ac:dyDescent="0.25">
      <c r="A935" s="11">
        <v>934</v>
      </c>
      <c r="B935" s="30"/>
      <c r="C935" s="25" t="str">
        <f t="shared" si="112"/>
        <v/>
      </c>
      <c r="D935" s="25" t="str">
        <f t="shared" si="116"/>
        <v/>
      </c>
      <c r="E935" s="11" t="str">
        <f>IF('Prax Math 5732'!B935="","",IF('Prax Math 5732'!D935&lt;'ACT M to SAT M'!$A$2,'ACT M to SAT M'!$B$2,IF('Prax Math 5732'!D935&gt;'ACT M to SAT M'!A$28,'ACT M to SAT M'!B$28,VLOOKUP(D935,'ACT M to SAT M'!A:B,2,FALSE))))</f>
        <v/>
      </c>
      <c r="F935" s="11" t="str">
        <f t="shared" si="113"/>
        <v/>
      </c>
      <c r="G935" s="11" t="str">
        <f t="shared" si="117"/>
        <v/>
      </c>
      <c r="H935" s="11" t="str">
        <f t="shared" si="114"/>
        <v/>
      </c>
      <c r="I935" s="11" t="str">
        <f t="shared" si="118"/>
        <v/>
      </c>
      <c r="J935" s="11" t="str">
        <f t="shared" si="115"/>
        <v/>
      </c>
      <c r="K935" s="11" t="str">
        <f t="shared" si="119"/>
        <v/>
      </c>
      <c r="L935" s="11" t="str">
        <f>IF('Prax Math 5732'!B935="","",'SAT M to CBEST M'!$A$2+'SAT M to CBEST M'!$B$2*E935)</f>
        <v/>
      </c>
      <c r="M935" s="11" t="str">
        <f>IF('Prax Math 5732'!B935="","", IF(L935&lt;20, 20, IF(L935&gt;80, 80, L935)))</f>
        <v/>
      </c>
    </row>
    <row r="936" spans="1:13" x14ac:dyDescent="0.25">
      <c r="A936" s="11">
        <v>935</v>
      </c>
      <c r="B936" s="30"/>
      <c r="C936" s="25" t="str">
        <f t="shared" si="112"/>
        <v/>
      </c>
      <c r="D936" s="25" t="str">
        <f t="shared" si="116"/>
        <v/>
      </c>
      <c r="E936" s="11" t="str">
        <f>IF('Prax Math 5732'!B936="","",IF('Prax Math 5732'!D936&lt;'ACT M to SAT M'!$A$2,'ACT M to SAT M'!$B$2,IF('Prax Math 5732'!D936&gt;'ACT M to SAT M'!A$28,'ACT M to SAT M'!B$28,VLOOKUP(D936,'ACT M to SAT M'!A:B,2,FALSE))))</f>
        <v/>
      </c>
      <c r="F936" s="11" t="str">
        <f t="shared" si="113"/>
        <v/>
      </c>
      <c r="G936" s="11" t="str">
        <f t="shared" si="117"/>
        <v/>
      </c>
      <c r="H936" s="11" t="str">
        <f t="shared" si="114"/>
        <v/>
      </c>
      <c r="I936" s="11" t="str">
        <f t="shared" si="118"/>
        <v/>
      </c>
      <c r="J936" s="11" t="str">
        <f t="shared" si="115"/>
        <v/>
      </c>
      <c r="K936" s="11" t="str">
        <f t="shared" si="119"/>
        <v/>
      </c>
      <c r="L936" s="11" t="str">
        <f>IF('Prax Math 5732'!B936="","",'SAT M to CBEST M'!$A$2+'SAT M to CBEST M'!$B$2*E936)</f>
        <v/>
      </c>
      <c r="M936" s="11" t="str">
        <f>IF('Prax Math 5732'!B936="","", IF(L936&lt;20, 20, IF(L936&gt;80, 80, L936)))</f>
        <v/>
      </c>
    </row>
    <row r="937" spans="1:13" x14ac:dyDescent="0.25">
      <c r="A937" s="11">
        <v>936</v>
      </c>
      <c r="B937" s="30"/>
      <c r="C937" s="25" t="str">
        <f t="shared" si="112"/>
        <v/>
      </c>
      <c r="D937" s="25" t="str">
        <f t="shared" si="116"/>
        <v/>
      </c>
      <c r="E937" s="11" t="str">
        <f>IF('Prax Math 5732'!B937="","",IF('Prax Math 5732'!D937&lt;'ACT M to SAT M'!$A$2,'ACT M to SAT M'!$B$2,IF('Prax Math 5732'!D937&gt;'ACT M to SAT M'!A$28,'ACT M to SAT M'!B$28,VLOOKUP(D937,'ACT M to SAT M'!A:B,2,FALSE))))</f>
        <v/>
      </c>
      <c r="F937" s="11" t="str">
        <f t="shared" si="113"/>
        <v/>
      </c>
      <c r="G937" s="11" t="str">
        <f t="shared" si="117"/>
        <v/>
      </c>
      <c r="H937" s="11" t="str">
        <f t="shared" si="114"/>
        <v/>
      </c>
      <c r="I937" s="11" t="str">
        <f t="shared" si="118"/>
        <v/>
      </c>
      <c r="J937" s="11" t="str">
        <f t="shared" si="115"/>
        <v/>
      </c>
      <c r="K937" s="11" t="str">
        <f t="shared" si="119"/>
        <v/>
      </c>
      <c r="L937" s="11" t="str">
        <f>IF('Prax Math 5732'!B937="","",'SAT M to CBEST M'!$A$2+'SAT M to CBEST M'!$B$2*E937)</f>
        <v/>
      </c>
      <c r="M937" s="11" t="str">
        <f>IF('Prax Math 5732'!B937="","", IF(L937&lt;20, 20, IF(L937&gt;80, 80, L937)))</f>
        <v/>
      </c>
    </row>
    <row r="938" spans="1:13" x14ac:dyDescent="0.25">
      <c r="A938" s="11">
        <v>937</v>
      </c>
      <c r="B938" s="30"/>
      <c r="C938" s="25" t="str">
        <f t="shared" si="112"/>
        <v/>
      </c>
      <c r="D938" s="25" t="str">
        <f t="shared" si="116"/>
        <v/>
      </c>
      <c r="E938" s="11" t="str">
        <f>IF('Prax Math 5732'!B938="","",IF('Prax Math 5732'!D938&lt;'ACT M to SAT M'!$A$2,'ACT M to SAT M'!$B$2,IF('Prax Math 5732'!D938&gt;'ACT M to SAT M'!A$28,'ACT M to SAT M'!B$28,VLOOKUP(D938,'ACT M to SAT M'!A:B,2,FALSE))))</f>
        <v/>
      </c>
      <c r="F938" s="11" t="str">
        <f t="shared" si="113"/>
        <v/>
      </c>
      <c r="G938" s="11" t="str">
        <f t="shared" si="117"/>
        <v/>
      </c>
      <c r="H938" s="11" t="str">
        <f t="shared" si="114"/>
        <v/>
      </c>
      <c r="I938" s="11" t="str">
        <f t="shared" si="118"/>
        <v/>
      </c>
      <c r="J938" s="11" t="str">
        <f t="shared" si="115"/>
        <v/>
      </c>
      <c r="K938" s="11" t="str">
        <f t="shared" si="119"/>
        <v/>
      </c>
      <c r="L938" s="11" t="str">
        <f>IF('Prax Math 5732'!B938="","",'SAT M to CBEST M'!$A$2+'SAT M to CBEST M'!$B$2*E938)</f>
        <v/>
      </c>
      <c r="M938" s="11" t="str">
        <f>IF('Prax Math 5732'!B938="","", IF(L938&lt;20, 20, IF(L938&gt;80, 80, L938)))</f>
        <v/>
      </c>
    </row>
    <row r="939" spans="1:13" x14ac:dyDescent="0.25">
      <c r="A939" s="11">
        <v>938</v>
      </c>
      <c r="B939" s="30"/>
      <c r="C939" s="25" t="str">
        <f t="shared" si="112"/>
        <v/>
      </c>
      <c r="D939" s="25" t="str">
        <f t="shared" si="116"/>
        <v/>
      </c>
      <c r="E939" s="11" t="str">
        <f>IF('Prax Math 5732'!B939="","",IF('Prax Math 5732'!D939&lt;'ACT M to SAT M'!$A$2,'ACT M to SAT M'!$B$2,IF('Prax Math 5732'!D939&gt;'ACT M to SAT M'!A$28,'ACT M to SAT M'!B$28,VLOOKUP(D939,'ACT M to SAT M'!A:B,2,FALSE))))</f>
        <v/>
      </c>
      <c r="F939" s="11" t="str">
        <f t="shared" si="113"/>
        <v/>
      </c>
      <c r="G939" s="11" t="str">
        <f t="shared" si="117"/>
        <v/>
      </c>
      <c r="H939" s="11" t="str">
        <f t="shared" si="114"/>
        <v/>
      </c>
      <c r="I939" s="11" t="str">
        <f t="shared" si="118"/>
        <v/>
      </c>
      <c r="J939" s="11" t="str">
        <f t="shared" si="115"/>
        <v/>
      </c>
      <c r="K939" s="11" t="str">
        <f t="shared" si="119"/>
        <v/>
      </c>
      <c r="L939" s="11" t="str">
        <f>IF('Prax Math 5732'!B939="","",'SAT M to CBEST M'!$A$2+'SAT M to CBEST M'!$B$2*E939)</f>
        <v/>
      </c>
      <c r="M939" s="11" t="str">
        <f>IF('Prax Math 5732'!B939="","", IF(L939&lt;20, 20, IF(L939&gt;80, 80, L939)))</f>
        <v/>
      </c>
    </row>
    <row r="940" spans="1:13" x14ac:dyDescent="0.25">
      <c r="A940" s="11">
        <v>939</v>
      </c>
      <c r="B940" s="30"/>
      <c r="C940" s="25" t="str">
        <f t="shared" si="112"/>
        <v/>
      </c>
      <c r="D940" s="25" t="str">
        <f t="shared" si="116"/>
        <v/>
      </c>
      <c r="E940" s="11" t="str">
        <f>IF('Prax Math 5732'!B940="","",IF('Prax Math 5732'!D940&lt;'ACT M to SAT M'!$A$2,'ACT M to SAT M'!$B$2,IF('Prax Math 5732'!D940&gt;'ACT M to SAT M'!A$28,'ACT M to SAT M'!B$28,VLOOKUP(D940,'ACT M to SAT M'!A:B,2,FALSE))))</f>
        <v/>
      </c>
      <c r="F940" s="11" t="str">
        <f t="shared" si="113"/>
        <v/>
      </c>
      <c r="G940" s="11" t="str">
        <f t="shared" si="117"/>
        <v/>
      </c>
      <c r="H940" s="11" t="str">
        <f t="shared" si="114"/>
        <v/>
      </c>
      <c r="I940" s="11" t="str">
        <f t="shared" si="118"/>
        <v/>
      </c>
      <c r="J940" s="11" t="str">
        <f t="shared" si="115"/>
        <v/>
      </c>
      <c r="K940" s="11" t="str">
        <f t="shared" si="119"/>
        <v/>
      </c>
      <c r="L940" s="11" t="str">
        <f>IF('Prax Math 5732'!B940="","",'SAT M to CBEST M'!$A$2+'SAT M to CBEST M'!$B$2*E940)</f>
        <v/>
      </c>
      <c r="M940" s="11" t="str">
        <f>IF('Prax Math 5732'!B940="","", IF(L940&lt;20, 20, IF(L940&gt;80, 80, L940)))</f>
        <v/>
      </c>
    </row>
    <row r="941" spans="1:13" x14ac:dyDescent="0.25">
      <c r="A941" s="11">
        <v>940</v>
      </c>
      <c r="B941" s="30"/>
      <c r="C941" s="25" t="str">
        <f t="shared" si="112"/>
        <v/>
      </c>
      <c r="D941" s="25" t="str">
        <f t="shared" si="116"/>
        <v/>
      </c>
      <c r="E941" s="11" t="str">
        <f>IF('Prax Math 5732'!B941="","",IF('Prax Math 5732'!D941&lt;'ACT M to SAT M'!$A$2,'ACT M to SAT M'!$B$2,IF('Prax Math 5732'!D941&gt;'ACT M to SAT M'!A$28,'ACT M to SAT M'!B$28,VLOOKUP(D941,'ACT M to SAT M'!A:B,2,FALSE))))</f>
        <v/>
      </c>
      <c r="F941" s="11" t="str">
        <f t="shared" si="113"/>
        <v/>
      </c>
      <c r="G941" s="11" t="str">
        <f t="shared" si="117"/>
        <v/>
      </c>
      <c r="H941" s="11" t="str">
        <f t="shared" si="114"/>
        <v/>
      </c>
      <c r="I941" s="11" t="str">
        <f t="shared" si="118"/>
        <v/>
      </c>
      <c r="J941" s="11" t="str">
        <f t="shared" si="115"/>
        <v/>
      </c>
      <c r="K941" s="11" t="str">
        <f t="shared" si="119"/>
        <v/>
      </c>
      <c r="L941" s="11" t="str">
        <f>IF('Prax Math 5732'!B941="","",'SAT M to CBEST M'!$A$2+'SAT M to CBEST M'!$B$2*E941)</f>
        <v/>
      </c>
      <c r="M941" s="11" t="str">
        <f>IF('Prax Math 5732'!B941="","", IF(L941&lt;20, 20, IF(L941&gt;80, 80, L941)))</f>
        <v/>
      </c>
    </row>
    <row r="942" spans="1:13" x14ac:dyDescent="0.25">
      <c r="A942" s="11">
        <v>941</v>
      </c>
      <c r="B942" s="30"/>
      <c r="C942" s="25" t="str">
        <f t="shared" si="112"/>
        <v/>
      </c>
      <c r="D942" s="25" t="str">
        <f t="shared" si="116"/>
        <v/>
      </c>
      <c r="E942" s="11" t="str">
        <f>IF('Prax Math 5732'!B942="","",IF('Prax Math 5732'!D942&lt;'ACT M to SAT M'!$A$2,'ACT M to SAT M'!$B$2,IF('Prax Math 5732'!D942&gt;'ACT M to SAT M'!A$28,'ACT M to SAT M'!B$28,VLOOKUP(D942,'ACT M to SAT M'!A:B,2,FALSE))))</f>
        <v/>
      </c>
      <c r="F942" s="11" t="str">
        <f t="shared" si="113"/>
        <v/>
      </c>
      <c r="G942" s="11" t="str">
        <f t="shared" si="117"/>
        <v/>
      </c>
      <c r="H942" s="11" t="str">
        <f t="shared" si="114"/>
        <v/>
      </c>
      <c r="I942" s="11" t="str">
        <f t="shared" si="118"/>
        <v/>
      </c>
      <c r="J942" s="11" t="str">
        <f t="shared" si="115"/>
        <v/>
      </c>
      <c r="K942" s="11" t="str">
        <f t="shared" si="119"/>
        <v/>
      </c>
      <c r="L942" s="11" t="str">
        <f>IF('Prax Math 5732'!B942="","",'SAT M to CBEST M'!$A$2+'SAT M to CBEST M'!$B$2*E942)</f>
        <v/>
      </c>
      <c r="M942" s="11" t="str">
        <f>IF('Prax Math 5732'!B942="","", IF(L942&lt;20, 20, IF(L942&gt;80, 80, L942)))</f>
        <v/>
      </c>
    </row>
    <row r="943" spans="1:13" x14ac:dyDescent="0.25">
      <c r="A943" s="11">
        <v>942</v>
      </c>
      <c r="B943" s="30"/>
      <c r="C943" s="25" t="str">
        <f t="shared" si="112"/>
        <v/>
      </c>
      <c r="D943" s="25" t="str">
        <f t="shared" si="116"/>
        <v/>
      </c>
      <c r="E943" s="11" t="str">
        <f>IF('Prax Math 5732'!B943="","",IF('Prax Math 5732'!D943&lt;'ACT M to SAT M'!$A$2,'ACT M to SAT M'!$B$2,IF('Prax Math 5732'!D943&gt;'ACT M to SAT M'!A$28,'ACT M to SAT M'!B$28,VLOOKUP(D943,'ACT M to SAT M'!A:B,2,FALSE))))</f>
        <v/>
      </c>
      <c r="F943" s="11" t="str">
        <f t="shared" si="113"/>
        <v/>
      </c>
      <c r="G943" s="11" t="str">
        <f t="shared" si="117"/>
        <v/>
      </c>
      <c r="H943" s="11" t="str">
        <f t="shared" si="114"/>
        <v/>
      </c>
      <c r="I943" s="11" t="str">
        <f t="shared" si="118"/>
        <v/>
      </c>
      <c r="J943" s="11" t="str">
        <f t="shared" si="115"/>
        <v/>
      </c>
      <c r="K943" s="11" t="str">
        <f t="shared" si="119"/>
        <v/>
      </c>
      <c r="L943" s="11" t="str">
        <f>IF('Prax Math 5732'!B943="","",'SAT M to CBEST M'!$A$2+'SAT M to CBEST M'!$B$2*E943)</f>
        <v/>
      </c>
      <c r="M943" s="11" t="str">
        <f>IF('Prax Math 5732'!B943="","", IF(L943&lt;20, 20, IF(L943&gt;80, 80, L943)))</f>
        <v/>
      </c>
    </row>
    <row r="944" spans="1:13" x14ac:dyDescent="0.25">
      <c r="A944" s="11">
        <v>943</v>
      </c>
      <c r="B944" s="30"/>
      <c r="C944" s="25" t="str">
        <f t="shared" si="112"/>
        <v/>
      </c>
      <c r="D944" s="25" t="str">
        <f t="shared" si="116"/>
        <v/>
      </c>
      <c r="E944" s="11" t="str">
        <f>IF('Prax Math 5732'!B944="","",IF('Prax Math 5732'!D944&lt;'ACT M to SAT M'!$A$2,'ACT M to SAT M'!$B$2,IF('Prax Math 5732'!D944&gt;'ACT M to SAT M'!A$28,'ACT M to SAT M'!B$28,VLOOKUP(D944,'ACT M to SAT M'!A:B,2,FALSE))))</f>
        <v/>
      </c>
      <c r="F944" s="11" t="str">
        <f t="shared" si="113"/>
        <v/>
      </c>
      <c r="G944" s="11" t="str">
        <f t="shared" si="117"/>
        <v/>
      </c>
      <c r="H944" s="11" t="str">
        <f t="shared" si="114"/>
        <v/>
      </c>
      <c r="I944" s="11" t="str">
        <f t="shared" si="118"/>
        <v/>
      </c>
      <c r="J944" s="11" t="str">
        <f t="shared" si="115"/>
        <v/>
      </c>
      <c r="K944" s="11" t="str">
        <f t="shared" si="119"/>
        <v/>
      </c>
      <c r="L944" s="11" t="str">
        <f>IF('Prax Math 5732'!B944="","",'SAT M to CBEST M'!$A$2+'SAT M to CBEST M'!$B$2*E944)</f>
        <v/>
      </c>
      <c r="M944" s="11" t="str">
        <f>IF('Prax Math 5732'!B944="","", IF(L944&lt;20, 20, IF(L944&gt;80, 80, L944)))</f>
        <v/>
      </c>
    </row>
    <row r="945" spans="1:13" x14ac:dyDescent="0.25">
      <c r="A945" s="11">
        <v>944</v>
      </c>
      <c r="B945" s="30"/>
      <c r="C945" s="25" t="str">
        <f t="shared" si="112"/>
        <v/>
      </c>
      <c r="D945" s="25" t="str">
        <f t="shared" si="116"/>
        <v/>
      </c>
      <c r="E945" s="11" t="str">
        <f>IF('Prax Math 5732'!B945="","",IF('Prax Math 5732'!D945&lt;'ACT M to SAT M'!$A$2,'ACT M to SAT M'!$B$2,IF('Prax Math 5732'!D945&gt;'ACT M to SAT M'!A$28,'ACT M to SAT M'!B$28,VLOOKUP(D945,'ACT M to SAT M'!A:B,2,FALSE))))</f>
        <v/>
      </c>
      <c r="F945" s="11" t="str">
        <f t="shared" si="113"/>
        <v/>
      </c>
      <c r="G945" s="11" t="str">
        <f t="shared" si="117"/>
        <v/>
      </c>
      <c r="H945" s="11" t="str">
        <f t="shared" si="114"/>
        <v/>
      </c>
      <c r="I945" s="11" t="str">
        <f t="shared" si="118"/>
        <v/>
      </c>
      <c r="J945" s="11" t="str">
        <f t="shared" si="115"/>
        <v/>
      </c>
      <c r="K945" s="11" t="str">
        <f t="shared" si="119"/>
        <v/>
      </c>
      <c r="L945" s="11" t="str">
        <f>IF('Prax Math 5732'!B945="","",'SAT M to CBEST M'!$A$2+'SAT M to CBEST M'!$B$2*E945)</f>
        <v/>
      </c>
      <c r="M945" s="11" t="str">
        <f>IF('Prax Math 5732'!B945="","", IF(L945&lt;20, 20, IF(L945&gt;80, 80, L945)))</f>
        <v/>
      </c>
    </row>
    <row r="946" spans="1:13" x14ac:dyDescent="0.25">
      <c r="A946" s="11">
        <v>945</v>
      </c>
      <c r="B946" s="30"/>
      <c r="C946" s="25" t="str">
        <f t="shared" si="112"/>
        <v/>
      </c>
      <c r="D946" s="25" t="str">
        <f t="shared" si="116"/>
        <v/>
      </c>
      <c r="E946" s="11" t="str">
        <f>IF('Prax Math 5732'!B946="","",IF('Prax Math 5732'!D946&lt;'ACT M to SAT M'!$A$2,'ACT M to SAT M'!$B$2,IF('Prax Math 5732'!D946&gt;'ACT M to SAT M'!A$28,'ACT M to SAT M'!B$28,VLOOKUP(D946,'ACT M to SAT M'!A:B,2,FALSE))))</f>
        <v/>
      </c>
      <c r="F946" s="11" t="str">
        <f t="shared" si="113"/>
        <v/>
      </c>
      <c r="G946" s="11" t="str">
        <f t="shared" si="117"/>
        <v/>
      </c>
      <c r="H946" s="11" t="str">
        <f t="shared" si="114"/>
        <v/>
      </c>
      <c r="I946" s="11" t="str">
        <f t="shared" si="118"/>
        <v/>
      </c>
      <c r="J946" s="11" t="str">
        <f t="shared" si="115"/>
        <v/>
      </c>
      <c r="K946" s="11" t="str">
        <f t="shared" si="119"/>
        <v/>
      </c>
      <c r="L946" s="11" t="str">
        <f>IF('Prax Math 5732'!B946="","",'SAT M to CBEST M'!$A$2+'SAT M to CBEST M'!$B$2*E946)</f>
        <v/>
      </c>
      <c r="M946" s="11" t="str">
        <f>IF('Prax Math 5732'!B946="","", IF(L946&lt;20, 20, IF(L946&gt;80, 80, L946)))</f>
        <v/>
      </c>
    </row>
    <row r="947" spans="1:13" x14ac:dyDescent="0.25">
      <c r="A947" s="11">
        <v>946</v>
      </c>
      <c r="B947" s="30"/>
      <c r="C947" s="25" t="str">
        <f t="shared" si="112"/>
        <v/>
      </c>
      <c r="D947" s="25" t="str">
        <f t="shared" si="116"/>
        <v/>
      </c>
      <c r="E947" s="11" t="str">
        <f>IF('Prax Math 5732'!B947="","",IF('Prax Math 5732'!D947&lt;'ACT M to SAT M'!$A$2,'ACT M to SAT M'!$B$2,IF('Prax Math 5732'!D947&gt;'ACT M to SAT M'!A$28,'ACT M to SAT M'!B$28,VLOOKUP(D947,'ACT M to SAT M'!A:B,2,FALSE))))</f>
        <v/>
      </c>
      <c r="F947" s="11" t="str">
        <f t="shared" si="113"/>
        <v/>
      </c>
      <c r="G947" s="11" t="str">
        <f t="shared" si="117"/>
        <v/>
      </c>
      <c r="H947" s="11" t="str">
        <f t="shared" si="114"/>
        <v/>
      </c>
      <c r="I947" s="11" t="str">
        <f t="shared" si="118"/>
        <v/>
      </c>
      <c r="J947" s="11" t="str">
        <f t="shared" si="115"/>
        <v/>
      </c>
      <c r="K947" s="11" t="str">
        <f t="shared" si="119"/>
        <v/>
      </c>
      <c r="L947" s="11" t="str">
        <f>IF('Prax Math 5732'!B947="","",'SAT M to CBEST M'!$A$2+'SAT M to CBEST M'!$B$2*E947)</f>
        <v/>
      </c>
      <c r="M947" s="11" t="str">
        <f>IF('Prax Math 5732'!B947="","", IF(L947&lt;20, 20, IF(L947&gt;80, 80, L947)))</f>
        <v/>
      </c>
    </row>
    <row r="948" spans="1:13" x14ac:dyDescent="0.25">
      <c r="A948" s="11">
        <v>947</v>
      </c>
      <c r="B948" s="30"/>
      <c r="C948" s="25" t="str">
        <f t="shared" si="112"/>
        <v/>
      </c>
      <c r="D948" s="25" t="str">
        <f t="shared" si="116"/>
        <v/>
      </c>
      <c r="E948" s="11" t="str">
        <f>IF('Prax Math 5732'!B948="","",IF('Prax Math 5732'!D948&lt;'ACT M to SAT M'!$A$2,'ACT M to SAT M'!$B$2,IF('Prax Math 5732'!D948&gt;'ACT M to SAT M'!A$28,'ACT M to SAT M'!B$28,VLOOKUP(D948,'ACT M to SAT M'!A:B,2,FALSE))))</f>
        <v/>
      </c>
      <c r="F948" s="11" t="str">
        <f t="shared" si="113"/>
        <v/>
      </c>
      <c r="G948" s="11" t="str">
        <f t="shared" si="117"/>
        <v/>
      </c>
      <c r="H948" s="11" t="str">
        <f t="shared" si="114"/>
        <v/>
      </c>
      <c r="I948" s="11" t="str">
        <f t="shared" si="118"/>
        <v/>
      </c>
      <c r="J948" s="11" t="str">
        <f t="shared" si="115"/>
        <v/>
      </c>
      <c r="K948" s="11" t="str">
        <f t="shared" si="119"/>
        <v/>
      </c>
      <c r="L948" s="11" t="str">
        <f>IF('Prax Math 5732'!B948="","",'SAT M to CBEST M'!$A$2+'SAT M to CBEST M'!$B$2*E948)</f>
        <v/>
      </c>
      <c r="M948" s="11" t="str">
        <f>IF('Prax Math 5732'!B948="","", IF(L948&lt;20, 20, IF(L948&gt;80, 80, L948)))</f>
        <v/>
      </c>
    </row>
    <row r="949" spans="1:13" x14ac:dyDescent="0.25">
      <c r="A949" s="11">
        <v>948</v>
      </c>
      <c r="B949" s="30"/>
      <c r="C949" s="25" t="str">
        <f t="shared" si="112"/>
        <v/>
      </c>
      <c r="D949" s="25" t="str">
        <f t="shared" si="116"/>
        <v/>
      </c>
      <c r="E949" s="11" t="str">
        <f>IF('Prax Math 5732'!B949="","",IF('Prax Math 5732'!D949&lt;'ACT M to SAT M'!$A$2,'ACT M to SAT M'!$B$2,IF('Prax Math 5732'!D949&gt;'ACT M to SAT M'!A$28,'ACT M to SAT M'!B$28,VLOOKUP(D949,'ACT M to SAT M'!A:B,2,FALSE))))</f>
        <v/>
      </c>
      <c r="F949" s="11" t="str">
        <f t="shared" si="113"/>
        <v/>
      </c>
      <c r="G949" s="11" t="str">
        <f t="shared" si="117"/>
        <v/>
      </c>
      <c r="H949" s="11" t="str">
        <f t="shared" si="114"/>
        <v/>
      </c>
      <c r="I949" s="11" t="str">
        <f t="shared" si="118"/>
        <v/>
      </c>
      <c r="J949" s="11" t="str">
        <f t="shared" si="115"/>
        <v/>
      </c>
      <c r="K949" s="11" t="str">
        <f t="shared" si="119"/>
        <v/>
      </c>
      <c r="L949" s="11" t="str">
        <f>IF('Prax Math 5732'!B949="","",'SAT M to CBEST M'!$A$2+'SAT M to CBEST M'!$B$2*E949)</f>
        <v/>
      </c>
      <c r="M949" s="11" t="str">
        <f>IF('Prax Math 5732'!B949="","", IF(L949&lt;20, 20, IF(L949&gt;80, 80, L949)))</f>
        <v/>
      </c>
    </row>
    <row r="950" spans="1:13" x14ac:dyDescent="0.25">
      <c r="A950" s="11">
        <v>949</v>
      </c>
      <c r="B950" s="30"/>
      <c r="C950" s="25" t="str">
        <f t="shared" si="112"/>
        <v/>
      </c>
      <c r="D950" s="25" t="str">
        <f t="shared" si="116"/>
        <v/>
      </c>
      <c r="E950" s="11" t="str">
        <f>IF('Prax Math 5732'!B950="","",IF('Prax Math 5732'!D950&lt;'ACT M to SAT M'!$A$2,'ACT M to SAT M'!$B$2,IF('Prax Math 5732'!D950&gt;'ACT M to SAT M'!A$28,'ACT M to SAT M'!B$28,VLOOKUP(D950,'ACT M to SAT M'!A:B,2,FALSE))))</f>
        <v/>
      </c>
      <c r="F950" s="11" t="str">
        <f t="shared" si="113"/>
        <v/>
      </c>
      <c r="G950" s="11" t="str">
        <f t="shared" si="117"/>
        <v/>
      </c>
      <c r="H950" s="11" t="str">
        <f t="shared" si="114"/>
        <v/>
      </c>
      <c r="I950" s="11" t="str">
        <f t="shared" si="118"/>
        <v/>
      </c>
      <c r="J950" s="11" t="str">
        <f t="shared" si="115"/>
        <v/>
      </c>
      <c r="K950" s="11" t="str">
        <f t="shared" si="119"/>
        <v/>
      </c>
      <c r="L950" s="11" t="str">
        <f>IF('Prax Math 5732'!B950="","",'SAT M to CBEST M'!$A$2+'SAT M to CBEST M'!$B$2*E950)</f>
        <v/>
      </c>
      <c r="M950" s="11" t="str">
        <f>IF('Prax Math 5732'!B950="","", IF(L950&lt;20, 20, IF(L950&gt;80, 80, L950)))</f>
        <v/>
      </c>
    </row>
    <row r="951" spans="1:13" x14ac:dyDescent="0.25">
      <c r="A951" s="11">
        <v>950</v>
      </c>
      <c r="B951" s="30"/>
      <c r="C951" s="25" t="str">
        <f t="shared" si="112"/>
        <v/>
      </c>
      <c r="D951" s="25" t="str">
        <f t="shared" si="116"/>
        <v/>
      </c>
      <c r="E951" s="11" t="str">
        <f>IF('Prax Math 5732'!B951="","",IF('Prax Math 5732'!D951&lt;'ACT M to SAT M'!$A$2,'ACT M to SAT M'!$B$2,IF('Prax Math 5732'!D951&gt;'ACT M to SAT M'!A$28,'ACT M to SAT M'!B$28,VLOOKUP(D951,'ACT M to SAT M'!A:B,2,FALSE))))</f>
        <v/>
      </c>
      <c r="F951" s="11" t="str">
        <f t="shared" si="113"/>
        <v/>
      </c>
      <c r="G951" s="11" t="str">
        <f t="shared" si="117"/>
        <v/>
      </c>
      <c r="H951" s="11" t="str">
        <f t="shared" si="114"/>
        <v/>
      </c>
      <c r="I951" s="11" t="str">
        <f t="shared" si="118"/>
        <v/>
      </c>
      <c r="J951" s="11" t="str">
        <f t="shared" si="115"/>
        <v/>
      </c>
      <c r="K951" s="11" t="str">
        <f t="shared" si="119"/>
        <v/>
      </c>
      <c r="L951" s="11" t="str">
        <f>IF('Prax Math 5732'!B951="","",'SAT M to CBEST M'!$A$2+'SAT M to CBEST M'!$B$2*E951)</f>
        <v/>
      </c>
      <c r="M951" s="11" t="str">
        <f>IF('Prax Math 5732'!B951="","", IF(L951&lt;20, 20, IF(L951&gt;80, 80, L951)))</f>
        <v/>
      </c>
    </row>
    <row r="952" spans="1:13" x14ac:dyDescent="0.25">
      <c r="A952" s="11">
        <v>951</v>
      </c>
      <c r="B952" s="30"/>
      <c r="C952" s="25" t="str">
        <f t="shared" si="112"/>
        <v/>
      </c>
      <c r="D952" s="25" t="str">
        <f t="shared" si="116"/>
        <v/>
      </c>
      <c r="E952" s="11" t="str">
        <f>IF('Prax Math 5732'!B952="","",IF('Prax Math 5732'!D952&lt;'ACT M to SAT M'!$A$2,'ACT M to SAT M'!$B$2,IF('Prax Math 5732'!D952&gt;'ACT M to SAT M'!A$28,'ACT M to SAT M'!B$28,VLOOKUP(D952,'ACT M to SAT M'!A:B,2,FALSE))))</f>
        <v/>
      </c>
      <c r="F952" s="11" t="str">
        <f t="shared" si="113"/>
        <v/>
      </c>
      <c r="G952" s="11" t="str">
        <f t="shared" si="117"/>
        <v/>
      </c>
      <c r="H952" s="11" t="str">
        <f t="shared" si="114"/>
        <v/>
      </c>
      <c r="I952" s="11" t="str">
        <f t="shared" si="118"/>
        <v/>
      </c>
      <c r="J952" s="11" t="str">
        <f t="shared" si="115"/>
        <v/>
      </c>
      <c r="K952" s="11" t="str">
        <f t="shared" si="119"/>
        <v/>
      </c>
      <c r="L952" s="11" t="str">
        <f>IF('Prax Math 5732'!B952="","",'SAT M to CBEST M'!$A$2+'SAT M to CBEST M'!$B$2*E952)</f>
        <v/>
      </c>
      <c r="M952" s="11" t="str">
        <f>IF('Prax Math 5732'!B952="","", IF(L952&lt;20, 20, IF(L952&gt;80, 80, L952)))</f>
        <v/>
      </c>
    </row>
    <row r="953" spans="1:13" x14ac:dyDescent="0.25">
      <c r="A953" s="11">
        <v>952</v>
      </c>
      <c r="B953" s="30"/>
      <c r="C953" s="25" t="str">
        <f t="shared" si="112"/>
        <v/>
      </c>
      <c r="D953" s="25" t="str">
        <f t="shared" si="116"/>
        <v/>
      </c>
      <c r="E953" s="11" t="str">
        <f>IF('Prax Math 5732'!B953="","",IF('Prax Math 5732'!D953&lt;'ACT M to SAT M'!$A$2,'ACT M to SAT M'!$B$2,IF('Prax Math 5732'!D953&gt;'ACT M to SAT M'!A$28,'ACT M to SAT M'!B$28,VLOOKUP(D953,'ACT M to SAT M'!A:B,2,FALSE))))</f>
        <v/>
      </c>
      <c r="F953" s="11" t="str">
        <f t="shared" si="113"/>
        <v/>
      </c>
      <c r="G953" s="11" t="str">
        <f t="shared" si="117"/>
        <v/>
      </c>
      <c r="H953" s="11" t="str">
        <f t="shared" si="114"/>
        <v/>
      </c>
      <c r="I953" s="11" t="str">
        <f t="shared" si="118"/>
        <v/>
      </c>
      <c r="J953" s="11" t="str">
        <f t="shared" si="115"/>
        <v/>
      </c>
      <c r="K953" s="11" t="str">
        <f t="shared" si="119"/>
        <v/>
      </c>
      <c r="L953" s="11" t="str">
        <f>IF('Prax Math 5732'!B953="","",'SAT M to CBEST M'!$A$2+'SAT M to CBEST M'!$B$2*E953)</f>
        <v/>
      </c>
      <c r="M953" s="11" t="str">
        <f>IF('Prax Math 5732'!B953="","", IF(L953&lt;20, 20, IF(L953&gt;80, 80, L953)))</f>
        <v/>
      </c>
    </row>
    <row r="954" spans="1:13" x14ac:dyDescent="0.25">
      <c r="A954" s="11">
        <v>953</v>
      </c>
      <c r="B954" s="30"/>
      <c r="C954" s="25" t="str">
        <f t="shared" si="112"/>
        <v/>
      </c>
      <c r="D954" s="25" t="str">
        <f t="shared" si="116"/>
        <v/>
      </c>
      <c r="E954" s="11" t="str">
        <f>IF('Prax Math 5732'!B954="","",IF('Prax Math 5732'!D954&lt;'ACT M to SAT M'!$A$2,'ACT M to SAT M'!$B$2,IF('Prax Math 5732'!D954&gt;'ACT M to SAT M'!A$28,'ACT M to SAT M'!B$28,VLOOKUP(D954,'ACT M to SAT M'!A:B,2,FALSE))))</f>
        <v/>
      </c>
      <c r="F954" s="11" t="str">
        <f t="shared" si="113"/>
        <v/>
      </c>
      <c r="G954" s="11" t="str">
        <f t="shared" si="117"/>
        <v/>
      </c>
      <c r="H954" s="11" t="str">
        <f t="shared" si="114"/>
        <v/>
      </c>
      <c r="I954" s="11" t="str">
        <f t="shared" si="118"/>
        <v/>
      </c>
      <c r="J954" s="11" t="str">
        <f t="shared" si="115"/>
        <v/>
      </c>
      <c r="K954" s="11" t="str">
        <f t="shared" si="119"/>
        <v/>
      </c>
      <c r="L954" s="11" t="str">
        <f>IF('Prax Math 5732'!B954="","",'SAT M to CBEST M'!$A$2+'SAT M to CBEST M'!$B$2*E954)</f>
        <v/>
      </c>
      <c r="M954" s="11" t="str">
        <f>IF('Prax Math 5732'!B954="","", IF(L954&lt;20, 20, IF(L954&gt;80, 80, L954)))</f>
        <v/>
      </c>
    </row>
    <row r="955" spans="1:13" x14ac:dyDescent="0.25">
      <c r="A955" s="11">
        <v>954</v>
      </c>
      <c r="B955" s="30"/>
      <c r="C955" s="25" t="str">
        <f t="shared" si="112"/>
        <v/>
      </c>
      <c r="D955" s="25" t="str">
        <f t="shared" si="116"/>
        <v/>
      </c>
      <c r="E955" s="11" t="str">
        <f>IF('Prax Math 5732'!B955="","",IF('Prax Math 5732'!D955&lt;'ACT M to SAT M'!$A$2,'ACT M to SAT M'!$B$2,IF('Prax Math 5732'!D955&gt;'ACT M to SAT M'!A$28,'ACT M to SAT M'!B$28,VLOOKUP(D955,'ACT M to SAT M'!A:B,2,FALSE))))</f>
        <v/>
      </c>
      <c r="F955" s="11" t="str">
        <f t="shared" si="113"/>
        <v/>
      </c>
      <c r="G955" s="11" t="str">
        <f t="shared" si="117"/>
        <v/>
      </c>
      <c r="H955" s="11" t="str">
        <f t="shared" si="114"/>
        <v/>
      </c>
      <c r="I955" s="11" t="str">
        <f t="shared" si="118"/>
        <v/>
      </c>
      <c r="J955" s="11" t="str">
        <f t="shared" si="115"/>
        <v/>
      </c>
      <c r="K955" s="11" t="str">
        <f t="shared" si="119"/>
        <v/>
      </c>
      <c r="L955" s="11" t="str">
        <f>IF('Prax Math 5732'!B955="","",'SAT M to CBEST M'!$A$2+'SAT M to CBEST M'!$B$2*E955)</f>
        <v/>
      </c>
      <c r="M955" s="11" t="str">
        <f>IF('Prax Math 5732'!B955="","", IF(L955&lt;20, 20, IF(L955&gt;80, 80, L955)))</f>
        <v/>
      </c>
    </row>
    <row r="956" spans="1:13" x14ac:dyDescent="0.25">
      <c r="A956" s="11">
        <v>955</v>
      </c>
      <c r="B956" s="30"/>
      <c r="C956" s="25" t="str">
        <f t="shared" si="112"/>
        <v/>
      </c>
      <c r="D956" s="25" t="str">
        <f t="shared" si="116"/>
        <v/>
      </c>
      <c r="E956" s="11" t="str">
        <f>IF('Prax Math 5732'!B956="","",IF('Prax Math 5732'!D956&lt;'ACT M to SAT M'!$A$2,'ACT M to SAT M'!$B$2,IF('Prax Math 5732'!D956&gt;'ACT M to SAT M'!A$28,'ACT M to SAT M'!B$28,VLOOKUP(D956,'ACT M to SAT M'!A:B,2,FALSE))))</f>
        <v/>
      </c>
      <c r="F956" s="11" t="str">
        <f t="shared" si="113"/>
        <v/>
      </c>
      <c r="G956" s="11" t="str">
        <f t="shared" si="117"/>
        <v/>
      </c>
      <c r="H956" s="11" t="str">
        <f t="shared" si="114"/>
        <v/>
      </c>
      <c r="I956" s="11" t="str">
        <f t="shared" si="118"/>
        <v/>
      </c>
      <c r="J956" s="11" t="str">
        <f t="shared" si="115"/>
        <v/>
      </c>
      <c r="K956" s="11" t="str">
        <f t="shared" si="119"/>
        <v/>
      </c>
      <c r="L956" s="11" t="str">
        <f>IF('Prax Math 5732'!B956="","",'SAT M to CBEST M'!$A$2+'SAT M to CBEST M'!$B$2*E956)</f>
        <v/>
      </c>
      <c r="M956" s="11" t="str">
        <f>IF('Prax Math 5732'!B956="","", IF(L956&lt;20, 20, IF(L956&gt;80, 80, L956)))</f>
        <v/>
      </c>
    </row>
    <row r="957" spans="1:13" x14ac:dyDescent="0.25">
      <c r="A957" s="11">
        <v>956</v>
      </c>
      <c r="B957" s="30"/>
      <c r="C957" s="25" t="str">
        <f t="shared" si="112"/>
        <v/>
      </c>
      <c r="D957" s="25" t="str">
        <f t="shared" si="116"/>
        <v/>
      </c>
      <c r="E957" s="11" t="str">
        <f>IF('Prax Math 5732'!B957="","",IF('Prax Math 5732'!D957&lt;'ACT M to SAT M'!$A$2,'ACT M to SAT M'!$B$2,IF('Prax Math 5732'!D957&gt;'ACT M to SAT M'!A$28,'ACT M to SAT M'!B$28,VLOOKUP(D957,'ACT M to SAT M'!A:B,2,FALSE))))</f>
        <v/>
      </c>
      <c r="F957" s="11" t="str">
        <f t="shared" si="113"/>
        <v/>
      </c>
      <c r="G957" s="11" t="str">
        <f t="shared" si="117"/>
        <v/>
      </c>
      <c r="H957" s="11" t="str">
        <f t="shared" si="114"/>
        <v/>
      </c>
      <c r="I957" s="11" t="str">
        <f t="shared" si="118"/>
        <v/>
      </c>
      <c r="J957" s="11" t="str">
        <f t="shared" si="115"/>
        <v/>
      </c>
      <c r="K957" s="11" t="str">
        <f t="shared" si="119"/>
        <v/>
      </c>
      <c r="L957" s="11" t="str">
        <f>IF('Prax Math 5732'!B957="","",'SAT M to CBEST M'!$A$2+'SAT M to CBEST M'!$B$2*E957)</f>
        <v/>
      </c>
      <c r="M957" s="11" t="str">
        <f>IF('Prax Math 5732'!B957="","", IF(L957&lt;20, 20, IF(L957&gt;80, 80, L957)))</f>
        <v/>
      </c>
    </row>
    <row r="958" spans="1:13" x14ac:dyDescent="0.25">
      <c r="A958" s="11">
        <v>957</v>
      </c>
      <c r="B958" s="30"/>
      <c r="C958" s="25" t="str">
        <f t="shared" si="112"/>
        <v/>
      </c>
      <c r="D958" s="25" t="str">
        <f t="shared" si="116"/>
        <v/>
      </c>
      <c r="E958" s="11" t="str">
        <f>IF('Prax Math 5732'!B958="","",IF('Prax Math 5732'!D958&lt;'ACT M to SAT M'!$A$2,'ACT M to SAT M'!$B$2,IF('Prax Math 5732'!D958&gt;'ACT M to SAT M'!A$28,'ACT M to SAT M'!B$28,VLOOKUP(D958,'ACT M to SAT M'!A:B,2,FALSE))))</f>
        <v/>
      </c>
      <c r="F958" s="11" t="str">
        <f t="shared" si="113"/>
        <v/>
      </c>
      <c r="G958" s="11" t="str">
        <f t="shared" si="117"/>
        <v/>
      </c>
      <c r="H958" s="11" t="str">
        <f t="shared" si="114"/>
        <v/>
      </c>
      <c r="I958" s="11" t="str">
        <f t="shared" si="118"/>
        <v/>
      </c>
      <c r="J958" s="11" t="str">
        <f t="shared" si="115"/>
        <v/>
      </c>
      <c r="K958" s="11" t="str">
        <f t="shared" si="119"/>
        <v/>
      </c>
      <c r="L958" s="11" t="str">
        <f>IF('Prax Math 5732'!B958="","",'SAT M to CBEST M'!$A$2+'SAT M to CBEST M'!$B$2*E958)</f>
        <v/>
      </c>
      <c r="M958" s="11" t="str">
        <f>IF('Prax Math 5732'!B958="","", IF(L958&lt;20, 20, IF(L958&gt;80, 80, L958)))</f>
        <v/>
      </c>
    </row>
    <row r="959" spans="1:13" x14ac:dyDescent="0.25">
      <c r="A959" s="11">
        <v>958</v>
      </c>
      <c r="B959" s="30"/>
      <c r="C959" s="25" t="str">
        <f t="shared" si="112"/>
        <v/>
      </c>
      <c r="D959" s="25" t="str">
        <f t="shared" si="116"/>
        <v/>
      </c>
      <c r="E959" s="11" t="str">
        <f>IF('Prax Math 5732'!B959="","",IF('Prax Math 5732'!D959&lt;'ACT M to SAT M'!$A$2,'ACT M to SAT M'!$B$2,IF('Prax Math 5732'!D959&gt;'ACT M to SAT M'!A$28,'ACT M to SAT M'!B$28,VLOOKUP(D959,'ACT M to SAT M'!A:B,2,FALSE))))</f>
        <v/>
      </c>
      <c r="F959" s="11" t="str">
        <f t="shared" si="113"/>
        <v/>
      </c>
      <c r="G959" s="11" t="str">
        <f t="shared" si="117"/>
        <v/>
      </c>
      <c r="H959" s="11" t="str">
        <f t="shared" si="114"/>
        <v/>
      </c>
      <c r="I959" s="11" t="str">
        <f t="shared" si="118"/>
        <v/>
      </c>
      <c r="J959" s="11" t="str">
        <f t="shared" si="115"/>
        <v/>
      </c>
      <c r="K959" s="11" t="str">
        <f t="shared" si="119"/>
        <v/>
      </c>
      <c r="L959" s="11" t="str">
        <f>IF('Prax Math 5732'!B959="","",'SAT M to CBEST M'!$A$2+'SAT M to CBEST M'!$B$2*E959)</f>
        <v/>
      </c>
      <c r="M959" s="11" t="str">
        <f>IF('Prax Math 5732'!B959="","", IF(L959&lt;20, 20, IF(L959&gt;80, 80, L959)))</f>
        <v/>
      </c>
    </row>
    <row r="960" spans="1:13" x14ac:dyDescent="0.25">
      <c r="A960" s="11">
        <v>959</v>
      </c>
      <c r="B960" s="30"/>
      <c r="C960" s="25" t="str">
        <f t="shared" si="112"/>
        <v/>
      </c>
      <c r="D960" s="25" t="str">
        <f t="shared" si="116"/>
        <v/>
      </c>
      <c r="E960" s="11" t="str">
        <f>IF('Prax Math 5732'!B960="","",IF('Prax Math 5732'!D960&lt;'ACT M to SAT M'!$A$2,'ACT M to SAT M'!$B$2,IF('Prax Math 5732'!D960&gt;'ACT M to SAT M'!A$28,'ACT M to SAT M'!B$28,VLOOKUP(D960,'ACT M to SAT M'!A:B,2,FALSE))))</f>
        <v/>
      </c>
      <c r="F960" s="11" t="str">
        <f t="shared" si="113"/>
        <v/>
      </c>
      <c r="G960" s="11" t="str">
        <f t="shared" si="117"/>
        <v/>
      </c>
      <c r="H960" s="11" t="str">
        <f t="shared" si="114"/>
        <v/>
      </c>
      <c r="I960" s="11" t="str">
        <f t="shared" si="118"/>
        <v/>
      </c>
      <c r="J960" s="11" t="str">
        <f t="shared" si="115"/>
        <v/>
      </c>
      <c r="K960" s="11" t="str">
        <f t="shared" si="119"/>
        <v/>
      </c>
      <c r="L960" s="11" t="str">
        <f>IF('Prax Math 5732'!B960="","",'SAT M to CBEST M'!$A$2+'SAT M to CBEST M'!$B$2*E960)</f>
        <v/>
      </c>
      <c r="M960" s="11" t="str">
        <f>IF('Prax Math 5732'!B960="","", IF(L960&lt;20, 20, IF(L960&gt;80, 80, L960)))</f>
        <v/>
      </c>
    </row>
    <row r="961" spans="1:13" x14ac:dyDescent="0.25">
      <c r="A961" s="11">
        <v>960</v>
      </c>
      <c r="B961" s="30"/>
      <c r="C961" s="25" t="str">
        <f t="shared" si="112"/>
        <v/>
      </c>
      <c r="D961" s="25" t="str">
        <f t="shared" si="116"/>
        <v/>
      </c>
      <c r="E961" s="11" t="str">
        <f>IF('Prax Math 5732'!B961="","",IF('Prax Math 5732'!D961&lt;'ACT M to SAT M'!$A$2,'ACT M to SAT M'!$B$2,IF('Prax Math 5732'!D961&gt;'ACT M to SAT M'!A$28,'ACT M to SAT M'!B$28,VLOOKUP(D961,'ACT M to SAT M'!A:B,2,FALSE))))</f>
        <v/>
      </c>
      <c r="F961" s="11" t="str">
        <f t="shared" si="113"/>
        <v/>
      </c>
      <c r="G961" s="11" t="str">
        <f t="shared" si="117"/>
        <v/>
      </c>
      <c r="H961" s="11" t="str">
        <f t="shared" si="114"/>
        <v/>
      </c>
      <c r="I961" s="11" t="str">
        <f t="shared" si="118"/>
        <v/>
      </c>
      <c r="J961" s="11" t="str">
        <f t="shared" si="115"/>
        <v/>
      </c>
      <c r="K961" s="11" t="str">
        <f t="shared" si="119"/>
        <v/>
      </c>
      <c r="L961" s="11" t="str">
        <f>IF('Prax Math 5732'!B961="","",'SAT M to CBEST M'!$A$2+'SAT M to CBEST M'!$B$2*E961)</f>
        <v/>
      </c>
      <c r="M961" s="11" t="str">
        <f>IF('Prax Math 5732'!B961="","", IF(L961&lt;20, 20, IF(L961&gt;80, 80, L961)))</f>
        <v/>
      </c>
    </row>
    <row r="962" spans="1:13" x14ac:dyDescent="0.25">
      <c r="A962" s="11">
        <v>961</v>
      </c>
      <c r="B962" s="30"/>
      <c r="C962" s="25" t="str">
        <f t="shared" ref="C962:C1001" si="120">IF(B962="","", interceptPCM5732toACTM + slopePCM5732toACTM*B962)</f>
        <v/>
      </c>
      <c r="D962" s="25" t="str">
        <f t="shared" si="116"/>
        <v/>
      </c>
      <c r="E962" s="11" t="str">
        <f>IF('Prax Math 5732'!B962="","",IF('Prax Math 5732'!D962&lt;'ACT M to SAT M'!$A$2,'ACT M to SAT M'!$B$2,IF('Prax Math 5732'!D962&gt;'ACT M to SAT M'!A$28,'ACT M to SAT M'!B$28,VLOOKUP(D962,'ACT M to SAT M'!A:B,2,FALSE))))</f>
        <v/>
      </c>
      <c r="F962" s="11" t="str">
        <f t="shared" ref="F962:F1001" si="121">IF(B962="","",IF(D962&gt;=17, upperinterceptACTMtoPAAM201+D962*upperslopeACTMtoPAAM201, lowerinterceptACTMtoPAAM201+D962*lowerslopeACTMtoPAAM201))</f>
        <v/>
      </c>
      <c r="G962" s="11" t="str">
        <f t="shared" si="117"/>
        <v/>
      </c>
      <c r="H962" s="11" t="str">
        <f t="shared" ref="H962:H1001" si="122">IF(B962="","",interceptACTMtoPCM5733+slopeACTMtoPCM5733*D962)</f>
        <v/>
      </c>
      <c r="I962" s="11" t="str">
        <f t="shared" si="118"/>
        <v/>
      </c>
      <c r="J962" s="11" t="str">
        <f t="shared" ref="J962:J1001" si="123">IF(B962="","",IF(D962&gt;=16, upperinterceptACTMtoPAAM211+D962*upperslopeACTMtoPAAM211, lowerinterceptACTMtoPAAM211+D962*lowerslopeACTMtoPAAM211))</f>
        <v/>
      </c>
      <c r="K962" s="11" t="str">
        <f t="shared" si="119"/>
        <v/>
      </c>
      <c r="L962" s="11" t="str">
        <f>IF('Prax Math 5732'!B962="","",'SAT M to CBEST M'!$A$2+'SAT M to CBEST M'!$B$2*E962)</f>
        <v/>
      </c>
      <c r="M962" s="11" t="str">
        <f>IF('Prax Math 5732'!B962="","", IF(L962&lt;20, 20, IF(L962&gt;80, 80, L962)))</f>
        <v/>
      </c>
    </row>
    <row r="963" spans="1:13" x14ac:dyDescent="0.25">
      <c r="A963" s="11">
        <v>962</v>
      </c>
      <c r="B963" s="30"/>
      <c r="C963" s="25" t="str">
        <f t="shared" si="120"/>
        <v/>
      </c>
      <c r="D963" s="25" t="str">
        <f t="shared" ref="D963:D1001" si="124">IF(B963="","",IF(C963&lt;1,1,IF(C963&gt;36,36,ROUND(C963,0))))</f>
        <v/>
      </c>
      <c r="E963" s="11" t="str">
        <f>IF('Prax Math 5732'!B963="","",IF('Prax Math 5732'!D963&lt;'ACT M to SAT M'!$A$2,'ACT M to SAT M'!$B$2,IF('Prax Math 5732'!D963&gt;'ACT M to SAT M'!A$28,'ACT M to SAT M'!B$28,VLOOKUP(D963,'ACT M to SAT M'!A:B,2,FALSE))))</f>
        <v/>
      </c>
      <c r="F963" s="11" t="str">
        <f t="shared" si="121"/>
        <v/>
      </c>
      <c r="G963" s="11" t="str">
        <f t="shared" ref="G963:G1001" si="125">IF(B963="","", IF(F963&lt;100, 100, IF(F963&gt;300, 300, F963)))</f>
        <v/>
      </c>
      <c r="H963" s="11" t="str">
        <f t="shared" si="122"/>
        <v/>
      </c>
      <c r="I963" s="11" t="str">
        <f t="shared" ref="I963:I1001" si="126">IF(B963="","", IF(H963&lt;100, 100, IF(H963&gt;200, 200, H963)))</f>
        <v/>
      </c>
      <c r="J963" s="11" t="str">
        <f t="shared" si="123"/>
        <v/>
      </c>
      <c r="K963" s="11" t="str">
        <f t="shared" ref="K963:K1001" si="127">IF(B963="","", IF(J963&lt;100, 100, IF(J963&gt;300, 300, J963)))</f>
        <v/>
      </c>
      <c r="L963" s="11" t="str">
        <f>IF('Prax Math 5732'!B963="","",'SAT M to CBEST M'!$A$2+'SAT M to CBEST M'!$B$2*E963)</f>
        <v/>
      </c>
      <c r="M963" s="11" t="str">
        <f>IF('Prax Math 5732'!B963="","", IF(L963&lt;20, 20, IF(L963&gt;80, 80, L963)))</f>
        <v/>
      </c>
    </row>
    <row r="964" spans="1:13" x14ac:dyDescent="0.25">
      <c r="A964" s="11">
        <v>963</v>
      </c>
      <c r="B964" s="30"/>
      <c r="C964" s="25" t="str">
        <f t="shared" si="120"/>
        <v/>
      </c>
      <c r="D964" s="25" t="str">
        <f t="shared" si="124"/>
        <v/>
      </c>
      <c r="E964" s="11" t="str">
        <f>IF('Prax Math 5732'!B964="","",IF('Prax Math 5732'!D964&lt;'ACT M to SAT M'!$A$2,'ACT M to SAT M'!$B$2,IF('Prax Math 5732'!D964&gt;'ACT M to SAT M'!A$28,'ACT M to SAT M'!B$28,VLOOKUP(D964,'ACT M to SAT M'!A:B,2,FALSE))))</f>
        <v/>
      </c>
      <c r="F964" s="11" t="str">
        <f t="shared" si="121"/>
        <v/>
      </c>
      <c r="G964" s="11" t="str">
        <f t="shared" si="125"/>
        <v/>
      </c>
      <c r="H964" s="11" t="str">
        <f t="shared" si="122"/>
        <v/>
      </c>
      <c r="I964" s="11" t="str">
        <f t="shared" si="126"/>
        <v/>
      </c>
      <c r="J964" s="11" t="str">
        <f t="shared" si="123"/>
        <v/>
      </c>
      <c r="K964" s="11" t="str">
        <f t="shared" si="127"/>
        <v/>
      </c>
      <c r="L964" s="11" t="str">
        <f>IF('Prax Math 5732'!B964="","",'SAT M to CBEST M'!$A$2+'SAT M to CBEST M'!$B$2*E964)</f>
        <v/>
      </c>
      <c r="M964" s="11" t="str">
        <f>IF('Prax Math 5732'!B964="","", IF(L964&lt;20, 20, IF(L964&gt;80, 80, L964)))</f>
        <v/>
      </c>
    </row>
    <row r="965" spans="1:13" x14ac:dyDescent="0.25">
      <c r="A965" s="11">
        <v>964</v>
      </c>
      <c r="B965" s="30"/>
      <c r="C965" s="25" t="str">
        <f t="shared" si="120"/>
        <v/>
      </c>
      <c r="D965" s="25" t="str">
        <f t="shared" si="124"/>
        <v/>
      </c>
      <c r="E965" s="11" t="str">
        <f>IF('Prax Math 5732'!B965="","",IF('Prax Math 5732'!D965&lt;'ACT M to SAT M'!$A$2,'ACT M to SAT M'!$B$2,IF('Prax Math 5732'!D965&gt;'ACT M to SAT M'!A$28,'ACT M to SAT M'!B$28,VLOOKUP(D965,'ACT M to SAT M'!A:B,2,FALSE))))</f>
        <v/>
      </c>
      <c r="F965" s="11" t="str">
        <f t="shared" si="121"/>
        <v/>
      </c>
      <c r="G965" s="11" t="str">
        <f t="shared" si="125"/>
        <v/>
      </c>
      <c r="H965" s="11" t="str">
        <f t="shared" si="122"/>
        <v/>
      </c>
      <c r="I965" s="11" t="str">
        <f t="shared" si="126"/>
        <v/>
      </c>
      <c r="J965" s="11" t="str">
        <f t="shared" si="123"/>
        <v/>
      </c>
      <c r="K965" s="11" t="str">
        <f t="shared" si="127"/>
        <v/>
      </c>
      <c r="L965" s="11" t="str">
        <f>IF('Prax Math 5732'!B965="","",'SAT M to CBEST M'!$A$2+'SAT M to CBEST M'!$B$2*E965)</f>
        <v/>
      </c>
      <c r="M965" s="11" t="str">
        <f>IF('Prax Math 5732'!B965="","", IF(L965&lt;20, 20, IF(L965&gt;80, 80, L965)))</f>
        <v/>
      </c>
    </row>
    <row r="966" spans="1:13" x14ac:dyDescent="0.25">
      <c r="A966" s="11">
        <v>965</v>
      </c>
      <c r="B966" s="30"/>
      <c r="C966" s="25" t="str">
        <f t="shared" si="120"/>
        <v/>
      </c>
      <c r="D966" s="25" t="str">
        <f t="shared" si="124"/>
        <v/>
      </c>
      <c r="E966" s="11" t="str">
        <f>IF('Prax Math 5732'!B966="","",IF('Prax Math 5732'!D966&lt;'ACT M to SAT M'!$A$2,'ACT M to SAT M'!$B$2,IF('Prax Math 5732'!D966&gt;'ACT M to SAT M'!A$28,'ACT M to SAT M'!B$28,VLOOKUP(D966,'ACT M to SAT M'!A:B,2,FALSE))))</f>
        <v/>
      </c>
      <c r="F966" s="11" t="str">
        <f t="shared" si="121"/>
        <v/>
      </c>
      <c r="G966" s="11" t="str">
        <f t="shared" si="125"/>
        <v/>
      </c>
      <c r="H966" s="11" t="str">
        <f t="shared" si="122"/>
        <v/>
      </c>
      <c r="I966" s="11" t="str">
        <f t="shared" si="126"/>
        <v/>
      </c>
      <c r="J966" s="11" t="str">
        <f t="shared" si="123"/>
        <v/>
      </c>
      <c r="K966" s="11" t="str">
        <f t="shared" si="127"/>
        <v/>
      </c>
      <c r="L966" s="11" t="str">
        <f>IF('Prax Math 5732'!B966="","",'SAT M to CBEST M'!$A$2+'SAT M to CBEST M'!$B$2*E966)</f>
        <v/>
      </c>
      <c r="M966" s="11" t="str">
        <f>IF('Prax Math 5732'!B966="","", IF(L966&lt;20, 20, IF(L966&gt;80, 80, L966)))</f>
        <v/>
      </c>
    </row>
    <row r="967" spans="1:13" x14ac:dyDescent="0.25">
      <c r="A967" s="11">
        <v>966</v>
      </c>
      <c r="B967" s="30"/>
      <c r="C967" s="25" t="str">
        <f t="shared" si="120"/>
        <v/>
      </c>
      <c r="D967" s="25" t="str">
        <f t="shared" si="124"/>
        <v/>
      </c>
      <c r="E967" s="11" t="str">
        <f>IF('Prax Math 5732'!B967="","",IF('Prax Math 5732'!D967&lt;'ACT M to SAT M'!$A$2,'ACT M to SAT M'!$B$2,IF('Prax Math 5732'!D967&gt;'ACT M to SAT M'!A$28,'ACT M to SAT M'!B$28,VLOOKUP(D967,'ACT M to SAT M'!A:B,2,FALSE))))</f>
        <v/>
      </c>
      <c r="F967" s="11" t="str">
        <f t="shared" si="121"/>
        <v/>
      </c>
      <c r="G967" s="11" t="str">
        <f t="shared" si="125"/>
        <v/>
      </c>
      <c r="H967" s="11" t="str">
        <f t="shared" si="122"/>
        <v/>
      </c>
      <c r="I967" s="11" t="str">
        <f t="shared" si="126"/>
        <v/>
      </c>
      <c r="J967" s="11" t="str">
        <f t="shared" si="123"/>
        <v/>
      </c>
      <c r="K967" s="11" t="str">
        <f t="shared" si="127"/>
        <v/>
      </c>
      <c r="L967" s="11" t="str">
        <f>IF('Prax Math 5732'!B967="","",'SAT M to CBEST M'!$A$2+'SAT M to CBEST M'!$B$2*E967)</f>
        <v/>
      </c>
      <c r="M967" s="11" t="str">
        <f>IF('Prax Math 5732'!B967="","", IF(L967&lt;20, 20, IF(L967&gt;80, 80, L967)))</f>
        <v/>
      </c>
    </row>
    <row r="968" spans="1:13" x14ac:dyDescent="0.25">
      <c r="A968" s="11">
        <v>967</v>
      </c>
      <c r="B968" s="30"/>
      <c r="C968" s="25" t="str">
        <f t="shared" si="120"/>
        <v/>
      </c>
      <c r="D968" s="25" t="str">
        <f t="shared" si="124"/>
        <v/>
      </c>
      <c r="E968" s="11" t="str">
        <f>IF('Prax Math 5732'!B968="","",IF('Prax Math 5732'!D968&lt;'ACT M to SAT M'!$A$2,'ACT M to SAT M'!$B$2,IF('Prax Math 5732'!D968&gt;'ACT M to SAT M'!A$28,'ACT M to SAT M'!B$28,VLOOKUP(D968,'ACT M to SAT M'!A:B,2,FALSE))))</f>
        <v/>
      </c>
      <c r="F968" s="11" t="str">
        <f t="shared" si="121"/>
        <v/>
      </c>
      <c r="G968" s="11" t="str">
        <f t="shared" si="125"/>
        <v/>
      </c>
      <c r="H968" s="11" t="str">
        <f t="shared" si="122"/>
        <v/>
      </c>
      <c r="I968" s="11" t="str">
        <f t="shared" si="126"/>
        <v/>
      </c>
      <c r="J968" s="11" t="str">
        <f t="shared" si="123"/>
        <v/>
      </c>
      <c r="K968" s="11" t="str">
        <f t="shared" si="127"/>
        <v/>
      </c>
      <c r="L968" s="11" t="str">
        <f>IF('Prax Math 5732'!B968="","",'SAT M to CBEST M'!$A$2+'SAT M to CBEST M'!$B$2*E968)</f>
        <v/>
      </c>
      <c r="M968" s="11" t="str">
        <f>IF('Prax Math 5732'!B968="","", IF(L968&lt;20, 20, IF(L968&gt;80, 80, L968)))</f>
        <v/>
      </c>
    </row>
    <row r="969" spans="1:13" x14ac:dyDescent="0.25">
      <c r="A969" s="11">
        <v>968</v>
      </c>
      <c r="B969" s="30"/>
      <c r="C969" s="25" t="str">
        <f t="shared" si="120"/>
        <v/>
      </c>
      <c r="D969" s="25" t="str">
        <f t="shared" si="124"/>
        <v/>
      </c>
      <c r="E969" s="11" t="str">
        <f>IF('Prax Math 5732'!B969="","",IF('Prax Math 5732'!D969&lt;'ACT M to SAT M'!$A$2,'ACT M to SAT M'!$B$2,IF('Prax Math 5732'!D969&gt;'ACT M to SAT M'!A$28,'ACT M to SAT M'!B$28,VLOOKUP(D969,'ACT M to SAT M'!A:B,2,FALSE))))</f>
        <v/>
      </c>
      <c r="F969" s="11" t="str">
        <f t="shared" si="121"/>
        <v/>
      </c>
      <c r="G969" s="11" t="str">
        <f t="shared" si="125"/>
        <v/>
      </c>
      <c r="H969" s="11" t="str">
        <f t="shared" si="122"/>
        <v/>
      </c>
      <c r="I969" s="11" t="str">
        <f t="shared" si="126"/>
        <v/>
      </c>
      <c r="J969" s="11" t="str">
        <f t="shared" si="123"/>
        <v/>
      </c>
      <c r="K969" s="11" t="str">
        <f t="shared" si="127"/>
        <v/>
      </c>
      <c r="L969" s="11" t="str">
        <f>IF('Prax Math 5732'!B969="","",'SAT M to CBEST M'!$A$2+'SAT M to CBEST M'!$B$2*E969)</f>
        <v/>
      </c>
      <c r="M969" s="11" t="str">
        <f>IF('Prax Math 5732'!B969="","", IF(L969&lt;20, 20, IF(L969&gt;80, 80, L969)))</f>
        <v/>
      </c>
    </row>
    <row r="970" spans="1:13" x14ac:dyDescent="0.25">
      <c r="A970" s="11">
        <v>969</v>
      </c>
      <c r="B970" s="30"/>
      <c r="C970" s="25" t="str">
        <f t="shared" si="120"/>
        <v/>
      </c>
      <c r="D970" s="25" t="str">
        <f t="shared" si="124"/>
        <v/>
      </c>
      <c r="E970" s="11" t="str">
        <f>IF('Prax Math 5732'!B970="","",IF('Prax Math 5732'!D970&lt;'ACT M to SAT M'!$A$2,'ACT M to SAT M'!$B$2,IF('Prax Math 5732'!D970&gt;'ACT M to SAT M'!A$28,'ACT M to SAT M'!B$28,VLOOKUP(D970,'ACT M to SAT M'!A:B,2,FALSE))))</f>
        <v/>
      </c>
      <c r="F970" s="11" t="str">
        <f t="shared" si="121"/>
        <v/>
      </c>
      <c r="G970" s="11" t="str">
        <f t="shared" si="125"/>
        <v/>
      </c>
      <c r="H970" s="11" t="str">
        <f t="shared" si="122"/>
        <v/>
      </c>
      <c r="I970" s="11" t="str">
        <f t="shared" si="126"/>
        <v/>
      </c>
      <c r="J970" s="11" t="str">
        <f t="shared" si="123"/>
        <v/>
      </c>
      <c r="K970" s="11" t="str">
        <f t="shared" si="127"/>
        <v/>
      </c>
      <c r="L970" s="11" t="str">
        <f>IF('Prax Math 5732'!B970="","",'SAT M to CBEST M'!$A$2+'SAT M to CBEST M'!$B$2*E970)</f>
        <v/>
      </c>
      <c r="M970" s="11" t="str">
        <f>IF('Prax Math 5732'!B970="","", IF(L970&lt;20, 20, IF(L970&gt;80, 80, L970)))</f>
        <v/>
      </c>
    </row>
    <row r="971" spans="1:13" x14ac:dyDescent="0.25">
      <c r="A971" s="11">
        <v>970</v>
      </c>
      <c r="B971" s="30"/>
      <c r="C971" s="25" t="str">
        <f t="shared" si="120"/>
        <v/>
      </c>
      <c r="D971" s="25" t="str">
        <f t="shared" si="124"/>
        <v/>
      </c>
      <c r="E971" s="11" t="str">
        <f>IF('Prax Math 5732'!B971="","",IF('Prax Math 5732'!D971&lt;'ACT M to SAT M'!$A$2,'ACT M to SAT M'!$B$2,IF('Prax Math 5732'!D971&gt;'ACT M to SAT M'!A$28,'ACT M to SAT M'!B$28,VLOOKUP(D971,'ACT M to SAT M'!A:B,2,FALSE))))</f>
        <v/>
      </c>
      <c r="F971" s="11" t="str">
        <f t="shared" si="121"/>
        <v/>
      </c>
      <c r="G971" s="11" t="str">
        <f t="shared" si="125"/>
        <v/>
      </c>
      <c r="H971" s="11" t="str">
        <f t="shared" si="122"/>
        <v/>
      </c>
      <c r="I971" s="11" t="str">
        <f t="shared" si="126"/>
        <v/>
      </c>
      <c r="J971" s="11" t="str">
        <f t="shared" si="123"/>
        <v/>
      </c>
      <c r="K971" s="11" t="str">
        <f t="shared" si="127"/>
        <v/>
      </c>
      <c r="L971" s="11" t="str">
        <f>IF('Prax Math 5732'!B971="","",'SAT M to CBEST M'!$A$2+'SAT M to CBEST M'!$B$2*E971)</f>
        <v/>
      </c>
      <c r="M971" s="11" t="str">
        <f>IF('Prax Math 5732'!B971="","", IF(L971&lt;20, 20, IF(L971&gt;80, 80, L971)))</f>
        <v/>
      </c>
    </row>
    <row r="972" spans="1:13" x14ac:dyDescent="0.25">
      <c r="A972" s="11">
        <v>971</v>
      </c>
      <c r="B972" s="30"/>
      <c r="C972" s="25" t="str">
        <f t="shared" si="120"/>
        <v/>
      </c>
      <c r="D972" s="25" t="str">
        <f t="shared" si="124"/>
        <v/>
      </c>
      <c r="E972" s="11" t="str">
        <f>IF('Prax Math 5732'!B972="","",IF('Prax Math 5732'!D972&lt;'ACT M to SAT M'!$A$2,'ACT M to SAT M'!$B$2,IF('Prax Math 5732'!D972&gt;'ACT M to SAT M'!A$28,'ACT M to SAT M'!B$28,VLOOKUP(D972,'ACT M to SAT M'!A:B,2,FALSE))))</f>
        <v/>
      </c>
      <c r="F972" s="11" t="str">
        <f t="shared" si="121"/>
        <v/>
      </c>
      <c r="G972" s="11" t="str">
        <f t="shared" si="125"/>
        <v/>
      </c>
      <c r="H972" s="11" t="str">
        <f t="shared" si="122"/>
        <v/>
      </c>
      <c r="I972" s="11" t="str">
        <f t="shared" si="126"/>
        <v/>
      </c>
      <c r="J972" s="11" t="str">
        <f t="shared" si="123"/>
        <v/>
      </c>
      <c r="K972" s="11" t="str">
        <f t="shared" si="127"/>
        <v/>
      </c>
      <c r="L972" s="11" t="str">
        <f>IF('Prax Math 5732'!B972="","",'SAT M to CBEST M'!$A$2+'SAT M to CBEST M'!$B$2*E972)</f>
        <v/>
      </c>
      <c r="M972" s="11" t="str">
        <f>IF('Prax Math 5732'!B972="","", IF(L972&lt;20, 20, IF(L972&gt;80, 80, L972)))</f>
        <v/>
      </c>
    </row>
    <row r="973" spans="1:13" x14ac:dyDescent="0.25">
      <c r="A973" s="11">
        <v>972</v>
      </c>
      <c r="B973" s="30"/>
      <c r="C973" s="25" t="str">
        <f t="shared" si="120"/>
        <v/>
      </c>
      <c r="D973" s="25" t="str">
        <f t="shared" si="124"/>
        <v/>
      </c>
      <c r="E973" s="11" t="str">
        <f>IF('Prax Math 5732'!B973="","",IF('Prax Math 5732'!D973&lt;'ACT M to SAT M'!$A$2,'ACT M to SAT M'!$B$2,IF('Prax Math 5732'!D973&gt;'ACT M to SAT M'!A$28,'ACT M to SAT M'!B$28,VLOOKUP(D973,'ACT M to SAT M'!A:B,2,FALSE))))</f>
        <v/>
      </c>
      <c r="F973" s="11" t="str">
        <f t="shared" si="121"/>
        <v/>
      </c>
      <c r="G973" s="11" t="str">
        <f t="shared" si="125"/>
        <v/>
      </c>
      <c r="H973" s="11" t="str">
        <f t="shared" si="122"/>
        <v/>
      </c>
      <c r="I973" s="11" t="str">
        <f t="shared" si="126"/>
        <v/>
      </c>
      <c r="J973" s="11" t="str">
        <f t="shared" si="123"/>
        <v/>
      </c>
      <c r="K973" s="11" t="str">
        <f t="shared" si="127"/>
        <v/>
      </c>
      <c r="L973" s="11" t="str">
        <f>IF('Prax Math 5732'!B973="","",'SAT M to CBEST M'!$A$2+'SAT M to CBEST M'!$B$2*E973)</f>
        <v/>
      </c>
      <c r="M973" s="11" t="str">
        <f>IF('Prax Math 5732'!B973="","", IF(L973&lt;20, 20, IF(L973&gt;80, 80, L973)))</f>
        <v/>
      </c>
    </row>
    <row r="974" spans="1:13" x14ac:dyDescent="0.25">
      <c r="A974" s="11">
        <v>973</v>
      </c>
      <c r="B974" s="30"/>
      <c r="C974" s="25" t="str">
        <f t="shared" si="120"/>
        <v/>
      </c>
      <c r="D974" s="25" t="str">
        <f t="shared" si="124"/>
        <v/>
      </c>
      <c r="E974" s="11" t="str">
        <f>IF('Prax Math 5732'!B974="","",IF('Prax Math 5732'!D974&lt;'ACT M to SAT M'!$A$2,'ACT M to SAT M'!$B$2,IF('Prax Math 5732'!D974&gt;'ACT M to SAT M'!A$28,'ACT M to SAT M'!B$28,VLOOKUP(D974,'ACT M to SAT M'!A:B,2,FALSE))))</f>
        <v/>
      </c>
      <c r="F974" s="11" t="str">
        <f t="shared" si="121"/>
        <v/>
      </c>
      <c r="G974" s="11" t="str">
        <f t="shared" si="125"/>
        <v/>
      </c>
      <c r="H974" s="11" t="str">
        <f t="shared" si="122"/>
        <v/>
      </c>
      <c r="I974" s="11" t="str">
        <f t="shared" si="126"/>
        <v/>
      </c>
      <c r="J974" s="11" t="str">
        <f t="shared" si="123"/>
        <v/>
      </c>
      <c r="K974" s="11" t="str">
        <f t="shared" si="127"/>
        <v/>
      </c>
      <c r="L974" s="11" t="str">
        <f>IF('Prax Math 5732'!B974="","",'SAT M to CBEST M'!$A$2+'SAT M to CBEST M'!$B$2*E974)</f>
        <v/>
      </c>
      <c r="M974" s="11" t="str">
        <f>IF('Prax Math 5732'!B974="","", IF(L974&lt;20, 20, IF(L974&gt;80, 80, L974)))</f>
        <v/>
      </c>
    </row>
    <row r="975" spans="1:13" x14ac:dyDescent="0.25">
      <c r="A975" s="11">
        <v>974</v>
      </c>
      <c r="B975" s="30"/>
      <c r="C975" s="25" t="str">
        <f t="shared" si="120"/>
        <v/>
      </c>
      <c r="D975" s="25" t="str">
        <f t="shared" si="124"/>
        <v/>
      </c>
      <c r="E975" s="11" t="str">
        <f>IF('Prax Math 5732'!B975="","",IF('Prax Math 5732'!D975&lt;'ACT M to SAT M'!$A$2,'ACT M to SAT M'!$B$2,IF('Prax Math 5732'!D975&gt;'ACT M to SAT M'!A$28,'ACT M to SAT M'!B$28,VLOOKUP(D975,'ACT M to SAT M'!A:B,2,FALSE))))</f>
        <v/>
      </c>
      <c r="F975" s="11" t="str">
        <f t="shared" si="121"/>
        <v/>
      </c>
      <c r="G975" s="11" t="str">
        <f t="shared" si="125"/>
        <v/>
      </c>
      <c r="H975" s="11" t="str">
        <f t="shared" si="122"/>
        <v/>
      </c>
      <c r="I975" s="11" t="str">
        <f t="shared" si="126"/>
        <v/>
      </c>
      <c r="J975" s="11" t="str">
        <f t="shared" si="123"/>
        <v/>
      </c>
      <c r="K975" s="11" t="str">
        <f t="shared" si="127"/>
        <v/>
      </c>
      <c r="L975" s="11" t="str">
        <f>IF('Prax Math 5732'!B975="","",'SAT M to CBEST M'!$A$2+'SAT M to CBEST M'!$B$2*E975)</f>
        <v/>
      </c>
      <c r="M975" s="11" t="str">
        <f>IF('Prax Math 5732'!B975="","", IF(L975&lt;20, 20, IF(L975&gt;80, 80, L975)))</f>
        <v/>
      </c>
    </row>
    <row r="976" spans="1:13" x14ac:dyDescent="0.25">
      <c r="A976" s="11">
        <v>975</v>
      </c>
      <c r="B976" s="30"/>
      <c r="C976" s="25" t="str">
        <f t="shared" si="120"/>
        <v/>
      </c>
      <c r="D976" s="25" t="str">
        <f t="shared" si="124"/>
        <v/>
      </c>
      <c r="E976" s="11" t="str">
        <f>IF('Prax Math 5732'!B976="","",IF('Prax Math 5732'!D976&lt;'ACT M to SAT M'!$A$2,'ACT M to SAT M'!$B$2,IF('Prax Math 5732'!D976&gt;'ACT M to SAT M'!A$28,'ACT M to SAT M'!B$28,VLOOKUP(D976,'ACT M to SAT M'!A:B,2,FALSE))))</f>
        <v/>
      </c>
      <c r="F976" s="11" t="str">
        <f t="shared" si="121"/>
        <v/>
      </c>
      <c r="G976" s="11" t="str">
        <f t="shared" si="125"/>
        <v/>
      </c>
      <c r="H976" s="11" t="str">
        <f t="shared" si="122"/>
        <v/>
      </c>
      <c r="I976" s="11" t="str">
        <f t="shared" si="126"/>
        <v/>
      </c>
      <c r="J976" s="11" t="str">
        <f t="shared" si="123"/>
        <v/>
      </c>
      <c r="K976" s="11" t="str">
        <f t="shared" si="127"/>
        <v/>
      </c>
      <c r="L976" s="11" t="str">
        <f>IF('Prax Math 5732'!B976="","",'SAT M to CBEST M'!$A$2+'SAT M to CBEST M'!$B$2*E976)</f>
        <v/>
      </c>
      <c r="M976" s="11" t="str">
        <f>IF('Prax Math 5732'!B976="","", IF(L976&lt;20, 20, IF(L976&gt;80, 80, L976)))</f>
        <v/>
      </c>
    </row>
    <row r="977" spans="1:13" x14ac:dyDescent="0.25">
      <c r="A977" s="11">
        <v>976</v>
      </c>
      <c r="B977" s="30"/>
      <c r="C977" s="25" t="str">
        <f t="shared" si="120"/>
        <v/>
      </c>
      <c r="D977" s="25" t="str">
        <f t="shared" si="124"/>
        <v/>
      </c>
      <c r="E977" s="11" t="str">
        <f>IF('Prax Math 5732'!B977="","",IF('Prax Math 5732'!D977&lt;'ACT M to SAT M'!$A$2,'ACT M to SAT M'!$B$2,IF('Prax Math 5732'!D977&gt;'ACT M to SAT M'!A$28,'ACT M to SAT M'!B$28,VLOOKUP(D977,'ACT M to SAT M'!A:B,2,FALSE))))</f>
        <v/>
      </c>
      <c r="F977" s="11" t="str">
        <f t="shared" si="121"/>
        <v/>
      </c>
      <c r="G977" s="11" t="str">
        <f t="shared" si="125"/>
        <v/>
      </c>
      <c r="H977" s="11" t="str">
        <f t="shared" si="122"/>
        <v/>
      </c>
      <c r="I977" s="11" t="str">
        <f t="shared" si="126"/>
        <v/>
      </c>
      <c r="J977" s="11" t="str">
        <f t="shared" si="123"/>
        <v/>
      </c>
      <c r="K977" s="11" t="str">
        <f t="shared" si="127"/>
        <v/>
      </c>
      <c r="L977" s="11" t="str">
        <f>IF('Prax Math 5732'!B977="","",'SAT M to CBEST M'!$A$2+'SAT M to CBEST M'!$B$2*E977)</f>
        <v/>
      </c>
      <c r="M977" s="11" t="str">
        <f>IF('Prax Math 5732'!B977="","", IF(L977&lt;20, 20, IF(L977&gt;80, 80, L977)))</f>
        <v/>
      </c>
    </row>
    <row r="978" spans="1:13" x14ac:dyDescent="0.25">
      <c r="A978" s="11">
        <v>977</v>
      </c>
      <c r="B978" s="30"/>
      <c r="C978" s="25" t="str">
        <f t="shared" si="120"/>
        <v/>
      </c>
      <c r="D978" s="25" t="str">
        <f t="shared" si="124"/>
        <v/>
      </c>
      <c r="E978" s="11" t="str">
        <f>IF('Prax Math 5732'!B978="","",IF('Prax Math 5732'!D978&lt;'ACT M to SAT M'!$A$2,'ACT M to SAT M'!$B$2,IF('Prax Math 5732'!D978&gt;'ACT M to SAT M'!A$28,'ACT M to SAT M'!B$28,VLOOKUP(D978,'ACT M to SAT M'!A:B,2,FALSE))))</f>
        <v/>
      </c>
      <c r="F978" s="11" t="str">
        <f t="shared" si="121"/>
        <v/>
      </c>
      <c r="G978" s="11" t="str">
        <f t="shared" si="125"/>
        <v/>
      </c>
      <c r="H978" s="11" t="str">
        <f t="shared" si="122"/>
        <v/>
      </c>
      <c r="I978" s="11" t="str">
        <f t="shared" si="126"/>
        <v/>
      </c>
      <c r="J978" s="11" t="str">
        <f t="shared" si="123"/>
        <v/>
      </c>
      <c r="K978" s="11" t="str">
        <f t="shared" si="127"/>
        <v/>
      </c>
      <c r="L978" s="11" t="str">
        <f>IF('Prax Math 5732'!B978="","",'SAT M to CBEST M'!$A$2+'SAT M to CBEST M'!$B$2*E978)</f>
        <v/>
      </c>
      <c r="M978" s="11" t="str">
        <f>IF('Prax Math 5732'!B978="","", IF(L978&lt;20, 20, IF(L978&gt;80, 80, L978)))</f>
        <v/>
      </c>
    </row>
    <row r="979" spans="1:13" x14ac:dyDescent="0.25">
      <c r="A979" s="11">
        <v>978</v>
      </c>
      <c r="B979" s="30"/>
      <c r="C979" s="25" t="str">
        <f t="shared" si="120"/>
        <v/>
      </c>
      <c r="D979" s="25" t="str">
        <f t="shared" si="124"/>
        <v/>
      </c>
      <c r="E979" s="11" t="str">
        <f>IF('Prax Math 5732'!B979="","",IF('Prax Math 5732'!D979&lt;'ACT M to SAT M'!$A$2,'ACT M to SAT M'!$B$2,IF('Prax Math 5732'!D979&gt;'ACT M to SAT M'!A$28,'ACT M to SAT M'!B$28,VLOOKUP(D979,'ACT M to SAT M'!A:B,2,FALSE))))</f>
        <v/>
      </c>
      <c r="F979" s="11" t="str">
        <f t="shared" si="121"/>
        <v/>
      </c>
      <c r="G979" s="11" t="str">
        <f t="shared" si="125"/>
        <v/>
      </c>
      <c r="H979" s="11" t="str">
        <f t="shared" si="122"/>
        <v/>
      </c>
      <c r="I979" s="11" t="str">
        <f t="shared" si="126"/>
        <v/>
      </c>
      <c r="J979" s="11" t="str">
        <f t="shared" si="123"/>
        <v/>
      </c>
      <c r="K979" s="11" t="str">
        <f t="shared" si="127"/>
        <v/>
      </c>
      <c r="L979" s="11" t="str">
        <f>IF('Prax Math 5732'!B979="","",'SAT M to CBEST M'!$A$2+'SAT M to CBEST M'!$B$2*E979)</f>
        <v/>
      </c>
      <c r="M979" s="11" t="str">
        <f>IF('Prax Math 5732'!B979="","", IF(L979&lt;20, 20, IF(L979&gt;80, 80, L979)))</f>
        <v/>
      </c>
    </row>
    <row r="980" spans="1:13" x14ac:dyDescent="0.25">
      <c r="A980" s="11">
        <v>979</v>
      </c>
      <c r="B980" s="30"/>
      <c r="C980" s="25" t="str">
        <f t="shared" si="120"/>
        <v/>
      </c>
      <c r="D980" s="25" t="str">
        <f t="shared" si="124"/>
        <v/>
      </c>
      <c r="E980" s="11" t="str">
        <f>IF('Prax Math 5732'!B980="","",IF('Prax Math 5732'!D980&lt;'ACT M to SAT M'!$A$2,'ACT M to SAT M'!$B$2,IF('Prax Math 5732'!D980&gt;'ACT M to SAT M'!A$28,'ACT M to SAT M'!B$28,VLOOKUP(D980,'ACT M to SAT M'!A:B,2,FALSE))))</f>
        <v/>
      </c>
      <c r="F980" s="11" t="str">
        <f t="shared" si="121"/>
        <v/>
      </c>
      <c r="G980" s="11" t="str">
        <f t="shared" si="125"/>
        <v/>
      </c>
      <c r="H980" s="11" t="str">
        <f t="shared" si="122"/>
        <v/>
      </c>
      <c r="I980" s="11" t="str">
        <f t="shared" si="126"/>
        <v/>
      </c>
      <c r="J980" s="11" t="str">
        <f t="shared" si="123"/>
        <v/>
      </c>
      <c r="K980" s="11" t="str">
        <f t="shared" si="127"/>
        <v/>
      </c>
      <c r="L980" s="11" t="str">
        <f>IF('Prax Math 5732'!B980="","",'SAT M to CBEST M'!$A$2+'SAT M to CBEST M'!$B$2*E980)</f>
        <v/>
      </c>
      <c r="M980" s="11" t="str">
        <f>IF('Prax Math 5732'!B980="","", IF(L980&lt;20, 20, IF(L980&gt;80, 80, L980)))</f>
        <v/>
      </c>
    </row>
    <row r="981" spans="1:13" x14ac:dyDescent="0.25">
      <c r="A981" s="11">
        <v>980</v>
      </c>
      <c r="B981" s="30"/>
      <c r="C981" s="25" t="str">
        <f t="shared" si="120"/>
        <v/>
      </c>
      <c r="D981" s="25" t="str">
        <f t="shared" si="124"/>
        <v/>
      </c>
      <c r="E981" s="11" t="str">
        <f>IF('Prax Math 5732'!B981="","",IF('Prax Math 5732'!D981&lt;'ACT M to SAT M'!$A$2,'ACT M to SAT M'!$B$2,IF('Prax Math 5732'!D981&gt;'ACT M to SAT M'!A$28,'ACT M to SAT M'!B$28,VLOOKUP(D981,'ACT M to SAT M'!A:B,2,FALSE))))</f>
        <v/>
      </c>
      <c r="F981" s="11" t="str">
        <f t="shared" si="121"/>
        <v/>
      </c>
      <c r="G981" s="11" t="str">
        <f t="shared" si="125"/>
        <v/>
      </c>
      <c r="H981" s="11" t="str">
        <f t="shared" si="122"/>
        <v/>
      </c>
      <c r="I981" s="11" t="str">
        <f t="shared" si="126"/>
        <v/>
      </c>
      <c r="J981" s="11" t="str">
        <f t="shared" si="123"/>
        <v/>
      </c>
      <c r="K981" s="11" t="str">
        <f t="shared" si="127"/>
        <v/>
      </c>
      <c r="L981" s="11" t="str">
        <f>IF('Prax Math 5732'!B981="","",'SAT M to CBEST M'!$A$2+'SAT M to CBEST M'!$B$2*E981)</f>
        <v/>
      </c>
      <c r="M981" s="11" t="str">
        <f>IF('Prax Math 5732'!B981="","", IF(L981&lt;20, 20, IF(L981&gt;80, 80, L981)))</f>
        <v/>
      </c>
    </row>
    <row r="982" spans="1:13" x14ac:dyDescent="0.25">
      <c r="A982" s="11">
        <v>981</v>
      </c>
      <c r="B982" s="30"/>
      <c r="C982" s="25" t="str">
        <f t="shared" si="120"/>
        <v/>
      </c>
      <c r="D982" s="25" t="str">
        <f t="shared" si="124"/>
        <v/>
      </c>
      <c r="E982" s="11" t="str">
        <f>IF('Prax Math 5732'!B982="","",IF('Prax Math 5732'!D982&lt;'ACT M to SAT M'!$A$2,'ACT M to SAT M'!$B$2,IF('Prax Math 5732'!D982&gt;'ACT M to SAT M'!A$28,'ACT M to SAT M'!B$28,VLOOKUP(D982,'ACT M to SAT M'!A:B,2,FALSE))))</f>
        <v/>
      </c>
      <c r="F982" s="11" t="str">
        <f t="shared" si="121"/>
        <v/>
      </c>
      <c r="G982" s="11" t="str">
        <f t="shared" si="125"/>
        <v/>
      </c>
      <c r="H982" s="11" t="str">
        <f t="shared" si="122"/>
        <v/>
      </c>
      <c r="I982" s="11" t="str">
        <f t="shared" si="126"/>
        <v/>
      </c>
      <c r="J982" s="11" t="str">
        <f t="shared" si="123"/>
        <v/>
      </c>
      <c r="K982" s="11" t="str">
        <f t="shared" si="127"/>
        <v/>
      </c>
      <c r="L982" s="11" t="str">
        <f>IF('Prax Math 5732'!B982="","",'SAT M to CBEST M'!$A$2+'SAT M to CBEST M'!$B$2*E982)</f>
        <v/>
      </c>
      <c r="M982" s="11" t="str">
        <f>IF('Prax Math 5732'!B982="","", IF(L982&lt;20, 20, IF(L982&gt;80, 80, L982)))</f>
        <v/>
      </c>
    </row>
    <row r="983" spans="1:13" x14ac:dyDescent="0.25">
      <c r="A983" s="11">
        <v>982</v>
      </c>
      <c r="B983" s="30"/>
      <c r="C983" s="25" t="str">
        <f t="shared" si="120"/>
        <v/>
      </c>
      <c r="D983" s="25" t="str">
        <f t="shared" si="124"/>
        <v/>
      </c>
      <c r="E983" s="11" t="str">
        <f>IF('Prax Math 5732'!B983="","",IF('Prax Math 5732'!D983&lt;'ACT M to SAT M'!$A$2,'ACT M to SAT M'!$B$2,IF('Prax Math 5732'!D983&gt;'ACT M to SAT M'!A$28,'ACT M to SAT M'!B$28,VLOOKUP(D983,'ACT M to SAT M'!A:B,2,FALSE))))</f>
        <v/>
      </c>
      <c r="F983" s="11" t="str">
        <f t="shared" si="121"/>
        <v/>
      </c>
      <c r="G983" s="11" t="str">
        <f t="shared" si="125"/>
        <v/>
      </c>
      <c r="H983" s="11" t="str">
        <f t="shared" si="122"/>
        <v/>
      </c>
      <c r="I983" s="11" t="str">
        <f t="shared" si="126"/>
        <v/>
      </c>
      <c r="J983" s="11" t="str">
        <f t="shared" si="123"/>
        <v/>
      </c>
      <c r="K983" s="11" t="str">
        <f t="shared" si="127"/>
        <v/>
      </c>
      <c r="L983" s="11" t="str">
        <f>IF('Prax Math 5732'!B983="","",'SAT M to CBEST M'!$A$2+'SAT M to CBEST M'!$B$2*E983)</f>
        <v/>
      </c>
      <c r="M983" s="11" t="str">
        <f>IF('Prax Math 5732'!B983="","", IF(L983&lt;20, 20, IF(L983&gt;80, 80, L983)))</f>
        <v/>
      </c>
    </row>
    <row r="984" spans="1:13" x14ac:dyDescent="0.25">
      <c r="A984" s="11">
        <v>983</v>
      </c>
      <c r="B984" s="30"/>
      <c r="C984" s="25" t="str">
        <f t="shared" si="120"/>
        <v/>
      </c>
      <c r="D984" s="25" t="str">
        <f t="shared" si="124"/>
        <v/>
      </c>
      <c r="E984" s="11" t="str">
        <f>IF('Prax Math 5732'!B984="","",IF('Prax Math 5732'!D984&lt;'ACT M to SAT M'!$A$2,'ACT M to SAT M'!$B$2,IF('Prax Math 5732'!D984&gt;'ACT M to SAT M'!A$28,'ACT M to SAT M'!B$28,VLOOKUP(D984,'ACT M to SAT M'!A:B,2,FALSE))))</f>
        <v/>
      </c>
      <c r="F984" s="11" t="str">
        <f t="shared" si="121"/>
        <v/>
      </c>
      <c r="G984" s="11" t="str">
        <f t="shared" si="125"/>
        <v/>
      </c>
      <c r="H984" s="11" t="str">
        <f t="shared" si="122"/>
        <v/>
      </c>
      <c r="I984" s="11" t="str">
        <f t="shared" si="126"/>
        <v/>
      </c>
      <c r="J984" s="11" t="str">
        <f t="shared" si="123"/>
        <v/>
      </c>
      <c r="K984" s="11" t="str">
        <f t="shared" si="127"/>
        <v/>
      </c>
      <c r="L984" s="11" t="str">
        <f>IF('Prax Math 5732'!B984="","",'SAT M to CBEST M'!$A$2+'SAT M to CBEST M'!$B$2*E984)</f>
        <v/>
      </c>
      <c r="M984" s="11" t="str">
        <f>IF('Prax Math 5732'!B984="","", IF(L984&lt;20, 20, IF(L984&gt;80, 80, L984)))</f>
        <v/>
      </c>
    </row>
    <row r="985" spans="1:13" x14ac:dyDescent="0.25">
      <c r="A985" s="11">
        <v>984</v>
      </c>
      <c r="B985" s="30"/>
      <c r="C985" s="25" t="str">
        <f t="shared" si="120"/>
        <v/>
      </c>
      <c r="D985" s="25" t="str">
        <f t="shared" si="124"/>
        <v/>
      </c>
      <c r="E985" s="11" t="str">
        <f>IF('Prax Math 5732'!B985="","",IF('Prax Math 5732'!D985&lt;'ACT M to SAT M'!$A$2,'ACT M to SAT M'!$B$2,IF('Prax Math 5732'!D985&gt;'ACT M to SAT M'!A$28,'ACT M to SAT M'!B$28,VLOOKUP(D985,'ACT M to SAT M'!A:B,2,FALSE))))</f>
        <v/>
      </c>
      <c r="F985" s="11" t="str">
        <f t="shared" si="121"/>
        <v/>
      </c>
      <c r="G985" s="11" t="str">
        <f t="shared" si="125"/>
        <v/>
      </c>
      <c r="H985" s="11" t="str">
        <f t="shared" si="122"/>
        <v/>
      </c>
      <c r="I985" s="11" t="str">
        <f t="shared" si="126"/>
        <v/>
      </c>
      <c r="J985" s="11" t="str">
        <f t="shared" si="123"/>
        <v/>
      </c>
      <c r="K985" s="11" t="str">
        <f t="shared" si="127"/>
        <v/>
      </c>
      <c r="L985" s="11" t="str">
        <f>IF('Prax Math 5732'!B985="","",'SAT M to CBEST M'!$A$2+'SAT M to CBEST M'!$B$2*E985)</f>
        <v/>
      </c>
      <c r="M985" s="11" t="str">
        <f>IF('Prax Math 5732'!B985="","", IF(L985&lt;20, 20, IF(L985&gt;80, 80, L985)))</f>
        <v/>
      </c>
    </row>
    <row r="986" spans="1:13" x14ac:dyDescent="0.25">
      <c r="A986" s="11">
        <v>985</v>
      </c>
      <c r="B986" s="30"/>
      <c r="C986" s="25" t="str">
        <f t="shared" si="120"/>
        <v/>
      </c>
      <c r="D986" s="25" t="str">
        <f t="shared" si="124"/>
        <v/>
      </c>
      <c r="E986" s="11" t="str">
        <f>IF('Prax Math 5732'!B986="","",IF('Prax Math 5732'!D986&lt;'ACT M to SAT M'!$A$2,'ACT M to SAT M'!$B$2,IF('Prax Math 5732'!D986&gt;'ACT M to SAT M'!A$28,'ACT M to SAT M'!B$28,VLOOKUP(D986,'ACT M to SAT M'!A:B,2,FALSE))))</f>
        <v/>
      </c>
      <c r="F986" s="11" t="str">
        <f t="shared" si="121"/>
        <v/>
      </c>
      <c r="G986" s="11" t="str">
        <f t="shared" si="125"/>
        <v/>
      </c>
      <c r="H986" s="11" t="str">
        <f t="shared" si="122"/>
        <v/>
      </c>
      <c r="I986" s="11" t="str">
        <f t="shared" si="126"/>
        <v/>
      </c>
      <c r="J986" s="11" t="str">
        <f t="shared" si="123"/>
        <v/>
      </c>
      <c r="K986" s="11" t="str">
        <f t="shared" si="127"/>
        <v/>
      </c>
      <c r="L986" s="11" t="str">
        <f>IF('Prax Math 5732'!B986="","",'SAT M to CBEST M'!$A$2+'SAT M to CBEST M'!$B$2*E986)</f>
        <v/>
      </c>
      <c r="M986" s="11" t="str">
        <f>IF('Prax Math 5732'!B986="","", IF(L986&lt;20, 20, IF(L986&gt;80, 80, L986)))</f>
        <v/>
      </c>
    </row>
    <row r="987" spans="1:13" x14ac:dyDescent="0.25">
      <c r="A987" s="11">
        <v>986</v>
      </c>
      <c r="B987" s="30"/>
      <c r="C987" s="25" t="str">
        <f t="shared" si="120"/>
        <v/>
      </c>
      <c r="D987" s="25" t="str">
        <f t="shared" si="124"/>
        <v/>
      </c>
      <c r="E987" s="11" t="str">
        <f>IF('Prax Math 5732'!B987="","",IF('Prax Math 5732'!D987&lt;'ACT M to SAT M'!$A$2,'ACT M to SAT M'!$B$2,IF('Prax Math 5732'!D987&gt;'ACT M to SAT M'!A$28,'ACT M to SAT M'!B$28,VLOOKUP(D987,'ACT M to SAT M'!A:B,2,FALSE))))</f>
        <v/>
      </c>
      <c r="F987" s="11" t="str">
        <f t="shared" si="121"/>
        <v/>
      </c>
      <c r="G987" s="11" t="str">
        <f t="shared" si="125"/>
        <v/>
      </c>
      <c r="H987" s="11" t="str">
        <f t="shared" si="122"/>
        <v/>
      </c>
      <c r="I987" s="11" t="str">
        <f t="shared" si="126"/>
        <v/>
      </c>
      <c r="J987" s="11" t="str">
        <f t="shared" si="123"/>
        <v/>
      </c>
      <c r="K987" s="11" t="str">
        <f t="shared" si="127"/>
        <v/>
      </c>
      <c r="L987" s="11" t="str">
        <f>IF('Prax Math 5732'!B987="","",'SAT M to CBEST M'!$A$2+'SAT M to CBEST M'!$B$2*E987)</f>
        <v/>
      </c>
      <c r="M987" s="11" t="str">
        <f>IF('Prax Math 5732'!B987="","", IF(L987&lt;20, 20, IF(L987&gt;80, 80, L987)))</f>
        <v/>
      </c>
    </row>
    <row r="988" spans="1:13" x14ac:dyDescent="0.25">
      <c r="A988" s="11">
        <v>987</v>
      </c>
      <c r="B988" s="30"/>
      <c r="C988" s="25" t="str">
        <f t="shared" si="120"/>
        <v/>
      </c>
      <c r="D988" s="25" t="str">
        <f t="shared" si="124"/>
        <v/>
      </c>
      <c r="E988" s="11" t="str">
        <f>IF('Prax Math 5732'!B988="","",IF('Prax Math 5732'!D988&lt;'ACT M to SAT M'!$A$2,'ACT M to SAT M'!$B$2,IF('Prax Math 5732'!D988&gt;'ACT M to SAT M'!A$28,'ACT M to SAT M'!B$28,VLOOKUP(D988,'ACT M to SAT M'!A:B,2,FALSE))))</f>
        <v/>
      </c>
      <c r="F988" s="11" t="str">
        <f t="shared" si="121"/>
        <v/>
      </c>
      <c r="G988" s="11" t="str">
        <f t="shared" si="125"/>
        <v/>
      </c>
      <c r="H988" s="11" t="str">
        <f t="shared" si="122"/>
        <v/>
      </c>
      <c r="I988" s="11" t="str">
        <f t="shared" si="126"/>
        <v/>
      </c>
      <c r="J988" s="11" t="str">
        <f t="shared" si="123"/>
        <v/>
      </c>
      <c r="K988" s="11" t="str">
        <f t="shared" si="127"/>
        <v/>
      </c>
      <c r="L988" s="11" t="str">
        <f>IF('Prax Math 5732'!B988="","",'SAT M to CBEST M'!$A$2+'SAT M to CBEST M'!$B$2*E988)</f>
        <v/>
      </c>
      <c r="M988" s="11" t="str">
        <f>IF('Prax Math 5732'!B988="","", IF(L988&lt;20, 20, IF(L988&gt;80, 80, L988)))</f>
        <v/>
      </c>
    </row>
    <row r="989" spans="1:13" x14ac:dyDescent="0.25">
      <c r="A989" s="11">
        <v>988</v>
      </c>
      <c r="B989" s="30"/>
      <c r="C989" s="25" t="str">
        <f t="shared" si="120"/>
        <v/>
      </c>
      <c r="D989" s="25" t="str">
        <f t="shared" si="124"/>
        <v/>
      </c>
      <c r="E989" s="11" t="str">
        <f>IF('Prax Math 5732'!B989="","",IF('Prax Math 5732'!D989&lt;'ACT M to SAT M'!$A$2,'ACT M to SAT M'!$B$2,IF('Prax Math 5732'!D989&gt;'ACT M to SAT M'!A$28,'ACT M to SAT M'!B$28,VLOOKUP(D989,'ACT M to SAT M'!A:B,2,FALSE))))</f>
        <v/>
      </c>
      <c r="F989" s="11" t="str">
        <f t="shared" si="121"/>
        <v/>
      </c>
      <c r="G989" s="11" t="str">
        <f t="shared" si="125"/>
        <v/>
      </c>
      <c r="H989" s="11" t="str">
        <f t="shared" si="122"/>
        <v/>
      </c>
      <c r="I989" s="11" t="str">
        <f t="shared" si="126"/>
        <v/>
      </c>
      <c r="J989" s="11" t="str">
        <f t="shared" si="123"/>
        <v/>
      </c>
      <c r="K989" s="11" t="str">
        <f t="shared" si="127"/>
        <v/>
      </c>
      <c r="L989" s="11" t="str">
        <f>IF('Prax Math 5732'!B989="","",'SAT M to CBEST M'!$A$2+'SAT M to CBEST M'!$B$2*E989)</f>
        <v/>
      </c>
      <c r="M989" s="11" t="str">
        <f>IF('Prax Math 5732'!B989="","", IF(L989&lt;20, 20, IF(L989&gt;80, 80, L989)))</f>
        <v/>
      </c>
    </row>
    <row r="990" spans="1:13" x14ac:dyDescent="0.25">
      <c r="A990" s="11">
        <v>989</v>
      </c>
      <c r="B990" s="30"/>
      <c r="C990" s="25" t="str">
        <f t="shared" si="120"/>
        <v/>
      </c>
      <c r="D990" s="25" t="str">
        <f t="shared" si="124"/>
        <v/>
      </c>
      <c r="E990" s="11" t="str">
        <f>IF('Prax Math 5732'!B990="","",IF('Prax Math 5732'!D990&lt;'ACT M to SAT M'!$A$2,'ACT M to SAT M'!$B$2,IF('Prax Math 5732'!D990&gt;'ACT M to SAT M'!A$28,'ACT M to SAT M'!B$28,VLOOKUP(D990,'ACT M to SAT M'!A:B,2,FALSE))))</f>
        <v/>
      </c>
      <c r="F990" s="11" t="str">
        <f t="shared" si="121"/>
        <v/>
      </c>
      <c r="G990" s="11" t="str">
        <f t="shared" si="125"/>
        <v/>
      </c>
      <c r="H990" s="11" t="str">
        <f t="shared" si="122"/>
        <v/>
      </c>
      <c r="I990" s="11" t="str">
        <f t="shared" si="126"/>
        <v/>
      </c>
      <c r="J990" s="11" t="str">
        <f t="shared" si="123"/>
        <v/>
      </c>
      <c r="K990" s="11" t="str">
        <f t="shared" si="127"/>
        <v/>
      </c>
      <c r="L990" s="11" t="str">
        <f>IF('Prax Math 5732'!B990="","",'SAT M to CBEST M'!$A$2+'SAT M to CBEST M'!$B$2*E990)</f>
        <v/>
      </c>
      <c r="M990" s="11" t="str">
        <f>IF('Prax Math 5732'!B990="","", IF(L990&lt;20, 20, IF(L990&gt;80, 80, L990)))</f>
        <v/>
      </c>
    </row>
    <row r="991" spans="1:13" x14ac:dyDescent="0.25">
      <c r="A991" s="11">
        <v>990</v>
      </c>
      <c r="B991" s="30"/>
      <c r="C991" s="25" t="str">
        <f t="shared" si="120"/>
        <v/>
      </c>
      <c r="D991" s="25" t="str">
        <f t="shared" si="124"/>
        <v/>
      </c>
      <c r="E991" s="11" t="str">
        <f>IF('Prax Math 5732'!B991="","",IF('Prax Math 5732'!D991&lt;'ACT M to SAT M'!$A$2,'ACT M to SAT M'!$B$2,IF('Prax Math 5732'!D991&gt;'ACT M to SAT M'!A$28,'ACT M to SAT M'!B$28,VLOOKUP(D991,'ACT M to SAT M'!A:B,2,FALSE))))</f>
        <v/>
      </c>
      <c r="F991" s="11" t="str">
        <f t="shared" si="121"/>
        <v/>
      </c>
      <c r="G991" s="11" t="str">
        <f t="shared" si="125"/>
        <v/>
      </c>
      <c r="H991" s="11" t="str">
        <f t="shared" si="122"/>
        <v/>
      </c>
      <c r="I991" s="11" t="str">
        <f t="shared" si="126"/>
        <v/>
      </c>
      <c r="J991" s="11" t="str">
        <f t="shared" si="123"/>
        <v/>
      </c>
      <c r="K991" s="11" t="str">
        <f t="shared" si="127"/>
        <v/>
      </c>
      <c r="L991" s="11" t="str">
        <f>IF('Prax Math 5732'!B991="","",'SAT M to CBEST M'!$A$2+'SAT M to CBEST M'!$B$2*E991)</f>
        <v/>
      </c>
      <c r="M991" s="11" t="str">
        <f>IF('Prax Math 5732'!B991="","", IF(L991&lt;20, 20, IF(L991&gt;80, 80, L991)))</f>
        <v/>
      </c>
    </row>
    <row r="992" spans="1:13" x14ac:dyDescent="0.25">
      <c r="A992" s="11">
        <v>991</v>
      </c>
      <c r="B992" s="30"/>
      <c r="C992" s="25" t="str">
        <f t="shared" si="120"/>
        <v/>
      </c>
      <c r="D992" s="25" t="str">
        <f t="shared" si="124"/>
        <v/>
      </c>
      <c r="E992" s="11" t="str">
        <f>IF('Prax Math 5732'!B992="","",IF('Prax Math 5732'!D992&lt;'ACT M to SAT M'!$A$2,'ACT M to SAT M'!$B$2,IF('Prax Math 5732'!D992&gt;'ACT M to SAT M'!A$28,'ACT M to SAT M'!B$28,VLOOKUP(D992,'ACT M to SAT M'!A:B,2,FALSE))))</f>
        <v/>
      </c>
      <c r="F992" s="11" t="str">
        <f t="shared" si="121"/>
        <v/>
      </c>
      <c r="G992" s="11" t="str">
        <f t="shared" si="125"/>
        <v/>
      </c>
      <c r="H992" s="11" t="str">
        <f t="shared" si="122"/>
        <v/>
      </c>
      <c r="I992" s="11" t="str">
        <f t="shared" si="126"/>
        <v/>
      </c>
      <c r="J992" s="11" t="str">
        <f t="shared" si="123"/>
        <v/>
      </c>
      <c r="K992" s="11" t="str">
        <f t="shared" si="127"/>
        <v/>
      </c>
      <c r="L992" s="11" t="str">
        <f>IF('Prax Math 5732'!B992="","",'SAT M to CBEST M'!$A$2+'SAT M to CBEST M'!$B$2*E992)</f>
        <v/>
      </c>
      <c r="M992" s="11" t="str">
        <f>IF('Prax Math 5732'!B992="","", IF(L992&lt;20, 20, IF(L992&gt;80, 80, L992)))</f>
        <v/>
      </c>
    </row>
    <row r="993" spans="1:13" x14ac:dyDescent="0.25">
      <c r="A993" s="11">
        <v>992</v>
      </c>
      <c r="B993" s="30"/>
      <c r="C993" s="25" t="str">
        <f t="shared" si="120"/>
        <v/>
      </c>
      <c r="D993" s="25" t="str">
        <f t="shared" si="124"/>
        <v/>
      </c>
      <c r="E993" s="11" t="str">
        <f>IF('Prax Math 5732'!B993="","",IF('Prax Math 5732'!D993&lt;'ACT M to SAT M'!$A$2,'ACT M to SAT M'!$B$2,IF('Prax Math 5732'!D993&gt;'ACT M to SAT M'!A$28,'ACT M to SAT M'!B$28,VLOOKUP(D993,'ACT M to SAT M'!A:B,2,FALSE))))</f>
        <v/>
      </c>
      <c r="F993" s="11" t="str">
        <f t="shared" si="121"/>
        <v/>
      </c>
      <c r="G993" s="11" t="str">
        <f t="shared" si="125"/>
        <v/>
      </c>
      <c r="H993" s="11" t="str">
        <f t="shared" si="122"/>
        <v/>
      </c>
      <c r="I993" s="11" t="str">
        <f t="shared" si="126"/>
        <v/>
      </c>
      <c r="J993" s="11" t="str">
        <f t="shared" si="123"/>
        <v/>
      </c>
      <c r="K993" s="11" t="str">
        <f t="shared" si="127"/>
        <v/>
      </c>
      <c r="L993" s="11" t="str">
        <f>IF('Prax Math 5732'!B993="","",'SAT M to CBEST M'!$A$2+'SAT M to CBEST M'!$B$2*E993)</f>
        <v/>
      </c>
      <c r="M993" s="11" t="str">
        <f>IF('Prax Math 5732'!B993="","", IF(L993&lt;20, 20, IF(L993&gt;80, 80, L993)))</f>
        <v/>
      </c>
    </row>
    <row r="994" spans="1:13" x14ac:dyDescent="0.25">
      <c r="A994" s="11">
        <v>993</v>
      </c>
      <c r="B994" s="30"/>
      <c r="C994" s="25" t="str">
        <f t="shared" si="120"/>
        <v/>
      </c>
      <c r="D994" s="25" t="str">
        <f t="shared" si="124"/>
        <v/>
      </c>
      <c r="E994" s="11" t="str">
        <f>IF('Prax Math 5732'!B994="","",IF('Prax Math 5732'!D994&lt;'ACT M to SAT M'!$A$2,'ACT M to SAT M'!$B$2,IF('Prax Math 5732'!D994&gt;'ACT M to SAT M'!A$28,'ACT M to SAT M'!B$28,VLOOKUP(D994,'ACT M to SAT M'!A:B,2,FALSE))))</f>
        <v/>
      </c>
      <c r="F994" s="11" t="str">
        <f t="shared" si="121"/>
        <v/>
      </c>
      <c r="G994" s="11" t="str">
        <f t="shared" si="125"/>
        <v/>
      </c>
      <c r="H994" s="11" t="str">
        <f t="shared" si="122"/>
        <v/>
      </c>
      <c r="I994" s="11" t="str">
        <f t="shared" si="126"/>
        <v/>
      </c>
      <c r="J994" s="11" t="str">
        <f t="shared" si="123"/>
        <v/>
      </c>
      <c r="K994" s="11" t="str">
        <f t="shared" si="127"/>
        <v/>
      </c>
      <c r="L994" s="11" t="str">
        <f>IF('Prax Math 5732'!B994="","",'SAT M to CBEST M'!$A$2+'SAT M to CBEST M'!$B$2*E994)</f>
        <v/>
      </c>
      <c r="M994" s="11" t="str">
        <f>IF('Prax Math 5732'!B994="","", IF(L994&lt;20, 20, IF(L994&gt;80, 80, L994)))</f>
        <v/>
      </c>
    </row>
    <row r="995" spans="1:13" x14ac:dyDescent="0.25">
      <c r="A995" s="11">
        <v>994</v>
      </c>
      <c r="B995" s="30"/>
      <c r="C995" s="25" t="str">
        <f t="shared" si="120"/>
        <v/>
      </c>
      <c r="D995" s="25" t="str">
        <f t="shared" si="124"/>
        <v/>
      </c>
      <c r="E995" s="11" t="str">
        <f>IF('Prax Math 5732'!B995="","",IF('Prax Math 5732'!D995&lt;'ACT M to SAT M'!$A$2,'ACT M to SAT M'!$B$2,IF('Prax Math 5732'!D995&gt;'ACT M to SAT M'!A$28,'ACT M to SAT M'!B$28,VLOOKUP(D995,'ACT M to SAT M'!A:B,2,FALSE))))</f>
        <v/>
      </c>
      <c r="F995" s="11" t="str">
        <f t="shared" si="121"/>
        <v/>
      </c>
      <c r="G995" s="11" t="str">
        <f t="shared" si="125"/>
        <v/>
      </c>
      <c r="H995" s="11" t="str">
        <f t="shared" si="122"/>
        <v/>
      </c>
      <c r="I995" s="11" t="str">
        <f t="shared" si="126"/>
        <v/>
      </c>
      <c r="J995" s="11" t="str">
        <f t="shared" si="123"/>
        <v/>
      </c>
      <c r="K995" s="11" t="str">
        <f t="shared" si="127"/>
        <v/>
      </c>
      <c r="L995" s="11" t="str">
        <f>IF('Prax Math 5732'!B995="","",'SAT M to CBEST M'!$A$2+'SAT M to CBEST M'!$B$2*E995)</f>
        <v/>
      </c>
      <c r="M995" s="11" t="str">
        <f>IF('Prax Math 5732'!B995="","", IF(L995&lt;20, 20, IF(L995&gt;80, 80, L995)))</f>
        <v/>
      </c>
    </row>
    <row r="996" spans="1:13" x14ac:dyDescent="0.25">
      <c r="A996" s="11">
        <v>995</v>
      </c>
      <c r="B996" s="30"/>
      <c r="C996" s="25" t="str">
        <f t="shared" si="120"/>
        <v/>
      </c>
      <c r="D996" s="25" t="str">
        <f t="shared" si="124"/>
        <v/>
      </c>
      <c r="E996" s="11" t="str">
        <f>IF('Prax Math 5732'!B996="","",IF('Prax Math 5732'!D996&lt;'ACT M to SAT M'!$A$2,'ACT M to SAT M'!$B$2,IF('Prax Math 5732'!D996&gt;'ACT M to SAT M'!A$28,'ACT M to SAT M'!B$28,VLOOKUP(D996,'ACT M to SAT M'!A:B,2,FALSE))))</f>
        <v/>
      </c>
      <c r="F996" s="11" t="str">
        <f t="shared" si="121"/>
        <v/>
      </c>
      <c r="G996" s="11" t="str">
        <f t="shared" si="125"/>
        <v/>
      </c>
      <c r="H996" s="11" t="str">
        <f t="shared" si="122"/>
        <v/>
      </c>
      <c r="I996" s="11" t="str">
        <f t="shared" si="126"/>
        <v/>
      </c>
      <c r="J996" s="11" t="str">
        <f t="shared" si="123"/>
        <v/>
      </c>
      <c r="K996" s="11" t="str">
        <f t="shared" si="127"/>
        <v/>
      </c>
      <c r="L996" s="11" t="str">
        <f>IF('Prax Math 5732'!B996="","",'SAT M to CBEST M'!$A$2+'SAT M to CBEST M'!$B$2*E996)</f>
        <v/>
      </c>
      <c r="M996" s="11" t="str">
        <f>IF('Prax Math 5732'!B996="","", IF(L996&lt;20, 20, IF(L996&gt;80, 80, L996)))</f>
        <v/>
      </c>
    </row>
    <row r="997" spans="1:13" x14ac:dyDescent="0.25">
      <c r="A997" s="11">
        <v>996</v>
      </c>
      <c r="B997" s="30"/>
      <c r="C997" s="25" t="str">
        <f t="shared" si="120"/>
        <v/>
      </c>
      <c r="D997" s="25" t="str">
        <f t="shared" si="124"/>
        <v/>
      </c>
      <c r="E997" s="11" t="str">
        <f>IF('Prax Math 5732'!B997="","",IF('Prax Math 5732'!D997&lt;'ACT M to SAT M'!$A$2,'ACT M to SAT M'!$B$2,IF('Prax Math 5732'!D997&gt;'ACT M to SAT M'!A$28,'ACT M to SAT M'!B$28,VLOOKUP(D997,'ACT M to SAT M'!A:B,2,FALSE))))</f>
        <v/>
      </c>
      <c r="F997" s="11" t="str">
        <f t="shared" si="121"/>
        <v/>
      </c>
      <c r="G997" s="11" t="str">
        <f t="shared" si="125"/>
        <v/>
      </c>
      <c r="H997" s="11" t="str">
        <f t="shared" si="122"/>
        <v/>
      </c>
      <c r="I997" s="11" t="str">
        <f t="shared" si="126"/>
        <v/>
      </c>
      <c r="J997" s="11" t="str">
        <f t="shared" si="123"/>
        <v/>
      </c>
      <c r="K997" s="11" t="str">
        <f t="shared" si="127"/>
        <v/>
      </c>
      <c r="L997" s="11" t="str">
        <f>IF('Prax Math 5732'!B997="","",'SAT M to CBEST M'!$A$2+'SAT M to CBEST M'!$B$2*E997)</f>
        <v/>
      </c>
      <c r="M997" s="11" t="str">
        <f>IF('Prax Math 5732'!B997="","", IF(L997&lt;20, 20, IF(L997&gt;80, 80, L997)))</f>
        <v/>
      </c>
    </row>
    <row r="998" spans="1:13" x14ac:dyDescent="0.25">
      <c r="A998" s="11">
        <v>997</v>
      </c>
      <c r="B998" s="30"/>
      <c r="C998" s="25" t="str">
        <f t="shared" si="120"/>
        <v/>
      </c>
      <c r="D998" s="25" t="str">
        <f t="shared" si="124"/>
        <v/>
      </c>
      <c r="E998" s="11" t="str">
        <f>IF('Prax Math 5732'!B998="","",IF('Prax Math 5732'!D998&lt;'ACT M to SAT M'!$A$2,'ACT M to SAT M'!$B$2,IF('Prax Math 5732'!D998&gt;'ACT M to SAT M'!A$28,'ACT M to SAT M'!B$28,VLOOKUP(D998,'ACT M to SAT M'!A:B,2,FALSE))))</f>
        <v/>
      </c>
      <c r="F998" s="11" t="str">
        <f t="shared" si="121"/>
        <v/>
      </c>
      <c r="G998" s="11" t="str">
        <f t="shared" si="125"/>
        <v/>
      </c>
      <c r="H998" s="11" t="str">
        <f t="shared" si="122"/>
        <v/>
      </c>
      <c r="I998" s="11" t="str">
        <f t="shared" si="126"/>
        <v/>
      </c>
      <c r="J998" s="11" t="str">
        <f t="shared" si="123"/>
        <v/>
      </c>
      <c r="K998" s="11" t="str">
        <f t="shared" si="127"/>
        <v/>
      </c>
      <c r="L998" s="11" t="str">
        <f>IF('Prax Math 5732'!B998="","",'SAT M to CBEST M'!$A$2+'SAT M to CBEST M'!$B$2*E998)</f>
        <v/>
      </c>
      <c r="M998" s="11" t="str">
        <f>IF('Prax Math 5732'!B998="","", IF(L998&lt;20, 20, IF(L998&gt;80, 80, L998)))</f>
        <v/>
      </c>
    </row>
    <row r="999" spans="1:13" x14ac:dyDescent="0.25">
      <c r="A999" s="11">
        <v>998</v>
      </c>
      <c r="B999" s="30"/>
      <c r="C999" s="25" t="str">
        <f t="shared" si="120"/>
        <v/>
      </c>
      <c r="D999" s="25" t="str">
        <f t="shared" si="124"/>
        <v/>
      </c>
      <c r="E999" s="11" t="str">
        <f>IF('Prax Math 5732'!B999="","",IF('Prax Math 5732'!D999&lt;'ACT M to SAT M'!$A$2,'ACT M to SAT M'!$B$2,IF('Prax Math 5732'!D999&gt;'ACT M to SAT M'!A$28,'ACT M to SAT M'!B$28,VLOOKUP(D999,'ACT M to SAT M'!A:B,2,FALSE))))</f>
        <v/>
      </c>
      <c r="F999" s="11" t="str">
        <f t="shared" si="121"/>
        <v/>
      </c>
      <c r="G999" s="11" t="str">
        <f t="shared" si="125"/>
        <v/>
      </c>
      <c r="H999" s="11" t="str">
        <f t="shared" si="122"/>
        <v/>
      </c>
      <c r="I999" s="11" t="str">
        <f t="shared" si="126"/>
        <v/>
      </c>
      <c r="J999" s="11" t="str">
        <f t="shared" si="123"/>
        <v/>
      </c>
      <c r="K999" s="11" t="str">
        <f t="shared" si="127"/>
        <v/>
      </c>
      <c r="L999" s="11" t="str">
        <f>IF('Prax Math 5732'!B999="","",'SAT M to CBEST M'!$A$2+'SAT M to CBEST M'!$B$2*E999)</f>
        <v/>
      </c>
      <c r="M999" s="11" t="str">
        <f>IF('Prax Math 5732'!B999="","", IF(L999&lt;20, 20, IF(L999&gt;80, 80, L999)))</f>
        <v/>
      </c>
    </row>
    <row r="1000" spans="1:13" x14ac:dyDescent="0.25">
      <c r="A1000" s="11">
        <v>999</v>
      </c>
      <c r="B1000" s="30"/>
      <c r="C1000" s="25" t="str">
        <f t="shared" si="120"/>
        <v/>
      </c>
      <c r="D1000" s="25" t="str">
        <f t="shared" si="124"/>
        <v/>
      </c>
      <c r="E1000" s="11" t="str">
        <f>IF('Prax Math 5732'!B1000="","",IF('Prax Math 5732'!D1000&lt;'ACT M to SAT M'!$A$2,'ACT M to SAT M'!$B$2,IF('Prax Math 5732'!D1000&gt;'ACT M to SAT M'!A$28,'ACT M to SAT M'!B$28,VLOOKUP(D1000,'ACT M to SAT M'!A:B,2,FALSE))))</f>
        <v/>
      </c>
      <c r="F1000" s="11" t="str">
        <f t="shared" si="121"/>
        <v/>
      </c>
      <c r="G1000" s="11" t="str">
        <f t="shared" si="125"/>
        <v/>
      </c>
      <c r="H1000" s="11" t="str">
        <f t="shared" si="122"/>
        <v/>
      </c>
      <c r="I1000" s="11" t="str">
        <f t="shared" si="126"/>
        <v/>
      </c>
      <c r="J1000" s="11" t="str">
        <f t="shared" si="123"/>
        <v/>
      </c>
      <c r="K1000" s="11" t="str">
        <f t="shared" si="127"/>
        <v/>
      </c>
      <c r="L1000" s="11" t="str">
        <f>IF('Prax Math 5732'!B1000="","",'SAT M to CBEST M'!$A$2+'SAT M to CBEST M'!$B$2*E1000)</f>
        <v/>
      </c>
      <c r="M1000" s="11" t="str">
        <f>IF('Prax Math 5732'!B1000="","", IF(L1000&lt;20, 20, IF(L1000&gt;80, 80, L1000)))</f>
        <v/>
      </c>
    </row>
    <row r="1001" spans="1:13" x14ac:dyDescent="0.25">
      <c r="A1001" s="11">
        <v>1000</v>
      </c>
      <c r="B1001" s="30"/>
      <c r="C1001" s="25" t="str">
        <f t="shared" si="120"/>
        <v/>
      </c>
      <c r="D1001" s="25" t="str">
        <f t="shared" si="124"/>
        <v/>
      </c>
      <c r="E1001" s="11" t="str">
        <f>IF('Prax Math 5732'!B1001="","",IF('Prax Math 5732'!D1001&lt;'ACT M to SAT M'!$A$2,'ACT M to SAT M'!$B$2,IF('Prax Math 5732'!D1001&gt;'ACT M to SAT M'!A$28,'ACT M to SAT M'!B$28,VLOOKUP(D1001,'ACT M to SAT M'!A:B,2,FALSE))))</f>
        <v/>
      </c>
      <c r="F1001" s="11" t="str">
        <f t="shared" si="121"/>
        <v/>
      </c>
      <c r="G1001" s="11" t="str">
        <f t="shared" si="125"/>
        <v/>
      </c>
      <c r="H1001" s="11" t="str">
        <f t="shared" si="122"/>
        <v/>
      </c>
      <c r="I1001" s="11" t="str">
        <f t="shared" si="126"/>
        <v/>
      </c>
      <c r="J1001" s="11" t="str">
        <f t="shared" si="123"/>
        <v/>
      </c>
      <c r="K1001" s="11" t="str">
        <f t="shared" si="127"/>
        <v/>
      </c>
      <c r="L1001" s="11" t="str">
        <f>IF('Prax Math 5732'!B1001="","",'SAT M to CBEST M'!$A$2+'SAT M to CBEST M'!$B$2*E1001)</f>
        <v/>
      </c>
      <c r="M1001" s="11" t="str">
        <f>IF('Prax Math 5732'!B1001="","", IF(L1001&lt;20, 20, IF(L1001&gt;80, 80, L1001)))</f>
        <v/>
      </c>
    </row>
  </sheetData>
  <sheetProtection algorithmName="SHA-512" hashValue="xHqUomB6ddWP4yX0P8fwmQ/QmFIZXS03tmUjlxqYobOpVYZpF/OT7m6f5O0b4eWQPUFCYUgCOGf6FbP9yAxCjg==" saltValue="TwuqBEz3ygre7robqhEWYw==" spinCount="100000" sheet="1" select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98A8C-21D9-42D4-91B5-116E2E1B02E4}">
  <sheetPr codeName="Sheet6">
    <tabColor theme="9" tint="0.79998168889431442"/>
  </sheetPr>
  <dimension ref="A1:W1001"/>
  <sheetViews>
    <sheetView workbookViewId="0">
      <selection activeCell="B2" sqref="B2"/>
    </sheetView>
  </sheetViews>
  <sheetFormatPr defaultColWidth="8.7109375" defaultRowHeight="15" x14ac:dyDescent="0.25"/>
  <cols>
    <col min="1" max="1" width="10.28515625" style="11" customWidth="1"/>
    <col min="2" max="2" width="10.85546875" style="29" customWidth="1"/>
    <col min="3" max="4" width="16.140625" style="32" hidden="1" customWidth="1"/>
    <col min="5" max="5" width="16.140625" style="25" hidden="1" customWidth="1"/>
    <col min="6" max="12" width="16.140625" style="11" hidden="1" customWidth="1"/>
    <col min="13" max="14" width="13.85546875" style="11" hidden="1" customWidth="1"/>
    <col min="15" max="15" width="8.7109375" style="11" customWidth="1"/>
    <col min="16" max="16" width="10.5703125" style="11" customWidth="1"/>
    <col min="17" max="17" width="9.7109375" style="11" hidden="1" customWidth="1"/>
    <col min="18" max="18" width="11.140625" style="11" hidden="1" customWidth="1"/>
    <col min="19" max="19" width="11.42578125" style="11" hidden="1" customWidth="1"/>
    <col min="20" max="20" width="9.7109375" style="11" customWidth="1"/>
    <col min="21" max="22" width="9.7109375" style="11" hidden="1" customWidth="1"/>
    <col min="23" max="23" width="10.42578125" style="11" hidden="1" customWidth="1"/>
    <col min="24" max="16384" width="8.7109375" style="11"/>
  </cols>
  <sheetData>
    <row r="1" spans="1:23" ht="75" x14ac:dyDescent="0.25">
      <c r="A1" s="11" t="s">
        <v>45</v>
      </c>
      <c r="B1" s="29" t="s">
        <v>190</v>
      </c>
      <c r="C1" s="32" t="s">
        <v>152</v>
      </c>
      <c r="D1" s="32" t="s">
        <v>151</v>
      </c>
      <c r="E1" s="25" t="s">
        <v>153</v>
      </c>
      <c r="F1" s="11" t="s">
        <v>146</v>
      </c>
      <c r="G1" s="11" t="s">
        <v>140</v>
      </c>
      <c r="H1" s="11" t="s">
        <v>141</v>
      </c>
      <c r="I1" s="11" t="s">
        <v>169</v>
      </c>
      <c r="J1" s="11" t="s">
        <v>168</v>
      </c>
      <c r="K1" s="11" t="s">
        <v>170</v>
      </c>
      <c r="L1" s="11" t="s">
        <v>171</v>
      </c>
      <c r="M1" s="11" t="s">
        <v>96</v>
      </c>
      <c r="N1" s="11" t="s">
        <v>106</v>
      </c>
      <c r="P1" s="11" t="s">
        <v>28</v>
      </c>
      <c r="Q1" s="11" t="s">
        <v>104</v>
      </c>
      <c r="R1" s="11" t="s">
        <v>43</v>
      </c>
      <c r="S1" s="11" t="s">
        <v>108</v>
      </c>
      <c r="T1" s="11" t="s">
        <v>204</v>
      </c>
      <c r="U1" s="11" t="s">
        <v>184</v>
      </c>
      <c r="V1" s="11" t="s">
        <v>185</v>
      </c>
      <c r="W1" s="11" t="s">
        <v>100</v>
      </c>
    </row>
    <row r="2" spans="1:23" x14ac:dyDescent="0.25">
      <c r="A2" s="11">
        <v>1</v>
      </c>
      <c r="B2" s="30"/>
      <c r="C2" s="25" t="str">
        <f t="shared" ref="C2:C65" si="0">IF(B2="","",IF(B2&gt;=250, upperinterceptPAAM201toACTM+B2*upperslopePAAM201toACTM, lowerinterceptPAAM201toACTM+B2*lowerslopePAAM201toACTM))</f>
        <v/>
      </c>
      <c r="D2" s="25" t="str">
        <f>IF(B2="","", IF(C2&lt;1, 1, IF(C2&gt;36, 36, C2)))</f>
        <v/>
      </c>
      <c r="E2" s="25" t="str">
        <f>IF(ISBLANK(B2), "", ROUND(D2, 0))</f>
        <v/>
      </c>
      <c r="F2" s="11" t="str">
        <f>IF('GACE Math 201'!E2="","",IF('GACE Math 201'!E2&lt;'ACT M to SAT M'!$A$2,'ACT M to SAT M'!$B$2,IF('GACE Math 201'!E2&gt;'ACT M to SAT M'!A$28,'ACT M to SAT M'!B$28,VLOOKUP(E2,'ACT M to SAT M'!A:B,2,FALSE))))</f>
        <v/>
      </c>
      <c r="G2" s="11" t="str">
        <f t="shared" ref="G2:G65" si="1">IF(B2="","",interceptACTMtoPCM5732+slopeACTMtoPCM5732*E2)</f>
        <v/>
      </c>
      <c r="H2" s="11" t="str">
        <f>IF(B2="","", IF(G2&lt;100, 100, IF(G2&gt;200, 200, G2)))</f>
        <v/>
      </c>
      <c r="I2" s="11" t="str">
        <f t="shared" ref="I2:I65" si="2">IF(B2="","",interceptACTMtoPCM5733+slopeACTMtoPCM5733*E2)</f>
        <v/>
      </c>
      <c r="J2" s="11" t="str">
        <f>IF(B2="","", IF(I2&lt;100, 100, IF(I2&gt;200, 200, I2)))</f>
        <v/>
      </c>
      <c r="K2" s="11" t="str">
        <f t="shared" ref="K2:K65" si="3">IF(B2="","",IF(E2&gt;=16, upperinterceptACTMtoPAAM211+E2*upperslopeACTMtoPAAM211, lowerinterceptACTMtoPAAM211+E2*lowerslopeACTMtoPAAM211))</f>
        <v/>
      </c>
      <c r="L2" s="11" t="str">
        <f>IF(B2="","", IF(K2&lt;100, 100, IF(K2&gt;300, 300, K2)))</f>
        <v/>
      </c>
      <c r="M2" s="11" t="str">
        <f>IF('GACE Math 201'!B2="","",'SAT M to CBEST M'!$A$2+'SAT M to CBEST M'!$B$2*F2)</f>
        <v/>
      </c>
      <c r="N2" s="11" t="str">
        <f>IF('GACE Math 201'!B2="","", IF(M2&lt;20, 20, IF(M2&gt;80, 80, M2)))</f>
        <v/>
      </c>
      <c r="P2" s="11">
        <f>IF(COUNT(B:B)=COUNT(C:C), COUNT(B:B), "error")</f>
        <v>0</v>
      </c>
      <c r="Q2" s="12" t="str">
        <f>IF(AND(P2&lt;&gt;"error", P2&lt;&gt;0),AVERAGE(E:E),"")</f>
        <v/>
      </c>
      <c r="R2" s="12" t="str">
        <f>IF(AND(P2&lt;&gt;"error", P2&lt;&gt;0),AVERAGE(F:F),"")</f>
        <v/>
      </c>
      <c r="S2" s="11" t="str">
        <f>IF(AND(P2&lt;&gt;"error", P2&lt;&gt;0),AVERAGE(H:H),"")</f>
        <v/>
      </c>
      <c r="T2" s="12" t="str">
        <f>IF(AND(P2&lt;&gt;"error", P2&lt;&gt;0),AVERAGE(B:B),"")</f>
        <v/>
      </c>
      <c r="U2" s="11" t="str">
        <f>IF(AND($P2&lt;&gt;"error", $P2&lt;&gt;0),AVERAGE(J:J),"")</f>
        <v/>
      </c>
      <c r="V2" s="11" t="str">
        <f>IF(AND($P2&lt;&gt;"error", $P2&lt;&gt;0),AVERAGE(L:L),"")</f>
        <v/>
      </c>
      <c r="W2" s="11" t="str">
        <f>IF(AND(P2&lt;&gt;"error", P2&lt;&gt;0),AVERAGE(N:N),"")</f>
        <v/>
      </c>
    </row>
    <row r="3" spans="1:23" x14ac:dyDescent="0.25">
      <c r="A3" s="11">
        <v>2</v>
      </c>
      <c r="B3" s="30"/>
      <c r="C3" s="25" t="str">
        <f t="shared" si="0"/>
        <v/>
      </c>
      <c r="D3" s="25" t="str">
        <f t="shared" ref="D3:D66" si="4">IF(B3="","", IF(C3&lt;1, 1, IF(C3&gt;36, 36, C3)))</f>
        <v/>
      </c>
      <c r="E3" s="25" t="str">
        <f t="shared" ref="E3:E66" si="5">IF(ISBLANK(B3), "", ROUND(D3, 0))</f>
        <v/>
      </c>
      <c r="F3" s="11" t="str">
        <f>IF('GACE Math 201'!E3="","",IF('GACE Math 201'!E3&lt;'ACT M to SAT M'!$A$2,'ACT M to SAT M'!$B$2,IF('GACE Math 201'!E3&gt;'ACT M to SAT M'!A$28,'ACT M to SAT M'!B$28,VLOOKUP(E3,'ACT M to SAT M'!A:B,2,FALSE))))</f>
        <v/>
      </c>
      <c r="G3" s="11" t="str">
        <f t="shared" si="1"/>
        <v/>
      </c>
      <c r="H3" s="11" t="str">
        <f t="shared" ref="H3:H66" si="6">IF(B3="","", IF(G3&lt;100, 100, IF(G3&gt;200, 200, G3)))</f>
        <v/>
      </c>
      <c r="I3" s="11" t="str">
        <f t="shared" si="2"/>
        <v/>
      </c>
      <c r="J3" s="11" t="str">
        <f t="shared" ref="J3:J66" si="7">IF(B3="","", IF(I3&lt;100, 100, IF(I3&gt;200, 200, I3)))</f>
        <v/>
      </c>
      <c r="K3" s="11" t="str">
        <f t="shared" si="3"/>
        <v/>
      </c>
      <c r="L3" s="11" t="str">
        <f t="shared" ref="L3:L66" si="8">IF(B3="","", IF(K3&lt;100, 100, IF(K3&gt;300, 300, K3)))</f>
        <v/>
      </c>
      <c r="M3" s="11" t="str">
        <f>IF('GACE Math 201'!B3="","",'SAT M to CBEST M'!$A$2+'SAT M to CBEST M'!$B$2*F3)</f>
        <v/>
      </c>
      <c r="N3" s="11" t="str">
        <f>IF('GACE Math 201'!B3="","", IF(M3&lt;20, 20, IF(M3&gt;80, 80, M3)))</f>
        <v/>
      </c>
    </row>
    <row r="4" spans="1:23" x14ac:dyDescent="0.25">
      <c r="A4" s="11">
        <v>3</v>
      </c>
      <c r="B4" s="30"/>
      <c r="C4" s="25" t="str">
        <f t="shared" si="0"/>
        <v/>
      </c>
      <c r="D4" s="25" t="str">
        <f t="shared" si="4"/>
        <v/>
      </c>
      <c r="E4" s="25" t="str">
        <f t="shared" si="5"/>
        <v/>
      </c>
      <c r="F4" s="11" t="str">
        <f>IF('GACE Math 201'!E4="","",IF('GACE Math 201'!E4&lt;'ACT M to SAT M'!$A$2,'ACT M to SAT M'!$B$2,IF('GACE Math 201'!E4&gt;'ACT M to SAT M'!A$28,'ACT M to SAT M'!B$28,VLOOKUP(E4,'ACT M to SAT M'!A:B,2,FALSE))))</f>
        <v/>
      </c>
      <c r="G4" s="11" t="str">
        <f t="shared" si="1"/>
        <v/>
      </c>
      <c r="H4" s="11" t="str">
        <f t="shared" si="6"/>
        <v/>
      </c>
      <c r="I4" s="11" t="str">
        <f t="shared" si="2"/>
        <v/>
      </c>
      <c r="J4" s="11" t="str">
        <f t="shared" si="7"/>
        <v/>
      </c>
      <c r="K4" s="11" t="str">
        <f t="shared" si="3"/>
        <v/>
      </c>
      <c r="L4" s="11" t="str">
        <f t="shared" si="8"/>
        <v/>
      </c>
      <c r="M4" s="11" t="str">
        <f>IF('GACE Math 201'!B4="","",'SAT M to CBEST M'!$A$2+'SAT M to CBEST M'!$B$2*F4)</f>
        <v/>
      </c>
      <c r="N4" s="11" t="str">
        <f>IF('GACE Math 201'!B4="","", IF(M4&lt;20, 20, IF(M4&gt;80, 80, M4)))</f>
        <v/>
      </c>
    </row>
    <row r="5" spans="1:23" x14ac:dyDescent="0.25">
      <c r="A5" s="11">
        <v>4</v>
      </c>
      <c r="B5" s="30"/>
      <c r="C5" s="25" t="str">
        <f t="shared" si="0"/>
        <v/>
      </c>
      <c r="D5" s="25" t="str">
        <f t="shared" si="4"/>
        <v/>
      </c>
      <c r="E5" s="25" t="str">
        <f t="shared" si="5"/>
        <v/>
      </c>
      <c r="F5" s="11" t="str">
        <f>IF('GACE Math 201'!E5="","",IF('GACE Math 201'!E5&lt;'ACT M to SAT M'!$A$2,'ACT M to SAT M'!$B$2,IF('GACE Math 201'!E5&gt;'ACT M to SAT M'!A$28,'ACT M to SAT M'!B$28,VLOOKUP(E5,'ACT M to SAT M'!A:B,2,FALSE))))</f>
        <v/>
      </c>
      <c r="G5" s="11" t="str">
        <f t="shared" si="1"/>
        <v/>
      </c>
      <c r="H5" s="11" t="str">
        <f t="shared" si="6"/>
        <v/>
      </c>
      <c r="I5" s="11" t="str">
        <f t="shared" si="2"/>
        <v/>
      </c>
      <c r="J5" s="11" t="str">
        <f t="shared" si="7"/>
        <v/>
      </c>
      <c r="K5" s="11" t="str">
        <f t="shared" si="3"/>
        <v/>
      </c>
      <c r="L5" s="11" t="str">
        <f t="shared" si="8"/>
        <v/>
      </c>
      <c r="M5" s="11" t="str">
        <f>IF('GACE Math 201'!B5="","",'SAT M to CBEST M'!$A$2+'SAT M to CBEST M'!$B$2*F5)</f>
        <v/>
      </c>
      <c r="N5" s="11" t="str">
        <f>IF('GACE Math 201'!B5="","", IF(M5&lt;20, 20, IF(M5&gt;80, 80, M5)))</f>
        <v/>
      </c>
    </row>
    <row r="6" spans="1:23" x14ac:dyDescent="0.25">
      <c r="A6" s="11">
        <v>5</v>
      </c>
      <c r="B6" s="30"/>
      <c r="C6" s="25" t="str">
        <f t="shared" si="0"/>
        <v/>
      </c>
      <c r="D6" s="25" t="str">
        <f t="shared" si="4"/>
        <v/>
      </c>
      <c r="E6" s="25" t="str">
        <f t="shared" si="5"/>
        <v/>
      </c>
      <c r="F6" s="11" t="str">
        <f>IF('GACE Math 201'!E6="","",IF('GACE Math 201'!E6&lt;'ACT M to SAT M'!$A$2,'ACT M to SAT M'!$B$2,IF('GACE Math 201'!E6&gt;'ACT M to SAT M'!A$28,'ACT M to SAT M'!B$28,VLOOKUP(E6,'ACT M to SAT M'!A:B,2,FALSE))))</f>
        <v/>
      </c>
      <c r="G6" s="11" t="str">
        <f t="shared" si="1"/>
        <v/>
      </c>
      <c r="H6" s="11" t="str">
        <f t="shared" si="6"/>
        <v/>
      </c>
      <c r="I6" s="11" t="str">
        <f t="shared" si="2"/>
        <v/>
      </c>
      <c r="J6" s="11" t="str">
        <f t="shared" si="7"/>
        <v/>
      </c>
      <c r="K6" s="11" t="str">
        <f t="shared" si="3"/>
        <v/>
      </c>
      <c r="L6" s="11" t="str">
        <f t="shared" si="8"/>
        <v/>
      </c>
      <c r="M6" s="11" t="str">
        <f>IF('GACE Math 201'!B6="","",'SAT M to CBEST M'!$A$2+'SAT M to CBEST M'!$B$2*F6)</f>
        <v/>
      </c>
      <c r="N6" s="11" t="str">
        <f>IF('GACE Math 201'!B6="","", IF(M6&lt;20, 20, IF(M6&gt;80, 80, M6)))</f>
        <v/>
      </c>
    </row>
    <row r="7" spans="1:23" x14ac:dyDescent="0.25">
      <c r="A7" s="11">
        <v>6</v>
      </c>
      <c r="B7" s="30"/>
      <c r="C7" s="25" t="str">
        <f t="shared" si="0"/>
        <v/>
      </c>
      <c r="D7" s="25" t="str">
        <f t="shared" si="4"/>
        <v/>
      </c>
      <c r="E7" s="25" t="str">
        <f t="shared" si="5"/>
        <v/>
      </c>
      <c r="F7" s="11" t="str">
        <f>IF('GACE Math 201'!E7="","",IF('GACE Math 201'!E7&lt;'ACT M to SAT M'!$A$2,'ACT M to SAT M'!$B$2,IF('GACE Math 201'!E7&gt;'ACT M to SAT M'!A$28,'ACT M to SAT M'!B$28,VLOOKUP(E7,'ACT M to SAT M'!A:B,2,FALSE))))</f>
        <v/>
      </c>
      <c r="G7" s="11" t="str">
        <f t="shared" si="1"/>
        <v/>
      </c>
      <c r="H7" s="11" t="str">
        <f t="shared" si="6"/>
        <v/>
      </c>
      <c r="I7" s="11" t="str">
        <f t="shared" si="2"/>
        <v/>
      </c>
      <c r="J7" s="11" t="str">
        <f t="shared" si="7"/>
        <v/>
      </c>
      <c r="K7" s="11" t="str">
        <f t="shared" si="3"/>
        <v/>
      </c>
      <c r="L7" s="11" t="str">
        <f t="shared" si="8"/>
        <v/>
      </c>
      <c r="M7" s="11" t="str">
        <f>IF('GACE Math 201'!B7="","",'SAT M to CBEST M'!$A$2+'SAT M to CBEST M'!$B$2*F7)</f>
        <v/>
      </c>
      <c r="N7" s="11" t="str">
        <f>IF('GACE Math 201'!B7="","", IF(M7&lt;20, 20, IF(M7&gt;80, 80, M7)))</f>
        <v/>
      </c>
    </row>
    <row r="8" spans="1:23" x14ac:dyDescent="0.25">
      <c r="A8" s="11">
        <v>7</v>
      </c>
      <c r="B8" s="30"/>
      <c r="C8" s="25" t="str">
        <f t="shared" si="0"/>
        <v/>
      </c>
      <c r="D8" s="25" t="str">
        <f t="shared" si="4"/>
        <v/>
      </c>
      <c r="E8" s="25" t="str">
        <f t="shared" si="5"/>
        <v/>
      </c>
      <c r="F8" s="11" t="str">
        <f>IF('GACE Math 201'!E8="","",IF('GACE Math 201'!E8&lt;'ACT M to SAT M'!$A$2,'ACT M to SAT M'!$B$2,IF('GACE Math 201'!E8&gt;'ACT M to SAT M'!A$28,'ACT M to SAT M'!B$28,VLOOKUP(E8,'ACT M to SAT M'!A:B,2,FALSE))))</f>
        <v/>
      </c>
      <c r="G8" s="11" t="str">
        <f t="shared" si="1"/>
        <v/>
      </c>
      <c r="H8" s="11" t="str">
        <f t="shared" si="6"/>
        <v/>
      </c>
      <c r="I8" s="11" t="str">
        <f t="shared" si="2"/>
        <v/>
      </c>
      <c r="J8" s="11" t="str">
        <f t="shared" si="7"/>
        <v/>
      </c>
      <c r="K8" s="11" t="str">
        <f t="shared" si="3"/>
        <v/>
      </c>
      <c r="L8" s="11" t="str">
        <f t="shared" si="8"/>
        <v/>
      </c>
      <c r="M8" s="11" t="str">
        <f>IF('GACE Math 201'!B8="","",'SAT M to CBEST M'!$A$2+'SAT M to CBEST M'!$B$2*F8)</f>
        <v/>
      </c>
      <c r="N8" s="11" t="str">
        <f>IF('GACE Math 201'!B8="","", IF(M8&lt;20, 20, IF(M8&gt;80, 80, M8)))</f>
        <v/>
      </c>
    </row>
    <row r="9" spans="1:23" x14ac:dyDescent="0.25">
      <c r="A9" s="11">
        <v>8</v>
      </c>
      <c r="B9" s="30"/>
      <c r="C9" s="25" t="str">
        <f t="shared" si="0"/>
        <v/>
      </c>
      <c r="D9" s="25" t="str">
        <f t="shared" si="4"/>
        <v/>
      </c>
      <c r="E9" s="25" t="str">
        <f t="shared" si="5"/>
        <v/>
      </c>
      <c r="F9" s="11" t="str">
        <f>IF('GACE Math 201'!E9="","",IF('GACE Math 201'!E9&lt;'ACT M to SAT M'!$A$2,'ACT M to SAT M'!$B$2,IF('GACE Math 201'!E9&gt;'ACT M to SAT M'!A$28,'ACT M to SAT M'!B$28,VLOOKUP(E9,'ACT M to SAT M'!A:B,2,FALSE))))</f>
        <v/>
      </c>
      <c r="G9" s="11" t="str">
        <f t="shared" si="1"/>
        <v/>
      </c>
      <c r="H9" s="11" t="str">
        <f t="shared" si="6"/>
        <v/>
      </c>
      <c r="I9" s="11" t="str">
        <f t="shared" si="2"/>
        <v/>
      </c>
      <c r="J9" s="11" t="str">
        <f t="shared" si="7"/>
        <v/>
      </c>
      <c r="K9" s="11" t="str">
        <f t="shared" si="3"/>
        <v/>
      </c>
      <c r="L9" s="11" t="str">
        <f t="shared" si="8"/>
        <v/>
      </c>
      <c r="M9" s="11" t="str">
        <f>IF('GACE Math 201'!B9="","",'SAT M to CBEST M'!$A$2+'SAT M to CBEST M'!$B$2*F9)</f>
        <v/>
      </c>
      <c r="N9" s="11" t="str">
        <f>IF('GACE Math 201'!B9="","", IF(M9&lt;20, 20, IF(M9&gt;80, 80, M9)))</f>
        <v/>
      </c>
    </row>
    <row r="10" spans="1:23" x14ac:dyDescent="0.25">
      <c r="A10" s="11">
        <v>9</v>
      </c>
      <c r="B10" s="30"/>
      <c r="C10" s="25" t="str">
        <f t="shared" si="0"/>
        <v/>
      </c>
      <c r="D10" s="25" t="str">
        <f t="shared" si="4"/>
        <v/>
      </c>
      <c r="E10" s="25" t="str">
        <f t="shared" si="5"/>
        <v/>
      </c>
      <c r="F10" s="11" t="str">
        <f>IF('GACE Math 201'!E10="","",IF('GACE Math 201'!E10&lt;'ACT M to SAT M'!$A$2,'ACT M to SAT M'!$B$2,IF('GACE Math 201'!E10&gt;'ACT M to SAT M'!A$28,'ACT M to SAT M'!B$28,VLOOKUP(E10,'ACT M to SAT M'!A:B,2,FALSE))))</f>
        <v/>
      </c>
      <c r="G10" s="11" t="str">
        <f t="shared" si="1"/>
        <v/>
      </c>
      <c r="H10" s="11" t="str">
        <f t="shared" si="6"/>
        <v/>
      </c>
      <c r="I10" s="11" t="str">
        <f t="shared" si="2"/>
        <v/>
      </c>
      <c r="J10" s="11" t="str">
        <f t="shared" si="7"/>
        <v/>
      </c>
      <c r="K10" s="11" t="str">
        <f t="shared" si="3"/>
        <v/>
      </c>
      <c r="L10" s="11" t="str">
        <f t="shared" si="8"/>
        <v/>
      </c>
      <c r="M10" s="11" t="str">
        <f>IF('GACE Math 201'!B10="","",'SAT M to CBEST M'!$A$2+'SAT M to CBEST M'!$B$2*F10)</f>
        <v/>
      </c>
      <c r="N10" s="11" t="str">
        <f>IF('GACE Math 201'!B10="","", IF(M10&lt;20, 20, IF(M10&gt;80, 80, M10)))</f>
        <v/>
      </c>
    </row>
    <row r="11" spans="1:23" x14ac:dyDescent="0.25">
      <c r="A11" s="11">
        <v>10</v>
      </c>
      <c r="B11" s="30"/>
      <c r="C11" s="25" t="str">
        <f t="shared" si="0"/>
        <v/>
      </c>
      <c r="D11" s="25" t="str">
        <f t="shared" si="4"/>
        <v/>
      </c>
      <c r="E11" s="25" t="str">
        <f t="shared" si="5"/>
        <v/>
      </c>
      <c r="F11" s="11" t="str">
        <f>IF('GACE Math 201'!E11="","",IF('GACE Math 201'!E11&lt;'ACT M to SAT M'!$A$2,'ACT M to SAT M'!$B$2,IF('GACE Math 201'!E11&gt;'ACT M to SAT M'!A$28,'ACT M to SAT M'!B$28,VLOOKUP(E11,'ACT M to SAT M'!A:B,2,FALSE))))</f>
        <v/>
      </c>
      <c r="G11" s="11" t="str">
        <f t="shared" si="1"/>
        <v/>
      </c>
      <c r="H11" s="11" t="str">
        <f t="shared" si="6"/>
        <v/>
      </c>
      <c r="I11" s="11" t="str">
        <f t="shared" si="2"/>
        <v/>
      </c>
      <c r="J11" s="11" t="str">
        <f t="shared" si="7"/>
        <v/>
      </c>
      <c r="K11" s="11" t="str">
        <f t="shared" si="3"/>
        <v/>
      </c>
      <c r="L11" s="11" t="str">
        <f t="shared" si="8"/>
        <v/>
      </c>
      <c r="M11" s="11" t="str">
        <f>IF('GACE Math 201'!B11="","",'SAT M to CBEST M'!$A$2+'SAT M to CBEST M'!$B$2*F11)</f>
        <v/>
      </c>
      <c r="N11" s="11" t="str">
        <f>IF('GACE Math 201'!B11="","", IF(M11&lt;20, 20, IF(M11&gt;80, 80, M11)))</f>
        <v/>
      </c>
    </row>
    <row r="12" spans="1:23" x14ac:dyDescent="0.25">
      <c r="A12" s="11">
        <v>11</v>
      </c>
      <c r="B12" s="30"/>
      <c r="C12" s="25" t="str">
        <f t="shared" si="0"/>
        <v/>
      </c>
      <c r="D12" s="25" t="str">
        <f t="shared" si="4"/>
        <v/>
      </c>
      <c r="E12" s="25" t="str">
        <f t="shared" si="5"/>
        <v/>
      </c>
      <c r="F12" s="11" t="str">
        <f>IF('GACE Math 201'!E12="","",IF('GACE Math 201'!E12&lt;'ACT M to SAT M'!$A$2,'ACT M to SAT M'!$B$2,IF('GACE Math 201'!E12&gt;'ACT M to SAT M'!A$28,'ACT M to SAT M'!B$28,VLOOKUP(E12,'ACT M to SAT M'!A:B,2,FALSE))))</f>
        <v/>
      </c>
      <c r="G12" s="11" t="str">
        <f t="shared" si="1"/>
        <v/>
      </c>
      <c r="H12" s="11" t="str">
        <f t="shared" si="6"/>
        <v/>
      </c>
      <c r="I12" s="11" t="str">
        <f t="shared" si="2"/>
        <v/>
      </c>
      <c r="J12" s="11" t="str">
        <f t="shared" si="7"/>
        <v/>
      </c>
      <c r="K12" s="11" t="str">
        <f t="shared" si="3"/>
        <v/>
      </c>
      <c r="L12" s="11" t="str">
        <f t="shared" si="8"/>
        <v/>
      </c>
      <c r="M12" s="11" t="str">
        <f>IF('GACE Math 201'!B12="","",'SAT M to CBEST M'!$A$2+'SAT M to CBEST M'!$B$2*F12)</f>
        <v/>
      </c>
      <c r="N12" s="11" t="str">
        <f>IF('GACE Math 201'!B12="","", IF(M12&lt;20, 20, IF(M12&gt;80, 80, M12)))</f>
        <v/>
      </c>
    </row>
    <row r="13" spans="1:23" x14ac:dyDescent="0.25">
      <c r="A13" s="11">
        <v>12</v>
      </c>
      <c r="B13" s="30"/>
      <c r="C13" s="25" t="str">
        <f t="shared" si="0"/>
        <v/>
      </c>
      <c r="D13" s="25" t="str">
        <f t="shared" si="4"/>
        <v/>
      </c>
      <c r="E13" s="25" t="str">
        <f t="shared" si="5"/>
        <v/>
      </c>
      <c r="F13" s="11" t="str">
        <f>IF('GACE Math 201'!E13="","",IF('GACE Math 201'!E13&lt;'ACT M to SAT M'!$A$2,'ACT M to SAT M'!$B$2,IF('GACE Math 201'!E13&gt;'ACT M to SAT M'!A$28,'ACT M to SAT M'!B$28,VLOOKUP(E13,'ACT M to SAT M'!A:B,2,FALSE))))</f>
        <v/>
      </c>
      <c r="G13" s="11" t="str">
        <f t="shared" si="1"/>
        <v/>
      </c>
      <c r="H13" s="11" t="str">
        <f t="shared" si="6"/>
        <v/>
      </c>
      <c r="I13" s="11" t="str">
        <f t="shared" si="2"/>
        <v/>
      </c>
      <c r="J13" s="11" t="str">
        <f t="shared" si="7"/>
        <v/>
      </c>
      <c r="K13" s="11" t="str">
        <f t="shared" si="3"/>
        <v/>
      </c>
      <c r="L13" s="11" t="str">
        <f t="shared" si="8"/>
        <v/>
      </c>
      <c r="M13" s="11" t="str">
        <f>IF('GACE Math 201'!B13="","",'SAT M to CBEST M'!$A$2+'SAT M to CBEST M'!$B$2*F13)</f>
        <v/>
      </c>
      <c r="N13" s="11" t="str">
        <f>IF('GACE Math 201'!B13="","", IF(M13&lt;20, 20, IF(M13&gt;80, 80, M13)))</f>
        <v/>
      </c>
    </row>
    <row r="14" spans="1:23" x14ac:dyDescent="0.25">
      <c r="A14" s="11">
        <v>13</v>
      </c>
      <c r="B14" s="30"/>
      <c r="C14" s="25" t="str">
        <f t="shared" si="0"/>
        <v/>
      </c>
      <c r="D14" s="25" t="str">
        <f t="shared" si="4"/>
        <v/>
      </c>
      <c r="E14" s="25" t="str">
        <f t="shared" si="5"/>
        <v/>
      </c>
      <c r="F14" s="11" t="str">
        <f>IF('GACE Math 201'!E14="","",IF('GACE Math 201'!E14&lt;'ACT M to SAT M'!$A$2,'ACT M to SAT M'!$B$2,IF('GACE Math 201'!E14&gt;'ACT M to SAT M'!A$28,'ACT M to SAT M'!B$28,VLOOKUP(E14,'ACT M to SAT M'!A:B,2,FALSE))))</f>
        <v/>
      </c>
      <c r="G14" s="11" t="str">
        <f t="shared" si="1"/>
        <v/>
      </c>
      <c r="H14" s="11" t="str">
        <f t="shared" si="6"/>
        <v/>
      </c>
      <c r="I14" s="11" t="str">
        <f t="shared" si="2"/>
        <v/>
      </c>
      <c r="J14" s="11" t="str">
        <f t="shared" si="7"/>
        <v/>
      </c>
      <c r="K14" s="11" t="str">
        <f t="shared" si="3"/>
        <v/>
      </c>
      <c r="L14" s="11" t="str">
        <f t="shared" si="8"/>
        <v/>
      </c>
      <c r="M14" s="11" t="str">
        <f>IF('GACE Math 201'!B14="","",'SAT M to CBEST M'!$A$2+'SAT M to CBEST M'!$B$2*F14)</f>
        <v/>
      </c>
      <c r="N14" s="11" t="str">
        <f>IF('GACE Math 201'!B14="","", IF(M14&lt;20, 20, IF(M14&gt;80, 80, M14)))</f>
        <v/>
      </c>
    </row>
    <row r="15" spans="1:23" x14ac:dyDescent="0.25">
      <c r="A15" s="11">
        <v>14</v>
      </c>
      <c r="B15" s="30"/>
      <c r="C15" s="25" t="str">
        <f t="shared" si="0"/>
        <v/>
      </c>
      <c r="D15" s="25" t="str">
        <f t="shared" si="4"/>
        <v/>
      </c>
      <c r="E15" s="25" t="str">
        <f t="shared" si="5"/>
        <v/>
      </c>
      <c r="F15" s="11" t="str">
        <f>IF('GACE Math 201'!E15="","",IF('GACE Math 201'!E15&lt;'ACT M to SAT M'!$A$2,'ACT M to SAT M'!$B$2,IF('GACE Math 201'!E15&gt;'ACT M to SAT M'!A$28,'ACT M to SAT M'!B$28,VLOOKUP(E15,'ACT M to SAT M'!A:B,2,FALSE))))</f>
        <v/>
      </c>
      <c r="G15" s="11" t="str">
        <f t="shared" si="1"/>
        <v/>
      </c>
      <c r="H15" s="11" t="str">
        <f t="shared" si="6"/>
        <v/>
      </c>
      <c r="I15" s="11" t="str">
        <f t="shared" si="2"/>
        <v/>
      </c>
      <c r="J15" s="11" t="str">
        <f t="shared" si="7"/>
        <v/>
      </c>
      <c r="K15" s="11" t="str">
        <f t="shared" si="3"/>
        <v/>
      </c>
      <c r="L15" s="11" t="str">
        <f t="shared" si="8"/>
        <v/>
      </c>
      <c r="M15" s="11" t="str">
        <f>IF('GACE Math 201'!B15="","",'SAT M to CBEST M'!$A$2+'SAT M to CBEST M'!$B$2*F15)</f>
        <v/>
      </c>
      <c r="N15" s="11" t="str">
        <f>IF('GACE Math 201'!B15="","", IF(M15&lt;20, 20, IF(M15&gt;80, 80, M15)))</f>
        <v/>
      </c>
    </row>
    <row r="16" spans="1:23" x14ac:dyDescent="0.25">
      <c r="A16" s="11">
        <v>15</v>
      </c>
      <c r="B16" s="30"/>
      <c r="C16" s="25" t="str">
        <f t="shared" si="0"/>
        <v/>
      </c>
      <c r="D16" s="25" t="str">
        <f t="shared" si="4"/>
        <v/>
      </c>
      <c r="E16" s="25" t="str">
        <f t="shared" si="5"/>
        <v/>
      </c>
      <c r="F16" s="11" t="str">
        <f>IF('GACE Math 201'!E16="","",IF('GACE Math 201'!E16&lt;'ACT M to SAT M'!$A$2,'ACT M to SAT M'!$B$2,IF('GACE Math 201'!E16&gt;'ACT M to SAT M'!A$28,'ACT M to SAT M'!B$28,VLOOKUP(E16,'ACT M to SAT M'!A:B,2,FALSE))))</f>
        <v/>
      </c>
      <c r="G16" s="11" t="str">
        <f t="shared" si="1"/>
        <v/>
      </c>
      <c r="H16" s="11" t="str">
        <f t="shared" si="6"/>
        <v/>
      </c>
      <c r="I16" s="11" t="str">
        <f t="shared" si="2"/>
        <v/>
      </c>
      <c r="J16" s="11" t="str">
        <f t="shared" si="7"/>
        <v/>
      </c>
      <c r="K16" s="11" t="str">
        <f t="shared" si="3"/>
        <v/>
      </c>
      <c r="L16" s="11" t="str">
        <f t="shared" si="8"/>
        <v/>
      </c>
      <c r="M16" s="11" t="str">
        <f>IF('GACE Math 201'!B16="","",'SAT M to CBEST M'!$A$2+'SAT M to CBEST M'!$B$2*F16)</f>
        <v/>
      </c>
      <c r="N16" s="11" t="str">
        <f>IF('GACE Math 201'!B16="","", IF(M16&lt;20, 20, IF(M16&gt;80, 80, M16)))</f>
        <v/>
      </c>
    </row>
    <row r="17" spans="1:14" x14ac:dyDescent="0.25">
      <c r="A17" s="11">
        <v>16</v>
      </c>
      <c r="B17" s="30"/>
      <c r="C17" s="25" t="str">
        <f t="shared" si="0"/>
        <v/>
      </c>
      <c r="D17" s="25" t="str">
        <f t="shared" si="4"/>
        <v/>
      </c>
      <c r="E17" s="25" t="str">
        <f t="shared" si="5"/>
        <v/>
      </c>
      <c r="F17" s="11" t="str">
        <f>IF('GACE Math 201'!E17="","",IF('GACE Math 201'!E17&lt;'ACT M to SAT M'!$A$2,'ACT M to SAT M'!$B$2,IF('GACE Math 201'!E17&gt;'ACT M to SAT M'!A$28,'ACT M to SAT M'!B$28,VLOOKUP(E17,'ACT M to SAT M'!A:B,2,FALSE))))</f>
        <v/>
      </c>
      <c r="G17" s="11" t="str">
        <f t="shared" si="1"/>
        <v/>
      </c>
      <c r="H17" s="11" t="str">
        <f t="shared" si="6"/>
        <v/>
      </c>
      <c r="I17" s="11" t="str">
        <f t="shared" si="2"/>
        <v/>
      </c>
      <c r="J17" s="11" t="str">
        <f t="shared" si="7"/>
        <v/>
      </c>
      <c r="K17" s="11" t="str">
        <f t="shared" si="3"/>
        <v/>
      </c>
      <c r="L17" s="11" t="str">
        <f t="shared" si="8"/>
        <v/>
      </c>
      <c r="M17" s="11" t="str">
        <f>IF('GACE Math 201'!B17="","",'SAT M to CBEST M'!$A$2+'SAT M to CBEST M'!$B$2*F17)</f>
        <v/>
      </c>
      <c r="N17" s="11" t="str">
        <f>IF('GACE Math 201'!B17="","", IF(M17&lt;20, 20, IF(M17&gt;80, 80, M17)))</f>
        <v/>
      </c>
    </row>
    <row r="18" spans="1:14" x14ac:dyDescent="0.25">
      <c r="A18" s="11">
        <v>17</v>
      </c>
      <c r="B18" s="30"/>
      <c r="C18" s="25" t="str">
        <f t="shared" si="0"/>
        <v/>
      </c>
      <c r="D18" s="25" t="str">
        <f t="shared" si="4"/>
        <v/>
      </c>
      <c r="E18" s="25" t="str">
        <f t="shared" si="5"/>
        <v/>
      </c>
      <c r="F18" s="11" t="str">
        <f>IF('GACE Math 201'!E18="","",IF('GACE Math 201'!E18&lt;'ACT M to SAT M'!$A$2,'ACT M to SAT M'!$B$2,IF('GACE Math 201'!E18&gt;'ACT M to SAT M'!A$28,'ACT M to SAT M'!B$28,VLOOKUP(E18,'ACT M to SAT M'!A:B,2,FALSE))))</f>
        <v/>
      </c>
      <c r="G18" s="11" t="str">
        <f t="shared" si="1"/>
        <v/>
      </c>
      <c r="H18" s="11" t="str">
        <f t="shared" si="6"/>
        <v/>
      </c>
      <c r="I18" s="11" t="str">
        <f t="shared" si="2"/>
        <v/>
      </c>
      <c r="J18" s="11" t="str">
        <f t="shared" si="7"/>
        <v/>
      </c>
      <c r="K18" s="11" t="str">
        <f t="shared" si="3"/>
        <v/>
      </c>
      <c r="L18" s="11" t="str">
        <f t="shared" si="8"/>
        <v/>
      </c>
      <c r="M18" s="11" t="str">
        <f>IF('GACE Math 201'!B18="","",'SAT M to CBEST M'!$A$2+'SAT M to CBEST M'!$B$2*F18)</f>
        <v/>
      </c>
      <c r="N18" s="11" t="str">
        <f>IF('GACE Math 201'!B18="","", IF(M18&lt;20, 20, IF(M18&gt;80, 80, M18)))</f>
        <v/>
      </c>
    </row>
    <row r="19" spans="1:14" x14ac:dyDescent="0.25">
      <c r="A19" s="11">
        <v>18</v>
      </c>
      <c r="B19" s="30"/>
      <c r="C19" s="25" t="str">
        <f t="shared" si="0"/>
        <v/>
      </c>
      <c r="D19" s="25" t="str">
        <f t="shared" si="4"/>
        <v/>
      </c>
      <c r="E19" s="25" t="str">
        <f t="shared" si="5"/>
        <v/>
      </c>
      <c r="F19" s="11" t="str">
        <f>IF('GACE Math 201'!E19="","",IF('GACE Math 201'!E19&lt;'ACT M to SAT M'!$A$2,'ACT M to SAT M'!$B$2,IF('GACE Math 201'!E19&gt;'ACT M to SAT M'!A$28,'ACT M to SAT M'!B$28,VLOOKUP(E19,'ACT M to SAT M'!A:B,2,FALSE))))</f>
        <v/>
      </c>
      <c r="G19" s="11" t="str">
        <f t="shared" si="1"/>
        <v/>
      </c>
      <c r="H19" s="11" t="str">
        <f t="shared" si="6"/>
        <v/>
      </c>
      <c r="I19" s="11" t="str">
        <f t="shared" si="2"/>
        <v/>
      </c>
      <c r="J19" s="11" t="str">
        <f t="shared" si="7"/>
        <v/>
      </c>
      <c r="K19" s="11" t="str">
        <f t="shared" si="3"/>
        <v/>
      </c>
      <c r="L19" s="11" t="str">
        <f t="shared" si="8"/>
        <v/>
      </c>
      <c r="M19" s="11" t="str">
        <f>IF('GACE Math 201'!B19="","",'SAT M to CBEST M'!$A$2+'SAT M to CBEST M'!$B$2*F19)</f>
        <v/>
      </c>
      <c r="N19" s="11" t="str">
        <f>IF('GACE Math 201'!B19="","", IF(M19&lt;20, 20, IF(M19&gt;80, 80, M19)))</f>
        <v/>
      </c>
    </row>
    <row r="20" spans="1:14" x14ac:dyDescent="0.25">
      <c r="A20" s="11">
        <v>19</v>
      </c>
      <c r="B20" s="30"/>
      <c r="C20" s="25" t="str">
        <f t="shared" si="0"/>
        <v/>
      </c>
      <c r="D20" s="25" t="str">
        <f t="shared" si="4"/>
        <v/>
      </c>
      <c r="E20" s="25" t="str">
        <f t="shared" si="5"/>
        <v/>
      </c>
      <c r="F20" s="11" t="str">
        <f>IF('GACE Math 201'!E20="","",IF('GACE Math 201'!E20&lt;'ACT M to SAT M'!$A$2,'ACT M to SAT M'!$B$2,IF('GACE Math 201'!E20&gt;'ACT M to SAT M'!A$28,'ACT M to SAT M'!B$28,VLOOKUP(E20,'ACT M to SAT M'!A:B,2,FALSE))))</f>
        <v/>
      </c>
      <c r="G20" s="11" t="str">
        <f t="shared" si="1"/>
        <v/>
      </c>
      <c r="H20" s="11" t="str">
        <f t="shared" si="6"/>
        <v/>
      </c>
      <c r="I20" s="11" t="str">
        <f t="shared" si="2"/>
        <v/>
      </c>
      <c r="J20" s="11" t="str">
        <f t="shared" si="7"/>
        <v/>
      </c>
      <c r="K20" s="11" t="str">
        <f t="shared" si="3"/>
        <v/>
      </c>
      <c r="L20" s="11" t="str">
        <f t="shared" si="8"/>
        <v/>
      </c>
      <c r="M20" s="11" t="str">
        <f>IF('GACE Math 201'!B20="","",'SAT M to CBEST M'!$A$2+'SAT M to CBEST M'!$B$2*F20)</f>
        <v/>
      </c>
      <c r="N20" s="11" t="str">
        <f>IF('GACE Math 201'!B20="","", IF(M20&lt;20, 20, IF(M20&gt;80, 80, M20)))</f>
        <v/>
      </c>
    </row>
    <row r="21" spans="1:14" x14ac:dyDescent="0.25">
      <c r="A21" s="11">
        <v>20</v>
      </c>
      <c r="B21" s="30"/>
      <c r="C21" s="25" t="str">
        <f t="shared" si="0"/>
        <v/>
      </c>
      <c r="D21" s="25" t="str">
        <f t="shared" si="4"/>
        <v/>
      </c>
      <c r="E21" s="25" t="str">
        <f t="shared" si="5"/>
        <v/>
      </c>
      <c r="F21" s="11" t="str">
        <f>IF('GACE Math 201'!E21="","",IF('GACE Math 201'!E21&lt;'ACT M to SAT M'!$A$2,'ACT M to SAT M'!$B$2,IF('GACE Math 201'!E21&gt;'ACT M to SAT M'!A$28,'ACT M to SAT M'!B$28,VLOOKUP(E21,'ACT M to SAT M'!A:B,2,FALSE))))</f>
        <v/>
      </c>
      <c r="G21" s="11" t="str">
        <f t="shared" si="1"/>
        <v/>
      </c>
      <c r="H21" s="11" t="str">
        <f t="shared" si="6"/>
        <v/>
      </c>
      <c r="I21" s="11" t="str">
        <f t="shared" si="2"/>
        <v/>
      </c>
      <c r="J21" s="11" t="str">
        <f t="shared" si="7"/>
        <v/>
      </c>
      <c r="K21" s="11" t="str">
        <f t="shared" si="3"/>
        <v/>
      </c>
      <c r="L21" s="11" t="str">
        <f t="shared" si="8"/>
        <v/>
      </c>
      <c r="M21" s="11" t="str">
        <f>IF('GACE Math 201'!B21="","",'SAT M to CBEST M'!$A$2+'SAT M to CBEST M'!$B$2*F21)</f>
        <v/>
      </c>
      <c r="N21" s="11" t="str">
        <f>IF('GACE Math 201'!B21="","", IF(M21&lt;20, 20, IF(M21&gt;80, 80, M21)))</f>
        <v/>
      </c>
    </row>
    <row r="22" spans="1:14" x14ac:dyDescent="0.25">
      <c r="A22" s="11">
        <v>21</v>
      </c>
      <c r="B22" s="30"/>
      <c r="C22" s="25" t="str">
        <f t="shared" si="0"/>
        <v/>
      </c>
      <c r="D22" s="25" t="str">
        <f t="shared" si="4"/>
        <v/>
      </c>
      <c r="E22" s="25" t="str">
        <f t="shared" si="5"/>
        <v/>
      </c>
      <c r="F22" s="11" t="str">
        <f>IF('GACE Math 201'!E22="","",IF('GACE Math 201'!E22&lt;'ACT M to SAT M'!$A$2,'ACT M to SAT M'!$B$2,IF('GACE Math 201'!E22&gt;'ACT M to SAT M'!A$28,'ACT M to SAT M'!B$28,VLOOKUP(E22,'ACT M to SAT M'!A:B,2,FALSE))))</f>
        <v/>
      </c>
      <c r="G22" s="11" t="str">
        <f t="shared" si="1"/>
        <v/>
      </c>
      <c r="H22" s="11" t="str">
        <f t="shared" si="6"/>
        <v/>
      </c>
      <c r="I22" s="11" t="str">
        <f t="shared" si="2"/>
        <v/>
      </c>
      <c r="J22" s="11" t="str">
        <f t="shared" si="7"/>
        <v/>
      </c>
      <c r="K22" s="11" t="str">
        <f t="shared" si="3"/>
        <v/>
      </c>
      <c r="L22" s="11" t="str">
        <f t="shared" si="8"/>
        <v/>
      </c>
      <c r="M22" s="11" t="str">
        <f>IF('GACE Math 201'!B22="","",'SAT M to CBEST M'!$A$2+'SAT M to CBEST M'!$B$2*F22)</f>
        <v/>
      </c>
      <c r="N22" s="11" t="str">
        <f>IF('GACE Math 201'!B22="","", IF(M22&lt;20, 20, IF(M22&gt;80, 80, M22)))</f>
        <v/>
      </c>
    </row>
    <row r="23" spans="1:14" x14ac:dyDescent="0.25">
      <c r="A23" s="11">
        <v>22</v>
      </c>
      <c r="B23" s="30"/>
      <c r="C23" s="25" t="str">
        <f t="shared" si="0"/>
        <v/>
      </c>
      <c r="D23" s="25" t="str">
        <f t="shared" si="4"/>
        <v/>
      </c>
      <c r="E23" s="25" t="str">
        <f t="shared" si="5"/>
        <v/>
      </c>
      <c r="F23" s="11" t="str">
        <f>IF('GACE Math 201'!E23="","",IF('GACE Math 201'!E23&lt;'ACT M to SAT M'!$A$2,'ACT M to SAT M'!$B$2,IF('GACE Math 201'!E23&gt;'ACT M to SAT M'!A$28,'ACT M to SAT M'!B$28,VLOOKUP(E23,'ACT M to SAT M'!A:B,2,FALSE))))</f>
        <v/>
      </c>
      <c r="G23" s="11" t="str">
        <f t="shared" si="1"/>
        <v/>
      </c>
      <c r="H23" s="11" t="str">
        <f t="shared" si="6"/>
        <v/>
      </c>
      <c r="I23" s="11" t="str">
        <f t="shared" si="2"/>
        <v/>
      </c>
      <c r="J23" s="11" t="str">
        <f t="shared" si="7"/>
        <v/>
      </c>
      <c r="K23" s="11" t="str">
        <f t="shared" si="3"/>
        <v/>
      </c>
      <c r="L23" s="11" t="str">
        <f t="shared" si="8"/>
        <v/>
      </c>
      <c r="M23" s="11" t="str">
        <f>IF('GACE Math 201'!B23="","",'SAT M to CBEST M'!$A$2+'SAT M to CBEST M'!$B$2*F23)</f>
        <v/>
      </c>
      <c r="N23" s="11" t="str">
        <f>IF('GACE Math 201'!B23="","", IF(M23&lt;20, 20, IF(M23&gt;80, 80, M23)))</f>
        <v/>
      </c>
    </row>
    <row r="24" spans="1:14" x14ac:dyDescent="0.25">
      <c r="A24" s="11">
        <v>23</v>
      </c>
      <c r="B24" s="30"/>
      <c r="C24" s="25" t="str">
        <f t="shared" si="0"/>
        <v/>
      </c>
      <c r="D24" s="25" t="str">
        <f t="shared" si="4"/>
        <v/>
      </c>
      <c r="E24" s="25" t="str">
        <f t="shared" si="5"/>
        <v/>
      </c>
      <c r="F24" s="11" t="str">
        <f>IF('GACE Math 201'!E24="","",IF('GACE Math 201'!E24&lt;'ACT M to SAT M'!$A$2,'ACT M to SAT M'!$B$2,IF('GACE Math 201'!E24&gt;'ACT M to SAT M'!A$28,'ACT M to SAT M'!B$28,VLOOKUP(E24,'ACT M to SAT M'!A:B,2,FALSE))))</f>
        <v/>
      </c>
      <c r="G24" s="11" t="str">
        <f t="shared" si="1"/>
        <v/>
      </c>
      <c r="H24" s="11" t="str">
        <f t="shared" si="6"/>
        <v/>
      </c>
      <c r="I24" s="11" t="str">
        <f t="shared" si="2"/>
        <v/>
      </c>
      <c r="J24" s="11" t="str">
        <f t="shared" si="7"/>
        <v/>
      </c>
      <c r="K24" s="11" t="str">
        <f t="shared" si="3"/>
        <v/>
      </c>
      <c r="L24" s="11" t="str">
        <f t="shared" si="8"/>
        <v/>
      </c>
      <c r="M24" s="11" t="str">
        <f>IF('GACE Math 201'!B24="","",'SAT M to CBEST M'!$A$2+'SAT M to CBEST M'!$B$2*F24)</f>
        <v/>
      </c>
      <c r="N24" s="11" t="str">
        <f>IF('GACE Math 201'!B24="","", IF(M24&lt;20, 20, IF(M24&gt;80, 80, M24)))</f>
        <v/>
      </c>
    </row>
    <row r="25" spans="1:14" x14ac:dyDescent="0.25">
      <c r="A25" s="11">
        <v>24</v>
      </c>
      <c r="B25" s="30"/>
      <c r="C25" s="25" t="str">
        <f t="shared" si="0"/>
        <v/>
      </c>
      <c r="D25" s="25" t="str">
        <f t="shared" si="4"/>
        <v/>
      </c>
      <c r="E25" s="25" t="str">
        <f t="shared" si="5"/>
        <v/>
      </c>
      <c r="F25" s="11" t="str">
        <f>IF('GACE Math 201'!E25="","",IF('GACE Math 201'!E25&lt;'ACT M to SAT M'!$A$2,'ACT M to SAT M'!$B$2,IF('GACE Math 201'!E25&gt;'ACT M to SAT M'!A$28,'ACT M to SAT M'!B$28,VLOOKUP(E25,'ACT M to SAT M'!A:B,2,FALSE))))</f>
        <v/>
      </c>
      <c r="G25" s="11" t="str">
        <f t="shared" si="1"/>
        <v/>
      </c>
      <c r="H25" s="11" t="str">
        <f t="shared" si="6"/>
        <v/>
      </c>
      <c r="I25" s="11" t="str">
        <f t="shared" si="2"/>
        <v/>
      </c>
      <c r="J25" s="11" t="str">
        <f t="shared" si="7"/>
        <v/>
      </c>
      <c r="K25" s="11" t="str">
        <f t="shared" si="3"/>
        <v/>
      </c>
      <c r="L25" s="11" t="str">
        <f t="shared" si="8"/>
        <v/>
      </c>
      <c r="M25" s="11" t="str">
        <f>IF('GACE Math 201'!B25="","",'SAT M to CBEST M'!$A$2+'SAT M to CBEST M'!$B$2*F25)</f>
        <v/>
      </c>
      <c r="N25" s="11" t="str">
        <f>IF('GACE Math 201'!B25="","", IF(M25&lt;20, 20, IF(M25&gt;80, 80, M25)))</f>
        <v/>
      </c>
    </row>
    <row r="26" spans="1:14" x14ac:dyDescent="0.25">
      <c r="A26" s="11">
        <v>25</v>
      </c>
      <c r="B26" s="30"/>
      <c r="C26" s="25" t="str">
        <f t="shared" si="0"/>
        <v/>
      </c>
      <c r="D26" s="25" t="str">
        <f t="shared" si="4"/>
        <v/>
      </c>
      <c r="E26" s="25" t="str">
        <f t="shared" si="5"/>
        <v/>
      </c>
      <c r="F26" s="11" t="str">
        <f>IF('GACE Math 201'!E26="","",IF('GACE Math 201'!E26&lt;'ACT M to SAT M'!$A$2,'ACT M to SAT M'!$B$2,IF('GACE Math 201'!E26&gt;'ACT M to SAT M'!A$28,'ACT M to SAT M'!B$28,VLOOKUP(E26,'ACT M to SAT M'!A:B,2,FALSE))))</f>
        <v/>
      </c>
      <c r="G26" s="11" t="str">
        <f t="shared" si="1"/>
        <v/>
      </c>
      <c r="H26" s="11" t="str">
        <f t="shared" si="6"/>
        <v/>
      </c>
      <c r="I26" s="11" t="str">
        <f t="shared" si="2"/>
        <v/>
      </c>
      <c r="J26" s="11" t="str">
        <f t="shared" si="7"/>
        <v/>
      </c>
      <c r="K26" s="11" t="str">
        <f t="shared" si="3"/>
        <v/>
      </c>
      <c r="L26" s="11" t="str">
        <f t="shared" si="8"/>
        <v/>
      </c>
      <c r="M26" s="11" t="str">
        <f>IF('GACE Math 201'!B26="","",'SAT M to CBEST M'!$A$2+'SAT M to CBEST M'!$B$2*F26)</f>
        <v/>
      </c>
      <c r="N26" s="11" t="str">
        <f>IF('GACE Math 201'!B26="","", IF(M26&lt;20, 20, IF(M26&gt;80, 80, M26)))</f>
        <v/>
      </c>
    </row>
    <row r="27" spans="1:14" x14ac:dyDescent="0.25">
      <c r="A27" s="11">
        <v>26</v>
      </c>
      <c r="B27" s="30"/>
      <c r="C27" s="25" t="str">
        <f t="shared" si="0"/>
        <v/>
      </c>
      <c r="D27" s="25" t="str">
        <f t="shared" si="4"/>
        <v/>
      </c>
      <c r="E27" s="25" t="str">
        <f t="shared" si="5"/>
        <v/>
      </c>
      <c r="F27" s="11" t="str">
        <f>IF('GACE Math 201'!E27="","",IF('GACE Math 201'!E27&lt;'ACT M to SAT M'!$A$2,'ACT M to SAT M'!$B$2,IF('GACE Math 201'!E27&gt;'ACT M to SAT M'!A$28,'ACT M to SAT M'!B$28,VLOOKUP(E27,'ACT M to SAT M'!A:B,2,FALSE))))</f>
        <v/>
      </c>
      <c r="G27" s="11" t="str">
        <f t="shared" si="1"/>
        <v/>
      </c>
      <c r="H27" s="11" t="str">
        <f t="shared" si="6"/>
        <v/>
      </c>
      <c r="I27" s="11" t="str">
        <f t="shared" si="2"/>
        <v/>
      </c>
      <c r="J27" s="11" t="str">
        <f t="shared" si="7"/>
        <v/>
      </c>
      <c r="K27" s="11" t="str">
        <f t="shared" si="3"/>
        <v/>
      </c>
      <c r="L27" s="11" t="str">
        <f t="shared" si="8"/>
        <v/>
      </c>
      <c r="M27" s="11" t="str">
        <f>IF('GACE Math 201'!B27="","",'SAT M to CBEST M'!$A$2+'SAT M to CBEST M'!$B$2*F27)</f>
        <v/>
      </c>
      <c r="N27" s="11" t="str">
        <f>IF('GACE Math 201'!B27="","", IF(M27&lt;20, 20, IF(M27&gt;80, 80, M27)))</f>
        <v/>
      </c>
    </row>
    <row r="28" spans="1:14" x14ac:dyDescent="0.25">
      <c r="A28" s="11">
        <v>27</v>
      </c>
      <c r="B28" s="30"/>
      <c r="C28" s="25" t="str">
        <f t="shared" si="0"/>
        <v/>
      </c>
      <c r="D28" s="25" t="str">
        <f t="shared" si="4"/>
        <v/>
      </c>
      <c r="E28" s="25" t="str">
        <f t="shared" si="5"/>
        <v/>
      </c>
      <c r="F28" s="11" t="str">
        <f>IF('GACE Math 201'!E28="","",IF('GACE Math 201'!E28&lt;'ACT M to SAT M'!$A$2,'ACT M to SAT M'!$B$2,IF('GACE Math 201'!E28&gt;'ACT M to SAT M'!A$28,'ACT M to SAT M'!B$28,VLOOKUP(E28,'ACT M to SAT M'!A:B,2,FALSE))))</f>
        <v/>
      </c>
      <c r="G28" s="11" t="str">
        <f t="shared" si="1"/>
        <v/>
      </c>
      <c r="H28" s="11" t="str">
        <f t="shared" si="6"/>
        <v/>
      </c>
      <c r="I28" s="11" t="str">
        <f t="shared" si="2"/>
        <v/>
      </c>
      <c r="J28" s="11" t="str">
        <f t="shared" si="7"/>
        <v/>
      </c>
      <c r="K28" s="11" t="str">
        <f t="shared" si="3"/>
        <v/>
      </c>
      <c r="L28" s="11" t="str">
        <f t="shared" si="8"/>
        <v/>
      </c>
      <c r="M28" s="11" t="str">
        <f>IF('GACE Math 201'!B28="","",'SAT M to CBEST M'!$A$2+'SAT M to CBEST M'!$B$2*F28)</f>
        <v/>
      </c>
      <c r="N28" s="11" t="str">
        <f>IF('GACE Math 201'!B28="","", IF(M28&lt;20, 20, IF(M28&gt;80, 80, M28)))</f>
        <v/>
      </c>
    </row>
    <row r="29" spans="1:14" x14ac:dyDescent="0.25">
      <c r="A29" s="11">
        <v>28</v>
      </c>
      <c r="B29" s="30"/>
      <c r="C29" s="25" t="str">
        <f t="shared" si="0"/>
        <v/>
      </c>
      <c r="D29" s="25" t="str">
        <f t="shared" si="4"/>
        <v/>
      </c>
      <c r="E29" s="25" t="str">
        <f t="shared" si="5"/>
        <v/>
      </c>
      <c r="F29" s="11" t="str">
        <f>IF('GACE Math 201'!E29="","",IF('GACE Math 201'!E29&lt;'ACT M to SAT M'!$A$2,'ACT M to SAT M'!$B$2,IF('GACE Math 201'!E29&gt;'ACT M to SAT M'!A$28,'ACT M to SAT M'!B$28,VLOOKUP(E29,'ACT M to SAT M'!A:B,2,FALSE))))</f>
        <v/>
      </c>
      <c r="G29" s="11" t="str">
        <f t="shared" si="1"/>
        <v/>
      </c>
      <c r="H29" s="11" t="str">
        <f t="shared" si="6"/>
        <v/>
      </c>
      <c r="I29" s="11" t="str">
        <f t="shared" si="2"/>
        <v/>
      </c>
      <c r="J29" s="11" t="str">
        <f t="shared" si="7"/>
        <v/>
      </c>
      <c r="K29" s="11" t="str">
        <f t="shared" si="3"/>
        <v/>
      </c>
      <c r="L29" s="11" t="str">
        <f t="shared" si="8"/>
        <v/>
      </c>
      <c r="M29" s="11" t="str">
        <f>IF('GACE Math 201'!B29="","",'SAT M to CBEST M'!$A$2+'SAT M to CBEST M'!$B$2*F29)</f>
        <v/>
      </c>
      <c r="N29" s="11" t="str">
        <f>IF('GACE Math 201'!B29="","", IF(M29&lt;20, 20, IF(M29&gt;80, 80, M29)))</f>
        <v/>
      </c>
    </row>
    <row r="30" spans="1:14" x14ac:dyDescent="0.25">
      <c r="A30" s="11">
        <v>29</v>
      </c>
      <c r="B30" s="30"/>
      <c r="C30" s="25" t="str">
        <f t="shared" si="0"/>
        <v/>
      </c>
      <c r="D30" s="25" t="str">
        <f t="shared" si="4"/>
        <v/>
      </c>
      <c r="E30" s="25" t="str">
        <f t="shared" si="5"/>
        <v/>
      </c>
      <c r="F30" s="11" t="str">
        <f>IF('GACE Math 201'!E30="","",IF('GACE Math 201'!E30&lt;'ACT M to SAT M'!$A$2,'ACT M to SAT M'!$B$2,IF('GACE Math 201'!E30&gt;'ACT M to SAT M'!A$28,'ACT M to SAT M'!B$28,VLOOKUP(E30,'ACT M to SAT M'!A:B,2,FALSE))))</f>
        <v/>
      </c>
      <c r="G30" s="11" t="str">
        <f t="shared" si="1"/>
        <v/>
      </c>
      <c r="H30" s="11" t="str">
        <f t="shared" si="6"/>
        <v/>
      </c>
      <c r="I30" s="11" t="str">
        <f t="shared" si="2"/>
        <v/>
      </c>
      <c r="J30" s="11" t="str">
        <f t="shared" si="7"/>
        <v/>
      </c>
      <c r="K30" s="11" t="str">
        <f t="shared" si="3"/>
        <v/>
      </c>
      <c r="L30" s="11" t="str">
        <f t="shared" si="8"/>
        <v/>
      </c>
      <c r="M30" s="11" t="str">
        <f>IF('GACE Math 201'!B30="","",'SAT M to CBEST M'!$A$2+'SAT M to CBEST M'!$B$2*F30)</f>
        <v/>
      </c>
      <c r="N30" s="11" t="str">
        <f>IF('GACE Math 201'!B30="","", IF(M30&lt;20, 20, IF(M30&gt;80, 80, M30)))</f>
        <v/>
      </c>
    </row>
    <row r="31" spans="1:14" x14ac:dyDescent="0.25">
      <c r="A31" s="11">
        <v>30</v>
      </c>
      <c r="B31" s="30"/>
      <c r="C31" s="25" t="str">
        <f t="shared" si="0"/>
        <v/>
      </c>
      <c r="D31" s="25" t="str">
        <f t="shared" si="4"/>
        <v/>
      </c>
      <c r="E31" s="25" t="str">
        <f t="shared" si="5"/>
        <v/>
      </c>
      <c r="F31" s="11" t="str">
        <f>IF('GACE Math 201'!E31="","",IF('GACE Math 201'!E31&lt;'ACT M to SAT M'!$A$2,'ACT M to SAT M'!$B$2,IF('GACE Math 201'!E31&gt;'ACT M to SAT M'!A$28,'ACT M to SAT M'!B$28,VLOOKUP(E31,'ACT M to SAT M'!A:B,2,FALSE))))</f>
        <v/>
      </c>
      <c r="G31" s="11" t="str">
        <f t="shared" si="1"/>
        <v/>
      </c>
      <c r="H31" s="11" t="str">
        <f t="shared" si="6"/>
        <v/>
      </c>
      <c r="I31" s="11" t="str">
        <f t="shared" si="2"/>
        <v/>
      </c>
      <c r="J31" s="11" t="str">
        <f t="shared" si="7"/>
        <v/>
      </c>
      <c r="K31" s="11" t="str">
        <f t="shared" si="3"/>
        <v/>
      </c>
      <c r="L31" s="11" t="str">
        <f t="shared" si="8"/>
        <v/>
      </c>
      <c r="M31" s="11" t="str">
        <f>IF('GACE Math 201'!B31="","",'SAT M to CBEST M'!$A$2+'SAT M to CBEST M'!$B$2*F31)</f>
        <v/>
      </c>
      <c r="N31" s="11" t="str">
        <f>IF('GACE Math 201'!B31="","", IF(M31&lt;20, 20, IF(M31&gt;80, 80, M31)))</f>
        <v/>
      </c>
    </row>
    <row r="32" spans="1:14" x14ac:dyDescent="0.25">
      <c r="A32" s="11">
        <v>31</v>
      </c>
      <c r="B32" s="30"/>
      <c r="C32" s="25" t="str">
        <f t="shared" si="0"/>
        <v/>
      </c>
      <c r="D32" s="25" t="str">
        <f t="shared" si="4"/>
        <v/>
      </c>
      <c r="E32" s="25" t="str">
        <f t="shared" si="5"/>
        <v/>
      </c>
      <c r="F32" s="11" t="str">
        <f>IF('GACE Math 201'!E32="","",IF('GACE Math 201'!E32&lt;'ACT M to SAT M'!$A$2,'ACT M to SAT M'!$B$2,IF('GACE Math 201'!E32&gt;'ACT M to SAT M'!A$28,'ACT M to SAT M'!B$28,VLOOKUP(E32,'ACT M to SAT M'!A:B,2,FALSE))))</f>
        <v/>
      </c>
      <c r="G32" s="11" t="str">
        <f t="shared" si="1"/>
        <v/>
      </c>
      <c r="H32" s="11" t="str">
        <f t="shared" si="6"/>
        <v/>
      </c>
      <c r="I32" s="11" t="str">
        <f t="shared" si="2"/>
        <v/>
      </c>
      <c r="J32" s="11" t="str">
        <f t="shared" si="7"/>
        <v/>
      </c>
      <c r="K32" s="11" t="str">
        <f t="shared" si="3"/>
        <v/>
      </c>
      <c r="L32" s="11" t="str">
        <f t="shared" si="8"/>
        <v/>
      </c>
      <c r="M32" s="11" t="str">
        <f>IF('GACE Math 201'!B32="","",'SAT M to CBEST M'!$A$2+'SAT M to CBEST M'!$B$2*F32)</f>
        <v/>
      </c>
      <c r="N32" s="11" t="str">
        <f>IF('GACE Math 201'!B32="","", IF(M32&lt;20, 20, IF(M32&gt;80, 80, M32)))</f>
        <v/>
      </c>
    </row>
    <row r="33" spans="1:14" x14ac:dyDescent="0.25">
      <c r="A33" s="11">
        <v>32</v>
      </c>
      <c r="B33" s="30"/>
      <c r="C33" s="25" t="str">
        <f t="shared" si="0"/>
        <v/>
      </c>
      <c r="D33" s="25" t="str">
        <f t="shared" si="4"/>
        <v/>
      </c>
      <c r="E33" s="25" t="str">
        <f t="shared" si="5"/>
        <v/>
      </c>
      <c r="F33" s="11" t="str">
        <f>IF('GACE Math 201'!E33="","",IF('GACE Math 201'!E33&lt;'ACT M to SAT M'!$A$2,'ACT M to SAT M'!$B$2,IF('GACE Math 201'!E33&gt;'ACT M to SAT M'!A$28,'ACT M to SAT M'!B$28,VLOOKUP(E33,'ACT M to SAT M'!A:B,2,FALSE))))</f>
        <v/>
      </c>
      <c r="G33" s="11" t="str">
        <f t="shared" si="1"/>
        <v/>
      </c>
      <c r="H33" s="11" t="str">
        <f t="shared" si="6"/>
        <v/>
      </c>
      <c r="I33" s="11" t="str">
        <f t="shared" si="2"/>
        <v/>
      </c>
      <c r="J33" s="11" t="str">
        <f t="shared" si="7"/>
        <v/>
      </c>
      <c r="K33" s="11" t="str">
        <f t="shared" si="3"/>
        <v/>
      </c>
      <c r="L33" s="11" t="str">
        <f t="shared" si="8"/>
        <v/>
      </c>
      <c r="M33" s="11" t="str">
        <f>IF('GACE Math 201'!B33="","",'SAT M to CBEST M'!$A$2+'SAT M to CBEST M'!$B$2*F33)</f>
        <v/>
      </c>
      <c r="N33" s="11" t="str">
        <f>IF('GACE Math 201'!B33="","", IF(M33&lt;20, 20, IF(M33&gt;80, 80, M33)))</f>
        <v/>
      </c>
    </row>
    <row r="34" spans="1:14" x14ac:dyDescent="0.25">
      <c r="A34" s="11">
        <v>33</v>
      </c>
      <c r="B34" s="30"/>
      <c r="C34" s="25" t="str">
        <f t="shared" si="0"/>
        <v/>
      </c>
      <c r="D34" s="25" t="str">
        <f t="shared" si="4"/>
        <v/>
      </c>
      <c r="E34" s="25" t="str">
        <f t="shared" si="5"/>
        <v/>
      </c>
      <c r="F34" s="11" t="str">
        <f>IF('GACE Math 201'!E34="","",IF('GACE Math 201'!E34&lt;'ACT M to SAT M'!$A$2,'ACT M to SAT M'!$B$2,IF('GACE Math 201'!E34&gt;'ACT M to SAT M'!A$28,'ACT M to SAT M'!B$28,VLOOKUP(E34,'ACT M to SAT M'!A:B,2,FALSE))))</f>
        <v/>
      </c>
      <c r="G34" s="11" t="str">
        <f t="shared" si="1"/>
        <v/>
      </c>
      <c r="H34" s="11" t="str">
        <f t="shared" si="6"/>
        <v/>
      </c>
      <c r="I34" s="11" t="str">
        <f t="shared" si="2"/>
        <v/>
      </c>
      <c r="J34" s="11" t="str">
        <f t="shared" si="7"/>
        <v/>
      </c>
      <c r="K34" s="11" t="str">
        <f t="shared" si="3"/>
        <v/>
      </c>
      <c r="L34" s="11" t="str">
        <f t="shared" si="8"/>
        <v/>
      </c>
      <c r="M34" s="11" t="str">
        <f>IF('GACE Math 201'!B34="","",'SAT M to CBEST M'!$A$2+'SAT M to CBEST M'!$B$2*F34)</f>
        <v/>
      </c>
      <c r="N34" s="11" t="str">
        <f>IF('GACE Math 201'!B34="","", IF(M34&lt;20, 20, IF(M34&gt;80, 80, M34)))</f>
        <v/>
      </c>
    </row>
    <row r="35" spans="1:14" x14ac:dyDescent="0.25">
      <c r="A35" s="11">
        <v>34</v>
      </c>
      <c r="B35" s="30"/>
      <c r="C35" s="25" t="str">
        <f t="shared" si="0"/>
        <v/>
      </c>
      <c r="D35" s="25" t="str">
        <f t="shared" si="4"/>
        <v/>
      </c>
      <c r="E35" s="25" t="str">
        <f t="shared" si="5"/>
        <v/>
      </c>
      <c r="F35" s="11" t="str">
        <f>IF('GACE Math 201'!E35="","",IF('GACE Math 201'!E35&lt;'ACT M to SAT M'!$A$2,'ACT M to SAT M'!$B$2,IF('GACE Math 201'!E35&gt;'ACT M to SAT M'!A$28,'ACT M to SAT M'!B$28,VLOOKUP(E35,'ACT M to SAT M'!A:B,2,FALSE))))</f>
        <v/>
      </c>
      <c r="G35" s="11" t="str">
        <f t="shared" si="1"/>
        <v/>
      </c>
      <c r="H35" s="11" t="str">
        <f t="shared" si="6"/>
        <v/>
      </c>
      <c r="I35" s="11" t="str">
        <f t="shared" si="2"/>
        <v/>
      </c>
      <c r="J35" s="11" t="str">
        <f t="shared" si="7"/>
        <v/>
      </c>
      <c r="K35" s="11" t="str">
        <f t="shared" si="3"/>
        <v/>
      </c>
      <c r="L35" s="11" t="str">
        <f t="shared" si="8"/>
        <v/>
      </c>
      <c r="M35" s="11" t="str">
        <f>IF('GACE Math 201'!B35="","",'SAT M to CBEST M'!$A$2+'SAT M to CBEST M'!$B$2*F35)</f>
        <v/>
      </c>
      <c r="N35" s="11" t="str">
        <f>IF('GACE Math 201'!B35="","", IF(M35&lt;20, 20, IF(M35&gt;80, 80, M35)))</f>
        <v/>
      </c>
    </row>
    <row r="36" spans="1:14" x14ac:dyDescent="0.25">
      <c r="A36" s="11">
        <v>35</v>
      </c>
      <c r="B36" s="30"/>
      <c r="C36" s="25" t="str">
        <f t="shared" si="0"/>
        <v/>
      </c>
      <c r="D36" s="25" t="str">
        <f t="shared" si="4"/>
        <v/>
      </c>
      <c r="E36" s="25" t="str">
        <f t="shared" si="5"/>
        <v/>
      </c>
      <c r="F36" s="11" t="str">
        <f>IF('GACE Math 201'!E36="","",IF('GACE Math 201'!E36&lt;'ACT M to SAT M'!$A$2,'ACT M to SAT M'!$B$2,IF('GACE Math 201'!E36&gt;'ACT M to SAT M'!A$28,'ACT M to SAT M'!B$28,VLOOKUP(E36,'ACT M to SAT M'!A:B,2,FALSE))))</f>
        <v/>
      </c>
      <c r="G36" s="11" t="str">
        <f t="shared" si="1"/>
        <v/>
      </c>
      <c r="H36" s="11" t="str">
        <f t="shared" si="6"/>
        <v/>
      </c>
      <c r="I36" s="11" t="str">
        <f t="shared" si="2"/>
        <v/>
      </c>
      <c r="J36" s="11" t="str">
        <f t="shared" si="7"/>
        <v/>
      </c>
      <c r="K36" s="11" t="str">
        <f t="shared" si="3"/>
        <v/>
      </c>
      <c r="L36" s="11" t="str">
        <f t="shared" si="8"/>
        <v/>
      </c>
      <c r="M36" s="11" t="str">
        <f>IF('GACE Math 201'!B36="","",'SAT M to CBEST M'!$A$2+'SAT M to CBEST M'!$B$2*F36)</f>
        <v/>
      </c>
      <c r="N36" s="11" t="str">
        <f>IF('GACE Math 201'!B36="","", IF(M36&lt;20, 20, IF(M36&gt;80, 80, M36)))</f>
        <v/>
      </c>
    </row>
    <row r="37" spans="1:14" x14ac:dyDescent="0.25">
      <c r="A37" s="11">
        <v>36</v>
      </c>
      <c r="B37" s="30"/>
      <c r="C37" s="25" t="str">
        <f t="shared" si="0"/>
        <v/>
      </c>
      <c r="D37" s="25" t="str">
        <f t="shared" si="4"/>
        <v/>
      </c>
      <c r="E37" s="25" t="str">
        <f t="shared" si="5"/>
        <v/>
      </c>
      <c r="F37" s="11" t="str">
        <f>IF('GACE Math 201'!E37="","",IF('GACE Math 201'!E37&lt;'ACT M to SAT M'!$A$2,'ACT M to SAT M'!$B$2,IF('GACE Math 201'!E37&gt;'ACT M to SAT M'!A$28,'ACT M to SAT M'!B$28,VLOOKUP(E37,'ACT M to SAT M'!A:B,2,FALSE))))</f>
        <v/>
      </c>
      <c r="G37" s="11" t="str">
        <f t="shared" si="1"/>
        <v/>
      </c>
      <c r="H37" s="11" t="str">
        <f t="shared" si="6"/>
        <v/>
      </c>
      <c r="I37" s="11" t="str">
        <f t="shared" si="2"/>
        <v/>
      </c>
      <c r="J37" s="11" t="str">
        <f t="shared" si="7"/>
        <v/>
      </c>
      <c r="K37" s="11" t="str">
        <f t="shared" si="3"/>
        <v/>
      </c>
      <c r="L37" s="11" t="str">
        <f t="shared" si="8"/>
        <v/>
      </c>
      <c r="M37" s="11" t="str">
        <f>IF('GACE Math 201'!B37="","",'SAT M to CBEST M'!$A$2+'SAT M to CBEST M'!$B$2*F37)</f>
        <v/>
      </c>
      <c r="N37" s="11" t="str">
        <f>IF('GACE Math 201'!B37="","", IF(M37&lt;20, 20, IF(M37&gt;80, 80, M37)))</f>
        <v/>
      </c>
    </row>
    <row r="38" spans="1:14" x14ac:dyDescent="0.25">
      <c r="A38" s="11">
        <v>37</v>
      </c>
      <c r="B38" s="30"/>
      <c r="C38" s="25" t="str">
        <f t="shared" si="0"/>
        <v/>
      </c>
      <c r="D38" s="25" t="str">
        <f t="shared" si="4"/>
        <v/>
      </c>
      <c r="E38" s="25" t="str">
        <f t="shared" si="5"/>
        <v/>
      </c>
      <c r="F38" s="11" t="str">
        <f>IF('GACE Math 201'!E38="","",IF('GACE Math 201'!E38&lt;'ACT M to SAT M'!$A$2,'ACT M to SAT M'!$B$2,IF('GACE Math 201'!E38&gt;'ACT M to SAT M'!A$28,'ACT M to SAT M'!B$28,VLOOKUP(E38,'ACT M to SAT M'!A:B,2,FALSE))))</f>
        <v/>
      </c>
      <c r="G38" s="11" t="str">
        <f t="shared" si="1"/>
        <v/>
      </c>
      <c r="H38" s="11" t="str">
        <f t="shared" si="6"/>
        <v/>
      </c>
      <c r="I38" s="11" t="str">
        <f t="shared" si="2"/>
        <v/>
      </c>
      <c r="J38" s="11" t="str">
        <f t="shared" si="7"/>
        <v/>
      </c>
      <c r="K38" s="11" t="str">
        <f t="shared" si="3"/>
        <v/>
      </c>
      <c r="L38" s="11" t="str">
        <f t="shared" si="8"/>
        <v/>
      </c>
      <c r="M38" s="11" t="str">
        <f>IF('GACE Math 201'!B38="","",'SAT M to CBEST M'!$A$2+'SAT M to CBEST M'!$B$2*F38)</f>
        <v/>
      </c>
      <c r="N38" s="11" t="str">
        <f>IF('GACE Math 201'!B38="","", IF(M38&lt;20, 20, IF(M38&gt;80, 80, M38)))</f>
        <v/>
      </c>
    </row>
    <row r="39" spans="1:14" x14ac:dyDescent="0.25">
      <c r="A39" s="11">
        <v>38</v>
      </c>
      <c r="B39" s="30"/>
      <c r="C39" s="25" t="str">
        <f t="shared" si="0"/>
        <v/>
      </c>
      <c r="D39" s="25" t="str">
        <f t="shared" si="4"/>
        <v/>
      </c>
      <c r="E39" s="25" t="str">
        <f t="shared" si="5"/>
        <v/>
      </c>
      <c r="F39" s="11" t="str">
        <f>IF('GACE Math 201'!E39="","",IF('GACE Math 201'!E39&lt;'ACT M to SAT M'!$A$2,'ACT M to SAT M'!$B$2,IF('GACE Math 201'!E39&gt;'ACT M to SAT M'!A$28,'ACT M to SAT M'!B$28,VLOOKUP(E39,'ACT M to SAT M'!A:B,2,FALSE))))</f>
        <v/>
      </c>
      <c r="G39" s="11" t="str">
        <f t="shared" si="1"/>
        <v/>
      </c>
      <c r="H39" s="11" t="str">
        <f t="shared" si="6"/>
        <v/>
      </c>
      <c r="I39" s="11" t="str">
        <f t="shared" si="2"/>
        <v/>
      </c>
      <c r="J39" s="11" t="str">
        <f t="shared" si="7"/>
        <v/>
      </c>
      <c r="K39" s="11" t="str">
        <f t="shared" si="3"/>
        <v/>
      </c>
      <c r="L39" s="11" t="str">
        <f t="shared" si="8"/>
        <v/>
      </c>
      <c r="M39" s="11" t="str">
        <f>IF('GACE Math 201'!B39="","",'SAT M to CBEST M'!$A$2+'SAT M to CBEST M'!$B$2*F39)</f>
        <v/>
      </c>
      <c r="N39" s="11" t="str">
        <f>IF('GACE Math 201'!B39="","", IF(M39&lt;20, 20, IF(M39&gt;80, 80, M39)))</f>
        <v/>
      </c>
    </row>
    <row r="40" spans="1:14" x14ac:dyDescent="0.25">
      <c r="A40" s="11">
        <v>39</v>
      </c>
      <c r="B40" s="30"/>
      <c r="C40" s="25" t="str">
        <f t="shared" si="0"/>
        <v/>
      </c>
      <c r="D40" s="25" t="str">
        <f t="shared" si="4"/>
        <v/>
      </c>
      <c r="E40" s="25" t="str">
        <f t="shared" si="5"/>
        <v/>
      </c>
      <c r="F40" s="11" t="str">
        <f>IF('GACE Math 201'!E40="","",IF('GACE Math 201'!E40&lt;'ACT M to SAT M'!$A$2,'ACT M to SAT M'!$B$2,IF('GACE Math 201'!E40&gt;'ACT M to SAT M'!A$28,'ACT M to SAT M'!B$28,VLOOKUP(E40,'ACT M to SAT M'!A:B,2,FALSE))))</f>
        <v/>
      </c>
      <c r="G40" s="11" t="str">
        <f t="shared" si="1"/>
        <v/>
      </c>
      <c r="H40" s="11" t="str">
        <f t="shared" si="6"/>
        <v/>
      </c>
      <c r="I40" s="11" t="str">
        <f t="shared" si="2"/>
        <v/>
      </c>
      <c r="J40" s="11" t="str">
        <f t="shared" si="7"/>
        <v/>
      </c>
      <c r="K40" s="11" t="str">
        <f t="shared" si="3"/>
        <v/>
      </c>
      <c r="L40" s="11" t="str">
        <f t="shared" si="8"/>
        <v/>
      </c>
      <c r="M40" s="11" t="str">
        <f>IF('GACE Math 201'!B40="","",'SAT M to CBEST M'!$A$2+'SAT M to CBEST M'!$B$2*F40)</f>
        <v/>
      </c>
      <c r="N40" s="11" t="str">
        <f>IF('GACE Math 201'!B40="","", IF(M40&lt;20, 20, IF(M40&gt;80, 80, M40)))</f>
        <v/>
      </c>
    </row>
    <row r="41" spans="1:14" x14ac:dyDescent="0.25">
      <c r="A41" s="11">
        <v>40</v>
      </c>
      <c r="B41" s="30"/>
      <c r="C41" s="25" t="str">
        <f t="shared" si="0"/>
        <v/>
      </c>
      <c r="D41" s="25" t="str">
        <f t="shared" si="4"/>
        <v/>
      </c>
      <c r="E41" s="25" t="str">
        <f t="shared" si="5"/>
        <v/>
      </c>
      <c r="F41" s="11" t="str">
        <f>IF('GACE Math 201'!E41="","",IF('GACE Math 201'!E41&lt;'ACT M to SAT M'!$A$2,'ACT M to SAT M'!$B$2,IF('GACE Math 201'!E41&gt;'ACT M to SAT M'!A$28,'ACT M to SAT M'!B$28,VLOOKUP(E41,'ACT M to SAT M'!A:B,2,FALSE))))</f>
        <v/>
      </c>
      <c r="G41" s="11" t="str">
        <f t="shared" si="1"/>
        <v/>
      </c>
      <c r="H41" s="11" t="str">
        <f t="shared" si="6"/>
        <v/>
      </c>
      <c r="I41" s="11" t="str">
        <f t="shared" si="2"/>
        <v/>
      </c>
      <c r="J41" s="11" t="str">
        <f t="shared" si="7"/>
        <v/>
      </c>
      <c r="K41" s="11" t="str">
        <f t="shared" si="3"/>
        <v/>
      </c>
      <c r="L41" s="11" t="str">
        <f t="shared" si="8"/>
        <v/>
      </c>
      <c r="M41" s="11" t="str">
        <f>IF('GACE Math 201'!B41="","",'SAT M to CBEST M'!$A$2+'SAT M to CBEST M'!$B$2*F41)</f>
        <v/>
      </c>
      <c r="N41" s="11" t="str">
        <f>IF('GACE Math 201'!B41="","", IF(M41&lt;20, 20, IF(M41&gt;80, 80, M41)))</f>
        <v/>
      </c>
    </row>
    <row r="42" spans="1:14" x14ac:dyDescent="0.25">
      <c r="A42" s="11">
        <v>41</v>
      </c>
      <c r="B42" s="30"/>
      <c r="C42" s="25" t="str">
        <f t="shared" si="0"/>
        <v/>
      </c>
      <c r="D42" s="25" t="str">
        <f t="shared" si="4"/>
        <v/>
      </c>
      <c r="E42" s="25" t="str">
        <f t="shared" si="5"/>
        <v/>
      </c>
      <c r="F42" s="11" t="str">
        <f>IF('GACE Math 201'!E42="","",IF('GACE Math 201'!E42&lt;'ACT M to SAT M'!$A$2,'ACT M to SAT M'!$B$2,IF('GACE Math 201'!E42&gt;'ACT M to SAT M'!A$28,'ACT M to SAT M'!B$28,VLOOKUP(E42,'ACT M to SAT M'!A:B,2,FALSE))))</f>
        <v/>
      </c>
      <c r="G42" s="11" t="str">
        <f t="shared" si="1"/>
        <v/>
      </c>
      <c r="H42" s="11" t="str">
        <f t="shared" si="6"/>
        <v/>
      </c>
      <c r="I42" s="11" t="str">
        <f t="shared" si="2"/>
        <v/>
      </c>
      <c r="J42" s="11" t="str">
        <f t="shared" si="7"/>
        <v/>
      </c>
      <c r="K42" s="11" t="str">
        <f t="shared" si="3"/>
        <v/>
      </c>
      <c r="L42" s="11" t="str">
        <f t="shared" si="8"/>
        <v/>
      </c>
      <c r="M42" s="11" t="str">
        <f>IF('GACE Math 201'!B42="","",'SAT M to CBEST M'!$A$2+'SAT M to CBEST M'!$B$2*F42)</f>
        <v/>
      </c>
      <c r="N42" s="11" t="str">
        <f>IF('GACE Math 201'!B42="","", IF(M42&lt;20, 20, IF(M42&gt;80, 80, M42)))</f>
        <v/>
      </c>
    </row>
    <row r="43" spans="1:14" x14ac:dyDescent="0.25">
      <c r="A43" s="11">
        <v>42</v>
      </c>
      <c r="B43" s="30"/>
      <c r="C43" s="25" t="str">
        <f t="shared" si="0"/>
        <v/>
      </c>
      <c r="D43" s="25" t="str">
        <f t="shared" si="4"/>
        <v/>
      </c>
      <c r="E43" s="25" t="str">
        <f t="shared" si="5"/>
        <v/>
      </c>
      <c r="F43" s="11" t="str">
        <f>IF('GACE Math 201'!E43="","",IF('GACE Math 201'!E43&lt;'ACT M to SAT M'!$A$2,'ACT M to SAT M'!$B$2,IF('GACE Math 201'!E43&gt;'ACT M to SAT M'!A$28,'ACT M to SAT M'!B$28,VLOOKUP(E43,'ACT M to SAT M'!A:B,2,FALSE))))</f>
        <v/>
      </c>
      <c r="G43" s="11" t="str">
        <f t="shared" si="1"/>
        <v/>
      </c>
      <c r="H43" s="11" t="str">
        <f t="shared" si="6"/>
        <v/>
      </c>
      <c r="I43" s="11" t="str">
        <f t="shared" si="2"/>
        <v/>
      </c>
      <c r="J43" s="11" t="str">
        <f t="shared" si="7"/>
        <v/>
      </c>
      <c r="K43" s="11" t="str">
        <f t="shared" si="3"/>
        <v/>
      </c>
      <c r="L43" s="11" t="str">
        <f t="shared" si="8"/>
        <v/>
      </c>
      <c r="M43" s="11" t="str">
        <f>IF('GACE Math 201'!B43="","",'SAT M to CBEST M'!$A$2+'SAT M to CBEST M'!$B$2*F43)</f>
        <v/>
      </c>
      <c r="N43" s="11" t="str">
        <f>IF('GACE Math 201'!B43="","", IF(M43&lt;20, 20, IF(M43&gt;80, 80, M43)))</f>
        <v/>
      </c>
    </row>
    <row r="44" spans="1:14" x14ac:dyDescent="0.25">
      <c r="A44" s="11">
        <v>43</v>
      </c>
      <c r="B44" s="30"/>
      <c r="C44" s="25" t="str">
        <f t="shared" si="0"/>
        <v/>
      </c>
      <c r="D44" s="25" t="str">
        <f t="shared" si="4"/>
        <v/>
      </c>
      <c r="E44" s="25" t="str">
        <f t="shared" si="5"/>
        <v/>
      </c>
      <c r="F44" s="11" t="str">
        <f>IF('GACE Math 201'!E44="","",IF('GACE Math 201'!E44&lt;'ACT M to SAT M'!$A$2,'ACT M to SAT M'!$B$2,IF('GACE Math 201'!E44&gt;'ACT M to SAT M'!A$28,'ACT M to SAT M'!B$28,VLOOKUP(E44,'ACT M to SAT M'!A:B,2,FALSE))))</f>
        <v/>
      </c>
      <c r="G44" s="11" t="str">
        <f t="shared" si="1"/>
        <v/>
      </c>
      <c r="H44" s="11" t="str">
        <f t="shared" si="6"/>
        <v/>
      </c>
      <c r="I44" s="11" t="str">
        <f t="shared" si="2"/>
        <v/>
      </c>
      <c r="J44" s="11" t="str">
        <f t="shared" si="7"/>
        <v/>
      </c>
      <c r="K44" s="11" t="str">
        <f t="shared" si="3"/>
        <v/>
      </c>
      <c r="L44" s="11" t="str">
        <f t="shared" si="8"/>
        <v/>
      </c>
      <c r="M44" s="11" t="str">
        <f>IF('GACE Math 201'!B44="","",'SAT M to CBEST M'!$A$2+'SAT M to CBEST M'!$B$2*F44)</f>
        <v/>
      </c>
      <c r="N44" s="11" t="str">
        <f>IF('GACE Math 201'!B44="","", IF(M44&lt;20, 20, IF(M44&gt;80, 80, M44)))</f>
        <v/>
      </c>
    </row>
    <row r="45" spans="1:14" x14ac:dyDescent="0.25">
      <c r="A45" s="11">
        <v>44</v>
      </c>
      <c r="B45" s="30"/>
      <c r="C45" s="25" t="str">
        <f t="shared" si="0"/>
        <v/>
      </c>
      <c r="D45" s="25" t="str">
        <f t="shared" si="4"/>
        <v/>
      </c>
      <c r="E45" s="25" t="str">
        <f t="shared" si="5"/>
        <v/>
      </c>
      <c r="F45" s="11" t="str">
        <f>IF('GACE Math 201'!E45="","",IF('GACE Math 201'!E45&lt;'ACT M to SAT M'!$A$2,'ACT M to SAT M'!$B$2,IF('GACE Math 201'!E45&gt;'ACT M to SAT M'!A$28,'ACT M to SAT M'!B$28,VLOOKUP(E45,'ACT M to SAT M'!A:B,2,FALSE))))</f>
        <v/>
      </c>
      <c r="G45" s="11" t="str">
        <f t="shared" si="1"/>
        <v/>
      </c>
      <c r="H45" s="11" t="str">
        <f t="shared" si="6"/>
        <v/>
      </c>
      <c r="I45" s="11" t="str">
        <f t="shared" si="2"/>
        <v/>
      </c>
      <c r="J45" s="11" t="str">
        <f t="shared" si="7"/>
        <v/>
      </c>
      <c r="K45" s="11" t="str">
        <f t="shared" si="3"/>
        <v/>
      </c>
      <c r="L45" s="11" t="str">
        <f t="shared" si="8"/>
        <v/>
      </c>
      <c r="M45" s="11" t="str">
        <f>IF('GACE Math 201'!B45="","",'SAT M to CBEST M'!$A$2+'SAT M to CBEST M'!$B$2*F45)</f>
        <v/>
      </c>
      <c r="N45" s="11" t="str">
        <f>IF('GACE Math 201'!B45="","", IF(M45&lt;20, 20, IF(M45&gt;80, 80, M45)))</f>
        <v/>
      </c>
    </row>
    <row r="46" spans="1:14" x14ac:dyDescent="0.25">
      <c r="A46" s="11">
        <v>45</v>
      </c>
      <c r="B46" s="30"/>
      <c r="C46" s="25" t="str">
        <f t="shared" si="0"/>
        <v/>
      </c>
      <c r="D46" s="25" t="str">
        <f t="shared" si="4"/>
        <v/>
      </c>
      <c r="E46" s="25" t="str">
        <f t="shared" si="5"/>
        <v/>
      </c>
      <c r="F46" s="11" t="str">
        <f>IF('GACE Math 201'!E46="","",IF('GACE Math 201'!E46&lt;'ACT M to SAT M'!$A$2,'ACT M to SAT M'!$B$2,IF('GACE Math 201'!E46&gt;'ACT M to SAT M'!A$28,'ACT M to SAT M'!B$28,VLOOKUP(E46,'ACT M to SAT M'!A:B,2,FALSE))))</f>
        <v/>
      </c>
      <c r="G46" s="11" t="str">
        <f t="shared" si="1"/>
        <v/>
      </c>
      <c r="H46" s="11" t="str">
        <f t="shared" si="6"/>
        <v/>
      </c>
      <c r="I46" s="11" t="str">
        <f t="shared" si="2"/>
        <v/>
      </c>
      <c r="J46" s="11" t="str">
        <f t="shared" si="7"/>
        <v/>
      </c>
      <c r="K46" s="11" t="str">
        <f t="shared" si="3"/>
        <v/>
      </c>
      <c r="L46" s="11" t="str">
        <f t="shared" si="8"/>
        <v/>
      </c>
      <c r="M46" s="11" t="str">
        <f>IF('GACE Math 201'!B46="","",'SAT M to CBEST M'!$A$2+'SAT M to CBEST M'!$B$2*F46)</f>
        <v/>
      </c>
      <c r="N46" s="11" t="str">
        <f>IF('GACE Math 201'!B46="","", IF(M46&lt;20, 20, IF(M46&gt;80, 80, M46)))</f>
        <v/>
      </c>
    </row>
    <row r="47" spans="1:14" x14ac:dyDescent="0.25">
      <c r="A47" s="11">
        <v>46</v>
      </c>
      <c r="B47" s="30"/>
      <c r="C47" s="25" t="str">
        <f t="shared" si="0"/>
        <v/>
      </c>
      <c r="D47" s="25" t="str">
        <f t="shared" si="4"/>
        <v/>
      </c>
      <c r="E47" s="25" t="str">
        <f t="shared" si="5"/>
        <v/>
      </c>
      <c r="F47" s="11" t="str">
        <f>IF('GACE Math 201'!E47="","",IF('GACE Math 201'!E47&lt;'ACT M to SAT M'!$A$2,'ACT M to SAT M'!$B$2,IF('GACE Math 201'!E47&gt;'ACT M to SAT M'!A$28,'ACT M to SAT M'!B$28,VLOOKUP(E47,'ACT M to SAT M'!A:B,2,FALSE))))</f>
        <v/>
      </c>
      <c r="G47" s="11" t="str">
        <f t="shared" si="1"/>
        <v/>
      </c>
      <c r="H47" s="11" t="str">
        <f t="shared" si="6"/>
        <v/>
      </c>
      <c r="I47" s="11" t="str">
        <f t="shared" si="2"/>
        <v/>
      </c>
      <c r="J47" s="11" t="str">
        <f t="shared" si="7"/>
        <v/>
      </c>
      <c r="K47" s="11" t="str">
        <f t="shared" si="3"/>
        <v/>
      </c>
      <c r="L47" s="11" t="str">
        <f t="shared" si="8"/>
        <v/>
      </c>
      <c r="M47" s="11" t="str">
        <f>IF('GACE Math 201'!B47="","",'SAT M to CBEST M'!$A$2+'SAT M to CBEST M'!$B$2*F47)</f>
        <v/>
      </c>
      <c r="N47" s="11" t="str">
        <f>IF('GACE Math 201'!B47="","", IF(M47&lt;20, 20, IF(M47&gt;80, 80, M47)))</f>
        <v/>
      </c>
    </row>
    <row r="48" spans="1:14" x14ac:dyDescent="0.25">
      <c r="A48" s="11">
        <v>47</v>
      </c>
      <c r="B48" s="30"/>
      <c r="C48" s="25" t="str">
        <f t="shared" si="0"/>
        <v/>
      </c>
      <c r="D48" s="25" t="str">
        <f t="shared" si="4"/>
        <v/>
      </c>
      <c r="E48" s="25" t="str">
        <f t="shared" si="5"/>
        <v/>
      </c>
      <c r="F48" s="11" t="str">
        <f>IF('GACE Math 201'!E48="","",IF('GACE Math 201'!E48&lt;'ACT M to SAT M'!$A$2,'ACT M to SAT M'!$B$2,IF('GACE Math 201'!E48&gt;'ACT M to SAT M'!A$28,'ACT M to SAT M'!B$28,VLOOKUP(E48,'ACT M to SAT M'!A:B,2,FALSE))))</f>
        <v/>
      </c>
      <c r="G48" s="11" t="str">
        <f t="shared" si="1"/>
        <v/>
      </c>
      <c r="H48" s="11" t="str">
        <f t="shared" si="6"/>
        <v/>
      </c>
      <c r="I48" s="11" t="str">
        <f t="shared" si="2"/>
        <v/>
      </c>
      <c r="J48" s="11" t="str">
        <f t="shared" si="7"/>
        <v/>
      </c>
      <c r="K48" s="11" t="str">
        <f t="shared" si="3"/>
        <v/>
      </c>
      <c r="L48" s="11" t="str">
        <f t="shared" si="8"/>
        <v/>
      </c>
      <c r="M48" s="11" t="str">
        <f>IF('GACE Math 201'!B48="","",'SAT M to CBEST M'!$A$2+'SAT M to CBEST M'!$B$2*F48)</f>
        <v/>
      </c>
      <c r="N48" s="11" t="str">
        <f>IF('GACE Math 201'!B48="","", IF(M48&lt;20, 20, IF(M48&gt;80, 80, M48)))</f>
        <v/>
      </c>
    </row>
    <row r="49" spans="1:14" x14ac:dyDescent="0.25">
      <c r="A49" s="11">
        <v>48</v>
      </c>
      <c r="B49" s="30"/>
      <c r="C49" s="25" t="str">
        <f t="shared" si="0"/>
        <v/>
      </c>
      <c r="D49" s="25" t="str">
        <f t="shared" si="4"/>
        <v/>
      </c>
      <c r="E49" s="25" t="str">
        <f t="shared" si="5"/>
        <v/>
      </c>
      <c r="F49" s="11" t="str">
        <f>IF('GACE Math 201'!E49="","",IF('GACE Math 201'!E49&lt;'ACT M to SAT M'!$A$2,'ACT M to SAT M'!$B$2,IF('GACE Math 201'!E49&gt;'ACT M to SAT M'!A$28,'ACT M to SAT M'!B$28,VLOOKUP(E49,'ACT M to SAT M'!A:B,2,FALSE))))</f>
        <v/>
      </c>
      <c r="G49" s="11" t="str">
        <f t="shared" si="1"/>
        <v/>
      </c>
      <c r="H49" s="11" t="str">
        <f t="shared" si="6"/>
        <v/>
      </c>
      <c r="I49" s="11" t="str">
        <f t="shared" si="2"/>
        <v/>
      </c>
      <c r="J49" s="11" t="str">
        <f t="shared" si="7"/>
        <v/>
      </c>
      <c r="K49" s="11" t="str">
        <f t="shared" si="3"/>
        <v/>
      </c>
      <c r="L49" s="11" t="str">
        <f t="shared" si="8"/>
        <v/>
      </c>
      <c r="M49" s="11" t="str">
        <f>IF('GACE Math 201'!B49="","",'SAT M to CBEST M'!$A$2+'SAT M to CBEST M'!$B$2*F49)</f>
        <v/>
      </c>
      <c r="N49" s="11" t="str">
        <f>IF('GACE Math 201'!B49="","", IF(M49&lt;20, 20, IF(M49&gt;80, 80, M49)))</f>
        <v/>
      </c>
    </row>
    <row r="50" spans="1:14" x14ac:dyDescent="0.25">
      <c r="A50" s="11">
        <v>49</v>
      </c>
      <c r="B50" s="30"/>
      <c r="C50" s="25" t="str">
        <f t="shared" si="0"/>
        <v/>
      </c>
      <c r="D50" s="25" t="str">
        <f t="shared" si="4"/>
        <v/>
      </c>
      <c r="E50" s="25" t="str">
        <f t="shared" si="5"/>
        <v/>
      </c>
      <c r="F50" s="11" t="str">
        <f>IF('GACE Math 201'!E50="","",IF('GACE Math 201'!E50&lt;'ACT M to SAT M'!$A$2,'ACT M to SAT M'!$B$2,IF('GACE Math 201'!E50&gt;'ACT M to SAT M'!A$28,'ACT M to SAT M'!B$28,VLOOKUP(E50,'ACT M to SAT M'!A:B,2,FALSE))))</f>
        <v/>
      </c>
      <c r="G50" s="11" t="str">
        <f t="shared" si="1"/>
        <v/>
      </c>
      <c r="H50" s="11" t="str">
        <f t="shared" si="6"/>
        <v/>
      </c>
      <c r="I50" s="11" t="str">
        <f t="shared" si="2"/>
        <v/>
      </c>
      <c r="J50" s="11" t="str">
        <f t="shared" si="7"/>
        <v/>
      </c>
      <c r="K50" s="11" t="str">
        <f t="shared" si="3"/>
        <v/>
      </c>
      <c r="L50" s="11" t="str">
        <f t="shared" si="8"/>
        <v/>
      </c>
      <c r="M50" s="11" t="str">
        <f>IF('GACE Math 201'!B50="","",'SAT M to CBEST M'!$A$2+'SAT M to CBEST M'!$B$2*F50)</f>
        <v/>
      </c>
      <c r="N50" s="11" t="str">
        <f>IF('GACE Math 201'!B50="","", IF(M50&lt;20, 20, IF(M50&gt;80, 80, M50)))</f>
        <v/>
      </c>
    </row>
    <row r="51" spans="1:14" x14ac:dyDescent="0.25">
      <c r="A51" s="11">
        <v>50</v>
      </c>
      <c r="B51" s="30"/>
      <c r="C51" s="25" t="str">
        <f t="shared" si="0"/>
        <v/>
      </c>
      <c r="D51" s="25" t="str">
        <f t="shared" si="4"/>
        <v/>
      </c>
      <c r="E51" s="25" t="str">
        <f t="shared" si="5"/>
        <v/>
      </c>
      <c r="F51" s="11" t="str">
        <f>IF('GACE Math 201'!E51="","",IF('GACE Math 201'!E51&lt;'ACT M to SAT M'!$A$2,'ACT M to SAT M'!$B$2,IF('GACE Math 201'!E51&gt;'ACT M to SAT M'!A$28,'ACT M to SAT M'!B$28,VLOOKUP(E51,'ACT M to SAT M'!A:B,2,FALSE))))</f>
        <v/>
      </c>
      <c r="G51" s="11" t="str">
        <f t="shared" si="1"/>
        <v/>
      </c>
      <c r="H51" s="11" t="str">
        <f t="shared" si="6"/>
        <v/>
      </c>
      <c r="I51" s="11" t="str">
        <f t="shared" si="2"/>
        <v/>
      </c>
      <c r="J51" s="11" t="str">
        <f t="shared" si="7"/>
        <v/>
      </c>
      <c r="K51" s="11" t="str">
        <f t="shared" si="3"/>
        <v/>
      </c>
      <c r="L51" s="11" t="str">
        <f t="shared" si="8"/>
        <v/>
      </c>
      <c r="M51" s="11" t="str">
        <f>IF('GACE Math 201'!B51="","",'SAT M to CBEST M'!$A$2+'SAT M to CBEST M'!$B$2*F51)</f>
        <v/>
      </c>
      <c r="N51" s="11" t="str">
        <f>IF('GACE Math 201'!B51="","", IF(M51&lt;20, 20, IF(M51&gt;80, 80, M51)))</f>
        <v/>
      </c>
    </row>
    <row r="52" spans="1:14" x14ac:dyDescent="0.25">
      <c r="A52" s="11">
        <v>51</v>
      </c>
      <c r="B52" s="30"/>
      <c r="C52" s="25" t="str">
        <f t="shared" si="0"/>
        <v/>
      </c>
      <c r="D52" s="25" t="str">
        <f t="shared" si="4"/>
        <v/>
      </c>
      <c r="E52" s="25" t="str">
        <f t="shared" si="5"/>
        <v/>
      </c>
      <c r="F52" s="11" t="str">
        <f>IF('GACE Math 201'!E52="","",IF('GACE Math 201'!E52&lt;'ACT M to SAT M'!$A$2,'ACT M to SAT M'!$B$2,IF('GACE Math 201'!E52&gt;'ACT M to SAT M'!A$28,'ACT M to SAT M'!B$28,VLOOKUP(E52,'ACT M to SAT M'!A:B,2,FALSE))))</f>
        <v/>
      </c>
      <c r="G52" s="11" t="str">
        <f t="shared" si="1"/>
        <v/>
      </c>
      <c r="H52" s="11" t="str">
        <f t="shared" si="6"/>
        <v/>
      </c>
      <c r="I52" s="11" t="str">
        <f t="shared" si="2"/>
        <v/>
      </c>
      <c r="J52" s="11" t="str">
        <f t="shared" si="7"/>
        <v/>
      </c>
      <c r="K52" s="11" t="str">
        <f t="shared" si="3"/>
        <v/>
      </c>
      <c r="L52" s="11" t="str">
        <f t="shared" si="8"/>
        <v/>
      </c>
      <c r="M52" s="11" t="str">
        <f>IF('GACE Math 201'!B52="","",'SAT M to CBEST M'!$A$2+'SAT M to CBEST M'!$B$2*F52)</f>
        <v/>
      </c>
      <c r="N52" s="11" t="str">
        <f>IF('GACE Math 201'!B52="","", IF(M52&lt;20, 20, IF(M52&gt;80, 80, M52)))</f>
        <v/>
      </c>
    </row>
    <row r="53" spans="1:14" x14ac:dyDescent="0.25">
      <c r="A53" s="11">
        <v>52</v>
      </c>
      <c r="B53" s="30"/>
      <c r="C53" s="25" t="str">
        <f t="shared" si="0"/>
        <v/>
      </c>
      <c r="D53" s="25" t="str">
        <f t="shared" si="4"/>
        <v/>
      </c>
      <c r="E53" s="25" t="str">
        <f t="shared" si="5"/>
        <v/>
      </c>
      <c r="F53" s="11" t="str">
        <f>IF('GACE Math 201'!E53="","",IF('GACE Math 201'!E53&lt;'ACT M to SAT M'!$A$2,'ACT M to SAT M'!$B$2,IF('GACE Math 201'!E53&gt;'ACT M to SAT M'!A$28,'ACT M to SAT M'!B$28,VLOOKUP(E53,'ACT M to SAT M'!A:B,2,FALSE))))</f>
        <v/>
      </c>
      <c r="G53" s="11" t="str">
        <f t="shared" si="1"/>
        <v/>
      </c>
      <c r="H53" s="11" t="str">
        <f t="shared" si="6"/>
        <v/>
      </c>
      <c r="I53" s="11" t="str">
        <f t="shared" si="2"/>
        <v/>
      </c>
      <c r="J53" s="11" t="str">
        <f t="shared" si="7"/>
        <v/>
      </c>
      <c r="K53" s="11" t="str">
        <f t="shared" si="3"/>
        <v/>
      </c>
      <c r="L53" s="11" t="str">
        <f t="shared" si="8"/>
        <v/>
      </c>
      <c r="M53" s="11" t="str">
        <f>IF('GACE Math 201'!B53="","",'SAT M to CBEST M'!$A$2+'SAT M to CBEST M'!$B$2*F53)</f>
        <v/>
      </c>
      <c r="N53" s="11" t="str">
        <f>IF('GACE Math 201'!B53="","", IF(M53&lt;20, 20, IF(M53&gt;80, 80, M53)))</f>
        <v/>
      </c>
    </row>
    <row r="54" spans="1:14" x14ac:dyDescent="0.25">
      <c r="A54" s="11">
        <v>53</v>
      </c>
      <c r="B54" s="30"/>
      <c r="C54" s="25" t="str">
        <f t="shared" si="0"/>
        <v/>
      </c>
      <c r="D54" s="25" t="str">
        <f t="shared" si="4"/>
        <v/>
      </c>
      <c r="E54" s="25" t="str">
        <f t="shared" si="5"/>
        <v/>
      </c>
      <c r="F54" s="11" t="str">
        <f>IF('GACE Math 201'!E54="","",IF('GACE Math 201'!E54&lt;'ACT M to SAT M'!$A$2,'ACT M to SAT M'!$B$2,IF('GACE Math 201'!E54&gt;'ACT M to SAT M'!A$28,'ACT M to SAT M'!B$28,VLOOKUP(E54,'ACT M to SAT M'!A:B,2,FALSE))))</f>
        <v/>
      </c>
      <c r="G54" s="11" t="str">
        <f t="shared" si="1"/>
        <v/>
      </c>
      <c r="H54" s="11" t="str">
        <f t="shared" si="6"/>
        <v/>
      </c>
      <c r="I54" s="11" t="str">
        <f t="shared" si="2"/>
        <v/>
      </c>
      <c r="J54" s="11" t="str">
        <f t="shared" si="7"/>
        <v/>
      </c>
      <c r="K54" s="11" t="str">
        <f t="shared" si="3"/>
        <v/>
      </c>
      <c r="L54" s="11" t="str">
        <f t="shared" si="8"/>
        <v/>
      </c>
      <c r="M54" s="11" t="str">
        <f>IF('GACE Math 201'!B54="","",'SAT M to CBEST M'!$A$2+'SAT M to CBEST M'!$B$2*F54)</f>
        <v/>
      </c>
      <c r="N54" s="11" t="str">
        <f>IF('GACE Math 201'!B54="","", IF(M54&lt;20, 20, IF(M54&gt;80, 80, M54)))</f>
        <v/>
      </c>
    </row>
    <row r="55" spans="1:14" x14ac:dyDescent="0.25">
      <c r="A55" s="11">
        <v>54</v>
      </c>
      <c r="B55" s="30"/>
      <c r="C55" s="25" t="str">
        <f t="shared" si="0"/>
        <v/>
      </c>
      <c r="D55" s="25" t="str">
        <f t="shared" si="4"/>
        <v/>
      </c>
      <c r="E55" s="25" t="str">
        <f t="shared" si="5"/>
        <v/>
      </c>
      <c r="F55" s="11" t="str">
        <f>IF('GACE Math 201'!E55="","",IF('GACE Math 201'!E55&lt;'ACT M to SAT M'!$A$2,'ACT M to SAT M'!$B$2,IF('GACE Math 201'!E55&gt;'ACT M to SAT M'!A$28,'ACT M to SAT M'!B$28,VLOOKUP(E55,'ACT M to SAT M'!A:B,2,FALSE))))</f>
        <v/>
      </c>
      <c r="G55" s="11" t="str">
        <f t="shared" si="1"/>
        <v/>
      </c>
      <c r="H55" s="11" t="str">
        <f t="shared" si="6"/>
        <v/>
      </c>
      <c r="I55" s="11" t="str">
        <f t="shared" si="2"/>
        <v/>
      </c>
      <c r="J55" s="11" t="str">
        <f t="shared" si="7"/>
        <v/>
      </c>
      <c r="K55" s="11" t="str">
        <f t="shared" si="3"/>
        <v/>
      </c>
      <c r="L55" s="11" t="str">
        <f t="shared" si="8"/>
        <v/>
      </c>
      <c r="M55" s="11" t="str">
        <f>IF('GACE Math 201'!B55="","",'SAT M to CBEST M'!$A$2+'SAT M to CBEST M'!$B$2*F55)</f>
        <v/>
      </c>
      <c r="N55" s="11" t="str">
        <f>IF('GACE Math 201'!B55="","", IF(M55&lt;20, 20, IF(M55&gt;80, 80, M55)))</f>
        <v/>
      </c>
    </row>
    <row r="56" spans="1:14" x14ac:dyDescent="0.25">
      <c r="A56" s="11">
        <v>55</v>
      </c>
      <c r="B56" s="30"/>
      <c r="C56" s="25" t="str">
        <f t="shared" si="0"/>
        <v/>
      </c>
      <c r="D56" s="25" t="str">
        <f t="shared" si="4"/>
        <v/>
      </c>
      <c r="E56" s="25" t="str">
        <f t="shared" si="5"/>
        <v/>
      </c>
      <c r="F56" s="11" t="str">
        <f>IF('GACE Math 201'!E56="","",IF('GACE Math 201'!E56&lt;'ACT M to SAT M'!$A$2,'ACT M to SAT M'!$B$2,IF('GACE Math 201'!E56&gt;'ACT M to SAT M'!A$28,'ACT M to SAT M'!B$28,VLOOKUP(E56,'ACT M to SAT M'!A:B,2,FALSE))))</f>
        <v/>
      </c>
      <c r="G56" s="11" t="str">
        <f t="shared" si="1"/>
        <v/>
      </c>
      <c r="H56" s="11" t="str">
        <f t="shared" si="6"/>
        <v/>
      </c>
      <c r="I56" s="11" t="str">
        <f t="shared" si="2"/>
        <v/>
      </c>
      <c r="J56" s="11" t="str">
        <f t="shared" si="7"/>
        <v/>
      </c>
      <c r="K56" s="11" t="str">
        <f t="shared" si="3"/>
        <v/>
      </c>
      <c r="L56" s="11" t="str">
        <f t="shared" si="8"/>
        <v/>
      </c>
      <c r="M56" s="11" t="str">
        <f>IF('GACE Math 201'!B56="","",'SAT M to CBEST M'!$A$2+'SAT M to CBEST M'!$B$2*F56)</f>
        <v/>
      </c>
      <c r="N56" s="11" t="str">
        <f>IF('GACE Math 201'!B56="","", IF(M56&lt;20, 20, IF(M56&gt;80, 80, M56)))</f>
        <v/>
      </c>
    </row>
    <row r="57" spans="1:14" x14ac:dyDescent="0.25">
      <c r="A57" s="11">
        <v>56</v>
      </c>
      <c r="B57" s="30"/>
      <c r="C57" s="25" t="str">
        <f t="shared" si="0"/>
        <v/>
      </c>
      <c r="D57" s="25" t="str">
        <f t="shared" si="4"/>
        <v/>
      </c>
      <c r="E57" s="25" t="str">
        <f t="shared" si="5"/>
        <v/>
      </c>
      <c r="F57" s="11" t="str">
        <f>IF('GACE Math 201'!E57="","",IF('GACE Math 201'!E57&lt;'ACT M to SAT M'!$A$2,'ACT M to SAT M'!$B$2,IF('GACE Math 201'!E57&gt;'ACT M to SAT M'!A$28,'ACT M to SAT M'!B$28,VLOOKUP(E57,'ACT M to SAT M'!A:B,2,FALSE))))</f>
        <v/>
      </c>
      <c r="G57" s="11" t="str">
        <f t="shared" si="1"/>
        <v/>
      </c>
      <c r="H57" s="11" t="str">
        <f t="shared" si="6"/>
        <v/>
      </c>
      <c r="I57" s="11" t="str">
        <f t="shared" si="2"/>
        <v/>
      </c>
      <c r="J57" s="11" t="str">
        <f t="shared" si="7"/>
        <v/>
      </c>
      <c r="K57" s="11" t="str">
        <f t="shared" si="3"/>
        <v/>
      </c>
      <c r="L57" s="11" t="str">
        <f t="shared" si="8"/>
        <v/>
      </c>
      <c r="M57" s="11" t="str">
        <f>IF('GACE Math 201'!B57="","",'SAT M to CBEST M'!$A$2+'SAT M to CBEST M'!$B$2*F57)</f>
        <v/>
      </c>
      <c r="N57" s="11" t="str">
        <f>IF('GACE Math 201'!B57="","", IF(M57&lt;20, 20, IF(M57&gt;80, 80, M57)))</f>
        <v/>
      </c>
    </row>
    <row r="58" spans="1:14" x14ac:dyDescent="0.25">
      <c r="A58" s="11">
        <v>57</v>
      </c>
      <c r="B58" s="30"/>
      <c r="C58" s="25" t="str">
        <f t="shared" si="0"/>
        <v/>
      </c>
      <c r="D58" s="25" t="str">
        <f t="shared" si="4"/>
        <v/>
      </c>
      <c r="E58" s="25" t="str">
        <f t="shared" si="5"/>
        <v/>
      </c>
      <c r="F58" s="11" t="str">
        <f>IF('GACE Math 201'!E58="","",IF('GACE Math 201'!E58&lt;'ACT M to SAT M'!$A$2,'ACT M to SAT M'!$B$2,IF('GACE Math 201'!E58&gt;'ACT M to SAT M'!A$28,'ACT M to SAT M'!B$28,VLOOKUP(E58,'ACT M to SAT M'!A:B,2,FALSE))))</f>
        <v/>
      </c>
      <c r="G58" s="11" t="str">
        <f t="shared" si="1"/>
        <v/>
      </c>
      <c r="H58" s="11" t="str">
        <f t="shared" si="6"/>
        <v/>
      </c>
      <c r="I58" s="11" t="str">
        <f t="shared" si="2"/>
        <v/>
      </c>
      <c r="J58" s="11" t="str">
        <f t="shared" si="7"/>
        <v/>
      </c>
      <c r="K58" s="11" t="str">
        <f t="shared" si="3"/>
        <v/>
      </c>
      <c r="L58" s="11" t="str">
        <f t="shared" si="8"/>
        <v/>
      </c>
      <c r="M58" s="11" t="str">
        <f>IF('GACE Math 201'!B58="","",'SAT M to CBEST M'!$A$2+'SAT M to CBEST M'!$B$2*F58)</f>
        <v/>
      </c>
      <c r="N58" s="11" t="str">
        <f>IF('GACE Math 201'!B58="","", IF(M58&lt;20, 20, IF(M58&gt;80, 80, M58)))</f>
        <v/>
      </c>
    </row>
    <row r="59" spans="1:14" x14ac:dyDescent="0.25">
      <c r="A59" s="11">
        <v>58</v>
      </c>
      <c r="B59" s="30"/>
      <c r="C59" s="25" t="str">
        <f t="shared" si="0"/>
        <v/>
      </c>
      <c r="D59" s="25" t="str">
        <f t="shared" si="4"/>
        <v/>
      </c>
      <c r="E59" s="25" t="str">
        <f t="shared" si="5"/>
        <v/>
      </c>
      <c r="F59" s="11" t="str">
        <f>IF('GACE Math 201'!E59="","",IF('GACE Math 201'!E59&lt;'ACT M to SAT M'!$A$2,'ACT M to SAT M'!$B$2,IF('GACE Math 201'!E59&gt;'ACT M to SAT M'!A$28,'ACT M to SAT M'!B$28,VLOOKUP(E59,'ACT M to SAT M'!A:B,2,FALSE))))</f>
        <v/>
      </c>
      <c r="G59" s="11" t="str">
        <f t="shared" si="1"/>
        <v/>
      </c>
      <c r="H59" s="11" t="str">
        <f t="shared" si="6"/>
        <v/>
      </c>
      <c r="I59" s="11" t="str">
        <f t="shared" si="2"/>
        <v/>
      </c>
      <c r="J59" s="11" t="str">
        <f t="shared" si="7"/>
        <v/>
      </c>
      <c r="K59" s="11" t="str">
        <f t="shared" si="3"/>
        <v/>
      </c>
      <c r="L59" s="11" t="str">
        <f t="shared" si="8"/>
        <v/>
      </c>
      <c r="M59" s="11" t="str">
        <f>IF('GACE Math 201'!B59="","",'SAT M to CBEST M'!$A$2+'SAT M to CBEST M'!$B$2*F59)</f>
        <v/>
      </c>
      <c r="N59" s="11" t="str">
        <f>IF('GACE Math 201'!B59="","", IF(M59&lt;20, 20, IF(M59&gt;80, 80, M59)))</f>
        <v/>
      </c>
    </row>
    <row r="60" spans="1:14" x14ac:dyDescent="0.25">
      <c r="A60" s="11">
        <v>59</v>
      </c>
      <c r="B60" s="30"/>
      <c r="C60" s="25" t="str">
        <f t="shared" si="0"/>
        <v/>
      </c>
      <c r="D60" s="25" t="str">
        <f t="shared" si="4"/>
        <v/>
      </c>
      <c r="E60" s="25" t="str">
        <f t="shared" si="5"/>
        <v/>
      </c>
      <c r="F60" s="11" t="str">
        <f>IF('GACE Math 201'!E60="","",IF('GACE Math 201'!E60&lt;'ACT M to SAT M'!$A$2,'ACT M to SAT M'!$B$2,IF('GACE Math 201'!E60&gt;'ACT M to SAT M'!A$28,'ACT M to SAT M'!B$28,VLOOKUP(E60,'ACT M to SAT M'!A:B,2,FALSE))))</f>
        <v/>
      </c>
      <c r="G60" s="11" t="str">
        <f t="shared" si="1"/>
        <v/>
      </c>
      <c r="H60" s="11" t="str">
        <f t="shared" si="6"/>
        <v/>
      </c>
      <c r="I60" s="11" t="str">
        <f t="shared" si="2"/>
        <v/>
      </c>
      <c r="J60" s="11" t="str">
        <f t="shared" si="7"/>
        <v/>
      </c>
      <c r="K60" s="11" t="str">
        <f t="shared" si="3"/>
        <v/>
      </c>
      <c r="L60" s="11" t="str">
        <f t="shared" si="8"/>
        <v/>
      </c>
      <c r="M60" s="11" t="str">
        <f>IF('GACE Math 201'!B60="","",'SAT M to CBEST M'!$A$2+'SAT M to CBEST M'!$B$2*F60)</f>
        <v/>
      </c>
      <c r="N60" s="11" t="str">
        <f>IF('GACE Math 201'!B60="","", IF(M60&lt;20, 20, IF(M60&gt;80, 80, M60)))</f>
        <v/>
      </c>
    </row>
    <row r="61" spans="1:14" x14ac:dyDescent="0.25">
      <c r="A61" s="11">
        <v>60</v>
      </c>
      <c r="B61" s="30"/>
      <c r="C61" s="25" t="str">
        <f t="shared" si="0"/>
        <v/>
      </c>
      <c r="D61" s="25" t="str">
        <f t="shared" si="4"/>
        <v/>
      </c>
      <c r="E61" s="25" t="str">
        <f t="shared" si="5"/>
        <v/>
      </c>
      <c r="F61" s="11" t="str">
        <f>IF('GACE Math 201'!E61="","",IF('GACE Math 201'!E61&lt;'ACT M to SAT M'!$A$2,'ACT M to SAT M'!$B$2,IF('GACE Math 201'!E61&gt;'ACT M to SAT M'!A$28,'ACT M to SAT M'!B$28,VLOOKUP(E61,'ACT M to SAT M'!A:B,2,FALSE))))</f>
        <v/>
      </c>
      <c r="G61" s="11" t="str">
        <f t="shared" si="1"/>
        <v/>
      </c>
      <c r="H61" s="11" t="str">
        <f t="shared" si="6"/>
        <v/>
      </c>
      <c r="I61" s="11" t="str">
        <f t="shared" si="2"/>
        <v/>
      </c>
      <c r="J61" s="11" t="str">
        <f t="shared" si="7"/>
        <v/>
      </c>
      <c r="K61" s="11" t="str">
        <f t="shared" si="3"/>
        <v/>
      </c>
      <c r="L61" s="11" t="str">
        <f t="shared" si="8"/>
        <v/>
      </c>
      <c r="M61" s="11" t="str">
        <f>IF('GACE Math 201'!B61="","",'SAT M to CBEST M'!$A$2+'SAT M to CBEST M'!$B$2*F61)</f>
        <v/>
      </c>
      <c r="N61" s="11" t="str">
        <f>IF('GACE Math 201'!B61="","", IF(M61&lt;20, 20, IF(M61&gt;80, 80, M61)))</f>
        <v/>
      </c>
    </row>
    <row r="62" spans="1:14" x14ac:dyDescent="0.25">
      <c r="A62" s="11">
        <v>61</v>
      </c>
      <c r="B62" s="30"/>
      <c r="C62" s="25" t="str">
        <f t="shared" si="0"/>
        <v/>
      </c>
      <c r="D62" s="25" t="str">
        <f t="shared" si="4"/>
        <v/>
      </c>
      <c r="E62" s="25" t="str">
        <f t="shared" si="5"/>
        <v/>
      </c>
      <c r="F62" s="11" t="str">
        <f>IF('GACE Math 201'!E62="","",IF('GACE Math 201'!E62&lt;'ACT M to SAT M'!$A$2,'ACT M to SAT M'!$B$2,IF('GACE Math 201'!E62&gt;'ACT M to SAT M'!A$28,'ACT M to SAT M'!B$28,VLOOKUP(E62,'ACT M to SAT M'!A:B,2,FALSE))))</f>
        <v/>
      </c>
      <c r="G62" s="11" t="str">
        <f t="shared" si="1"/>
        <v/>
      </c>
      <c r="H62" s="11" t="str">
        <f t="shared" si="6"/>
        <v/>
      </c>
      <c r="I62" s="11" t="str">
        <f t="shared" si="2"/>
        <v/>
      </c>
      <c r="J62" s="11" t="str">
        <f t="shared" si="7"/>
        <v/>
      </c>
      <c r="K62" s="11" t="str">
        <f t="shared" si="3"/>
        <v/>
      </c>
      <c r="L62" s="11" t="str">
        <f t="shared" si="8"/>
        <v/>
      </c>
      <c r="M62" s="11" t="str">
        <f>IF('GACE Math 201'!B62="","",'SAT M to CBEST M'!$A$2+'SAT M to CBEST M'!$B$2*F62)</f>
        <v/>
      </c>
      <c r="N62" s="11" t="str">
        <f>IF('GACE Math 201'!B62="","", IF(M62&lt;20, 20, IF(M62&gt;80, 80, M62)))</f>
        <v/>
      </c>
    </row>
    <row r="63" spans="1:14" x14ac:dyDescent="0.25">
      <c r="A63" s="11">
        <v>62</v>
      </c>
      <c r="B63" s="30"/>
      <c r="C63" s="25" t="str">
        <f t="shared" si="0"/>
        <v/>
      </c>
      <c r="D63" s="25" t="str">
        <f t="shared" si="4"/>
        <v/>
      </c>
      <c r="E63" s="25" t="str">
        <f t="shared" si="5"/>
        <v/>
      </c>
      <c r="F63" s="11" t="str">
        <f>IF('GACE Math 201'!E63="","",IF('GACE Math 201'!E63&lt;'ACT M to SAT M'!$A$2,'ACT M to SAT M'!$B$2,IF('GACE Math 201'!E63&gt;'ACT M to SAT M'!A$28,'ACT M to SAT M'!B$28,VLOOKUP(E63,'ACT M to SAT M'!A:B,2,FALSE))))</f>
        <v/>
      </c>
      <c r="G63" s="11" t="str">
        <f t="shared" si="1"/>
        <v/>
      </c>
      <c r="H63" s="11" t="str">
        <f t="shared" si="6"/>
        <v/>
      </c>
      <c r="I63" s="11" t="str">
        <f t="shared" si="2"/>
        <v/>
      </c>
      <c r="J63" s="11" t="str">
        <f t="shared" si="7"/>
        <v/>
      </c>
      <c r="K63" s="11" t="str">
        <f t="shared" si="3"/>
        <v/>
      </c>
      <c r="L63" s="11" t="str">
        <f t="shared" si="8"/>
        <v/>
      </c>
      <c r="M63" s="11" t="str">
        <f>IF('GACE Math 201'!B63="","",'SAT M to CBEST M'!$A$2+'SAT M to CBEST M'!$B$2*F63)</f>
        <v/>
      </c>
      <c r="N63" s="11" t="str">
        <f>IF('GACE Math 201'!B63="","", IF(M63&lt;20, 20, IF(M63&gt;80, 80, M63)))</f>
        <v/>
      </c>
    </row>
    <row r="64" spans="1:14" x14ac:dyDescent="0.25">
      <c r="A64" s="11">
        <v>63</v>
      </c>
      <c r="B64" s="30"/>
      <c r="C64" s="25" t="str">
        <f t="shared" si="0"/>
        <v/>
      </c>
      <c r="D64" s="25" t="str">
        <f t="shared" si="4"/>
        <v/>
      </c>
      <c r="E64" s="25" t="str">
        <f t="shared" si="5"/>
        <v/>
      </c>
      <c r="F64" s="11" t="str">
        <f>IF('GACE Math 201'!E64="","",IF('GACE Math 201'!E64&lt;'ACT M to SAT M'!$A$2,'ACT M to SAT M'!$B$2,IF('GACE Math 201'!E64&gt;'ACT M to SAT M'!A$28,'ACT M to SAT M'!B$28,VLOOKUP(E64,'ACT M to SAT M'!A:B,2,FALSE))))</f>
        <v/>
      </c>
      <c r="G64" s="11" t="str">
        <f t="shared" si="1"/>
        <v/>
      </c>
      <c r="H64" s="11" t="str">
        <f t="shared" si="6"/>
        <v/>
      </c>
      <c r="I64" s="11" t="str">
        <f t="shared" si="2"/>
        <v/>
      </c>
      <c r="J64" s="11" t="str">
        <f t="shared" si="7"/>
        <v/>
      </c>
      <c r="K64" s="11" t="str">
        <f t="shared" si="3"/>
        <v/>
      </c>
      <c r="L64" s="11" t="str">
        <f t="shared" si="8"/>
        <v/>
      </c>
      <c r="M64" s="11" t="str">
        <f>IF('GACE Math 201'!B64="","",'SAT M to CBEST M'!$A$2+'SAT M to CBEST M'!$B$2*F64)</f>
        <v/>
      </c>
      <c r="N64" s="11" t="str">
        <f>IF('GACE Math 201'!B64="","", IF(M64&lt;20, 20, IF(M64&gt;80, 80, M64)))</f>
        <v/>
      </c>
    </row>
    <row r="65" spans="1:14" x14ac:dyDescent="0.25">
      <c r="A65" s="11">
        <v>64</v>
      </c>
      <c r="B65" s="30"/>
      <c r="C65" s="25" t="str">
        <f t="shared" si="0"/>
        <v/>
      </c>
      <c r="D65" s="25" t="str">
        <f t="shared" si="4"/>
        <v/>
      </c>
      <c r="E65" s="25" t="str">
        <f t="shared" si="5"/>
        <v/>
      </c>
      <c r="F65" s="11" t="str">
        <f>IF('GACE Math 201'!E65="","",IF('GACE Math 201'!E65&lt;'ACT M to SAT M'!$A$2,'ACT M to SAT M'!$B$2,IF('GACE Math 201'!E65&gt;'ACT M to SAT M'!A$28,'ACT M to SAT M'!B$28,VLOOKUP(E65,'ACT M to SAT M'!A:B,2,FALSE))))</f>
        <v/>
      </c>
      <c r="G65" s="11" t="str">
        <f t="shared" si="1"/>
        <v/>
      </c>
      <c r="H65" s="11" t="str">
        <f t="shared" si="6"/>
        <v/>
      </c>
      <c r="I65" s="11" t="str">
        <f t="shared" si="2"/>
        <v/>
      </c>
      <c r="J65" s="11" t="str">
        <f t="shared" si="7"/>
        <v/>
      </c>
      <c r="K65" s="11" t="str">
        <f t="shared" si="3"/>
        <v/>
      </c>
      <c r="L65" s="11" t="str">
        <f t="shared" si="8"/>
        <v/>
      </c>
      <c r="M65" s="11" t="str">
        <f>IF('GACE Math 201'!B65="","",'SAT M to CBEST M'!$A$2+'SAT M to CBEST M'!$B$2*F65)</f>
        <v/>
      </c>
      <c r="N65" s="11" t="str">
        <f>IF('GACE Math 201'!B65="","", IF(M65&lt;20, 20, IF(M65&gt;80, 80, M65)))</f>
        <v/>
      </c>
    </row>
    <row r="66" spans="1:14" x14ac:dyDescent="0.25">
      <c r="A66" s="11">
        <v>65</v>
      </c>
      <c r="B66" s="30"/>
      <c r="C66" s="25" t="str">
        <f t="shared" ref="C66:C129" si="9">IF(B66="","",IF(B66&gt;=250, upperinterceptPAAM201toACTM+B66*upperslopePAAM201toACTM, lowerinterceptPAAM201toACTM+B66*lowerslopePAAM201toACTM))</f>
        <v/>
      </c>
      <c r="D66" s="25" t="str">
        <f t="shared" si="4"/>
        <v/>
      </c>
      <c r="E66" s="25" t="str">
        <f t="shared" si="5"/>
        <v/>
      </c>
      <c r="F66" s="11" t="str">
        <f>IF('GACE Math 201'!E66="","",IF('GACE Math 201'!E66&lt;'ACT M to SAT M'!$A$2,'ACT M to SAT M'!$B$2,IF('GACE Math 201'!E66&gt;'ACT M to SAT M'!A$28,'ACT M to SAT M'!B$28,VLOOKUP(E66,'ACT M to SAT M'!A:B,2,FALSE))))</f>
        <v/>
      </c>
      <c r="G66" s="11" t="str">
        <f t="shared" ref="G66:G129" si="10">IF(B66="","",interceptACTMtoPCM5732+slopeACTMtoPCM5732*E66)</f>
        <v/>
      </c>
      <c r="H66" s="11" t="str">
        <f t="shared" si="6"/>
        <v/>
      </c>
      <c r="I66" s="11" t="str">
        <f t="shared" ref="I66:I129" si="11">IF(B66="","",interceptACTMtoPCM5733+slopeACTMtoPCM5733*E66)</f>
        <v/>
      </c>
      <c r="J66" s="11" t="str">
        <f t="shared" si="7"/>
        <v/>
      </c>
      <c r="K66" s="11" t="str">
        <f t="shared" ref="K66:K129" si="12">IF(B66="","",IF(E66&gt;=16, upperinterceptACTMtoPAAM211+E66*upperslopeACTMtoPAAM211, lowerinterceptACTMtoPAAM211+E66*lowerslopeACTMtoPAAM211))</f>
        <v/>
      </c>
      <c r="L66" s="11" t="str">
        <f t="shared" si="8"/>
        <v/>
      </c>
      <c r="M66" s="11" t="str">
        <f>IF('GACE Math 201'!B66="","",'SAT M to CBEST M'!$A$2+'SAT M to CBEST M'!$B$2*F66)</f>
        <v/>
      </c>
      <c r="N66" s="11" t="str">
        <f>IF('GACE Math 201'!B66="","", IF(M66&lt;20, 20, IF(M66&gt;80, 80, M66)))</f>
        <v/>
      </c>
    </row>
    <row r="67" spans="1:14" x14ac:dyDescent="0.25">
      <c r="A67" s="11">
        <v>66</v>
      </c>
      <c r="B67" s="30"/>
      <c r="C67" s="25" t="str">
        <f t="shared" si="9"/>
        <v/>
      </c>
      <c r="D67" s="25" t="str">
        <f t="shared" ref="D67:D130" si="13">IF(B67="","", IF(C67&lt;1, 1, IF(C67&gt;36, 36, C67)))</f>
        <v/>
      </c>
      <c r="E67" s="25" t="str">
        <f t="shared" ref="E67:E130" si="14">IF(ISBLANK(B67), "", ROUND(D67, 0))</f>
        <v/>
      </c>
      <c r="F67" s="11" t="str">
        <f>IF('GACE Math 201'!E67="","",IF('GACE Math 201'!E67&lt;'ACT M to SAT M'!$A$2,'ACT M to SAT M'!$B$2,IF('GACE Math 201'!E67&gt;'ACT M to SAT M'!A$28,'ACT M to SAT M'!B$28,VLOOKUP(E67,'ACT M to SAT M'!A:B,2,FALSE))))</f>
        <v/>
      </c>
      <c r="G67" s="11" t="str">
        <f t="shared" si="10"/>
        <v/>
      </c>
      <c r="H67" s="11" t="str">
        <f t="shared" ref="H67:H130" si="15">IF(B67="","", IF(G67&lt;100, 100, IF(G67&gt;200, 200, G67)))</f>
        <v/>
      </c>
      <c r="I67" s="11" t="str">
        <f t="shared" si="11"/>
        <v/>
      </c>
      <c r="J67" s="11" t="str">
        <f t="shared" ref="J67:J130" si="16">IF(B67="","", IF(I67&lt;100, 100, IF(I67&gt;200, 200, I67)))</f>
        <v/>
      </c>
      <c r="K67" s="11" t="str">
        <f t="shared" si="12"/>
        <v/>
      </c>
      <c r="L67" s="11" t="str">
        <f t="shared" ref="L67:L130" si="17">IF(B67="","", IF(K67&lt;100, 100, IF(K67&gt;300, 300, K67)))</f>
        <v/>
      </c>
      <c r="M67" s="11" t="str">
        <f>IF('GACE Math 201'!B67="","",'SAT M to CBEST M'!$A$2+'SAT M to CBEST M'!$B$2*F67)</f>
        <v/>
      </c>
      <c r="N67" s="11" t="str">
        <f>IF('GACE Math 201'!B67="","", IF(M67&lt;20, 20, IF(M67&gt;80, 80, M67)))</f>
        <v/>
      </c>
    </row>
    <row r="68" spans="1:14" x14ac:dyDescent="0.25">
      <c r="A68" s="11">
        <v>67</v>
      </c>
      <c r="B68" s="30"/>
      <c r="C68" s="25" t="str">
        <f t="shared" si="9"/>
        <v/>
      </c>
      <c r="D68" s="25" t="str">
        <f t="shared" si="13"/>
        <v/>
      </c>
      <c r="E68" s="25" t="str">
        <f t="shared" si="14"/>
        <v/>
      </c>
      <c r="F68" s="11" t="str">
        <f>IF('GACE Math 201'!E68="","",IF('GACE Math 201'!E68&lt;'ACT M to SAT M'!$A$2,'ACT M to SAT M'!$B$2,IF('GACE Math 201'!E68&gt;'ACT M to SAT M'!A$28,'ACT M to SAT M'!B$28,VLOOKUP(E68,'ACT M to SAT M'!A:B,2,FALSE))))</f>
        <v/>
      </c>
      <c r="G68" s="11" t="str">
        <f t="shared" si="10"/>
        <v/>
      </c>
      <c r="H68" s="11" t="str">
        <f t="shared" si="15"/>
        <v/>
      </c>
      <c r="I68" s="11" t="str">
        <f t="shared" si="11"/>
        <v/>
      </c>
      <c r="J68" s="11" t="str">
        <f t="shared" si="16"/>
        <v/>
      </c>
      <c r="K68" s="11" t="str">
        <f t="shared" si="12"/>
        <v/>
      </c>
      <c r="L68" s="11" t="str">
        <f t="shared" si="17"/>
        <v/>
      </c>
      <c r="M68" s="11" t="str">
        <f>IF('GACE Math 201'!B68="","",'SAT M to CBEST M'!$A$2+'SAT M to CBEST M'!$B$2*F68)</f>
        <v/>
      </c>
      <c r="N68" s="11" t="str">
        <f>IF('GACE Math 201'!B68="","", IF(M68&lt;20, 20, IF(M68&gt;80, 80, M68)))</f>
        <v/>
      </c>
    </row>
    <row r="69" spans="1:14" x14ac:dyDescent="0.25">
      <c r="A69" s="11">
        <v>68</v>
      </c>
      <c r="B69" s="30"/>
      <c r="C69" s="25" t="str">
        <f t="shared" si="9"/>
        <v/>
      </c>
      <c r="D69" s="25" t="str">
        <f t="shared" si="13"/>
        <v/>
      </c>
      <c r="E69" s="25" t="str">
        <f t="shared" si="14"/>
        <v/>
      </c>
      <c r="F69" s="11" t="str">
        <f>IF('GACE Math 201'!E69="","",IF('GACE Math 201'!E69&lt;'ACT M to SAT M'!$A$2,'ACT M to SAT M'!$B$2,IF('GACE Math 201'!E69&gt;'ACT M to SAT M'!A$28,'ACT M to SAT M'!B$28,VLOOKUP(E69,'ACT M to SAT M'!A:B,2,FALSE))))</f>
        <v/>
      </c>
      <c r="G69" s="11" t="str">
        <f t="shared" si="10"/>
        <v/>
      </c>
      <c r="H69" s="11" t="str">
        <f t="shared" si="15"/>
        <v/>
      </c>
      <c r="I69" s="11" t="str">
        <f t="shared" si="11"/>
        <v/>
      </c>
      <c r="J69" s="11" t="str">
        <f t="shared" si="16"/>
        <v/>
      </c>
      <c r="K69" s="11" t="str">
        <f t="shared" si="12"/>
        <v/>
      </c>
      <c r="L69" s="11" t="str">
        <f t="shared" si="17"/>
        <v/>
      </c>
      <c r="M69" s="11" t="str">
        <f>IF('GACE Math 201'!B69="","",'SAT M to CBEST M'!$A$2+'SAT M to CBEST M'!$B$2*F69)</f>
        <v/>
      </c>
      <c r="N69" s="11" t="str">
        <f>IF('GACE Math 201'!B69="","", IF(M69&lt;20, 20, IF(M69&gt;80, 80, M69)))</f>
        <v/>
      </c>
    </row>
    <row r="70" spans="1:14" x14ac:dyDescent="0.25">
      <c r="A70" s="11">
        <v>69</v>
      </c>
      <c r="B70" s="30"/>
      <c r="C70" s="25" t="str">
        <f t="shared" si="9"/>
        <v/>
      </c>
      <c r="D70" s="25" t="str">
        <f t="shared" si="13"/>
        <v/>
      </c>
      <c r="E70" s="25" t="str">
        <f t="shared" si="14"/>
        <v/>
      </c>
      <c r="F70" s="11" t="str">
        <f>IF('GACE Math 201'!E70="","",IF('GACE Math 201'!E70&lt;'ACT M to SAT M'!$A$2,'ACT M to SAT M'!$B$2,IF('GACE Math 201'!E70&gt;'ACT M to SAT M'!A$28,'ACT M to SAT M'!B$28,VLOOKUP(E70,'ACT M to SAT M'!A:B,2,FALSE))))</f>
        <v/>
      </c>
      <c r="G70" s="11" t="str">
        <f t="shared" si="10"/>
        <v/>
      </c>
      <c r="H70" s="11" t="str">
        <f t="shared" si="15"/>
        <v/>
      </c>
      <c r="I70" s="11" t="str">
        <f t="shared" si="11"/>
        <v/>
      </c>
      <c r="J70" s="11" t="str">
        <f t="shared" si="16"/>
        <v/>
      </c>
      <c r="K70" s="11" t="str">
        <f t="shared" si="12"/>
        <v/>
      </c>
      <c r="L70" s="11" t="str">
        <f t="shared" si="17"/>
        <v/>
      </c>
      <c r="M70" s="11" t="str">
        <f>IF('GACE Math 201'!B70="","",'SAT M to CBEST M'!$A$2+'SAT M to CBEST M'!$B$2*F70)</f>
        <v/>
      </c>
      <c r="N70" s="11" t="str">
        <f>IF('GACE Math 201'!B70="","", IF(M70&lt;20, 20, IF(M70&gt;80, 80, M70)))</f>
        <v/>
      </c>
    </row>
    <row r="71" spans="1:14" x14ac:dyDescent="0.25">
      <c r="A71" s="11">
        <v>70</v>
      </c>
      <c r="B71" s="30"/>
      <c r="C71" s="25" t="str">
        <f t="shared" si="9"/>
        <v/>
      </c>
      <c r="D71" s="25" t="str">
        <f t="shared" si="13"/>
        <v/>
      </c>
      <c r="E71" s="25" t="str">
        <f t="shared" si="14"/>
        <v/>
      </c>
      <c r="F71" s="11" t="str">
        <f>IF('GACE Math 201'!E71="","",IF('GACE Math 201'!E71&lt;'ACT M to SAT M'!$A$2,'ACT M to SAT M'!$B$2,IF('GACE Math 201'!E71&gt;'ACT M to SAT M'!A$28,'ACT M to SAT M'!B$28,VLOOKUP(E71,'ACT M to SAT M'!A:B,2,FALSE))))</f>
        <v/>
      </c>
      <c r="G71" s="11" t="str">
        <f t="shared" si="10"/>
        <v/>
      </c>
      <c r="H71" s="11" t="str">
        <f t="shared" si="15"/>
        <v/>
      </c>
      <c r="I71" s="11" t="str">
        <f t="shared" si="11"/>
        <v/>
      </c>
      <c r="J71" s="11" t="str">
        <f t="shared" si="16"/>
        <v/>
      </c>
      <c r="K71" s="11" t="str">
        <f t="shared" si="12"/>
        <v/>
      </c>
      <c r="L71" s="11" t="str">
        <f t="shared" si="17"/>
        <v/>
      </c>
      <c r="M71" s="11" t="str">
        <f>IF('GACE Math 201'!B71="","",'SAT M to CBEST M'!$A$2+'SAT M to CBEST M'!$B$2*F71)</f>
        <v/>
      </c>
      <c r="N71" s="11" t="str">
        <f>IF('GACE Math 201'!B71="","", IF(M71&lt;20, 20, IF(M71&gt;80, 80, M71)))</f>
        <v/>
      </c>
    </row>
    <row r="72" spans="1:14" x14ac:dyDescent="0.25">
      <c r="A72" s="11">
        <v>71</v>
      </c>
      <c r="B72" s="30"/>
      <c r="C72" s="25" t="str">
        <f t="shared" si="9"/>
        <v/>
      </c>
      <c r="D72" s="25" t="str">
        <f t="shared" si="13"/>
        <v/>
      </c>
      <c r="E72" s="25" t="str">
        <f t="shared" si="14"/>
        <v/>
      </c>
      <c r="F72" s="11" t="str">
        <f>IF('GACE Math 201'!E72="","",IF('GACE Math 201'!E72&lt;'ACT M to SAT M'!$A$2,'ACT M to SAT M'!$B$2,IF('GACE Math 201'!E72&gt;'ACT M to SAT M'!A$28,'ACT M to SAT M'!B$28,VLOOKUP(E72,'ACT M to SAT M'!A:B,2,FALSE))))</f>
        <v/>
      </c>
      <c r="G72" s="11" t="str">
        <f t="shared" si="10"/>
        <v/>
      </c>
      <c r="H72" s="11" t="str">
        <f t="shared" si="15"/>
        <v/>
      </c>
      <c r="I72" s="11" t="str">
        <f t="shared" si="11"/>
        <v/>
      </c>
      <c r="J72" s="11" t="str">
        <f t="shared" si="16"/>
        <v/>
      </c>
      <c r="K72" s="11" t="str">
        <f t="shared" si="12"/>
        <v/>
      </c>
      <c r="L72" s="11" t="str">
        <f t="shared" si="17"/>
        <v/>
      </c>
      <c r="M72" s="11" t="str">
        <f>IF('GACE Math 201'!B72="","",'SAT M to CBEST M'!$A$2+'SAT M to CBEST M'!$B$2*F72)</f>
        <v/>
      </c>
      <c r="N72" s="11" t="str">
        <f>IF('GACE Math 201'!B72="","", IF(M72&lt;20, 20, IF(M72&gt;80, 80, M72)))</f>
        <v/>
      </c>
    </row>
    <row r="73" spans="1:14" x14ac:dyDescent="0.25">
      <c r="A73" s="11">
        <v>72</v>
      </c>
      <c r="B73" s="30"/>
      <c r="C73" s="25" t="str">
        <f t="shared" si="9"/>
        <v/>
      </c>
      <c r="D73" s="25" t="str">
        <f t="shared" si="13"/>
        <v/>
      </c>
      <c r="E73" s="25" t="str">
        <f t="shared" si="14"/>
        <v/>
      </c>
      <c r="F73" s="11" t="str">
        <f>IF('GACE Math 201'!E73="","",IF('GACE Math 201'!E73&lt;'ACT M to SAT M'!$A$2,'ACT M to SAT M'!$B$2,IF('GACE Math 201'!E73&gt;'ACT M to SAT M'!A$28,'ACT M to SAT M'!B$28,VLOOKUP(E73,'ACT M to SAT M'!A:B,2,FALSE))))</f>
        <v/>
      </c>
      <c r="G73" s="11" t="str">
        <f t="shared" si="10"/>
        <v/>
      </c>
      <c r="H73" s="11" t="str">
        <f t="shared" si="15"/>
        <v/>
      </c>
      <c r="I73" s="11" t="str">
        <f t="shared" si="11"/>
        <v/>
      </c>
      <c r="J73" s="11" t="str">
        <f t="shared" si="16"/>
        <v/>
      </c>
      <c r="K73" s="11" t="str">
        <f t="shared" si="12"/>
        <v/>
      </c>
      <c r="L73" s="11" t="str">
        <f t="shared" si="17"/>
        <v/>
      </c>
      <c r="M73" s="11" t="str">
        <f>IF('GACE Math 201'!B73="","",'SAT M to CBEST M'!$A$2+'SAT M to CBEST M'!$B$2*F73)</f>
        <v/>
      </c>
      <c r="N73" s="11" t="str">
        <f>IF('GACE Math 201'!B73="","", IF(M73&lt;20, 20, IF(M73&gt;80, 80, M73)))</f>
        <v/>
      </c>
    </row>
    <row r="74" spans="1:14" x14ac:dyDescent="0.25">
      <c r="A74" s="11">
        <v>73</v>
      </c>
      <c r="B74" s="30"/>
      <c r="C74" s="25" t="str">
        <f t="shared" si="9"/>
        <v/>
      </c>
      <c r="D74" s="25" t="str">
        <f t="shared" si="13"/>
        <v/>
      </c>
      <c r="E74" s="25" t="str">
        <f t="shared" si="14"/>
        <v/>
      </c>
      <c r="F74" s="11" t="str">
        <f>IF('GACE Math 201'!E74="","",IF('GACE Math 201'!E74&lt;'ACT M to SAT M'!$A$2,'ACT M to SAT M'!$B$2,IF('GACE Math 201'!E74&gt;'ACT M to SAT M'!A$28,'ACT M to SAT M'!B$28,VLOOKUP(E74,'ACT M to SAT M'!A:B,2,FALSE))))</f>
        <v/>
      </c>
      <c r="G74" s="11" t="str">
        <f t="shared" si="10"/>
        <v/>
      </c>
      <c r="H74" s="11" t="str">
        <f t="shared" si="15"/>
        <v/>
      </c>
      <c r="I74" s="11" t="str">
        <f t="shared" si="11"/>
        <v/>
      </c>
      <c r="J74" s="11" t="str">
        <f t="shared" si="16"/>
        <v/>
      </c>
      <c r="K74" s="11" t="str">
        <f t="shared" si="12"/>
        <v/>
      </c>
      <c r="L74" s="11" t="str">
        <f t="shared" si="17"/>
        <v/>
      </c>
      <c r="M74" s="11" t="str">
        <f>IF('GACE Math 201'!B74="","",'SAT M to CBEST M'!$A$2+'SAT M to CBEST M'!$B$2*F74)</f>
        <v/>
      </c>
      <c r="N74" s="11" t="str">
        <f>IF('GACE Math 201'!B74="","", IF(M74&lt;20, 20, IF(M74&gt;80, 80, M74)))</f>
        <v/>
      </c>
    </row>
    <row r="75" spans="1:14" x14ac:dyDescent="0.25">
      <c r="A75" s="11">
        <v>74</v>
      </c>
      <c r="B75" s="30"/>
      <c r="C75" s="25" t="str">
        <f t="shared" si="9"/>
        <v/>
      </c>
      <c r="D75" s="25" t="str">
        <f t="shared" si="13"/>
        <v/>
      </c>
      <c r="E75" s="25" t="str">
        <f t="shared" si="14"/>
        <v/>
      </c>
      <c r="F75" s="11" t="str">
        <f>IF('GACE Math 201'!E75="","",IF('GACE Math 201'!E75&lt;'ACT M to SAT M'!$A$2,'ACT M to SAT M'!$B$2,IF('GACE Math 201'!E75&gt;'ACT M to SAT M'!A$28,'ACT M to SAT M'!B$28,VLOOKUP(E75,'ACT M to SAT M'!A:B,2,FALSE))))</f>
        <v/>
      </c>
      <c r="G75" s="11" t="str">
        <f t="shared" si="10"/>
        <v/>
      </c>
      <c r="H75" s="11" t="str">
        <f t="shared" si="15"/>
        <v/>
      </c>
      <c r="I75" s="11" t="str">
        <f t="shared" si="11"/>
        <v/>
      </c>
      <c r="J75" s="11" t="str">
        <f t="shared" si="16"/>
        <v/>
      </c>
      <c r="K75" s="11" t="str">
        <f t="shared" si="12"/>
        <v/>
      </c>
      <c r="L75" s="11" t="str">
        <f t="shared" si="17"/>
        <v/>
      </c>
      <c r="M75" s="11" t="str">
        <f>IF('GACE Math 201'!B75="","",'SAT M to CBEST M'!$A$2+'SAT M to CBEST M'!$B$2*F75)</f>
        <v/>
      </c>
      <c r="N75" s="11" t="str">
        <f>IF('GACE Math 201'!B75="","", IF(M75&lt;20, 20, IF(M75&gt;80, 80, M75)))</f>
        <v/>
      </c>
    </row>
    <row r="76" spans="1:14" x14ac:dyDescent="0.25">
      <c r="A76" s="11">
        <v>75</v>
      </c>
      <c r="B76" s="30"/>
      <c r="C76" s="25" t="str">
        <f t="shared" si="9"/>
        <v/>
      </c>
      <c r="D76" s="25" t="str">
        <f t="shared" si="13"/>
        <v/>
      </c>
      <c r="E76" s="25" t="str">
        <f t="shared" si="14"/>
        <v/>
      </c>
      <c r="F76" s="11" t="str">
        <f>IF('GACE Math 201'!E76="","",IF('GACE Math 201'!E76&lt;'ACT M to SAT M'!$A$2,'ACT M to SAT M'!$B$2,IF('GACE Math 201'!E76&gt;'ACT M to SAT M'!A$28,'ACT M to SAT M'!B$28,VLOOKUP(E76,'ACT M to SAT M'!A:B,2,FALSE))))</f>
        <v/>
      </c>
      <c r="G76" s="11" t="str">
        <f t="shared" si="10"/>
        <v/>
      </c>
      <c r="H76" s="11" t="str">
        <f t="shared" si="15"/>
        <v/>
      </c>
      <c r="I76" s="11" t="str">
        <f t="shared" si="11"/>
        <v/>
      </c>
      <c r="J76" s="11" t="str">
        <f t="shared" si="16"/>
        <v/>
      </c>
      <c r="K76" s="11" t="str">
        <f t="shared" si="12"/>
        <v/>
      </c>
      <c r="L76" s="11" t="str">
        <f t="shared" si="17"/>
        <v/>
      </c>
      <c r="M76" s="11" t="str">
        <f>IF('GACE Math 201'!B76="","",'SAT M to CBEST M'!$A$2+'SAT M to CBEST M'!$B$2*F76)</f>
        <v/>
      </c>
      <c r="N76" s="11" t="str">
        <f>IF('GACE Math 201'!B76="","", IF(M76&lt;20, 20, IF(M76&gt;80, 80, M76)))</f>
        <v/>
      </c>
    </row>
    <row r="77" spans="1:14" x14ac:dyDescent="0.25">
      <c r="A77" s="11">
        <v>76</v>
      </c>
      <c r="B77" s="30"/>
      <c r="C77" s="25" t="str">
        <f t="shared" si="9"/>
        <v/>
      </c>
      <c r="D77" s="25" t="str">
        <f t="shared" si="13"/>
        <v/>
      </c>
      <c r="E77" s="25" t="str">
        <f t="shared" si="14"/>
        <v/>
      </c>
      <c r="F77" s="11" t="str">
        <f>IF('GACE Math 201'!E77="","",IF('GACE Math 201'!E77&lt;'ACT M to SAT M'!$A$2,'ACT M to SAT M'!$B$2,IF('GACE Math 201'!E77&gt;'ACT M to SAT M'!A$28,'ACT M to SAT M'!B$28,VLOOKUP(E77,'ACT M to SAT M'!A:B,2,FALSE))))</f>
        <v/>
      </c>
      <c r="G77" s="11" t="str">
        <f t="shared" si="10"/>
        <v/>
      </c>
      <c r="H77" s="11" t="str">
        <f t="shared" si="15"/>
        <v/>
      </c>
      <c r="I77" s="11" t="str">
        <f t="shared" si="11"/>
        <v/>
      </c>
      <c r="J77" s="11" t="str">
        <f t="shared" si="16"/>
        <v/>
      </c>
      <c r="K77" s="11" t="str">
        <f t="shared" si="12"/>
        <v/>
      </c>
      <c r="L77" s="11" t="str">
        <f t="shared" si="17"/>
        <v/>
      </c>
      <c r="M77" s="11" t="str">
        <f>IF('GACE Math 201'!B77="","",'SAT M to CBEST M'!$A$2+'SAT M to CBEST M'!$B$2*F77)</f>
        <v/>
      </c>
      <c r="N77" s="11" t="str">
        <f>IF('GACE Math 201'!B77="","", IF(M77&lt;20, 20, IF(M77&gt;80, 80, M77)))</f>
        <v/>
      </c>
    </row>
    <row r="78" spans="1:14" x14ac:dyDescent="0.25">
      <c r="A78" s="11">
        <v>77</v>
      </c>
      <c r="B78" s="30"/>
      <c r="C78" s="25" t="str">
        <f t="shared" si="9"/>
        <v/>
      </c>
      <c r="D78" s="25" t="str">
        <f t="shared" si="13"/>
        <v/>
      </c>
      <c r="E78" s="25" t="str">
        <f t="shared" si="14"/>
        <v/>
      </c>
      <c r="F78" s="11" t="str">
        <f>IF('GACE Math 201'!E78="","",IF('GACE Math 201'!E78&lt;'ACT M to SAT M'!$A$2,'ACT M to SAT M'!$B$2,IF('GACE Math 201'!E78&gt;'ACT M to SAT M'!A$28,'ACT M to SAT M'!B$28,VLOOKUP(E78,'ACT M to SAT M'!A:B,2,FALSE))))</f>
        <v/>
      </c>
      <c r="G78" s="11" t="str">
        <f t="shared" si="10"/>
        <v/>
      </c>
      <c r="H78" s="11" t="str">
        <f t="shared" si="15"/>
        <v/>
      </c>
      <c r="I78" s="11" t="str">
        <f t="shared" si="11"/>
        <v/>
      </c>
      <c r="J78" s="11" t="str">
        <f t="shared" si="16"/>
        <v/>
      </c>
      <c r="K78" s="11" t="str">
        <f t="shared" si="12"/>
        <v/>
      </c>
      <c r="L78" s="11" t="str">
        <f t="shared" si="17"/>
        <v/>
      </c>
      <c r="M78" s="11" t="str">
        <f>IF('GACE Math 201'!B78="","",'SAT M to CBEST M'!$A$2+'SAT M to CBEST M'!$B$2*F78)</f>
        <v/>
      </c>
      <c r="N78" s="11" t="str">
        <f>IF('GACE Math 201'!B78="","", IF(M78&lt;20, 20, IF(M78&gt;80, 80, M78)))</f>
        <v/>
      </c>
    </row>
    <row r="79" spans="1:14" x14ac:dyDescent="0.25">
      <c r="A79" s="11">
        <v>78</v>
      </c>
      <c r="B79" s="30"/>
      <c r="C79" s="25" t="str">
        <f t="shared" si="9"/>
        <v/>
      </c>
      <c r="D79" s="25" t="str">
        <f t="shared" si="13"/>
        <v/>
      </c>
      <c r="E79" s="25" t="str">
        <f t="shared" si="14"/>
        <v/>
      </c>
      <c r="F79" s="11" t="str">
        <f>IF('GACE Math 201'!E79="","",IF('GACE Math 201'!E79&lt;'ACT M to SAT M'!$A$2,'ACT M to SAT M'!$B$2,IF('GACE Math 201'!E79&gt;'ACT M to SAT M'!A$28,'ACT M to SAT M'!B$28,VLOOKUP(E79,'ACT M to SAT M'!A:B,2,FALSE))))</f>
        <v/>
      </c>
      <c r="G79" s="11" t="str">
        <f t="shared" si="10"/>
        <v/>
      </c>
      <c r="H79" s="11" t="str">
        <f t="shared" si="15"/>
        <v/>
      </c>
      <c r="I79" s="11" t="str">
        <f t="shared" si="11"/>
        <v/>
      </c>
      <c r="J79" s="11" t="str">
        <f t="shared" si="16"/>
        <v/>
      </c>
      <c r="K79" s="11" t="str">
        <f t="shared" si="12"/>
        <v/>
      </c>
      <c r="L79" s="11" t="str">
        <f t="shared" si="17"/>
        <v/>
      </c>
      <c r="M79" s="11" t="str">
        <f>IF('GACE Math 201'!B79="","",'SAT M to CBEST M'!$A$2+'SAT M to CBEST M'!$B$2*F79)</f>
        <v/>
      </c>
      <c r="N79" s="11" t="str">
        <f>IF('GACE Math 201'!B79="","", IF(M79&lt;20, 20, IF(M79&gt;80, 80, M79)))</f>
        <v/>
      </c>
    </row>
    <row r="80" spans="1:14" x14ac:dyDescent="0.25">
      <c r="A80" s="11">
        <v>79</v>
      </c>
      <c r="B80" s="30"/>
      <c r="C80" s="25" t="str">
        <f t="shared" si="9"/>
        <v/>
      </c>
      <c r="D80" s="25" t="str">
        <f t="shared" si="13"/>
        <v/>
      </c>
      <c r="E80" s="25" t="str">
        <f t="shared" si="14"/>
        <v/>
      </c>
      <c r="F80" s="11" t="str">
        <f>IF('GACE Math 201'!E80="","",IF('GACE Math 201'!E80&lt;'ACT M to SAT M'!$A$2,'ACT M to SAT M'!$B$2,IF('GACE Math 201'!E80&gt;'ACT M to SAT M'!A$28,'ACT M to SAT M'!B$28,VLOOKUP(E80,'ACT M to SAT M'!A:B,2,FALSE))))</f>
        <v/>
      </c>
      <c r="G80" s="11" t="str">
        <f t="shared" si="10"/>
        <v/>
      </c>
      <c r="H80" s="11" t="str">
        <f t="shared" si="15"/>
        <v/>
      </c>
      <c r="I80" s="11" t="str">
        <f t="shared" si="11"/>
        <v/>
      </c>
      <c r="J80" s="11" t="str">
        <f t="shared" si="16"/>
        <v/>
      </c>
      <c r="K80" s="11" t="str">
        <f t="shared" si="12"/>
        <v/>
      </c>
      <c r="L80" s="11" t="str">
        <f t="shared" si="17"/>
        <v/>
      </c>
      <c r="M80" s="11" t="str">
        <f>IF('GACE Math 201'!B80="","",'SAT M to CBEST M'!$A$2+'SAT M to CBEST M'!$B$2*F80)</f>
        <v/>
      </c>
      <c r="N80" s="11" t="str">
        <f>IF('GACE Math 201'!B80="","", IF(M80&lt;20, 20, IF(M80&gt;80, 80, M80)))</f>
        <v/>
      </c>
    </row>
    <row r="81" spans="1:14" x14ac:dyDescent="0.25">
      <c r="A81" s="11">
        <v>80</v>
      </c>
      <c r="B81" s="30"/>
      <c r="C81" s="25" t="str">
        <f t="shared" si="9"/>
        <v/>
      </c>
      <c r="D81" s="25" t="str">
        <f t="shared" si="13"/>
        <v/>
      </c>
      <c r="E81" s="25" t="str">
        <f t="shared" si="14"/>
        <v/>
      </c>
      <c r="F81" s="11" t="str">
        <f>IF('GACE Math 201'!E81="","",IF('GACE Math 201'!E81&lt;'ACT M to SAT M'!$A$2,'ACT M to SAT M'!$B$2,IF('GACE Math 201'!E81&gt;'ACT M to SAT M'!A$28,'ACT M to SAT M'!B$28,VLOOKUP(E81,'ACT M to SAT M'!A:B,2,FALSE))))</f>
        <v/>
      </c>
      <c r="G81" s="11" t="str">
        <f t="shared" si="10"/>
        <v/>
      </c>
      <c r="H81" s="11" t="str">
        <f t="shared" si="15"/>
        <v/>
      </c>
      <c r="I81" s="11" t="str">
        <f t="shared" si="11"/>
        <v/>
      </c>
      <c r="J81" s="11" t="str">
        <f t="shared" si="16"/>
        <v/>
      </c>
      <c r="K81" s="11" t="str">
        <f t="shared" si="12"/>
        <v/>
      </c>
      <c r="L81" s="11" t="str">
        <f t="shared" si="17"/>
        <v/>
      </c>
      <c r="M81" s="11" t="str">
        <f>IF('GACE Math 201'!B81="","",'SAT M to CBEST M'!$A$2+'SAT M to CBEST M'!$B$2*F81)</f>
        <v/>
      </c>
      <c r="N81" s="11" t="str">
        <f>IF('GACE Math 201'!B81="","", IF(M81&lt;20, 20, IF(M81&gt;80, 80, M81)))</f>
        <v/>
      </c>
    </row>
    <row r="82" spans="1:14" x14ac:dyDescent="0.25">
      <c r="A82" s="11">
        <v>81</v>
      </c>
      <c r="B82" s="30"/>
      <c r="C82" s="25" t="str">
        <f t="shared" si="9"/>
        <v/>
      </c>
      <c r="D82" s="25" t="str">
        <f t="shared" si="13"/>
        <v/>
      </c>
      <c r="E82" s="25" t="str">
        <f t="shared" si="14"/>
        <v/>
      </c>
      <c r="F82" s="11" t="str">
        <f>IF('GACE Math 201'!E82="","",IF('GACE Math 201'!E82&lt;'ACT M to SAT M'!$A$2,'ACT M to SAT M'!$B$2,IF('GACE Math 201'!E82&gt;'ACT M to SAT M'!A$28,'ACT M to SAT M'!B$28,VLOOKUP(E82,'ACT M to SAT M'!A:B,2,FALSE))))</f>
        <v/>
      </c>
      <c r="G82" s="11" t="str">
        <f t="shared" si="10"/>
        <v/>
      </c>
      <c r="H82" s="11" t="str">
        <f t="shared" si="15"/>
        <v/>
      </c>
      <c r="I82" s="11" t="str">
        <f t="shared" si="11"/>
        <v/>
      </c>
      <c r="J82" s="11" t="str">
        <f t="shared" si="16"/>
        <v/>
      </c>
      <c r="K82" s="11" t="str">
        <f t="shared" si="12"/>
        <v/>
      </c>
      <c r="L82" s="11" t="str">
        <f t="shared" si="17"/>
        <v/>
      </c>
      <c r="M82" s="11" t="str">
        <f>IF('GACE Math 201'!B82="","",'SAT M to CBEST M'!$A$2+'SAT M to CBEST M'!$B$2*F82)</f>
        <v/>
      </c>
      <c r="N82" s="11" t="str">
        <f>IF('GACE Math 201'!B82="","", IF(M82&lt;20, 20, IF(M82&gt;80, 80, M82)))</f>
        <v/>
      </c>
    </row>
    <row r="83" spans="1:14" x14ac:dyDescent="0.25">
      <c r="A83" s="11">
        <v>82</v>
      </c>
      <c r="B83" s="30"/>
      <c r="C83" s="25" t="str">
        <f t="shared" si="9"/>
        <v/>
      </c>
      <c r="D83" s="25" t="str">
        <f t="shared" si="13"/>
        <v/>
      </c>
      <c r="E83" s="25" t="str">
        <f t="shared" si="14"/>
        <v/>
      </c>
      <c r="F83" s="11" t="str">
        <f>IF('GACE Math 201'!E83="","",IF('GACE Math 201'!E83&lt;'ACT M to SAT M'!$A$2,'ACT M to SAT M'!$B$2,IF('GACE Math 201'!E83&gt;'ACT M to SAT M'!A$28,'ACT M to SAT M'!B$28,VLOOKUP(E83,'ACT M to SAT M'!A:B,2,FALSE))))</f>
        <v/>
      </c>
      <c r="G83" s="11" t="str">
        <f t="shared" si="10"/>
        <v/>
      </c>
      <c r="H83" s="11" t="str">
        <f t="shared" si="15"/>
        <v/>
      </c>
      <c r="I83" s="11" t="str">
        <f t="shared" si="11"/>
        <v/>
      </c>
      <c r="J83" s="11" t="str">
        <f t="shared" si="16"/>
        <v/>
      </c>
      <c r="K83" s="11" t="str">
        <f t="shared" si="12"/>
        <v/>
      </c>
      <c r="L83" s="11" t="str">
        <f t="shared" si="17"/>
        <v/>
      </c>
      <c r="M83" s="11" t="str">
        <f>IF('GACE Math 201'!B83="","",'SAT M to CBEST M'!$A$2+'SAT M to CBEST M'!$B$2*F83)</f>
        <v/>
      </c>
      <c r="N83" s="11" t="str">
        <f>IF('GACE Math 201'!B83="","", IF(M83&lt;20, 20, IF(M83&gt;80, 80, M83)))</f>
        <v/>
      </c>
    </row>
    <row r="84" spans="1:14" x14ac:dyDescent="0.25">
      <c r="A84" s="11">
        <v>83</v>
      </c>
      <c r="B84" s="30"/>
      <c r="C84" s="25" t="str">
        <f t="shared" si="9"/>
        <v/>
      </c>
      <c r="D84" s="25" t="str">
        <f t="shared" si="13"/>
        <v/>
      </c>
      <c r="E84" s="25" t="str">
        <f t="shared" si="14"/>
        <v/>
      </c>
      <c r="F84" s="11" t="str">
        <f>IF('GACE Math 201'!E84="","",IF('GACE Math 201'!E84&lt;'ACT M to SAT M'!$A$2,'ACT M to SAT M'!$B$2,IF('GACE Math 201'!E84&gt;'ACT M to SAT M'!A$28,'ACT M to SAT M'!B$28,VLOOKUP(E84,'ACT M to SAT M'!A:B,2,FALSE))))</f>
        <v/>
      </c>
      <c r="G84" s="11" t="str">
        <f t="shared" si="10"/>
        <v/>
      </c>
      <c r="H84" s="11" t="str">
        <f t="shared" si="15"/>
        <v/>
      </c>
      <c r="I84" s="11" t="str">
        <f t="shared" si="11"/>
        <v/>
      </c>
      <c r="J84" s="11" t="str">
        <f t="shared" si="16"/>
        <v/>
      </c>
      <c r="K84" s="11" t="str">
        <f t="shared" si="12"/>
        <v/>
      </c>
      <c r="L84" s="11" t="str">
        <f t="shared" si="17"/>
        <v/>
      </c>
      <c r="M84" s="11" t="str">
        <f>IF('GACE Math 201'!B84="","",'SAT M to CBEST M'!$A$2+'SAT M to CBEST M'!$B$2*F84)</f>
        <v/>
      </c>
      <c r="N84" s="11" t="str">
        <f>IF('GACE Math 201'!B84="","", IF(M84&lt;20, 20, IF(M84&gt;80, 80, M84)))</f>
        <v/>
      </c>
    </row>
    <row r="85" spans="1:14" x14ac:dyDescent="0.25">
      <c r="A85" s="11">
        <v>84</v>
      </c>
      <c r="B85" s="30"/>
      <c r="C85" s="25" t="str">
        <f t="shared" si="9"/>
        <v/>
      </c>
      <c r="D85" s="25" t="str">
        <f t="shared" si="13"/>
        <v/>
      </c>
      <c r="E85" s="25" t="str">
        <f t="shared" si="14"/>
        <v/>
      </c>
      <c r="F85" s="11" t="str">
        <f>IF('GACE Math 201'!E85="","",IF('GACE Math 201'!E85&lt;'ACT M to SAT M'!$A$2,'ACT M to SAT M'!$B$2,IF('GACE Math 201'!E85&gt;'ACT M to SAT M'!A$28,'ACT M to SAT M'!B$28,VLOOKUP(E85,'ACT M to SAT M'!A:B,2,FALSE))))</f>
        <v/>
      </c>
      <c r="G85" s="11" t="str">
        <f t="shared" si="10"/>
        <v/>
      </c>
      <c r="H85" s="11" t="str">
        <f t="shared" si="15"/>
        <v/>
      </c>
      <c r="I85" s="11" t="str">
        <f t="shared" si="11"/>
        <v/>
      </c>
      <c r="J85" s="11" t="str">
        <f t="shared" si="16"/>
        <v/>
      </c>
      <c r="K85" s="11" t="str">
        <f t="shared" si="12"/>
        <v/>
      </c>
      <c r="L85" s="11" t="str">
        <f t="shared" si="17"/>
        <v/>
      </c>
      <c r="M85" s="11" t="str">
        <f>IF('GACE Math 201'!B85="","",'SAT M to CBEST M'!$A$2+'SAT M to CBEST M'!$B$2*F85)</f>
        <v/>
      </c>
      <c r="N85" s="11" t="str">
        <f>IF('GACE Math 201'!B85="","", IF(M85&lt;20, 20, IF(M85&gt;80, 80, M85)))</f>
        <v/>
      </c>
    </row>
    <row r="86" spans="1:14" x14ac:dyDescent="0.25">
      <c r="A86" s="11">
        <v>85</v>
      </c>
      <c r="B86" s="30"/>
      <c r="C86" s="25" t="str">
        <f t="shared" si="9"/>
        <v/>
      </c>
      <c r="D86" s="25" t="str">
        <f t="shared" si="13"/>
        <v/>
      </c>
      <c r="E86" s="25" t="str">
        <f t="shared" si="14"/>
        <v/>
      </c>
      <c r="F86" s="11" t="str">
        <f>IF('GACE Math 201'!E86="","",IF('GACE Math 201'!E86&lt;'ACT M to SAT M'!$A$2,'ACT M to SAT M'!$B$2,IF('GACE Math 201'!E86&gt;'ACT M to SAT M'!A$28,'ACT M to SAT M'!B$28,VLOOKUP(E86,'ACT M to SAT M'!A:B,2,FALSE))))</f>
        <v/>
      </c>
      <c r="G86" s="11" t="str">
        <f t="shared" si="10"/>
        <v/>
      </c>
      <c r="H86" s="11" t="str">
        <f t="shared" si="15"/>
        <v/>
      </c>
      <c r="I86" s="11" t="str">
        <f t="shared" si="11"/>
        <v/>
      </c>
      <c r="J86" s="11" t="str">
        <f t="shared" si="16"/>
        <v/>
      </c>
      <c r="K86" s="11" t="str">
        <f t="shared" si="12"/>
        <v/>
      </c>
      <c r="L86" s="11" t="str">
        <f t="shared" si="17"/>
        <v/>
      </c>
      <c r="M86" s="11" t="str">
        <f>IF('GACE Math 201'!B86="","",'SAT M to CBEST M'!$A$2+'SAT M to CBEST M'!$B$2*F86)</f>
        <v/>
      </c>
      <c r="N86" s="11" t="str">
        <f>IF('GACE Math 201'!B86="","", IF(M86&lt;20, 20, IF(M86&gt;80, 80, M86)))</f>
        <v/>
      </c>
    </row>
    <row r="87" spans="1:14" x14ac:dyDescent="0.25">
      <c r="A87" s="11">
        <v>86</v>
      </c>
      <c r="B87" s="30"/>
      <c r="C87" s="25" t="str">
        <f t="shared" si="9"/>
        <v/>
      </c>
      <c r="D87" s="25" t="str">
        <f t="shared" si="13"/>
        <v/>
      </c>
      <c r="E87" s="25" t="str">
        <f t="shared" si="14"/>
        <v/>
      </c>
      <c r="F87" s="11" t="str">
        <f>IF('GACE Math 201'!E87="","",IF('GACE Math 201'!E87&lt;'ACT M to SAT M'!$A$2,'ACT M to SAT M'!$B$2,IF('GACE Math 201'!E87&gt;'ACT M to SAT M'!A$28,'ACT M to SAT M'!B$28,VLOOKUP(E87,'ACT M to SAT M'!A:B,2,FALSE))))</f>
        <v/>
      </c>
      <c r="G87" s="11" t="str">
        <f t="shared" si="10"/>
        <v/>
      </c>
      <c r="H87" s="11" t="str">
        <f t="shared" si="15"/>
        <v/>
      </c>
      <c r="I87" s="11" t="str">
        <f t="shared" si="11"/>
        <v/>
      </c>
      <c r="J87" s="11" t="str">
        <f t="shared" si="16"/>
        <v/>
      </c>
      <c r="K87" s="11" t="str">
        <f t="shared" si="12"/>
        <v/>
      </c>
      <c r="L87" s="11" t="str">
        <f t="shared" si="17"/>
        <v/>
      </c>
      <c r="M87" s="11" t="str">
        <f>IF('GACE Math 201'!B87="","",'SAT M to CBEST M'!$A$2+'SAT M to CBEST M'!$B$2*F87)</f>
        <v/>
      </c>
      <c r="N87" s="11" t="str">
        <f>IF('GACE Math 201'!B87="","", IF(M87&lt;20, 20, IF(M87&gt;80, 80, M87)))</f>
        <v/>
      </c>
    </row>
    <row r="88" spans="1:14" x14ac:dyDescent="0.25">
      <c r="A88" s="11">
        <v>87</v>
      </c>
      <c r="B88" s="30"/>
      <c r="C88" s="25" t="str">
        <f t="shared" si="9"/>
        <v/>
      </c>
      <c r="D88" s="25" t="str">
        <f t="shared" si="13"/>
        <v/>
      </c>
      <c r="E88" s="25" t="str">
        <f t="shared" si="14"/>
        <v/>
      </c>
      <c r="F88" s="11" t="str">
        <f>IF('GACE Math 201'!E88="","",IF('GACE Math 201'!E88&lt;'ACT M to SAT M'!$A$2,'ACT M to SAT M'!$B$2,IF('GACE Math 201'!E88&gt;'ACT M to SAT M'!A$28,'ACT M to SAT M'!B$28,VLOOKUP(E88,'ACT M to SAT M'!A:B,2,FALSE))))</f>
        <v/>
      </c>
      <c r="G88" s="11" t="str">
        <f t="shared" si="10"/>
        <v/>
      </c>
      <c r="H88" s="11" t="str">
        <f t="shared" si="15"/>
        <v/>
      </c>
      <c r="I88" s="11" t="str">
        <f t="shared" si="11"/>
        <v/>
      </c>
      <c r="J88" s="11" t="str">
        <f t="shared" si="16"/>
        <v/>
      </c>
      <c r="K88" s="11" t="str">
        <f t="shared" si="12"/>
        <v/>
      </c>
      <c r="L88" s="11" t="str">
        <f t="shared" si="17"/>
        <v/>
      </c>
      <c r="M88" s="11" t="str">
        <f>IF('GACE Math 201'!B88="","",'SAT M to CBEST M'!$A$2+'SAT M to CBEST M'!$B$2*F88)</f>
        <v/>
      </c>
      <c r="N88" s="11" t="str">
        <f>IF('GACE Math 201'!B88="","", IF(M88&lt;20, 20, IF(M88&gt;80, 80, M88)))</f>
        <v/>
      </c>
    </row>
    <row r="89" spans="1:14" x14ac:dyDescent="0.25">
      <c r="A89" s="11">
        <v>88</v>
      </c>
      <c r="B89" s="30"/>
      <c r="C89" s="25" t="str">
        <f t="shared" si="9"/>
        <v/>
      </c>
      <c r="D89" s="25" t="str">
        <f t="shared" si="13"/>
        <v/>
      </c>
      <c r="E89" s="25" t="str">
        <f t="shared" si="14"/>
        <v/>
      </c>
      <c r="F89" s="11" t="str">
        <f>IF('GACE Math 201'!E89="","",IF('GACE Math 201'!E89&lt;'ACT M to SAT M'!$A$2,'ACT M to SAT M'!$B$2,IF('GACE Math 201'!E89&gt;'ACT M to SAT M'!A$28,'ACT M to SAT M'!B$28,VLOOKUP(E89,'ACT M to SAT M'!A:B,2,FALSE))))</f>
        <v/>
      </c>
      <c r="G89" s="11" t="str">
        <f t="shared" si="10"/>
        <v/>
      </c>
      <c r="H89" s="11" t="str">
        <f t="shared" si="15"/>
        <v/>
      </c>
      <c r="I89" s="11" t="str">
        <f t="shared" si="11"/>
        <v/>
      </c>
      <c r="J89" s="11" t="str">
        <f t="shared" si="16"/>
        <v/>
      </c>
      <c r="K89" s="11" t="str">
        <f t="shared" si="12"/>
        <v/>
      </c>
      <c r="L89" s="11" t="str">
        <f t="shared" si="17"/>
        <v/>
      </c>
      <c r="M89" s="11" t="str">
        <f>IF('GACE Math 201'!B89="","",'SAT M to CBEST M'!$A$2+'SAT M to CBEST M'!$B$2*F89)</f>
        <v/>
      </c>
      <c r="N89" s="11" t="str">
        <f>IF('GACE Math 201'!B89="","", IF(M89&lt;20, 20, IF(M89&gt;80, 80, M89)))</f>
        <v/>
      </c>
    </row>
    <row r="90" spans="1:14" x14ac:dyDescent="0.25">
      <c r="A90" s="11">
        <v>89</v>
      </c>
      <c r="B90" s="30"/>
      <c r="C90" s="25" t="str">
        <f t="shared" si="9"/>
        <v/>
      </c>
      <c r="D90" s="25" t="str">
        <f t="shared" si="13"/>
        <v/>
      </c>
      <c r="E90" s="25" t="str">
        <f t="shared" si="14"/>
        <v/>
      </c>
      <c r="F90" s="11" t="str">
        <f>IF('GACE Math 201'!E90="","",IF('GACE Math 201'!E90&lt;'ACT M to SAT M'!$A$2,'ACT M to SAT M'!$B$2,IF('GACE Math 201'!E90&gt;'ACT M to SAT M'!A$28,'ACT M to SAT M'!B$28,VLOOKUP(E90,'ACT M to SAT M'!A:B,2,FALSE))))</f>
        <v/>
      </c>
      <c r="G90" s="11" t="str">
        <f t="shared" si="10"/>
        <v/>
      </c>
      <c r="H90" s="11" t="str">
        <f t="shared" si="15"/>
        <v/>
      </c>
      <c r="I90" s="11" t="str">
        <f t="shared" si="11"/>
        <v/>
      </c>
      <c r="J90" s="11" t="str">
        <f t="shared" si="16"/>
        <v/>
      </c>
      <c r="K90" s="11" t="str">
        <f t="shared" si="12"/>
        <v/>
      </c>
      <c r="L90" s="11" t="str">
        <f t="shared" si="17"/>
        <v/>
      </c>
      <c r="M90" s="11" t="str">
        <f>IF('GACE Math 201'!B90="","",'SAT M to CBEST M'!$A$2+'SAT M to CBEST M'!$B$2*F90)</f>
        <v/>
      </c>
      <c r="N90" s="11" t="str">
        <f>IF('GACE Math 201'!B90="","", IF(M90&lt;20, 20, IF(M90&gt;80, 80, M90)))</f>
        <v/>
      </c>
    </row>
    <row r="91" spans="1:14" x14ac:dyDescent="0.25">
      <c r="A91" s="11">
        <v>90</v>
      </c>
      <c r="B91" s="30"/>
      <c r="C91" s="25" t="str">
        <f t="shared" si="9"/>
        <v/>
      </c>
      <c r="D91" s="25" t="str">
        <f t="shared" si="13"/>
        <v/>
      </c>
      <c r="E91" s="25" t="str">
        <f t="shared" si="14"/>
        <v/>
      </c>
      <c r="F91" s="11" t="str">
        <f>IF('GACE Math 201'!E91="","",IF('GACE Math 201'!E91&lt;'ACT M to SAT M'!$A$2,'ACT M to SAT M'!$B$2,IF('GACE Math 201'!E91&gt;'ACT M to SAT M'!A$28,'ACT M to SAT M'!B$28,VLOOKUP(E91,'ACT M to SAT M'!A:B,2,FALSE))))</f>
        <v/>
      </c>
      <c r="G91" s="11" t="str">
        <f t="shared" si="10"/>
        <v/>
      </c>
      <c r="H91" s="11" t="str">
        <f t="shared" si="15"/>
        <v/>
      </c>
      <c r="I91" s="11" t="str">
        <f t="shared" si="11"/>
        <v/>
      </c>
      <c r="J91" s="11" t="str">
        <f t="shared" si="16"/>
        <v/>
      </c>
      <c r="K91" s="11" t="str">
        <f t="shared" si="12"/>
        <v/>
      </c>
      <c r="L91" s="11" t="str">
        <f t="shared" si="17"/>
        <v/>
      </c>
      <c r="M91" s="11" t="str">
        <f>IF('GACE Math 201'!B91="","",'SAT M to CBEST M'!$A$2+'SAT M to CBEST M'!$B$2*F91)</f>
        <v/>
      </c>
      <c r="N91" s="11" t="str">
        <f>IF('GACE Math 201'!B91="","", IF(M91&lt;20, 20, IF(M91&gt;80, 80, M91)))</f>
        <v/>
      </c>
    </row>
    <row r="92" spans="1:14" x14ac:dyDescent="0.25">
      <c r="A92" s="11">
        <v>91</v>
      </c>
      <c r="B92" s="30"/>
      <c r="C92" s="25" t="str">
        <f t="shared" si="9"/>
        <v/>
      </c>
      <c r="D92" s="25" t="str">
        <f t="shared" si="13"/>
        <v/>
      </c>
      <c r="E92" s="25" t="str">
        <f t="shared" si="14"/>
        <v/>
      </c>
      <c r="F92" s="11" t="str">
        <f>IF('GACE Math 201'!E92="","",IF('GACE Math 201'!E92&lt;'ACT M to SAT M'!$A$2,'ACT M to SAT M'!$B$2,IF('GACE Math 201'!E92&gt;'ACT M to SAT M'!A$28,'ACT M to SAT M'!B$28,VLOOKUP(E92,'ACT M to SAT M'!A:B,2,FALSE))))</f>
        <v/>
      </c>
      <c r="G92" s="11" t="str">
        <f t="shared" si="10"/>
        <v/>
      </c>
      <c r="H92" s="11" t="str">
        <f t="shared" si="15"/>
        <v/>
      </c>
      <c r="I92" s="11" t="str">
        <f t="shared" si="11"/>
        <v/>
      </c>
      <c r="J92" s="11" t="str">
        <f t="shared" si="16"/>
        <v/>
      </c>
      <c r="K92" s="11" t="str">
        <f t="shared" si="12"/>
        <v/>
      </c>
      <c r="L92" s="11" t="str">
        <f t="shared" si="17"/>
        <v/>
      </c>
      <c r="M92" s="11" t="str">
        <f>IF('GACE Math 201'!B92="","",'SAT M to CBEST M'!$A$2+'SAT M to CBEST M'!$B$2*F92)</f>
        <v/>
      </c>
      <c r="N92" s="11" t="str">
        <f>IF('GACE Math 201'!B92="","", IF(M92&lt;20, 20, IF(M92&gt;80, 80, M92)))</f>
        <v/>
      </c>
    </row>
    <row r="93" spans="1:14" x14ac:dyDescent="0.25">
      <c r="A93" s="11">
        <v>92</v>
      </c>
      <c r="B93" s="30"/>
      <c r="C93" s="25" t="str">
        <f t="shared" si="9"/>
        <v/>
      </c>
      <c r="D93" s="25" t="str">
        <f t="shared" si="13"/>
        <v/>
      </c>
      <c r="E93" s="25" t="str">
        <f t="shared" si="14"/>
        <v/>
      </c>
      <c r="F93" s="11" t="str">
        <f>IF('GACE Math 201'!E93="","",IF('GACE Math 201'!E93&lt;'ACT M to SAT M'!$A$2,'ACT M to SAT M'!$B$2,IF('GACE Math 201'!E93&gt;'ACT M to SAT M'!A$28,'ACT M to SAT M'!B$28,VLOOKUP(E93,'ACT M to SAT M'!A:B,2,FALSE))))</f>
        <v/>
      </c>
      <c r="G93" s="11" t="str">
        <f t="shared" si="10"/>
        <v/>
      </c>
      <c r="H93" s="11" t="str">
        <f t="shared" si="15"/>
        <v/>
      </c>
      <c r="I93" s="11" t="str">
        <f t="shared" si="11"/>
        <v/>
      </c>
      <c r="J93" s="11" t="str">
        <f t="shared" si="16"/>
        <v/>
      </c>
      <c r="K93" s="11" t="str">
        <f t="shared" si="12"/>
        <v/>
      </c>
      <c r="L93" s="11" t="str">
        <f t="shared" si="17"/>
        <v/>
      </c>
      <c r="M93" s="11" t="str">
        <f>IF('GACE Math 201'!B93="","",'SAT M to CBEST M'!$A$2+'SAT M to CBEST M'!$B$2*F93)</f>
        <v/>
      </c>
      <c r="N93" s="11" t="str">
        <f>IF('GACE Math 201'!B93="","", IF(M93&lt;20, 20, IF(M93&gt;80, 80, M93)))</f>
        <v/>
      </c>
    </row>
    <row r="94" spans="1:14" x14ac:dyDescent="0.25">
      <c r="A94" s="11">
        <v>93</v>
      </c>
      <c r="B94" s="30"/>
      <c r="C94" s="25" t="str">
        <f t="shared" si="9"/>
        <v/>
      </c>
      <c r="D94" s="25" t="str">
        <f t="shared" si="13"/>
        <v/>
      </c>
      <c r="E94" s="25" t="str">
        <f t="shared" si="14"/>
        <v/>
      </c>
      <c r="F94" s="11" t="str">
        <f>IF('GACE Math 201'!E94="","",IF('GACE Math 201'!E94&lt;'ACT M to SAT M'!$A$2,'ACT M to SAT M'!$B$2,IF('GACE Math 201'!E94&gt;'ACT M to SAT M'!A$28,'ACT M to SAT M'!B$28,VLOOKUP(E94,'ACT M to SAT M'!A:B,2,FALSE))))</f>
        <v/>
      </c>
      <c r="G94" s="11" t="str">
        <f t="shared" si="10"/>
        <v/>
      </c>
      <c r="H94" s="11" t="str">
        <f t="shared" si="15"/>
        <v/>
      </c>
      <c r="I94" s="11" t="str">
        <f t="shared" si="11"/>
        <v/>
      </c>
      <c r="J94" s="11" t="str">
        <f t="shared" si="16"/>
        <v/>
      </c>
      <c r="K94" s="11" t="str">
        <f t="shared" si="12"/>
        <v/>
      </c>
      <c r="L94" s="11" t="str">
        <f t="shared" si="17"/>
        <v/>
      </c>
      <c r="M94" s="11" t="str">
        <f>IF('GACE Math 201'!B94="","",'SAT M to CBEST M'!$A$2+'SAT M to CBEST M'!$B$2*F94)</f>
        <v/>
      </c>
      <c r="N94" s="11" t="str">
        <f>IF('GACE Math 201'!B94="","", IF(M94&lt;20, 20, IF(M94&gt;80, 80, M94)))</f>
        <v/>
      </c>
    </row>
    <row r="95" spans="1:14" x14ac:dyDescent="0.25">
      <c r="A95" s="11">
        <v>94</v>
      </c>
      <c r="B95" s="30"/>
      <c r="C95" s="25" t="str">
        <f t="shared" si="9"/>
        <v/>
      </c>
      <c r="D95" s="25" t="str">
        <f t="shared" si="13"/>
        <v/>
      </c>
      <c r="E95" s="25" t="str">
        <f t="shared" si="14"/>
        <v/>
      </c>
      <c r="F95" s="11" t="str">
        <f>IF('GACE Math 201'!E95="","",IF('GACE Math 201'!E95&lt;'ACT M to SAT M'!$A$2,'ACT M to SAT M'!$B$2,IF('GACE Math 201'!E95&gt;'ACT M to SAT M'!A$28,'ACT M to SAT M'!B$28,VLOOKUP(E95,'ACT M to SAT M'!A:B,2,FALSE))))</f>
        <v/>
      </c>
      <c r="G95" s="11" t="str">
        <f t="shared" si="10"/>
        <v/>
      </c>
      <c r="H95" s="11" t="str">
        <f t="shared" si="15"/>
        <v/>
      </c>
      <c r="I95" s="11" t="str">
        <f t="shared" si="11"/>
        <v/>
      </c>
      <c r="J95" s="11" t="str">
        <f t="shared" si="16"/>
        <v/>
      </c>
      <c r="K95" s="11" t="str">
        <f t="shared" si="12"/>
        <v/>
      </c>
      <c r="L95" s="11" t="str">
        <f t="shared" si="17"/>
        <v/>
      </c>
      <c r="M95" s="11" t="str">
        <f>IF('GACE Math 201'!B95="","",'SAT M to CBEST M'!$A$2+'SAT M to CBEST M'!$B$2*F95)</f>
        <v/>
      </c>
      <c r="N95" s="11" t="str">
        <f>IF('GACE Math 201'!B95="","", IF(M95&lt;20, 20, IF(M95&gt;80, 80, M95)))</f>
        <v/>
      </c>
    </row>
    <row r="96" spans="1:14" x14ac:dyDescent="0.25">
      <c r="A96" s="11">
        <v>95</v>
      </c>
      <c r="B96" s="30"/>
      <c r="C96" s="25" t="str">
        <f t="shared" si="9"/>
        <v/>
      </c>
      <c r="D96" s="25" t="str">
        <f t="shared" si="13"/>
        <v/>
      </c>
      <c r="E96" s="25" t="str">
        <f t="shared" si="14"/>
        <v/>
      </c>
      <c r="F96" s="11" t="str">
        <f>IF('GACE Math 201'!E96="","",IF('GACE Math 201'!E96&lt;'ACT M to SAT M'!$A$2,'ACT M to SAT M'!$B$2,IF('GACE Math 201'!E96&gt;'ACT M to SAT M'!A$28,'ACT M to SAT M'!B$28,VLOOKUP(E96,'ACT M to SAT M'!A:B,2,FALSE))))</f>
        <v/>
      </c>
      <c r="G96" s="11" t="str">
        <f t="shared" si="10"/>
        <v/>
      </c>
      <c r="H96" s="11" t="str">
        <f t="shared" si="15"/>
        <v/>
      </c>
      <c r="I96" s="11" t="str">
        <f t="shared" si="11"/>
        <v/>
      </c>
      <c r="J96" s="11" t="str">
        <f t="shared" si="16"/>
        <v/>
      </c>
      <c r="K96" s="11" t="str">
        <f t="shared" si="12"/>
        <v/>
      </c>
      <c r="L96" s="11" t="str">
        <f t="shared" si="17"/>
        <v/>
      </c>
      <c r="M96" s="11" t="str">
        <f>IF('GACE Math 201'!B96="","",'SAT M to CBEST M'!$A$2+'SAT M to CBEST M'!$B$2*F96)</f>
        <v/>
      </c>
      <c r="N96" s="11" t="str">
        <f>IF('GACE Math 201'!B96="","", IF(M96&lt;20, 20, IF(M96&gt;80, 80, M96)))</f>
        <v/>
      </c>
    </row>
    <row r="97" spans="1:14" x14ac:dyDescent="0.25">
      <c r="A97" s="11">
        <v>96</v>
      </c>
      <c r="B97" s="30"/>
      <c r="C97" s="25" t="str">
        <f t="shared" si="9"/>
        <v/>
      </c>
      <c r="D97" s="25" t="str">
        <f t="shared" si="13"/>
        <v/>
      </c>
      <c r="E97" s="25" t="str">
        <f t="shared" si="14"/>
        <v/>
      </c>
      <c r="F97" s="11" t="str">
        <f>IF('GACE Math 201'!E97="","",IF('GACE Math 201'!E97&lt;'ACT M to SAT M'!$A$2,'ACT M to SAT M'!$B$2,IF('GACE Math 201'!E97&gt;'ACT M to SAT M'!A$28,'ACT M to SAT M'!B$28,VLOOKUP(E97,'ACT M to SAT M'!A:B,2,FALSE))))</f>
        <v/>
      </c>
      <c r="G97" s="11" t="str">
        <f t="shared" si="10"/>
        <v/>
      </c>
      <c r="H97" s="11" t="str">
        <f t="shared" si="15"/>
        <v/>
      </c>
      <c r="I97" s="11" t="str">
        <f t="shared" si="11"/>
        <v/>
      </c>
      <c r="J97" s="11" t="str">
        <f t="shared" si="16"/>
        <v/>
      </c>
      <c r="K97" s="11" t="str">
        <f t="shared" si="12"/>
        <v/>
      </c>
      <c r="L97" s="11" t="str">
        <f t="shared" si="17"/>
        <v/>
      </c>
      <c r="M97" s="11" t="str">
        <f>IF('GACE Math 201'!B97="","",'SAT M to CBEST M'!$A$2+'SAT M to CBEST M'!$B$2*F97)</f>
        <v/>
      </c>
      <c r="N97" s="11" t="str">
        <f>IF('GACE Math 201'!B97="","", IF(M97&lt;20, 20, IF(M97&gt;80, 80, M97)))</f>
        <v/>
      </c>
    </row>
    <row r="98" spans="1:14" x14ac:dyDescent="0.25">
      <c r="A98" s="11">
        <v>97</v>
      </c>
      <c r="B98" s="30"/>
      <c r="C98" s="25" t="str">
        <f t="shared" si="9"/>
        <v/>
      </c>
      <c r="D98" s="25" t="str">
        <f t="shared" si="13"/>
        <v/>
      </c>
      <c r="E98" s="25" t="str">
        <f t="shared" si="14"/>
        <v/>
      </c>
      <c r="F98" s="11" t="str">
        <f>IF('GACE Math 201'!E98="","",IF('GACE Math 201'!E98&lt;'ACT M to SAT M'!$A$2,'ACT M to SAT M'!$B$2,IF('GACE Math 201'!E98&gt;'ACT M to SAT M'!A$28,'ACT M to SAT M'!B$28,VLOOKUP(E98,'ACT M to SAT M'!A:B,2,FALSE))))</f>
        <v/>
      </c>
      <c r="G98" s="11" t="str">
        <f t="shared" si="10"/>
        <v/>
      </c>
      <c r="H98" s="11" t="str">
        <f t="shared" si="15"/>
        <v/>
      </c>
      <c r="I98" s="11" t="str">
        <f t="shared" si="11"/>
        <v/>
      </c>
      <c r="J98" s="11" t="str">
        <f t="shared" si="16"/>
        <v/>
      </c>
      <c r="K98" s="11" t="str">
        <f t="shared" si="12"/>
        <v/>
      </c>
      <c r="L98" s="11" t="str">
        <f t="shared" si="17"/>
        <v/>
      </c>
      <c r="M98" s="11" t="str">
        <f>IF('GACE Math 201'!B98="","",'SAT M to CBEST M'!$A$2+'SAT M to CBEST M'!$B$2*F98)</f>
        <v/>
      </c>
      <c r="N98" s="11" t="str">
        <f>IF('GACE Math 201'!B98="","", IF(M98&lt;20, 20, IF(M98&gt;80, 80, M98)))</f>
        <v/>
      </c>
    </row>
    <row r="99" spans="1:14" x14ac:dyDescent="0.25">
      <c r="A99" s="11">
        <v>98</v>
      </c>
      <c r="B99" s="30"/>
      <c r="C99" s="25" t="str">
        <f t="shared" si="9"/>
        <v/>
      </c>
      <c r="D99" s="25" t="str">
        <f t="shared" si="13"/>
        <v/>
      </c>
      <c r="E99" s="25" t="str">
        <f t="shared" si="14"/>
        <v/>
      </c>
      <c r="F99" s="11" t="str">
        <f>IF('GACE Math 201'!E99="","",IF('GACE Math 201'!E99&lt;'ACT M to SAT M'!$A$2,'ACT M to SAT M'!$B$2,IF('GACE Math 201'!E99&gt;'ACT M to SAT M'!A$28,'ACT M to SAT M'!B$28,VLOOKUP(E99,'ACT M to SAT M'!A:B,2,FALSE))))</f>
        <v/>
      </c>
      <c r="G99" s="11" t="str">
        <f t="shared" si="10"/>
        <v/>
      </c>
      <c r="H99" s="11" t="str">
        <f t="shared" si="15"/>
        <v/>
      </c>
      <c r="I99" s="11" t="str">
        <f t="shared" si="11"/>
        <v/>
      </c>
      <c r="J99" s="11" t="str">
        <f t="shared" si="16"/>
        <v/>
      </c>
      <c r="K99" s="11" t="str">
        <f t="shared" si="12"/>
        <v/>
      </c>
      <c r="L99" s="11" t="str">
        <f t="shared" si="17"/>
        <v/>
      </c>
      <c r="M99" s="11" t="str">
        <f>IF('GACE Math 201'!B99="","",'SAT M to CBEST M'!$A$2+'SAT M to CBEST M'!$B$2*F99)</f>
        <v/>
      </c>
      <c r="N99" s="11" t="str">
        <f>IF('GACE Math 201'!B99="","", IF(M99&lt;20, 20, IF(M99&gt;80, 80, M99)))</f>
        <v/>
      </c>
    </row>
    <row r="100" spans="1:14" x14ac:dyDescent="0.25">
      <c r="A100" s="11">
        <v>99</v>
      </c>
      <c r="B100" s="30"/>
      <c r="C100" s="25" t="str">
        <f t="shared" si="9"/>
        <v/>
      </c>
      <c r="D100" s="25" t="str">
        <f t="shared" si="13"/>
        <v/>
      </c>
      <c r="E100" s="25" t="str">
        <f t="shared" si="14"/>
        <v/>
      </c>
      <c r="F100" s="11" t="str">
        <f>IF('GACE Math 201'!E100="","",IF('GACE Math 201'!E100&lt;'ACT M to SAT M'!$A$2,'ACT M to SAT M'!$B$2,IF('GACE Math 201'!E100&gt;'ACT M to SAT M'!A$28,'ACT M to SAT M'!B$28,VLOOKUP(E100,'ACT M to SAT M'!A:B,2,FALSE))))</f>
        <v/>
      </c>
      <c r="G100" s="11" t="str">
        <f t="shared" si="10"/>
        <v/>
      </c>
      <c r="H100" s="11" t="str">
        <f t="shared" si="15"/>
        <v/>
      </c>
      <c r="I100" s="11" t="str">
        <f t="shared" si="11"/>
        <v/>
      </c>
      <c r="J100" s="11" t="str">
        <f t="shared" si="16"/>
        <v/>
      </c>
      <c r="K100" s="11" t="str">
        <f t="shared" si="12"/>
        <v/>
      </c>
      <c r="L100" s="11" t="str">
        <f t="shared" si="17"/>
        <v/>
      </c>
      <c r="M100" s="11" t="str">
        <f>IF('GACE Math 201'!B100="","",'SAT M to CBEST M'!$A$2+'SAT M to CBEST M'!$B$2*F100)</f>
        <v/>
      </c>
      <c r="N100" s="11" t="str">
        <f>IF('GACE Math 201'!B100="","", IF(M100&lt;20, 20, IF(M100&gt;80, 80, M100)))</f>
        <v/>
      </c>
    </row>
    <row r="101" spans="1:14" x14ac:dyDescent="0.25">
      <c r="A101" s="11">
        <v>100</v>
      </c>
      <c r="B101" s="30"/>
      <c r="C101" s="25" t="str">
        <f t="shared" si="9"/>
        <v/>
      </c>
      <c r="D101" s="25" t="str">
        <f t="shared" si="13"/>
        <v/>
      </c>
      <c r="E101" s="25" t="str">
        <f t="shared" si="14"/>
        <v/>
      </c>
      <c r="F101" s="11" t="str">
        <f>IF('GACE Math 201'!E101="","",IF('GACE Math 201'!E101&lt;'ACT M to SAT M'!$A$2,'ACT M to SAT M'!$B$2,IF('GACE Math 201'!E101&gt;'ACT M to SAT M'!A$28,'ACT M to SAT M'!B$28,VLOOKUP(E101,'ACT M to SAT M'!A:B,2,FALSE))))</f>
        <v/>
      </c>
      <c r="G101" s="11" t="str">
        <f t="shared" si="10"/>
        <v/>
      </c>
      <c r="H101" s="11" t="str">
        <f t="shared" si="15"/>
        <v/>
      </c>
      <c r="I101" s="11" t="str">
        <f t="shared" si="11"/>
        <v/>
      </c>
      <c r="J101" s="11" t="str">
        <f t="shared" si="16"/>
        <v/>
      </c>
      <c r="K101" s="11" t="str">
        <f t="shared" si="12"/>
        <v/>
      </c>
      <c r="L101" s="11" t="str">
        <f t="shared" si="17"/>
        <v/>
      </c>
      <c r="M101" s="11" t="str">
        <f>IF('GACE Math 201'!B101="","",'SAT M to CBEST M'!$A$2+'SAT M to CBEST M'!$B$2*F101)</f>
        <v/>
      </c>
      <c r="N101" s="11" t="str">
        <f>IF('GACE Math 201'!B101="","", IF(M101&lt;20, 20, IF(M101&gt;80, 80, M101)))</f>
        <v/>
      </c>
    </row>
    <row r="102" spans="1:14" x14ac:dyDescent="0.25">
      <c r="A102" s="11">
        <v>101</v>
      </c>
      <c r="B102" s="30"/>
      <c r="C102" s="25" t="str">
        <f t="shared" si="9"/>
        <v/>
      </c>
      <c r="D102" s="25" t="str">
        <f t="shared" si="13"/>
        <v/>
      </c>
      <c r="E102" s="25" t="str">
        <f t="shared" si="14"/>
        <v/>
      </c>
      <c r="F102" s="11" t="str">
        <f>IF('GACE Math 201'!E102="","",IF('GACE Math 201'!E102&lt;'ACT M to SAT M'!$A$2,'ACT M to SAT M'!$B$2,IF('GACE Math 201'!E102&gt;'ACT M to SAT M'!A$28,'ACT M to SAT M'!B$28,VLOOKUP(E102,'ACT M to SAT M'!A:B,2,FALSE))))</f>
        <v/>
      </c>
      <c r="G102" s="11" t="str">
        <f t="shared" si="10"/>
        <v/>
      </c>
      <c r="H102" s="11" t="str">
        <f t="shared" si="15"/>
        <v/>
      </c>
      <c r="I102" s="11" t="str">
        <f t="shared" si="11"/>
        <v/>
      </c>
      <c r="J102" s="11" t="str">
        <f t="shared" si="16"/>
        <v/>
      </c>
      <c r="K102" s="11" t="str">
        <f t="shared" si="12"/>
        <v/>
      </c>
      <c r="L102" s="11" t="str">
        <f t="shared" si="17"/>
        <v/>
      </c>
      <c r="M102" s="11" t="str">
        <f>IF('GACE Math 201'!B102="","",'SAT M to CBEST M'!$A$2+'SAT M to CBEST M'!$B$2*F102)</f>
        <v/>
      </c>
      <c r="N102" s="11" t="str">
        <f>IF('GACE Math 201'!B102="","", IF(M102&lt;20, 20, IF(M102&gt;80, 80, M102)))</f>
        <v/>
      </c>
    </row>
    <row r="103" spans="1:14" x14ac:dyDescent="0.25">
      <c r="A103" s="11">
        <v>102</v>
      </c>
      <c r="B103" s="30"/>
      <c r="C103" s="25" t="str">
        <f t="shared" si="9"/>
        <v/>
      </c>
      <c r="D103" s="25" t="str">
        <f t="shared" si="13"/>
        <v/>
      </c>
      <c r="E103" s="25" t="str">
        <f t="shared" si="14"/>
        <v/>
      </c>
      <c r="F103" s="11" t="str">
        <f>IF('GACE Math 201'!E103="","",IF('GACE Math 201'!E103&lt;'ACT M to SAT M'!$A$2,'ACT M to SAT M'!$B$2,IF('GACE Math 201'!E103&gt;'ACT M to SAT M'!A$28,'ACT M to SAT M'!B$28,VLOOKUP(E103,'ACT M to SAT M'!A:B,2,FALSE))))</f>
        <v/>
      </c>
      <c r="G103" s="11" t="str">
        <f t="shared" si="10"/>
        <v/>
      </c>
      <c r="H103" s="11" t="str">
        <f t="shared" si="15"/>
        <v/>
      </c>
      <c r="I103" s="11" t="str">
        <f t="shared" si="11"/>
        <v/>
      </c>
      <c r="J103" s="11" t="str">
        <f t="shared" si="16"/>
        <v/>
      </c>
      <c r="K103" s="11" t="str">
        <f t="shared" si="12"/>
        <v/>
      </c>
      <c r="L103" s="11" t="str">
        <f t="shared" si="17"/>
        <v/>
      </c>
      <c r="M103" s="11" t="str">
        <f>IF('GACE Math 201'!B103="","",'SAT M to CBEST M'!$A$2+'SAT M to CBEST M'!$B$2*F103)</f>
        <v/>
      </c>
      <c r="N103" s="11" t="str">
        <f>IF('GACE Math 201'!B103="","", IF(M103&lt;20, 20, IF(M103&gt;80, 80, M103)))</f>
        <v/>
      </c>
    </row>
    <row r="104" spans="1:14" x14ac:dyDescent="0.25">
      <c r="A104" s="11">
        <v>103</v>
      </c>
      <c r="B104" s="30"/>
      <c r="C104" s="25" t="str">
        <f t="shared" si="9"/>
        <v/>
      </c>
      <c r="D104" s="25" t="str">
        <f t="shared" si="13"/>
        <v/>
      </c>
      <c r="E104" s="25" t="str">
        <f t="shared" si="14"/>
        <v/>
      </c>
      <c r="F104" s="11" t="str">
        <f>IF('GACE Math 201'!E104="","",IF('GACE Math 201'!E104&lt;'ACT M to SAT M'!$A$2,'ACT M to SAT M'!$B$2,IF('GACE Math 201'!E104&gt;'ACT M to SAT M'!A$28,'ACT M to SAT M'!B$28,VLOOKUP(E104,'ACT M to SAT M'!A:B,2,FALSE))))</f>
        <v/>
      </c>
      <c r="G104" s="11" t="str">
        <f t="shared" si="10"/>
        <v/>
      </c>
      <c r="H104" s="11" t="str">
        <f t="shared" si="15"/>
        <v/>
      </c>
      <c r="I104" s="11" t="str">
        <f t="shared" si="11"/>
        <v/>
      </c>
      <c r="J104" s="11" t="str">
        <f t="shared" si="16"/>
        <v/>
      </c>
      <c r="K104" s="11" t="str">
        <f t="shared" si="12"/>
        <v/>
      </c>
      <c r="L104" s="11" t="str">
        <f t="shared" si="17"/>
        <v/>
      </c>
      <c r="M104" s="11" t="str">
        <f>IF('GACE Math 201'!B104="","",'SAT M to CBEST M'!$A$2+'SAT M to CBEST M'!$B$2*F104)</f>
        <v/>
      </c>
      <c r="N104" s="11" t="str">
        <f>IF('GACE Math 201'!B104="","", IF(M104&lt;20, 20, IF(M104&gt;80, 80, M104)))</f>
        <v/>
      </c>
    </row>
    <row r="105" spans="1:14" x14ac:dyDescent="0.25">
      <c r="A105" s="11">
        <v>104</v>
      </c>
      <c r="B105" s="30"/>
      <c r="C105" s="25" t="str">
        <f t="shared" si="9"/>
        <v/>
      </c>
      <c r="D105" s="25" t="str">
        <f t="shared" si="13"/>
        <v/>
      </c>
      <c r="E105" s="25" t="str">
        <f t="shared" si="14"/>
        <v/>
      </c>
      <c r="F105" s="11" t="str">
        <f>IF('GACE Math 201'!E105="","",IF('GACE Math 201'!E105&lt;'ACT M to SAT M'!$A$2,'ACT M to SAT M'!$B$2,IF('GACE Math 201'!E105&gt;'ACT M to SAT M'!A$28,'ACT M to SAT M'!B$28,VLOOKUP(E105,'ACT M to SAT M'!A:B,2,FALSE))))</f>
        <v/>
      </c>
      <c r="G105" s="11" t="str">
        <f t="shared" si="10"/>
        <v/>
      </c>
      <c r="H105" s="11" t="str">
        <f t="shared" si="15"/>
        <v/>
      </c>
      <c r="I105" s="11" t="str">
        <f t="shared" si="11"/>
        <v/>
      </c>
      <c r="J105" s="11" t="str">
        <f t="shared" si="16"/>
        <v/>
      </c>
      <c r="K105" s="11" t="str">
        <f t="shared" si="12"/>
        <v/>
      </c>
      <c r="L105" s="11" t="str">
        <f t="shared" si="17"/>
        <v/>
      </c>
      <c r="M105" s="11" t="str">
        <f>IF('GACE Math 201'!B105="","",'SAT M to CBEST M'!$A$2+'SAT M to CBEST M'!$B$2*F105)</f>
        <v/>
      </c>
      <c r="N105" s="11" t="str">
        <f>IF('GACE Math 201'!B105="","", IF(M105&lt;20, 20, IF(M105&gt;80, 80, M105)))</f>
        <v/>
      </c>
    </row>
    <row r="106" spans="1:14" x14ac:dyDescent="0.25">
      <c r="A106" s="11">
        <v>105</v>
      </c>
      <c r="B106" s="30"/>
      <c r="C106" s="25" t="str">
        <f t="shared" si="9"/>
        <v/>
      </c>
      <c r="D106" s="25" t="str">
        <f t="shared" si="13"/>
        <v/>
      </c>
      <c r="E106" s="25" t="str">
        <f t="shared" si="14"/>
        <v/>
      </c>
      <c r="F106" s="11" t="str">
        <f>IF('GACE Math 201'!E106="","",IF('GACE Math 201'!E106&lt;'ACT M to SAT M'!$A$2,'ACT M to SAT M'!$B$2,IF('GACE Math 201'!E106&gt;'ACT M to SAT M'!A$28,'ACT M to SAT M'!B$28,VLOOKUP(E106,'ACT M to SAT M'!A:B,2,FALSE))))</f>
        <v/>
      </c>
      <c r="G106" s="11" t="str">
        <f t="shared" si="10"/>
        <v/>
      </c>
      <c r="H106" s="11" t="str">
        <f t="shared" si="15"/>
        <v/>
      </c>
      <c r="I106" s="11" t="str">
        <f t="shared" si="11"/>
        <v/>
      </c>
      <c r="J106" s="11" t="str">
        <f t="shared" si="16"/>
        <v/>
      </c>
      <c r="K106" s="11" t="str">
        <f t="shared" si="12"/>
        <v/>
      </c>
      <c r="L106" s="11" t="str">
        <f t="shared" si="17"/>
        <v/>
      </c>
      <c r="M106" s="11" t="str">
        <f>IF('GACE Math 201'!B106="","",'SAT M to CBEST M'!$A$2+'SAT M to CBEST M'!$B$2*F106)</f>
        <v/>
      </c>
      <c r="N106" s="11" t="str">
        <f>IF('GACE Math 201'!B106="","", IF(M106&lt;20, 20, IF(M106&gt;80, 80, M106)))</f>
        <v/>
      </c>
    </row>
    <row r="107" spans="1:14" x14ac:dyDescent="0.25">
      <c r="A107" s="11">
        <v>106</v>
      </c>
      <c r="B107" s="30"/>
      <c r="C107" s="25" t="str">
        <f t="shared" si="9"/>
        <v/>
      </c>
      <c r="D107" s="25" t="str">
        <f t="shared" si="13"/>
        <v/>
      </c>
      <c r="E107" s="25" t="str">
        <f t="shared" si="14"/>
        <v/>
      </c>
      <c r="F107" s="11" t="str">
        <f>IF('GACE Math 201'!E107="","",IF('GACE Math 201'!E107&lt;'ACT M to SAT M'!$A$2,'ACT M to SAT M'!$B$2,IF('GACE Math 201'!E107&gt;'ACT M to SAT M'!A$28,'ACT M to SAT M'!B$28,VLOOKUP(E107,'ACT M to SAT M'!A:B,2,FALSE))))</f>
        <v/>
      </c>
      <c r="G107" s="11" t="str">
        <f t="shared" si="10"/>
        <v/>
      </c>
      <c r="H107" s="11" t="str">
        <f t="shared" si="15"/>
        <v/>
      </c>
      <c r="I107" s="11" t="str">
        <f t="shared" si="11"/>
        <v/>
      </c>
      <c r="J107" s="11" t="str">
        <f t="shared" si="16"/>
        <v/>
      </c>
      <c r="K107" s="11" t="str">
        <f t="shared" si="12"/>
        <v/>
      </c>
      <c r="L107" s="11" t="str">
        <f t="shared" si="17"/>
        <v/>
      </c>
      <c r="M107" s="11" t="str">
        <f>IF('GACE Math 201'!B107="","",'SAT M to CBEST M'!$A$2+'SAT M to CBEST M'!$B$2*F107)</f>
        <v/>
      </c>
      <c r="N107" s="11" t="str">
        <f>IF('GACE Math 201'!B107="","", IF(M107&lt;20, 20, IF(M107&gt;80, 80, M107)))</f>
        <v/>
      </c>
    </row>
    <row r="108" spans="1:14" x14ac:dyDescent="0.25">
      <c r="A108" s="11">
        <v>107</v>
      </c>
      <c r="B108" s="30"/>
      <c r="C108" s="25" t="str">
        <f t="shared" si="9"/>
        <v/>
      </c>
      <c r="D108" s="25" t="str">
        <f t="shared" si="13"/>
        <v/>
      </c>
      <c r="E108" s="25" t="str">
        <f t="shared" si="14"/>
        <v/>
      </c>
      <c r="F108" s="11" t="str">
        <f>IF('GACE Math 201'!E108="","",IF('GACE Math 201'!E108&lt;'ACT M to SAT M'!$A$2,'ACT M to SAT M'!$B$2,IF('GACE Math 201'!E108&gt;'ACT M to SAT M'!A$28,'ACT M to SAT M'!B$28,VLOOKUP(E108,'ACT M to SAT M'!A:B,2,FALSE))))</f>
        <v/>
      </c>
      <c r="G108" s="11" t="str">
        <f t="shared" si="10"/>
        <v/>
      </c>
      <c r="H108" s="11" t="str">
        <f t="shared" si="15"/>
        <v/>
      </c>
      <c r="I108" s="11" t="str">
        <f t="shared" si="11"/>
        <v/>
      </c>
      <c r="J108" s="11" t="str">
        <f t="shared" si="16"/>
        <v/>
      </c>
      <c r="K108" s="11" t="str">
        <f t="shared" si="12"/>
        <v/>
      </c>
      <c r="L108" s="11" t="str">
        <f t="shared" si="17"/>
        <v/>
      </c>
      <c r="M108" s="11" t="str">
        <f>IF('GACE Math 201'!B108="","",'SAT M to CBEST M'!$A$2+'SAT M to CBEST M'!$B$2*F108)</f>
        <v/>
      </c>
      <c r="N108" s="11" t="str">
        <f>IF('GACE Math 201'!B108="","", IF(M108&lt;20, 20, IF(M108&gt;80, 80, M108)))</f>
        <v/>
      </c>
    </row>
    <row r="109" spans="1:14" x14ac:dyDescent="0.25">
      <c r="A109" s="11">
        <v>108</v>
      </c>
      <c r="B109" s="30"/>
      <c r="C109" s="25" t="str">
        <f t="shared" si="9"/>
        <v/>
      </c>
      <c r="D109" s="25" t="str">
        <f t="shared" si="13"/>
        <v/>
      </c>
      <c r="E109" s="25" t="str">
        <f t="shared" si="14"/>
        <v/>
      </c>
      <c r="F109" s="11" t="str">
        <f>IF('GACE Math 201'!E109="","",IF('GACE Math 201'!E109&lt;'ACT M to SAT M'!$A$2,'ACT M to SAT M'!$B$2,IF('GACE Math 201'!E109&gt;'ACT M to SAT M'!A$28,'ACT M to SAT M'!B$28,VLOOKUP(E109,'ACT M to SAT M'!A:B,2,FALSE))))</f>
        <v/>
      </c>
      <c r="G109" s="11" t="str">
        <f t="shared" si="10"/>
        <v/>
      </c>
      <c r="H109" s="11" t="str">
        <f t="shared" si="15"/>
        <v/>
      </c>
      <c r="I109" s="11" t="str">
        <f t="shared" si="11"/>
        <v/>
      </c>
      <c r="J109" s="11" t="str">
        <f t="shared" si="16"/>
        <v/>
      </c>
      <c r="K109" s="11" t="str">
        <f t="shared" si="12"/>
        <v/>
      </c>
      <c r="L109" s="11" t="str">
        <f t="shared" si="17"/>
        <v/>
      </c>
      <c r="M109" s="11" t="str">
        <f>IF('GACE Math 201'!B109="","",'SAT M to CBEST M'!$A$2+'SAT M to CBEST M'!$B$2*F109)</f>
        <v/>
      </c>
      <c r="N109" s="11" t="str">
        <f>IF('GACE Math 201'!B109="","", IF(M109&lt;20, 20, IF(M109&gt;80, 80, M109)))</f>
        <v/>
      </c>
    </row>
    <row r="110" spans="1:14" x14ac:dyDescent="0.25">
      <c r="A110" s="11">
        <v>109</v>
      </c>
      <c r="B110" s="30"/>
      <c r="C110" s="25" t="str">
        <f t="shared" si="9"/>
        <v/>
      </c>
      <c r="D110" s="25" t="str">
        <f t="shared" si="13"/>
        <v/>
      </c>
      <c r="E110" s="25" t="str">
        <f t="shared" si="14"/>
        <v/>
      </c>
      <c r="F110" s="11" t="str">
        <f>IF('GACE Math 201'!E110="","",IF('GACE Math 201'!E110&lt;'ACT M to SAT M'!$A$2,'ACT M to SAT M'!$B$2,IF('GACE Math 201'!E110&gt;'ACT M to SAT M'!A$28,'ACT M to SAT M'!B$28,VLOOKUP(E110,'ACT M to SAT M'!A:B,2,FALSE))))</f>
        <v/>
      </c>
      <c r="G110" s="11" t="str">
        <f t="shared" si="10"/>
        <v/>
      </c>
      <c r="H110" s="11" t="str">
        <f t="shared" si="15"/>
        <v/>
      </c>
      <c r="I110" s="11" t="str">
        <f t="shared" si="11"/>
        <v/>
      </c>
      <c r="J110" s="11" t="str">
        <f t="shared" si="16"/>
        <v/>
      </c>
      <c r="K110" s="11" t="str">
        <f t="shared" si="12"/>
        <v/>
      </c>
      <c r="L110" s="11" t="str">
        <f t="shared" si="17"/>
        <v/>
      </c>
      <c r="M110" s="11" t="str">
        <f>IF('GACE Math 201'!B110="","",'SAT M to CBEST M'!$A$2+'SAT M to CBEST M'!$B$2*F110)</f>
        <v/>
      </c>
      <c r="N110" s="11" t="str">
        <f>IF('GACE Math 201'!B110="","", IF(M110&lt;20, 20, IF(M110&gt;80, 80, M110)))</f>
        <v/>
      </c>
    </row>
    <row r="111" spans="1:14" x14ac:dyDescent="0.25">
      <c r="A111" s="11">
        <v>110</v>
      </c>
      <c r="B111" s="30"/>
      <c r="C111" s="25" t="str">
        <f t="shared" si="9"/>
        <v/>
      </c>
      <c r="D111" s="25" t="str">
        <f t="shared" si="13"/>
        <v/>
      </c>
      <c r="E111" s="25" t="str">
        <f t="shared" si="14"/>
        <v/>
      </c>
      <c r="F111" s="11" t="str">
        <f>IF('GACE Math 201'!E111="","",IF('GACE Math 201'!E111&lt;'ACT M to SAT M'!$A$2,'ACT M to SAT M'!$B$2,IF('GACE Math 201'!E111&gt;'ACT M to SAT M'!A$28,'ACT M to SAT M'!B$28,VLOOKUP(E111,'ACT M to SAT M'!A:B,2,FALSE))))</f>
        <v/>
      </c>
      <c r="G111" s="11" t="str">
        <f t="shared" si="10"/>
        <v/>
      </c>
      <c r="H111" s="11" t="str">
        <f t="shared" si="15"/>
        <v/>
      </c>
      <c r="I111" s="11" t="str">
        <f t="shared" si="11"/>
        <v/>
      </c>
      <c r="J111" s="11" t="str">
        <f t="shared" si="16"/>
        <v/>
      </c>
      <c r="K111" s="11" t="str">
        <f t="shared" si="12"/>
        <v/>
      </c>
      <c r="L111" s="11" t="str">
        <f t="shared" si="17"/>
        <v/>
      </c>
      <c r="M111" s="11" t="str">
        <f>IF('GACE Math 201'!B111="","",'SAT M to CBEST M'!$A$2+'SAT M to CBEST M'!$B$2*F111)</f>
        <v/>
      </c>
      <c r="N111" s="11" t="str">
        <f>IF('GACE Math 201'!B111="","", IF(M111&lt;20, 20, IF(M111&gt;80, 80, M111)))</f>
        <v/>
      </c>
    </row>
    <row r="112" spans="1:14" x14ac:dyDescent="0.25">
      <c r="A112" s="11">
        <v>111</v>
      </c>
      <c r="B112" s="30"/>
      <c r="C112" s="25" t="str">
        <f t="shared" si="9"/>
        <v/>
      </c>
      <c r="D112" s="25" t="str">
        <f t="shared" si="13"/>
        <v/>
      </c>
      <c r="E112" s="25" t="str">
        <f t="shared" si="14"/>
        <v/>
      </c>
      <c r="F112" s="11" t="str">
        <f>IF('GACE Math 201'!E112="","",IF('GACE Math 201'!E112&lt;'ACT M to SAT M'!$A$2,'ACT M to SAT M'!$B$2,IF('GACE Math 201'!E112&gt;'ACT M to SAT M'!A$28,'ACT M to SAT M'!B$28,VLOOKUP(E112,'ACT M to SAT M'!A:B,2,FALSE))))</f>
        <v/>
      </c>
      <c r="G112" s="11" t="str">
        <f t="shared" si="10"/>
        <v/>
      </c>
      <c r="H112" s="11" t="str">
        <f t="shared" si="15"/>
        <v/>
      </c>
      <c r="I112" s="11" t="str">
        <f t="shared" si="11"/>
        <v/>
      </c>
      <c r="J112" s="11" t="str">
        <f t="shared" si="16"/>
        <v/>
      </c>
      <c r="K112" s="11" t="str">
        <f t="shared" si="12"/>
        <v/>
      </c>
      <c r="L112" s="11" t="str">
        <f t="shared" si="17"/>
        <v/>
      </c>
      <c r="M112" s="11" t="str">
        <f>IF('GACE Math 201'!B112="","",'SAT M to CBEST M'!$A$2+'SAT M to CBEST M'!$B$2*F112)</f>
        <v/>
      </c>
      <c r="N112" s="11" t="str">
        <f>IF('GACE Math 201'!B112="","", IF(M112&lt;20, 20, IF(M112&gt;80, 80, M112)))</f>
        <v/>
      </c>
    </row>
    <row r="113" spans="1:14" x14ac:dyDescent="0.25">
      <c r="A113" s="11">
        <v>112</v>
      </c>
      <c r="B113" s="30"/>
      <c r="C113" s="25" t="str">
        <f t="shared" si="9"/>
        <v/>
      </c>
      <c r="D113" s="25" t="str">
        <f t="shared" si="13"/>
        <v/>
      </c>
      <c r="E113" s="25" t="str">
        <f t="shared" si="14"/>
        <v/>
      </c>
      <c r="F113" s="11" t="str">
        <f>IF('GACE Math 201'!E113="","",IF('GACE Math 201'!E113&lt;'ACT M to SAT M'!$A$2,'ACT M to SAT M'!$B$2,IF('GACE Math 201'!E113&gt;'ACT M to SAT M'!A$28,'ACT M to SAT M'!B$28,VLOOKUP(E113,'ACT M to SAT M'!A:B,2,FALSE))))</f>
        <v/>
      </c>
      <c r="G113" s="11" t="str">
        <f t="shared" si="10"/>
        <v/>
      </c>
      <c r="H113" s="11" t="str">
        <f t="shared" si="15"/>
        <v/>
      </c>
      <c r="I113" s="11" t="str">
        <f t="shared" si="11"/>
        <v/>
      </c>
      <c r="J113" s="11" t="str">
        <f t="shared" si="16"/>
        <v/>
      </c>
      <c r="K113" s="11" t="str">
        <f t="shared" si="12"/>
        <v/>
      </c>
      <c r="L113" s="11" t="str">
        <f t="shared" si="17"/>
        <v/>
      </c>
      <c r="M113" s="11" t="str">
        <f>IF('GACE Math 201'!B113="","",'SAT M to CBEST M'!$A$2+'SAT M to CBEST M'!$B$2*F113)</f>
        <v/>
      </c>
      <c r="N113" s="11" t="str">
        <f>IF('GACE Math 201'!B113="","", IF(M113&lt;20, 20, IF(M113&gt;80, 80, M113)))</f>
        <v/>
      </c>
    </row>
    <row r="114" spans="1:14" x14ac:dyDescent="0.25">
      <c r="A114" s="11">
        <v>113</v>
      </c>
      <c r="B114" s="30"/>
      <c r="C114" s="25" t="str">
        <f t="shared" si="9"/>
        <v/>
      </c>
      <c r="D114" s="25" t="str">
        <f t="shared" si="13"/>
        <v/>
      </c>
      <c r="E114" s="25" t="str">
        <f t="shared" si="14"/>
        <v/>
      </c>
      <c r="F114" s="11" t="str">
        <f>IF('GACE Math 201'!E114="","",IF('GACE Math 201'!E114&lt;'ACT M to SAT M'!$A$2,'ACT M to SAT M'!$B$2,IF('GACE Math 201'!E114&gt;'ACT M to SAT M'!A$28,'ACT M to SAT M'!B$28,VLOOKUP(E114,'ACT M to SAT M'!A:B,2,FALSE))))</f>
        <v/>
      </c>
      <c r="G114" s="11" t="str">
        <f t="shared" si="10"/>
        <v/>
      </c>
      <c r="H114" s="11" t="str">
        <f t="shared" si="15"/>
        <v/>
      </c>
      <c r="I114" s="11" t="str">
        <f t="shared" si="11"/>
        <v/>
      </c>
      <c r="J114" s="11" t="str">
        <f t="shared" si="16"/>
        <v/>
      </c>
      <c r="K114" s="11" t="str">
        <f t="shared" si="12"/>
        <v/>
      </c>
      <c r="L114" s="11" t="str">
        <f t="shared" si="17"/>
        <v/>
      </c>
      <c r="M114" s="11" t="str">
        <f>IF('GACE Math 201'!B114="","",'SAT M to CBEST M'!$A$2+'SAT M to CBEST M'!$B$2*F114)</f>
        <v/>
      </c>
      <c r="N114" s="11" t="str">
        <f>IF('GACE Math 201'!B114="","", IF(M114&lt;20, 20, IF(M114&gt;80, 80, M114)))</f>
        <v/>
      </c>
    </row>
    <row r="115" spans="1:14" x14ac:dyDescent="0.25">
      <c r="A115" s="11">
        <v>114</v>
      </c>
      <c r="B115" s="30"/>
      <c r="C115" s="25" t="str">
        <f t="shared" si="9"/>
        <v/>
      </c>
      <c r="D115" s="25" t="str">
        <f t="shared" si="13"/>
        <v/>
      </c>
      <c r="E115" s="25" t="str">
        <f t="shared" si="14"/>
        <v/>
      </c>
      <c r="F115" s="11" t="str">
        <f>IF('GACE Math 201'!E115="","",IF('GACE Math 201'!E115&lt;'ACT M to SAT M'!$A$2,'ACT M to SAT M'!$B$2,IF('GACE Math 201'!E115&gt;'ACT M to SAT M'!A$28,'ACT M to SAT M'!B$28,VLOOKUP(E115,'ACT M to SAT M'!A:B,2,FALSE))))</f>
        <v/>
      </c>
      <c r="G115" s="11" t="str">
        <f t="shared" si="10"/>
        <v/>
      </c>
      <c r="H115" s="11" t="str">
        <f t="shared" si="15"/>
        <v/>
      </c>
      <c r="I115" s="11" t="str">
        <f t="shared" si="11"/>
        <v/>
      </c>
      <c r="J115" s="11" t="str">
        <f t="shared" si="16"/>
        <v/>
      </c>
      <c r="K115" s="11" t="str">
        <f t="shared" si="12"/>
        <v/>
      </c>
      <c r="L115" s="11" t="str">
        <f t="shared" si="17"/>
        <v/>
      </c>
      <c r="M115" s="11" t="str">
        <f>IF('GACE Math 201'!B115="","",'SAT M to CBEST M'!$A$2+'SAT M to CBEST M'!$B$2*F115)</f>
        <v/>
      </c>
      <c r="N115" s="11" t="str">
        <f>IF('GACE Math 201'!B115="","", IF(M115&lt;20, 20, IF(M115&gt;80, 80, M115)))</f>
        <v/>
      </c>
    </row>
    <row r="116" spans="1:14" x14ac:dyDescent="0.25">
      <c r="A116" s="11">
        <v>115</v>
      </c>
      <c r="B116" s="30"/>
      <c r="C116" s="25" t="str">
        <f t="shared" si="9"/>
        <v/>
      </c>
      <c r="D116" s="25" t="str">
        <f t="shared" si="13"/>
        <v/>
      </c>
      <c r="E116" s="25" t="str">
        <f t="shared" si="14"/>
        <v/>
      </c>
      <c r="F116" s="11" t="str">
        <f>IF('GACE Math 201'!E116="","",IF('GACE Math 201'!E116&lt;'ACT M to SAT M'!$A$2,'ACT M to SAT M'!$B$2,IF('GACE Math 201'!E116&gt;'ACT M to SAT M'!A$28,'ACT M to SAT M'!B$28,VLOOKUP(E116,'ACT M to SAT M'!A:B,2,FALSE))))</f>
        <v/>
      </c>
      <c r="G116" s="11" t="str">
        <f t="shared" si="10"/>
        <v/>
      </c>
      <c r="H116" s="11" t="str">
        <f t="shared" si="15"/>
        <v/>
      </c>
      <c r="I116" s="11" t="str">
        <f t="shared" si="11"/>
        <v/>
      </c>
      <c r="J116" s="11" t="str">
        <f t="shared" si="16"/>
        <v/>
      </c>
      <c r="K116" s="11" t="str">
        <f t="shared" si="12"/>
        <v/>
      </c>
      <c r="L116" s="11" t="str">
        <f t="shared" si="17"/>
        <v/>
      </c>
      <c r="M116" s="11" t="str">
        <f>IF('GACE Math 201'!B116="","",'SAT M to CBEST M'!$A$2+'SAT M to CBEST M'!$B$2*F116)</f>
        <v/>
      </c>
      <c r="N116" s="11" t="str">
        <f>IF('GACE Math 201'!B116="","", IF(M116&lt;20, 20, IF(M116&gt;80, 80, M116)))</f>
        <v/>
      </c>
    </row>
    <row r="117" spans="1:14" x14ac:dyDescent="0.25">
      <c r="A117" s="11">
        <v>116</v>
      </c>
      <c r="B117" s="30"/>
      <c r="C117" s="25" t="str">
        <f t="shared" si="9"/>
        <v/>
      </c>
      <c r="D117" s="25" t="str">
        <f t="shared" si="13"/>
        <v/>
      </c>
      <c r="E117" s="25" t="str">
        <f t="shared" si="14"/>
        <v/>
      </c>
      <c r="F117" s="11" t="str">
        <f>IF('GACE Math 201'!E117="","",IF('GACE Math 201'!E117&lt;'ACT M to SAT M'!$A$2,'ACT M to SAT M'!$B$2,IF('GACE Math 201'!E117&gt;'ACT M to SAT M'!A$28,'ACT M to SAT M'!B$28,VLOOKUP(E117,'ACT M to SAT M'!A:B,2,FALSE))))</f>
        <v/>
      </c>
      <c r="G117" s="11" t="str">
        <f t="shared" si="10"/>
        <v/>
      </c>
      <c r="H117" s="11" t="str">
        <f t="shared" si="15"/>
        <v/>
      </c>
      <c r="I117" s="11" t="str">
        <f t="shared" si="11"/>
        <v/>
      </c>
      <c r="J117" s="11" t="str">
        <f t="shared" si="16"/>
        <v/>
      </c>
      <c r="K117" s="11" t="str">
        <f t="shared" si="12"/>
        <v/>
      </c>
      <c r="L117" s="11" t="str">
        <f t="shared" si="17"/>
        <v/>
      </c>
      <c r="M117" s="11" t="str">
        <f>IF('GACE Math 201'!B117="","",'SAT M to CBEST M'!$A$2+'SAT M to CBEST M'!$B$2*F117)</f>
        <v/>
      </c>
      <c r="N117" s="11" t="str">
        <f>IF('GACE Math 201'!B117="","", IF(M117&lt;20, 20, IF(M117&gt;80, 80, M117)))</f>
        <v/>
      </c>
    </row>
    <row r="118" spans="1:14" x14ac:dyDescent="0.25">
      <c r="A118" s="11">
        <v>117</v>
      </c>
      <c r="B118" s="30"/>
      <c r="C118" s="25" t="str">
        <f t="shared" si="9"/>
        <v/>
      </c>
      <c r="D118" s="25" t="str">
        <f t="shared" si="13"/>
        <v/>
      </c>
      <c r="E118" s="25" t="str">
        <f t="shared" si="14"/>
        <v/>
      </c>
      <c r="F118" s="11" t="str">
        <f>IF('GACE Math 201'!E118="","",IF('GACE Math 201'!E118&lt;'ACT M to SAT M'!$A$2,'ACT M to SAT M'!$B$2,IF('GACE Math 201'!E118&gt;'ACT M to SAT M'!A$28,'ACT M to SAT M'!B$28,VLOOKUP(E118,'ACT M to SAT M'!A:B,2,FALSE))))</f>
        <v/>
      </c>
      <c r="G118" s="11" t="str">
        <f t="shared" si="10"/>
        <v/>
      </c>
      <c r="H118" s="11" t="str">
        <f t="shared" si="15"/>
        <v/>
      </c>
      <c r="I118" s="11" t="str">
        <f t="shared" si="11"/>
        <v/>
      </c>
      <c r="J118" s="11" t="str">
        <f t="shared" si="16"/>
        <v/>
      </c>
      <c r="K118" s="11" t="str">
        <f t="shared" si="12"/>
        <v/>
      </c>
      <c r="L118" s="11" t="str">
        <f t="shared" si="17"/>
        <v/>
      </c>
      <c r="M118" s="11" t="str">
        <f>IF('GACE Math 201'!B118="","",'SAT M to CBEST M'!$A$2+'SAT M to CBEST M'!$B$2*F118)</f>
        <v/>
      </c>
      <c r="N118" s="11" t="str">
        <f>IF('GACE Math 201'!B118="","", IF(M118&lt;20, 20, IF(M118&gt;80, 80, M118)))</f>
        <v/>
      </c>
    </row>
    <row r="119" spans="1:14" x14ac:dyDescent="0.25">
      <c r="A119" s="11">
        <v>118</v>
      </c>
      <c r="B119" s="30"/>
      <c r="C119" s="25" t="str">
        <f t="shared" si="9"/>
        <v/>
      </c>
      <c r="D119" s="25" t="str">
        <f t="shared" si="13"/>
        <v/>
      </c>
      <c r="E119" s="25" t="str">
        <f t="shared" si="14"/>
        <v/>
      </c>
      <c r="F119" s="11" t="str">
        <f>IF('GACE Math 201'!E119="","",IF('GACE Math 201'!E119&lt;'ACT M to SAT M'!$A$2,'ACT M to SAT M'!$B$2,IF('GACE Math 201'!E119&gt;'ACT M to SAT M'!A$28,'ACT M to SAT M'!B$28,VLOOKUP(E119,'ACT M to SAT M'!A:B,2,FALSE))))</f>
        <v/>
      </c>
      <c r="G119" s="11" t="str">
        <f t="shared" si="10"/>
        <v/>
      </c>
      <c r="H119" s="11" t="str">
        <f t="shared" si="15"/>
        <v/>
      </c>
      <c r="I119" s="11" t="str">
        <f t="shared" si="11"/>
        <v/>
      </c>
      <c r="J119" s="11" t="str">
        <f t="shared" si="16"/>
        <v/>
      </c>
      <c r="K119" s="11" t="str">
        <f t="shared" si="12"/>
        <v/>
      </c>
      <c r="L119" s="11" t="str">
        <f t="shared" si="17"/>
        <v/>
      </c>
      <c r="M119" s="11" t="str">
        <f>IF('GACE Math 201'!B119="","",'SAT M to CBEST M'!$A$2+'SAT M to CBEST M'!$B$2*F119)</f>
        <v/>
      </c>
      <c r="N119" s="11" t="str">
        <f>IF('GACE Math 201'!B119="","", IF(M119&lt;20, 20, IF(M119&gt;80, 80, M119)))</f>
        <v/>
      </c>
    </row>
    <row r="120" spans="1:14" x14ac:dyDescent="0.25">
      <c r="A120" s="11">
        <v>119</v>
      </c>
      <c r="B120" s="30"/>
      <c r="C120" s="25" t="str">
        <f t="shared" si="9"/>
        <v/>
      </c>
      <c r="D120" s="25" t="str">
        <f t="shared" si="13"/>
        <v/>
      </c>
      <c r="E120" s="25" t="str">
        <f t="shared" si="14"/>
        <v/>
      </c>
      <c r="F120" s="11" t="str">
        <f>IF('GACE Math 201'!E120="","",IF('GACE Math 201'!E120&lt;'ACT M to SAT M'!$A$2,'ACT M to SAT M'!$B$2,IF('GACE Math 201'!E120&gt;'ACT M to SAT M'!A$28,'ACT M to SAT M'!B$28,VLOOKUP(E120,'ACT M to SAT M'!A:B,2,FALSE))))</f>
        <v/>
      </c>
      <c r="G120" s="11" t="str">
        <f t="shared" si="10"/>
        <v/>
      </c>
      <c r="H120" s="11" t="str">
        <f t="shared" si="15"/>
        <v/>
      </c>
      <c r="I120" s="11" t="str">
        <f t="shared" si="11"/>
        <v/>
      </c>
      <c r="J120" s="11" t="str">
        <f t="shared" si="16"/>
        <v/>
      </c>
      <c r="K120" s="11" t="str">
        <f t="shared" si="12"/>
        <v/>
      </c>
      <c r="L120" s="11" t="str">
        <f t="shared" si="17"/>
        <v/>
      </c>
      <c r="M120" s="11" t="str">
        <f>IF('GACE Math 201'!B120="","",'SAT M to CBEST M'!$A$2+'SAT M to CBEST M'!$B$2*F120)</f>
        <v/>
      </c>
      <c r="N120" s="11" t="str">
        <f>IF('GACE Math 201'!B120="","", IF(M120&lt;20, 20, IF(M120&gt;80, 80, M120)))</f>
        <v/>
      </c>
    </row>
    <row r="121" spans="1:14" x14ac:dyDescent="0.25">
      <c r="A121" s="11">
        <v>120</v>
      </c>
      <c r="B121" s="30"/>
      <c r="C121" s="25" t="str">
        <f t="shared" si="9"/>
        <v/>
      </c>
      <c r="D121" s="25" t="str">
        <f t="shared" si="13"/>
        <v/>
      </c>
      <c r="E121" s="25" t="str">
        <f t="shared" si="14"/>
        <v/>
      </c>
      <c r="F121" s="11" t="str">
        <f>IF('GACE Math 201'!E121="","",IF('GACE Math 201'!E121&lt;'ACT M to SAT M'!$A$2,'ACT M to SAT M'!$B$2,IF('GACE Math 201'!E121&gt;'ACT M to SAT M'!A$28,'ACT M to SAT M'!B$28,VLOOKUP(E121,'ACT M to SAT M'!A:B,2,FALSE))))</f>
        <v/>
      </c>
      <c r="G121" s="11" t="str">
        <f t="shared" si="10"/>
        <v/>
      </c>
      <c r="H121" s="11" t="str">
        <f t="shared" si="15"/>
        <v/>
      </c>
      <c r="I121" s="11" t="str">
        <f t="shared" si="11"/>
        <v/>
      </c>
      <c r="J121" s="11" t="str">
        <f t="shared" si="16"/>
        <v/>
      </c>
      <c r="K121" s="11" t="str">
        <f t="shared" si="12"/>
        <v/>
      </c>
      <c r="L121" s="11" t="str">
        <f t="shared" si="17"/>
        <v/>
      </c>
      <c r="M121" s="11" t="str">
        <f>IF('GACE Math 201'!B121="","",'SAT M to CBEST M'!$A$2+'SAT M to CBEST M'!$B$2*F121)</f>
        <v/>
      </c>
      <c r="N121" s="11" t="str">
        <f>IF('GACE Math 201'!B121="","", IF(M121&lt;20, 20, IF(M121&gt;80, 80, M121)))</f>
        <v/>
      </c>
    </row>
    <row r="122" spans="1:14" x14ac:dyDescent="0.25">
      <c r="A122" s="11">
        <v>121</v>
      </c>
      <c r="B122" s="30"/>
      <c r="C122" s="25" t="str">
        <f t="shared" si="9"/>
        <v/>
      </c>
      <c r="D122" s="25" t="str">
        <f t="shared" si="13"/>
        <v/>
      </c>
      <c r="E122" s="25" t="str">
        <f t="shared" si="14"/>
        <v/>
      </c>
      <c r="F122" s="11" t="str">
        <f>IF('GACE Math 201'!E122="","",IF('GACE Math 201'!E122&lt;'ACT M to SAT M'!$A$2,'ACT M to SAT M'!$B$2,IF('GACE Math 201'!E122&gt;'ACT M to SAT M'!A$28,'ACT M to SAT M'!B$28,VLOOKUP(E122,'ACT M to SAT M'!A:B,2,FALSE))))</f>
        <v/>
      </c>
      <c r="G122" s="11" t="str">
        <f t="shared" si="10"/>
        <v/>
      </c>
      <c r="H122" s="11" t="str">
        <f t="shared" si="15"/>
        <v/>
      </c>
      <c r="I122" s="11" t="str">
        <f t="shared" si="11"/>
        <v/>
      </c>
      <c r="J122" s="11" t="str">
        <f t="shared" si="16"/>
        <v/>
      </c>
      <c r="K122" s="11" t="str">
        <f t="shared" si="12"/>
        <v/>
      </c>
      <c r="L122" s="11" t="str">
        <f t="shared" si="17"/>
        <v/>
      </c>
      <c r="M122" s="11" t="str">
        <f>IF('GACE Math 201'!B122="","",'SAT M to CBEST M'!$A$2+'SAT M to CBEST M'!$B$2*F122)</f>
        <v/>
      </c>
      <c r="N122" s="11" t="str">
        <f>IF('GACE Math 201'!B122="","", IF(M122&lt;20, 20, IF(M122&gt;80, 80, M122)))</f>
        <v/>
      </c>
    </row>
    <row r="123" spans="1:14" x14ac:dyDescent="0.25">
      <c r="A123" s="11">
        <v>122</v>
      </c>
      <c r="B123" s="30"/>
      <c r="C123" s="25" t="str">
        <f t="shared" si="9"/>
        <v/>
      </c>
      <c r="D123" s="25" t="str">
        <f t="shared" si="13"/>
        <v/>
      </c>
      <c r="E123" s="25" t="str">
        <f t="shared" si="14"/>
        <v/>
      </c>
      <c r="F123" s="11" t="str">
        <f>IF('GACE Math 201'!E123="","",IF('GACE Math 201'!E123&lt;'ACT M to SAT M'!$A$2,'ACT M to SAT M'!$B$2,IF('GACE Math 201'!E123&gt;'ACT M to SAT M'!A$28,'ACT M to SAT M'!B$28,VLOOKUP(E123,'ACT M to SAT M'!A:B,2,FALSE))))</f>
        <v/>
      </c>
      <c r="G123" s="11" t="str">
        <f t="shared" si="10"/>
        <v/>
      </c>
      <c r="H123" s="11" t="str">
        <f t="shared" si="15"/>
        <v/>
      </c>
      <c r="I123" s="11" t="str">
        <f t="shared" si="11"/>
        <v/>
      </c>
      <c r="J123" s="11" t="str">
        <f t="shared" si="16"/>
        <v/>
      </c>
      <c r="K123" s="11" t="str">
        <f t="shared" si="12"/>
        <v/>
      </c>
      <c r="L123" s="11" t="str">
        <f t="shared" si="17"/>
        <v/>
      </c>
      <c r="M123" s="11" t="str">
        <f>IF('GACE Math 201'!B123="","",'SAT M to CBEST M'!$A$2+'SAT M to CBEST M'!$B$2*F123)</f>
        <v/>
      </c>
      <c r="N123" s="11" t="str">
        <f>IF('GACE Math 201'!B123="","", IF(M123&lt;20, 20, IF(M123&gt;80, 80, M123)))</f>
        <v/>
      </c>
    </row>
    <row r="124" spans="1:14" x14ac:dyDescent="0.25">
      <c r="A124" s="11">
        <v>123</v>
      </c>
      <c r="B124" s="30"/>
      <c r="C124" s="25" t="str">
        <f t="shared" si="9"/>
        <v/>
      </c>
      <c r="D124" s="25" t="str">
        <f t="shared" si="13"/>
        <v/>
      </c>
      <c r="E124" s="25" t="str">
        <f t="shared" si="14"/>
        <v/>
      </c>
      <c r="F124" s="11" t="str">
        <f>IF('GACE Math 201'!E124="","",IF('GACE Math 201'!E124&lt;'ACT M to SAT M'!$A$2,'ACT M to SAT M'!$B$2,IF('GACE Math 201'!E124&gt;'ACT M to SAT M'!A$28,'ACT M to SAT M'!B$28,VLOOKUP(E124,'ACT M to SAT M'!A:B,2,FALSE))))</f>
        <v/>
      </c>
      <c r="G124" s="11" t="str">
        <f t="shared" si="10"/>
        <v/>
      </c>
      <c r="H124" s="11" t="str">
        <f t="shared" si="15"/>
        <v/>
      </c>
      <c r="I124" s="11" t="str">
        <f t="shared" si="11"/>
        <v/>
      </c>
      <c r="J124" s="11" t="str">
        <f t="shared" si="16"/>
        <v/>
      </c>
      <c r="K124" s="11" t="str">
        <f t="shared" si="12"/>
        <v/>
      </c>
      <c r="L124" s="11" t="str">
        <f t="shared" si="17"/>
        <v/>
      </c>
      <c r="M124" s="11" t="str">
        <f>IF('GACE Math 201'!B124="","",'SAT M to CBEST M'!$A$2+'SAT M to CBEST M'!$B$2*F124)</f>
        <v/>
      </c>
      <c r="N124" s="11" t="str">
        <f>IF('GACE Math 201'!B124="","", IF(M124&lt;20, 20, IF(M124&gt;80, 80, M124)))</f>
        <v/>
      </c>
    </row>
    <row r="125" spans="1:14" x14ac:dyDescent="0.25">
      <c r="A125" s="11">
        <v>124</v>
      </c>
      <c r="B125" s="30"/>
      <c r="C125" s="25" t="str">
        <f t="shared" si="9"/>
        <v/>
      </c>
      <c r="D125" s="25" t="str">
        <f t="shared" si="13"/>
        <v/>
      </c>
      <c r="E125" s="25" t="str">
        <f t="shared" si="14"/>
        <v/>
      </c>
      <c r="F125" s="11" t="str">
        <f>IF('GACE Math 201'!E125="","",IF('GACE Math 201'!E125&lt;'ACT M to SAT M'!$A$2,'ACT M to SAT M'!$B$2,IF('GACE Math 201'!E125&gt;'ACT M to SAT M'!A$28,'ACT M to SAT M'!B$28,VLOOKUP(E125,'ACT M to SAT M'!A:B,2,FALSE))))</f>
        <v/>
      </c>
      <c r="G125" s="11" t="str">
        <f t="shared" si="10"/>
        <v/>
      </c>
      <c r="H125" s="11" t="str">
        <f t="shared" si="15"/>
        <v/>
      </c>
      <c r="I125" s="11" t="str">
        <f t="shared" si="11"/>
        <v/>
      </c>
      <c r="J125" s="11" t="str">
        <f t="shared" si="16"/>
        <v/>
      </c>
      <c r="K125" s="11" t="str">
        <f t="shared" si="12"/>
        <v/>
      </c>
      <c r="L125" s="11" t="str">
        <f t="shared" si="17"/>
        <v/>
      </c>
      <c r="M125" s="11" t="str">
        <f>IF('GACE Math 201'!B125="","",'SAT M to CBEST M'!$A$2+'SAT M to CBEST M'!$B$2*F125)</f>
        <v/>
      </c>
      <c r="N125" s="11" t="str">
        <f>IF('GACE Math 201'!B125="","", IF(M125&lt;20, 20, IF(M125&gt;80, 80, M125)))</f>
        <v/>
      </c>
    </row>
    <row r="126" spans="1:14" x14ac:dyDescent="0.25">
      <c r="A126" s="11">
        <v>125</v>
      </c>
      <c r="B126" s="30"/>
      <c r="C126" s="25" t="str">
        <f t="shared" si="9"/>
        <v/>
      </c>
      <c r="D126" s="25" t="str">
        <f t="shared" si="13"/>
        <v/>
      </c>
      <c r="E126" s="25" t="str">
        <f t="shared" si="14"/>
        <v/>
      </c>
      <c r="F126" s="11" t="str">
        <f>IF('GACE Math 201'!E126="","",IF('GACE Math 201'!E126&lt;'ACT M to SAT M'!$A$2,'ACT M to SAT M'!$B$2,IF('GACE Math 201'!E126&gt;'ACT M to SAT M'!A$28,'ACT M to SAT M'!B$28,VLOOKUP(E126,'ACT M to SAT M'!A:B,2,FALSE))))</f>
        <v/>
      </c>
      <c r="G126" s="11" t="str">
        <f t="shared" si="10"/>
        <v/>
      </c>
      <c r="H126" s="11" t="str">
        <f t="shared" si="15"/>
        <v/>
      </c>
      <c r="I126" s="11" t="str">
        <f t="shared" si="11"/>
        <v/>
      </c>
      <c r="J126" s="11" t="str">
        <f t="shared" si="16"/>
        <v/>
      </c>
      <c r="K126" s="11" t="str">
        <f t="shared" si="12"/>
        <v/>
      </c>
      <c r="L126" s="11" t="str">
        <f t="shared" si="17"/>
        <v/>
      </c>
      <c r="M126" s="11" t="str">
        <f>IF('GACE Math 201'!B126="","",'SAT M to CBEST M'!$A$2+'SAT M to CBEST M'!$B$2*F126)</f>
        <v/>
      </c>
      <c r="N126" s="11" t="str">
        <f>IF('GACE Math 201'!B126="","", IF(M126&lt;20, 20, IF(M126&gt;80, 80, M126)))</f>
        <v/>
      </c>
    </row>
    <row r="127" spans="1:14" x14ac:dyDescent="0.25">
      <c r="A127" s="11">
        <v>126</v>
      </c>
      <c r="B127" s="30"/>
      <c r="C127" s="25" t="str">
        <f t="shared" si="9"/>
        <v/>
      </c>
      <c r="D127" s="25" t="str">
        <f t="shared" si="13"/>
        <v/>
      </c>
      <c r="E127" s="25" t="str">
        <f t="shared" si="14"/>
        <v/>
      </c>
      <c r="F127" s="11" t="str">
        <f>IF('GACE Math 201'!E127="","",IF('GACE Math 201'!E127&lt;'ACT M to SAT M'!$A$2,'ACT M to SAT M'!$B$2,IF('GACE Math 201'!E127&gt;'ACT M to SAT M'!A$28,'ACT M to SAT M'!B$28,VLOOKUP(E127,'ACT M to SAT M'!A:B,2,FALSE))))</f>
        <v/>
      </c>
      <c r="G127" s="11" t="str">
        <f t="shared" si="10"/>
        <v/>
      </c>
      <c r="H127" s="11" t="str">
        <f t="shared" si="15"/>
        <v/>
      </c>
      <c r="I127" s="11" t="str">
        <f t="shared" si="11"/>
        <v/>
      </c>
      <c r="J127" s="11" t="str">
        <f t="shared" si="16"/>
        <v/>
      </c>
      <c r="K127" s="11" t="str">
        <f t="shared" si="12"/>
        <v/>
      </c>
      <c r="L127" s="11" t="str">
        <f t="shared" si="17"/>
        <v/>
      </c>
      <c r="M127" s="11" t="str">
        <f>IF('GACE Math 201'!B127="","",'SAT M to CBEST M'!$A$2+'SAT M to CBEST M'!$B$2*F127)</f>
        <v/>
      </c>
      <c r="N127" s="11" t="str">
        <f>IF('GACE Math 201'!B127="","", IF(M127&lt;20, 20, IF(M127&gt;80, 80, M127)))</f>
        <v/>
      </c>
    </row>
    <row r="128" spans="1:14" x14ac:dyDescent="0.25">
      <c r="A128" s="11">
        <v>127</v>
      </c>
      <c r="B128" s="30"/>
      <c r="C128" s="25" t="str">
        <f t="shared" si="9"/>
        <v/>
      </c>
      <c r="D128" s="25" t="str">
        <f t="shared" si="13"/>
        <v/>
      </c>
      <c r="E128" s="25" t="str">
        <f t="shared" si="14"/>
        <v/>
      </c>
      <c r="F128" s="11" t="str">
        <f>IF('GACE Math 201'!E128="","",IF('GACE Math 201'!E128&lt;'ACT M to SAT M'!$A$2,'ACT M to SAT M'!$B$2,IF('GACE Math 201'!E128&gt;'ACT M to SAT M'!A$28,'ACT M to SAT M'!B$28,VLOOKUP(E128,'ACT M to SAT M'!A:B,2,FALSE))))</f>
        <v/>
      </c>
      <c r="G128" s="11" t="str">
        <f t="shared" si="10"/>
        <v/>
      </c>
      <c r="H128" s="11" t="str">
        <f t="shared" si="15"/>
        <v/>
      </c>
      <c r="I128" s="11" t="str">
        <f t="shared" si="11"/>
        <v/>
      </c>
      <c r="J128" s="11" t="str">
        <f t="shared" si="16"/>
        <v/>
      </c>
      <c r="K128" s="11" t="str">
        <f t="shared" si="12"/>
        <v/>
      </c>
      <c r="L128" s="11" t="str">
        <f t="shared" si="17"/>
        <v/>
      </c>
      <c r="M128" s="11" t="str">
        <f>IF('GACE Math 201'!B128="","",'SAT M to CBEST M'!$A$2+'SAT M to CBEST M'!$B$2*F128)</f>
        <v/>
      </c>
      <c r="N128" s="11" t="str">
        <f>IF('GACE Math 201'!B128="","", IF(M128&lt;20, 20, IF(M128&gt;80, 80, M128)))</f>
        <v/>
      </c>
    </row>
    <row r="129" spans="1:14" x14ac:dyDescent="0.25">
      <c r="A129" s="11">
        <v>128</v>
      </c>
      <c r="B129" s="30"/>
      <c r="C129" s="25" t="str">
        <f t="shared" si="9"/>
        <v/>
      </c>
      <c r="D129" s="25" t="str">
        <f t="shared" si="13"/>
        <v/>
      </c>
      <c r="E129" s="25" t="str">
        <f t="shared" si="14"/>
        <v/>
      </c>
      <c r="F129" s="11" t="str">
        <f>IF('GACE Math 201'!E129="","",IF('GACE Math 201'!E129&lt;'ACT M to SAT M'!$A$2,'ACT M to SAT M'!$B$2,IF('GACE Math 201'!E129&gt;'ACT M to SAT M'!A$28,'ACT M to SAT M'!B$28,VLOOKUP(E129,'ACT M to SAT M'!A:B,2,FALSE))))</f>
        <v/>
      </c>
      <c r="G129" s="11" t="str">
        <f t="shared" si="10"/>
        <v/>
      </c>
      <c r="H129" s="11" t="str">
        <f t="shared" si="15"/>
        <v/>
      </c>
      <c r="I129" s="11" t="str">
        <f t="shared" si="11"/>
        <v/>
      </c>
      <c r="J129" s="11" t="str">
        <f t="shared" si="16"/>
        <v/>
      </c>
      <c r="K129" s="11" t="str">
        <f t="shared" si="12"/>
        <v/>
      </c>
      <c r="L129" s="11" t="str">
        <f t="shared" si="17"/>
        <v/>
      </c>
      <c r="M129" s="11" t="str">
        <f>IF('GACE Math 201'!B129="","",'SAT M to CBEST M'!$A$2+'SAT M to CBEST M'!$B$2*F129)</f>
        <v/>
      </c>
      <c r="N129" s="11" t="str">
        <f>IF('GACE Math 201'!B129="","", IF(M129&lt;20, 20, IF(M129&gt;80, 80, M129)))</f>
        <v/>
      </c>
    </row>
    <row r="130" spans="1:14" x14ac:dyDescent="0.25">
      <c r="A130" s="11">
        <v>129</v>
      </c>
      <c r="B130" s="30"/>
      <c r="C130" s="25" t="str">
        <f t="shared" ref="C130:C193" si="18">IF(B130="","",IF(B130&gt;=250, upperinterceptPAAM201toACTM+B130*upperslopePAAM201toACTM, lowerinterceptPAAM201toACTM+B130*lowerslopePAAM201toACTM))</f>
        <v/>
      </c>
      <c r="D130" s="25" t="str">
        <f t="shared" si="13"/>
        <v/>
      </c>
      <c r="E130" s="25" t="str">
        <f t="shared" si="14"/>
        <v/>
      </c>
      <c r="F130" s="11" t="str">
        <f>IF('GACE Math 201'!E130="","",IF('GACE Math 201'!E130&lt;'ACT M to SAT M'!$A$2,'ACT M to SAT M'!$B$2,IF('GACE Math 201'!E130&gt;'ACT M to SAT M'!A$28,'ACT M to SAT M'!B$28,VLOOKUP(E130,'ACT M to SAT M'!A:B,2,FALSE))))</f>
        <v/>
      </c>
      <c r="G130" s="11" t="str">
        <f t="shared" ref="G130:G193" si="19">IF(B130="","",interceptACTMtoPCM5732+slopeACTMtoPCM5732*E130)</f>
        <v/>
      </c>
      <c r="H130" s="11" t="str">
        <f t="shared" si="15"/>
        <v/>
      </c>
      <c r="I130" s="11" t="str">
        <f t="shared" ref="I130:I193" si="20">IF(B130="","",interceptACTMtoPCM5733+slopeACTMtoPCM5733*E130)</f>
        <v/>
      </c>
      <c r="J130" s="11" t="str">
        <f t="shared" si="16"/>
        <v/>
      </c>
      <c r="K130" s="11" t="str">
        <f t="shared" ref="K130:K193" si="21">IF(B130="","",IF(E130&gt;=16, upperinterceptACTMtoPAAM211+E130*upperslopeACTMtoPAAM211, lowerinterceptACTMtoPAAM211+E130*lowerslopeACTMtoPAAM211))</f>
        <v/>
      </c>
      <c r="L130" s="11" t="str">
        <f t="shared" si="17"/>
        <v/>
      </c>
      <c r="M130" s="11" t="str">
        <f>IF('GACE Math 201'!B130="","",'SAT M to CBEST M'!$A$2+'SAT M to CBEST M'!$B$2*F130)</f>
        <v/>
      </c>
      <c r="N130" s="11" t="str">
        <f>IF('GACE Math 201'!B130="","", IF(M130&lt;20, 20, IF(M130&gt;80, 80, M130)))</f>
        <v/>
      </c>
    </row>
    <row r="131" spans="1:14" x14ac:dyDescent="0.25">
      <c r="A131" s="11">
        <v>130</v>
      </c>
      <c r="B131" s="30"/>
      <c r="C131" s="25" t="str">
        <f t="shared" si="18"/>
        <v/>
      </c>
      <c r="D131" s="25" t="str">
        <f t="shared" ref="D131:D194" si="22">IF(B131="","", IF(C131&lt;1, 1, IF(C131&gt;36, 36, C131)))</f>
        <v/>
      </c>
      <c r="E131" s="25" t="str">
        <f t="shared" ref="E131:E194" si="23">IF(ISBLANK(B131), "", ROUND(D131, 0))</f>
        <v/>
      </c>
      <c r="F131" s="11" t="str">
        <f>IF('GACE Math 201'!E131="","",IF('GACE Math 201'!E131&lt;'ACT M to SAT M'!$A$2,'ACT M to SAT M'!$B$2,IF('GACE Math 201'!E131&gt;'ACT M to SAT M'!A$28,'ACT M to SAT M'!B$28,VLOOKUP(E131,'ACT M to SAT M'!A:B,2,FALSE))))</f>
        <v/>
      </c>
      <c r="G131" s="11" t="str">
        <f t="shared" si="19"/>
        <v/>
      </c>
      <c r="H131" s="11" t="str">
        <f t="shared" ref="H131:H194" si="24">IF(B131="","", IF(G131&lt;100, 100, IF(G131&gt;200, 200, G131)))</f>
        <v/>
      </c>
      <c r="I131" s="11" t="str">
        <f t="shared" si="20"/>
        <v/>
      </c>
      <c r="J131" s="11" t="str">
        <f t="shared" ref="J131:J194" si="25">IF(B131="","", IF(I131&lt;100, 100, IF(I131&gt;200, 200, I131)))</f>
        <v/>
      </c>
      <c r="K131" s="11" t="str">
        <f t="shared" si="21"/>
        <v/>
      </c>
      <c r="L131" s="11" t="str">
        <f t="shared" ref="L131:L194" si="26">IF(B131="","", IF(K131&lt;100, 100, IF(K131&gt;300, 300, K131)))</f>
        <v/>
      </c>
      <c r="M131" s="11" t="str">
        <f>IF('GACE Math 201'!B131="","",'SAT M to CBEST M'!$A$2+'SAT M to CBEST M'!$B$2*F131)</f>
        <v/>
      </c>
      <c r="N131" s="11" t="str">
        <f>IF('GACE Math 201'!B131="","", IF(M131&lt;20, 20, IF(M131&gt;80, 80, M131)))</f>
        <v/>
      </c>
    </row>
    <row r="132" spans="1:14" x14ac:dyDescent="0.25">
      <c r="A132" s="11">
        <v>131</v>
      </c>
      <c r="B132" s="30"/>
      <c r="C132" s="25" t="str">
        <f t="shared" si="18"/>
        <v/>
      </c>
      <c r="D132" s="25" t="str">
        <f t="shared" si="22"/>
        <v/>
      </c>
      <c r="E132" s="25" t="str">
        <f t="shared" si="23"/>
        <v/>
      </c>
      <c r="F132" s="11" t="str">
        <f>IF('GACE Math 201'!E132="","",IF('GACE Math 201'!E132&lt;'ACT M to SAT M'!$A$2,'ACT M to SAT M'!$B$2,IF('GACE Math 201'!E132&gt;'ACT M to SAT M'!A$28,'ACT M to SAT M'!B$28,VLOOKUP(E132,'ACT M to SAT M'!A:B,2,FALSE))))</f>
        <v/>
      </c>
      <c r="G132" s="11" t="str">
        <f t="shared" si="19"/>
        <v/>
      </c>
      <c r="H132" s="11" t="str">
        <f t="shared" si="24"/>
        <v/>
      </c>
      <c r="I132" s="11" t="str">
        <f t="shared" si="20"/>
        <v/>
      </c>
      <c r="J132" s="11" t="str">
        <f t="shared" si="25"/>
        <v/>
      </c>
      <c r="K132" s="11" t="str">
        <f t="shared" si="21"/>
        <v/>
      </c>
      <c r="L132" s="11" t="str">
        <f t="shared" si="26"/>
        <v/>
      </c>
      <c r="M132" s="11" t="str">
        <f>IF('GACE Math 201'!B132="","",'SAT M to CBEST M'!$A$2+'SAT M to CBEST M'!$B$2*F132)</f>
        <v/>
      </c>
      <c r="N132" s="11" t="str">
        <f>IF('GACE Math 201'!B132="","", IF(M132&lt;20, 20, IF(M132&gt;80, 80, M132)))</f>
        <v/>
      </c>
    </row>
    <row r="133" spans="1:14" x14ac:dyDescent="0.25">
      <c r="A133" s="11">
        <v>132</v>
      </c>
      <c r="B133" s="30"/>
      <c r="C133" s="25" t="str">
        <f t="shared" si="18"/>
        <v/>
      </c>
      <c r="D133" s="25" t="str">
        <f t="shared" si="22"/>
        <v/>
      </c>
      <c r="E133" s="25" t="str">
        <f t="shared" si="23"/>
        <v/>
      </c>
      <c r="F133" s="11" t="str">
        <f>IF('GACE Math 201'!E133="","",IF('GACE Math 201'!E133&lt;'ACT M to SAT M'!$A$2,'ACT M to SAT M'!$B$2,IF('GACE Math 201'!E133&gt;'ACT M to SAT M'!A$28,'ACT M to SAT M'!B$28,VLOOKUP(E133,'ACT M to SAT M'!A:B,2,FALSE))))</f>
        <v/>
      </c>
      <c r="G133" s="11" t="str">
        <f t="shared" si="19"/>
        <v/>
      </c>
      <c r="H133" s="11" t="str">
        <f t="shared" si="24"/>
        <v/>
      </c>
      <c r="I133" s="11" t="str">
        <f t="shared" si="20"/>
        <v/>
      </c>
      <c r="J133" s="11" t="str">
        <f t="shared" si="25"/>
        <v/>
      </c>
      <c r="K133" s="11" t="str">
        <f t="shared" si="21"/>
        <v/>
      </c>
      <c r="L133" s="11" t="str">
        <f t="shared" si="26"/>
        <v/>
      </c>
      <c r="M133" s="11" t="str">
        <f>IF('GACE Math 201'!B133="","",'SAT M to CBEST M'!$A$2+'SAT M to CBEST M'!$B$2*F133)</f>
        <v/>
      </c>
      <c r="N133" s="11" t="str">
        <f>IF('GACE Math 201'!B133="","", IF(M133&lt;20, 20, IF(M133&gt;80, 80, M133)))</f>
        <v/>
      </c>
    </row>
    <row r="134" spans="1:14" x14ac:dyDescent="0.25">
      <c r="A134" s="11">
        <v>133</v>
      </c>
      <c r="B134" s="30"/>
      <c r="C134" s="25" t="str">
        <f t="shared" si="18"/>
        <v/>
      </c>
      <c r="D134" s="25" t="str">
        <f t="shared" si="22"/>
        <v/>
      </c>
      <c r="E134" s="25" t="str">
        <f t="shared" si="23"/>
        <v/>
      </c>
      <c r="F134" s="11" t="str">
        <f>IF('GACE Math 201'!E134="","",IF('GACE Math 201'!E134&lt;'ACT M to SAT M'!$A$2,'ACT M to SAT M'!$B$2,IF('GACE Math 201'!E134&gt;'ACT M to SAT M'!A$28,'ACT M to SAT M'!B$28,VLOOKUP(E134,'ACT M to SAT M'!A:B,2,FALSE))))</f>
        <v/>
      </c>
      <c r="G134" s="11" t="str">
        <f t="shared" si="19"/>
        <v/>
      </c>
      <c r="H134" s="11" t="str">
        <f t="shared" si="24"/>
        <v/>
      </c>
      <c r="I134" s="11" t="str">
        <f t="shared" si="20"/>
        <v/>
      </c>
      <c r="J134" s="11" t="str">
        <f t="shared" si="25"/>
        <v/>
      </c>
      <c r="K134" s="11" t="str">
        <f t="shared" si="21"/>
        <v/>
      </c>
      <c r="L134" s="11" t="str">
        <f t="shared" si="26"/>
        <v/>
      </c>
      <c r="M134" s="11" t="str">
        <f>IF('GACE Math 201'!B134="","",'SAT M to CBEST M'!$A$2+'SAT M to CBEST M'!$B$2*F134)</f>
        <v/>
      </c>
      <c r="N134" s="11" t="str">
        <f>IF('GACE Math 201'!B134="","", IF(M134&lt;20, 20, IF(M134&gt;80, 80, M134)))</f>
        <v/>
      </c>
    </row>
    <row r="135" spans="1:14" x14ac:dyDescent="0.25">
      <c r="A135" s="11">
        <v>134</v>
      </c>
      <c r="B135" s="30"/>
      <c r="C135" s="25" t="str">
        <f t="shared" si="18"/>
        <v/>
      </c>
      <c r="D135" s="25" t="str">
        <f t="shared" si="22"/>
        <v/>
      </c>
      <c r="E135" s="25" t="str">
        <f t="shared" si="23"/>
        <v/>
      </c>
      <c r="F135" s="11" t="str">
        <f>IF('GACE Math 201'!E135="","",IF('GACE Math 201'!E135&lt;'ACT M to SAT M'!$A$2,'ACT M to SAT M'!$B$2,IF('GACE Math 201'!E135&gt;'ACT M to SAT M'!A$28,'ACT M to SAT M'!B$28,VLOOKUP(E135,'ACT M to SAT M'!A:B,2,FALSE))))</f>
        <v/>
      </c>
      <c r="G135" s="11" t="str">
        <f t="shared" si="19"/>
        <v/>
      </c>
      <c r="H135" s="11" t="str">
        <f t="shared" si="24"/>
        <v/>
      </c>
      <c r="I135" s="11" t="str">
        <f t="shared" si="20"/>
        <v/>
      </c>
      <c r="J135" s="11" t="str">
        <f t="shared" si="25"/>
        <v/>
      </c>
      <c r="K135" s="11" t="str">
        <f t="shared" si="21"/>
        <v/>
      </c>
      <c r="L135" s="11" t="str">
        <f t="shared" si="26"/>
        <v/>
      </c>
      <c r="M135" s="11" t="str">
        <f>IF('GACE Math 201'!B135="","",'SAT M to CBEST M'!$A$2+'SAT M to CBEST M'!$B$2*F135)</f>
        <v/>
      </c>
      <c r="N135" s="11" t="str">
        <f>IF('GACE Math 201'!B135="","", IF(M135&lt;20, 20, IF(M135&gt;80, 80, M135)))</f>
        <v/>
      </c>
    </row>
    <row r="136" spans="1:14" x14ac:dyDescent="0.25">
      <c r="A136" s="11">
        <v>135</v>
      </c>
      <c r="B136" s="30"/>
      <c r="C136" s="25" t="str">
        <f t="shared" si="18"/>
        <v/>
      </c>
      <c r="D136" s="25" t="str">
        <f t="shared" si="22"/>
        <v/>
      </c>
      <c r="E136" s="25" t="str">
        <f t="shared" si="23"/>
        <v/>
      </c>
      <c r="F136" s="11" t="str">
        <f>IF('GACE Math 201'!E136="","",IF('GACE Math 201'!E136&lt;'ACT M to SAT M'!$A$2,'ACT M to SAT M'!$B$2,IF('GACE Math 201'!E136&gt;'ACT M to SAT M'!A$28,'ACT M to SAT M'!B$28,VLOOKUP(E136,'ACT M to SAT M'!A:B,2,FALSE))))</f>
        <v/>
      </c>
      <c r="G136" s="11" t="str">
        <f t="shared" si="19"/>
        <v/>
      </c>
      <c r="H136" s="11" t="str">
        <f t="shared" si="24"/>
        <v/>
      </c>
      <c r="I136" s="11" t="str">
        <f t="shared" si="20"/>
        <v/>
      </c>
      <c r="J136" s="11" t="str">
        <f t="shared" si="25"/>
        <v/>
      </c>
      <c r="K136" s="11" t="str">
        <f t="shared" si="21"/>
        <v/>
      </c>
      <c r="L136" s="11" t="str">
        <f t="shared" si="26"/>
        <v/>
      </c>
      <c r="M136" s="11" t="str">
        <f>IF('GACE Math 201'!B136="","",'SAT M to CBEST M'!$A$2+'SAT M to CBEST M'!$B$2*F136)</f>
        <v/>
      </c>
      <c r="N136" s="11" t="str">
        <f>IF('GACE Math 201'!B136="","", IF(M136&lt;20, 20, IF(M136&gt;80, 80, M136)))</f>
        <v/>
      </c>
    </row>
    <row r="137" spans="1:14" x14ac:dyDescent="0.25">
      <c r="A137" s="11">
        <v>136</v>
      </c>
      <c r="B137" s="30"/>
      <c r="C137" s="25" t="str">
        <f t="shared" si="18"/>
        <v/>
      </c>
      <c r="D137" s="25" t="str">
        <f t="shared" si="22"/>
        <v/>
      </c>
      <c r="E137" s="25" t="str">
        <f t="shared" si="23"/>
        <v/>
      </c>
      <c r="F137" s="11" t="str">
        <f>IF('GACE Math 201'!E137="","",IF('GACE Math 201'!E137&lt;'ACT M to SAT M'!$A$2,'ACT M to SAT M'!$B$2,IF('GACE Math 201'!E137&gt;'ACT M to SAT M'!A$28,'ACT M to SAT M'!B$28,VLOOKUP(E137,'ACT M to SAT M'!A:B,2,FALSE))))</f>
        <v/>
      </c>
      <c r="G137" s="11" t="str">
        <f t="shared" si="19"/>
        <v/>
      </c>
      <c r="H137" s="11" t="str">
        <f t="shared" si="24"/>
        <v/>
      </c>
      <c r="I137" s="11" t="str">
        <f t="shared" si="20"/>
        <v/>
      </c>
      <c r="J137" s="11" t="str">
        <f t="shared" si="25"/>
        <v/>
      </c>
      <c r="K137" s="11" t="str">
        <f t="shared" si="21"/>
        <v/>
      </c>
      <c r="L137" s="11" t="str">
        <f t="shared" si="26"/>
        <v/>
      </c>
      <c r="M137" s="11" t="str">
        <f>IF('GACE Math 201'!B137="","",'SAT M to CBEST M'!$A$2+'SAT M to CBEST M'!$B$2*F137)</f>
        <v/>
      </c>
      <c r="N137" s="11" t="str">
        <f>IF('GACE Math 201'!B137="","", IF(M137&lt;20, 20, IF(M137&gt;80, 80, M137)))</f>
        <v/>
      </c>
    </row>
    <row r="138" spans="1:14" x14ac:dyDescent="0.25">
      <c r="A138" s="11">
        <v>137</v>
      </c>
      <c r="B138" s="30"/>
      <c r="C138" s="25" t="str">
        <f t="shared" si="18"/>
        <v/>
      </c>
      <c r="D138" s="25" t="str">
        <f t="shared" si="22"/>
        <v/>
      </c>
      <c r="E138" s="25" t="str">
        <f t="shared" si="23"/>
        <v/>
      </c>
      <c r="F138" s="11" t="str">
        <f>IF('GACE Math 201'!E138="","",IF('GACE Math 201'!E138&lt;'ACT M to SAT M'!$A$2,'ACT M to SAT M'!$B$2,IF('GACE Math 201'!E138&gt;'ACT M to SAT M'!A$28,'ACT M to SAT M'!B$28,VLOOKUP(E138,'ACT M to SAT M'!A:B,2,FALSE))))</f>
        <v/>
      </c>
      <c r="G138" s="11" t="str">
        <f t="shared" si="19"/>
        <v/>
      </c>
      <c r="H138" s="11" t="str">
        <f t="shared" si="24"/>
        <v/>
      </c>
      <c r="I138" s="11" t="str">
        <f t="shared" si="20"/>
        <v/>
      </c>
      <c r="J138" s="11" t="str">
        <f t="shared" si="25"/>
        <v/>
      </c>
      <c r="K138" s="11" t="str">
        <f t="shared" si="21"/>
        <v/>
      </c>
      <c r="L138" s="11" t="str">
        <f t="shared" si="26"/>
        <v/>
      </c>
      <c r="M138" s="11" t="str">
        <f>IF('GACE Math 201'!B138="","",'SAT M to CBEST M'!$A$2+'SAT M to CBEST M'!$B$2*F138)</f>
        <v/>
      </c>
      <c r="N138" s="11" t="str">
        <f>IF('GACE Math 201'!B138="","", IF(M138&lt;20, 20, IF(M138&gt;80, 80, M138)))</f>
        <v/>
      </c>
    </row>
    <row r="139" spans="1:14" x14ac:dyDescent="0.25">
      <c r="A139" s="11">
        <v>138</v>
      </c>
      <c r="B139" s="30"/>
      <c r="C139" s="25" t="str">
        <f t="shared" si="18"/>
        <v/>
      </c>
      <c r="D139" s="25" t="str">
        <f t="shared" si="22"/>
        <v/>
      </c>
      <c r="E139" s="25" t="str">
        <f t="shared" si="23"/>
        <v/>
      </c>
      <c r="F139" s="11" t="str">
        <f>IF('GACE Math 201'!E139="","",IF('GACE Math 201'!E139&lt;'ACT M to SAT M'!$A$2,'ACT M to SAT M'!$B$2,IF('GACE Math 201'!E139&gt;'ACT M to SAT M'!A$28,'ACT M to SAT M'!B$28,VLOOKUP(E139,'ACT M to SAT M'!A:B,2,FALSE))))</f>
        <v/>
      </c>
      <c r="G139" s="11" t="str">
        <f t="shared" si="19"/>
        <v/>
      </c>
      <c r="H139" s="11" t="str">
        <f t="shared" si="24"/>
        <v/>
      </c>
      <c r="I139" s="11" t="str">
        <f t="shared" si="20"/>
        <v/>
      </c>
      <c r="J139" s="11" t="str">
        <f t="shared" si="25"/>
        <v/>
      </c>
      <c r="K139" s="11" t="str">
        <f t="shared" si="21"/>
        <v/>
      </c>
      <c r="L139" s="11" t="str">
        <f t="shared" si="26"/>
        <v/>
      </c>
      <c r="M139" s="11" t="str">
        <f>IF('GACE Math 201'!B139="","",'SAT M to CBEST M'!$A$2+'SAT M to CBEST M'!$B$2*F139)</f>
        <v/>
      </c>
      <c r="N139" s="11" t="str">
        <f>IF('GACE Math 201'!B139="","", IF(M139&lt;20, 20, IF(M139&gt;80, 80, M139)))</f>
        <v/>
      </c>
    </row>
    <row r="140" spans="1:14" x14ac:dyDescent="0.25">
      <c r="A140" s="11">
        <v>139</v>
      </c>
      <c r="B140" s="30"/>
      <c r="C140" s="25" t="str">
        <f t="shared" si="18"/>
        <v/>
      </c>
      <c r="D140" s="25" t="str">
        <f t="shared" si="22"/>
        <v/>
      </c>
      <c r="E140" s="25" t="str">
        <f t="shared" si="23"/>
        <v/>
      </c>
      <c r="F140" s="11" t="str">
        <f>IF('GACE Math 201'!E140="","",IF('GACE Math 201'!E140&lt;'ACT M to SAT M'!$A$2,'ACT M to SAT M'!$B$2,IF('GACE Math 201'!E140&gt;'ACT M to SAT M'!A$28,'ACT M to SAT M'!B$28,VLOOKUP(E140,'ACT M to SAT M'!A:B,2,FALSE))))</f>
        <v/>
      </c>
      <c r="G140" s="11" t="str">
        <f t="shared" si="19"/>
        <v/>
      </c>
      <c r="H140" s="11" t="str">
        <f t="shared" si="24"/>
        <v/>
      </c>
      <c r="I140" s="11" t="str">
        <f t="shared" si="20"/>
        <v/>
      </c>
      <c r="J140" s="11" t="str">
        <f t="shared" si="25"/>
        <v/>
      </c>
      <c r="K140" s="11" t="str">
        <f t="shared" si="21"/>
        <v/>
      </c>
      <c r="L140" s="11" t="str">
        <f t="shared" si="26"/>
        <v/>
      </c>
      <c r="M140" s="11" t="str">
        <f>IF('GACE Math 201'!B140="","",'SAT M to CBEST M'!$A$2+'SAT M to CBEST M'!$B$2*F140)</f>
        <v/>
      </c>
      <c r="N140" s="11" t="str">
        <f>IF('GACE Math 201'!B140="","", IF(M140&lt;20, 20, IF(M140&gt;80, 80, M140)))</f>
        <v/>
      </c>
    </row>
    <row r="141" spans="1:14" x14ac:dyDescent="0.25">
      <c r="A141" s="11">
        <v>140</v>
      </c>
      <c r="B141" s="30"/>
      <c r="C141" s="25" t="str">
        <f t="shared" si="18"/>
        <v/>
      </c>
      <c r="D141" s="25" t="str">
        <f t="shared" si="22"/>
        <v/>
      </c>
      <c r="E141" s="25" t="str">
        <f t="shared" si="23"/>
        <v/>
      </c>
      <c r="F141" s="11" t="str">
        <f>IF('GACE Math 201'!E141="","",IF('GACE Math 201'!E141&lt;'ACT M to SAT M'!$A$2,'ACT M to SAT M'!$B$2,IF('GACE Math 201'!E141&gt;'ACT M to SAT M'!A$28,'ACT M to SAT M'!B$28,VLOOKUP(E141,'ACT M to SAT M'!A:B,2,FALSE))))</f>
        <v/>
      </c>
      <c r="G141" s="11" t="str">
        <f t="shared" si="19"/>
        <v/>
      </c>
      <c r="H141" s="11" t="str">
        <f t="shared" si="24"/>
        <v/>
      </c>
      <c r="I141" s="11" t="str">
        <f t="shared" si="20"/>
        <v/>
      </c>
      <c r="J141" s="11" t="str">
        <f t="shared" si="25"/>
        <v/>
      </c>
      <c r="K141" s="11" t="str">
        <f t="shared" si="21"/>
        <v/>
      </c>
      <c r="L141" s="11" t="str">
        <f t="shared" si="26"/>
        <v/>
      </c>
      <c r="M141" s="11" t="str">
        <f>IF('GACE Math 201'!B141="","",'SAT M to CBEST M'!$A$2+'SAT M to CBEST M'!$B$2*F141)</f>
        <v/>
      </c>
      <c r="N141" s="11" t="str">
        <f>IF('GACE Math 201'!B141="","", IF(M141&lt;20, 20, IF(M141&gt;80, 80, M141)))</f>
        <v/>
      </c>
    </row>
    <row r="142" spans="1:14" x14ac:dyDescent="0.25">
      <c r="A142" s="11">
        <v>141</v>
      </c>
      <c r="B142" s="30"/>
      <c r="C142" s="25" t="str">
        <f t="shared" si="18"/>
        <v/>
      </c>
      <c r="D142" s="25" t="str">
        <f t="shared" si="22"/>
        <v/>
      </c>
      <c r="E142" s="25" t="str">
        <f t="shared" si="23"/>
        <v/>
      </c>
      <c r="F142" s="11" t="str">
        <f>IF('GACE Math 201'!E142="","",IF('GACE Math 201'!E142&lt;'ACT M to SAT M'!$A$2,'ACT M to SAT M'!$B$2,IF('GACE Math 201'!E142&gt;'ACT M to SAT M'!A$28,'ACT M to SAT M'!B$28,VLOOKUP(E142,'ACT M to SAT M'!A:B,2,FALSE))))</f>
        <v/>
      </c>
      <c r="G142" s="11" t="str">
        <f t="shared" si="19"/>
        <v/>
      </c>
      <c r="H142" s="11" t="str">
        <f t="shared" si="24"/>
        <v/>
      </c>
      <c r="I142" s="11" t="str">
        <f t="shared" si="20"/>
        <v/>
      </c>
      <c r="J142" s="11" t="str">
        <f t="shared" si="25"/>
        <v/>
      </c>
      <c r="K142" s="11" t="str">
        <f t="shared" si="21"/>
        <v/>
      </c>
      <c r="L142" s="11" t="str">
        <f t="shared" si="26"/>
        <v/>
      </c>
      <c r="M142" s="11" t="str">
        <f>IF('GACE Math 201'!B142="","",'SAT M to CBEST M'!$A$2+'SAT M to CBEST M'!$B$2*F142)</f>
        <v/>
      </c>
      <c r="N142" s="11" t="str">
        <f>IF('GACE Math 201'!B142="","", IF(M142&lt;20, 20, IF(M142&gt;80, 80, M142)))</f>
        <v/>
      </c>
    </row>
    <row r="143" spans="1:14" x14ac:dyDescent="0.25">
      <c r="A143" s="11">
        <v>142</v>
      </c>
      <c r="B143" s="30"/>
      <c r="C143" s="25" t="str">
        <f t="shared" si="18"/>
        <v/>
      </c>
      <c r="D143" s="25" t="str">
        <f t="shared" si="22"/>
        <v/>
      </c>
      <c r="E143" s="25" t="str">
        <f t="shared" si="23"/>
        <v/>
      </c>
      <c r="F143" s="11" t="str">
        <f>IF('GACE Math 201'!E143="","",IF('GACE Math 201'!E143&lt;'ACT M to SAT M'!$A$2,'ACT M to SAT M'!$B$2,IF('GACE Math 201'!E143&gt;'ACT M to SAT M'!A$28,'ACT M to SAT M'!B$28,VLOOKUP(E143,'ACT M to SAT M'!A:B,2,FALSE))))</f>
        <v/>
      </c>
      <c r="G143" s="11" t="str">
        <f t="shared" si="19"/>
        <v/>
      </c>
      <c r="H143" s="11" t="str">
        <f t="shared" si="24"/>
        <v/>
      </c>
      <c r="I143" s="11" t="str">
        <f t="shared" si="20"/>
        <v/>
      </c>
      <c r="J143" s="11" t="str">
        <f t="shared" si="25"/>
        <v/>
      </c>
      <c r="K143" s="11" t="str">
        <f t="shared" si="21"/>
        <v/>
      </c>
      <c r="L143" s="11" t="str">
        <f t="shared" si="26"/>
        <v/>
      </c>
      <c r="M143" s="11" t="str">
        <f>IF('GACE Math 201'!B143="","",'SAT M to CBEST M'!$A$2+'SAT M to CBEST M'!$B$2*F143)</f>
        <v/>
      </c>
      <c r="N143" s="11" t="str">
        <f>IF('GACE Math 201'!B143="","", IF(M143&lt;20, 20, IF(M143&gt;80, 80, M143)))</f>
        <v/>
      </c>
    </row>
    <row r="144" spans="1:14" x14ac:dyDescent="0.25">
      <c r="A144" s="11">
        <v>143</v>
      </c>
      <c r="B144" s="30"/>
      <c r="C144" s="25" t="str">
        <f t="shared" si="18"/>
        <v/>
      </c>
      <c r="D144" s="25" t="str">
        <f t="shared" si="22"/>
        <v/>
      </c>
      <c r="E144" s="25" t="str">
        <f t="shared" si="23"/>
        <v/>
      </c>
      <c r="F144" s="11" t="str">
        <f>IF('GACE Math 201'!E144="","",IF('GACE Math 201'!E144&lt;'ACT M to SAT M'!$A$2,'ACT M to SAT M'!$B$2,IF('GACE Math 201'!E144&gt;'ACT M to SAT M'!A$28,'ACT M to SAT M'!B$28,VLOOKUP(E144,'ACT M to SAT M'!A:B,2,FALSE))))</f>
        <v/>
      </c>
      <c r="G144" s="11" t="str">
        <f t="shared" si="19"/>
        <v/>
      </c>
      <c r="H144" s="11" t="str">
        <f t="shared" si="24"/>
        <v/>
      </c>
      <c r="I144" s="11" t="str">
        <f t="shared" si="20"/>
        <v/>
      </c>
      <c r="J144" s="11" t="str">
        <f t="shared" si="25"/>
        <v/>
      </c>
      <c r="K144" s="11" t="str">
        <f t="shared" si="21"/>
        <v/>
      </c>
      <c r="L144" s="11" t="str">
        <f t="shared" si="26"/>
        <v/>
      </c>
      <c r="M144" s="11" t="str">
        <f>IF('GACE Math 201'!B144="","",'SAT M to CBEST M'!$A$2+'SAT M to CBEST M'!$B$2*F144)</f>
        <v/>
      </c>
      <c r="N144" s="11" t="str">
        <f>IF('GACE Math 201'!B144="","", IF(M144&lt;20, 20, IF(M144&gt;80, 80, M144)))</f>
        <v/>
      </c>
    </row>
    <row r="145" spans="1:14" x14ac:dyDescent="0.25">
      <c r="A145" s="11">
        <v>144</v>
      </c>
      <c r="B145" s="30"/>
      <c r="C145" s="25" t="str">
        <f t="shared" si="18"/>
        <v/>
      </c>
      <c r="D145" s="25" t="str">
        <f t="shared" si="22"/>
        <v/>
      </c>
      <c r="E145" s="25" t="str">
        <f t="shared" si="23"/>
        <v/>
      </c>
      <c r="F145" s="11" t="str">
        <f>IF('GACE Math 201'!E145="","",IF('GACE Math 201'!E145&lt;'ACT M to SAT M'!$A$2,'ACT M to SAT M'!$B$2,IF('GACE Math 201'!E145&gt;'ACT M to SAT M'!A$28,'ACT M to SAT M'!B$28,VLOOKUP(E145,'ACT M to SAT M'!A:B,2,FALSE))))</f>
        <v/>
      </c>
      <c r="G145" s="11" t="str">
        <f t="shared" si="19"/>
        <v/>
      </c>
      <c r="H145" s="11" t="str">
        <f t="shared" si="24"/>
        <v/>
      </c>
      <c r="I145" s="11" t="str">
        <f t="shared" si="20"/>
        <v/>
      </c>
      <c r="J145" s="11" t="str">
        <f t="shared" si="25"/>
        <v/>
      </c>
      <c r="K145" s="11" t="str">
        <f t="shared" si="21"/>
        <v/>
      </c>
      <c r="L145" s="11" t="str">
        <f t="shared" si="26"/>
        <v/>
      </c>
      <c r="M145" s="11" t="str">
        <f>IF('GACE Math 201'!B145="","",'SAT M to CBEST M'!$A$2+'SAT M to CBEST M'!$B$2*F145)</f>
        <v/>
      </c>
      <c r="N145" s="11" t="str">
        <f>IF('GACE Math 201'!B145="","", IF(M145&lt;20, 20, IF(M145&gt;80, 80, M145)))</f>
        <v/>
      </c>
    </row>
    <row r="146" spans="1:14" x14ac:dyDescent="0.25">
      <c r="A146" s="11">
        <v>145</v>
      </c>
      <c r="B146" s="30"/>
      <c r="C146" s="25" t="str">
        <f t="shared" si="18"/>
        <v/>
      </c>
      <c r="D146" s="25" t="str">
        <f t="shared" si="22"/>
        <v/>
      </c>
      <c r="E146" s="25" t="str">
        <f t="shared" si="23"/>
        <v/>
      </c>
      <c r="F146" s="11" t="str">
        <f>IF('GACE Math 201'!E146="","",IF('GACE Math 201'!E146&lt;'ACT M to SAT M'!$A$2,'ACT M to SAT M'!$B$2,IF('GACE Math 201'!E146&gt;'ACT M to SAT M'!A$28,'ACT M to SAT M'!B$28,VLOOKUP(E146,'ACT M to SAT M'!A:B,2,FALSE))))</f>
        <v/>
      </c>
      <c r="G146" s="11" t="str">
        <f t="shared" si="19"/>
        <v/>
      </c>
      <c r="H146" s="11" t="str">
        <f t="shared" si="24"/>
        <v/>
      </c>
      <c r="I146" s="11" t="str">
        <f t="shared" si="20"/>
        <v/>
      </c>
      <c r="J146" s="11" t="str">
        <f t="shared" si="25"/>
        <v/>
      </c>
      <c r="K146" s="11" t="str">
        <f t="shared" si="21"/>
        <v/>
      </c>
      <c r="L146" s="11" t="str">
        <f t="shared" si="26"/>
        <v/>
      </c>
      <c r="M146" s="11" t="str">
        <f>IF('GACE Math 201'!B146="","",'SAT M to CBEST M'!$A$2+'SAT M to CBEST M'!$B$2*F146)</f>
        <v/>
      </c>
      <c r="N146" s="11" t="str">
        <f>IF('GACE Math 201'!B146="","", IF(M146&lt;20, 20, IF(M146&gt;80, 80, M146)))</f>
        <v/>
      </c>
    </row>
    <row r="147" spans="1:14" x14ac:dyDescent="0.25">
      <c r="A147" s="11">
        <v>146</v>
      </c>
      <c r="B147" s="30"/>
      <c r="C147" s="25" t="str">
        <f t="shared" si="18"/>
        <v/>
      </c>
      <c r="D147" s="25" t="str">
        <f t="shared" si="22"/>
        <v/>
      </c>
      <c r="E147" s="25" t="str">
        <f t="shared" si="23"/>
        <v/>
      </c>
      <c r="F147" s="11" t="str">
        <f>IF('GACE Math 201'!E147="","",IF('GACE Math 201'!E147&lt;'ACT M to SAT M'!$A$2,'ACT M to SAT M'!$B$2,IF('GACE Math 201'!E147&gt;'ACT M to SAT M'!A$28,'ACT M to SAT M'!B$28,VLOOKUP(E147,'ACT M to SAT M'!A:B,2,FALSE))))</f>
        <v/>
      </c>
      <c r="G147" s="11" t="str">
        <f t="shared" si="19"/>
        <v/>
      </c>
      <c r="H147" s="11" t="str">
        <f t="shared" si="24"/>
        <v/>
      </c>
      <c r="I147" s="11" t="str">
        <f t="shared" si="20"/>
        <v/>
      </c>
      <c r="J147" s="11" t="str">
        <f t="shared" si="25"/>
        <v/>
      </c>
      <c r="K147" s="11" t="str">
        <f t="shared" si="21"/>
        <v/>
      </c>
      <c r="L147" s="11" t="str">
        <f t="shared" si="26"/>
        <v/>
      </c>
      <c r="M147" s="11" t="str">
        <f>IF('GACE Math 201'!B147="","",'SAT M to CBEST M'!$A$2+'SAT M to CBEST M'!$B$2*F147)</f>
        <v/>
      </c>
      <c r="N147" s="11" t="str">
        <f>IF('GACE Math 201'!B147="","", IF(M147&lt;20, 20, IF(M147&gt;80, 80, M147)))</f>
        <v/>
      </c>
    </row>
    <row r="148" spans="1:14" x14ac:dyDescent="0.25">
      <c r="A148" s="11">
        <v>147</v>
      </c>
      <c r="B148" s="30"/>
      <c r="C148" s="25" t="str">
        <f t="shared" si="18"/>
        <v/>
      </c>
      <c r="D148" s="25" t="str">
        <f t="shared" si="22"/>
        <v/>
      </c>
      <c r="E148" s="25" t="str">
        <f t="shared" si="23"/>
        <v/>
      </c>
      <c r="F148" s="11" t="str">
        <f>IF('GACE Math 201'!E148="","",IF('GACE Math 201'!E148&lt;'ACT M to SAT M'!$A$2,'ACT M to SAT M'!$B$2,IF('GACE Math 201'!E148&gt;'ACT M to SAT M'!A$28,'ACT M to SAT M'!B$28,VLOOKUP(E148,'ACT M to SAT M'!A:B,2,FALSE))))</f>
        <v/>
      </c>
      <c r="G148" s="11" t="str">
        <f t="shared" si="19"/>
        <v/>
      </c>
      <c r="H148" s="11" t="str">
        <f t="shared" si="24"/>
        <v/>
      </c>
      <c r="I148" s="11" t="str">
        <f t="shared" si="20"/>
        <v/>
      </c>
      <c r="J148" s="11" t="str">
        <f t="shared" si="25"/>
        <v/>
      </c>
      <c r="K148" s="11" t="str">
        <f t="shared" si="21"/>
        <v/>
      </c>
      <c r="L148" s="11" t="str">
        <f t="shared" si="26"/>
        <v/>
      </c>
      <c r="M148" s="11" t="str">
        <f>IF('GACE Math 201'!B148="","",'SAT M to CBEST M'!$A$2+'SAT M to CBEST M'!$B$2*F148)</f>
        <v/>
      </c>
      <c r="N148" s="11" t="str">
        <f>IF('GACE Math 201'!B148="","", IF(M148&lt;20, 20, IF(M148&gt;80, 80, M148)))</f>
        <v/>
      </c>
    </row>
    <row r="149" spans="1:14" x14ac:dyDescent="0.25">
      <c r="A149" s="11">
        <v>148</v>
      </c>
      <c r="B149" s="30"/>
      <c r="C149" s="25" t="str">
        <f t="shared" si="18"/>
        <v/>
      </c>
      <c r="D149" s="25" t="str">
        <f t="shared" si="22"/>
        <v/>
      </c>
      <c r="E149" s="25" t="str">
        <f t="shared" si="23"/>
        <v/>
      </c>
      <c r="F149" s="11" t="str">
        <f>IF('GACE Math 201'!E149="","",IF('GACE Math 201'!E149&lt;'ACT M to SAT M'!$A$2,'ACT M to SAT M'!$B$2,IF('GACE Math 201'!E149&gt;'ACT M to SAT M'!A$28,'ACT M to SAT M'!B$28,VLOOKUP(E149,'ACT M to SAT M'!A:B,2,FALSE))))</f>
        <v/>
      </c>
      <c r="G149" s="11" t="str">
        <f t="shared" si="19"/>
        <v/>
      </c>
      <c r="H149" s="11" t="str">
        <f t="shared" si="24"/>
        <v/>
      </c>
      <c r="I149" s="11" t="str">
        <f t="shared" si="20"/>
        <v/>
      </c>
      <c r="J149" s="11" t="str">
        <f t="shared" si="25"/>
        <v/>
      </c>
      <c r="K149" s="11" t="str">
        <f t="shared" si="21"/>
        <v/>
      </c>
      <c r="L149" s="11" t="str">
        <f t="shared" si="26"/>
        <v/>
      </c>
      <c r="M149" s="11" t="str">
        <f>IF('GACE Math 201'!B149="","",'SAT M to CBEST M'!$A$2+'SAT M to CBEST M'!$B$2*F149)</f>
        <v/>
      </c>
      <c r="N149" s="11" t="str">
        <f>IF('GACE Math 201'!B149="","", IF(M149&lt;20, 20, IF(M149&gt;80, 80, M149)))</f>
        <v/>
      </c>
    </row>
    <row r="150" spans="1:14" x14ac:dyDescent="0.25">
      <c r="A150" s="11">
        <v>149</v>
      </c>
      <c r="B150" s="30"/>
      <c r="C150" s="25" t="str">
        <f t="shared" si="18"/>
        <v/>
      </c>
      <c r="D150" s="25" t="str">
        <f t="shared" si="22"/>
        <v/>
      </c>
      <c r="E150" s="25" t="str">
        <f t="shared" si="23"/>
        <v/>
      </c>
      <c r="F150" s="11" t="str">
        <f>IF('GACE Math 201'!E150="","",IF('GACE Math 201'!E150&lt;'ACT M to SAT M'!$A$2,'ACT M to SAT M'!$B$2,IF('GACE Math 201'!E150&gt;'ACT M to SAT M'!A$28,'ACT M to SAT M'!B$28,VLOOKUP(E150,'ACT M to SAT M'!A:B,2,FALSE))))</f>
        <v/>
      </c>
      <c r="G150" s="11" t="str">
        <f t="shared" si="19"/>
        <v/>
      </c>
      <c r="H150" s="11" t="str">
        <f t="shared" si="24"/>
        <v/>
      </c>
      <c r="I150" s="11" t="str">
        <f t="shared" si="20"/>
        <v/>
      </c>
      <c r="J150" s="11" t="str">
        <f t="shared" si="25"/>
        <v/>
      </c>
      <c r="K150" s="11" t="str">
        <f t="shared" si="21"/>
        <v/>
      </c>
      <c r="L150" s="11" t="str">
        <f t="shared" si="26"/>
        <v/>
      </c>
      <c r="M150" s="11" t="str">
        <f>IF('GACE Math 201'!B150="","",'SAT M to CBEST M'!$A$2+'SAT M to CBEST M'!$B$2*F150)</f>
        <v/>
      </c>
      <c r="N150" s="11" t="str">
        <f>IF('GACE Math 201'!B150="","", IF(M150&lt;20, 20, IF(M150&gt;80, 80, M150)))</f>
        <v/>
      </c>
    </row>
    <row r="151" spans="1:14" x14ac:dyDescent="0.25">
      <c r="A151" s="11">
        <v>150</v>
      </c>
      <c r="B151" s="30"/>
      <c r="C151" s="25" t="str">
        <f t="shared" si="18"/>
        <v/>
      </c>
      <c r="D151" s="25" t="str">
        <f t="shared" si="22"/>
        <v/>
      </c>
      <c r="E151" s="25" t="str">
        <f t="shared" si="23"/>
        <v/>
      </c>
      <c r="F151" s="11" t="str">
        <f>IF('GACE Math 201'!E151="","",IF('GACE Math 201'!E151&lt;'ACT M to SAT M'!$A$2,'ACT M to SAT M'!$B$2,IF('GACE Math 201'!E151&gt;'ACT M to SAT M'!A$28,'ACT M to SAT M'!B$28,VLOOKUP(E151,'ACT M to SAT M'!A:B,2,FALSE))))</f>
        <v/>
      </c>
      <c r="G151" s="11" t="str">
        <f t="shared" si="19"/>
        <v/>
      </c>
      <c r="H151" s="11" t="str">
        <f t="shared" si="24"/>
        <v/>
      </c>
      <c r="I151" s="11" t="str">
        <f t="shared" si="20"/>
        <v/>
      </c>
      <c r="J151" s="11" t="str">
        <f t="shared" si="25"/>
        <v/>
      </c>
      <c r="K151" s="11" t="str">
        <f t="shared" si="21"/>
        <v/>
      </c>
      <c r="L151" s="11" t="str">
        <f t="shared" si="26"/>
        <v/>
      </c>
      <c r="M151" s="11" t="str">
        <f>IF('GACE Math 201'!B151="","",'SAT M to CBEST M'!$A$2+'SAT M to CBEST M'!$B$2*F151)</f>
        <v/>
      </c>
      <c r="N151" s="11" t="str">
        <f>IF('GACE Math 201'!B151="","", IF(M151&lt;20, 20, IF(M151&gt;80, 80, M151)))</f>
        <v/>
      </c>
    </row>
    <row r="152" spans="1:14" x14ac:dyDescent="0.25">
      <c r="A152" s="11">
        <v>151</v>
      </c>
      <c r="B152" s="30"/>
      <c r="C152" s="25" t="str">
        <f t="shared" si="18"/>
        <v/>
      </c>
      <c r="D152" s="25" t="str">
        <f t="shared" si="22"/>
        <v/>
      </c>
      <c r="E152" s="25" t="str">
        <f t="shared" si="23"/>
        <v/>
      </c>
      <c r="F152" s="11" t="str">
        <f>IF('GACE Math 201'!E152="","",IF('GACE Math 201'!E152&lt;'ACT M to SAT M'!$A$2,'ACT M to SAT M'!$B$2,IF('GACE Math 201'!E152&gt;'ACT M to SAT M'!A$28,'ACT M to SAT M'!B$28,VLOOKUP(E152,'ACT M to SAT M'!A:B,2,FALSE))))</f>
        <v/>
      </c>
      <c r="G152" s="11" t="str">
        <f t="shared" si="19"/>
        <v/>
      </c>
      <c r="H152" s="11" t="str">
        <f t="shared" si="24"/>
        <v/>
      </c>
      <c r="I152" s="11" t="str">
        <f t="shared" si="20"/>
        <v/>
      </c>
      <c r="J152" s="11" t="str">
        <f t="shared" si="25"/>
        <v/>
      </c>
      <c r="K152" s="11" t="str">
        <f t="shared" si="21"/>
        <v/>
      </c>
      <c r="L152" s="11" t="str">
        <f t="shared" si="26"/>
        <v/>
      </c>
      <c r="M152" s="11" t="str">
        <f>IF('GACE Math 201'!B152="","",'SAT M to CBEST M'!$A$2+'SAT M to CBEST M'!$B$2*F152)</f>
        <v/>
      </c>
      <c r="N152" s="11" t="str">
        <f>IF('GACE Math 201'!B152="","", IF(M152&lt;20, 20, IF(M152&gt;80, 80, M152)))</f>
        <v/>
      </c>
    </row>
    <row r="153" spans="1:14" x14ac:dyDescent="0.25">
      <c r="A153" s="11">
        <v>152</v>
      </c>
      <c r="B153" s="30"/>
      <c r="C153" s="25" t="str">
        <f t="shared" si="18"/>
        <v/>
      </c>
      <c r="D153" s="25" t="str">
        <f t="shared" si="22"/>
        <v/>
      </c>
      <c r="E153" s="25" t="str">
        <f t="shared" si="23"/>
        <v/>
      </c>
      <c r="F153" s="11" t="str">
        <f>IF('GACE Math 201'!E153="","",IF('GACE Math 201'!E153&lt;'ACT M to SAT M'!$A$2,'ACT M to SAT M'!$B$2,IF('GACE Math 201'!E153&gt;'ACT M to SAT M'!A$28,'ACT M to SAT M'!B$28,VLOOKUP(E153,'ACT M to SAT M'!A:B,2,FALSE))))</f>
        <v/>
      </c>
      <c r="G153" s="11" t="str">
        <f t="shared" si="19"/>
        <v/>
      </c>
      <c r="H153" s="11" t="str">
        <f t="shared" si="24"/>
        <v/>
      </c>
      <c r="I153" s="11" t="str">
        <f t="shared" si="20"/>
        <v/>
      </c>
      <c r="J153" s="11" t="str">
        <f t="shared" si="25"/>
        <v/>
      </c>
      <c r="K153" s="11" t="str">
        <f t="shared" si="21"/>
        <v/>
      </c>
      <c r="L153" s="11" t="str">
        <f t="shared" si="26"/>
        <v/>
      </c>
      <c r="M153" s="11" t="str">
        <f>IF('GACE Math 201'!B153="","",'SAT M to CBEST M'!$A$2+'SAT M to CBEST M'!$B$2*F153)</f>
        <v/>
      </c>
      <c r="N153" s="11" t="str">
        <f>IF('GACE Math 201'!B153="","", IF(M153&lt;20, 20, IF(M153&gt;80, 80, M153)))</f>
        <v/>
      </c>
    </row>
    <row r="154" spans="1:14" x14ac:dyDescent="0.25">
      <c r="A154" s="11">
        <v>153</v>
      </c>
      <c r="B154" s="30"/>
      <c r="C154" s="25" t="str">
        <f t="shared" si="18"/>
        <v/>
      </c>
      <c r="D154" s="25" t="str">
        <f t="shared" si="22"/>
        <v/>
      </c>
      <c r="E154" s="25" t="str">
        <f t="shared" si="23"/>
        <v/>
      </c>
      <c r="F154" s="11" t="str">
        <f>IF('GACE Math 201'!E154="","",IF('GACE Math 201'!E154&lt;'ACT M to SAT M'!$A$2,'ACT M to SAT M'!$B$2,IF('GACE Math 201'!E154&gt;'ACT M to SAT M'!A$28,'ACT M to SAT M'!B$28,VLOOKUP(E154,'ACT M to SAT M'!A:B,2,FALSE))))</f>
        <v/>
      </c>
      <c r="G154" s="11" t="str">
        <f t="shared" si="19"/>
        <v/>
      </c>
      <c r="H154" s="11" t="str">
        <f t="shared" si="24"/>
        <v/>
      </c>
      <c r="I154" s="11" t="str">
        <f t="shared" si="20"/>
        <v/>
      </c>
      <c r="J154" s="11" t="str">
        <f t="shared" si="25"/>
        <v/>
      </c>
      <c r="K154" s="11" t="str">
        <f t="shared" si="21"/>
        <v/>
      </c>
      <c r="L154" s="11" t="str">
        <f t="shared" si="26"/>
        <v/>
      </c>
      <c r="M154" s="11" t="str">
        <f>IF('GACE Math 201'!B154="","",'SAT M to CBEST M'!$A$2+'SAT M to CBEST M'!$B$2*F154)</f>
        <v/>
      </c>
      <c r="N154" s="11" t="str">
        <f>IF('GACE Math 201'!B154="","", IF(M154&lt;20, 20, IF(M154&gt;80, 80, M154)))</f>
        <v/>
      </c>
    </row>
    <row r="155" spans="1:14" x14ac:dyDescent="0.25">
      <c r="A155" s="11">
        <v>154</v>
      </c>
      <c r="B155" s="30"/>
      <c r="C155" s="25" t="str">
        <f t="shared" si="18"/>
        <v/>
      </c>
      <c r="D155" s="25" t="str">
        <f t="shared" si="22"/>
        <v/>
      </c>
      <c r="E155" s="25" t="str">
        <f t="shared" si="23"/>
        <v/>
      </c>
      <c r="F155" s="11" t="str">
        <f>IF('GACE Math 201'!E155="","",IF('GACE Math 201'!E155&lt;'ACT M to SAT M'!$A$2,'ACT M to SAT M'!$B$2,IF('GACE Math 201'!E155&gt;'ACT M to SAT M'!A$28,'ACT M to SAT M'!B$28,VLOOKUP(E155,'ACT M to SAT M'!A:B,2,FALSE))))</f>
        <v/>
      </c>
      <c r="G155" s="11" t="str">
        <f t="shared" si="19"/>
        <v/>
      </c>
      <c r="H155" s="11" t="str">
        <f t="shared" si="24"/>
        <v/>
      </c>
      <c r="I155" s="11" t="str">
        <f t="shared" si="20"/>
        <v/>
      </c>
      <c r="J155" s="11" t="str">
        <f t="shared" si="25"/>
        <v/>
      </c>
      <c r="K155" s="11" t="str">
        <f t="shared" si="21"/>
        <v/>
      </c>
      <c r="L155" s="11" t="str">
        <f t="shared" si="26"/>
        <v/>
      </c>
      <c r="M155" s="11" t="str">
        <f>IF('GACE Math 201'!B155="","",'SAT M to CBEST M'!$A$2+'SAT M to CBEST M'!$B$2*F155)</f>
        <v/>
      </c>
      <c r="N155" s="11" t="str">
        <f>IF('GACE Math 201'!B155="","", IF(M155&lt;20, 20, IF(M155&gt;80, 80, M155)))</f>
        <v/>
      </c>
    </row>
    <row r="156" spans="1:14" x14ac:dyDescent="0.25">
      <c r="A156" s="11">
        <v>155</v>
      </c>
      <c r="B156" s="30"/>
      <c r="C156" s="25" t="str">
        <f t="shared" si="18"/>
        <v/>
      </c>
      <c r="D156" s="25" t="str">
        <f t="shared" si="22"/>
        <v/>
      </c>
      <c r="E156" s="25" t="str">
        <f t="shared" si="23"/>
        <v/>
      </c>
      <c r="F156" s="11" t="str">
        <f>IF('GACE Math 201'!E156="","",IF('GACE Math 201'!E156&lt;'ACT M to SAT M'!$A$2,'ACT M to SAT M'!$B$2,IF('GACE Math 201'!E156&gt;'ACT M to SAT M'!A$28,'ACT M to SAT M'!B$28,VLOOKUP(E156,'ACT M to SAT M'!A:B,2,FALSE))))</f>
        <v/>
      </c>
      <c r="G156" s="11" t="str">
        <f t="shared" si="19"/>
        <v/>
      </c>
      <c r="H156" s="11" t="str">
        <f t="shared" si="24"/>
        <v/>
      </c>
      <c r="I156" s="11" t="str">
        <f t="shared" si="20"/>
        <v/>
      </c>
      <c r="J156" s="11" t="str">
        <f t="shared" si="25"/>
        <v/>
      </c>
      <c r="K156" s="11" t="str">
        <f t="shared" si="21"/>
        <v/>
      </c>
      <c r="L156" s="11" t="str">
        <f t="shared" si="26"/>
        <v/>
      </c>
      <c r="M156" s="11" t="str">
        <f>IF('GACE Math 201'!B156="","",'SAT M to CBEST M'!$A$2+'SAT M to CBEST M'!$B$2*F156)</f>
        <v/>
      </c>
      <c r="N156" s="11" t="str">
        <f>IF('GACE Math 201'!B156="","", IF(M156&lt;20, 20, IF(M156&gt;80, 80, M156)))</f>
        <v/>
      </c>
    </row>
    <row r="157" spans="1:14" x14ac:dyDescent="0.25">
      <c r="A157" s="11">
        <v>156</v>
      </c>
      <c r="B157" s="30"/>
      <c r="C157" s="25" t="str">
        <f t="shared" si="18"/>
        <v/>
      </c>
      <c r="D157" s="25" t="str">
        <f t="shared" si="22"/>
        <v/>
      </c>
      <c r="E157" s="25" t="str">
        <f t="shared" si="23"/>
        <v/>
      </c>
      <c r="F157" s="11" t="str">
        <f>IF('GACE Math 201'!E157="","",IF('GACE Math 201'!E157&lt;'ACT M to SAT M'!$A$2,'ACT M to SAT M'!$B$2,IF('GACE Math 201'!E157&gt;'ACT M to SAT M'!A$28,'ACT M to SAT M'!B$28,VLOOKUP(E157,'ACT M to SAT M'!A:B,2,FALSE))))</f>
        <v/>
      </c>
      <c r="G157" s="11" t="str">
        <f t="shared" si="19"/>
        <v/>
      </c>
      <c r="H157" s="11" t="str">
        <f t="shared" si="24"/>
        <v/>
      </c>
      <c r="I157" s="11" t="str">
        <f t="shared" si="20"/>
        <v/>
      </c>
      <c r="J157" s="11" t="str">
        <f t="shared" si="25"/>
        <v/>
      </c>
      <c r="K157" s="11" t="str">
        <f t="shared" si="21"/>
        <v/>
      </c>
      <c r="L157" s="11" t="str">
        <f t="shared" si="26"/>
        <v/>
      </c>
      <c r="M157" s="11" t="str">
        <f>IF('GACE Math 201'!B157="","",'SAT M to CBEST M'!$A$2+'SAT M to CBEST M'!$B$2*F157)</f>
        <v/>
      </c>
      <c r="N157" s="11" t="str">
        <f>IF('GACE Math 201'!B157="","", IF(M157&lt;20, 20, IF(M157&gt;80, 80, M157)))</f>
        <v/>
      </c>
    </row>
    <row r="158" spans="1:14" x14ac:dyDescent="0.25">
      <c r="A158" s="11">
        <v>157</v>
      </c>
      <c r="B158" s="30"/>
      <c r="C158" s="25" t="str">
        <f t="shared" si="18"/>
        <v/>
      </c>
      <c r="D158" s="25" t="str">
        <f t="shared" si="22"/>
        <v/>
      </c>
      <c r="E158" s="25" t="str">
        <f t="shared" si="23"/>
        <v/>
      </c>
      <c r="F158" s="11" t="str">
        <f>IF('GACE Math 201'!E158="","",IF('GACE Math 201'!E158&lt;'ACT M to SAT M'!$A$2,'ACT M to SAT M'!$B$2,IF('GACE Math 201'!E158&gt;'ACT M to SAT M'!A$28,'ACT M to SAT M'!B$28,VLOOKUP(E158,'ACT M to SAT M'!A:B,2,FALSE))))</f>
        <v/>
      </c>
      <c r="G158" s="11" t="str">
        <f t="shared" si="19"/>
        <v/>
      </c>
      <c r="H158" s="11" t="str">
        <f t="shared" si="24"/>
        <v/>
      </c>
      <c r="I158" s="11" t="str">
        <f t="shared" si="20"/>
        <v/>
      </c>
      <c r="J158" s="11" t="str">
        <f t="shared" si="25"/>
        <v/>
      </c>
      <c r="K158" s="11" t="str">
        <f t="shared" si="21"/>
        <v/>
      </c>
      <c r="L158" s="11" t="str">
        <f t="shared" si="26"/>
        <v/>
      </c>
      <c r="M158" s="11" t="str">
        <f>IF('GACE Math 201'!B158="","",'SAT M to CBEST M'!$A$2+'SAT M to CBEST M'!$B$2*F158)</f>
        <v/>
      </c>
      <c r="N158" s="11" t="str">
        <f>IF('GACE Math 201'!B158="","", IF(M158&lt;20, 20, IF(M158&gt;80, 80, M158)))</f>
        <v/>
      </c>
    </row>
    <row r="159" spans="1:14" x14ac:dyDescent="0.25">
      <c r="A159" s="11">
        <v>158</v>
      </c>
      <c r="B159" s="30"/>
      <c r="C159" s="25" t="str">
        <f t="shared" si="18"/>
        <v/>
      </c>
      <c r="D159" s="25" t="str">
        <f t="shared" si="22"/>
        <v/>
      </c>
      <c r="E159" s="25" t="str">
        <f t="shared" si="23"/>
        <v/>
      </c>
      <c r="F159" s="11" t="str">
        <f>IF('GACE Math 201'!E159="","",IF('GACE Math 201'!E159&lt;'ACT M to SAT M'!$A$2,'ACT M to SAT M'!$B$2,IF('GACE Math 201'!E159&gt;'ACT M to SAT M'!A$28,'ACT M to SAT M'!B$28,VLOOKUP(E159,'ACT M to SAT M'!A:B,2,FALSE))))</f>
        <v/>
      </c>
      <c r="G159" s="11" t="str">
        <f t="shared" si="19"/>
        <v/>
      </c>
      <c r="H159" s="11" t="str">
        <f t="shared" si="24"/>
        <v/>
      </c>
      <c r="I159" s="11" t="str">
        <f t="shared" si="20"/>
        <v/>
      </c>
      <c r="J159" s="11" t="str">
        <f t="shared" si="25"/>
        <v/>
      </c>
      <c r="K159" s="11" t="str">
        <f t="shared" si="21"/>
        <v/>
      </c>
      <c r="L159" s="11" t="str">
        <f t="shared" si="26"/>
        <v/>
      </c>
      <c r="M159" s="11" t="str">
        <f>IF('GACE Math 201'!B159="","",'SAT M to CBEST M'!$A$2+'SAT M to CBEST M'!$B$2*F159)</f>
        <v/>
      </c>
      <c r="N159" s="11" t="str">
        <f>IF('GACE Math 201'!B159="","", IF(M159&lt;20, 20, IF(M159&gt;80, 80, M159)))</f>
        <v/>
      </c>
    </row>
    <row r="160" spans="1:14" x14ac:dyDescent="0.25">
      <c r="A160" s="11">
        <v>159</v>
      </c>
      <c r="B160" s="30"/>
      <c r="C160" s="25" t="str">
        <f t="shared" si="18"/>
        <v/>
      </c>
      <c r="D160" s="25" t="str">
        <f t="shared" si="22"/>
        <v/>
      </c>
      <c r="E160" s="25" t="str">
        <f t="shared" si="23"/>
        <v/>
      </c>
      <c r="F160" s="11" t="str">
        <f>IF('GACE Math 201'!E160="","",IF('GACE Math 201'!E160&lt;'ACT M to SAT M'!$A$2,'ACT M to SAT M'!$B$2,IF('GACE Math 201'!E160&gt;'ACT M to SAT M'!A$28,'ACT M to SAT M'!B$28,VLOOKUP(E160,'ACT M to SAT M'!A:B,2,FALSE))))</f>
        <v/>
      </c>
      <c r="G160" s="11" t="str">
        <f t="shared" si="19"/>
        <v/>
      </c>
      <c r="H160" s="11" t="str">
        <f t="shared" si="24"/>
        <v/>
      </c>
      <c r="I160" s="11" t="str">
        <f t="shared" si="20"/>
        <v/>
      </c>
      <c r="J160" s="11" t="str">
        <f t="shared" si="25"/>
        <v/>
      </c>
      <c r="K160" s="11" t="str">
        <f t="shared" si="21"/>
        <v/>
      </c>
      <c r="L160" s="11" t="str">
        <f t="shared" si="26"/>
        <v/>
      </c>
      <c r="M160" s="11" t="str">
        <f>IF('GACE Math 201'!B160="","",'SAT M to CBEST M'!$A$2+'SAT M to CBEST M'!$B$2*F160)</f>
        <v/>
      </c>
      <c r="N160" s="11" t="str">
        <f>IF('GACE Math 201'!B160="","", IF(M160&lt;20, 20, IF(M160&gt;80, 80, M160)))</f>
        <v/>
      </c>
    </row>
    <row r="161" spans="1:14" x14ac:dyDescent="0.25">
      <c r="A161" s="11">
        <v>160</v>
      </c>
      <c r="B161" s="30"/>
      <c r="C161" s="25" t="str">
        <f t="shared" si="18"/>
        <v/>
      </c>
      <c r="D161" s="25" t="str">
        <f t="shared" si="22"/>
        <v/>
      </c>
      <c r="E161" s="25" t="str">
        <f t="shared" si="23"/>
        <v/>
      </c>
      <c r="F161" s="11" t="str">
        <f>IF('GACE Math 201'!E161="","",IF('GACE Math 201'!E161&lt;'ACT M to SAT M'!$A$2,'ACT M to SAT M'!$B$2,IF('GACE Math 201'!E161&gt;'ACT M to SAT M'!A$28,'ACT M to SAT M'!B$28,VLOOKUP(E161,'ACT M to SAT M'!A:B,2,FALSE))))</f>
        <v/>
      </c>
      <c r="G161" s="11" t="str">
        <f t="shared" si="19"/>
        <v/>
      </c>
      <c r="H161" s="11" t="str">
        <f t="shared" si="24"/>
        <v/>
      </c>
      <c r="I161" s="11" t="str">
        <f t="shared" si="20"/>
        <v/>
      </c>
      <c r="J161" s="11" t="str">
        <f t="shared" si="25"/>
        <v/>
      </c>
      <c r="K161" s="11" t="str">
        <f t="shared" si="21"/>
        <v/>
      </c>
      <c r="L161" s="11" t="str">
        <f t="shared" si="26"/>
        <v/>
      </c>
      <c r="M161" s="11" t="str">
        <f>IF('GACE Math 201'!B161="","",'SAT M to CBEST M'!$A$2+'SAT M to CBEST M'!$B$2*F161)</f>
        <v/>
      </c>
      <c r="N161" s="11" t="str">
        <f>IF('GACE Math 201'!B161="","", IF(M161&lt;20, 20, IF(M161&gt;80, 80, M161)))</f>
        <v/>
      </c>
    </row>
    <row r="162" spans="1:14" x14ac:dyDescent="0.25">
      <c r="A162" s="11">
        <v>161</v>
      </c>
      <c r="B162" s="30"/>
      <c r="C162" s="25" t="str">
        <f t="shared" si="18"/>
        <v/>
      </c>
      <c r="D162" s="25" t="str">
        <f t="shared" si="22"/>
        <v/>
      </c>
      <c r="E162" s="25" t="str">
        <f t="shared" si="23"/>
        <v/>
      </c>
      <c r="F162" s="11" t="str">
        <f>IF('GACE Math 201'!E162="","",IF('GACE Math 201'!E162&lt;'ACT M to SAT M'!$A$2,'ACT M to SAT M'!$B$2,IF('GACE Math 201'!E162&gt;'ACT M to SAT M'!A$28,'ACT M to SAT M'!B$28,VLOOKUP(E162,'ACT M to SAT M'!A:B,2,FALSE))))</f>
        <v/>
      </c>
      <c r="G162" s="11" t="str">
        <f t="shared" si="19"/>
        <v/>
      </c>
      <c r="H162" s="11" t="str">
        <f t="shared" si="24"/>
        <v/>
      </c>
      <c r="I162" s="11" t="str">
        <f t="shared" si="20"/>
        <v/>
      </c>
      <c r="J162" s="11" t="str">
        <f t="shared" si="25"/>
        <v/>
      </c>
      <c r="K162" s="11" t="str">
        <f t="shared" si="21"/>
        <v/>
      </c>
      <c r="L162" s="11" t="str">
        <f t="shared" si="26"/>
        <v/>
      </c>
      <c r="M162" s="11" t="str">
        <f>IF('GACE Math 201'!B162="","",'SAT M to CBEST M'!$A$2+'SAT M to CBEST M'!$B$2*F162)</f>
        <v/>
      </c>
      <c r="N162" s="11" t="str">
        <f>IF('GACE Math 201'!B162="","", IF(M162&lt;20, 20, IF(M162&gt;80, 80, M162)))</f>
        <v/>
      </c>
    </row>
    <row r="163" spans="1:14" x14ac:dyDescent="0.25">
      <c r="A163" s="11">
        <v>162</v>
      </c>
      <c r="B163" s="30"/>
      <c r="C163" s="25" t="str">
        <f t="shared" si="18"/>
        <v/>
      </c>
      <c r="D163" s="25" t="str">
        <f t="shared" si="22"/>
        <v/>
      </c>
      <c r="E163" s="25" t="str">
        <f t="shared" si="23"/>
        <v/>
      </c>
      <c r="F163" s="11" t="str">
        <f>IF('GACE Math 201'!E163="","",IF('GACE Math 201'!E163&lt;'ACT M to SAT M'!$A$2,'ACT M to SAT M'!$B$2,IF('GACE Math 201'!E163&gt;'ACT M to SAT M'!A$28,'ACT M to SAT M'!B$28,VLOOKUP(E163,'ACT M to SAT M'!A:B,2,FALSE))))</f>
        <v/>
      </c>
      <c r="G163" s="11" t="str">
        <f t="shared" si="19"/>
        <v/>
      </c>
      <c r="H163" s="11" t="str">
        <f t="shared" si="24"/>
        <v/>
      </c>
      <c r="I163" s="11" t="str">
        <f t="shared" si="20"/>
        <v/>
      </c>
      <c r="J163" s="11" t="str">
        <f t="shared" si="25"/>
        <v/>
      </c>
      <c r="K163" s="11" t="str">
        <f t="shared" si="21"/>
        <v/>
      </c>
      <c r="L163" s="11" t="str">
        <f t="shared" si="26"/>
        <v/>
      </c>
      <c r="M163" s="11" t="str">
        <f>IF('GACE Math 201'!B163="","",'SAT M to CBEST M'!$A$2+'SAT M to CBEST M'!$B$2*F163)</f>
        <v/>
      </c>
      <c r="N163" s="11" t="str">
        <f>IF('GACE Math 201'!B163="","", IF(M163&lt;20, 20, IF(M163&gt;80, 80, M163)))</f>
        <v/>
      </c>
    </row>
    <row r="164" spans="1:14" x14ac:dyDescent="0.25">
      <c r="A164" s="11">
        <v>163</v>
      </c>
      <c r="B164" s="30"/>
      <c r="C164" s="25" t="str">
        <f t="shared" si="18"/>
        <v/>
      </c>
      <c r="D164" s="25" t="str">
        <f t="shared" si="22"/>
        <v/>
      </c>
      <c r="E164" s="25" t="str">
        <f t="shared" si="23"/>
        <v/>
      </c>
      <c r="F164" s="11" t="str">
        <f>IF('GACE Math 201'!E164="","",IF('GACE Math 201'!E164&lt;'ACT M to SAT M'!$A$2,'ACT M to SAT M'!$B$2,IF('GACE Math 201'!E164&gt;'ACT M to SAT M'!A$28,'ACT M to SAT M'!B$28,VLOOKUP(E164,'ACT M to SAT M'!A:B,2,FALSE))))</f>
        <v/>
      </c>
      <c r="G164" s="11" t="str">
        <f t="shared" si="19"/>
        <v/>
      </c>
      <c r="H164" s="11" t="str">
        <f t="shared" si="24"/>
        <v/>
      </c>
      <c r="I164" s="11" t="str">
        <f t="shared" si="20"/>
        <v/>
      </c>
      <c r="J164" s="11" t="str">
        <f t="shared" si="25"/>
        <v/>
      </c>
      <c r="K164" s="11" t="str">
        <f t="shared" si="21"/>
        <v/>
      </c>
      <c r="L164" s="11" t="str">
        <f t="shared" si="26"/>
        <v/>
      </c>
      <c r="M164" s="11" t="str">
        <f>IF('GACE Math 201'!B164="","",'SAT M to CBEST M'!$A$2+'SAT M to CBEST M'!$B$2*F164)</f>
        <v/>
      </c>
      <c r="N164" s="11" t="str">
        <f>IF('GACE Math 201'!B164="","", IF(M164&lt;20, 20, IF(M164&gt;80, 80, M164)))</f>
        <v/>
      </c>
    </row>
    <row r="165" spans="1:14" x14ac:dyDescent="0.25">
      <c r="A165" s="11">
        <v>164</v>
      </c>
      <c r="B165" s="30"/>
      <c r="C165" s="25" t="str">
        <f t="shared" si="18"/>
        <v/>
      </c>
      <c r="D165" s="25" t="str">
        <f t="shared" si="22"/>
        <v/>
      </c>
      <c r="E165" s="25" t="str">
        <f t="shared" si="23"/>
        <v/>
      </c>
      <c r="F165" s="11" t="str">
        <f>IF('GACE Math 201'!E165="","",IF('GACE Math 201'!E165&lt;'ACT M to SAT M'!$A$2,'ACT M to SAT M'!$B$2,IF('GACE Math 201'!E165&gt;'ACT M to SAT M'!A$28,'ACT M to SAT M'!B$28,VLOOKUP(E165,'ACT M to SAT M'!A:B,2,FALSE))))</f>
        <v/>
      </c>
      <c r="G165" s="11" t="str">
        <f t="shared" si="19"/>
        <v/>
      </c>
      <c r="H165" s="11" t="str">
        <f t="shared" si="24"/>
        <v/>
      </c>
      <c r="I165" s="11" t="str">
        <f t="shared" si="20"/>
        <v/>
      </c>
      <c r="J165" s="11" t="str">
        <f t="shared" si="25"/>
        <v/>
      </c>
      <c r="K165" s="11" t="str">
        <f t="shared" si="21"/>
        <v/>
      </c>
      <c r="L165" s="11" t="str">
        <f t="shared" si="26"/>
        <v/>
      </c>
      <c r="M165" s="11" t="str">
        <f>IF('GACE Math 201'!B165="","",'SAT M to CBEST M'!$A$2+'SAT M to CBEST M'!$B$2*F165)</f>
        <v/>
      </c>
      <c r="N165" s="11" t="str">
        <f>IF('GACE Math 201'!B165="","", IF(M165&lt;20, 20, IF(M165&gt;80, 80, M165)))</f>
        <v/>
      </c>
    </row>
    <row r="166" spans="1:14" x14ac:dyDescent="0.25">
      <c r="A166" s="11">
        <v>165</v>
      </c>
      <c r="B166" s="30"/>
      <c r="C166" s="25" t="str">
        <f t="shared" si="18"/>
        <v/>
      </c>
      <c r="D166" s="25" t="str">
        <f t="shared" si="22"/>
        <v/>
      </c>
      <c r="E166" s="25" t="str">
        <f t="shared" si="23"/>
        <v/>
      </c>
      <c r="F166" s="11" t="str">
        <f>IF('GACE Math 201'!E166="","",IF('GACE Math 201'!E166&lt;'ACT M to SAT M'!$A$2,'ACT M to SAT M'!$B$2,IF('GACE Math 201'!E166&gt;'ACT M to SAT M'!A$28,'ACT M to SAT M'!B$28,VLOOKUP(E166,'ACT M to SAT M'!A:B,2,FALSE))))</f>
        <v/>
      </c>
      <c r="G166" s="11" t="str">
        <f t="shared" si="19"/>
        <v/>
      </c>
      <c r="H166" s="11" t="str">
        <f t="shared" si="24"/>
        <v/>
      </c>
      <c r="I166" s="11" t="str">
        <f t="shared" si="20"/>
        <v/>
      </c>
      <c r="J166" s="11" t="str">
        <f t="shared" si="25"/>
        <v/>
      </c>
      <c r="K166" s="11" t="str">
        <f t="shared" si="21"/>
        <v/>
      </c>
      <c r="L166" s="11" t="str">
        <f t="shared" si="26"/>
        <v/>
      </c>
      <c r="M166" s="11" t="str">
        <f>IF('GACE Math 201'!B166="","",'SAT M to CBEST M'!$A$2+'SAT M to CBEST M'!$B$2*F166)</f>
        <v/>
      </c>
      <c r="N166" s="11" t="str">
        <f>IF('GACE Math 201'!B166="","", IF(M166&lt;20, 20, IF(M166&gt;80, 80, M166)))</f>
        <v/>
      </c>
    </row>
    <row r="167" spans="1:14" x14ac:dyDescent="0.25">
      <c r="A167" s="11">
        <v>166</v>
      </c>
      <c r="B167" s="30"/>
      <c r="C167" s="25" t="str">
        <f t="shared" si="18"/>
        <v/>
      </c>
      <c r="D167" s="25" t="str">
        <f t="shared" si="22"/>
        <v/>
      </c>
      <c r="E167" s="25" t="str">
        <f t="shared" si="23"/>
        <v/>
      </c>
      <c r="F167" s="11" t="str">
        <f>IF('GACE Math 201'!E167="","",IF('GACE Math 201'!E167&lt;'ACT M to SAT M'!$A$2,'ACT M to SAT M'!$B$2,IF('GACE Math 201'!E167&gt;'ACT M to SAT M'!A$28,'ACT M to SAT M'!B$28,VLOOKUP(E167,'ACT M to SAT M'!A:B,2,FALSE))))</f>
        <v/>
      </c>
      <c r="G167" s="11" t="str">
        <f t="shared" si="19"/>
        <v/>
      </c>
      <c r="H167" s="11" t="str">
        <f t="shared" si="24"/>
        <v/>
      </c>
      <c r="I167" s="11" t="str">
        <f t="shared" si="20"/>
        <v/>
      </c>
      <c r="J167" s="11" t="str">
        <f t="shared" si="25"/>
        <v/>
      </c>
      <c r="K167" s="11" t="str">
        <f t="shared" si="21"/>
        <v/>
      </c>
      <c r="L167" s="11" t="str">
        <f t="shared" si="26"/>
        <v/>
      </c>
      <c r="M167" s="11" t="str">
        <f>IF('GACE Math 201'!B167="","",'SAT M to CBEST M'!$A$2+'SAT M to CBEST M'!$B$2*F167)</f>
        <v/>
      </c>
      <c r="N167" s="11" t="str">
        <f>IF('GACE Math 201'!B167="","", IF(M167&lt;20, 20, IF(M167&gt;80, 80, M167)))</f>
        <v/>
      </c>
    </row>
    <row r="168" spans="1:14" x14ac:dyDescent="0.25">
      <c r="A168" s="11">
        <v>167</v>
      </c>
      <c r="B168" s="30"/>
      <c r="C168" s="25" t="str">
        <f t="shared" si="18"/>
        <v/>
      </c>
      <c r="D168" s="25" t="str">
        <f t="shared" si="22"/>
        <v/>
      </c>
      <c r="E168" s="25" t="str">
        <f t="shared" si="23"/>
        <v/>
      </c>
      <c r="F168" s="11" t="str">
        <f>IF('GACE Math 201'!E168="","",IF('GACE Math 201'!E168&lt;'ACT M to SAT M'!$A$2,'ACT M to SAT M'!$B$2,IF('GACE Math 201'!E168&gt;'ACT M to SAT M'!A$28,'ACT M to SAT M'!B$28,VLOOKUP(E168,'ACT M to SAT M'!A:B,2,FALSE))))</f>
        <v/>
      </c>
      <c r="G168" s="11" t="str">
        <f t="shared" si="19"/>
        <v/>
      </c>
      <c r="H168" s="11" t="str">
        <f t="shared" si="24"/>
        <v/>
      </c>
      <c r="I168" s="11" t="str">
        <f t="shared" si="20"/>
        <v/>
      </c>
      <c r="J168" s="11" t="str">
        <f t="shared" si="25"/>
        <v/>
      </c>
      <c r="K168" s="11" t="str">
        <f t="shared" si="21"/>
        <v/>
      </c>
      <c r="L168" s="11" t="str">
        <f t="shared" si="26"/>
        <v/>
      </c>
      <c r="M168" s="11" t="str">
        <f>IF('GACE Math 201'!B168="","",'SAT M to CBEST M'!$A$2+'SAT M to CBEST M'!$B$2*F168)</f>
        <v/>
      </c>
      <c r="N168" s="11" t="str">
        <f>IF('GACE Math 201'!B168="","", IF(M168&lt;20, 20, IF(M168&gt;80, 80, M168)))</f>
        <v/>
      </c>
    </row>
    <row r="169" spans="1:14" x14ac:dyDescent="0.25">
      <c r="A169" s="11">
        <v>168</v>
      </c>
      <c r="B169" s="30"/>
      <c r="C169" s="25" t="str">
        <f t="shared" si="18"/>
        <v/>
      </c>
      <c r="D169" s="25" t="str">
        <f t="shared" si="22"/>
        <v/>
      </c>
      <c r="E169" s="25" t="str">
        <f t="shared" si="23"/>
        <v/>
      </c>
      <c r="F169" s="11" t="str">
        <f>IF('GACE Math 201'!E169="","",IF('GACE Math 201'!E169&lt;'ACT M to SAT M'!$A$2,'ACT M to SAT M'!$B$2,IF('GACE Math 201'!E169&gt;'ACT M to SAT M'!A$28,'ACT M to SAT M'!B$28,VLOOKUP(E169,'ACT M to SAT M'!A:B,2,FALSE))))</f>
        <v/>
      </c>
      <c r="G169" s="11" t="str">
        <f t="shared" si="19"/>
        <v/>
      </c>
      <c r="H169" s="11" t="str">
        <f t="shared" si="24"/>
        <v/>
      </c>
      <c r="I169" s="11" t="str">
        <f t="shared" si="20"/>
        <v/>
      </c>
      <c r="J169" s="11" t="str">
        <f t="shared" si="25"/>
        <v/>
      </c>
      <c r="K169" s="11" t="str">
        <f t="shared" si="21"/>
        <v/>
      </c>
      <c r="L169" s="11" t="str">
        <f t="shared" si="26"/>
        <v/>
      </c>
      <c r="M169" s="11" t="str">
        <f>IF('GACE Math 201'!B169="","",'SAT M to CBEST M'!$A$2+'SAT M to CBEST M'!$B$2*F169)</f>
        <v/>
      </c>
      <c r="N169" s="11" t="str">
        <f>IF('GACE Math 201'!B169="","", IF(M169&lt;20, 20, IF(M169&gt;80, 80, M169)))</f>
        <v/>
      </c>
    </row>
    <row r="170" spans="1:14" x14ac:dyDescent="0.25">
      <c r="A170" s="11">
        <v>169</v>
      </c>
      <c r="B170" s="30"/>
      <c r="C170" s="25" t="str">
        <f t="shared" si="18"/>
        <v/>
      </c>
      <c r="D170" s="25" t="str">
        <f t="shared" si="22"/>
        <v/>
      </c>
      <c r="E170" s="25" t="str">
        <f t="shared" si="23"/>
        <v/>
      </c>
      <c r="F170" s="11" t="str">
        <f>IF('GACE Math 201'!E170="","",IF('GACE Math 201'!E170&lt;'ACT M to SAT M'!$A$2,'ACT M to SAT M'!$B$2,IF('GACE Math 201'!E170&gt;'ACT M to SAT M'!A$28,'ACT M to SAT M'!B$28,VLOOKUP(E170,'ACT M to SAT M'!A:B,2,FALSE))))</f>
        <v/>
      </c>
      <c r="G170" s="11" t="str">
        <f t="shared" si="19"/>
        <v/>
      </c>
      <c r="H170" s="11" t="str">
        <f t="shared" si="24"/>
        <v/>
      </c>
      <c r="I170" s="11" t="str">
        <f t="shared" si="20"/>
        <v/>
      </c>
      <c r="J170" s="11" t="str">
        <f t="shared" si="25"/>
        <v/>
      </c>
      <c r="K170" s="11" t="str">
        <f t="shared" si="21"/>
        <v/>
      </c>
      <c r="L170" s="11" t="str">
        <f t="shared" si="26"/>
        <v/>
      </c>
      <c r="M170" s="11" t="str">
        <f>IF('GACE Math 201'!B170="","",'SAT M to CBEST M'!$A$2+'SAT M to CBEST M'!$B$2*F170)</f>
        <v/>
      </c>
      <c r="N170" s="11" t="str">
        <f>IF('GACE Math 201'!B170="","", IF(M170&lt;20, 20, IF(M170&gt;80, 80, M170)))</f>
        <v/>
      </c>
    </row>
    <row r="171" spans="1:14" x14ac:dyDescent="0.25">
      <c r="A171" s="11">
        <v>170</v>
      </c>
      <c r="B171" s="30"/>
      <c r="C171" s="25" t="str">
        <f t="shared" si="18"/>
        <v/>
      </c>
      <c r="D171" s="25" t="str">
        <f t="shared" si="22"/>
        <v/>
      </c>
      <c r="E171" s="25" t="str">
        <f t="shared" si="23"/>
        <v/>
      </c>
      <c r="F171" s="11" t="str">
        <f>IF('GACE Math 201'!E171="","",IF('GACE Math 201'!E171&lt;'ACT M to SAT M'!$A$2,'ACT M to SAT M'!$B$2,IF('GACE Math 201'!E171&gt;'ACT M to SAT M'!A$28,'ACT M to SAT M'!B$28,VLOOKUP(E171,'ACT M to SAT M'!A:B,2,FALSE))))</f>
        <v/>
      </c>
      <c r="G171" s="11" t="str">
        <f t="shared" si="19"/>
        <v/>
      </c>
      <c r="H171" s="11" t="str">
        <f t="shared" si="24"/>
        <v/>
      </c>
      <c r="I171" s="11" t="str">
        <f t="shared" si="20"/>
        <v/>
      </c>
      <c r="J171" s="11" t="str">
        <f t="shared" si="25"/>
        <v/>
      </c>
      <c r="K171" s="11" t="str">
        <f t="shared" si="21"/>
        <v/>
      </c>
      <c r="L171" s="11" t="str">
        <f t="shared" si="26"/>
        <v/>
      </c>
      <c r="M171" s="11" t="str">
        <f>IF('GACE Math 201'!B171="","",'SAT M to CBEST M'!$A$2+'SAT M to CBEST M'!$B$2*F171)</f>
        <v/>
      </c>
      <c r="N171" s="11" t="str">
        <f>IF('GACE Math 201'!B171="","", IF(M171&lt;20, 20, IF(M171&gt;80, 80, M171)))</f>
        <v/>
      </c>
    </row>
    <row r="172" spans="1:14" x14ac:dyDescent="0.25">
      <c r="A172" s="11">
        <v>171</v>
      </c>
      <c r="B172" s="30"/>
      <c r="C172" s="25" t="str">
        <f t="shared" si="18"/>
        <v/>
      </c>
      <c r="D172" s="25" t="str">
        <f t="shared" si="22"/>
        <v/>
      </c>
      <c r="E172" s="25" t="str">
        <f t="shared" si="23"/>
        <v/>
      </c>
      <c r="F172" s="11" t="str">
        <f>IF('GACE Math 201'!E172="","",IF('GACE Math 201'!E172&lt;'ACT M to SAT M'!$A$2,'ACT M to SAT M'!$B$2,IF('GACE Math 201'!E172&gt;'ACT M to SAT M'!A$28,'ACT M to SAT M'!B$28,VLOOKUP(E172,'ACT M to SAT M'!A:B,2,FALSE))))</f>
        <v/>
      </c>
      <c r="G172" s="11" t="str">
        <f t="shared" si="19"/>
        <v/>
      </c>
      <c r="H172" s="11" t="str">
        <f t="shared" si="24"/>
        <v/>
      </c>
      <c r="I172" s="11" t="str">
        <f t="shared" si="20"/>
        <v/>
      </c>
      <c r="J172" s="11" t="str">
        <f t="shared" si="25"/>
        <v/>
      </c>
      <c r="K172" s="11" t="str">
        <f t="shared" si="21"/>
        <v/>
      </c>
      <c r="L172" s="11" t="str">
        <f t="shared" si="26"/>
        <v/>
      </c>
      <c r="M172" s="11" t="str">
        <f>IF('GACE Math 201'!B172="","",'SAT M to CBEST M'!$A$2+'SAT M to CBEST M'!$B$2*F172)</f>
        <v/>
      </c>
      <c r="N172" s="11" t="str">
        <f>IF('GACE Math 201'!B172="","", IF(M172&lt;20, 20, IF(M172&gt;80, 80, M172)))</f>
        <v/>
      </c>
    </row>
    <row r="173" spans="1:14" x14ac:dyDescent="0.25">
      <c r="A173" s="11">
        <v>172</v>
      </c>
      <c r="B173" s="30"/>
      <c r="C173" s="25" t="str">
        <f t="shared" si="18"/>
        <v/>
      </c>
      <c r="D173" s="25" t="str">
        <f t="shared" si="22"/>
        <v/>
      </c>
      <c r="E173" s="25" t="str">
        <f t="shared" si="23"/>
        <v/>
      </c>
      <c r="F173" s="11" t="str">
        <f>IF('GACE Math 201'!E173="","",IF('GACE Math 201'!E173&lt;'ACT M to SAT M'!$A$2,'ACT M to SAT M'!$B$2,IF('GACE Math 201'!E173&gt;'ACT M to SAT M'!A$28,'ACT M to SAT M'!B$28,VLOOKUP(E173,'ACT M to SAT M'!A:B,2,FALSE))))</f>
        <v/>
      </c>
      <c r="G173" s="11" t="str">
        <f t="shared" si="19"/>
        <v/>
      </c>
      <c r="H173" s="11" t="str">
        <f t="shared" si="24"/>
        <v/>
      </c>
      <c r="I173" s="11" t="str">
        <f t="shared" si="20"/>
        <v/>
      </c>
      <c r="J173" s="11" t="str">
        <f t="shared" si="25"/>
        <v/>
      </c>
      <c r="K173" s="11" t="str">
        <f t="shared" si="21"/>
        <v/>
      </c>
      <c r="L173" s="11" t="str">
        <f t="shared" si="26"/>
        <v/>
      </c>
      <c r="M173" s="11" t="str">
        <f>IF('GACE Math 201'!B173="","",'SAT M to CBEST M'!$A$2+'SAT M to CBEST M'!$B$2*F173)</f>
        <v/>
      </c>
      <c r="N173" s="11" t="str">
        <f>IF('GACE Math 201'!B173="","", IF(M173&lt;20, 20, IF(M173&gt;80, 80, M173)))</f>
        <v/>
      </c>
    </row>
    <row r="174" spans="1:14" x14ac:dyDescent="0.25">
      <c r="A174" s="11">
        <v>173</v>
      </c>
      <c r="B174" s="30"/>
      <c r="C174" s="25" t="str">
        <f t="shared" si="18"/>
        <v/>
      </c>
      <c r="D174" s="25" t="str">
        <f t="shared" si="22"/>
        <v/>
      </c>
      <c r="E174" s="25" t="str">
        <f t="shared" si="23"/>
        <v/>
      </c>
      <c r="F174" s="11" t="str">
        <f>IF('GACE Math 201'!E174="","",IF('GACE Math 201'!E174&lt;'ACT M to SAT M'!$A$2,'ACT M to SAT M'!$B$2,IF('GACE Math 201'!E174&gt;'ACT M to SAT M'!A$28,'ACT M to SAT M'!B$28,VLOOKUP(E174,'ACT M to SAT M'!A:B,2,FALSE))))</f>
        <v/>
      </c>
      <c r="G174" s="11" t="str">
        <f t="shared" si="19"/>
        <v/>
      </c>
      <c r="H174" s="11" t="str">
        <f t="shared" si="24"/>
        <v/>
      </c>
      <c r="I174" s="11" t="str">
        <f t="shared" si="20"/>
        <v/>
      </c>
      <c r="J174" s="11" t="str">
        <f t="shared" si="25"/>
        <v/>
      </c>
      <c r="K174" s="11" t="str">
        <f t="shared" si="21"/>
        <v/>
      </c>
      <c r="L174" s="11" t="str">
        <f t="shared" si="26"/>
        <v/>
      </c>
      <c r="M174" s="11" t="str">
        <f>IF('GACE Math 201'!B174="","",'SAT M to CBEST M'!$A$2+'SAT M to CBEST M'!$B$2*F174)</f>
        <v/>
      </c>
      <c r="N174" s="11" t="str">
        <f>IF('GACE Math 201'!B174="","", IF(M174&lt;20, 20, IF(M174&gt;80, 80, M174)))</f>
        <v/>
      </c>
    </row>
    <row r="175" spans="1:14" x14ac:dyDescent="0.25">
      <c r="A175" s="11">
        <v>174</v>
      </c>
      <c r="B175" s="30"/>
      <c r="C175" s="25" t="str">
        <f t="shared" si="18"/>
        <v/>
      </c>
      <c r="D175" s="25" t="str">
        <f t="shared" si="22"/>
        <v/>
      </c>
      <c r="E175" s="25" t="str">
        <f t="shared" si="23"/>
        <v/>
      </c>
      <c r="F175" s="11" t="str">
        <f>IF('GACE Math 201'!E175="","",IF('GACE Math 201'!E175&lt;'ACT M to SAT M'!$A$2,'ACT M to SAT M'!$B$2,IF('GACE Math 201'!E175&gt;'ACT M to SAT M'!A$28,'ACT M to SAT M'!B$28,VLOOKUP(E175,'ACT M to SAT M'!A:B,2,FALSE))))</f>
        <v/>
      </c>
      <c r="G175" s="11" t="str">
        <f t="shared" si="19"/>
        <v/>
      </c>
      <c r="H175" s="11" t="str">
        <f t="shared" si="24"/>
        <v/>
      </c>
      <c r="I175" s="11" t="str">
        <f t="shared" si="20"/>
        <v/>
      </c>
      <c r="J175" s="11" t="str">
        <f t="shared" si="25"/>
        <v/>
      </c>
      <c r="K175" s="11" t="str">
        <f t="shared" si="21"/>
        <v/>
      </c>
      <c r="L175" s="11" t="str">
        <f t="shared" si="26"/>
        <v/>
      </c>
      <c r="M175" s="11" t="str">
        <f>IF('GACE Math 201'!B175="","",'SAT M to CBEST M'!$A$2+'SAT M to CBEST M'!$B$2*F175)</f>
        <v/>
      </c>
      <c r="N175" s="11" t="str">
        <f>IF('GACE Math 201'!B175="","", IF(M175&lt;20, 20, IF(M175&gt;80, 80, M175)))</f>
        <v/>
      </c>
    </row>
    <row r="176" spans="1:14" x14ac:dyDescent="0.25">
      <c r="A176" s="11">
        <v>175</v>
      </c>
      <c r="B176" s="30"/>
      <c r="C176" s="25" t="str">
        <f t="shared" si="18"/>
        <v/>
      </c>
      <c r="D176" s="25" t="str">
        <f t="shared" si="22"/>
        <v/>
      </c>
      <c r="E176" s="25" t="str">
        <f t="shared" si="23"/>
        <v/>
      </c>
      <c r="F176" s="11" t="str">
        <f>IF('GACE Math 201'!E176="","",IF('GACE Math 201'!E176&lt;'ACT M to SAT M'!$A$2,'ACT M to SAT M'!$B$2,IF('GACE Math 201'!E176&gt;'ACT M to SAT M'!A$28,'ACT M to SAT M'!B$28,VLOOKUP(E176,'ACT M to SAT M'!A:B,2,FALSE))))</f>
        <v/>
      </c>
      <c r="G176" s="11" t="str">
        <f t="shared" si="19"/>
        <v/>
      </c>
      <c r="H176" s="11" t="str">
        <f t="shared" si="24"/>
        <v/>
      </c>
      <c r="I176" s="11" t="str">
        <f t="shared" si="20"/>
        <v/>
      </c>
      <c r="J176" s="11" t="str">
        <f t="shared" si="25"/>
        <v/>
      </c>
      <c r="K176" s="11" t="str">
        <f t="shared" si="21"/>
        <v/>
      </c>
      <c r="L176" s="11" t="str">
        <f t="shared" si="26"/>
        <v/>
      </c>
      <c r="M176" s="11" t="str">
        <f>IF('GACE Math 201'!B176="","",'SAT M to CBEST M'!$A$2+'SAT M to CBEST M'!$B$2*F176)</f>
        <v/>
      </c>
      <c r="N176" s="11" t="str">
        <f>IF('GACE Math 201'!B176="","", IF(M176&lt;20, 20, IF(M176&gt;80, 80, M176)))</f>
        <v/>
      </c>
    </row>
    <row r="177" spans="1:14" x14ac:dyDescent="0.25">
      <c r="A177" s="11">
        <v>176</v>
      </c>
      <c r="B177" s="30"/>
      <c r="C177" s="25" t="str">
        <f t="shared" si="18"/>
        <v/>
      </c>
      <c r="D177" s="25" t="str">
        <f t="shared" si="22"/>
        <v/>
      </c>
      <c r="E177" s="25" t="str">
        <f t="shared" si="23"/>
        <v/>
      </c>
      <c r="F177" s="11" t="str">
        <f>IF('GACE Math 201'!E177="","",IF('GACE Math 201'!E177&lt;'ACT M to SAT M'!$A$2,'ACT M to SAT M'!$B$2,IF('GACE Math 201'!E177&gt;'ACT M to SAT M'!A$28,'ACT M to SAT M'!B$28,VLOOKUP(E177,'ACT M to SAT M'!A:B,2,FALSE))))</f>
        <v/>
      </c>
      <c r="G177" s="11" t="str">
        <f t="shared" si="19"/>
        <v/>
      </c>
      <c r="H177" s="11" t="str">
        <f t="shared" si="24"/>
        <v/>
      </c>
      <c r="I177" s="11" t="str">
        <f t="shared" si="20"/>
        <v/>
      </c>
      <c r="J177" s="11" t="str">
        <f t="shared" si="25"/>
        <v/>
      </c>
      <c r="K177" s="11" t="str">
        <f t="shared" si="21"/>
        <v/>
      </c>
      <c r="L177" s="11" t="str">
        <f t="shared" si="26"/>
        <v/>
      </c>
      <c r="M177" s="11" t="str">
        <f>IF('GACE Math 201'!B177="","",'SAT M to CBEST M'!$A$2+'SAT M to CBEST M'!$B$2*F177)</f>
        <v/>
      </c>
      <c r="N177" s="11" t="str">
        <f>IF('GACE Math 201'!B177="","", IF(M177&lt;20, 20, IF(M177&gt;80, 80, M177)))</f>
        <v/>
      </c>
    </row>
    <row r="178" spans="1:14" x14ac:dyDescent="0.25">
      <c r="A178" s="11">
        <v>177</v>
      </c>
      <c r="B178" s="30"/>
      <c r="C178" s="25" t="str">
        <f t="shared" si="18"/>
        <v/>
      </c>
      <c r="D178" s="25" t="str">
        <f t="shared" si="22"/>
        <v/>
      </c>
      <c r="E178" s="25" t="str">
        <f t="shared" si="23"/>
        <v/>
      </c>
      <c r="F178" s="11" t="str">
        <f>IF('GACE Math 201'!E178="","",IF('GACE Math 201'!E178&lt;'ACT M to SAT M'!$A$2,'ACT M to SAT M'!$B$2,IF('GACE Math 201'!E178&gt;'ACT M to SAT M'!A$28,'ACT M to SAT M'!B$28,VLOOKUP(E178,'ACT M to SAT M'!A:B,2,FALSE))))</f>
        <v/>
      </c>
      <c r="G178" s="11" t="str">
        <f t="shared" si="19"/>
        <v/>
      </c>
      <c r="H178" s="11" t="str">
        <f t="shared" si="24"/>
        <v/>
      </c>
      <c r="I178" s="11" t="str">
        <f t="shared" si="20"/>
        <v/>
      </c>
      <c r="J178" s="11" t="str">
        <f t="shared" si="25"/>
        <v/>
      </c>
      <c r="K178" s="11" t="str">
        <f t="shared" si="21"/>
        <v/>
      </c>
      <c r="L178" s="11" t="str">
        <f t="shared" si="26"/>
        <v/>
      </c>
      <c r="M178" s="11" t="str">
        <f>IF('GACE Math 201'!B178="","",'SAT M to CBEST M'!$A$2+'SAT M to CBEST M'!$B$2*F178)</f>
        <v/>
      </c>
      <c r="N178" s="11" t="str">
        <f>IF('GACE Math 201'!B178="","", IF(M178&lt;20, 20, IF(M178&gt;80, 80, M178)))</f>
        <v/>
      </c>
    </row>
    <row r="179" spans="1:14" x14ac:dyDescent="0.25">
      <c r="A179" s="11">
        <v>178</v>
      </c>
      <c r="B179" s="30"/>
      <c r="C179" s="25" t="str">
        <f t="shared" si="18"/>
        <v/>
      </c>
      <c r="D179" s="25" t="str">
        <f t="shared" si="22"/>
        <v/>
      </c>
      <c r="E179" s="25" t="str">
        <f t="shared" si="23"/>
        <v/>
      </c>
      <c r="F179" s="11" t="str">
        <f>IF('GACE Math 201'!E179="","",IF('GACE Math 201'!E179&lt;'ACT M to SAT M'!$A$2,'ACT M to SAT M'!$B$2,IF('GACE Math 201'!E179&gt;'ACT M to SAT M'!A$28,'ACT M to SAT M'!B$28,VLOOKUP(E179,'ACT M to SAT M'!A:B,2,FALSE))))</f>
        <v/>
      </c>
      <c r="G179" s="11" t="str">
        <f t="shared" si="19"/>
        <v/>
      </c>
      <c r="H179" s="11" t="str">
        <f t="shared" si="24"/>
        <v/>
      </c>
      <c r="I179" s="11" t="str">
        <f t="shared" si="20"/>
        <v/>
      </c>
      <c r="J179" s="11" t="str">
        <f t="shared" si="25"/>
        <v/>
      </c>
      <c r="K179" s="11" t="str">
        <f t="shared" si="21"/>
        <v/>
      </c>
      <c r="L179" s="11" t="str">
        <f t="shared" si="26"/>
        <v/>
      </c>
      <c r="M179" s="11" t="str">
        <f>IF('GACE Math 201'!B179="","",'SAT M to CBEST M'!$A$2+'SAT M to CBEST M'!$B$2*F179)</f>
        <v/>
      </c>
      <c r="N179" s="11" t="str">
        <f>IF('GACE Math 201'!B179="","", IF(M179&lt;20, 20, IF(M179&gt;80, 80, M179)))</f>
        <v/>
      </c>
    </row>
    <row r="180" spans="1:14" x14ac:dyDescent="0.25">
      <c r="A180" s="11">
        <v>179</v>
      </c>
      <c r="B180" s="30"/>
      <c r="C180" s="25" t="str">
        <f t="shared" si="18"/>
        <v/>
      </c>
      <c r="D180" s="25" t="str">
        <f t="shared" si="22"/>
        <v/>
      </c>
      <c r="E180" s="25" t="str">
        <f t="shared" si="23"/>
        <v/>
      </c>
      <c r="F180" s="11" t="str">
        <f>IF('GACE Math 201'!E180="","",IF('GACE Math 201'!E180&lt;'ACT M to SAT M'!$A$2,'ACT M to SAT M'!$B$2,IF('GACE Math 201'!E180&gt;'ACT M to SAT M'!A$28,'ACT M to SAT M'!B$28,VLOOKUP(E180,'ACT M to SAT M'!A:B,2,FALSE))))</f>
        <v/>
      </c>
      <c r="G180" s="11" t="str">
        <f t="shared" si="19"/>
        <v/>
      </c>
      <c r="H180" s="11" t="str">
        <f t="shared" si="24"/>
        <v/>
      </c>
      <c r="I180" s="11" t="str">
        <f t="shared" si="20"/>
        <v/>
      </c>
      <c r="J180" s="11" t="str">
        <f t="shared" si="25"/>
        <v/>
      </c>
      <c r="K180" s="11" t="str">
        <f t="shared" si="21"/>
        <v/>
      </c>
      <c r="L180" s="11" t="str">
        <f t="shared" si="26"/>
        <v/>
      </c>
      <c r="M180" s="11" t="str">
        <f>IF('GACE Math 201'!B180="","",'SAT M to CBEST M'!$A$2+'SAT M to CBEST M'!$B$2*F180)</f>
        <v/>
      </c>
      <c r="N180" s="11" t="str">
        <f>IF('GACE Math 201'!B180="","", IF(M180&lt;20, 20, IF(M180&gt;80, 80, M180)))</f>
        <v/>
      </c>
    </row>
    <row r="181" spans="1:14" x14ac:dyDescent="0.25">
      <c r="A181" s="11">
        <v>180</v>
      </c>
      <c r="B181" s="30"/>
      <c r="C181" s="25" t="str">
        <f t="shared" si="18"/>
        <v/>
      </c>
      <c r="D181" s="25" t="str">
        <f t="shared" si="22"/>
        <v/>
      </c>
      <c r="E181" s="25" t="str">
        <f t="shared" si="23"/>
        <v/>
      </c>
      <c r="F181" s="11" t="str">
        <f>IF('GACE Math 201'!E181="","",IF('GACE Math 201'!E181&lt;'ACT M to SAT M'!$A$2,'ACT M to SAT M'!$B$2,IF('GACE Math 201'!E181&gt;'ACT M to SAT M'!A$28,'ACT M to SAT M'!B$28,VLOOKUP(E181,'ACT M to SAT M'!A:B,2,FALSE))))</f>
        <v/>
      </c>
      <c r="G181" s="11" t="str">
        <f t="shared" si="19"/>
        <v/>
      </c>
      <c r="H181" s="11" t="str">
        <f t="shared" si="24"/>
        <v/>
      </c>
      <c r="I181" s="11" t="str">
        <f t="shared" si="20"/>
        <v/>
      </c>
      <c r="J181" s="11" t="str">
        <f t="shared" si="25"/>
        <v/>
      </c>
      <c r="K181" s="11" t="str">
        <f t="shared" si="21"/>
        <v/>
      </c>
      <c r="L181" s="11" t="str">
        <f t="shared" si="26"/>
        <v/>
      </c>
      <c r="M181" s="11" t="str">
        <f>IF('GACE Math 201'!B181="","",'SAT M to CBEST M'!$A$2+'SAT M to CBEST M'!$B$2*F181)</f>
        <v/>
      </c>
      <c r="N181" s="11" t="str">
        <f>IF('GACE Math 201'!B181="","", IF(M181&lt;20, 20, IF(M181&gt;80, 80, M181)))</f>
        <v/>
      </c>
    </row>
    <row r="182" spans="1:14" x14ac:dyDescent="0.25">
      <c r="A182" s="11">
        <v>181</v>
      </c>
      <c r="B182" s="30"/>
      <c r="C182" s="25" t="str">
        <f t="shared" si="18"/>
        <v/>
      </c>
      <c r="D182" s="25" t="str">
        <f t="shared" si="22"/>
        <v/>
      </c>
      <c r="E182" s="25" t="str">
        <f t="shared" si="23"/>
        <v/>
      </c>
      <c r="F182" s="11" t="str">
        <f>IF('GACE Math 201'!E182="","",IF('GACE Math 201'!E182&lt;'ACT M to SAT M'!$A$2,'ACT M to SAT M'!$B$2,IF('GACE Math 201'!E182&gt;'ACT M to SAT M'!A$28,'ACT M to SAT M'!B$28,VLOOKUP(E182,'ACT M to SAT M'!A:B,2,FALSE))))</f>
        <v/>
      </c>
      <c r="G182" s="11" t="str">
        <f t="shared" si="19"/>
        <v/>
      </c>
      <c r="H182" s="11" t="str">
        <f t="shared" si="24"/>
        <v/>
      </c>
      <c r="I182" s="11" t="str">
        <f t="shared" si="20"/>
        <v/>
      </c>
      <c r="J182" s="11" t="str">
        <f t="shared" si="25"/>
        <v/>
      </c>
      <c r="K182" s="11" t="str">
        <f t="shared" si="21"/>
        <v/>
      </c>
      <c r="L182" s="11" t="str">
        <f t="shared" si="26"/>
        <v/>
      </c>
      <c r="M182" s="11" t="str">
        <f>IF('GACE Math 201'!B182="","",'SAT M to CBEST M'!$A$2+'SAT M to CBEST M'!$B$2*F182)</f>
        <v/>
      </c>
      <c r="N182" s="11" t="str">
        <f>IF('GACE Math 201'!B182="","", IF(M182&lt;20, 20, IF(M182&gt;80, 80, M182)))</f>
        <v/>
      </c>
    </row>
    <row r="183" spans="1:14" x14ac:dyDescent="0.25">
      <c r="A183" s="11">
        <v>182</v>
      </c>
      <c r="B183" s="30"/>
      <c r="C183" s="25" t="str">
        <f t="shared" si="18"/>
        <v/>
      </c>
      <c r="D183" s="25" t="str">
        <f t="shared" si="22"/>
        <v/>
      </c>
      <c r="E183" s="25" t="str">
        <f t="shared" si="23"/>
        <v/>
      </c>
      <c r="F183" s="11" t="str">
        <f>IF('GACE Math 201'!E183="","",IF('GACE Math 201'!E183&lt;'ACT M to SAT M'!$A$2,'ACT M to SAT M'!$B$2,IF('GACE Math 201'!E183&gt;'ACT M to SAT M'!A$28,'ACT M to SAT M'!B$28,VLOOKUP(E183,'ACT M to SAT M'!A:B,2,FALSE))))</f>
        <v/>
      </c>
      <c r="G183" s="11" t="str">
        <f t="shared" si="19"/>
        <v/>
      </c>
      <c r="H183" s="11" t="str">
        <f t="shared" si="24"/>
        <v/>
      </c>
      <c r="I183" s="11" t="str">
        <f t="shared" si="20"/>
        <v/>
      </c>
      <c r="J183" s="11" t="str">
        <f t="shared" si="25"/>
        <v/>
      </c>
      <c r="K183" s="11" t="str">
        <f t="shared" si="21"/>
        <v/>
      </c>
      <c r="L183" s="11" t="str">
        <f t="shared" si="26"/>
        <v/>
      </c>
      <c r="M183" s="11" t="str">
        <f>IF('GACE Math 201'!B183="","",'SAT M to CBEST M'!$A$2+'SAT M to CBEST M'!$B$2*F183)</f>
        <v/>
      </c>
      <c r="N183" s="11" t="str">
        <f>IF('GACE Math 201'!B183="","", IF(M183&lt;20, 20, IF(M183&gt;80, 80, M183)))</f>
        <v/>
      </c>
    </row>
    <row r="184" spans="1:14" x14ac:dyDescent="0.25">
      <c r="A184" s="11">
        <v>183</v>
      </c>
      <c r="B184" s="30"/>
      <c r="C184" s="25" t="str">
        <f t="shared" si="18"/>
        <v/>
      </c>
      <c r="D184" s="25" t="str">
        <f t="shared" si="22"/>
        <v/>
      </c>
      <c r="E184" s="25" t="str">
        <f t="shared" si="23"/>
        <v/>
      </c>
      <c r="F184" s="11" t="str">
        <f>IF('GACE Math 201'!E184="","",IF('GACE Math 201'!E184&lt;'ACT M to SAT M'!$A$2,'ACT M to SAT M'!$B$2,IF('GACE Math 201'!E184&gt;'ACT M to SAT M'!A$28,'ACT M to SAT M'!B$28,VLOOKUP(E184,'ACT M to SAT M'!A:B,2,FALSE))))</f>
        <v/>
      </c>
      <c r="G184" s="11" t="str">
        <f t="shared" si="19"/>
        <v/>
      </c>
      <c r="H184" s="11" t="str">
        <f t="shared" si="24"/>
        <v/>
      </c>
      <c r="I184" s="11" t="str">
        <f t="shared" si="20"/>
        <v/>
      </c>
      <c r="J184" s="11" t="str">
        <f t="shared" si="25"/>
        <v/>
      </c>
      <c r="K184" s="11" t="str">
        <f t="shared" si="21"/>
        <v/>
      </c>
      <c r="L184" s="11" t="str">
        <f t="shared" si="26"/>
        <v/>
      </c>
      <c r="M184" s="11" t="str">
        <f>IF('GACE Math 201'!B184="","",'SAT M to CBEST M'!$A$2+'SAT M to CBEST M'!$B$2*F184)</f>
        <v/>
      </c>
      <c r="N184" s="11" t="str">
        <f>IF('GACE Math 201'!B184="","", IF(M184&lt;20, 20, IF(M184&gt;80, 80, M184)))</f>
        <v/>
      </c>
    </row>
    <row r="185" spans="1:14" x14ac:dyDescent="0.25">
      <c r="A185" s="11">
        <v>184</v>
      </c>
      <c r="B185" s="30"/>
      <c r="C185" s="25" t="str">
        <f t="shared" si="18"/>
        <v/>
      </c>
      <c r="D185" s="25" t="str">
        <f t="shared" si="22"/>
        <v/>
      </c>
      <c r="E185" s="25" t="str">
        <f t="shared" si="23"/>
        <v/>
      </c>
      <c r="F185" s="11" t="str">
        <f>IF('GACE Math 201'!E185="","",IF('GACE Math 201'!E185&lt;'ACT M to SAT M'!$A$2,'ACT M to SAT M'!$B$2,IF('GACE Math 201'!E185&gt;'ACT M to SAT M'!A$28,'ACT M to SAT M'!B$28,VLOOKUP(E185,'ACT M to SAT M'!A:B,2,FALSE))))</f>
        <v/>
      </c>
      <c r="G185" s="11" t="str">
        <f t="shared" si="19"/>
        <v/>
      </c>
      <c r="H185" s="11" t="str">
        <f t="shared" si="24"/>
        <v/>
      </c>
      <c r="I185" s="11" t="str">
        <f t="shared" si="20"/>
        <v/>
      </c>
      <c r="J185" s="11" t="str">
        <f t="shared" si="25"/>
        <v/>
      </c>
      <c r="K185" s="11" t="str">
        <f t="shared" si="21"/>
        <v/>
      </c>
      <c r="L185" s="11" t="str">
        <f t="shared" si="26"/>
        <v/>
      </c>
      <c r="M185" s="11" t="str">
        <f>IF('GACE Math 201'!B185="","",'SAT M to CBEST M'!$A$2+'SAT M to CBEST M'!$B$2*F185)</f>
        <v/>
      </c>
      <c r="N185" s="11" t="str">
        <f>IF('GACE Math 201'!B185="","", IF(M185&lt;20, 20, IF(M185&gt;80, 80, M185)))</f>
        <v/>
      </c>
    </row>
    <row r="186" spans="1:14" x14ac:dyDescent="0.25">
      <c r="A186" s="11">
        <v>185</v>
      </c>
      <c r="B186" s="30"/>
      <c r="C186" s="25" t="str">
        <f t="shared" si="18"/>
        <v/>
      </c>
      <c r="D186" s="25" t="str">
        <f t="shared" si="22"/>
        <v/>
      </c>
      <c r="E186" s="25" t="str">
        <f t="shared" si="23"/>
        <v/>
      </c>
      <c r="F186" s="11" t="str">
        <f>IF('GACE Math 201'!E186="","",IF('GACE Math 201'!E186&lt;'ACT M to SAT M'!$A$2,'ACT M to SAT M'!$B$2,IF('GACE Math 201'!E186&gt;'ACT M to SAT M'!A$28,'ACT M to SAT M'!B$28,VLOOKUP(E186,'ACT M to SAT M'!A:B,2,FALSE))))</f>
        <v/>
      </c>
      <c r="G186" s="11" t="str">
        <f t="shared" si="19"/>
        <v/>
      </c>
      <c r="H186" s="11" t="str">
        <f t="shared" si="24"/>
        <v/>
      </c>
      <c r="I186" s="11" t="str">
        <f t="shared" si="20"/>
        <v/>
      </c>
      <c r="J186" s="11" t="str">
        <f t="shared" si="25"/>
        <v/>
      </c>
      <c r="K186" s="11" t="str">
        <f t="shared" si="21"/>
        <v/>
      </c>
      <c r="L186" s="11" t="str">
        <f t="shared" si="26"/>
        <v/>
      </c>
      <c r="M186" s="11" t="str">
        <f>IF('GACE Math 201'!B186="","",'SAT M to CBEST M'!$A$2+'SAT M to CBEST M'!$B$2*F186)</f>
        <v/>
      </c>
      <c r="N186" s="11" t="str">
        <f>IF('GACE Math 201'!B186="","", IF(M186&lt;20, 20, IF(M186&gt;80, 80, M186)))</f>
        <v/>
      </c>
    </row>
    <row r="187" spans="1:14" x14ac:dyDescent="0.25">
      <c r="A187" s="11">
        <v>186</v>
      </c>
      <c r="B187" s="30"/>
      <c r="C187" s="25" t="str">
        <f t="shared" si="18"/>
        <v/>
      </c>
      <c r="D187" s="25" t="str">
        <f t="shared" si="22"/>
        <v/>
      </c>
      <c r="E187" s="25" t="str">
        <f t="shared" si="23"/>
        <v/>
      </c>
      <c r="F187" s="11" t="str">
        <f>IF('GACE Math 201'!E187="","",IF('GACE Math 201'!E187&lt;'ACT M to SAT M'!$A$2,'ACT M to SAT M'!$B$2,IF('GACE Math 201'!E187&gt;'ACT M to SAT M'!A$28,'ACT M to SAT M'!B$28,VLOOKUP(E187,'ACT M to SAT M'!A:B,2,FALSE))))</f>
        <v/>
      </c>
      <c r="G187" s="11" t="str">
        <f t="shared" si="19"/>
        <v/>
      </c>
      <c r="H187" s="11" t="str">
        <f t="shared" si="24"/>
        <v/>
      </c>
      <c r="I187" s="11" t="str">
        <f t="shared" si="20"/>
        <v/>
      </c>
      <c r="J187" s="11" t="str">
        <f t="shared" si="25"/>
        <v/>
      </c>
      <c r="K187" s="11" t="str">
        <f t="shared" si="21"/>
        <v/>
      </c>
      <c r="L187" s="11" t="str">
        <f t="shared" si="26"/>
        <v/>
      </c>
      <c r="M187" s="11" t="str">
        <f>IF('GACE Math 201'!B187="","",'SAT M to CBEST M'!$A$2+'SAT M to CBEST M'!$B$2*F187)</f>
        <v/>
      </c>
      <c r="N187" s="11" t="str">
        <f>IF('GACE Math 201'!B187="","", IF(M187&lt;20, 20, IF(M187&gt;80, 80, M187)))</f>
        <v/>
      </c>
    </row>
    <row r="188" spans="1:14" x14ac:dyDescent="0.25">
      <c r="A188" s="11">
        <v>187</v>
      </c>
      <c r="B188" s="30"/>
      <c r="C188" s="25" t="str">
        <f t="shared" si="18"/>
        <v/>
      </c>
      <c r="D188" s="25" t="str">
        <f t="shared" si="22"/>
        <v/>
      </c>
      <c r="E188" s="25" t="str">
        <f t="shared" si="23"/>
        <v/>
      </c>
      <c r="F188" s="11" t="str">
        <f>IF('GACE Math 201'!E188="","",IF('GACE Math 201'!E188&lt;'ACT M to SAT M'!$A$2,'ACT M to SAT M'!$B$2,IF('GACE Math 201'!E188&gt;'ACT M to SAT M'!A$28,'ACT M to SAT M'!B$28,VLOOKUP(E188,'ACT M to SAT M'!A:B,2,FALSE))))</f>
        <v/>
      </c>
      <c r="G188" s="11" t="str">
        <f t="shared" si="19"/>
        <v/>
      </c>
      <c r="H188" s="11" t="str">
        <f t="shared" si="24"/>
        <v/>
      </c>
      <c r="I188" s="11" t="str">
        <f t="shared" si="20"/>
        <v/>
      </c>
      <c r="J188" s="11" t="str">
        <f t="shared" si="25"/>
        <v/>
      </c>
      <c r="K188" s="11" t="str">
        <f t="shared" si="21"/>
        <v/>
      </c>
      <c r="L188" s="11" t="str">
        <f t="shared" si="26"/>
        <v/>
      </c>
      <c r="M188" s="11" t="str">
        <f>IF('GACE Math 201'!B188="","",'SAT M to CBEST M'!$A$2+'SAT M to CBEST M'!$B$2*F188)</f>
        <v/>
      </c>
      <c r="N188" s="11" t="str">
        <f>IF('GACE Math 201'!B188="","", IF(M188&lt;20, 20, IF(M188&gt;80, 80, M188)))</f>
        <v/>
      </c>
    </row>
    <row r="189" spans="1:14" x14ac:dyDescent="0.25">
      <c r="A189" s="11">
        <v>188</v>
      </c>
      <c r="B189" s="30"/>
      <c r="C189" s="25" t="str">
        <f t="shared" si="18"/>
        <v/>
      </c>
      <c r="D189" s="25" t="str">
        <f t="shared" si="22"/>
        <v/>
      </c>
      <c r="E189" s="25" t="str">
        <f t="shared" si="23"/>
        <v/>
      </c>
      <c r="F189" s="11" t="str">
        <f>IF('GACE Math 201'!E189="","",IF('GACE Math 201'!E189&lt;'ACT M to SAT M'!$A$2,'ACT M to SAT M'!$B$2,IF('GACE Math 201'!E189&gt;'ACT M to SAT M'!A$28,'ACT M to SAT M'!B$28,VLOOKUP(E189,'ACT M to SAT M'!A:B,2,FALSE))))</f>
        <v/>
      </c>
      <c r="G189" s="11" t="str">
        <f t="shared" si="19"/>
        <v/>
      </c>
      <c r="H189" s="11" t="str">
        <f t="shared" si="24"/>
        <v/>
      </c>
      <c r="I189" s="11" t="str">
        <f t="shared" si="20"/>
        <v/>
      </c>
      <c r="J189" s="11" t="str">
        <f t="shared" si="25"/>
        <v/>
      </c>
      <c r="K189" s="11" t="str">
        <f t="shared" si="21"/>
        <v/>
      </c>
      <c r="L189" s="11" t="str">
        <f t="shared" si="26"/>
        <v/>
      </c>
      <c r="M189" s="11" t="str">
        <f>IF('GACE Math 201'!B189="","",'SAT M to CBEST M'!$A$2+'SAT M to CBEST M'!$B$2*F189)</f>
        <v/>
      </c>
      <c r="N189" s="11" t="str">
        <f>IF('GACE Math 201'!B189="","", IF(M189&lt;20, 20, IF(M189&gt;80, 80, M189)))</f>
        <v/>
      </c>
    </row>
    <row r="190" spans="1:14" x14ac:dyDescent="0.25">
      <c r="A190" s="11">
        <v>189</v>
      </c>
      <c r="B190" s="30"/>
      <c r="C190" s="25" t="str">
        <f t="shared" si="18"/>
        <v/>
      </c>
      <c r="D190" s="25" t="str">
        <f t="shared" si="22"/>
        <v/>
      </c>
      <c r="E190" s="25" t="str">
        <f t="shared" si="23"/>
        <v/>
      </c>
      <c r="F190" s="11" t="str">
        <f>IF('GACE Math 201'!E190="","",IF('GACE Math 201'!E190&lt;'ACT M to SAT M'!$A$2,'ACT M to SAT M'!$B$2,IF('GACE Math 201'!E190&gt;'ACT M to SAT M'!A$28,'ACT M to SAT M'!B$28,VLOOKUP(E190,'ACT M to SAT M'!A:B,2,FALSE))))</f>
        <v/>
      </c>
      <c r="G190" s="11" t="str">
        <f t="shared" si="19"/>
        <v/>
      </c>
      <c r="H190" s="11" t="str">
        <f t="shared" si="24"/>
        <v/>
      </c>
      <c r="I190" s="11" t="str">
        <f t="shared" si="20"/>
        <v/>
      </c>
      <c r="J190" s="11" t="str">
        <f t="shared" si="25"/>
        <v/>
      </c>
      <c r="K190" s="11" t="str">
        <f t="shared" si="21"/>
        <v/>
      </c>
      <c r="L190" s="11" t="str">
        <f t="shared" si="26"/>
        <v/>
      </c>
      <c r="M190" s="11" t="str">
        <f>IF('GACE Math 201'!B190="","",'SAT M to CBEST M'!$A$2+'SAT M to CBEST M'!$B$2*F190)</f>
        <v/>
      </c>
      <c r="N190" s="11" t="str">
        <f>IF('GACE Math 201'!B190="","", IF(M190&lt;20, 20, IF(M190&gt;80, 80, M190)))</f>
        <v/>
      </c>
    </row>
    <row r="191" spans="1:14" x14ac:dyDescent="0.25">
      <c r="A191" s="11">
        <v>190</v>
      </c>
      <c r="B191" s="30"/>
      <c r="C191" s="25" t="str">
        <f t="shared" si="18"/>
        <v/>
      </c>
      <c r="D191" s="25" t="str">
        <f t="shared" si="22"/>
        <v/>
      </c>
      <c r="E191" s="25" t="str">
        <f t="shared" si="23"/>
        <v/>
      </c>
      <c r="F191" s="11" t="str">
        <f>IF('GACE Math 201'!E191="","",IF('GACE Math 201'!E191&lt;'ACT M to SAT M'!$A$2,'ACT M to SAT M'!$B$2,IF('GACE Math 201'!E191&gt;'ACT M to SAT M'!A$28,'ACT M to SAT M'!B$28,VLOOKUP(E191,'ACT M to SAT M'!A:B,2,FALSE))))</f>
        <v/>
      </c>
      <c r="G191" s="11" t="str">
        <f t="shared" si="19"/>
        <v/>
      </c>
      <c r="H191" s="11" t="str">
        <f t="shared" si="24"/>
        <v/>
      </c>
      <c r="I191" s="11" t="str">
        <f t="shared" si="20"/>
        <v/>
      </c>
      <c r="J191" s="11" t="str">
        <f t="shared" si="25"/>
        <v/>
      </c>
      <c r="K191" s="11" t="str">
        <f t="shared" si="21"/>
        <v/>
      </c>
      <c r="L191" s="11" t="str">
        <f t="shared" si="26"/>
        <v/>
      </c>
      <c r="M191" s="11" t="str">
        <f>IF('GACE Math 201'!B191="","",'SAT M to CBEST M'!$A$2+'SAT M to CBEST M'!$B$2*F191)</f>
        <v/>
      </c>
      <c r="N191" s="11" t="str">
        <f>IF('GACE Math 201'!B191="","", IF(M191&lt;20, 20, IF(M191&gt;80, 80, M191)))</f>
        <v/>
      </c>
    </row>
    <row r="192" spans="1:14" x14ac:dyDescent="0.25">
      <c r="A192" s="11">
        <v>191</v>
      </c>
      <c r="B192" s="30"/>
      <c r="C192" s="25" t="str">
        <f t="shared" si="18"/>
        <v/>
      </c>
      <c r="D192" s="25" t="str">
        <f t="shared" si="22"/>
        <v/>
      </c>
      <c r="E192" s="25" t="str">
        <f t="shared" si="23"/>
        <v/>
      </c>
      <c r="F192" s="11" t="str">
        <f>IF('GACE Math 201'!E192="","",IF('GACE Math 201'!E192&lt;'ACT M to SAT M'!$A$2,'ACT M to SAT M'!$B$2,IF('GACE Math 201'!E192&gt;'ACT M to SAT M'!A$28,'ACT M to SAT M'!B$28,VLOOKUP(E192,'ACT M to SAT M'!A:B,2,FALSE))))</f>
        <v/>
      </c>
      <c r="G192" s="11" t="str">
        <f t="shared" si="19"/>
        <v/>
      </c>
      <c r="H192" s="11" t="str">
        <f t="shared" si="24"/>
        <v/>
      </c>
      <c r="I192" s="11" t="str">
        <f t="shared" si="20"/>
        <v/>
      </c>
      <c r="J192" s="11" t="str">
        <f t="shared" si="25"/>
        <v/>
      </c>
      <c r="K192" s="11" t="str">
        <f t="shared" si="21"/>
        <v/>
      </c>
      <c r="L192" s="11" t="str">
        <f t="shared" si="26"/>
        <v/>
      </c>
      <c r="M192" s="11" t="str">
        <f>IF('GACE Math 201'!B192="","",'SAT M to CBEST M'!$A$2+'SAT M to CBEST M'!$B$2*F192)</f>
        <v/>
      </c>
      <c r="N192" s="11" t="str">
        <f>IF('GACE Math 201'!B192="","", IF(M192&lt;20, 20, IF(M192&gt;80, 80, M192)))</f>
        <v/>
      </c>
    </row>
    <row r="193" spans="1:14" x14ac:dyDescent="0.25">
      <c r="A193" s="11">
        <v>192</v>
      </c>
      <c r="B193" s="30"/>
      <c r="C193" s="25" t="str">
        <f t="shared" si="18"/>
        <v/>
      </c>
      <c r="D193" s="25" t="str">
        <f t="shared" si="22"/>
        <v/>
      </c>
      <c r="E193" s="25" t="str">
        <f t="shared" si="23"/>
        <v/>
      </c>
      <c r="F193" s="11" t="str">
        <f>IF('GACE Math 201'!E193="","",IF('GACE Math 201'!E193&lt;'ACT M to SAT M'!$A$2,'ACT M to SAT M'!$B$2,IF('GACE Math 201'!E193&gt;'ACT M to SAT M'!A$28,'ACT M to SAT M'!B$28,VLOOKUP(E193,'ACT M to SAT M'!A:B,2,FALSE))))</f>
        <v/>
      </c>
      <c r="G193" s="11" t="str">
        <f t="shared" si="19"/>
        <v/>
      </c>
      <c r="H193" s="11" t="str">
        <f t="shared" si="24"/>
        <v/>
      </c>
      <c r="I193" s="11" t="str">
        <f t="shared" si="20"/>
        <v/>
      </c>
      <c r="J193" s="11" t="str">
        <f t="shared" si="25"/>
        <v/>
      </c>
      <c r="K193" s="11" t="str">
        <f t="shared" si="21"/>
        <v/>
      </c>
      <c r="L193" s="11" t="str">
        <f t="shared" si="26"/>
        <v/>
      </c>
      <c r="M193" s="11" t="str">
        <f>IF('GACE Math 201'!B193="","",'SAT M to CBEST M'!$A$2+'SAT M to CBEST M'!$B$2*F193)</f>
        <v/>
      </c>
      <c r="N193" s="11" t="str">
        <f>IF('GACE Math 201'!B193="","", IF(M193&lt;20, 20, IF(M193&gt;80, 80, M193)))</f>
        <v/>
      </c>
    </row>
    <row r="194" spans="1:14" x14ac:dyDescent="0.25">
      <c r="A194" s="11">
        <v>193</v>
      </c>
      <c r="B194" s="30"/>
      <c r="C194" s="25" t="str">
        <f t="shared" ref="C194:C257" si="27">IF(B194="","",IF(B194&gt;=250, upperinterceptPAAM201toACTM+B194*upperslopePAAM201toACTM, lowerinterceptPAAM201toACTM+B194*lowerslopePAAM201toACTM))</f>
        <v/>
      </c>
      <c r="D194" s="25" t="str">
        <f t="shared" si="22"/>
        <v/>
      </c>
      <c r="E194" s="25" t="str">
        <f t="shared" si="23"/>
        <v/>
      </c>
      <c r="F194" s="11" t="str">
        <f>IF('GACE Math 201'!E194="","",IF('GACE Math 201'!E194&lt;'ACT M to SAT M'!$A$2,'ACT M to SAT M'!$B$2,IF('GACE Math 201'!E194&gt;'ACT M to SAT M'!A$28,'ACT M to SAT M'!B$28,VLOOKUP(E194,'ACT M to SAT M'!A:B,2,FALSE))))</f>
        <v/>
      </c>
      <c r="G194" s="11" t="str">
        <f t="shared" ref="G194:G257" si="28">IF(B194="","",interceptACTMtoPCM5732+slopeACTMtoPCM5732*E194)</f>
        <v/>
      </c>
      <c r="H194" s="11" t="str">
        <f t="shared" si="24"/>
        <v/>
      </c>
      <c r="I194" s="11" t="str">
        <f t="shared" ref="I194:I257" si="29">IF(B194="","",interceptACTMtoPCM5733+slopeACTMtoPCM5733*E194)</f>
        <v/>
      </c>
      <c r="J194" s="11" t="str">
        <f t="shared" si="25"/>
        <v/>
      </c>
      <c r="K194" s="11" t="str">
        <f t="shared" ref="K194:K257" si="30">IF(B194="","",IF(E194&gt;=16, upperinterceptACTMtoPAAM211+E194*upperslopeACTMtoPAAM211, lowerinterceptACTMtoPAAM211+E194*lowerslopeACTMtoPAAM211))</f>
        <v/>
      </c>
      <c r="L194" s="11" t="str">
        <f t="shared" si="26"/>
        <v/>
      </c>
      <c r="M194" s="11" t="str">
        <f>IF('GACE Math 201'!B194="","",'SAT M to CBEST M'!$A$2+'SAT M to CBEST M'!$B$2*F194)</f>
        <v/>
      </c>
      <c r="N194" s="11" t="str">
        <f>IF('GACE Math 201'!B194="","", IF(M194&lt;20, 20, IF(M194&gt;80, 80, M194)))</f>
        <v/>
      </c>
    </row>
    <row r="195" spans="1:14" x14ac:dyDescent="0.25">
      <c r="A195" s="11">
        <v>194</v>
      </c>
      <c r="B195" s="30"/>
      <c r="C195" s="25" t="str">
        <f t="shared" si="27"/>
        <v/>
      </c>
      <c r="D195" s="25" t="str">
        <f t="shared" ref="D195:D258" si="31">IF(B195="","", IF(C195&lt;1, 1, IF(C195&gt;36, 36, C195)))</f>
        <v/>
      </c>
      <c r="E195" s="25" t="str">
        <f t="shared" ref="E195:E258" si="32">IF(ISBLANK(B195), "", ROUND(D195, 0))</f>
        <v/>
      </c>
      <c r="F195" s="11" t="str">
        <f>IF('GACE Math 201'!E195="","",IF('GACE Math 201'!E195&lt;'ACT M to SAT M'!$A$2,'ACT M to SAT M'!$B$2,IF('GACE Math 201'!E195&gt;'ACT M to SAT M'!A$28,'ACT M to SAT M'!B$28,VLOOKUP(E195,'ACT M to SAT M'!A:B,2,FALSE))))</f>
        <v/>
      </c>
      <c r="G195" s="11" t="str">
        <f t="shared" si="28"/>
        <v/>
      </c>
      <c r="H195" s="11" t="str">
        <f t="shared" ref="H195:H258" si="33">IF(B195="","", IF(G195&lt;100, 100, IF(G195&gt;200, 200, G195)))</f>
        <v/>
      </c>
      <c r="I195" s="11" t="str">
        <f t="shared" si="29"/>
        <v/>
      </c>
      <c r="J195" s="11" t="str">
        <f t="shared" ref="J195:J258" si="34">IF(B195="","", IF(I195&lt;100, 100, IF(I195&gt;200, 200, I195)))</f>
        <v/>
      </c>
      <c r="K195" s="11" t="str">
        <f t="shared" si="30"/>
        <v/>
      </c>
      <c r="L195" s="11" t="str">
        <f t="shared" ref="L195:L258" si="35">IF(B195="","", IF(K195&lt;100, 100, IF(K195&gt;300, 300, K195)))</f>
        <v/>
      </c>
      <c r="M195" s="11" t="str">
        <f>IF('GACE Math 201'!B195="","",'SAT M to CBEST M'!$A$2+'SAT M to CBEST M'!$B$2*F195)</f>
        <v/>
      </c>
      <c r="N195" s="11" t="str">
        <f>IF('GACE Math 201'!B195="","", IF(M195&lt;20, 20, IF(M195&gt;80, 80, M195)))</f>
        <v/>
      </c>
    </row>
    <row r="196" spans="1:14" x14ac:dyDescent="0.25">
      <c r="A196" s="11">
        <v>195</v>
      </c>
      <c r="B196" s="30"/>
      <c r="C196" s="25" t="str">
        <f t="shared" si="27"/>
        <v/>
      </c>
      <c r="D196" s="25" t="str">
        <f t="shared" si="31"/>
        <v/>
      </c>
      <c r="E196" s="25" t="str">
        <f t="shared" si="32"/>
        <v/>
      </c>
      <c r="F196" s="11" t="str">
        <f>IF('GACE Math 201'!E196="","",IF('GACE Math 201'!E196&lt;'ACT M to SAT M'!$A$2,'ACT M to SAT M'!$B$2,IF('GACE Math 201'!E196&gt;'ACT M to SAT M'!A$28,'ACT M to SAT M'!B$28,VLOOKUP(E196,'ACT M to SAT M'!A:B,2,FALSE))))</f>
        <v/>
      </c>
      <c r="G196" s="11" t="str">
        <f t="shared" si="28"/>
        <v/>
      </c>
      <c r="H196" s="11" t="str">
        <f t="shared" si="33"/>
        <v/>
      </c>
      <c r="I196" s="11" t="str">
        <f t="shared" si="29"/>
        <v/>
      </c>
      <c r="J196" s="11" t="str">
        <f t="shared" si="34"/>
        <v/>
      </c>
      <c r="K196" s="11" t="str">
        <f t="shared" si="30"/>
        <v/>
      </c>
      <c r="L196" s="11" t="str">
        <f t="shared" si="35"/>
        <v/>
      </c>
      <c r="M196" s="11" t="str">
        <f>IF('GACE Math 201'!B196="","",'SAT M to CBEST M'!$A$2+'SAT M to CBEST M'!$B$2*F196)</f>
        <v/>
      </c>
      <c r="N196" s="11" t="str">
        <f>IF('GACE Math 201'!B196="","", IF(M196&lt;20, 20, IF(M196&gt;80, 80, M196)))</f>
        <v/>
      </c>
    </row>
    <row r="197" spans="1:14" x14ac:dyDescent="0.25">
      <c r="A197" s="11">
        <v>196</v>
      </c>
      <c r="B197" s="30"/>
      <c r="C197" s="25" t="str">
        <f t="shared" si="27"/>
        <v/>
      </c>
      <c r="D197" s="25" t="str">
        <f t="shared" si="31"/>
        <v/>
      </c>
      <c r="E197" s="25" t="str">
        <f t="shared" si="32"/>
        <v/>
      </c>
      <c r="F197" s="11" t="str">
        <f>IF('GACE Math 201'!E197="","",IF('GACE Math 201'!E197&lt;'ACT M to SAT M'!$A$2,'ACT M to SAT M'!$B$2,IF('GACE Math 201'!E197&gt;'ACT M to SAT M'!A$28,'ACT M to SAT M'!B$28,VLOOKUP(E197,'ACT M to SAT M'!A:B,2,FALSE))))</f>
        <v/>
      </c>
      <c r="G197" s="11" t="str">
        <f t="shared" si="28"/>
        <v/>
      </c>
      <c r="H197" s="11" t="str">
        <f t="shared" si="33"/>
        <v/>
      </c>
      <c r="I197" s="11" t="str">
        <f t="shared" si="29"/>
        <v/>
      </c>
      <c r="J197" s="11" t="str">
        <f t="shared" si="34"/>
        <v/>
      </c>
      <c r="K197" s="11" t="str">
        <f t="shared" si="30"/>
        <v/>
      </c>
      <c r="L197" s="11" t="str">
        <f t="shared" si="35"/>
        <v/>
      </c>
      <c r="M197" s="11" t="str">
        <f>IF('GACE Math 201'!B197="","",'SAT M to CBEST M'!$A$2+'SAT M to CBEST M'!$B$2*F197)</f>
        <v/>
      </c>
      <c r="N197" s="11" t="str">
        <f>IF('GACE Math 201'!B197="","", IF(M197&lt;20, 20, IF(M197&gt;80, 80, M197)))</f>
        <v/>
      </c>
    </row>
    <row r="198" spans="1:14" x14ac:dyDescent="0.25">
      <c r="A198" s="11">
        <v>197</v>
      </c>
      <c r="B198" s="30"/>
      <c r="C198" s="25" t="str">
        <f t="shared" si="27"/>
        <v/>
      </c>
      <c r="D198" s="25" t="str">
        <f t="shared" si="31"/>
        <v/>
      </c>
      <c r="E198" s="25" t="str">
        <f t="shared" si="32"/>
        <v/>
      </c>
      <c r="F198" s="11" t="str">
        <f>IF('GACE Math 201'!E198="","",IF('GACE Math 201'!E198&lt;'ACT M to SAT M'!$A$2,'ACT M to SAT M'!$B$2,IF('GACE Math 201'!E198&gt;'ACT M to SAT M'!A$28,'ACT M to SAT M'!B$28,VLOOKUP(E198,'ACT M to SAT M'!A:B,2,FALSE))))</f>
        <v/>
      </c>
      <c r="G198" s="11" t="str">
        <f t="shared" si="28"/>
        <v/>
      </c>
      <c r="H198" s="11" t="str">
        <f t="shared" si="33"/>
        <v/>
      </c>
      <c r="I198" s="11" t="str">
        <f t="shared" si="29"/>
        <v/>
      </c>
      <c r="J198" s="11" t="str">
        <f t="shared" si="34"/>
        <v/>
      </c>
      <c r="K198" s="11" t="str">
        <f t="shared" si="30"/>
        <v/>
      </c>
      <c r="L198" s="11" t="str">
        <f t="shared" si="35"/>
        <v/>
      </c>
      <c r="M198" s="11" t="str">
        <f>IF('GACE Math 201'!B198="","",'SAT M to CBEST M'!$A$2+'SAT M to CBEST M'!$B$2*F198)</f>
        <v/>
      </c>
      <c r="N198" s="11" t="str">
        <f>IF('GACE Math 201'!B198="","", IF(M198&lt;20, 20, IF(M198&gt;80, 80, M198)))</f>
        <v/>
      </c>
    </row>
    <row r="199" spans="1:14" x14ac:dyDescent="0.25">
      <c r="A199" s="11">
        <v>198</v>
      </c>
      <c r="B199" s="30"/>
      <c r="C199" s="25" t="str">
        <f t="shared" si="27"/>
        <v/>
      </c>
      <c r="D199" s="25" t="str">
        <f t="shared" si="31"/>
        <v/>
      </c>
      <c r="E199" s="25" t="str">
        <f t="shared" si="32"/>
        <v/>
      </c>
      <c r="F199" s="11" t="str">
        <f>IF('GACE Math 201'!E199="","",IF('GACE Math 201'!E199&lt;'ACT M to SAT M'!$A$2,'ACT M to SAT M'!$B$2,IF('GACE Math 201'!E199&gt;'ACT M to SAT M'!A$28,'ACT M to SAT M'!B$28,VLOOKUP(E199,'ACT M to SAT M'!A:B,2,FALSE))))</f>
        <v/>
      </c>
      <c r="G199" s="11" t="str">
        <f t="shared" si="28"/>
        <v/>
      </c>
      <c r="H199" s="11" t="str">
        <f t="shared" si="33"/>
        <v/>
      </c>
      <c r="I199" s="11" t="str">
        <f t="shared" si="29"/>
        <v/>
      </c>
      <c r="J199" s="11" t="str">
        <f t="shared" si="34"/>
        <v/>
      </c>
      <c r="K199" s="11" t="str">
        <f t="shared" si="30"/>
        <v/>
      </c>
      <c r="L199" s="11" t="str">
        <f t="shared" si="35"/>
        <v/>
      </c>
      <c r="M199" s="11" t="str">
        <f>IF('GACE Math 201'!B199="","",'SAT M to CBEST M'!$A$2+'SAT M to CBEST M'!$B$2*F199)</f>
        <v/>
      </c>
      <c r="N199" s="11" t="str">
        <f>IF('GACE Math 201'!B199="","", IF(M199&lt;20, 20, IF(M199&gt;80, 80, M199)))</f>
        <v/>
      </c>
    </row>
    <row r="200" spans="1:14" x14ac:dyDescent="0.25">
      <c r="A200" s="11">
        <v>199</v>
      </c>
      <c r="B200" s="30"/>
      <c r="C200" s="25" t="str">
        <f t="shared" si="27"/>
        <v/>
      </c>
      <c r="D200" s="25" t="str">
        <f t="shared" si="31"/>
        <v/>
      </c>
      <c r="E200" s="25" t="str">
        <f t="shared" si="32"/>
        <v/>
      </c>
      <c r="F200" s="11" t="str">
        <f>IF('GACE Math 201'!E200="","",IF('GACE Math 201'!E200&lt;'ACT M to SAT M'!$A$2,'ACT M to SAT M'!$B$2,IF('GACE Math 201'!E200&gt;'ACT M to SAT M'!A$28,'ACT M to SAT M'!B$28,VLOOKUP(E200,'ACT M to SAT M'!A:B,2,FALSE))))</f>
        <v/>
      </c>
      <c r="G200" s="11" t="str">
        <f t="shared" si="28"/>
        <v/>
      </c>
      <c r="H200" s="11" t="str">
        <f t="shared" si="33"/>
        <v/>
      </c>
      <c r="I200" s="11" t="str">
        <f t="shared" si="29"/>
        <v/>
      </c>
      <c r="J200" s="11" t="str">
        <f t="shared" si="34"/>
        <v/>
      </c>
      <c r="K200" s="11" t="str">
        <f t="shared" si="30"/>
        <v/>
      </c>
      <c r="L200" s="11" t="str">
        <f t="shared" si="35"/>
        <v/>
      </c>
      <c r="M200" s="11" t="str">
        <f>IF('GACE Math 201'!B200="","",'SAT M to CBEST M'!$A$2+'SAT M to CBEST M'!$B$2*F200)</f>
        <v/>
      </c>
      <c r="N200" s="11" t="str">
        <f>IF('GACE Math 201'!B200="","", IF(M200&lt;20, 20, IF(M200&gt;80, 80, M200)))</f>
        <v/>
      </c>
    </row>
    <row r="201" spans="1:14" x14ac:dyDescent="0.25">
      <c r="A201" s="11">
        <v>200</v>
      </c>
      <c r="B201" s="30"/>
      <c r="C201" s="25" t="str">
        <f t="shared" si="27"/>
        <v/>
      </c>
      <c r="D201" s="25" t="str">
        <f t="shared" si="31"/>
        <v/>
      </c>
      <c r="E201" s="25" t="str">
        <f t="shared" si="32"/>
        <v/>
      </c>
      <c r="F201" s="11" t="str">
        <f>IF('GACE Math 201'!E201="","",IF('GACE Math 201'!E201&lt;'ACT M to SAT M'!$A$2,'ACT M to SAT M'!$B$2,IF('GACE Math 201'!E201&gt;'ACT M to SAT M'!A$28,'ACT M to SAT M'!B$28,VLOOKUP(E201,'ACT M to SAT M'!A:B,2,FALSE))))</f>
        <v/>
      </c>
      <c r="G201" s="11" t="str">
        <f t="shared" si="28"/>
        <v/>
      </c>
      <c r="H201" s="11" t="str">
        <f t="shared" si="33"/>
        <v/>
      </c>
      <c r="I201" s="11" t="str">
        <f t="shared" si="29"/>
        <v/>
      </c>
      <c r="J201" s="11" t="str">
        <f t="shared" si="34"/>
        <v/>
      </c>
      <c r="K201" s="11" t="str">
        <f t="shared" si="30"/>
        <v/>
      </c>
      <c r="L201" s="11" t="str">
        <f t="shared" si="35"/>
        <v/>
      </c>
      <c r="M201" s="11" t="str">
        <f>IF('GACE Math 201'!B201="","",'SAT M to CBEST M'!$A$2+'SAT M to CBEST M'!$B$2*F201)</f>
        <v/>
      </c>
      <c r="N201" s="11" t="str">
        <f>IF('GACE Math 201'!B201="","", IF(M201&lt;20, 20, IF(M201&gt;80, 80, M201)))</f>
        <v/>
      </c>
    </row>
    <row r="202" spans="1:14" x14ac:dyDescent="0.25">
      <c r="A202" s="11">
        <v>201</v>
      </c>
      <c r="B202" s="30"/>
      <c r="C202" s="25" t="str">
        <f t="shared" si="27"/>
        <v/>
      </c>
      <c r="D202" s="25" t="str">
        <f t="shared" si="31"/>
        <v/>
      </c>
      <c r="E202" s="25" t="str">
        <f t="shared" si="32"/>
        <v/>
      </c>
      <c r="F202" s="11" t="str">
        <f>IF('GACE Math 201'!E202="","",IF('GACE Math 201'!E202&lt;'ACT M to SAT M'!$A$2,'ACT M to SAT M'!$B$2,IF('GACE Math 201'!E202&gt;'ACT M to SAT M'!A$28,'ACT M to SAT M'!B$28,VLOOKUP(E202,'ACT M to SAT M'!A:B,2,FALSE))))</f>
        <v/>
      </c>
      <c r="G202" s="11" t="str">
        <f t="shared" si="28"/>
        <v/>
      </c>
      <c r="H202" s="11" t="str">
        <f t="shared" si="33"/>
        <v/>
      </c>
      <c r="I202" s="11" t="str">
        <f t="shared" si="29"/>
        <v/>
      </c>
      <c r="J202" s="11" t="str">
        <f t="shared" si="34"/>
        <v/>
      </c>
      <c r="K202" s="11" t="str">
        <f t="shared" si="30"/>
        <v/>
      </c>
      <c r="L202" s="11" t="str">
        <f t="shared" si="35"/>
        <v/>
      </c>
      <c r="M202" s="11" t="str">
        <f>IF('GACE Math 201'!B202="","",'SAT M to CBEST M'!$A$2+'SAT M to CBEST M'!$B$2*F202)</f>
        <v/>
      </c>
      <c r="N202" s="11" t="str">
        <f>IF('GACE Math 201'!B202="","", IF(M202&lt;20, 20, IF(M202&gt;80, 80, M202)))</f>
        <v/>
      </c>
    </row>
    <row r="203" spans="1:14" x14ac:dyDescent="0.25">
      <c r="A203" s="11">
        <v>202</v>
      </c>
      <c r="B203" s="30"/>
      <c r="C203" s="25" t="str">
        <f t="shared" si="27"/>
        <v/>
      </c>
      <c r="D203" s="25" t="str">
        <f t="shared" si="31"/>
        <v/>
      </c>
      <c r="E203" s="25" t="str">
        <f t="shared" si="32"/>
        <v/>
      </c>
      <c r="F203" s="11" t="str">
        <f>IF('GACE Math 201'!E203="","",IF('GACE Math 201'!E203&lt;'ACT M to SAT M'!$A$2,'ACT M to SAT M'!$B$2,IF('GACE Math 201'!E203&gt;'ACT M to SAT M'!A$28,'ACT M to SAT M'!B$28,VLOOKUP(E203,'ACT M to SAT M'!A:B,2,FALSE))))</f>
        <v/>
      </c>
      <c r="G203" s="11" t="str">
        <f t="shared" si="28"/>
        <v/>
      </c>
      <c r="H203" s="11" t="str">
        <f t="shared" si="33"/>
        <v/>
      </c>
      <c r="I203" s="11" t="str">
        <f t="shared" si="29"/>
        <v/>
      </c>
      <c r="J203" s="11" t="str">
        <f t="shared" si="34"/>
        <v/>
      </c>
      <c r="K203" s="11" t="str">
        <f t="shared" si="30"/>
        <v/>
      </c>
      <c r="L203" s="11" t="str">
        <f t="shared" si="35"/>
        <v/>
      </c>
      <c r="M203" s="11" t="str">
        <f>IF('GACE Math 201'!B203="","",'SAT M to CBEST M'!$A$2+'SAT M to CBEST M'!$B$2*F203)</f>
        <v/>
      </c>
      <c r="N203" s="11" t="str">
        <f>IF('GACE Math 201'!B203="","", IF(M203&lt;20, 20, IF(M203&gt;80, 80, M203)))</f>
        <v/>
      </c>
    </row>
    <row r="204" spans="1:14" x14ac:dyDescent="0.25">
      <c r="A204" s="11">
        <v>203</v>
      </c>
      <c r="B204" s="30"/>
      <c r="C204" s="25" t="str">
        <f t="shared" si="27"/>
        <v/>
      </c>
      <c r="D204" s="25" t="str">
        <f t="shared" si="31"/>
        <v/>
      </c>
      <c r="E204" s="25" t="str">
        <f t="shared" si="32"/>
        <v/>
      </c>
      <c r="F204" s="11" t="str">
        <f>IF('GACE Math 201'!E204="","",IF('GACE Math 201'!E204&lt;'ACT M to SAT M'!$A$2,'ACT M to SAT M'!$B$2,IF('GACE Math 201'!E204&gt;'ACT M to SAT M'!A$28,'ACT M to SAT M'!B$28,VLOOKUP(E204,'ACT M to SAT M'!A:B,2,FALSE))))</f>
        <v/>
      </c>
      <c r="G204" s="11" t="str">
        <f t="shared" si="28"/>
        <v/>
      </c>
      <c r="H204" s="11" t="str">
        <f t="shared" si="33"/>
        <v/>
      </c>
      <c r="I204" s="11" t="str">
        <f t="shared" si="29"/>
        <v/>
      </c>
      <c r="J204" s="11" t="str">
        <f t="shared" si="34"/>
        <v/>
      </c>
      <c r="K204" s="11" t="str">
        <f t="shared" si="30"/>
        <v/>
      </c>
      <c r="L204" s="11" t="str">
        <f t="shared" si="35"/>
        <v/>
      </c>
      <c r="M204" s="11" t="str">
        <f>IF('GACE Math 201'!B204="","",'SAT M to CBEST M'!$A$2+'SAT M to CBEST M'!$B$2*F204)</f>
        <v/>
      </c>
      <c r="N204" s="11" t="str">
        <f>IF('GACE Math 201'!B204="","", IF(M204&lt;20, 20, IF(M204&gt;80, 80, M204)))</f>
        <v/>
      </c>
    </row>
    <row r="205" spans="1:14" x14ac:dyDescent="0.25">
      <c r="A205" s="11">
        <v>204</v>
      </c>
      <c r="B205" s="30"/>
      <c r="C205" s="25" t="str">
        <f t="shared" si="27"/>
        <v/>
      </c>
      <c r="D205" s="25" t="str">
        <f t="shared" si="31"/>
        <v/>
      </c>
      <c r="E205" s="25" t="str">
        <f t="shared" si="32"/>
        <v/>
      </c>
      <c r="F205" s="11" t="str">
        <f>IF('GACE Math 201'!E205="","",IF('GACE Math 201'!E205&lt;'ACT M to SAT M'!$A$2,'ACT M to SAT M'!$B$2,IF('GACE Math 201'!E205&gt;'ACT M to SAT M'!A$28,'ACT M to SAT M'!B$28,VLOOKUP(E205,'ACT M to SAT M'!A:B,2,FALSE))))</f>
        <v/>
      </c>
      <c r="G205" s="11" t="str">
        <f t="shared" si="28"/>
        <v/>
      </c>
      <c r="H205" s="11" t="str">
        <f t="shared" si="33"/>
        <v/>
      </c>
      <c r="I205" s="11" t="str">
        <f t="shared" si="29"/>
        <v/>
      </c>
      <c r="J205" s="11" t="str">
        <f t="shared" si="34"/>
        <v/>
      </c>
      <c r="K205" s="11" t="str">
        <f t="shared" si="30"/>
        <v/>
      </c>
      <c r="L205" s="11" t="str">
        <f t="shared" si="35"/>
        <v/>
      </c>
      <c r="M205" s="11" t="str">
        <f>IF('GACE Math 201'!B205="","",'SAT M to CBEST M'!$A$2+'SAT M to CBEST M'!$B$2*F205)</f>
        <v/>
      </c>
      <c r="N205" s="11" t="str">
        <f>IF('GACE Math 201'!B205="","", IF(M205&lt;20, 20, IF(M205&gt;80, 80, M205)))</f>
        <v/>
      </c>
    </row>
    <row r="206" spans="1:14" x14ac:dyDescent="0.25">
      <c r="A206" s="11">
        <v>205</v>
      </c>
      <c r="B206" s="30"/>
      <c r="C206" s="25" t="str">
        <f t="shared" si="27"/>
        <v/>
      </c>
      <c r="D206" s="25" t="str">
        <f t="shared" si="31"/>
        <v/>
      </c>
      <c r="E206" s="25" t="str">
        <f t="shared" si="32"/>
        <v/>
      </c>
      <c r="F206" s="11" t="str">
        <f>IF('GACE Math 201'!E206="","",IF('GACE Math 201'!E206&lt;'ACT M to SAT M'!$A$2,'ACT M to SAT M'!$B$2,IF('GACE Math 201'!E206&gt;'ACT M to SAT M'!A$28,'ACT M to SAT M'!B$28,VLOOKUP(E206,'ACT M to SAT M'!A:B,2,FALSE))))</f>
        <v/>
      </c>
      <c r="G206" s="11" t="str">
        <f t="shared" si="28"/>
        <v/>
      </c>
      <c r="H206" s="11" t="str">
        <f t="shared" si="33"/>
        <v/>
      </c>
      <c r="I206" s="11" t="str">
        <f t="shared" si="29"/>
        <v/>
      </c>
      <c r="J206" s="11" t="str">
        <f t="shared" si="34"/>
        <v/>
      </c>
      <c r="K206" s="11" t="str">
        <f t="shared" si="30"/>
        <v/>
      </c>
      <c r="L206" s="11" t="str">
        <f t="shared" si="35"/>
        <v/>
      </c>
      <c r="M206" s="11" t="str">
        <f>IF('GACE Math 201'!B206="","",'SAT M to CBEST M'!$A$2+'SAT M to CBEST M'!$B$2*F206)</f>
        <v/>
      </c>
      <c r="N206" s="11" t="str">
        <f>IF('GACE Math 201'!B206="","", IF(M206&lt;20, 20, IF(M206&gt;80, 80, M206)))</f>
        <v/>
      </c>
    </row>
    <row r="207" spans="1:14" x14ac:dyDescent="0.25">
      <c r="A207" s="11">
        <v>206</v>
      </c>
      <c r="B207" s="30"/>
      <c r="C207" s="25" t="str">
        <f t="shared" si="27"/>
        <v/>
      </c>
      <c r="D207" s="25" t="str">
        <f t="shared" si="31"/>
        <v/>
      </c>
      <c r="E207" s="25" t="str">
        <f t="shared" si="32"/>
        <v/>
      </c>
      <c r="F207" s="11" t="str">
        <f>IF('GACE Math 201'!E207="","",IF('GACE Math 201'!E207&lt;'ACT M to SAT M'!$A$2,'ACT M to SAT M'!$B$2,IF('GACE Math 201'!E207&gt;'ACT M to SAT M'!A$28,'ACT M to SAT M'!B$28,VLOOKUP(E207,'ACT M to SAT M'!A:B,2,FALSE))))</f>
        <v/>
      </c>
      <c r="G207" s="11" t="str">
        <f t="shared" si="28"/>
        <v/>
      </c>
      <c r="H207" s="11" t="str">
        <f t="shared" si="33"/>
        <v/>
      </c>
      <c r="I207" s="11" t="str">
        <f t="shared" si="29"/>
        <v/>
      </c>
      <c r="J207" s="11" t="str">
        <f t="shared" si="34"/>
        <v/>
      </c>
      <c r="K207" s="11" t="str">
        <f t="shared" si="30"/>
        <v/>
      </c>
      <c r="L207" s="11" t="str">
        <f t="shared" si="35"/>
        <v/>
      </c>
      <c r="M207" s="11" t="str">
        <f>IF('GACE Math 201'!B207="","",'SAT M to CBEST M'!$A$2+'SAT M to CBEST M'!$B$2*F207)</f>
        <v/>
      </c>
      <c r="N207" s="11" t="str">
        <f>IF('GACE Math 201'!B207="","", IF(M207&lt;20, 20, IF(M207&gt;80, 80, M207)))</f>
        <v/>
      </c>
    </row>
    <row r="208" spans="1:14" x14ac:dyDescent="0.25">
      <c r="A208" s="11">
        <v>207</v>
      </c>
      <c r="B208" s="30"/>
      <c r="C208" s="25" t="str">
        <f t="shared" si="27"/>
        <v/>
      </c>
      <c r="D208" s="25" t="str">
        <f t="shared" si="31"/>
        <v/>
      </c>
      <c r="E208" s="25" t="str">
        <f t="shared" si="32"/>
        <v/>
      </c>
      <c r="F208" s="11" t="str">
        <f>IF('GACE Math 201'!E208="","",IF('GACE Math 201'!E208&lt;'ACT M to SAT M'!$A$2,'ACT M to SAT M'!$B$2,IF('GACE Math 201'!E208&gt;'ACT M to SAT M'!A$28,'ACT M to SAT M'!B$28,VLOOKUP(E208,'ACT M to SAT M'!A:B,2,FALSE))))</f>
        <v/>
      </c>
      <c r="G208" s="11" t="str">
        <f t="shared" si="28"/>
        <v/>
      </c>
      <c r="H208" s="11" t="str">
        <f t="shared" si="33"/>
        <v/>
      </c>
      <c r="I208" s="11" t="str">
        <f t="shared" si="29"/>
        <v/>
      </c>
      <c r="J208" s="11" t="str">
        <f t="shared" si="34"/>
        <v/>
      </c>
      <c r="K208" s="11" t="str">
        <f t="shared" si="30"/>
        <v/>
      </c>
      <c r="L208" s="11" t="str">
        <f t="shared" si="35"/>
        <v/>
      </c>
      <c r="M208" s="11" t="str">
        <f>IF('GACE Math 201'!B208="","",'SAT M to CBEST M'!$A$2+'SAT M to CBEST M'!$B$2*F208)</f>
        <v/>
      </c>
      <c r="N208" s="11" t="str">
        <f>IF('GACE Math 201'!B208="","", IF(M208&lt;20, 20, IF(M208&gt;80, 80, M208)))</f>
        <v/>
      </c>
    </row>
    <row r="209" spans="1:14" x14ac:dyDescent="0.25">
      <c r="A209" s="11">
        <v>208</v>
      </c>
      <c r="B209" s="30"/>
      <c r="C209" s="25" t="str">
        <f t="shared" si="27"/>
        <v/>
      </c>
      <c r="D209" s="25" t="str">
        <f t="shared" si="31"/>
        <v/>
      </c>
      <c r="E209" s="25" t="str">
        <f t="shared" si="32"/>
        <v/>
      </c>
      <c r="F209" s="11" t="str">
        <f>IF('GACE Math 201'!E209="","",IF('GACE Math 201'!E209&lt;'ACT M to SAT M'!$A$2,'ACT M to SAT M'!$B$2,IF('GACE Math 201'!E209&gt;'ACT M to SAT M'!A$28,'ACT M to SAT M'!B$28,VLOOKUP(E209,'ACT M to SAT M'!A:B,2,FALSE))))</f>
        <v/>
      </c>
      <c r="G209" s="11" t="str">
        <f t="shared" si="28"/>
        <v/>
      </c>
      <c r="H209" s="11" t="str">
        <f t="shared" si="33"/>
        <v/>
      </c>
      <c r="I209" s="11" t="str">
        <f t="shared" si="29"/>
        <v/>
      </c>
      <c r="J209" s="11" t="str">
        <f t="shared" si="34"/>
        <v/>
      </c>
      <c r="K209" s="11" t="str">
        <f t="shared" si="30"/>
        <v/>
      </c>
      <c r="L209" s="11" t="str">
        <f t="shared" si="35"/>
        <v/>
      </c>
      <c r="M209" s="11" t="str">
        <f>IF('GACE Math 201'!B209="","",'SAT M to CBEST M'!$A$2+'SAT M to CBEST M'!$B$2*F209)</f>
        <v/>
      </c>
      <c r="N209" s="11" t="str">
        <f>IF('GACE Math 201'!B209="","", IF(M209&lt;20, 20, IF(M209&gt;80, 80, M209)))</f>
        <v/>
      </c>
    </row>
    <row r="210" spans="1:14" x14ac:dyDescent="0.25">
      <c r="A210" s="11">
        <v>209</v>
      </c>
      <c r="B210" s="30"/>
      <c r="C210" s="25" t="str">
        <f t="shared" si="27"/>
        <v/>
      </c>
      <c r="D210" s="25" t="str">
        <f t="shared" si="31"/>
        <v/>
      </c>
      <c r="E210" s="25" t="str">
        <f t="shared" si="32"/>
        <v/>
      </c>
      <c r="F210" s="11" t="str">
        <f>IF('GACE Math 201'!E210="","",IF('GACE Math 201'!E210&lt;'ACT M to SAT M'!$A$2,'ACT M to SAT M'!$B$2,IF('GACE Math 201'!E210&gt;'ACT M to SAT M'!A$28,'ACT M to SAT M'!B$28,VLOOKUP(E210,'ACT M to SAT M'!A:B,2,FALSE))))</f>
        <v/>
      </c>
      <c r="G210" s="11" t="str">
        <f t="shared" si="28"/>
        <v/>
      </c>
      <c r="H210" s="11" t="str">
        <f t="shared" si="33"/>
        <v/>
      </c>
      <c r="I210" s="11" t="str">
        <f t="shared" si="29"/>
        <v/>
      </c>
      <c r="J210" s="11" t="str">
        <f t="shared" si="34"/>
        <v/>
      </c>
      <c r="K210" s="11" t="str">
        <f t="shared" si="30"/>
        <v/>
      </c>
      <c r="L210" s="11" t="str">
        <f t="shared" si="35"/>
        <v/>
      </c>
      <c r="M210" s="11" t="str">
        <f>IF('GACE Math 201'!B210="","",'SAT M to CBEST M'!$A$2+'SAT M to CBEST M'!$B$2*F210)</f>
        <v/>
      </c>
      <c r="N210" s="11" t="str">
        <f>IF('GACE Math 201'!B210="","", IF(M210&lt;20, 20, IF(M210&gt;80, 80, M210)))</f>
        <v/>
      </c>
    </row>
    <row r="211" spans="1:14" x14ac:dyDescent="0.25">
      <c r="A211" s="11">
        <v>210</v>
      </c>
      <c r="B211" s="30"/>
      <c r="C211" s="25" t="str">
        <f t="shared" si="27"/>
        <v/>
      </c>
      <c r="D211" s="25" t="str">
        <f t="shared" si="31"/>
        <v/>
      </c>
      <c r="E211" s="25" t="str">
        <f t="shared" si="32"/>
        <v/>
      </c>
      <c r="F211" s="11" t="str">
        <f>IF('GACE Math 201'!E211="","",IF('GACE Math 201'!E211&lt;'ACT M to SAT M'!$A$2,'ACT M to SAT M'!$B$2,IF('GACE Math 201'!E211&gt;'ACT M to SAT M'!A$28,'ACT M to SAT M'!B$28,VLOOKUP(E211,'ACT M to SAT M'!A:B,2,FALSE))))</f>
        <v/>
      </c>
      <c r="G211" s="11" t="str">
        <f t="shared" si="28"/>
        <v/>
      </c>
      <c r="H211" s="11" t="str">
        <f t="shared" si="33"/>
        <v/>
      </c>
      <c r="I211" s="11" t="str">
        <f t="shared" si="29"/>
        <v/>
      </c>
      <c r="J211" s="11" t="str">
        <f t="shared" si="34"/>
        <v/>
      </c>
      <c r="K211" s="11" t="str">
        <f t="shared" si="30"/>
        <v/>
      </c>
      <c r="L211" s="11" t="str">
        <f t="shared" si="35"/>
        <v/>
      </c>
      <c r="M211" s="11" t="str">
        <f>IF('GACE Math 201'!B211="","",'SAT M to CBEST M'!$A$2+'SAT M to CBEST M'!$B$2*F211)</f>
        <v/>
      </c>
      <c r="N211" s="11" t="str">
        <f>IF('GACE Math 201'!B211="","", IF(M211&lt;20, 20, IF(M211&gt;80, 80, M211)))</f>
        <v/>
      </c>
    </row>
    <row r="212" spans="1:14" x14ac:dyDescent="0.25">
      <c r="A212" s="11">
        <v>211</v>
      </c>
      <c r="B212" s="30"/>
      <c r="C212" s="25" t="str">
        <f t="shared" si="27"/>
        <v/>
      </c>
      <c r="D212" s="25" t="str">
        <f t="shared" si="31"/>
        <v/>
      </c>
      <c r="E212" s="25" t="str">
        <f t="shared" si="32"/>
        <v/>
      </c>
      <c r="F212" s="11" t="str">
        <f>IF('GACE Math 201'!E212="","",IF('GACE Math 201'!E212&lt;'ACT M to SAT M'!$A$2,'ACT M to SAT M'!$B$2,IF('GACE Math 201'!E212&gt;'ACT M to SAT M'!A$28,'ACT M to SAT M'!B$28,VLOOKUP(E212,'ACT M to SAT M'!A:B,2,FALSE))))</f>
        <v/>
      </c>
      <c r="G212" s="11" t="str">
        <f t="shared" si="28"/>
        <v/>
      </c>
      <c r="H212" s="11" t="str">
        <f t="shared" si="33"/>
        <v/>
      </c>
      <c r="I212" s="11" t="str">
        <f t="shared" si="29"/>
        <v/>
      </c>
      <c r="J212" s="11" t="str">
        <f t="shared" si="34"/>
        <v/>
      </c>
      <c r="K212" s="11" t="str">
        <f t="shared" si="30"/>
        <v/>
      </c>
      <c r="L212" s="11" t="str">
        <f t="shared" si="35"/>
        <v/>
      </c>
      <c r="M212" s="11" t="str">
        <f>IF('GACE Math 201'!B212="","",'SAT M to CBEST M'!$A$2+'SAT M to CBEST M'!$B$2*F212)</f>
        <v/>
      </c>
      <c r="N212" s="11" t="str">
        <f>IF('GACE Math 201'!B212="","", IF(M212&lt;20, 20, IF(M212&gt;80, 80, M212)))</f>
        <v/>
      </c>
    </row>
    <row r="213" spans="1:14" x14ac:dyDescent="0.25">
      <c r="A213" s="11">
        <v>212</v>
      </c>
      <c r="B213" s="30"/>
      <c r="C213" s="25" t="str">
        <f t="shared" si="27"/>
        <v/>
      </c>
      <c r="D213" s="25" t="str">
        <f t="shared" si="31"/>
        <v/>
      </c>
      <c r="E213" s="25" t="str">
        <f t="shared" si="32"/>
        <v/>
      </c>
      <c r="F213" s="11" t="str">
        <f>IF('GACE Math 201'!E213="","",IF('GACE Math 201'!E213&lt;'ACT M to SAT M'!$A$2,'ACT M to SAT M'!$B$2,IF('GACE Math 201'!E213&gt;'ACT M to SAT M'!A$28,'ACT M to SAT M'!B$28,VLOOKUP(E213,'ACT M to SAT M'!A:B,2,FALSE))))</f>
        <v/>
      </c>
      <c r="G213" s="11" t="str">
        <f t="shared" si="28"/>
        <v/>
      </c>
      <c r="H213" s="11" t="str">
        <f t="shared" si="33"/>
        <v/>
      </c>
      <c r="I213" s="11" t="str">
        <f t="shared" si="29"/>
        <v/>
      </c>
      <c r="J213" s="11" t="str">
        <f t="shared" si="34"/>
        <v/>
      </c>
      <c r="K213" s="11" t="str">
        <f t="shared" si="30"/>
        <v/>
      </c>
      <c r="L213" s="11" t="str">
        <f t="shared" si="35"/>
        <v/>
      </c>
      <c r="M213" s="11" t="str">
        <f>IF('GACE Math 201'!B213="","",'SAT M to CBEST M'!$A$2+'SAT M to CBEST M'!$B$2*F213)</f>
        <v/>
      </c>
      <c r="N213" s="11" t="str">
        <f>IF('GACE Math 201'!B213="","", IF(M213&lt;20, 20, IF(M213&gt;80, 80, M213)))</f>
        <v/>
      </c>
    </row>
    <row r="214" spans="1:14" x14ac:dyDescent="0.25">
      <c r="A214" s="11">
        <v>213</v>
      </c>
      <c r="B214" s="30"/>
      <c r="C214" s="25" t="str">
        <f t="shared" si="27"/>
        <v/>
      </c>
      <c r="D214" s="25" t="str">
        <f t="shared" si="31"/>
        <v/>
      </c>
      <c r="E214" s="25" t="str">
        <f t="shared" si="32"/>
        <v/>
      </c>
      <c r="F214" s="11" t="str">
        <f>IF('GACE Math 201'!E214="","",IF('GACE Math 201'!E214&lt;'ACT M to SAT M'!$A$2,'ACT M to SAT M'!$B$2,IF('GACE Math 201'!E214&gt;'ACT M to SAT M'!A$28,'ACT M to SAT M'!B$28,VLOOKUP(E214,'ACT M to SAT M'!A:B,2,FALSE))))</f>
        <v/>
      </c>
      <c r="G214" s="11" t="str">
        <f t="shared" si="28"/>
        <v/>
      </c>
      <c r="H214" s="11" t="str">
        <f t="shared" si="33"/>
        <v/>
      </c>
      <c r="I214" s="11" t="str">
        <f t="shared" si="29"/>
        <v/>
      </c>
      <c r="J214" s="11" t="str">
        <f t="shared" si="34"/>
        <v/>
      </c>
      <c r="K214" s="11" t="str">
        <f t="shared" si="30"/>
        <v/>
      </c>
      <c r="L214" s="11" t="str">
        <f t="shared" si="35"/>
        <v/>
      </c>
      <c r="M214" s="11" t="str">
        <f>IF('GACE Math 201'!B214="","",'SAT M to CBEST M'!$A$2+'SAT M to CBEST M'!$B$2*F214)</f>
        <v/>
      </c>
      <c r="N214" s="11" t="str">
        <f>IF('GACE Math 201'!B214="","", IF(M214&lt;20, 20, IF(M214&gt;80, 80, M214)))</f>
        <v/>
      </c>
    </row>
    <row r="215" spans="1:14" x14ac:dyDescent="0.25">
      <c r="A215" s="11">
        <v>214</v>
      </c>
      <c r="B215" s="30"/>
      <c r="C215" s="25" t="str">
        <f t="shared" si="27"/>
        <v/>
      </c>
      <c r="D215" s="25" t="str">
        <f t="shared" si="31"/>
        <v/>
      </c>
      <c r="E215" s="25" t="str">
        <f t="shared" si="32"/>
        <v/>
      </c>
      <c r="F215" s="11" t="str">
        <f>IF('GACE Math 201'!E215="","",IF('GACE Math 201'!E215&lt;'ACT M to SAT M'!$A$2,'ACT M to SAT M'!$B$2,IF('GACE Math 201'!E215&gt;'ACT M to SAT M'!A$28,'ACT M to SAT M'!B$28,VLOOKUP(E215,'ACT M to SAT M'!A:B,2,FALSE))))</f>
        <v/>
      </c>
      <c r="G215" s="11" t="str">
        <f t="shared" si="28"/>
        <v/>
      </c>
      <c r="H215" s="11" t="str">
        <f t="shared" si="33"/>
        <v/>
      </c>
      <c r="I215" s="11" t="str">
        <f t="shared" si="29"/>
        <v/>
      </c>
      <c r="J215" s="11" t="str">
        <f t="shared" si="34"/>
        <v/>
      </c>
      <c r="K215" s="11" t="str">
        <f t="shared" si="30"/>
        <v/>
      </c>
      <c r="L215" s="11" t="str">
        <f t="shared" si="35"/>
        <v/>
      </c>
      <c r="M215" s="11" t="str">
        <f>IF('GACE Math 201'!B215="","",'SAT M to CBEST M'!$A$2+'SAT M to CBEST M'!$B$2*F215)</f>
        <v/>
      </c>
      <c r="N215" s="11" t="str">
        <f>IF('GACE Math 201'!B215="","", IF(M215&lt;20, 20, IF(M215&gt;80, 80, M215)))</f>
        <v/>
      </c>
    </row>
    <row r="216" spans="1:14" x14ac:dyDescent="0.25">
      <c r="A216" s="11">
        <v>215</v>
      </c>
      <c r="B216" s="30"/>
      <c r="C216" s="25" t="str">
        <f t="shared" si="27"/>
        <v/>
      </c>
      <c r="D216" s="25" t="str">
        <f t="shared" si="31"/>
        <v/>
      </c>
      <c r="E216" s="25" t="str">
        <f t="shared" si="32"/>
        <v/>
      </c>
      <c r="F216" s="11" t="str">
        <f>IF('GACE Math 201'!E216="","",IF('GACE Math 201'!E216&lt;'ACT M to SAT M'!$A$2,'ACT M to SAT M'!$B$2,IF('GACE Math 201'!E216&gt;'ACT M to SAT M'!A$28,'ACT M to SAT M'!B$28,VLOOKUP(E216,'ACT M to SAT M'!A:B,2,FALSE))))</f>
        <v/>
      </c>
      <c r="G216" s="11" t="str">
        <f t="shared" si="28"/>
        <v/>
      </c>
      <c r="H216" s="11" t="str">
        <f t="shared" si="33"/>
        <v/>
      </c>
      <c r="I216" s="11" t="str">
        <f t="shared" si="29"/>
        <v/>
      </c>
      <c r="J216" s="11" t="str">
        <f t="shared" si="34"/>
        <v/>
      </c>
      <c r="K216" s="11" t="str">
        <f t="shared" si="30"/>
        <v/>
      </c>
      <c r="L216" s="11" t="str">
        <f t="shared" si="35"/>
        <v/>
      </c>
      <c r="M216" s="11" t="str">
        <f>IF('GACE Math 201'!B216="","",'SAT M to CBEST M'!$A$2+'SAT M to CBEST M'!$B$2*F216)</f>
        <v/>
      </c>
      <c r="N216" s="11" t="str">
        <f>IF('GACE Math 201'!B216="","", IF(M216&lt;20, 20, IF(M216&gt;80, 80, M216)))</f>
        <v/>
      </c>
    </row>
    <row r="217" spans="1:14" x14ac:dyDescent="0.25">
      <c r="A217" s="11">
        <v>216</v>
      </c>
      <c r="B217" s="30"/>
      <c r="C217" s="25" t="str">
        <f t="shared" si="27"/>
        <v/>
      </c>
      <c r="D217" s="25" t="str">
        <f t="shared" si="31"/>
        <v/>
      </c>
      <c r="E217" s="25" t="str">
        <f t="shared" si="32"/>
        <v/>
      </c>
      <c r="F217" s="11" t="str">
        <f>IF('GACE Math 201'!E217="","",IF('GACE Math 201'!E217&lt;'ACT M to SAT M'!$A$2,'ACT M to SAT M'!$B$2,IF('GACE Math 201'!E217&gt;'ACT M to SAT M'!A$28,'ACT M to SAT M'!B$28,VLOOKUP(E217,'ACT M to SAT M'!A:B,2,FALSE))))</f>
        <v/>
      </c>
      <c r="G217" s="11" t="str">
        <f t="shared" si="28"/>
        <v/>
      </c>
      <c r="H217" s="11" t="str">
        <f t="shared" si="33"/>
        <v/>
      </c>
      <c r="I217" s="11" t="str">
        <f t="shared" si="29"/>
        <v/>
      </c>
      <c r="J217" s="11" t="str">
        <f t="shared" si="34"/>
        <v/>
      </c>
      <c r="K217" s="11" t="str">
        <f t="shared" si="30"/>
        <v/>
      </c>
      <c r="L217" s="11" t="str">
        <f t="shared" si="35"/>
        <v/>
      </c>
      <c r="M217" s="11" t="str">
        <f>IF('GACE Math 201'!B217="","",'SAT M to CBEST M'!$A$2+'SAT M to CBEST M'!$B$2*F217)</f>
        <v/>
      </c>
      <c r="N217" s="11" t="str">
        <f>IF('GACE Math 201'!B217="","", IF(M217&lt;20, 20, IF(M217&gt;80, 80, M217)))</f>
        <v/>
      </c>
    </row>
    <row r="218" spans="1:14" x14ac:dyDescent="0.25">
      <c r="A218" s="11">
        <v>217</v>
      </c>
      <c r="B218" s="30"/>
      <c r="C218" s="25" t="str">
        <f t="shared" si="27"/>
        <v/>
      </c>
      <c r="D218" s="25" t="str">
        <f t="shared" si="31"/>
        <v/>
      </c>
      <c r="E218" s="25" t="str">
        <f t="shared" si="32"/>
        <v/>
      </c>
      <c r="F218" s="11" t="str">
        <f>IF('GACE Math 201'!E218="","",IF('GACE Math 201'!E218&lt;'ACT M to SAT M'!$A$2,'ACT M to SAT M'!$B$2,IF('GACE Math 201'!E218&gt;'ACT M to SAT M'!A$28,'ACT M to SAT M'!B$28,VLOOKUP(E218,'ACT M to SAT M'!A:B,2,FALSE))))</f>
        <v/>
      </c>
      <c r="G218" s="11" t="str">
        <f t="shared" si="28"/>
        <v/>
      </c>
      <c r="H218" s="11" t="str">
        <f t="shared" si="33"/>
        <v/>
      </c>
      <c r="I218" s="11" t="str">
        <f t="shared" si="29"/>
        <v/>
      </c>
      <c r="J218" s="11" t="str">
        <f t="shared" si="34"/>
        <v/>
      </c>
      <c r="K218" s="11" t="str">
        <f t="shared" si="30"/>
        <v/>
      </c>
      <c r="L218" s="11" t="str">
        <f t="shared" si="35"/>
        <v/>
      </c>
      <c r="M218" s="11" t="str">
        <f>IF('GACE Math 201'!B218="","",'SAT M to CBEST M'!$A$2+'SAT M to CBEST M'!$B$2*F218)</f>
        <v/>
      </c>
      <c r="N218" s="11" t="str">
        <f>IF('GACE Math 201'!B218="","", IF(M218&lt;20, 20, IF(M218&gt;80, 80, M218)))</f>
        <v/>
      </c>
    </row>
    <row r="219" spans="1:14" x14ac:dyDescent="0.25">
      <c r="A219" s="11">
        <v>218</v>
      </c>
      <c r="B219" s="30"/>
      <c r="C219" s="25" t="str">
        <f t="shared" si="27"/>
        <v/>
      </c>
      <c r="D219" s="25" t="str">
        <f t="shared" si="31"/>
        <v/>
      </c>
      <c r="E219" s="25" t="str">
        <f t="shared" si="32"/>
        <v/>
      </c>
      <c r="F219" s="11" t="str">
        <f>IF('GACE Math 201'!E219="","",IF('GACE Math 201'!E219&lt;'ACT M to SAT M'!$A$2,'ACT M to SAT M'!$B$2,IF('GACE Math 201'!E219&gt;'ACT M to SAT M'!A$28,'ACT M to SAT M'!B$28,VLOOKUP(E219,'ACT M to SAT M'!A:B,2,FALSE))))</f>
        <v/>
      </c>
      <c r="G219" s="11" t="str">
        <f t="shared" si="28"/>
        <v/>
      </c>
      <c r="H219" s="11" t="str">
        <f t="shared" si="33"/>
        <v/>
      </c>
      <c r="I219" s="11" t="str">
        <f t="shared" si="29"/>
        <v/>
      </c>
      <c r="J219" s="11" t="str">
        <f t="shared" si="34"/>
        <v/>
      </c>
      <c r="K219" s="11" t="str">
        <f t="shared" si="30"/>
        <v/>
      </c>
      <c r="L219" s="11" t="str">
        <f t="shared" si="35"/>
        <v/>
      </c>
      <c r="M219" s="11" t="str">
        <f>IF('GACE Math 201'!B219="","",'SAT M to CBEST M'!$A$2+'SAT M to CBEST M'!$B$2*F219)</f>
        <v/>
      </c>
      <c r="N219" s="11" t="str">
        <f>IF('GACE Math 201'!B219="","", IF(M219&lt;20, 20, IF(M219&gt;80, 80, M219)))</f>
        <v/>
      </c>
    </row>
    <row r="220" spans="1:14" x14ac:dyDescent="0.25">
      <c r="A220" s="11">
        <v>219</v>
      </c>
      <c r="B220" s="30"/>
      <c r="C220" s="25" t="str">
        <f t="shared" si="27"/>
        <v/>
      </c>
      <c r="D220" s="25" t="str">
        <f t="shared" si="31"/>
        <v/>
      </c>
      <c r="E220" s="25" t="str">
        <f t="shared" si="32"/>
        <v/>
      </c>
      <c r="F220" s="11" t="str">
        <f>IF('GACE Math 201'!E220="","",IF('GACE Math 201'!E220&lt;'ACT M to SAT M'!$A$2,'ACT M to SAT M'!$B$2,IF('GACE Math 201'!E220&gt;'ACT M to SAT M'!A$28,'ACT M to SAT M'!B$28,VLOOKUP(E220,'ACT M to SAT M'!A:B,2,FALSE))))</f>
        <v/>
      </c>
      <c r="G220" s="11" t="str">
        <f t="shared" si="28"/>
        <v/>
      </c>
      <c r="H220" s="11" t="str">
        <f t="shared" si="33"/>
        <v/>
      </c>
      <c r="I220" s="11" t="str">
        <f t="shared" si="29"/>
        <v/>
      </c>
      <c r="J220" s="11" t="str">
        <f t="shared" si="34"/>
        <v/>
      </c>
      <c r="K220" s="11" t="str">
        <f t="shared" si="30"/>
        <v/>
      </c>
      <c r="L220" s="11" t="str">
        <f t="shared" si="35"/>
        <v/>
      </c>
      <c r="M220" s="11" t="str">
        <f>IF('GACE Math 201'!B220="","",'SAT M to CBEST M'!$A$2+'SAT M to CBEST M'!$B$2*F220)</f>
        <v/>
      </c>
      <c r="N220" s="11" t="str">
        <f>IF('GACE Math 201'!B220="","", IF(M220&lt;20, 20, IF(M220&gt;80, 80, M220)))</f>
        <v/>
      </c>
    </row>
    <row r="221" spans="1:14" x14ac:dyDescent="0.25">
      <c r="A221" s="11">
        <v>220</v>
      </c>
      <c r="B221" s="30"/>
      <c r="C221" s="25" t="str">
        <f t="shared" si="27"/>
        <v/>
      </c>
      <c r="D221" s="25" t="str">
        <f t="shared" si="31"/>
        <v/>
      </c>
      <c r="E221" s="25" t="str">
        <f t="shared" si="32"/>
        <v/>
      </c>
      <c r="F221" s="11" t="str">
        <f>IF('GACE Math 201'!E221="","",IF('GACE Math 201'!E221&lt;'ACT M to SAT M'!$A$2,'ACT M to SAT M'!$B$2,IF('GACE Math 201'!E221&gt;'ACT M to SAT M'!A$28,'ACT M to SAT M'!B$28,VLOOKUP(E221,'ACT M to SAT M'!A:B,2,FALSE))))</f>
        <v/>
      </c>
      <c r="G221" s="11" t="str">
        <f t="shared" si="28"/>
        <v/>
      </c>
      <c r="H221" s="11" t="str">
        <f t="shared" si="33"/>
        <v/>
      </c>
      <c r="I221" s="11" t="str">
        <f t="shared" si="29"/>
        <v/>
      </c>
      <c r="J221" s="11" t="str">
        <f t="shared" si="34"/>
        <v/>
      </c>
      <c r="K221" s="11" t="str">
        <f t="shared" si="30"/>
        <v/>
      </c>
      <c r="L221" s="11" t="str">
        <f t="shared" si="35"/>
        <v/>
      </c>
      <c r="M221" s="11" t="str">
        <f>IF('GACE Math 201'!B221="","",'SAT M to CBEST M'!$A$2+'SAT M to CBEST M'!$B$2*F221)</f>
        <v/>
      </c>
      <c r="N221" s="11" t="str">
        <f>IF('GACE Math 201'!B221="","", IF(M221&lt;20, 20, IF(M221&gt;80, 80, M221)))</f>
        <v/>
      </c>
    </row>
    <row r="222" spans="1:14" x14ac:dyDescent="0.25">
      <c r="A222" s="11">
        <v>221</v>
      </c>
      <c r="B222" s="30"/>
      <c r="C222" s="25" t="str">
        <f t="shared" si="27"/>
        <v/>
      </c>
      <c r="D222" s="25" t="str">
        <f t="shared" si="31"/>
        <v/>
      </c>
      <c r="E222" s="25" t="str">
        <f t="shared" si="32"/>
        <v/>
      </c>
      <c r="F222" s="11" t="str">
        <f>IF('GACE Math 201'!E222="","",IF('GACE Math 201'!E222&lt;'ACT M to SAT M'!$A$2,'ACT M to SAT M'!$B$2,IF('GACE Math 201'!E222&gt;'ACT M to SAT M'!A$28,'ACT M to SAT M'!B$28,VLOOKUP(E222,'ACT M to SAT M'!A:B,2,FALSE))))</f>
        <v/>
      </c>
      <c r="G222" s="11" t="str">
        <f t="shared" si="28"/>
        <v/>
      </c>
      <c r="H222" s="11" t="str">
        <f t="shared" si="33"/>
        <v/>
      </c>
      <c r="I222" s="11" t="str">
        <f t="shared" si="29"/>
        <v/>
      </c>
      <c r="J222" s="11" t="str">
        <f t="shared" si="34"/>
        <v/>
      </c>
      <c r="K222" s="11" t="str">
        <f t="shared" si="30"/>
        <v/>
      </c>
      <c r="L222" s="11" t="str">
        <f t="shared" si="35"/>
        <v/>
      </c>
      <c r="M222" s="11" t="str">
        <f>IF('GACE Math 201'!B222="","",'SAT M to CBEST M'!$A$2+'SAT M to CBEST M'!$B$2*F222)</f>
        <v/>
      </c>
      <c r="N222" s="11" t="str">
        <f>IF('GACE Math 201'!B222="","", IF(M222&lt;20, 20, IF(M222&gt;80, 80, M222)))</f>
        <v/>
      </c>
    </row>
    <row r="223" spans="1:14" x14ac:dyDescent="0.25">
      <c r="A223" s="11">
        <v>222</v>
      </c>
      <c r="B223" s="30"/>
      <c r="C223" s="25" t="str">
        <f t="shared" si="27"/>
        <v/>
      </c>
      <c r="D223" s="25" t="str">
        <f t="shared" si="31"/>
        <v/>
      </c>
      <c r="E223" s="25" t="str">
        <f t="shared" si="32"/>
        <v/>
      </c>
      <c r="F223" s="11" t="str">
        <f>IF('GACE Math 201'!E223="","",IF('GACE Math 201'!E223&lt;'ACT M to SAT M'!$A$2,'ACT M to SAT M'!$B$2,IF('GACE Math 201'!E223&gt;'ACT M to SAT M'!A$28,'ACT M to SAT M'!B$28,VLOOKUP(E223,'ACT M to SAT M'!A:B,2,FALSE))))</f>
        <v/>
      </c>
      <c r="G223" s="11" t="str">
        <f t="shared" si="28"/>
        <v/>
      </c>
      <c r="H223" s="11" t="str">
        <f t="shared" si="33"/>
        <v/>
      </c>
      <c r="I223" s="11" t="str">
        <f t="shared" si="29"/>
        <v/>
      </c>
      <c r="J223" s="11" t="str">
        <f t="shared" si="34"/>
        <v/>
      </c>
      <c r="K223" s="11" t="str">
        <f t="shared" si="30"/>
        <v/>
      </c>
      <c r="L223" s="11" t="str">
        <f t="shared" si="35"/>
        <v/>
      </c>
      <c r="M223" s="11" t="str">
        <f>IF('GACE Math 201'!B223="","",'SAT M to CBEST M'!$A$2+'SAT M to CBEST M'!$B$2*F223)</f>
        <v/>
      </c>
      <c r="N223" s="11" t="str">
        <f>IF('GACE Math 201'!B223="","", IF(M223&lt;20, 20, IF(M223&gt;80, 80, M223)))</f>
        <v/>
      </c>
    </row>
    <row r="224" spans="1:14" x14ac:dyDescent="0.25">
      <c r="A224" s="11">
        <v>223</v>
      </c>
      <c r="B224" s="30"/>
      <c r="C224" s="25" t="str">
        <f t="shared" si="27"/>
        <v/>
      </c>
      <c r="D224" s="25" t="str">
        <f t="shared" si="31"/>
        <v/>
      </c>
      <c r="E224" s="25" t="str">
        <f t="shared" si="32"/>
        <v/>
      </c>
      <c r="F224" s="11" t="str">
        <f>IF('GACE Math 201'!E224="","",IF('GACE Math 201'!E224&lt;'ACT M to SAT M'!$A$2,'ACT M to SAT M'!$B$2,IF('GACE Math 201'!E224&gt;'ACT M to SAT M'!A$28,'ACT M to SAT M'!B$28,VLOOKUP(E224,'ACT M to SAT M'!A:B,2,FALSE))))</f>
        <v/>
      </c>
      <c r="G224" s="11" t="str">
        <f t="shared" si="28"/>
        <v/>
      </c>
      <c r="H224" s="11" t="str">
        <f t="shared" si="33"/>
        <v/>
      </c>
      <c r="I224" s="11" t="str">
        <f t="shared" si="29"/>
        <v/>
      </c>
      <c r="J224" s="11" t="str">
        <f t="shared" si="34"/>
        <v/>
      </c>
      <c r="K224" s="11" t="str">
        <f t="shared" si="30"/>
        <v/>
      </c>
      <c r="L224" s="11" t="str">
        <f t="shared" si="35"/>
        <v/>
      </c>
      <c r="M224" s="11" t="str">
        <f>IF('GACE Math 201'!B224="","",'SAT M to CBEST M'!$A$2+'SAT M to CBEST M'!$B$2*F224)</f>
        <v/>
      </c>
      <c r="N224" s="11" t="str">
        <f>IF('GACE Math 201'!B224="","", IF(M224&lt;20, 20, IF(M224&gt;80, 80, M224)))</f>
        <v/>
      </c>
    </row>
    <row r="225" spans="1:14" x14ac:dyDescent="0.25">
      <c r="A225" s="11">
        <v>224</v>
      </c>
      <c r="B225" s="30"/>
      <c r="C225" s="25" t="str">
        <f t="shared" si="27"/>
        <v/>
      </c>
      <c r="D225" s="25" t="str">
        <f t="shared" si="31"/>
        <v/>
      </c>
      <c r="E225" s="25" t="str">
        <f t="shared" si="32"/>
        <v/>
      </c>
      <c r="F225" s="11" t="str">
        <f>IF('GACE Math 201'!E225="","",IF('GACE Math 201'!E225&lt;'ACT M to SAT M'!$A$2,'ACT M to SAT M'!$B$2,IF('GACE Math 201'!E225&gt;'ACT M to SAT M'!A$28,'ACT M to SAT M'!B$28,VLOOKUP(E225,'ACT M to SAT M'!A:B,2,FALSE))))</f>
        <v/>
      </c>
      <c r="G225" s="11" t="str">
        <f t="shared" si="28"/>
        <v/>
      </c>
      <c r="H225" s="11" t="str">
        <f t="shared" si="33"/>
        <v/>
      </c>
      <c r="I225" s="11" t="str">
        <f t="shared" si="29"/>
        <v/>
      </c>
      <c r="J225" s="11" t="str">
        <f t="shared" si="34"/>
        <v/>
      </c>
      <c r="K225" s="11" t="str">
        <f t="shared" si="30"/>
        <v/>
      </c>
      <c r="L225" s="11" t="str">
        <f t="shared" si="35"/>
        <v/>
      </c>
      <c r="M225" s="11" t="str">
        <f>IF('GACE Math 201'!B225="","",'SAT M to CBEST M'!$A$2+'SAT M to CBEST M'!$B$2*F225)</f>
        <v/>
      </c>
      <c r="N225" s="11" t="str">
        <f>IF('GACE Math 201'!B225="","", IF(M225&lt;20, 20, IF(M225&gt;80, 80, M225)))</f>
        <v/>
      </c>
    </row>
    <row r="226" spans="1:14" x14ac:dyDescent="0.25">
      <c r="A226" s="11">
        <v>225</v>
      </c>
      <c r="B226" s="30"/>
      <c r="C226" s="25" t="str">
        <f t="shared" si="27"/>
        <v/>
      </c>
      <c r="D226" s="25" t="str">
        <f t="shared" si="31"/>
        <v/>
      </c>
      <c r="E226" s="25" t="str">
        <f t="shared" si="32"/>
        <v/>
      </c>
      <c r="F226" s="11" t="str">
        <f>IF('GACE Math 201'!E226="","",IF('GACE Math 201'!E226&lt;'ACT M to SAT M'!$A$2,'ACT M to SAT M'!$B$2,IF('GACE Math 201'!E226&gt;'ACT M to SAT M'!A$28,'ACT M to SAT M'!B$28,VLOOKUP(E226,'ACT M to SAT M'!A:B,2,FALSE))))</f>
        <v/>
      </c>
      <c r="G226" s="11" t="str">
        <f t="shared" si="28"/>
        <v/>
      </c>
      <c r="H226" s="11" t="str">
        <f t="shared" si="33"/>
        <v/>
      </c>
      <c r="I226" s="11" t="str">
        <f t="shared" si="29"/>
        <v/>
      </c>
      <c r="J226" s="11" t="str">
        <f t="shared" si="34"/>
        <v/>
      </c>
      <c r="K226" s="11" t="str">
        <f t="shared" si="30"/>
        <v/>
      </c>
      <c r="L226" s="11" t="str">
        <f t="shared" si="35"/>
        <v/>
      </c>
      <c r="M226" s="11" t="str">
        <f>IF('GACE Math 201'!B226="","",'SAT M to CBEST M'!$A$2+'SAT M to CBEST M'!$B$2*F226)</f>
        <v/>
      </c>
      <c r="N226" s="11" t="str">
        <f>IF('GACE Math 201'!B226="","", IF(M226&lt;20, 20, IF(M226&gt;80, 80, M226)))</f>
        <v/>
      </c>
    </row>
    <row r="227" spans="1:14" x14ac:dyDescent="0.25">
      <c r="A227" s="11">
        <v>226</v>
      </c>
      <c r="B227" s="30"/>
      <c r="C227" s="25" t="str">
        <f t="shared" si="27"/>
        <v/>
      </c>
      <c r="D227" s="25" t="str">
        <f t="shared" si="31"/>
        <v/>
      </c>
      <c r="E227" s="25" t="str">
        <f t="shared" si="32"/>
        <v/>
      </c>
      <c r="F227" s="11" t="str">
        <f>IF('GACE Math 201'!E227="","",IF('GACE Math 201'!E227&lt;'ACT M to SAT M'!$A$2,'ACT M to SAT M'!$B$2,IF('GACE Math 201'!E227&gt;'ACT M to SAT M'!A$28,'ACT M to SAT M'!B$28,VLOOKUP(E227,'ACT M to SAT M'!A:B,2,FALSE))))</f>
        <v/>
      </c>
      <c r="G227" s="11" t="str">
        <f t="shared" si="28"/>
        <v/>
      </c>
      <c r="H227" s="11" t="str">
        <f t="shared" si="33"/>
        <v/>
      </c>
      <c r="I227" s="11" t="str">
        <f t="shared" si="29"/>
        <v/>
      </c>
      <c r="J227" s="11" t="str">
        <f t="shared" si="34"/>
        <v/>
      </c>
      <c r="K227" s="11" t="str">
        <f t="shared" si="30"/>
        <v/>
      </c>
      <c r="L227" s="11" t="str">
        <f t="shared" si="35"/>
        <v/>
      </c>
      <c r="M227" s="11" t="str">
        <f>IF('GACE Math 201'!B227="","",'SAT M to CBEST M'!$A$2+'SAT M to CBEST M'!$B$2*F227)</f>
        <v/>
      </c>
      <c r="N227" s="11" t="str">
        <f>IF('GACE Math 201'!B227="","", IF(M227&lt;20, 20, IF(M227&gt;80, 80, M227)))</f>
        <v/>
      </c>
    </row>
    <row r="228" spans="1:14" x14ac:dyDescent="0.25">
      <c r="A228" s="11">
        <v>227</v>
      </c>
      <c r="B228" s="30"/>
      <c r="C228" s="25" t="str">
        <f t="shared" si="27"/>
        <v/>
      </c>
      <c r="D228" s="25" t="str">
        <f t="shared" si="31"/>
        <v/>
      </c>
      <c r="E228" s="25" t="str">
        <f t="shared" si="32"/>
        <v/>
      </c>
      <c r="F228" s="11" t="str">
        <f>IF('GACE Math 201'!E228="","",IF('GACE Math 201'!E228&lt;'ACT M to SAT M'!$A$2,'ACT M to SAT M'!$B$2,IF('GACE Math 201'!E228&gt;'ACT M to SAT M'!A$28,'ACT M to SAT M'!B$28,VLOOKUP(E228,'ACT M to SAT M'!A:B,2,FALSE))))</f>
        <v/>
      </c>
      <c r="G228" s="11" t="str">
        <f t="shared" si="28"/>
        <v/>
      </c>
      <c r="H228" s="11" t="str">
        <f t="shared" si="33"/>
        <v/>
      </c>
      <c r="I228" s="11" t="str">
        <f t="shared" si="29"/>
        <v/>
      </c>
      <c r="J228" s="11" t="str">
        <f t="shared" si="34"/>
        <v/>
      </c>
      <c r="K228" s="11" t="str">
        <f t="shared" si="30"/>
        <v/>
      </c>
      <c r="L228" s="11" t="str">
        <f t="shared" si="35"/>
        <v/>
      </c>
      <c r="M228" s="11" t="str">
        <f>IF('GACE Math 201'!B228="","",'SAT M to CBEST M'!$A$2+'SAT M to CBEST M'!$B$2*F228)</f>
        <v/>
      </c>
      <c r="N228" s="11" t="str">
        <f>IF('GACE Math 201'!B228="","", IF(M228&lt;20, 20, IF(M228&gt;80, 80, M228)))</f>
        <v/>
      </c>
    </row>
    <row r="229" spans="1:14" x14ac:dyDescent="0.25">
      <c r="A229" s="11">
        <v>228</v>
      </c>
      <c r="B229" s="30"/>
      <c r="C229" s="25" t="str">
        <f t="shared" si="27"/>
        <v/>
      </c>
      <c r="D229" s="25" t="str">
        <f t="shared" si="31"/>
        <v/>
      </c>
      <c r="E229" s="25" t="str">
        <f t="shared" si="32"/>
        <v/>
      </c>
      <c r="F229" s="11" t="str">
        <f>IF('GACE Math 201'!E229="","",IF('GACE Math 201'!E229&lt;'ACT M to SAT M'!$A$2,'ACT M to SAT M'!$B$2,IF('GACE Math 201'!E229&gt;'ACT M to SAT M'!A$28,'ACT M to SAT M'!B$28,VLOOKUP(E229,'ACT M to SAT M'!A:B,2,FALSE))))</f>
        <v/>
      </c>
      <c r="G229" s="11" t="str">
        <f t="shared" si="28"/>
        <v/>
      </c>
      <c r="H229" s="11" t="str">
        <f t="shared" si="33"/>
        <v/>
      </c>
      <c r="I229" s="11" t="str">
        <f t="shared" si="29"/>
        <v/>
      </c>
      <c r="J229" s="11" t="str">
        <f t="shared" si="34"/>
        <v/>
      </c>
      <c r="K229" s="11" t="str">
        <f t="shared" si="30"/>
        <v/>
      </c>
      <c r="L229" s="11" t="str">
        <f t="shared" si="35"/>
        <v/>
      </c>
      <c r="M229" s="11" t="str">
        <f>IF('GACE Math 201'!B229="","",'SAT M to CBEST M'!$A$2+'SAT M to CBEST M'!$B$2*F229)</f>
        <v/>
      </c>
      <c r="N229" s="11" t="str">
        <f>IF('GACE Math 201'!B229="","", IF(M229&lt;20, 20, IF(M229&gt;80, 80, M229)))</f>
        <v/>
      </c>
    </row>
    <row r="230" spans="1:14" x14ac:dyDescent="0.25">
      <c r="A230" s="11">
        <v>229</v>
      </c>
      <c r="B230" s="30"/>
      <c r="C230" s="25" t="str">
        <f t="shared" si="27"/>
        <v/>
      </c>
      <c r="D230" s="25" t="str">
        <f t="shared" si="31"/>
        <v/>
      </c>
      <c r="E230" s="25" t="str">
        <f t="shared" si="32"/>
        <v/>
      </c>
      <c r="F230" s="11" t="str">
        <f>IF('GACE Math 201'!E230="","",IF('GACE Math 201'!E230&lt;'ACT M to SAT M'!$A$2,'ACT M to SAT M'!$B$2,IF('GACE Math 201'!E230&gt;'ACT M to SAT M'!A$28,'ACT M to SAT M'!B$28,VLOOKUP(E230,'ACT M to SAT M'!A:B,2,FALSE))))</f>
        <v/>
      </c>
      <c r="G230" s="11" t="str">
        <f t="shared" si="28"/>
        <v/>
      </c>
      <c r="H230" s="11" t="str">
        <f t="shared" si="33"/>
        <v/>
      </c>
      <c r="I230" s="11" t="str">
        <f t="shared" si="29"/>
        <v/>
      </c>
      <c r="J230" s="11" t="str">
        <f t="shared" si="34"/>
        <v/>
      </c>
      <c r="K230" s="11" t="str">
        <f t="shared" si="30"/>
        <v/>
      </c>
      <c r="L230" s="11" t="str">
        <f t="shared" si="35"/>
        <v/>
      </c>
      <c r="M230" s="11" t="str">
        <f>IF('GACE Math 201'!B230="","",'SAT M to CBEST M'!$A$2+'SAT M to CBEST M'!$B$2*F230)</f>
        <v/>
      </c>
      <c r="N230" s="11" t="str">
        <f>IF('GACE Math 201'!B230="","", IF(M230&lt;20, 20, IF(M230&gt;80, 80, M230)))</f>
        <v/>
      </c>
    </row>
    <row r="231" spans="1:14" x14ac:dyDescent="0.25">
      <c r="A231" s="11">
        <v>230</v>
      </c>
      <c r="B231" s="30"/>
      <c r="C231" s="25" t="str">
        <f t="shared" si="27"/>
        <v/>
      </c>
      <c r="D231" s="25" t="str">
        <f t="shared" si="31"/>
        <v/>
      </c>
      <c r="E231" s="25" t="str">
        <f t="shared" si="32"/>
        <v/>
      </c>
      <c r="F231" s="11" t="str">
        <f>IF('GACE Math 201'!E231="","",IF('GACE Math 201'!E231&lt;'ACT M to SAT M'!$A$2,'ACT M to SAT M'!$B$2,IF('GACE Math 201'!E231&gt;'ACT M to SAT M'!A$28,'ACT M to SAT M'!B$28,VLOOKUP(E231,'ACT M to SAT M'!A:B,2,FALSE))))</f>
        <v/>
      </c>
      <c r="G231" s="11" t="str">
        <f t="shared" si="28"/>
        <v/>
      </c>
      <c r="H231" s="11" t="str">
        <f t="shared" si="33"/>
        <v/>
      </c>
      <c r="I231" s="11" t="str">
        <f t="shared" si="29"/>
        <v/>
      </c>
      <c r="J231" s="11" t="str">
        <f t="shared" si="34"/>
        <v/>
      </c>
      <c r="K231" s="11" t="str">
        <f t="shared" si="30"/>
        <v/>
      </c>
      <c r="L231" s="11" t="str">
        <f t="shared" si="35"/>
        <v/>
      </c>
      <c r="M231" s="11" t="str">
        <f>IF('GACE Math 201'!B231="","",'SAT M to CBEST M'!$A$2+'SAT M to CBEST M'!$B$2*F231)</f>
        <v/>
      </c>
      <c r="N231" s="11" t="str">
        <f>IF('GACE Math 201'!B231="","", IF(M231&lt;20, 20, IF(M231&gt;80, 80, M231)))</f>
        <v/>
      </c>
    </row>
    <row r="232" spans="1:14" x14ac:dyDescent="0.25">
      <c r="A232" s="11">
        <v>231</v>
      </c>
      <c r="B232" s="30"/>
      <c r="C232" s="25" t="str">
        <f t="shared" si="27"/>
        <v/>
      </c>
      <c r="D232" s="25" t="str">
        <f t="shared" si="31"/>
        <v/>
      </c>
      <c r="E232" s="25" t="str">
        <f t="shared" si="32"/>
        <v/>
      </c>
      <c r="F232" s="11" t="str">
        <f>IF('GACE Math 201'!E232="","",IF('GACE Math 201'!E232&lt;'ACT M to SAT M'!$A$2,'ACT M to SAT M'!$B$2,IF('GACE Math 201'!E232&gt;'ACT M to SAT M'!A$28,'ACT M to SAT M'!B$28,VLOOKUP(E232,'ACT M to SAT M'!A:B,2,FALSE))))</f>
        <v/>
      </c>
      <c r="G232" s="11" t="str">
        <f t="shared" si="28"/>
        <v/>
      </c>
      <c r="H232" s="11" t="str">
        <f t="shared" si="33"/>
        <v/>
      </c>
      <c r="I232" s="11" t="str">
        <f t="shared" si="29"/>
        <v/>
      </c>
      <c r="J232" s="11" t="str">
        <f t="shared" si="34"/>
        <v/>
      </c>
      <c r="K232" s="11" t="str">
        <f t="shared" si="30"/>
        <v/>
      </c>
      <c r="L232" s="11" t="str">
        <f t="shared" si="35"/>
        <v/>
      </c>
      <c r="M232" s="11" t="str">
        <f>IF('GACE Math 201'!B232="","",'SAT M to CBEST M'!$A$2+'SAT M to CBEST M'!$B$2*F232)</f>
        <v/>
      </c>
      <c r="N232" s="11" t="str">
        <f>IF('GACE Math 201'!B232="","", IF(M232&lt;20, 20, IF(M232&gt;80, 80, M232)))</f>
        <v/>
      </c>
    </row>
    <row r="233" spans="1:14" x14ac:dyDescent="0.25">
      <c r="A233" s="11">
        <v>232</v>
      </c>
      <c r="B233" s="30"/>
      <c r="C233" s="25" t="str">
        <f t="shared" si="27"/>
        <v/>
      </c>
      <c r="D233" s="25" t="str">
        <f t="shared" si="31"/>
        <v/>
      </c>
      <c r="E233" s="25" t="str">
        <f t="shared" si="32"/>
        <v/>
      </c>
      <c r="F233" s="11" t="str">
        <f>IF('GACE Math 201'!E233="","",IF('GACE Math 201'!E233&lt;'ACT M to SAT M'!$A$2,'ACT M to SAT M'!$B$2,IF('GACE Math 201'!E233&gt;'ACT M to SAT M'!A$28,'ACT M to SAT M'!B$28,VLOOKUP(E233,'ACT M to SAT M'!A:B,2,FALSE))))</f>
        <v/>
      </c>
      <c r="G233" s="11" t="str">
        <f t="shared" si="28"/>
        <v/>
      </c>
      <c r="H233" s="11" t="str">
        <f t="shared" si="33"/>
        <v/>
      </c>
      <c r="I233" s="11" t="str">
        <f t="shared" si="29"/>
        <v/>
      </c>
      <c r="J233" s="11" t="str">
        <f t="shared" si="34"/>
        <v/>
      </c>
      <c r="K233" s="11" t="str">
        <f t="shared" si="30"/>
        <v/>
      </c>
      <c r="L233" s="11" t="str">
        <f t="shared" si="35"/>
        <v/>
      </c>
      <c r="M233" s="11" t="str">
        <f>IF('GACE Math 201'!B233="","",'SAT M to CBEST M'!$A$2+'SAT M to CBEST M'!$B$2*F233)</f>
        <v/>
      </c>
      <c r="N233" s="11" t="str">
        <f>IF('GACE Math 201'!B233="","", IF(M233&lt;20, 20, IF(M233&gt;80, 80, M233)))</f>
        <v/>
      </c>
    </row>
    <row r="234" spans="1:14" x14ac:dyDescent="0.25">
      <c r="A234" s="11">
        <v>233</v>
      </c>
      <c r="B234" s="30"/>
      <c r="C234" s="25" t="str">
        <f t="shared" si="27"/>
        <v/>
      </c>
      <c r="D234" s="25" t="str">
        <f t="shared" si="31"/>
        <v/>
      </c>
      <c r="E234" s="25" t="str">
        <f t="shared" si="32"/>
        <v/>
      </c>
      <c r="F234" s="11" t="str">
        <f>IF('GACE Math 201'!E234="","",IF('GACE Math 201'!E234&lt;'ACT M to SAT M'!$A$2,'ACT M to SAT M'!$B$2,IF('GACE Math 201'!E234&gt;'ACT M to SAT M'!A$28,'ACT M to SAT M'!B$28,VLOOKUP(E234,'ACT M to SAT M'!A:B,2,FALSE))))</f>
        <v/>
      </c>
      <c r="G234" s="11" t="str">
        <f t="shared" si="28"/>
        <v/>
      </c>
      <c r="H234" s="11" t="str">
        <f t="shared" si="33"/>
        <v/>
      </c>
      <c r="I234" s="11" t="str">
        <f t="shared" si="29"/>
        <v/>
      </c>
      <c r="J234" s="11" t="str">
        <f t="shared" si="34"/>
        <v/>
      </c>
      <c r="K234" s="11" t="str">
        <f t="shared" si="30"/>
        <v/>
      </c>
      <c r="L234" s="11" t="str">
        <f t="shared" si="35"/>
        <v/>
      </c>
      <c r="M234" s="11" t="str">
        <f>IF('GACE Math 201'!B234="","",'SAT M to CBEST M'!$A$2+'SAT M to CBEST M'!$B$2*F234)</f>
        <v/>
      </c>
      <c r="N234" s="11" t="str">
        <f>IF('GACE Math 201'!B234="","", IF(M234&lt;20, 20, IF(M234&gt;80, 80, M234)))</f>
        <v/>
      </c>
    </row>
    <row r="235" spans="1:14" x14ac:dyDescent="0.25">
      <c r="A235" s="11">
        <v>234</v>
      </c>
      <c r="B235" s="30"/>
      <c r="C235" s="25" t="str">
        <f t="shared" si="27"/>
        <v/>
      </c>
      <c r="D235" s="25" t="str">
        <f t="shared" si="31"/>
        <v/>
      </c>
      <c r="E235" s="25" t="str">
        <f t="shared" si="32"/>
        <v/>
      </c>
      <c r="F235" s="11" t="str">
        <f>IF('GACE Math 201'!E235="","",IF('GACE Math 201'!E235&lt;'ACT M to SAT M'!$A$2,'ACT M to SAT M'!$B$2,IF('GACE Math 201'!E235&gt;'ACT M to SAT M'!A$28,'ACT M to SAT M'!B$28,VLOOKUP(E235,'ACT M to SAT M'!A:B,2,FALSE))))</f>
        <v/>
      </c>
      <c r="G235" s="11" t="str">
        <f t="shared" si="28"/>
        <v/>
      </c>
      <c r="H235" s="11" t="str">
        <f t="shared" si="33"/>
        <v/>
      </c>
      <c r="I235" s="11" t="str">
        <f t="shared" si="29"/>
        <v/>
      </c>
      <c r="J235" s="11" t="str">
        <f t="shared" si="34"/>
        <v/>
      </c>
      <c r="K235" s="11" t="str">
        <f t="shared" si="30"/>
        <v/>
      </c>
      <c r="L235" s="11" t="str">
        <f t="shared" si="35"/>
        <v/>
      </c>
      <c r="M235" s="11" t="str">
        <f>IF('GACE Math 201'!B235="","",'SAT M to CBEST M'!$A$2+'SAT M to CBEST M'!$B$2*F235)</f>
        <v/>
      </c>
      <c r="N235" s="11" t="str">
        <f>IF('GACE Math 201'!B235="","", IF(M235&lt;20, 20, IF(M235&gt;80, 80, M235)))</f>
        <v/>
      </c>
    </row>
    <row r="236" spans="1:14" x14ac:dyDescent="0.25">
      <c r="A236" s="11">
        <v>235</v>
      </c>
      <c r="B236" s="30"/>
      <c r="C236" s="25" t="str">
        <f t="shared" si="27"/>
        <v/>
      </c>
      <c r="D236" s="25" t="str">
        <f t="shared" si="31"/>
        <v/>
      </c>
      <c r="E236" s="25" t="str">
        <f t="shared" si="32"/>
        <v/>
      </c>
      <c r="F236" s="11" t="str">
        <f>IF('GACE Math 201'!E236="","",IF('GACE Math 201'!E236&lt;'ACT M to SAT M'!$A$2,'ACT M to SAT M'!$B$2,IF('GACE Math 201'!E236&gt;'ACT M to SAT M'!A$28,'ACT M to SAT M'!B$28,VLOOKUP(E236,'ACT M to SAT M'!A:B,2,FALSE))))</f>
        <v/>
      </c>
      <c r="G236" s="11" t="str">
        <f t="shared" si="28"/>
        <v/>
      </c>
      <c r="H236" s="11" t="str">
        <f t="shared" si="33"/>
        <v/>
      </c>
      <c r="I236" s="11" t="str">
        <f t="shared" si="29"/>
        <v/>
      </c>
      <c r="J236" s="11" t="str">
        <f t="shared" si="34"/>
        <v/>
      </c>
      <c r="K236" s="11" t="str">
        <f t="shared" si="30"/>
        <v/>
      </c>
      <c r="L236" s="11" t="str">
        <f t="shared" si="35"/>
        <v/>
      </c>
      <c r="M236" s="11" t="str">
        <f>IF('GACE Math 201'!B236="","",'SAT M to CBEST M'!$A$2+'SAT M to CBEST M'!$B$2*F236)</f>
        <v/>
      </c>
      <c r="N236" s="11" t="str">
        <f>IF('GACE Math 201'!B236="","", IF(M236&lt;20, 20, IF(M236&gt;80, 80, M236)))</f>
        <v/>
      </c>
    </row>
    <row r="237" spans="1:14" x14ac:dyDescent="0.25">
      <c r="A237" s="11">
        <v>236</v>
      </c>
      <c r="B237" s="30"/>
      <c r="C237" s="25" t="str">
        <f t="shared" si="27"/>
        <v/>
      </c>
      <c r="D237" s="25" t="str">
        <f t="shared" si="31"/>
        <v/>
      </c>
      <c r="E237" s="25" t="str">
        <f t="shared" si="32"/>
        <v/>
      </c>
      <c r="F237" s="11" t="str">
        <f>IF('GACE Math 201'!E237="","",IF('GACE Math 201'!E237&lt;'ACT M to SAT M'!$A$2,'ACT M to SAT M'!$B$2,IF('GACE Math 201'!E237&gt;'ACT M to SAT M'!A$28,'ACT M to SAT M'!B$28,VLOOKUP(E237,'ACT M to SAT M'!A:B,2,FALSE))))</f>
        <v/>
      </c>
      <c r="G237" s="11" t="str">
        <f t="shared" si="28"/>
        <v/>
      </c>
      <c r="H237" s="11" t="str">
        <f t="shared" si="33"/>
        <v/>
      </c>
      <c r="I237" s="11" t="str">
        <f t="shared" si="29"/>
        <v/>
      </c>
      <c r="J237" s="11" t="str">
        <f t="shared" si="34"/>
        <v/>
      </c>
      <c r="K237" s="11" t="str">
        <f t="shared" si="30"/>
        <v/>
      </c>
      <c r="L237" s="11" t="str">
        <f t="shared" si="35"/>
        <v/>
      </c>
      <c r="M237" s="11" t="str">
        <f>IF('GACE Math 201'!B237="","",'SAT M to CBEST M'!$A$2+'SAT M to CBEST M'!$B$2*F237)</f>
        <v/>
      </c>
      <c r="N237" s="11" t="str">
        <f>IF('GACE Math 201'!B237="","", IF(M237&lt;20, 20, IF(M237&gt;80, 80, M237)))</f>
        <v/>
      </c>
    </row>
    <row r="238" spans="1:14" x14ac:dyDescent="0.25">
      <c r="A238" s="11">
        <v>237</v>
      </c>
      <c r="B238" s="30"/>
      <c r="C238" s="25" t="str">
        <f t="shared" si="27"/>
        <v/>
      </c>
      <c r="D238" s="25" t="str">
        <f t="shared" si="31"/>
        <v/>
      </c>
      <c r="E238" s="25" t="str">
        <f t="shared" si="32"/>
        <v/>
      </c>
      <c r="F238" s="11" t="str">
        <f>IF('GACE Math 201'!E238="","",IF('GACE Math 201'!E238&lt;'ACT M to SAT M'!$A$2,'ACT M to SAT M'!$B$2,IF('GACE Math 201'!E238&gt;'ACT M to SAT M'!A$28,'ACT M to SAT M'!B$28,VLOOKUP(E238,'ACT M to SAT M'!A:B,2,FALSE))))</f>
        <v/>
      </c>
      <c r="G238" s="11" t="str">
        <f t="shared" si="28"/>
        <v/>
      </c>
      <c r="H238" s="11" t="str">
        <f t="shared" si="33"/>
        <v/>
      </c>
      <c r="I238" s="11" t="str">
        <f t="shared" si="29"/>
        <v/>
      </c>
      <c r="J238" s="11" t="str">
        <f t="shared" si="34"/>
        <v/>
      </c>
      <c r="K238" s="11" t="str">
        <f t="shared" si="30"/>
        <v/>
      </c>
      <c r="L238" s="11" t="str">
        <f t="shared" si="35"/>
        <v/>
      </c>
      <c r="M238" s="11" t="str">
        <f>IF('GACE Math 201'!B238="","",'SAT M to CBEST M'!$A$2+'SAT M to CBEST M'!$B$2*F238)</f>
        <v/>
      </c>
      <c r="N238" s="11" t="str">
        <f>IF('GACE Math 201'!B238="","", IF(M238&lt;20, 20, IF(M238&gt;80, 80, M238)))</f>
        <v/>
      </c>
    </row>
    <row r="239" spans="1:14" x14ac:dyDescent="0.25">
      <c r="A239" s="11">
        <v>238</v>
      </c>
      <c r="B239" s="30"/>
      <c r="C239" s="25" t="str">
        <f t="shared" si="27"/>
        <v/>
      </c>
      <c r="D239" s="25" t="str">
        <f t="shared" si="31"/>
        <v/>
      </c>
      <c r="E239" s="25" t="str">
        <f t="shared" si="32"/>
        <v/>
      </c>
      <c r="F239" s="11" t="str">
        <f>IF('GACE Math 201'!E239="","",IF('GACE Math 201'!E239&lt;'ACT M to SAT M'!$A$2,'ACT M to SAT M'!$B$2,IF('GACE Math 201'!E239&gt;'ACT M to SAT M'!A$28,'ACT M to SAT M'!B$28,VLOOKUP(E239,'ACT M to SAT M'!A:B,2,FALSE))))</f>
        <v/>
      </c>
      <c r="G239" s="11" t="str">
        <f t="shared" si="28"/>
        <v/>
      </c>
      <c r="H239" s="11" t="str">
        <f t="shared" si="33"/>
        <v/>
      </c>
      <c r="I239" s="11" t="str">
        <f t="shared" si="29"/>
        <v/>
      </c>
      <c r="J239" s="11" t="str">
        <f t="shared" si="34"/>
        <v/>
      </c>
      <c r="K239" s="11" t="str">
        <f t="shared" si="30"/>
        <v/>
      </c>
      <c r="L239" s="11" t="str">
        <f t="shared" si="35"/>
        <v/>
      </c>
      <c r="M239" s="11" t="str">
        <f>IF('GACE Math 201'!B239="","",'SAT M to CBEST M'!$A$2+'SAT M to CBEST M'!$B$2*F239)</f>
        <v/>
      </c>
      <c r="N239" s="11" t="str">
        <f>IF('GACE Math 201'!B239="","", IF(M239&lt;20, 20, IF(M239&gt;80, 80, M239)))</f>
        <v/>
      </c>
    </row>
    <row r="240" spans="1:14" x14ac:dyDescent="0.25">
      <c r="A240" s="11">
        <v>239</v>
      </c>
      <c r="B240" s="30"/>
      <c r="C240" s="25" t="str">
        <f t="shared" si="27"/>
        <v/>
      </c>
      <c r="D240" s="25" t="str">
        <f t="shared" si="31"/>
        <v/>
      </c>
      <c r="E240" s="25" t="str">
        <f t="shared" si="32"/>
        <v/>
      </c>
      <c r="F240" s="11" t="str">
        <f>IF('GACE Math 201'!E240="","",IF('GACE Math 201'!E240&lt;'ACT M to SAT M'!$A$2,'ACT M to SAT M'!$B$2,IF('GACE Math 201'!E240&gt;'ACT M to SAT M'!A$28,'ACT M to SAT M'!B$28,VLOOKUP(E240,'ACT M to SAT M'!A:B,2,FALSE))))</f>
        <v/>
      </c>
      <c r="G240" s="11" t="str">
        <f t="shared" si="28"/>
        <v/>
      </c>
      <c r="H240" s="11" t="str">
        <f t="shared" si="33"/>
        <v/>
      </c>
      <c r="I240" s="11" t="str">
        <f t="shared" si="29"/>
        <v/>
      </c>
      <c r="J240" s="11" t="str">
        <f t="shared" si="34"/>
        <v/>
      </c>
      <c r="K240" s="11" t="str">
        <f t="shared" si="30"/>
        <v/>
      </c>
      <c r="L240" s="11" t="str">
        <f t="shared" si="35"/>
        <v/>
      </c>
      <c r="M240" s="11" t="str">
        <f>IF('GACE Math 201'!B240="","",'SAT M to CBEST M'!$A$2+'SAT M to CBEST M'!$B$2*F240)</f>
        <v/>
      </c>
      <c r="N240" s="11" t="str">
        <f>IF('GACE Math 201'!B240="","", IF(M240&lt;20, 20, IF(M240&gt;80, 80, M240)))</f>
        <v/>
      </c>
    </row>
    <row r="241" spans="1:14" x14ac:dyDescent="0.25">
      <c r="A241" s="11">
        <v>240</v>
      </c>
      <c r="B241" s="30"/>
      <c r="C241" s="25" t="str">
        <f t="shared" si="27"/>
        <v/>
      </c>
      <c r="D241" s="25" t="str">
        <f t="shared" si="31"/>
        <v/>
      </c>
      <c r="E241" s="25" t="str">
        <f t="shared" si="32"/>
        <v/>
      </c>
      <c r="F241" s="11" t="str">
        <f>IF('GACE Math 201'!E241="","",IF('GACE Math 201'!E241&lt;'ACT M to SAT M'!$A$2,'ACT M to SAT M'!$B$2,IF('GACE Math 201'!E241&gt;'ACT M to SAT M'!A$28,'ACT M to SAT M'!B$28,VLOOKUP(E241,'ACT M to SAT M'!A:B,2,FALSE))))</f>
        <v/>
      </c>
      <c r="G241" s="11" t="str">
        <f t="shared" si="28"/>
        <v/>
      </c>
      <c r="H241" s="11" t="str">
        <f t="shared" si="33"/>
        <v/>
      </c>
      <c r="I241" s="11" t="str">
        <f t="shared" si="29"/>
        <v/>
      </c>
      <c r="J241" s="11" t="str">
        <f t="shared" si="34"/>
        <v/>
      </c>
      <c r="K241" s="11" t="str">
        <f t="shared" si="30"/>
        <v/>
      </c>
      <c r="L241" s="11" t="str">
        <f t="shared" si="35"/>
        <v/>
      </c>
      <c r="M241" s="11" t="str">
        <f>IF('GACE Math 201'!B241="","",'SAT M to CBEST M'!$A$2+'SAT M to CBEST M'!$B$2*F241)</f>
        <v/>
      </c>
      <c r="N241" s="11" t="str">
        <f>IF('GACE Math 201'!B241="","", IF(M241&lt;20, 20, IF(M241&gt;80, 80, M241)))</f>
        <v/>
      </c>
    </row>
    <row r="242" spans="1:14" x14ac:dyDescent="0.25">
      <c r="A242" s="11">
        <v>241</v>
      </c>
      <c r="B242" s="30"/>
      <c r="C242" s="25" t="str">
        <f t="shared" si="27"/>
        <v/>
      </c>
      <c r="D242" s="25" t="str">
        <f t="shared" si="31"/>
        <v/>
      </c>
      <c r="E242" s="25" t="str">
        <f t="shared" si="32"/>
        <v/>
      </c>
      <c r="F242" s="11" t="str">
        <f>IF('GACE Math 201'!E242="","",IF('GACE Math 201'!E242&lt;'ACT M to SAT M'!$A$2,'ACT M to SAT M'!$B$2,IF('GACE Math 201'!E242&gt;'ACT M to SAT M'!A$28,'ACT M to SAT M'!B$28,VLOOKUP(E242,'ACT M to SAT M'!A:B,2,FALSE))))</f>
        <v/>
      </c>
      <c r="G242" s="11" t="str">
        <f t="shared" si="28"/>
        <v/>
      </c>
      <c r="H242" s="11" t="str">
        <f t="shared" si="33"/>
        <v/>
      </c>
      <c r="I242" s="11" t="str">
        <f t="shared" si="29"/>
        <v/>
      </c>
      <c r="J242" s="11" t="str">
        <f t="shared" si="34"/>
        <v/>
      </c>
      <c r="K242" s="11" t="str">
        <f t="shared" si="30"/>
        <v/>
      </c>
      <c r="L242" s="11" t="str">
        <f t="shared" si="35"/>
        <v/>
      </c>
      <c r="M242" s="11" t="str">
        <f>IF('GACE Math 201'!B242="","",'SAT M to CBEST M'!$A$2+'SAT M to CBEST M'!$B$2*F242)</f>
        <v/>
      </c>
      <c r="N242" s="11" t="str">
        <f>IF('GACE Math 201'!B242="","", IF(M242&lt;20, 20, IF(M242&gt;80, 80, M242)))</f>
        <v/>
      </c>
    </row>
    <row r="243" spans="1:14" x14ac:dyDescent="0.25">
      <c r="A243" s="11">
        <v>242</v>
      </c>
      <c r="B243" s="30"/>
      <c r="C243" s="25" t="str">
        <f t="shared" si="27"/>
        <v/>
      </c>
      <c r="D243" s="25" t="str">
        <f t="shared" si="31"/>
        <v/>
      </c>
      <c r="E243" s="25" t="str">
        <f t="shared" si="32"/>
        <v/>
      </c>
      <c r="F243" s="11" t="str">
        <f>IF('GACE Math 201'!E243="","",IF('GACE Math 201'!E243&lt;'ACT M to SAT M'!$A$2,'ACT M to SAT M'!$B$2,IF('GACE Math 201'!E243&gt;'ACT M to SAT M'!A$28,'ACT M to SAT M'!B$28,VLOOKUP(E243,'ACT M to SAT M'!A:B,2,FALSE))))</f>
        <v/>
      </c>
      <c r="G243" s="11" t="str">
        <f t="shared" si="28"/>
        <v/>
      </c>
      <c r="H243" s="11" t="str">
        <f t="shared" si="33"/>
        <v/>
      </c>
      <c r="I243" s="11" t="str">
        <f t="shared" si="29"/>
        <v/>
      </c>
      <c r="J243" s="11" t="str">
        <f t="shared" si="34"/>
        <v/>
      </c>
      <c r="K243" s="11" t="str">
        <f t="shared" si="30"/>
        <v/>
      </c>
      <c r="L243" s="11" t="str">
        <f t="shared" si="35"/>
        <v/>
      </c>
      <c r="M243" s="11" t="str">
        <f>IF('GACE Math 201'!B243="","",'SAT M to CBEST M'!$A$2+'SAT M to CBEST M'!$B$2*F243)</f>
        <v/>
      </c>
      <c r="N243" s="11" t="str">
        <f>IF('GACE Math 201'!B243="","", IF(M243&lt;20, 20, IF(M243&gt;80, 80, M243)))</f>
        <v/>
      </c>
    </row>
    <row r="244" spans="1:14" x14ac:dyDescent="0.25">
      <c r="A244" s="11">
        <v>243</v>
      </c>
      <c r="B244" s="30"/>
      <c r="C244" s="25" t="str">
        <f t="shared" si="27"/>
        <v/>
      </c>
      <c r="D244" s="25" t="str">
        <f t="shared" si="31"/>
        <v/>
      </c>
      <c r="E244" s="25" t="str">
        <f t="shared" si="32"/>
        <v/>
      </c>
      <c r="F244" s="11" t="str">
        <f>IF('GACE Math 201'!E244="","",IF('GACE Math 201'!E244&lt;'ACT M to SAT M'!$A$2,'ACT M to SAT M'!$B$2,IF('GACE Math 201'!E244&gt;'ACT M to SAT M'!A$28,'ACT M to SAT M'!B$28,VLOOKUP(E244,'ACT M to SAT M'!A:B,2,FALSE))))</f>
        <v/>
      </c>
      <c r="G244" s="11" t="str">
        <f t="shared" si="28"/>
        <v/>
      </c>
      <c r="H244" s="11" t="str">
        <f t="shared" si="33"/>
        <v/>
      </c>
      <c r="I244" s="11" t="str">
        <f t="shared" si="29"/>
        <v/>
      </c>
      <c r="J244" s="11" t="str">
        <f t="shared" si="34"/>
        <v/>
      </c>
      <c r="K244" s="11" t="str">
        <f t="shared" si="30"/>
        <v/>
      </c>
      <c r="L244" s="11" t="str">
        <f t="shared" si="35"/>
        <v/>
      </c>
      <c r="M244" s="11" t="str">
        <f>IF('GACE Math 201'!B244="","",'SAT M to CBEST M'!$A$2+'SAT M to CBEST M'!$B$2*F244)</f>
        <v/>
      </c>
      <c r="N244" s="11" t="str">
        <f>IF('GACE Math 201'!B244="","", IF(M244&lt;20, 20, IF(M244&gt;80, 80, M244)))</f>
        <v/>
      </c>
    </row>
    <row r="245" spans="1:14" x14ac:dyDescent="0.25">
      <c r="A245" s="11">
        <v>244</v>
      </c>
      <c r="B245" s="30"/>
      <c r="C245" s="25" t="str">
        <f t="shared" si="27"/>
        <v/>
      </c>
      <c r="D245" s="25" t="str">
        <f t="shared" si="31"/>
        <v/>
      </c>
      <c r="E245" s="25" t="str">
        <f t="shared" si="32"/>
        <v/>
      </c>
      <c r="F245" s="11" t="str">
        <f>IF('GACE Math 201'!E245="","",IF('GACE Math 201'!E245&lt;'ACT M to SAT M'!$A$2,'ACT M to SAT M'!$B$2,IF('GACE Math 201'!E245&gt;'ACT M to SAT M'!A$28,'ACT M to SAT M'!B$28,VLOOKUP(E245,'ACT M to SAT M'!A:B,2,FALSE))))</f>
        <v/>
      </c>
      <c r="G245" s="11" t="str">
        <f t="shared" si="28"/>
        <v/>
      </c>
      <c r="H245" s="11" t="str">
        <f t="shared" si="33"/>
        <v/>
      </c>
      <c r="I245" s="11" t="str">
        <f t="shared" si="29"/>
        <v/>
      </c>
      <c r="J245" s="11" t="str">
        <f t="shared" si="34"/>
        <v/>
      </c>
      <c r="K245" s="11" t="str">
        <f t="shared" si="30"/>
        <v/>
      </c>
      <c r="L245" s="11" t="str">
        <f t="shared" si="35"/>
        <v/>
      </c>
      <c r="M245" s="11" t="str">
        <f>IF('GACE Math 201'!B245="","",'SAT M to CBEST M'!$A$2+'SAT M to CBEST M'!$B$2*F245)</f>
        <v/>
      </c>
      <c r="N245" s="11" t="str">
        <f>IF('GACE Math 201'!B245="","", IF(M245&lt;20, 20, IF(M245&gt;80, 80, M245)))</f>
        <v/>
      </c>
    </row>
    <row r="246" spans="1:14" x14ac:dyDescent="0.25">
      <c r="A246" s="11">
        <v>245</v>
      </c>
      <c r="B246" s="30"/>
      <c r="C246" s="25" t="str">
        <f t="shared" si="27"/>
        <v/>
      </c>
      <c r="D246" s="25" t="str">
        <f t="shared" si="31"/>
        <v/>
      </c>
      <c r="E246" s="25" t="str">
        <f t="shared" si="32"/>
        <v/>
      </c>
      <c r="F246" s="11" t="str">
        <f>IF('GACE Math 201'!E246="","",IF('GACE Math 201'!E246&lt;'ACT M to SAT M'!$A$2,'ACT M to SAT M'!$B$2,IF('GACE Math 201'!E246&gt;'ACT M to SAT M'!A$28,'ACT M to SAT M'!B$28,VLOOKUP(E246,'ACT M to SAT M'!A:B,2,FALSE))))</f>
        <v/>
      </c>
      <c r="G246" s="11" t="str">
        <f t="shared" si="28"/>
        <v/>
      </c>
      <c r="H246" s="11" t="str">
        <f t="shared" si="33"/>
        <v/>
      </c>
      <c r="I246" s="11" t="str">
        <f t="shared" si="29"/>
        <v/>
      </c>
      <c r="J246" s="11" t="str">
        <f t="shared" si="34"/>
        <v/>
      </c>
      <c r="K246" s="11" t="str">
        <f t="shared" si="30"/>
        <v/>
      </c>
      <c r="L246" s="11" t="str">
        <f t="shared" si="35"/>
        <v/>
      </c>
      <c r="M246" s="11" t="str">
        <f>IF('GACE Math 201'!B246="","",'SAT M to CBEST M'!$A$2+'SAT M to CBEST M'!$B$2*F246)</f>
        <v/>
      </c>
      <c r="N246" s="11" t="str">
        <f>IF('GACE Math 201'!B246="","", IF(M246&lt;20, 20, IF(M246&gt;80, 80, M246)))</f>
        <v/>
      </c>
    </row>
    <row r="247" spans="1:14" x14ac:dyDescent="0.25">
      <c r="A247" s="11">
        <v>246</v>
      </c>
      <c r="B247" s="30"/>
      <c r="C247" s="25" t="str">
        <f t="shared" si="27"/>
        <v/>
      </c>
      <c r="D247" s="25" t="str">
        <f t="shared" si="31"/>
        <v/>
      </c>
      <c r="E247" s="25" t="str">
        <f t="shared" si="32"/>
        <v/>
      </c>
      <c r="F247" s="11" t="str">
        <f>IF('GACE Math 201'!E247="","",IF('GACE Math 201'!E247&lt;'ACT M to SAT M'!$A$2,'ACT M to SAT M'!$B$2,IF('GACE Math 201'!E247&gt;'ACT M to SAT M'!A$28,'ACT M to SAT M'!B$28,VLOOKUP(E247,'ACT M to SAT M'!A:B,2,FALSE))))</f>
        <v/>
      </c>
      <c r="G247" s="11" t="str">
        <f t="shared" si="28"/>
        <v/>
      </c>
      <c r="H247" s="11" t="str">
        <f t="shared" si="33"/>
        <v/>
      </c>
      <c r="I247" s="11" t="str">
        <f t="shared" si="29"/>
        <v/>
      </c>
      <c r="J247" s="11" t="str">
        <f t="shared" si="34"/>
        <v/>
      </c>
      <c r="K247" s="11" t="str">
        <f t="shared" si="30"/>
        <v/>
      </c>
      <c r="L247" s="11" t="str">
        <f t="shared" si="35"/>
        <v/>
      </c>
      <c r="M247" s="11" t="str">
        <f>IF('GACE Math 201'!B247="","",'SAT M to CBEST M'!$A$2+'SAT M to CBEST M'!$B$2*F247)</f>
        <v/>
      </c>
      <c r="N247" s="11" t="str">
        <f>IF('GACE Math 201'!B247="","", IF(M247&lt;20, 20, IF(M247&gt;80, 80, M247)))</f>
        <v/>
      </c>
    </row>
    <row r="248" spans="1:14" x14ac:dyDescent="0.25">
      <c r="A248" s="11">
        <v>247</v>
      </c>
      <c r="B248" s="30"/>
      <c r="C248" s="25" t="str">
        <f t="shared" si="27"/>
        <v/>
      </c>
      <c r="D248" s="25" t="str">
        <f t="shared" si="31"/>
        <v/>
      </c>
      <c r="E248" s="25" t="str">
        <f t="shared" si="32"/>
        <v/>
      </c>
      <c r="F248" s="11" t="str">
        <f>IF('GACE Math 201'!E248="","",IF('GACE Math 201'!E248&lt;'ACT M to SAT M'!$A$2,'ACT M to SAT M'!$B$2,IF('GACE Math 201'!E248&gt;'ACT M to SAT M'!A$28,'ACT M to SAT M'!B$28,VLOOKUP(E248,'ACT M to SAT M'!A:B,2,FALSE))))</f>
        <v/>
      </c>
      <c r="G248" s="11" t="str">
        <f t="shared" si="28"/>
        <v/>
      </c>
      <c r="H248" s="11" t="str">
        <f t="shared" si="33"/>
        <v/>
      </c>
      <c r="I248" s="11" t="str">
        <f t="shared" si="29"/>
        <v/>
      </c>
      <c r="J248" s="11" t="str">
        <f t="shared" si="34"/>
        <v/>
      </c>
      <c r="K248" s="11" t="str">
        <f t="shared" si="30"/>
        <v/>
      </c>
      <c r="L248" s="11" t="str">
        <f t="shared" si="35"/>
        <v/>
      </c>
      <c r="M248" s="11" t="str">
        <f>IF('GACE Math 201'!B248="","",'SAT M to CBEST M'!$A$2+'SAT M to CBEST M'!$B$2*F248)</f>
        <v/>
      </c>
      <c r="N248" s="11" t="str">
        <f>IF('GACE Math 201'!B248="","", IF(M248&lt;20, 20, IF(M248&gt;80, 80, M248)))</f>
        <v/>
      </c>
    </row>
    <row r="249" spans="1:14" x14ac:dyDescent="0.25">
      <c r="A249" s="11">
        <v>248</v>
      </c>
      <c r="B249" s="30"/>
      <c r="C249" s="25" t="str">
        <f t="shared" si="27"/>
        <v/>
      </c>
      <c r="D249" s="25" t="str">
        <f t="shared" si="31"/>
        <v/>
      </c>
      <c r="E249" s="25" t="str">
        <f t="shared" si="32"/>
        <v/>
      </c>
      <c r="F249" s="11" t="str">
        <f>IF('GACE Math 201'!E249="","",IF('GACE Math 201'!E249&lt;'ACT M to SAT M'!$A$2,'ACT M to SAT M'!$B$2,IF('GACE Math 201'!E249&gt;'ACT M to SAT M'!A$28,'ACT M to SAT M'!B$28,VLOOKUP(E249,'ACT M to SAT M'!A:B,2,FALSE))))</f>
        <v/>
      </c>
      <c r="G249" s="11" t="str">
        <f t="shared" si="28"/>
        <v/>
      </c>
      <c r="H249" s="11" t="str">
        <f t="shared" si="33"/>
        <v/>
      </c>
      <c r="I249" s="11" t="str">
        <f t="shared" si="29"/>
        <v/>
      </c>
      <c r="J249" s="11" t="str">
        <f t="shared" si="34"/>
        <v/>
      </c>
      <c r="K249" s="11" t="str">
        <f t="shared" si="30"/>
        <v/>
      </c>
      <c r="L249" s="11" t="str">
        <f t="shared" si="35"/>
        <v/>
      </c>
      <c r="M249" s="11" t="str">
        <f>IF('GACE Math 201'!B249="","",'SAT M to CBEST M'!$A$2+'SAT M to CBEST M'!$B$2*F249)</f>
        <v/>
      </c>
      <c r="N249" s="11" t="str">
        <f>IF('GACE Math 201'!B249="","", IF(M249&lt;20, 20, IF(M249&gt;80, 80, M249)))</f>
        <v/>
      </c>
    </row>
    <row r="250" spans="1:14" x14ac:dyDescent="0.25">
      <c r="A250" s="11">
        <v>249</v>
      </c>
      <c r="B250" s="30"/>
      <c r="C250" s="25" t="str">
        <f t="shared" si="27"/>
        <v/>
      </c>
      <c r="D250" s="25" t="str">
        <f t="shared" si="31"/>
        <v/>
      </c>
      <c r="E250" s="25" t="str">
        <f t="shared" si="32"/>
        <v/>
      </c>
      <c r="F250" s="11" t="str">
        <f>IF('GACE Math 201'!E250="","",IF('GACE Math 201'!E250&lt;'ACT M to SAT M'!$A$2,'ACT M to SAT M'!$B$2,IF('GACE Math 201'!E250&gt;'ACT M to SAT M'!A$28,'ACT M to SAT M'!B$28,VLOOKUP(E250,'ACT M to SAT M'!A:B,2,FALSE))))</f>
        <v/>
      </c>
      <c r="G250" s="11" t="str">
        <f t="shared" si="28"/>
        <v/>
      </c>
      <c r="H250" s="11" t="str">
        <f t="shared" si="33"/>
        <v/>
      </c>
      <c r="I250" s="11" t="str">
        <f t="shared" si="29"/>
        <v/>
      </c>
      <c r="J250" s="11" t="str">
        <f t="shared" si="34"/>
        <v/>
      </c>
      <c r="K250" s="11" t="str">
        <f t="shared" si="30"/>
        <v/>
      </c>
      <c r="L250" s="11" t="str">
        <f t="shared" si="35"/>
        <v/>
      </c>
      <c r="M250" s="11" t="str">
        <f>IF('GACE Math 201'!B250="","",'SAT M to CBEST M'!$A$2+'SAT M to CBEST M'!$B$2*F250)</f>
        <v/>
      </c>
      <c r="N250" s="11" t="str">
        <f>IF('GACE Math 201'!B250="","", IF(M250&lt;20, 20, IF(M250&gt;80, 80, M250)))</f>
        <v/>
      </c>
    </row>
    <row r="251" spans="1:14" x14ac:dyDescent="0.25">
      <c r="A251" s="11">
        <v>250</v>
      </c>
      <c r="B251" s="30"/>
      <c r="C251" s="25" t="str">
        <f t="shared" si="27"/>
        <v/>
      </c>
      <c r="D251" s="25" t="str">
        <f t="shared" si="31"/>
        <v/>
      </c>
      <c r="E251" s="25" t="str">
        <f t="shared" si="32"/>
        <v/>
      </c>
      <c r="F251" s="11" t="str">
        <f>IF('GACE Math 201'!E251="","",IF('GACE Math 201'!E251&lt;'ACT M to SAT M'!$A$2,'ACT M to SAT M'!$B$2,IF('GACE Math 201'!E251&gt;'ACT M to SAT M'!A$28,'ACT M to SAT M'!B$28,VLOOKUP(E251,'ACT M to SAT M'!A:B,2,FALSE))))</f>
        <v/>
      </c>
      <c r="G251" s="11" t="str">
        <f t="shared" si="28"/>
        <v/>
      </c>
      <c r="H251" s="11" t="str">
        <f t="shared" si="33"/>
        <v/>
      </c>
      <c r="I251" s="11" t="str">
        <f t="shared" si="29"/>
        <v/>
      </c>
      <c r="J251" s="11" t="str">
        <f t="shared" si="34"/>
        <v/>
      </c>
      <c r="K251" s="11" t="str">
        <f t="shared" si="30"/>
        <v/>
      </c>
      <c r="L251" s="11" t="str">
        <f t="shared" si="35"/>
        <v/>
      </c>
      <c r="M251" s="11" t="str">
        <f>IF('GACE Math 201'!B251="","",'SAT M to CBEST M'!$A$2+'SAT M to CBEST M'!$B$2*F251)</f>
        <v/>
      </c>
      <c r="N251" s="11" t="str">
        <f>IF('GACE Math 201'!B251="","", IF(M251&lt;20, 20, IF(M251&gt;80, 80, M251)))</f>
        <v/>
      </c>
    </row>
    <row r="252" spans="1:14" x14ac:dyDescent="0.25">
      <c r="A252" s="11">
        <v>251</v>
      </c>
      <c r="B252" s="30"/>
      <c r="C252" s="25" t="str">
        <f t="shared" si="27"/>
        <v/>
      </c>
      <c r="D252" s="25" t="str">
        <f t="shared" si="31"/>
        <v/>
      </c>
      <c r="E252" s="25" t="str">
        <f t="shared" si="32"/>
        <v/>
      </c>
      <c r="F252" s="11" t="str">
        <f>IF('GACE Math 201'!E252="","",IF('GACE Math 201'!E252&lt;'ACT M to SAT M'!$A$2,'ACT M to SAT M'!$B$2,IF('GACE Math 201'!E252&gt;'ACT M to SAT M'!A$28,'ACT M to SAT M'!B$28,VLOOKUP(E252,'ACT M to SAT M'!A:B,2,FALSE))))</f>
        <v/>
      </c>
      <c r="G252" s="11" t="str">
        <f t="shared" si="28"/>
        <v/>
      </c>
      <c r="H252" s="11" t="str">
        <f t="shared" si="33"/>
        <v/>
      </c>
      <c r="I252" s="11" t="str">
        <f t="shared" si="29"/>
        <v/>
      </c>
      <c r="J252" s="11" t="str">
        <f t="shared" si="34"/>
        <v/>
      </c>
      <c r="K252" s="11" t="str">
        <f t="shared" si="30"/>
        <v/>
      </c>
      <c r="L252" s="11" t="str">
        <f t="shared" si="35"/>
        <v/>
      </c>
      <c r="M252" s="11" t="str">
        <f>IF('GACE Math 201'!B252="","",'SAT M to CBEST M'!$A$2+'SAT M to CBEST M'!$B$2*F252)</f>
        <v/>
      </c>
      <c r="N252" s="11" t="str">
        <f>IF('GACE Math 201'!B252="","", IF(M252&lt;20, 20, IF(M252&gt;80, 80, M252)))</f>
        <v/>
      </c>
    </row>
    <row r="253" spans="1:14" x14ac:dyDescent="0.25">
      <c r="A253" s="11">
        <v>252</v>
      </c>
      <c r="B253" s="30"/>
      <c r="C253" s="25" t="str">
        <f t="shared" si="27"/>
        <v/>
      </c>
      <c r="D253" s="25" t="str">
        <f t="shared" si="31"/>
        <v/>
      </c>
      <c r="E253" s="25" t="str">
        <f t="shared" si="32"/>
        <v/>
      </c>
      <c r="F253" s="11" t="str">
        <f>IF('GACE Math 201'!E253="","",IF('GACE Math 201'!E253&lt;'ACT M to SAT M'!$A$2,'ACT M to SAT M'!$B$2,IF('GACE Math 201'!E253&gt;'ACT M to SAT M'!A$28,'ACT M to SAT M'!B$28,VLOOKUP(E253,'ACT M to SAT M'!A:B,2,FALSE))))</f>
        <v/>
      </c>
      <c r="G253" s="11" t="str">
        <f t="shared" si="28"/>
        <v/>
      </c>
      <c r="H253" s="11" t="str">
        <f t="shared" si="33"/>
        <v/>
      </c>
      <c r="I253" s="11" t="str">
        <f t="shared" si="29"/>
        <v/>
      </c>
      <c r="J253" s="11" t="str">
        <f t="shared" si="34"/>
        <v/>
      </c>
      <c r="K253" s="11" t="str">
        <f t="shared" si="30"/>
        <v/>
      </c>
      <c r="L253" s="11" t="str">
        <f t="shared" si="35"/>
        <v/>
      </c>
      <c r="M253" s="11" t="str">
        <f>IF('GACE Math 201'!B253="","",'SAT M to CBEST M'!$A$2+'SAT M to CBEST M'!$B$2*F253)</f>
        <v/>
      </c>
      <c r="N253" s="11" t="str">
        <f>IF('GACE Math 201'!B253="","", IF(M253&lt;20, 20, IF(M253&gt;80, 80, M253)))</f>
        <v/>
      </c>
    </row>
    <row r="254" spans="1:14" x14ac:dyDescent="0.25">
      <c r="A254" s="11">
        <v>253</v>
      </c>
      <c r="B254" s="30"/>
      <c r="C254" s="25" t="str">
        <f t="shared" si="27"/>
        <v/>
      </c>
      <c r="D254" s="25" t="str">
        <f t="shared" si="31"/>
        <v/>
      </c>
      <c r="E254" s="25" t="str">
        <f t="shared" si="32"/>
        <v/>
      </c>
      <c r="F254" s="11" t="str">
        <f>IF('GACE Math 201'!E254="","",IF('GACE Math 201'!E254&lt;'ACT M to SAT M'!$A$2,'ACT M to SAT M'!$B$2,IF('GACE Math 201'!E254&gt;'ACT M to SAT M'!A$28,'ACT M to SAT M'!B$28,VLOOKUP(E254,'ACT M to SAT M'!A:B,2,FALSE))))</f>
        <v/>
      </c>
      <c r="G254" s="11" t="str">
        <f t="shared" si="28"/>
        <v/>
      </c>
      <c r="H254" s="11" t="str">
        <f t="shared" si="33"/>
        <v/>
      </c>
      <c r="I254" s="11" t="str">
        <f t="shared" si="29"/>
        <v/>
      </c>
      <c r="J254" s="11" t="str">
        <f t="shared" si="34"/>
        <v/>
      </c>
      <c r="K254" s="11" t="str">
        <f t="shared" si="30"/>
        <v/>
      </c>
      <c r="L254" s="11" t="str">
        <f t="shared" si="35"/>
        <v/>
      </c>
      <c r="M254" s="11" t="str">
        <f>IF('GACE Math 201'!B254="","",'SAT M to CBEST M'!$A$2+'SAT M to CBEST M'!$B$2*F254)</f>
        <v/>
      </c>
      <c r="N254" s="11" t="str">
        <f>IF('GACE Math 201'!B254="","", IF(M254&lt;20, 20, IF(M254&gt;80, 80, M254)))</f>
        <v/>
      </c>
    </row>
    <row r="255" spans="1:14" x14ac:dyDescent="0.25">
      <c r="A255" s="11">
        <v>254</v>
      </c>
      <c r="B255" s="30"/>
      <c r="C255" s="25" t="str">
        <f t="shared" si="27"/>
        <v/>
      </c>
      <c r="D255" s="25" t="str">
        <f t="shared" si="31"/>
        <v/>
      </c>
      <c r="E255" s="25" t="str">
        <f t="shared" si="32"/>
        <v/>
      </c>
      <c r="F255" s="11" t="str">
        <f>IF('GACE Math 201'!E255="","",IF('GACE Math 201'!E255&lt;'ACT M to SAT M'!$A$2,'ACT M to SAT M'!$B$2,IF('GACE Math 201'!E255&gt;'ACT M to SAT M'!A$28,'ACT M to SAT M'!B$28,VLOOKUP(E255,'ACT M to SAT M'!A:B,2,FALSE))))</f>
        <v/>
      </c>
      <c r="G255" s="11" t="str">
        <f t="shared" si="28"/>
        <v/>
      </c>
      <c r="H255" s="11" t="str">
        <f t="shared" si="33"/>
        <v/>
      </c>
      <c r="I255" s="11" t="str">
        <f t="shared" si="29"/>
        <v/>
      </c>
      <c r="J255" s="11" t="str">
        <f t="shared" si="34"/>
        <v/>
      </c>
      <c r="K255" s="11" t="str">
        <f t="shared" si="30"/>
        <v/>
      </c>
      <c r="L255" s="11" t="str">
        <f t="shared" si="35"/>
        <v/>
      </c>
      <c r="M255" s="11" t="str">
        <f>IF('GACE Math 201'!B255="","",'SAT M to CBEST M'!$A$2+'SAT M to CBEST M'!$B$2*F255)</f>
        <v/>
      </c>
      <c r="N255" s="11" t="str">
        <f>IF('GACE Math 201'!B255="","", IF(M255&lt;20, 20, IF(M255&gt;80, 80, M255)))</f>
        <v/>
      </c>
    </row>
    <row r="256" spans="1:14" x14ac:dyDescent="0.25">
      <c r="A256" s="11">
        <v>255</v>
      </c>
      <c r="B256" s="30"/>
      <c r="C256" s="25" t="str">
        <f t="shared" si="27"/>
        <v/>
      </c>
      <c r="D256" s="25" t="str">
        <f t="shared" si="31"/>
        <v/>
      </c>
      <c r="E256" s="25" t="str">
        <f t="shared" si="32"/>
        <v/>
      </c>
      <c r="F256" s="11" t="str">
        <f>IF('GACE Math 201'!E256="","",IF('GACE Math 201'!E256&lt;'ACT M to SAT M'!$A$2,'ACT M to SAT M'!$B$2,IF('GACE Math 201'!E256&gt;'ACT M to SAT M'!A$28,'ACT M to SAT M'!B$28,VLOOKUP(E256,'ACT M to SAT M'!A:B,2,FALSE))))</f>
        <v/>
      </c>
      <c r="G256" s="11" t="str">
        <f t="shared" si="28"/>
        <v/>
      </c>
      <c r="H256" s="11" t="str">
        <f t="shared" si="33"/>
        <v/>
      </c>
      <c r="I256" s="11" t="str">
        <f t="shared" si="29"/>
        <v/>
      </c>
      <c r="J256" s="11" t="str">
        <f t="shared" si="34"/>
        <v/>
      </c>
      <c r="K256" s="11" t="str">
        <f t="shared" si="30"/>
        <v/>
      </c>
      <c r="L256" s="11" t="str">
        <f t="shared" si="35"/>
        <v/>
      </c>
      <c r="M256" s="11" t="str">
        <f>IF('GACE Math 201'!B256="","",'SAT M to CBEST M'!$A$2+'SAT M to CBEST M'!$B$2*F256)</f>
        <v/>
      </c>
      <c r="N256" s="11" t="str">
        <f>IF('GACE Math 201'!B256="","", IF(M256&lt;20, 20, IF(M256&gt;80, 80, M256)))</f>
        <v/>
      </c>
    </row>
    <row r="257" spans="1:14" x14ac:dyDescent="0.25">
      <c r="A257" s="11">
        <v>256</v>
      </c>
      <c r="B257" s="30"/>
      <c r="C257" s="25" t="str">
        <f t="shared" si="27"/>
        <v/>
      </c>
      <c r="D257" s="25" t="str">
        <f t="shared" si="31"/>
        <v/>
      </c>
      <c r="E257" s="25" t="str">
        <f t="shared" si="32"/>
        <v/>
      </c>
      <c r="F257" s="11" t="str">
        <f>IF('GACE Math 201'!E257="","",IF('GACE Math 201'!E257&lt;'ACT M to SAT M'!$A$2,'ACT M to SAT M'!$B$2,IF('GACE Math 201'!E257&gt;'ACT M to SAT M'!A$28,'ACT M to SAT M'!B$28,VLOOKUP(E257,'ACT M to SAT M'!A:B,2,FALSE))))</f>
        <v/>
      </c>
      <c r="G257" s="11" t="str">
        <f t="shared" si="28"/>
        <v/>
      </c>
      <c r="H257" s="11" t="str">
        <f t="shared" si="33"/>
        <v/>
      </c>
      <c r="I257" s="11" t="str">
        <f t="shared" si="29"/>
        <v/>
      </c>
      <c r="J257" s="11" t="str">
        <f t="shared" si="34"/>
        <v/>
      </c>
      <c r="K257" s="11" t="str">
        <f t="shared" si="30"/>
        <v/>
      </c>
      <c r="L257" s="11" t="str">
        <f t="shared" si="35"/>
        <v/>
      </c>
      <c r="M257" s="11" t="str">
        <f>IF('GACE Math 201'!B257="","",'SAT M to CBEST M'!$A$2+'SAT M to CBEST M'!$B$2*F257)</f>
        <v/>
      </c>
      <c r="N257" s="11" t="str">
        <f>IF('GACE Math 201'!B257="","", IF(M257&lt;20, 20, IF(M257&gt;80, 80, M257)))</f>
        <v/>
      </c>
    </row>
    <row r="258" spans="1:14" x14ac:dyDescent="0.25">
      <c r="A258" s="11">
        <v>257</v>
      </c>
      <c r="B258" s="30"/>
      <c r="C258" s="25" t="str">
        <f t="shared" ref="C258:C321" si="36">IF(B258="","",IF(B258&gt;=250, upperinterceptPAAM201toACTM+B258*upperslopePAAM201toACTM, lowerinterceptPAAM201toACTM+B258*lowerslopePAAM201toACTM))</f>
        <v/>
      </c>
      <c r="D258" s="25" t="str">
        <f t="shared" si="31"/>
        <v/>
      </c>
      <c r="E258" s="25" t="str">
        <f t="shared" si="32"/>
        <v/>
      </c>
      <c r="F258" s="11" t="str">
        <f>IF('GACE Math 201'!E258="","",IF('GACE Math 201'!E258&lt;'ACT M to SAT M'!$A$2,'ACT M to SAT M'!$B$2,IF('GACE Math 201'!E258&gt;'ACT M to SAT M'!A$28,'ACT M to SAT M'!B$28,VLOOKUP(E258,'ACT M to SAT M'!A:B,2,FALSE))))</f>
        <v/>
      </c>
      <c r="G258" s="11" t="str">
        <f t="shared" ref="G258:G321" si="37">IF(B258="","",interceptACTMtoPCM5732+slopeACTMtoPCM5732*E258)</f>
        <v/>
      </c>
      <c r="H258" s="11" t="str">
        <f t="shared" si="33"/>
        <v/>
      </c>
      <c r="I258" s="11" t="str">
        <f t="shared" ref="I258:I321" si="38">IF(B258="","",interceptACTMtoPCM5733+slopeACTMtoPCM5733*E258)</f>
        <v/>
      </c>
      <c r="J258" s="11" t="str">
        <f t="shared" si="34"/>
        <v/>
      </c>
      <c r="K258" s="11" t="str">
        <f t="shared" ref="K258:K321" si="39">IF(B258="","",IF(E258&gt;=16, upperinterceptACTMtoPAAM211+E258*upperslopeACTMtoPAAM211, lowerinterceptACTMtoPAAM211+E258*lowerslopeACTMtoPAAM211))</f>
        <v/>
      </c>
      <c r="L258" s="11" t="str">
        <f t="shared" si="35"/>
        <v/>
      </c>
      <c r="M258" s="11" t="str">
        <f>IF('GACE Math 201'!B258="","",'SAT M to CBEST M'!$A$2+'SAT M to CBEST M'!$B$2*F258)</f>
        <v/>
      </c>
      <c r="N258" s="11" t="str">
        <f>IF('GACE Math 201'!B258="","", IF(M258&lt;20, 20, IF(M258&gt;80, 80, M258)))</f>
        <v/>
      </c>
    </row>
    <row r="259" spans="1:14" x14ac:dyDescent="0.25">
      <c r="A259" s="11">
        <v>258</v>
      </c>
      <c r="B259" s="30"/>
      <c r="C259" s="25" t="str">
        <f t="shared" si="36"/>
        <v/>
      </c>
      <c r="D259" s="25" t="str">
        <f t="shared" ref="D259:D322" si="40">IF(B259="","", IF(C259&lt;1, 1, IF(C259&gt;36, 36, C259)))</f>
        <v/>
      </c>
      <c r="E259" s="25" t="str">
        <f t="shared" ref="E259:E322" si="41">IF(ISBLANK(B259), "", ROUND(D259, 0))</f>
        <v/>
      </c>
      <c r="F259" s="11" t="str">
        <f>IF('GACE Math 201'!E259="","",IF('GACE Math 201'!E259&lt;'ACT M to SAT M'!$A$2,'ACT M to SAT M'!$B$2,IF('GACE Math 201'!E259&gt;'ACT M to SAT M'!A$28,'ACT M to SAT M'!B$28,VLOOKUP(E259,'ACT M to SAT M'!A:B,2,FALSE))))</f>
        <v/>
      </c>
      <c r="G259" s="11" t="str">
        <f t="shared" si="37"/>
        <v/>
      </c>
      <c r="H259" s="11" t="str">
        <f t="shared" ref="H259:H322" si="42">IF(B259="","", IF(G259&lt;100, 100, IF(G259&gt;200, 200, G259)))</f>
        <v/>
      </c>
      <c r="I259" s="11" t="str">
        <f t="shared" si="38"/>
        <v/>
      </c>
      <c r="J259" s="11" t="str">
        <f t="shared" ref="J259:J322" si="43">IF(B259="","", IF(I259&lt;100, 100, IF(I259&gt;200, 200, I259)))</f>
        <v/>
      </c>
      <c r="K259" s="11" t="str">
        <f t="shared" si="39"/>
        <v/>
      </c>
      <c r="L259" s="11" t="str">
        <f t="shared" ref="L259:L322" si="44">IF(B259="","", IF(K259&lt;100, 100, IF(K259&gt;300, 300, K259)))</f>
        <v/>
      </c>
      <c r="M259" s="11" t="str">
        <f>IF('GACE Math 201'!B259="","",'SAT M to CBEST M'!$A$2+'SAT M to CBEST M'!$B$2*F259)</f>
        <v/>
      </c>
      <c r="N259" s="11" t="str">
        <f>IF('GACE Math 201'!B259="","", IF(M259&lt;20, 20, IF(M259&gt;80, 80, M259)))</f>
        <v/>
      </c>
    </row>
    <row r="260" spans="1:14" x14ac:dyDescent="0.25">
      <c r="A260" s="11">
        <v>259</v>
      </c>
      <c r="B260" s="30"/>
      <c r="C260" s="25" t="str">
        <f t="shared" si="36"/>
        <v/>
      </c>
      <c r="D260" s="25" t="str">
        <f t="shared" si="40"/>
        <v/>
      </c>
      <c r="E260" s="25" t="str">
        <f t="shared" si="41"/>
        <v/>
      </c>
      <c r="F260" s="11" t="str">
        <f>IF('GACE Math 201'!E260="","",IF('GACE Math 201'!E260&lt;'ACT M to SAT M'!$A$2,'ACT M to SAT M'!$B$2,IF('GACE Math 201'!E260&gt;'ACT M to SAT M'!A$28,'ACT M to SAT M'!B$28,VLOOKUP(E260,'ACT M to SAT M'!A:B,2,FALSE))))</f>
        <v/>
      </c>
      <c r="G260" s="11" t="str">
        <f t="shared" si="37"/>
        <v/>
      </c>
      <c r="H260" s="11" t="str">
        <f t="shared" si="42"/>
        <v/>
      </c>
      <c r="I260" s="11" t="str">
        <f t="shared" si="38"/>
        <v/>
      </c>
      <c r="J260" s="11" t="str">
        <f t="shared" si="43"/>
        <v/>
      </c>
      <c r="K260" s="11" t="str">
        <f t="shared" si="39"/>
        <v/>
      </c>
      <c r="L260" s="11" t="str">
        <f t="shared" si="44"/>
        <v/>
      </c>
      <c r="M260" s="11" t="str">
        <f>IF('GACE Math 201'!B260="","",'SAT M to CBEST M'!$A$2+'SAT M to CBEST M'!$B$2*F260)</f>
        <v/>
      </c>
      <c r="N260" s="11" t="str">
        <f>IF('GACE Math 201'!B260="","", IF(M260&lt;20, 20, IF(M260&gt;80, 80, M260)))</f>
        <v/>
      </c>
    </row>
    <row r="261" spans="1:14" x14ac:dyDescent="0.25">
      <c r="A261" s="11">
        <v>260</v>
      </c>
      <c r="B261" s="30"/>
      <c r="C261" s="25" t="str">
        <f t="shared" si="36"/>
        <v/>
      </c>
      <c r="D261" s="25" t="str">
        <f t="shared" si="40"/>
        <v/>
      </c>
      <c r="E261" s="25" t="str">
        <f t="shared" si="41"/>
        <v/>
      </c>
      <c r="F261" s="11" t="str">
        <f>IF('GACE Math 201'!E261="","",IF('GACE Math 201'!E261&lt;'ACT M to SAT M'!$A$2,'ACT M to SAT M'!$B$2,IF('GACE Math 201'!E261&gt;'ACT M to SAT M'!A$28,'ACT M to SAT M'!B$28,VLOOKUP(E261,'ACT M to SAT M'!A:B,2,FALSE))))</f>
        <v/>
      </c>
      <c r="G261" s="11" t="str">
        <f t="shared" si="37"/>
        <v/>
      </c>
      <c r="H261" s="11" t="str">
        <f t="shared" si="42"/>
        <v/>
      </c>
      <c r="I261" s="11" t="str">
        <f t="shared" si="38"/>
        <v/>
      </c>
      <c r="J261" s="11" t="str">
        <f t="shared" si="43"/>
        <v/>
      </c>
      <c r="K261" s="11" t="str">
        <f t="shared" si="39"/>
        <v/>
      </c>
      <c r="L261" s="11" t="str">
        <f t="shared" si="44"/>
        <v/>
      </c>
      <c r="M261" s="11" t="str">
        <f>IF('GACE Math 201'!B261="","",'SAT M to CBEST M'!$A$2+'SAT M to CBEST M'!$B$2*F261)</f>
        <v/>
      </c>
      <c r="N261" s="11" t="str">
        <f>IF('GACE Math 201'!B261="","", IF(M261&lt;20, 20, IF(M261&gt;80, 80, M261)))</f>
        <v/>
      </c>
    </row>
    <row r="262" spans="1:14" x14ac:dyDescent="0.25">
      <c r="A262" s="11">
        <v>261</v>
      </c>
      <c r="B262" s="30"/>
      <c r="C262" s="25" t="str">
        <f t="shared" si="36"/>
        <v/>
      </c>
      <c r="D262" s="25" t="str">
        <f t="shared" si="40"/>
        <v/>
      </c>
      <c r="E262" s="25" t="str">
        <f t="shared" si="41"/>
        <v/>
      </c>
      <c r="F262" s="11" t="str">
        <f>IF('GACE Math 201'!E262="","",IF('GACE Math 201'!E262&lt;'ACT M to SAT M'!$A$2,'ACT M to SAT M'!$B$2,IF('GACE Math 201'!E262&gt;'ACT M to SAT M'!A$28,'ACT M to SAT M'!B$28,VLOOKUP(E262,'ACT M to SAT M'!A:B,2,FALSE))))</f>
        <v/>
      </c>
      <c r="G262" s="11" t="str">
        <f t="shared" si="37"/>
        <v/>
      </c>
      <c r="H262" s="11" t="str">
        <f t="shared" si="42"/>
        <v/>
      </c>
      <c r="I262" s="11" t="str">
        <f t="shared" si="38"/>
        <v/>
      </c>
      <c r="J262" s="11" t="str">
        <f t="shared" si="43"/>
        <v/>
      </c>
      <c r="K262" s="11" t="str">
        <f t="shared" si="39"/>
        <v/>
      </c>
      <c r="L262" s="11" t="str">
        <f t="shared" si="44"/>
        <v/>
      </c>
      <c r="M262" s="11" t="str">
        <f>IF('GACE Math 201'!B262="","",'SAT M to CBEST M'!$A$2+'SAT M to CBEST M'!$B$2*F262)</f>
        <v/>
      </c>
      <c r="N262" s="11" t="str">
        <f>IF('GACE Math 201'!B262="","", IF(M262&lt;20, 20, IF(M262&gt;80, 80, M262)))</f>
        <v/>
      </c>
    </row>
    <row r="263" spans="1:14" x14ac:dyDescent="0.25">
      <c r="A263" s="11">
        <v>262</v>
      </c>
      <c r="B263" s="30"/>
      <c r="C263" s="25" t="str">
        <f t="shared" si="36"/>
        <v/>
      </c>
      <c r="D263" s="25" t="str">
        <f t="shared" si="40"/>
        <v/>
      </c>
      <c r="E263" s="25" t="str">
        <f t="shared" si="41"/>
        <v/>
      </c>
      <c r="F263" s="11" t="str">
        <f>IF('GACE Math 201'!E263="","",IF('GACE Math 201'!E263&lt;'ACT M to SAT M'!$A$2,'ACT M to SAT M'!$B$2,IF('GACE Math 201'!E263&gt;'ACT M to SAT M'!A$28,'ACT M to SAT M'!B$28,VLOOKUP(E263,'ACT M to SAT M'!A:B,2,FALSE))))</f>
        <v/>
      </c>
      <c r="G263" s="11" t="str">
        <f t="shared" si="37"/>
        <v/>
      </c>
      <c r="H263" s="11" t="str">
        <f t="shared" si="42"/>
        <v/>
      </c>
      <c r="I263" s="11" t="str">
        <f t="shared" si="38"/>
        <v/>
      </c>
      <c r="J263" s="11" t="str">
        <f t="shared" si="43"/>
        <v/>
      </c>
      <c r="K263" s="11" t="str">
        <f t="shared" si="39"/>
        <v/>
      </c>
      <c r="L263" s="11" t="str">
        <f t="shared" si="44"/>
        <v/>
      </c>
      <c r="M263" s="11" t="str">
        <f>IF('GACE Math 201'!B263="","",'SAT M to CBEST M'!$A$2+'SAT M to CBEST M'!$B$2*F263)</f>
        <v/>
      </c>
      <c r="N263" s="11" t="str">
        <f>IF('GACE Math 201'!B263="","", IF(M263&lt;20, 20, IF(M263&gt;80, 80, M263)))</f>
        <v/>
      </c>
    </row>
    <row r="264" spans="1:14" x14ac:dyDescent="0.25">
      <c r="A264" s="11">
        <v>263</v>
      </c>
      <c r="B264" s="30"/>
      <c r="C264" s="25" t="str">
        <f t="shared" si="36"/>
        <v/>
      </c>
      <c r="D264" s="25" t="str">
        <f t="shared" si="40"/>
        <v/>
      </c>
      <c r="E264" s="25" t="str">
        <f t="shared" si="41"/>
        <v/>
      </c>
      <c r="F264" s="11" t="str">
        <f>IF('GACE Math 201'!E264="","",IF('GACE Math 201'!E264&lt;'ACT M to SAT M'!$A$2,'ACT M to SAT M'!$B$2,IF('GACE Math 201'!E264&gt;'ACT M to SAT M'!A$28,'ACT M to SAT M'!B$28,VLOOKUP(E264,'ACT M to SAT M'!A:B,2,FALSE))))</f>
        <v/>
      </c>
      <c r="G264" s="11" t="str">
        <f t="shared" si="37"/>
        <v/>
      </c>
      <c r="H264" s="11" t="str">
        <f t="shared" si="42"/>
        <v/>
      </c>
      <c r="I264" s="11" t="str">
        <f t="shared" si="38"/>
        <v/>
      </c>
      <c r="J264" s="11" t="str">
        <f t="shared" si="43"/>
        <v/>
      </c>
      <c r="K264" s="11" t="str">
        <f t="shared" si="39"/>
        <v/>
      </c>
      <c r="L264" s="11" t="str">
        <f t="shared" si="44"/>
        <v/>
      </c>
      <c r="M264" s="11" t="str">
        <f>IF('GACE Math 201'!B264="","",'SAT M to CBEST M'!$A$2+'SAT M to CBEST M'!$B$2*F264)</f>
        <v/>
      </c>
      <c r="N264" s="11" t="str">
        <f>IF('GACE Math 201'!B264="","", IF(M264&lt;20, 20, IF(M264&gt;80, 80, M264)))</f>
        <v/>
      </c>
    </row>
    <row r="265" spans="1:14" x14ac:dyDescent="0.25">
      <c r="A265" s="11">
        <v>264</v>
      </c>
      <c r="B265" s="30"/>
      <c r="C265" s="25" t="str">
        <f t="shared" si="36"/>
        <v/>
      </c>
      <c r="D265" s="25" t="str">
        <f t="shared" si="40"/>
        <v/>
      </c>
      <c r="E265" s="25" t="str">
        <f t="shared" si="41"/>
        <v/>
      </c>
      <c r="F265" s="11" t="str">
        <f>IF('GACE Math 201'!E265="","",IF('GACE Math 201'!E265&lt;'ACT M to SAT M'!$A$2,'ACT M to SAT M'!$B$2,IF('GACE Math 201'!E265&gt;'ACT M to SAT M'!A$28,'ACT M to SAT M'!B$28,VLOOKUP(E265,'ACT M to SAT M'!A:B,2,FALSE))))</f>
        <v/>
      </c>
      <c r="G265" s="11" t="str">
        <f t="shared" si="37"/>
        <v/>
      </c>
      <c r="H265" s="11" t="str">
        <f t="shared" si="42"/>
        <v/>
      </c>
      <c r="I265" s="11" t="str">
        <f t="shared" si="38"/>
        <v/>
      </c>
      <c r="J265" s="11" t="str">
        <f t="shared" si="43"/>
        <v/>
      </c>
      <c r="K265" s="11" t="str">
        <f t="shared" si="39"/>
        <v/>
      </c>
      <c r="L265" s="11" t="str">
        <f t="shared" si="44"/>
        <v/>
      </c>
      <c r="M265" s="11" t="str">
        <f>IF('GACE Math 201'!B265="","",'SAT M to CBEST M'!$A$2+'SAT M to CBEST M'!$B$2*F265)</f>
        <v/>
      </c>
      <c r="N265" s="11" t="str">
        <f>IF('GACE Math 201'!B265="","", IF(M265&lt;20, 20, IF(M265&gt;80, 80, M265)))</f>
        <v/>
      </c>
    </row>
    <row r="266" spans="1:14" x14ac:dyDescent="0.25">
      <c r="A266" s="11">
        <v>265</v>
      </c>
      <c r="B266" s="30"/>
      <c r="C266" s="25" t="str">
        <f t="shared" si="36"/>
        <v/>
      </c>
      <c r="D266" s="25" t="str">
        <f t="shared" si="40"/>
        <v/>
      </c>
      <c r="E266" s="25" t="str">
        <f t="shared" si="41"/>
        <v/>
      </c>
      <c r="F266" s="11" t="str">
        <f>IF('GACE Math 201'!E266="","",IF('GACE Math 201'!E266&lt;'ACT M to SAT M'!$A$2,'ACT M to SAT M'!$B$2,IF('GACE Math 201'!E266&gt;'ACT M to SAT M'!A$28,'ACT M to SAT M'!B$28,VLOOKUP(E266,'ACT M to SAT M'!A:B,2,FALSE))))</f>
        <v/>
      </c>
      <c r="G266" s="11" t="str">
        <f t="shared" si="37"/>
        <v/>
      </c>
      <c r="H266" s="11" t="str">
        <f t="shared" si="42"/>
        <v/>
      </c>
      <c r="I266" s="11" t="str">
        <f t="shared" si="38"/>
        <v/>
      </c>
      <c r="J266" s="11" t="str">
        <f t="shared" si="43"/>
        <v/>
      </c>
      <c r="K266" s="11" t="str">
        <f t="shared" si="39"/>
        <v/>
      </c>
      <c r="L266" s="11" t="str">
        <f t="shared" si="44"/>
        <v/>
      </c>
      <c r="M266" s="11" t="str">
        <f>IF('GACE Math 201'!B266="","",'SAT M to CBEST M'!$A$2+'SAT M to CBEST M'!$B$2*F266)</f>
        <v/>
      </c>
      <c r="N266" s="11" t="str">
        <f>IF('GACE Math 201'!B266="","", IF(M266&lt;20, 20, IF(M266&gt;80, 80, M266)))</f>
        <v/>
      </c>
    </row>
    <row r="267" spans="1:14" x14ac:dyDescent="0.25">
      <c r="A267" s="11">
        <v>266</v>
      </c>
      <c r="B267" s="30"/>
      <c r="C267" s="25" t="str">
        <f t="shared" si="36"/>
        <v/>
      </c>
      <c r="D267" s="25" t="str">
        <f t="shared" si="40"/>
        <v/>
      </c>
      <c r="E267" s="25" t="str">
        <f t="shared" si="41"/>
        <v/>
      </c>
      <c r="F267" s="11" t="str">
        <f>IF('GACE Math 201'!E267="","",IF('GACE Math 201'!E267&lt;'ACT M to SAT M'!$A$2,'ACT M to SAT M'!$B$2,IF('GACE Math 201'!E267&gt;'ACT M to SAT M'!A$28,'ACT M to SAT M'!B$28,VLOOKUP(E267,'ACT M to SAT M'!A:B,2,FALSE))))</f>
        <v/>
      </c>
      <c r="G267" s="11" t="str">
        <f t="shared" si="37"/>
        <v/>
      </c>
      <c r="H267" s="11" t="str">
        <f t="shared" si="42"/>
        <v/>
      </c>
      <c r="I267" s="11" t="str">
        <f t="shared" si="38"/>
        <v/>
      </c>
      <c r="J267" s="11" t="str">
        <f t="shared" si="43"/>
        <v/>
      </c>
      <c r="K267" s="11" t="str">
        <f t="shared" si="39"/>
        <v/>
      </c>
      <c r="L267" s="11" t="str">
        <f t="shared" si="44"/>
        <v/>
      </c>
      <c r="M267" s="11" t="str">
        <f>IF('GACE Math 201'!B267="","",'SAT M to CBEST M'!$A$2+'SAT M to CBEST M'!$B$2*F267)</f>
        <v/>
      </c>
      <c r="N267" s="11" t="str">
        <f>IF('GACE Math 201'!B267="","", IF(M267&lt;20, 20, IF(M267&gt;80, 80, M267)))</f>
        <v/>
      </c>
    </row>
    <row r="268" spans="1:14" x14ac:dyDescent="0.25">
      <c r="A268" s="11">
        <v>267</v>
      </c>
      <c r="B268" s="30"/>
      <c r="C268" s="25" t="str">
        <f t="shared" si="36"/>
        <v/>
      </c>
      <c r="D268" s="25" t="str">
        <f t="shared" si="40"/>
        <v/>
      </c>
      <c r="E268" s="25" t="str">
        <f t="shared" si="41"/>
        <v/>
      </c>
      <c r="F268" s="11" t="str">
        <f>IF('GACE Math 201'!E268="","",IF('GACE Math 201'!E268&lt;'ACT M to SAT M'!$A$2,'ACT M to SAT M'!$B$2,IF('GACE Math 201'!E268&gt;'ACT M to SAT M'!A$28,'ACT M to SAT M'!B$28,VLOOKUP(E268,'ACT M to SAT M'!A:B,2,FALSE))))</f>
        <v/>
      </c>
      <c r="G268" s="11" t="str">
        <f t="shared" si="37"/>
        <v/>
      </c>
      <c r="H268" s="11" t="str">
        <f t="shared" si="42"/>
        <v/>
      </c>
      <c r="I268" s="11" t="str">
        <f t="shared" si="38"/>
        <v/>
      </c>
      <c r="J268" s="11" t="str">
        <f t="shared" si="43"/>
        <v/>
      </c>
      <c r="K268" s="11" t="str">
        <f t="shared" si="39"/>
        <v/>
      </c>
      <c r="L268" s="11" t="str">
        <f t="shared" si="44"/>
        <v/>
      </c>
      <c r="M268" s="11" t="str">
        <f>IF('GACE Math 201'!B268="","",'SAT M to CBEST M'!$A$2+'SAT M to CBEST M'!$B$2*F268)</f>
        <v/>
      </c>
      <c r="N268" s="11" t="str">
        <f>IF('GACE Math 201'!B268="","", IF(M268&lt;20, 20, IF(M268&gt;80, 80, M268)))</f>
        <v/>
      </c>
    </row>
    <row r="269" spans="1:14" x14ac:dyDescent="0.25">
      <c r="A269" s="11">
        <v>268</v>
      </c>
      <c r="B269" s="30"/>
      <c r="C269" s="25" t="str">
        <f t="shared" si="36"/>
        <v/>
      </c>
      <c r="D269" s="25" t="str">
        <f t="shared" si="40"/>
        <v/>
      </c>
      <c r="E269" s="25" t="str">
        <f t="shared" si="41"/>
        <v/>
      </c>
      <c r="F269" s="11" t="str">
        <f>IF('GACE Math 201'!E269="","",IF('GACE Math 201'!E269&lt;'ACT M to SAT M'!$A$2,'ACT M to SAT M'!$B$2,IF('GACE Math 201'!E269&gt;'ACT M to SAT M'!A$28,'ACT M to SAT M'!B$28,VLOOKUP(E269,'ACT M to SAT M'!A:B,2,FALSE))))</f>
        <v/>
      </c>
      <c r="G269" s="11" t="str">
        <f t="shared" si="37"/>
        <v/>
      </c>
      <c r="H269" s="11" t="str">
        <f t="shared" si="42"/>
        <v/>
      </c>
      <c r="I269" s="11" t="str">
        <f t="shared" si="38"/>
        <v/>
      </c>
      <c r="J269" s="11" t="str">
        <f t="shared" si="43"/>
        <v/>
      </c>
      <c r="K269" s="11" t="str">
        <f t="shared" si="39"/>
        <v/>
      </c>
      <c r="L269" s="11" t="str">
        <f t="shared" si="44"/>
        <v/>
      </c>
      <c r="M269" s="11" t="str">
        <f>IF('GACE Math 201'!B269="","",'SAT M to CBEST M'!$A$2+'SAT M to CBEST M'!$B$2*F269)</f>
        <v/>
      </c>
      <c r="N269" s="11" t="str">
        <f>IF('GACE Math 201'!B269="","", IF(M269&lt;20, 20, IF(M269&gt;80, 80, M269)))</f>
        <v/>
      </c>
    </row>
    <row r="270" spans="1:14" x14ac:dyDescent="0.25">
      <c r="A270" s="11">
        <v>269</v>
      </c>
      <c r="B270" s="30"/>
      <c r="C270" s="25" t="str">
        <f t="shared" si="36"/>
        <v/>
      </c>
      <c r="D270" s="25" t="str">
        <f t="shared" si="40"/>
        <v/>
      </c>
      <c r="E270" s="25" t="str">
        <f t="shared" si="41"/>
        <v/>
      </c>
      <c r="F270" s="11" t="str">
        <f>IF('GACE Math 201'!E270="","",IF('GACE Math 201'!E270&lt;'ACT M to SAT M'!$A$2,'ACT M to SAT M'!$B$2,IF('GACE Math 201'!E270&gt;'ACT M to SAT M'!A$28,'ACT M to SAT M'!B$28,VLOOKUP(E270,'ACT M to SAT M'!A:B,2,FALSE))))</f>
        <v/>
      </c>
      <c r="G270" s="11" t="str">
        <f t="shared" si="37"/>
        <v/>
      </c>
      <c r="H270" s="11" t="str">
        <f t="shared" si="42"/>
        <v/>
      </c>
      <c r="I270" s="11" t="str">
        <f t="shared" si="38"/>
        <v/>
      </c>
      <c r="J270" s="11" t="str">
        <f t="shared" si="43"/>
        <v/>
      </c>
      <c r="K270" s="11" t="str">
        <f t="shared" si="39"/>
        <v/>
      </c>
      <c r="L270" s="11" t="str">
        <f t="shared" si="44"/>
        <v/>
      </c>
      <c r="M270" s="11" t="str">
        <f>IF('GACE Math 201'!B270="","",'SAT M to CBEST M'!$A$2+'SAT M to CBEST M'!$B$2*F270)</f>
        <v/>
      </c>
      <c r="N270" s="11" t="str">
        <f>IF('GACE Math 201'!B270="","", IF(M270&lt;20, 20, IF(M270&gt;80, 80, M270)))</f>
        <v/>
      </c>
    </row>
    <row r="271" spans="1:14" x14ac:dyDescent="0.25">
      <c r="A271" s="11">
        <v>270</v>
      </c>
      <c r="B271" s="30"/>
      <c r="C271" s="25" t="str">
        <f t="shared" si="36"/>
        <v/>
      </c>
      <c r="D271" s="25" t="str">
        <f t="shared" si="40"/>
        <v/>
      </c>
      <c r="E271" s="25" t="str">
        <f t="shared" si="41"/>
        <v/>
      </c>
      <c r="F271" s="11" t="str">
        <f>IF('GACE Math 201'!E271="","",IF('GACE Math 201'!E271&lt;'ACT M to SAT M'!$A$2,'ACT M to SAT M'!$B$2,IF('GACE Math 201'!E271&gt;'ACT M to SAT M'!A$28,'ACT M to SAT M'!B$28,VLOOKUP(E271,'ACT M to SAT M'!A:B,2,FALSE))))</f>
        <v/>
      </c>
      <c r="G271" s="11" t="str">
        <f t="shared" si="37"/>
        <v/>
      </c>
      <c r="H271" s="11" t="str">
        <f t="shared" si="42"/>
        <v/>
      </c>
      <c r="I271" s="11" t="str">
        <f t="shared" si="38"/>
        <v/>
      </c>
      <c r="J271" s="11" t="str">
        <f t="shared" si="43"/>
        <v/>
      </c>
      <c r="K271" s="11" t="str">
        <f t="shared" si="39"/>
        <v/>
      </c>
      <c r="L271" s="11" t="str">
        <f t="shared" si="44"/>
        <v/>
      </c>
      <c r="M271" s="11" t="str">
        <f>IF('GACE Math 201'!B271="","",'SAT M to CBEST M'!$A$2+'SAT M to CBEST M'!$B$2*F271)</f>
        <v/>
      </c>
      <c r="N271" s="11" t="str">
        <f>IF('GACE Math 201'!B271="","", IF(M271&lt;20, 20, IF(M271&gt;80, 80, M271)))</f>
        <v/>
      </c>
    </row>
    <row r="272" spans="1:14" x14ac:dyDescent="0.25">
      <c r="A272" s="11">
        <v>271</v>
      </c>
      <c r="B272" s="30"/>
      <c r="C272" s="25" t="str">
        <f t="shared" si="36"/>
        <v/>
      </c>
      <c r="D272" s="25" t="str">
        <f t="shared" si="40"/>
        <v/>
      </c>
      <c r="E272" s="25" t="str">
        <f t="shared" si="41"/>
        <v/>
      </c>
      <c r="F272" s="11" t="str">
        <f>IF('GACE Math 201'!E272="","",IF('GACE Math 201'!E272&lt;'ACT M to SAT M'!$A$2,'ACT M to SAT M'!$B$2,IF('GACE Math 201'!E272&gt;'ACT M to SAT M'!A$28,'ACT M to SAT M'!B$28,VLOOKUP(E272,'ACT M to SAT M'!A:B,2,FALSE))))</f>
        <v/>
      </c>
      <c r="G272" s="11" t="str">
        <f t="shared" si="37"/>
        <v/>
      </c>
      <c r="H272" s="11" t="str">
        <f t="shared" si="42"/>
        <v/>
      </c>
      <c r="I272" s="11" t="str">
        <f t="shared" si="38"/>
        <v/>
      </c>
      <c r="J272" s="11" t="str">
        <f t="shared" si="43"/>
        <v/>
      </c>
      <c r="K272" s="11" t="str">
        <f t="shared" si="39"/>
        <v/>
      </c>
      <c r="L272" s="11" t="str">
        <f t="shared" si="44"/>
        <v/>
      </c>
      <c r="M272" s="11" t="str">
        <f>IF('GACE Math 201'!B272="","",'SAT M to CBEST M'!$A$2+'SAT M to CBEST M'!$B$2*F272)</f>
        <v/>
      </c>
      <c r="N272" s="11" t="str">
        <f>IF('GACE Math 201'!B272="","", IF(M272&lt;20, 20, IF(M272&gt;80, 80, M272)))</f>
        <v/>
      </c>
    </row>
    <row r="273" spans="1:14" x14ac:dyDescent="0.25">
      <c r="A273" s="11">
        <v>272</v>
      </c>
      <c r="B273" s="30"/>
      <c r="C273" s="25" t="str">
        <f t="shared" si="36"/>
        <v/>
      </c>
      <c r="D273" s="25" t="str">
        <f t="shared" si="40"/>
        <v/>
      </c>
      <c r="E273" s="25" t="str">
        <f t="shared" si="41"/>
        <v/>
      </c>
      <c r="F273" s="11" t="str">
        <f>IF('GACE Math 201'!E273="","",IF('GACE Math 201'!E273&lt;'ACT M to SAT M'!$A$2,'ACT M to SAT M'!$B$2,IF('GACE Math 201'!E273&gt;'ACT M to SAT M'!A$28,'ACT M to SAT M'!B$28,VLOOKUP(E273,'ACT M to SAT M'!A:B,2,FALSE))))</f>
        <v/>
      </c>
      <c r="G273" s="11" t="str">
        <f t="shared" si="37"/>
        <v/>
      </c>
      <c r="H273" s="11" t="str">
        <f t="shared" si="42"/>
        <v/>
      </c>
      <c r="I273" s="11" t="str">
        <f t="shared" si="38"/>
        <v/>
      </c>
      <c r="J273" s="11" t="str">
        <f t="shared" si="43"/>
        <v/>
      </c>
      <c r="K273" s="11" t="str">
        <f t="shared" si="39"/>
        <v/>
      </c>
      <c r="L273" s="11" t="str">
        <f t="shared" si="44"/>
        <v/>
      </c>
      <c r="M273" s="11" t="str">
        <f>IF('GACE Math 201'!B273="","",'SAT M to CBEST M'!$A$2+'SAT M to CBEST M'!$B$2*F273)</f>
        <v/>
      </c>
      <c r="N273" s="11" t="str">
        <f>IF('GACE Math 201'!B273="","", IF(M273&lt;20, 20, IF(M273&gt;80, 80, M273)))</f>
        <v/>
      </c>
    </row>
    <row r="274" spans="1:14" x14ac:dyDescent="0.25">
      <c r="A274" s="11">
        <v>273</v>
      </c>
      <c r="B274" s="30"/>
      <c r="C274" s="25" t="str">
        <f t="shared" si="36"/>
        <v/>
      </c>
      <c r="D274" s="25" t="str">
        <f t="shared" si="40"/>
        <v/>
      </c>
      <c r="E274" s="25" t="str">
        <f t="shared" si="41"/>
        <v/>
      </c>
      <c r="F274" s="11" t="str">
        <f>IF('GACE Math 201'!E274="","",IF('GACE Math 201'!E274&lt;'ACT M to SAT M'!$A$2,'ACT M to SAT M'!$B$2,IF('GACE Math 201'!E274&gt;'ACT M to SAT M'!A$28,'ACT M to SAT M'!B$28,VLOOKUP(E274,'ACT M to SAT M'!A:B,2,FALSE))))</f>
        <v/>
      </c>
      <c r="G274" s="11" t="str">
        <f t="shared" si="37"/>
        <v/>
      </c>
      <c r="H274" s="11" t="str">
        <f t="shared" si="42"/>
        <v/>
      </c>
      <c r="I274" s="11" t="str">
        <f t="shared" si="38"/>
        <v/>
      </c>
      <c r="J274" s="11" t="str">
        <f t="shared" si="43"/>
        <v/>
      </c>
      <c r="K274" s="11" t="str">
        <f t="shared" si="39"/>
        <v/>
      </c>
      <c r="L274" s="11" t="str">
        <f t="shared" si="44"/>
        <v/>
      </c>
      <c r="M274" s="11" t="str">
        <f>IF('GACE Math 201'!B274="","",'SAT M to CBEST M'!$A$2+'SAT M to CBEST M'!$B$2*F274)</f>
        <v/>
      </c>
      <c r="N274" s="11" t="str">
        <f>IF('GACE Math 201'!B274="","", IF(M274&lt;20, 20, IF(M274&gt;80, 80, M274)))</f>
        <v/>
      </c>
    </row>
    <row r="275" spans="1:14" x14ac:dyDescent="0.25">
      <c r="A275" s="11">
        <v>274</v>
      </c>
      <c r="B275" s="30"/>
      <c r="C275" s="25" t="str">
        <f t="shared" si="36"/>
        <v/>
      </c>
      <c r="D275" s="25" t="str">
        <f t="shared" si="40"/>
        <v/>
      </c>
      <c r="E275" s="25" t="str">
        <f t="shared" si="41"/>
        <v/>
      </c>
      <c r="F275" s="11" t="str">
        <f>IF('GACE Math 201'!E275="","",IF('GACE Math 201'!E275&lt;'ACT M to SAT M'!$A$2,'ACT M to SAT M'!$B$2,IF('GACE Math 201'!E275&gt;'ACT M to SAT M'!A$28,'ACT M to SAT M'!B$28,VLOOKUP(E275,'ACT M to SAT M'!A:B,2,FALSE))))</f>
        <v/>
      </c>
      <c r="G275" s="11" t="str">
        <f t="shared" si="37"/>
        <v/>
      </c>
      <c r="H275" s="11" t="str">
        <f t="shared" si="42"/>
        <v/>
      </c>
      <c r="I275" s="11" t="str">
        <f t="shared" si="38"/>
        <v/>
      </c>
      <c r="J275" s="11" t="str">
        <f t="shared" si="43"/>
        <v/>
      </c>
      <c r="K275" s="11" t="str">
        <f t="shared" si="39"/>
        <v/>
      </c>
      <c r="L275" s="11" t="str">
        <f t="shared" si="44"/>
        <v/>
      </c>
      <c r="M275" s="11" t="str">
        <f>IF('GACE Math 201'!B275="","",'SAT M to CBEST M'!$A$2+'SAT M to CBEST M'!$B$2*F275)</f>
        <v/>
      </c>
      <c r="N275" s="11" t="str">
        <f>IF('GACE Math 201'!B275="","", IF(M275&lt;20, 20, IF(M275&gt;80, 80, M275)))</f>
        <v/>
      </c>
    </row>
    <row r="276" spans="1:14" x14ac:dyDescent="0.25">
      <c r="A276" s="11">
        <v>275</v>
      </c>
      <c r="B276" s="30"/>
      <c r="C276" s="25" t="str">
        <f t="shared" si="36"/>
        <v/>
      </c>
      <c r="D276" s="25" t="str">
        <f t="shared" si="40"/>
        <v/>
      </c>
      <c r="E276" s="25" t="str">
        <f t="shared" si="41"/>
        <v/>
      </c>
      <c r="F276" s="11" t="str">
        <f>IF('GACE Math 201'!E276="","",IF('GACE Math 201'!E276&lt;'ACT M to SAT M'!$A$2,'ACT M to SAT M'!$B$2,IF('GACE Math 201'!E276&gt;'ACT M to SAT M'!A$28,'ACT M to SAT M'!B$28,VLOOKUP(E276,'ACT M to SAT M'!A:B,2,FALSE))))</f>
        <v/>
      </c>
      <c r="G276" s="11" t="str">
        <f t="shared" si="37"/>
        <v/>
      </c>
      <c r="H276" s="11" t="str">
        <f t="shared" si="42"/>
        <v/>
      </c>
      <c r="I276" s="11" t="str">
        <f t="shared" si="38"/>
        <v/>
      </c>
      <c r="J276" s="11" t="str">
        <f t="shared" si="43"/>
        <v/>
      </c>
      <c r="K276" s="11" t="str">
        <f t="shared" si="39"/>
        <v/>
      </c>
      <c r="L276" s="11" t="str">
        <f t="shared" si="44"/>
        <v/>
      </c>
      <c r="M276" s="11" t="str">
        <f>IF('GACE Math 201'!B276="","",'SAT M to CBEST M'!$A$2+'SAT M to CBEST M'!$B$2*F276)</f>
        <v/>
      </c>
      <c r="N276" s="11" t="str">
        <f>IF('GACE Math 201'!B276="","", IF(M276&lt;20, 20, IF(M276&gt;80, 80, M276)))</f>
        <v/>
      </c>
    </row>
    <row r="277" spans="1:14" x14ac:dyDescent="0.25">
      <c r="A277" s="11">
        <v>276</v>
      </c>
      <c r="B277" s="30"/>
      <c r="C277" s="25" t="str">
        <f t="shared" si="36"/>
        <v/>
      </c>
      <c r="D277" s="25" t="str">
        <f t="shared" si="40"/>
        <v/>
      </c>
      <c r="E277" s="25" t="str">
        <f t="shared" si="41"/>
        <v/>
      </c>
      <c r="F277" s="11" t="str">
        <f>IF('GACE Math 201'!E277="","",IF('GACE Math 201'!E277&lt;'ACT M to SAT M'!$A$2,'ACT M to SAT M'!$B$2,IF('GACE Math 201'!E277&gt;'ACT M to SAT M'!A$28,'ACT M to SAT M'!B$28,VLOOKUP(E277,'ACT M to SAT M'!A:B,2,FALSE))))</f>
        <v/>
      </c>
      <c r="G277" s="11" t="str">
        <f t="shared" si="37"/>
        <v/>
      </c>
      <c r="H277" s="11" t="str">
        <f t="shared" si="42"/>
        <v/>
      </c>
      <c r="I277" s="11" t="str">
        <f t="shared" si="38"/>
        <v/>
      </c>
      <c r="J277" s="11" t="str">
        <f t="shared" si="43"/>
        <v/>
      </c>
      <c r="K277" s="11" t="str">
        <f t="shared" si="39"/>
        <v/>
      </c>
      <c r="L277" s="11" t="str">
        <f t="shared" si="44"/>
        <v/>
      </c>
      <c r="M277" s="11" t="str">
        <f>IF('GACE Math 201'!B277="","",'SAT M to CBEST M'!$A$2+'SAT M to CBEST M'!$B$2*F277)</f>
        <v/>
      </c>
      <c r="N277" s="11" t="str">
        <f>IF('GACE Math 201'!B277="","", IF(M277&lt;20, 20, IF(M277&gt;80, 80, M277)))</f>
        <v/>
      </c>
    </row>
    <row r="278" spans="1:14" x14ac:dyDescent="0.25">
      <c r="A278" s="11">
        <v>277</v>
      </c>
      <c r="B278" s="30"/>
      <c r="C278" s="25" t="str">
        <f t="shared" si="36"/>
        <v/>
      </c>
      <c r="D278" s="25" t="str">
        <f t="shared" si="40"/>
        <v/>
      </c>
      <c r="E278" s="25" t="str">
        <f t="shared" si="41"/>
        <v/>
      </c>
      <c r="F278" s="11" t="str">
        <f>IF('GACE Math 201'!E278="","",IF('GACE Math 201'!E278&lt;'ACT M to SAT M'!$A$2,'ACT M to SAT M'!$B$2,IF('GACE Math 201'!E278&gt;'ACT M to SAT M'!A$28,'ACT M to SAT M'!B$28,VLOOKUP(E278,'ACT M to SAT M'!A:B,2,FALSE))))</f>
        <v/>
      </c>
      <c r="G278" s="11" t="str">
        <f t="shared" si="37"/>
        <v/>
      </c>
      <c r="H278" s="11" t="str">
        <f t="shared" si="42"/>
        <v/>
      </c>
      <c r="I278" s="11" t="str">
        <f t="shared" si="38"/>
        <v/>
      </c>
      <c r="J278" s="11" t="str">
        <f t="shared" si="43"/>
        <v/>
      </c>
      <c r="K278" s="11" t="str">
        <f t="shared" si="39"/>
        <v/>
      </c>
      <c r="L278" s="11" t="str">
        <f t="shared" si="44"/>
        <v/>
      </c>
      <c r="M278" s="11" t="str">
        <f>IF('GACE Math 201'!B278="","",'SAT M to CBEST M'!$A$2+'SAT M to CBEST M'!$B$2*F278)</f>
        <v/>
      </c>
      <c r="N278" s="11" t="str">
        <f>IF('GACE Math 201'!B278="","", IF(M278&lt;20, 20, IF(M278&gt;80, 80, M278)))</f>
        <v/>
      </c>
    </row>
    <row r="279" spans="1:14" x14ac:dyDescent="0.25">
      <c r="A279" s="11">
        <v>278</v>
      </c>
      <c r="B279" s="30"/>
      <c r="C279" s="25" t="str">
        <f t="shared" si="36"/>
        <v/>
      </c>
      <c r="D279" s="25" t="str">
        <f t="shared" si="40"/>
        <v/>
      </c>
      <c r="E279" s="25" t="str">
        <f t="shared" si="41"/>
        <v/>
      </c>
      <c r="F279" s="11" t="str">
        <f>IF('GACE Math 201'!E279="","",IF('GACE Math 201'!E279&lt;'ACT M to SAT M'!$A$2,'ACT M to SAT M'!$B$2,IF('GACE Math 201'!E279&gt;'ACT M to SAT M'!A$28,'ACT M to SAT M'!B$28,VLOOKUP(E279,'ACT M to SAT M'!A:B,2,FALSE))))</f>
        <v/>
      </c>
      <c r="G279" s="11" t="str">
        <f t="shared" si="37"/>
        <v/>
      </c>
      <c r="H279" s="11" t="str">
        <f t="shared" si="42"/>
        <v/>
      </c>
      <c r="I279" s="11" t="str">
        <f t="shared" si="38"/>
        <v/>
      </c>
      <c r="J279" s="11" t="str">
        <f t="shared" si="43"/>
        <v/>
      </c>
      <c r="K279" s="11" t="str">
        <f t="shared" si="39"/>
        <v/>
      </c>
      <c r="L279" s="11" t="str">
        <f t="shared" si="44"/>
        <v/>
      </c>
      <c r="M279" s="11" t="str">
        <f>IF('GACE Math 201'!B279="","",'SAT M to CBEST M'!$A$2+'SAT M to CBEST M'!$B$2*F279)</f>
        <v/>
      </c>
      <c r="N279" s="11" t="str">
        <f>IF('GACE Math 201'!B279="","", IF(M279&lt;20, 20, IF(M279&gt;80, 80, M279)))</f>
        <v/>
      </c>
    </row>
    <row r="280" spans="1:14" x14ac:dyDescent="0.25">
      <c r="A280" s="11">
        <v>279</v>
      </c>
      <c r="B280" s="30"/>
      <c r="C280" s="25" t="str">
        <f t="shared" si="36"/>
        <v/>
      </c>
      <c r="D280" s="25" t="str">
        <f t="shared" si="40"/>
        <v/>
      </c>
      <c r="E280" s="25" t="str">
        <f t="shared" si="41"/>
        <v/>
      </c>
      <c r="F280" s="11" t="str">
        <f>IF('GACE Math 201'!E280="","",IF('GACE Math 201'!E280&lt;'ACT M to SAT M'!$A$2,'ACT M to SAT M'!$B$2,IF('GACE Math 201'!E280&gt;'ACT M to SAT M'!A$28,'ACT M to SAT M'!B$28,VLOOKUP(E280,'ACT M to SAT M'!A:B,2,FALSE))))</f>
        <v/>
      </c>
      <c r="G280" s="11" t="str">
        <f t="shared" si="37"/>
        <v/>
      </c>
      <c r="H280" s="11" t="str">
        <f t="shared" si="42"/>
        <v/>
      </c>
      <c r="I280" s="11" t="str">
        <f t="shared" si="38"/>
        <v/>
      </c>
      <c r="J280" s="11" t="str">
        <f t="shared" si="43"/>
        <v/>
      </c>
      <c r="K280" s="11" t="str">
        <f t="shared" si="39"/>
        <v/>
      </c>
      <c r="L280" s="11" t="str">
        <f t="shared" si="44"/>
        <v/>
      </c>
      <c r="M280" s="11" t="str">
        <f>IF('GACE Math 201'!B280="","",'SAT M to CBEST M'!$A$2+'SAT M to CBEST M'!$B$2*F280)</f>
        <v/>
      </c>
      <c r="N280" s="11" t="str">
        <f>IF('GACE Math 201'!B280="","", IF(M280&lt;20, 20, IF(M280&gt;80, 80, M280)))</f>
        <v/>
      </c>
    </row>
    <row r="281" spans="1:14" x14ac:dyDescent="0.25">
      <c r="A281" s="11">
        <v>280</v>
      </c>
      <c r="B281" s="30"/>
      <c r="C281" s="25" t="str">
        <f t="shared" si="36"/>
        <v/>
      </c>
      <c r="D281" s="25" t="str">
        <f t="shared" si="40"/>
        <v/>
      </c>
      <c r="E281" s="25" t="str">
        <f t="shared" si="41"/>
        <v/>
      </c>
      <c r="F281" s="11" t="str">
        <f>IF('GACE Math 201'!E281="","",IF('GACE Math 201'!E281&lt;'ACT M to SAT M'!$A$2,'ACT M to SAT M'!$B$2,IF('GACE Math 201'!E281&gt;'ACT M to SAT M'!A$28,'ACT M to SAT M'!B$28,VLOOKUP(E281,'ACT M to SAT M'!A:B,2,FALSE))))</f>
        <v/>
      </c>
      <c r="G281" s="11" t="str">
        <f t="shared" si="37"/>
        <v/>
      </c>
      <c r="H281" s="11" t="str">
        <f t="shared" si="42"/>
        <v/>
      </c>
      <c r="I281" s="11" t="str">
        <f t="shared" si="38"/>
        <v/>
      </c>
      <c r="J281" s="11" t="str">
        <f t="shared" si="43"/>
        <v/>
      </c>
      <c r="K281" s="11" t="str">
        <f t="shared" si="39"/>
        <v/>
      </c>
      <c r="L281" s="11" t="str">
        <f t="shared" si="44"/>
        <v/>
      </c>
      <c r="M281" s="11" t="str">
        <f>IF('GACE Math 201'!B281="","",'SAT M to CBEST M'!$A$2+'SAT M to CBEST M'!$B$2*F281)</f>
        <v/>
      </c>
      <c r="N281" s="11" t="str">
        <f>IF('GACE Math 201'!B281="","", IF(M281&lt;20, 20, IF(M281&gt;80, 80, M281)))</f>
        <v/>
      </c>
    </row>
    <row r="282" spans="1:14" x14ac:dyDescent="0.25">
      <c r="A282" s="11">
        <v>281</v>
      </c>
      <c r="B282" s="30"/>
      <c r="C282" s="25" t="str">
        <f t="shared" si="36"/>
        <v/>
      </c>
      <c r="D282" s="25" t="str">
        <f t="shared" si="40"/>
        <v/>
      </c>
      <c r="E282" s="25" t="str">
        <f t="shared" si="41"/>
        <v/>
      </c>
      <c r="F282" s="11" t="str">
        <f>IF('GACE Math 201'!E282="","",IF('GACE Math 201'!E282&lt;'ACT M to SAT M'!$A$2,'ACT M to SAT M'!$B$2,IF('GACE Math 201'!E282&gt;'ACT M to SAT M'!A$28,'ACT M to SAT M'!B$28,VLOOKUP(E282,'ACT M to SAT M'!A:B,2,FALSE))))</f>
        <v/>
      </c>
      <c r="G282" s="11" t="str">
        <f t="shared" si="37"/>
        <v/>
      </c>
      <c r="H282" s="11" t="str">
        <f t="shared" si="42"/>
        <v/>
      </c>
      <c r="I282" s="11" t="str">
        <f t="shared" si="38"/>
        <v/>
      </c>
      <c r="J282" s="11" t="str">
        <f t="shared" si="43"/>
        <v/>
      </c>
      <c r="K282" s="11" t="str">
        <f t="shared" si="39"/>
        <v/>
      </c>
      <c r="L282" s="11" t="str">
        <f t="shared" si="44"/>
        <v/>
      </c>
      <c r="M282" s="11" t="str">
        <f>IF('GACE Math 201'!B282="","",'SAT M to CBEST M'!$A$2+'SAT M to CBEST M'!$B$2*F282)</f>
        <v/>
      </c>
      <c r="N282" s="11" t="str">
        <f>IF('GACE Math 201'!B282="","", IF(M282&lt;20, 20, IF(M282&gt;80, 80, M282)))</f>
        <v/>
      </c>
    </row>
    <row r="283" spans="1:14" x14ac:dyDescent="0.25">
      <c r="A283" s="11">
        <v>282</v>
      </c>
      <c r="B283" s="30"/>
      <c r="C283" s="25" t="str">
        <f t="shared" si="36"/>
        <v/>
      </c>
      <c r="D283" s="25" t="str">
        <f t="shared" si="40"/>
        <v/>
      </c>
      <c r="E283" s="25" t="str">
        <f t="shared" si="41"/>
        <v/>
      </c>
      <c r="F283" s="11" t="str">
        <f>IF('GACE Math 201'!E283="","",IF('GACE Math 201'!E283&lt;'ACT M to SAT M'!$A$2,'ACT M to SAT M'!$B$2,IF('GACE Math 201'!E283&gt;'ACT M to SAT M'!A$28,'ACT M to SAT M'!B$28,VLOOKUP(E283,'ACT M to SAT M'!A:B,2,FALSE))))</f>
        <v/>
      </c>
      <c r="G283" s="11" t="str">
        <f t="shared" si="37"/>
        <v/>
      </c>
      <c r="H283" s="11" t="str">
        <f t="shared" si="42"/>
        <v/>
      </c>
      <c r="I283" s="11" t="str">
        <f t="shared" si="38"/>
        <v/>
      </c>
      <c r="J283" s="11" t="str">
        <f t="shared" si="43"/>
        <v/>
      </c>
      <c r="K283" s="11" t="str">
        <f t="shared" si="39"/>
        <v/>
      </c>
      <c r="L283" s="11" t="str">
        <f t="shared" si="44"/>
        <v/>
      </c>
      <c r="M283" s="11" t="str">
        <f>IF('GACE Math 201'!B283="","",'SAT M to CBEST M'!$A$2+'SAT M to CBEST M'!$B$2*F283)</f>
        <v/>
      </c>
      <c r="N283" s="11" t="str">
        <f>IF('GACE Math 201'!B283="","", IF(M283&lt;20, 20, IF(M283&gt;80, 80, M283)))</f>
        <v/>
      </c>
    </row>
    <row r="284" spans="1:14" x14ac:dyDescent="0.25">
      <c r="A284" s="11">
        <v>283</v>
      </c>
      <c r="B284" s="30"/>
      <c r="C284" s="25" t="str">
        <f t="shared" si="36"/>
        <v/>
      </c>
      <c r="D284" s="25" t="str">
        <f t="shared" si="40"/>
        <v/>
      </c>
      <c r="E284" s="25" t="str">
        <f t="shared" si="41"/>
        <v/>
      </c>
      <c r="F284" s="11" t="str">
        <f>IF('GACE Math 201'!E284="","",IF('GACE Math 201'!E284&lt;'ACT M to SAT M'!$A$2,'ACT M to SAT M'!$B$2,IF('GACE Math 201'!E284&gt;'ACT M to SAT M'!A$28,'ACT M to SAT M'!B$28,VLOOKUP(E284,'ACT M to SAT M'!A:B,2,FALSE))))</f>
        <v/>
      </c>
      <c r="G284" s="11" t="str">
        <f t="shared" si="37"/>
        <v/>
      </c>
      <c r="H284" s="11" t="str">
        <f t="shared" si="42"/>
        <v/>
      </c>
      <c r="I284" s="11" t="str">
        <f t="shared" si="38"/>
        <v/>
      </c>
      <c r="J284" s="11" t="str">
        <f t="shared" si="43"/>
        <v/>
      </c>
      <c r="K284" s="11" t="str">
        <f t="shared" si="39"/>
        <v/>
      </c>
      <c r="L284" s="11" t="str">
        <f t="shared" si="44"/>
        <v/>
      </c>
      <c r="M284" s="11" t="str">
        <f>IF('GACE Math 201'!B284="","",'SAT M to CBEST M'!$A$2+'SAT M to CBEST M'!$B$2*F284)</f>
        <v/>
      </c>
      <c r="N284" s="11" t="str">
        <f>IF('GACE Math 201'!B284="","", IF(M284&lt;20, 20, IF(M284&gt;80, 80, M284)))</f>
        <v/>
      </c>
    </row>
    <row r="285" spans="1:14" x14ac:dyDescent="0.25">
      <c r="A285" s="11">
        <v>284</v>
      </c>
      <c r="B285" s="30"/>
      <c r="C285" s="25" t="str">
        <f t="shared" si="36"/>
        <v/>
      </c>
      <c r="D285" s="25" t="str">
        <f t="shared" si="40"/>
        <v/>
      </c>
      <c r="E285" s="25" t="str">
        <f t="shared" si="41"/>
        <v/>
      </c>
      <c r="F285" s="11" t="str">
        <f>IF('GACE Math 201'!E285="","",IF('GACE Math 201'!E285&lt;'ACT M to SAT M'!$A$2,'ACT M to SAT M'!$B$2,IF('GACE Math 201'!E285&gt;'ACT M to SAT M'!A$28,'ACT M to SAT M'!B$28,VLOOKUP(E285,'ACT M to SAT M'!A:B,2,FALSE))))</f>
        <v/>
      </c>
      <c r="G285" s="11" t="str">
        <f t="shared" si="37"/>
        <v/>
      </c>
      <c r="H285" s="11" t="str">
        <f t="shared" si="42"/>
        <v/>
      </c>
      <c r="I285" s="11" t="str">
        <f t="shared" si="38"/>
        <v/>
      </c>
      <c r="J285" s="11" t="str">
        <f t="shared" si="43"/>
        <v/>
      </c>
      <c r="K285" s="11" t="str">
        <f t="shared" si="39"/>
        <v/>
      </c>
      <c r="L285" s="11" t="str">
        <f t="shared" si="44"/>
        <v/>
      </c>
      <c r="M285" s="11" t="str">
        <f>IF('GACE Math 201'!B285="","",'SAT M to CBEST M'!$A$2+'SAT M to CBEST M'!$B$2*F285)</f>
        <v/>
      </c>
      <c r="N285" s="11" t="str">
        <f>IF('GACE Math 201'!B285="","", IF(M285&lt;20, 20, IF(M285&gt;80, 80, M285)))</f>
        <v/>
      </c>
    </row>
    <row r="286" spans="1:14" x14ac:dyDescent="0.25">
      <c r="A286" s="11">
        <v>285</v>
      </c>
      <c r="B286" s="30"/>
      <c r="C286" s="25" t="str">
        <f t="shared" si="36"/>
        <v/>
      </c>
      <c r="D286" s="25" t="str">
        <f t="shared" si="40"/>
        <v/>
      </c>
      <c r="E286" s="25" t="str">
        <f t="shared" si="41"/>
        <v/>
      </c>
      <c r="F286" s="11" t="str">
        <f>IF('GACE Math 201'!E286="","",IF('GACE Math 201'!E286&lt;'ACT M to SAT M'!$A$2,'ACT M to SAT M'!$B$2,IF('GACE Math 201'!E286&gt;'ACT M to SAT M'!A$28,'ACT M to SAT M'!B$28,VLOOKUP(E286,'ACT M to SAT M'!A:B,2,FALSE))))</f>
        <v/>
      </c>
      <c r="G286" s="11" t="str">
        <f t="shared" si="37"/>
        <v/>
      </c>
      <c r="H286" s="11" t="str">
        <f t="shared" si="42"/>
        <v/>
      </c>
      <c r="I286" s="11" t="str">
        <f t="shared" si="38"/>
        <v/>
      </c>
      <c r="J286" s="11" t="str">
        <f t="shared" si="43"/>
        <v/>
      </c>
      <c r="K286" s="11" t="str">
        <f t="shared" si="39"/>
        <v/>
      </c>
      <c r="L286" s="11" t="str">
        <f t="shared" si="44"/>
        <v/>
      </c>
      <c r="M286" s="11" t="str">
        <f>IF('GACE Math 201'!B286="","",'SAT M to CBEST M'!$A$2+'SAT M to CBEST M'!$B$2*F286)</f>
        <v/>
      </c>
      <c r="N286" s="11" t="str">
        <f>IF('GACE Math 201'!B286="","", IF(M286&lt;20, 20, IF(M286&gt;80, 80, M286)))</f>
        <v/>
      </c>
    </row>
    <row r="287" spans="1:14" x14ac:dyDescent="0.25">
      <c r="A287" s="11">
        <v>286</v>
      </c>
      <c r="B287" s="30"/>
      <c r="C287" s="25" t="str">
        <f t="shared" si="36"/>
        <v/>
      </c>
      <c r="D287" s="25" t="str">
        <f t="shared" si="40"/>
        <v/>
      </c>
      <c r="E287" s="25" t="str">
        <f t="shared" si="41"/>
        <v/>
      </c>
      <c r="F287" s="11" t="str">
        <f>IF('GACE Math 201'!E287="","",IF('GACE Math 201'!E287&lt;'ACT M to SAT M'!$A$2,'ACT M to SAT M'!$B$2,IF('GACE Math 201'!E287&gt;'ACT M to SAT M'!A$28,'ACT M to SAT M'!B$28,VLOOKUP(E287,'ACT M to SAT M'!A:B,2,FALSE))))</f>
        <v/>
      </c>
      <c r="G287" s="11" t="str">
        <f t="shared" si="37"/>
        <v/>
      </c>
      <c r="H287" s="11" t="str">
        <f t="shared" si="42"/>
        <v/>
      </c>
      <c r="I287" s="11" t="str">
        <f t="shared" si="38"/>
        <v/>
      </c>
      <c r="J287" s="11" t="str">
        <f t="shared" si="43"/>
        <v/>
      </c>
      <c r="K287" s="11" t="str">
        <f t="shared" si="39"/>
        <v/>
      </c>
      <c r="L287" s="11" t="str">
        <f t="shared" si="44"/>
        <v/>
      </c>
      <c r="M287" s="11" t="str">
        <f>IF('GACE Math 201'!B287="","",'SAT M to CBEST M'!$A$2+'SAT M to CBEST M'!$B$2*F287)</f>
        <v/>
      </c>
      <c r="N287" s="11" t="str">
        <f>IF('GACE Math 201'!B287="","", IF(M287&lt;20, 20, IF(M287&gt;80, 80, M287)))</f>
        <v/>
      </c>
    </row>
    <row r="288" spans="1:14" x14ac:dyDescent="0.25">
      <c r="A288" s="11">
        <v>287</v>
      </c>
      <c r="B288" s="30"/>
      <c r="C288" s="25" t="str">
        <f t="shared" si="36"/>
        <v/>
      </c>
      <c r="D288" s="25" t="str">
        <f t="shared" si="40"/>
        <v/>
      </c>
      <c r="E288" s="25" t="str">
        <f t="shared" si="41"/>
        <v/>
      </c>
      <c r="F288" s="11" t="str">
        <f>IF('GACE Math 201'!E288="","",IF('GACE Math 201'!E288&lt;'ACT M to SAT M'!$A$2,'ACT M to SAT M'!$B$2,IF('GACE Math 201'!E288&gt;'ACT M to SAT M'!A$28,'ACT M to SAT M'!B$28,VLOOKUP(E288,'ACT M to SAT M'!A:B,2,FALSE))))</f>
        <v/>
      </c>
      <c r="G288" s="11" t="str">
        <f t="shared" si="37"/>
        <v/>
      </c>
      <c r="H288" s="11" t="str">
        <f t="shared" si="42"/>
        <v/>
      </c>
      <c r="I288" s="11" t="str">
        <f t="shared" si="38"/>
        <v/>
      </c>
      <c r="J288" s="11" t="str">
        <f t="shared" si="43"/>
        <v/>
      </c>
      <c r="K288" s="11" t="str">
        <f t="shared" si="39"/>
        <v/>
      </c>
      <c r="L288" s="11" t="str">
        <f t="shared" si="44"/>
        <v/>
      </c>
      <c r="M288" s="11" t="str">
        <f>IF('GACE Math 201'!B288="","",'SAT M to CBEST M'!$A$2+'SAT M to CBEST M'!$B$2*F288)</f>
        <v/>
      </c>
      <c r="N288" s="11" t="str">
        <f>IF('GACE Math 201'!B288="","", IF(M288&lt;20, 20, IF(M288&gt;80, 80, M288)))</f>
        <v/>
      </c>
    </row>
    <row r="289" spans="1:14" x14ac:dyDescent="0.25">
      <c r="A289" s="11">
        <v>288</v>
      </c>
      <c r="B289" s="30"/>
      <c r="C289" s="25" t="str">
        <f t="shared" si="36"/>
        <v/>
      </c>
      <c r="D289" s="25" t="str">
        <f t="shared" si="40"/>
        <v/>
      </c>
      <c r="E289" s="25" t="str">
        <f t="shared" si="41"/>
        <v/>
      </c>
      <c r="F289" s="11" t="str">
        <f>IF('GACE Math 201'!E289="","",IF('GACE Math 201'!E289&lt;'ACT M to SAT M'!$A$2,'ACT M to SAT M'!$B$2,IF('GACE Math 201'!E289&gt;'ACT M to SAT M'!A$28,'ACT M to SAT M'!B$28,VLOOKUP(E289,'ACT M to SAT M'!A:B,2,FALSE))))</f>
        <v/>
      </c>
      <c r="G289" s="11" t="str">
        <f t="shared" si="37"/>
        <v/>
      </c>
      <c r="H289" s="11" t="str">
        <f t="shared" si="42"/>
        <v/>
      </c>
      <c r="I289" s="11" t="str">
        <f t="shared" si="38"/>
        <v/>
      </c>
      <c r="J289" s="11" t="str">
        <f t="shared" si="43"/>
        <v/>
      </c>
      <c r="K289" s="11" t="str">
        <f t="shared" si="39"/>
        <v/>
      </c>
      <c r="L289" s="11" t="str">
        <f t="shared" si="44"/>
        <v/>
      </c>
      <c r="M289" s="11" t="str">
        <f>IF('GACE Math 201'!B289="","",'SAT M to CBEST M'!$A$2+'SAT M to CBEST M'!$B$2*F289)</f>
        <v/>
      </c>
      <c r="N289" s="11" t="str">
        <f>IF('GACE Math 201'!B289="","", IF(M289&lt;20, 20, IF(M289&gt;80, 80, M289)))</f>
        <v/>
      </c>
    </row>
    <row r="290" spans="1:14" x14ac:dyDescent="0.25">
      <c r="A290" s="11">
        <v>289</v>
      </c>
      <c r="B290" s="30"/>
      <c r="C290" s="25" t="str">
        <f t="shared" si="36"/>
        <v/>
      </c>
      <c r="D290" s="25" t="str">
        <f t="shared" si="40"/>
        <v/>
      </c>
      <c r="E290" s="25" t="str">
        <f t="shared" si="41"/>
        <v/>
      </c>
      <c r="F290" s="11" t="str">
        <f>IF('GACE Math 201'!E290="","",IF('GACE Math 201'!E290&lt;'ACT M to SAT M'!$A$2,'ACT M to SAT M'!$B$2,IF('GACE Math 201'!E290&gt;'ACT M to SAT M'!A$28,'ACT M to SAT M'!B$28,VLOOKUP(E290,'ACT M to SAT M'!A:B,2,FALSE))))</f>
        <v/>
      </c>
      <c r="G290" s="11" t="str">
        <f t="shared" si="37"/>
        <v/>
      </c>
      <c r="H290" s="11" t="str">
        <f t="shared" si="42"/>
        <v/>
      </c>
      <c r="I290" s="11" t="str">
        <f t="shared" si="38"/>
        <v/>
      </c>
      <c r="J290" s="11" t="str">
        <f t="shared" si="43"/>
        <v/>
      </c>
      <c r="K290" s="11" t="str">
        <f t="shared" si="39"/>
        <v/>
      </c>
      <c r="L290" s="11" t="str">
        <f t="shared" si="44"/>
        <v/>
      </c>
      <c r="M290" s="11" t="str">
        <f>IF('GACE Math 201'!B290="","",'SAT M to CBEST M'!$A$2+'SAT M to CBEST M'!$B$2*F290)</f>
        <v/>
      </c>
      <c r="N290" s="11" t="str">
        <f>IF('GACE Math 201'!B290="","", IF(M290&lt;20, 20, IF(M290&gt;80, 80, M290)))</f>
        <v/>
      </c>
    </row>
    <row r="291" spans="1:14" x14ac:dyDescent="0.25">
      <c r="A291" s="11">
        <v>290</v>
      </c>
      <c r="B291" s="30"/>
      <c r="C291" s="25" t="str">
        <f t="shared" si="36"/>
        <v/>
      </c>
      <c r="D291" s="25" t="str">
        <f t="shared" si="40"/>
        <v/>
      </c>
      <c r="E291" s="25" t="str">
        <f t="shared" si="41"/>
        <v/>
      </c>
      <c r="F291" s="11" t="str">
        <f>IF('GACE Math 201'!E291="","",IF('GACE Math 201'!E291&lt;'ACT M to SAT M'!$A$2,'ACT M to SAT M'!$B$2,IF('GACE Math 201'!E291&gt;'ACT M to SAT M'!A$28,'ACT M to SAT M'!B$28,VLOOKUP(E291,'ACT M to SAT M'!A:B,2,FALSE))))</f>
        <v/>
      </c>
      <c r="G291" s="11" t="str">
        <f t="shared" si="37"/>
        <v/>
      </c>
      <c r="H291" s="11" t="str">
        <f t="shared" si="42"/>
        <v/>
      </c>
      <c r="I291" s="11" t="str">
        <f t="shared" si="38"/>
        <v/>
      </c>
      <c r="J291" s="11" t="str">
        <f t="shared" si="43"/>
        <v/>
      </c>
      <c r="K291" s="11" t="str">
        <f t="shared" si="39"/>
        <v/>
      </c>
      <c r="L291" s="11" t="str">
        <f t="shared" si="44"/>
        <v/>
      </c>
      <c r="M291" s="11" t="str">
        <f>IF('GACE Math 201'!B291="","",'SAT M to CBEST M'!$A$2+'SAT M to CBEST M'!$B$2*F291)</f>
        <v/>
      </c>
      <c r="N291" s="11" t="str">
        <f>IF('GACE Math 201'!B291="","", IF(M291&lt;20, 20, IF(M291&gt;80, 80, M291)))</f>
        <v/>
      </c>
    </row>
    <row r="292" spans="1:14" x14ac:dyDescent="0.25">
      <c r="A292" s="11">
        <v>291</v>
      </c>
      <c r="B292" s="30"/>
      <c r="C292" s="25" t="str">
        <f t="shared" si="36"/>
        <v/>
      </c>
      <c r="D292" s="25" t="str">
        <f t="shared" si="40"/>
        <v/>
      </c>
      <c r="E292" s="25" t="str">
        <f t="shared" si="41"/>
        <v/>
      </c>
      <c r="F292" s="11" t="str">
        <f>IF('GACE Math 201'!E292="","",IF('GACE Math 201'!E292&lt;'ACT M to SAT M'!$A$2,'ACT M to SAT M'!$B$2,IF('GACE Math 201'!E292&gt;'ACT M to SAT M'!A$28,'ACT M to SAT M'!B$28,VLOOKUP(E292,'ACT M to SAT M'!A:B,2,FALSE))))</f>
        <v/>
      </c>
      <c r="G292" s="11" t="str">
        <f t="shared" si="37"/>
        <v/>
      </c>
      <c r="H292" s="11" t="str">
        <f t="shared" si="42"/>
        <v/>
      </c>
      <c r="I292" s="11" t="str">
        <f t="shared" si="38"/>
        <v/>
      </c>
      <c r="J292" s="11" t="str">
        <f t="shared" si="43"/>
        <v/>
      </c>
      <c r="K292" s="11" t="str">
        <f t="shared" si="39"/>
        <v/>
      </c>
      <c r="L292" s="11" t="str">
        <f t="shared" si="44"/>
        <v/>
      </c>
      <c r="M292" s="11" t="str">
        <f>IF('GACE Math 201'!B292="","",'SAT M to CBEST M'!$A$2+'SAT M to CBEST M'!$B$2*F292)</f>
        <v/>
      </c>
      <c r="N292" s="11" t="str">
        <f>IF('GACE Math 201'!B292="","", IF(M292&lt;20, 20, IF(M292&gt;80, 80, M292)))</f>
        <v/>
      </c>
    </row>
    <row r="293" spans="1:14" x14ac:dyDescent="0.25">
      <c r="A293" s="11">
        <v>292</v>
      </c>
      <c r="B293" s="30"/>
      <c r="C293" s="25" t="str">
        <f t="shared" si="36"/>
        <v/>
      </c>
      <c r="D293" s="25" t="str">
        <f t="shared" si="40"/>
        <v/>
      </c>
      <c r="E293" s="25" t="str">
        <f t="shared" si="41"/>
        <v/>
      </c>
      <c r="F293" s="11" t="str">
        <f>IF('GACE Math 201'!E293="","",IF('GACE Math 201'!E293&lt;'ACT M to SAT M'!$A$2,'ACT M to SAT M'!$B$2,IF('GACE Math 201'!E293&gt;'ACT M to SAT M'!A$28,'ACT M to SAT M'!B$28,VLOOKUP(E293,'ACT M to SAT M'!A:B,2,FALSE))))</f>
        <v/>
      </c>
      <c r="G293" s="11" t="str">
        <f t="shared" si="37"/>
        <v/>
      </c>
      <c r="H293" s="11" t="str">
        <f t="shared" si="42"/>
        <v/>
      </c>
      <c r="I293" s="11" t="str">
        <f t="shared" si="38"/>
        <v/>
      </c>
      <c r="J293" s="11" t="str">
        <f t="shared" si="43"/>
        <v/>
      </c>
      <c r="K293" s="11" t="str">
        <f t="shared" si="39"/>
        <v/>
      </c>
      <c r="L293" s="11" t="str">
        <f t="shared" si="44"/>
        <v/>
      </c>
      <c r="M293" s="11" t="str">
        <f>IF('GACE Math 201'!B293="","",'SAT M to CBEST M'!$A$2+'SAT M to CBEST M'!$B$2*F293)</f>
        <v/>
      </c>
      <c r="N293" s="11" t="str">
        <f>IF('GACE Math 201'!B293="","", IF(M293&lt;20, 20, IF(M293&gt;80, 80, M293)))</f>
        <v/>
      </c>
    </row>
    <row r="294" spans="1:14" x14ac:dyDescent="0.25">
      <c r="A294" s="11">
        <v>293</v>
      </c>
      <c r="B294" s="30"/>
      <c r="C294" s="25" t="str">
        <f t="shared" si="36"/>
        <v/>
      </c>
      <c r="D294" s="25" t="str">
        <f t="shared" si="40"/>
        <v/>
      </c>
      <c r="E294" s="25" t="str">
        <f t="shared" si="41"/>
        <v/>
      </c>
      <c r="F294" s="11" t="str">
        <f>IF('GACE Math 201'!E294="","",IF('GACE Math 201'!E294&lt;'ACT M to SAT M'!$A$2,'ACT M to SAT M'!$B$2,IF('GACE Math 201'!E294&gt;'ACT M to SAT M'!A$28,'ACT M to SAT M'!B$28,VLOOKUP(E294,'ACT M to SAT M'!A:B,2,FALSE))))</f>
        <v/>
      </c>
      <c r="G294" s="11" t="str">
        <f t="shared" si="37"/>
        <v/>
      </c>
      <c r="H294" s="11" t="str">
        <f t="shared" si="42"/>
        <v/>
      </c>
      <c r="I294" s="11" t="str">
        <f t="shared" si="38"/>
        <v/>
      </c>
      <c r="J294" s="11" t="str">
        <f t="shared" si="43"/>
        <v/>
      </c>
      <c r="K294" s="11" t="str">
        <f t="shared" si="39"/>
        <v/>
      </c>
      <c r="L294" s="11" t="str">
        <f t="shared" si="44"/>
        <v/>
      </c>
      <c r="M294" s="11" t="str">
        <f>IF('GACE Math 201'!B294="","",'SAT M to CBEST M'!$A$2+'SAT M to CBEST M'!$B$2*F294)</f>
        <v/>
      </c>
      <c r="N294" s="11" t="str">
        <f>IF('GACE Math 201'!B294="","", IF(M294&lt;20, 20, IF(M294&gt;80, 80, M294)))</f>
        <v/>
      </c>
    </row>
    <row r="295" spans="1:14" x14ac:dyDescent="0.25">
      <c r="A295" s="11">
        <v>294</v>
      </c>
      <c r="B295" s="30"/>
      <c r="C295" s="25" t="str">
        <f t="shared" si="36"/>
        <v/>
      </c>
      <c r="D295" s="25" t="str">
        <f t="shared" si="40"/>
        <v/>
      </c>
      <c r="E295" s="25" t="str">
        <f t="shared" si="41"/>
        <v/>
      </c>
      <c r="F295" s="11" t="str">
        <f>IF('GACE Math 201'!E295="","",IF('GACE Math 201'!E295&lt;'ACT M to SAT M'!$A$2,'ACT M to SAT M'!$B$2,IF('GACE Math 201'!E295&gt;'ACT M to SAT M'!A$28,'ACT M to SAT M'!B$28,VLOOKUP(E295,'ACT M to SAT M'!A:B,2,FALSE))))</f>
        <v/>
      </c>
      <c r="G295" s="11" t="str">
        <f t="shared" si="37"/>
        <v/>
      </c>
      <c r="H295" s="11" t="str">
        <f t="shared" si="42"/>
        <v/>
      </c>
      <c r="I295" s="11" t="str">
        <f t="shared" si="38"/>
        <v/>
      </c>
      <c r="J295" s="11" t="str">
        <f t="shared" si="43"/>
        <v/>
      </c>
      <c r="K295" s="11" t="str">
        <f t="shared" si="39"/>
        <v/>
      </c>
      <c r="L295" s="11" t="str">
        <f t="shared" si="44"/>
        <v/>
      </c>
      <c r="M295" s="11" t="str">
        <f>IF('GACE Math 201'!B295="","",'SAT M to CBEST M'!$A$2+'SAT M to CBEST M'!$B$2*F295)</f>
        <v/>
      </c>
      <c r="N295" s="11" t="str">
        <f>IF('GACE Math 201'!B295="","", IF(M295&lt;20, 20, IF(M295&gt;80, 80, M295)))</f>
        <v/>
      </c>
    </row>
    <row r="296" spans="1:14" x14ac:dyDescent="0.25">
      <c r="A296" s="11">
        <v>295</v>
      </c>
      <c r="B296" s="30"/>
      <c r="C296" s="25" t="str">
        <f t="shared" si="36"/>
        <v/>
      </c>
      <c r="D296" s="25" t="str">
        <f t="shared" si="40"/>
        <v/>
      </c>
      <c r="E296" s="25" t="str">
        <f t="shared" si="41"/>
        <v/>
      </c>
      <c r="F296" s="11" t="str">
        <f>IF('GACE Math 201'!E296="","",IF('GACE Math 201'!E296&lt;'ACT M to SAT M'!$A$2,'ACT M to SAT M'!$B$2,IF('GACE Math 201'!E296&gt;'ACT M to SAT M'!A$28,'ACT M to SAT M'!B$28,VLOOKUP(E296,'ACT M to SAT M'!A:B,2,FALSE))))</f>
        <v/>
      </c>
      <c r="G296" s="11" t="str">
        <f t="shared" si="37"/>
        <v/>
      </c>
      <c r="H296" s="11" t="str">
        <f t="shared" si="42"/>
        <v/>
      </c>
      <c r="I296" s="11" t="str">
        <f t="shared" si="38"/>
        <v/>
      </c>
      <c r="J296" s="11" t="str">
        <f t="shared" si="43"/>
        <v/>
      </c>
      <c r="K296" s="11" t="str">
        <f t="shared" si="39"/>
        <v/>
      </c>
      <c r="L296" s="11" t="str">
        <f t="shared" si="44"/>
        <v/>
      </c>
      <c r="M296" s="11" t="str">
        <f>IF('GACE Math 201'!B296="","",'SAT M to CBEST M'!$A$2+'SAT M to CBEST M'!$B$2*F296)</f>
        <v/>
      </c>
      <c r="N296" s="11" t="str">
        <f>IF('GACE Math 201'!B296="","", IF(M296&lt;20, 20, IF(M296&gt;80, 80, M296)))</f>
        <v/>
      </c>
    </row>
    <row r="297" spans="1:14" x14ac:dyDescent="0.25">
      <c r="A297" s="11">
        <v>296</v>
      </c>
      <c r="B297" s="30"/>
      <c r="C297" s="25" t="str">
        <f t="shared" si="36"/>
        <v/>
      </c>
      <c r="D297" s="25" t="str">
        <f t="shared" si="40"/>
        <v/>
      </c>
      <c r="E297" s="25" t="str">
        <f t="shared" si="41"/>
        <v/>
      </c>
      <c r="F297" s="11" t="str">
        <f>IF('GACE Math 201'!E297="","",IF('GACE Math 201'!E297&lt;'ACT M to SAT M'!$A$2,'ACT M to SAT M'!$B$2,IF('GACE Math 201'!E297&gt;'ACT M to SAT M'!A$28,'ACT M to SAT M'!B$28,VLOOKUP(E297,'ACT M to SAT M'!A:B,2,FALSE))))</f>
        <v/>
      </c>
      <c r="G297" s="11" t="str">
        <f t="shared" si="37"/>
        <v/>
      </c>
      <c r="H297" s="11" t="str">
        <f t="shared" si="42"/>
        <v/>
      </c>
      <c r="I297" s="11" t="str">
        <f t="shared" si="38"/>
        <v/>
      </c>
      <c r="J297" s="11" t="str">
        <f t="shared" si="43"/>
        <v/>
      </c>
      <c r="K297" s="11" t="str">
        <f t="shared" si="39"/>
        <v/>
      </c>
      <c r="L297" s="11" t="str">
        <f t="shared" si="44"/>
        <v/>
      </c>
      <c r="M297" s="11" t="str">
        <f>IF('GACE Math 201'!B297="","",'SAT M to CBEST M'!$A$2+'SAT M to CBEST M'!$B$2*F297)</f>
        <v/>
      </c>
      <c r="N297" s="11" t="str">
        <f>IF('GACE Math 201'!B297="","", IF(M297&lt;20, 20, IF(M297&gt;80, 80, M297)))</f>
        <v/>
      </c>
    </row>
    <row r="298" spans="1:14" x14ac:dyDescent="0.25">
      <c r="A298" s="11">
        <v>297</v>
      </c>
      <c r="B298" s="30"/>
      <c r="C298" s="25" t="str">
        <f t="shared" si="36"/>
        <v/>
      </c>
      <c r="D298" s="25" t="str">
        <f t="shared" si="40"/>
        <v/>
      </c>
      <c r="E298" s="25" t="str">
        <f t="shared" si="41"/>
        <v/>
      </c>
      <c r="F298" s="11" t="str">
        <f>IF('GACE Math 201'!E298="","",IF('GACE Math 201'!E298&lt;'ACT M to SAT M'!$A$2,'ACT M to SAT M'!$B$2,IF('GACE Math 201'!E298&gt;'ACT M to SAT M'!A$28,'ACT M to SAT M'!B$28,VLOOKUP(E298,'ACT M to SAT M'!A:B,2,FALSE))))</f>
        <v/>
      </c>
      <c r="G298" s="11" t="str">
        <f t="shared" si="37"/>
        <v/>
      </c>
      <c r="H298" s="11" t="str">
        <f t="shared" si="42"/>
        <v/>
      </c>
      <c r="I298" s="11" t="str">
        <f t="shared" si="38"/>
        <v/>
      </c>
      <c r="J298" s="11" t="str">
        <f t="shared" si="43"/>
        <v/>
      </c>
      <c r="K298" s="11" t="str">
        <f t="shared" si="39"/>
        <v/>
      </c>
      <c r="L298" s="11" t="str">
        <f t="shared" si="44"/>
        <v/>
      </c>
      <c r="M298" s="11" t="str">
        <f>IF('GACE Math 201'!B298="","",'SAT M to CBEST M'!$A$2+'SAT M to CBEST M'!$B$2*F298)</f>
        <v/>
      </c>
      <c r="N298" s="11" t="str">
        <f>IF('GACE Math 201'!B298="","", IF(M298&lt;20, 20, IF(M298&gt;80, 80, M298)))</f>
        <v/>
      </c>
    </row>
    <row r="299" spans="1:14" x14ac:dyDescent="0.25">
      <c r="A299" s="11">
        <v>298</v>
      </c>
      <c r="B299" s="30"/>
      <c r="C299" s="25" t="str">
        <f t="shared" si="36"/>
        <v/>
      </c>
      <c r="D299" s="25" t="str">
        <f t="shared" si="40"/>
        <v/>
      </c>
      <c r="E299" s="25" t="str">
        <f t="shared" si="41"/>
        <v/>
      </c>
      <c r="F299" s="11" t="str">
        <f>IF('GACE Math 201'!E299="","",IF('GACE Math 201'!E299&lt;'ACT M to SAT M'!$A$2,'ACT M to SAT M'!$B$2,IF('GACE Math 201'!E299&gt;'ACT M to SAT M'!A$28,'ACT M to SAT M'!B$28,VLOOKUP(E299,'ACT M to SAT M'!A:B,2,FALSE))))</f>
        <v/>
      </c>
      <c r="G299" s="11" t="str">
        <f t="shared" si="37"/>
        <v/>
      </c>
      <c r="H299" s="11" t="str">
        <f t="shared" si="42"/>
        <v/>
      </c>
      <c r="I299" s="11" t="str">
        <f t="shared" si="38"/>
        <v/>
      </c>
      <c r="J299" s="11" t="str">
        <f t="shared" si="43"/>
        <v/>
      </c>
      <c r="K299" s="11" t="str">
        <f t="shared" si="39"/>
        <v/>
      </c>
      <c r="L299" s="11" t="str">
        <f t="shared" si="44"/>
        <v/>
      </c>
      <c r="M299" s="11" t="str">
        <f>IF('GACE Math 201'!B299="","",'SAT M to CBEST M'!$A$2+'SAT M to CBEST M'!$B$2*F299)</f>
        <v/>
      </c>
      <c r="N299" s="11" t="str">
        <f>IF('GACE Math 201'!B299="","", IF(M299&lt;20, 20, IF(M299&gt;80, 80, M299)))</f>
        <v/>
      </c>
    </row>
    <row r="300" spans="1:14" x14ac:dyDescent="0.25">
      <c r="A300" s="11">
        <v>299</v>
      </c>
      <c r="B300" s="30"/>
      <c r="C300" s="25" t="str">
        <f t="shared" si="36"/>
        <v/>
      </c>
      <c r="D300" s="25" t="str">
        <f t="shared" si="40"/>
        <v/>
      </c>
      <c r="E300" s="25" t="str">
        <f t="shared" si="41"/>
        <v/>
      </c>
      <c r="F300" s="11" t="str">
        <f>IF('GACE Math 201'!E300="","",IF('GACE Math 201'!E300&lt;'ACT M to SAT M'!$A$2,'ACT M to SAT M'!$B$2,IF('GACE Math 201'!E300&gt;'ACT M to SAT M'!A$28,'ACT M to SAT M'!B$28,VLOOKUP(E300,'ACT M to SAT M'!A:B,2,FALSE))))</f>
        <v/>
      </c>
      <c r="G300" s="11" t="str">
        <f t="shared" si="37"/>
        <v/>
      </c>
      <c r="H300" s="11" t="str">
        <f t="shared" si="42"/>
        <v/>
      </c>
      <c r="I300" s="11" t="str">
        <f t="shared" si="38"/>
        <v/>
      </c>
      <c r="J300" s="11" t="str">
        <f t="shared" si="43"/>
        <v/>
      </c>
      <c r="K300" s="11" t="str">
        <f t="shared" si="39"/>
        <v/>
      </c>
      <c r="L300" s="11" t="str">
        <f t="shared" si="44"/>
        <v/>
      </c>
      <c r="M300" s="11" t="str">
        <f>IF('GACE Math 201'!B300="","",'SAT M to CBEST M'!$A$2+'SAT M to CBEST M'!$B$2*F300)</f>
        <v/>
      </c>
      <c r="N300" s="11" t="str">
        <f>IF('GACE Math 201'!B300="","", IF(M300&lt;20, 20, IF(M300&gt;80, 80, M300)))</f>
        <v/>
      </c>
    </row>
    <row r="301" spans="1:14" x14ac:dyDescent="0.25">
      <c r="A301" s="11">
        <v>300</v>
      </c>
      <c r="B301" s="30"/>
      <c r="C301" s="25" t="str">
        <f t="shared" si="36"/>
        <v/>
      </c>
      <c r="D301" s="25" t="str">
        <f t="shared" si="40"/>
        <v/>
      </c>
      <c r="E301" s="25" t="str">
        <f t="shared" si="41"/>
        <v/>
      </c>
      <c r="F301" s="11" t="str">
        <f>IF('GACE Math 201'!E301="","",IF('GACE Math 201'!E301&lt;'ACT M to SAT M'!$A$2,'ACT M to SAT M'!$B$2,IF('GACE Math 201'!E301&gt;'ACT M to SAT M'!A$28,'ACT M to SAT M'!B$28,VLOOKUP(E301,'ACT M to SAT M'!A:B,2,FALSE))))</f>
        <v/>
      </c>
      <c r="G301" s="11" t="str">
        <f t="shared" si="37"/>
        <v/>
      </c>
      <c r="H301" s="11" t="str">
        <f t="shared" si="42"/>
        <v/>
      </c>
      <c r="I301" s="11" t="str">
        <f t="shared" si="38"/>
        <v/>
      </c>
      <c r="J301" s="11" t="str">
        <f t="shared" si="43"/>
        <v/>
      </c>
      <c r="K301" s="11" t="str">
        <f t="shared" si="39"/>
        <v/>
      </c>
      <c r="L301" s="11" t="str">
        <f t="shared" si="44"/>
        <v/>
      </c>
      <c r="M301" s="11" t="str">
        <f>IF('GACE Math 201'!B301="","",'SAT M to CBEST M'!$A$2+'SAT M to CBEST M'!$B$2*F301)</f>
        <v/>
      </c>
      <c r="N301" s="11" t="str">
        <f>IF('GACE Math 201'!B301="","", IF(M301&lt;20, 20, IF(M301&gt;80, 80, M301)))</f>
        <v/>
      </c>
    </row>
    <row r="302" spans="1:14" x14ac:dyDescent="0.25">
      <c r="A302" s="11">
        <v>301</v>
      </c>
      <c r="B302" s="30"/>
      <c r="C302" s="25" t="str">
        <f t="shared" si="36"/>
        <v/>
      </c>
      <c r="D302" s="25" t="str">
        <f t="shared" si="40"/>
        <v/>
      </c>
      <c r="E302" s="25" t="str">
        <f t="shared" si="41"/>
        <v/>
      </c>
      <c r="F302" s="11" t="str">
        <f>IF('GACE Math 201'!E302="","",IF('GACE Math 201'!E302&lt;'ACT M to SAT M'!$A$2,'ACT M to SAT M'!$B$2,IF('GACE Math 201'!E302&gt;'ACT M to SAT M'!A$28,'ACT M to SAT M'!B$28,VLOOKUP(E302,'ACT M to SAT M'!A:B,2,FALSE))))</f>
        <v/>
      </c>
      <c r="G302" s="11" t="str">
        <f t="shared" si="37"/>
        <v/>
      </c>
      <c r="H302" s="11" t="str">
        <f t="shared" si="42"/>
        <v/>
      </c>
      <c r="I302" s="11" t="str">
        <f t="shared" si="38"/>
        <v/>
      </c>
      <c r="J302" s="11" t="str">
        <f t="shared" si="43"/>
        <v/>
      </c>
      <c r="K302" s="11" t="str">
        <f t="shared" si="39"/>
        <v/>
      </c>
      <c r="L302" s="11" t="str">
        <f t="shared" si="44"/>
        <v/>
      </c>
      <c r="M302" s="11" t="str">
        <f>IF('GACE Math 201'!B302="","",'SAT M to CBEST M'!$A$2+'SAT M to CBEST M'!$B$2*F302)</f>
        <v/>
      </c>
      <c r="N302" s="11" t="str">
        <f>IF('GACE Math 201'!B302="","", IF(M302&lt;20, 20, IF(M302&gt;80, 80, M302)))</f>
        <v/>
      </c>
    </row>
    <row r="303" spans="1:14" x14ac:dyDescent="0.25">
      <c r="A303" s="11">
        <v>302</v>
      </c>
      <c r="B303" s="30"/>
      <c r="C303" s="25" t="str">
        <f t="shared" si="36"/>
        <v/>
      </c>
      <c r="D303" s="25" t="str">
        <f t="shared" si="40"/>
        <v/>
      </c>
      <c r="E303" s="25" t="str">
        <f t="shared" si="41"/>
        <v/>
      </c>
      <c r="F303" s="11" t="str">
        <f>IF('GACE Math 201'!E303="","",IF('GACE Math 201'!E303&lt;'ACT M to SAT M'!$A$2,'ACT M to SAT M'!$B$2,IF('GACE Math 201'!E303&gt;'ACT M to SAT M'!A$28,'ACT M to SAT M'!B$28,VLOOKUP(E303,'ACT M to SAT M'!A:B,2,FALSE))))</f>
        <v/>
      </c>
      <c r="G303" s="11" t="str">
        <f t="shared" si="37"/>
        <v/>
      </c>
      <c r="H303" s="11" t="str">
        <f t="shared" si="42"/>
        <v/>
      </c>
      <c r="I303" s="11" t="str">
        <f t="shared" si="38"/>
        <v/>
      </c>
      <c r="J303" s="11" t="str">
        <f t="shared" si="43"/>
        <v/>
      </c>
      <c r="K303" s="11" t="str">
        <f t="shared" si="39"/>
        <v/>
      </c>
      <c r="L303" s="11" t="str">
        <f t="shared" si="44"/>
        <v/>
      </c>
      <c r="M303" s="11" t="str">
        <f>IF('GACE Math 201'!B303="","",'SAT M to CBEST M'!$A$2+'SAT M to CBEST M'!$B$2*F303)</f>
        <v/>
      </c>
      <c r="N303" s="11" t="str">
        <f>IF('GACE Math 201'!B303="","", IF(M303&lt;20, 20, IF(M303&gt;80, 80, M303)))</f>
        <v/>
      </c>
    </row>
    <row r="304" spans="1:14" x14ac:dyDescent="0.25">
      <c r="A304" s="11">
        <v>303</v>
      </c>
      <c r="B304" s="30"/>
      <c r="C304" s="25" t="str">
        <f t="shared" si="36"/>
        <v/>
      </c>
      <c r="D304" s="25" t="str">
        <f t="shared" si="40"/>
        <v/>
      </c>
      <c r="E304" s="25" t="str">
        <f t="shared" si="41"/>
        <v/>
      </c>
      <c r="F304" s="11" t="str">
        <f>IF('GACE Math 201'!E304="","",IF('GACE Math 201'!E304&lt;'ACT M to SAT M'!$A$2,'ACT M to SAT M'!$B$2,IF('GACE Math 201'!E304&gt;'ACT M to SAT M'!A$28,'ACT M to SAT M'!B$28,VLOOKUP(E304,'ACT M to SAT M'!A:B,2,FALSE))))</f>
        <v/>
      </c>
      <c r="G304" s="11" t="str">
        <f t="shared" si="37"/>
        <v/>
      </c>
      <c r="H304" s="11" t="str">
        <f t="shared" si="42"/>
        <v/>
      </c>
      <c r="I304" s="11" t="str">
        <f t="shared" si="38"/>
        <v/>
      </c>
      <c r="J304" s="11" t="str">
        <f t="shared" si="43"/>
        <v/>
      </c>
      <c r="K304" s="11" t="str">
        <f t="shared" si="39"/>
        <v/>
      </c>
      <c r="L304" s="11" t="str">
        <f t="shared" si="44"/>
        <v/>
      </c>
      <c r="M304" s="11" t="str">
        <f>IF('GACE Math 201'!B304="","",'SAT M to CBEST M'!$A$2+'SAT M to CBEST M'!$B$2*F304)</f>
        <v/>
      </c>
      <c r="N304" s="11" t="str">
        <f>IF('GACE Math 201'!B304="","", IF(M304&lt;20, 20, IF(M304&gt;80, 80, M304)))</f>
        <v/>
      </c>
    </row>
    <row r="305" spans="1:14" x14ac:dyDescent="0.25">
      <c r="A305" s="11">
        <v>304</v>
      </c>
      <c r="B305" s="30"/>
      <c r="C305" s="25" t="str">
        <f t="shared" si="36"/>
        <v/>
      </c>
      <c r="D305" s="25" t="str">
        <f t="shared" si="40"/>
        <v/>
      </c>
      <c r="E305" s="25" t="str">
        <f t="shared" si="41"/>
        <v/>
      </c>
      <c r="F305" s="11" t="str">
        <f>IF('GACE Math 201'!E305="","",IF('GACE Math 201'!E305&lt;'ACT M to SAT M'!$A$2,'ACT M to SAT M'!$B$2,IF('GACE Math 201'!E305&gt;'ACT M to SAT M'!A$28,'ACT M to SAT M'!B$28,VLOOKUP(E305,'ACT M to SAT M'!A:B,2,FALSE))))</f>
        <v/>
      </c>
      <c r="G305" s="11" t="str">
        <f t="shared" si="37"/>
        <v/>
      </c>
      <c r="H305" s="11" t="str">
        <f t="shared" si="42"/>
        <v/>
      </c>
      <c r="I305" s="11" t="str">
        <f t="shared" si="38"/>
        <v/>
      </c>
      <c r="J305" s="11" t="str">
        <f t="shared" si="43"/>
        <v/>
      </c>
      <c r="K305" s="11" t="str">
        <f t="shared" si="39"/>
        <v/>
      </c>
      <c r="L305" s="11" t="str">
        <f t="shared" si="44"/>
        <v/>
      </c>
      <c r="M305" s="11" t="str">
        <f>IF('GACE Math 201'!B305="","",'SAT M to CBEST M'!$A$2+'SAT M to CBEST M'!$B$2*F305)</f>
        <v/>
      </c>
      <c r="N305" s="11" t="str">
        <f>IF('GACE Math 201'!B305="","", IF(M305&lt;20, 20, IF(M305&gt;80, 80, M305)))</f>
        <v/>
      </c>
    </row>
    <row r="306" spans="1:14" x14ac:dyDescent="0.25">
      <c r="A306" s="11">
        <v>305</v>
      </c>
      <c r="B306" s="30"/>
      <c r="C306" s="25" t="str">
        <f t="shared" si="36"/>
        <v/>
      </c>
      <c r="D306" s="25" t="str">
        <f t="shared" si="40"/>
        <v/>
      </c>
      <c r="E306" s="25" t="str">
        <f t="shared" si="41"/>
        <v/>
      </c>
      <c r="F306" s="11" t="str">
        <f>IF('GACE Math 201'!E306="","",IF('GACE Math 201'!E306&lt;'ACT M to SAT M'!$A$2,'ACT M to SAT M'!$B$2,IF('GACE Math 201'!E306&gt;'ACT M to SAT M'!A$28,'ACT M to SAT M'!B$28,VLOOKUP(E306,'ACT M to SAT M'!A:B,2,FALSE))))</f>
        <v/>
      </c>
      <c r="G306" s="11" t="str">
        <f t="shared" si="37"/>
        <v/>
      </c>
      <c r="H306" s="11" t="str">
        <f t="shared" si="42"/>
        <v/>
      </c>
      <c r="I306" s="11" t="str">
        <f t="shared" si="38"/>
        <v/>
      </c>
      <c r="J306" s="11" t="str">
        <f t="shared" si="43"/>
        <v/>
      </c>
      <c r="K306" s="11" t="str">
        <f t="shared" si="39"/>
        <v/>
      </c>
      <c r="L306" s="11" t="str">
        <f t="shared" si="44"/>
        <v/>
      </c>
      <c r="M306" s="11" t="str">
        <f>IF('GACE Math 201'!B306="","",'SAT M to CBEST M'!$A$2+'SAT M to CBEST M'!$B$2*F306)</f>
        <v/>
      </c>
      <c r="N306" s="11" t="str">
        <f>IF('GACE Math 201'!B306="","", IF(M306&lt;20, 20, IF(M306&gt;80, 80, M306)))</f>
        <v/>
      </c>
    </row>
    <row r="307" spans="1:14" x14ac:dyDescent="0.25">
      <c r="A307" s="11">
        <v>306</v>
      </c>
      <c r="B307" s="30"/>
      <c r="C307" s="25" t="str">
        <f t="shared" si="36"/>
        <v/>
      </c>
      <c r="D307" s="25" t="str">
        <f t="shared" si="40"/>
        <v/>
      </c>
      <c r="E307" s="25" t="str">
        <f t="shared" si="41"/>
        <v/>
      </c>
      <c r="F307" s="11" t="str">
        <f>IF('GACE Math 201'!E307="","",IF('GACE Math 201'!E307&lt;'ACT M to SAT M'!$A$2,'ACT M to SAT M'!$B$2,IF('GACE Math 201'!E307&gt;'ACT M to SAT M'!A$28,'ACT M to SAT M'!B$28,VLOOKUP(E307,'ACT M to SAT M'!A:B,2,FALSE))))</f>
        <v/>
      </c>
      <c r="G307" s="11" t="str">
        <f t="shared" si="37"/>
        <v/>
      </c>
      <c r="H307" s="11" t="str">
        <f t="shared" si="42"/>
        <v/>
      </c>
      <c r="I307" s="11" t="str">
        <f t="shared" si="38"/>
        <v/>
      </c>
      <c r="J307" s="11" t="str">
        <f t="shared" si="43"/>
        <v/>
      </c>
      <c r="K307" s="11" t="str">
        <f t="shared" si="39"/>
        <v/>
      </c>
      <c r="L307" s="11" t="str">
        <f t="shared" si="44"/>
        <v/>
      </c>
      <c r="M307" s="11" t="str">
        <f>IF('GACE Math 201'!B307="","",'SAT M to CBEST M'!$A$2+'SAT M to CBEST M'!$B$2*F307)</f>
        <v/>
      </c>
      <c r="N307" s="11" t="str">
        <f>IF('GACE Math 201'!B307="","", IF(M307&lt;20, 20, IF(M307&gt;80, 80, M307)))</f>
        <v/>
      </c>
    </row>
    <row r="308" spans="1:14" x14ac:dyDescent="0.25">
      <c r="A308" s="11">
        <v>307</v>
      </c>
      <c r="B308" s="30"/>
      <c r="C308" s="25" t="str">
        <f t="shared" si="36"/>
        <v/>
      </c>
      <c r="D308" s="25" t="str">
        <f t="shared" si="40"/>
        <v/>
      </c>
      <c r="E308" s="25" t="str">
        <f t="shared" si="41"/>
        <v/>
      </c>
      <c r="F308" s="11" t="str">
        <f>IF('GACE Math 201'!E308="","",IF('GACE Math 201'!E308&lt;'ACT M to SAT M'!$A$2,'ACT M to SAT M'!$B$2,IF('GACE Math 201'!E308&gt;'ACT M to SAT M'!A$28,'ACT M to SAT M'!B$28,VLOOKUP(E308,'ACT M to SAT M'!A:B,2,FALSE))))</f>
        <v/>
      </c>
      <c r="G308" s="11" t="str">
        <f t="shared" si="37"/>
        <v/>
      </c>
      <c r="H308" s="11" t="str">
        <f t="shared" si="42"/>
        <v/>
      </c>
      <c r="I308" s="11" t="str">
        <f t="shared" si="38"/>
        <v/>
      </c>
      <c r="J308" s="11" t="str">
        <f t="shared" si="43"/>
        <v/>
      </c>
      <c r="K308" s="11" t="str">
        <f t="shared" si="39"/>
        <v/>
      </c>
      <c r="L308" s="11" t="str">
        <f t="shared" si="44"/>
        <v/>
      </c>
      <c r="M308" s="11" t="str">
        <f>IF('GACE Math 201'!B308="","",'SAT M to CBEST M'!$A$2+'SAT M to CBEST M'!$B$2*F308)</f>
        <v/>
      </c>
      <c r="N308" s="11" t="str">
        <f>IF('GACE Math 201'!B308="","", IF(M308&lt;20, 20, IF(M308&gt;80, 80, M308)))</f>
        <v/>
      </c>
    </row>
    <row r="309" spans="1:14" x14ac:dyDescent="0.25">
      <c r="A309" s="11">
        <v>308</v>
      </c>
      <c r="B309" s="30"/>
      <c r="C309" s="25" t="str">
        <f t="shared" si="36"/>
        <v/>
      </c>
      <c r="D309" s="25" t="str">
        <f t="shared" si="40"/>
        <v/>
      </c>
      <c r="E309" s="25" t="str">
        <f t="shared" si="41"/>
        <v/>
      </c>
      <c r="F309" s="11" t="str">
        <f>IF('GACE Math 201'!E309="","",IF('GACE Math 201'!E309&lt;'ACT M to SAT M'!$A$2,'ACT M to SAT M'!$B$2,IF('GACE Math 201'!E309&gt;'ACT M to SAT M'!A$28,'ACT M to SAT M'!B$28,VLOOKUP(E309,'ACT M to SAT M'!A:B,2,FALSE))))</f>
        <v/>
      </c>
      <c r="G309" s="11" t="str">
        <f t="shared" si="37"/>
        <v/>
      </c>
      <c r="H309" s="11" t="str">
        <f t="shared" si="42"/>
        <v/>
      </c>
      <c r="I309" s="11" t="str">
        <f t="shared" si="38"/>
        <v/>
      </c>
      <c r="J309" s="11" t="str">
        <f t="shared" si="43"/>
        <v/>
      </c>
      <c r="K309" s="11" t="str">
        <f t="shared" si="39"/>
        <v/>
      </c>
      <c r="L309" s="11" t="str">
        <f t="shared" si="44"/>
        <v/>
      </c>
      <c r="M309" s="11" t="str">
        <f>IF('GACE Math 201'!B309="","",'SAT M to CBEST M'!$A$2+'SAT M to CBEST M'!$B$2*F309)</f>
        <v/>
      </c>
      <c r="N309" s="11" t="str">
        <f>IF('GACE Math 201'!B309="","", IF(M309&lt;20, 20, IF(M309&gt;80, 80, M309)))</f>
        <v/>
      </c>
    </row>
    <row r="310" spans="1:14" x14ac:dyDescent="0.25">
      <c r="A310" s="11">
        <v>309</v>
      </c>
      <c r="B310" s="30"/>
      <c r="C310" s="25" t="str">
        <f t="shared" si="36"/>
        <v/>
      </c>
      <c r="D310" s="25" t="str">
        <f t="shared" si="40"/>
        <v/>
      </c>
      <c r="E310" s="25" t="str">
        <f t="shared" si="41"/>
        <v/>
      </c>
      <c r="F310" s="11" t="str">
        <f>IF('GACE Math 201'!E310="","",IF('GACE Math 201'!E310&lt;'ACT M to SAT M'!$A$2,'ACT M to SAT M'!$B$2,IF('GACE Math 201'!E310&gt;'ACT M to SAT M'!A$28,'ACT M to SAT M'!B$28,VLOOKUP(E310,'ACT M to SAT M'!A:B,2,FALSE))))</f>
        <v/>
      </c>
      <c r="G310" s="11" t="str">
        <f t="shared" si="37"/>
        <v/>
      </c>
      <c r="H310" s="11" t="str">
        <f t="shared" si="42"/>
        <v/>
      </c>
      <c r="I310" s="11" t="str">
        <f t="shared" si="38"/>
        <v/>
      </c>
      <c r="J310" s="11" t="str">
        <f t="shared" si="43"/>
        <v/>
      </c>
      <c r="K310" s="11" t="str">
        <f t="shared" si="39"/>
        <v/>
      </c>
      <c r="L310" s="11" t="str">
        <f t="shared" si="44"/>
        <v/>
      </c>
      <c r="M310" s="11" t="str">
        <f>IF('GACE Math 201'!B310="","",'SAT M to CBEST M'!$A$2+'SAT M to CBEST M'!$B$2*F310)</f>
        <v/>
      </c>
      <c r="N310" s="11" t="str">
        <f>IF('GACE Math 201'!B310="","", IF(M310&lt;20, 20, IF(M310&gt;80, 80, M310)))</f>
        <v/>
      </c>
    </row>
    <row r="311" spans="1:14" x14ac:dyDescent="0.25">
      <c r="A311" s="11">
        <v>310</v>
      </c>
      <c r="B311" s="30"/>
      <c r="C311" s="25" t="str">
        <f t="shared" si="36"/>
        <v/>
      </c>
      <c r="D311" s="25" t="str">
        <f t="shared" si="40"/>
        <v/>
      </c>
      <c r="E311" s="25" t="str">
        <f t="shared" si="41"/>
        <v/>
      </c>
      <c r="F311" s="11" t="str">
        <f>IF('GACE Math 201'!E311="","",IF('GACE Math 201'!E311&lt;'ACT M to SAT M'!$A$2,'ACT M to SAT M'!$B$2,IF('GACE Math 201'!E311&gt;'ACT M to SAT M'!A$28,'ACT M to SAT M'!B$28,VLOOKUP(E311,'ACT M to SAT M'!A:B,2,FALSE))))</f>
        <v/>
      </c>
      <c r="G311" s="11" t="str">
        <f t="shared" si="37"/>
        <v/>
      </c>
      <c r="H311" s="11" t="str">
        <f t="shared" si="42"/>
        <v/>
      </c>
      <c r="I311" s="11" t="str">
        <f t="shared" si="38"/>
        <v/>
      </c>
      <c r="J311" s="11" t="str">
        <f t="shared" si="43"/>
        <v/>
      </c>
      <c r="K311" s="11" t="str">
        <f t="shared" si="39"/>
        <v/>
      </c>
      <c r="L311" s="11" t="str">
        <f t="shared" si="44"/>
        <v/>
      </c>
      <c r="M311" s="11" t="str">
        <f>IF('GACE Math 201'!B311="","",'SAT M to CBEST M'!$A$2+'SAT M to CBEST M'!$B$2*F311)</f>
        <v/>
      </c>
      <c r="N311" s="11" t="str">
        <f>IF('GACE Math 201'!B311="","", IF(M311&lt;20, 20, IF(M311&gt;80, 80, M311)))</f>
        <v/>
      </c>
    </row>
    <row r="312" spans="1:14" x14ac:dyDescent="0.25">
      <c r="A312" s="11">
        <v>311</v>
      </c>
      <c r="B312" s="30"/>
      <c r="C312" s="25" t="str">
        <f t="shared" si="36"/>
        <v/>
      </c>
      <c r="D312" s="25" t="str">
        <f t="shared" si="40"/>
        <v/>
      </c>
      <c r="E312" s="25" t="str">
        <f t="shared" si="41"/>
        <v/>
      </c>
      <c r="F312" s="11" t="str">
        <f>IF('GACE Math 201'!E312="","",IF('GACE Math 201'!E312&lt;'ACT M to SAT M'!$A$2,'ACT M to SAT M'!$B$2,IF('GACE Math 201'!E312&gt;'ACT M to SAT M'!A$28,'ACT M to SAT M'!B$28,VLOOKUP(E312,'ACT M to SAT M'!A:B,2,FALSE))))</f>
        <v/>
      </c>
      <c r="G312" s="11" t="str">
        <f t="shared" si="37"/>
        <v/>
      </c>
      <c r="H312" s="11" t="str">
        <f t="shared" si="42"/>
        <v/>
      </c>
      <c r="I312" s="11" t="str">
        <f t="shared" si="38"/>
        <v/>
      </c>
      <c r="J312" s="11" t="str">
        <f t="shared" si="43"/>
        <v/>
      </c>
      <c r="K312" s="11" t="str">
        <f t="shared" si="39"/>
        <v/>
      </c>
      <c r="L312" s="11" t="str">
        <f t="shared" si="44"/>
        <v/>
      </c>
      <c r="M312" s="11" t="str">
        <f>IF('GACE Math 201'!B312="","",'SAT M to CBEST M'!$A$2+'SAT M to CBEST M'!$B$2*F312)</f>
        <v/>
      </c>
      <c r="N312" s="11" t="str">
        <f>IF('GACE Math 201'!B312="","", IF(M312&lt;20, 20, IF(M312&gt;80, 80, M312)))</f>
        <v/>
      </c>
    </row>
    <row r="313" spans="1:14" x14ac:dyDescent="0.25">
      <c r="A313" s="11">
        <v>312</v>
      </c>
      <c r="B313" s="30"/>
      <c r="C313" s="25" t="str">
        <f t="shared" si="36"/>
        <v/>
      </c>
      <c r="D313" s="25" t="str">
        <f t="shared" si="40"/>
        <v/>
      </c>
      <c r="E313" s="25" t="str">
        <f t="shared" si="41"/>
        <v/>
      </c>
      <c r="F313" s="11" t="str">
        <f>IF('GACE Math 201'!E313="","",IF('GACE Math 201'!E313&lt;'ACT M to SAT M'!$A$2,'ACT M to SAT M'!$B$2,IF('GACE Math 201'!E313&gt;'ACT M to SAT M'!A$28,'ACT M to SAT M'!B$28,VLOOKUP(E313,'ACT M to SAT M'!A:B,2,FALSE))))</f>
        <v/>
      </c>
      <c r="G313" s="11" t="str">
        <f t="shared" si="37"/>
        <v/>
      </c>
      <c r="H313" s="11" t="str">
        <f t="shared" si="42"/>
        <v/>
      </c>
      <c r="I313" s="11" t="str">
        <f t="shared" si="38"/>
        <v/>
      </c>
      <c r="J313" s="11" t="str">
        <f t="shared" si="43"/>
        <v/>
      </c>
      <c r="K313" s="11" t="str">
        <f t="shared" si="39"/>
        <v/>
      </c>
      <c r="L313" s="11" t="str">
        <f t="shared" si="44"/>
        <v/>
      </c>
      <c r="M313" s="11" t="str">
        <f>IF('GACE Math 201'!B313="","",'SAT M to CBEST M'!$A$2+'SAT M to CBEST M'!$B$2*F313)</f>
        <v/>
      </c>
      <c r="N313" s="11" t="str">
        <f>IF('GACE Math 201'!B313="","", IF(M313&lt;20, 20, IF(M313&gt;80, 80, M313)))</f>
        <v/>
      </c>
    </row>
    <row r="314" spans="1:14" x14ac:dyDescent="0.25">
      <c r="A314" s="11">
        <v>313</v>
      </c>
      <c r="B314" s="30"/>
      <c r="C314" s="25" t="str">
        <f t="shared" si="36"/>
        <v/>
      </c>
      <c r="D314" s="25" t="str">
        <f t="shared" si="40"/>
        <v/>
      </c>
      <c r="E314" s="25" t="str">
        <f t="shared" si="41"/>
        <v/>
      </c>
      <c r="F314" s="11" t="str">
        <f>IF('GACE Math 201'!E314="","",IF('GACE Math 201'!E314&lt;'ACT M to SAT M'!$A$2,'ACT M to SAT M'!$B$2,IF('GACE Math 201'!E314&gt;'ACT M to SAT M'!A$28,'ACT M to SAT M'!B$28,VLOOKUP(E314,'ACT M to SAT M'!A:B,2,FALSE))))</f>
        <v/>
      </c>
      <c r="G314" s="11" t="str">
        <f t="shared" si="37"/>
        <v/>
      </c>
      <c r="H314" s="11" t="str">
        <f t="shared" si="42"/>
        <v/>
      </c>
      <c r="I314" s="11" t="str">
        <f t="shared" si="38"/>
        <v/>
      </c>
      <c r="J314" s="11" t="str">
        <f t="shared" si="43"/>
        <v/>
      </c>
      <c r="K314" s="11" t="str">
        <f t="shared" si="39"/>
        <v/>
      </c>
      <c r="L314" s="11" t="str">
        <f t="shared" si="44"/>
        <v/>
      </c>
      <c r="M314" s="11" t="str">
        <f>IF('GACE Math 201'!B314="","",'SAT M to CBEST M'!$A$2+'SAT M to CBEST M'!$B$2*F314)</f>
        <v/>
      </c>
      <c r="N314" s="11" t="str">
        <f>IF('GACE Math 201'!B314="","", IF(M314&lt;20, 20, IF(M314&gt;80, 80, M314)))</f>
        <v/>
      </c>
    </row>
    <row r="315" spans="1:14" x14ac:dyDescent="0.25">
      <c r="A315" s="11">
        <v>314</v>
      </c>
      <c r="B315" s="30"/>
      <c r="C315" s="25" t="str">
        <f t="shared" si="36"/>
        <v/>
      </c>
      <c r="D315" s="25" t="str">
        <f t="shared" si="40"/>
        <v/>
      </c>
      <c r="E315" s="25" t="str">
        <f t="shared" si="41"/>
        <v/>
      </c>
      <c r="F315" s="11" t="str">
        <f>IF('GACE Math 201'!E315="","",IF('GACE Math 201'!E315&lt;'ACT M to SAT M'!$A$2,'ACT M to SAT M'!$B$2,IF('GACE Math 201'!E315&gt;'ACT M to SAT M'!A$28,'ACT M to SAT M'!B$28,VLOOKUP(E315,'ACT M to SAT M'!A:B,2,FALSE))))</f>
        <v/>
      </c>
      <c r="G315" s="11" t="str">
        <f t="shared" si="37"/>
        <v/>
      </c>
      <c r="H315" s="11" t="str">
        <f t="shared" si="42"/>
        <v/>
      </c>
      <c r="I315" s="11" t="str">
        <f t="shared" si="38"/>
        <v/>
      </c>
      <c r="J315" s="11" t="str">
        <f t="shared" si="43"/>
        <v/>
      </c>
      <c r="K315" s="11" t="str">
        <f t="shared" si="39"/>
        <v/>
      </c>
      <c r="L315" s="11" t="str">
        <f t="shared" si="44"/>
        <v/>
      </c>
      <c r="M315" s="11" t="str">
        <f>IF('GACE Math 201'!B315="","",'SAT M to CBEST M'!$A$2+'SAT M to CBEST M'!$B$2*F315)</f>
        <v/>
      </c>
      <c r="N315" s="11" t="str">
        <f>IF('GACE Math 201'!B315="","", IF(M315&lt;20, 20, IF(M315&gt;80, 80, M315)))</f>
        <v/>
      </c>
    </row>
    <row r="316" spans="1:14" x14ac:dyDescent="0.25">
      <c r="A316" s="11">
        <v>315</v>
      </c>
      <c r="B316" s="30"/>
      <c r="C316" s="25" t="str">
        <f t="shared" si="36"/>
        <v/>
      </c>
      <c r="D316" s="25" t="str">
        <f t="shared" si="40"/>
        <v/>
      </c>
      <c r="E316" s="25" t="str">
        <f t="shared" si="41"/>
        <v/>
      </c>
      <c r="F316" s="11" t="str">
        <f>IF('GACE Math 201'!E316="","",IF('GACE Math 201'!E316&lt;'ACT M to SAT M'!$A$2,'ACT M to SAT M'!$B$2,IF('GACE Math 201'!E316&gt;'ACT M to SAT M'!A$28,'ACT M to SAT M'!B$28,VLOOKUP(E316,'ACT M to SAT M'!A:B,2,FALSE))))</f>
        <v/>
      </c>
      <c r="G316" s="11" t="str">
        <f t="shared" si="37"/>
        <v/>
      </c>
      <c r="H316" s="11" t="str">
        <f t="shared" si="42"/>
        <v/>
      </c>
      <c r="I316" s="11" t="str">
        <f t="shared" si="38"/>
        <v/>
      </c>
      <c r="J316" s="11" t="str">
        <f t="shared" si="43"/>
        <v/>
      </c>
      <c r="K316" s="11" t="str">
        <f t="shared" si="39"/>
        <v/>
      </c>
      <c r="L316" s="11" t="str">
        <f t="shared" si="44"/>
        <v/>
      </c>
      <c r="M316" s="11" t="str">
        <f>IF('GACE Math 201'!B316="","",'SAT M to CBEST M'!$A$2+'SAT M to CBEST M'!$B$2*F316)</f>
        <v/>
      </c>
      <c r="N316" s="11" t="str">
        <f>IF('GACE Math 201'!B316="","", IF(M316&lt;20, 20, IF(M316&gt;80, 80, M316)))</f>
        <v/>
      </c>
    </row>
    <row r="317" spans="1:14" x14ac:dyDescent="0.25">
      <c r="A317" s="11">
        <v>316</v>
      </c>
      <c r="B317" s="30"/>
      <c r="C317" s="25" t="str">
        <f t="shared" si="36"/>
        <v/>
      </c>
      <c r="D317" s="25" t="str">
        <f t="shared" si="40"/>
        <v/>
      </c>
      <c r="E317" s="25" t="str">
        <f t="shared" si="41"/>
        <v/>
      </c>
      <c r="F317" s="11" t="str">
        <f>IF('GACE Math 201'!E317="","",IF('GACE Math 201'!E317&lt;'ACT M to SAT M'!$A$2,'ACT M to SAT M'!$B$2,IF('GACE Math 201'!E317&gt;'ACT M to SAT M'!A$28,'ACT M to SAT M'!B$28,VLOOKUP(E317,'ACT M to SAT M'!A:B,2,FALSE))))</f>
        <v/>
      </c>
      <c r="G317" s="11" t="str">
        <f t="shared" si="37"/>
        <v/>
      </c>
      <c r="H317" s="11" t="str">
        <f t="shared" si="42"/>
        <v/>
      </c>
      <c r="I317" s="11" t="str">
        <f t="shared" si="38"/>
        <v/>
      </c>
      <c r="J317" s="11" t="str">
        <f t="shared" si="43"/>
        <v/>
      </c>
      <c r="K317" s="11" t="str">
        <f t="shared" si="39"/>
        <v/>
      </c>
      <c r="L317" s="11" t="str">
        <f t="shared" si="44"/>
        <v/>
      </c>
      <c r="M317" s="11" t="str">
        <f>IF('GACE Math 201'!B317="","",'SAT M to CBEST M'!$A$2+'SAT M to CBEST M'!$B$2*F317)</f>
        <v/>
      </c>
      <c r="N317" s="11" t="str">
        <f>IF('GACE Math 201'!B317="","", IF(M317&lt;20, 20, IF(M317&gt;80, 80, M317)))</f>
        <v/>
      </c>
    </row>
    <row r="318" spans="1:14" x14ac:dyDescent="0.25">
      <c r="A318" s="11">
        <v>317</v>
      </c>
      <c r="B318" s="30"/>
      <c r="C318" s="25" t="str">
        <f t="shared" si="36"/>
        <v/>
      </c>
      <c r="D318" s="25" t="str">
        <f t="shared" si="40"/>
        <v/>
      </c>
      <c r="E318" s="25" t="str">
        <f t="shared" si="41"/>
        <v/>
      </c>
      <c r="F318" s="11" t="str">
        <f>IF('GACE Math 201'!E318="","",IF('GACE Math 201'!E318&lt;'ACT M to SAT M'!$A$2,'ACT M to SAT M'!$B$2,IF('GACE Math 201'!E318&gt;'ACT M to SAT M'!A$28,'ACT M to SAT M'!B$28,VLOOKUP(E318,'ACT M to SAT M'!A:B,2,FALSE))))</f>
        <v/>
      </c>
      <c r="G318" s="11" t="str">
        <f t="shared" si="37"/>
        <v/>
      </c>
      <c r="H318" s="11" t="str">
        <f t="shared" si="42"/>
        <v/>
      </c>
      <c r="I318" s="11" t="str">
        <f t="shared" si="38"/>
        <v/>
      </c>
      <c r="J318" s="11" t="str">
        <f t="shared" si="43"/>
        <v/>
      </c>
      <c r="K318" s="11" t="str">
        <f t="shared" si="39"/>
        <v/>
      </c>
      <c r="L318" s="11" t="str">
        <f t="shared" si="44"/>
        <v/>
      </c>
      <c r="M318" s="11" t="str">
        <f>IF('GACE Math 201'!B318="","",'SAT M to CBEST M'!$A$2+'SAT M to CBEST M'!$B$2*F318)</f>
        <v/>
      </c>
      <c r="N318" s="11" t="str">
        <f>IF('GACE Math 201'!B318="","", IF(M318&lt;20, 20, IF(M318&gt;80, 80, M318)))</f>
        <v/>
      </c>
    </row>
    <row r="319" spans="1:14" x14ac:dyDescent="0.25">
      <c r="A319" s="11">
        <v>318</v>
      </c>
      <c r="B319" s="30"/>
      <c r="C319" s="25" t="str">
        <f t="shared" si="36"/>
        <v/>
      </c>
      <c r="D319" s="25" t="str">
        <f t="shared" si="40"/>
        <v/>
      </c>
      <c r="E319" s="25" t="str">
        <f t="shared" si="41"/>
        <v/>
      </c>
      <c r="F319" s="11" t="str">
        <f>IF('GACE Math 201'!E319="","",IF('GACE Math 201'!E319&lt;'ACT M to SAT M'!$A$2,'ACT M to SAT M'!$B$2,IF('GACE Math 201'!E319&gt;'ACT M to SAT M'!A$28,'ACT M to SAT M'!B$28,VLOOKUP(E319,'ACT M to SAT M'!A:B,2,FALSE))))</f>
        <v/>
      </c>
      <c r="G319" s="11" t="str">
        <f t="shared" si="37"/>
        <v/>
      </c>
      <c r="H319" s="11" t="str">
        <f t="shared" si="42"/>
        <v/>
      </c>
      <c r="I319" s="11" t="str">
        <f t="shared" si="38"/>
        <v/>
      </c>
      <c r="J319" s="11" t="str">
        <f t="shared" si="43"/>
        <v/>
      </c>
      <c r="K319" s="11" t="str">
        <f t="shared" si="39"/>
        <v/>
      </c>
      <c r="L319" s="11" t="str">
        <f t="shared" si="44"/>
        <v/>
      </c>
      <c r="M319" s="11" t="str">
        <f>IF('GACE Math 201'!B319="","",'SAT M to CBEST M'!$A$2+'SAT M to CBEST M'!$B$2*F319)</f>
        <v/>
      </c>
      <c r="N319" s="11" t="str">
        <f>IF('GACE Math 201'!B319="","", IF(M319&lt;20, 20, IF(M319&gt;80, 80, M319)))</f>
        <v/>
      </c>
    </row>
    <row r="320" spans="1:14" x14ac:dyDescent="0.25">
      <c r="A320" s="11">
        <v>319</v>
      </c>
      <c r="B320" s="30"/>
      <c r="C320" s="25" t="str">
        <f t="shared" si="36"/>
        <v/>
      </c>
      <c r="D320" s="25" t="str">
        <f t="shared" si="40"/>
        <v/>
      </c>
      <c r="E320" s="25" t="str">
        <f t="shared" si="41"/>
        <v/>
      </c>
      <c r="F320" s="11" t="str">
        <f>IF('GACE Math 201'!E320="","",IF('GACE Math 201'!E320&lt;'ACT M to SAT M'!$A$2,'ACT M to SAT M'!$B$2,IF('GACE Math 201'!E320&gt;'ACT M to SAT M'!A$28,'ACT M to SAT M'!B$28,VLOOKUP(E320,'ACT M to SAT M'!A:B,2,FALSE))))</f>
        <v/>
      </c>
      <c r="G320" s="11" t="str">
        <f t="shared" si="37"/>
        <v/>
      </c>
      <c r="H320" s="11" t="str">
        <f t="shared" si="42"/>
        <v/>
      </c>
      <c r="I320" s="11" t="str">
        <f t="shared" si="38"/>
        <v/>
      </c>
      <c r="J320" s="11" t="str">
        <f t="shared" si="43"/>
        <v/>
      </c>
      <c r="K320" s="11" t="str">
        <f t="shared" si="39"/>
        <v/>
      </c>
      <c r="L320" s="11" t="str">
        <f t="shared" si="44"/>
        <v/>
      </c>
      <c r="M320" s="11" t="str">
        <f>IF('GACE Math 201'!B320="","",'SAT M to CBEST M'!$A$2+'SAT M to CBEST M'!$B$2*F320)</f>
        <v/>
      </c>
      <c r="N320" s="11" t="str">
        <f>IF('GACE Math 201'!B320="","", IF(M320&lt;20, 20, IF(M320&gt;80, 80, M320)))</f>
        <v/>
      </c>
    </row>
    <row r="321" spans="1:14" x14ac:dyDescent="0.25">
      <c r="A321" s="11">
        <v>320</v>
      </c>
      <c r="B321" s="30"/>
      <c r="C321" s="25" t="str">
        <f t="shared" si="36"/>
        <v/>
      </c>
      <c r="D321" s="25" t="str">
        <f t="shared" si="40"/>
        <v/>
      </c>
      <c r="E321" s="25" t="str">
        <f t="shared" si="41"/>
        <v/>
      </c>
      <c r="F321" s="11" t="str">
        <f>IF('GACE Math 201'!E321="","",IF('GACE Math 201'!E321&lt;'ACT M to SAT M'!$A$2,'ACT M to SAT M'!$B$2,IF('GACE Math 201'!E321&gt;'ACT M to SAT M'!A$28,'ACT M to SAT M'!B$28,VLOOKUP(E321,'ACT M to SAT M'!A:B,2,FALSE))))</f>
        <v/>
      </c>
      <c r="G321" s="11" t="str">
        <f t="shared" si="37"/>
        <v/>
      </c>
      <c r="H321" s="11" t="str">
        <f t="shared" si="42"/>
        <v/>
      </c>
      <c r="I321" s="11" t="str">
        <f t="shared" si="38"/>
        <v/>
      </c>
      <c r="J321" s="11" t="str">
        <f t="shared" si="43"/>
        <v/>
      </c>
      <c r="K321" s="11" t="str">
        <f t="shared" si="39"/>
        <v/>
      </c>
      <c r="L321" s="11" t="str">
        <f t="shared" si="44"/>
        <v/>
      </c>
      <c r="M321" s="11" t="str">
        <f>IF('GACE Math 201'!B321="","",'SAT M to CBEST M'!$A$2+'SAT M to CBEST M'!$B$2*F321)</f>
        <v/>
      </c>
      <c r="N321" s="11" t="str">
        <f>IF('GACE Math 201'!B321="","", IF(M321&lt;20, 20, IF(M321&gt;80, 80, M321)))</f>
        <v/>
      </c>
    </row>
    <row r="322" spans="1:14" x14ac:dyDescent="0.25">
      <c r="A322" s="11">
        <v>321</v>
      </c>
      <c r="B322" s="30"/>
      <c r="C322" s="25" t="str">
        <f t="shared" ref="C322:C385" si="45">IF(B322="","",IF(B322&gt;=250, upperinterceptPAAM201toACTM+B322*upperslopePAAM201toACTM, lowerinterceptPAAM201toACTM+B322*lowerslopePAAM201toACTM))</f>
        <v/>
      </c>
      <c r="D322" s="25" t="str">
        <f t="shared" si="40"/>
        <v/>
      </c>
      <c r="E322" s="25" t="str">
        <f t="shared" si="41"/>
        <v/>
      </c>
      <c r="F322" s="11" t="str">
        <f>IF('GACE Math 201'!E322="","",IF('GACE Math 201'!E322&lt;'ACT M to SAT M'!$A$2,'ACT M to SAT M'!$B$2,IF('GACE Math 201'!E322&gt;'ACT M to SAT M'!A$28,'ACT M to SAT M'!B$28,VLOOKUP(E322,'ACT M to SAT M'!A:B,2,FALSE))))</f>
        <v/>
      </c>
      <c r="G322" s="11" t="str">
        <f t="shared" ref="G322:G385" si="46">IF(B322="","",interceptACTMtoPCM5732+slopeACTMtoPCM5732*E322)</f>
        <v/>
      </c>
      <c r="H322" s="11" t="str">
        <f t="shared" si="42"/>
        <v/>
      </c>
      <c r="I322" s="11" t="str">
        <f t="shared" ref="I322:I385" si="47">IF(B322="","",interceptACTMtoPCM5733+slopeACTMtoPCM5733*E322)</f>
        <v/>
      </c>
      <c r="J322" s="11" t="str">
        <f t="shared" si="43"/>
        <v/>
      </c>
      <c r="K322" s="11" t="str">
        <f t="shared" ref="K322:K385" si="48">IF(B322="","",IF(E322&gt;=16, upperinterceptACTMtoPAAM211+E322*upperslopeACTMtoPAAM211, lowerinterceptACTMtoPAAM211+E322*lowerslopeACTMtoPAAM211))</f>
        <v/>
      </c>
      <c r="L322" s="11" t="str">
        <f t="shared" si="44"/>
        <v/>
      </c>
      <c r="M322" s="11" t="str">
        <f>IF('GACE Math 201'!B322="","",'SAT M to CBEST M'!$A$2+'SAT M to CBEST M'!$B$2*F322)</f>
        <v/>
      </c>
      <c r="N322" s="11" t="str">
        <f>IF('GACE Math 201'!B322="","", IF(M322&lt;20, 20, IF(M322&gt;80, 80, M322)))</f>
        <v/>
      </c>
    </row>
    <row r="323" spans="1:14" x14ac:dyDescent="0.25">
      <c r="A323" s="11">
        <v>322</v>
      </c>
      <c r="B323" s="30"/>
      <c r="C323" s="25" t="str">
        <f t="shared" si="45"/>
        <v/>
      </c>
      <c r="D323" s="25" t="str">
        <f t="shared" ref="D323:D386" si="49">IF(B323="","", IF(C323&lt;1, 1, IF(C323&gt;36, 36, C323)))</f>
        <v/>
      </c>
      <c r="E323" s="25" t="str">
        <f t="shared" ref="E323:E386" si="50">IF(ISBLANK(B323), "", ROUND(D323, 0))</f>
        <v/>
      </c>
      <c r="F323" s="11" t="str">
        <f>IF('GACE Math 201'!E323="","",IF('GACE Math 201'!E323&lt;'ACT M to SAT M'!$A$2,'ACT M to SAT M'!$B$2,IF('GACE Math 201'!E323&gt;'ACT M to SAT M'!A$28,'ACT M to SAT M'!B$28,VLOOKUP(E323,'ACT M to SAT M'!A:B,2,FALSE))))</f>
        <v/>
      </c>
      <c r="G323" s="11" t="str">
        <f t="shared" si="46"/>
        <v/>
      </c>
      <c r="H323" s="11" t="str">
        <f t="shared" ref="H323:H386" si="51">IF(B323="","", IF(G323&lt;100, 100, IF(G323&gt;200, 200, G323)))</f>
        <v/>
      </c>
      <c r="I323" s="11" t="str">
        <f t="shared" si="47"/>
        <v/>
      </c>
      <c r="J323" s="11" t="str">
        <f t="shared" ref="J323:J386" si="52">IF(B323="","", IF(I323&lt;100, 100, IF(I323&gt;200, 200, I323)))</f>
        <v/>
      </c>
      <c r="K323" s="11" t="str">
        <f t="shared" si="48"/>
        <v/>
      </c>
      <c r="L323" s="11" t="str">
        <f t="shared" ref="L323:L386" si="53">IF(B323="","", IF(K323&lt;100, 100, IF(K323&gt;300, 300, K323)))</f>
        <v/>
      </c>
      <c r="M323" s="11" t="str">
        <f>IF('GACE Math 201'!B323="","",'SAT M to CBEST M'!$A$2+'SAT M to CBEST M'!$B$2*F323)</f>
        <v/>
      </c>
      <c r="N323" s="11" t="str">
        <f>IF('GACE Math 201'!B323="","", IF(M323&lt;20, 20, IF(M323&gt;80, 80, M323)))</f>
        <v/>
      </c>
    </row>
    <row r="324" spans="1:14" x14ac:dyDescent="0.25">
      <c r="A324" s="11">
        <v>323</v>
      </c>
      <c r="B324" s="30"/>
      <c r="C324" s="25" t="str">
        <f t="shared" si="45"/>
        <v/>
      </c>
      <c r="D324" s="25" t="str">
        <f t="shared" si="49"/>
        <v/>
      </c>
      <c r="E324" s="25" t="str">
        <f t="shared" si="50"/>
        <v/>
      </c>
      <c r="F324" s="11" t="str">
        <f>IF('GACE Math 201'!E324="","",IF('GACE Math 201'!E324&lt;'ACT M to SAT M'!$A$2,'ACT M to SAT M'!$B$2,IF('GACE Math 201'!E324&gt;'ACT M to SAT M'!A$28,'ACT M to SAT M'!B$28,VLOOKUP(E324,'ACT M to SAT M'!A:B,2,FALSE))))</f>
        <v/>
      </c>
      <c r="G324" s="11" t="str">
        <f t="shared" si="46"/>
        <v/>
      </c>
      <c r="H324" s="11" t="str">
        <f t="shared" si="51"/>
        <v/>
      </c>
      <c r="I324" s="11" t="str">
        <f t="shared" si="47"/>
        <v/>
      </c>
      <c r="J324" s="11" t="str">
        <f t="shared" si="52"/>
        <v/>
      </c>
      <c r="K324" s="11" t="str">
        <f t="shared" si="48"/>
        <v/>
      </c>
      <c r="L324" s="11" t="str">
        <f t="shared" si="53"/>
        <v/>
      </c>
      <c r="M324" s="11" t="str">
        <f>IF('GACE Math 201'!B324="","",'SAT M to CBEST M'!$A$2+'SAT M to CBEST M'!$B$2*F324)</f>
        <v/>
      </c>
      <c r="N324" s="11" t="str">
        <f>IF('GACE Math 201'!B324="","", IF(M324&lt;20, 20, IF(M324&gt;80, 80, M324)))</f>
        <v/>
      </c>
    </row>
    <row r="325" spans="1:14" x14ac:dyDescent="0.25">
      <c r="A325" s="11">
        <v>324</v>
      </c>
      <c r="B325" s="30"/>
      <c r="C325" s="25" t="str">
        <f t="shared" si="45"/>
        <v/>
      </c>
      <c r="D325" s="25" t="str">
        <f t="shared" si="49"/>
        <v/>
      </c>
      <c r="E325" s="25" t="str">
        <f t="shared" si="50"/>
        <v/>
      </c>
      <c r="F325" s="11" t="str">
        <f>IF('GACE Math 201'!E325="","",IF('GACE Math 201'!E325&lt;'ACT M to SAT M'!$A$2,'ACT M to SAT M'!$B$2,IF('GACE Math 201'!E325&gt;'ACT M to SAT M'!A$28,'ACT M to SAT M'!B$28,VLOOKUP(E325,'ACT M to SAT M'!A:B,2,FALSE))))</f>
        <v/>
      </c>
      <c r="G325" s="11" t="str">
        <f t="shared" si="46"/>
        <v/>
      </c>
      <c r="H325" s="11" t="str">
        <f t="shared" si="51"/>
        <v/>
      </c>
      <c r="I325" s="11" t="str">
        <f t="shared" si="47"/>
        <v/>
      </c>
      <c r="J325" s="11" t="str">
        <f t="shared" si="52"/>
        <v/>
      </c>
      <c r="K325" s="11" t="str">
        <f t="shared" si="48"/>
        <v/>
      </c>
      <c r="L325" s="11" t="str">
        <f t="shared" si="53"/>
        <v/>
      </c>
      <c r="M325" s="11" t="str">
        <f>IF('GACE Math 201'!B325="","",'SAT M to CBEST M'!$A$2+'SAT M to CBEST M'!$B$2*F325)</f>
        <v/>
      </c>
      <c r="N325" s="11" t="str">
        <f>IF('GACE Math 201'!B325="","", IF(M325&lt;20, 20, IF(M325&gt;80, 80, M325)))</f>
        <v/>
      </c>
    </row>
    <row r="326" spans="1:14" x14ac:dyDescent="0.25">
      <c r="A326" s="11">
        <v>325</v>
      </c>
      <c r="B326" s="30"/>
      <c r="C326" s="25" t="str">
        <f t="shared" si="45"/>
        <v/>
      </c>
      <c r="D326" s="25" t="str">
        <f t="shared" si="49"/>
        <v/>
      </c>
      <c r="E326" s="25" t="str">
        <f t="shared" si="50"/>
        <v/>
      </c>
      <c r="F326" s="11" t="str">
        <f>IF('GACE Math 201'!E326="","",IF('GACE Math 201'!E326&lt;'ACT M to SAT M'!$A$2,'ACT M to SAT M'!$B$2,IF('GACE Math 201'!E326&gt;'ACT M to SAT M'!A$28,'ACT M to SAT M'!B$28,VLOOKUP(E326,'ACT M to SAT M'!A:B,2,FALSE))))</f>
        <v/>
      </c>
      <c r="G326" s="11" t="str">
        <f t="shared" si="46"/>
        <v/>
      </c>
      <c r="H326" s="11" t="str">
        <f t="shared" si="51"/>
        <v/>
      </c>
      <c r="I326" s="11" t="str">
        <f t="shared" si="47"/>
        <v/>
      </c>
      <c r="J326" s="11" t="str">
        <f t="shared" si="52"/>
        <v/>
      </c>
      <c r="K326" s="11" t="str">
        <f t="shared" si="48"/>
        <v/>
      </c>
      <c r="L326" s="11" t="str">
        <f t="shared" si="53"/>
        <v/>
      </c>
      <c r="M326" s="11" t="str">
        <f>IF('GACE Math 201'!B326="","",'SAT M to CBEST M'!$A$2+'SAT M to CBEST M'!$B$2*F326)</f>
        <v/>
      </c>
      <c r="N326" s="11" t="str">
        <f>IF('GACE Math 201'!B326="","", IF(M326&lt;20, 20, IF(M326&gt;80, 80, M326)))</f>
        <v/>
      </c>
    </row>
    <row r="327" spans="1:14" x14ac:dyDescent="0.25">
      <c r="A327" s="11">
        <v>326</v>
      </c>
      <c r="B327" s="30"/>
      <c r="C327" s="25" t="str">
        <f t="shared" si="45"/>
        <v/>
      </c>
      <c r="D327" s="25" t="str">
        <f t="shared" si="49"/>
        <v/>
      </c>
      <c r="E327" s="25" t="str">
        <f t="shared" si="50"/>
        <v/>
      </c>
      <c r="F327" s="11" t="str">
        <f>IF('GACE Math 201'!E327="","",IF('GACE Math 201'!E327&lt;'ACT M to SAT M'!$A$2,'ACT M to SAT M'!$B$2,IF('GACE Math 201'!E327&gt;'ACT M to SAT M'!A$28,'ACT M to SAT M'!B$28,VLOOKUP(E327,'ACT M to SAT M'!A:B,2,FALSE))))</f>
        <v/>
      </c>
      <c r="G327" s="11" t="str">
        <f t="shared" si="46"/>
        <v/>
      </c>
      <c r="H327" s="11" t="str">
        <f t="shared" si="51"/>
        <v/>
      </c>
      <c r="I327" s="11" t="str">
        <f t="shared" si="47"/>
        <v/>
      </c>
      <c r="J327" s="11" t="str">
        <f t="shared" si="52"/>
        <v/>
      </c>
      <c r="K327" s="11" t="str">
        <f t="shared" si="48"/>
        <v/>
      </c>
      <c r="L327" s="11" t="str">
        <f t="shared" si="53"/>
        <v/>
      </c>
      <c r="M327" s="11" t="str">
        <f>IF('GACE Math 201'!B327="","",'SAT M to CBEST M'!$A$2+'SAT M to CBEST M'!$B$2*F327)</f>
        <v/>
      </c>
      <c r="N327" s="11" t="str">
        <f>IF('GACE Math 201'!B327="","", IF(M327&lt;20, 20, IF(M327&gt;80, 80, M327)))</f>
        <v/>
      </c>
    </row>
    <row r="328" spans="1:14" x14ac:dyDescent="0.25">
      <c r="A328" s="11">
        <v>327</v>
      </c>
      <c r="B328" s="30"/>
      <c r="C328" s="25" t="str">
        <f t="shared" si="45"/>
        <v/>
      </c>
      <c r="D328" s="25" t="str">
        <f t="shared" si="49"/>
        <v/>
      </c>
      <c r="E328" s="25" t="str">
        <f t="shared" si="50"/>
        <v/>
      </c>
      <c r="F328" s="11" t="str">
        <f>IF('GACE Math 201'!E328="","",IF('GACE Math 201'!E328&lt;'ACT M to SAT M'!$A$2,'ACT M to SAT M'!$B$2,IF('GACE Math 201'!E328&gt;'ACT M to SAT M'!A$28,'ACT M to SAT M'!B$28,VLOOKUP(E328,'ACT M to SAT M'!A:B,2,FALSE))))</f>
        <v/>
      </c>
      <c r="G328" s="11" t="str">
        <f t="shared" si="46"/>
        <v/>
      </c>
      <c r="H328" s="11" t="str">
        <f t="shared" si="51"/>
        <v/>
      </c>
      <c r="I328" s="11" t="str">
        <f t="shared" si="47"/>
        <v/>
      </c>
      <c r="J328" s="11" t="str">
        <f t="shared" si="52"/>
        <v/>
      </c>
      <c r="K328" s="11" t="str">
        <f t="shared" si="48"/>
        <v/>
      </c>
      <c r="L328" s="11" t="str">
        <f t="shared" si="53"/>
        <v/>
      </c>
      <c r="M328" s="11" t="str">
        <f>IF('GACE Math 201'!B328="","",'SAT M to CBEST M'!$A$2+'SAT M to CBEST M'!$B$2*F328)</f>
        <v/>
      </c>
      <c r="N328" s="11" t="str">
        <f>IF('GACE Math 201'!B328="","", IF(M328&lt;20, 20, IF(M328&gt;80, 80, M328)))</f>
        <v/>
      </c>
    </row>
    <row r="329" spans="1:14" x14ac:dyDescent="0.25">
      <c r="A329" s="11">
        <v>328</v>
      </c>
      <c r="B329" s="30"/>
      <c r="C329" s="25" t="str">
        <f t="shared" si="45"/>
        <v/>
      </c>
      <c r="D329" s="25" t="str">
        <f t="shared" si="49"/>
        <v/>
      </c>
      <c r="E329" s="25" t="str">
        <f t="shared" si="50"/>
        <v/>
      </c>
      <c r="F329" s="11" t="str">
        <f>IF('GACE Math 201'!E329="","",IF('GACE Math 201'!E329&lt;'ACT M to SAT M'!$A$2,'ACT M to SAT M'!$B$2,IF('GACE Math 201'!E329&gt;'ACT M to SAT M'!A$28,'ACT M to SAT M'!B$28,VLOOKUP(E329,'ACT M to SAT M'!A:B,2,FALSE))))</f>
        <v/>
      </c>
      <c r="G329" s="11" t="str">
        <f t="shared" si="46"/>
        <v/>
      </c>
      <c r="H329" s="11" t="str">
        <f t="shared" si="51"/>
        <v/>
      </c>
      <c r="I329" s="11" t="str">
        <f t="shared" si="47"/>
        <v/>
      </c>
      <c r="J329" s="11" t="str">
        <f t="shared" si="52"/>
        <v/>
      </c>
      <c r="K329" s="11" t="str">
        <f t="shared" si="48"/>
        <v/>
      </c>
      <c r="L329" s="11" t="str">
        <f t="shared" si="53"/>
        <v/>
      </c>
      <c r="M329" s="11" t="str">
        <f>IF('GACE Math 201'!B329="","",'SAT M to CBEST M'!$A$2+'SAT M to CBEST M'!$B$2*F329)</f>
        <v/>
      </c>
      <c r="N329" s="11" t="str">
        <f>IF('GACE Math 201'!B329="","", IF(M329&lt;20, 20, IF(M329&gt;80, 80, M329)))</f>
        <v/>
      </c>
    </row>
    <row r="330" spans="1:14" x14ac:dyDescent="0.25">
      <c r="A330" s="11">
        <v>329</v>
      </c>
      <c r="B330" s="30"/>
      <c r="C330" s="25" t="str">
        <f t="shared" si="45"/>
        <v/>
      </c>
      <c r="D330" s="25" t="str">
        <f t="shared" si="49"/>
        <v/>
      </c>
      <c r="E330" s="25" t="str">
        <f t="shared" si="50"/>
        <v/>
      </c>
      <c r="F330" s="11" t="str">
        <f>IF('GACE Math 201'!E330="","",IF('GACE Math 201'!E330&lt;'ACT M to SAT M'!$A$2,'ACT M to SAT M'!$B$2,IF('GACE Math 201'!E330&gt;'ACT M to SAT M'!A$28,'ACT M to SAT M'!B$28,VLOOKUP(E330,'ACT M to SAT M'!A:B,2,FALSE))))</f>
        <v/>
      </c>
      <c r="G330" s="11" t="str">
        <f t="shared" si="46"/>
        <v/>
      </c>
      <c r="H330" s="11" t="str">
        <f t="shared" si="51"/>
        <v/>
      </c>
      <c r="I330" s="11" t="str">
        <f t="shared" si="47"/>
        <v/>
      </c>
      <c r="J330" s="11" t="str">
        <f t="shared" si="52"/>
        <v/>
      </c>
      <c r="K330" s="11" t="str">
        <f t="shared" si="48"/>
        <v/>
      </c>
      <c r="L330" s="11" t="str">
        <f t="shared" si="53"/>
        <v/>
      </c>
      <c r="M330" s="11" t="str">
        <f>IF('GACE Math 201'!B330="","",'SAT M to CBEST M'!$A$2+'SAT M to CBEST M'!$B$2*F330)</f>
        <v/>
      </c>
      <c r="N330" s="11" t="str">
        <f>IF('GACE Math 201'!B330="","", IF(M330&lt;20, 20, IF(M330&gt;80, 80, M330)))</f>
        <v/>
      </c>
    </row>
    <row r="331" spans="1:14" x14ac:dyDescent="0.25">
      <c r="A331" s="11">
        <v>330</v>
      </c>
      <c r="B331" s="30"/>
      <c r="C331" s="25" t="str">
        <f t="shared" si="45"/>
        <v/>
      </c>
      <c r="D331" s="25" t="str">
        <f t="shared" si="49"/>
        <v/>
      </c>
      <c r="E331" s="25" t="str">
        <f t="shared" si="50"/>
        <v/>
      </c>
      <c r="F331" s="11" t="str">
        <f>IF('GACE Math 201'!E331="","",IF('GACE Math 201'!E331&lt;'ACT M to SAT M'!$A$2,'ACT M to SAT M'!$B$2,IF('GACE Math 201'!E331&gt;'ACT M to SAT M'!A$28,'ACT M to SAT M'!B$28,VLOOKUP(E331,'ACT M to SAT M'!A:B,2,FALSE))))</f>
        <v/>
      </c>
      <c r="G331" s="11" t="str">
        <f t="shared" si="46"/>
        <v/>
      </c>
      <c r="H331" s="11" t="str">
        <f t="shared" si="51"/>
        <v/>
      </c>
      <c r="I331" s="11" t="str">
        <f t="shared" si="47"/>
        <v/>
      </c>
      <c r="J331" s="11" t="str">
        <f t="shared" si="52"/>
        <v/>
      </c>
      <c r="K331" s="11" t="str">
        <f t="shared" si="48"/>
        <v/>
      </c>
      <c r="L331" s="11" t="str">
        <f t="shared" si="53"/>
        <v/>
      </c>
      <c r="M331" s="11" t="str">
        <f>IF('GACE Math 201'!B331="","",'SAT M to CBEST M'!$A$2+'SAT M to CBEST M'!$B$2*F331)</f>
        <v/>
      </c>
      <c r="N331" s="11" t="str">
        <f>IF('GACE Math 201'!B331="","", IF(M331&lt;20, 20, IF(M331&gt;80, 80, M331)))</f>
        <v/>
      </c>
    </row>
    <row r="332" spans="1:14" x14ac:dyDescent="0.25">
      <c r="A332" s="11">
        <v>331</v>
      </c>
      <c r="B332" s="30"/>
      <c r="C332" s="25" t="str">
        <f t="shared" si="45"/>
        <v/>
      </c>
      <c r="D332" s="25" t="str">
        <f t="shared" si="49"/>
        <v/>
      </c>
      <c r="E332" s="25" t="str">
        <f t="shared" si="50"/>
        <v/>
      </c>
      <c r="F332" s="11" t="str">
        <f>IF('GACE Math 201'!E332="","",IF('GACE Math 201'!E332&lt;'ACT M to SAT M'!$A$2,'ACT M to SAT M'!$B$2,IF('GACE Math 201'!E332&gt;'ACT M to SAT M'!A$28,'ACT M to SAT M'!B$28,VLOOKUP(E332,'ACT M to SAT M'!A:B,2,FALSE))))</f>
        <v/>
      </c>
      <c r="G332" s="11" t="str">
        <f t="shared" si="46"/>
        <v/>
      </c>
      <c r="H332" s="11" t="str">
        <f t="shared" si="51"/>
        <v/>
      </c>
      <c r="I332" s="11" t="str">
        <f t="shared" si="47"/>
        <v/>
      </c>
      <c r="J332" s="11" t="str">
        <f t="shared" si="52"/>
        <v/>
      </c>
      <c r="K332" s="11" t="str">
        <f t="shared" si="48"/>
        <v/>
      </c>
      <c r="L332" s="11" t="str">
        <f t="shared" si="53"/>
        <v/>
      </c>
      <c r="M332" s="11" t="str">
        <f>IF('GACE Math 201'!B332="","",'SAT M to CBEST M'!$A$2+'SAT M to CBEST M'!$B$2*F332)</f>
        <v/>
      </c>
      <c r="N332" s="11" t="str">
        <f>IF('GACE Math 201'!B332="","", IF(M332&lt;20, 20, IF(M332&gt;80, 80, M332)))</f>
        <v/>
      </c>
    </row>
    <row r="333" spans="1:14" x14ac:dyDescent="0.25">
      <c r="A333" s="11">
        <v>332</v>
      </c>
      <c r="B333" s="30"/>
      <c r="C333" s="25" t="str">
        <f t="shared" si="45"/>
        <v/>
      </c>
      <c r="D333" s="25" t="str">
        <f t="shared" si="49"/>
        <v/>
      </c>
      <c r="E333" s="25" t="str">
        <f t="shared" si="50"/>
        <v/>
      </c>
      <c r="F333" s="11" t="str">
        <f>IF('GACE Math 201'!E333="","",IF('GACE Math 201'!E333&lt;'ACT M to SAT M'!$A$2,'ACT M to SAT M'!$B$2,IF('GACE Math 201'!E333&gt;'ACT M to SAT M'!A$28,'ACT M to SAT M'!B$28,VLOOKUP(E333,'ACT M to SAT M'!A:B,2,FALSE))))</f>
        <v/>
      </c>
      <c r="G333" s="11" t="str">
        <f t="shared" si="46"/>
        <v/>
      </c>
      <c r="H333" s="11" t="str">
        <f t="shared" si="51"/>
        <v/>
      </c>
      <c r="I333" s="11" t="str">
        <f t="shared" si="47"/>
        <v/>
      </c>
      <c r="J333" s="11" t="str">
        <f t="shared" si="52"/>
        <v/>
      </c>
      <c r="K333" s="11" t="str">
        <f t="shared" si="48"/>
        <v/>
      </c>
      <c r="L333" s="11" t="str">
        <f t="shared" si="53"/>
        <v/>
      </c>
      <c r="M333" s="11" t="str">
        <f>IF('GACE Math 201'!B333="","",'SAT M to CBEST M'!$A$2+'SAT M to CBEST M'!$B$2*F333)</f>
        <v/>
      </c>
      <c r="N333" s="11" t="str">
        <f>IF('GACE Math 201'!B333="","", IF(M333&lt;20, 20, IF(M333&gt;80, 80, M333)))</f>
        <v/>
      </c>
    </row>
    <row r="334" spans="1:14" x14ac:dyDescent="0.25">
      <c r="A334" s="11">
        <v>333</v>
      </c>
      <c r="B334" s="30"/>
      <c r="C334" s="25" t="str">
        <f t="shared" si="45"/>
        <v/>
      </c>
      <c r="D334" s="25" t="str">
        <f t="shared" si="49"/>
        <v/>
      </c>
      <c r="E334" s="25" t="str">
        <f t="shared" si="50"/>
        <v/>
      </c>
      <c r="F334" s="11" t="str">
        <f>IF('GACE Math 201'!E334="","",IF('GACE Math 201'!E334&lt;'ACT M to SAT M'!$A$2,'ACT M to SAT M'!$B$2,IF('GACE Math 201'!E334&gt;'ACT M to SAT M'!A$28,'ACT M to SAT M'!B$28,VLOOKUP(E334,'ACT M to SAT M'!A:B,2,FALSE))))</f>
        <v/>
      </c>
      <c r="G334" s="11" t="str">
        <f t="shared" si="46"/>
        <v/>
      </c>
      <c r="H334" s="11" t="str">
        <f t="shared" si="51"/>
        <v/>
      </c>
      <c r="I334" s="11" t="str">
        <f t="shared" si="47"/>
        <v/>
      </c>
      <c r="J334" s="11" t="str">
        <f t="shared" si="52"/>
        <v/>
      </c>
      <c r="K334" s="11" t="str">
        <f t="shared" si="48"/>
        <v/>
      </c>
      <c r="L334" s="11" t="str">
        <f t="shared" si="53"/>
        <v/>
      </c>
      <c r="M334" s="11" t="str">
        <f>IF('GACE Math 201'!B334="","",'SAT M to CBEST M'!$A$2+'SAT M to CBEST M'!$B$2*F334)</f>
        <v/>
      </c>
      <c r="N334" s="11" t="str">
        <f>IF('GACE Math 201'!B334="","", IF(M334&lt;20, 20, IF(M334&gt;80, 80, M334)))</f>
        <v/>
      </c>
    </row>
    <row r="335" spans="1:14" x14ac:dyDescent="0.25">
      <c r="A335" s="11">
        <v>334</v>
      </c>
      <c r="B335" s="30"/>
      <c r="C335" s="25" t="str">
        <f t="shared" si="45"/>
        <v/>
      </c>
      <c r="D335" s="25" t="str">
        <f t="shared" si="49"/>
        <v/>
      </c>
      <c r="E335" s="25" t="str">
        <f t="shared" si="50"/>
        <v/>
      </c>
      <c r="F335" s="11" t="str">
        <f>IF('GACE Math 201'!E335="","",IF('GACE Math 201'!E335&lt;'ACT M to SAT M'!$A$2,'ACT M to SAT M'!$B$2,IF('GACE Math 201'!E335&gt;'ACT M to SAT M'!A$28,'ACT M to SAT M'!B$28,VLOOKUP(E335,'ACT M to SAT M'!A:B,2,FALSE))))</f>
        <v/>
      </c>
      <c r="G335" s="11" t="str">
        <f t="shared" si="46"/>
        <v/>
      </c>
      <c r="H335" s="11" t="str">
        <f t="shared" si="51"/>
        <v/>
      </c>
      <c r="I335" s="11" t="str">
        <f t="shared" si="47"/>
        <v/>
      </c>
      <c r="J335" s="11" t="str">
        <f t="shared" si="52"/>
        <v/>
      </c>
      <c r="K335" s="11" t="str">
        <f t="shared" si="48"/>
        <v/>
      </c>
      <c r="L335" s="11" t="str">
        <f t="shared" si="53"/>
        <v/>
      </c>
      <c r="M335" s="11" t="str">
        <f>IF('GACE Math 201'!B335="","",'SAT M to CBEST M'!$A$2+'SAT M to CBEST M'!$B$2*F335)</f>
        <v/>
      </c>
      <c r="N335" s="11" t="str">
        <f>IF('GACE Math 201'!B335="","", IF(M335&lt;20, 20, IF(M335&gt;80, 80, M335)))</f>
        <v/>
      </c>
    </row>
    <row r="336" spans="1:14" x14ac:dyDescent="0.25">
      <c r="A336" s="11">
        <v>335</v>
      </c>
      <c r="B336" s="30"/>
      <c r="C336" s="25" t="str">
        <f t="shared" si="45"/>
        <v/>
      </c>
      <c r="D336" s="25" t="str">
        <f t="shared" si="49"/>
        <v/>
      </c>
      <c r="E336" s="25" t="str">
        <f t="shared" si="50"/>
        <v/>
      </c>
      <c r="F336" s="11" t="str">
        <f>IF('GACE Math 201'!E336="","",IF('GACE Math 201'!E336&lt;'ACT M to SAT M'!$A$2,'ACT M to SAT M'!$B$2,IF('GACE Math 201'!E336&gt;'ACT M to SAT M'!A$28,'ACT M to SAT M'!B$28,VLOOKUP(E336,'ACT M to SAT M'!A:B,2,FALSE))))</f>
        <v/>
      </c>
      <c r="G336" s="11" t="str">
        <f t="shared" si="46"/>
        <v/>
      </c>
      <c r="H336" s="11" t="str">
        <f t="shared" si="51"/>
        <v/>
      </c>
      <c r="I336" s="11" t="str">
        <f t="shared" si="47"/>
        <v/>
      </c>
      <c r="J336" s="11" t="str">
        <f t="shared" si="52"/>
        <v/>
      </c>
      <c r="K336" s="11" t="str">
        <f t="shared" si="48"/>
        <v/>
      </c>
      <c r="L336" s="11" t="str">
        <f t="shared" si="53"/>
        <v/>
      </c>
      <c r="M336" s="11" t="str">
        <f>IF('GACE Math 201'!B336="","",'SAT M to CBEST M'!$A$2+'SAT M to CBEST M'!$B$2*F336)</f>
        <v/>
      </c>
      <c r="N336" s="11" t="str">
        <f>IF('GACE Math 201'!B336="","", IF(M336&lt;20, 20, IF(M336&gt;80, 80, M336)))</f>
        <v/>
      </c>
    </row>
    <row r="337" spans="1:14" x14ac:dyDescent="0.25">
      <c r="A337" s="11">
        <v>336</v>
      </c>
      <c r="B337" s="30"/>
      <c r="C337" s="25" t="str">
        <f t="shared" si="45"/>
        <v/>
      </c>
      <c r="D337" s="25" t="str">
        <f t="shared" si="49"/>
        <v/>
      </c>
      <c r="E337" s="25" t="str">
        <f t="shared" si="50"/>
        <v/>
      </c>
      <c r="F337" s="11" t="str">
        <f>IF('GACE Math 201'!E337="","",IF('GACE Math 201'!E337&lt;'ACT M to SAT M'!$A$2,'ACT M to SAT M'!$B$2,IF('GACE Math 201'!E337&gt;'ACT M to SAT M'!A$28,'ACT M to SAT M'!B$28,VLOOKUP(E337,'ACT M to SAT M'!A:B,2,FALSE))))</f>
        <v/>
      </c>
      <c r="G337" s="11" t="str">
        <f t="shared" si="46"/>
        <v/>
      </c>
      <c r="H337" s="11" t="str">
        <f t="shared" si="51"/>
        <v/>
      </c>
      <c r="I337" s="11" t="str">
        <f t="shared" si="47"/>
        <v/>
      </c>
      <c r="J337" s="11" t="str">
        <f t="shared" si="52"/>
        <v/>
      </c>
      <c r="K337" s="11" t="str">
        <f t="shared" si="48"/>
        <v/>
      </c>
      <c r="L337" s="11" t="str">
        <f t="shared" si="53"/>
        <v/>
      </c>
      <c r="M337" s="11" t="str">
        <f>IF('GACE Math 201'!B337="","",'SAT M to CBEST M'!$A$2+'SAT M to CBEST M'!$B$2*F337)</f>
        <v/>
      </c>
      <c r="N337" s="11" t="str">
        <f>IF('GACE Math 201'!B337="","", IF(M337&lt;20, 20, IF(M337&gt;80, 80, M337)))</f>
        <v/>
      </c>
    </row>
    <row r="338" spans="1:14" x14ac:dyDescent="0.25">
      <c r="A338" s="11">
        <v>337</v>
      </c>
      <c r="B338" s="30"/>
      <c r="C338" s="25" t="str">
        <f t="shared" si="45"/>
        <v/>
      </c>
      <c r="D338" s="25" t="str">
        <f t="shared" si="49"/>
        <v/>
      </c>
      <c r="E338" s="25" t="str">
        <f t="shared" si="50"/>
        <v/>
      </c>
      <c r="F338" s="11" t="str">
        <f>IF('GACE Math 201'!E338="","",IF('GACE Math 201'!E338&lt;'ACT M to SAT M'!$A$2,'ACT M to SAT M'!$B$2,IF('GACE Math 201'!E338&gt;'ACT M to SAT M'!A$28,'ACT M to SAT M'!B$28,VLOOKUP(E338,'ACT M to SAT M'!A:B,2,FALSE))))</f>
        <v/>
      </c>
      <c r="G338" s="11" t="str">
        <f t="shared" si="46"/>
        <v/>
      </c>
      <c r="H338" s="11" t="str">
        <f t="shared" si="51"/>
        <v/>
      </c>
      <c r="I338" s="11" t="str">
        <f t="shared" si="47"/>
        <v/>
      </c>
      <c r="J338" s="11" t="str">
        <f t="shared" si="52"/>
        <v/>
      </c>
      <c r="K338" s="11" t="str">
        <f t="shared" si="48"/>
        <v/>
      </c>
      <c r="L338" s="11" t="str">
        <f t="shared" si="53"/>
        <v/>
      </c>
      <c r="M338" s="11" t="str">
        <f>IF('GACE Math 201'!B338="","",'SAT M to CBEST M'!$A$2+'SAT M to CBEST M'!$B$2*F338)</f>
        <v/>
      </c>
      <c r="N338" s="11" t="str">
        <f>IF('GACE Math 201'!B338="","", IF(M338&lt;20, 20, IF(M338&gt;80, 80, M338)))</f>
        <v/>
      </c>
    </row>
    <row r="339" spans="1:14" x14ac:dyDescent="0.25">
      <c r="A339" s="11">
        <v>338</v>
      </c>
      <c r="B339" s="30"/>
      <c r="C339" s="25" t="str">
        <f t="shared" si="45"/>
        <v/>
      </c>
      <c r="D339" s="25" t="str">
        <f t="shared" si="49"/>
        <v/>
      </c>
      <c r="E339" s="25" t="str">
        <f t="shared" si="50"/>
        <v/>
      </c>
      <c r="F339" s="11" t="str">
        <f>IF('GACE Math 201'!E339="","",IF('GACE Math 201'!E339&lt;'ACT M to SAT M'!$A$2,'ACT M to SAT M'!$B$2,IF('GACE Math 201'!E339&gt;'ACT M to SAT M'!A$28,'ACT M to SAT M'!B$28,VLOOKUP(E339,'ACT M to SAT M'!A:B,2,FALSE))))</f>
        <v/>
      </c>
      <c r="G339" s="11" t="str">
        <f t="shared" si="46"/>
        <v/>
      </c>
      <c r="H339" s="11" t="str">
        <f t="shared" si="51"/>
        <v/>
      </c>
      <c r="I339" s="11" t="str">
        <f t="shared" si="47"/>
        <v/>
      </c>
      <c r="J339" s="11" t="str">
        <f t="shared" si="52"/>
        <v/>
      </c>
      <c r="K339" s="11" t="str">
        <f t="shared" si="48"/>
        <v/>
      </c>
      <c r="L339" s="11" t="str">
        <f t="shared" si="53"/>
        <v/>
      </c>
      <c r="M339" s="11" t="str">
        <f>IF('GACE Math 201'!B339="","",'SAT M to CBEST M'!$A$2+'SAT M to CBEST M'!$B$2*F339)</f>
        <v/>
      </c>
      <c r="N339" s="11" t="str">
        <f>IF('GACE Math 201'!B339="","", IF(M339&lt;20, 20, IF(M339&gt;80, 80, M339)))</f>
        <v/>
      </c>
    </row>
    <row r="340" spans="1:14" x14ac:dyDescent="0.25">
      <c r="A340" s="11">
        <v>339</v>
      </c>
      <c r="B340" s="30"/>
      <c r="C340" s="25" t="str">
        <f t="shared" si="45"/>
        <v/>
      </c>
      <c r="D340" s="25" t="str">
        <f t="shared" si="49"/>
        <v/>
      </c>
      <c r="E340" s="25" t="str">
        <f t="shared" si="50"/>
        <v/>
      </c>
      <c r="F340" s="11" t="str">
        <f>IF('GACE Math 201'!E340="","",IF('GACE Math 201'!E340&lt;'ACT M to SAT M'!$A$2,'ACT M to SAT M'!$B$2,IF('GACE Math 201'!E340&gt;'ACT M to SAT M'!A$28,'ACT M to SAT M'!B$28,VLOOKUP(E340,'ACT M to SAT M'!A:B,2,FALSE))))</f>
        <v/>
      </c>
      <c r="G340" s="11" t="str">
        <f t="shared" si="46"/>
        <v/>
      </c>
      <c r="H340" s="11" t="str">
        <f t="shared" si="51"/>
        <v/>
      </c>
      <c r="I340" s="11" t="str">
        <f t="shared" si="47"/>
        <v/>
      </c>
      <c r="J340" s="11" t="str">
        <f t="shared" si="52"/>
        <v/>
      </c>
      <c r="K340" s="11" t="str">
        <f t="shared" si="48"/>
        <v/>
      </c>
      <c r="L340" s="11" t="str">
        <f t="shared" si="53"/>
        <v/>
      </c>
      <c r="M340" s="11" t="str">
        <f>IF('GACE Math 201'!B340="","",'SAT M to CBEST M'!$A$2+'SAT M to CBEST M'!$B$2*F340)</f>
        <v/>
      </c>
      <c r="N340" s="11" t="str">
        <f>IF('GACE Math 201'!B340="","", IF(M340&lt;20, 20, IF(M340&gt;80, 80, M340)))</f>
        <v/>
      </c>
    </row>
    <row r="341" spans="1:14" x14ac:dyDescent="0.25">
      <c r="A341" s="11">
        <v>340</v>
      </c>
      <c r="B341" s="30"/>
      <c r="C341" s="25" t="str">
        <f t="shared" si="45"/>
        <v/>
      </c>
      <c r="D341" s="25" t="str">
        <f t="shared" si="49"/>
        <v/>
      </c>
      <c r="E341" s="25" t="str">
        <f t="shared" si="50"/>
        <v/>
      </c>
      <c r="F341" s="11" t="str">
        <f>IF('GACE Math 201'!E341="","",IF('GACE Math 201'!E341&lt;'ACT M to SAT M'!$A$2,'ACT M to SAT M'!$B$2,IF('GACE Math 201'!E341&gt;'ACT M to SAT M'!A$28,'ACT M to SAT M'!B$28,VLOOKUP(E341,'ACT M to SAT M'!A:B,2,FALSE))))</f>
        <v/>
      </c>
      <c r="G341" s="11" t="str">
        <f t="shared" si="46"/>
        <v/>
      </c>
      <c r="H341" s="11" t="str">
        <f t="shared" si="51"/>
        <v/>
      </c>
      <c r="I341" s="11" t="str">
        <f t="shared" si="47"/>
        <v/>
      </c>
      <c r="J341" s="11" t="str">
        <f t="shared" si="52"/>
        <v/>
      </c>
      <c r="K341" s="11" t="str">
        <f t="shared" si="48"/>
        <v/>
      </c>
      <c r="L341" s="11" t="str">
        <f t="shared" si="53"/>
        <v/>
      </c>
      <c r="M341" s="11" t="str">
        <f>IF('GACE Math 201'!B341="","",'SAT M to CBEST M'!$A$2+'SAT M to CBEST M'!$B$2*F341)</f>
        <v/>
      </c>
      <c r="N341" s="11" t="str">
        <f>IF('GACE Math 201'!B341="","", IF(M341&lt;20, 20, IF(M341&gt;80, 80, M341)))</f>
        <v/>
      </c>
    </row>
    <row r="342" spans="1:14" x14ac:dyDescent="0.25">
      <c r="A342" s="11">
        <v>341</v>
      </c>
      <c r="B342" s="30"/>
      <c r="C342" s="25" t="str">
        <f t="shared" si="45"/>
        <v/>
      </c>
      <c r="D342" s="25" t="str">
        <f t="shared" si="49"/>
        <v/>
      </c>
      <c r="E342" s="25" t="str">
        <f t="shared" si="50"/>
        <v/>
      </c>
      <c r="F342" s="11" t="str">
        <f>IF('GACE Math 201'!E342="","",IF('GACE Math 201'!E342&lt;'ACT M to SAT M'!$A$2,'ACT M to SAT M'!$B$2,IF('GACE Math 201'!E342&gt;'ACT M to SAT M'!A$28,'ACT M to SAT M'!B$28,VLOOKUP(E342,'ACT M to SAT M'!A:B,2,FALSE))))</f>
        <v/>
      </c>
      <c r="G342" s="11" t="str">
        <f t="shared" si="46"/>
        <v/>
      </c>
      <c r="H342" s="11" t="str">
        <f t="shared" si="51"/>
        <v/>
      </c>
      <c r="I342" s="11" t="str">
        <f t="shared" si="47"/>
        <v/>
      </c>
      <c r="J342" s="11" t="str">
        <f t="shared" si="52"/>
        <v/>
      </c>
      <c r="K342" s="11" t="str">
        <f t="shared" si="48"/>
        <v/>
      </c>
      <c r="L342" s="11" t="str">
        <f t="shared" si="53"/>
        <v/>
      </c>
      <c r="M342" s="11" t="str">
        <f>IF('GACE Math 201'!B342="","",'SAT M to CBEST M'!$A$2+'SAT M to CBEST M'!$B$2*F342)</f>
        <v/>
      </c>
      <c r="N342" s="11" t="str">
        <f>IF('GACE Math 201'!B342="","", IF(M342&lt;20, 20, IF(M342&gt;80, 80, M342)))</f>
        <v/>
      </c>
    </row>
    <row r="343" spans="1:14" x14ac:dyDescent="0.25">
      <c r="A343" s="11">
        <v>342</v>
      </c>
      <c r="B343" s="30"/>
      <c r="C343" s="25" t="str">
        <f t="shared" si="45"/>
        <v/>
      </c>
      <c r="D343" s="25" t="str">
        <f t="shared" si="49"/>
        <v/>
      </c>
      <c r="E343" s="25" t="str">
        <f t="shared" si="50"/>
        <v/>
      </c>
      <c r="F343" s="11" t="str">
        <f>IF('GACE Math 201'!E343="","",IF('GACE Math 201'!E343&lt;'ACT M to SAT M'!$A$2,'ACT M to SAT M'!$B$2,IF('GACE Math 201'!E343&gt;'ACT M to SAT M'!A$28,'ACT M to SAT M'!B$28,VLOOKUP(E343,'ACT M to SAT M'!A:B,2,FALSE))))</f>
        <v/>
      </c>
      <c r="G343" s="11" t="str">
        <f t="shared" si="46"/>
        <v/>
      </c>
      <c r="H343" s="11" t="str">
        <f t="shared" si="51"/>
        <v/>
      </c>
      <c r="I343" s="11" t="str">
        <f t="shared" si="47"/>
        <v/>
      </c>
      <c r="J343" s="11" t="str">
        <f t="shared" si="52"/>
        <v/>
      </c>
      <c r="K343" s="11" t="str">
        <f t="shared" si="48"/>
        <v/>
      </c>
      <c r="L343" s="11" t="str">
        <f t="shared" si="53"/>
        <v/>
      </c>
      <c r="M343" s="11" t="str">
        <f>IF('GACE Math 201'!B343="","",'SAT M to CBEST M'!$A$2+'SAT M to CBEST M'!$B$2*F343)</f>
        <v/>
      </c>
      <c r="N343" s="11" t="str">
        <f>IF('GACE Math 201'!B343="","", IF(M343&lt;20, 20, IF(M343&gt;80, 80, M343)))</f>
        <v/>
      </c>
    </row>
    <row r="344" spans="1:14" x14ac:dyDescent="0.25">
      <c r="A344" s="11">
        <v>343</v>
      </c>
      <c r="B344" s="30"/>
      <c r="C344" s="25" t="str">
        <f t="shared" si="45"/>
        <v/>
      </c>
      <c r="D344" s="25" t="str">
        <f t="shared" si="49"/>
        <v/>
      </c>
      <c r="E344" s="25" t="str">
        <f t="shared" si="50"/>
        <v/>
      </c>
      <c r="F344" s="11" t="str">
        <f>IF('GACE Math 201'!E344="","",IF('GACE Math 201'!E344&lt;'ACT M to SAT M'!$A$2,'ACT M to SAT M'!$B$2,IF('GACE Math 201'!E344&gt;'ACT M to SAT M'!A$28,'ACT M to SAT M'!B$28,VLOOKUP(E344,'ACT M to SAT M'!A:B,2,FALSE))))</f>
        <v/>
      </c>
      <c r="G344" s="11" t="str">
        <f t="shared" si="46"/>
        <v/>
      </c>
      <c r="H344" s="11" t="str">
        <f t="shared" si="51"/>
        <v/>
      </c>
      <c r="I344" s="11" t="str">
        <f t="shared" si="47"/>
        <v/>
      </c>
      <c r="J344" s="11" t="str">
        <f t="shared" si="52"/>
        <v/>
      </c>
      <c r="K344" s="11" t="str">
        <f t="shared" si="48"/>
        <v/>
      </c>
      <c r="L344" s="11" t="str">
        <f t="shared" si="53"/>
        <v/>
      </c>
      <c r="M344" s="11" t="str">
        <f>IF('GACE Math 201'!B344="","",'SAT M to CBEST M'!$A$2+'SAT M to CBEST M'!$B$2*F344)</f>
        <v/>
      </c>
      <c r="N344" s="11" t="str">
        <f>IF('GACE Math 201'!B344="","", IF(M344&lt;20, 20, IF(M344&gt;80, 80, M344)))</f>
        <v/>
      </c>
    </row>
    <row r="345" spans="1:14" x14ac:dyDescent="0.25">
      <c r="A345" s="11">
        <v>344</v>
      </c>
      <c r="B345" s="30"/>
      <c r="C345" s="25" t="str">
        <f t="shared" si="45"/>
        <v/>
      </c>
      <c r="D345" s="25" t="str">
        <f t="shared" si="49"/>
        <v/>
      </c>
      <c r="E345" s="25" t="str">
        <f t="shared" si="50"/>
        <v/>
      </c>
      <c r="F345" s="11" t="str">
        <f>IF('GACE Math 201'!E345="","",IF('GACE Math 201'!E345&lt;'ACT M to SAT M'!$A$2,'ACT M to SAT M'!$B$2,IF('GACE Math 201'!E345&gt;'ACT M to SAT M'!A$28,'ACT M to SAT M'!B$28,VLOOKUP(E345,'ACT M to SAT M'!A:B,2,FALSE))))</f>
        <v/>
      </c>
      <c r="G345" s="11" t="str">
        <f t="shared" si="46"/>
        <v/>
      </c>
      <c r="H345" s="11" t="str">
        <f t="shared" si="51"/>
        <v/>
      </c>
      <c r="I345" s="11" t="str">
        <f t="shared" si="47"/>
        <v/>
      </c>
      <c r="J345" s="11" t="str">
        <f t="shared" si="52"/>
        <v/>
      </c>
      <c r="K345" s="11" t="str">
        <f t="shared" si="48"/>
        <v/>
      </c>
      <c r="L345" s="11" t="str">
        <f t="shared" si="53"/>
        <v/>
      </c>
      <c r="M345" s="11" t="str">
        <f>IF('GACE Math 201'!B345="","",'SAT M to CBEST M'!$A$2+'SAT M to CBEST M'!$B$2*F345)</f>
        <v/>
      </c>
      <c r="N345" s="11" t="str">
        <f>IF('GACE Math 201'!B345="","", IF(M345&lt;20, 20, IF(M345&gt;80, 80, M345)))</f>
        <v/>
      </c>
    </row>
    <row r="346" spans="1:14" x14ac:dyDescent="0.25">
      <c r="A346" s="11">
        <v>345</v>
      </c>
      <c r="B346" s="30"/>
      <c r="C346" s="25" t="str">
        <f t="shared" si="45"/>
        <v/>
      </c>
      <c r="D346" s="25" t="str">
        <f t="shared" si="49"/>
        <v/>
      </c>
      <c r="E346" s="25" t="str">
        <f t="shared" si="50"/>
        <v/>
      </c>
      <c r="F346" s="11" t="str">
        <f>IF('GACE Math 201'!E346="","",IF('GACE Math 201'!E346&lt;'ACT M to SAT M'!$A$2,'ACT M to SAT M'!$B$2,IF('GACE Math 201'!E346&gt;'ACT M to SAT M'!A$28,'ACT M to SAT M'!B$28,VLOOKUP(E346,'ACT M to SAT M'!A:B,2,FALSE))))</f>
        <v/>
      </c>
      <c r="G346" s="11" t="str">
        <f t="shared" si="46"/>
        <v/>
      </c>
      <c r="H346" s="11" t="str">
        <f t="shared" si="51"/>
        <v/>
      </c>
      <c r="I346" s="11" t="str">
        <f t="shared" si="47"/>
        <v/>
      </c>
      <c r="J346" s="11" t="str">
        <f t="shared" si="52"/>
        <v/>
      </c>
      <c r="K346" s="11" t="str">
        <f t="shared" si="48"/>
        <v/>
      </c>
      <c r="L346" s="11" t="str">
        <f t="shared" si="53"/>
        <v/>
      </c>
      <c r="M346" s="11" t="str">
        <f>IF('GACE Math 201'!B346="","",'SAT M to CBEST M'!$A$2+'SAT M to CBEST M'!$B$2*F346)</f>
        <v/>
      </c>
      <c r="N346" s="11" t="str">
        <f>IF('GACE Math 201'!B346="","", IF(M346&lt;20, 20, IF(M346&gt;80, 80, M346)))</f>
        <v/>
      </c>
    </row>
    <row r="347" spans="1:14" x14ac:dyDescent="0.25">
      <c r="A347" s="11">
        <v>346</v>
      </c>
      <c r="B347" s="30"/>
      <c r="C347" s="25" t="str">
        <f t="shared" si="45"/>
        <v/>
      </c>
      <c r="D347" s="25" t="str">
        <f t="shared" si="49"/>
        <v/>
      </c>
      <c r="E347" s="25" t="str">
        <f t="shared" si="50"/>
        <v/>
      </c>
      <c r="F347" s="11" t="str">
        <f>IF('GACE Math 201'!E347="","",IF('GACE Math 201'!E347&lt;'ACT M to SAT M'!$A$2,'ACT M to SAT M'!$B$2,IF('GACE Math 201'!E347&gt;'ACT M to SAT M'!A$28,'ACT M to SAT M'!B$28,VLOOKUP(E347,'ACT M to SAT M'!A:B,2,FALSE))))</f>
        <v/>
      </c>
      <c r="G347" s="11" t="str">
        <f t="shared" si="46"/>
        <v/>
      </c>
      <c r="H347" s="11" t="str">
        <f t="shared" si="51"/>
        <v/>
      </c>
      <c r="I347" s="11" t="str">
        <f t="shared" si="47"/>
        <v/>
      </c>
      <c r="J347" s="11" t="str">
        <f t="shared" si="52"/>
        <v/>
      </c>
      <c r="K347" s="11" t="str">
        <f t="shared" si="48"/>
        <v/>
      </c>
      <c r="L347" s="11" t="str">
        <f t="shared" si="53"/>
        <v/>
      </c>
      <c r="M347" s="11" t="str">
        <f>IF('GACE Math 201'!B347="","",'SAT M to CBEST M'!$A$2+'SAT M to CBEST M'!$B$2*F347)</f>
        <v/>
      </c>
      <c r="N347" s="11" t="str">
        <f>IF('GACE Math 201'!B347="","", IF(M347&lt;20, 20, IF(M347&gt;80, 80, M347)))</f>
        <v/>
      </c>
    </row>
    <row r="348" spans="1:14" x14ac:dyDescent="0.25">
      <c r="A348" s="11">
        <v>347</v>
      </c>
      <c r="B348" s="30"/>
      <c r="C348" s="25" t="str">
        <f t="shared" si="45"/>
        <v/>
      </c>
      <c r="D348" s="25" t="str">
        <f t="shared" si="49"/>
        <v/>
      </c>
      <c r="E348" s="25" t="str">
        <f t="shared" si="50"/>
        <v/>
      </c>
      <c r="F348" s="11" t="str">
        <f>IF('GACE Math 201'!E348="","",IF('GACE Math 201'!E348&lt;'ACT M to SAT M'!$A$2,'ACT M to SAT M'!$B$2,IF('GACE Math 201'!E348&gt;'ACT M to SAT M'!A$28,'ACT M to SAT M'!B$28,VLOOKUP(E348,'ACT M to SAT M'!A:B,2,FALSE))))</f>
        <v/>
      </c>
      <c r="G348" s="11" t="str">
        <f t="shared" si="46"/>
        <v/>
      </c>
      <c r="H348" s="11" t="str">
        <f t="shared" si="51"/>
        <v/>
      </c>
      <c r="I348" s="11" t="str">
        <f t="shared" si="47"/>
        <v/>
      </c>
      <c r="J348" s="11" t="str">
        <f t="shared" si="52"/>
        <v/>
      </c>
      <c r="K348" s="11" t="str">
        <f t="shared" si="48"/>
        <v/>
      </c>
      <c r="L348" s="11" t="str">
        <f t="shared" si="53"/>
        <v/>
      </c>
      <c r="M348" s="11" t="str">
        <f>IF('GACE Math 201'!B348="","",'SAT M to CBEST M'!$A$2+'SAT M to CBEST M'!$B$2*F348)</f>
        <v/>
      </c>
      <c r="N348" s="11" t="str">
        <f>IF('GACE Math 201'!B348="","", IF(M348&lt;20, 20, IF(M348&gt;80, 80, M348)))</f>
        <v/>
      </c>
    </row>
    <row r="349" spans="1:14" x14ac:dyDescent="0.25">
      <c r="A349" s="11">
        <v>348</v>
      </c>
      <c r="B349" s="30"/>
      <c r="C349" s="25" t="str">
        <f t="shared" si="45"/>
        <v/>
      </c>
      <c r="D349" s="25" t="str">
        <f t="shared" si="49"/>
        <v/>
      </c>
      <c r="E349" s="25" t="str">
        <f t="shared" si="50"/>
        <v/>
      </c>
      <c r="F349" s="11" t="str">
        <f>IF('GACE Math 201'!E349="","",IF('GACE Math 201'!E349&lt;'ACT M to SAT M'!$A$2,'ACT M to SAT M'!$B$2,IF('GACE Math 201'!E349&gt;'ACT M to SAT M'!A$28,'ACT M to SAT M'!B$28,VLOOKUP(E349,'ACT M to SAT M'!A:B,2,FALSE))))</f>
        <v/>
      </c>
      <c r="G349" s="11" t="str">
        <f t="shared" si="46"/>
        <v/>
      </c>
      <c r="H349" s="11" t="str">
        <f t="shared" si="51"/>
        <v/>
      </c>
      <c r="I349" s="11" t="str">
        <f t="shared" si="47"/>
        <v/>
      </c>
      <c r="J349" s="11" t="str">
        <f t="shared" si="52"/>
        <v/>
      </c>
      <c r="K349" s="11" t="str">
        <f t="shared" si="48"/>
        <v/>
      </c>
      <c r="L349" s="11" t="str">
        <f t="shared" si="53"/>
        <v/>
      </c>
      <c r="M349" s="11" t="str">
        <f>IF('GACE Math 201'!B349="","",'SAT M to CBEST M'!$A$2+'SAT M to CBEST M'!$B$2*F349)</f>
        <v/>
      </c>
      <c r="N349" s="11" t="str">
        <f>IF('GACE Math 201'!B349="","", IF(M349&lt;20, 20, IF(M349&gt;80, 80, M349)))</f>
        <v/>
      </c>
    </row>
    <row r="350" spans="1:14" x14ac:dyDescent="0.25">
      <c r="A350" s="11">
        <v>349</v>
      </c>
      <c r="B350" s="30"/>
      <c r="C350" s="25" t="str">
        <f t="shared" si="45"/>
        <v/>
      </c>
      <c r="D350" s="25" t="str">
        <f t="shared" si="49"/>
        <v/>
      </c>
      <c r="E350" s="25" t="str">
        <f t="shared" si="50"/>
        <v/>
      </c>
      <c r="F350" s="11" t="str">
        <f>IF('GACE Math 201'!E350="","",IF('GACE Math 201'!E350&lt;'ACT M to SAT M'!$A$2,'ACT M to SAT M'!$B$2,IF('GACE Math 201'!E350&gt;'ACT M to SAT M'!A$28,'ACT M to SAT M'!B$28,VLOOKUP(E350,'ACT M to SAT M'!A:B,2,FALSE))))</f>
        <v/>
      </c>
      <c r="G350" s="11" t="str">
        <f t="shared" si="46"/>
        <v/>
      </c>
      <c r="H350" s="11" t="str">
        <f t="shared" si="51"/>
        <v/>
      </c>
      <c r="I350" s="11" t="str">
        <f t="shared" si="47"/>
        <v/>
      </c>
      <c r="J350" s="11" t="str">
        <f t="shared" si="52"/>
        <v/>
      </c>
      <c r="K350" s="11" t="str">
        <f t="shared" si="48"/>
        <v/>
      </c>
      <c r="L350" s="11" t="str">
        <f t="shared" si="53"/>
        <v/>
      </c>
      <c r="M350" s="11" t="str">
        <f>IF('GACE Math 201'!B350="","",'SAT M to CBEST M'!$A$2+'SAT M to CBEST M'!$B$2*F350)</f>
        <v/>
      </c>
      <c r="N350" s="11" t="str">
        <f>IF('GACE Math 201'!B350="","", IF(M350&lt;20, 20, IF(M350&gt;80, 80, M350)))</f>
        <v/>
      </c>
    </row>
    <row r="351" spans="1:14" x14ac:dyDescent="0.25">
      <c r="A351" s="11">
        <v>350</v>
      </c>
      <c r="B351" s="30"/>
      <c r="C351" s="25" t="str">
        <f t="shared" si="45"/>
        <v/>
      </c>
      <c r="D351" s="25" t="str">
        <f t="shared" si="49"/>
        <v/>
      </c>
      <c r="E351" s="25" t="str">
        <f t="shared" si="50"/>
        <v/>
      </c>
      <c r="F351" s="11" t="str">
        <f>IF('GACE Math 201'!E351="","",IF('GACE Math 201'!E351&lt;'ACT M to SAT M'!$A$2,'ACT M to SAT M'!$B$2,IF('GACE Math 201'!E351&gt;'ACT M to SAT M'!A$28,'ACT M to SAT M'!B$28,VLOOKUP(E351,'ACT M to SAT M'!A:B,2,FALSE))))</f>
        <v/>
      </c>
      <c r="G351" s="11" t="str">
        <f t="shared" si="46"/>
        <v/>
      </c>
      <c r="H351" s="11" t="str">
        <f t="shared" si="51"/>
        <v/>
      </c>
      <c r="I351" s="11" t="str">
        <f t="shared" si="47"/>
        <v/>
      </c>
      <c r="J351" s="11" t="str">
        <f t="shared" si="52"/>
        <v/>
      </c>
      <c r="K351" s="11" t="str">
        <f t="shared" si="48"/>
        <v/>
      </c>
      <c r="L351" s="11" t="str">
        <f t="shared" si="53"/>
        <v/>
      </c>
      <c r="M351" s="11" t="str">
        <f>IF('GACE Math 201'!B351="","",'SAT M to CBEST M'!$A$2+'SAT M to CBEST M'!$B$2*F351)</f>
        <v/>
      </c>
      <c r="N351" s="11" t="str">
        <f>IF('GACE Math 201'!B351="","", IF(M351&lt;20, 20, IF(M351&gt;80, 80, M351)))</f>
        <v/>
      </c>
    </row>
    <row r="352" spans="1:14" x14ac:dyDescent="0.25">
      <c r="A352" s="11">
        <v>351</v>
      </c>
      <c r="B352" s="30"/>
      <c r="C352" s="25" t="str">
        <f t="shared" si="45"/>
        <v/>
      </c>
      <c r="D352" s="25" t="str">
        <f t="shared" si="49"/>
        <v/>
      </c>
      <c r="E352" s="25" t="str">
        <f t="shared" si="50"/>
        <v/>
      </c>
      <c r="F352" s="11" t="str">
        <f>IF('GACE Math 201'!E352="","",IF('GACE Math 201'!E352&lt;'ACT M to SAT M'!$A$2,'ACT M to SAT M'!$B$2,IF('GACE Math 201'!E352&gt;'ACT M to SAT M'!A$28,'ACT M to SAT M'!B$28,VLOOKUP(E352,'ACT M to SAT M'!A:B,2,FALSE))))</f>
        <v/>
      </c>
      <c r="G352" s="11" t="str">
        <f t="shared" si="46"/>
        <v/>
      </c>
      <c r="H352" s="11" t="str">
        <f t="shared" si="51"/>
        <v/>
      </c>
      <c r="I352" s="11" t="str">
        <f t="shared" si="47"/>
        <v/>
      </c>
      <c r="J352" s="11" t="str">
        <f t="shared" si="52"/>
        <v/>
      </c>
      <c r="K352" s="11" t="str">
        <f t="shared" si="48"/>
        <v/>
      </c>
      <c r="L352" s="11" t="str">
        <f t="shared" si="53"/>
        <v/>
      </c>
      <c r="M352" s="11" t="str">
        <f>IF('GACE Math 201'!B352="","",'SAT M to CBEST M'!$A$2+'SAT M to CBEST M'!$B$2*F352)</f>
        <v/>
      </c>
      <c r="N352" s="11" t="str">
        <f>IF('GACE Math 201'!B352="","", IF(M352&lt;20, 20, IF(M352&gt;80, 80, M352)))</f>
        <v/>
      </c>
    </row>
    <row r="353" spans="1:14" x14ac:dyDescent="0.25">
      <c r="A353" s="11">
        <v>352</v>
      </c>
      <c r="B353" s="30"/>
      <c r="C353" s="25" t="str">
        <f t="shared" si="45"/>
        <v/>
      </c>
      <c r="D353" s="25" t="str">
        <f t="shared" si="49"/>
        <v/>
      </c>
      <c r="E353" s="25" t="str">
        <f t="shared" si="50"/>
        <v/>
      </c>
      <c r="F353" s="11" t="str">
        <f>IF('GACE Math 201'!E353="","",IF('GACE Math 201'!E353&lt;'ACT M to SAT M'!$A$2,'ACT M to SAT M'!$B$2,IF('GACE Math 201'!E353&gt;'ACT M to SAT M'!A$28,'ACT M to SAT M'!B$28,VLOOKUP(E353,'ACT M to SAT M'!A:B,2,FALSE))))</f>
        <v/>
      </c>
      <c r="G353" s="11" t="str">
        <f t="shared" si="46"/>
        <v/>
      </c>
      <c r="H353" s="11" t="str">
        <f t="shared" si="51"/>
        <v/>
      </c>
      <c r="I353" s="11" t="str">
        <f t="shared" si="47"/>
        <v/>
      </c>
      <c r="J353" s="11" t="str">
        <f t="shared" si="52"/>
        <v/>
      </c>
      <c r="K353" s="11" t="str">
        <f t="shared" si="48"/>
        <v/>
      </c>
      <c r="L353" s="11" t="str">
        <f t="shared" si="53"/>
        <v/>
      </c>
      <c r="M353" s="11" t="str">
        <f>IF('GACE Math 201'!B353="","",'SAT M to CBEST M'!$A$2+'SAT M to CBEST M'!$B$2*F353)</f>
        <v/>
      </c>
      <c r="N353" s="11" t="str">
        <f>IF('GACE Math 201'!B353="","", IF(M353&lt;20, 20, IF(M353&gt;80, 80, M353)))</f>
        <v/>
      </c>
    </row>
    <row r="354" spans="1:14" x14ac:dyDescent="0.25">
      <c r="A354" s="11">
        <v>353</v>
      </c>
      <c r="B354" s="30"/>
      <c r="C354" s="25" t="str">
        <f t="shared" si="45"/>
        <v/>
      </c>
      <c r="D354" s="25" t="str">
        <f t="shared" si="49"/>
        <v/>
      </c>
      <c r="E354" s="25" t="str">
        <f t="shared" si="50"/>
        <v/>
      </c>
      <c r="F354" s="11" t="str">
        <f>IF('GACE Math 201'!E354="","",IF('GACE Math 201'!E354&lt;'ACT M to SAT M'!$A$2,'ACT M to SAT M'!$B$2,IF('GACE Math 201'!E354&gt;'ACT M to SAT M'!A$28,'ACT M to SAT M'!B$28,VLOOKUP(E354,'ACT M to SAT M'!A:B,2,FALSE))))</f>
        <v/>
      </c>
      <c r="G354" s="11" t="str">
        <f t="shared" si="46"/>
        <v/>
      </c>
      <c r="H354" s="11" t="str">
        <f t="shared" si="51"/>
        <v/>
      </c>
      <c r="I354" s="11" t="str">
        <f t="shared" si="47"/>
        <v/>
      </c>
      <c r="J354" s="11" t="str">
        <f t="shared" si="52"/>
        <v/>
      </c>
      <c r="K354" s="11" t="str">
        <f t="shared" si="48"/>
        <v/>
      </c>
      <c r="L354" s="11" t="str">
        <f t="shared" si="53"/>
        <v/>
      </c>
      <c r="M354" s="11" t="str">
        <f>IF('GACE Math 201'!B354="","",'SAT M to CBEST M'!$A$2+'SAT M to CBEST M'!$B$2*F354)</f>
        <v/>
      </c>
      <c r="N354" s="11" t="str">
        <f>IF('GACE Math 201'!B354="","", IF(M354&lt;20, 20, IF(M354&gt;80, 80, M354)))</f>
        <v/>
      </c>
    </row>
    <row r="355" spans="1:14" x14ac:dyDescent="0.25">
      <c r="A355" s="11">
        <v>354</v>
      </c>
      <c r="B355" s="30"/>
      <c r="C355" s="25" t="str">
        <f t="shared" si="45"/>
        <v/>
      </c>
      <c r="D355" s="25" t="str">
        <f t="shared" si="49"/>
        <v/>
      </c>
      <c r="E355" s="25" t="str">
        <f t="shared" si="50"/>
        <v/>
      </c>
      <c r="F355" s="11" t="str">
        <f>IF('GACE Math 201'!E355="","",IF('GACE Math 201'!E355&lt;'ACT M to SAT M'!$A$2,'ACT M to SAT M'!$B$2,IF('GACE Math 201'!E355&gt;'ACT M to SAT M'!A$28,'ACT M to SAT M'!B$28,VLOOKUP(E355,'ACT M to SAT M'!A:B,2,FALSE))))</f>
        <v/>
      </c>
      <c r="G355" s="11" t="str">
        <f t="shared" si="46"/>
        <v/>
      </c>
      <c r="H355" s="11" t="str">
        <f t="shared" si="51"/>
        <v/>
      </c>
      <c r="I355" s="11" t="str">
        <f t="shared" si="47"/>
        <v/>
      </c>
      <c r="J355" s="11" t="str">
        <f t="shared" si="52"/>
        <v/>
      </c>
      <c r="K355" s="11" t="str">
        <f t="shared" si="48"/>
        <v/>
      </c>
      <c r="L355" s="11" t="str">
        <f t="shared" si="53"/>
        <v/>
      </c>
      <c r="M355" s="11" t="str">
        <f>IF('GACE Math 201'!B355="","",'SAT M to CBEST M'!$A$2+'SAT M to CBEST M'!$B$2*F355)</f>
        <v/>
      </c>
      <c r="N355" s="11" t="str">
        <f>IF('GACE Math 201'!B355="","", IF(M355&lt;20, 20, IF(M355&gt;80, 80, M355)))</f>
        <v/>
      </c>
    </row>
    <row r="356" spans="1:14" x14ac:dyDescent="0.25">
      <c r="A356" s="11">
        <v>355</v>
      </c>
      <c r="B356" s="30"/>
      <c r="C356" s="25" t="str">
        <f t="shared" si="45"/>
        <v/>
      </c>
      <c r="D356" s="25" t="str">
        <f t="shared" si="49"/>
        <v/>
      </c>
      <c r="E356" s="25" t="str">
        <f t="shared" si="50"/>
        <v/>
      </c>
      <c r="F356" s="11" t="str">
        <f>IF('GACE Math 201'!E356="","",IF('GACE Math 201'!E356&lt;'ACT M to SAT M'!$A$2,'ACT M to SAT M'!$B$2,IF('GACE Math 201'!E356&gt;'ACT M to SAT M'!A$28,'ACT M to SAT M'!B$28,VLOOKUP(E356,'ACT M to SAT M'!A:B,2,FALSE))))</f>
        <v/>
      </c>
      <c r="G356" s="11" t="str">
        <f t="shared" si="46"/>
        <v/>
      </c>
      <c r="H356" s="11" t="str">
        <f t="shared" si="51"/>
        <v/>
      </c>
      <c r="I356" s="11" t="str">
        <f t="shared" si="47"/>
        <v/>
      </c>
      <c r="J356" s="11" t="str">
        <f t="shared" si="52"/>
        <v/>
      </c>
      <c r="K356" s="11" t="str">
        <f t="shared" si="48"/>
        <v/>
      </c>
      <c r="L356" s="11" t="str">
        <f t="shared" si="53"/>
        <v/>
      </c>
      <c r="M356" s="11" t="str">
        <f>IF('GACE Math 201'!B356="","",'SAT M to CBEST M'!$A$2+'SAT M to CBEST M'!$B$2*F356)</f>
        <v/>
      </c>
      <c r="N356" s="11" t="str">
        <f>IF('GACE Math 201'!B356="","", IF(M356&lt;20, 20, IF(M356&gt;80, 80, M356)))</f>
        <v/>
      </c>
    </row>
    <row r="357" spans="1:14" x14ac:dyDescent="0.25">
      <c r="A357" s="11">
        <v>356</v>
      </c>
      <c r="B357" s="30"/>
      <c r="C357" s="25" t="str">
        <f t="shared" si="45"/>
        <v/>
      </c>
      <c r="D357" s="25" t="str">
        <f t="shared" si="49"/>
        <v/>
      </c>
      <c r="E357" s="25" t="str">
        <f t="shared" si="50"/>
        <v/>
      </c>
      <c r="F357" s="11" t="str">
        <f>IF('GACE Math 201'!E357="","",IF('GACE Math 201'!E357&lt;'ACT M to SAT M'!$A$2,'ACT M to SAT M'!$B$2,IF('GACE Math 201'!E357&gt;'ACT M to SAT M'!A$28,'ACT M to SAT M'!B$28,VLOOKUP(E357,'ACT M to SAT M'!A:B,2,FALSE))))</f>
        <v/>
      </c>
      <c r="G357" s="11" t="str">
        <f t="shared" si="46"/>
        <v/>
      </c>
      <c r="H357" s="11" t="str">
        <f t="shared" si="51"/>
        <v/>
      </c>
      <c r="I357" s="11" t="str">
        <f t="shared" si="47"/>
        <v/>
      </c>
      <c r="J357" s="11" t="str">
        <f t="shared" si="52"/>
        <v/>
      </c>
      <c r="K357" s="11" t="str">
        <f t="shared" si="48"/>
        <v/>
      </c>
      <c r="L357" s="11" t="str">
        <f t="shared" si="53"/>
        <v/>
      </c>
      <c r="M357" s="11" t="str">
        <f>IF('GACE Math 201'!B357="","",'SAT M to CBEST M'!$A$2+'SAT M to CBEST M'!$B$2*F357)</f>
        <v/>
      </c>
      <c r="N357" s="11" t="str">
        <f>IF('GACE Math 201'!B357="","", IF(M357&lt;20, 20, IF(M357&gt;80, 80, M357)))</f>
        <v/>
      </c>
    </row>
    <row r="358" spans="1:14" x14ac:dyDescent="0.25">
      <c r="A358" s="11">
        <v>357</v>
      </c>
      <c r="B358" s="30"/>
      <c r="C358" s="25" t="str">
        <f t="shared" si="45"/>
        <v/>
      </c>
      <c r="D358" s="25" t="str">
        <f t="shared" si="49"/>
        <v/>
      </c>
      <c r="E358" s="25" t="str">
        <f t="shared" si="50"/>
        <v/>
      </c>
      <c r="F358" s="11" t="str">
        <f>IF('GACE Math 201'!E358="","",IF('GACE Math 201'!E358&lt;'ACT M to SAT M'!$A$2,'ACT M to SAT M'!$B$2,IF('GACE Math 201'!E358&gt;'ACT M to SAT M'!A$28,'ACT M to SAT M'!B$28,VLOOKUP(E358,'ACT M to SAT M'!A:B,2,FALSE))))</f>
        <v/>
      </c>
      <c r="G358" s="11" t="str">
        <f t="shared" si="46"/>
        <v/>
      </c>
      <c r="H358" s="11" t="str">
        <f t="shared" si="51"/>
        <v/>
      </c>
      <c r="I358" s="11" t="str">
        <f t="shared" si="47"/>
        <v/>
      </c>
      <c r="J358" s="11" t="str">
        <f t="shared" si="52"/>
        <v/>
      </c>
      <c r="K358" s="11" t="str">
        <f t="shared" si="48"/>
        <v/>
      </c>
      <c r="L358" s="11" t="str">
        <f t="shared" si="53"/>
        <v/>
      </c>
      <c r="M358" s="11" t="str">
        <f>IF('GACE Math 201'!B358="","",'SAT M to CBEST M'!$A$2+'SAT M to CBEST M'!$B$2*F358)</f>
        <v/>
      </c>
      <c r="N358" s="11" t="str">
        <f>IF('GACE Math 201'!B358="","", IF(M358&lt;20, 20, IF(M358&gt;80, 80, M358)))</f>
        <v/>
      </c>
    </row>
    <row r="359" spans="1:14" x14ac:dyDescent="0.25">
      <c r="A359" s="11">
        <v>358</v>
      </c>
      <c r="B359" s="30"/>
      <c r="C359" s="25" t="str">
        <f t="shared" si="45"/>
        <v/>
      </c>
      <c r="D359" s="25" t="str">
        <f t="shared" si="49"/>
        <v/>
      </c>
      <c r="E359" s="25" t="str">
        <f t="shared" si="50"/>
        <v/>
      </c>
      <c r="F359" s="11" t="str">
        <f>IF('GACE Math 201'!E359="","",IF('GACE Math 201'!E359&lt;'ACT M to SAT M'!$A$2,'ACT M to SAT M'!$B$2,IF('GACE Math 201'!E359&gt;'ACT M to SAT M'!A$28,'ACT M to SAT M'!B$28,VLOOKUP(E359,'ACT M to SAT M'!A:B,2,FALSE))))</f>
        <v/>
      </c>
      <c r="G359" s="11" t="str">
        <f t="shared" si="46"/>
        <v/>
      </c>
      <c r="H359" s="11" t="str">
        <f t="shared" si="51"/>
        <v/>
      </c>
      <c r="I359" s="11" t="str">
        <f t="shared" si="47"/>
        <v/>
      </c>
      <c r="J359" s="11" t="str">
        <f t="shared" si="52"/>
        <v/>
      </c>
      <c r="K359" s="11" t="str">
        <f t="shared" si="48"/>
        <v/>
      </c>
      <c r="L359" s="11" t="str">
        <f t="shared" si="53"/>
        <v/>
      </c>
      <c r="M359" s="11" t="str">
        <f>IF('GACE Math 201'!B359="","",'SAT M to CBEST M'!$A$2+'SAT M to CBEST M'!$B$2*F359)</f>
        <v/>
      </c>
      <c r="N359" s="11" t="str">
        <f>IF('GACE Math 201'!B359="","", IF(M359&lt;20, 20, IF(M359&gt;80, 80, M359)))</f>
        <v/>
      </c>
    </row>
    <row r="360" spans="1:14" x14ac:dyDescent="0.25">
      <c r="A360" s="11">
        <v>359</v>
      </c>
      <c r="B360" s="30"/>
      <c r="C360" s="25" t="str">
        <f t="shared" si="45"/>
        <v/>
      </c>
      <c r="D360" s="25" t="str">
        <f t="shared" si="49"/>
        <v/>
      </c>
      <c r="E360" s="25" t="str">
        <f t="shared" si="50"/>
        <v/>
      </c>
      <c r="F360" s="11" t="str">
        <f>IF('GACE Math 201'!E360="","",IF('GACE Math 201'!E360&lt;'ACT M to SAT M'!$A$2,'ACT M to SAT M'!$B$2,IF('GACE Math 201'!E360&gt;'ACT M to SAT M'!A$28,'ACT M to SAT M'!B$28,VLOOKUP(E360,'ACT M to SAT M'!A:B,2,FALSE))))</f>
        <v/>
      </c>
      <c r="G360" s="11" t="str">
        <f t="shared" si="46"/>
        <v/>
      </c>
      <c r="H360" s="11" t="str">
        <f t="shared" si="51"/>
        <v/>
      </c>
      <c r="I360" s="11" t="str">
        <f t="shared" si="47"/>
        <v/>
      </c>
      <c r="J360" s="11" t="str">
        <f t="shared" si="52"/>
        <v/>
      </c>
      <c r="K360" s="11" t="str">
        <f t="shared" si="48"/>
        <v/>
      </c>
      <c r="L360" s="11" t="str">
        <f t="shared" si="53"/>
        <v/>
      </c>
      <c r="M360" s="11" t="str">
        <f>IF('GACE Math 201'!B360="","",'SAT M to CBEST M'!$A$2+'SAT M to CBEST M'!$B$2*F360)</f>
        <v/>
      </c>
      <c r="N360" s="11" t="str">
        <f>IF('GACE Math 201'!B360="","", IF(M360&lt;20, 20, IF(M360&gt;80, 80, M360)))</f>
        <v/>
      </c>
    </row>
    <row r="361" spans="1:14" x14ac:dyDescent="0.25">
      <c r="A361" s="11">
        <v>360</v>
      </c>
      <c r="B361" s="30"/>
      <c r="C361" s="25" t="str">
        <f t="shared" si="45"/>
        <v/>
      </c>
      <c r="D361" s="25" t="str">
        <f t="shared" si="49"/>
        <v/>
      </c>
      <c r="E361" s="25" t="str">
        <f t="shared" si="50"/>
        <v/>
      </c>
      <c r="F361" s="11" t="str">
        <f>IF('GACE Math 201'!E361="","",IF('GACE Math 201'!E361&lt;'ACT M to SAT M'!$A$2,'ACT M to SAT M'!$B$2,IF('GACE Math 201'!E361&gt;'ACT M to SAT M'!A$28,'ACT M to SAT M'!B$28,VLOOKUP(E361,'ACT M to SAT M'!A:B,2,FALSE))))</f>
        <v/>
      </c>
      <c r="G361" s="11" t="str">
        <f t="shared" si="46"/>
        <v/>
      </c>
      <c r="H361" s="11" t="str">
        <f t="shared" si="51"/>
        <v/>
      </c>
      <c r="I361" s="11" t="str">
        <f t="shared" si="47"/>
        <v/>
      </c>
      <c r="J361" s="11" t="str">
        <f t="shared" si="52"/>
        <v/>
      </c>
      <c r="K361" s="11" t="str">
        <f t="shared" si="48"/>
        <v/>
      </c>
      <c r="L361" s="11" t="str">
        <f t="shared" si="53"/>
        <v/>
      </c>
      <c r="M361" s="11" t="str">
        <f>IF('GACE Math 201'!B361="","",'SAT M to CBEST M'!$A$2+'SAT M to CBEST M'!$B$2*F361)</f>
        <v/>
      </c>
      <c r="N361" s="11" t="str">
        <f>IF('GACE Math 201'!B361="","", IF(M361&lt;20, 20, IF(M361&gt;80, 80, M361)))</f>
        <v/>
      </c>
    </row>
    <row r="362" spans="1:14" x14ac:dyDescent="0.25">
      <c r="A362" s="11">
        <v>361</v>
      </c>
      <c r="B362" s="30"/>
      <c r="C362" s="25" t="str">
        <f t="shared" si="45"/>
        <v/>
      </c>
      <c r="D362" s="25" t="str">
        <f t="shared" si="49"/>
        <v/>
      </c>
      <c r="E362" s="25" t="str">
        <f t="shared" si="50"/>
        <v/>
      </c>
      <c r="F362" s="11" t="str">
        <f>IF('GACE Math 201'!E362="","",IF('GACE Math 201'!E362&lt;'ACT M to SAT M'!$A$2,'ACT M to SAT M'!$B$2,IF('GACE Math 201'!E362&gt;'ACT M to SAT M'!A$28,'ACT M to SAT M'!B$28,VLOOKUP(E362,'ACT M to SAT M'!A:B,2,FALSE))))</f>
        <v/>
      </c>
      <c r="G362" s="11" t="str">
        <f t="shared" si="46"/>
        <v/>
      </c>
      <c r="H362" s="11" t="str">
        <f t="shared" si="51"/>
        <v/>
      </c>
      <c r="I362" s="11" t="str">
        <f t="shared" si="47"/>
        <v/>
      </c>
      <c r="J362" s="11" t="str">
        <f t="shared" si="52"/>
        <v/>
      </c>
      <c r="K362" s="11" t="str">
        <f t="shared" si="48"/>
        <v/>
      </c>
      <c r="L362" s="11" t="str">
        <f t="shared" si="53"/>
        <v/>
      </c>
      <c r="M362" s="11" t="str">
        <f>IF('GACE Math 201'!B362="","",'SAT M to CBEST M'!$A$2+'SAT M to CBEST M'!$B$2*F362)</f>
        <v/>
      </c>
      <c r="N362" s="11" t="str">
        <f>IF('GACE Math 201'!B362="","", IF(M362&lt;20, 20, IF(M362&gt;80, 80, M362)))</f>
        <v/>
      </c>
    </row>
    <row r="363" spans="1:14" x14ac:dyDescent="0.25">
      <c r="A363" s="11">
        <v>362</v>
      </c>
      <c r="B363" s="30"/>
      <c r="C363" s="25" t="str">
        <f t="shared" si="45"/>
        <v/>
      </c>
      <c r="D363" s="25" t="str">
        <f t="shared" si="49"/>
        <v/>
      </c>
      <c r="E363" s="25" t="str">
        <f t="shared" si="50"/>
        <v/>
      </c>
      <c r="F363" s="11" t="str">
        <f>IF('GACE Math 201'!E363="","",IF('GACE Math 201'!E363&lt;'ACT M to SAT M'!$A$2,'ACT M to SAT M'!$B$2,IF('GACE Math 201'!E363&gt;'ACT M to SAT M'!A$28,'ACT M to SAT M'!B$28,VLOOKUP(E363,'ACT M to SAT M'!A:B,2,FALSE))))</f>
        <v/>
      </c>
      <c r="G363" s="11" t="str">
        <f t="shared" si="46"/>
        <v/>
      </c>
      <c r="H363" s="11" t="str">
        <f t="shared" si="51"/>
        <v/>
      </c>
      <c r="I363" s="11" t="str">
        <f t="shared" si="47"/>
        <v/>
      </c>
      <c r="J363" s="11" t="str">
        <f t="shared" si="52"/>
        <v/>
      </c>
      <c r="K363" s="11" t="str">
        <f t="shared" si="48"/>
        <v/>
      </c>
      <c r="L363" s="11" t="str">
        <f t="shared" si="53"/>
        <v/>
      </c>
      <c r="M363" s="11" t="str">
        <f>IF('GACE Math 201'!B363="","",'SAT M to CBEST M'!$A$2+'SAT M to CBEST M'!$B$2*F363)</f>
        <v/>
      </c>
      <c r="N363" s="11" t="str">
        <f>IF('GACE Math 201'!B363="","", IF(M363&lt;20, 20, IF(M363&gt;80, 80, M363)))</f>
        <v/>
      </c>
    </row>
    <row r="364" spans="1:14" x14ac:dyDescent="0.25">
      <c r="A364" s="11">
        <v>363</v>
      </c>
      <c r="B364" s="30"/>
      <c r="C364" s="25" t="str">
        <f t="shared" si="45"/>
        <v/>
      </c>
      <c r="D364" s="25" t="str">
        <f t="shared" si="49"/>
        <v/>
      </c>
      <c r="E364" s="25" t="str">
        <f t="shared" si="50"/>
        <v/>
      </c>
      <c r="F364" s="11" t="str">
        <f>IF('GACE Math 201'!E364="","",IF('GACE Math 201'!E364&lt;'ACT M to SAT M'!$A$2,'ACT M to SAT M'!$B$2,IF('GACE Math 201'!E364&gt;'ACT M to SAT M'!A$28,'ACT M to SAT M'!B$28,VLOOKUP(E364,'ACT M to SAT M'!A:B,2,FALSE))))</f>
        <v/>
      </c>
      <c r="G364" s="11" t="str">
        <f t="shared" si="46"/>
        <v/>
      </c>
      <c r="H364" s="11" t="str">
        <f t="shared" si="51"/>
        <v/>
      </c>
      <c r="I364" s="11" t="str">
        <f t="shared" si="47"/>
        <v/>
      </c>
      <c r="J364" s="11" t="str">
        <f t="shared" si="52"/>
        <v/>
      </c>
      <c r="K364" s="11" t="str">
        <f t="shared" si="48"/>
        <v/>
      </c>
      <c r="L364" s="11" t="str">
        <f t="shared" si="53"/>
        <v/>
      </c>
      <c r="M364" s="11" t="str">
        <f>IF('GACE Math 201'!B364="","",'SAT M to CBEST M'!$A$2+'SAT M to CBEST M'!$B$2*F364)</f>
        <v/>
      </c>
      <c r="N364" s="11" t="str">
        <f>IF('GACE Math 201'!B364="","", IF(M364&lt;20, 20, IF(M364&gt;80, 80, M364)))</f>
        <v/>
      </c>
    </row>
    <row r="365" spans="1:14" x14ac:dyDescent="0.25">
      <c r="A365" s="11">
        <v>364</v>
      </c>
      <c r="B365" s="30"/>
      <c r="C365" s="25" t="str">
        <f t="shared" si="45"/>
        <v/>
      </c>
      <c r="D365" s="25" t="str">
        <f t="shared" si="49"/>
        <v/>
      </c>
      <c r="E365" s="25" t="str">
        <f t="shared" si="50"/>
        <v/>
      </c>
      <c r="F365" s="11" t="str">
        <f>IF('GACE Math 201'!E365="","",IF('GACE Math 201'!E365&lt;'ACT M to SAT M'!$A$2,'ACT M to SAT M'!$B$2,IF('GACE Math 201'!E365&gt;'ACT M to SAT M'!A$28,'ACT M to SAT M'!B$28,VLOOKUP(E365,'ACT M to SAT M'!A:B,2,FALSE))))</f>
        <v/>
      </c>
      <c r="G365" s="11" t="str">
        <f t="shared" si="46"/>
        <v/>
      </c>
      <c r="H365" s="11" t="str">
        <f t="shared" si="51"/>
        <v/>
      </c>
      <c r="I365" s="11" t="str">
        <f t="shared" si="47"/>
        <v/>
      </c>
      <c r="J365" s="11" t="str">
        <f t="shared" si="52"/>
        <v/>
      </c>
      <c r="K365" s="11" t="str">
        <f t="shared" si="48"/>
        <v/>
      </c>
      <c r="L365" s="11" t="str">
        <f t="shared" si="53"/>
        <v/>
      </c>
      <c r="M365" s="11" t="str">
        <f>IF('GACE Math 201'!B365="","",'SAT M to CBEST M'!$A$2+'SAT M to CBEST M'!$B$2*F365)</f>
        <v/>
      </c>
      <c r="N365" s="11" t="str">
        <f>IF('GACE Math 201'!B365="","", IF(M365&lt;20, 20, IF(M365&gt;80, 80, M365)))</f>
        <v/>
      </c>
    </row>
    <row r="366" spans="1:14" x14ac:dyDescent="0.25">
      <c r="A366" s="11">
        <v>365</v>
      </c>
      <c r="B366" s="30"/>
      <c r="C366" s="25" t="str">
        <f t="shared" si="45"/>
        <v/>
      </c>
      <c r="D366" s="25" t="str">
        <f t="shared" si="49"/>
        <v/>
      </c>
      <c r="E366" s="25" t="str">
        <f t="shared" si="50"/>
        <v/>
      </c>
      <c r="F366" s="11" t="str">
        <f>IF('GACE Math 201'!E366="","",IF('GACE Math 201'!E366&lt;'ACT M to SAT M'!$A$2,'ACT M to SAT M'!$B$2,IF('GACE Math 201'!E366&gt;'ACT M to SAT M'!A$28,'ACT M to SAT M'!B$28,VLOOKUP(E366,'ACT M to SAT M'!A:B,2,FALSE))))</f>
        <v/>
      </c>
      <c r="G366" s="11" t="str">
        <f t="shared" si="46"/>
        <v/>
      </c>
      <c r="H366" s="11" t="str">
        <f t="shared" si="51"/>
        <v/>
      </c>
      <c r="I366" s="11" t="str">
        <f t="shared" si="47"/>
        <v/>
      </c>
      <c r="J366" s="11" t="str">
        <f t="shared" si="52"/>
        <v/>
      </c>
      <c r="K366" s="11" t="str">
        <f t="shared" si="48"/>
        <v/>
      </c>
      <c r="L366" s="11" t="str">
        <f t="shared" si="53"/>
        <v/>
      </c>
      <c r="M366" s="11" t="str">
        <f>IF('GACE Math 201'!B366="","",'SAT M to CBEST M'!$A$2+'SAT M to CBEST M'!$B$2*F366)</f>
        <v/>
      </c>
      <c r="N366" s="11" t="str">
        <f>IF('GACE Math 201'!B366="","", IF(M366&lt;20, 20, IF(M366&gt;80, 80, M366)))</f>
        <v/>
      </c>
    </row>
    <row r="367" spans="1:14" x14ac:dyDescent="0.25">
      <c r="A367" s="11">
        <v>366</v>
      </c>
      <c r="B367" s="30"/>
      <c r="C367" s="25" t="str">
        <f t="shared" si="45"/>
        <v/>
      </c>
      <c r="D367" s="25" t="str">
        <f t="shared" si="49"/>
        <v/>
      </c>
      <c r="E367" s="25" t="str">
        <f t="shared" si="50"/>
        <v/>
      </c>
      <c r="F367" s="11" t="str">
        <f>IF('GACE Math 201'!E367="","",IF('GACE Math 201'!E367&lt;'ACT M to SAT M'!$A$2,'ACT M to SAT M'!$B$2,IF('GACE Math 201'!E367&gt;'ACT M to SAT M'!A$28,'ACT M to SAT M'!B$28,VLOOKUP(E367,'ACT M to SAT M'!A:B,2,FALSE))))</f>
        <v/>
      </c>
      <c r="G367" s="11" t="str">
        <f t="shared" si="46"/>
        <v/>
      </c>
      <c r="H367" s="11" t="str">
        <f t="shared" si="51"/>
        <v/>
      </c>
      <c r="I367" s="11" t="str">
        <f t="shared" si="47"/>
        <v/>
      </c>
      <c r="J367" s="11" t="str">
        <f t="shared" si="52"/>
        <v/>
      </c>
      <c r="K367" s="11" t="str">
        <f t="shared" si="48"/>
        <v/>
      </c>
      <c r="L367" s="11" t="str">
        <f t="shared" si="53"/>
        <v/>
      </c>
      <c r="M367" s="11" t="str">
        <f>IF('GACE Math 201'!B367="","",'SAT M to CBEST M'!$A$2+'SAT M to CBEST M'!$B$2*F367)</f>
        <v/>
      </c>
      <c r="N367" s="11" t="str">
        <f>IF('GACE Math 201'!B367="","", IF(M367&lt;20, 20, IF(M367&gt;80, 80, M367)))</f>
        <v/>
      </c>
    </row>
    <row r="368" spans="1:14" x14ac:dyDescent="0.25">
      <c r="A368" s="11">
        <v>367</v>
      </c>
      <c r="B368" s="30"/>
      <c r="C368" s="25" t="str">
        <f t="shared" si="45"/>
        <v/>
      </c>
      <c r="D368" s="25" t="str">
        <f t="shared" si="49"/>
        <v/>
      </c>
      <c r="E368" s="25" t="str">
        <f t="shared" si="50"/>
        <v/>
      </c>
      <c r="F368" s="11" t="str">
        <f>IF('GACE Math 201'!E368="","",IF('GACE Math 201'!E368&lt;'ACT M to SAT M'!$A$2,'ACT M to SAT M'!$B$2,IF('GACE Math 201'!E368&gt;'ACT M to SAT M'!A$28,'ACT M to SAT M'!B$28,VLOOKUP(E368,'ACT M to SAT M'!A:B,2,FALSE))))</f>
        <v/>
      </c>
      <c r="G368" s="11" t="str">
        <f t="shared" si="46"/>
        <v/>
      </c>
      <c r="H368" s="11" t="str">
        <f t="shared" si="51"/>
        <v/>
      </c>
      <c r="I368" s="11" t="str">
        <f t="shared" si="47"/>
        <v/>
      </c>
      <c r="J368" s="11" t="str">
        <f t="shared" si="52"/>
        <v/>
      </c>
      <c r="K368" s="11" t="str">
        <f t="shared" si="48"/>
        <v/>
      </c>
      <c r="L368" s="11" t="str">
        <f t="shared" si="53"/>
        <v/>
      </c>
      <c r="M368" s="11" t="str">
        <f>IF('GACE Math 201'!B368="","",'SAT M to CBEST M'!$A$2+'SAT M to CBEST M'!$B$2*F368)</f>
        <v/>
      </c>
      <c r="N368" s="11" t="str">
        <f>IF('GACE Math 201'!B368="","", IF(M368&lt;20, 20, IF(M368&gt;80, 80, M368)))</f>
        <v/>
      </c>
    </row>
    <row r="369" spans="1:14" x14ac:dyDescent="0.25">
      <c r="A369" s="11">
        <v>368</v>
      </c>
      <c r="B369" s="30"/>
      <c r="C369" s="25" t="str">
        <f t="shared" si="45"/>
        <v/>
      </c>
      <c r="D369" s="25" t="str">
        <f t="shared" si="49"/>
        <v/>
      </c>
      <c r="E369" s="25" t="str">
        <f t="shared" si="50"/>
        <v/>
      </c>
      <c r="F369" s="11" t="str">
        <f>IF('GACE Math 201'!E369="","",IF('GACE Math 201'!E369&lt;'ACT M to SAT M'!$A$2,'ACT M to SAT M'!$B$2,IF('GACE Math 201'!E369&gt;'ACT M to SAT M'!A$28,'ACT M to SAT M'!B$28,VLOOKUP(E369,'ACT M to SAT M'!A:B,2,FALSE))))</f>
        <v/>
      </c>
      <c r="G369" s="11" t="str">
        <f t="shared" si="46"/>
        <v/>
      </c>
      <c r="H369" s="11" t="str">
        <f t="shared" si="51"/>
        <v/>
      </c>
      <c r="I369" s="11" t="str">
        <f t="shared" si="47"/>
        <v/>
      </c>
      <c r="J369" s="11" t="str">
        <f t="shared" si="52"/>
        <v/>
      </c>
      <c r="K369" s="11" t="str">
        <f t="shared" si="48"/>
        <v/>
      </c>
      <c r="L369" s="11" t="str">
        <f t="shared" si="53"/>
        <v/>
      </c>
      <c r="M369" s="11" t="str">
        <f>IF('GACE Math 201'!B369="","",'SAT M to CBEST M'!$A$2+'SAT M to CBEST M'!$B$2*F369)</f>
        <v/>
      </c>
      <c r="N369" s="11" t="str">
        <f>IF('GACE Math 201'!B369="","", IF(M369&lt;20, 20, IF(M369&gt;80, 80, M369)))</f>
        <v/>
      </c>
    </row>
    <row r="370" spans="1:14" x14ac:dyDescent="0.25">
      <c r="A370" s="11">
        <v>369</v>
      </c>
      <c r="B370" s="30"/>
      <c r="C370" s="25" t="str">
        <f t="shared" si="45"/>
        <v/>
      </c>
      <c r="D370" s="25" t="str">
        <f t="shared" si="49"/>
        <v/>
      </c>
      <c r="E370" s="25" t="str">
        <f t="shared" si="50"/>
        <v/>
      </c>
      <c r="F370" s="11" t="str">
        <f>IF('GACE Math 201'!E370="","",IF('GACE Math 201'!E370&lt;'ACT M to SAT M'!$A$2,'ACT M to SAT M'!$B$2,IF('GACE Math 201'!E370&gt;'ACT M to SAT M'!A$28,'ACT M to SAT M'!B$28,VLOOKUP(E370,'ACT M to SAT M'!A:B,2,FALSE))))</f>
        <v/>
      </c>
      <c r="G370" s="11" t="str">
        <f t="shared" si="46"/>
        <v/>
      </c>
      <c r="H370" s="11" t="str">
        <f t="shared" si="51"/>
        <v/>
      </c>
      <c r="I370" s="11" t="str">
        <f t="shared" si="47"/>
        <v/>
      </c>
      <c r="J370" s="11" t="str">
        <f t="shared" si="52"/>
        <v/>
      </c>
      <c r="K370" s="11" t="str">
        <f t="shared" si="48"/>
        <v/>
      </c>
      <c r="L370" s="11" t="str">
        <f t="shared" si="53"/>
        <v/>
      </c>
      <c r="M370" s="11" t="str">
        <f>IF('GACE Math 201'!B370="","",'SAT M to CBEST M'!$A$2+'SAT M to CBEST M'!$B$2*F370)</f>
        <v/>
      </c>
      <c r="N370" s="11" t="str">
        <f>IF('GACE Math 201'!B370="","", IF(M370&lt;20, 20, IF(M370&gt;80, 80, M370)))</f>
        <v/>
      </c>
    </row>
    <row r="371" spans="1:14" x14ac:dyDescent="0.25">
      <c r="A371" s="11">
        <v>370</v>
      </c>
      <c r="B371" s="30"/>
      <c r="C371" s="25" t="str">
        <f t="shared" si="45"/>
        <v/>
      </c>
      <c r="D371" s="25" t="str">
        <f t="shared" si="49"/>
        <v/>
      </c>
      <c r="E371" s="25" t="str">
        <f t="shared" si="50"/>
        <v/>
      </c>
      <c r="F371" s="11" t="str">
        <f>IF('GACE Math 201'!E371="","",IF('GACE Math 201'!E371&lt;'ACT M to SAT M'!$A$2,'ACT M to SAT M'!$B$2,IF('GACE Math 201'!E371&gt;'ACT M to SAT M'!A$28,'ACT M to SAT M'!B$28,VLOOKUP(E371,'ACT M to SAT M'!A:B,2,FALSE))))</f>
        <v/>
      </c>
      <c r="G371" s="11" t="str">
        <f t="shared" si="46"/>
        <v/>
      </c>
      <c r="H371" s="11" t="str">
        <f t="shared" si="51"/>
        <v/>
      </c>
      <c r="I371" s="11" t="str">
        <f t="shared" si="47"/>
        <v/>
      </c>
      <c r="J371" s="11" t="str">
        <f t="shared" si="52"/>
        <v/>
      </c>
      <c r="K371" s="11" t="str">
        <f t="shared" si="48"/>
        <v/>
      </c>
      <c r="L371" s="11" t="str">
        <f t="shared" si="53"/>
        <v/>
      </c>
      <c r="M371" s="11" t="str">
        <f>IF('GACE Math 201'!B371="","",'SAT M to CBEST M'!$A$2+'SAT M to CBEST M'!$B$2*F371)</f>
        <v/>
      </c>
      <c r="N371" s="11" t="str">
        <f>IF('GACE Math 201'!B371="","", IF(M371&lt;20, 20, IF(M371&gt;80, 80, M371)))</f>
        <v/>
      </c>
    </row>
    <row r="372" spans="1:14" x14ac:dyDescent="0.25">
      <c r="A372" s="11">
        <v>371</v>
      </c>
      <c r="B372" s="30"/>
      <c r="C372" s="25" t="str">
        <f t="shared" si="45"/>
        <v/>
      </c>
      <c r="D372" s="25" t="str">
        <f t="shared" si="49"/>
        <v/>
      </c>
      <c r="E372" s="25" t="str">
        <f t="shared" si="50"/>
        <v/>
      </c>
      <c r="F372" s="11" t="str">
        <f>IF('GACE Math 201'!E372="","",IF('GACE Math 201'!E372&lt;'ACT M to SAT M'!$A$2,'ACT M to SAT M'!$B$2,IF('GACE Math 201'!E372&gt;'ACT M to SAT M'!A$28,'ACT M to SAT M'!B$28,VLOOKUP(E372,'ACT M to SAT M'!A:B,2,FALSE))))</f>
        <v/>
      </c>
      <c r="G372" s="11" t="str">
        <f t="shared" si="46"/>
        <v/>
      </c>
      <c r="H372" s="11" t="str">
        <f t="shared" si="51"/>
        <v/>
      </c>
      <c r="I372" s="11" t="str">
        <f t="shared" si="47"/>
        <v/>
      </c>
      <c r="J372" s="11" t="str">
        <f t="shared" si="52"/>
        <v/>
      </c>
      <c r="K372" s="11" t="str">
        <f t="shared" si="48"/>
        <v/>
      </c>
      <c r="L372" s="11" t="str">
        <f t="shared" si="53"/>
        <v/>
      </c>
      <c r="M372" s="11" t="str">
        <f>IF('GACE Math 201'!B372="","",'SAT M to CBEST M'!$A$2+'SAT M to CBEST M'!$B$2*F372)</f>
        <v/>
      </c>
      <c r="N372" s="11" t="str">
        <f>IF('GACE Math 201'!B372="","", IF(M372&lt;20, 20, IF(M372&gt;80, 80, M372)))</f>
        <v/>
      </c>
    </row>
    <row r="373" spans="1:14" x14ac:dyDescent="0.25">
      <c r="A373" s="11">
        <v>372</v>
      </c>
      <c r="B373" s="30"/>
      <c r="C373" s="25" t="str">
        <f t="shared" si="45"/>
        <v/>
      </c>
      <c r="D373" s="25" t="str">
        <f t="shared" si="49"/>
        <v/>
      </c>
      <c r="E373" s="25" t="str">
        <f t="shared" si="50"/>
        <v/>
      </c>
      <c r="F373" s="11" t="str">
        <f>IF('GACE Math 201'!E373="","",IF('GACE Math 201'!E373&lt;'ACT M to SAT M'!$A$2,'ACT M to SAT M'!$B$2,IF('GACE Math 201'!E373&gt;'ACT M to SAT M'!A$28,'ACT M to SAT M'!B$28,VLOOKUP(E373,'ACT M to SAT M'!A:B,2,FALSE))))</f>
        <v/>
      </c>
      <c r="G373" s="11" t="str">
        <f t="shared" si="46"/>
        <v/>
      </c>
      <c r="H373" s="11" t="str">
        <f t="shared" si="51"/>
        <v/>
      </c>
      <c r="I373" s="11" t="str">
        <f t="shared" si="47"/>
        <v/>
      </c>
      <c r="J373" s="11" t="str">
        <f t="shared" si="52"/>
        <v/>
      </c>
      <c r="K373" s="11" t="str">
        <f t="shared" si="48"/>
        <v/>
      </c>
      <c r="L373" s="11" t="str">
        <f t="shared" si="53"/>
        <v/>
      </c>
      <c r="M373" s="11" t="str">
        <f>IF('GACE Math 201'!B373="","",'SAT M to CBEST M'!$A$2+'SAT M to CBEST M'!$B$2*F373)</f>
        <v/>
      </c>
      <c r="N373" s="11" t="str">
        <f>IF('GACE Math 201'!B373="","", IF(M373&lt;20, 20, IF(M373&gt;80, 80, M373)))</f>
        <v/>
      </c>
    </row>
    <row r="374" spans="1:14" x14ac:dyDescent="0.25">
      <c r="A374" s="11">
        <v>373</v>
      </c>
      <c r="B374" s="30"/>
      <c r="C374" s="25" t="str">
        <f t="shared" si="45"/>
        <v/>
      </c>
      <c r="D374" s="25" t="str">
        <f t="shared" si="49"/>
        <v/>
      </c>
      <c r="E374" s="25" t="str">
        <f t="shared" si="50"/>
        <v/>
      </c>
      <c r="F374" s="11" t="str">
        <f>IF('GACE Math 201'!E374="","",IF('GACE Math 201'!E374&lt;'ACT M to SAT M'!$A$2,'ACT M to SAT M'!$B$2,IF('GACE Math 201'!E374&gt;'ACT M to SAT M'!A$28,'ACT M to SAT M'!B$28,VLOOKUP(E374,'ACT M to SAT M'!A:B,2,FALSE))))</f>
        <v/>
      </c>
      <c r="G374" s="11" t="str">
        <f t="shared" si="46"/>
        <v/>
      </c>
      <c r="H374" s="11" t="str">
        <f t="shared" si="51"/>
        <v/>
      </c>
      <c r="I374" s="11" t="str">
        <f t="shared" si="47"/>
        <v/>
      </c>
      <c r="J374" s="11" t="str">
        <f t="shared" si="52"/>
        <v/>
      </c>
      <c r="K374" s="11" t="str">
        <f t="shared" si="48"/>
        <v/>
      </c>
      <c r="L374" s="11" t="str">
        <f t="shared" si="53"/>
        <v/>
      </c>
      <c r="M374" s="11" t="str">
        <f>IF('GACE Math 201'!B374="","",'SAT M to CBEST M'!$A$2+'SAT M to CBEST M'!$B$2*F374)</f>
        <v/>
      </c>
      <c r="N374" s="11" t="str">
        <f>IF('GACE Math 201'!B374="","", IF(M374&lt;20, 20, IF(M374&gt;80, 80, M374)))</f>
        <v/>
      </c>
    </row>
    <row r="375" spans="1:14" x14ac:dyDescent="0.25">
      <c r="A375" s="11">
        <v>374</v>
      </c>
      <c r="B375" s="30"/>
      <c r="C375" s="25" t="str">
        <f t="shared" si="45"/>
        <v/>
      </c>
      <c r="D375" s="25" t="str">
        <f t="shared" si="49"/>
        <v/>
      </c>
      <c r="E375" s="25" t="str">
        <f t="shared" si="50"/>
        <v/>
      </c>
      <c r="F375" s="11" t="str">
        <f>IF('GACE Math 201'!E375="","",IF('GACE Math 201'!E375&lt;'ACT M to SAT M'!$A$2,'ACT M to SAT M'!$B$2,IF('GACE Math 201'!E375&gt;'ACT M to SAT M'!A$28,'ACT M to SAT M'!B$28,VLOOKUP(E375,'ACT M to SAT M'!A:B,2,FALSE))))</f>
        <v/>
      </c>
      <c r="G375" s="11" t="str">
        <f t="shared" si="46"/>
        <v/>
      </c>
      <c r="H375" s="11" t="str">
        <f t="shared" si="51"/>
        <v/>
      </c>
      <c r="I375" s="11" t="str">
        <f t="shared" si="47"/>
        <v/>
      </c>
      <c r="J375" s="11" t="str">
        <f t="shared" si="52"/>
        <v/>
      </c>
      <c r="K375" s="11" t="str">
        <f t="shared" si="48"/>
        <v/>
      </c>
      <c r="L375" s="11" t="str">
        <f t="shared" si="53"/>
        <v/>
      </c>
      <c r="M375" s="11" t="str">
        <f>IF('GACE Math 201'!B375="","",'SAT M to CBEST M'!$A$2+'SAT M to CBEST M'!$B$2*F375)</f>
        <v/>
      </c>
      <c r="N375" s="11" t="str">
        <f>IF('GACE Math 201'!B375="","", IF(M375&lt;20, 20, IF(M375&gt;80, 80, M375)))</f>
        <v/>
      </c>
    </row>
    <row r="376" spans="1:14" x14ac:dyDescent="0.25">
      <c r="A376" s="11">
        <v>375</v>
      </c>
      <c r="B376" s="30"/>
      <c r="C376" s="25" t="str">
        <f t="shared" si="45"/>
        <v/>
      </c>
      <c r="D376" s="25" t="str">
        <f t="shared" si="49"/>
        <v/>
      </c>
      <c r="E376" s="25" t="str">
        <f t="shared" si="50"/>
        <v/>
      </c>
      <c r="F376" s="11" t="str">
        <f>IF('GACE Math 201'!E376="","",IF('GACE Math 201'!E376&lt;'ACT M to SAT M'!$A$2,'ACT M to SAT M'!$B$2,IF('GACE Math 201'!E376&gt;'ACT M to SAT M'!A$28,'ACT M to SAT M'!B$28,VLOOKUP(E376,'ACT M to SAT M'!A:B,2,FALSE))))</f>
        <v/>
      </c>
      <c r="G376" s="11" t="str">
        <f t="shared" si="46"/>
        <v/>
      </c>
      <c r="H376" s="11" t="str">
        <f t="shared" si="51"/>
        <v/>
      </c>
      <c r="I376" s="11" t="str">
        <f t="shared" si="47"/>
        <v/>
      </c>
      <c r="J376" s="11" t="str">
        <f t="shared" si="52"/>
        <v/>
      </c>
      <c r="K376" s="11" t="str">
        <f t="shared" si="48"/>
        <v/>
      </c>
      <c r="L376" s="11" t="str">
        <f t="shared" si="53"/>
        <v/>
      </c>
      <c r="M376" s="11" t="str">
        <f>IF('GACE Math 201'!B376="","",'SAT M to CBEST M'!$A$2+'SAT M to CBEST M'!$B$2*F376)</f>
        <v/>
      </c>
      <c r="N376" s="11" t="str">
        <f>IF('GACE Math 201'!B376="","", IF(M376&lt;20, 20, IF(M376&gt;80, 80, M376)))</f>
        <v/>
      </c>
    </row>
    <row r="377" spans="1:14" x14ac:dyDescent="0.25">
      <c r="A377" s="11">
        <v>376</v>
      </c>
      <c r="B377" s="30"/>
      <c r="C377" s="25" t="str">
        <f t="shared" si="45"/>
        <v/>
      </c>
      <c r="D377" s="25" t="str">
        <f t="shared" si="49"/>
        <v/>
      </c>
      <c r="E377" s="25" t="str">
        <f t="shared" si="50"/>
        <v/>
      </c>
      <c r="F377" s="11" t="str">
        <f>IF('GACE Math 201'!E377="","",IF('GACE Math 201'!E377&lt;'ACT M to SAT M'!$A$2,'ACT M to SAT M'!$B$2,IF('GACE Math 201'!E377&gt;'ACT M to SAT M'!A$28,'ACT M to SAT M'!B$28,VLOOKUP(E377,'ACT M to SAT M'!A:B,2,FALSE))))</f>
        <v/>
      </c>
      <c r="G377" s="11" t="str">
        <f t="shared" si="46"/>
        <v/>
      </c>
      <c r="H377" s="11" t="str">
        <f t="shared" si="51"/>
        <v/>
      </c>
      <c r="I377" s="11" t="str">
        <f t="shared" si="47"/>
        <v/>
      </c>
      <c r="J377" s="11" t="str">
        <f t="shared" si="52"/>
        <v/>
      </c>
      <c r="K377" s="11" t="str">
        <f t="shared" si="48"/>
        <v/>
      </c>
      <c r="L377" s="11" t="str">
        <f t="shared" si="53"/>
        <v/>
      </c>
      <c r="M377" s="11" t="str">
        <f>IF('GACE Math 201'!B377="","",'SAT M to CBEST M'!$A$2+'SAT M to CBEST M'!$B$2*F377)</f>
        <v/>
      </c>
      <c r="N377" s="11" t="str">
        <f>IF('GACE Math 201'!B377="","", IF(M377&lt;20, 20, IF(M377&gt;80, 80, M377)))</f>
        <v/>
      </c>
    </row>
    <row r="378" spans="1:14" x14ac:dyDescent="0.25">
      <c r="A378" s="11">
        <v>377</v>
      </c>
      <c r="B378" s="30"/>
      <c r="C378" s="25" t="str">
        <f t="shared" si="45"/>
        <v/>
      </c>
      <c r="D378" s="25" t="str">
        <f t="shared" si="49"/>
        <v/>
      </c>
      <c r="E378" s="25" t="str">
        <f t="shared" si="50"/>
        <v/>
      </c>
      <c r="F378" s="11" t="str">
        <f>IF('GACE Math 201'!E378="","",IF('GACE Math 201'!E378&lt;'ACT M to SAT M'!$A$2,'ACT M to SAT M'!$B$2,IF('GACE Math 201'!E378&gt;'ACT M to SAT M'!A$28,'ACT M to SAT M'!B$28,VLOOKUP(E378,'ACT M to SAT M'!A:B,2,FALSE))))</f>
        <v/>
      </c>
      <c r="G378" s="11" t="str">
        <f t="shared" si="46"/>
        <v/>
      </c>
      <c r="H378" s="11" t="str">
        <f t="shared" si="51"/>
        <v/>
      </c>
      <c r="I378" s="11" t="str">
        <f t="shared" si="47"/>
        <v/>
      </c>
      <c r="J378" s="11" t="str">
        <f t="shared" si="52"/>
        <v/>
      </c>
      <c r="K378" s="11" t="str">
        <f t="shared" si="48"/>
        <v/>
      </c>
      <c r="L378" s="11" t="str">
        <f t="shared" si="53"/>
        <v/>
      </c>
      <c r="M378" s="11" t="str">
        <f>IF('GACE Math 201'!B378="","",'SAT M to CBEST M'!$A$2+'SAT M to CBEST M'!$B$2*F378)</f>
        <v/>
      </c>
      <c r="N378" s="11" t="str">
        <f>IF('GACE Math 201'!B378="","", IF(M378&lt;20, 20, IF(M378&gt;80, 80, M378)))</f>
        <v/>
      </c>
    </row>
    <row r="379" spans="1:14" x14ac:dyDescent="0.25">
      <c r="A379" s="11">
        <v>378</v>
      </c>
      <c r="B379" s="30"/>
      <c r="C379" s="25" t="str">
        <f t="shared" si="45"/>
        <v/>
      </c>
      <c r="D379" s="25" t="str">
        <f t="shared" si="49"/>
        <v/>
      </c>
      <c r="E379" s="25" t="str">
        <f t="shared" si="50"/>
        <v/>
      </c>
      <c r="F379" s="11" t="str">
        <f>IF('GACE Math 201'!E379="","",IF('GACE Math 201'!E379&lt;'ACT M to SAT M'!$A$2,'ACT M to SAT M'!$B$2,IF('GACE Math 201'!E379&gt;'ACT M to SAT M'!A$28,'ACT M to SAT M'!B$28,VLOOKUP(E379,'ACT M to SAT M'!A:B,2,FALSE))))</f>
        <v/>
      </c>
      <c r="G379" s="11" t="str">
        <f t="shared" si="46"/>
        <v/>
      </c>
      <c r="H379" s="11" t="str">
        <f t="shared" si="51"/>
        <v/>
      </c>
      <c r="I379" s="11" t="str">
        <f t="shared" si="47"/>
        <v/>
      </c>
      <c r="J379" s="11" t="str">
        <f t="shared" si="52"/>
        <v/>
      </c>
      <c r="K379" s="11" t="str">
        <f t="shared" si="48"/>
        <v/>
      </c>
      <c r="L379" s="11" t="str">
        <f t="shared" si="53"/>
        <v/>
      </c>
      <c r="M379" s="11" t="str">
        <f>IF('GACE Math 201'!B379="","",'SAT M to CBEST M'!$A$2+'SAT M to CBEST M'!$B$2*F379)</f>
        <v/>
      </c>
      <c r="N379" s="11" t="str">
        <f>IF('GACE Math 201'!B379="","", IF(M379&lt;20, 20, IF(M379&gt;80, 80, M379)))</f>
        <v/>
      </c>
    </row>
    <row r="380" spans="1:14" x14ac:dyDescent="0.25">
      <c r="A380" s="11">
        <v>379</v>
      </c>
      <c r="B380" s="30"/>
      <c r="C380" s="25" t="str">
        <f t="shared" si="45"/>
        <v/>
      </c>
      <c r="D380" s="25" t="str">
        <f t="shared" si="49"/>
        <v/>
      </c>
      <c r="E380" s="25" t="str">
        <f t="shared" si="50"/>
        <v/>
      </c>
      <c r="F380" s="11" t="str">
        <f>IF('GACE Math 201'!E380="","",IF('GACE Math 201'!E380&lt;'ACT M to SAT M'!$A$2,'ACT M to SAT M'!$B$2,IF('GACE Math 201'!E380&gt;'ACT M to SAT M'!A$28,'ACT M to SAT M'!B$28,VLOOKUP(E380,'ACT M to SAT M'!A:B,2,FALSE))))</f>
        <v/>
      </c>
      <c r="G380" s="11" t="str">
        <f t="shared" si="46"/>
        <v/>
      </c>
      <c r="H380" s="11" t="str">
        <f t="shared" si="51"/>
        <v/>
      </c>
      <c r="I380" s="11" t="str">
        <f t="shared" si="47"/>
        <v/>
      </c>
      <c r="J380" s="11" t="str">
        <f t="shared" si="52"/>
        <v/>
      </c>
      <c r="K380" s="11" t="str">
        <f t="shared" si="48"/>
        <v/>
      </c>
      <c r="L380" s="11" t="str">
        <f t="shared" si="53"/>
        <v/>
      </c>
      <c r="M380" s="11" t="str">
        <f>IF('GACE Math 201'!B380="","",'SAT M to CBEST M'!$A$2+'SAT M to CBEST M'!$B$2*F380)</f>
        <v/>
      </c>
      <c r="N380" s="11" t="str">
        <f>IF('GACE Math 201'!B380="","", IF(M380&lt;20, 20, IF(M380&gt;80, 80, M380)))</f>
        <v/>
      </c>
    </row>
    <row r="381" spans="1:14" x14ac:dyDescent="0.25">
      <c r="A381" s="11">
        <v>380</v>
      </c>
      <c r="B381" s="30"/>
      <c r="C381" s="25" t="str">
        <f t="shared" si="45"/>
        <v/>
      </c>
      <c r="D381" s="25" t="str">
        <f t="shared" si="49"/>
        <v/>
      </c>
      <c r="E381" s="25" t="str">
        <f t="shared" si="50"/>
        <v/>
      </c>
      <c r="F381" s="11" t="str">
        <f>IF('GACE Math 201'!E381="","",IF('GACE Math 201'!E381&lt;'ACT M to SAT M'!$A$2,'ACT M to SAT M'!$B$2,IF('GACE Math 201'!E381&gt;'ACT M to SAT M'!A$28,'ACT M to SAT M'!B$28,VLOOKUP(E381,'ACT M to SAT M'!A:B,2,FALSE))))</f>
        <v/>
      </c>
      <c r="G381" s="11" t="str">
        <f t="shared" si="46"/>
        <v/>
      </c>
      <c r="H381" s="11" t="str">
        <f t="shared" si="51"/>
        <v/>
      </c>
      <c r="I381" s="11" t="str">
        <f t="shared" si="47"/>
        <v/>
      </c>
      <c r="J381" s="11" t="str">
        <f t="shared" si="52"/>
        <v/>
      </c>
      <c r="K381" s="11" t="str">
        <f t="shared" si="48"/>
        <v/>
      </c>
      <c r="L381" s="11" t="str">
        <f t="shared" si="53"/>
        <v/>
      </c>
      <c r="M381" s="11" t="str">
        <f>IF('GACE Math 201'!B381="","",'SAT M to CBEST M'!$A$2+'SAT M to CBEST M'!$B$2*F381)</f>
        <v/>
      </c>
      <c r="N381" s="11" t="str">
        <f>IF('GACE Math 201'!B381="","", IF(M381&lt;20, 20, IF(M381&gt;80, 80, M381)))</f>
        <v/>
      </c>
    </row>
    <row r="382" spans="1:14" x14ac:dyDescent="0.25">
      <c r="A382" s="11">
        <v>381</v>
      </c>
      <c r="B382" s="30"/>
      <c r="C382" s="25" t="str">
        <f t="shared" si="45"/>
        <v/>
      </c>
      <c r="D382" s="25" t="str">
        <f t="shared" si="49"/>
        <v/>
      </c>
      <c r="E382" s="25" t="str">
        <f t="shared" si="50"/>
        <v/>
      </c>
      <c r="F382" s="11" t="str">
        <f>IF('GACE Math 201'!E382="","",IF('GACE Math 201'!E382&lt;'ACT M to SAT M'!$A$2,'ACT M to SAT M'!$B$2,IF('GACE Math 201'!E382&gt;'ACT M to SAT M'!A$28,'ACT M to SAT M'!B$28,VLOOKUP(E382,'ACT M to SAT M'!A:B,2,FALSE))))</f>
        <v/>
      </c>
      <c r="G382" s="11" t="str">
        <f t="shared" si="46"/>
        <v/>
      </c>
      <c r="H382" s="11" t="str">
        <f t="shared" si="51"/>
        <v/>
      </c>
      <c r="I382" s="11" t="str">
        <f t="shared" si="47"/>
        <v/>
      </c>
      <c r="J382" s="11" t="str">
        <f t="shared" si="52"/>
        <v/>
      </c>
      <c r="K382" s="11" t="str">
        <f t="shared" si="48"/>
        <v/>
      </c>
      <c r="L382" s="11" t="str">
        <f t="shared" si="53"/>
        <v/>
      </c>
      <c r="M382" s="11" t="str">
        <f>IF('GACE Math 201'!B382="","",'SAT M to CBEST M'!$A$2+'SAT M to CBEST M'!$B$2*F382)</f>
        <v/>
      </c>
      <c r="N382" s="11" t="str">
        <f>IF('GACE Math 201'!B382="","", IF(M382&lt;20, 20, IF(M382&gt;80, 80, M382)))</f>
        <v/>
      </c>
    </row>
    <row r="383" spans="1:14" x14ac:dyDescent="0.25">
      <c r="A383" s="11">
        <v>382</v>
      </c>
      <c r="B383" s="30"/>
      <c r="C383" s="25" t="str">
        <f t="shared" si="45"/>
        <v/>
      </c>
      <c r="D383" s="25" t="str">
        <f t="shared" si="49"/>
        <v/>
      </c>
      <c r="E383" s="25" t="str">
        <f t="shared" si="50"/>
        <v/>
      </c>
      <c r="F383" s="11" t="str">
        <f>IF('GACE Math 201'!E383="","",IF('GACE Math 201'!E383&lt;'ACT M to SAT M'!$A$2,'ACT M to SAT M'!$B$2,IF('GACE Math 201'!E383&gt;'ACT M to SAT M'!A$28,'ACT M to SAT M'!B$28,VLOOKUP(E383,'ACT M to SAT M'!A:B,2,FALSE))))</f>
        <v/>
      </c>
      <c r="G383" s="11" t="str">
        <f t="shared" si="46"/>
        <v/>
      </c>
      <c r="H383" s="11" t="str">
        <f t="shared" si="51"/>
        <v/>
      </c>
      <c r="I383" s="11" t="str">
        <f t="shared" si="47"/>
        <v/>
      </c>
      <c r="J383" s="11" t="str">
        <f t="shared" si="52"/>
        <v/>
      </c>
      <c r="K383" s="11" t="str">
        <f t="shared" si="48"/>
        <v/>
      </c>
      <c r="L383" s="11" t="str">
        <f t="shared" si="53"/>
        <v/>
      </c>
      <c r="M383" s="11" t="str">
        <f>IF('GACE Math 201'!B383="","",'SAT M to CBEST M'!$A$2+'SAT M to CBEST M'!$B$2*F383)</f>
        <v/>
      </c>
      <c r="N383" s="11" t="str">
        <f>IF('GACE Math 201'!B383="","", IF(M383&lt;20, 20, IF(M383&gt;80, 80, M383)))</f>
        <v/>
      </c>
    </row>
    <row r="384" spans="1:14" x14ac:dyDescent="0.25">
      <c r="A384" s="11">
        <v>383</v>
      </c>
      <c r="B384" s="30"/>
      <c r="C384" s="25" t="str">
        <f t="shared" si="45"/>
        <v/>
      </c>
      <c r="D384" s="25" t="str">
        <f t="shared" si="49"/>
        <v/>
      </c>
      <c r="E384" s="25" t="str">
        <f t="shared" si="50"/>
        <v/>
      </c>
      <c r="F384" s="11" t="str">
        <f>IF('GACE Math 201'!E384="","",IF('GACE Math 201'!E384&lt;'ACT M to SAT M'!$A$2,'ACT M to SAT M'!$B$2,IF('GACE Math 201'!E384&gt;'ACT M to SAT M'!A$28,'ACT M to SAT M'!B$28,VLOOKUP(E384,'ACT M to SAT M'!A:B,2,FALSE))))</f>
        <v/>
      </c>
      <c r="G384" s="11" t="str">
        <f t="shared" si="46"/>
        <v/>
      </c>
      <c r="H384" s="11" t="str">
        <f t="shared" si="51"/>
        <v/>
      </c>
      <c r="I384" s="11" t="str">
        <f t="shared" si="47"/>
        <v/>
      </c>
      <c r="J384" s="11" t="str">
        <f t="shared" si="52"/>
        <v/>
      </c>
      <c r="K384" s="11" t="str">
        <f t="shared" si="48"/>
        <v/>
      </c>
      <c r="L384" s="11" t="str">
        <f t="shared" si="53"/>
        <v/>
      </c>
      <c r="M384" s="11" t="str">
        <f>IF('GACE Math 201'!B384="","",'SAT M to CBEST M'!$A$2+'SAT M to CBEST M'!$B$2*F384)</f>
        <v/>
      </c>
      <c r="N384" s="11" t="str">
        <f>IF('GACE Math 201'!B384="","", IF(M384&lt;20, 20, IF(M384&gt;80, 80, M384)))</f>
        <v/>
      </c>
    </row>
    <row r="385" spans="1:14" x14ac:dyDescent="0.25">
      <c r="A385" s="11">
        <v>384</v>
      </c>
      <c r="B385" s="30"/>
      <c r="C385" s="25" t="str">
        <f t="shared" si="45"/>
        <v/>
      </c>
      <c r="D385" s="25" t="str">
        <f t="shared" si="49"/>
        <v/>
      </c>
      <c r="E385" s="25" t="str">
        <f t="shared" si="50"/>
        <v/>
      </c>
      <c r="F385" s="11" t="str">
        <f>IF('GACE Math 201'!E385="","",IF('GACE Math 201'!E385&lt;'ACT M to SAT M'!$A$2,'ACT M to SAT M'!$B$2,IF('GACE Math 201'!E385&gt;'ACT M to SAT M'!A$28,'ACT M to SAT M'!B$28,VLOOKUP(E385,'ACT M to SAT M'!A:B,2,FALSE))))</f>
        <v/>
      </c>
      <c r="G385" s="11" t="str">
        <f t="shared" si="46"/>
        <v/>
      </c>
      <c r="H385" s="11" t="str">
        <f t="shared" si="51"/>
        <v/>
      </c>
      <c r="I385" s="11" t="str">
        <f t="shared" si="47"/>
        <v/>
      </c>
      <c r="J385" s="11" t="str">
        <f t="shared" si="52"/>
        <v/>
      </c>
      <c r="K385" s="11" t="str">
        <f t="shared" si="48"/>
        <v/>
      </c>
      <c r="L385" s="11" t="str">
        <f t="shared" si="53"/>
        <v/>
      </c>
      <c r="M385" s="11" t="str">
        <f>IF('GACE Math 201'!B385="","",'SAT M to CBEST M'!$A$2+'SAT M to CBEST M'!$B$2*F385)</f>
        <v/>
      </c>
      <c r="N385" s="11" t="str">
        <f>IF('GACE Math 201'!B385="","", IF(M385&lt;20, 20, IF(M385&gt;80, 80, M385)))</f>
        <v/>
      </c>
    </row>
    <row r="386" spans="1:14" x14ac:dyDescent="0.25">
      <c r="A386" s="11">
        <v>385</v>
      </c>
      <c r="B386" s="30"/>
      <c r="C386" s="25" t="str">
        <f t="shared" ref="C386:C449" si="54">IF(B386="","",IF(B386&gt;=250, upperinterceptPAAM201toACTM+B386*upperslopePAAM201toACTM, lowerinterceptPAAM201toACTM+B386*lowerslopePAAM201toACTM))</f>
        <v/>
      </c>
      <c r="D386" s="25" t="str">
        <f t="shared" si="49"/>
        <v/>
      </c>
      <c r="E386" s="25" t="str">
        <f t="shared" si="50"/>
        <v/>
      </c>
      <c r="F386" s="11" t="str">
        <f>IF('GACE Math 201'!E386="","",IF('GACE Math 201'!E386&lt;'ACT M to SAT M'!$A$2,'ACT M to SAT M'!$B$2,IF('GACE Math 201'!E386&gt;'ACT M to SAT M'!A$28,'ACT M to SAT M'!B$28,VLOOKUP(E386,'ACT M to SAT M'!A:B,2,FALSE))))</f>
        <v/>
      </c>
      <c r="G386" s="11" t="str">
        <f t="shared" ref="G386:G449" si="55">IF(B386="","",interceptACTMtoPCM5732+slopeACTMtoPCM5732*E386)</f>
        <v/>
      </c>
      <c r="H386" s="11" t="str">
        <f t="shared" si="51"/>
        <v/>
      </c>
      <c r="I386" s="11" t="str">
        <f t="shared" ref="I386:I449" si="56">IF(B386="","",interceptACTMtoPCM5733+slopeACTMtoPCM5733*E386)</f>
        <v/>
      </c>
      <c r="J386" s="11" t="str">
        <f t="shared" si="52"/>
        <v/>
      </c>
      <c r="K386" s="11" t="str">
        <f t="shared" ref="K386:K449" si="57">IF(B386="","",IF(E386&gt;=16, upperinterceptACTMtoPAAM211+E386*upperslopeACTMtoPAAM211, lowerinterceptACTMtoPAAM211+E386*lowerslopeACTMtoPAAM211))</f>
        <v/>
      </c>
      <c r="L386" s="11" t="str">
        <f t="shared" si="53"/>
        <v/>
      </c>
      <c r="M386" s="11" t="str">
        <f>IF('GACE Math 201'!B386="","",'SAT M to CBEST M'!$A$2+'SAT M to CBEST M'!$B$2*F386)</f>
        <v/>
      </c>
      <c r="N386" s="11" t="str">
        <f>IF('GACE Math 201'!B386="","", IF(M386&lt;20, 20, IF(M386&gt;80, 80, M386)))</f>
        <v/>
      </c>
    </row>
    <row r="387" spans="1:14" x14ac:dyDescent="0.25">
      <c r="A387" s="11">
        <v>386</v>
      </c>
      <c r="B387" s="30"/>
      <c r="C387" s="25" t="str">
        <f t="shared" si="54"/>
        <v/>
      </c>
      <c r="D387" s="25" t="str">
        <f t="shared" ref="D387:D450" si="58">IF(B387="","", IF(C387&lt;1, 1, IF(C387&gt;36, 36, C387)))</f>
        <v/>
      </c>
      <c r="E387" s="25" t="str">
        <f t="shared" ref="E387:E450" si="59">IF(ISBLANK(B387), "", ROUND(D387, 0))</f>
        <v/>
      </c>
      <c r="F387" s="11" t="str">
        <f>IF('GACE Math 201'!E387="","",IF('GACE Math 201'!E387&lt;'ACT M to SAT M'!$A$2,'ACT M to SAT M'!$B$2,IF('GACE Math 201'!E387&gt;'ACT M to SAT M'!A$28,'ACT M to SAT M'!B$28,VLOOKUP(E387,'ACT M to SAT M'!A:B,2,FALSE))))</f>
        <v/>
      </c>
      <c r="G387" s="11" t="str">
        <f t="shared" si="55"/>
        <v/>
      </c>
      <c r="H387" s="11" t="str">
        <f t="shared" ref="H387:H450" si="60">IF(B387="","", IF(G387&lt;100, 100, IF(G387&gt;200, 200, G387)))</f>
        <v/>
      </c>
      <c r="I387" s="11" t="str">
        <f t="shared" si="56"/>
        <v/>
      </c>
      <c r="J387" s="11" t="str">
        <f t="shared" ref="J387:J450" si="61">IF(B387="","", IF(I387&lt;100, 100, IF(I387&gt;200, 200, I387)))</f>
        <v/>
      </c>
      <c r="K387" s="11" t="str">
        <f t="shared" si="57"/>
        <v/>
      </c>
      <c r="L387" s="11" t="str">
        <f t="shared" ref="L387:L450" si="62">IF(B387="","", IF(K387&lt;100, 100, IF(K387&gt;300, 300, K387)))</f>
        <v/>
      </c>
      <c r="M387" s="11" t="str">
        <f>IF('GACE Math 201'!B387="","",'SAT M to CBEST M'!$A$2+'SAT M to CBEST M'!$B$2*F387)</f>
        <v/>
      </c>
      <c r="N387" s="11" t="str">
        <f>IF('GACE Math 201'!B387="","", IF(M387&lt;20, 20, IF(M387&gt;80, 80, M387)))</f>
        <v/>
      </c>
    </row>
    <row r="388" spans="1:14" x14ac:dyDescent="0.25">
      <c r="A388" s="11">
        <v>387</v>
      </c>
      <c r="B388" s="30"/>
      <c r="C388" s="25" t="str">
        <f t="shared" si="54"/>
        <v/>
      </c>
      <c r="D388" s="25" t="str">
        <f t="shared" si="58"/>
        <v/>
      </c>
      <c r="E388" s="25" t="str">
        <f t="shared" si="59"/>
        <v/>
      </c>
      <c r="F388" s="11" t="str">
        <f>IF('GACE Math 201'!E388="","",IF('GACE Math 201'!E388&lt;'ACT M to SAT M'!$A$2,'ACT M to SAT M'!$B$2,IF('GACE Math 201'!E388&gt;'ACT M to SAT M'!A$28,'ACT M to SAT M'!B$28,VLOOKUP(E388,'ACT M to SAT M'!A:B,2,FALSE))))</f>
        <v/>
      </c>
      <c r="G388" s="11" t="str">
        <f t="shared" si="55"/>
        <v/>
      </c>
      <c r="H388" s="11" t="str">
        <f t="shared" si="60"/>
        <v/>
      </c>
      <c r="I388" s="11" t="str">
        <f t="shared" si="56"/>
        <v/>
      </c>
      <c r="J388" s="11" t="str">
        <f t="shared" si="61"/>
        <v/>
      </c>
      <c r="K388" s="11" t="str">
        <f t="shared" si="57"/>
        <v/>
      </c>
      <c r="L388" s="11" t="str">
        <f t="shared" si="62"/>
        <v/>
      </c>
      <c r="M388" s="11" t="str">
        <f>IF('GACE Math 201'!B388="","",'SAT M to CBEST M'!$A$2+'SAT M to CBEST M'!$B$2*F388)</f>
        <v/>
      </c>
      <c r="N388" s="11" t="str">
        <f>IF('GACE Math 201'!B388="","", IF(M388&lt;20, 20, IF(M388&gt;80, 80, M388)))</f>
        <v/>
      </c>
    </row>
    <row r="389" spans="1:14" x14ac:dyDescent="0.25">
      <c r="A389" s="11">
        <v>388</v>
      </c>
      <c r="B389" s="30"/>
      <c r="C389" s="25" t="str">
        <f t="shared" si="54"/>
        <v/>
      </c>
      <c r="D389" s="25" t="str">
        <f t="shared" si="58"/>
        <v/>
      </c>
      <c r="E389" s="25" t="str">
        <f t="shared" si="59"/>
        <v/>
      </c>
      <c r="F389" s="11" t="str">
        <f>IF('GACE Math 201'!E389="","",IF('GACE Math 201'!E389&lt;'ACT M to SAT M'!$A$2,'ACT M to SAT M'!$B$2,IF('GACE Math 201'!E389&gt;'ACT M to SAT M'!A$28,'ACT M to SAT M'!B$28,VLOOKUP(E389,'ACT M to SAT M'!A:B,2,FALSE))))</f>
        <v/>
      </c>
      <c r="G389" s="11" t="str">
        <f t="shared" si="55"/>
        <v/>
      </c>
      <c r="H389" s="11" t="str">
        <f t="shared" si="60"/>
        <v/>
      </c>
      <c r="I389" s="11" t="str">
        <f t="shared" si="56"/>
        <v/>
      </c>
      <c r="J389" s="11" t="str">
        <f t="shared" si="61"/>
        <v/>
      </c>
      <c r="K389" s="11" t="str">
        <f t="shared" si="57"/>
        <v/>
      </c>
      <c r="L389" s="11" t="str">
        <f t="shared" si="62"/>
        <v/>
      </c>
      <c r="M389" s="11" t="str">
        <f>IF('GACE Math 201'!B389="","",'SAT M to CBEST M'!$A$2+'SAT M to CBEST M'!$B$2*F389)</f>
        <v/>
      </c>
      <c r="N389" s="11" t="str">
        <f>IF('GACE Math 201'!B389="","", IF(M389&lt;20, 20, IF(M389&gt;80, 80, M389)))</f>
        <v/>
      </c>
    </row>
    <row r="390" spans="1:14" x14ac:dyDescent="0.25">
      <c r="A390" s="11">
        <v>389</v>
      </c>
      <c r="B390" s="30"/>
      <c r="C390" s="25" t="str">
        <f t="shared" si="54"/>
        <v/>
      </c>
      <c r="D390" s="25" t="str">
        <f t="shared" si="58"/>
        <v/>
      </c>
      <c r="E390" s="25" t="str">
        <f t="shared" si="59"/>
        <v/>
      </c>
      <c r="F390" s="11" t="str">
        <f>IF('GACE Math 201'!E390="","",IF('GACE Math 201'!E390&lt;'ACT M to SAT M'!$A$2,'ACT M to SAT M'!$B$2,IF('GACE Math 201'!E390&gt;'ACT M to SAT M'!A$28,'ACT M to SAT M'!B$28,VLOOKUP(E390,'ACT M to SAT M'!A:B,2,FALSE))))</f>
        <v/>
      </c>
      <c r="G390" s="11" t="str">
        <f t="shared" si="55"/>
        <v/>
      </c>
      <c r="H390" s="11" t="str">
        <f t="shared" si="60"/>
        <v/>
      </c>
      <c r="I390" s="11" t="str">
        <f t="shared" si="56"/>
        <v/>
      </c>
      <c r="J390" s="11" t="str">
        <f t="shared" si="61"/>
        <v/>
      </c>
      <c r="K390" s="11" t="str">
        <f t="shared" si="57"/>
        <v/>
      </c>
      <c r="L390" s="11" t="str">
        <f t="shared" si="62"/>
        <v/>
      </c>
      <c r="M390" s="11" t="str">
        <f>IF('GACE Math 201'!B390="","",'SAT M to CBEST M'!$A$2+'SAT M to CBEST M'!$B$2*F390)</f>
        <v/>
      </c>
      <c r="N390" s="11" t="str">
        <f>IF('GACE Math 201'!B390="","", IF(M390&lt;20, 20, IF(M390&gt;80, 80, M390)))</f>
        <v/>
      </c>
    </row>
    <row r="391" spans="1:14" x14ac:dyDescent="0.25">
      <c r="A391" s="11">
        <v>390</v>
      </c>
      <c r="B391" s="30"/>
      <c r="C391" s="25" t="str">
        <f t="shared" si="54"/>
        <v/>
      </c>
      <c r="D391" s="25" t="str">
        <f t="shared" si="58"/>
        <v/>
      </c>
      <c r="E391" s="25" t="str">
        <f t="shared" si="59"/>
        <v/>
      </c>
      <c r="F391" s="11" t="str">
        <f>IF('GACE Math 201'!E391="","",IF('GACE Math 201'!E391&lt;'ACT M to SAT M'!$A$2,'ACT M to SAT M'!$B$2,IF('GACE Math 201'!E391&gt;'ACT M to SAT M'!A$28,'ACT M to SAT M'!B$28,VLOOKUP(E391,'ACT M to SAT M'!A:B,2,FALSE))))</f>
        <v/>
      </c>
      <c r="G391" s="11" t="str">
        <f t="shared" si="55"/>
        <v/>
      </c>
      <c r="H391" s="11" t="str">
        <f t="shared" si="60"/>
        <v/>
      </c>
      <c r="I391" s="11" t="str">
        <f t="shared" si="56"/>
        <v/>
      </c>
      <c r="J391" s="11" t="str">
        <f t="shared" si="61"/>
        <v/>
      </c>
      <c r="K391" s="11" t="str">
        <f t="shared" si="57"/>
        <v/>
      </c>
      <c r="L391" s="11" t="str">
        <f t="shared" si="62"/>
        <v/>
      </c>
      <c r="M391" s="11" t="str">
        <f>IF('GACE Math 201'!B391="","",'SAT M to CBEST M'!$A$2+'SAT M to CBEST M'!$B$2*F391)</f>
        <v/>
      </c>
      <c r="N391" s="11" t="str">
        <f>IF('GACE Math 201'!B391="","", IF(M391&lt;20, 20, IF(M391&gt;80, 80, M391)))</f>
        <v/>
      </c>
    </row>
    <row r="392" spans="1:14" x14ac:dyDescent="0.25">
      <c r="A392" s="11">
        <v>391</v>
      </c>
      <c r="B392" s="30"/>
      <c r="C392" s="25" t="str">
        <f t="shared" si="54"/>
        <v/>
      </c>
      <c r="D392" s="25" t="str">
        <f t="shared" si="58"/>
        <v/>
      </c>
      <c r="E392" s="25" t="str">
        <f t="shared" si="59"/>
        <v/>
      </c>
      <c r="F392" s="11" t="str">
        <f>IF('GACE Math 201'!E392="","",IF('GACE Math 201'!E392&lt;'ACT M to SAT M'!$A$2,'ACT M to SAT M'!$B$2,IF('GACE Math 201'!E392&gt;'ACT M to SAT M'!A$28,'ACT M to SAT M'!B$28,VLOOKUP(E392,'ACT M to SAT M'!A:B,2,FALSE))))</f>
        <v/>
      </c>
      <c r="G392" s="11" t="str">
        <f t="shared" si="55"/>
        <v/>
      </c>
      <c r="H392" s="11" t="str">
        <f t="shared" si="60"/>
        <v/>
      </c>
      <c r="I392" s="11" t="str">
        <f t="shared" si="56"/>
        <v/>
      </c>
      <c r="J392" s="11" t="str">
        <f t="shared" si="61"/>
        <v/>
      </c>
      <c r="K392" s="11" t="str">
        <f t="shared" si="57"/>
        <v/>
      </c>
      <c r="L392" s="11" t="str">
        <f t="shared" si="62"/>
        <v/>
      </c>
      <c r="M392" s="11" t="str">
        <f>IF('GACE Math 201'!B392="","",'SAT M to CBEST M'!$A$2+'SAT M to CBEST M'!$B$2*F392)</f>
        <v/>
      </c>
      <c r="N392" s="11" t="str">
        <f>IF('GACE Math 201'!B392="","", IF(M392&lt;20, 20, IF(M392&gt;80, 80, M392)))</f>
        <v/>
      </c>
    </row>
    <row r="393" spans="1:14" x14ac:dyDescent="0.25">
      <c r="A393" s="11">
        <v>392</v>
      </c>
      <c r="B393" s="30"/>
      <c r="C393" s="25" t="str">
        <f t="shared" si="54"/>
        <v/>
      </c>
      <c r="D393" s="25" t="str">
        <f t="shared" si="58"/>
        <v/>
      </c>
      <c r="E393" s="25" t="str">
        <f t="shared" si="59"/>
        <v/>
      </c>
      <c r="F393" s="11" t="str">
        <f>IF('GACE Math 201'!E393="","",IF('GACE Math 201'!E393&lt;'ACT M to SAT M'!$A$2,'ACT M to SAT M'!$B$2,IF('GACE Math 201'!E393&gt;'ACT M to SAT M'!A$28,'ACT M to SAT M'!B$28,VLOOKUP(E393,'ACT M to SAT M'!A:B,2,FALSE))))</f>
        <v/>
      </c>
      <c r="G393" s="11" t="str">
        <f t="shared" si="55"/>
        <v/>
      </c>
      <c r="H393" s="11" t="str">
        <f t="shared" si="60"/>
        <v/>
      </c>
      <c r="I393" s="11" t="str">
        <f t="shared" si="56"/>
        <v/>
      </c>
      <c r="J393" s="11" t="str">
        <f t="shared" si="61"/>
        <v/>
      </c>
      <c r="K393" s="11" t="str">
        <f t="shared" si="57"/>
        <v/>
      </c>
      <c r="L393" s="11" t="str">
        <f t="shared" si="62"/>
        <v/>
      </c>
      <c r="M393" s="11" t="str">
        <f>IF('GACE Math 201'!B393="","",'SAT M to CBEST M'!$A$2+'SAT M to CBEST M'!$B$2*F393)</f>
        <v/>
      </c>
      <c r="N393" s="11" t="str">
        <f>IF('GACE Math 201'!B393="","", IF(M393&lt;20, 20, IF(M393&gt;80, 80, M393)))</f>
        <v/>
      </c>
    </row>
    <row r="394" spans="1:14" x14ac:dyDescent="0.25">
      <c r="A394" s="11">
        <v>393</v>
      </c>
      <c r="B394" s="30"/>
      <c r="C394" s="25" t="str">
        <f t="shared" si="54"/>
        <v/>
      </c>
      <c r="D394" s="25" t="str">
        <f t="shared" si="58"/>
        <v/>
      </c>
      <c r="E394" s="25" t="str">
        <f t="shared" si="59"/>
        <v/>
      </c>
      <c r="F394" s="11" t="str">
        <f>IF('GACE Math 201'!E394="","",IF('GACE Math 201'!E394&lt;'ACT M to SAT M'!$A$2,'ACT M to SAT M'!$B$2,IF('GACE Math 201'!E394&gt;'ACT M to SAT M'!A$28,'ACT M to SAT M'!B$28,VLOOKUP(E394,'ACT M to SAT M'!A:B,2,FALSE))))</f>
        <v/>
      </c>
      <c r="G394" s="11" t="str">
        <f t="shared" si="55"/>
        <v/>
      </c>
      <c r="H394" s="11" t="str">
        <f t="shared" si="60"/>
        <v/>
      </c>
      <c r="I394" s="11" t="str">
        <f t="shared" si="56"/>
        <v/>
      </c>
      <c r="J394" s="11" t="str">
        <f t="shared" si="61"/>
        <v/>
      </c>
      <c r="K394" s="11" t="str">
        <f t="shared" si="57"/>
        <v/>
      </c>
      <c r="L394" s="11" t="str">
        <f t="shared" si="62"/>
        <v/>
      </c>
      <c r="M394" s="11" t="str">
        <f>IF('GACE Math 201'!B394="","",'SAT M to CBEST M'!$A$2+'SAT M to CBEST M'!$B$2*F394)</f>
        <v/>
      </c>
      <c r="N394" s="11" t="str">
        <f>IF('GACE Math 201'!B394="","", IF(M394&lt;20, 20, IF(M394&gt;80, 80, M394)))</f>
        <v/>
      </c>
    </row>
    <row r="395" spans="1:14" x14ac:dyDescent="0.25">
      <c r="A395" s="11">
        <v>394</v>
      </c>
      <c r="B395" s="30"/>
      <c r="C395" s="25" t="str">
        <f t="shared" si="54"/>
        <v/>
      </c>
      <c r="D395" s="25" t="str">
        <f t="shared" si="58"/>
        <v/>
      </c>
      <c r="E395" s="25" t="str">
        <f t="shared" si="59"/>
        <v/>
      </c>
      <c r="F395" s="11" t="str">
        <f>IF('GACE Math 201'!E395="","",IF('GACE Math 201'!E395&lt;'ACT M to SAT M'!$A$2,'ACT M to SAT M'!$B$2,IF('GACE Math 201'!E395&gt;'ACT M to SAT M'!A$28,'ACT M to SAT M'!B$28,VLOOKUP(E395,'ACT M to SAT M'!A:B,2,FALSE))))</f>
        <v/>
      </c>
      <c r="G395" s="11" t="str">
        <f t="shared" si="55"/>
        <v/>
      </c>
      <c r="H395" s="11" t="str">
        <f t="shared" si="60"/>
        <v/>
      </c>
      <c r="I395" s="11" t="str">
        <f t="shared" si="56"/>
        <v/>
      </c>
      <c r="J395" s="11" t="str">
        <f t="shared" si="61"/>
        <v/>
      </c>
      <c r="K395" s="11" t="str">
        <f t="shared" si="57"/>
        <v/>
      </c>
      <c r="L395" s="11" t="str">
        <f t="shared" si="62"/>
        <v/>
      </c>
      <c r="M395" s="11" t="str">
        <f>IF('GACE Math 201'!B395="","",'SAT M to CBEST M'!$A$2+'SAT M to CBEST M'!$B$2*F395)</f>
        <v/>
      </c>
      <c r="N395" s="11" t="str">
        <f>IF('GACE Math 201'!B395="","", IF(M395&lt;20, 20, IF(M395&gt;80, 80, M395)))</f>
        <v/>
      </c>
    </row>
    <row r="396" spans="1:14" x14ac:dyDescent="0.25">
      <c r="A396" s="11">
        <v>395</v>
      </c>
      <c r="B396" s="30"/>
      <c r="C396" s="25" t="str">
        <f t="shared" si="54"/>
        <v/>
      </c>
      <c r="D396" s="25" t="str">
        <f t="shared" si="58"/>
        <v/>
      </c>
      <c r="E396" s="25" t="str">
        <f t="shared" si="59"/>
        <v/>
      </c>
      <c r="F396" s="11" t="str">
        <f>IF('GACE Math 201'!E396="","",IF('GACE Math 201'!E396&lt;'ACT M to SAT M'!$A$2,'ACT M to SAT M'!$B$2,IF('GACE Math 201'!E396&gt;'ACT M to SAT M'!A$28,'ACT M to SAT M'!B$28,VLOOKUP(E396,'ACT M to SAT M'!A:B,2,FALSE))))</f>
        <v/>
      </c>
      <c r="G396" s="11" t="str">
        <f t="shared" si="55"/>
        <v/>
      </c>
      <c r="H396" s="11" t="str">
        <f t="shared" si="60"/>
        <v/>
      </c>
      <c r="I396" s="11" t="str">
        <f t="shared" si="56"/>
        <v/>
      </c>
      <c r="J396" s="11" t="str">
        <f t="shared" si="61"/>
        <v/>
      </c>
      <c r="K396" s="11" t="str">
        <f t="shared" si="57"/>
        <v/>
      </c>
      <c r="L396" s="11" t="str">
        <f t="shared" si="62"/>
        <v/>
      </c>
      <c r="M396" s="11" t="str">
        <f>IF('GACE Math 201'!B396="","",'SAT M to CBEST M'!$A$2+'SAT M to CBEST M'!$B$2*F396)</f>
        <v/>
      </c>
      <c r="N396" s="11" t="str">
        <f>IF('GACE Math 201'!B396="","", IF(M396&lt;20, 20, IF(M396&gt;80, 80, M396)))</f>
        <v/>
      </c>
    </row>
    <row r="397" spans="1:14" x14ac:dyDescent="0.25">
      <c r="A397" s="11">
        <v>396</v>
      </c>
      <c r="B397" s="30"/>
      <c r="C397" s="25" t="str">
        <f t="shared" si="54"/>
        <v/>
      </c>
      <c r="D397" s="25" t="str">
        <f t="shared" si="58"/>
        <v/>
      </c>
      <c r="E397" s="25" t="str">
        <f t="shared" si="59"/>
        <v/>
      </c>
      <c r="F397" s="11" t="str">
        <f>IF('GACE Math 201'!E397="","",IF('GACE Math 201'!E397&lt;'ACT M to SAT M'!$A$2,'ACT M to SAT M'!$B$2,IF('GACE Math 201'!E397&gt;'ACT M to SAT M'!A$28,'ACT M to SAT M'!B$28,VLOOKUP(E397,'ACT M to SAT M'!A:B,2,FALSE))))</f>
        <v/>
      </c>
      <c r="G397" s="11" t="str">
        <f t="shared" si="55"/>
        <v/>
      </c>
      <c r="H397" s="11" t="str">
        <f t="shared" si="60"/>
        <v/>
      </c>
      <c r="I397" s="11" t="str">
        <f t="shared" si="56"/>
        <v/>
      </c>
      <c r="J397" s="11" t="str">
        <f t="shared" si="61"/>
        <v/>
      </c>
      <c r="K397" s="11" t="str">
        <f t="shared" si="57"/>
        <v/>
      </c>
      <c r="L397" s="11" t="str">
        <f t="shared" si="62"/>
        <v/>
      </c>
      <c r="M397" s="11" t="str">
        <f>IF('GACE Math 201'!B397="","",'SAT M to CBEST M'!$A$2+'SAT M to CBEST M'!$B$2*F397)</f>
        <v/>
      </c>
      <c r="N397" s="11" t="str">
        <f>IF('GACE Math 201'!B397="","", IF(M397&lt;20, 20, IF(M397&gt;80, 80, M397)))</f>
        <v/>
      </c>
    </row>
    <row r="398" spans="1:14" x14ac:dyDescent="0.25">
      <c r="A398" s="11">
        <v>397</v>
      </c>
      <c r="B398" s="30"/>
      <c r="C398" s="25" t="str">
        <f t="shared" si="54"/>
        <v/>
      </c>
      <c r="D398" s="25" t="str">
        <f t="shared" si="58"/>
        <v/>
      </c>
      <c r="E398" s="25" t="str">
        <f t="shared" si="59"/>
        <v/>
      </c>
      <c r="F398" s="11" t="str">
        <f>IF('GACE Math 201'!E398="","",IF('GACE Math 201'!E398&lt;'ACT M to SAT M'!$A$2,'ACT M to SAT M'!$B$2,IF('GACE Math 201'!E398&gt;'ACT M to SAT M'!A$28,'ACT M to SAT M'!B$28,VLOOKUP(E398,'ACT M to SAT M'!A:B,2,FALSE))))</f>
        <v/>
      </c>
      <c r="G398" s="11" t="str">
        <f t="shared" si="55"/>
        <v/>
      </c>
      <c r="H398" s="11" t="str">
        <f t="shared" si="60"/>
        <v/>
      </c>
      <c r="I398" s="11" t="str">
        <f t="shared" si="56"/>
        <v/>
      </c>
      <c r="J398" s="11" t="str">
        <f t="shared" si="61"/>
        <v/>
      </c>
      <c r="K398" s="11" t="str">
        <f t="shared" si="57"/>
        <v/>
      </c>
      <c r="L398" s="11" t="str">
        <f t="shared" si="62"/>
        <v/>
      </c>
      <c r="M398" s="11" t="str">
        <f>IF('GACE Math 201'!B398="","",'SAT M to CBEST M'!$A$2+'SAT M to CBEST M'!$B$2*F398)</f>
        <v/>
      </c>
      <c r="N398" s="11" t="str">
        <f>IF('GACE Math 201'!B398="","", IF(M398&lt;20, 20, IF(M398&gt;80, 80, M398)))</f>
        <v/>
      </c>
    </row>
    <row r="399" spans="1:14" x14ac:dyDescent="0.25">
      <c r="A399" s="11">
        <v>398</v>
      </c>
      <c r="B399" s="30"/>
      <c r="C399" s="25" t="str">
        <f t="shared" si="54"/>
        <v/>
      </c>
      <c r="D399" s="25" t="str">
        <f t="shared" si="58"/>
        <v/>
      </c>
      <c r="E399" s="25" t="str">
        <f t="shared" si="59"/>
        <v/>
      </c>
      <c r="F399" s="11" t="str">
        <f>IF('GACE Math 201'!E399="","",IF('GACE Math 201'!E399&lt;'ACT M to SAT M'!$A$2,'ACT M to SAT M'!$B$2,IF('GACE Math 201'!E399&gt;'ACT M to SAT M'!A$28,'ACT M to SAT M'!B$28,VLOOKUP(E399,'ACT M to SAT M'!A:B,2,FALSE))))</f>
        <v/>
      </c>
      <c r="G399" s="11" t="str">
        <f t="shared" si="55"/>
        <v/>
      </c>
      <c r="H399" s="11" t="str">
        <f t="shared" si="60"/>
        <v/>
      </c>
      <c r="I399" s="11" t="str">
        <f t="shared" si="56"/>
        <v/>
      </c>
      <c r="J399" s="11" t="str">
        <f t="shared" si="61"/>
        <v/>
      </c>
      <c r="K399" s="11" t="str">
        <f t="shared" si="57"/>
        <v/>
      </c>
      <c r="L399" s="11" t="str">
        <f t="shared" si="62"/>
        <v/>
      </c>
      <c r="M399" s="11" t="str">
        <f>IF('GACE Math 201'!B399="","",'SAT M to CBEST M'!$A$2+'SAT M to CBEST M'!$B$2*F399)</f>
        <v/>
      </c>
      <c r="N399" s="11" t="str">
        <f>IF('GACE Math 201'!B399="","", IF(M399&lt;20, 20, IF(M399&gt;80, 80, M399)))</f>
        <v/>
      </c>
    </row>
    <row r="400" spans="1:14" x14ac:dyDescent="0.25">
      <c r="A400" s="11">
        <v>399</v>
      </c>
      <c r="B400" s="30"/>
      <c r="C400" s="25" t="str">
        <f t="shared" si="54"/>
        <v/>
      </c>
      <c r="D400" s="25" t="str">
        <f t="shared" si="58"/>
        <v/>
      </c>
      <c r="E400" s="25" t="str">
        <f t="shared" si="59"/>
        <v/>
      </c>
      <c r="F400" s="11" t="str">
        <f>IF('GACE Math 201'!E400="","",IF('GACE Math 201'!E400&lt;'ACT M to SAT M'!$A$2,'ACT M to SAT M'!$B$2,IF('GACE Math 201'!E400&gt;'ACT M to SAT M'!A$28,'ACT M to SAT M'!B$28,VLOOKUP(E400,'ACT M to SAT M'!A:B,2,FALSE))))</f>
        <v/>
      </c>
      <c r="G400" s="11" t="str">
        <f t="shared" si="55"/>
        <v/>
      </c>
      <c r="H400" s="11" t="str">
        <f t="shared" si="60"/>
        <v/>
      </c>
      <c r="I400" s="11" t="str">
        <f t="shared" si="56"/>
        <v/>
      </c>
      <c r="J400" s="11" t="str">
        <f t="shared" si="61"/>
        <v/>
      </c>
      <c r="K400" s="11" t="str">
        <f t="shared" si="57"/>
        <v/>
      </c>
      <c r="L400" s="11" t="str">
        <f t="shared" si="62"/>
        <v/>
      </c>
      <c r="M400" s="11" t="str">
        <f>IF('GACE Math 201'!B400="","",'SAT M to CBEST M'!$A$2+'SAT M to CBEST M'!$B$2*F400)</f>
        <v/>
      </c>
      <c r="N400" s="11" t="str">
        <f>IF('GACE Math 201'!B400="","", IF(M400&lt;20, 20, IF(M400&gt;80, 80, M400)))</f>
        <v/>
      </c>
    </row>
    <row r="401" spans="1:14" x14ac:dyDescent="0.25">
      <c r="A401" s="11">
        <v>400</v>
      </c>
      <c r="B401" s="30"/>
      <c r="C401" s="25" t="str">
        <f t="shared" si="54"/>
        <v/>
      </c>
      <c r="D401" s="25" t="str">
        <f t="shared" si="58"/>
        <v/>
      </c>
      <c r="E401" s="25" t="str">
        <f t="shared" si="59"/>
        <v/>
      </c>
      <c r="F401" s="11" t="str">
        <f>IF('GACE Math 201'!E401="","",IF('GACE Math 201'!E401&lt;'ACT M to SAT M'!$A$2,'ACT M to SAT M'!$B$2,IF('GACE Math 201'!E401&gt;'ACT M to SAT M'!A$28,'ACT M to SAT M'!B$28,VLOOKUP(E401,'ACT M to SAT M'!A:B,2,FALSE))))</f>
        <v/>
      </c>
      <c r="G401" s="11" t="str">
        <f t="shared" si="55"/>
        <v/>
      </c>
      <c r="H401" s="11" t="str">
        <f t="shared" si="60"/>
        <v/>
      </c>
      <c r="I401" s="11" t="str">
        <f t="shared" si="56"/>
        <v/>
      </c>
      <c r="J401" s="11" t="str">
        <f t="shared" si="61"/>
        <v/>
      </c>
      <c r="K401" s="11" t="str">
        <f t="shared" si="57"/>
        <v/>
      </c>
      <c r="L401" s="11" t="str">
        <f t="shared" si="62"/>
        <v/>
      </c>
      <c r="M401" s="11" t="str">
        <f>IF('GACE Math 201'!B401="","",'SAT M to CBEST M'!$A$2+'SAT M to CBEST M'!$B$2*F401)</f>
        <v/>
      </c>
      <c r="N401" s="11" t="str">
        <f>IF('GACE Math 201'!B401="","", IF(M401&lt;20, 20, IF(M401&gt;80, 80, M401)))</f>
        <v/>
      </c>
    </row>
    <row r="402" spans="1:14" x14ac:dyDescent="0.25">
      <c r="A402" s="11">
        <v>401</v>
      </c>
      <c r="B402" s="30"/>
      <c r="C402" s="25" t="str">
        <f t="shared" si="54"/>
        <v/>
      </c>
      <c r="D402" s="25" t="str">
        <f t="shared" si="58"/>
        <v/>
      </c>
      <c r="E402" s="25" t="str">
        <f t="shared" si="59"/>
        <v/>
      </c>
      <c r="F402" s="11" t="str">
        <f>IF('GACE Math 201'!E402="","",IF('GACE Math 201'!E402&lt;'ACT M to SAT M'!$A$2,'ACT M to SAT M'!$B$2,IF('GACE Math 201'!E402&gt;'ACT M to SAT M'!A$28,'ACT M to SAT M'!B$28,VLOOKUP(E402,'ACT M to SAT M'!A:B,2,FALSE))))</f>
        <v/>
      </c>
      <c r="G402" s="11" t="str">
        <f t="shared" si="55"/>
        <v/>
      </c>
      <c r="H402" s="11" t="str">
        <f t="shared" si="60"/>
        <v/>
      </c>
      <c r="I402" s="11" t="str">
        <f t="shared" si="56"/>
        <v/>
      </c>
      <c r="J402" s="11" t="str">
        <f t="shared" si="61"/>
        <v/>
      </c>
      <c r="K402" s="11" t="str">
        <f t="shared" si="57"/>
        <v/>
      </c>
      <c r="L402" s="11" t="str">
        <f t="shared" si="62"/>
        <v/>
      </c>
      <c r="M402" s="11" t="str">
        <f>IF('GACE Math 201'!B402="","",'SAT M to CBEST M'!$A$2+'SAT M to CBEST M'!$B$2*F402)</f>
        <v/>
      </c>
      <c r="N402" s="11" t="str">
        <f>IF('GACE Math 201'!B402="","", IF(M402&lt;20, 20, IF(M402&gt;80, 80, M402)))</f>
        <v/>
      </c>
    </row>
    <row r="403" spans="1:14" x14ac:dyDescent="0.25">
      <c r="A403" s="11">
        <v>402</v>
      </c>
      <c r="B403" s="30"/>
      <c r="C403" s="25" t="str">
        <f t="shared" si="54"/>
        <v/>
      </c>
      <c r="D403" s="25" t="str">
        <f t="shared" si="58"/>
        <v/>
      </c>
      <c r="E403" s="25" t="str">
        <f t="shared" si="59"/>
        <v/>
      </c>
      <c r="F403" s="11" t="str">
        <f>IF('GACE Math 201'!E403="","",IF('GACE Math 201'!E403&lt;'ACT M to SAT M'!$A$2,'ACT M to SAT M'!$B$2,IF('GACE Math 201'!E403&gt;'ACT M to SAT M'!A$28,'ACT M to SAT M'!B$28,VLOOKUP(E403,'ACT M to SAT M'!A:B,2,FALSE))))</f>
        <v/>
      </c>
      <c r="G403" s="11" t="str">
        <f t="shared" si="55"/>
        <v/>
      </c>
      <c r="H403" s="11" t="str">
        <f t="shared" si="60"/>
        <v/>
      </c>
      <c r="I403" s="11" t="str">
        <f t="shared" si="56"/>
        <v/>
      </c>
      <c r="J403" s="11" t="str">
        <f t="shared" si="61"/>
        <v/>
      </c>
      <c r="K403" s="11" t="str">
        <f t="shared" si="57"/>
        <v/>
      </c>
      <c r="L403" s="11" t="str">
        <f t="shared" si="62"/>
        <v/>
      </c>
      <c r="M403" s="11" t="str">
        <f>IF('GACE Math 201'!B403="","",'SAT M to CBEST M'!$A$2+'SAT M to CBEST M'!$B$2*F403)</f>
        <v/>
      </c>
      <c r="N403" s="11" t="str">
        <f>IF('GACE Math 201'!B403="","", IF(M403&lt;20, 20, IF(M403&gt;80, 80, M403)))</f>
        <v/>
      </c>
    </row>
    <row r="404" spans="1:14" x14ac:dyDescent="0.25">
      <c r="A404" s="11">
        <v>403</v>
      </c>
      <c r="B404" s="30"/>
      <c r="C404" s="25" t="str">
        <f t="shared" si="54"/>
        <v/>
      </c>
      <c r="D404" s="25" t="str">
        <f t="shared" si="58"/>
        <v/>
      </c>
      <c r="E404" s="25" t="str">
        <f t="shared" si="59"/>
        <v/>
      </c>
      <c r="F404" s="11" t="str">
        <f>IF('GACE Math 201'!E404="","",IF('GACE Math 201'!E404&lt;'ACT M to SAT M'!$A$2,'ACT M to SAT M'!$B$2,IF('GACE Math 201'!E404&gt;'ACT M to SAT M'!A$28,'ACT M to SAT M'!B$28,VLOOKUP(E404,'ACT M to SAT M'!A:B,2,FALSE))))</f>
        <v/>
      </c>
      <c r="G404" s="11" t="str">
        <f t="shared" si="55"/>
        <v/>
      </c>
      <c r="H404" s="11" t="str">
        <f t="shared" si="60"/>
        <v/>
      </c>
      <c r="I404" s="11" t="str">
        <f t="shared" si="56"/>
        <v/>
      </c>
      <c r="J404" s="11" t="str">
        <f t="shared" si="61"/>
        <v/>
      </c>
      <c r="K404" s="11" t="str">
        <f t="shared" si="57"/>
        <v/>
      </c>
      <c r="L404" s="11" t="str">
        <f t="shared" si="62"/>
        <v/>
      </c>
      <c r="M404" s="11" t="str">
        <f>IF('GACE Math 201'!B404="","",'SAT M to CBEST M'!$A$2+'SAT M to CBEST M'!$B$2*F404)</f>
        <v/>
      </c>
      <c r="N404" s="11" t="str">
        <f>IF('GACE Math 201'!B404="","", IF(M404&lt;20, 20, IF(M404&gt;80, 80, M404)))</f>
        <v/>
      </c>
    </row>
    <row r="405" spans="1:14" x14ac:dyDescent="0.25">
      <c r="A405" s="11">
        <v>404</v>
      </c>
      <c r="B405" s="30"/>
      <c r="C405" s="25" t="str">
        <f t="shared" si="54"/>
        <v/>
      </c>
      <c r="D405" s="25" t="str">
        <f t="shared" si="58"/>
        <v/>
      </c>
      <c r="E405" s="25" t="str">
        <f t="shared" si="59"/>
        <v/>
      </c>
      <c r="F405" s="11" t="str">
        <f>IF('GACE Math 201'!E405="","",IF('GACE Math 201'!E405&lt;'ACT M to SAT M'!$A$2,'ACT M to SAT M'!$B$2,IF('GACE Math 201'!E405&gt;'ACT M to SAT M'!A$28,'ACT M to SAT M'!B$28,VLOOKUP(E405,'ACT M to SAT M'!A:B,2,FALSE))))</f>
        <v/>
      </c>
      <c r="G405" s="11" t="str">
        <f t="shared" si="55"/>
        <v/>
      </c>
      <c r="H405" s="11" t="str">
        <f t="shared" si="60"/>
        <v/>
      </c>
      <c r="I405" s="11" t="str">
        <f t="shared" si="56"/>
        <v/>
      </c>
      <c r="J405" s="11" t="str">
        <f t="shared" si="61"/>
        <v/>
      </c>
      <c r="K405" s="11" t="str">
        <f t="shared" si="57"/>
        <v/>
      </c>
      <c r="L405" s="11" t="str">
        <f t="shared" si="62"/>
        <v/>
      </c>
      <c r="M405" s="11" t="str">
        <f>IF('GACE Math 201'!B405="","",'SAT M to CBEST M'!$A$2+'SAT M to CBEST M'!$B$2*F405)</f>
        <v/>
      </c>
      <c r="N405" s="11" t="str">
        <f>IF('GACE Math 201'!B405="","", IF(M405&lt;20, 20, IF(M405&gt;80, 80, M405)))</f>
        <v/>
      </c>
    </row>
    <row r="406" spans="1:14" x14ac:dyDescent="0.25">
      <c r="A406" s="11">
        <v>405</v>
      </c>
      <c r="B406" s="30"/>
      <c r="C406" s="25" t="str">
        <f t="shared" si="54"/>
        <v/>
      </c>
      <c r="D406" s="25" t="str">
        <f t="shared" si="58"/>
        <v/>
      </c>
      <c r="E406" s="25" t="str">
        <f t="shared" si="59"/>
        <v/>
      </c>
      <c r="F406" s="11" t="str">
        <f>IF('GACE Math 201'!E406="","",IF('GACE Math 201'!E406&lt;'ACT M to SAT M'!$A$2,'ACT M to SAT M'!$B$2,IF('GACE Math 201'!E406&gt;'ACT M to SAT M'!A$28,'ACT M to SAT M'!B$28,VLOOKUP(E406,'ACT M to SAT M'!A:B,2,FALSE))))</f>
        <v/>
      </c>
      <c r="G406" s="11" t="str">
        <f t="shared" si="55"/>
        <v/>
      </c>
      <c r="H406" s="11" t="str">
        <f t="shared" si="60"/>
        <v/>
      </c>
      <c r="I406" s="11" t="str">
        <f t="shared" si="56"/>
        <v/>
      </c>
      <c r="J406" s="11" t="str">
        <f t="shared" si="61"/>
        <v/>
      </c>
      <c r="K406" s="11" t="str">
        <f t="shared" si="57"/>
        <v/>
      </c>
      <c r="L406" s="11" t="str">
        <f t="shared" si="62"/>
        <v/>
      </c>
      <c r="M406" s="11" t="str">
        <f>IF('GACE Math 201'!B406="","",'SAT M to CBEST M'!$A$2+'SAT M to CBEST M'!$B$2*F406)</f>
        <v/>
      </c>
      <c r="N406" s="11" t="str">
        <f>IF('GACE Math 201'!B406="","", IF(M406&lt;20, 20, IF(M406&gt;80, 80, M406)))</f>
        <v/>
      </c>
    </row>
    <row r="407" spans="1:14" x14ac:dyDescent="0.25">
      <c r="A407" s="11">
        <v>406</v>
      </c>
      <c r="B407" s="30"/>
      <c r="C407" s="25" t="str">
        <f t="shared" si="54"/>
        <v/>
      </c>
      <c r="D407" s="25" t="str">
        <f t="shared" si="58"/>
        <v/>
      </c>
      <c r="E407" s="25" t="str">
        <f t="shared" si="59"/>
        <v/>
      </c>
      <c r="F407" s="11" t="str">
        <f>IF('GACE Math 201'!E407="","",IF('GACE Math 201'!E407&lt;'ACT M to SAT M'!$A$2,'ACT M to SAT M'!$B$2,IF('GACE Math 201'!E407&gt;'ACT M to SAT M'!A$28,'ACT M to SAT M'!B$28,VLOOKUP(E407,'ACT M to SAT M'!A:B,2,FALSE))))</f>
        <v/>
      </c>
      <c r="G407" s="11" t="str">
        <f t="shared" si="55"/>
        <v/>
      </c>
      <c r="H407" s="11" t="str">
        <f t="shared" si="60"/>
        <v/>
      </c>
      <c r="I407" s="11" t="str">
        <f t="shared" si="56"/>
        <v/>
      </c>
      <c r="J407" s="11" t="str">
        <f t="shared" si="61"/>
        <v/>
      </c>
      <c r="K407" s="11" t="str">
        <f t="shared" si="57"/>
        <v/>
      </c>
      <c r="L407" s="11" t="str">
        <f t="shared" si="62"/>
        <v/>
      </c>
      <c r="M407" s="11" t="str">
        <f>IF('GACE Math 201'!B407="","",'SAT M to CBEST M'!$A$2+'SAT M to CBEST M'!$B$2*F407)</f>
        <v/>
      </c>
      <c r="N407" s="11" t="str">
        <f>IF('GACE Math 201'!B407="","", IF(M407&lt;20, 20, IF(M407&gt;80, 80, M407)))</f>
        <v/>
      </c>
    </row>
    <row r="408" spans="1:14" x14ac:dyDescent="0.25">
      <c r="A408" s="11">
        <v>407</v>
      </c>
      <c r="B408" s="30"/>
      <c r="C408" s="25" t="str">
        <f t="shared" si="54"/>
        <v/>
      </c>
      <c r="D408" s="25" t="str">
        <f t="shared" si="58"/>
        <v/>
      </c>
      <c r="E408" s="25" t="str">
        <f t="shared" si="59"/>
        <v/>
      </c>
      <c r="F408" s="11" t="str">
        <f>IF('GACE Math 201'!E408="","",IF('GACE Math 201'!E408&lt;'ACT M to SAT M'!$A$2,'ACT M to SAT M'!$B$2,IF('GACE Math 201'!E408&gt;'ACT M to SAT M'!A$28,'ACT M to SAT M'!B$28,VLOOKUP(E408,'ACT M to SAT M'!A:B,2,FALSE))))</f>
        <v/>
      </c>
      <c r="G408" s="11" t="str">
        <f t="shared" si="55"/>
        <v/>
      </c>
      <c r="H408" s="11" t="str">
        <f t="shared" si="60"/>
        <v/>
      </c>
      <c r="I408" s="11" t="str">
        <f t="shared" si="56"/>
        <v/>
      </c>
      <c r="J408" s="11" t="str">
        <f t="shared" si="61"/>
        <v/>
      </c>
      <c r="K408" s="11" t="str">
        <f t="shared" si="57"/>
        <v/>
      </c>
      <c r="L408" s="11" t="str">
        <f t="shared" si="62"/>
        <v/>
      </c>
      <c r="M408" s="11" t="str">
        <f>IF('GACE Math 201'!B408="","",'SAT M to CBEST M'!$A$2+'SAT M to CBEST M'!$B$2*F408)</f>
        <v/>
      </c>
      <c r="N408" s="11" t="str">
        <f>IF('GACE Math 201'!B408="","", IF(M408&lt;20, 20, IF(M408&gt;80, 80, M408)))</f>
        <v/>
      </c>
    </row>
    <row r="409" spans="1:14" x14ac:dyDescent="0.25">
      <c r="A409" s="11">
        <v>408</v>
      </c>
      <c r="B409" s="30"/>
      <c r="C409" s="25" t="str">
        <f t="shared" si="54"/>
        <v/>
      </c>
      <c r="D409" s="25" t="str">
        <f t="shared" si="58"/>
        <v/>
      </c>
      <c r="E409" s="25" t="str">
        <f t="shared" si="59"/>
        <v/>
      </c>
      <c r="F409" s="11" t="str">
        <f>IF('GACE Math 201'!E409="","",IF('GACE Math 201'!E409&lt;'ACT M to SAT M'!$A$2,'ACT M to SAT M'!$B$2,IF('GACE Math 201'!E409&gt;'ACT M to SAT M'!A$28,'ACT M to SAT M'!B$28,VLOOKUP(E409,'ACT M to SAT M'!A:B,2,FALSE))))</f>
        <v/>
      </c>
      <c r="G409" s="11" t="str">
        <f t="shared" si="55"/>
        <v/>
      </c>
      <c r="H409" s="11" t="str">
        <f t="shared" si="60"/>
        <v/>
      </c>
      <c r="I409" s="11" t="str">
        <f t="shared" si="56"/>
        <v/>
      </c>
      <c r="J409" s="11" t="str">
        <f t="shared" si="61"/>
        <v/>
      </c>
      <c r="K409" s="11" t="str">
        <f t="shared" si="57"/>
        <v/>
      </c>
      <c r="L409" s="11" t="str">
        <f t="shared" si="62"/>
        <v/>
      </c>
      <c r="M409" s="11" t="str">
        <f>IF('GACE Math 201'!B409="","",'SAT M to CBEST M'!$A$2+'SAT M to CBEST M'!$B$2*F409)</f>
        <v/>
      </c>
      <c r="N409" s="11" t="str">
        <f>IF('GACE Math 201'!B409="","", IF(M409&lt;20, 20, IF(M409&gt;80, 80, M409)))</f>
        <v/>
      </c>
    </row>
    <row r="410" spans="1:14" x14ac:dyDescent="0.25">
      <c r="A410" s="11">
        <v>409</v>
      </c>
      <c r="B410" s="30"/>
      <c r="C410" s="25" t="str">
        <f t="shared" si="54"/>
        <v/>
      </c>
      <c r="D410" s="25" t="str">
        <f t="shared" si="58"/>
        <v/>
      </c>
      <c r="E410" s="25" t="str">
        <f t="shared" si="59"/>
        <v/>
      </c>
      <c r="F410" s="11" t="str">
        <f>IF('GACE Math 201'!E410="","",IF('GACE Math 201'!E410&lt;'ACT M to SAT M'!$A$2,'ACT M to SAT M'!$B$2,IF('GACE Math 201'!E410&gt;'ACT M to SAT M'!A$28,'ACT M to SAT M'!B$28,VLOOKUP(E410,'ACT M to SAT M'!A:B,2,FALSE))))</f>
        <v/>
      </c>
      <c r="G410" s="11" t="str">
        <f t="shared" si="55"/>
        <v/>
      </c>
      <c r="H410" s="11" t="str">
        <f t="shared" si="60"/>
        <v/>
      </c>
      <c r="I410" s="11" t="str">
        <f t="shared" si="56"/>
        <v/>
      </c>
      <c r="J410" s="11" t="str">
        <f t="shared" si="61"/>
        <v/>
      </c>
      <c r="K410" s="11" t="str">
        <f t="shared" si="57"/>
        <v/>
      </c>
      <c r="L410" s="11" t="str">
        <f t="shared" si="62"/>
        <v/>
      </c>
      <c r="M410" s="11" t="str">
        <f>IF('GACE Math 201'!B410="","",'SAT M to CBEST M'!$A$2+'SAT M to CBEST M'!$B$2*F410)</f>
        <v/>
      </c>
      <c r="N410" s="11" t="str">
        <f>IF('GACE Math 201'!B410="","", IF(M410&lt;20, 20, IF(M410&gt;80, 80, M410)))</f>
        <v/>
      </c>
    </row>
    <row r="411" spans="1:14" x14ac:dyDescent="0.25">
      <c r="A411" s="11">
        <v>410</v>
      </c>
      <c r="B411" s="30"/>
      <c r="C411" s="25" t="str">
        <f t="shared" si="54"/>
        <v/>
      </c>
      <c r="D411" s="25" t="str">
        <f t="shared" si="58"/>
        <v/>
      </c>
      <c r="E411" s="25" t="str">
        <f t="shared" si="59"/>
        <v/>
      </c>
      <c r="F411" s="11" t="str">
        <f>IF('GACE Math 201'!E411="","",IF('GACE Math 201'!E411&lt;'ACT M to SAT M'!$A$2,'ACT M to SAT M'!$B$2,IF('GACE Math 201'!E411&gt;'ACT M to SAT M'!A$28,'ACT M to SAT M'!B$28,VLOOKUP(E411,'ACT M to SAT M'!A:B,2,FALSE))))</f>
        <v/>
      </c>
      <c r="G411" s="11" t="str">
        <f t="shared" si="55"/>
        <v/>
      </c>
      <c r="H411" s="11" t="str">
        <f t="shared" si="60"/>
        <v/>
      </c>
      <c r="I411" s="11" t="str">
        <f t="shared" si="56"/>
        <v/>
      </c>
      <c r="J411" s="11" t="str">
        <f t="shared" si="61"/>
        <v/>
      </c>
      <c r="K411" s="11" t="str">
        <f t="shared" si="57"/>
        <v/>
      </c>
      <c r="L411" s="11" t="str">
        <f t="shared" si="62"/>
        <v/>
      </c>
      <c r="M411" s="11" t="str">
        <f>IF('GACE Math 201'!B411="","",'SAT M to CBEST M'!$A$2+'SAT M to CBEST M'!$B$2*F411)</f>
        <v/>
      </c>
      <c r="N411" s="11" t="str">
        <f>IF('GACE Math 201'!B411="","", IF(M411&lt;20, 20, IF(M411&gt;80, 80, M411)))</f>
        <v/>
      </c>
    </row>
    <row r="412" spans="1:14" x14ac:dyDescent="0.25">
      <c r="A412" s="11">
        <v>411</v>
      </c>
      <c r="B412" s="30"/>
      <c r="C412" s="25" t="str">
        <f t="shared" si="54"/>
        <v/>
      </c>
      <c r="D412" s="25" t="str">
        <f t="shared" si="58"/>
        <v/>
      </c>
      <c r="E412" s="25" t="str">
        <f t="shared" si="59"/>
        <v/>
      </c>
      <c r="F412" s="11" t="str">
        <f>IF('GACE Math 201'!E412="","",IF('GACE Math 201'!E412&lt;'ACT M to SAT M'!$A$2,'ACT M to SAT M'!$B$2,IF('GACE Math 201'!E412&gt;'ACT M to SAT M'!A$28,'ACT M to SAT M'!B$28,VLOOKUP(E412,'ACT M to SAT M'!A:B,2,FALSE))))</f>
        <v/>
      </c>
      <c r="G412" s="11" t="str">
        <f t="shared" si="55"/>
        <v/>
      </c>
      <c r="H412" s="11" t="str">
        <f t="shared" si="60"/>
        <v/>
      </c>
      <c r="I412" s="11" t="str">
        <f t="shared" si="56"/>
        <v/>
      </c>
      <c r="J412" s="11" t="str">
        <f t="shared" si="61"/>
        <v/>
      </c>
      <c r="K412" s="11" t="str">
        <f t="shared" si="57"/>
        <v/>
      </c>
      <c r="L412" s="11" t="str">
        <f t="shared" si="62"/>
        <v/>
      </c>
      <c r="M412" s="11" t="str">
        <f>IF('GACE Math 201'!B412="","",'SAT M to CBEST M'!$A$2+'SAT M to CBEST M'!$B$2*F412)</f>
        <v/>
      </c>
      <c r="N412" s="11" t="str">
        <f>IF('GACE Math 201'!B412="","", IF(M412&lt;20, 20, IF(M412&gt;80, 80, M412)))</f>
        <v/>
      </c>
    </row>
    <row r="413" spans="1:14" x14ac:dyDescent="0.25">
      <c r="A413" s="11">
        <v>412</v>
      </c>
      <c r="B413" s="30"/>
      <c r="C413" s="25" t="str">
        <f t="shared" si="54"/>
        <v/>
      </c>
      <c r="D413" s="25" t="str">
        <f t="shared" si="58"/>
        <v/>
      </c>
      <c r="E413" s="25" t="str">
        <f t="shared" si="59"/>
        <v/>
      </c>
      <c r="F413" s="11" t="str">
        <f>IF('GACE Math 201'!E413="","",IF('GACE Math 201'!E413&lt;'ACT M to SAT M'!$A$2,'ACT M to SAT M'!$B$2,IF('GACE Math 201'!E413&gt;'ACT M to SAT M'!A$28,'ACT M to SAT M'!B$28,VLOOKUP(E413,'ACT M to SAT M'!A:B,2,FALSE))))</f>
        <v/>
      </c>
      <c r="G413" s="11" t="str">
        <f t="shared" si="55"/>
        <v/>
      </c>
      <c r="H413" s="11" t="str">
        <f t="shared" si="60"/>
        <v/>
      </c>
      <c r="I413" s="11" t="str">
        <f t="shared" si="56"/>
        <v/>
      </c>
      <c r="J413" s="11" t="str">
        <f t="shared" si="61"/>
        <v/>
      </c>
      <c r="K413" s="11" t="str">
        <f t="shared" si="57"/>
        <v/>
      </c>
      <c r="L413" s="11" t="str">
        <f t="shared" si="62"/>
        <v/>
      </c>
      <c r="M413" s="11" t="str">
        <f>IF('GACE Math 201'!B413="","",'SAT M to CBEST M'!$A$2+'SAT M to CBEST M'!$B$2*F413)</f>
        <v/>
      </c>
      <c r="N413" s="11" t="str">
        <f>IF('GACE Math 201'!B413="","", IF(M413&lt;20, 20, IF(M413&gt;80, 80, M413)))</f>
        <v/>
      </c>
    </row>
    <row r="414" spans="1:14" x14ac:dyDescent="0.25">
      <c r="A414" s="11">
        <v>413</v>
      </c>
      <c r="B414" s="30"/>
      <c r="C414" s="25" t="str">
        <f t="shared" si="54"/>
        <v/>
      </c>
      <c r="D414" s="25" t="str">
        <f t="shared" si="58"/>
        <v/>
      </c>
      <c r="E414" s="25" t="str">
        <f t="shared" si="59"/>
        <v/>
      </c>
      <c r="F414" s="11" t="str">
        <f>IF('GACE Math 201'!E414="","",IF('GACE Math 201'!E414&lt;'ACT M to SAT M'!$A$2,'ACT M to SAT M'!$B$2,IF('GACE Math 201'!E414&gt;'ACT M to SAT M'!A$28,'ACT M to SAT M'!B$28,VLOOKUP(E414,'ACT M to SAT M'!A:B,2,FALSE))))</f>
        <v/>
      </c>
      <c r="G414" s="11" t="str">
        <f t="shared" si="55"/>
        <v/>
      </c>
      <c r="H414" s="11" t="str">
        <f t="shared" si="60"/>
        <v/>
      </c>
      <c r="I414" s="11" t="str">
        <f t="shared" si="56"/>
        <v/>
      </c>
      <c r="J414" s="11" t="str">
        <f t="shared" si="61"/>
        <v/>
      </c>
      <c r="K414" s="11" t="str">
        <f t="shared" si="57"/>
        <v/>
      </c>
      <c r="L414" s="11" t="str">
        <f t="shared" si="62"/>
        <v/>
      </c>
      <c r="M414" s="11" t="str">
        <f>IF('GACE Math 201'!B414="","",'SAT M to CBEST M'!$A$2+'SAT M to CBEST M'!$B$2*F414)</f>
        <v/>
      </c>
      <c r="N414" s="11" t="str">
        <f>IF('GACE Math 201'!B414="","", IF(M414&lt;20, 20, IF(M414&gt;80, 80, M414)))</f>
        <v/>
      </c>
    </row>
    <row r="415" spans="1:14" x14ac:dyDescent="0.25">
      <c r="A415" s="11">
        <v>414</v>
      </c>
      <c r="B415" s="30"/>
      <c r="C415" s="25" t="str">
        <f t="shared" si="54"/>
        <v/>
      </c>
      <c r="D415" s="25" t="str">
        <f t="shared" si="58"/>
        <v/>
      </c>
      <c r="E415" s="25" t="str">
        <f t="shared" si="59"/>
        <v/>
      </c>
      <c r="F415" s="11" t="str">
        <f>IF('GACE Math 201'!E415="","",IF('GACE Math 201'!E415&lt;'ACT M to SAT M'!$A$2,'ACT M to SAT M'!$B$2,IF('GACE Math 201'!E415&gt;'ACT M to SAT M'!A$28,'ACT M to SAT M'!B$28,VLOOKUP(E415,'ACT M to SAT M'!A:B,2,FALSE))))</f>
        <v/>
      </c>
      <c r="G415" s="11" t="str">
        <f t="shared" si="55"/>
        <v/>
      </c>
      <c r="H415" s="11" t="str">
        <f t="shared" si="60"/>
        <v/>
      </c>
      <c r="I415" s="11" t="str">
        <f t="shared" si="56"/>
        <v/>
      </c>
      <c r="J415" s="11" t="str">
        <f t="shared" si="61"/>
        <v/>
      </c>
      <c r="K415" s="11" t="str">
        <f t="shared" si="57"/>
        <v/>
      </c>
      <c r="L415" s="11" t="str">
        <f t="shared" si="62"/>
        <v/>
      </c>
      <c r="M415" s="11" t="str">
        <f>IF('GACE Math 201'!B415="","",'SAT M to CBEST M'!$A$2+'SAT M to CBEST M'!$B$2*F415)</f>
        <v/>
      </c>
      <c r="N415" s="11" t="str">
        <f>IF('GACE Math 201'!B415="","", IF(M415&lt;20, 20, IF(M415&gt;80, 80, M415)))</f>
        <v/>
      </c>
    </row>
    <row r="416" spans="1:14" x14ac:dyDescent="0.25">
      <c r="A416" s="11">
        <v>415</v>
      </c>
      <c r="B416" s="30"/>
      <c r="C416" s="25" t="str">
        <f t="shared" si="54"/>
        <v/>
      </c>
      <c r="D416" s="25" t="str">
        <f t="shared" si="58"/>
        <v/>
      </c>
      <c r="E416" s="25" t="str">
        <f t="shared" si="59"/>
        <v/>
      </c>
      <c r="F416" s="11" t="str">
        <f>IF('GACE Math 201'!E416="","",IF('GACE Math 201'!E416&lt;'ACT M to SAT M'!$A$2,'ACT M to SAT M'!$B$2,IF('GACE Math 201'!E416&gt;'ACT M to SAT M'!A$28,'ACT M to SAT M'!B$28,VLOOKUP(E416,'ACT M to SAT M'!A:B,2,FALSE))))</f>
        <v/>
      </c>
      <c r="G416" s="11" t="str">
        <f t="shared" si="55"/>
        <v/>
      </c>
      <c r="H416" s="11" t="str">
        <f t="shared" si="60"/>
        <v/>
      </c>
      <c r="I416" s="11" t="str">
        <f t="shared" si="56"/>
        <v/>
      </c>
      <c r="J416" s="11" t="str">
        <f t="shared" si="61"/>
        <v/>
      </c>
      <c r="K416" s="11" t="str">
        <f t="shared" si="57"/>
        <v/>
      </c>
      <c r="L416" s="11" t="str">
        <f t="shared" si="62"/>
        <v/>
      </c>
      <c r="M416" s="11" t="str">
        <f>IF('GACE Math 201'!B416="","",'SAT M to CBEST M'!$A$2+'SAT M to CBEST M'!$B$2*F416)</f>
        <v/>
      </c>
      <c r="N416" s="11" t="str">
        <f>IF('GACE Math 201'!B416="","", IF(M416&lt;20, 20, IF(M416&gt;80, 80, M416)))</f>
        <v/>
      </c>
    </row>
    <row r="417" spans="1:14" x14ac:dyDescent="0.25">
      <c r="A417" s="11">
        <v>416</v>
      </c>
      <c r="B417" s="30"/>
      <c r="C417" s="25" t="str">
        <f t="shared" si="54"/>
        <v/>
      </c>
      <c r="D417" s="25" t="str">
        <f t="shared" si="58"/>
        <v/>
      </c>
      <c r="E417" s="25" t="str">
        <f t="shared" si="59"/>
        <v/>
      </c>
      <c r="F417" s="11" t="str">
        <f>IF('GACE Math 201'!E417="","",IF('GACE Math 201'!E417&lt;'ACT M to SAT M'!$A$2,'ACT M to SAT M'!$B$2,IF('GACE Math 201'!E417&gt;'ACT M to SAT M'!A$28,'ACT M to SAT M'!B$28,VLOOKUP(E417,'ACT M to SAT M'!A:B,2,FALSE))))</f>
        <v/>
      </c>
      <c r="G417" s="11" t="str">
        <f t="shared" si="55"/>
        <v/>
      </c>
      <c r="H417" s="11" t="str">
        <f t="shared" si="60"/>
        <v/>
      </c>
      <c r="I417" s="11" t="str">
        <f t="shared" si="56"/>
        <v/>
      </c>
      <c r="J417" s="11" t="str">
        <f t="shared" si="61"/>
        <v/>
      </c>
      <c r="K417" s="11" t="str">
        <f t="shared" si="57"/>
        <v/>
      </c>
      <c r="L417" s="11" t="str">
        <f t="shared" si="62"/>
        <v/>
      </c>
      <c r="M417" s="11" t="str">
        <f>IF('GACE Math 201'!B417="","",'SAT M to CBEST M'!$A$2+'SAT M to CBEST M'!$B$2*F417)</f>
        <v/>
      </c>
      <c r="N417" s="11" t="str">
        <f>IF('GACE Math 201'!B417="","", IF(M417&lt;20, 20, IF(M417&gt;80, 80, M417)))</f>
        <v/>
      </c>
    </row>
    <row r="418" spans="1:14" x14ac:dyDescent="0.25">
      <c r="A418" s="11">
        <v>417</v>
      </c>
      <c r="B418" s="30"/>
      <c r="C418" s="25" t="str">
        <f t="shared" si="54"/>
        <v/>
      </c>
      <c r="D418" s="25" t="str">
        <f t="shared" si="58"/>
        <v/>
      </c>
      <c r="E418" s="25" t="str">
        <f t="shared" si="59"/>
        <v/>
      </c>
      <c r="F418" s="11" t="str">
        <f>IF('GACE Math 201'!E418="","",IF('GACE Math 201'!E418&lt;'ACT M to SAT M'!$A$2,'ACT M to SAT M'!$B$2,IF('GACE Math 201'!E418&gt;'ACT M to SAT M'!A$28,'ACT M to SAT M'!B$28,VLOOKUP(E418,'ACT M to SAT M'!A:B,2,FALSE))))</f>
        <v/>
      </c>
      <c r="G418" s="11" t="str">
        <f t="shared" si="55"/>
        <v/>
      </c>
      <c r="H418" s="11" t="str">
        <f t="shared" si="60"/>
        <v/>
      </c>
      <c r="I418" s="11" t="str">
        <f t="shared" si="56"/>
        <v/>
      </c>
      <c r="J418" s="11" t="str">
        <f t="shared" si="61"/>
        <v/>
      </c>
      <c r="K418" s="11" t="str">
        <f t="shared" si="57"/>
        <v/>
      </c>
      <c r="L418" s="11" t="str">
        <f t="shared" si="62"/>
        <v/>
      </c>
      <c r="M418" s="11" t="str">
        <f>IF('GACE Math 201'!B418="","",'SAT M to CBEST M'!$A$2+'SAT M to CBEST M'!$B$2*F418)</f>
        <v/>
      </c>
      <c r="N418" s="11" t="str">
        <f>IF('GACE Math 201'!B418="","", IF(M418&lt;20, 20, IF(M418&gt;80, 80, M418)))</f>
        <v/>
      </c>
    </row>
    <row r="419" spans="1:14" x14ac:dyDescent="0.25">
      <c r="A419" s="11">
        <v>418</v>
      </c>
      <c r="B419" s="30"/>
      <c r="C419" s="25" t="str">
        <f t="shared" si="54"/>
        <v/>
      </c>
      <c r="D419" s="25" t="str">
        <f t="shared" si="58"/>
        <v/>
      </c>
      <c r="E419" s="25" t="str">
        <f t="shared" si="59"/>
        <v/>
      </c>
      <c r="F419" s="11" t="str">
        <f>IF('GACE Math 201'!E419="","",IF('GACE Math 201'!E419&lt;'ACT M to SAT M'!$A$2,'ACT M to SAT M'!$B$2,IF('GACE Math 201'!E419&gt;'ACT M to SAT M'!A$28,'ACT M to SAT M'!B$28,VLOOKUP(E419,'ACT M to SAT M'!A:B,2,FALSE))))</f>
        <v/>
      </c>
      <c r="G419" s="11" t="str">
        <f t="shared" si="55"/>
        <v/>
      </c>
      <c r="H419" s="11" t="str">
        <f t="shared" si="60"/>
        <v/>
      </c>
      <c r="I419" s="11" t="str">
        <f t="shared" si="56"/>
        <v/>
      </c>
      <c r="J419" s="11" t="str">
        <f t="shared" si="61"/>
        <v/>
      </c>
      <c r="K419" s="11" t="str">
        <f t="shared" si="57"/>
        <v/>
      </c>
      <c r="L419" s="11" t="str">
        <f t="shared" si="62"/>
        <v/>
      </c>
      <c r="M419" s="11" t="str">
        <f>IF('GACE Math 201'!B419="","",'SAT M to CBEST M'!$A$2+'SAT M to CBEST M'!$B$2*F419)</f>
        <v/>
      </c>
      <c r="N419" s="11" t="str">
        <f>IF('GACE Math 201'!B419="","", IF(M419&lt;20, 20, IF(M419&gt;80, 80, M419)))</f>
        <v/>
      </c>
    </row>
    <row r="420" spans="1:14" x14ac:dyDescent="0.25">
      <c r="A420" s="11">
        <v>419</v>
      </c>
      <c r="B420" s="30"/>
      <c r="C420" s="25" t="str">
        <f t="shared" si="54"/>
        <v/>
      </c>
      <c r="D420" s="25" t="str">
        <f t="shared" si="58"/>
        <v/>
      </c>
      <c r="E420" s="25" t="str">
        <f t="shared" si="59"/>
        <v/>
      </c>
      <c r="F420" s="11" t="str">
        <f>IF('GACE Math 201'!E420="","",IF('GACE Math 201'!E420&lt;'ACT M to SAT M'!$A$2,'ACT M to SAT M'!$B$2,IF('GACE Math 201'!E420&gt;'ACT M to SAT M'!A$28,'ACT M to SAT M'!B$28,VLOOKUP(E420,'ACT M to SAT M'!A:B,2,FALSE))))</f>
        <v/>
      </c>
      <c r="G420" s="11" t="str">
        <f t="shared" si="55"/>
        <v/>
      </c>
      <c r="H420" s="11" t="str">
        <f t="shared" si="60"/>
        <v/>
      </c>
      <c r="I420" s="11" t="str">
        <f t="shared" si="56"/>
        <v/>
      </c>
      <c r="J420" s="11" t="str">
        <f t="shared" si="61"/>
        <v/>
      </c>
      <c r="K420" s="11" t="str">
        <f t="shared" si="57"/>
        <v/>
      </c>
      <c r="L420" s="11" t="str">
        <f t="shared" si="62"/>
        <v/>
      </c>
      <c r="M420" s="11" t="str">
        <f>IF('GACE Math 201'!B420="","",'SAT M to CBEST M'!$A$2+'SAT M to CBEST M'!$B$2*F420)</f>
        <v/>
      </c>
      <c r="N420" s="11" t="str">
        <f>IF('GACE Math 201'!B420="","", IF(M420&lt;20, 20, IF(M420&gt;80, 80, M420)))</f>
        <v/>
      </c>
    </row>
    <row r="421" spans="1:14" x14ac:dyDescent="0.25">
      <c r="A421" s="11">
        <v>420</v>
      </c>
      <c r="B421" s="30"/>
      <c r="C421" s="25" t="str">
        <f t="shared" si="54"/>
        <v/>
      </c>
      <c r="D421" s="25" t="str">
        <f t="shared" si="58"/>
        <v/>
      </c>
      <c r="E421" s="25" t="str">
        <f t="shared" si="59"/>
        <v/>
      </c>
      <c r="F421" s="11" t="str">
        <f>IF('GACE Math 201'!E421="","",IF('GACE Math 201'!E421&lt;'ACT M to SAT M'!$A$2,'ACT M to SAT M'!$B$2,IF('GACE Math 201'!E421&gt;'ACT M to SAT M'!A$28,'ACT M to SAT M'!B$28,VLOOKUP(E421,'ACT M to SAT M'!A:B,2,FALSE))))</f>
        <v/>
      </c>
      <c r="G421" s="11" t="str">
        <f t="shared" si="55"/>
        <v/>
      </c>
      <c r="H421" s="11" t="str">
        <f t="shared" si="60"/>
        <v/>
      </c>
      <c r="I421" s="11" t="str">
        <f t="shared" si="56"/>
        <v/>
      </c>
      <c r="J421" s="11" t="str">
        <f t="shared" si="61"/>
        <v/>
      </c>
      <c r="K421" s="11" t="str">
        <f t="shared" si="57"/>
        <v/>
      </c>
      <c r="L421" s="11" t="str">
        <f t="shared" si="62"/>
        <v/>
      </c>
      <c r="M421" s="11" t="str">
        <f>IF('GACE Math 201'!B421="","",'SAT M to CBEST M'!$A$2+'SAT M to CBEST M'!$B$2*F421)</f>
        <v/>
      </c>
      <c r="N421" s="11" t="str">
        <f>IF('GACE Math 201'!B421="","", IF(M421&lt;20, 20, IF(M421&gt;80, 80, M421)))</f>
        <v/>
      </c>
    </row>
    <row r="422" spans="1:14" x14ac:dyDescent="0.25">
      <c r="A422" s="11">
        <v>421</v>
      </c>
      <c r="B422" s="30"/>
      <c r="C422" s="25" t="str">
        <f t="shared" si="54"/>
        <v/>
      </c>
      <c r="D422" s="25" t="str">
        <f t="shared" si="58"/>
        <v/>
      </c>
      <c r="E422" s="25" t="str">
        <f t="shared" si="59"/>
        <v/>
      </c>
      <c r="F422" s="11" t="str">
        <f>IF('GACE Math 201'!E422="","",IF('GACE Math 201'!E422&lt;'ACT M to SAT M'!$A$2,'ACT M to SAT M'!$B$2,IF('GACE Math 201'!E422&gt;'ACT M to SAT M'!A$28,'ACT M to SAT M'!B$28,VLOOKUP(E422,'ACT M to SAT M'!A:B,2,FALSE))))</f>
        <v/>
      </c>
      <c r="G422" s="11" t="str">
        <f t="shared" si="55"/>
        <v/>
      </c>
      <c r="H422" s="11" t="str">
        <f t="shared" si="60"/>
        <v/>
      </c>
      <c r="I422" s="11" t="str">
        <f t="shared" si="56"/>
        <v/>
      </c>
      <c r="J422" s="11" t="str">
        <f t="shared" si="61"/>
        <v/>
      </c>
      <c r="K422" s="11" t="str">
        <f t="shared" si="57"/>
        <v/>
      </c>
      <c r="L422" s="11" t="str">
        <f t="shared" si="62"/>
        <v/>
      </c>
      <c r="M422" s="11" t="str">
        <f>IF('GACE Math 201'!B422="","",'SAT M to CBEST M'!$A$2+'SAT M to CBEST M'!$B$2*F422)</f>
        <v/>
      </c>
      <c r="N422" s="11" t="str">
        <f>IF('GACE Math 201'!B422="","", IF(M422&lt;20, 20, IF(M422&gt;80, 80, M422)))</f>
        <v/>
      </c>
    </row>
    <row r="423" spans="1:14" x14ac:dyDescent="0.25">
      <c r="A423" s="11">
        <v>422</v>
      </c>
      <c r="B423" s="30"/>
      <c r="C423" s="25" t="str">
        <f t="shared" si="54"/>
        <v/>
      </c>
      <c r="D423" s="25" t="str">
        <f t="shared" si="58"/>
        <v/>
      </c>
      <c r="E423" s="25" t="str">
        <f t="shared" si="59"/>
        <v/>
      </c>
      <c r="F423" s="11" t="str">
        <f>IF('GACE Math 201'!E423="","",IF('GACE Math 201'!E423&lt;'ACT M to SAT M'!$A$2,'ACT M to SAT M'!$B$2,IF('GACE Math 201'!E423&gt;'ACT M to SAT M'!A$28,'ACT M to SAT M'!B$28,VLOOKUP(E423,'ACT M to SAT M'!A:B,2,FALSE))))</f>
        <v/>
      </c>
      <c r="G423" s="11" t="str">
        <f t="shared" si="55"/>
        <v/>
      </c>
      <c r="H423" s="11" t="str">
        <f t="shared" si="60"/>
        <v/>
      </c>
      <c r="I423" s="11" t="str">
        <f t="shared" si="56"/>
        <v/>
      </c>
      <c r="J423" s="11" t="str">
        <f t="shared" si="61"/>
        <v/>
      </c>
      <c r="K423" s="11" t="str">
        <f t="shared" si="57"/>
        <v/>
      </c>
      <c r="L423" s="11" t="str">
        <f t="shared" si="62"/>
        <v/>
      </c>
      <c r="M423" s="11" t="str">
        <f>IF('GACE Math 201'!B423="","",'SAT M to CBEST M'!$A$2+'SAT M to CBEST M'!$B$2*F423)</f>
        <v/>
      </c>
      <c r="N423" s="11" t="str">
        <f>IF('GACE Math 201'!B423="","", IF(M423&lt;20, 20, IF(M423&gt;80, 80, M423)))</f>
        <v/>
      </c>
    </row>
    <row r="424" spans="1:14" x14ac:dyDescent="0.25">
      <c r="A424" s="11">
        <v>423</v>
      </c>
      <c r="B424" s="30"/>
      <c r="C424" s="25" t="str">
        <f t="shared" si="54"/>
        <v/>
      </c>
      <c r="D424" s="25" t="str">
        <f t="shared" si="58"/>
        <v/>
      </c>
      <c r="E424" s="25" t="str">
        <f t="shared" si="59"/>
        <v/>
      </c>
      <c r="F424" s="11" t="str">
        <f>IF('GACE Math 201'!E424="","",IF('GACE Math 201'!E424&lt;'ACT M to SAT M'!$A$2,'ACT M to SAT M'!$B$2,IF('GACE Math 201'!E424&gt;'ACT M to SAT M'!A$28,'ACT M to SAT M'!B$28,VLOOKUP(E424,'ACT M to SAT M'!A:B,2,FALSE))))</f>
        <v/>
      </c>
      <c r="G424" s="11" t="str">
        <f t="shared" si="55"/>
        <v/>
      </c>
      <c r="H424" s="11" t="str">
        <f t="shared" si="60"/>
        <v/>
      </c>
      <c r="I424" s="11" t="str">
        <f t="shared" si="56"/>
        <v/>
      </c>
      <c r="J424" s="11" t="str">
        <f t="shared" si="61"/>
        <v/>
      </c>
      <c r="K424" s="11" t="str">
        <f t="shared" si="57"/>
        <v/>
      </c>
      <c r="L424" s="11" t="str">
        <f t="shared" si="62"/>
        <v/>
      </c>
      <c r="M424" s="11" t="str">
        <f>IF('GACE Math 201'!B424="","",'SAT M to CBEST M'!$A$2+'SAT M to CBEST M'!$B$2*F424)</f>
        <v/>
      </c>
      <c r="N424" s="11" t="str">
        <f>IF('GACE Math 201'!B424="","", IF(M424&lt;20, 20, IF(M424&gt;80, 80, M424)))</f>
        <v/>
      </c>
    </row>
    <row r="425" spans="1:14" x14ac:dyDescent="0.25">
      <c r="A425" s="11">
        <v>424</v>
      </c>
      <c r="B425" s="30"/>
      <c r="C425" s="25" t="str">
        <f t="shared" si="54"/>
        <v/>
      </c>
      <c r="D425" s="25" t="str">
        <f t="shared" si="58"/>
        <v/>
      </c>
      <c r="E425" s="25" t="str">
        <f t="shared" si="59"/>
        <v/>
      </c>
      <c r="F425" s="11" t="str">
        <f>IF('GACE Math 201'!E425="","",IF('GACE Math 201'!E425&lt;'ACT M to SAT M'!$A$2,'ACT M to SAT M'!$B$2,IF('GACE Math 201'!E425&gt;'ACT M to SAT M'!A$28,'ACT M to SAT M'!B$28,VLOOKUP(E425,'ACT M to SAT M'!A:B,2,FALSE))))</f>
        <v/>
      </c>
      <c r="G425" s="11" t="str">
        <f t="shared" si="55"/>
        <v/>
      </c>
      <c r="H425" s="11" t="str">
        <f t="shared" si="60"/>
        <v/>
      </c>
      <c r="I425" s="11" t="str">
        <f t="shared" si="56"/>
        <v/>
      </c>
      <c r="J425" s="11" t="str">
        <f t="shared" si="61"/>
        <v/>
      </c>
      <c r="K425" s="11" t="str">
        <f t="shared" si="57"/>
        <v/>
      </c>
      <c r="L425" s="11" t="str">
        <f t="shared" si="62"/>
        <v/>
      </c>
      <c r="M425" s="11" t="str">
        <f>IF('GACE Math 201'!B425="","",'SAT M to CBEST M'!$A$2+'SAT M to CBEST M'!$B$2*F425)</f>
        <v/>
      </c>
      <c r="N425" s="11" t="str">
        <f>IF('GACE Math 201'!B425="","", IF(M425&lt;20, 20, IF(M425&gt;80, 80, M425)))</f>
        <v/>
      </c>
    </row>
    <row r="426" spans="1:14" x14ac:dyDescent="0.25">
      <c r="A426" s="11">
        <v>425</v>
      </c>
      <c r="B426" s="30"/>
      <c r="C426" s="25" t="str">
        <f t="shared" si="54"/>
        <v/>
      </c>
      <c r="D426" s="25" t="str">
        <f t="shared" si="58"/>
        <v/>
      </c>
      <c r="E426" s="25" t="str">
        <f t="shared" si="59"/>
        <v/>
      </c>
      <c r="F426" s="11" t="str">
        <f>IF('GACE Math 201'!E426="","",IF('GACE Math 201'!E426&lt;'ACT M to SAT M'!$A$2,'ACT M to SAT M'!$B$2,IF('GACE Math 201'!E426&gt;'ACT M to SAT M'!A$28,'ACT M to SAT M'!B$28,VLOOKUP(E426,'ACT M to SAT M'!A:B,2,FALSE))))</f>
        <v/>
      </c>
      <c r="G426" s="11" t="str">
        <f t="shared" si="55"/>
        <v/>
      </c>
      <c r="H426" s="11" t="str">
        <f t="shared" si="60"/>
        <v/>
      </c>
      <c r="I426" s="11" t="str">
        <f t="shared" si="56"/>
        <v/>
      </c>
      <c r="J426" s="11" t="str">
        <f t="shared" si="61"/>
        <v/>
      </c>
      <c r="K426" s="11" t="str">
        <f t="shared" si="57"/>
        <v/>
      </c>
      <c r="L426" s="11" t="str">
        <f t="shared" si="62"/>
        <v/>
      </c>
      <c r="M426" s="11" t="str">
        <f>IF('GACE Math 201'!B426="","",'SAT M to CBEST M'!$A$2+'SAT M to CBEST M'!$B$2*F426)</f>
        <v/>
      </c>
      <c r="N426" s="11" t="str">
        <f>IF('GACE Math 201'!B426="","", IF(M426&lt;20, 20, IF(M426&gt;80, 80, M426)))</f>
        <v/>
      </c>
    </row>
    <row r="427" spans="1:14" x14ac:dyDescent="0.25">
      <c r="A427" s="11">
        <v>426</v>
      </c>
      <c r="B427" s="30"/>
      <c r="C427" s="25" t="str">
        <f t="shared" si="54"/>
        <v/>
      </c>
      <c r="D427" s="25" t="str">
        <f t="shared" si="58"/>
        <v/>
      </c>
      <c r="E427" s="25" t="str">
        <f t="shared" si="59"/>
        <v/>
      </c>
      <c r="F427" s="11" t="str">
        <f>IF('GACE Math 201'!E427="","",IF('GACE Math 201'!E427&lt;'ACT M to SAT M'!$A$2,'ACT M to SAT M'!$B$2,IF('GACE Math 201'!E427&gt;'ACT M to SAT M'!A$28,'ACT M to SAT M'!B$28,VLOOKUP(E427,'ACT M to SAT M'!A:B,2,FALSE))))</f>
        <v/>
      </c>
      <c r="G427" s="11" t="str">
        <f t="shared" si="55"/>
        <v/>
      </c>
      <c r="H427" s="11" t="str">
        <f t="shared" si="60"/>
        <v/>
      </c>
      <c r="I427" s="11" t="str">
        <f t="shared" si="56"/>
        <v/>
      </c>
      <c r="J427" s="11" t="str">
        <f t="shared" si="61"/>
        <v/>
      </c>
      <c r="K427" s="11" t="str">
        <f t="shared" si="57"/>
        <v/>
      </c>
      <c r="L427" s="11" t="str">
        <f t="shared" si="62"/>
        <v/>
      </c>
      <c r="M427" s="11" t="str">
        <f>IF('GACE Math 201'!B427="","",'SAT M to CBEST M'!$A$2+'SAT M to CBEST M'!$B$2*F427)</f>
        <v/>
      </c>
      <c r="N427" s="11" t="str">
        <f>IF('GACE Math 201'!B427="","", IF(M427&lt;20, 20, IF(M427&gt;80, 80, M427)))</f>
        <v/>
      </c>
    </row>
    <row r="428" spans="1:14" x14ac:dyDescent="0.25">
      <c r="A428" s="11">
        <v>427</v>
      </c>
      <c r="B428" s="30"/>
      <c r="C428" s="25" t="str">
        <f t="shared" si="54"/>
        <v/>
      </c>
      <c r="D428" s="25" t="str">
        <f t="shared" si="58"/>
        <v/>
      </c>
      <c r="E428" s="25" t="str">
        <f t="shared" si="59"/>
        <v/>
      </c>
      <c r="F428" s="11" t="str">
        <f>IF('GACE Math 201'!E428="","",IF('GACE Math 201'!E428&lt;'ACT M to SAT M'!$A$2,'ACT M to SAT M'!$B$2,IF('GACE Math 201'!E428&gt;'ACT M to SAT M'!A$28,'ACT M to SAT M'!B$28,VLOOKUP(E428,'ACT M to SAT M'!A:B,2,FALSE))))</f>
        <v/>
      </c>
      <c r="G428" s="11" t="str">
        <f t="shared" si="55"/>
        <v/>
      </c>
      <c r="H428" s="11" t="str">
        <f t="shared" si="60"/>
        <v/>
      </c>
      <c r="I428" s="11" t="str">
        <f t="shared" si="56"/>
        <v/>
      </c>
      <c r="J428" s="11" t="str">
        <f t="shared" si="61"/>
        <v/>
      </c>
      <c r="K428" s="11" t="str">
        <f t="shared" si="57"/>
        <v/>
      </c>
      <c r="L428" s="11" t="str">
        <f t="shared" si="62"/>
        <v/>
      </c>
      <c r="M428" s="11" t="str">
        <f>IF('GACE Math 201'!B428="","",'SAT M to CBEST M'!$A$2+'SAT M to CBEST M'!$B$2*F428)</f>
        <v/>
      </c>
      <c r="N428" s="11" t="str">
        <f>IF('GACE Math 201'!B428="","", IF(M428&lt;20, 20, IF(M428&gt;80, 80, M428)))</f>
        <v/>
      </c>
    </row>
    <row r="429" spans="1:14" x14ac:dyDescent="0.25">
      <c r="A429" s="11">
        <v>428</v>
      </c>
      <c r="B429" s="30"/>
      <c r="C429" s="25" t="str">
        <f t="shared" si="54"/>
        <v/>
      </c>
      <c r="D429" s="25" t="str">
        <f t="shared" si="58"/>
        <v/>
      </c>
      <c r="E429" s="25" t="str">
        <f t="shared" si="59"/>
        <v/>
      </c>
      <c r="F429" s="11" t="str">
        <f>IF('GACE Math 201'!E429="","",IF('GACE Math 201'!E429&lt;'ACT M to SAT M'!$A$2,'ACT M to SAT M'!$B$2,IF('GACE Math 201'!E429&gt;'ACT M to SAT M'!A$28,'ACT M to SAT M'!B$28,VLOOKUP(E429,'ACT M to SAT M'!A:B,2,FALSE))))</f>
        <v/>
      </c>
      <c r="G429" s="11" t="str">
        <f t="shared" si="55"/>
        <v/>
      </c>
      <c r="H429" s="11" t="str">
        <f t="shared" si="60"/>
        <v/>
      </c>
      <c r="I429" s="11" t="str">
        <f t="shared" si="56"/>
        <v/>
      </c>
      <c r="J429" s="11" t="str">
        <f t="shared" si="61"/>
        <v/>
      </c>
      <c r="K429" s="11" t="str">
        <f t="shared" si="57"/>
        <v/>
      </c>
      <c r="L429" s="11" t="str">
        <f t="shared" si="62"/>
        <v/>
      </c>
      <c r="M429" s="11" t="str">
        <f>IF('GACE Math 201'!B429="","",'SAT M to CBEST M'!$A$2+'SAT M to CBEST M'!$B$2*F429)</f>
        <v/>
      </c>
      <c r="N429" s="11" t="str">
        <f>IF('GACE Math 201'!B429="","", IF(M429&lt;20, 20, IF(M429&gt;80, 80, M429)))</f>
        <v/>
      </c>
    </row>
    <row r="430" spans="1:14" x14ac:dyDescent="0.25">
      <c r="A430" s="11">
        <v>429</v>
      </c>
      <c r="B430" s="30"/>
      <c r="C430" s="25" t="str">
        <f t="shared" si="54"/>
        <v/>
      </c>
      <c r="D430" s="25" t="str">
        <f t="shared" si="58"/>
        <v/>
      </c>
      <c r="E430" s="25" t="str">
        <f t="shared" si="59"/>
        <v/>
      </c>
      <c r="F430" s="11" t="str">
        <f>IF('GACE Math 201'!E430="","",IF('GACE Math 201'!E430&lt;'ACT M to SAT M'!$A$2,'ACT M to SAT M'!$B$2,IF('GACE Math 201'!E430&gt;'ACT M to SAT M'!A$28,'ACT M to SAT M'!B$28,VLOOKUP(E430,'ACT M to SAT M'!A:B,2,FALSE))))</f>
        <v/>
      </c>
      <c r="G430" s="11" t="str">
        <f t="shared" si="55"/>
        <v/>
      </c>
      <c r="H430" s="11" t="str">
        <f t="shared" si="60"/>
        <v/>
      </c>
      <c r="I430" s="11" t="str">
        <f t="shared" si="56"/>
        <v/>
      </c>
      <c r="J430" s="11" t="str">
        <f t="shared" si="61"/>
        <v/>
      </c>
      <c r="K430" s="11" t="str">
        <f t="shared" si="57"/>
        <v/>
      </c>
      <c r="L430" s="11" t="str">
        <f t="shared" si="62"/>
        <v/>
      </c>
      <c r="M430" s="11" t="str">
        <f>IF('GACE Math 201'!B430="","",'SAT M to CBEST M'!$A$2+'SAT M to CBEST M'!$B$2*F430)</f>
        <v/>
      </c>
      <c r="N430" s="11" t="str">
        <f>IF('GACE Math 201'!B430="","", IF(M430&lt;20, 20, IF(M430&gt;80, 80, M430)))</f>
        <v/>
      </c>
    </row>
    <row r="431" spans="1:14" x14ac:dyDescent="0.25">
      <c r="A431" s="11">
        <v>430</v>
      </c>
      <c r="B431" s="30"/>
      <c r="C431" s="25" t="str">
        <f t="shared" si="54"/>
        <v/>
      </c>
      <c r="D431" s="25" t="str">
        <f t="shared" si="58"/>
        <v/>
      </c>
      <c r="E431" s="25" t="str">
        <f t="shared" si="59"/>
        <v/>
      </c>
      <c r="F431" s="11" t="str">
        <f>IF('GACE Math 201'!E431="","",IF('GACE Math 201'!E431&lt;'ACT M to SAT M'!$A$2,'ACT M to SAT M'!$B$2,IF('GACE Math 201'!E431&gt;'ACT M to SAT M'!A$28,'ACT M to SAT M'!B$28,VLOOKUP(E431,'ACT M to SAT M'!A:B,2,FALSE))))</f>
        <v/>
      </c>
      <c r="G431" s="11" t="str">
        <f t="shared" si="55"/>
        <v/>
      </c>
      <c r="H431" s="11" t="str">
        <f t="shared" si="60"/>
        <v/>
      </c>
      <c r="I431" s="11" t="str">
        <f t="shared" si="56"/>
        <v/>
      </c>
      <c r="J431" s="11" t="str">
        <f t="shared" si="61"/>
        <v/>
      </c>
      <c r="K431" s="11" t="str">
        <f t="shared" si="57"/>
        <v/>
      </c>
      <c r="L431" s="11" t="str">
        <f t="shared" si="62"/>
        <v/>
      </c>
      <c r="M431" s="11" t="str">
        <f>IF('GACE Math 201'!B431="","",'SAT M to CBEST M'!$A$2+'SAT M to CBEST M'!$B$2*F431)</f>
        <v/>
      </c>
      <c r="N431" s="11" t="str">
        <f>IF('GACE Math 201'!B431="","", IF(M431&lt;20, 20, IF(M431&gt;80, 80, M431)))</f>
        <v/>
      </c>
    </row>
    <row r="432" spans="1:14" x14ac:dyDescent="0.25">
      <c r="A432" s="11">
        <v>431</v>
      </c>
      <c r="B432" s="30"/>
      <c r="C432" s="25" t="str">
        <f t="shared" si="54"/>
        <v/>
      </c>
      <c r="D432" s="25" t="str">
        <f t="shared" si="58"/>
        <v/>
      </c>
      <c r="E432" s="25" t="str">
        <f t="shared" si="59"/>
        <v/>
      </c>
      <c r="F432" s="11" t="str">
        <f>IF('GACE Math 201'!E432="","",IF('GACE Math 201'!E432&lt;'ACT M to SAT M'!$A$2,'ACT M to SAT M'!$B$2,IF('GACE Math 201'!E432&gt;'ACT M to SAT M'!A$28,'ACT M to SAT M'!B$28,VLOOKUP(E432,'ACT M to SAT M'!A:B,2,FALSE))))</f>
        <v/>
      </c>
      <c r="G432" s="11" t="str">
        <f t="shared" si="55"/>
        <v/>
      </c>
      <c r="H432" s="11" t="str">
        <f t="shared" si="60"/>
        <v/>
      </c>
      <c r="I432" s="11" t="str">
        <f t="shared" si="56"/>
        <v/>
      </c>
      <c r="J432" s="11" t="str">
        <f t="shared" si="61"/>
        <v/>
      </c>
      <c r="K432" s="11" t="str">
        <f t="shared" si="57"/>
        <v/>
      </c>
      <c r="L432" s="11" t="str">
        <f t="shared" si="62"/>
        <v/>
      </c>
      <c r="M432" s="11" t="str">
        <f>IF('GACE Math 201'!B432="","",'SAT M to CBEST M'!$A$2+'SAT M to CBEST M'!$B$2*F432)</f>
        <v/>
      </c>
      <c r="N432" s="11" t="str">
        <f>IF('GACE Math 201'!B432="","", IF(M432&lt;20, 20, IF(M432&gt;80, 80, M432)))</f>
        <v/>
      </c>
    </row>
    <row r="433" spans="1:14" x14ac:dyDescent="0.25">
      <c r="A433" s="11">
        <v>432</v>
      </c>
      <c r="B433" s="30"/>
      <c r="C433" s="25" t="str">
        <f t="shared" si="54"/>
        <v/>
      </c>
      <c r="D433" s="25" t="str">
        <f t="shared" si="58"/>
        <v/>
      </c>
      <c r="E433" s="25" t="str">
        <f t="shared" si="59"/>
        <v/>
      </c>
      <c r="F433" s="11" t="str">
        <f>IF('GACE Math 201'!E433="","",IF('GACE Math 201'!E433&lt;'ACT M to SAT M'!$A$2,'ACT M to SAT M'!$B$2,IF('GACE Math 201'!E433&gt;'ACT M to SAT M'!A$28,'ACT M to SAT M'!B$28,VLOOKUP(E433,'ACT M to SAT M'!A:B,2,FALSE))))</f>
        <v/>
      </c>
      <c r="G433" s="11" t="str">
        <f t="shared" si="55"/>
        <v/>
      </c>
      <c r="H433" s="11" t="str">
        <f t="shared" si="60"/>
        <v/>
      </c>
      <c r="I433" s="11" t="str">
        <f t="shared" si="56"/>
        <v/>
      </c>
      <c r="J433" s="11" t="str">
        <f t="shared" si="61"/>
        <v/>
      </c>
      <c r="K433" s="11" t="str">
        <f t="shared" si="57"/>
        <v/>
      </c>
      <c r="L433" s="11" t="str">
        <f t="shared" si="62"/>
        <v/>
      </c>
      <c r="M433" s="11" t="str">
        <f>IF('GACE Math 201'!B433="","",'SAT M to CBEST M'!$A$2+'SAT M to CBEST M'!$B$2*F433)</f>
        <v/>
      </c>
      <c r="N433" s="11" t="str">
        <f>IF('GACE Math 201'!B433="","", IF(M433&lt;20, 20, IF(M433&gt;80, 80, M433)))</f>
        <v/>
      </c>
    </row>
    <row r="434" spans="1:14" x14ac:dyDescent="0.25">
      <c r="A434" s="11">
        <v>433</v>
      </c>
      <c r="B434" s="30"/>
      <c r="C434" s="25" t="str">
        <f t="shared" si="54"/>
        <v/>
      </c>
      <c r="D434" s="25" t="str">
        <f t="shared" si="58"/>
        <v/>
      </c>
      <c r="E434" s="25" t="str">
        <f t="shared" si="59"/>
        <v/>
      </c>
      <c r="F434" s="11" t="str">
        <f>IF('GACE Math 201'!E434="","",IF('GACE Math 201'!E434&lt;'ACT M to SAT M'!$A$2,'ACT M to SAT M'!$B$2,IF('GACE Math 201'!E434&gt;'ACT M to SAT M'!A$28,'ACT M to SAT M'!B$28,VLOOKUP(E434,'ACT M to SAT M'!A:B,2,FALSE))))</f>
        <v/>
      </c>
      <c r="G434" s="11" t="str">
        <f t="shared" si="55"/>
        <v/>
      </c>
      <c r="H434" s="11" t="str">
        <f t="shared" si="60"/>
        <v/>
      </c>
      <c r="I434" s="11" t="str">
        <f t="shared" si="56"/>
        <v/>
      </c>
      <c r="J434" s="11" t="str">
        <f t="shared" si="61"/>
        <v/>
      </c>
      <c r="K434" s="11" t="str">
        <f t="shared" si="57"/>
        <v/>
      </c>
      <c r="L434" s="11" t="str">
        <f t="shared" si="62"/>
        <v/>
      </c>
      <c r="M434" s="11" t="str">
        <f>IF('GACE Math 201'!B434="","",'SAT M to CBEST M'!$A$2+'SAT M to CBEST M'!$B$2*F434)</f>
        <v/>
      </c>
      <c r="N434" s="11" t="str">
        <f>IF('GACE Math 201'!B434="","", IF(M434&lt;20, 20, IF(M434&gt;80, 80, M434)))</f>
        <v/>
      </c>
    </row>
    <row r="435" spans="1:14" x14ac:dyDescent="0.25">
      <c r="A435" s="11">
        <v>434</v>
      </c>
      <c r="B435" s="30"/>
      <c r="C435" s="25" t="str">
        <f t="shared" si="54"/>
        <v/>
      </c>
      <c r="D435" s="25" t="str">
        <f t="shared" si="58"/>
        <v/>
      </c>
      <c r="E435" s="25" t="str">
        <f t="shared" si="59"/>
        <v/>
      </c>
      <c r="F435" s="11" t="str">
        <f>IF('GACE Math 201'!E435="","",IF('GACE Math 201'!E435&lt;'ACT M to SAT M'!$A$2,'ACT M to SAT M'!$B$2,IF('GACE Math 201'!E435&gt;'ACT M to SAT M'!A$28,'ACT M to SAT M'!B$28,VLOOKUP(E435,'ACT M to SAT M'!A:B,2,FALSE))))</f>
        <v/>
      </c>
      <c r="G435" s="11" t="str">
        <f t="shared" si="55"/>
        <v/>
      </c>
      <c r="H435" s="11" t="str">
        <f t="shared" si="60"/>
        <v/>
      </c>
      <c r="I435" s="11" t="str">
        <f t="shared" si="56"/>
        <v/>
      </c>
      <c r="J435" s="11" t="str">
        <f t="shared" si="61"/>
        <v/>
      </c>
      <c r="K435" s="11" t="str">
        <f t="shared" si="57"/>
        <v/>
      </c>
      <c r="L435" s="11" t="str">
        <f t="shared" si="62"/>
        <v/>
      </c>
      <c r="M435" s="11" t="str">
        <f>IF('GACE Math 201'!B435="","",'SAT M to CBEST M'!$A$2+'SAT M to CBEST M'!$B$2*F435)</f>
        <v/>
      </c>
      <c r="N435" s="11" t="str">
        <f>IF('GACE Math 201'!B435="","", IF(M435&lt;20, 20, IF(M435&gt;80, 80, M435)))</f>
        <v/>
      </c>
    </row>
    <row r="436" spans="1:14" x14ac:dyDescent="0.25">
      <c r="A436" s="11">
        <v>435</v>
      </c>
      <c r="B436" s="30"/>
      <c r="C436" s="25" t="str">
        <f t="shared" si="54"/>
        <v/>
      </c>
      <c r="D436" s="25" t="str">
        <f t="shared" si="58"/>
        <v/>
      </c>
      <c r="E436" s="25" t="str">
        <f t="shared" si="59"/>
        <v/>
      </c>
      <c r="F436" s="11" t="str">
        <f>IF('GACE Math 201'!E436="","",IF('GACE Math 201'!E436&lt;'ACT M to SAT M'!$A$2,'ACT M to SAT M'!$B$2,IF('GACE Math 201'!E436&gt;'ACT M to SAT M'!A$28,'ACT M to SAT M'!B$28,VLOOKUP(E436,'ACT M to SAT M'!A:B,2,FALSE))))</f>
        <v/>
      </c>
      <c r="G436" s="11" t="str">
        <f t="shared" si="55"/>
        <v/>
      </c>
      <c r="H436" s="11" t="str">
        <f t="shared" si="60"/>
        <v/>
      </c>
      <c r="I436" s="11" t="str">
        <f t="shared" si="56"/>
        <v/>
      </c>
      <c r="J436" s="11" t="str">
        <f t="shared" si="61"/>
        <v/>
      </c>
      <c r="K436" s="11" t="str">
        <f t="shared" si="57"/>
        <v/>
      </c>
      <c r="L436" s="11" t="str">
        <f t="shared" si="62"/>
        <v/>
      </c>
      <c r="M436" s="11" t="str">
        <f>IF('GACE Math 201'!B436="","",'SAT M to CBEST M'!$A$2+'SAT M to CBEST M'!$B$2*F436)</f>
        <v/>
      </c>
      <c r="N436" s="11" t="str">
        <f>IF('GACE Math 201'!B436="","", IF(M436&lt;20, 20, IF(M436&gt;80, 80, M436)))</f>
        <v/>
      </c>
    </row>
    <row r="437" spans="1:14" x14ac:dyDescent="0.25">
      <c r="A437" s="11">
        <v>436</v>
      </c>
      <c r="B437" s="30"/>
      <c r="C437" s="25" t="str">
        <f t="shared" si="54"/>
        <v/>
      </c>
      <c r="D437" s="25" t="str">
        <f t="shared" si="58"/>
        <v/>
      </c>
      <c r="E437" s="25" t="str">
        <f t="shared" si="59"/>
        <v/>
      </c>
      <c r="F437" s="11" t="str">
        <f>IF('GACE Math 201'!E437="","",IF('GACE Math 201'!E437&lt;'ACT M to SAT M'!$A$2,'ACT M to SAT M'!$B$2,IF('GACE Math 201'!E437&gt;'ACT M to SAT M'!A$28,'ACT M to SAT M'!B$28,VLOOKUP(E437,'ACT M to SAT M'!A:B,2,FALSE))))</f>
        <v/>
      </c>
      <c r="G437" s="11" t="str">
        <f t="shared" si="55"/>
        <v/>
      </c>
      <c r="H437" s="11" t="str">
        <f t="shared" si="60"/>
        <v/>
      </c>
      <c r="I437" s="11" t="str">
        <f t="shared" si="56"/>
        <v/>
      </c>
      <c r="J437" s="11" t="str">
        <f t="shared" si="61"/>
        <v/>
      </c>
      <c r="K437" s="11" t="str">
        <f t="shared" si="57"/>
        <v/>
      </c>
      <c r="L437" s="11" t="str">
        <f t="shared" si="62"/>
        <v/>
      </c>
      <c r="M437" s="11" t="str">
        <f>IF('GACE Math 201'!B437="","",'SAT M to CBEST M'!$A$2+'SAT M to CBEST M'!$B$2*F437)</f>
        <v/>
      </c>
      <c r="N437" s="11" t="str">
        <f>IF('GACE Math 201'!B437="","", IF(M437&lt;20, 20, IF(M437&gt;80, 80, M437)))</f>
        <v/>
      </c>
    </row>
    <row r="438" spans="1:14" x14ac:dyDescent="0.25">
      <c r="A438" s="11">
        <v>437</v>
      </c>
      <c r="B438" s="30"/>
      <c r="C438" s="25" t="str">
        <f t="shared" si="54"/>
        <v/>
      </c>
      <c r="D438" s="25" t="str">
        <f t="shared" si="58"/>
        <v/>
      </c>
      <c r="E438" s="25" t="str">
        <f t="shared" si="59"/>
        <v/>
      </c>
      <c r="F438" s="11" t="str">
        <f>IF('GACE Math 201'!E438="","",IF('GACE Math 201'!E438&lt;'ACT M to SAT M'!$A$2,'ACT M to SAT M'!$B$2,IF('GACE Math 201'!E438&gt;'ACT M to SAT M'!A$28,'ACT M to SAT M'!B$28,VLOOKUP(E438,'ACT M to SAT M'!A:B,2,FALSE))))</f>
        <v/>
      </c>
      <c r="G438" s="11" t="str">
        <f t="shared" si="55"/>
        <v/>
      </c>
      <c r="H438" s="11" t="str">
        <f t="shared" si="60"/>
        <v/>
      </c>
      <c r="I438" s="11" t="str">
        <f t="shared" si="56"/>
        <v/>
      </c>
      <c r="J438" s="11" t="str">
        <f t="shared" si="61"/>
        <v/>
      </c>
      <c r="K438" s="11" t="str">
        <f t="shared" si="57"/>
        <v/>
      </c>
      <c r="L438" s="11" t="str">
        <f t="shared" si="62"/>
        <v/>
      </c>
      <c r="M438" s="11" t="str">
        <f>IF('GACE Math 201'!B438="","",'SAT M to CBEST M'!$A$2+'SAT M to CBEST M'!$B$2*F438)</f>
        <v/>
      </c>
      <c r="N438" s="11" t="str">
        <f>IF('GACE Math 201'!B438="","", IF(M438&lt;20, 20, IF(M438&gt;80, 80, M438)))</f>
        <v/>
      </c>
    </row>
    <row r="439" spans="1:14" x14ac:dyDescent="0.25">
      <c r="A439" s="11">
        <v>438</v>
      </c>
      <c r="B439" s="30"/>
      <c r="C439" s="25" t="str">
        <f t="shared" si="54"/>
        <v/>
      </c>
      <c r="D439" s="25" t="str">
        <f t="shared" si="58"/>
        <v/>
      </c>
      <c r="E439" s="25" t="str">
        <f t="shared" si="59"/>
        <v/>
      </c>
      <c r="F439" s="11" t="str">
        <f>IF('GACE Math 201'!E439="","",IF('GACE Math 201'!E439&lt;'ACT M to SAT M'!$A$2,'ACT M to SAT M'!$B$2,IF('GACE Math 201'!E439&gt;'ACT M to SAT M'!A$28,'ACT M to SAT M'!B$28,VLOOKUP(E439,'ACT M to SAT M'!A:B,2,FALSE))))</f>
        <v/>
      </c>
      <c r="G439" s="11" t="str">
        <f t="shared" si="55"/>
        <v/>
      </c>
      <c r="H439" s="11" t="str">
        <f t="shared" si="60"/>
        <v/>
      </c>
      <c r="I439" s="11" t="str">
        <f t="shared" si="56"/>
        <v/>
      </c>
      <c r="J439" s="11" t="str">
        <f t="shared" si="61"/>
        <v/>
      </c>
      <c r="K439" s="11" t="str">
        <f t="shared" si="57"/>
        <v/>
      </c>
      <c r="L439" s="11" t="str">
        <f t="shared" si="62"/>
        <v/>
      </c>
      <c r="M439" s="11" t="str">
        <f>IF('GACE Math 201'!B439="","",'SAT M to CBEST M'!$A$2+'SAT M to CBEST M'!$B$2*F439)</f>
        <v/>
      </c>
      <c r="N439" s="11" t="str">
        <f>IF('GACE Math 201'!B439="","", IF(M439&lt;20, 20, IF(M439&gt;80, 80, M439)))</f>
        <v/>
      </c>
    </row>
    <row r="440" spans="1:14" x14ac:dyDescent="0.25">
      <c r="A440" s="11">
        <v>439</v>
      </c>
      <c r="B440" s="30"/>
      <c r="C440" s="25" t="str">
        <f t="shared" si="54"/>
        <v/>
      </c>
      <c r="D440" s="25" t="str">
        <f t="shared" si="58"/>
        <v/>
      </c>
      <c r="E440" s="25" t="str">
        <f t="shared" si="59"/>
        <v/>
      </c>
      <c r="F440" s="11" t="str">
        <f>IF('GACE Math 201'!E440="","",IF('GACE Math 201'!E440&lt;'ACT M to SAT M'!$A$2,'ACT M to SAT M'!$B$2,IF('GACE Math 201'!E440&gt;'ACT M to SAT M'!A$28,'ACT M to SAT M'!B$28,VLOOKUP(E440,'ACT M to SAT M'!A:B,2,FALSE))))</f>
        <v/>
      </c>
      <c r="G440" s="11" t="str">
        <f t="shared" si="55"/>
        <v/>
      </c>
      <c r="H440" s="11" t="str">
        <f t="shared" si="60"/>
        <v/>
      </c>
      <c r="I440" s="11" t="str">
        <f t="shared" si="56"/>
        <v/>
      </c>
      <c r="J440" s="11" t="str">
        <f t="shared" si="61"/>
        <v/>
      </c>
      <c r="K440" s="11" t="str">
        <f t="shared" si="57"/>
        <v/>
      </c>
      <c r="L440" s="11" t="str">
        <f t="shared" si="62"/>
        <v/>
      </c>
      <c r="M440" s="11" t="str">
        <f>IF('GACE Math 201'!B440="","",'SAT M to CBEST M'!$A$2+'SAT M to CBEST M'!$B$2*F440)</f>
        <v/>
      </c>
      <c r="N440" s="11" t="str">
        <f>IF('GACE Math 201'!B440="","", IF(M440&lt;20, 20, IF(M440&gt;80, 80, M440)))</f>
        <v/>
      </c>
    </row>
    <row r="441" spans="1:14" x14ac:dyDescent="0.25">
      <c r="A441" s="11">
        <v>440</v>
      </c>
      <c r="B441" s="30"/>
      <c r="C441" s="25" t="str">
        <f t="shared" si="54"/>
        <v/>
      </c>
      <c r="D441" s="25" t="str">
        <f t="shared" si="58"/>
        <v/>
      </c>
      <c r="E441" s="25" t="str">
        <f t="shared" si="59"/>
        <v/>
      </c>
      <c r="F441" s="11" t="str">
        <f>IF('GACE Math 201'!E441="","",IF('GACE Math 201'!E441&lt;'ACT M to SAT M'!$A$2,'ACT M to SAT M'!$B$2,IF('GACE Math 201'!E441&gt;'ACT M to SAT M'!A$28,'ACT M to SAT M'!B$28,VLOOKUP(E441,'ACT M to SAT M'!A:B,2,FALSE))))</f>
        <v/>
      </c>
      <c r="G441" s="11" t="str">
        <f t="shared" si="55"/>
        <v/>
      </c>
      <c r="H441" s="11" t="str">
        <f t="shared" si="60"/>
        <v/>
      </c>
      <c r="I441" s="11" t="str">
        <f t="shared" si="56"/>
        <v/>
      </c>
      <c r="J441" s="11" t="str">
        <f t="shared" si="61"/>
        <v/>
      </c>
      <c r="K441" s="11" t="str">
        <f t="shared" si="57"/>
        <v/>
      </c>
      <c r="L441" s="11" t="str">
        <f t="shared" si="62"/>
        <v/>
      </c>
      <c r="M441" s="11" t="str">
        <f>IF('GACE Math 201'!B441="","",'SAT M to CBEST M'!$A$2+'SAT M to CBEST M'!$B$2*F441)</f>
        <v/>
      </c>
      <c r="N441" s="11" t="str">
        <f>IF('GACE Math 201'!B441="","", IF(M441&lt;20, 20, IF(M441&gt;80, 80, M441)))</f>
        <v/>
      </c>
    </row>
    <row r="442" spans="1:14" x14ac:dyDescent="0.25">
      <c r="A442" s="11">
        <v>441</v>
      </c>
      <c r="B442" s="30"/>
      <c r="C442" s="25" t="str">
        <f t="shared" si="54"/>
        <v/>
      </c>
      <c r="D442" s="25" t="str">
        <f t="shared" si="58"/>
        <v/>
      </c>
      <c r="E442" s="25" t="str">
        <f t="shared" si="59"/>
        <v/>
      </c>
      <c r="F442" s="11" t="str">
        <f>IF('GACE Math 201'!E442="","",IF('GACE Math 201'!E442&lt;'ACT M to SAT M'!$A$2,'ACT M to SAT M'!$B$2,IF('GACE Math 201'!E442&gt;'ACT M to SAT M'!A$28,'ACT M to SAT M'!B$28,VLOOKUP(E442,'ACT M to SAT M'!A:B,2,FALSE))))</f>
        <v/>
      </c>
      <c r="G442" s="11" t="str">
        <f t="shared" si="55"/>
        <v/>
      </c>
      <c r="H442" s="11" t="str">
        <f t="shared" si="60"/>
        <v/>
      </c>
      <c r="I442" s="11" t="str">
        <f t="shared" si="56"/>
        <v/>
      </c>
      <c r="J442" s="11" t="str">
        <f t="shared" si="61"/>
        <v/>
      </c>
      <c r="K442" s="11" t="str">
        <f t="shared" si="57"/>
        <v/>
      </c>
      <c r="L442" s="11" t="str">
        <f t="shared" si="62"/>
        <v/>
      </c>
      <c r="M442" s="11" t="str">
        <f>IF('GACE Math 201'!B442="","",'SAT M to CBEST M'!$A$2+'SAT M to CBEST M'!$B$2*F442)</f>
        <v/>
      </c>
      <c r="N442" s="11" t="str">
        <f>IF('GACE Math 201'!B442="","", IF(M442&lt;20, 20, IF(M442&gt;80, 80, M442)))</f>
        <v/>
      </c>
    </row>
    <row r="443" spans="1:14" x14ac:dyDescent="0.25">
      <c r="A443" s="11">
        <v>442</v>
      </c>
      <c r="B443" s="30"/>
      <c r="C443" s="25" t="str">
        <f t="shared" si="54"/>
        <v/>
      </c>
      <c r="D443" s="25" t="str">
        <f t="shared" si="58"/>
        <v/>
      </c>
      <c r="E443" s="25" t="str">
        <f t="shared" si="59"/>
        <v/>
      </c>
      <c r="F443" s="11" t="str">
        <f>IF('GACE Math 201'!E443="","",IF('GACE Math 201'!E443&lt;'ACT M to SAT M'!$A$2,'ACT M to SAT M'!$B$2,IF('GACE Math 201'!E443&gt;'ACT M to SAT M'!A$28,'ACT M to SAT M'!B$28,VLOOKUP(E443,'ACT M to SAT M'!A:B,2,FALSE))))</f>
        <v/>
      </c>
      <c r="G443" s="11" t="str">
        <f t="shared" si="55"/>
        <v/>
      </c>
      <c r="H443" s="11" t="str">
        <f t="shared" si="60"/>
        <v/>
      </c>
      <c r="I443" s="11" t="str">
        <f t="shared" si="56"/>
        <v/>
      </c>
      <c r="J443" s="11" t="str">
        <f t="shared" si="61"/>
        <v/>
      </c>
      <c r="K443" s="11" t="str">
        <f t="shared" si="57"/>
        <v/>
      </c>
      <c r="L443" s="11" t="str">
        <f t="shared" si="62"/>
        <v/>
      </c>
      <c r="M443" s="11" t="str">
        <f>IF('GACE Math 201'!B443="","",'SAT M to CBEST M'!$A$2+'SAT M to CBEST M'!$B$2*F443)</f>
        <v/>
      </c>
      <c r="N443" s="11" t="str">
        <f>IF('GACE Math 201'!B443="","", IF(M443&lt;20, 20, IF(M443&gt;80, 80, M443)))</f>
        <v/>
      </c>
    </row>
    <row r="444" spans="1:14" x14ac:dyDescent="0.25">
      <c r="A444" s="11">
        <v>443</v>
      </c>
      <c r="B444" s="30"/>
      <c r="C444" s="25" t="str">
        <f t="shared" si="54"/>
        <v/>
      </c>
      <c r="D444" s="25" t="str">
        <f t="shared" si="58"/>
        <v/>
      </c>
      <c r="E444" s="25" t="str">
        <f t="shared" si="59"/>
        <v/>
      </c>
      <c r="F444" s="11" t="str">
        <f>IF('GACE Math 201'!E444="","",IF('GACE Math 201'!E444&lt;'ACT M to SAT M'!$A$2,'ACT M to SAT M'!$B$2,IF('GACE Math 201'!E444&gt;'ACT M to SAT M'!A$28,'ACT M to SAT M'!B$28,VLOOKUP(E444,'ACT M to SAT M'!A:B,2,FALSE))))</f>
        <v/>
      </c>
      <c r="G444" s="11" t="str">
        <f t="shared" si="55"/>
        <v/>
      </c>
      <c r="H444" s="11" t="str">
        <f t="shared" si="60"/>
        <v/>
      </c>
      <c r="I444" s="11" t="str">
        <f t="shared" si="56"/>
        <v/>
      </c>
      <c r="J444" s="11" t="str">
        <f t="shared" si="61"/>
        <v/>
      </c>
      <c r="K444" s="11" t="str">
        <f t="shared" si="57"/>
        <v/>
      </c>
      <c r="L444" s="11" t="str">
        <f t="shared" si="62"/>
        <v/>
      </c>
      <c r="M444" s="11" t="str">
        <f>IF('GACE Math 201'!B444="","",'SAT M to CBEST M'!$A$2+'SAT M to CBEST M'!$B$2*F444)</f>
        <v/>
      </c>
      <c r="N444" s="11" t="str">
        <f>IF('GACE Math 201'!B444="","", IF(M444&lt;20, 20, IF(M444&gt;80, 80, M444)))</f>
        <v/>
      </c>
    </row>
    <row r="445" spans="1:14" x14ac:dyDescent="0.25">
      <c r="A445" s="11">
        <v>444</v>
      </c>
      <c r="B445" s="30"/>
      <c r="C445" s="25" t="str">
        <f t="shared" si="54"/>
        <v/>
      </c>
      <c r="D445" s="25" t="str">
        <f t="shared" si="58"/>
        <v/>
      </c>
      <c r="E445" s="25" t="str">
        <f t="shared" si="59"/>
        <v/>
      </c>
      <c r="F445" s="11" t="str">
        <f>IF('GACE Math 201'!E445="","",IF('GACE Math 201'!E445&lt;'ACT M to SAT M'!$A$2,'ACT M to SAT M'!$B$2,IF('GACE Math 201'!E445&gt;'ACT M to SAT M'!A$28,'ACT M to SAT M'!B$28,VLOOKUP(E445,'ACT M to SAT M'!A:B,2,FALSE))))</f>
        <v/>
      </c>
      <c r="G445" s="11" t="str">
        <f t="shared" si="55"/>
        <v/>
      </c>
      <c r="H445" s="11" t="str">
        <f t="shared" si="60"/>
        <v/>
      </c>
      <c r="I445" s="11" t="str">
        <f t="shared" si="56"/>
        <v/>
      </c>
      <c r="J445" s="11" t="str">
        <f t="shared" si="61"/>
        <v/>
      </c>
      <c r="K445" s="11" t="str">
        <f t="shared" si="57"/>
        <v/>
      </c>
      <c r="L445" s="11" t="str">
        <f t="shared" si="62"/>
        <v/>
      </c>
      <c r="M445" s="11" t="str">
        <f>IF('GACE Math 201'!B445="","",'SAT M to CBEST M'!$A$2+'SAT M to CBEST M'!$B$2*F445)</f>
        <v/>
      </c>
      <c r="N445" s="11" t="str">
        <f>IF('GACE Math 201'!B445="","", IF(M445&lt;20, 20, IF(M445&gt;80, 80, M445)))</f>
        <v/>
      </c>
    </row>
    <row r="446" spans="1:14" x14ac:dyDescent="0.25">
      <c r="A446" s="11">
        <v>445</v>
      </c>
      <c r="B446" s="30"/>
      <c r="C446" s="25" t="str">
        <f t="shared" si="54"/>
        <v/>
      </c>
      <c r="D446" s="25" t="str">
        <f t="shared" si="58"/>
        <v/>
      </c>
      <c r="E446" s="25" t="str">
        <f t="shared" si="59"/>
        <v/>
      </c>
      <c r="F446" s="11" t="str">
        <f>IF('GACE Math 201'!E446="","",IF('GACE Math 201'!E446&lt;'ACT M to SAT M'!$A$2,'ACT M to SAT M'!$B$2,IF('GACE Math 201'!E446&gt;'ACT M to SAT M'!A$28,'ACT M to SAT M'!B$28,VLOOKUP(E446,'ACT M to SAT M'!A:B,2,FALSE))))</f>
        <v/>
      </c>
      <c r="G446" s="11" t="str">
        <f t="shared" si="55"/>
        <v/>
      </c>
      <c r="H446" s="11" t="str">
        <f t="shared" si="60"/>
        <v/>
      </c>
      <c r="I446" s="11" t="str">
        <f t="shared" si="56"/>
        <v/>
      </c>
      <c r="J446" s="11" t="str">
        <f t="shared" si="61"/>
        <v/>
      </c>
      <c r="K446" s="11" t="str">
        <f t="shared" si="57"/>
        <v/>
      </c>
      <c r="L446" s="11" t="str">
        <f t="shared" si="62"/>
        <v/>
      </c>
      <c r="M446" s="11" t="str">
        <f>IF('GACE Math 201'!B446="","",'SAT M to CBEST M'!$A$2+'SAT M to CBEST M'!$B$2*F446)</f>
        <v/>
      </c>
      <c r="N446" s="11" t="str">
        <f>IF('GACE Math 201'!B446="","", IF(M446&lt;20, 20, IF(M446&gt;80, 80, M446)))</f>
        <v/>
      </c>
    </row>
    <row r="447" spans="1:14" x14ac:dyDescent="0.25">
      <c r="A447" s="11">
        <v>446</v>
      </c>
      <c r="B447" s="30"/>
      <c r="C447" s="25" t="str">
        <f t="shared" si="54"/>
        <v/>
      </c>
      <c r="D447" s="25" t="str">
        <f t="shared" si="58"/>
        <v/>
      </c>
      <c r="E447" s="25" t="str">
        <f t="shared" si="59"/>
        <v/>
      </c>
      <c r="F447" s="11" t="str">
        <f>IF('GACE Math 201'!E447="","",IF('GACE Math 201'!E447&lt;'ACT M to SAT M'!$A$2,'ACT M to SAT M'!$B$2,IF('GACE Math 201'!E447&gt;'ACT M to SAT M'!A$28,'ACT M to SAT M'!B$28,VLOOKUP(E447,'ACT M to SAT M'!A:B,2,FALSE))))</f>
        <v/>
      </c>
      <c r="G447" s="11" t="str">
        <f t="shared" si="55"/>
        <v/>
      </c>
      <c r="H447" s="11" t="str">
        <f t="shared" si="60"/>
        <v/>
      </c>
      <c r="I447" s="11" t="str">
        <f t="shared" si="56"/>
        <v/>
      </c>
      <c r="J447" s="11" t="str">
        <f t="shared" si="61"/>
        <v/>
      </c>
      <c r="K447" s="11" t="str">
        <f t="shared" si="57"/>
        <v/>
      </c>
      <c r="L447" s="11" t="str">
        <f t="shared" si="62"/>
        <v/>
      </c>
      <c r="M447" s="11" t="str">
        <f>IF('GACE Math 201'!B447="","",'SAT M to CBEST M'!$A$2+'SAT M to CBEST M'!$B$2*F447)</f>
        <v/>
      </c>
      <c r="N447" s="11" t="str">
        <f>IF('GACE Math 201'!B447="","", IF(M447&lt;20, 20, IF(M447&gt;80, 80, M447)))</f>
        <v/>
      </c>
    </row>
    <row r="448" spans="1:14" x14ac:dyDescent="0.25">
      <c r="A448" s="11">
        <v>447</v>
      </c>
      <c r="B448" s="30"/>
      <c r="C448" s="25" t="str">
        <f t="shared" si="54"/>
        <v/>
      </c>
      <c r="D448" s="25" t="str">
        <f t="shared" si="58"/>
        <v/>
      </c>
      <c r="E448" s="25" t="str">
        <f t="shared" si="59"/>
        <v/>
      </c>
      <c r="F448" s="11" t="str">
        <f>IF('GACE Math 201'!E448="","",IF('GACE Math 201'!E448&lt;'ACT M to SAT M'!$A$2,'ACT M to SAT M'!$B$2,IF('GACE Math 201'!E448&gt;'ACT M to SAT M'!A$28,'ACT M to SAT M'!B$28,VLOOKUP(E448,'ACT M to SAT M'!A:B,2,FALSE))))</f>
        <v/>
      </c>
      <c r="G448" s="11" t="str">
        <f t="shared" si="55"/>
        <v/>
      </c>
      <c r="H448" s="11" t="str">
        <f t="shared" si="60"/>
        <v/>
      </c>
      <c r="I448" s="11" t="str">
        <f t="shared" si="56"/>
        <v/>
      </c>
      <c r="J448" s="11" t="str">
        <f t="shared" si="61"/>
        <v/>
      </c>
      <c r="K448" s="11" t="str">
        <f t="shared" si="57"/>
        <v/>
      </c>
      <c r="L448" s="11" t="str">
        <f t="shared" si="62"/>
        <v/>
      </c>
      <c r="M448" s="11" t="str">
        <f>IF('GACE Math 201'!B448="","",'SAT M to CBEST M'!$A$2+'SAT M to CBEST M'!$B$2*F448)</f>
        <v/>
      </c>
      <c r="N448" s="11" t="str">
        <f>IF('GACE Math 201'!B448="","", IF(M448&lt;20, 20, IF(M448&gt;80, 80, M448)))</f>
        <v/>
      </c>
    </row>
    <row r="449" spans="1:14" x14ac:dyDescent="0.25">
      <c r="A449" s="11">
        <v>448</v>
      </c>
      <c r="B449" s="30"/>
      <c r="C449" s="25" t="str">
        <f t="shared" si="54"/>
        <v/>
      </c>
      <c r="D449" s="25" t="str">
        <f t="shared" si="58"/>
        <v/>
      </c>
      <c r="E449" s="25" t="str">
        <f t="shared" si="59"/>
        <v/>
      </c>
      <c r="F449" s="11" t="str">
        <f>IF('GACE Math 201'!E449="","",IF('GACE Math 201'!E449&lt;'ACT M to SAT M'!$A$2,'ACT M to SAT M'!$B$2,IF('GACE Math 201'!E449&gt;'ACT M to SAT M'!A$28,'ACT M to SAT M'!B$28,VLOOKUP(E449,'ACT M to SAT M'!A:B,2,FALSE))))</f>
        <v/>
      </c>
      <c r="G449" s="11" t="str">
        <f t="shared" si="55"/>
        <v/>
      </c>
      <c r="H449" s="11" t="str">
        <f t="shared" si="60"/>
        <v/>
      </c>
      <c r="I449" s="11" t="str">
        <f t="shared" si="56"/>
        <v/>
      </c>
      <c r="J449" s="11" t="str">
        <f t="shared" si="61"/>
        <v/>
      </c>
      <c r="K449" s="11" t="str">
        <f t="shared" si="57"/>
        <v/>
      </c>
      <c r="L449" s="11" t="str">
        <f t="shared" si="62"/>
        <v/>
      </c>
      <c r="M449" s="11" t="str">
        <f>IF('GACE Math 201'!B449="","",'SAT M to CBEST M'!$A$2+'SAT M to CBEST M'!$B$2*F449)</f>
        <v/>
      </c>
      <c r="N449" s="11" t="str">
        <f>IF('GACE Math 201'!B449="","", IF(M449&lt;20, 20, IF(M449&gt;80, 80, M449)))</f>
        <v/>
      </c>
    </row>
    <row r="450" spans="1:14" x14ac:dyDescent="0.25">
      <c r="A450" s="11">
        <v>449</v>
      </c>
      <c r="B450" s="30"/>
      <c r="C450" s="25" t="str">
        <f t="shared" ref="C450:C513" si="63">IF(B450="","",IF(B450&gt;=250, upperinterceptPAAM201toACTM+B450*upperslopePAAM201toACTM, lowerinterceptPAAM201toACTM+B450*lowerslopePAAM201toACTM))</f>
        <v/>
      </c>
      <c r="D450" s="25" t="str">
        <f t="shared" si="58"/>
        <v/>
      </c>
      <c r="E450" s="25" t="str">
        <f t="shared" si="59"/>
        <v/>
      </c>
      <c r="F450" s="11" t="str">
        <f>IF('GACE Math 201'!E450="","",IF('GACE Math 201'!E450&lt;'ACT M to SAT M'!$A$2,'ACT M to SAT M'!$B$2,IF('GACE Math 201'!E450&gt;'ACT M to SAT M'!A$28,'ACT M to SAT M'!B$28,VLOOKUP(E450,'ACT M to SAT M'!A:B,2,FALSE))))</f>
        <v/>
      </c>
      <c r="G450" s="11" t="str">
        <f t="shared" ref="G450:G513" si="64">IF(B450="","",interceptACTMtoPCM5732+slopeACTMtoPCM5732*E450)</f>
        <v/>
      </c>
      <c r="H450" s="11" t="str">
        <f t="shared" si="60"/>
        <v/>
      </c>
      <c r="I450" s="11" t="str">
        <f t="shared" ref="I450:I513" si="65">IF(B450="","",interceptACTMtoPCM5733+slopeACTMtoPCM5733*E450)</f>
        <v/>
      </c>
      <c r="J450" s="11" t="str">
        <f t="shared" si="61"/>
        <v/>
      </c>
      <c r="K450" s="11" t="str">
        <f t="shared" ref="K450:K513" si="66">IF(B450="","",IF(E450&gt;=16, upperinterceptACTMtoPAAM211+E450*upperslopeACTMtoPAAM211, lowerinterceptACTMtoPAAM211+E450*lowerslopeACTMtoPAAM211))</f>
        <v/>
      </c>
      <c r="L450" s="11" t="str">
        <f t="shared" si="62"/>
        <v/>
      </c>
      <c r="M450" s="11" t="str">
        <f>IF('GACE Math 201'!B450="","",'SAT M to CBEST M'!$A$2+'SAT M to CBEST M'!$B$2*F450)</f>
        <v/>
      </c>
      <c r="N450" s="11" t="str">
        <f>IF('GACE Math 201'!B450="","", IF(M450&lt;20, 20, IF(M450&gt;80, 80, M450)))</f>
        <v/>
      </c>
    </row>
    <row r="451" spans="1:14" x14ac:dyDescent="0.25">
      <c r="A451" s="11">
        <v>450</v>
      </c>
      <c r="B451" s="30"/>
      <c r="C451" s="25" t="str">
        <f t="shared" si="63"/>
        <v/>
      </c>
      <c r="D451" s="25" t="str">
        <f t="shared" ref="D451:D514" si="67">IF(B451="","", IF(C451&lt;1, 1, IF(C451&gt;36, 36, C451)))</f>
        <v/>
      </c>
      <c r="E451" s="25" t="str">
        <f t="shared" ref="E451:E514" si="68">IF(ISBLANK(B451), "", ROUND(D451, 0))</f>
        <v/>
      </c>
      <c r="F451" s="11" t="str">
        <f>IF('GACE Math 201'!E451="","",IF('GACE Math 201'!E451&lt;'ACT M to SAT M'!$A$2,'ACT M to SAT M'!$B$2,IF('GACE Math 201'!E451&gt;'ACT M to SAT M'!A$28,'ACT M to SAT M'!B$28,VLOOKUP(E451,'ACT M to SAT M'!A:B,2,FALSE))))</f>
        <v/>
      </c>
      <c r="G451" s="11" t="str">
        <f t="shared" si="64"/>
        <v/>
      </c>
      <c r="H451" s="11" t="str">
        <f t="shared" ref="H451:H514" si="69">IF(B451="","", IF(G451&lt;100, 100, IF(G451&gt;200, 200, G451)))</f>
        <v/>
      </c>
      <c r="I451" s="11" t="str">
        <f t="shared" si="65"/>
        <v/>
      </c>
      <c r="J451" s="11" t="str">
        <f t="shared" ref="J451:J514" si="70">IF(B451="","", IF(I451&lt;100, 100, IF(I451&gt;200, 200, I451)))</f>
        <v/>
      </c>
      <c r="K451" s="11" t="str">
        <f t="shared" si="66"/>
        <v/>
      </c>
      <c r="L451" s="11" t="str">
        <f t="shared" ref="L451:L514" si="71">IF(B451="","", IF(K451&lt;100, 100, IF(K451&gt;300, 300, K451)))</f>
        <v/>
      </c>
      <c r="M451" s="11" t="str">
        <f>IF('GACE Math 201'!B451="","",'SAT M to CBEST M'!$A$2+'SAT M to CBEST M'!$B$2*F451)</f>
        <v/>
      </c>
      <c r="N451" s="11" t="str">
        <f>IF('GACE Math 201'!B451="","", IF(M451&lt;20, 20, IF(M451&gt;80, 80, M451)))</f>
        <v/>
      </c>
    </row>
    <row r="452" spans="1:14" x14ac:dyDescent="0.25">
      <c r="A452" s="11">
        <v>451</v>
      </c>
      <c r="B452" s="30"/>
      <c r="C452" s="25" t="str">
        <f t="shared" si="63"/>
        <v/>
      </c>
      <c r="D452" s="25" t="str">
        <f t="shared" si="67"/>
        <v/>
      </c>
      <c r="E452" s="25" t="str">
        <f t="shared" si="68"/>
        <v/>
      </c>
      <c r="F452" s="11" t="str">
        <f>IF('GACE Math 201'!E452="","",IF('GACE Math 201'!E452&lt;'ACT M to SAT M'!$A$2,'ACT M to SAT M'!$B$2,IF('GACE Math 201'!E452&gt;'ACT M to SAT M'!A$28,'ACT M to SAT M'!B$28,VLOOKUP(E452,'ACT M to SAT M'!A:B,2,FALSE))))</f>
        <v/>
      </c>
      <c r="G452" s="11" t="str">
        <f t="shared" si="64"/>
        <v/>
      </c>
      <c r="H452" s="11" t="str">
        <f t="shared" si="69"/>
        <v/>
      </c>
      <c r="I452" s="11" t="str">
        <f t="shared" si="65"/>
        <v/>
      </c>
      <c r="J452" s="11" t="str">
        <f t="shared" si="70"/>
        <v/>
      </c>
      <c r="K452" s="11" t="str">
        <f t="shared" si="66"/>
        <v/>
      </c>
      <c r="L452" s="11" t="str">
        <f t="shared" si="71"/>
        <v/>
      </c>
      <c r="M452" s="11" t="str">
        <f>IF('GACE Math 201'!B452="","",'SAT M to CBEST M'!$A$2+'SAT M to CBEST M'!$B$2*F452)</f>
        <v/>
      </c>
      <c r="N452" s="11" t="str">
        <f>IF('GACE Math 201'!B452="","", IF(M452&lt;20, 20, IF(M452&gt;80, 80, M452)))</f>
        <v/>
      </c>
    </row>
    <row r="453" spans="1:14" x14ac:dyDescent="0.25">
      <c r="A453" s="11">
        <v>452</v>
      </c>
      <c r="B453" s="30"/>
      <c r="C453" s="25" t="str">
        <f t="shared" si="63"/>
        <v/>
      </c>
      <c r="D453" s="25" t="str">
        <f t="shared" si="67"/>
        <v/>
      </c>
      <c r="E453" s="25" t="str">
        <f t="shared" si="68"/>
        <v/>
      </c>
      <c r="F453" s="11" t="str">
        <f>IF('GACE Math 201'!E453="","",IF('GACE Math 201'!E453&lt;'ACT M to SAT M'!$A$2,'ACT M to SAT M'!$B$2,IF('GACE Math 201'!E453&gt;'ACT M to SAT M'!A$28,'ACT M to SAT M'!B$28,VLOOKUP(E453,'ACT M to SAT M'!A:B,2,FALSE))))</f>
        <v/>
      </c>
      <c r="G453" s="11" t="str">
        <f t="shared" si="64"/>
        <v/>
      </c>
      <c r="H453" s="11" t="str">
        <f t="shared" si="69"/>
        <v/>
      </c>
      <c r="I453" s="11" t="str">
        <f t="shared" si="65"/>
        <v/>
      </c>
      <c r="J453" s="11" t="str">
        <f t="shared" si="70"/>
        <v/>
      </c>
      <c r="K453" s="11" t="str">
        <f t="shared" si="66"/>
        <v/>
      </c>
      <c r="L453" s="11" t="str">
        <f t="shared" si="71"/>
        <v/>
      </c>
      <c r="M453" s="11" t="str">
        <f>IF('GACE Math 201'!B453="","",'SAT M to CBEST M'!$A$2+'SAT M to CBEST M'!$B$2*F453)</f>
        <v/>
      </c>
      <c r="N453" s="11" t="str">
        <f>IF('GACE Math 201'!B453="","", IF(M453&lt;20, 20, IF(M453&gt;80, 80, M453)))</f>
        <v/>
      </c>
    </row>
    <row r="454" spans="1:14" x14ac:dyDescent="0.25">
      <c r="A454" s="11">
        <v>453</v>
      </c>
      <c r="B454" s="30"/>
      <c r="C454" s="25" t="str">
        <f t="shared" si="63"/>
        <v/>
      </c>
      <c r="D454" s="25" t="str">
        <f t="shared" si="67"/>
        <v/>
      </c>
      <c r="E454" s="25" t="str">
        <f t="shared" si="68"/>
        <v/>
      </c>
      <c r="F454" s="11" t="str">
        <f>IF('GACE Math 201'!E454="","",IF('GACE Math 201'!E454&lt;'ACT M to SAT M'!$A$2,'ACT M to SAT M'!$B$2,IF('GACE Math 201'!E454&gt;'ACT M to SAT M'!A$28,'ACT M to SAT M'!B$28,VLOOKUP(E454,'ACT M to SAT M'!A:B,2,FALSE))))</f>
        <v/>
      </c>
      <c r="G454" s="11" t="str">
        <f t="shared" si="64"/>
        <v/>
      </c>
      <c r="H454" s="11" t="str">
        <f t="shared" si="69"/>
        <v/>
      </c>
      <c r="I454" s="11" t="str">
        <f t="shared" si="65"/>
        <v/>
      </c>
      <c r="J454" s="11" t="str">
        <f t="shared" si="70"/>
        <v/>
      </c>
      <c r="K454" s="11" t="str">
        <f t="shared" si="66"/>
        <v/>
      </c>
      <c r="L454" s="11" t="str">
        <f t="shared" si="71"/>
        <v/>
      </c>
      <c r="M454" s="11" t="str">
        <f>IF('GACE Math 201'!B454="","",'SAT M to CBEST M'!$A$2+'SAT M to CBEST M'!$B$2*F454)</f>
        <v/>
      </c>
      <c r="N454" s="11" t="str">
        <f>IF('GACE Math 201'!B454="","", IF(M454&lt;20, 20, IF(M454&gt;80, 80, M454)))</f>
        <v/>
      </c>
    </row>
    <row r="455" spans="1:14" x14ac:dyDescent="0.25">
      <c r="A455" s="11">
        <v>454</v>
      </c>
      <c r="B455" s="30"/>
      <c r="C455" s="25" t="str">
        <f t="shared" si="63"/>
        <v/>
      </c>
      <c r="D455" s="25" t="str">
        <f t="shared" si="67"/>
        <v/>
      </c>
      <c r="E455" s="25" t="str">
        <f t="shared" si="68"/>
        <v/>
      </c>
      <c r="F455" s="11" t="str">
        <f>IF('GACE Math 201'!E455="","",IF('GACE Math 201'!E455&lt;'ACT M to SAT M'!$A$2,'ACT M to SAT M'!$B$2,IF('GACE Math 201'!E455&gt;'ACT M to SAT M'!A$28,'ACT M to SAT M'!B$28,VLOOKUP(E455,'ACT M to SAT M'!A:B,2,FALSE))))</f>
        <v/>
      </c>
      <c r="G455" s="11" t="str">
        <f t="shared" si="64"/>
        <v/>
      </c>
      <c r="H455" s="11" t="str">
        <f t="shared" si="69"/>
        <v/>
      </c>
      <c r="I455" s="11" t="str">
        <f t="shared" si="65"/>
        <v/>
      </c>
      <c r="J455" s="11" t="str">
        <f t="shared" si="70"/>
        <v/>
      </c>
      <c r="K455" s="11" t="str">
        <f t="shared" si="66"/>
        <v/>
      </c>
      <c r="L455" s="11" t="str">
        <f t="shared" si="71"/>
        <v/>
      </c>
      <c r="M455" s="11" t="str">
        <f>IF('GACE Math 201'!B455="","",'SAT M to CBEST M'!$A$2+'SAT M to CBEST M'!$B$2*F455)</f>
        <v/>
      </c>
      <c r="N455" s="11" t="str">
        <f>IF('GACE Math 201'!B455="","", IF(M455&lt;20, 20, IF(M455&gt;80, 80, M455)))</f>
        <v/>
      </c>
    </row>
    <row r="456" spans="1:14" x14ac:dyDescent="0.25">
      <c r="A456" s="11">
        <v>455</v>
      </c>
      <c r="B456" s="30"/>
      <c r="C456" s="25" t="str">
        <f t="shared" si="63"/>
        <v/>
      </c>
      <c r="D456" s="25" t="str">
        <f t="shared" si="67"/>
        <v/>
      </c>
      <c r="E456" s="25" t="str">
        <f t="shared" si="68"/>
        <v/>
      </c>
      <c r="F456" s="11" t="str">
        <f>IF('GACE Math 201'!E456="","",IF('GACE Math 201'!E456&lt;'ACT M to SAT M'!$A$2,'ACT M to SAT M'!$B$2,IF('GACE Math 201'!E456&gt;'ACT M to SAT M'!A$28,'ACT M to SAT M'!B$28,VLOOKUP(E456,'ACT M to SAT M'!A:B,2,FALSE))))</f>
        <v/>
      </c>
      <c r="G456" s="11" t="str">
        <f t="shared" si="64"/>
        <v/>
      </c>
      <c r="H456" s="11" t="str">
        <f t="shared" si="69"/>
        <v/>
      </c>
      <c r="I456" s="11" t="str">
        <f t="shared" si="65"/>
        <v/>
      </c>
      <c r="J456" s="11" t="str">
        <f t="shared" si="70"/>
        <v/>
      </c>
      <c r="K456" s="11" t="str">
        <f t="shared" si="66"/>
        <v/>
      </c>
      <c r="L456" s="11" t="str">
        <f t="shared" si="71"/>
        <v/>
      </c>
      <c r="M456" s="11" t="str">
        <f>IF('GACE Math 201'!B456="","",'SAT M to CBEST M'!$A$2+'SAT M to CBEST M'!$B$2*F456)</f>
        <v/>
      </c>
      <c r="N456" s="11" t="str">
        <f>IF('GACE Math 201'!B456="","", IF(M456&lt;20, 20, IF(M456&gt;80, 80, M456)))</f>
        <v/>
      </c>
    </row>
    <row r="457" spans="1:14" x14ac:dyDescent="0.25">
      <c r="A457" s="11">
        <v>456</v>
      </c>
      <c r="B457" s="30"/>
      <c r="C457" s="25" t="str">
        <f t="shared" si="63"/>
        <v/>
      </c>
      <c r="D457" s="25" t="str">
        <f t="shared" si="67"/>
        <v/>
      </c>
      <c r="E457" s="25" t="str">
        <f t="shared" si="68"/>
        <v/>
      </c>
      <c r="F457" s="11" t="str">
        <f>IF('GACE Math 201'!E457="","",IF('GACE Math 201'!E457&lt;'ACT M to SAT M'!$A$2,'ACT M to SAT M'!$B$2,IF('GACE Math 201'!E457&gt;'ACT M to SAT M'!A$28,'ACT M to SAT M'!B$28,VLOOKUP(E457,'ACT M to SAT M'!A:B,2,FALSE))))</f>
        <v/>
      </c>
      <c r="G457" s="11" t="str">
        <f t="shared" si="64"/>
        <v/>
      </c>
      <c r="H457" s="11" t="str">
        <f t="shared" si="69"/>
        <v/>
      </c>
      <c r="I457" s="11" t="str">
        <f t="shared" si="65"/>
        <v/>
      </c>
      <c r="J457" s="11" t="str">
        <f t="shared" si="70"/>
        <v/>
      </c>
      <c r="K457" s="11" t="str">
        <f t="shared" si="66"/>
        <v/>
      </c>
      <c r="L457" s="11" t="str">
        <f t="shared" si="71"/>
        <v/>
      </c>
      <c r="M457" s="11" t="str">
        <f>IF('GACE Math 201'!B457="","",'SAT M to CBEST M'!$A$2+'SAT M to CBEST M'!$B$2*F457)</f>
        <v/>
      </c>
      <c r="N457" s="11" t="str">
        <f>IF('GACE Math 201'!B457="","", IF(M457&lt;20, 20, IF(M457&gt;80, 80, M457)))</f>
        <v/>
      </c>
    </row>
    <row r="458" spans="1:14" x14ac:dyDescent="0.25">
      <c r="A458" s="11">
        <v>457</v>
      </c>
      <c r="B458" s="30"/>
      <c r="C458" s="25" t="str">
        <f t="shared" si="63"/>
        <v/>
      </c>
      <c r="D458" s="25" t="str">
        <f t="shared" si="67"/>
        <v/>
      </c>
      <c r="E458" s="25" t="str">
        <f t="shared" si="68"/>
        <v/>
      </c>
      <c r="F458" s="11" t="str">
        <f>IF('GACE Math 201'!E458="","",IF('GACE Math 201'!E458&lt;'ACT M to SAT M'!$A$2,'ACT M to SAT M'!$B$2,IF('GACE Math 201'!E458&gt;'ACT M to SAT M'!A$28,'ACT M to SAT M'!B$28,VLOOKUP(E458,'ACT M to SAT M'!A:B,2,FALSE))))</f>
        <v/>
      </c>
      <c r="G458" s="11" t="str">
        <f t="shared" si="64"/>
        <v/>
      </c>
      <c r="H458" s="11" t="str">
        <f t="shared" si="69"/>
        <v/>
      </c>
      <c r="I458" s="11" t="str">
        <f t="shared" si="65"/>
        <v/>
      </c>
      <c r="J458" s="11" t="str">
        <f t="shared" si="70"/>
        <v/>
      </c>
      <c r="K458" s="11" t="str">
        <f t="shared" si="66"/>
        <v/>
      </c>
      <c r="L458" s="11" t="str">
        <f t="shared" si="71"/>
        <v/>
      </c>
      <c r="M458" s="11" t="str">
        <f>IF('GACE Math 201'!B458="","",'SAT M to CBEST M'!$A$2+'SAT M to CBEST M'!$B$2*F458)</f>
        <v/>
      </c>
      <c r="N458" s="11" t="str">
        <f>IF('GACE Math 201'!B458="","", IF(M458&lt;20, 20, IF(M458&gt;80, 80, M458)))</f>
        <v/>
      </c>
    </row>
    <row r="459" spans="1:14" x14ac:dyDescent="0.25">
      <c r="A459" s="11">
        <v>458</v>
      </c>
      <c r="B459" s="30"/>
      <c r="C459" s="25" t="str">
        <f t="shared" si="63"/>
        <v/>
      </c>
      <c r="D459" s="25" t="str">
        <f t="shared" si="67"/>
        <v/>
      </c>
      <c r="E459" s="25" t="str">
        <f t="shared" si="68"/>
        <v/>
      </c>
      <c r="F459" s="11" t="str">
        <f>IF('GACE Math 201'!E459="","",IF('GACE Math 201'!E459&lt;'ACT M to SAT M'!$A$2,'ACT M to SAT M'!$B$2,IF('GACE Math 201'!E459&gt;'ACT M to SAT M'!A$28,'ACT M to SAT M'!B$28,VLOOKUP(E459,'ACT M to SAT M'!A:B,2,FALSE))))</f>
        <v/>
      </c>
      <c r="G459" s="11" t="str">
        <f t="shared" si="64"/>
        <v/>
      </c>
      <c r="H459" s="11" t="str">
        <f t="shared" si="69"/>
        <v/>
      </c>
      <c r="I459" s="11" t="str">
        <f t="shared" si="65"/>
        <v/>
      </c>
      <c r="J459" s="11" t="str">
        <f t="shared" si="70"/>
        <v/>
      </c>
      <c r="K459" s="11" t="str">
        <f t="shared" si="66"/>
        <v/>
      </c>
      <c r="L459" s="11" t="str">
        <f t="shared" si="71"/>
        <v/>
      </c>
      <c r="M459" s="11" t="str">
        <f>IF('GACE Math 201'!B459="","",'SAT M to CBEST M'!$A$2+'SAT M to CBEST M'!$B$2*F459)</f>
        <v/>
      </c>
      <c r="N459" s="11" t="str">
        <f>IF('GACE Math 201'!B459="","", IF(M459&lt;20, 20, IF(M459&gt;80, 80, M459)))</f>
        <v/>
      </c>
    </row>
    <row r="460" spans="1:14" x14ac:dyDescent="0.25">
      <c r="A460" s="11">
        <v>459</v>
      </c>
      <c r="B460" s="30"/>
      <c r="C460" s="25" t="str">
        <f t="shared" si="63"/>
        <v/>
      </c>
      <c r="D460" s="25" t="str">
        <f t="shared" si="67"/>
        <v/>
      </c>
      <c r="E460" s="25" t="str">
        <f t="shared" si="68"/>
        <v/>
      </c>
      <c r="F460" s="11" t="str">
        <f>IF('GACE Math 201'!E460="","",IF('GACE Math 201'!E460&lt;'ACT M to SAT M'!$A$2,'ACT M to SAT M'!$B$2,IF('GACE Math 201'!E460&gt;'ACT M to SAT M'!A$28,'ACT M to SAT M'!B$28,VLOOKUP(E460,'ACT M to SAT M'!A:B,2,FALSE))))</f>
        <v/>
      </c>
      <c r="G460" s="11" t="str">
        <f t="shared" si="64"/>
        <v/>
      </c>
      <c r="H460" s="11" t="str">
        <f t="shared" si="69"/>
        <v/>
      </c>
      <c r="I460" s="11" t="str">
        <f t="shared" si="65"/>
        <v/>
      </c>
      <c r="J460" s="11" t="str">
        <f t="shared" si="70"/>
        <v/>
      </c>
      <c r="K460" s="11" t="str">
        <f t="shared" si="66"/>
        <v/>
      </c>
      <c r="L460" s="11" t="str">
        <f t="shared" si="71"/>
        <v/>
      </c>
      <c r="M460" s="11" t="str">
        <f>IF('GACE Math 201'!B460="","",'SAT M to CBEST M'!$A$2+'SAT M to CBEST M'!$B$2*F460)</f>
        <v/>
      </c>
      <c r="N460" s="11" t="str">
        <f>IF('GACE Math 201'!B460="","", IF(M460&lt;20, 20, IF(M460&gt;80, 80, M460)))</f>
        <v/>
      </c>
    </row>
    <row r="461" spans="1:14" x14ac:dyDescent="0.25">
      <c r="A461" s="11">
        <v>460</v>
      </c>
      <c r="B461" s="30"/>
      <c r="C461" s="25" t="str">
        <f t="shared" si="63"/>
        <v/>
      </c>
      <c r="D461" s="25" t="str">
        <f t="shared" si="67"/>
        <v/>
      </c>
      <c r="E461" s="25" t="str">
        <f t="shared" si="68"/>
        <v/>
      </c>
      <c r="F461" s="11" t="str">
        <f>IF('GACE Math 201'!E461="","",IF('GACE Math 201'!E461&lt;'ACT M to SAT M'!$A$2,'ACT M to SAT M'!$B$2,IF('GACE Math 201'!E461&gt;'ACT M to SAT M'!A$28,'ACT M to SAT M'!B$28,VLOOKUP(E461,'ACT M to SAT M'!A:B,2,FALSE))))</f>
        <v/>
      </c>
      <c r="G461" s="11" t="str">
        <f t="shared" si="64"/>
        <v/>
      </c>
      <c r="H461" s="11" t="str">
        <f t="shared" si="69"/>
        <v/>
      </c>
      <c r="I461" s="11" t="str">
        <f t="shared" si="65"/>
        <v/>
      </c>
      <c r="J461" s="11" t="str">
        <f t="shared" si="70"/>
        <v/>
      </c>
      <c r="K461" s="11" t="str">
        <f t="shared" si="66"/>
        <v/>
      </c>
      <c r="L461" s="11" t="str">
        <f t="shared" si="71"/>
        <v/>
      </c>
      <c r="M461" s="11" t="str">
        <f>IF('GACE Math 201'!B461="","",'SAT M to CBEST M'!$A$2+'SAT M to CBEST M'!$B$2*F461)</f>
        <v/>
      </c>
      <c r="N461" s="11" t="str">
        <f>IF('GACE Math 201'!B461="","", IF(M461&lt;20, 20, IF(M461&gt;80, 80, M461)))</f>
        <v/>
      </c>
    </row>
    <row r="462" spans="1:14" x14ac:dyDescent="0.25">
      <c r="A462" s="11">
        <v>461</v>
      </c>
      <c r="B462" s="30"/>
      <c r="C462" s="25" t="str">
        <f t="shared" si="63"/>
        <v/>
      </c>
      <c r="D462" s="25" t="str">
        <f t="shared" si="67"/>
        <v/>
      </c>
      <c r="E462" s="25" t="str">
        <f t="shared" si="68"/>
        <v/>
      </c>
      <c r="F462" s="11" t="str">
        <f>IF('GACE Math 201'!E462="","",IF('GACE Math 201'!E462&lt;'ACT M to SAT M'!$A$2,'ACT M to SAT M'!$B$2,IF('GACE Math 201'!E462&gt;'ACT M to SAT M'!A$28,'ACT M to SAT M'!B$28,VLOOKUP(E462,'ACT M to SAT M'!A:B,2,FALSE))))</f>
        <v/>
      </c>
      <c r="G462" s="11" t="str">
        <f t="shared" si="64"/>
        <v/>
      </c>
      <c r="H462" s="11" t="str">
        <f t="shared" si="69"/>
        <v/>
      </c>
      <c r="I462" s="11" t="str">
        <f t="shared" si="65"/>
        <v/>
      </c>
      <c r="J462" s="11" t="str">
        <f t="shared" si="70"/>
        <v/>
      </c>
      <c r="K462" s="11" t="str">
        <f t="shared" si="66"/>
        <v/>
      </c>
      <c r="L462" s="11" t="str">
        <f t="shared" si="71"/>
        <v/>
      </c>
      <c r="M462" s="11" t="str">
        <f>IF('GACE Math 201'!B462="","",'SAT M to CBEST M'!$A$2+'SAT M to CBEST M'!$B$2*F462)</f>
        <v/>
      </c>
      <c r="N462" s="11" t="str">
        <f>IF('GACE Math 201'!B462="","", IF(M462&lt;20, 20, IF(M462&gt;80, 80, M462)))</f>
        <v/>
      </c>
    </row>
    <row r="463" spans="1:14" x14ac:dyDescent="0.25">
      <c r="A463" s="11">
        <v>462</v>
      </c>
      <c r="B463" s="30"/>
      <c r="C463" s="25" t="str">
        <f t="shared" si="63"/>
        <v/>
      </c>
      <c r="D463" s="25" t="str">
        <f t="shared" si="67"/>
        <v/>
      </c>
      <c r="E463" s="25" t="str">
        <f t="shared" si="68"/>
        <v/>
      </c>
      <c r="F463" s="11" t="str">
        <f>IF('GACE Math 201'!E463="","",IF('GACE Math 201'!E463&lt;'ACT M to SAT M'!$A$2,'ACT M to SAT M'!$B$2,IF('GACE Math 201'!E463&gt;'ACT M to SAT M'!A$28,'ACT M to SAT M'!B$28,VLOOKUP(E463,'ACT M to SAT M'!A:B,2,FALSE))))</f>
        <v/>
      </c>
      <c r="G463" s="11" t="str">
        <f t="shared" si="64"/>
        <v/>
      </c>
      <c r="H463" s="11" t="str">
        <f t="shared" si="69"/>
        <v/>
      </c>
      <c r="I463" s="11" t="str">
        <f t="shared" si="65"/>
        <v/>
      </c>
      <c r="J463" s="11" t="str">
        <f t="shared" si="70"/>
        <v/>
      </c>
      <c r="K463" s="11" t="str">
        <f t="shared" si="66"/>
        <v/>
      </c>
      <c r="L463" s="11" t="str">
        <f t="shared" si="71"/>
        <v/>
      </c>
      <c r="M463" s="11" t="str">
        <f>IF('GACE Math 201'!B463="","",'SAT M to CBEST M'!$A$2+'SAT M to CBEST M'!$B$2*F463)</f>
        <v/>
      </c>
      <c r="N463" s="11" t="str">
        <f>IF('GACE Math 201'!B463="","", IF(M463&lt;20, 20, IF(M463&gt;80, 80, M463)))</f>
        <v/>
      </c>
    </row>
    <row r="464" spans="1:14" x14ac:dyDescent="0.25">
      <c r="A464" s="11">
        <v>463</v>
      </c>
      <c r="B464" s="30"/>
      <c r="C464" s="25" t="str">
        <f t="shared" si="63"/>
        <v/>
      </c>
      <c r="D464" s="25" t="str">
        <f t="shared" si="67"/>
        <v/>
      </c>
      <c r="E464" s="25" t="str">
        <f t="shared" si="68"/>
        <v/>
      </c>
      <c r="F464" s="11" t="str">
        <f>IF('GACE Math 201'!E464="","",IF('GACE Math 201'!E464&lt;'ACT M to SAT M'!$A$2,'ACT M to SAT M'!$B$2,IF('GACE Math 201'!E464&gt;'ACT M to SAT M'!A$28,'ACT M to SAT M'!B$28,VLOOKUP(E464,'ACT M to SAT M'!A:B,2,FALSE))))</f>
        <v/>
      </c>
      <c r="G464" s="11" t="str">
        <f t="shared" si="64"/>
        <v/>
      </c>
      <c r="H464" s="11" t="str">
        <f t="shared" si="69"/>
        <v/>
      </c>
      <c r="I464" s="11" t="str">
        <f t="shared" si="65"/>
        <v/>
      </c>
      <c r="J464" s="11" t="str">
        <f t="shared" si="70"/>
        <v/>
      </c>
      <c r="K464" s="11" t="str">
        <f t="shared" si="66"/>
        <v/>
      </c>
      <c r="L464" s="11" t="str">
        <f t="shared" si="71"/>
        <v/>
      </c>
      <c r="M464" s="11" t="str">
        <f>IF('GACE Math 201'!B464="","",'SAT M to CBEST M'!$A$2+'SAT M to CBEST M'!$B$2*F464)</f>
        <v/>
      </c>
      <c r="N464" s="11" t="str">
        <f>IF('GACE Math 201'!B464="","", IF(M464&lt;20, 20, IF(M464&gt;80, 80, M464)))</f>
        <v/>
      </c>
    </row>
    <row r="465" spans="1:14" x14ac:dyDescent="0.25">
      <c r="A465" s="11">
        <v>464</v>
      </c>
      <c r="B465" s="30"/>
      <c r="C465" s="25" t="str">
        <f t="shared" si="63"/>
        <v/>
      </c>
      <c r="D465" s="25" t="str">
        <f t="shared" si="67"/>
        <v/>
      </c>
      <c r="E465" s="25" t="str">
        <f t="shared" si="68"/>
        <v/>
      </c>
      <c r="F465" s="11" t="str">
        <f>IF('GACE Math 201'!E465="","",IF('GACE Math 201'!E465&lt;'ACT M to SAT M'!$A$2,'ACT M to SAT M'!$B$2,IF('GACE Math 201'!E465&gt;'ACT M to SAT M'!A$28,'ACT M to SAT M'!B$28,VLOOKUP(E465,'ACT M to SAT M'!A:B,2,FALSE))))</f>
        <v/>
      </c>
      <c r="G465" s="11" t="str">
        <f t="shared" si="64"/>
        <v/>
      </c>
      <c r="H465" s="11" t="str">
        <f t="shared" si="69"/>
        <v/>
      </c>
      <c r="I465" s="11" t="str">
        <f t="shared" si="65"/>
        <v/>
      </c>
      <c r="J465" s="11" t="str">
        <f t="shared" si="70"/>
        <v/>
      </c>
      <c r="K465" s="11" t="str">
        <f t="shared" si="66"/>
        <v/>
      </c>
      <c r="L465" s="11" t="str">
        <f t="shared" si="71"/>
        <v/>
      </c>
      <c r="M465" s="11" t="str">
        <f>IF('GACE Math 201'!B465="","",'SAT M to CBEST M'!$A$2+'SAT M to CBEST M'!$B$2*F465)</f>
        <v/>
      </c>
      <c r="N465" s="11" t="str">
        <f>IF('GACE Math 201'!B465="","", IF(M465&lt;20, 20, IF(M465&gt;80, 80, M465)))</f>
        <v/>
      </c>
    </row>
    <row r="466" spans="1:14" x14ac:dyDescent="0.25">
      <c r="A466" s="11">
        <v>465</v>
      </c>
      <c r="B466" s="30"/>
      <c r="C466" s="25" t="str">
        <f t="shared" si="63"/>
        <v/>
      </c>
      <c r="D466" s="25" t="str">
        <f t="shared" si="67"/>
        <v/>
      </c>
      <c r="E466" s="25" t="str">
        <f t="shared" si="68"/>
        <v/>
      </c>
      <c r="F466" s="11" t="str">
        <f>IF('GACE Math 201'!E466="","",IF('GACE Math 201'!E466&lt;'ACT M to SAT M'!$A$2,'ACT M to SAT M'!$B$2,IF('GACE Math 201'!E466&gt;'ACT M to SAT M'!A$28,'ACT M to SAT M'!B$28,VLOOKUP(E466,'ACT M to SAT M'!A:B,2,FALSE))))</f>
        <v/>
      </c>
      <c r="G466" s="11" t="str">
        <f t="shared" si="64"/>
        <v/>
      </c>
      <c r="H466" s="11" t="str">
        <f t="shared" si="69"/>
        <v/>
      </c>
      <c r="I466" s="11" t="str">
        <f t="shared" si="65"/>
        <v/>
      </c>
      <c r="J466" s="11" t="str">
        <f t="shared" si="70"/>
        <v/>
      </c>
      <c r="K466" s="11" t="str">
        <f t="shared" si="66"/>
        <v/>
      </c>
      <c r="L466" s="11" t="str">
        <f t="shared" si="71"/>
        <v/>
      </c>
      <c r="M466" s="11" t="str">
        <f>IF('GACE Math 201'!B466="","",'SAT M to CBEST M'!$A$2+'SAT M to CBEST M'!$B$2*F466)</f>
        <v/>
      </c>
      <c r="N466" s="11" t="str">
        <f>IF('GACE Math 201'!B466="","", IF(M466&lt;20, 20, IF(M466&gt;80, 80, M466)))</f>
        <v/>
      </c>
    </row>
    <row r="467" spans="1:14" x14ac:dyDescent="0.25">
      <c r="A467" s="11">
        <v>466</v>
      </c>
      <c r="B467" s="30"/>
      <c r="C467" s="25" t="str">
        <f t="shared" si="63"/>
        <v/>
      </c>
      <c r="D467" s="25" t="str">
        <f t="shared" si="67"/>
        <v/>
      </c>
      <c r="E467" s="25" t="str">
        <f t="shared" si="68"/>
        <v/>
      </c>
      <c r="F467" s="11" t="str">
        <f>IF('GACE Math 201'!E467="","",IF('GACE Math 201'!E467&lt;'ACT M to SAT M'!$A$2,'ACT M to SAT M'!$B$2,IF('GACE Math 201'!E467&gt;'ACT M to SAT M'!A$28,'ACT M to SAT M'!B$28,VLOOKUP(E467,'ACT M to SAT M'!A:B,2,FALSE))))</f>
        <v/>
      </c>
      <c r="G467" s="11" t="str">
        <f t="shared" si="64"/>
        <v/>
      </c>
      <c r="H467" s="11" t="str">
        <f t="shared" si="69"/>
        <v/>
      </c>
      <c r="I467" s="11" t="str">
        <f t="shared" si="65"/>
        <v/>
      </c>
      <c r="J467" s="11" t="str">
        <f t="shared" si="70"/>
        <v/>
      </c>
      <c r="K467" s="11" t="str">
        <f t="shared" si="66"/>
        <v/>
      </c>
      <c r="L467" s="11" t="str">
        <f t="shared" si="71"/>
        <v/>
      </c>
      <c r="M467" s="11" t="str">
        <f>IF('GACE Math 201'!B467="","",'SAT M to CBEST M'!$A$2+'SAT M to CBEST M'!$B$2*F467)</f>
        <v/>
      </c>
      <c r="N467" s="11" t="str">
        <f>IF('GACE Math 201'!B467="","", IF(M467&lt;20, 20, IF(M467&gt;80, 80, M467)))</f>
        <v/>
      </c>
    </row>
    <row r="468" spans="1:14" x14ac:dyDescent="0.25">
      <c r="A468" s="11">
        <v>467</v>
      </c>
      <c r="B468" s="30"/>
      <c r="C468" s="25" t="str">
        <f t="shared" si="63"/>
        <v/>
      </c>
      <c r="D468" s="25" t="str">
        <f t="shared" si="67"/>
        <v/>
      </c>
      <c r="E468" s="25" t="str">
        <f t="shared" si="68"/>
        <v/>
      </c>
      <c r="F468" s="11" t="str">
        <f>IF('GACE Math 201'!E468="","",IF('GACE Math 201'!E468&lt;'ACT M to SAT M'!$A$2,'ACT M to SAT M'!$B$2,IF('GACE Math 201'!E468&gt;'ACT M to SAT M'!A$28,'ACT M to SAT M'!B$28,VLOOKUP(E468,'ACT M to SAT M'!A:B,2,FALSE))))</f>
        <v/>
      </c>
      <c r="G468" s="11" t="str">
        <f t="shared" si="64"/>
        <v/>
      </c>
      <c r="H468" s="11" t="str">
        <f t="shared" si="69"/>
        <v/>
      </c>
      <c r="I468" s="11" t="str">
        <f t="shared" si="65"/>
        <v/>
      </c>
      <c r="J468" s="11" t="str">
        <f t="shared" si="70"/>
        <v/>
      </c>
      <c r="K468" s="11" t="str">
        <f t="shared" si="66"/>
        <v/>
      </c>
      <c r="L468" s="11" t="str">
        <f t="shared" si="71"/>
        <v/>
      </c>
      <c r="M468" s="11" t="str">
        <f>IF('GACE Math 201'!B468="","",'SAT M to CBEST M'!$A$2+'SAT M to CBEST M'!$B$2*F468)</f>
        <v/>
      </c>
      <c r="N468" s="11" t="str">
        <f>IF('GACE Math 201'!B468="","", IF(M468&lt;20, 20, IF(M468&gt;80, 80, M468)))</f>
        <v/>
      </c>
    </row>
    <row r="469" spans="1:14" x14ac:dyDescent="0.25">
      <c r="A469" s="11">
        <v>468</v>
      </c>
      <c r="B469" s="30"/>
      <c r="C469" s="25" t="str">
        <f t="shared" si="63"/>
        <v/>
      </c>
      <c r="D469" s="25" t="str">
        <f t="shared" si="67"/>
        <v/>
      </c>
      <c r="E469" s="25" t="str">
        <f t="shared" si="68"/>
        <v/>
      </c>
      <c r="F469" s="11" t="str">
        <f>IF('GACE Math 201'!E469="","",IF('GACE Math 201'!E469&lt;'ACT M to SAT M'!$A$2,'ACT M to SAT M'!$B$2,IF('GACE Math 201'!E469&gt;'ACT M to SAT M'!A$28,'ACT M to SAT M'!B$28,VLOOKUP(E469,'ACT M to SAT M'!A:B,2,FALSE))))</f>
        <v/>
      </c>
      <c r="G469" s="11" t="str">
        <f t="shared" si="64"/>
        <v/>
      </c>
      <c r="H469" s="11" t="str">
        <f t="shared" si="69"/>
        <v/>
      </c>
      <c r="I469" s="11" t="str">
        <f t="shared" si="65"/>
        <v/>
      </c>
      <c r="J469" s="11" t="str">
        <f t="shared" si="70"/>
        <v/>
      </c>
      <c r="K469" s="11" t="str">
        <f t="shared" si="66"/>
        <v/>
      </c>
      <c r="L469" s="11" t="str">
        <f t="shared" si="71"/>
        <v/>
      </c>
      <c r="M469" s="11" t="str">
        <f>IF('GACE Math 201'!B469="","",'SAT M to CBEST M'!$A$2+'SAT M to CBEST M'!$B$2*F469)</f>
        <v/>
      </c>
      <c r="N469" s="11" t="str">
        <f>IF('GACE Math 201'!B469="","", IF(M469&lt;20, 20, IF(M469&gt;80, 80, M469)))</f>
        <v/>
      </c>
    </row>
    <row r="470" spans="1:14" x14ac:dyDescent="0.25">
      <c r="A470" s="11">
        <v>469</v>
      </c>
      <c r="B470" s="30"/>
      <c r="C470" s="25" t="str">
        <f t="shared" si="63"/>
        <v/>
      </c>
      <c r="D470" s="25" t="str">
        <f t="shared" si="67"/>
        <v/>
      </c>
      <c r="E470" s="25" t="str">
        <f t="shared" si="68"/>
        <v/>
      </c>
      <c r="F470" s="11" t="str">
        <f>IF('GACE Math 201'!E470="","",IF('GACE Math 201'!E470&lt;'ACT M to SAT M'!$A$2,'ACT M to SAT M'!$B$2,IF('GACE Math 201'!E470&gt;'ACT M to SAT M'!A$28,'ACT M to SAT M'!B$28,VLOOKUP(E470,'ACT M to SAT M'!A:B,2,FALSE))))</f>
        <v/>
      </c>
      <c r="G470" s="11" t="str">
        <f t="shared" si="64"/>
        <v/>
      </c>
      <c r="H470" s="11" t="str">
        <f t="shared" si="69"/>
        <v/>
      </c>
      <c r="I470" s="11" t="str">
        <f t="shared" si="65"/>
        <v/>
      </c>
      <c r="J470" s="11" t="str">
        <f t="shared" si="70"/>
        <v/>
      </c>
      <c r="K470" s="11" t="str">
        <f t="shared" si="66"/>
        <v/>
      </c>
      <c r="L470" s="11" t="str">
        <f t="shared" si="71"/>
        <v/>
      </c>
      <c r="M470" s="11" t="str">
        <f>IF('GACE Math 201'!B470="","",'SAT M to CBEST M'!$A$2+'SAT M to CBEST M'!$B$2*F470)</f>
        <v/>
      </c>
      <c r="N470" s="11" t="str">
        <f>IF('GACE Math 201'!B470="","", IF(M470&lt;20, 20, IF(M470&gt;80, 80, M470)))</f>
        <v/>
      </c>
    </row>
    <row r="471" spans="1:14" x14ac:dyDescent="0.25">
      <c r="A471" s="11">
        <v>470</v>
      </c>
      <c r="B471" s="30"/>
      <c r="C471" s="25" t="str">
        <f t="shared" si="63"/>
        <v/>
      </c>
      <c r="D471" s="25" t="str">
        <f t="shared" si="67"/>
        <v/>
      </c>
      <c r="E471" s="25" t="str">
        <f t="shared" si="68"/>
        <v/>
      </c>
      <c r="F471" s="11" t="str">
        <f>IF('GACE Math 201'!E471="","",IF('GACE Math 201'!E471&lt;'ACT M to SAT M'!$A$2,'ACT M to SAT M'!$B$2,IF('GACE Math 201'!E471&gt;'ACT M to SAT M'!A$28,'ACT M to SAT M'!B$28,VLOOKUP(E471,'ACT M to SAT M'!A:B,2,FALSE))))</f>
        <v/>
      </c>
      <c r="G471" s="11" t="str">
        <f t="shared" si="64"/>
        <v/>
      </c>
      <c r="H471" s="11" t="str">
        <f t="shared" si="69"/>
        <v/>
      </c>
      <c r="I471" s="11" t="str">
        <f t="shared" si="65"/>
        <v/>
      </c>
      <c r="J471" s="11" t="str">
        <f t="shared" si="70"/>
        <v/>
      </c>
      <c r="K471" s="11" t="str">
        <f t="shared" si="66"/>
        <v/>
      </c>
      <c r="L471" s="11" t="str">
        <f t="shared" si="71"/>
        <v/>
      </c>
      <c r="M471" s="11" t="str">
        <f>IF('GACE Math 201'!B471="","",'SAT M to CBEST M'!$A$2+'SAT M to CBEST M'!$B$2*F471)</f>
        <v/>
      </c>
      <c r="N471" s="11" t="str">
        <f>IF('GACE Math 201'!B471="","", IF(M471&lt;20, 20, IF(M471&gt;80, 80, M471)))</f>
        <v/>
      </c>
    </row>
    <row r="472" spans="1:14" x14ac:dyDescent="0.25">
      <c r="A472" s="11">
        <v>471</v>
      </c>
      <c r="B472" s="30"/>
      <c r="C472" s="25" t="str">
        <f t="shared" si="63"/>
        <v/>
      </c>
      <c r="D472" s="25" t="str">
        <f t="shared" si="67"/>
        <v/>
      </c>
      <c r="E472" s="25" t="str">
        <f t="shared" si="68"/>
        <v/>
      </c>
      <c r="F472" s="11" t="str">
        <f>IF('GACE Math 201'!E472="","",IF('GACE Math 201'!E472&lt;'ACT M to SAT M'!$A$2,'ACT M to SAT M'!$B$2,IF('GACE Math 201'!E472&gt;'ACT M to SAT M'!A$28,'ACT M to SAT M'!B$28,VLOOKUP(E472,'ACT M to SAT M'!A:B,2,FALSE))))</f>
        <v/>
      </c>
      <c r="G472" s="11" t="str">
        <f t="shared" si="64"/>
        <v/>
      </c>
      <c r="H472" s="11" t="str">
        <f t="shared" si="69"/>
        <v/>
      </c>
      <c r="I472" s="11" t="str">
        <f t="shared" si="65"/>
        <v/>
      </c>
      <c r="J472" s="11" t="str">
        <f t="shared" si="70"/>
        <v/>
      </c>
      <c r="K472" s="11" t="str">
        <f t="shared" si="66"/>
        <v/>
      </c>
      <c r="L472" s="11" t="str">
        <f t="shared" si="71"/>
        <v/>
      </c>
      <c r="M472" s="11" t="str">
        <f>IF('GACE Math 201'!B472="","",'SAT M to CBEST M'!$A$2+'SAT M to CBEST M'!$B$2*F472)</f>
        <v/>
      </c>
      <c r="N472" s="11" t="str">
        <f>IF('GACE Math 201'!B472="","", IF(M472&lt;20, 20, IF(M472&gt;80, 80, M472)))</f>
        <v/>
      </c>
    </row>
    <row r="473" spans="1:14" x14ac:dyDescent="0.25">
      <c r="A473" s="11">
        <v>472</v>
      </c>
      <c r="B473" s="30"/>
      <c r="C473" s="25" t="str">
        <f t="shared" si="63"/>
        <v/>
      </c>
      <c r="D473" s="25" t="str">
        <f t="shared" si="67"/>
        <v/>
      </c>
      <c r="E473" s="25" t="str">
        <f t="shared" si="68"/>
        <v/>
      </c>
      <c r="F473" s="11" t="str">
        <f>IF('GACE Math 201'!E473="","",IF('GACE Math 201'!E473&lt;'ACT M to SAT M'!$A$2,'ACT M to SAT M'!$B$2,IF('GACE Math 201'!E473&gt;'ACT M to SAT M'!A$28,'ACT M to SAT M'!B$28,VLOOKUP(E473,'ACT M to SAT M'!A:B,2,FALSE))))</f>
        <v/>
      </c>
      <c r="G473" s="11" t="str">
        <f t="shared" si="64"/>
        <v/>
      </c>
      <c r="H473" s="11" t="str">
        <f t="shared" si="69"/>
        <v/>
      </c>
      <c r="I473" s="11" t="str">
        <f t="shared" si="65"/>
        <v/>
      </c>
      <c r="J473" s="11" t="str">
        <f t="shared" si="70"/>
        <v/>
      </c>
      <c r="K473" s="11" t="str">
        <f t="shared" si="66"/>
        <v/>
      </c>
      <c r="L473" s="11" t="str">
        <f t="shared" si="71"/>
        <v/>
      </c>
      <c r="M473" s="11" t="str">
        <f>IF('GACE Math 201'!B473="","",'SAT M to CBEST M'!$A$2+'SAT M to CBEST M'!$B$2*F473)</f>
        <v/>
      </c>
      <c r="N473" s="11" t="str">
        <f>IF('GACE Math 201'!B473="","", IF(M473&lt;20, 20, IF(M473&gt;80, 80, M473)))</f>
        <v/>
      </c>
    </row>
    <row r="474" spans="1:14" x14ac:dyDescent="0.25">
      <c r="A474" s="11">
        <v>473</v>
      </c>
      <c r="B474" s="30"/>
      <c r="C474" s="25" t="str">
        <f t="shared" si="63"/>
        <v/>
      </c>
      <c r="D474" s="25" t="str">
        <f t="shared" si="67"/>
        <v/>
      </c>
      <c r="E474" s="25" t="str">
        <f t="shared" si="68"/>
        <v/>
      </c>
      <c r="F474" s="11" t="str">
        <f>IF('GACE Math 201'!E474="","",IF('GACE Math 201'!E474&lt;'ACT M to SAT M'!$A$2,'ACT M to SAT M'!$B$2,IF('GACE Math 201'!E474&gt;'ACT M to SAT M'!A$28,'ACT M to SAT M'!B$28,VLOOKUP(E474,'ACT M to SAT M'!A:B,2,FALSE))))</f>
        <v/>
      </c>
      <c r="G474" s="11" t="str">
        <f t="shared" si="64"/>
        <v/>
      </c>
      <c r="H474" s="11" t="str">
        <f t="shared" si="69"/>
        <v/>
      </c>
      <c r="I474" s="11" t="str">
        <f t="shared" si="65"/>
        <v/>
      </c>
      <c r="J474" s="11" t="str">
        <f t="shared" si="70"/>
        <v/>
      </c>
      <c r="K474" s="11" t="str">
        <f t="shared" si="66"/>
        <v/>
      </c>
      <c r="L474" s="11" t="str">
        <f t="shared" si="71"/>
        <v/>
      </c>
      <c r="M474" s="11" t="str">
        <f>IF('GACE Math 201'!B474="","",'SAT M to CBEST M'!$A$2+'SAT M to CBEST M'!$B$2*F474)</f>
        <v/>
      </c>
      <c r="N474" s="11" t="str">
        <f>IF('GACE Math 201'!B474="","", IF(M474&lt;20, 20, IF(M474&gt;80, 80, M474)))</f>
        <v/>
      </c>
    </row>
    <row r="475" spans="1:14" x14ac:dyDescent="0.25">
      <c r="A475" s="11">
        <v>474</v>
      </c>
      <c r="B475" s="30"/>
      <c r="C475" s="25" t="str">
        <f t="shared" si="63"/>
        <v/>
      </c>
      <c r="D475" s="25" t="str">
        <f t="shared" si="67"/>
        <v/>
      </c>
      <c r="E475" s="25" t="str">
        <f t="shared" si="68"/>
        <v/>
      </c>
      <c r="F475" s="11" t="str">
        <f>IF('GACE Math 201'!E475="","",IF('GACE Math 201'!E475&lt;'ACT M to SAT M'!$A$2,'ACT M to SAT M'!$B$2,IF('GACE Math 201'!E475&gt;'ACT M to SAT M'!A$28,'ACT M to SAT M'!B$28,VLOOKUP(E475,'ACT M to SAT M'!A:B,2,FALSE))))</f>
        <v/>
      </c>
      <c r="G475" s="11" t="str">
        <f t="shared" si="64"/>
        <v/>
      </c>
      <c r="H475" s="11" t="str">
        <f t="shared" si="69"/>
        <v/>
      </c>
      <c r="I475" s="11" t="str">
        <f t="shared" si="65"/>
        <v/>
      </c>
      <c r="J475" s="11" t="str">
        <f t="shared" si="70"/>
        <v/>
      </c>
      <c r="K475" s="11" t="str">
        <f t="shared" si="66"/>
        <v/>
      </c>
      <c r="L475" s="11" t="str">
        <f t="shared" si="71"/>
        <v/>
      </c>
      <c r="M475" s="11" t="str">
        <f>IF('GACE Math 201'!B475="","",'SAT M to CBEST M'!$A$2+'SAT M to CBEST M'!$B$2*F475)</f>
        <v/>
      </c>
      <c r="N475" s="11" t="str">
        <f>IF('GACE Math 201'!B475="","", IF(M475&lt;20, 20, IF(M475&gt;80, 80, M475)))</f>
        <v/>
      </c>
    </row>
    <row r="476" spans="1:14" x14ac:dyDescent="0.25">
      <c r="A476" s="11">
        <v>475</v>
      </c>
      <c r="B476" s="30"/>
      <c r="C476" s="25" t="str">
        <f t="shared" si="63"/>
        <v/>
      </c>
      <c r="D476" s="25" t="str">
        <f t="shared" si="67"/>
        <v/>
      </c>
      <c r="E476" s="25" t="str">
        <f t="shared" si="68"/>
        <v/>
      </c>
      <c r="F476" s="11" t="str">
        <f>IF('GACE Math 201'!E476="","",IF('GACE Math 201'!E476&lt;'ACT M to SAT M'!$A$2,'ACT M to SAT M'!$B$2,IF('GACE Math 201'!E476&gt;'ACT M to SAT M'!A$28,'ACT M to SAT M'!B$28,VLOOKUP(E476,'ACT M to SAT M'!A:B,2,FALSE))))</f>
        <v/>
      </c>
      <c r="G476" s="11" t="str">
        <f t="shared" si="64"/>
        <v/>
      </c>
      <c r="H476" s="11" t="str">
        <f t="shared" si="69"/>
        <v/>
      </c>
      <c r="I476" s="11" t="str">
        <f t="shared" si="65"/>
        <v/>
      </c>
      <c r="J476" s="11" t="str">
        <f t="shared" si="70"/>
        <v/>
      </c>
      <c r="K476" s="11" t="str">
        <f t="shared" si="66"/>
        <v/>
      </c>
      <c r="L476" s="11" t="str">
        <f t="shared" si="71"/>
        <v/>
      </c>
      <c r="M476" s="11" t="str">
        <f>IF('GACE Math 201'!B476="","",'SAT M to CBEST M'!$A$2+'SAT M to CBEST M'!$B$2*F476)</f>
        <v/>
      </c>
      <c r="N476" s="11" t="str">
        <f>IF('GACE Math 201'!B476="","", IF(M476&lt;20, 20, IF(M476&gt;80, 80, M476)))</f>
        <v/>
      </c>
    </row>
    <row r="477" spans="1:14" x14ac:dyDescent="0.25">
      <c r="A477" s="11">
        <v>476</v>
      </c>
      <c r="B477" s="30"/>
      <c r="C477" s="25" t="str">
        <f t="shared" si="63"/>
        <v/>
      </c>
      <c r="D477" s="25" t="str">
        <f t="shared" si="67"/>
        <v/>
      </c>
      <c r="E477" s="25" t="str">
        <f t="shared" si="68"/>
        <v/>
      </c>
      <c r="F477" s="11" t="str">
        <f>IF('GACE Math 201'!E477="","",IF('GACE Math 201'!E477&lt;'ACT M to SAT M'!$A$2,'ACT M to SAT M'!$B$2,IF('GACE Math 201'!E477&gt;'ACT M to SAT M'!A$28,'ACT M to SAT M'!B$28,VLOOKUP(E477,'ACT M to SAT M'!A:B,2,FALSE))))</f>
        <v/>
      </c>
      <c r="G477" s="11" t="str">
        <f t="shared" si="64"/>
        <v/>
      </c>
      <c r="H477" s="11" t="str">
        <f t="shared" si="69"/>
        <v/>
      </c>
      <c r="I477" s="11" t="str">
        <f t="shared" si="65"/>
        <v/>
      </c>
      <c r="J477" s="11" t="str">
        <f t="shared" si="70"/>
        <v/>
      </c>
      <c r="K477" s="11" t="str">
        <f t="shared" si="66"/>
        <v/>
      </c>
      <c r="L477" s="11" t="str">
        <f t="shared" si="71"/>
        <v/>
      </c>
      <c r="M477" s="11" t="str">
        <f>IF('GACE Math 201'!B477="","",'SAT M to CBEST M'!$A$2+'SAT M to CBEST M'!$B$2*F477)</f>
        <v/>
      </c>
      <c r="N477" s="11" t="str">
        <f>IF('GACE Math 201'!B477="","", IF(M477&lt;20, 20, IF(M477&gt;80, 80, M477)))</f>
        <v/>
      </c>
    </row>
    <row r="478" spans="1:14" x14ac:dyDescent="0.25">
      <c r="A478" s="11">
        <v>477</v>
      </c>
      <c r="B478" s="30"/>
      <c r="C478" s="25" t="str">
        <f t="shared" si="63"/>
        <v/>
      </c>
      <c r="D478" s="25" t="str">
        <f t="shared" si="67"/>
        <v/>
      </c>
      <c r="E478" s="25" t="str">
        <f t="shared" si="68"/>
        <v/>
      </c>
      <c r="F478" s="11" t="str">
        <f>IF('GACE Math 201'!E478="","",IF('GACE Math 201'!E478&lt;'ACT M to SAT M'!$A$2,'ACT M to SAT M'!$B$2,IF('GACE Math 201'!E478&gt;'ACT M to SAT M'!A$28,'ACT M to SAT M'!B$28,VLOOKUP(E478,'ACT M to SAT M'!A:B,2,FALSE))))</f>
        <v/>
      </c>
      <c r="G478" s="11" t="str">
        <f t="shared" si="64"/>
        <v/>
      </c>
      <c r="H478" s="11" t="str">
        <f t="shared" si="69"/>
        <v/>
      </c>
      <c r="I478" s="11" t="str">
        <f t="shared" si="65"/>
        <v/>
      </c>
      <c r="J478" s="11" t="str">
        <f t="shared" si="70"/>
        <v/>
      </c>
      <c r="K478" s="11" t="str">
        <f t="shared" si="66"/>
        <v/>
      </c>
      <c r="L478" s="11" t="str">
        <f t="shared" si="71"/>
        <v/>
      </c>
      <c r="M478" s="11" t="str">
        <f>IF('GACE Math 201'!B478="","",'SAT M to CBEST M'!$A$2+'SAT M to CBEST M'!$B$2*F478)</f>
        <v/>
      </c>
      <c r="N478" s="11" t="str">
        <f>IF('GACE Math 201'!B478="","", IF(M478&lt;20, 20, IF(M478&gt;80, 80, M478)))</f>
        <v/>
      </c>
    </row>
    <row r="479" spans="1:14" x14ac:dyDescent="0.25">
      <c r="A479" s="11">
        <v>478</v>
      </c>
      <c r="B479" s="30"/>
      <c r="C479" s="25" t="str">
        <f t="shared" si="63"/>
        <v/>
      </c>
      <c r="D479" s="25" t="str">
        <f t="shared" si="67"/>
        <v/>
      </c>
      <c r="E479" s="25" t="str">
        <f t="shared" si="68"/>
        <v/>
      </c>
      <c r="F479" s="11" t="str">
        <f>IF('GACE Math 201'!E479="","",IF('GACE Math 201'!E479&lt;'ACT M to SAT M'!$A$2,'ACT M to SAT M'!$B$2,IF('GACE Math 201'!E479&gt;'ACT M to SAT M'!A$28,'ACT M to SAT M'!B$28,VLOOKUP(E479,'ACT M to SAT M'!A:B,2,FALSE))))</f>
        <v/>
      </c>
      <c r="G479" s="11" t="str">
        <f t="shared" si="64"/>
        <v/>
      </c>
      <c r="H479" s="11" t="str">
        <f t="shared" si="69"/>
        <v/>
      </c>
      <c r="I479" s="11" t="str">
        <f t="shared" si="65"/>
        <v/>
      </c>
      <c r="J479" s="11" t="str">
        <f t="shared" si="70"/>
        <v/>
      </c>
      <c r="K479" s="11" t="str">
        <f t="shared" si="66"/>
        <v/>
      </c>
      <c r="L479" s="11" t="str">
        <f t="shared" si="71"/>
        <v/>
      </c>
      <c r="M479" s="11" t="str">
        <f>IF('GACE Math 201'!B479="","",'SAT M to CBEST M'!$A$2+'SAT M to CBEST M'!$B$2*F479)</f>
        <v/>
      </c>
      <c r="N479" s="11" t="str">
        <f>IF('GACE Math 201'!B479="","", IF(M479&lt;20, 20, IF(M479&gt;80, 80, M479)))</f>
        <v/>
      </c>
    </row>
    <row r="480" spans="1:14" x14ac:dyDescent="0.25">
      <c r="A480" s="11">
        <v>479</v>
      </c>
      <c r="B480" s="30"/>
      <c r="C480" s="25" t="str">
        <f t="shared" si="63"/>
        <v/>
      </c>
      <c r="D480" s="25" t="str">
        <f t="shared" si="67"/>
        <v/>
      </c>
      <c r="E480" s="25" t="str">
        <f t="shared" si="68"/>
        <v/>
      </c>
      <c r="F480" s="11" t="str">
        <f>IF('GACE Math 201'!E480="","",IF('GACE Math 201'!E480&lt;'ACT M to SAT M'!$A$2,'ACT M to SAT M'!$B$2,IF('GACE Math 201'!E480&gt;'ACT M to SAT M'!A$28,'ACT M to SAT M'!B$28,VLOOKUP(E480,'ACT M to SAT M'!A:B,2,FALSE))))</f>
        <v/>
      </c>
      <c r="G480" s="11" t="str">
        <f t="shared" si="64"/>
        <v/>
      </c>
      <c r="H480" s="11" t="str">
        <f t="shared" si="69"/>
        <v/>
      </c>
      <c r="I480" s="11" t="str">
        <f t="shared" si="65"/>
        <v/>
      </c>
      <c r="J480" s="11" t="str">
        <f t="shared" si="70"/>
        <v/>
      </c>
      <c r="K480" s="11" t="str">
        <f t="shared" si="66"/>
        <v/>
      </c>
      <c r="L480" s="11" t="str">
        <f t="shared" si="71"/>
        <v/>
      </c>
      <c r="M480" s="11" t="str">
        <f>IF('GACE Math 201'!B480="","",'SAT M to CBEST M'!$A$2+'SAT M to CBEST M'!$B$2*F480)</f>
        <v/>
      </c>
      <c r="N480" s="11" t="str">
        <f>IF('GACE Math 201'!B480="","", IF(M480&lt;20, 20, IF(M480&gt;80, 80, M480)))</f>
        <v/>
      </c>
    </row>
    <row r="481" spans="1:14" x14ac:dyDescent="0.25">
      <c r="A481" s="11">
        <v>480</v>
      </c>
      <c r="B481" s="30"/>
      <c r="C481" s="25" t="str">
        <f t="shared" si="63"/>
        <v/>
      </c>
      <c r="D481" s="25" t="str">
        <f t="shared" si="67"/>
        <v/>
      </c>
      <c r="E481" s="25" t="str">
        <f t="shared" si="68"/>
        <v/>
      </c>
      <c r="F481" s="11" t="str">
        <f>IF('GACE Math 201'!E481="","",IF('GACE Math 201'!E481&lt;'ACT M to SAT M'!$A$2,'ACT M to SAT M'!$B$2,IF('GACE Math 201'!E481&gt;'ACT M to SAT M'!A$28,'ACT M to SAT M'!B$28,VLOOKUP(E481,'ACT M to SAT M'!A:B,2,FALSE))))</f>
        <v/>
      </c>
      <c r="G481" s="11" t="str">
        <f t="shared" si="64"/>
        <v/>
      </c>
      <c r="H481" s="11" t="str">
        <f t="shared" si="69"/>
        <v/>
      </c>
      <c r="I481" s="11" t="str">
        <f t="shared" si="65"/>
        <v/>
      </c>
      <c r="J481" s="11" t="str">
        <f t="shared" si="70"/>
        <v/>
      </c>
      <c r="K481" s="11" t="str">
        <f t="shared" si="66"/>
        <v/>
      </c>
      <c r="L481" s="11" t="str">
        <f t="shared" si="71"/>
        <v/>
      </c>
      <c r="M481" s="11" t="str">
        <f>IF('GACE Math 201'!B481="","",'SAT M to CBEST M'!$A$2+'SAT M to CBEST M'!$B$2*F481)</f>
        <v/>
      </c>
      <c r="N481" s="11" t="str">
        <f>IF('GACE Math 201'!B481="","", IF(M481&lt;20, 20, IF(M481&gt;80, 80, M481)))</f>
        <v/>
      </c>
    </row>
    <row r="482" spans="1:14" x14ac:dyDescent="0.25">
      <c r="A482" s="11">
        <v>481</v>
      </c>
      <c r="B482" s="30"/>
      <c r="C482" s="25" t="str">
        <f t="shared" si="63"/>
        <v/>
      </c>
      <c r="D482" s="25" t="str">
        <f t="shared" si="67"/>
        <v/>
      </c>
      <c r="E482" s="25" t="str">
        <f t="shared" si="68"/>
        <v/>
      </c>
      <c r="F482" s="11" t="str">
        <f>IF('GACE Math 201'!E482="","",IF('GACE Math 201'!E482&lt;'ACT M to SAT M'!$A$2,'ACT M to SAT M'!$B$2,IF('GACE Math 201'!E482&gt;'ACT M to SAT M'!A$28,'ACT M to SAT M'!B$28,VLOOKUP(E482,'ACT M to SAT M'!A:B,2,FALSE))))</f>
        <v/>
      </c>
      <c r="G482" s="11" t="str">
        <f t="shared" si="64"/>
        <v/>
      </c>
      <c r="H482" s="11" t="str">
        <f t="shared" si="69"/>
        <v/>
      </c>
      <c r="I482" s="11" t="str">
        <f t="shared" si="65"/>
        <v/>
      </c>
      <c r="J482" s="11" t="str">
        <f t="shared" si="70"/>
        <v/>
      </c>
      <c r="K482" s="11" t="str">
        <f t="shared" si="66"/>
        <v/>
      </c>
      <c r="L482" s="11" t="str">
        <f t="shared" si="71"/>
        <v/>
      </c>
      <c r="M482" s="11" t="str">
        <f>IF('GACE Math 201'!B482="","",'SAT M to CBEST M'!$A$2+'SAT M to CBEST M'!$B$2*F482)</f>
        <v/>
      </c>
      <c r="N482" s="11" t="str">
        <f>IF('GACE Math 201'!B482="","", IF(M482&lt;20, 20, IF(M482&gt;80, 80, M482)))</f>
        <v/>
      </c>
    </row>
    <row r="483" spans="1:14" x14ac:dyDescent="0.25">
      <c r="A483" s="11">
        <v>482</v>
      </c>
      <c r="B483" s="30"/>
      <c r="C483" s="25" t="str">
        <f t="shared" si="63"/>
        <v/>
      </c>
      <c r="D483" s="25" t="str">
        <f t="shared" si="67"/>
        <v/>
      </c>
      <c r="E483" s="25" t="str">
        <f t="shared" si="68"/>
        <v/>
      </c>
      <c r="F483" s="11" t="str">
        <f>IF('GACE Math 201'!E483="","",IF('GACE Math 201'!E483&lt;'ACT M to SAT M'!$A$2,'ACT M to SAT M'!$B$2,IF('GACE Math 201'!E483&gt;'ACT M to SAT M'!A$28,'ACT M to SAT M'!B$28,VLOOKUP(E483,'ACT M to SAT M'!A:B,2,FALSE))))</f>
        <v/>
      </c>
      <c r="G483" s="11" t="str">
        <f t="shared" si="64"/>
        <v/>
      </c>
      <c r="H483" s="11" t="str">
        <f t="shared" si="69"/>
        <v/>
      </c>
      <c r="I483" s="11" t="str">
        <f t="shared" si="65"/>
        <v/>
      </c>
      <c r="J483" s="11" t="str">
        <f t="shared" si="70"/>
        <v/>
      </c>
      <c r="K483" s="11" t="str">
        <f t="shared" si="66"/>
        <v/>
      </c>
      <c r="L483" s="11" t="str">
        <f t="shared" si="71"/>
        <v/>
      </c>
      <c r="M483" s="11" t="str">
        <f>IF('GACE Math 201'!B483="","",'SAT M to CBEST M'!$A$2+'SAT M to CBEST M'!$B$2*F483)</f>
        <v/>
      </c>
      <c r="N483" s="11" t="str">
        <f>IF('GACE Math 201'!B483="","", IF(M483&lt;20, 20, IF(M483&gt;80, 80, M483)))</f>
        <v/>
      </c>
    </row>
    <row r="484" spans="1:14" x14ac:dyDescent="0.25">
      <c r="A484" s="11">
        <v>483</v>
      </c>
      <c r="B484" s="30"/>
      <c r="C484" s="25" t="str">
        <f t="shared" si="63"/>
        <v/>
      </c>
      <c r="D484" s="25" t="str">
        <f t="shared" si="67"/>
        <v/>
      </c>
      <c r="E484" s="25" t="str">
        <f t="shared" si="68"/>
        <v/>
      </c>
      <c r="F484" s="11" t="str">
        <f>IF('GACE Math 201'!E484="","",IF('GACE Math 201'!E484&lt;'ACT M to SAT M'!$A$2,'ACT M to SAT M'!$B$2,IF('GACE Math 201'!E484&gt;'ACT M to SAT M'!A$28,'ACT M to SAT M'!B$28,VLOOKUP(E484,'ACT M to SAT M'!A:B,2,FALSE))))</f>
        <v/>
      </c>
      <c r="G484" s="11" t="str">
        <f t="shared" si="64"/>
        <v/>
      </c>
      <c r="H484" s="11" t="str">
        <f t="shared" si="69"/>
        <v/>
      </c>
      <c r="I484" s="11" t="str">
        <f t="shared" si="65"/>
        <v/>
      </c>
      <c r="J484" s="11" t="str">
        <f t="shared" si="70"/>
        <v/>
      </c>
      <c r="K484" s="11" t="str">
        <f t="shared" si="66"/>
        <v/>
      </c>
      <c r="L484" s="11" t="str">
        <f t="shared" si="71"/>
        <v/>
      </c>
      <c r="M484" s="11" t="str">
        <f>IF('GACE Math 201'!B484="","",'SAT M to CBEST M'!$A$2+'SAT M to CBEST M'!$B$2*F484)</f>
        <v/>
      </c>
      <c r="N484" s="11" t="str">
        <f>IF('GACE Math 201'!B484="","", IF(M484&lt;20, 20, IF(M484&gt;80, 80, M484)))</f>
        <v/>
      </c>
    </row>
    <row r="485" spans="1:14" x14ac:dyDescent="0.25">
      <c r="A485" s="11">
        <v>484</v>
      </c>
      <c r="B485" s="30"/>
      <c r="C485" s="25" t="str">
        <f t="shared" si="63"/>
        <v/>
      </c>
      <c r="D485" s="25" t="str">
        <f t="shared" si="67"/>
        <v/>
      </c>
      <c r="E485" s="25" t="str">
        <f t="shared" si="68"/>
        <v/>
      </c>
      <c r="F485" s="11" t="str">
        <f>IF('GACE Math 201'!E485="","",IF('GACE Math 201'!E485&lt;'ACT M to SAT M'!$A$2,'ACT M to SAT M'!$B$2,IF('GACE Math 201'!E485&gt;'ACT M to SAT M'!A$28,'ACT M to SAT M'!B$28,VLOOKUP(E485,'ACT M to SAT M'!A:B,2,FALSE))))</f>
        <v/>
      </c>
      <c r="G485" s="11" t="str">
        <f t="shared" si="64"/>
        <v/>
      </c>
      <c r="H485" s="11" t="str">
        <f t="shared" si="69"/>
        <v/>
      </c>
      <c r="I485" s="11" t="str">
        <f t="shared" si="65"/>
        <v/>
      </c>
      <c r="J485" s="11" t="str">
        <f t="shared" si="70"/>
        <v/>
      </c>
      <c r="K485" s="11" t="str">
        <f t="shared" si="66"/>
        <v/>
      </c>
      <c r="L485" s="11" t="str">
        <f t="shared" si="71"/>
        <v/>
      </c>
      <c r="M485" s="11" t="str">
        <f>IF('GACE Math 201'!B485="","",'SAT M to CBEST M'!$A$2+'SAT M to CBEST M'!$B$2*F485)</f>
        <v/>
      </c>
      <c r="N485" s="11" t="str">
        <f>IF('GACE Math 201'!B485="","", IF(M485&lt;20, 20, IF(M485&gt;80, 80, M485)))</f>
        <v/>
      </c>
    </row>
    <row r="486" spans="1:14" x14ac:dyDescent="0.25">
      <c r="A486" s="11">
        <v>485</v>
      </c>
      <c r="B486" s="30"/>
      <c r="C486" s="25" t="str">
        <f t="shared" si="63"/>
        <v/>
      </c>
      <c r="D486" s="25" t="str">
        <f t="shared" si="67"/>
        <v/>
      </c>
      <c r="E486" s="25" t="str">
        <f t="shared" si="68"/>
        <v/>
      </c>
      <c r="F486" s="11" t="str">
        <f>IF('GACE Math 201'!E486="","",IF('GACE Math 201'!E486&lt;'ACT M to SAT M'!$A$2,'ACT M to SAT M'!$B$2,IF('GACE Math 201'!E486&gt;'ACT M to SAT M'!A$28,'ACT M to SAT M'!B$28,VLOOKUP(E486,'ACT M to SAT M'!A:B,2,FALSE))))</f>
        <v/>
      </c>
      <c r="G486" s="11" t="str">
        <f t="shared" si="64"/>
        <v/>
      </c>
      <c r="H486" s="11" t="str">
        <f t="shared" si="69"/>
        <v/>
      </c>
      <c r="I486" s="11" t="str">
        <f t="shared" si="65"/>
        <v/>
      </c>
      <c r="J486" s="11" t="str">
        <f t="shared" si="70"/>
        <v/>
      </c>
      <c r="K486" s="11" t="str">
        <f t="shared" si="66"/>
        <v/>
      </c>
      <c r="L486" s="11" t="str">
        <f t="shared" si="71"/>
        <v/>
      </c>
      <c r="M486" s="11" t="str">
        <f>IF('GACE Math 201'!B486="","",'SAT M to CBEST M'!$A$2+'SAT M to CBEST M'!$B$2*F486)</f>
        <v/>
      </c>
      <c r="N486" s="11" t="str">
        <f>IF('GACE Math 201'!B486="","", IF(M486&lt;20, 20, IF(M486&gt;80, 80, M486)))</f>
        <v/>
      </c>
    </row>
    <row r="487" spans="1:14" x14ac:dyDescent="0.25">
      <c r="A487" s="11">
        <v>486</v>
      </c>
      <c r="B487" s="30"/>
      <c r="C487" s="25" t="str">
        <f t="shared" si="63"/>
        <v/>
      </c>
      <c r="D487" s="25" t="str">
        <f t="shared" si="67"/>
        <v/>
      </c>
      <c r="E487" s="25" t="str">
        <f t="shared" si="68"/>
        <v/>
      </c>
      <c r="F487" s="11" t="str">
        <f>IF('GACE Math 201'!E487="","",IF('GACE Math 201'!E487&lt;'ACT M to SAT M'!$A$2,'ACT M to SAT M'!$B$2,IF('GACE Math 201'!E487&gt;'ACT M to SAT M'!A$28,'ACT M to SAT M'!B$28,VLOOKUP(E487,'ACT M to SAT M'!A:B,2,FALSE))))</f>
        <v/>
      </c>
      <c r="G487" s="11" t="str">
        <f t="shared" si="64"/>
        <v/>
      </c>
      <c r="H487" s="11" t="str">
        <f t="shared" si="69"/>
        <v/>
      </c>
      <c r="I487" s="11" t="str">
        <f t="shared" si="65"/>
        <v/>
      </c>
      <c r="J487" s="11" t="str">
        <f t="shared" si="70"/>
        <v/>
      </c>
      <c r="K487" s="11" t="str">
        <f t="shared" si="66"/>
        <v/>
      </c>
      <c r="L487" s="11" t="str">
        <f t="shared" si="71"/>
        <v/>
      </c>
      <c r="M487" s="11" t="str">
        <f>IF('GACE Math 201'!B487="","",'SAT M to CBEST M'!$A$2+'SAT M to CBEST M'!$B$2*F487)</f>
        <v/>
      </c>
      <c r="N487" s="11" t="str">
        <f>IF('GACE Math 201'!B487="","", IF(M487&lt;20, 20, IF(M487&gt;80, 80, M487)))</f>
        <v/>
      </c>
    </row>
    <row r="488" spans="1:14" x14ac:dyDescent="0.25">
      <c r="A488" s="11">
        <v>487</v>
      </c>
      <c r="B488" s="30"/>
      <c r="C488" s="25" t="str">
        <f t="shared" si="63"/>
        <v/>
      </c>
      <c r="D488" s="25" t="str">
        <f t="shared" si="67"/>
        <v/>
      </c>
      <c r="E488" s="25" t="str">
        <f t="shared" si="68"/>
        <v/>
      </c>
      <c r="F488" s="11" t="str">
        <f>IF('GACE Math 201'!E488="","",IF('GACE Math 201'!E488&lt;'ACT M to SAT M'!$A$2,'ACT M to SAT M'!$B$2,IF('GACE Math 201'!E488&gt;'ACT M to SAT M'!A$28,'ACT M to SAT M'!B$28,VLOOKUP(E488,'ACT M to SAT M'!A:B,2,FALSE))))</f>
        <v/>
      </c>
      <c r="G488" s="11" t="str">
        <f t="shared" si="64"/>
        <v/>
      </c>
      <c r="H488" s="11" t="str">
        <f t="shared" si="69"/>
        <v/>
      </c>
      <c r="I488" s="11" t="str">
        <f t="shared" si="65"/>
        <v/>
      </c>
      <c r="J488" s="11" t="str">
        <f t="shared" si="70"/>
        <v/>
      </c>
      <c r="K488" s="11" t="str">
        <f t="shared" si="66"/>
        <v/>
      </c>
      <c r="L488" s="11" t="str">
        <f t="shared" si="71"/>
        <v/>
      </c>
      <c r="M488" s="11" t="str">
        <f>IF('GACE Math 201'!B488="","",'SAT M to CBEST M'!$A$2+'SAT M to CBEST M'!$B$2*F488)</f>
        <v/>
      </c>
      <c r="N488" s="11" t="str">
        <f>IF('GACE Math 201'!B488="","", IF(M488&lt;20, 20, IF(M488&gt;80, 80, M488)))</f>
        <v/>
      </c>
    </row>
    <row r="489" spans="1:14" x14ac:dyDescent="0.25">
      <c r="A489" s="11">
        <v>488</v>
      </c>
      <c r="B489" s="30"/>
      <c r="C489" s="25" t="str">
        <f t="shared" si="63"/>
        <v/>
      </c>
      <c r="D489" s="25" t="str">
        <f t="shared" si="67"/>
        <v/>
      </c>
      <c r="E489" s="25" t="str">
        <f t="shared" si="68"/>
        <v/>
      </c>
      <c r="F489" s="11" t="str">
        <f>IF('GACE Math 201'!E489="","",IF('GACE Math 201'!E489&lt;'ACT M to SAT M'!$A$2,'ACT M to SAT M'!$B$2,IF('GACE Math 201'!E489&gt;'ACT M to SAT M'!A$28,'ACT M to SAT M'!B$28,VLOOKUP(E489,'ACT M to SAT M'!A:B,2,FALSE))))</f>
        <v/>
      </c>
      <c r="G489" s="11" t="str">
        <f t="shared" si="64"/>
        <v/>
      </c>
      <c r="H489" s="11" t="str">
        <f t="shared" si="69"/>
        <v/>
      </c>
      <c r="I489" s="11" t="str">
        <f t="shared" si="65"/>
        <v/>
      </c>
      <c r="J489" s="11" t="str">
        <f t="shared" si="70"/>
        <v/>
      </c>
      <c r="K489" s="11" t="str">
        <f t="shared" si="66"/>
        <v/>
      </c>
      <c r="L489" s="11" t="str">
        <f t="shared" si="71"/>
        <v/>
      </c>
      <c r="M489" s="11" t="str">
        <f>IF('GACE Math 201'!B489="","",'SAT M to CBEST M'!$A$2+'SAT M to CBEST M'!$B$2*F489)</f>
        <v/>
      </c>
      <c r="N489" s="11" t="str">
        <f>IF('GACE Math 201'!B489="","", IF(M489&lt;20, 20, IF(M489&gt;80, 80, M489)))</f>
        <v/>
      </c>
    </row>
    <row r="490" spans="1:14" x14ac:dyDescent="0.25">
      <c r="A490" s="11">
        <v>489</v>
      </c>
      <c r="B490" s="30"/>
      <c r="C490" s="25" t="str">
        <f t="shared" si="63"/>
        <v/>
      </c>
      <c r="D490" s="25" t="str">
        <f t="shared" si="67"/>
        <v/>
      </c>
      <c r="E490" s="25" t="str">
        <f t="shared" si="68"/>
        <v/>
      </c>
      <c r="F490" s="11" t="str">
        <f>IF('GACE Math 201'!E490="","",IF('GACE Math 201'!E490&lt;'ACT M to SAT M'!$A$2,'ACT M to SAT M'!$B$2,IF('GACE Math 201'!E490&gt;'ACT M to SAT M'!A$28,'ACT M to SAT M'!B$28,VLOOKUP(E490,'ACT M to SAT M'!A:B,2,FALSE))))</f>
        <v/>
      </c>
      <c r="G490" s="11" t="str">
        <f t="shared" si="64"/>
        <v/>
      </c>
      <c r="H490" s="11" t="str">
        <f t="shared" si="69"/>
        <v/>
      </c>
      <c r="I490" s="11" t="str">
        <f t="shared" si="65"/>
        <v/>
      </c>
      <c r="J490" s="11" t="str">
        <f t="shared" si="70"/>
        <v/>
      </c>
      <c r="K490" s="11" t="str">
        <f t="shared" si="66"/>
        <v/>
      </c>
      <c r="L490" s="11" t="str">
        <f t="shared" si="71"/>
        <v/>
      </c>
      <c r="M490" s="11" t="str">
        <f>IF('GACE Math 201'!B490="","",'SAT M to CBEST M'!$A$2+'SAT M to CBEST M'!$B$2*F490)</f>
        <v/>
      </c>
      <c r="N490" s="11" t="str">
        <f>IF('GACE Math 201'!B490="","", IF(M490&lt;20, 20, IF(M490&gt;80, 80, M490)))</f>
        <v/>
      </c>
    </row>
    <row r="491" spans="1:14" x14ac:dyDescent="0.25">
      <c r="A491" s="11">
        <v>490</v>
      </c>
      <c r="B491" s="30"/>
      <c r="C491" s="25" t="str">
        <f t="shared" si="63"/>
        <v/>
      </c>
      <c r="D491" s="25" t="str">
        <f t="shared" si="67"/>
        <v/>
      </c>
      <c r="E491" s="25" t="str">
        <f t="shared" si="68"/>
        <v/>
      </c>
      <c r="F491" s="11" t="str">
        <f>IF('GACE Math 201'!E491="","",IF('GACE Math 201'!E491&lt;'ACT M to SAT M'!$A$2,'ACT M to SAT M'!$B$2,IF('GACE Math 201'!E491&gt;'ACT M to SAT M'!A$28,'ACT M to SAT M'!B$28,VLOOKUP(E491,'ACT M to SAT M'!A:B,2,FALSE))))</f>
        <v/>
      </c>
      <c r="G491" s="11" t="str">
        <f t="shared" si="64"/>
        <v/>
      </c>
      <c r="H491" s="11" t="str">
        <f t="shared" si="69"/>
        <v/>
      </c>
      <c r="I491" s="11" t="str">
        <f t="shared" si="65"/>
        <v/>
      </c>
      <c r="J491" s="11" t="str">
        <f t="shared" si="70"/>
        <v/>
      </c>
      <c r="K491" s="11" t="str">
        <f t="shared" si="66"/>
        <v/>
      </c>
      <c r="L491" s="11" t="str">
        <f t="shared" si="71"/>
        <v/>
      </c>
      <c r="M491" s="11" t="str">
        <f>IF('GACE Math 201'!B491="","",'SAT M to CBEST M'!$A$2+'SAT M to CBEST M'!$B$2*F491)</f>
        <v/>
      </c>
      <c r="N491" s="11" t="str">
        <f>IF('GACE Math 201'!B491="","", IF(M491&lt;20, 20, IF(M491&gt;80, 80, M491)))</f>
        <v/>
      </c>
    </row>
    <row r="492" spans="1:14" x14ac:dyDescent="0.25">
      <c r="A492" s="11">
        <v>491</v>
      </c>
      <c r="B492" s="30"/>
      <c r="C492" s="25" t="str">
        <f t="shared" si="63"/>
        <v/>
      </c>
      <c r="D492" s="25" t="str">
        <f t="shared" si="67"/>
        <v/>
      </c>
      <c r="E492" s="25" t="str">
        <f t="shared" si="68"/>
        <v/>
      </c>
      <c r="F492" s="11" t="str">
        <f>IF('GACE Math 201'!E492="","",IF('GACE Math 201'!E492&lt;'ACT M to SAT M'!$A$2,'ACT M to SAT M'!$B$2,IF('GACE Math 201'!E492&gt;'ACT M to SAT M'!A$28,'ACT M to SAT M'!B$28,VLOOKUP(E492,'ACT M to SAT M'!A:B,2,FALSE))))</f>
        <v/>
      </c>
      <c r="G492" s="11" t="str">
        <f t="shared" si="64"/>
        <v/>
      </c>
      <c r="H492" s="11" t="str">
        <f t="shared" si="69"/>
        <v/>
      </c>
      <c r="I492" s="11" t="str">
        <f t="shared" si="65"/>
        <v/>
      </c>
      <c r="J492" s="11" t="str">
        <f t="shared" si="70"/>
        <v/>
      </c>
      <c r="K492" s="11" t="str">
        <f t="shared" si="66"/>
        <v/>
      </c>
      <c r="L492" s="11" t="str">
        <f t="shared" si="71"/>
        <v/>
      </c>
      <c r="M492" s="11" t="str">
        <f>IF('GACE Math 201'!B492="","",'SAT M to CBEST M'!$A$2+'SAT M to CBEST M'!$B$2*F492)</f>
        <v/>
      </c>
      <c r="N492" s="11" t="str">
        <f>IF('GACE Math 201'!B492="","", IF(M492&lt;20, 20, IF(M492&gt;80, 80, M492)))</f>
        <v/>
      </c>
    </row>
    <row r="493" spans="1:14" x14ac:dyDescent="0.25">
      <c r="A493" s="11">
        <v>492</v>
      </c>
      <c r="B493" s="30"/>
      <c r="C493" s="25" t="str">
        <f t="shared" si="63"/>
        <v/>
      </c>
      <c r="D493" s="25" t="str">
        <f t="shared" si="67"/>
        <v/>
      </c>
      <c r="E493" s="25" t="str">
        <f t="shared" si="68"/>
        <v/>
      </c>
      <c r="F493" s="11" t="str">
        <f>IF('GACE Math 201'!E493="","",IF('GACE Math 201'!E493&lt;'ACT M to SAT M'!$A$2,'ACT M to SAT M'!$B$2,IF('GACE Math 201'!E493&gt;'ACT M to SAT M'!A$28,'ACT M to SAT M'!B$28,VLOOKUP(E493,'ACT M to SAT M'!A:B,2,FALSE))))</f>
        <v/>
      </c>
      <c r="G493" s="11" t="str">
        <f t="shared" si="64"/>
        <v/>
      </c>
      <c r="H493" s="11" t="str">
        <f t="shared" si="69"/>
        <v/>
      </c>
      <c r="I493" s="11" t="str">
        <f t="shared" si="65"/>
        <v/>
      </c>
      <c r="J493" s="11" t="str">
        <f t="shared" si="70"/>
        <v/>
      </c>
      <c r="K493" s="11" t="str">
        <f t="shared" si="66"/>
        <v/>
      </c>
      <c r="L493" s="11" t="str">
        <f t="shared" si="71"/>
        <v/>
      </c>
      <c r="M493" s="11" t="str">
        <f>IF('GACE Math 201'!B493="","",'SAT M to CBEST M'!$A$2+'SAT M to CBEST M'!$B$2*F493)</f>
        <v/>
      </c>
      <c r="N493" s="11" t="str">
        <f>IF('GACE Math 201'!B493="","", IF(M493&lt;20, 20, IF(M493&gt;80, 80, M493)))</f>
        <v/>
      </c>
    </row>
    <row r="494" spans="1:14" x14ac:dyDescent="0.25">
      <c r="A494" s="11">
        <v>493</v>
      </c>
      <c r="B494" s="30"/>
      <c r="C494" s="25" t="str">
        <f t="shared" si="63"/>
        <v/>
      </c>
      <c r="D494" s="25" t="str">
        <f t="shared" si="67"/>
        <v/>
      </c>
      <c r="E494" s="25" t="str">
        <f t="shared" si="68"/>
        <v/>
      </c>
      <c r="F494" s="11" t="str">
        <f>IF('GACE Math 201'!E494="","",IF('GACE Math 201'!E494&lt;'ACT M to SAT M'!$A$2,'ACT M to SAT M'!$B$2,IF('GACE Math 201'!E494&gt;'ACT M to SAT M'!A$28,'ACT M to SAT M'!B$28,VLOOKUP(E494,'ACT M to SAT M'!A:B,2,FALSE))))</f>
        <v/>
      </c>
      <c r="G494" s="11" t="str">
        <f t="shared" si="64"/>
        <v/>
      </c>
      <c r="H494" s="11" t="str">
        <f t="shared" si="69"/>
        <v/>
      </c>
      <c r="I494" s="11" t="str">
        <f t="shared" si="65"/>
        <v/>
      </c>
      <c r="J494" s="11" t="str">
        <f t="shared" si="70"/>
        <v/>
      </c>
      <c r="K494" s="11" t="str">
        <f t="shared" si="66"/>
        <v/>
      </c>
      <c r="L494" s="11" t="str">
        <f t="shared" si="71"/>
        <v/>
      </c>
      <c r="M494" s="11" t="str">
        <f>IF('GACE Math 201'!B494="","",'SAT M to CBEST M'!$A$2+'SAT M to CBEST M'!$B$2*F494)</f>
        <v/>
      </c>
      <c r="N494" s="11" t="str">
        <f>IF('GACE Math 201'!B494="","", IF(M494&lt;20, 20, IF(M494&gt;80, 80, M494)))</f>
        <v/>
      </c>
    </row>
    <row r="495" spans="1:14" x14ac:dyDescent="0.25">
      <c r="A495" s="11">
        <v>494</v>
      </c>
      <c r="B495" s="30"/>
      <c r="C495" s="25" t="str">
        <f t="shared" si="63"/>
        <v/>
      </c>
      <c r="D495" s="25" t="str">
        <f t="shared" si="67"/>
        <v/>
      </c>
      <c r="E495" s="25" t="str">
        <f t="shared" si="68"/>
        <v/>
      </c>
      <c r="F495" s="11" t="str">
        <f>IF('GACE Math 201'!E495="","",IF('GACE Math 201'!E495&lt;'ACT M to SAT M'!$A$2,'ACT M to SAT M'!$B$2,IF('GACE Math 201'!E495&gt;'ACT M to SAT M'!A$28,'ACT M to SAT M'!B$28,VLOOKUP(E495,'ACT M to SAT M'!A:B,2,FALSE))))</f>
        <v/>
      </c>
      <c r="G495" s="11" t="str">
        <f t="shared" si="64"/>
        <v/>
      </c>
      <c r="H495" s="11" t="str">
        <f t="shared" si="69"/>
        <v/>
      </c>
      <c r="I495" s="11" t="str">
        <f t="shared" si="65"/>
        <v/>
      </c>
      <c r="J495" s="11" t="str">
        <f t="shared" si="70"/>
        <v/>
      </c>
      <c r="K495" s="11" t="str">
        <f t="shared" si="66"/>
        <v/>
      </c>
      <c r="L495" s="11" t="str">
        <f t="shared" si="71"/>
        <v/>
      </c>
      <c r="M495" s="11" t="str">
        <f>IF('GACE Math 201'!B495="","",'SAT M to CBEST M'!$A$2+'SAT M to CBEST M'!$B$2*F495)</f>
        <v/>
      </c>
      <c r="N495" s="11" t="str">
        <f>IF('GACE Math 201'!B495="","", IF(M495&lt;20, 20, IF(M495&gt;80, 80, M495)))</f>
        <v/>
      </c>
    </row>
    <row r="496" spans="1:14" x14ac:dyDescent="0.25">
      <c r="A496" s="11">
        <v>495</v>
      </c>
      <c r="B496" s="30"/>
      <c r="C496" s="25" t="str">
        <f t="shared" si="63"/>
        <v/>
      </c>
      <c r="D496" s="25" t="str">
        <f t="shared" si="67"/>
        <v/>
      </c>
      <c r="E496" s="25" t="str">
        <f t="shared" si="68"/>
        <v/>
      </c>
      <c r="F496" s="11" t="str">
        <f>IF('GACE Math 201'!E496="","",IF('GACE Math 201'!E496&lt;'ACT M to SAT M'!$A$2,'ACT M to SAT M'!$B$2,IF('GACE Math 201'!E496&gt;'ACT M to SAT M'!A$28,'ACT M to SAT M'!B$28,VLOOKUP(E496,'ACT M to SAT M'!A:B,2,FALSE))))</f>
        <v/>
      </c>
      <c r="G496" s="11" t="str">
        <f t="shared" si="64"/>
        <v/>
      </c>
      <c r="H496" s="11" t="str">
        <f t="shared" si="69"/>
        <v/>
      </c>
      <c r="I496" s="11" t="str">
        <f t="shared" si="65"/>
        <v/>
      </c>
      <c r="J496" s="11" t="str">
        <f t="shared" si="70"/>
        <v/>
      </c>
      <c r="K496" s="11" t="str">
        <f t="shared" si="66"/>
        <v/>
      </c>
      <c r="L496" s="11" t="str">
        <f t="shared" si="71"/>
        <v/>
      </c>
      <c r="M496" s="11" t="str">
        <f>IF('GACE Math 201'!B496="","",'SAT M to CBEST M'!$A$2+'SAT M to CBEST M'!$B$2*F496)</f>
        <v/>
      </c>
      <c r="N496" s="11" t="str">
        <f>IF('GACE Math 201'!B496="","", IF(M496&lt;20, 20, IF(M496&gt;80, 80, M496)))</f>
        <v/>
      </c>
    </row>
    <row r="497" spans="1:14" x14ac:dyDescent="0.25">
      <c r="A497" s="11">
        <v>496</v>
      </c>
      <c r="B497" s="30"/>
      <c r="C497" s="25" t="str">
        <f t="shared" si="63"/>
        <v/>
      </c>
      <c r="D497" s="25" t="str">
        <f t="shared" si="67"/>
        <v/>
      </c>
      <c r="E497" s="25" t="str">
        <f t="shared" si="68"/>
        <v/>
      </c>
      <c r="F497" s="11" t="str">
        <f>IF('GACE Math 201'!E497="","",IF('GACE Math 201'!E497&lt;'ACT M to SAT M'!$A$2,'ACT M to SAT M'!$B$2,IF('GACE Math 201'!E497&gt;'ACT M to SAT M'!A$28,'ACT M to SAT M'!B$28,VLOOKUP(E497,'ACT M to SAT M'!A:B,2,FALSE))))</f>
        <v/>
      </c>
      <c r="G497" s="11" t="str">
        <f t="shared" si="64"/>
        <v/>
      </c>
      <c r="H497" s="11" t="str">
        <f t="shared" si="69"/>
        <v/>
      </c>
      <c r="I497" s="11" t="str">
        <f t="shared" si="65"/>
        <v/>
      </c>
      <c r="J497" s="11" t="str">
        <f t="shared" si="70"/>
        <v/>
      </c>
      <c r="K497" s="11" t="str">
        <f t="shared" si="66"/>
        <v/>
      </c>
      <c r="L497" s="11" t="str">
        <f t="shared" si="71"/>
        <v/>
      </c>
      <c r="M497" s="11" t="str">
        <f>IF('GACE Math 201'!B497="","",'SAT M to CBEST M'!$A$2+'SAT M to CBEST M'!$B$2*F497)</f>
        <v/>
      </c>
      <c r="N497" s="11" t="str">
        <f>IF('GACE Math 201'!B497="","", IF(M497&lt;20, 20, IF(M497&gt;80, 80, M497)))</f>
        <v/>
      </c>
    </row>
    <row r="498" spans="1:14" x14ac:dyDescent="0.25">
      <c r="A498" s="11">
        <v>497</v>
      </c>
      <c r="B498" s="30"/>
      <c r="C498" s="25" t="str">
        <f t="shared" si="63"/>
        <v/>
      </c>
      <c r="D498" s="25" t="str">
        <f t="shared" si="67"/>
        <v/>
      </c>
      <c r="E498" s="25" t="str">
        <f t="shared" si="68"/>
        <v/>
      </c>
      <c r="F498" s="11" t="str">
        <f>IF('GACE Math 201'!E498="","",IF('GACE Math 201'!E498&lt;'ACT M to SAT M'!$A$2,'ACT M to SAT M'!$B$2,IF('GACE Math 201'!E498&gt;'ACT M to SAT M'!A$28,'ACT M to SAT M'!B$28,VLOOKUP(E498,'ACT M to SAT M'!A:B,2,FALSE))))</f>
        <v/>
      </c>
      <c r="G498" s="11" t="str">
        <f t="shared" si="64"/>
        <v/>
      </c>
      <c r="H498" s="11" t="str">
        <f t="shared" si="69"/>
        <v/>
      </c>
      <c r="I498" s="11" t="str">
        <f t="shared" si="65"/>
        <v/>
      </c>
      <c r="J498" s="11" t="str">
        <f t="shared" si="70"/>
        <v/>
      </c>
      <c r="K498" s="11" t="str">
        <f t="shared" si="66"/>
        <v/>
      </c>
      <c r="L498" s="11" t="str">
        <f t="shared" si="71"/>
        <v/>
      </c>
      <c r="M498" s="11" t="str">
        <f>IF('GACE Math 201'!B498="","",'SAT M to CBEST M'!$A$2+'SAT M to CBEST M'!$B$2*F498)</f>
        <v/>
      </c>
      <c r="N498" s="11" t="str">
        <f>IF('GACE Math 201'!B498="","", IF(M498&lt;20, 20, IF(M498&gt;80, 80, M498)))</f>
        <v/>
      </c>
    </row>
    <row r="499" spans="1:14" x14ac:dyDescent="0.25">
      <c r="A499" s="11">
        <v>498</v>
      </c>
      <c r="B499" s="30"/>
      <c r="C499" s="25" t="str">
        <f t="shared" si="63"/>
        <v/>
      </c>
      <c r="D499" s="25" t="str">
        <f t="shared" si="67"/>
        <v/>
      </c>
      <c r="E499" s="25" t="str">
        <f t="shared" si="68"/>
        <v/>
      </c>
      <c r="F499" s="11" t="str">
        <f>IF('GACE Math 201'!E499="","",IF('GACE Math 201'!E499&lt;'ACT M to SAT M'!$A$2,'ACT M to SAT M'!$B$2,IF('GACE Math 201'!E499&gt;'ACT M to SAT M'!A$28,'ACT M to SAT M'!B$28,VLOOKUP(E499,'ACT M to SAT M'!A:B,2,FALSE))))</f>
        <v/>
      </c>
      <c r="G499" s="11" t="str">
        <f t="shared" si="64"/>
        <v/>
      </c>
      <c r="H499" s="11" t="str">
        <f t="shared" si="69"/>
        <v/>
      </c>
      <c r="I499" s="11" t="str">
        <f t="shared" si="65"/>
        <v/>
      </c>
      <c r="J499" s="11" t="str">
        <f t="shared" si="70"/>
        <v/>
      </c>
      <c r="K499" s="11" t="str">
        <f t="shared" si="66"/>
        <v/>
      </c>
      <c r="L499" s="11" t="str">
        <f t="shared" si="71"/>
        <v/>
      </c>
      <c r="M499" s="11" t="str">
        <f>IF('GACE Math 201'!B499="","",'SAT M to CBEST M'!$A$2+'SAT M to CBEST M'!$B$2*F499)</f>
        <v/>
      </c>
      <c r="N499" s="11" t="str">
        <f>IF('GACE Math 201'!B499="","", IF(M499&lt;20, 20, IF(M499&gt;80, 80, M499)))</f>
        <v/>
      </c>
    </row>
    <row r="500" spans="1:14" x14ac:dyDescent="0.25">
      <c r="A500" s="11">
        <v>499</v>
      </c>
      <c r="B500" s="30"/>
      <c r="C500" s="25" t="str">
        <f t="shared" si="63"/>
        <v/>
      </c>
      <c r="D500" s="25" t="str">
        <f t="shared" si="67"/>
        <v/>
      </c>
      <c r="E500" s="25" t="str">
        <f t="shared" si="68"/>
        <v/>
      </c>
      <c r="F500" s="11" t="str">
        <f>IF('GACE Math 201'!E500="","",IF('GACE Math 201'!E500&lt;'ACT M to SAT M'!$A$2,'ACT M to SAT M'!$B$2,IF('GACE Math 201'!E500&gt;'ACT M to SAT M'!A$28,'ACT M to SAT M'!B$28,VLOOKUP(E500,'ACT M to SAT M'!A:B,2,FALSE))))</f>
        <v/>
      </c>
      <c r="G500" s="11" t="str">
        <f t="shared" si="64"/>
        <v/>
      </c>
      <c r="H500" s="11" t="str">
        <f t="shared" si="69"/>
        <v/>
      </c>
      <c r="I500" s="11" t="str">
        <f t="shared" si="65"/>
        <v/>
      </c>
      <c r="J500" s="11" t="str">
        <f t="shared" si="70"/>
        <v/>
      </c>
      <c r="K500" s="11" t="str">
        <f t="shared" si="66"/>
        <v/>
      </c>
      <c r="L500" s="11" t="str">
        <f t="shared" si="71"/>
        <v/>
      </c>
      <c r="M500" s="11" t="str">
        <f>IF('GACE Math 201'!B500="","",'SAT M to CBEST M'!$A$2+'SAT M to CBEST M'!$B$2*F500)</f>
        <v/>
      </c>
      <c r="N500" s="11" t="str">
        <f>IF('GACE Math 201'!B500="","", IF(M500&lt;20, 20, IF(M500&gt;80, 80, M500)))</f>
        <v/>
      </c>
    </row>
    <row r="501" spans="1:14" x14ac:dyDescent="0.25">
      <c r="A501" s="11">
        <v>500</v>
      </c>
      <c r="B501" s="30"/>
      <c r="C501" s="25" t="str">
        <f t="shared" si="63"/>
        <v/>
      </c>
      <c r="D501" s="25" t="str">
        <f t="shared" si="67"/>
        <v/>
      </c>
      <c r="E501" s="25" t="str">
        <f t="shared" si="68"/>
        <v/>
      </c>
      <c r="F501" s="11" t="str">
        <f>IF('GACE Math 201'!E501="","",IF('GACE Math 201'!E501&lt;'ACT M to SAT M'!$A$2,'ACT M to SAT M'!$B$2,IF('GACE Math 201'!E501&gt;'ACT M to SAT M'!A$28,'ACT M to SAT M'!B$28,VLOOKUP(E501,'ACT M to SAT M'!A:B,2,FALSE))))</f>
        <v/>
      </c>
      <c r="G501" s="11" t="str">
        <f t="shared" si="64"/>
        <v/>
      </c>
      <c r="H501" s="11" t="str">
        <f t="shared" si="69"/>
        <v/>
      </c>
      <c r="I501" s="11" t="str">
        <f t="shared" si="65"/>
        <v/>
      </c>
      <c r="J501" s="11" t="str">
        <f t="shared" si="70"/>
        <v/>
      </c>
      <c r="K501" s="11" t="str">
        <f t="shared" si="66"/>
        <v/>
      </c>
      <c r="L501" s="11" t="str">
        <f t="shared" si="71"/>
        <v/>
      </c>
      <c r="M501" s="11" t="str">
        <f>IF('GACE Math 201'!B501="","",'SAT M to CBEST M'!$A$2+'SAT M to CBEST M'!$B$2*F501)</f>
        <v/>
      </c>
      <c r="N501" s="11" t="str">
        <f>IF('GACE Math 201'!B501="","", IF(M501&lt;20, 20, IF(M501&gt;80, 80, M501)))</f>
        <v/>
      </c>
    </row>
    <row r="502" spans="1:14" x14ac:dyDescent="0.25">
      <c r="A502" s="11">
        <v>501</v>
      </c>
      <c r="B502" s="30"/>
      <c r="C502" s="25" t="str">
        <f t="shared" si="63"/>
        <v/>
      </c>
      <c r="D502" s="25" t="str">
        <f t="shared" si="67"/>
        <v/>
      </c>
      <c r="E502" s="25" t="str">
        <f t="shared" si="68"/>
        <v/>
      </c>
      <c r="F502" s="11" t="str">
        <f>IF('GACE Math 201'!E502="","",IF('GACE Math 201'!E502&lt;'ACT M to SAT M'!$A$2,'ACT M to SAT M'!$B$2,IF('GACE Math 201'!E502&gt;'ACT M to SAT M'!A$28,'ACT M to SAT M'!B$28,VLOOKUP(E502,'ACT M to SAT M'!A:B,2,FALSE))))</f>
        <v/>
      </c>
      <c r="G502" s="11" t="str">
        <f t="shared" si="64"/>
        <v/>
      </c>
      <c r="H502" s="11" t="str">
        <f t="shared" si="69"/>
        <v/>
      </c>
      <c r="I502" s="11" t="str">
        <f t="shared" si="65"/>
        <v/>
      </c>
      <c r="J502" s="11" t="str">
        <f t="shared" si="70"/>
        <v/>
      </c>
      <c r="K502" s="11" t="str">
        <f t="shared" si="66"/>
        <v/>
      </c>
      <c r="L502" s="11" t="str">
        <f t="shared" si="71"/>
        <v/>
      </c>
      <c r="M502" s="11" t="str">
        <f>IF('GACE Math 201'!B502="","",'SAT M to CBEST M'!$A$2+'SAT M to CBEST M'!$B$2*F502)</f>
        <v/>
      </c>
      <c r="N502" s="11" t="str">
        <f>IF('GACE Math 201'!B502="","", IF(M502&lt;20, 20, IF(M502&gt;80, 80, M502)))</f>
        <v/>
      </c>
    </row>
    <row r="503" spans="1:14" x14ac:dyDescent="0.25">
      <c r="A503" s="11">
        <v>502</v>
      </c>
      <c r="B503" s="30"/>
      <c r="C503" s="25" t="str">
        <f t="shared" si="63"/>
        <v/>
      </c>
      <c r="D503" s="25" t="str">
        <f t="shared" si="67"/>
        <v/>
      </c>
      <c r="E503" s="25" t="str">
        <f t="shared" si="68"/>
        <v/>
      </c>
      <c r="F503" s="11" t="str">
        <f>IF('GACE Math 201'!E503="","",IF('GACE Math 201'!E503&lt;'ACT M to SAT M'!$A$2,'ACT M to SAT M'!$B$2,IF('GACE Math 201'!E503&gt;'ACT M to SAT M'!A$28,'ACT M to SAT M'!B$28,VLOOKUP(E503,'ACT M to SAT M'!A:B,2,FALSE))))</f>
        <v/>
      </c>
      <c r="G503" s="11" t="str">
        <f t="shared" si="64"/>
        <v/>
      </c>
      <c r="H503" s="11" t="str">
        <f t="shared" si="69"/>
        <v/>
      </c>
      <c r="I503" s="11" t="str">
        <f t="shared" si="65"/>
        <v/>
      </c>
      <c r="J503" s="11" t="str">
        <f t="shared" si="70"/>
        <v/>
      </c>
      <c r="K503" s="11" t="str">
        <f t="shared" si="66"/>
        <v/>
      </c>
      <c r="L503" s="11" t="str">
        <f t="shared" si="71"/>
        <v/>
      </c>
      <c r="M503" s="11" t="str">
        <f>IF('GACE Math 201'!B503="","",'SAT M to CBEST M'!$A$2+'SAT M to CBEST M'!$B$2*F503)</f>
        <v/>
      </c>
      <c r="N503" s="11" t="str">
        <f>IF('GACE Math 201'!B503="","", IF(M503&lt;20, 20, IF(M503&gt;80, 80, M503)))</f>
        <v/>
      </c>
    </row>
    <row r="504" spans="1:14" x14ac:dyDescent="0.25">
      <c r="A504" s="11">
        <v>503</v>
      </c>
      <c r="B504" s="30"/>
      <c r="C504" s="25" t="str">
        <f t="shared" si="63"/>
        <v/>
      </c>
      <c r="D504" s="25" t="str">
        <f t="shared" si="67"/>
        <v/>
      </c>
      <c r="E504" s="25" t="str">
        <f t="shared" si="68"/>
        <v/>
      </c>
      <c r="F504" s="11" t="str">
        <f>IF('GACE Math 201'!E504="","",IF('GACE Math 201'!E504&lt;'ACT M to SAT M'!$A$2,'ACT M to SAT M'!$B$2,IF('GACE Math 201'!E504&gt;'ACT M to SAT M'!A$28,'ACT M to SAT M'!B$28,VLOOKUP(E504,'ACT M to SAT M'!A:B,2,FALSE))))</f>
        <v/>
      </c>
      <c r="G504" s="11" t="str">
        <f t="shared" si="64"/>
        <v/>
      </c>
      <c r="H504" s="11" t="str">
        <f t="shared" si="69"/>
        <v/>
      </c>
      <c r="I504" s="11" t="str">
        <f t="shared" si="65"/>
        <v/>
      </c>
      <c r="J504" s="11" t="str">
        <f t="shared" si="70"/>
        <v/>
      </c>
      <c r="K504" s="11" t="str">
        <f t="shared" si="66"/>
        <v/>
      </c>
      <c r="L504" s="11" t="str">
        <f t="shared" si="71"/>
        <v/>
      </c>
      <c r="M504" s="11" t="str">
        <f>IF('GACE Math 201'!B504="","",'SAT M to CBEST M'!$A$2+'SAT M to CBEST M'!$B$2*F504)</f>
        <v/>
      </c>
      <c r="N504" s="11" t="str">
        <f>IF('GACE Math 201'!B504="","", IF(M504&lt;20, 20, IF(M504&gt;80, 80, M504)))</f>
        <v/>
      </c>
    </row>
    <row r="505" spans="1:14" x14ac:dyDescent="0.25">
      <c r="A505" s="11">
        <v>504</v>
      </c>
      <c r="B505" s="30"/>
      <c r="C505" s="25" t="str">
        <f t="shared" si="63"/>
        <v/>
      </c>
      <c r="D505" s="25" t="str">
        <f t="shared" si="67"/>
        <v/>
      </c>
      <c r="E505" s="25" t="str">
        <f t="shared" si="68"/>
        <v/>
      </c>
      <c r="F505" s="11" t="str">
        <f>IF('GACE Math 201'!E505="","",IF('GACE Math 201'!E505&lt;'ACT M to SAT M'!$A$2,'ACT M to SAT M'!$B$2,IF('GACE Math 201'!E505&gt;'ACT M to SAT M'!A$28,'ACT M to SAT M'!B$28,VLOOKUP(E505,'ACT M to SAT M'!A:B,2,FALSE))))</f>
        <v/>
      </c>
      <c r="G505" s="11" t="str">
        <f t="shared" si="64"/>
        <v/>
      </c>
      <c r="H505" s="11" t="str">
        <f t="shared" si="69"/>
        <v/>
      </c>
      <c r="I505" s="11" t="str">
        <f t="shared" si="65"/>
        <v/>
      </c>
      <c r="J505" s="11" t="str">
        <f t="shared" si="70"/>
        <v/>
      </c>
      <c r="K505" s="11" t="str">
        <f t="shared" si="66"/>
        <v/>
      </c>
      <c r="L505" s="11" t="str">
        <f t="shared" si="71"/>
        <v/>
      </c>
      <c r="M505" s="11" t="str">
        <f>IF('GACE Math 201'!B505="","",'SAT M to CBEST M'!$A$2+'SAT M to CBEST M'!$B$2*F505)</f>
        <v/>
      </c>
      <c r="N505" s="11" t="str">
        <f>IF('GACE Math 201'!B505="","", IF(M505&lt;20, 20, IF(M505&gt;80, 80, M505)))</f>
        <v/>
      </c>
    </row>
    <row r="506" spans="1:14" x14ac:dyDescent="0.25">
      <c r="A506" s="11">
        <v>505</v>
      </c>
      <c r="B506" s="30"/>
      <c r="C506" s="25" t="str">
        <f t="shared" si="63"/>
        <v/>
      </c>
      <c r="D506" s="25" t="str">
        <f t="shared" si="67"/>
        <v/>
      </c>
      <c r="E506" s="25" t="str">
        <f t="shared" si="68"/>
        <v/>
      </c>
      <c r="F506" s="11" t="str">
        <f>IF('GACE Math 201'!E506="","",IF('GACE Math 201'!E506&lt;'ACT M to SAT M'!$A$2,'ACT M to SAT M'!$B$2,IF('GACE Math 201'!E506&gt;'ACT M to SAT M'!A$28,'ACT M to SAT M'!B$28,VLOOKUP(E506,'ACT M to SAT M'!A:B,2,FALSE))))</f>
        <v/>
      </c>
      <c r="G506" s="11" t="str">
        <f t="shared" si="64"/>
        <v/>
      </c>
      <c r="H506" s="11" t="str">
        <f t="shared" si="69"/>
        <v/>
      </c>
      <c r="I506" s="11" t="str">
        <f t="shared" si="65"/>
        <v/>
      </c>
      <c r="J506" s="11" t="str">
        <f t="shared" si="70"/>
        <v/>
      </c>
      <c r="K506" s="11" t="str">
        <f t="shared" si="66"/>
        <v/>
      </c>
      <c r="L506" s="11" t="str">
        <f t="shared" si="71"/>
        <v/>
      </c>
      <c r="M506" s="11" t="str">
        <f>IF('GACE Math 201'!B506="","",'SAT M to CBEST M'!$A$2+'SAT M to CBEST M'!$B$2*F506)</f>
        <v/>
      </c>
      <c r="N506" s="11" t="str">
        <f>IF('GACE Math 201'!B506="","", IF(M506&lt;20, 20, IF(M506&gt;80, 80, M506)))</f>
        <v/>
      </c>
    </row>
    <row r="507" spans="1:14" x14ac:dyDescent="0.25">
      <c r="A507" s="11">
        <v>506</v>
      </c>
      <c r="B507" s="30"/>
      <c r="C507" s="25" t="str">
        <f t="shared" si="63"/>
        <v/>
      </c>
      <c r="D507" s="25" t="str">
        <f t="shared" si="67"/>
        <v/>
      </c>
      <c r="E507" s="25" t="str">
        <f t="shared" si="68"/>
        <v/>
      </c>
      <c r="F507" s="11" t="str">
        <f>IF('GACE Math 201'!E507="","",IF('GACE Math 201'!E507&lt;'ACT M to SAT M'!$A$2,'ACT M to SAT M'!$B$2,IF('GACE Math 201'!E507&gt;'ACT M to SAT M'!A$28,'ACT M to SAT M'!B$28,VLOOKUP(E507,'ACT M to SAT M'!A:B,2,FALSE))))</f>
        <v/>
      </c>
      <c r="G507" s="11" t="str">
        <f t="shared" si="64"/>
        <v/>
      </c>
      <c r="H507" s="11" t="str">
        <f t="shared" si="69"/>
        <v/>
      </c>
      <c r="I507" s="11" t="str">
        <f t="shared" si="65"/>
        <v/>
      </c>
      <c r="J507" s="11" t="str">
        <f t="shared" si="70"/>
        <v/>
      </c>
      <c r="K507" s="11" t="str">
        <f t="shared" si="66"/>
        <v/>
      </c>
      <c r="L507" s="11" t="str">
        <f t="shared" si="71"/>
        <v/>
      </c>
      <c r="M507" s="11" t="str">
        <f>IF('GACE Math 201'!B507="","",'SAT M to CBEST M'!$A$2+'SAT M to CBEST M'!$B$2*F507)</f>
        <v/>
      </c>
      <c r="N507" s="11" t="str">
        <f>IF('GACE Math 201'!B507="","", IF(M507&lt;20, 20, IF(M507&gt;80, 80, M507)))</f>
        <v/>
      </c>
    </row>
    <row r="508" spans="1:14" x14ac:dyDescent="0.25">
      <c r="A508" s="11">
        <v>507</v>
      </c>
      <c r="B508" s="30"/>
      <c r="C508" s="25" t="str">
        <f t="shared" si="63"/>
        <v/>
      </c>
      <c r="D508" s="25" t="str">
        <f t="shared" si="67"/>
        <v/>
      </c>
      <c r="E508" s="25" t="str">
        <f t="shared" si="68"/>
        <v/>
      </c>
      <c r="F508" s="11" t="str">
        <f>IF('GACE Math 201'!E508="","",IF('GACE Math 201'!E508&lt;'ACT M to SAT M'!$A$2,'ACT M to SAT M'!$B$2,IF('GACE Math 201'!E508&gt;'ACT M to SAT M'!A$28,'ACT M to SAT M'!B$28,VLOOKUP(E508,'ACT M to SAT M'!A:B,2,FALSE))))</f>
        <v/>
      </c>
      <c r="G508" s="11" t="str">
        <f t="shared" si="64"/>
        <v/>
      </c>
      <c r="H508" s="11" t="str">
        <f t="shared" si="69"/>
        <v/>
      </c>
      <c r="I508" s="11" t="str">
        <f t="shared" si="65"/>
        <v/>
      </c>
      <c r="J508" s="11" t="str">
        <f t="shared" si="70"/>
        <v/>
      </c>
      <c r="K508" s="11" t="str">
        <f t="shared" si="66"/>
        <v/>
      </c>
      <c r="L508" s="11" t="str">
        <f t="shared" si="71"/>
        <v/>
      </c>
      <c r="M508" s="11" t="str">
        <f>IF('GACE Math 201'!B508="","",'SAT M to CBEST M'!$A$2+'SAT M to CBEST M'!$B$2*F508)</f>
        <v/>
      </c>
      <c r="N508" s="11" t="str">
        <f>IF('GACE Math 201'!B508="","", IF(M508&lt;20, 20, IF(M508&gt;80, 80, M508)))</f>
        <v/>
      </c>
    </row>
    <row r="509" spans="1:14" x14ac:dyDescent="0.25">
      <c r="A509" s="11">
        <v>508</v>
      </c>
      <c r="B509" s="30"/>
      <c r="C509" s="25" t="str">
        <f t="shared" si="63"/>
        <v/>
      </c>
      <c r="D509" s="25" t="str">
        <f t="shared" si="67"/>
        <v/>
      </c>
      <c r="E509" s="25" t="str">
        <f t="shared" si="68"/>
        <v/>
      </c>
      <c r="F509" s="11" t="str">
        <f>IF('GACE Math 201'!E509="","",IF('GACE Math 201'!E509&lt;'ACT M to SAT M'!$A$2,'ACT M to SAT M'!$B$2,IF('GACE Math 201'!E509&gt;'ACT M to SAT M'!A$28,'ACT M to SAT M'!B$28,VLOOKUP(E509,'ACT M to SAT M'!A:B,2,FALSE))))</f>
        <v/>
      </c>
      <c r="G509" s="11" t="str">
        <f t="shared" si="64"/>
        <v/>
      </c>
      <c r="H509" s="11" t="str">
        <f t="shared" si="69"/>
        <v/>
      </c>
      <c r="I509" s="11" t="str">
        <f t="shared" si="65"/>
        <v/>
      </c>
      <c r="J509" s="11" t="str">
        <f t="shared" si="70"/>
        <v/>
      </c>
      <c r="K509" s="11" t="str">
        <f t="shared" si="66"/>
        <v/>
      </c>
      <c r="L509" s="11" t="str">
        <f t="shared" si="71"/>
        <v/>
      </c>
      <c r="M509" s="11" t="str">
        <f>IF('GACE Math 201'!B509="","",'SAT M to CBEST M'!$A$2+'SAT M to CBEST M'!$B$2*F509)</f>
        <v/>
      </c>
      <c r="N509" s="11" t="str">
        <f>IF('GACE Math 201'!B509="","", IF(M509&lt;20, 20, IF(M509&gt;80, 80, M509)))</f>
        <v/>
      </c>
    </row>
    <row r="510" spans="1:14" x14ac:dyDescent="0.25">
      <c r="A510" s="11">
        <v>509</v>
      </c>
      <c r="B510" s="30"/>
      <c r="C510" s="25" t="str">
        <f t="shared" si="63"/>
        <v/>
      </c>
      <c r="D510" s="25" t="str">
        <f t="shared" si="67"/>
        <v/>
      </c>
      <c r="E510" s="25" t="str">
        <f t="shared" si="68"/>
        <v/>
      </c>
      <c r="F510" s="11" t="str">
        <f>IF('GACE Math 201'!E510="","",IF('GACE Math 201'!E510&lt;'ACT M to SAT M'!$A$2,'ACT M to SAT M'!$B$2,IF('GACE Math 201'!E510&gt;'ACT M to SAT M'!A$28,'ACT M to SAT M'!B$28,VLOOKUP(E510,'ACT M to SAT M'!A:B,2,FALSE))))</f>
        <v/>
      </c>
      <c r="G510" s="11" t="str">
        <f t="shared" si="64"/>
        <v/>
      </c>
      <c r="H510" s="11" t="str">
        <f t="shared" si="69"/>
        <v/>
      </c>
      <c r="I510" s="11" t="str">
        <f t="shared" si="65"/>
        <v/>
      </c>
      <c r="J510" s="11" t="str">
        <f t="shared" si="70"/>
        <v/>
      </c>
      <c r="K510" s="11" t="str">
        <f t="shared" si="66"/>
        <v/>
      </c>
      <c r="L510" s="11" t="str">
        <f t="shared" si="71"/>
        <v/>
      </c>
      <c r="M510" s="11" t="str">
        <f>IF('GACE Math 201'!B510="","",'SAT M to CBEST M'!$A$2+'SAT M to CBEST M'!$B$2*F510)</f>
        <v/>
      </c>
      <c r="N510" s="11" t="str">
        <f>IF('GACE Math 201'!B510="","", IF(M510&lt;20, 20, IF(M510&gt;80, 80, M510)))</f>
        <v/>
      </c>
    </row>
    <row r="511" spans="1:14" x14ac:dyDescent="0.25">
      <c r="A511" s="11">
        <v>510</v>
      </c>
      <c r="B511" s="30"/>
      <c r="C511" s="25" t="str">
        <f t="shared" si="63"/>
        <v/>
      </c>
      <c r="D511" s="25" t="str">
        <f t="shared" si="67"/>
        <v/>
      </c>
      <c r="E511" s="25" t="str">
        <f t="shared" si="68"/>
        <v/>
      </c>
      <c r="F511" s="11" t="str">
        <f>IF('GACE Math 201'!E511="","",IF('GACE Math 201'!E511&lt;'ACT M to SAT M'!$A$2,'ACT M to SAT M'!$B$2,IF('GACE Math 201'!E511&gt;'ACT M to SAT M'!A$28,'ACT M to SAT M'!B$28,VLOOKUP(E511,'ACT M to SAT M'!A:B,2,FALSE))))</f>
        <v/>
      </c>
      <c r="G511" s="11" t="str">
        <f t="shared" si="64"/>
        <v/>
      </c>
      <c r="H511" s="11" t="str">
        <f t="shared" si="69"/>
        <v/>
      </c>
      <c r="I511" s="11" t="str">
        <f t="shared" si="65"/>
        <v/>
      </c>
      <c r="J511" s="11" t="str">
        <f t="shared" si="70"/>
        <v/>
      </c>
      <c r="K511" s="11" t="str">
        <f t="shared" si="66"/>
        <v/>
      </c>
      <c r="L511" s="11" t="str">
        <f t="shared" si="71"/>
        <v/>
      </c>
      <c r="M511" s="11" t="str">
        <f>IF('GACE Math 201'!B511="","",'SAT M to CBEST M'!$A$2+'SAT M to CBEST M'!$B$2*F511)</f>
        <v/>
      </c>
      <c r="N511" s="11" t="str">
        <f>IF('GACE Math 201'!B511="","", IF(M511&lt;20, 20, IF(M511&gt;80, 80, M511)))</f>
        <v/>
      </c>
    </row>
    <row r="512" spans="1:14" x14ac:dyDescent="0.25">
      <c r="A512" s="11">
        <v>511</v>
      </c>
      <c r="B512" s="30"/>
      <c r="C512" s="25" t="str">
        <f t="shared" si="63"/>
        <v/>
      </c>
      <c r="D512" s="25" t="str">
        <f t="shared" si="67"/>
        <v/>
      </c>
      <c r="E512" s="25" t="str">
        <f t="shared" si="68"/>
        <v/>
      </c>
      <c r="F512" s="11" t="str">
        <f>IF('GACE Math 201'!E512="","",IF('GACE Math 201'!E512&lt;'ACT M to SAT M'!$A$2,'ACT M to SAT M'!$B$2,IF('GACE Math 201'!E512&gt;'ACT M to SAT M'!A$28,'ACT M to SAT M'!B$28,VLOOKUP(E512,'ACT M to SAT M'!A:B,2,FALSE))))</f>
        <v/>
      </c>
      <c r="G512" s="11" t="str">
        <f t="shared" si="64"/>
        <v/>
      </c>
      <c r="H512" s="11" t="str">
        <f t="shared" si="69"/>
        <v/>
      </c>
      <c r="I512" s="11" t="str">
        <f t="shared" si="65"/>
        <v/>
      </c>
      <c r="J512" s="11" t="str">
        <f t="shared" si="70"/>
        <v/>
      </c>
      <c r="K512" s="11" t="str">
        <f t="shared" si="66"/>
        <v/>
      </c>
      <c r="L512" s="11" t="str">
        <f t="shared" si="71"/>
        <v/>
      </c>
      <c r="M512" s="11" t="str">
        <f>IF('GACE Math 201'!B512="","",'SAT M to CBEST M'!$A$2+'SAT M to CBEST M'!$B$2*F512)</f>
        <v/>
      </c>
      <c r="N512" s="11" t="str">
        <f>IF('GACE Math 201'!B512="","", IF(M512&lt;20, 20, IF(M512&gt;80, 80, M512)))</f>
        <v/>
      </c>
    </row>
    <row r="513" spans="1:14" x14ac:dyDescent="0.25">
      <c r="A513" s="11">
        <v>512</v>
      </c>
      <c r="B513" s="30"/>
      <c r="C513" s="25" t="str">
        <f t="shared" si="63"/>
        <v/>
      </c>
      <c r="D513" s="25" t="str">
        <f t="shared" si="67"/>
        <v/>
      </c>
      <c r="E513" s="25" t="str">
        <f t="shared" si="68"/>
        <v/>
      </c>
      <c r="F513" s="11" t="str">
        <f>IF('GACE Math 201'!E513="","",IF('GACE Math 201'!E513&lt;'ACT M to SAT M'!$A$2,'ACT M to SAT M'!$B$2,IF('GACE Math 201'!E513&gt;'ACT M to SAT M'!A$28,'ACT M to SAT M'!B$28,VLOOKUP(E513,'ACT M to SAT M'!A:B,2,FALSE))))</f>
        <v/>
      </c>
      <c r="G513" s="11" t="str">
        <f t="shared" si="64"/>
        <v/>
      </c>
      <c r="H513" s="11" t="str">
        <f t="shared" si="69"/>
        <v/>
      </c>
      <c r="I513" s="11" t="str">
        <f t="shared" si="65"/>
        <v/>
      </c>
      <c r="J513" s="11" t="str">
        <f t="shared" si="70"/>
        <v/>
      </c>
      <c r="K513" s="11" t="str">
        <f t="shared" si="66"/>
        <v/>
      </c>
      <c r="L513" s="11" t="str">
        <f t="shared" si="71"/>
        <v/>
      </c>
      <c r="M513" s="11" t="str">
        <f>IF('GACE Math 201'!B513="","",'SAT M to CBEST M'!$A$2+'SAT M to CBEST M'!$B$2*F513)</f>
        <v/>
      </c>
      <c r="N513" s="11" t="str">
        <f>IF('GACE Math 201'!B513="","", IF(M513&lt;20, 20, IF(M513&gt;80, 80, M513)))</f>
        <v/>
      </c>
    </row>
    <row r="514" spans="1:14" x14ac:dyDescent="0.25">
      <c r="A514" s="11">
        <v>513</v>
      </c>
      <c r="B514" s="30"/>
      <c r="C514" s="25" t="str">
        <f t="shared" ref="C514:C577" si="72">IF(B514="","",IF(B514&gt;=250, upperinterceptPAAM201toACTM+B514*upperslopePAAM201toACTM, lowerinterceptPAAM201toACTM+B514*lowerslopePAAM201toACTM))</f>
        <v/>
      </c>
      <c r="D514" s="25" t="str">
        <f t="shared" si="67"/>
        <v/>
      </c>
      <c r="E514" s="25" t="str">
        <f t="shared" si="68"/>
        <v/>
      </c>
      <c r="F514" s="11" t="str">
        <f>IF('GACE Math 201'!E514="","",IF('GACE Math 201'!E514&lt;'ACT M to SAT M'!$A$2,'ACT M to SAT M'!$B$2,IF('GACE Math 201'!E514&gt;'ACT M to SAT M'!A$28,'ACT M to SAT M'!B$28,VLOOKUP(E514,'ACT M to SAT M'!A:B,2,FALSE))))</f>
        <v/>
      </c>
      <c r="G514" s="11" t="str">
        <f t="shared" ref="G514:G577" si="73">IF(B514="","",interceptACTMtoPCM5732+slopeACTMtoPCM5732*E514)</f>
        <v/>
      </c>
      <c r="H514" s="11" t="str">
        <f t="shared" si="69"/>
        <v/>
      </c>
      <c r="I514" s="11" t="str">
        <f t="shared" ref="I514:I577" si="74">IF(B514="","",interceptACTMtoPCM5733+slopeACTMtoPCM5733*E514)</f>
        <v/>
      </c>
      <c r="J514" s="11" t="str">
        <f t="shared" si="70"/>
        <v/>
      </c>
      <c r="K514" s="11" t="str">
        <f t="shared" ref="K514:K577" si="75">IF(B514="","",IF(E514&gt;=16, upperinterceptACTMtoPAAM211+E514*upperslopeACTMtoPAAM211, lowerinterceptACTMtoPAAM211+E514*lowerslopeACTMtoPAAM211))</f>
        <v/>
      </c>
      <c r="L514" s="11" t="str">
        <f t="shared" si="71"/>
        <v/>
      </c>
      <c r="M514" s="11" t="str">
        <f>IF('GACE Math 201'!B514="","",'SAT M to CBEST M'!$A$2+'SAT M to CBEST M'!$B$2*F514)</f>
        <v/>
      </c>
      <c r="N514" s="11" t="str">
        <f>IF('GACE Math 201'!B514="","", IF(M514&lt;20, 20, IF(M514&gt;80, 80, M514)))</f>
        <v/>
      </c>
    </row>
    <row r="515" spans="1:14" x14ac:dyDescent="0.25">
      <c r="A515" s="11">
        <v>514</v>
      </c>
      <c r="B515" s="30"/>
      <c r="C515" s="25" t="str">
        <f t="shared" si="72"/>
        <v/>
      </c>
      <c r="D515" s="25" t="str">
        <f t="shared" ref="D515:D578" si="76">IF(B515="","", IF(C515&lt;1, 1, IF(C515&gt;36, 36, C515)))</f>
        <v/>
      </c>
      <c r="E515" s="25" t="str">
        <f t="shared" ref="E515:E578" si="77">IF(ISBLANK(B515), "", ROUND(D515, 0))</f>
        <v/>
      </c>
      <c r="F515" s="11" t="str">
        <f>IF('GACE Math 201'!E515="","",IF('GACE Math 201'!E515&lt;'ACT M to SAT M'!$A$2,'ACT M to SAT M'!$B$2,IF('GACE Math 201'!E515&gt;'ACT M to SAT M'!A$28,'ACT M to SAT M'!B$28,VLOOKUP(E515,'ACT M to SAT M'!A:B,2,FALSE))))</f>
        <v/>
      </c>
      <c r="G515" s="11" t="str">
        <f t="shared" si="73"/>
        <v/>
      </c>
      <c r="H515" s="11" t="str">
        <f t="shared" ref="H515:H578" si="78">IF(B515="","", IF(G515&lt;100, 100, IF(G515&gt;200, 200, G515)))</f>
        <v/>
      </c>
      <c r="I515" s="11" t="str">
        <f t="shared" si="74"/>
        <v/>
      </c>
      <c r="J515" s="11" t="str">
        <f t="shared" ref="J515:J578" si="79">IF(B515="","", IF(I515&lt;100, 100, IF(I515&gt;200, 200, I515)))</f>
        <v/>
      </c>
      <c r="K515" s="11" t="str">
        <f t="shared" si="75"/>
        <v/>
      </c>
      <c r="L515" s="11" t="str">
        <f t="shared" ref="L515:L578" si="80">IF(B515="","", IF(K515&lt;100, 100, IF(K515&gt;300, 300, K515)))</f>
        <v/>
      </c>
      <c r="M515" s="11" t="str">
        <f>IF('GACE Math 201'!B515="","",'SAT M to CBEST M'!$A$2+'SAT M to CBEST M'!$B$2*F515)</f>
        <v/>
      </c>
      <c r="N515" s="11" t="str">
        <f>IF('GACE Math 201'!B515="","", IF(M515&lt;20, 20, IF(M515&gt;80, 80, M515)))</f>
        <v/>
      </c>
    </row>
    <row r="516" spans="1:14" x14ac:dyDescent="0.25">
      <c r="A516" s="11">
        <v>515</v>
      </c>
      <c r="B516" s="30"/>
      <c r="C516" s="25" t="str">
        <f t="shared" si="72"/>
        <v/>
      </c>
      <c r="D516" s="25" t="str">
        <f t="shared" si="76"/>
        <v/>
      </c>
      <c r="E516" s="25" t="str">
        <f t="shared" si="77"/>
        <v/>
      </c>
      <c r="F516" s="11" t="str">
        <f>IF('GACE Math 201'!E516="","",IF('GACE Math 201'!E516&lt;'ACT M to SAT M'!$A$2,'ACT M to SAT M'!$B$2,IF('GACE Math 201'!E516&gt;'ACT M to SAT M'!A$28,'ACT M to SAT M'!B$28,VLOOKUP(E516,'ACT M to SAT M'!A:B,2,FALSE))))</f>
        <v/>
      </c>
      <c r="G516" s="11" t="str">
        <f t="shared" si="73"/>
        <v/>
      </c>
      <c r="H516" s="11" t="str">
        <f t="shared" si="78"/>
        <v/>
      </c>
      <c r="I516" s="11" t="str">
        <f t="shared" si="74"/>
        <v/>
      </c>
      <c r="J516" s="11" t="str">
        <f t="shared" si="79"/>
        <v/>
      </c>
      <c r="K516" s="11" t="str">
        <f t="shared" si="75"/>
        <v/>
      </c>
      <c r="L516" s="11" t="str">
        <f t="shared" si="80"/>
        <v/>
      </c>
      <c r="M516" s="11" t="str">
        <f>IF('GACE Math 201'!B516="","",'SAT M to CBEST M'!$A$2+'SAT M to CBEST M'!$B$2*F516)</f>
        <v/>
      </c>
      <c r="N516" s="11" t="str">
        <f>IF('GACE Math 201'!B516="","", IF(M516&lt;20, 20, IF(M516&gt;80, 80, M516)))</f>
        <v/>
      </c>
    </row>
    <row r="517" spans="1:14" x14ac:dyDescent="0.25">
      <c r="A517" s="11">
        <v>516</v>
      </c>
      <c r="B517" s="30"/>
      <c r="C517" s="25" t="str">
        <f t="shared" si="72"/>
        <v/>
      </c>
      <c r="D517" s="25" t="str">
        <f t="shared" si="76"/>
        <v/>
      </c>
      <c r="E517" s="25" t="str">
        <f t="shared" si="77"/>
        <v/>
      </c>
      <c r="F517" s="11" t="str">
        <f>IF('GACE Math 201'!E517="","",IF('GACE Math 201'!E517&lt;'ACT M to SAT M'!$A$2,'ACT M to SAT M'!$B$2,IF('GACE Math 201'!E517&gt;'ACT M to SAT M'!A$28,'ACT M to SAT M'!B$28,VLOOKUP(E517,'ACT M to SAT M'!A:B,2,FALSE))))</f>
        <v/>
      </c>
      <c r="G517" s="11" t="str">
        <f t="shared" si="73"/>
        <v/>
      </c>
      <c r="H517" s="11" t="str">
        <f t="shared" si="78"/>
        <v/>
      </c>
      <c r="I517" s="11" t="str">
        <f t="shared" si="74"/>
        <v/>
      </c>
      <c r="J517" s="11" t="str">
        <f t="shared" si="79"/>
        <v/>
      </c>
      <c r="K517" s="11" t="str">
        <f t="shared" si="75"/>
        <v/>
      </c>
      <c r="L517" s="11" t="str">
        <f t="shared" si="80"/>
        <v/>
      </c>
      <c r="M517" s="11" t="str">
        <f>IF('GACE Math 201'!B517="","",'SAT M to CBEST M'!$A$2+'SAT M to CBEST M'!$B$2*F517)</f>
        <v/>
      </c>
      <c r="N517" s="11" t="str">
        <f>IF('GACE Math 201'!B517="","", IF(M517&lt;20, 20, IF(M517&gt;80, 80, M517)))</f>
        <v/>
      </c>
    </row>
    <row r="518" spans="1:14" x14ac:dyDescent="0.25">
      <c r="A518" s="11">
        <v>517</v>
      </c>
      <c r="B518" s="30"/>
      <c r="C518" s="25" t="str">
        <f t="shared" si="72"/>
        <v/>
      </c>
      <c r="D518" s="25" t="str">
        <f t="shared" si="76"/>
        <v/>
      </c>
      <c r="E518" s="25" t="str">
        <f t="shared" si="77"/>
        <v/>
      </c>
      <c r="F518" s="11" t="str">
        <f>IF('GACE Math 201'!E518="","",IF('GACE Math 201'!E518&lt;'ACT M to SAT M'!$A$2,'ACT M to SAT M'!$B$2,IF('GACE Math 201'!E518&gt;'ACT M to SAT M'!A$28,'ACT M to SAT M'!B$28,VLOOKUP(E518,'ACT M to SAT M'!A:B,2,FALSE))))</f>
        <v/>
      </c>
      <c r="G518" s="11" t="str">
        <f t="shared" si="73"/>
        <v/>
      </c>
      <c r="H518" s="11" t="str">
        <f t="shared" si="78"/>
        <v/>
      </c>
      <c r="I518" s="11" t="str">
        <f t="shared" si="74"/>
        <v/>
      </c>
      <c r="J518" s="11" t="str">
        <f t="shared" si="79"/>
        <v/>
      </c>
      <c r="K518" s="11" t="str">
        <f t="shared" si="75"/>
        <v/>
      </c>
      <c r="L518" s="11" t="str">
        <f t="shared" si="80"/>
        <v/>
      </c>
      <c r="M518" s="11" t="str">
        <f>IF('GACE Math 201'!B518="","",'SAT M to CBEST M'!$A$2+'SAT M to CBEST M'!$B$2*F518)</f>
        <v/>
      </c>
      <c r="N518" s="11" t="str">
        <f>IF('GACE Math 201'!B518="","", IF(M518&lt;20, 20, IF(M518&gt;80, 80, M518)))</f>
        <v/>
      </c>
    </row>
    <row r="519" spans="1:14" x14ac:dyDescent="0.25">
      <c r="A519" s="11">
        <v>518</v>
      </c>
      <c r="B519" s="30"/>
      <c r="C519" s="25" t="str">
        <f t="shared" si="72"/>
        <v/>
      </c>
      <c r="D519" s="25" t="str">
        <f t="shared" si="76"/>
        <v/>
      </c>
      <c r="E519" s="25" t="str">
        <f t="shared" si="77"/>
        <v/>
      </c>
      <c r="F519" s="11" t="str">
        <f>IF('GACE Math 201'!E519="","",IF('GACE Math 201'!E519&lt;'ACT M to SAT M'!$A$2,'ACT M to SAT M'!$B$2,IF('GACE Math 201'!E519&gt;'ACT M to SAT M'!A$28,'ACT M to SAT M'!B$28,VLOOKUP(E519,'ACT M to SAT M'!A:B,2,FALSE))))</f>
        <v/>
      </c>
      <c r="G519" s="11" t="str">
        <f t="shared" si="73"/>
        <v/>
      </c>
      <c r="H519" s="11" t="str">
        <f t="shared" si="78"/>
        <v/>
      </c>
      <c r="I519" s="11" t="str">
        <f t="shared" si="74"/>
        <v/>
      </c>
      <c r="J519" s="11" t="str">
        <f t="shared" si="79"/>
        <v/>
      </c>
      <c r="K519" s="11" t="str">
        <f t="shared" si="75"/>
        <v/>
      </c>
      <c r="L519" s="11" t="str">
        <f t="shared" si="80"/>
        <v/>
      </c>
      <c r="M519" s="11" t="str">
        <f>IF('GACE Math 201'!B519="","",'SAT M to CBEST M'!$A$2+'SAT M to CBEST M'!$B$2*F519)</f>
        <v/>
      </c>
      <c r="N519" s="11" t="str">
        <f>IF('GACE Math 201'!B519="","", IF(M519&lt;20, 20, IF(M519&gt;80, 80, M519)))</f>
        <v/>
      </c>
    </row>
    <row r="520" spans="1:14" x14ac:dyDescent="0.25">
      <c r="A520" s="11">
        <v>519</v>
      </c>
      <c r="B520" s="30"/>
      <c r="C520" s="25" t="str">
        <f t="shared" si="72"/>
        <v/>
      </c>
      <c r="D520" s="25" t="str">
        <f t="shared" si="76"/>
        <v/>
      </c>
      <c r="E520" s="25" t="str">
        <f t="shared" si="77"/>
        <v/>
      </c>
      <c r="F520" s="11" t="str">
        <f>IF('GACE Math 201'!E520="","",IF('GACE Math 201'!E520&lt;'ACT M to SAT M'!$A$2,'ACT M to SAT M'!$B$2,IF('GACE Math 201'!E520&gt;'ACT M to SAT M'!A$28,'ACT M to SAT M'!B$28,VLOOKUP(E520,'ACT M to SAT M'!A:B,2,FALSE))))</f>
        <v/>
      </c>
      <c r="G520" s="11" t="str">
        <f t="shared" si="73"/>
        <v/>
      </c>
      <c r="H520" s="11" t="str">
        <f t="shared" si="78"/>
        <v/>
      </c>
      <c r="I520" s="11" t="str">
        <f t="shared" si="74"/>
        <v/>
      </c>
      <c r="J520" s="11" t="str">
        <f t="shared" si="79"/>
        <v/>
      </c>
      <c r="K520" s="11" t="str">
        <f t="shared" si="75"/>
        <v/>
      </c>
      <c r="L520" s="11" t="str">
        <f t="shared" si="80"/>
        <v/>
      </c>
      <c r="M520" s="11" t="str">
        <f>IF('GACE Math 201'!B520="","",'SAT M to CBEST M'!$A$2+'SAT M to CBEST M'!$B$2*F520)</f>
        <v/>
      </c>
      <c r="N520" s="11" t="str">
        <f>IF('GACE Math 201'!B520="","", IF(M520&lt;20, 20, IF(M520&gt;80, 80, M520)))</f>
        <v/>
      </c>
    </row>
    <row r="521" spans="1:14" x14ac:dyDescent="0.25">
      <c r="A521" s="11">
        <v>520</v>
      </c>
      <c r="B521" s="30"/>
      <c r="C521" s="25" t="str">
        <f t="shared" si="72"/>
        <v/>
      </c>
      <c r="D521" s="25" t="str">
        <f t="shared" si="76"/>
        <v/>
      </c>
      <c r="E521" s="25" t="str">
        <f t="shared" si="77"/>
        <v/>
      </c>
      <c r="F521" s="11" t="str">
        <f>IF('GACE Math 201'!E521="","",IF('GACE Math 201'!E521&lt;'ACT M to SAT M'!$A$2,'ACT M to SAT M'!$B$2,IF('GACE Math 201'!E521&gt;'ACT M to SAT M'!A$28,'ACT M to SAT M'!B$28,VLOOKUP(E521,'ACT M to SAT M'!A:B,2,FALSE))))</f>
        <v/>
      </c>
      <c r="G521" s="11" t="str">
        <f t="shared" si="73"/>
        <v/>
      </c>
      <c r="H521" s="11" t="str">
        <f t="shared" si="78"/>
        <v/>
      </c>
      <c r="I521" s="11" t="str">
        <f t="shared" si="74"/>
        <v/>
      </c>
      <c r="J521" s="11" t="str">
        <f t="shared" si="79"/>
        <v/>
      </c>
      <c r="K521" s="11" t="str">
        <f t="shared" si="75"/>
        <v/>
      </c>
      <c r="L521" s="11" t="str">
        <f t="shared" si="80"/>
        <v/>
      </c>
      <c r="M521" s="11" t="str">
        <f>IF('GACE Math 201'!B521="","",'SAT M to CBEST M'!$A$2+'SAT M to CBEST M'!$B$2*F521)</f>
        <v/>
      </c>
      <c r="N521" s="11" t="str">
        <f>IF('GACE Math 201'!B521="","", IF(M521&lt;20, 20, IF(M521&gt;80, 80, M521)))</f>
        <v/>
      </c>
    </row>
    <row r="522" spans="1:14" x14ac:dyDescent="0.25">
      <c r="A522" s="11">
        <v>521</v>
      </c>
      <c r="B522" s="30"/>
      <c r="C522" s="25" t="str">
        <f t="shared" si="72"/>
        <v/>
      </c>
      <c r="D522" s="25" t="str">
        <f t="shared" si="76"/>
        <v/>
      </c>
      <c r="E522" s="25" t="str">
        <f t="shared" si="77"/>
        <v/>
      </c>
      <c r="F522" s="11" t="str">
        <f>IF('GACE Math 201'!E522="","",IF('GACE Math 201'!E522&lt;'ACT M to SAT M'!$A$2,'ACT M to SAT M'!$B$2,IF('GACE Math 201'!E522&gt;'ACT M to SAT M'!A$28,'ACT M to SAT M'!B$28,VLOOKUP(E522,'ACT M to SAT M'!A:B,2,FALSE))))</f>
        <v/>
      </c>
      <c r="G522" s="11" t="str">
        <f t="shared" si="73"/>
        <v/>
      </c>
      <c r="H522" s="11" t="str">
        <f t="shared" si="78"/>
        <v/>
      </c>
      <c r="I522" s="11" t="str">
        <f t="shared" si="74"/>
        <v/>
      </c>
      <c r="J522" s="11" t="str">
        <f t="shared" si="79"/>
        <v/>
      </c>
      <c r="K522" s="11" t="str">
        <f t="shared" si="75"/>
        <v/>
      </c>
      <c r="L522" s="11" t="str">
        <f t="shared" si="80"/>
        <v/>
      </c>
      <c r="M522" s="11" t="str">
        <f>IF('GACE Math 201'!B522="","",'SAT M to CBEST M'!$A$2+'SAT M to CBEST M'!$B$2*F522)</f>
        <v/>
      </c>
      <c r="N522" s="11" t="str">
        <f>IF('GACE Math 201'!B522="","", IF(M522&lt;20, 20, IF(M522&gt;80, 80, M522)))</f>
        <v/>
      </c>
    </row>
    <row r="523" spans="1:14" x14ac:dyDescent="0.25">
      <c r="A523" s="11">
        <v>522</v>
      </c>
      <c r="B523" s="30"/>
      <c r="C523" s="25" t="str">
        <f t="shared" si="72"/>
        <v/>
      </c>
      <c r="D523" s="25" t="str">
        <f t="shared" si="76"/>
        <v/>
      </c>
      <c r="E523" s="25" t="str">
        <f t="shared" si="77"/>
        <v/>
      </c>
      <c r="F523" s="11" t="str">
        <f>IF('GACE Math 201'!E523="","",IF('GACE Math 201'!E523&lt;'ACT M to SAT M'!$A$2,'ACT M to SAT M'!$B$2,IF('GACE Math 201'!E523&gt;'ACT M to SAT M'!A$28,'ACT M to SAT M'!B$28,VLOOKUP(E523,'ACT M to SAT M'!A:B,2,FALSE))))</f>
        <v/>
      </c>
      <c r="G523" s="11" t="str">
        <f t="shared" si="73"/>
        <v/>
      </c>
      <c r="H523" s="11" t="str">
        <f t="shared" si="78"/>
        <v/>
      </c>
      <c r="I523" s="11" t="str">
        <f t="shared" si="74"/>
        <v/>
      </c>
      <c r="J523" s="11" t="str">
        <f t="shared" si="79"/>
        <v/>
      </c>
      <c r="K523" s="11" t="str">
        <f t="shared" si="75"/>
        <v/>
      </c>
      <c r="L523" s="11" t="str">
        <f t="shared" si="80"/>
        <v/>
      </c>
      <c r="M523" s="11" t="str">
        <f>IF('GACE Math 201'!B523="","",'SAT M to CBEST M'!$A$2+'SAT M to CBEST M'!$B$2*F523)</f>
        <v/>
      </c>
      <c r="N523" s="11" t="str">
        <f>IF('GACE Math 201'!B523="","", IF(M523&lt;20, 20, IF(M523&gt;80, 80, M523)))</f>
        <v/>
      </c>
    </row>
    <row r="524" spans="1:14" x14ac:dyDescent="0.25">
      <c r="A524" s="11">
        <v>523</v>
      </c>
      <c r="B524" s="30"/>
      <c r="C524" s="25" t="str">
        <f t="shared" si="72"/>
        <v/>
      </c>
      <c r="D524" s="25" t="str">
        <f t="shared" si="76"/>
        <v/>
      </c>
      <c r="E524" s="25" t="str">
        <f t="shared" si="77"/>
        <v/>
      </c>
      <c r="F524" s="11" t="str">
        <f>IF('GACE Math 201'!E524="","",IF('GACE Math 201'!E524&lt;'ACT M to SAT M'!$A$2,'ACT M to SAT M'!$B$2,IF('GACE Math 201'!E524&gt;'ACT M to SAT M'!A$28,'ACT M to SAT M'!B$28,VLOOKUP(E524,'ACT M to SAT M'!A:B,2,FALSE))))</f>
        <v/>
      </c>
      <c r="G524" s="11" t="str">
        <f t="shared" si="73"/>
        <v/>
      </c>
      <c r="H524" s="11" t="str">
        <f t="shared" si="78"/>
        <v/>
      </c>
      <c r="I524" s="11" t="str">
        <f t="shared" si="74"/>
        <v/>
      </c>
      <c r="J524" s="11" t="str">
        <f t="shared" si="79"/>
        <v/>
      </c>
      <c r="K524" s="11" t="str">
        <f t="shared" si="75"/>
        <v/>
      </c>
      <c r="L524" s="11" t="str">
        <f t="shared" si="80"/>
        <v/>
      </c>
      <c r="M524" s="11" t="str">
        <f>IF('GACE Math 201'!B524="","",'SAT M to CBEST M'!$A$2+'SAT M to CBEST M'!$B$2*F524)</f>
        <v/>
      </c>
      <c r="N524" s="11" t="str">
        <f>IF('GACE Math 201'!B524="","", IF(M524&lt;20, 20, IF(M524&gt;80, 80, M524)))</f>
        <v/>
      </c>
    </row>
    <row r="525" spans="1:14" x14ac:dyDescent="0.25">
      <c r="A525" s="11">
        <v>524</v>
      </c>
      <c r="B525" s="30"/>
      <c r="C525" s="25" t="str">
        <f t="shared" si="72"/>
        <v/>
      </c>
      <c r="D525" s="25" t="str">
        <f t="shared" si="76"/>
        <v/>
      </c>
      <c r="E525" s="25" t="str">
        <f t="shared" si="77"/>
        <v/>
      </c>
      <c r="F525" s="11" t="str">
        <f>IF('GACE Math 201'!E525="","",IF('GACE Math 201'!E525&lt;'ACT M to SAT M'!$A$2,'ACT M to SAT M'!$B$2,IF('GACE Math 201'!E525&gt;'ACT M to SAT M'!A$28,'ACT M to SAT M'!B$28,VLOOKUP(E525,'ACT M to SAT M'!A:B,2,FALSE))))</f>
        <v/>
      </c>
      <c r="G525" s="11" t="str">
        <f t="shared" si="73"/>
        <v/>
      </c>
      <c r="H525" s="11" t="str">
        <f t="shared" si="78"/>
        <v/>
      </c>
      <c r="I525" s="11" t="str">
        <f t="shared" si="74"/>
        <v/>
      </c>
      <c r="J525" s="11" t="str">
        <f t="shared" si="79"/>
        <v/>
      </c>
      <c r="K525" s="11" t="str">
        <f t="shared" si="75"/>
        <v/>
      </c>
      <c r="L525" s="11" t="str">
        <f t="shared" si="80"/>
        <v/>
      </c>
      <c r="M525" s="11" t="str">
        <f>IF('GACE Math 201'!B525="","",'SAT M to CBEST M'!$A$2+'SAT M to CBEST M'!$B$2*F525)</f>
        <v/>
      </c>
      <c r="N525" s="11" t="str">
        <f>IF('GACE Math 201'!B525="","", IF(M525&lt;20, 20, IF(M525&gt;80, 80, M525)))</f>
        <v/>
      </c>
    </row>
    <row r="526" spans="1:14" x14ac:dyDescent="0.25">
      <c r="A526" s="11">
        <v>525</v>
      </c>
      <c r="B526" s="30"/>
      <c r="C526" s="25" t="str">
        <f t="shared" si="72"/>
        <v/>
      </c>
      <c r="D526" s="25" t="str">
        <f t="shared" si="76"/>
        <v/>
      </c>
      <c r="E526" s="25" t="str">
        <f t="shared" si="77"/>
        <v/>
      </c>
      <c r="F526" s="11" t="str">
        <f>IF('GACE Math 201'!E526="","",IF('GACE Math 201'!E526&lt;'ACT M to SAT M'!$A$2,'ACT M to SAT M'!$B$2,IF('GACE Math 201'!E526&gt;'ACT M to SAT M'!A$28,'ACT M to SAT M'!B$28,VLOOKUP(E526,'ACT M to SAT M'!A:B,2,FALSE))))</f>
        <v/>
      </c>
      <c r="G526" s="11" t="str">
        <f t="shared" si="73"/>
        <v/>
      </c>
      <c r="H526" s="11" t="str">
        <f t="shared" si="78"/>
        <v/>
      </c>
      <c r="I526" s="11" t="str">
        <f t="shared" si="74"/>
        <v/>
      </c>
      <c r="J526" s="11" t="str">
        <f t="shared" si="79"/>
        <v/>
      </c>
      <c r="K526" s="11" t="str">
        <f t="shared" si="75"/>
        <v/>
      </c>
      <c r="L526" s="11" t="str">
        <f t="shared" si="80"/>
        <v/>
      </c>
      <c r="M526" s="11" t="str">
        <f>IF('GACE Math 201'!B526="","",'SAT M to CBEST M'!$A$2+'SAT M to CBEST M'!$B$2*F526)</f>
        <v/>
      </c>
      <c r="N526" s="11" t="str">
        <f>IF('GACE Math 201'!B526="","", IF(M526&lt;20, 20, IF(M526&gt;80, 80, M526)))</f>
        <v/>
      </c>
    </row>
    <row r="527" spans="1:14" x14ac:dyDescent="0.25">
      <c r="A527" s="11">
        <v>526</v>
      </c>
      <c r="B527" s="30"/>
      <c r="C527" s="25" t="str">
        <f t="shared" si="72"/>
        <v/>
      </c>
      <c r="D527" s="25" t="str">
        <f t="shared" si="76"/>
        <v/>
      </c>
      <c r="E527" s="25" t="str">
        <f t="shared" si="77"/>
        <v/>
      </c>
      <c r="F527" s="11" t="str">
        <f>IF('GACE Math 201'!E527="","",IF('GACE Math 201'!E527&lt;'ACT M to SAT M'!$A$2,'ACT M to SAT M'!$B$2,IF('GACE Math 201'!E527&gt;'ACT M to SAT M'!A$28,'ACT M to SAT M'!B$28,VLOOKUP(E527,'ACT M to SAT M'!A:B,2,FALSE))))</f>
        <v/>
      </c>
      <c r="G527" s="11" t="str">
        <f t="shared" si="73"/>
        <v/>
      </c>
      <c r="H527" s="11" t="str">
        <f t="shared" si="78"/>
        <v/>
      </c>
      <c r="I527" s="11" t="str">
        <f t="shared" si="74"/>
        <v/>
      </c>
      <c r="J527" s="11" t="str">
        <f t="shared" si="79"/>
        <v/>
      </c>
      <c r="K527" s="11" t="str">
        <f t="shared" si="75"/>
        <v/>
      </c>
      <c r="L527" s="11" t="str">
        <f t="shared" si="80"/>
        <v/>
      </c>
      <c r="M527" s="11" t="str">
        <f>IF('GACE Math 201'!B527="","",'SAT M to CBEST M'!$A$2+'SAT M to CBEST M'!$B$2*F527)</f>
        <v/>
      </c>
      <c r="N527" s="11" t="str">
        <f>IF('GACE Math 201'!B527="","", IF(M527&lt;20, 20, IF(M527&gt;80, 80, M527)))</f>
        <v/>
      </c>
    </row>
    <row r="528" spans="1:14" x14ac:dyDescent="0.25">
      <c r="A528" s="11">
        <v>527</v>
      </c>
      <c r="B528" s="30"/>
      <c r="C528" s="25" t="str">
        <f t="shared" si="72"/>
        <v/>
      </c>
      <c r="D528" s="25" t="str">
        <f t="shared" si="76"/>
        <v/>
      </c>
      <c r="E528" s="25" t="str">
        <f t="shared" si="77"/>
        <v/>
      </c>
      <c r="F528" s="11" t="str">
        <f>IF('GACE Math 201'!E528="","",IF('GACE Math 201'!E528&lt;'ACT M to SAT M'!$A$2,'ACT M to SAT M'!$B$2,IF('GACE Math 201'!E528&gt;'ACT M to SAT M'!A$28,'ACT M to SAT M'!B$28,VLOOKUP(E528,'ACT M to SAT M'!A:B,2,FALSE))))</f>
        <v/>
      </c>
      <c r="G528" s="11" t="str">
        <f t="shared" si="73"/>
        <v/>
      </c>
      <c r="H528" s="11" t="str">
        <f t="shared" si="78"/>
        <v/>
      </c>
      <c r="I528" s="11" t="str">
        <f t="shared" si="74"/>
        <v/>
      </c>
      <c r="J528" s="11" t="str">
        <f t="shared" si="79"/>
        <v/>
      </c>
      <c r="K528" s="11" t="str">
        <f t="shared" si="75"/>
        <v/>
      </c>
      <c r="L528" s="11" t="str">
        <f t="shared" si="80"/>
        <v/>
      </c>
      <c r="M528" s="11" t="str">
        <f>IF('GACE Math 201'!B528="","",'SAT M to CBEST M'!$A$2+'SAT M to CBEST M'!$B$2*F528)</f>
        <v/>
      </c>
      <c r="N528" s="11" t="str">
        <f>IF('GACE Math 201'!B528="","", IF(M528&lt;20, 20, IF(M528&gt;80, 80, M528)))</f>
        <v/>
      </c>
    </row>
    <row r="529" spans="1:14" x14ac:dyDescent="0.25">
      <c r="A529" s="11">
        <v>528</v>
      </c>
      <c r="B529" s="30"/>
      <c r="C529" s="25" t="str">
        <f t="shared" si="72"/>
        <v/>
      </c>
      <c r="D529" s="25" t="str">
        <f t="shared" si="76"/>
        <v/>
      </c>
      <c r="E529" s="25" t="str">
        <f t="shared" si="77"/>
        <v/>
      </c>
      <c r="F529" s="11" t="str">
        <f>IF('GACE Math 201'!E529="","",IF('GACE Math 201'!E529&lt;'ACT M to SAT M'!$A$2,'ACT M to SAT M'!$B$2,IF('GACE Math 201'!E529&gt;'ACT M to SAT M'!A$28,'ACT M to SAT M'!B$28,VLOOKUP(E529,'ACT M to SAT M'!A:B,2,FALSE))))</f>
        <v/>
      </c>
      <c r="G529" s="11" t="str">
        <f t="shared" si="73"/>
        <v/>
      </c>
      <c r="H529" s="11" t="str">
        <f t="shared" si="78"/>
        <v/>
      </c>
      <c r="I529" s="11" t="str">
        <f t="shared" si="74"/>
        <v/>
      </c>
      <c r="J529" s="11" t="str">
        <f t="shared" si="79"/>
        <v/>
      </c>
      <c r="K529" s="11" t="str">
        <f t="shared" si="75"/>
        <v/>
      </c>
      <c r="L529" s="11" t="str">
        <f t="shared" si="80"/>
        <v/>
      </c>
      <c r="M529" s="11" t="str">
        <f>IF('GACE Math 201'!B529="","",'SAT M to CBEST M'!$A$2+'SAT M to CBEST M'!$B$2*F529)</f>
        <v/>
      </c>
      <c r="N529" s="11" t="str">
        <f>IF('GACE Math 201'!B529="","", IF(M529&lt;20, 20, IF(M529&gt;80, 80, M529)))</f>
        <v/>
      </c>
    </row>
    <row r="530" spans="1:14" x14ac:dyDescent="0.25">
      <c r="A530" s="11">
        <v>529</v>
      </c>
      <c r="B530" s="30"/>
      <c r="C530" s="25" t="str">
        <f t="shared" si="72"/>
        <v/>
      </c>
      <c r="D530" s="25" t="str">
        <f t="shared" si="76"/>
        <v/>
      </c>
      <c r="E530" s="25" t="str">
        <f t="shared" si="77"/>
        <v/>
      </c>
      <c r="F530" s="11" t="str">
        <f>IF('GACE Math 201'!E530="","",IF('GACE Math 201'!E530&lt;'ACT M to SAT M'!$A$2,'ACT M to SAT M'!$B$2,IF('GACE Math 201'!E530&gt;'ACT M to SAT M'!A$28,'ACT M to SAT M'!B$28,VLOOKUP(E530,'ACT M to SAT M'!A:B,2,FALSE))))</f>
        <v/>
      </c>
      <c r="G530" s="11" t="str">
        <f t="shared" si="73"/>
        <v/>
      </c>
      <c r="H530" s="11" t="str">
        <f t="shared" si="78"/>
        <v/>
      </c>
      <c r="I530" s="11" t="str">
        <f t="shared" si="74"/>
        <v/>
      </c>
      <c r="J530" s="11" t="str">
        <f t="shared" si="79"/>
        <v/>
      </c>
      <c r="K530" s="11" t="str">
        <f t="shared" si="75"/>
        <v/>
      </c>
      <c r="L530" s="11" t="str">
        <f t="shared" si="80"/>
        <v/>
      </c>
      <c r="M530" s="11" t="str">
        <f>IF('GACE Math 201'!B530="","",'SAT M to CBEST M'!$A$2+'SAT M to CBEST M'!$B$2*F530)</f>
        <v/>
      </c>
      <c r="N530" s="11" t="str">
        <f>IF('GACE Math 201'!B530="","", IF(M530&lt;20, 20, IF(M530&gt;80, 80, M530)))</f>
        <v/>
      </c>
    </row>
    <row r="531" spans="1:14" x14ac:dyDescent="0.25">
      <c r="A531" s="11">
        <v>530</v>
      </c>
      <c r="B531" s="30"/>
      <c r="C531" s="25" t="str">
        <f t="shared" si="72"/>
        <v/>
      </c>
      <c r="D531" s="25" t="str">
        <f t="shared" si="76"/>
        <v/>
      </c>
      <c r="E531" s="25" t="str">
        <f t="shared" si="77"/>
        <v/>
      </c>
      <c r="F531" s="11" t="str">
        <f>IF('GACE Math 201'!E531="","",IF('GACE Math 201'!E531&lt;'ACT M to SAT M'!$A$2,'ACT M to SAT M'!$B$2,IF('GACE Math 201'!E531&gt;'ACT M to SAT M'!A$28,'ACT M to SAT M'!B$28,VLOOKUP(E531,'ACT M to SAT M'!A:B,2,FALSE))))</f>
        <v/>
      </c>
      <c r="G531" s="11" t="str">
        <f t="shared" si="73"/>
        <v/>
      </c>
      <c r="H531" s="11" t="str">
        <f t="shared" si="78"/>
        <v/>
      </c>
      <c r="I531" s="11" t="str">
        <f t="shared" si="74"/>
        <v/>
      </c>
      <c r="J531" s="11" t="str">
        <f t="shared" si="79"/>
        <v/>
      </c>
      <c r="K531" s="11" t="str">
        <f t="shared" si="75"/>
        <v/>
      </c>
      <c r="L531" s="11" t="str">
        <f t="shared" si="80"/>
        <v/>
      </c>
      <c r="M531" s="11" t="str">
        <f>IF('GACE Math 201'!B531="","",'SAT M to CBEST M'!$A$2+'SAT M to CBEST M'!$B$2*F531)</f>
        <v/>
      </c>
      <c r="N531" s="11" t="str">
        <f>IF('GACE Math 201'!B531="","", IF(M531&lt;20, 20, IF(M531&gt;80, 80, M531)))</f>
        <v/>
      </c>
    </row>
    <row r="532" spans="1:14" x14ac:dyDescent="0.25">
      <c r="A532" s="11">
        <v>531</v>
      </c>
      <c r="B532" s="30"/>
      <c r="C532" s="25" t="str">
        <f t="shared" si="72"/>
        <v/>
      </c>
      <c r="D532" s="25" t="str">
        <f t="shared" si="76"/>
        <v/>
      </c>
      <c r="E532" s="25" t="str">
        <f t="shared" si="77"/>
        <v/>
      </c>
      <c r="F532" s="11" t="str">
        <f>IF('GACE Math 201'!E532="","",IF('GACE Math 201'!E532&lt;'ACT M to SAT M'!$A$2,'ACT M to SAT M'!$B$2,IF('GACE Math 201'!E532&gt;'ACT M to SAT M'!A$28,'ACT M to SAT M'!B$28,VLOOKUP(E532,'ACT M to SAT M'!A:B,2,FALSE))))</f>
        <v/>
      </c>
      <c r="G532" s="11" t="str">
        <f t="shared" si="73"/>
        <v/>
      </c>
      <c r="H532" s="11" t="str">
        <f t="shared" si="78"/>
        <v/>
      </c>
      <c r="I532" s="11" t="str">
        <f t="shared" si="74"/>
        <v/>
      </c>
      <c r="J532" s="11" t="str">
        <f t="shared" si="79"/>
        <v/>
      </c>
      <c r="K532" s="11" t="str">
        <f t="shared" si="75"/>
        <v/>
      </c>
      <c r="L532" s="11" t="str">
        <f t="shared" si="80"/>
        <v/>
      </c>
      <c r="M532" s="11" t="str">
        <f>IF('GACE Math 201'!B532="","",'SAT M to CBEST M'!$A$2+'SAT M to CBEST M'!$B$2*F532)</f>
        <v/>
      </c>
      <c r="N532" s="11" t="str">
        <f>IF('GACE Math 201'!B532="","", IF(M532&lt;20, 20, IF(M532&gt;80, 80, M532)))</f>
        <v/>
      </c>
    </row>
    <row r="533" spans="1:14" x14ac:dyDescent="0.25">
      <c r="A533" s="11">
        <v>532</v>
      </c>
      <c r="B533" s="30"/>
      <c r="C533" s="25" t="str">
        <f t="shared" si="72"/>
        <v/>
      </c>
      <c r="D533" s="25" t="str">
        <f t="shared" si="76"/>
        <v/>
      </c>
      <c r="E533" s="25" t="str">
        <f t="shared" si="77"/>
        <v/>
      </c>
      <c r="F533" s="11" t="str">
        <f>IF('GACE Math 201'!E533="","",IF('GACE Math 201'!E533&lt;'ACT M to SAT M'!$A$2,'ACT M to SAT M'!$B$2,IF('GACE Math 201'!E533&gt;'ACT M to SAT M'!A$28,'ACT M to SAT M'!B$28,VLOOKUP(E533,'ACT M to SAT M'!A:B,2,FALSE))))</f>
        <v/>
      </c>
      <c r="G533" s="11" t="str">
        <f t="shared" si="73"/>
        <v/>
      </c>
      <c r="H533" s="11" t="str">
        <f t="shared" si="78"/>
        <v/>
      </c>
      <c r="I533" s="11" t="str">
        <f t="shared" si="74"/>
        <v/>
      </c>
      <c r="J533" s="11" t="str">
        <f t="shared" si="79"/>
        <v/>
      </c>
      <c r="K533" s="11" t="str">
        <f t="shared" si="75"/>
        <v/>
      </c>
      <c r="L533" s="11" t="str">
        <f t="shared" si="80"/>
        <v/>
      </c>
      <c r="M533" s="11" t="str">
        <f>IF('GACE Math 201'!B533="","",'SAT M to CBEST M'!$A$2+'SAT M to CBEST M'!$B$2*F533)</f>
        <v/>
      </c>
      <c r="N533" s="11" t="str">
        <f>IF('GACE Math 201'!B533="","", IF(M533&lt;20, 20, IF(M533&gt;80, 80, M533)))</f>
        <v/>
      </c>
    </row>
    <row r="534" spans="1:14" x14ac:dyDescent="0.25">
      <c r="A534" s="11">
        <v>533</v>
      </c>
      <c r="B534" s="30"/>
      <c r="C534" s="25" t="str">
        <f t="shared" si="72"/>
        <v/>
      </c>
      <c r="D534" s="25" t="str">
        <f t="shared" si="76"/>
        <v/>
      </c>
      <c r="E534" s="25" t="str">
        <f t="shared" si="77"/>
        <v/>
      </c>
      <c r="F534" s="11" t="str">
        <f>IF('GACE Math 201'!E534="","",IF('GACE Math 201'!E534&lt;'ACT M to SAT M'!$A$2,'ACT M to SAT M'!$B$2,IF('GACE Math 201'!E534&gt;'ACT M to SAT M'!A$28,'ACT M to SAT M'!B$28,VLOOKUP(E534,'ACT M to SAT M'!A:B,2,FALSE))))</f>
        <v/>
      </c>
      <c r="G534" s="11" t="str">
        <f t="shared" si="73"/>
        <v/>
      </c>
      <c r="H534" s="11" t="str">
        <f t="shared" si="78"/>
        <v/>
      </c>
      <c r="I534" s="11" t="str">
        <f t="shared" si="74"/>
        <v/>
      </c>
      <c r="J534" s="11" t="str">
        <f t="shared" si="79"/>
        <v/>
      </c>
      <c r="K534" s="11" t="str">
        <f t="shared" si="75"/>
        <v/>
      </c>
      <c r="L534" s="11" t="str">
        <f t="shared" si="80"/>
        <v/>
      </c>
      <c r="M534" s="11" t="str">
        <f>IF('GACE Math 201'!B534="","",'SAT M to CBEST M'!$A$2+'SAT M to CBEST M'!$B$2*F534)</f>
        <v/>
      </c>
      <c r="N534" s="11" t="str">
        <f>IF('GACE Math 201'!B534="","", IF(M534&lt;20, 20, IF(M534&gt;80, 80, M534)))</f>
        <v/>
      </c>
    </row>
    <row r="535" spans="1:14" x14ac:dyDescent="0.25">
      <c r="A535" s="11">
        <v>534</v>
      </c>
      <c r="B535" s="30"/>
      <c r="C535" s="25" t="str">
        <f t="shared" si="72"/>
        <v/>
      </c>
      <c r="D535" s="25" t="str">
        <f t="shared" si="76"/>
        <v/>
      </c>
      <c r="E535" s="25" t="str">
        <f t="shared" si="77"/>
        <v/>
      </c>
      <c r="F535" s="11" t="str">
        <f>IF('GACE Math 201'!E535="","",IF('GACE Math 201'!E535&lt;'ACT M to SAT M'!$A$2,'ACT M to SAT M'!$B$2,IF('GACE Math 201'!E535&gt;'ACT M to SAT M'!A$28,'ACT M to SAT M'!B$28,VLOOKUP(E535,'ACT M to SAT M'!A:B,2,FALSE))))</f>
        <v/>
      </c>
      <c r="G535" s="11" t="str">
        <f t="shared" si="73"/>
        <v/>
      </c>
      <c r="H535" s="11" t="str">
        <f t="shared" si="78"/>
        <v/>
      </c>
      <c r="I535" s="11" t="str">
        <f t="shared" si="74"/>
        <v/>
      </c>
      <c r="J535" s="11" t="str">
        <f t="shared" si="79"/>
        <v/>
      </c>
      <c r="K535" s="11" t="str">
        <f t="shared" si="75"/>
        <v/>
      </c>
      <c r="L535" s="11" t="str">
        <f t="shared" si="80"/>
        <v/>
      </c>
      <c r="M535" s="11" t="str">
        <f>IF('GACE Math 201'!B535="","",'SAT M to CBEST M'!$A$2+'SAT M to CBEST M'!$B$2*F535)</f>
        <v/>
      </c>
      <c r="N535" s="11" t="str">
        <f>IF('GACE Math 201'!B535="","", IF(M535&lt;20, 20, IF(M535&gt;80, 80, M535)))</f>
        <v/>
      </c>
    </row>
    <row r="536" spans="1:14" x14ac:dyDescent="0.25">
      <c r="A536" s="11">
        <v>535</v>
      </c>
      <c r="B536" s="30"/>
      <c r="C536" s="25" t="str">
        <f t="shared" si="72"/>
        <v/>
      </c>
      <c r="D536" s="25" t="str">
        <f t="shared" si="76"/>
        <v/>
      </c>
      <c r="E536" s="25" t="str">
        <f t="shared" si="77"/>
        <v/>
      </c>
      <c r="F536" s="11" t="str">
        <f>IF('GACE Math 201'!E536="","",IF('GACE Math 201'!E536&lt;'ACT M to SAT M'!$A$2,'ACT M to SAT M'!$B$2,IF('GACE Math 201'!E536&gt;'ACT M to SAT M'!A$28,'ACT M to SAT M'!B$28,VLOOKUP(E536,'ACT M to SAT M'!A:B,2,FALSE))))</f>
        <v/>
      </c>
      <c r="G536" s="11" t="str">
        <f t="shared" si="73"/>
        <v/>
      </c>
      <c r="H536" s="11" t="str">
        <f t="shared" si="78"/>
        <v/>
      </c>
      <c r="I536" s="11" t="str">
        <f t="shared" si="74"/>
        <v/>
      </c>
      <c r="J536" s="11" t="str">
        <f t="shared" si="79"/>
        <v/>
      </c>
      <c r="K536" s="11" t="str">
        <f t="shared" si="75"/>
        <v/>
      </c>
      <c r="L536" s="11" t="str">
        <f t="shared" si="80"/>
        <v/>
      </c>
      <c r="M536" s="11" t="str">
        <f>IF('GACE Math 201'!B536="","",'SAT M to CBEST M'!$A$2+'SAT M to CBEST M'!$B$2*F536)</f>
        <v/>
      </c>
      <c r="N536" s="11" t="str">
        <f>IF('GACE Math 201'!B536="","", IF(M536&lt;20, 20, IF(M536&gt;80, 80, M536)))</f>
        <v/>
      </c>
    </row>
    <row r="537" spans="1:14" x14ac:dyDescent="0.25">
      <c r="A537" s="11">
        <v>536</v>
      </c>
      <c r="B537" s="30"/>
      <c r="C537" s="25" t="str">
        <f t="shared" si="72"/>
        <v/>
      </c>
      <c r="D537" s="25" t="str">
        <f t="shared" si="76"/>
        <v/>
      </c>
      <c r="E537" s="25" t="str">
        <f t="shared" si="77"/>
        <v/>
      </c>
      <c r="F537" s="11" t="str">
        <f>IF('GACE Math 201'!E537="","",IF('GACE Math 201'!E537&lt;'ACT M to SAT M'!$A$2,'ACT M to SAT M'!$B$2,IF('GACE Math 201'!E537&gt;'ACT M to SAT M'!A$28,'ACT M to SAT M'!B$28,VLOOKUP(E537,'ACT M to SAT M'!A:B,2,FALSE))))</f>
        <v/>
      </c>
      <c r="G537" s="11" t="str">
        <f t="shared" si="73"/>
        <v/>
      </c>
      <c r="H537" s="11" t="str">
        <f t="shared" si="78"/>
        <v/>
      </c>
      <c r="I537" s="11" t="str">
        <f t="shared" si="74"/>
        <v/>
      </c>
      <c r="J537" s="11" t="str">
        <f t="shared" si="79"/>
        <v/>
      </c>
      <c r="K537" s="11" t="str">
        <f t="shared" si="75"/>
        <v/>
      </c>
      <c r="L537" s="11" t="str">
        <f t="shared" si="80"/>
        <v/>
      </c>
      <c r="M537" s="11" t="str">
        <f>IF('GACE Math 201'!B537="","",'SAT M to CBEST M'!$A$2+'SAT M to CBEST M'!$B$2*F537)</f>
        <v/>
      </c>
      <c r="N537" s="11" t="str">
        <f>IF('GACE Math 201'!B537="","", IF(M537&lt;20, 20, IF(M537&gt;80, 80, M537)))</f>
        <v/>
      </c>
    </row>
    <row r="538" spans="1:14" x14ac:dyDescent="0.25">
      <c r="A538" s="11">
        <v>537</v>
      </c>
      <c r="B538" s="30"/>
      <c r="C538" s="25" t="str">
        <f t="shared" si="72"/>
        <v/>
      </c>
      <c r="D538" s="25" t="str">
        <f t="shared" si="76"/>
        <v/>
      </c>
      <c r="E538" s="25" t="str">
        <f t="shared" si="77"/>
        <v/>
      </c>
      <c r="F538" s="11" t="str">
        <f>IF('GACE Math 201'!E538="","",IF('GACE Math 201'!E538&lt;'ACT M to SAT M'!$A$2,'ACT M to SAT M'!$B$2,IF('GACE Math 201'!E538&gt;'ACT M to SAT M'!A$28,'ACT M to SAT M'!B$28,VLOOKUP(E538,'ACT M to SAT M'!A:B,2,FALSE))))</f>
        <v/>
      </c>
      <c r="G538" s="11" t="str">
        <f t="shared" si="73"/>
        <v/>
      </c>
      <c r="H538" s="11" t="str">
        <f t="shared" si="78"/>
        <v/>
      </c>
      <c r="I538" s="11" t="str">
        <f t="shared" si="74"/>
        <v/>
      </c>
      <c r="J538" s="11" t="str">
        <f t="shared" si="79"/>
        <v/>
      </c>
      <c r="K538" s="11" t="str">
        <f t="shared" si="75"/>
        <v/>
      </c>
      <c r="L538" s="11" t="str">
        <f t="shared" si="80"/>
        <v/>
      </c>
      <c r="M538" s="11" t="str">
        <f>IF('GACE Math 201'!B538="","",'SAT M to CBEST M'!$A$2+'SAT M to CBEST M'!$B$2*F538)</f>
        <v/>
      </c>
      <c r="N538" s="11" t="str">
        <f>IF('GACE Math 201'!B538="","", IF(M538&lt;20, 20, IF(M538&gt;80, 80, M538)))</f>
        <v/>
      </c>
    </row>
    <row r="539" spans="1:14" x14ac:dyDescent="0.25">
      <c r="A539" s="11">
        <v>538</v>
      </c>
      <c r="B539" s="30"/>
      <c r="C539" s="25" t="str">
        <f t="shared" si="72"/>
        <v/>
      </c>
      <c r="D539" s="25" t="str">
        <f t="shared" si="76"/>
        <v/>
      </c>
      <c r="E539" s="25" t="str">
        <f t="shared" si="77"/>
        <v/>
      </c>
      <c r="F539" s="11" t="str">
        <f>IF('GACE Math 201'!E539="","",IF('GACE Math 201'!E539&lt;'ACT M to SAT M'!$A$2,'ACT M to SAT M'!$B$2,IF('GACE Math 201'!E539&gt;'ACT M to SAT M'!A$28,'ACT M to SAT M'!B$28,VLOOKUP(E539,'ACT M to SAT M'!A:B,2,FALSE))))</f>
        <v/>
      </c>
      <c r="G539" s="11" t="str">
        <f t="shared" si="73"/>
        <v/>
      </c>
      <c r="H539" s="11" t="str">
        <f t="shared" si="78"/>
        <v/>
      </c>
      <c r="I539" s="11" t="str">
        <f t="shared" si="74"/>
        <v/>
      </c>
      <c r="J539" s="11" t="str">
        <f t="shared" si="79"/>
        <v/>
      </c>
      <c r="K539" s="11" t="str">
        <f t="shared" si="75"/>
        <v/>
      </c>
      <c r="L539" s="11" t="str">
        <f t="shared" si="80"/>
        <v/>
      </c>
      <c r="M539" s="11" t="str">
        <f>IF('GACE Math 201'!B539="","",'SAT M to CBEST M'!$A$2+'SAT M to CBEST M'!$B$2*F539)</f>
        <v/>
      </c>
      <c r="N539" s="11" t="str">
        <f>IF('GACE Math 201'!B539="","", IF(M539&lt;20, 20, IF(M539&gt;80, 80, M539)))</f>
        <v/>
      </c>
    </row>
    <row r="540" spans="1:14" x14ac:dyDescent="0.25">
      <c r="A540" s="11">
        <v>539</v>
      </c>
      <c r="B540" s="30"/>
      <c r="C540" s="25" t="str">
        <f t="shared" si="72"/>
        <v/>
      </c>
      <c r="D540" s="25" t="str">
        <f t="shared" si="76"/>
        <v/>
      </c>
      <c r="E540" s="25" t="str">
        <f t="shared" si="77"/>
        <v/>
      </c>
      <c r="F540" s="11" t="str">
        <f>IF('GACE Math 201'!E540="","",IF('GACE Math 201'!E540&lt;'ACT M to SAT M'!$A$2,'ACT M to SAT M'!$B$2,IF('GACE Math 201'!E540&gt;'ACT M to SAT M'!A$28,'ACT M to SAT M'!B$28,VLOOKUP(E540,'ACT M to SAT M'!A:B,2,FALSE))))</f>
        <v/>
      </c>
      <c r="G540" s="11" t="str">
        <f t="shared" si="73"/>
        <v/>
      </c>
      <c r="H540" s="11" t="str">
        <f t="shared" si="78"/>
        <v/>
      </c>
      <c r="I540" s="11" t="str">
        <f t="shared" si="74"/>
        <v/>
      </c>
      <c r="J540" s="11" t="str">
        <f t="shared" si="79"/>
        <v/>
      </c>
      <c r="K540" s="11" t="str">
        <f t="shared" si="75"/>
        <v/>
      </c>
      <c r="L540" s="11" t="str">
        <f t="shared" si="80"/>
        <v/>
      </c>
      <c r="M540" s="11" t="str">
        <f>IF('GACE Math 201'!B540="","",'SAT M to CBEST M'!$A$2+'SAT M to CBEST M'!$B$2*F540)</f>
        <v/>
      </c>
      <c r="N540" s="11" t="str">
        <f>IF('GACE Math 201'!B540="","", IF(M540&lt;20, 20, IF(M540&gt;80, 80, M540)))</f>
        <v/>
      </c>
    </row>
    <row r="541" spans="1:14" x14ac:dyDescent="0.25">
      <c r="A541" s="11">
        <v>540</v>
      </c>
      <c r="B541" s="30"/>
      <c r="C541" s="25" t="str">
        <f t="shared" si="72"/>
        <v/>
      </c>
      <c r="D541" s="25" t="str">
        <f t="shared" si="76"/>
        <v/>
      </c>
      <c r="E541" s="25" t="str">
        <f t="shared" si="77"/>
        <v/>
      </c>
      <c r="F541" s="11" t="str">
        <f>IF('GACE Math 201'!E541="","",IF('GACE Math 201'!E541&lt;'ACT M to SAT M'!$A$2,'ACT M to SAT M'!$B$2,IF('GACE Math 201'!E541&gt;'ACT M to SAT M'!A$28,'ACT M to SAT M'!B$28,VLOOKUP(E541,'ACT M to SAT M'!A:B,2,FALSE))))</f>
        <v/>
      </c>
      <c r="G541" s="11" t="str">
        <f t="shared" si="73"/>
        <v/>
      </c>
      <c r="H541" s="11" t="str">
        <f t="shared" si="78"/>
        <v/>
      </c>
      <c r="I541" s="11" t="str">
        <f t="shared" si="74"/>
        <v/>
      </c>
      <c r="J541" s="11" t="str">
        <f t="shared" si="79"/>
        <v/>
      </c>
      <c r="K541" s="11" t="str">
        <f t="shared" si="75"/>
        <v/>
      </c>
      <c r="L541" s="11" t="str">
        <f t="shared" si="80"/>
        <v/>
      </c>
      <c r="M541" s="11" t="str">
        <f>IF('GACE Math 201'!B541="","",'SAT M to CBEST M'!$A$2+'SAT M to CBEST M'!$B$2*F541)</f>
        <v/>
      </c>
      <c r="N541" s="11" t="str">
        <f>IF('GACE Math 201'!B541="","", IF(M541&lt;20, 20, IF(M541&gt;80, 80, M541)))</f>
        <v/>
      </c>
    </row>
    <row r="542" spans="1:14" x14ac:dyDescent="0.25">
      <c r="A542" s="11">
        <v>541</v>
      </c>
      <c r="B542" s="30"/>
      <c r="C542" s="25" t="str">
        <f t="shared" si="72"/>
        <v/>
      </c>
      <c r="D542" s="25" t="str">
        <f t="shared" si="76"/>
        <v/>
      </c>
      <c r="E542" s="25" t="str">
        <f t="shared" si="77"/>
        <v/>
      </c>
      <c r="F542" s="11" t="str">
        <f>IF('GACE Math 201'!E542="","",IF('GACE Math 201'!E542&lt;'ACT M to SAT M'!$A$2,'ACT M to SAT M'!$B$2,IF('GACE Math 201'!E542&gt;'ACT M to SAT M'!A$28,'ACT M to SAT M'!B$28,VLOOKUP(E542,'ACT M to SAT M'!A:B,2,FALSE))))</f>
        <v/>
      </c>
      <c r="G542" s="11" t="str">
        <f t="shared" si="73"/>
        <v/>
      </c>
      <c r="H542" s="11" t="str">
        <f t="shared" si="78"/>
        <v/>
      </c>
      <c r="I542" s="11" t="str">
        <f t="shared" si="74"/>
        <v/>
      </c>
      <c r="J542" s="11" t="str">
        <f t="shared" si="79"/>
        <v/>
      </c>
      <c r="K542" s="11" t="str">
        <f t="shared" si="75"/>
        <v/>
      </c>
      <c r="L542" s="11" t="str">
        <f t="shared" si="80"/>
        <v/>
      </c>
      <c r="M542" s="11" t="str">
        <f>IF('GACE Math 201'!B542="","",'SAT M to CBEST M'!$A$2+'SAT M to CBEST M'!$B$2*F542)</f>
        <v/>
      </c>
      <c r="N542" s="11" t="str">
        <f>IF('GACE Math 201'!B542="","", IF(M542&lt;20, 20, IF(M542&gt;80, 80, M542)))</f>
        <v/>
      </c>
    </row>
    <row r="543" spans="1:14" x14ac:dyDescent="0.25">
      <c r="A543" s="11">
        <v>542</v>
      </c>
      <c r="B543" s="30"/>
      <c r="C543" s="25" t="str">
        <f t="shared" si="72"/>
        <v/>
      </c>
      <c r="D543" s="25" t="str">
        <f t="shared" si="76"/>
        <v/>
      </c>
      <c r="E543" s="25" t="str">
        <f t="shared" si="77"/>
        <v/>
      </c>
      <c r="F543" s="11" t="str">
        <f>IF('GACE Math 201'!E543="","",IF('GACE Math 201'!E543&lt;'ACT M to SAT M'!$A$2,'ACT M to SAT M'!$B$2,IF('GACE Math 201'!E543&gt;'ACT M to SAT M'!A$28,'ACT M to SAT M'!B$28,VLOOKUP(E543,'ACT M to SAT M'!A:B,2,FALSE))))</f>
        <v/>
      </c>
      <c r="G543" s="11" t="str">
        <f t="shared" si="73"/>
        <v/>
      </c>
      <c r="H543" s="11" t="str">
        <f t="shared" si="78"/>
        <v/>
      </c>
      <c r="I543" s="11" t="str">
        <f t="shared" si="74"/>
        <v/>
      </c>
      <c r="J543" s="11" t="str">
        <f t="shared" si="79"/>
        <v/>
      </c>
      <c r="K543" s="11" t="str">
        <f t="shared" si="75"/>
        <v/>
      </c>
      <c r="L543" s="11" t="str">
        <f t="shared" si="80"/>
        <v/>
      </c>
      <c r="M543" s="11" t="str">
        <f>IF('GACE Math 201'!B543="","",'SAT M to CBEST M'!$A$2+'SAT M to CBEST M'!$B$2*F543)</f>
        <v/>
      </c>
      <c r="N543" s="11" t="str">
        <f>IF('GACE Math 201'!B543="","", IF(M543&lt;20, 20, IF(M543&gt;80, 80, M543)))</f>
        <v/>
      </c>
    </row>
    <row r="544" spans="1:14" x14ac:dyDescent="0.25">
      <c r="A544" s="11">
        <v>543</v>
      </c>
      <c r="B544" s="30"/>
      <c r="C544" s="25" t="str">
        <f t="shared" si="72"/>
        <v/>
      </c>
      <c r="D544" s="25" t="str">
        <f t="shared" si="76"/>
        <v/>
      </c>
      <c r="E544" s="25" t="str">
        <f t="shared" si="77"/>
        <v/>
      </c>
      <c r="F544" s="11" t="str">
        <f>IF('GACE Math 201'!E544="","",IF('GACE Math 201'!E544&lt;'ACT M to SAT M'!$A$2,'ACT M to SAT M'!$B$2,IF('GACE Math 201'!E544&gt;'ACT M to SAT M'!A$28,'ACT M to SAT M'!B$28,VLOOKUP(E544,'ACT M to SAT M'!A:B,2,FALSE))))</f>
        <v/>
      </c>
      <c r="G544" s="11" t="str">
        <f t="shared" si="73"/>
        <v/>
      </c>
      <c r="H544" s="11" t="str">
        <f t="shared" si="78"/>
        <v/>
      </c>
      <c r="I544" s="11" t="str">
        <f t="shared" si="74"/>
        <v/>
      </c>
      <c r="J544" s="11" t="str">
        <f t="shared" si="79"/>
        <v/>
      </c>
      <c r="K544" s="11" t="str">
        <f t="shared" si="75"/>
        <v/>
      </c>
      <c r="L544" s="11" t="str">
        <f t="shared" si="80"/>
        <v/>
      </c>
      <c r="M544" s="11" t="str">
        <f>IF('GACE Math 201'!B544="","",'SAT M to CBEST M'!$A$2+'SAT M to CBEST M'!$B$2*F544)</f>
        <v/>
      </c>
      <c r="N544" s="11" t="str">
        <f>IF('GACE Math 201'!B544="","", IF(M544&lt;20, 20, IF(M544&gt;80, 80, M544)))</f>
        <v/>
      </c>
    </row>
    <row r="545" spans="1:14" x14ac:dyDescent="0.25">
      <c r="A545" s="11">
        <v>544</v>
      </c>
      <c r="B545" s="30"/>
      <c r="C545" s="25" t="str">
        <f t="shared" si="72"/>
        <v/>
      </c>
      <c r="D545" s="25" t="str">
        <f t="shared" si="76"/>
        <v/>
      </c>
      <c r="E545" s="25" t="str">
        <f t="shared" si="77"/>
        <v/>
      </c>
      <c r="F545" s="11" t="str">
        <f>IF('GACE Math 201'!E545="","",IF('GACE Math 201'!E545&lt;'ACT M to SAT M'!$A$2,'ACT M to SAT M'!$B$2,IF('GACE Math 201'!E545&gt;'ACT M to SAT M'!A$28,'ACT M to SAT M'!B$28,VLOOKUP(E545,'ACT M to SAT M'!A:B,2,FALSE))))</f>
        <v/>
      </c>
      <c r="G545" s="11" t="str">
        <f t="shared" si="73"/>
        <v/>
      </c>
      <c r="H545" s="11" t="str">
        <f t="shared" si="78"/>
        <v/>
      </c>
      <c r="I545" s="11" t="str">
        <f t="shared" si="74"/>
        <v/>
      </c>
      <c r="J545" s="11" t="str">
        <f t="shared" si="79"/>
        <v/>
      </c>
      <c r="K545" s="11" t="str">
        <f t="shared" si="75"/>
        <v/>
      </c>
      <c r="L545" s="11" t="str">
        <f t="shared" si="80"/>
        <v/>
      </c>
      <c r="M545" s="11" t="str">
        <f>IF('GACE Math 201'!B545="","",'SAT M to CBEST M'!$A$2+'SAT M to CBEST M'!$B$2*F545)</f>
        <v/>
      </c>
      <c r="N545" s="11" t="str">
        <f>IF('GACE Math 201'!B545="","", IF(M545&lt;20, 20, IF(M545&gt;80, 80, M545)))</f>
        <v/>
      </c>
    </row>
    <row r="546" spans="1:14" x14ac:dyDescent="0.25">
      <c r="A546" s="11">
        <v>545</v>
      </c>
      <c r="B546" s="30"/>
      <c r="C546" s="25" t="str">
        <f t="shared" si="72"/>
        <v/>
      </c>
      <c r="D546" s="25" t="str">
        <f t="shared" si="76"/>
        <v/>
      </c>
      <c r="E546" s="25" t="str">
        <f t="shared" si="77"/>
        <v/>
      </c>
      <c r="F546" s="11" t="str">
        <f>IF('GACE Math 201'!E546="","",IF('GACE Math 201'!E546&lt;'ACT M to SAT M'!$A$2,'ACT M to SAT M'!$B$2,IF('GACE Math 201'!E546&gt;'ACT M to SAT M'!A$28,'ACT M to SAT M'!B$28,VLOOKUP(E546,'ACT M to SAT M'!A:B,2,FALSE))))</f>
        <v/>
      </c>
      <c r="G546" s="11" t="str">
        <f t="shared" si="73"/>
        <v/>
      </c>
      <c r="H546" s="11" t="str">
        <f t="shared" si="78"/>
        <v/>
      </c>
      <c r="I546" s="11" t="str">
        <f t="shared" si="74"/>
        <v/>
      </c>
      <c r="J546" s="11" t="str">
        <f t="shared" si="79"/>
        <v/>
      </c>
      <c r="K546" s="11" t="str">
        <f t="shared" si="75"/>
        <v/>
      </c>
      <c r="L546" s="11" t="str">
        <f t="shared" si="80"/>
        <v/>
      </c>
      <c r="M546" s="11" t="str">
        <f>IF('GACE Math 201'!B546="","",'SAT M to CBEST M'!$A$2+'SAT M to CBEST M'!$B$2*F546)</f>
        <v/>
      </c>
      <c r="N546" s="11" t="str">
        <f>IF('GACE Math 201'!B546="","", IF(M546&lt;20, 20, IF(M546&gt;80, 80, M546)))</f>
        <v/>
      </c>
    </row>
    <row r="547" spans="1:14" x14ac:dyDescent="0.25">
      <c r="A547" s="11">
        <v>546</v>
      </c>
      <c r="B547" s="30"/>
      <c r="C547" s="25" t="str">
        <f t="shared" si="72"/>
        <v/>
      </c>
      <c r="D547" s="25" t="str">
        <f t="shared" si="76"/>
        <v/>
      </c>
      <c r="E547" s="25" t="str">
        <f t="shared" si="77"/>
        <v/>
      </c>
      <c r="F547" s="11" t="str">
        <f>IF('GACE Math 201'!E547="","",IF('GACE Math 201'!E547&lt;'ACT M to SAT M'!$A$2,'ACT M to SAT M'!$B$2,IF('GACE Math 201'!E547&gt;'ACT M to SAT M'!A$28,'ACT M to SAT M'!B$28,VLOOKUP(E547,'ACT M to SAT M'!A:B,2,FALSE))))</f>
        <v/>
      </c>
      <c r="G547" s="11" t="str">
        <f t="shared" si="73"/>
        <v/>
      </c>
      <c r="H547" s="11" t="str">
        <f t="shared" si="78"/>
        <v/>
      </c>
      <c r="I547" s="11" t="str">
        <f t="shared" si="74"/>
        <v/>
      </c>
      <c r="J547" s="11" t="str">
        <f t="shared" si="79"/>
        <v/>
      </c>
      <c r="K547" s="11" t="str">
        <f t="shared" si="75"/>
        <v/>
      </c>
      <c r="L547" s="11" t="str">
        <f t="shared" si="80"/>
        <v/>
      </c>
      <c r="M547" s="11" t="str">
        <f>IF('GACE Math 201'!B547="","",'SAT M to CBEST M'!$A$2+'SAT M to CBEST M'!$B$2*F547)</f>
        <v/>
      </c>
      <c r="N547" s="11" t="str">
        <f>IF('GACE Math 201'!B547="","", IF(M547&lt;20, 20, IF(M547&gt;80, 80, M547)))</f>
        <v/>
      </c>
    </row>
    <row r="548" spans="1:14" x14ac:dyDescent="0.25">
      <c r="A548" s="11">
        <v>547</v>
      </c>
      <c r="B548" s="30"/>
      <c r="C548" s="25" t="str">
        <f t="shared" si="72"/>
        <v/>
      </c>
      <c r="D548" s="25" t="str">
        <f t="shared" si="76"/>
        <v/>
      </c>
      <c r="E548" s="25" t="str">
        <f t="shared" si="77"/>
        <v/>
      </c>
      <c r="F548" s="11" t="str">
        <f>IF('GACE Math 201'!E548="","",IF('GACE Math 201'!E548&lt;'ACT M to SAT M'!$A$2,'ACT M to SAT M'!$B$2,IF('GACE Math 201'!E548&gt;'ACT M to SAT M'!A$28,'ACT M to SAT M'!B$28,VLOOKUP(E548,'ACT M to SAT M'!A:B,2,FALSE))))</f>
        <v/>
      </c>
      <c r="G548" s="11" t="str">
        <f t="shared" si="73"/>
        <v/>
      </c>
      <c r="H548" s="11" t="str">
        <f t="shared" si="78"/>
        <v/>
      </c>
      <c r="I548" s="11" t="str">
        <f t="shared" si="74"/>
        <v/>
      </c>
      <c r="J548" s="11" t="str">
        <f t="shared" si="79"/>
        <v/>
      </c>
      <c r="K548" s="11" t="str">
        <f t="shared" si="75"/>
        <v/>
      </c>
      <c r="L548" s="11" t="str">
        <f t="shared" si="80"/>
        <v/>
      </c>
      <c r="M548" s="11" t="str">
        <f>IF('GACE Math 201'!B548="","",'SAT M to CBEST M'!$A$2+'SAT M to CBEST M'!$B$2*F548)</f>
        <v/>
      </c>
      <c r="N548" s="11" t="str">
        <f>IF('GACE Math 201'!B548="","", IF(M548&lt;20, 20, IF(M548&gt;80, 80, M548)))</f>
        <v/>
      </c>
    </row>
    <row r="549" spans="1:14" x14ac:dyDescent="0.25">
      <c r="A549" s="11">
        <v>548</v>
      </c>
      <c r="B549" s="30"/>
      <c r="C549" s="25" t="str">
        <f t="shared" si="72"/>
        <v/>
      </c>
      <c r="D549" s="25" t="str">
        <f t="shared" si="76"/>
        <v/>
      </c>
      <c r="E549" s="25" t="str">
        <f t="shared" si="77"/>
        <v/>
      </c>
      <c r="F549" s="11" t="str">
        <f>IF('GACE Math 201'!E549="","",IF('GACE Math 201'!E549&lt;'ACT M to SAT M'!$A$2,'ACT M to SAT M'!$B$2,IF('GACE Math 201'!E549&gt;'ACT M to SAT M'!A$28,'ACT M to SAT M'!B$28,VLOOKUP(E549,'ACT M to SAT M'!A:B,2,FALSE))))</f>
        <v/>
      </c>
      <c r="G549" s="11" t="str">
        <f t="shared" si="73"/>
        <v/>
      </c>
      <c r="H549" s="11" t="str">
        <f t="shared" si="78"/>
        <v/>
      </c>
      <c r="I549" s="11" t="str">
        <f t="shared" si="74"/>
        <v/>
      </c>
      <c r="J549" s="11" t="str">
        <f t="shared" si="79"/>
        <v/>
      </c>
      <c r="K549" s="11" t="str">
        <f t="shared" si="75"/>
        <v/>
      </c>
      <c r="L549" s="11" t="str">
        <f t="shared" si="80"/>
        <v/>
      </c>
      <c r="M549" s="11" t="str">
        <f>IF('GACE Math 201'!B549="","",'SAT M to CBEST M'!$A$2+'SAT M to CBEST M'!$B$2*F549)</f>
        <v/>
      </c>
      <c r="N549" s="11" t="str">
        <f>IF('GACE Math 201'!B549="","", IF(M549&lt;20, 20, IF(M549&gt;80, 80, M549)))</f>
        <v/>
      </c>
    </row>
    <row r="550" spans="1:14" x14ac:dyDescent="0.25">
      <c r="A550" s="11">
        <v>549</v>
      </c>
      <c r="B550" s="30"/>
      <c r="C550" s="25" t="str">
        <f t="shared" si="72"/>
        <v/>
      </c>
      <c r="D550" s="25" t="str">
        <f t="shared" si="76"/>
        <v/>
      </c>
      <c r="E550" s="25" t="str">
        <f t="shared" si="77"/>
        <v/>
      </c>
      <c r="F550" s="11" t="str">
        <f>IF('GACE Math 201'!E550="","",IF('GACE Math 201'!E550&lt;'ACT M to SAT M'!$A$2,'ACT M to SAT M'!$B$2,IF('GACE Math 201'!E550&gt;'ACT M to SAT M'!A$28,'ACT M to SAT M'!B$28,VLOOKUP(E550,'ACT M to SAT M'!A:B,2,FALSE))))</f>
        <v/>
      </c>
      <c r="G550" s="11" t="str">
        <f t="shared" si="73"/>
        <v/>
      </c>
      <c r="H550" s="11" t="str">
        <f t="shared" si="78"/>
        <v/>
      </c>
      <c r="I550" s="11" t="str">
        <f t="shared" si="74"/>
        <v/>
      </c>
      <c r="J550" s="11" t="str">
        <f t="shared" si="79"/>
        <v/>
      </c>
      <c r="K550" s="11" t="str">
        <f t="shared" si="75"/>
        <v/>
      </c>
      <c r="L550" s="11" t="str">
        <f t="shared" si="80"/>
        <v/>
      </c>
      <c r="M550" s="11" t="str">
        <f>IF('GACE Math 201'!B550="","",'SAT M to CBEST M'!$A$2+'SAT M to CBEST M'!$B$2*F550)</f>
        <v/>
      </c>
      <c r="N550" s="11" t="str">
        <f>IF('GACE Math 201'!B550="","", IF(M550&lt;20, 20, IF(M550&gt;80, 80, M550)))</f>
        <v/>
      </c>
    </row>
    <row r="551" spans="1:14" x14ac:dyDescent="0.25">
      <c r="A551" s="11">
        <v>550</v>
      </c>
      <c r="B551" s="30"/>
      <c r="C551" s="25" t="str">
        <f t="shared" si="72"/>
        <v/>
      </c>
      <c r="D551" s="25" t="str">
        <f t="shared" si="76"/>
        <v/>
      </c>
      <c r="E551" s="25" t="str">
        <f t="shared" si="77"/>
        <v/>
      </c>
      <c r="F551" s="11" t="str">
        <f>IF('GACE Math 201'!E551="","",IF('GACE Math 201'!E551&lt;'ACT M to SAT M'!$A$2,'ACT M to SAT M'!$B$2,IF('GACE Math 201'!E551&gt;'ACT M to SAT M'!A$28,'ACT M to SAT M'!B$28,VLOOKUP(E551,'ACT M to SAT M'!A:B,2,FALSE))))</f>
        <v/>
      </c>
      <c r="G551" s="11" t="str">
        <f t="shared" si="73"/>
        <v/>
      </c>
      <c r="H551" s="11" t="str">
        <f t="shared" si="78"/>
        <v/>
      </c>
      <c r="I551" s="11" t="str">
        <f t="shared" si="74"/>
        <v/>
      </c>
      <c r="J551" s="11" t="str">
        <f t="shared" si="79"/>
        <v/>
      </c>
      <c r="K551" s="11" t="str">
        <f t="shared" si="75"/>
        <v/>
      </c>
      <c r="L551" s="11" t="str">
        <f t="shared" si="80"/>
        <v/>
      </c>
      <c r="M551" s="11" t="str">
        <f>IF('GACE Math 201'!B551="","",'SAT M to CBEST M'!$A$2+'SAT M to CBEST M'!$B$2*F551)</f>
        <v/>
      </c>
      <c r="N551" s="11" t="str">
        <f>IF('GACE Math 201'!B551="","", IF(M551&lt;20, 20, IF(M551&gt;80, 80, M551)))</f>
        <v/>
      </c>
    </row>
    <row r="552" spans="1:14" x14ac:dyDescent="0.25">
      <c r="A552" s="11">
        <v>551</v>
      </c>
      <c r="B552" s="30"/>
      <c r="C552" s="25" t="str">
        <f t="shared" si="72"/>
        <v/>
      </c>
      <c r="D552" s="25" t="str">
        <f t="shared" si="76"/>
        <v/>
      </c>
      <c r="E552" s="25" t="str">
        <f t="shared" si="77"/>
        <v/>
      </c>
      <c r="F552" s="11" t="str">
        <f>IF('GACE Math 201'!E552="","",IF('GACE Math 201'!E552&lt;'ACT M to SAT M'!$A$2,'ACT M to SAT M'!$B$2,IF('GACE Math 201'!E552&gt;'ACT M to SAT M'!A$28,'ACT M to SAT M'!B$28,VLOOKUP(E552,'ACT M to SAT M'!A:B,2,FALSE))))</f>
        <v/>
      </c>
      <c r="G552" s="11" t="str">
        <f t="shared" si="73"/>
        <v/>
      </c>
      <c r="H552" s="11" t="str">
        <f t="shared" si="78"/>
        <v/>
      </c>
      <c r="I552" s="11" t="str">
        <f t="shared" si="74"/>
        <v/>
      </c>
      <c r="J552" s="11" t="str">
        <f t="shared" si="79"/>
        <v/>
      </c>
      <c r="K552" s="11" t="str">
        <f t="shared" si="75"/>
        <v/>
      </c>
      <c r="L552" s="11" t="str">
        <f t="shared" si="80"/>
        <v/>
      </c>
      <c r="M552" s="11" t="str">
        <f>IF('GACE Math 201'!B552="","",'SAT M to CBEST M'!$A$2+'SAT M to CBEST M'!$B$2*F552)</f>
        <v/>
      </c>
      <c r="N552" s="11" t="str">
        <f>IF('GACE Math 201'!B552="","", IF(M552&lt;20, 20, IF(M552&gt;80, 80, M552)))</f>
        <v/>
      </c>
    </row>
    <row r="553" spans="1:14" x14ac:dyDescent="0.25">
      <c r="A553" s="11">
        <v>552</v>
      </c>
      <c r="B553" s="30"/>
      <c r="C553" s="25" t="str">
        <f t="shared" si="72"/>
        <v/>
      </c>
      <c r="D553" s="25" t="str">
        <f t="shared" si="76"/>
        <v/>
      </c>
      <c r="E553" s="25" t="str">
        <f t="shared" si="77"/>
        <v/>
      </c>
      <c r="F553" s="11" t="str">
        <f>IF('GACE Math 201'!E553="","",IF('GACE Math 201'!E553&lt;'ACT M to SAT M'!$A$2,'ACT M to SAT M'!$B$2,IF('GACE Math 201'!E553&gt;'ACT M to SAT M'!A$28,'ACT M to SAT M'!B$28,VLOOKUP(E553,'ACT M to SAT M'!A:B,2,FALSE))))</f>
        <v/>
      </c>
      <c r="G553" s="11" t="str">
        <f t="shared" si="73"/>
        <v/>
      </c>
      <c r="H553" s="11" t="str">
        <f t="shared" si="78"/>
        <v/>
      </c>
      <c r="I553" s="11" t="str">
        <f t="shared" si="74"/>
        <v/>
      </c>
      <c r="J553" s="11" t="str">
        <f t="shared" si="79"/>
        <v/>
      </c>
      <c r="K553" s="11" t="str">
        <f t="shared" si="75"/>
        <v/>
      </c>
      <c r="L553" s="11" t="str">
        <f t="shared" si="80"/>
        <v/>
      </c>
      <c r="M553" s="11" t="str">
        <f>IF('GACE Math 201'!B553="","",'SAT M to CBEST M'!$A$2+'SAT M to CBEST M'!$B$2*F553)</f>
        <v/>
      </c>
      <c r="N553" s="11" t="str">
        <f>IF('GACE Math 201'!B553="","", IF(M553&lt;20, 20, IF(M553&gt;80, 80, M553)))</f>
        <v/>
      </c>
    </row>
    <row r="554" spans="1:14" x14ac:dyDescent="0.25">
      <c r="A554" s="11">
        <v>553</v>
      </c>
      <c r="B554" s="30"/>
      <c r="C554" s="25" t="str">
        <f t="shared" si="72"/>
        <v/>
      </c>
      <c r="D554" s="25" t="str">
        <f t="shared" si="76"/>
        <v/>
      </c>
      <c r="E554" s="25" t="str">
        <f t="shared" si="77"/>
        <v/>
      </c>
      <c r="F554" s="11" t="str">
        <f>IF('GACE Math 201'!E554="","",IF('GACE Math 201'!E554&lt;'ACT M to SAT M'!$A$2,'ACT M to SAT M'!$B$2,IF('GACE Math 201'!E554&gt;'ACT M to SAT M'!A$28,'ACT M to SAT M'!B$28,VLOOKUP(E554,'ACT M to SAT M'!A:B,2,FALSE))))</f>
        <v/>
      </c>
      <c r="G554" s="11" t="str">
        <f t="shared" si="73"/>
        <v/>
      </c>
      <c r="H554" s="11" t="str">
        <f t="shared" si="78"/>
        <v/>
      </c>
      <c r="I554" s="11" t="str">
        <f t="shared" si="74"/>
        <v/>
      </c>
      <c r="J554" s="11" t="str">
        <f t="shared" si="79"/>
        <v/>
      </c>
      <c r="K554" s="11" t="str">
        <f t="shared" si="75"/>
        <v/>
      </c>
      <c r="L554" s="11" t="str">
        <f t="shared" si="80"/>
        <v/>
      </c>
      <c r="M554" s="11" t="str">
        <f>IF('GACE Math 201'!B554="","",'SAT M to CBEST M'!$A$2+'SAT M to CBEST M'!$B$2*F554)</f>
        <v/>
      </c>
      <c r="N554" s="11" t="str">
        <f>IF('GACE Math 201'!B554="","", IF(M554&lt;20, 20, IF(M554&gt;80, 80, M554)))</f>
        <v/>
      </c>
    </row>
    <row r="555" spans="1:14" x14ac:dyDescent="0.25">
      <c r="A555" s="11">
        <v>554</v>
      </c>
      <c r="B555" s="30"/>
      <c r="C555" s="25" t="str">
        <f t="shared" si="72"/>
        <v/>
      </c>
      <c r="D555" s="25" t="str">
        <f t="shared" si="76"/>
        <v/>
      </c>
      <c r="E555" s="25" t="str">
        <f t="shared" si="77"/>
        <v/>
      </c>
      <c r="F555" s="11" t="str">
        <f>IF('GACE Math 201'!E555="","",IF('GACE Math 201'!E555&lt;'ACT M to SAT M'!$A$2,'ACT M to SAT M'!$B$2,IF('GACE Math 201'!E555&gt;'ACT M to SAT M'!A$28,'ACT M to SAT M'!B$28,VLOOKUP(E555,'ACT M to SAT M'!A:B,2,FALSE))))</f>
        <v/>
      </c>
      <c r="G555" s="11" t="str">
        <f t="shared" si="73"/>
        <v/>
      </c>
      <c r="H555" s="11" t="str">
        <f t="shared" si="78"/>
        <v/>
      </c>
      <c r="I555" s="11" t="str">
        <f t="shared" si="74"/>
        <v/>
      </c>
      <c r="J555" s="11" t="str">
        <f t="shared" si="79"/>
        <v/>
      </c>
      <c r="K555" s="11" t="str">
        <f t="shared" si="75"/>
        <v/>
      </c>
      <c r="L555" s="11" t="str">
        <f t="shared" si="80"/>
        <v/>
      </c>
      <c r="M555" s="11" t="str">
        <f>IF('GACE Math 201'!B555="","",'SAT M to CBEST M'!$A$2+'SAT M to CBEST M'!$B$2*F555)</f>
        <v/>
      </c>
      <c r="N555" s="11" t="str">
        <f>IF('GACE Math 201'!B555="","", IF(M555&lt;20, 20, IF(M555&gt;80, 80, M555)))</f>
        <v/>
      </c>
    </row>
    <row r="556" spans="1:14" x14ac:dyDescent="0.25">
      <c r="A556" s="11">
        <v>555</v>
      </c>
      <c r="B556" s="30"/>
      <c r="C556" s="25" t="str">
        <f t="shared" si="72"/>
        <v/>
      </c>
      <c r="D556" s="25" t="str">
        <f t="shared" si="76"/>
        <v/>
      </c>
      <c r="E556" s="25" t="str">
        <f t="shared" si="77"/>
        <v/>
      </c>
      <c r="F556" s="11" t="str">
        <f>IF('GACE Math 201'!E556="","",IF('GACE Math 201'!E556&lt;'ACT M to SAT M'!$A$2,'ACT M to SAT M'!$B$2,IF('GACE Math 201'!E556&gt;'ACT M to SAT M'!A$28,'ACT M to SAT M'!B$28,VLOOKUP(E556,'ACT M to SAT M'!A:B,2,FALSE))))</f>
        <v/>
      </c>
      <c r="G556" s="11" t="str">
        <f t="shared" si="73"/>
        <v/>
      </c>
      <c r="H556" s="11" t="str">
        <f t="shared" si="78"/>
        <v/>
      </c>
      <c r="I556" s="11" t="str">
        <f t="shared" si="74"/>
        <v/>
      </c>
      <c r="J556" s="11" t="str">
        <f t="shared" si="79"/>
        <v/>
      </c>
      <c r="K556" s="11" t="str">
        <f t="shared" si="75"/>
        <v/>
      </c>
      <c r="L556" s="11" t="str">
        <f t="shared" si="80"/>
        <v/>
      </c>
      <c r="M556" s="11" t="str">
        <f>IF('GACE Math 201'!B556="","",'SAT M to CBEST M'!$A$2+'SAT M to CBEST M'!$B$2*F556)</f>
        <v/>
      </c>
      <c r="N556" s="11" t="str">
        <f>IF('GACE Math 201'!B556="","", IF(M556&lt;20, 20, IF(M556&gt;80, 80, M556)))</f>
        <v/>
      </c>
    </row>
    <row r="557" spans="1:14" x14ac:dyDescent="0.25">
      <c r="A557" s="11">
        <v>556</v>
      </c>
      <c r="B557" s="30"/>
      <c r="C557" s="25" t="str">
        <f t="shared" si="72"/>
        <v/>
      </c>
      <c r="D557" s="25" t="str">
        <f t="shared" si="76"/>
        <v/>
      </c>
      <c r="E557" s="25" t="str">
        <f t="shared" si="77"/>
        <v/>
      </c>
      <c r="F557" s="11" t="str">
        <f>IF('GACE Math 201'!E557="","",IF('GACE Math 201'!E557&lt;'ACT M to SAT M'!$A$2,'ACT M to SAT M'!$B$2,IF('GACE Math 201'!E557&gt;'ACT M to SAT M'!A$28,'ACT M to SAT M'!B$28,VLOOKUP(E557,'ACT M to SAT M'!A:B,2,FALSE))))</f>
        <v/>
      </c>
      <c r="G557" s="11" t="str">
        <f t="shared" si="73"/>
        <v/>
      </c>
      <c r="H557" s="11" t="str">
        <f t="shared" si="78"/>
        <v/>
      </c>
      <c r="I557" s="11" t="str">
        <f t="shared" si="74"/>
        <v/>
      </c>
      <c r="J557" s="11" t="str">
        <f t="shared" si="79"/>
        <v/>
      </c>
      <c r="K557" s="11" t="str">
        <f t="shared" si="75"/>
        <v/>
      </c>
      <c r="L557" s="11" t="str">
        <f t="shared" si="80"/>
        <v/>
      </c>
      <c r="M557" s="11" t="str">
        <f>IF('GACE Math 201'!B557="","",'SAT M to CBEST M'!$A$2+'SAT M to CBEST M'!$B$2*F557)</f>
        <v/>
      </c>
      <c r="N557" s="11" t="str">
        <f>IF('GACE Math 201'!B557="","", IF(M557&lt;20, 20, IF(M557&gt;80, 80, M557)))</f>
        <v/>
      </c>
    </row>
    <row r="558" spans="1:14" x14ac:dyDescent="0.25">
      <c r="A558" s="11">
        <v>557</v>
      </c>
      <c r="B558" s="30"/>
      <c r="C558" s="25" t="str">
        <f t="shared" si="72"/>
        <v/>
      </c>
      <c r="D558" s="25" t="str">
        <f t="shared" si="76"/>
        <v/>
      </c>
      <c r="E558" s="25" t="str">
        <f t="shared" si="77"/>
        <v/>
      </c>
      <c r="F558" s="11" t="str">
        <f>IF('GACE Math 201'!E558="","",IF('GACE Math 201'!E558&lt;'ACT M to SAT M'!$A$2,'ACT M to SAT M'!$B$2,IF('GACE Math 201'!E558&gt;'ACT M to SAT M'!A$28,'ACT M to SAT M'!B$28,VLOOKUP(E558,'ACT M to SAT M'!A:B,2,FALSE))))</f>
        <v/>
      </c>
      <c r="G558" s="11" t="str">
        <f t="shared" si="73"/>
        <v/>
      </c>
      <c r="H558" s="11" t="str">
        <f t="shared" si="78"/>
        <v/>
      </c>
      <c r="I558" s="11" t="str">
        <f t="shared" si="74"/>
        <v/>
      </c>
      <c r="J558" s="11" t="str">
        <f t="shared" si="79"/>
        <v/>
      </c>
      <c r="K558" s="11" t="str">
        <f t="shared" si="75"/>
        <v/>
      </c>
      <c r="L558" s="11" t="str">
        <f t="shared" si="80"/>
        <v/>
      </c>
      <c r="M558" s="11" t="str">
        <f>IF('GACE Math 201'!B558="","",'SAT M to CBEST M'!$A$2+'SAT M to CBEST M'!$B$2*F558)</f>
        <v/>
      </c>
      <c r="N558" s="11" t="str">
        <f>IF('GACE Math 201'!B558="","", IF(M558&lt;20, 20, IF(M558&gt;80, 80, M558)))</f>
        <v/>
      </c>
    </row>
    <row r="559" spans="1:14" x14ac:dyDescent="0.25">
      <c r="A559" s="11">
        <v>558</v>
      </c>
      <c r="B559" s="30"/>
      <c r="C559" s="25" t="str">
        <f t="shared" si="72"/>
        <v/>
      </c>
      <c r="D559" s="25" t="str">
        <f t="shared" si="76"/>
        <v/>
      </c>
      <c r="E559" s="25" t="str">
        <f t="shared" si="77"/>
        <v/>
      </c>
      <c r="F559" s="11" t="str">
        <f>IF('GACE Math 201'!E559="","",IF('GACE Math 201'!E559&lt;'ACT M to SAT M'!$A$2,'ACT M to SAT M'!$B$2,IF('GACE Math 201'!E559&gt;'ACT M to SAT M'!A$28,'ACT M to SAT M'!B$28,VLOOKUP(E559,'ACT M to SAT M'!A:B,2,FALSE))))</f>
        <v/>
      </c>
      <c r="G559" s="11" t="str">
        <f t="shared" si="73"/>
        <v/>
      </c>
      <c r="H559" s="11" t="str">
        <f t="shared" si="78"/>
        <v/>
      </c>
      <c r="I559" s="11" t="str">
        <f t="shared" si="74"/>
        <v/>
      </c>
      <c r="J559" s="11" t="str">
        <f t="shared" si="79"/>
        <v/>
      </c>
      <c r="K559" s="11" t="str">
        <f t="shared" si="75"/>
        <v/>
      </c>
      <c r="L559" s="11" t="str">
        <f t="shared" si="80"/>
        <v/>
      </c>
      <c r="M559" s="11" t="str">
        <f>IF('GACE Math 201'!B559="","",'SAT M to CBEST M'!$A$2+'SAT M to CBEST M'!$B$2*F559)</f>
        <v/>
      </c>
      <c r="N559" s="11" t="str">
        <f>IF('GACE Math 201'!B559="","", IF(M559&lt;20, 20, IF(M559&gt;80, 80, M559)))</f>
        <v/>
      </c>
    </row>
    <row r="560" spans="1:14" x14ac:dyDescent="0.25">
      <c r="A560" s="11">
        <v>559</v>
      </c>
      <c r="B560" s="30"/>
      <c r="C560" s="25" t="str">
        <f t="shared" si="72"/>
        <v/>
      </c>
      <c r="D560" s="25" t="str">
        <f t="shared" si="76"/>
        <v/>
      </c>
      <c r="E560" s="25" t="str">
        <f t="shared" si="77"/>
        <v/>
      </c>
      <c r="F560" s="11" t="str">
        <f>IF('GACE Math 201'!E560="","",IF('GACE Math 201'!E560&lt;'ACT M to SAT M'!$A$2,'ACT M to SAT M'!$B$2,IF('GACE Math 201'!E560&gt;'ACT M to SAT M'!A$28,'ACT M to SAT M'!B$28,VLOOKUP(E560,'ACT M to SAT M'!A:B,2,FALSE))))</f>
        <v/>
      </c>
      <c r="G560" s="11" t="str">
        <f t="shared" si="73"/>
        <v/>
      </c>
      <c r="H560" s="11" t="str">
        <f t="shared" si="78"/>
        <v/>
      </c>
      <c r="I560" s="11" t="str">
        <f t="shared" si="74"/>
        <v/>
      </c>
      <c r="J560" s="11" t="str">
        <f t="shared" si="79"/>
        <v/>
      </c>
      <c r="K560" s="11" t="str">
        <f t="shared" si="75"/>
        <v/>
      </c>
      <c r="L560" s="11" t="str">
        <f t="shared" si="80"/>
        <v/>
      </c>
      <c r="M560" s="11" t="str">
        <f>IF('GACE Math 201'!B560="","",'SAT M to CBEST M'!$A$2+'SAT M to CBEST M'!$B$2*F560)</f>
        <v/>
      </c>
      <c r="N560" s="11" t="str">
        <f>IF('GACE Math 201'!B560="","", IF(M560&lt;20, 20, IF(M560&gt;80, 80, M560)))</f>
        <v/>
      </c>
    </row>
    <row r="561" spans="1:14" x14ac:dyDescent="0.25">
      <c r="A561" s="11">
        <v>560</v>
      </c>
      <c r="B561" s="30"/>
      <c r="C561" s="25" t="str">
        <f t="shared" si="72"/>
        <v/>
      </c>
      <c r="D561" s="25" t="str">
        <f t="shared" si="76"/>
        <v/>
      </c>
      <c r="E561" s="25" t="str">
        <f t="shared" si="77"/>
        <v/>
      </c>
      <c r="F561" s="11" t="str">
        <f>IF('GACE Math 201'!E561="","",IF('GACE Math 201'!E561&lt;'ACT M to SAT M'!$A$2,'ACT M to SAT M'!$B$2,IF('GACE Math 201'!E561&gt;'ACT M to SAT M'!A$28,'ACT M to SAT M'!B$28,VLOOKUP(E561,'ACT M to SAT M'!A:B,2,FALSE))))</f>
        <v/>
      </c>
      <c r="G561" s="11" t="str">
        <f t="shared" si="73"/>
        <v/>
      </c>
      <c r="H561" s="11" t="str">
        <f t="shared" si="78"/>
        <v/>
      </c>
      <c r="I561" s="11" t="str">
        <f t="shared" si="74"/>
        <v/>
      </c>
      <c r="J561" s="11" t="str">
        <f t="shared" si="79"/>
        <v/>
      </c>
      <c r="K561" s="11" t="str">
        <f t="shared" si="75"/>
        <v/>
      </c>
      <c r="L561" s="11" t="str">
        <f t="shared" si="80"/>
        <v/>
      </c>
      <c r="M561" s="11" t="str">
        <f>IF('GACE Math 201'!B561="","",'SAT M to CBEST M'!$A$2+'SAT M to CBEST M'!$B$2*F561)</f>
        <v/>
      </c>
      <c r="N561" s="11" t="str">
        <f>IF('GACE Math 201'!B561="","", IF(M561&lt;20, 20, IF(M561&gt;80, 80, M561)))</f>
        <v/>
      </c>
    </row>
    <row r="562" spans="1:14" x14ac:dyDescent="0.25">
      <c r="A562" s="11">
        <v>561</v>
      </c>
      <c r="B562" s="30"/>
      <c r="C562" s="25" t="str">
        <f t="shared" si="72"/>
        <v/>
      </c>
      <c r="D562" s="25" t="str">
        <f t="shared" si="76"/>
        <v/>
      </c>
      <c r="E562" s="25" t="str">
        <f t="shared" si="77"/>
        <v/>
      </c>
      <c r="F562" s="11" t="str">
        <f>IF('GACE Math 201'!E562="","",IF('GACE Math 201'!E562&lt;'ACT M to SAT M'!$A$2,'ACT M to SAT M'!$B$2,IF('GACE Math 201'!E562&gt;'ACT M to SAT M'!A$28,'ACT M to SAT M'!B$28,VLOOKUP(E562,'ACT M to SAT M'!A:B,2,FALSE))))</f>
        <v/>
      </c>
      <c r="G562" s="11" t="str">
        <f t="shared" si="73"/>
        <v/>
      </c>
      <c r="H562" s="11" t="str">
        <f t="shared" si="78"/>
        <v/>
      </c>
      <c r="I562" s="11" t="str">
        <f t="shared" si="74"/>
        <v/>
      </c>
      <c r="J562" s="11" t="str">
        <f t="shared" si="79"/>
        <v/>
      </c>
      <c r="K562" s="11" t="str">
        <f t="shared" si="75"/>
        <v/>
      </c>
      <c r="L562" s="11" t="str">
        <f t="shared" si="80"/>
        <v/>
      </c>
      <c r="M562" s="11" t="str">
        <f>IF('GACE Math 201'!B562="","",'SAT M to CBEST M'!$A$2+'SAT M to CBEST M'!$B$2*F562)</f>
        <v/>
      </c>
      <c r="N562" s="11" t="str">
        <f>IF('GACE Math 201'!B562="","", IF(M562&lt;20, 20, IF(M562&gt;80, 80, M562)))</f>
        <v/>
      </c>
    </row>
    <row r="563" spans="1:14" x14ac:dyDescent="0.25">
      <c r="A563" s="11">
        <v>562</v>
      </c>
      <c r="B563" s="30"/>
      <c r="C563" s="25" t="str">
        <f t="shared" si="72"/>
        <v/>
      </c>
      <c r="D563" s="25" t="str">
        <f t="shared" si="76"/>
        <v/>
      </c>
      <c r="E563" s="25" t="str">
        <f t="shared" si="77"/>
        <v/>
      </c>
      <c r="F563" s="11" t="str">
        <f>IF('GACE Math 201'!E563="","",IF('GACE Math 201'!E563&lt;'ACT M to SAT M'!$A$2,'ACT M to SAT M'!$B$2,IF('GACE Math 201'!E563&gt;'ACT M to SAT M'!A$28,'ACT M to SAT M'!B$28,VLOOKUP(E563,'ACT M to SAT M'!A:B,2,FALSE))))</f>
        <v/>
      </c>
      <c r="G563" s="11" t="str">
        <f t="shared" si="73"/>
        <v/>
      </c>
      <c r="H563" s="11" t="str">
        <f t="shared" si="78"/>
        <v/>
      </c>
      <c r="I563" s="11" t="str">
        <f t="shared" si="74"/>
        <v/>
      </c>
      <c r="J563" s="11" t="str">
        <f t="shared" si="79"/>
        <v/>
      </c>
      <c r="K563" s="11" t="str">
        <f t="shared" si="75"/>
        <v/>
      </c>
      <c r="L563" s="11" t="str">
        <f t="shared" si="80"/>
        <v/>
      </c>
      <c r="M563" s="11" t="str">
        <f>IF('GACE Math 201'!B563="","",'SAT M to CBEST M'!$A$2+'SAT M to CBEST M'!$B$2*F563)</f>
        <v/>
      </c>
      <c r="N563" s="11" t="str">
        <f>IF('GACE Math 201'!B563="","", IF(M563&lt;20, 20, IF(M563&gt;80, 80, M563)))</f>
        <v/>
      </c>
    </row>
    <row r="564" spans="1:14" x14ac:dyDescent="0.25">
      <c r="A564" s="11">
        <v>563</v>
      </c>
      <c r="B564" s="30"/>
      <c r="C564" s="25" t="str">
        <f t="shared" si="72"/>
        <v/>
      </c>
      <c r="D564" s="25" t="str">
        <f t="shared" si="76"/>
        <v/>
      </c>
      <c r="E564" s="25" t="str">
        <f t="shared" si="77"/>
        <v/>
      </c>
      <c r="F564" s="11" t="str">
        <f>IF('GACE Math 201'!E564="","",IF('GACE Math 201'!E564&lt;'ACT M to SAT M'!$A$2,'ACT M to SAT M'!$B$2,IF('GACE Math 201'!E564&gt;'ACT M to SAT M'!A$28,'ACT M to SAT M'!B$28,VLOOKUP(E564,'ACT M to SAT M'!A:B,2,FALSE))))</f>
        <v/>
      </c>
      <c r="G564" s="11" t="str">
        <f t="shared" si="73"/>
        <v/>
      </c>
      <c r="H564" s="11" t="str">
        <f t="shared" si="78"/>
        <v/>
      </c>
      <c r="I564" s="11" t="str">
        <f t="shared" si="74"/>
        <v/>
      </c>
      <c r="J564" s="11" t="str">
        <f t="shared" si="79"/>
        <v/>
      </c>
      <c r="K564" s="11" t="str">
        <f t="shared" si="75"/>
        <v/>
      </c>
      <c r="L564" s="11" t="str">
        <f t="shared" si="80"/>
        <v/>
      </c>
      <c r="M564" s="11" t="str">
        <f>IF('GACE Math 201'!B564="","",'SAT M to CBEST M'!$A$2+'SAT M to CBEST M'!$B$2*F564)</f>
        <v/>
      </c>
      <c r="N564" s="11" t="str">
        <f>IF('GACE Math 201'!B564="","", IF(M564&lt;20, 20, IF(M564&gt;80, 80, M564)))</f>
        <v/>
      </c>
    </row>
    <row r="565" spans="1:14" x14ac:dyDescent="0.25">
      <c r="A565" s="11">
        <v>564</v>
      </c>
      <c r="B565" s="30"/>
      <c r="C565" s="25" t="str">
        <f t="shared" si="72"/>
        <v/>
      </c>
      <c r="D565" s="25" t="str">
        <f t="shared" si="76"/>
        <v/>
      </c>
      <c r="E565" s="25" t="str">
        <f t="shared" si="77"/>
        <v/>
      </c>
      <c r="F565" s="11" t="str">
        <f>IF('GACE Math 201'!E565="","",IF('GACE Math 201'!E565&lt;'ACT M to SAT M'!$A$2,'ACT M to SAT M'!$B$2,IF('GACE Math 201'!E565&gt;'ACT M to SAT M'!A$28,'ACT M to SAT M'!B$28,VLOOKUP(E565,'ACT M to SAT M'!A:B,2,FALSE))))</f>
        <v/>
      </c>
      <c r="G565" s="11" t="str">
        <f t="shared" si="73"/>
        <v/>
      </c>
      <c r="H565" s="11" t="str">
        <f t="shared" si="78"/>
        <v/>
      </c>
      <c r="I565" s="11" t="str">
        <f t="shared" si="74"/>
        <v/>
      </c>
      <c r="J565" s="11" t="str">
        <f t="shared" si="79"/>
        <v/>
      </c>
      <c r="K565" s="11" t="str">
        <f t="shared" si="75"/>
        <v/>
      </c>
      <c r="L565" s="11" t="str">
        <f t="shared" si="80"/>
        <v/>
      </c>
      <c r="M565" s="11" t="str">
        <f>IF('GACE Math 201'!B565="","",'SAT M to CBEST M'!$A$2+'SAT M to CBEST M'!$B$2*F565)</f>
        <v/>
      </c>
      <c r="N565" s="11" t="str">
        <f>IF('GACE Math 201'!B565="","", IF(M565&lt;20, 20, IF(M565&gt;80, 80, M565)))</f>
        <v/>
      </c>
    </row>
    <row r="566" spans="1:14" x14ac:dyDescent="0.25">
      <c r="A566" s="11">
        <v>565</v>
      </c>
      <c r="B566" s="30"/>
      <c r="C566" s="25" t="str">
        <f t="shared" si="72"/>
        <v/>
      </c>
      <c r="D566" s="25" t="str">
        <f t="shared" si="76"/>
        <v/>
      </c>
      <c r="E566" s="25" t="str">
        <f t="shared" si="77"/>
        <v/>
      </c>
      <c r="F566" s="11" t="str">
        <f>IF('GACE Math 201'!E566="","",IF('GACE Math 201'!E566&lt;'ACT M to SAT M'!$A$2,'ACT M to SAT M'!$B$2,IF('GACE Math 201'!E566&gt;'ACT M to SAT M'!A$28,'ACT M to SAT M'!B$28,VLOOKUP(E566,'ACT M to SAT M'!A:B,2,FALSE))))</f>
        <v/>
      </c>
      <c r="G566" s="11" t="str">
        <f t="shared" si="73"/>
        <v/>
      </c>
      <c r="H566" s="11" t="str">
        <f t="shared" si="78"/>
        <v/>
      </c>
      <c r="I566" s="11" t="str">
        <f t="shared" si="74"/>
        <v/>
      </c>
      <c r="J566" s="11" t="str">
        <f t="shared" si="79"/>
        <v/>
      </c>
      <c r="K566" s="11" t="str">
        <f t="shared" si="75"/>
        <v/>
      </c>
      <c r="L566" s="11" t="str">
        <f t="shared" si="80"/>
        <v/>
      </c>
      <c r="M566" s="11" t="str">
        <f>IF('GACE Math 201'!B566="","",'SAT M to CBEST M'!$A$2+'SAT M to CBEST M'!$B$2*F566)</f>
        <v/>
      </c>
      <c r="N566" s="11" t="str">
        <f>IF('GACE Math 201'!B566="","", IF(M566&lt;20, 20, IF(M566&gt;80, 80, M566)))</f>
        <v/>
      </c>
    </row>
    <row r="567" spans="1:14" x14ac:dyDescent="0.25">
      <c r="A567" s="11">
        <v>566</v>
      </c>
      <c r="B567" s="30"/>
      <c r="C567" s="25" t="str">
        <f t="shared" si="72"/>
        <v/>
      </c>
      <c r="D567" s="25" t="str">
        <f t="shared" si="76"/>
        <v/>
      </c>
      <c r="E567" s="25" t="str">
        <f t="shared" si="77"/>
        <v/>
      </c>
      <c r="F567" s="11" t="str">
        <f>IF('GACE Math 201'!E567="","",IF('GACE Math 201'!E567&lt;'ACT M to SAT M'!$A$2,'ACT M to SAT M'!$B$2,IF('GACE Math 201'!E567&gt;'ACT M to SAT M'!A$28,'ACT M to SAT M'!B$28,VLOOKUP(E567,'ACT M to SAT M'!A:B,2,FALSE))))</f>
        <v/>
      </c>
      <c r="G567" s="11" t="str">
        <f t="shared" si="73"/>
        <v/>
      </c>
      <c r="H567" s="11" t="str">
        <f t="shared" si="78"/>
        <v/>
      </c>
      <c r="I567" s="11" t="str">
        <f t="shared" si="74"/>
        <v/>
      </c>
      <c r="J567" s="11" t="str">
        <f t="shared" si="79"/>
        <v/>
      </c>
      <c r="K567" s="11" t="str">
        <f t="shared" si="75"/>
        <v/>
      </c>
      <c r="L567" s="11" t="str">
        <f t="shared" si="80"/>
        <v/>
      </c>
      <c r="M567" s="11" t="str">
        <f>IF('GACE Math 201'!B567="","",'SAT M to CBEST M'!$A$2+'SAT M to CBEST M'!$B$2*F567)</f>
        <v/>
      </c>
      <c r="N567" s="11" t="str">
        <f>IF('GACE Math 201'!B567="","", IF(M567&lt;20, 20, IF(M567&gt;80, 80, M567)))</f>
        <v/>
      </c>
    </row>
    <row r="568" spans="1:14" x14ac:dyDescent="0.25">
      <c r="A568" s="11">
        <v>567</v>
      </c>
      <c r="B568" s="30"/>
      <c r="C568" s="25" t="str">
        <f t="shared" si="72"/>
        <v/>
      </c>
      <c r="D568" s="25" t="str">
        <f t="shared" si="76"/>
        <v/>
      </c>
      <c r="E568" s="25" t="str">
        <f t="shared" si="77"/>
        <v/>
      </c>
      <c r="F568" s="11" t="str">
        <f>IF('GACE Math 201'!E568="","",IF('GACE Math 201'!E568&lt;'ACT M to SAT M'!$A$2,'ACT M to SAT M'!$B$2,IF('GACE Math 201'!E568&gt;'ACT M to SAT M'!A$28,'ACT M to SAT M'!B$28,VLOOKUP(E568,'ACT M to SAT M'!A:B,2,FALSE))))</f>
        <v/>
      </c>
      <c r="G568" s="11" t="str">
        <f t="shared" si="73"/>
        <v/>
      </c>
      <c r="H568" s="11" t="str">
        <f t="shared" si="78"/>
        <v/>
      </c>
      <c r="I568" s="11" t="str">
        <f t="shared" si="74"/>
        <v/>
      </c>
      <c r="J568" s="11" t="str">
        <f t="shared" si="79"/>
        <v/>
      </c>
      <c r="K568" s="11" t="str">
        <f t="shared" si="75"/>
        <v/>
      </c>
      <c r="L568" s="11" t="str">
        <f t="shared" si="80"/>
        <v/>
      </c>
      <c r="M568" s="11" t="str">
        <f>IF('GACE Math 201'!B568="","",'SAT M to CBEST M'!$A$2+'SAT M to CBEST M'!$B$2*F568)</f>
        <v/>
      </c>
      <c r="N568" s="11" t="str">
        <f>IF('GACE Math 201'!B568="","", IF(M568&lt;20, 20, IF(M568&gt;80, 80, M568)))</f>
        <v/>
      </c>
    </row>
    <row r="569" spans="1:14" x14ac:dyDescent="0.25">
      <c r="A569" s="11">
        <v>568</v>
      </c>
      <c r="B569" s="30"/>
      <c r="C569" s="25" t="str">
        <f t="shared" si="72"/>
        <v/>
      </c>
      <c r="D569" s="25" t="str">
        <f t="shared" si="76"/>
        <v/>
      </c>
      <c r="E569" s="25" t="str">
        <f t="shared" si="77"/>
        <v/>
      </c>
      <c r="F569" s="11" t="str">
        <f>IF('GACE Math 201'!E569="","",IF('GACE Math 201'!E569&lt;'ACT M to SAT M'!$A$2,'ACT M to SAT M'!$B$2,IF('GACE Math 201'!E569&gt;'ACT M to SAT M'!A$28,'ACT M to SAT M'!B$28,VLOOKUP(E569,'ACT M to SAT M'!A:B,2,FALSE))))</f>
        <v/>
      </c>
      <c r="G569" s="11" t="str">
        <f t="shared" si="73"/>
        <v/>
      </c>
      <c r="H569" s="11" t="str">
        <f t="shared" si="78"/>
        <v/>
      </c>
      <c r="I569" s="11" t="str">
        <f t="shared" si="74"/>
        <v/>
      </c>
      <c r="J569" s="11" t="str">
        <f t="shared" si="79"/>
        <v/>
      </c>
      <c r="K569" s="11" t="str">
        <f t="shared" si="75"/>
        <v/>
      </c>
      <c r="L569" s="11" t="str">
        <f t="shared" si="80"/>
        <v/>
      </c>
      <c r="M569" s="11" t="str">
        <f>IF('GACE Math 201'!B569="","",'SAT M to CBEST M'!$A$2+'SAT M to CBEST M'!$B$2*F569)</f>
        <v/>
      </c>
      <c r="N569" s="11" t="str">
        <f>IF('GACE Math 201'!B569="","", IF(M569&lt;20, 20, IF(M569&gt;80, 80, M569)))</f>
        <v/>
      </c>
    </row>
    <row r="570" spans="1:14" x14ac:dyDescent="0.25">
      <c r="A570" s="11">
        <v>569</v>
      </c>
      <c r="B570" s="30"/>
      <c r="C570" s="25" t="str">
        <f t="shared" si="72"/>
        <v/>
      </c>
      <c r="D570" s="25" t="str">
        <f t="shared" si="76"/>
        <v/>
      </c>
      <c r="E570" s="25" t="str">
        <f t="shared" si="77"/>
        <v/>
      </c>
      <c r="F570" s="11" t="str">
        <f>IF('GACE Math 201'!E570="","",IF('GACE Math 201'!E570&lt;'ACT M to SAT M'!$A$2,'ACT M to SAT M'!$B$2,IF('GACE Math 201'!E570&gt;'ACT M to SAT M'!A$28,'ACT M to SAT M'!B$28,VLOOKUP(E570,'ACT M to SAT M'!A:B,2,FALSE))))</f>
        <v/>
      </c>
      <c r="G570" s="11" t="str">
        <f t="shared" si="73"/>
        <v/>
      </c>
      <c r="H570" s="11" t="str">
        <f t="shared" si="78"/>
        <v/>
      </c>
      <c r="I570" s="11" t="str">
        <f t="shared" si="74"/>
        <v/>
      </c>
      <c r="J570" s="11" t="str">
        <f t="shared" si="79"/>
        <v/>
      </c>
      <c r="K570" s="11" t="str">
        <f t="shared" si="75"/>
        <v/>
      </c>
      <c r="L570" s="11" t="str">
        <f t="shared" si="80"/>
        <v/>
      </c>
      <c r="M570" s="11" t="str">
        <f>IF('GACE Math 201'!B570="","",'SAT M to CBEST M'!$A$2+'SAT M to CBEST M'!$B$2*F570)</f>
        <v/>
      </c>
      <c r="N570" s="11" t="str">
        <f>IF('GACE Math 201'!B570="","", IF(M570&lt;20, 20, IF(M570&gt;80, 80, M570)))</f>
        <v/>
      </c>
    </row>
    <row r="571" spans="1:14" x14ac:dyDescent="0.25">
      <c r="A571" s="11">
        <v>570</v>
      </c>
      <c r="B571" s="30"/>
      <c r="C571" s="25" t="str">
        <f t="shared" si="72"/>
        <v/>
      </c>
      <c r="D571" s="25" t="str">
        <f t="shared" si="76"/>
        <v/>
      </c>
      <c r="E571" s="25" t="str">
        <f t="shared" si="77"/>
        <v/>
      </c>
      <c r="F571" s="11" t="str">
        <f>IF('GACE Math 201'!E571="","",IF('GACE Math 201'!E571&lt;'ACT M to SAT M'!$A$2,'ACT M to SAT M'!$B$2,IF('GACE Math 201'!E571&gt;'ACT M to SAT M'!A$28,'ACT M to SAT M'!B$28,VLOOKUP(E571,'ACT M to SAT M'!A:B,2,FALSE))))</f>
        <v/>
      </c>
      <c r="G571" s="11" t="str">
        <f t="shared" si="73"/>
        <v/>
      </c>
      <c r="H571" s="11" t="str">
        <f t="shared" si="78"/>
        <v/>
      </c>
      <c r="I571" s="11" t="str">
        <f t="shared" si="74"/>
        <v/>
      </c>
      <c r="J571" s="11" t="str">
        <f t="shared" si="79"/>
        <v/>
      </c>
      <c r="K571" s="11" t="str">
        <f t="shared" si="75"/>
        <v/>
      </c>
      <c r="L571" s="11" t="str">
        <f t="shared" si="80"/>
        <v/>
      </c>
      <c r="M571" s="11" t="str">
        <f>IF('GACE Math 201'!B571="","",'SAT M to CBEST M'!$A$2+'SAT M to CBEST M'!$B$2*F571)</f>
        <v/>
      </c>
      <c r="N571" s="11" t="str">
        <f>IF('GACE Math 201'!B571="","", IF(M571&lt;20, 20, IF(M571&gt;80, 80, M571)))</f>
        <v/>
      </c>
    </row>
    <row r="572" spans="1:14" x14ac:dyDescent="0.25">
      <c r="A572" s="11">
        <v>571</v>
      </c>
      <c r="B572" s="30"/>
      <c r="C572" s="25" t="str">
        <f t="shared" si="72"/>
        <v/>
      </c>
      <c r="D572" s="25" t="str">
        <f t="shared" si="76"/>
        <v/>
      </c>
      <c r="E572" s="25" t="str">
        <f t="shared" si="77"/>
        <v/>
      </c>
      <c r="F572" s="11" t="str">
        <f>IF('GACE Math 201'!E572="","",IF('GACE Math 201'!E572&lt;'ACT M to SAT M'!$A$2,'ACT M to SAT M'!$B$2,IF('GACE Math 201'!E572&gt;'ACT M to SAT M'!A$28,'ACT M to SAT M'!B$28,VLOOKUP(E572,'ACT M to SAT M'!A:B,2,FALSE))))</f>
        <v/>
      </c>
      <c r="G572" s="11" t="str">
        <f t="shared" si="73"/>
        <v/>
      </c>
      <c r="H572" s="11" t="str">
        <f t="shared" si="78"/>
        <v/>
      </c>
      <c r="I572" s="11" t="str">
        <f t="shared" si="74"/>
        <v/>
      </c>
      <c r="J572" s="11" t="str">
        <f t="shared" si="79"/>
        <v/>
      </c>
      <c r="K572" s="11" t="str">
        <f t="shared" si="75"/>
        <v/>
      </c>
      <c r="L572" s="11" t="str">
        <f t="shared" si="80"/>
        <v/>
      </c>
      <c r="M572" s="11" t="str">
        <f>IF('GACE Math 201'!B572="","",'SAT M to CBEST M'!$A$2+'SAT M to CBEST M'!$B$2*F572)</f>
        <v/>
      </c>
      <c r="N572" s="11" t="str">
        <f>IF('GACE Math 201'!B572="","", IF(M572&lt;20, 20, IF(M572&gt;80, 80, M572)))</f>
        <v/>
      </c>
    </row>
    <row r="573" spans="1:14" x14ac:dyDescent="0.25">
      <c r="A573" s="11">
        <v>572</v>
      </c>
      <c r="B573" s="30"/>
      <c r="C573" s="25" t="str">
        <f t="shared" si="72"/>
        <v/>
      </c>
      <c r="D573" s="25" t="str">
        <f t="shared" si="76"/>
        <v/>
      </c>
      <c r="E573" s="25" t="str">
        <f t="shared" si="77"/>
        <v/>
      </c>
      <c r="F573" s="11" t="str">
        <f>IF('GACE Math 201'!E573="","",IF('GACE Math 201'!E573&lt;'ACT M to SAT M'!$A$2,'ACT M to SAT M'!$B$2,IF('GACE Math 201'!E573&gt;'ACT M to SAT M'!A$28,'ACT M to SAT M'!B$28,VLOOKUP(E573,'ACT M to SAT M'!A:B,2,FALSE))))</f>
        <v/>
      </c>
      <c r="G573" s="11" t="str">
        <f t="shared" si="73"/>
        <v/>
      </c>
      <c r="H573" s="11" t="str">
        <f t="shared" si="78"/>
        <v/>
      </c>
      <c r="I573" s="11" t="str">
        <f t="shared" si="74"/>
        <v/>
      </c>
      <c r="J573" s="11" t="str">
        <f t="shared" si="79"/>
        <v/>
      </c>
      <c r="K573" s="11" t="str">
        <f t="shared" si="75"/>
        <v/>
      </c>
      <c r="L573" s="11" t="str">
        <f t="shared" si="80"/>
        <v/>
      </c>
      <c r="M573" s="11" t="str">
        <f>IF('GACE Math 201'!B573="","",'SAT M to CBEST M'!$A$2+'SAT M to CBEST M'!$B$2*F573)</f>
        <v/>
      </c>
      <c r="N573" s="11" t="str">
        <f>IF('GACE Math 201'!B573="","", IF(M573&lt;20, 20, IF(M573&gt;80, 80, M573)))</f>
        <v/>
      </c>
    </row>
    <row r="574" spans="1:14" x14ac:dyDescent="0.25">
      <c r="A574" s="11">
        <v>573</v>
      </c>
      <c r="B574" s="30"/>
      <c r="C574" s="25" t="str">
        <f t="shared" si="72"/>
        <v/>
      </c>
      <c r="D574" s="25" t="str">
        <f t="shared" si="76"/>
        <v/>
      </c>
      <c r="E574" s="25" t="str">
        <f t="shared" si="77"/>
        <v/>
      </c>
      <c r="F574" s="11" t="str">
        <f>IF('GACE Math 201'!E574="","",IF('GACE Math 201'!E574&lt;'ACT M to SAT M'!$A$2,'ACT M to SAT M'!$B$2,IF('GACE Math 201'!E574&gt;'ACT M to SAT M'!A$28,'ACT M to SAT M'!B$28,VLOOKUP(E574,'ACT M to SAT M'!A:B,2,FALSE))))</f>
        <v/>
      </c>
      <c r="G574" s="11" t="str">
        <f t="shared" si="73"/>
        <v/>
      </c>
      <c r="H574" s="11" t="str">
        <f t="shared" si="78"/>
        <v/>
      </c>
      <c r="I574" s="11" t="str">
        <f t="shared" si="74"/>
        <v/>
      </c>
      <c r="J574" s="11" t="str">
        <f t="shared" si="79"/>
        <v/>
      </c>
      <c r="K574" s="11" t="str">
        <f t="shared" si="75"/>
        <v/>
      </c>
      <c r="L574" s="11" t="str">
        <f t="shared" si="80"/>
        <v/>
      </c>
      <c r="M574" s="11" t="str">
        <f>IF('GACE Math 201'!B574="","",'SAT M to CBEST M'!$A$2+'SAT M to CBEST M'!$B$2*F574)</f>
        <v/>
      </c>
      <c r="N574" s="11" t="str">
        <f>IF('GACE Math 201'!B574="","", IF(M574&lt;20, 20, IF(M574&gt;80, 80, M574)))</f>
        <v/>
      </c>
    </row>
    <row r="575" spans="1:14" x14ac:dyDescent="0.25">
      <c r="A575" s="11">
        <v>574</v>
      </c>
      <c r="B575" s="30"/>
      <c r="C575" s="25" t="str">
        <f t="shared" si="72"/>
        <v/>
      </c>
      <c r="D575" s="25" t="str">
        <f t="shared" si="76"/>
        <v/>
      </c>
      <c r="E575" s="25" t="str">
        <f t="shared" si="77"/>
        <v/>
      </c>
      <c r="F575" s="11" t="str">
        <f>IF('GACE Math 201'!E575="","",IF('GACE Math 201'!E575&lt;'ACT M to SAT M'!$A$2,'ACT M to SAT M'!$B$2,IF('GACE Math 201'!E575&gt;'ACT M to SAT M'!A$28,'ACT M to SAT M'!B$28,VLOOKUP(E575,'ACT M to SAT M'!A:B,2,FALSE))))</f>
        <v/>
      </c>
      <c r="G575" s="11" t="str">
        <f t="shared" si="73"/>
        <v/>
      </c>
      <c r="H575" s="11" t="str">
        <f t="shared" si="78"/>
        <v/>
      </c>
      <c r="I575" s="11" t="str">
        <f t="shared" si="74"/>
        <v/>
      </c>
      <c r="J575" s="11" t="str">
        <f t="shared" si="79"/>
        <v/>
      </c>
      <c r="K575" s="11" t="str">
        <f t="shared" si="75"/>
        <v/>
      </c>
      <c r="L575" s="11" t="str">
        <f t="shared" si="80"/>
        <v/>
      </c>
      <c r="M575" s="11" t="str">
        <f>IF('GACE Math 201'!B575="","",'SAT M to CBEST M'!$A$2+'SAT M to CBEST M'!$B$2*F575)</f>
        <v/>
      </c>
      <c r="N575" s="11" t="str">
        <f>IF('GACE Math 201'!B575="","", IF(M575&lt;20, 20, IF(M575&gt;80, 80, M575)))</f>
        <v/>
      </c>
    </row>
    <row r="576" spans="1:14" x14ac:dyDescent="0.25">
      <c r="A576" s="11">
        <v>575</v>
      </c>
      <c r="B576" s="30"/>
      <c r="C576" s="25" t="str">
        <f t="shared" si="72"/>
        <v/>
      </c>
      <c r="D576" s="25" t="str">
        <f t="shared" si="76"/>
        <v/>
      </c>
      <c r="E576" s="25" t="str">
        <f t="shared" si="77"/>
        <v/>
      </c>
      <c r="F576" s="11" t="str">
        <f>IF('GACE Math 201'!E576="","",IF('GACE Math 201'!E576&lt;'ACT M to SAT M'!$A$2,'ACT M to SAT M'!$B$2,IF('GACE Math 201'!E576&gt;'ACT M to SAT M'!A$28,'ACT M to SAT M'!B$28,VLOOKUP(E576,'ACT M to SAT M'!A:B,2,FALSE))))</f>
        <v/>
      </c>
      <c r="G576" s="11" t="str">
        <f t="shared" si="73"/>
        <v/>
      </c>
      <c r="H576" s="11" t="str">
        <f t="shared" si="78"/>
        <v/>
      </c>
      <c r="I576" s="11" t="str">
        <f t="shared" si="74"/>
        <v/>
      </c>
      <c r="J576" s="11" t="str">
        <f t="shared" si="79"/>
        <v/>
      </c>
      <c r="K576" s="11" t="str">
        <f t="shared" si="75"/>
        <v/>
      </c>
      <c r="L576" s="11" t="str">
        <f t="shared" si="80"/>
        <v/>
      </c>
      <c r="M576" s="11" t="str">
        <f>IF('GACE Math 201'!B576="","",'SAT M to CBEST M'!$A$2+'SAT M to CBEST M'!$B$2*F576)</f>
        <v/>
      </c>
      <c r="N576" s="11" t="str">
        <f>IF('GACE Math 201'!B576="","", IF(M576&lt;20, 20, IF(M576&gt;80, 80, M576)))</f>
        <v/>
      </c>
    </row>
    <row r="577" spans="1:14" x14ac:dyDescent="0.25">
      <c r="A577" s="11">
        <v>576</v>
      </c>
      <c r="B577" s="30"/>
      <c r="C577" s="25" t="str">
        <f t="shared" si="72"/>
        <v/>
      </c>
      <c r="D577" s="25" t="str">
        <f t="shared" si="76"/>
        <v/>
      </c>
      <c r="E577" s="25" t="str">
        <f t="shared" si="77"/>
        <v/>
      </c>
      <c r="F577" s="11" t="str">
        <f>IF('GACE Math 201'!E577="","",IF('GACE Math 201'!E577&lt;'ACT M to SAT M'!$A$2,'ACT M to SAT M'!$B$2,IF('GACE Math 201'!E577&gt;'ACT M to SAT M'!A$28,'ACT M to SAT M'!B$28,VLOOKUP(E577,'ACT M to SAT M'!A:B,2,FALSE))))</f>
        <v/>
      </c>
      <c r="G577" s="11" t="str">
        <f t="shared" si="73"/>
        <v/>
      </c>
      <c r="H577" s="11" t="str">
        <f t="shared" si="78"/>
        <v/>
      </c>
      <c r="I577" s="11" t="str">
        <f t="shared" si="74"/>
        <v/>
      </c>
      <c r="J577" s="11" t="str">
        <f t="shared" si="79"/>
        <v/>
      </c>
      <c r="K577" s="11" t="str">
        <f t="shared" si="75"/>
        <v/>
      </c>
      <c r="L577" s="11" t="str">
        <f t="shared" si="80"/>
        <v/>
      </c>
      <c r="M577" s="11" t="str">
        <f>IF('GACE Math 201'!B577="","",'SAT M to CBEST M'!$A$2+'SAT M to CBEST M'!$B$2*F577)</f>
        <v/>
      </c>
      <c r="N577" s="11" t="str">
        <f>IF('GACE Math 201'!B577="","", IF(M577&lt;20, 20, IF(M577&gt;80, 80, M577)))</f>
        <v/>
      </c>
    </row>
    <row r="578" spans="1:14" x14ac:dyDescent="0.25">
      <c r="A578" s="11">
        <v>577</v>
      </c>
      <c r="B578" s="30"/>
      <c r="C578" s="25" t="str">
        <f t="shared" ref="C578:C641" si="81">IF(B578="","",IF(B578&gt;=250, upperinterceptPAAM201toACTM+B578*upperslopePAAM201toACTM, lowerinterceptPAAM201toACTM+B578*lowerslopePAAM201toACTM))</f>
        <v/>
      </c>
      <c r="D578" s="25" t="str">
        <f t="shared" si="76"/>
        <v/>
      </c>
      <c r="E578" s="25" t="str">
        <f t="shared" si="77"/>
        <v/>
      </c>
      <c r="F578" s="11" t="str">
        <f>IF('GACE Math 201'!E578="","",IF('GACE Math 201'!E578&lt;'ACT M to SAT M'!$A$2,'ACT M to SAT M'!$B$2,IF('GACE Math 201'!E578&gt;'ACT M to SAT M'!A$28,'ACT M to SAT M'!B$28,VLOOKUP(E578,'ACT M to SAT M'!A:B,2,FALSE))))</f>
        <v/>
      </c>
      <c r="G578" s="11" t="str">
        <f t="shared" ref="G578:G641" si="82">IF(B578="","",interceptACTMtoPCM5732+slopeACTMtoPCM5732*E578)</f>
        <v/>
      </c>
      <c r="H578" s="11" t="str">
        <f t="shared" si="78"/>
        <v/>
      </c>
      <c r="I578" s="11" t="str">
        <f t="shared" ref="I578:I641" si="83">IF(B578="","",interceptACTMtoPCM5733+slopeACTMtoPCM5733*E578)</f>
        <v/>
      </c>
      <c r="J578" s="11" t="str">
        <f t="shared" si="79"/>
        <v/>
      </c>
      <c r="K578" s="11" t="str">
        <f t="shared" ref="K578:K641" si="84">IF(B578="","",IF(E578&gt;=16, upperinterceptACTMtoPAAM211+E578*upperslopeACTMtoPAAM211, lowerinterceptACTMtoPAAM211+E578*lowerslopeACTMtoPAAM211))</f>
        <v/>
      </c>
      <c r="L578" s="11" t="str">
        <f t="shared" si="80"/>
        <v/>
      </c>
      <c r="M578" s="11" t="str">
        <f>IF('GACE Math 201'!B578="","",'SAT M to CBEST M'!$A$2+'SAT M to CBEST M'!$B$2*F578)</f>
        <v/>
      </c>
      <c r="N578" s="11" t="str">
        <f>IF('GACE Math 201'!B578="","", IF(M578&lt;20, 20, IF(M578&gt;80, 80, M578)))</f>
        <v/>
      </c>
    </row>
    <row r="579" spans="1:14" x14ac:dyDescent="0.25">
      <c r="A579" s="11">
        <v>578</v>
      </c>
      <c r="B579" s="30"/>
      <c r="C579" s="25" t="str">
        <f t="shared" si="81"/>
        <v/>
      </c>
      <c r="D579" s="25" t="str">
        <f t="shared" ref="D579:D642" si="85">IF(B579="","", IF(C579&lt;1, 1, IF(C579&gt;36, 36, C579)))</f>
        <v/>
      </c>
      <c r="E579" s="25" t="str">
        <f t="shared" ref="E579:E642" si="86">IF(ISBLANK(B579), "", ROUND(D579, 0))</f>
        <v/>
      </c>
      <c r="F579" s="11" t="str">
        <f>IF('GACE Math 201'!E579="","",IF('GACE Math 201'!E579&lt;'ACT M to SAT M'!$A$2,'ACT M to SAT M'!$B$2,IF('GACE Math 201'!E579&gt;'ACT M to SAT M'!A$28,'ACT M to SAT M'!B$28,VLOOKUP(E579,'ACT M to SAT M'!A:B,2,FALSE))))</f>
        <v/>
      </c>
      <c r="G579" s="11" t="str">
        <f t="shared" si="82"/>
        <v/>
      </c>
      <c r="H579" s="11" t="str">
        <f t="shared" ref="H579:H642" si="87">IF(B579="","", IF(G579&lt;100, 100, IF(G579&gt;200, 200, G579)))</f>
        <v/>
      </c>
      <c r="I579" s="11" t="str">
        <f t="shared" si="83"/>
        <v/>
      </c>
      <c r="J579" s="11" t="str">
        <f t="shared" ref="J579:J642" si="88">IF(B579="","", IF(I579&lt;100, 100, IF(I579&gt;200, 200, I579)))</f>
        <v/>
      </c>
      <c r="K579" s="11" t="str">
        <f t="shared" si="84"/>
        <v/>
      </c>
      <c r="L579" s="11" t="str">
        <f t="shared" ref="L579:L642" si="89">IF(B579="","", IF(K579&lt;100, 100, IF(K579&gt;300, 300, K579)))</f>
        <v/>
      </c>
      <c r="M579" s="11" t="str">
        <f>IF('GACE Math 201'!B579="","",'SAT M to CBEST M'!$A$2+'SAT M to CBEST M'!$B$2*F579)</f>
        <v/>
      </c>
      <c r="N579" s="11" t="str">
        <f>IF('GACE Math 201'!B579="","", IF(M579&lt;20, 20, IF(M579&gt;80, 80, M579)))</f>
        <v/>
      </c>
    </row>
    <row r="580" spans="1:14" x14ac:dyDescent="0.25">
      <c r="A580" s="11">
        <v>579</v>
      </c>
      <c r="B580" s="30"/>
      <c r="C580" s="25" t="str">
        <f t="shared" si="81"/>
        <v/>
      </c>
      <c r="D580" s="25" t="str">
        <f t="shared" si="85"/>
        <v/>
      </c>
      <c r="E580" s="25" t="str">
        <f t="shared" si="86"/>
        <v/>
      </c>
      <c r="F580" s="11" t="str">
        <f>IF('GACE Math 201'!E580="","",IF('GACE Math 201'!E580&lt;'ACT M to SAT M'!$A$2,'ACT M to SAT M'!$B$2,IF('GACE Math 201'!E580&gt;'ACT M to SAT M'!A$28,'ACT M to SAT M'!B$28,VLOOKUP(E580,'ACT M to SAT M'!A:B,2,FALSE))))</f>
        <v/>
      </c>
      <c r="G580" s="11" t="str">
        <f t="shared" si="82"/>
        <v/>
      </c>
      <c r="H580" s="11" t="str">
        <f t="shared" si="87"/>
        <v/>
      </c>
      <c r="I580" s="11" t="str">
        <f t="shared" si="83"/>
        <v/>
      </c>
      <c r="J580" s="11" t="str">
        <f t="shared" si="88"/>
        <v/>
      </c>
      <c r="K580" s="11" t="str">
        <f t="shared" si="84"/>
        <v/>
      </c>
      <c r="L580" s="11" t="str">
        <f t="shared" si="89"/>
        <v/>
      </c>
      <c r="M580" s="11" t="str">
        <f>IF('GACE Math 201'!B580="","",'SAT M to CBEST M'!$A$2+'SAT M to CBEST M'!$B$2*F580)</f>
        <v/>
      </c>
      <c r="N580" s="11" t="str">
        <f>IF('GACE Math 201'!B580="","", IF(M580&lt;20, 20, IF(M580&gt;80, 80, M580)))</f>
        <v/>
      </c>
    </row>
    <row r="581" spans="1:14" x14ac:dyDescent="0.25">
      <c r="A581" s="11">
        <v>580</v>
      </c>
      <c r="B581" s="30"/>
      <c r="C581" s="25" t="str">
        <f t="shared" si="81"/>
        <v/>
      </c>
      <c r="D581" s="25" t="str">
        <f t="shared" si="85"/>
        <v/>
      </c>
      <c r="E581" s="25" t="str">
        <f t="shared" si="86"/>
        <v/>
      </c>
      <c r="F581" s="11" t="str">
        <f>IF('GACE Math 201'!E581="","",IF('GACE Math 201'!E581&lt;'ACT M to SAT M'!$A$2,'ACT M to SAT M'!$B$2,IF('GACE Math 201'!E581&gt;'ACT M to SAT M'!A$28,'ACT M to SAT M'!B$28,VLOOKUP(E581,'ACT M to SAT M'!A:B,2,FALSE))))</f>
        <v/>
      </c>
      <c r="G581" s="11" t="str">
        <f t="shared" si="82"/>
        <v/>
      </c>
      <c r="H581" s="11" t="str">
        <f t="shared" si="87"/>
        <v/>
      </c>
      <c r="I581" s="11" t="str">
        <f t="shared" si="83"/>
        <v/>
      </c>
      <c r="J581" s="11" t="str">
        <f t="shared" si="88"/>
        <v/>
      </c>
      <c r="K581" s="11" t="str">
        <f t="shared" si="84"/>
        <v/>
      </c>
      <c r="L581" s="11" t="str">
        <f t="shared" si="89"/>
        <v/>
      </c>
      <c r="M581" s="11" t="str">
        <f>IF('GACE Math 201'!B581="","",'SAT M to CBEST M'!$A$2+'SAT M to CBEST M'!$B$2*F581)</f>
        <v/>
      </c>
      <c r="N581" s="11" t="str">
        <f>IF('GACE Math 201'!B581="","", IF(M581&lt;20, 20, IF(M581&gt;80, 80, M581)))</f>
        <v/>
      </c>
    </row>
    <row r="582" spans="1:14" x14ac:dyDescent="0.25">
      <c r="A582" s="11">
        <v>581</v>
      </c>
      <c r="B582" s="30"/>
      <c r="C582" s="25" t="str">
        <f t="shared" si="81"/>
        <v/>
      </c>
      <c r="D582" s="25" t="str">
        <f t="shared" si="85"/>
        <v/>
      </c>
      <c r="E582" s="25" t="str">
        <f t="shared" si="86"/>
        <v/>
      </c>
      <c r="F582" s="11" t="str">
        <f>IF('GACE Math 201'!E582="","",IF('GACE Math 201'!E582&lt;'ACT M to SAT M'!$A$2,'ACT M to SAT M'!$B$2,IF('GACE Math 201'!E582&gt;'ACT M to SAT M'!A$28,'ACT M to SAT M'!B$28,VLOOKUP(E582,'ACT M to SAT M'!A:B,2,FALSE))))</f>
        <v/>
      </c>
      <c r="G582" s="11" t="str">
        <f t="shared" si="82"/>
        <v/>
      </c>
      <c r="H582" s="11" t="str">
        <f t="shared" si="87"/>
        <v/>
      </c>
      <c r="I582" s="11" t="str">
        <f t="shared" si="83"/>
        <v/>
      </c>
      <c r="J582" s="11" t="str">
        <f t="shared" si="88"/>
        <v/>
      </c>
      <c r="K582" s="11" t="str">
        <f t="shared" si="84"/>
        <v/>
      </c>
      <c r="L582" s="11" t="str">
        <f t="shared" si="89"/>
        <v/>
      </c>
      <c r="M582" s="11" t="str">
        <f>IF('GACE Math 201'!B582="","",'SAT M to CBEST M'!$A$2+'SAT M to CBEST M'!$B$2*F582)</f>
        <v/>
      </c>
      <c r="N582" s="11" t="str">
        <f>IF('GACE Math 201'!B582="","", IF(M582&lt;20, 20, IF(M582&gt;80, 80, M582)))</f>
        <v/>
      </c>
    </row>
    <row r="583" spans="1:14" x14ac:dyDescent="0.25">
      <c r="A583" s="11">
        <v>582</v>
      </c>
      <c r="B583" s="30"/>
      <c r="C583" s="25" t="str">
        <f t="shared" si="81"/>
        <v/>
      </c>
      <c r="D583" s="25" t="str">
        <f t="shared" si="85"/>
        <v/>
      </c>
      <c r="E583" s="25" t="str">
        <f t="shared" si="86"/>
        <v/>
      </c>
      <c r="F583" s="11" t="str">
        <f>IF('GACE Math 201'!E583="","",IF('GACE Math 201'!E583&lt;'ACT M to SAT M'!$A$2,'ACT M to SAT M'!$B$2,IF('GACE Math 201'!E583&gt;'ACT M to SAT M'!A$28,'ACT M to SAT M'!B$28,VLOOKUP(E583,'ACT M to SAT M'!A:B,2,FALSE))))</f>
        <v/>
      </c>
      <c r="G583" s="11" t="str">
        <f t="shared" si="82"/>
        <v/>
      </c>
      <c r="H583" s="11" t="str">
        <f t="shared" si="87"/>
        <v/>
      </c>
      <c r="I583" s="11" t="str">
        <f t="shared" si="83"/>
        <v/>
      </c>
      <c r="J583" s="11" t="str">
        <f t="shared" si="88"/>
        <v/>
      </c>
      <c r="K583" s="11" t="str">
        <f t="shared" si="84"/>
        <v/>
      </c>
      <c r="L583" s="11" t="str">
        <f t="shared" si="89"/>
        <v/>
      </c>
      <c r="M583" s="11" t="str">
        <f>IF('GACE Math 201'!B583="","",'SAT M to CBEST M'!$A$2+'SAT M to CBEST M'!$B$2*F583)</f>
        <v/>
      </c>
      <c r="N583" s="11" t="str">
        <f>IF('GACE Math 201'!B583="","", IF(M583&lt;20, 20, IF(M583&gt;80, 80, M583)))</f>
        <v/>
      </c>
    </row>
    <row r="584" spans="1:14" x14ac:dyDescent="0.25">
      <c r="A584" s="11">
        <v>583</v>
      </c>
      <c r="B584" s="30"/>
      <c r="C584" s="25" t="str">
        <f t="shared" si="81"/>
        <v/>
      </c>
      <c r="D584" s="25" t="str">
        <f t="shared" si="85"/>
        <v/>
      </c>
      <c r="E584" s="25" t="str">
        <f t="shared" si="86"/>
        <v/>
      </c>
      <c r="F584" s="11" t="str">
        <f>IF('GACE Math 201'!E584="","",IF('GACE Math 201'!E584&lt;'ACT M to SAT M'!$A$2,'ACT M to SAT M'!$B$2,IF('GACE Math 201'!E584&gt;'ACT M to SAT M'!A$28,'ACT M to SAT M'!B$28,VLOOKUP(E584,'ACT M to SAT M'!A:B,2,FALSE))))</f>
        <v/>
      </c>
      <c r="G584" s="11" t="str">
        <f t="shared" si="82"/>
        <v/>
      </c>
      <c r="H584" s="11" t="str">
        <f t="shared" si="87"/>
        <v/>
      </c>
      <c r="I584" s="11" t="str">
        <f t="shared" si="83"/>
        <v/>
      </c>
      <c r="J584" s="11" t="str">
        <f t="shared" si="88"/>
        <v/>
      </c>
      <c r="K584" s="11" t="str">
        <f t="shared" si="84"/>
        <v/>
      </c>
      <c r="L584" s="11" t="str">
        <f t="shared" si="89"/>
        <v/>
      </c>
      <c r="M584" s="11" t="str">
        <f>IF('GACE Math 201'!B584="","",'SAT M to CBEST M'!$A$2+'SAT M to CBEST M'!$B$2*F584)</f>
        <v/>
      </c>
      <c r="N584" s="11" t="str">
        <f>IF('GACE Math 201'!B584="","", IF(M584&lt;20, 20, IF(M584&gt;80, 80, M584)))</f>
        <v/>
      </c>
    </row>
    <row r="585" spans="1:14" x14ac:dyDescent="0.25">
      <c r="A585" s="11">
        <v>584</v>
      </c>
      <c r="B585" s="30"/>
      <c r="C585" s="25" t="str">
        <f t="shared" si="81"/>
        <v/>
      </c>
      <c r="D585" s="25" t="str">
        <f t="shared" si="85"/>
        <v/>
      </c>
      <c r="E585" s="25" t="str">
        <f t="shared" si="86"/>
        <v/>
      </c>
      <c r="F585" s="11" t="str">
        <f>IF('GACE Math 201'!E585="","",IF('GACE Math 201'!E585&lt;'ACT M to SAT M'!$A$2,'ACT M to SAT M'!$B$2,IF('GACE Math 201'!E585&gt;'ACT M to SAT M'!A$28,'ACT M to SAT M'!B$28,VLOOKUP(E585,'ACT M to SAT M'!A:B,2,FALSE))))</f>
        <v/>
      </c>
      <c r="G585" s="11" t="str">
        <f t="shared" si="82"/>
        <v/>
      </c>
      <c r="H585" s="11" t="str">
        <f t="shared" si="87"/>
        <v/>
      </c>
      <c r="I585" s="11" t="str">
        <f t="shared" si="83"/>
        <v/>
      </c>
      <c r="J585" s="11" t="str">
        <f t="shared" si="88"/>
        <v/>
      </c>
      <c r="K585" s="11" t="str">
        <f t="shared" si="84"/>
        <v/>
      </c>
      <c r="L585" s="11" t="str">
        <f t="shared" si="89"/>
        <v/>
      </c>
      <c r="M585" s="11" t="str">
        <f>IF('GACE Math 201'!B585="","",'SAT M to CBEST M'!$A$2+'SAT M to CBEST M'!$B$2*F585)</f>
        <v/>
      </c>
      <c r="N585" s="11" t="str">
        <f>IF('GACE Math 201'!B585="","", IF(M585&lt;20, 20, IF(M585&gt;80, 80, M585)))</f>
        <v/>
      </c>
    </row>
    <row r="586" spans="1:14" x14ac:dyDescent="0.25">
      <c r="A586" s="11">
        <v>585</v>
      </c>
      <c r="B586" s="30"/>
      <c r="C586" s="25" t="str">
        <f t="shared" si="81"/>
        <v/>
      </c>
      <c r="D586" s="25" t="str">
        <f t="shared" si="85"/>
        <v/>
      </c>
      <c r="E586" s="25" t="str">
        <f t="shared" si="86"/>
        <v/>
      </c>
      <c r="F586" s="11" t="str">
        <f>IF('GACE Math 201'!E586="","",IF('GACE Math 201'!E586&lt;'ACT M to SAT M'!$A$2,'ACT M to SAT M'!$B$2,IF('GACE Math 201'!E586&gt;'ACT M to SAT M'!A$28,'ACT M to SAT M'!B$28,VLOOKUP(E586,'ACT M to SAT M'!A:B,2,FALSE))))</f>
        <v/>
      </c>
      <c r="G586" s="11" t="str">
        <f t="shared" si="82"/>
        <v/>
      </c>
      <c r="H586" s="11" t="str">
        <f t="shared" si="87"/>
        <v/>
      </c>
      <c r="I586" s="11" t="str">
        <f t="shared" si="83"/>
        <v/>
      </c>
      <c r="J586" s="11" t="str">
        <f t="shared" si="88"/>
        <v/>
      </c>
      <c r="K586" s="11" t="str">
        <f t="shared" si="84"/>
        <v/>
      </c>
      <c r="L586" s="11" t="str">
        <f t="shared" si="89"/>
        <v/>
      </c>
      <c r="M586" s="11" t="str">
        <f>IF('GACE Math 201'!B586="","",'SAT M to CBEST M'!$A$2+'SAT M to CBEST M'!$B$2*F586)</f>
        <v/>
      </c>
      <c r="N586" s="11" t="str">
        <f>IF('GACE Math 201'!B586="","", IF(M586&lt;20, 20, IF(M586&gt;80, 80, M586)))</f>
        <v/>
      </c>
    </row>
    <row r="587" spans="1:14" x14ac:dyDescent="0.25">
      <c r="A587" s="11">
        <v>586</v>
      </c>
      <c r="B587" s="30"/>
      <c r="C587" s="25" t="str">
        <f t="shared" si="81"/>
        <v/>
      </c>
      <c r="D587" s="25" t="str">
        <f t="shared" si="85"/>
        <v/>
      </c>
      <c r="E587" s="25" t="str">
        <f t="shared" si="86"/>
        <v/>
      </c>
      <c r="F587" s="11" t="str">
        <f>IF('GACE Math 201'!E587="","",IF('GACE Math 201'!E587&lt;'ACT M to SAT M'!$A$2,'ACT M to SAT M'!$B$2,IF('GACE Math 201'!E587&gt;'ACT M to SAT M'!A$28,'ACT M to SAT M'!B$28,VLOOKUP(E587,'ACT M to SAT M'!A:B,2,FALSE))))</f>
        <v/>
      </c>
      <c r="G587" s="11" t="str">
        <f t="shared" si="82"/>
        <v/>
      </c>
      <c r="H587" s="11" t="str">
        <f t="shared" si="87"/>
        <v/>
      </c>
      <c r="I587" s="11" t="str">
        <f t="shared" si="83"/>
        <v/>
      </c>
      <c r="J587" s="11" t="str">
        <f t="shared" si="88"/>
        <v/>
      </c>
      <c r="K587" s="11" t="str">
        <f t="shared" si="84"/>
        <v/>
      </c>
      <c r="L587" s="11" t="str">
        <f t="shared" si="89"/>
        <v/>
      </c>
      <c r="M587" s="11" t="str">
        <f>IF('GACE Math 201'!B587="","",'SAT M to CBEST M'!$A$2+'SAT M to CBEST M'!$B$2*F587)</f>
        <v/>
      </c>
      <c r="N587" s="11" t="str">
        <f>IF('GACE Math 201'!B587="","", IF(M587&lt;20, 20, IF(M587&gt;80, 80, M587)))</f>
        <v/>
      </c>
    </row>
    <row r="588" spans="1:14" x14ac:dyDescent="0.25">
      <c r="A588" s="11">
        <v>587</v>
      </c>
      <c r="B588" s="30"/>
      <c r="C588" s="25" t="str">
        <f t="shared" si="81"/>
        <v/>
      </c>
      <c r="D588" s="25" t="str">
        <f t="shared" si="85"/>
        <v/>
      </c>
      <c r="E588" s="25" t="str">
        <f t="shared" si="86"/>
        <v/>
      </c>
      <c r="F588" s="11" t="str">
        <f>IF('GACE Math 201'!E588="","",IF('GACE Math 201'!E588&lt;'ACT M to SAT M'!$A$2,'ACT M to SAT M'!$B$2,IF('GACE Math 201'!E588&gt;'ACT M to SAT M'!A$28,'ACT M to SAT M'!B$28,VLOOKUP(E588,'ACT M to SAT M'!A:B,2,FALSE))))</f>
        <v/>
      </c>
      <c r="G588" s="11" t="str">
        <f t="shared" si="82"/>
        <v/>
      </c>
      <c r="H588" s="11" t="str">
        <f t="shared" si="87"/>
        <v/>
      </c>
      <c r="I588" s="11" t="str">
        <f t="shared" si="83"/>
        <v/>
      </c>
      <c r="J588" s="11" t="str">
        <f t="shared" si="88"/>
        <v/>
      </c>
      <c r="K588" s="11" t="str">
        <f t="shared" si="84"/>
        <v/>
      </c>
      <c r="L588" s="11" t="str">
        <f t="shared" si="89"/>
        <v/>
      </c>
      <c r="M588" s="11" t="str">
        <f>IF('GACE Math 201'!B588="","",'SAT M to CBEST M'!$A$2+'SAT M to CBEST M'!$B$2*F588)</f>
        <v/>
      </c>
      <c r="N588" s="11" t="str">
        <f>IF('GACE Math 201'!B588="","", IF(M588&lt;20, 20, IF(M588&gt;80, 80, M588)))</f>
        <v/>
      </c>
    </row>
    <row r="589" spans="1:14" x14ac:dyDescent="0.25">
      <c r="A589" s="11">
        <v>588</v>
      </c>
      <c r="B589" s="30"/>
      <c r="C589" s="25" t="str">
        <f t="shared" si="81"/>
        <v/>
      </c>
      <c r="D589" s="25" t="str">
        <f t="shared" si="85"/>
        <v/>
      </c>
      <c r="E589" s="25" t="str">
        <f t="shared" si="86"/>
        <v/>
      </c>
      <c r="F589" s="11" t="str">
        <f>IF('GACE Math 201'!E589="","",IF('GACE Math 201'!E589&lt;'ACT M to SAT M'!$A$2,'ACT M to SAT M'!$B$2,IF('GACE Math 201'!E589&gt;'ACT M to SAT M'!A$28,'ACT M to SAT M'!B$28,VLOOKUP(E589,'ACT M to SAT M'!A:B,2,FALSE))))</f>
        <v/>
      </c>
      <c r="G589" s="11" t="str">
        <f t="shared" si="82"/>
        <v/>
      </c>
      <c r="H589" s="11" t="str">
        <f t="shared" si="87"/>
        <v/>
      </c>
      <c r="I589" s="11" t="str">
        <f t="shared" si="83"/>
        <v/>
      </c>
      <c r="J589" s="11" t="str">
        <f t="shared" si="88"/>
        <v/>
      </c>
      <c r="K589" s="11" t="str">
        <f t="shared" si="84"/>
        <v/>
      </c>
      <c r="L589" s="11" t="str">
        <f t="shared" si="89"/>
        <v/>
      </c>
      <c r="M589" s="11" t="str">
        <f>IF('GACE Math 201'!B589="","",'SAT M to CBEST M'!$A$2+'SAT M to CBEST M'!$B$2*F589)</f>
        <v/>
      </c>
      <c r="N589" s="11" t="str">
        <f>IF('GACE Math 201'!B589="","", IF(M589&lt;20, 20, IF(M589&gt;80, 80, M589)))</f>
        <v/>
      </c>
    </row>
    <row r="590" spans="1:14" x14ac:dyDescent="0.25">
      <c r="A590" s="11">
        <v>589</v>
      </c>
      <c r="B590" s="30"/>
      <c r="C590" s="25" t="str">
        <f t="shared" si="81"/>
        <v/>
      </c>
      <c r="D590" s="25" t="str">
        <f t="shared" si="85"/>
        <v/>
      </c>
      <c r="E590" s="25" t="str">
        <f t="shared" si="86"/>
        <v/>
      </c>
      <c r="F590" s="11" t="str">
        <f>IF('GACE Math 201'!E590="","",IF('GACE Math 201'!E590&lt;'ACT M to SAT M'!$A$2,'ACT M to SAT M'!$B$2,IF('GACE Math 201'!E590&gt;'ACT M to SAT M'!A$28,'ACT M to SAT M'!B$28,VLOOKUP(E590,'ACT M to SAT M'!A:B,2,FALSE))))</f>
        <v/>
      </c>
      <c r="G590" s="11" t="str">
        <f t="shared" si="82"/>
        <v/>
      </c>
      <c r="H590" s="11" t="str">
        <f t="shared" si="87"/>
        <v/>
      </c>
      <c r="I590" s="11" t="str">
        <f t="shared" si="83"/>
        <v/>
      </c>
      <c r="J590" s="11" t="str">
        <f t="shared" si="88"/>
        <v/>
      </c>
      <c r="K590" s="11" t="str">
        <f t="shared" si="84"/>
        <v/>
      </c>
      <c r="L590" s="11" t="str">
        <f t="shared" si="89"/>
        <v/>
      </c>
      <c r="M590" s="11" t="str">
        <f>IF('GACE Math 201'!B590="","",'SAT M to CBEST M'!$A$2+'SAT M to CBEST M'!$B$2*F590)</f>
        <v/>
      </c>
      <c r="N590" s="11" t="str">
        <f>IF('GACE Math 201'!B590="","", IF(M590&lt;20, 20, IF(M590&gt;80, 80, M590)))</f>
        <v/>
      </c>
    </row>
    <row r="591" spans="1:14" x14ac:dyDescent="0.25">
      <c r="A591" s="11">
        <v>590</v>
      </c>
      <c r="B591" s="30"/>
      <c r="C591" s="25" t="str">
        <f t="shared" si="81"/>
        <v/>
      </c>
      <c r="D591" s="25" t="str">
        <f t="shared" si="85"/>
        <v/>
      </c>
      <c r="E591" s="25" t="str">
        <f t="shared" si="86"/>
        <v/>
      </c>
      <c r="F591" s="11" t="str">
        <f>IF('GACE Math 201'!E591="","",IF('GACE Math 201'!E591&lt;'ACT M to SAT M'!$A$2,'ACT M to SAT M'!$B$2,IF('GACE Math 201'!E591&gt;'ACT M to SAT M'!A$28,'ACT M to SAT M'!B$28,VLOOKUP(E591,'ACT M to SAT M'!A:B,2,FALSE))))</f>
        <v/>
      </c>
      <c r="G591" s="11" t="str">
        <f t="shared" si="82"/>
        <v/>
      </c>
      <c r="H591" s="11" t="str">
        <f t="shared" si="87"/>
        <v/>
      </c>
      <c r="I591" s="11" t="str">
        <f t="shared" si="83"/>
        <v/>
      </c>
      <c r="J591" s="11" t="str">
        <f t="shared" si="88"/>
        <v/>
      </c>
      <c r="K591" s="11" t="str">
        <f t="shared" si="84"/>
        <v/>
      </c>
      <c r="L591" s="11" t="str">
        <f t="shared" si="89"/>
        <v/>
      </c>
      <c r="M591" s="11" t="str">
        <f>IF('GACE Math 201'!B591="","",'SAT M to CBEST M'!$A$2+'SAT M to CBEST M'!$B$2*F591)</f>
        <v/>
      </c>
      <c r="N591" s="11" t="str">
        <f>IF('GACE Math 201'!B591="","", IF(M591&lt;20, 20, IF(M591&gt;80, 80, M591)))</f>
        <v/>
      </c>
    </row>
    <row r="592" spans="1:14" x14ac:dyDescent="0.25">
      <c r="A592" s="11">
        <v>591</v>
      </c>
      <c r="B592" s="30"/>
      <c r="C592" s="25" t="str">
        <f t="shared" si="81"/>
        <v/>
      </c>
      <c r="D592" s="25" t="str">
        <f t="shared" si="85"/>
        <v/>
      </c>
      <c r="E592" s="25" t="str">
        <f t="shared" si="86"/>
        <v/>
      </c>
      <c r="F592" s="11" t="str">
        <f>IF('GACE Math 201'!E592="","",IF('GACE Math 201'!E592&lt;'ACT M to SAT M'!$A$2,'ACT M to SAT M'!$B$2,IF('GACE Math 201'!E592&gt;'ACT M to SAT M'!A$28,'ACT M to SAT M'!B$28,VLOOKUP(E592,'ACT M to SAT M'!A:B,2,FALSE))))</f>
        <v/>
      </c>
      <c r="G592" s="11" t="str">
        <f t="shared" si="82"/>
        <v/>
      </c>
      <c r="H592" s="11" t="str">
        <f t="shared" si="87"/>
        <v/>
      </c>
      <c r="I592" s="11" t="str">
        <f t="shared" si="83"/>
        <v/>
      </c>
      <c r="J592" s="11" t="str">
        <f t="shared" si="88"/>
        <v/>
      </c>
      <c r="K592" s="11" t="str">
        <f t="shared" si="84"/>
        <v/>
      </c>
      <c r="L592" s="11" t="str">
        <f t="shared" si="89"/>
        <v/>
      </c>
      <c r="M592" s="11" t="str">
        <f>IF('GACE Math 201'!B592="","",'SAT M to CBEST M'!$A$2+'SAT M to CBEST M'!$B$2*F592)</f>
        <v/>
      </c>
      <c r="N592" s="11" t="str">
        <f>IF('GACE Math 201'!B592="","", IF(M592&lt;20, 20, IF(M592&gt;80, 80, M592)))</f>
        <v/>
      </c>
    </row>
    <row r="593" spans="1:14" x14ac:dyDescent="0.25">
      <c r="A593" s="11">
        <v>592</v>
      </c>
      <c r="B593" s="30"/>
      <c r="C593" s="25" t="str">
        <f t="shared" si="81"/>
        <v/>
      </c>
      <c r="D593" s="25" t="str">
        <f t="shared" si="85"/>
        <v/>
      </c>
      <c r="E593" s="25" t="str">
        <f t="shared" si="86"/>
        <v/>
      </c>
      <c r="F593" s="11" t="str">
        <f>IF('GACE Math 201'!E593="","",IF('GACE Math 201'!E593&lt;'ACT M to SAT M'!$A$2,'ACT M to SAT M'!$B$2,IF('GACE Math 201'!E593&gt;'ACT M to SAT M'!A$28,'ACT M to SAT M'!B$28,VLOOKUP(E593,'ACT M to SAT M'!A:B,2,FALSE))))</f>
        <v/>
      </c>
      <c r="G593" s="11" t="str">
        <f t="shared" si="82"/>
        <v/>
      </c>
      <c r="H593" s="11" t="str">
        <f t="shared" si="87"/>
        <v/>
      </c>
      <c r="I593" s="11" t="str">
        <f t="shared" si="83"/>
        <v/>
      </c>
      <c r="J593" s="11" t="str">
        <f t="shared" si="88"/>
        <v/>
      </c>
      <c r="K593" s="11" t="str">
        <f t="shared" si="84"/>
        <v/>
      </c>
      <c r="L593" s="11" t="str">
        <f t="shared" si="89"/>
        <v/>
      </c>
      <c r="M593" s="11" t="str">
        <f>IF('GACE Math 201'!B593="","",'SAT M to CBEST M'!$A$2+'SAT M to CBEST M'!$B$2*F593)</f>
        <v/>
      </c>
      <c r="N593" s="11" t="str">
        <f>IF('GACE Math 201'!B593="","", IF(M593&lt;20, 20, IF(M593&gt;80, 80, M593)))</f>
        <v/>
      </c>
    </row>
    <row r="594" spans="1:14" x14ac:dyDescent="0.25">
      <c r="A594" s="11">
        <v>593</v>
      </c>
      <c r="B594" s="30"/>
      <c r="C594" s="25" t="str">
        <f t="shared" si="81"/>
        <v/>
      </c>
      <c r="D594" s="25" t="str">
        <f t="shared" si="85"/>
        <v/>
      </c>
      <c r="E594" s="25" t="str">
        <f t="shared" si="86"/>
        <v/>
      </c>
      <c r="F594" s="11" t="str">
        <f>IF('GACE Math 201'!E594="","",IF('GACE Math 201'!E594&lt;'ACT M to SAT M'!$A$2,'ACT M to SAT M'!$B$2,IF('GACE Math 201'!E594&gt;'ACT M to SAT M'!A$28,'ACT M to SAT M'!B$28,VLOOKUP(E594,'ACT M to SAT M'!A:B,2,FALSE))))</f>
        <v/>
      </c>
      <c r="G594" s="11" t="str">
        <f t="shared" si="82"/>
        <v/>
      </c>
      <c r="H594" s="11" t="str">
        <f t="shared" si="87"/>
        <v/>
      </c>
      <c r="I594" s="11" t="str">
        <f t="shared" si="83"/>
        <v/>
      </c>
      <c r="J594" s="11" t="str">
        <f t="shared" si="88"/>
        <v/>
      </c>
      <c r="K594" s="11" t="str">
        <f t="shared" si="84"/>
        <v/>
      </c>
      <c r="L594" s="11" t="str">
        <f t="shared" si="89"/>
        <v/>
      </c>
      <c r="M594" s="11" t="str">
        <f>IF('GACE Math 201'!B594="","",'SAT M to CBEST M'!$A$2+'SAT M to CBEST M'!$B$2*F594)</f>
        <v/>
      </c>
      <c r="N594" s="11" t="str">
        <f>IF('GACE Math 201'!B594="","", IF(M594&lt;20, 20, IF(M594&gt;80, 80, M594)))</f>
        <v/>
      </c>
    </row>
    <row r="595" spans="1:14" x14ac:dyDescent="0.25">
      <c r="A595" s="11">
        <v>594</v>
      </c>
      <c r="B595" s="30"/>
      <c r="C595" s="25" t="str">
        <f t="shared" si="81"/>
        <v/>
      </c>
      <c r="D595" s="25" t="str">
        <f t="shared" si="85"/>
        <v/>
      </c>
      <c r="E595" s="25" t="str">
        <f t="shared" si="86"/>
        <v/>
      </c>
      <c r="F595" s="11" t="str">
        <f>IF('GACE Math 201'!E595="","",IF('GACE Math 201'!E595&lt;'ACT M to SAT M'!$A$2,'ACT M to SAT M'!$B$2,IF('GACE Math 201'!E595&gt;'ACT M to SAT M'!A$28,'ACT M to SAT M'!B$28,VLOOKUP(E595,'ACT M to SAT M'!A:B,2,FALSE))))</f>
        <v/>
      </c>
      <c r="G595" s="11" t="str">
        <f t="shared" si="82"/>
        <v/>
      </c>
      <c r="H595" s="11" t="str">
        <f t="shared" si="87"/>
        <v/>
      </c>
      <c r="I595" s="11" t="str">
        <f t="shared" si="83"/>
        <v/>
      </c>
      <c r="J595" s="11" t="str">
        <f t="shared" si="88"/>
        <v/>
      </c>
      <c r="K595" s="11" t="str">
        <f t="shared" si="84"/>
        <v/>
      </c>
      <c r="L595" s="11" t="str">
        <f t="shared" si="89"/>
        <v/>
      </c>
      <c r="M595" s="11" t="str">
        <f>IF('GACE Math 201'!B595="","",'SAT M to CBEST M'!$A$2+'SAT M to CBEST M'!$B$2*F595)</f>
        <v/>
      </c>
      <c r="N595" s="11" t="str">
        <f>IF('GACE Math 201'!B595="","", IF(M595&lt;20, 20, IF(M595&gt;80, 80, M595)))</f>
        <v/>
      </c>
    </row>
    <row r="596" spans="1:14" x14ac:dyDescent="0.25">
      <c r="A596" s="11">
        <v>595</v>
      </c>
      <c r="B596" s="30"/>
      <c r="C596" s="25" t="str">
        <f t="shared" si="81"/>
        <v/>
      </c>
      <c r="D596" s="25" t="str">
        <f t="shared" si="85"/>
        <v/>
      </c>
      <c r="E596" s="25" t="str">
        <f t="shared" si="86"/>
        <v/>
      </c>
      <c r="F596" s="11" t="str">
        <f>IF('GACE Math 201'!E596="","",IF('GACE Math 201'!E596&lt;'ACT M to SAT M'!$A$2,'ACT M to SAT M'!$B$2,IF('GACE Math 201'!E596&gt;'ACT M to SAT M'!A$28,'ACT M to SAT M'!B$28,VLOOKUP(E596,'ACT M to SAT M'!A:B,2,FALSE))))</f>
        <v/>
      </c>
      <c r="G596" s="11" t="str">
        <f t="shared" si="82"/>
        <v/>
      </c>
      <c r="H596" s="11" t="str">
        <f t="shared" si="87"/>
        <v/>
      </c>
      <c r="I596" s="11" t="str">
        <f t="shared" si="83"/>
        <v/>
      </c>
      <c r="J596" s="11" t="str">
        <f t="shared" si="88"/>
        <v/>
      </c>
      <c r="K596" s="11" t="str">
        <f t="shared" si="84"/>
        <v/>
      </c>
      <c r="L596" s="11" t="str">
        <f t="shared" si="89"/>
        <v/>
      </c>
      <c r="M596" s="11" t="str">
        <f>IF('GACE Math 201'!B596="","",'SAT M to CBEST M'!$A$2+'SAT M to CBEST M'!$B$2*F596)</f>
        <v/>
      </c>
      <c r="N596" s="11" t="str">
        <f>IF('GACE Math 201'!B596="","", IF(M596&lt;20, 20, IF(M596&gt;80, 80, M596)))</f>
        <v/>
      </c>
    </row>
    <row r="597" spans="1:14" x14ac:dyDescent="0.25">
      <c r="A597" s="11">
        <v>596</v>
      </c>
      <c r="B597" s="30"/>
      <c r="C597" s="25" t="str">
        <f t="shared" si="81"/>
        <v/>
      </c>
      <c r="D597" s="25" t="str">
        <f t="shared" si="85"/>
        <v/>
      </c>
      <c r="E597" s="25" t="str">
        <f t="shared" si="86"/>
        <v/>
      </c>
      <c r="F597" s="11" t="str">
        <f>IF('GACE Math 201'!E597="","",IF('GACE Math 201'!E597&lt;'ACT M to SAT M'!$A$2,'ACT M to SAT M'!$B$2,IF('GACE Math 201'!E597&gt;'ACT M to SAT M'!A$28,'ACT M to SAT M'!B$28,VLOOKUP(E597,'ACT M to SAT M'!A:B,2,FALSE))))</f>
        <v/>
      </c>
      <c r="G597" s="11" t="str">
        <f t="shared" si="82"/>
        <v/>
      </c>
      <c r="H597" s="11" t="str">
        <f t="shared" si="87"/>
        <v/>
      </c>
      <c r="I597" s="11" t="str">
        <f t="shared" si="83"/>
        <v/>
      </c>
      <c r="J597" s="11" t="str">
        <f t="shared" si="88"/>
        <v/>
      </c>
      <c r="K597" s="11" t="str">
        <f t="shared" si="84"/>
        <v/>
      </c>
      <c r="L597" s="11" t="str">
        <f t="shared" si="89"/>
        <v/>
      </c>
      <c r="M597" s="11" t="str">
        <f>IF('GACE Math 201'!B597="","",'SAT M to CBEST M'!$A$2+'SAT M to CBEST M'!$B$2*F597)</f>
        <v/>
      </c>
      <c r="N597" s="11" t="str">
        <f>IF('GACE Math 201'!B597="","", IF(M597&lt;20, 20, IF(M597&gt;80, 80, M597)))</f>
        <v/>
      </c>
    </row>
    <row r="598" spans="1:14" x14ac:dyDescent="0.25">
      <c r="A598" s="11">
        <v>597</v>
      </c>
      <c r="B598" s="30"/>
      <c r="C598" s="25" t="str">
        <f t="shared" si="81"/>
        <v/>
      </c>
      <c r="D598" s="25" t="str">
        <f t="shared" si="85"/>
        <v/>
      </c>
      <c r="E598" s="25" t="str">
        <f t="shared" si="86"/>
        <v/>
      </c>
      <c r="F598" s="11" t="str">
        <f>IF('GACE Math 201'!E598="","",IF('GACE Math 201'!E598&lt;'ACT M to SAT M'!$A$2,'ACT M to SAT M'!$B$2,IF('GACE Math 201'!E598&gt;'ACT M to SAT M'!A$28,'ACT M to SAT M'!B$28,VLOOKUP(E598,'ACT M to SAT M'!A:B,2,FALSE))))</f>
        <v/>
      </c>
      <c r="G598" s="11" t="str">
        <f t="shared" si="82"/>
        <v/>
      </c>
      <c r="H598" s="11" t="str">
        <f t="shared" si="87"/>
        <v/>
      </c>
      <c r="I598" s="11" t="str">
        <f t="shared" si="83"/>
        <v/>
      </c>
      <c r="J598" s="11" t="str">
        <f t="shared" si="88"/>
        <v/>
      </c>
      <c r="K598" s="11" t="str">
        <f t="shared" si="84"/>
        <v/>
      </c>
      <c r="L598" s="11" t="str">
        <f t="shared" si="89"/>
        <v/>
      </c>
      <c r="M598" s="11" t="str">
        <f>IF('GACE Math 201'!B598="","",'SAT M to CBEST M'!$A$2+'SAT M to CBEST M'!$B$2*F598)</f>
        <v/>
      </c>
      <c r="N598" s="11" t="str">
        <f>IF('GACE Math 201'!B598="","", IF(M598&lt;20, 20, IF(M598&gt;80, 80, M598)))</f>
        <v/>
      </c>
    </row>
    <row r="599" spans="1:14" x14ac:dyDescent="0.25">
      <c r="A599" s="11">
        <v>598</v>
      </c>
      <c r="B599" s="30"/>
      <c r="C599" s="25" t="str">
        <f t="shared" si="81"/>
        <v/>
      </c>
      <c r="D599" s="25" t="str">
        <f t="shared" si="85"/>
        <v/>
      </c>
      <c r="E599" s="25" t="str">
        <f t="shared" si="86"/>
        <v/>
      </c>
      <c r="F599" s="11" t="str">
        <f>IF('GACE Math 201'!E599="","",IF('GACE Math 201'!E599&lt;'ACT M to SAT M'!$A$2,'ACT M to SAT M'!$B$2,IF('GACE Math 201'!E599&gt;'ACT M to SAT M'!A$28,'ACT M to SAT M'!B$28,VLOOKUP(E599,'ACT M to SAT M'!A:B,2,FALSE))))</f>
        <v/>
      </c>
      <c r="G599" s="11" t="str">
        <f t="shared" si="82"/>
        <v/>
      </c>
      <c r="H599" s="11" t="str">
        <f t="shared" si="87"/>
        <v/>
      </c>
      <c r="I599" s="11" t="str">
        <f t="shared" si="83"/>
        <v/>
      </c>
      <c r="J599" s="11" t="str">
        <f t="shared" si="88"/>
        <v/>
      </c>
      <c r="K599" s="11" t="str">
        <f t="shared" si="84"/>
        <v/>
      </c>
      <c r="L599" s="11" t="str">
        <f t="shared" si="89"/>
        <v/>
      </c>
      <c r="M599" s="11" t="str">
        <f>IF('GACE Math 201'!B599="","",'SAT M to CBEST M'!$A$2+'SAT M to CBEST M'!$B$2*F599)</f>
        <v/>
      </c>
      <c r="N599" s="11" t="str">
        <f>IF('GACE Math 201'!B599="","", IF(M599&lt;20, 20, IF(M599&gt;80, 80, M599)))</f>
        <v/>
      </c>
    </row>
    <row r="600" spans="1:14" x14ac:dyDescent="0.25">
      <c r="A600" s="11">
        <v>599</v>
      </c>
      <c r="B600" s="30"/>
      <c r="C600" s="25" t="str">
        <f t="shared" si="81"/>
        <v/>
      </c>
      <c r="D600" s="25" t="str">
        <f t="shared" si="85"/>
        <v/>
      </c>
      <c r="E600" s="25" t="str">
        <f t="shared" si="86"/>
        <v/>
      </c>
      <c r="F600" s="11" t="str">
        <f>IF('GACE Math 201'!E600="","",IF('GACE Math 201'!E600&lt;'ACT M to SAT M'!$A$2,'ACT M to SAT M'!$B$2,IF('GACE Math 201'!E600&gt;'ACT M to SAT M'!A$28,'ACT M to SAT M'!B$28,VLOOKUP(E600,'ACT M to SAT M'!A:B,2,FALSE))))</f>
        <v/>
      </c>
      <c r="G600" s="11" t="str">
        <f t="shared" si="82"/>
        <v/>
      </c>
      <c r="H600" s="11" t="str">
        <f t="shared" si="87"/>
        <v/>
      </c>
      <c r="I600" s="11" t="str">
        <f t="shared" si="83"/>
        <v/>
      </c>
      <c r="J600" s="11" t="str">
        <f t="shared" si="88"/>
        <v/>
      </c>
      <c r="K600" s="11" t="str">
        <f t="shared" si="84"/>
        <v/>
      </c>
      <c r="L600" s="11" t="str">
        <f t="shared" si="89"/>
        <v/>
      </c>
      <c r="M600" s="11" t="str">
        <f>IF('GACE Math 201'!B600="","",'SAT M to CBEST M'!$A$2+'SAT M to CBEST M'!$B$2*F600)</f>
        <v/>
      </c>
      <c r="N600" s="11" t="str">
        <f>IF('GACE Math 201'!B600="","", IF(M600&lt;20, 20, IF(M600&gt;80, 80, M600)))</f>
        <v/>
      </c>
    </row>
    <row r="601" spans="1:14" x14ac:dyDescent="0.25">
      <c r="A601" s="11">
        <v>600</v>
      </c>
      <c r="B601" s="30"/>
      <c r="C601" s="25" t="str">
        <f t="shared" si="81"/>
        <v/>
      </c>
      <c r="D601" s="25" t="str">
        <f t="shared" si="85"/>
        <v/>
      </c>
      <c r="E601" s="25" t="str">
        <f t="shared" si="86"/>
        <v/>
      </c>
      <c r="F601" s="11" t="str">
        <f>IF('GACE Math 201'!E601="","",IF('GACE Math 201'!E601&lt;'ACT M to SAT M'!$A$2,'ACT M to SAT M'!$B$2,IF('GACE Math 201'!E601&gt;'ACT M to SAT M'!A$28,'ACT M to SAT M'!B$28,VLOOKUP(E601,'ACT M to SAT M'!A:B,2,FALSE))))</f>
        <v/>
      </c>
      <c r="G601" s="11" t="str">
        <f t="shared" si="82"/>
        <v/>
      </c>
      <c r="H601" s="11" t="str">
        <f t="shared" si="87"/>
        <v/>
      </c>
      <c r="I601" s="11" t="str">
        <f t="shared" si="83"/>
        <v/>
      </c>
      <c r="J601" s="11" t="str">
        <f t="shared" si="88"/>
        <v/>
      </c>
      <c r="K601" s="11" t="str">
        <f t="shared" si="84"/>
        <v/>
      </c>
      <c r="L601" s="11" t="str">
        <f t="shared" si="89"/>
        <v/>
      </c>
      <c r="M601" s="11" t="str">
        <f>IF('GACE Math 201'!B601="","",'SAT M to CBEST M'!$A$2+'SAT M to CBEST M'!$B$2*F601)</f>
        <v/>
      </c>
      <c r="N601" s="11" t="str">
        <f>IF('GACE Math 201'!B601="","", IF(M601&lt;20, 20, IF(M601&gt;80, 80, M601)))</f>
        <v/>
      </c>
    </row>
    <row r="602" spans="1:14" x14ac:dyDescent="0.25">
      <c r="A602" s="11">
        <v>601</v>
      </c>
      <c r="B602" s="30"/>
      <c r="C602" s="25" t="str">
        <f t="shared" si="81"/>
        <v/>
      </c>
      <c r="D602" s="25" t="str">
        <f t="shared" si="85"/>
        <v/>
      </c>
      <c r="E602" s="25" t="str">
        <f t="shared" si="86"/>
        <v/>
      </c>
      <c r="F602" s="11" t="str">
        <f>IF('GACE Math 201'!E602="","",IF('GACE Math 201'!E602&lt;'ACT M to SAT M'!$A$2,'ACT M to SAT M'!$B$2,IF('GACE Math 201'!E602&gt;'ACT M to SAT M'!A$28,'ACT M to SAT M'!B$28,VLOOKUP(E602,'ACT M to SAT M'!A:B,2,FALSE))))</f>
        <v/>
      </c>
      <c r="G602" s="11" t="str">
        <f t="shared" si="82"/>
        <v/>
      </c>
      <c r="H602" s="11" t="str">
        <f t="shared" si="87"/>
        <v/>
      </c>
      <c r="I602" s="11" t="str">
        <f t="shared" si="83"/>
        <v/>
      </c>
      <c r="J602" s="11" t="str">
        <f t="shared" si="88"/>
        <v/>
      </c>
      <c r="K602" s="11" t="str">
        <f t="shared" si="84"/>
        <v/>
      </c>
      <c r="L602" s="11" t="str">
        <f t="shared" si="89"/>
        <v/>
      </c>
      <c r="M602" s="11" t="str">
        <f>IF('GACE Math 201'!B602="","",'SAT M to CBEST M'!$A$2+'SAT M to CBEST M'!$B$2*F602)</f>
        <v/>
      </c>
      <c r="N602" s="11" t="str">
        <f>IF('GACE Math 201'!B602="","", IF(M602&lt;20, 20, IF(M602&gt;80, 80, M602)))</f>
        <v/>
      </c>
    </row>
    <row r="603" spans="1:14" x14ac:dyDescent="0.25">
      <c r="A603" s="11">
        <v>602</v>
      </c>
      <c r="B603" s="30"/>
      <c r="C603" s="25" t="str">
        <f t="shared" si="81"/>
        <v/>
      </c>
      <c r="D603" s="25" t="str">
        <f t="shared" si="85"/>
        <v/>
      </c>
      <c r="E603" s="25" t="str">
        <f t="shared" si="86"/>
        <v/>
      </c>
      <c r="F603" s="11" t="str">
        <f>IF('GACE Math 201'!E603="","",IF('GACE Math 201'!E603&lt;'ACT M to SAT M'!$A$2,'ACT M to SAT M'!$B$2,IF('GACE Math 201'!E603&gt;'ACT M to SAT M'!A$28,'ACT M to SAT M'!B$28,VLOOKUP(E603,'ACT M to SAT M'!A:B,2,FALSE))))</f>
        <v/>
      </c>
      <c r="G603" s="11" t="str">
        <f t="shared" si="82"/>
        <v/>
      </c>
      <c r="H603" s="11" t="str">
        <f t="shared" si="87"/>
        <v/>
      </c>
      <c r="I603" s="11" t="str">
        <f t="shared" si="83"/>
        <v/>
      </c>
      <c r="J603" s="11" t="str">
        <f t="shared" si="88"/>
        <v/>
      </c>
      <c r="K603" s="11" t="str">
        <f t="shared" si="84"/>
        <v/>
      </c>
      <c r="L603" s="11" t="str">
        <f t="shared" si="89"/>
        <v/>
      </c>
      <c r="M603" s="11" t="str">
        <f>IF('GACE Math 201'!B603="","",'SAT M to CBEST M'!$A$2+'SAT M to CBEST M'!$B$2*F603)</f>
        <v/>
      </c>
      <c r="N603" s="11" t="str">
        <f>IF('GACE Math 201'!B603="","", IF(M603&lt;20, 20, IF(M603&gt;80, 80, M603)))</f>
        <v/>
      </c>
    </row>
    <row r="604" spans="1:14" x14ac:dyDescent="0.25">
      <c r="A604" s="11">
        <v>603</v>
      </c>
      <c r="B604" s="30"/>
      <c r="C604" s="25" t="str">
        <f t="shared" si="81"/>
        <v/>
      </c>
      <c r="D604" s="25" t="str">
        <f t="shared" si="85"/>
        <v/>
      </c>
      <c r="E604" s="25" t="str">
        <f t="shared" si="86"/>
        <v/>
      </c>
      <c r="F604" s="11" t="str">
        <f>IF('GACE Math 201'!E604="","",IF('GACE Math 201'!E604&lt;'ACT M to SAT M'!$A$2,'ACT M to SAT M'!$B$2,IF('GACE Math 201'!E604&gt;'ACT M to SAT M'!A$28,'ACT M to SAT M'!B$28,VLOOKUP(E604,'ACT M to SAT M'!A:B,2,FALSE))))</f>
        <v/>
      </c>
      <c r="G604" s="11" t="str">
        <f t="shared" si="82"/>
        <v/>
      </c>
      <c r="H604" s="11" t="str">
        <f t="shared" si="87"/>
        <v/>
      </c>
      <c r="I604" s="11" t="str">
        <f t="shared" si="83"/>
        <v/>
      </c>
      <c r="J604" s="11" t="str">
        <f t="shared" si="88"/>
        <v/>
      </c>
      <c r="K604" s="11" t="str">
        <f t="shared" si="84"/>
        <v/>
      </c>
      <c r="L604" s="11" t="str">
        <f t="shared" si="89"/>
        <v/>
      </c>
      <c r="M604" s="11" t="str">
        <f>IF('GACE Math 201'!B604="","",'SAT M to CBEST M'!$A$2+'SAT M to CBEST M'!$B$2*F604)</f>
        <v/>
      </c>
      <c r="N604" s="11" t="str">
        <f>IF('GACE Math 201'!B604="","", IF(M604&lt;20, 20, IF(M604&gt;80, 80, M604)))</f>
        <v/>
      </c>
    </row>
    <row r="605" spans="1:14" x14ac:dyDescent="0.25">
      <c r="A605" s="11">
        <v>604</v>
      </c>
      <c r="B605" s="30"/>
      <c r="C605" s="25" t="str">
        <f t="shared" si="81"/>
        <v/>
      </c>
      <c r="D605" s="25" t="str">
        <f t="shared" si="85"/>
        <v/>
      </c>
      <c r="E605" s="25" t="str">
        <f t="shared" si="86"/>
        <v/>
      </c>
      <c r="F605" s="11" t="str">
        <f>IF('GACE Math 201'!E605="","",IF('GACE Math 201'!E605&lt;'ACT M to SAT M'!$A$2,'ACT M to SAT M'!$B$2,IF('GACE Math 201'!E605&gt;'ACT M to SAT M'!A$28,'ACT M to SAT M'!B$28,VLOOKUP(E605,'ACT M to SAT M'!A:B,2,FALSE))))</f>
        <v/>
      </c>
      <c r="G605" s="11" t="str">
        <f t="shared" si="82"/>
        <v/>
      </c>
      <c r="H605" s="11" t="str">
        <f t="shared" si="87"/>
        <v/>
      </c>
      <c r="I605" s="11" t="str">
        <f t="shared" si="83"/>
        <v/>
      </c>
      <c r="J605" s="11" t="str">
        <f t="shared" si="88"/>
        <v/>
      </c>
      <c r="K605" s="11" t="str">
        <f t="shared" si="84"/>
        <v/>
      </c>
      <c r="L605" s="11" t="str">
        <f t="shared" si="89"/>
        <v/>
      </c>
      <c r="M605" s="11" t="str">
        <f>IF('GACE Math 201'!B605="","",'SAT M to CBEST M'!$A$2+'SAT M to CBEST M'!$B$2*F605)</f>
        <v/>
      </c>
      <c r="N605" s="11" t="str">
        <f>IF('GACE Math 201'!B605="","", IF(M605&lt;20, 20, IF(M605&gt;80, 80, M605)))</f>
        <v/>
      </c>
    </row>
    <row r="606" spans="1:14" x14ac:dyDescent="0.25">
      <c r="A606" s="11">
        <v>605</v>
      </c>
      <c r="B606" s="30"/>
      <c r="C606" s="25" t="str">
        <f t="shared" si="81"/>
        <v/>
      </c>
      <c r="D606" s="25" t="str">
        <f t="shared" si="85"/>
        <v/>
      </c>
      <c r="E606" s="25" t="str">
        <f t="shared" si="86"/>
        <v/>
      </c>
      <c r="F606" s="11" t="str">
        <f>IF('GACE Math 201'!E606="","",IF('GACE Math 201'!E606&lt;'ACT M to SAT M'!$A$2,'ACT M to SAT M'!$B$2,IF('GACE Math 201'!E606&gt;'ACT M to SAT M'!A$28,'ACT M to SAT M'!B$28,VLOOKUP(E606,'ACT M to SAT M'!A:B,2,FALSE))))</f>
        <v/>
      </c>
      <c r="G606" s="11" t="str">
        <f t="shared" si="82"/>
        <v/>
      </c>
      <c r="H606" s="11" t="str">
        <f t="shared" si="87"/>
        <v/>
      </c>
      <c r="I606" s="11" t="str">
        <f t="shared" si="83"/>
        <v/>
      </c>
      <c r="J606" s="11" t="str">
        <f t="shared" si="88"/>
        <v/>
      </c>
      <c r="K606" s="11" t="str">
        <f t="shared" si="84"/>
        <v/>
      </c>
      <c r="L606" s="11" t="str">
        <f t="shared" si="89"/>
        <v/>
      </c>
      <c r="M606" s="11" t="str">
        <f>IF('GACE Math 201'!B606="","",'SAT M to CBEST M'!$A$2+'SAT M to CBEST M'!$B$2*F606)</f>
        <v/>
      </c>
      <c r="N606" s="11" t="str">
        <f>IF('GACE Math 201'!B606="","", IF(M606&lt;20, 20, IF(M606&gt;80, 80, M606)))</f>
        <v/>
      </c>
    </row>
    <row r="607" spans="1:14" x14ac:dyDescent="0.25">
      <c r="A607" s="11">
        <v>606</v>
      </c>
      <c r="B607" s="30"/>
      <c r="C607" s="25" t="str">
        <f t="shared" si="81"/>
        <v/>
      </c>
      <c r="D607" s="25" t="str">
        <f t="shared" si="85"/>
        <v/>
      </c>
      <c r="E607" s="25" t="str">
        <f t="shared" si="86"/>
        <v/>
      </c>
      <c r="F607" s="11" t="str">
        <f>IF('GACE Math 201'!E607="","",IF('GACE Math 201'!E607&lt;'ACT M to SAT M'!$A$2,'ACT M to SAT M'!$B$2,IF('GACE Math 201'!E607&gt;'ACT M to SAT M'!A$28,'ACT M to SAT M'!B$28,VLOOKUP(E607,'ACT M to SAT M'!A:B,2,FALSE))))</f>
        <v/>
      </c>
      <c r="G607" s="11" t="str">
        <f t="shared" si="82"/>
        <v/>
      </c>
      <c r="H607" s="11" t="str">
        <f t="shared" si="87"/>
        <v/>
      </c>
      <c r="I607" s="11" t="str">
        <f t="shared" si="83"/>
        <v/>
      </c>
      <c r="J607" s="11" t="str">
        <f t="shared" si="88"/>
        <v/>
      </c>
      <c r="K607" s="11" t="str">
        <f t="shared" si="84"/>
        <v/>
      </c>
      <c r="L607" s="11" t="str">
        <f t="shared" si="89"/>
        <v/>
      </c>
      <c r="M607" s="11" t="str">
        <f>IF('GACE Math 201'!B607="","",'SAT M to CBEST M'!$A$2+'SAT M to CBEST M'!$B$2*F607)</f>
        <v/>
      </c>
      <c r="N607" s="11" t="str">
        <f>IF('GACE Math 201'!B607="","", IF(M607&lt;20, 20, IF(M607&gt;80, 80, M607)))</f>
        <v/>
      </c>
    </row>
    <row r="608" spans="1:14" x14ac:dyDescent="0.25">
      <c r="A608" s="11">
        <v>607</v>
      </c>
      <c r="B608" s="30"/>
      <c r="C608" s="25" t="str">
        <f t="shared" si="81"/>
        <v/>
      </c>
      <c r="D608" s="25" t="str">
        <f t="shared" si="85"/>
        <v/>
      </c>
      <c r="E608" s="25" t="str">
        <f t="shared" si="86"/>
        <v/>
      </c>
      <c r="F608" s="11" t="str">
        <f>IF('GACE Math 201'!E608="","",IF('GACE Math 201'!E608&lt;'ACT M to SAT M'!$A$2,'ACT M to SAT M'!$B$2,IF('GACE Math 201'!E608&gt;'ACT M to SAT M'!A$28,'ACT M to SAT M'!B$28,VLOOKUP(E608,'ACT M to SAT M'!A:B,2,FALSE))))</f>
        <v/>
      </c>
      <c r="G608" s="11" t="str">
        <f t="shared" si="82"/>
        <v/>
      </c>
      <c r="H608" s="11" t="str">
        <f t="shared" si="87"/>
        <v/>
      </c>
      <c r="I608" s="11" t="str">
        <f t="shared" si="83"/>
        <v/>
      </c>
      <c r="J608" s="11" t="str">
        <f t="shared" si="88"/>
        <v/>
      </c>
      <c r="K608" s="11" t="str">
        <f t="shared" si="84"/>
        <v/>
      </c>
      <c r="L608" s="11" t="str">
        <f t="shared" si="89"/>
        <v/>
      </c>
      <c r="M608" s="11" t="str">
        <f>IF('GACE Math 201'!B608="","",'SAT M to CBEST M'!$A$2+'SAT M to CBEST M'!$B$2*F608)</f>
        <v/>
      </c>
      <c r="N608" s="11" t="str">
        <f>IF('GACE Math 201'!B608="","", IF(M608&lt;20, 20, IF(M608&gt;80, 80, M608)))</f>
        <v/>
      </c>
    </row>
    <row r="609" spans="1:14" x14ac:dyDescent="0.25">
      <c r="A609" s="11">
        <v>608</v>
      </c>
      <c r="B609" s="30"/>
      <c r="C609" s="25" t="str">
        <f t="shared" si="81"/>
        <v/>
      </c>
      <c r="D609" s="25" t="str">
        <f t="shared" si="85"/>
        <v/>
      </c>
      <c r="E609" s="25" t="str">
        <f t="shared" si="86"/>
        <v/>
      </c>
      <c r="F609" s="11" t="str">
        <f>IF('GACE Math 201'!E609="","",IF('GACE Math 201'!E609&lt;'ACT M to SAT M'!$A$2,'ACT M to SAT M'!$B$2,IF('GACE Math 201'!E609&gt;'ACT M to SAT M'!A$28,'ACT M to SAT M'!B$28,VLOOKUP(E609,'ACT M to SAT M'!A:B,2,FALSE))))</f>
        <v/>
      </c>
      <c r="G609" s="11" t="str">
        <f t="shared" si="82"/>
        <v/>
      </c>
      <c r="H609" s="11" t="str">
        <f t="shared" si="87"/>
        <v/>
      </c>
      <c r="I609" s="11" t="str">
        <f t="shared" si="83"/>
        <v/>
      </c>
      <c r="J609" s="11" t="str">
        <f t="shared" si="88"/>
        <v/>
      </c>
      <c r="K609" s="11" t="str">
        <f t="shared" si="84"/>
        <v/>
      </c>
      <c r="L609" s="11" t="str">
        <f t="shared" si="89"/>
        <v/>
      </c>
      <c r="M609" s="11" t="str">
        <f>IF('GACE Math 201'!B609="","",'SAT M to CBEST M'!$A$2+'SAT M to CBEST M'!$B$2*F609)</f>
        <v/>
      </c>
      <c r="N609" s="11" t="str">
        <f>IF('GACE Math 201'!B609="","", IF(M609&lt;20, 20, IF(M609&gt;80, 80, M609)))</f>
        <v/>
      </c>
    </row>
    <row r="610" spans="1:14" x14ac:dyDescent="0.25">
      <c r="A610" s="11">
        <v>609</v>
      </c>
      <c r="B610" s="30"/>
      <c r="C610" s="25" t="str">
        <f t="shared" si="81"/>
        <v/>
      </c>
      <c r="D610" s="25" t="str">
        <f t="shared" si="85"/>
        <v/>
      </c>
      <c r="E610" s="25" t="str">
        <f t="shared" si="86"/>
        <v/>
      </c>
      <c r="F610" s="11" t="str">
        <f>IF('GACE Math 201'!E610="","",IF('GACE Math 201'!E610&lt;'ACT M to SAT M'!$A$2,'ACT M to SAT M'!$B$2,IF('GACE Math 201'!E610&gt;'ACT M to SAT M'!A$28,'ACT M to SAT M'!B$28,VLOOKUP(E610,'ACT M to SAT M'!A:B,2,FALSE))))</f>
        <v/>
      </c>
      <c r="G610" s="11" t="str">
        <f t="shared" si="82"/>
        <v/>
      </c>
      <c r="H610" s="11" t="str">
        <f t="shared" si="87"/>
        <v/>
      </c>
      <c r="I610" s="11" t="str">
        <f t="shared" si="83"/>
        <v/>
      </c>
      <c r="J610" s="11" t="str">
        <f t="shared" si="88"/>
        <v/>
      </c>
      <c r="K610" s="11" t="str">
        <f t="shared" si="84"/>
        <v/>
      </c>
      <c r="L610" s="11" t="str">
        <f t="shared" si="89"/>
        <v/>
      </c>
      <c r="M610" s="11" t="str">
        <f>IF('GACE Math 201'!B610="","",'SAT M to CBEST M'!$A$2+'SAT M to CBEST M'!$B$2*F610)</f>
        <v/>
      </c>
      <c r="N610" s="11" t="str">
        <f>IF('GACE Math 201'!B610="","", IF(M610&lt;20, 20, IF(M610&gt;80, 80, M610)))</f>
        <v/>
      </c>
    </row>
    <row r="611" spans="1:14" x14ac:dyDescent="0.25">
      <c r="A611" s="11">
        <v>610</v>
      </c>
      <c r="B611" s="30"/>
      <c r="C611" s="25" t="str">
        <f t="shared" si="81"/>
        <v/>
      </c>
      <c r="D611" s="25" t="str">
        <f t="shared" si="85"/>
        <v/>
      </c>
      <c r="E611" s="25" t="str">
        <f t="shared" si="86"/>
        <v/>
      </c>
      <c r="F611" s="11" t="str">
        <f>IF('GACE Math 201'!E611="","",IF('GACE Math 201'!E611&lt;'ACT M to SAT M'!$A$2,'ACT M to SAT M'!$B$2,IF('GACE Math 201'!E611&gt;'ACT M to SAT M'!A$28,'ACT M to SAT M'!B$28,VLOOKUP(E611,'ACT M to SAT M'!A:B,2,FALSE))))</f>
        <v/>
      </c>
      <c r="G611" s="11" t="str">
        <f t="shared" si="82"/>
        <v/>
      </c>
      <c r="H611" s="11" t="str">
        <f t="shared" si="87"/>
        <v/>
      </c>
      <c r="I611" s="11" t="str">
        <f t="shared" si="83"/>
        <v/>
      </c>
      <c r="J611" s="11" t="str">
        <f t="shared" si="88"/>
        <v/>
      </c>
      <c r="K611" s="11" t="str">
        <f t="shared" si="84"/>
        <v/>
      </c>
      <c r="L611" s="11" t="str">
        <f t="shared" si="89"/>
        <v/>
      </c>
      <c r="M611" s="11" t="str">
        <f>IF('GACE Math 201'!B611="","",'SAT M to CBEST M'!$A$2+'SAT M to CBEST M'!$B$2*F611)</f>
        <v/>
      </c>
      <c r="N611" s="11" t="str">
        <f>IF('GACE Math 201'!B611="","", IF(M611&lt;20, 20, IF(M611&gt;80, 80, M611)))</f>
        <v/>
      </c>
    </row>
    <row r="612" spans="1:14" x14ac:dyDescent="0.25">
      <c r="A612" s="11">
        <v>611</v>
      </c>
      <c r="B612" s="30"/>
      <c r="C612" s="25" t="str">
        <f t="shared" si="81"/>
        <v/>
      </c>
      <c r="D612" s="25" t="str">
        <f t="shared" si="85"/>
        <v/>
      </c>
      <c r="E612" s="25" t="str">
        <f t="shared" si="86"/>
        <v/>
      </c>
      <c r="F612" s="11" t="str">
        <f>IF('GACE Math 201'!E612="","",IF('GACE Math 201'!E612&lt;'ACT M to SAT M'!$A$2,'ACT M to SAT M'!$B$2,IF('GACE Math 201'!E612&gt;'ACT M to SAT M'!A$28,'ACT M to SAT M'!B$28,VLOOKUP(E612,'ACT M to SAT M'!A:B,2,FALSE))))</f>
        <v/>
      </c>
      <c r="G612" s="11" t="str">
        <f t="shared" si="82"/>
        <v/>
      </c>
      <c r="H612" s="11" t="str">
        <f t="shared" si="87"/>
        <v/>
      </c>
      <c r="I612" s="11" t="str">
        <f t="shared" si="83"/>
        <v/>
      </c>
      <c r="J612" s="11" t="str">
        <f t="shared" si="88"/>
        <v/>
      </c>
      <c r="K612" s="11" t="str">
        <f t="shared" si="84"/>
        <v/>
      </c>
      <c r="L612" s="11" t="str">
        <f t="shared" si="89"/>
        <v/>
      </c>
      <c r="M612" s="11" t="str">
        <f>IF('GACE Math 201'!B612="","",'SAT M to CBEST M'!$A$2+'SAT M to CBEST M'!$B$2*F612)</f>
        <v/>
      </c>
      <c r="N612" s="11" t="str">
        <f>IF('GACE Math 201'!B612="","", IF(M612&lt;20, 20, IF(M612&gt;80, 80, M612)))</f>
        <v/>
      </c>
    </row>
    <row r="613" spans="1:14" x14ac:dyDescent="0.25">
      <c r="A613" s="11">
        <v>612</v>
      </c>
      <c r="B613" s="30"/>
      <c r="C613" s="25" t="str">
        <f t="shared" si="81"/>
        <v/>
      </c>
      <c r="D613" s="25" t="str">
        <f t="shared" si="85"/>
        <v/>
      </c>
      <c r="E613" s="25" t="str">
        <f t="shared" si="86"/>
        <v/>
      </c>
      <c r="F613" s="11" t="str">
        <f>IF('GACE Math 201'!E613="","",IF('GACE Math 201'!E613&lt;'ACT M to SAT M'!$A$2,'ACT M to SAT M'!$B$2,IF('GACE Math 201'!E613&gt;'ACT M to SAT M'!A$28,'ACT M to SAT M'!B$28,VLOOKUP(E613,'ACT M to SAT M'!A:B,2,FALSE))))</f>
        <v/>
      </c>
      <c r="G613" s="11" t="str">
        <f t="shared" si="82"/>
        <v/>
      </c>
      <c r="H613" s="11" t="str">
        <f t="shared" si="87"/>
        <v/>
      </c>
      <c r="I613" s="11" t="str">
        <f t="shared" si="83"/>
        <v/>
      </c>
      <c r="J613" s="11" t="str">
        <f t="shared" si="88"/>
        <v/>
      </c>
      <c r="K613" s="11" t="str">
        <f t="shared" si="84"/>
        <v/>
      </c>
      <c r="L613" s="11" t="str">
        <f t="shared" si="89"/>
        <v/>
      </c>
      <c r="M613" s="11" t="str">
        <f>IF('GACE Math 201'!B613="","",'SAT M to CBEST M'!$A$2+'SAT M to CBEST M'!$B$2*F613)</f>
        <v/>
      </c>
      <c r="N613" s="11" t="str">
        <f>IF('GACE Math 201'!B613="","", IF(M613&lt;20, 20, IF(M613&gt;80, 80, M613)))</f>
        <v/>
      </c>
    </row>
    <row r="614" spans="1:14" x14ac:dyDescent="0.25">
      <c r="A614" s="11">
        <v>613</v>
      </c>
      <c r="B614" s="30"/>
      <c r="C614" s="25" t="str">
        <f t="shared" si="81"/>
        <v/>
      </c>
      <c r="D614" s="25" t="str">
        <f t="shared" si="85"/>
        <v/>
      </c>
      <c r="E614" s="25" t="str">
        <f t="shared" si="86"/>
        <v/>
      </c>
      <c r="F614" s="11" t="str">
        <f>IF('GACE Math 201'!E614="","",IF('GACE Math 201'!E614&lt;'ACT M to SAT M'!$A$2,'ACT M to SAT M'!$B$2,IF('GACE Math 201'!E614&gt;'ACT M to SAT M'!A$28,'ACT M to SAT M'!B$28,VLOOKUP(E614,'ACT M to SAT M'!A:B,2,FALSE))))</f>
        <v/>
      </c>
      <c r="G614" s="11" t="str">
        <f t="shared" si="82"/>
        <v/>
      </c>
      <c r="H614" s="11" t="str">
        <f t="shared" si="87"/>
        <v/>
      </c>
      <c r="I614" s="11" t="str">
        <f t="shared" si="83"/>
        <v/>
      </c>
      <c r="J614" s="11" t="str">
        <f t="shared" si="88"/>
        <v/>
      </c>
      <c r="K614" s="11" t="str">
        <f t="shared" si="84"/>
        <v/>
      </c>
      <c r="L614" s="11" t="str">
        <f t="shared" si="89"/>
        <v/>
      </c>
      <c r="M614" s="11" t="str">
        <f>IF('GACE Math 201'!B614="","",'SAT M to CBEST M'!$A$2+'SAT M to CBEST M'!$B$2*F614)</f>
        <v/>
      </c>
      <c r="N614" s="11" t="str">
        <f>IF('GACE Math 201'!B614="","", IF(M614&lt;20, 20, IF(M614&gt;80, 80, M614)))</f>
        <v/>
      </c>
    </row>
    <row r="615" spans="1:14" x14ac:dyDescent="0.25">
      <c r="A615" s="11">
        <v>614</v>
      </c>
      <c r="B615" s="30"/>
      <c r="C615" s="25" t="str">
        <f t="shared" si="81"/>
        <v/>
      </c>
      <c r="D615" s="25" t="str">
        <f t="shared" si="85"/>
        <v/>
      </c>
      <c r="E615" s="25" t="str">
        <f t="shared" si="86"/>
        <v/>
      </c>
      <c r="F615" s="11" t="str">
        <f>IF('GACE Math 201'!E615="","",IF('GACE Math 201'!E615&lt;'ACT M to SAT M'!$A$2,'ACT M to SAT M'!$B$2,IF('GACE Math 201'!E615&gt;'ACT M to SAT M'!A$28,'ACT M to SAT M'!B$28,VLOOKUP(E615,'ACT M to SAT M'!A:B,2,FALSE))))</f>
        <v/>
      </c>
      <c r="G615" s="11" t="str">
        <f t="shared" si="82"/>
        <v/>
      </c>
      <c r="H615" s="11" t="str">
        <f t="shared" si="87"/>
        <v/>
      </c>
      <c r="I615" s="11" t="str">
        <f t="shared" si="83"/>
        <v/>
      </c>
      <c r="J615" s="11" t="str">
        <f t="shared" si="88"/>
        <v/>
      </c>
      <c r="K615" s="11" t="str">
        <f t="shared" si="84"/>
        <v/>
      </c>
      <c r="L615" s="11" t="str">
        <f t="shared" si="89"/>
        <v/>
      </c>
      <c r="M615" s="11" t="str">
        <f>IF('GACE Math 201'!B615="","",'SAT M to CBEST M'!$A$2+'SAT M to CBEST M'!$B$2*F615)</f>
        <v/>
      </c>
      <c r="N615" s="11" t="str">
        <f>IF('GACE Math 201'!B615="","", IF(M615&lt;20, 20, IF(M615&gt;80, 80, M615)))</f>
        <v/>
      </c>
    </row>
    <row r="616" spans="1:14" x14ac:dyDescent="0.25">
      <c r="A616" s="11">
        <v>615</v>
      </c>
      <c r="B616" s="30"/>
      <c r="C616" s="25" t="str">
        <f t="shared" si="81"/>
        <v/>
      </c>
      <c r="D616" s="25" t="str">
        <f t="shared" si="85"/>
        <v/>
      </c>
      <c r="E616" s="25" t="str">
        <f t="shared" si="86"/>
        <v/>
      </c>
      <c r="F616" s="11" t="str">
        <f>IF('GACE Math 201'!E616="","",IF('GACE Math 201'!E616&lt;'ACT M to SAT M'!$A$2,'ACT M to SAT M'!$B$2,IF('GACE Math 201'!E616&gt;'ACT M to SAT M'!A$28,'ACT M to SAT M'!B$28,VLOOKUP(E616,'ACT M to SAT M'!A:B,2,FALSE))))</f>
        <v/>
      </c>
      <c r="G616" s="11" t="str">
        <f t="shared" si="82"/>
        <v/>
      </c>
      <c r="H616" s="11" t="str">
        <f t="shared" si="87"/>
        <v/>
      </c>
      <c r="I616" s="11" t="str">
        <f t="shared" si="83"/>
        <v/>
      </c>
      <c r="J616" s="11" t="str">
        <f t="shared" si="88"/>
        <v/>
      </c>
      <c r="K616" s="11" t="str">
        <f t="shared" si="84"/>
        <v/>
      </c>
      <c r="L616" s="11" t="str">
        <f t="shared" si="89"/>
        <v/>
      </c>
      <c r="M616" s="11" t="str">
        <f>IF('GACE Math 201'!B616="","",'SAT M to CBEST M'!$A$2+'SAT M to CBEST M'!$B$2*F616)</f>
        <v/>
      </c>
      <c r="N616" s="11" t="str">
        <f>IF('GACE Math 201'!B616="","", IF(M616&lt;20, 20, IF(M616&gt;80, 80, M616)))</f>
        <v/>
      </c>
    </row>
    <row r="617" spans="1:14" x14ac:dyDescent="0.25">
      <c r="A617" s="11">
        <v>616</v>
      </c>
      <c r="B617" s="30"/>
      <c r="C617" s="25" t="str">
        <f t="shared" si="81"/>
        <v/>
      </c>
      <c r="D617" s="25" t="str">
        <f t="shared" si="85"/>
        <v/>
      </c>
      <c r="E617" s="25" t="str">
        <f t="shared" si="86"/>
        <v/>
      </c>
      <c r="F617" s="11" t="str">
        <f>IF('GACE Math 201'!E617="","",IF('GACE Math 201'!E617&lt;'ACT M to SAT M'!$A$2,'ACT M to SAT M'!$B$2,IF('GACE Math 201'!E617&gt;'ACT M to SAT M'!A$28,'ACT M to SAT M'!B$28,VLOOKUP(E617,'ACT M to SAT M'!A:B,2,FALSE))))</f>
        <v/>
      </c>
      <c r="G617" s="11" t="str">
        <f t="shared" si="82"/>
        <v/>
      </c>
      <c r="H617" s="11" t="str">
        <f t="shared" si="87"/>
        <v/>
      </c>
      <c r="I617" s="11" t="str">
        <f t="shared" si="83"/>
        <v/>
      </c>
      <c r="J617" s="11" t="str">
        <f t="shared" si="88"/>
        <v/>
      </c>
      <c r="K617" s="11" t="str">
        <f t="shared" si="84"/>
        <v/>
      </c>
      <c r="L617" s="11" t="str">
        <f t="shared" si="89"/>
        <v/>
      </c>
      <c r="M617" s="11" t="str">
        <f>IF('GACE Math 201'!B617="","",'SAT M to CBEST M'!$A$2+'SAT M to CBEST M'!$B$2*F617)</f>
        <v/>
      </c>
      <c r="N617" s="11" t="str">
        <f>IF('GACE Math 201'!B617="","", IF(M617&lt;20, 20, IF(M617&gt;80, 80, M617)))</f>
        <v/>
      </c>
    </row>
    <row r="618" spans="1:14" x14ac:dyDescent="0.25">
      <c r="A618" s="11">
        <v>617</v>
      </c>
      <c r="B618" s="30"/>
      <c r="C618" s="25" t="str">
        <f t="shared" si="81"/>
        <v/>
      </c>
      <c r="D618" s="25" t="str">
        <f t="shared" si="85"/>
        <v/>
      </c>
      <c r="E618" s="25" t="str">
        <f t="shared" si="86"/>
        <v/>
      </c>
      <c r="F618" s="11" t="str">
        <f>IF('GACE Math 201'!E618="","",IF('GACE Math 201'!E618&lt;'ACT M to SAT M'!$A$2,'ACT M to SAT M'!$B$2,IF('GACE Math 201'!E618&gt;'ACT M to SAT M'!A$28,'ACT M to SAT M'!B$28,VLOOKUP(E618,'ACT M to SAT M'!A:B,2,FALSE))))</f>
        <v/>
      </c>
      <c r="G618" s="11" t="str">
        <f t="shared" si="82"/>
        <v/>
      </c>
      <c r="H618" s="11" t="str">
        <f t="shared" si="87"/>
        <v/>
      </c>
      <c r="I618" s="11" t="str">
        <f t="shared" si="83"/>
        <v/>
      </c>
      <c r="J618" s="11" t="str">
        <f t="shared" si="88"/>
        <v/>
      </c>
      <c r="K618" s="11" t="str">
        <f t="shared" si="84"/>
        <v/>
      </c>
      <c r="L618" s="11" t="str">
        <f t="shared" si="89"/>
        <v/>
      </c>
      <c r="M618" s="11" t="str">
        <f>IF('GACE Math 201'!B618="","",'SAT M to CBEST M'!$A$2+'SAT M to CBEST M'!$B$2*F618)</f>
        <v/>
      </c>
      <c r="N618" s="11" t="str">
        <f>IF('GACE Math 201'!B618="","", IF(M618&lt;20, 20, IF(M618&gt;80, 80, M618)))</f>
        <v/>
      </c>
    </row>
    <row r="619" spans="1:14" x14ac:dyDescent="0.25">
      <c r="A619" s="11">
        <v>618</v>
      </c>
      <c r="B619" s="30"/>
      <c r="C619" s="25" t="str">
        <f t="shared" si="81"/>
        <v/>
      </c>
      <c r="D619" s="25" t="str">
        <f t="shared" si="85"/>
        <v/>
      </c>
      <c r="E619" s="25" t="str">
        <f t="shared" si="86"/>
        <v/>
      </c>
      <c r="F619" s="11" t="str">
        <f>IF('GACE Math 201'!E619="","",IF('GACE Math 201'!E619&lt;'ACT M to SAT M'!$A$2,'ACT M to SAT M'!$B$2,IF('GACE Math 201'!E619&gt;'ACT M to SAT M'!A$28,'ACT M to SAT M'!B$28,VLOOKUP(E619,'ACT M to SAT M'!A:B,2,FALSE))))</f>
        <v/>
      </c>
      <c r="G619" s="11" t="str">
        <f t="shared" si="82"/>
        <v/>
      </c>
      <c r="H619" s="11" t="str">
        <f t="shared" si="87"/>
        <v/>
      </c>
      <c r="I619" s="11" t="str">
        <f t="shared" si="83"/>
        <v/>
      </c>
      <c r="J619" s="11" t="str">
        <f t="shared" si="88"/>
        <v/>
      </c>
      <c r="K619" s="11" t="str">
        <f t="shared" si="84"/>
        <v/>
      </c>
      <c r="L619" s="11" t="str">
        <f t="shared" si="89"/>
        <v/>
      </c>
      <c r="M619" s="11" t="str">
        <f>IF('GACE Math 201'!B619="","",'SAT M to CBEST M'!$A$2+'SAT M to CBEST M'!$B$2*F619)</f>
        <v/>
      </c>
      <c r="N619" s="11" t="str">
        <f>IF('GACE Math 201'!B619="","", IF(M619&lt;20, 20, IF(M619&gt;80, 80, M619)))</f>
        <v/>
      </c>
    </row>
    <row r="620" spans="1:14" x14ac:dyDescent="0.25">
      <c r="A620" s="11">
        <v>619</v>
      </c>
      <c r="B620" s="30"/>
      <c r="C620" s="25" t="str">
        <f t="shared" si="81"/>
        <v/>
      </c>
      <c r="D620" s="25" t="str">
        <f t="shared" si="85"/>
        <v/>
      </c>
      <c r="E620" s="25" t="str">
        <f t="shared" si="86"/>
        <v/>
      </c>
      <c r="F620" s="11" t="str">
        <f>IF('GACE Math 201'!E620="","",IF('GACE Math 201'!E620&lt;'ACT M to SAT M'!$A$2,'ACT M to SAT M'!$B$2,IF('GACE Math 201'!E620&gt;'ACT M to SAT M'!A$28,'ACT M to SAT M'!B$28,VLOOKUP(E620,'ACT M to SAT M'!A:B,2,FALSE))))</f>
        <v/>
      </c>
      <c r="G620" s="11" t="str">
        <f t="shared" si="82"/>
        <v/>
      </c>
      <c r="H620" s="11" t="str">
        <f t="shared" si="87"/>
        <v/>
      </c>
      <c r="I620" s="11" t="str">
        <f t="shared" si="83"/>
        <v/>
      </c>
      <c r="J620" s="11" t="str">
        <f t="shared" si="88"/>
        <v/>
      </c>
      <c r="K620" s="11" t="str">
        <f t="shared" si="84"/>
        <v/>
      </c>
      <c r="L620" s="11" t="str">
        <f t="shared" si="89"/>
        <v/>
      </c>
      <c r="M620" s="11" t="str">
        <f>IF('GACE Math 201'!B620="","",'SAT M to CBEST M'!$A$2+'SAT M to CBEST M'!$B$2*F620)</f>
        <v/>
      </c>
      <c r="N620" s="11" t="str">
        <f>IF('GACE Math 201'!B620="","", IF(M620&lt;20, 20, IF(M620&gt;80, 80, M620)))</f>
        <v/>
      </c>
    </row>
    <row r="621" spans="1:14" x14ac:dyDescent="0.25">
      <c r="A621" s="11">
        <v>620</v>
      </c>
      <c r="B621" s="30"/>
      <c r="C621" s="25" t="str">
        <f t="shared" si="81"/>
        <v/>
      </c>
      <c r="D621" s="25" t="str">
        <f t="shared" si="85"/>
        <v/>
      </c>
      <c r="E621" s="25" t="str">
        <f t="shared" si="86"/>
        <v/>
      </c>
      <c r="F621" s="11" t="str">
        <f>IF('GACE Math 201'!E621="","",IF('GACE Math 201'!E621&lt;'ACT M to SAT M'!$A$2,'ACT M to SAT M'!$B$2,IF('GACE Math 201'!E621&gt;'ACT M to SAT M'!A$28,'ACT M to SAT M'!B$28,VLOOKUP(E621,'ACT M to SAT M'!A:B,2,FALSE))))</f>
        <v/>
      </c>
      <c r="G621" s="11" t="str">
        <f t="shared" si="82"/>
        <v/>
      </c>
      <c r="H621" s="11" t="str">
        <f t="shared" si="87"/>
        <v/>
      </c>
      <c r="I621" s="11" t="str">
        <f t="shared" si="83"/>
        <v/>
      </c>
      <c r="J621" s="11" t="str">
        <f t="shared" si="88"/>
        <v/>
      </c>
      <c r="K621" s="11" t="str">
        <f t="shared" si="84"/>
        <v/>
      </c>
      <c r="L621" s="11" t="str">
        <f t="shared" si="89"/>
        <v/>
      </c>
      <c r="M621" s="11" t="str">
        <f>IF('GACE Math 201'!B621="","",'SAT M to CBEST M'!$A$2+'SAT M to CBEST M'!$B$2*F621)</f>
        <v/>
      </c>
      <c r="N621" s="11" t="str">
        <f>IF('GACE Math 201'!B621="","", IF(M621&lt;20, 20, IF(M621&gt;80, 80, M621)))</f>
        <v/>
      </c>
    </row>
    <row r="622" spans="1:14" x14ac:dyDescent="0.25">
      <c r="A622" s="11">
        <v>621</v>
      </c>
      <c r="B622" s="30"/>
      <c r="C622" s="25" t="str">
        <f t="shared" si="81"/>
        <v/>
      </c>
      <c r="D622" s="25" t="str">
        <f t="shared" si="85"/>
        <v/>
      </c>
      <c r="E622" s="25" t="str">
        <f t="shared" si="86"/>
        <v/>
      </c>
      <c r="F622" s="11" t="str">
        <f>IF('GACE Math 201'!E622="","",IF('GACE Math 201'!E622&lt;'ACT M to SAT M'!$A$2,'ACT M to SAT M'!$B$2,IF('GACE Math 201'!E622&gt;'ACT M to SAT M'!A$28,'ACT M to SAT M'!B$28,VLOOKUP(E622,'ACT M to SAT M'!A:B,2,FALSE))))</f>
        <v/>
      </c>
      <c r="G622" s="11" t="str">
        <f t="shared" si="82"/>
        <v/>
      </c>
      <c r="H622" s="11" t="str">
        <f t="shared" si="87"/>
        <v/>
      </c>
      <c r="I622" s="11" t="str">
        <f t="shared" si="83"/>
        <v/>
      </c>
      <c r="J622" s="11" t="str">
        <f t="shared" si="88"/>
        <v/>
      </c>
      <c r="K622" s="11" t="str">
        <f t="shared" si="84"/>
        <v/>
      </c>
      <c r="L622" s="11" t="str">
        <f t="shared" si="89"/>
        <v/>
      </c>
      <c r="M622" s="11" t="str">
        <f>IF('GACE Math 201'!B622="","",'SAT M to CBEST M'!$A$2+'SAT M to CBEST M'!$B$2*F622)</f>
        <v/>
      </c>
      <c r="N622" s="11" t="str">
        <f>IF('GACE Math 201'!B622="","", IF(M622&lt;20, 20, IF(M622&gt;80, 80, M622)))</f>
        <v/>
      </c>
    </row>
    <row r="623" spans="1:14" x14ac:dyDescent="0.25">
      <c r="A623" s="11">
        <v>622</v>
      </c>
      <c r="B623" s="30"/>
      <c r="C623" s="25" t="str">
        <f t="shared" si="81"/>
        <v/>
      </c>
      <c r="D623" s="25" t="str">
        <f t="shared" si="85"/>
        <v/>
      </c>
      <c r="E623" s="25" t="str">
        <f t="shared" si="86"/>
        <v/>
      </c>
      <c r="F623" s="11" t="str">
        <f>IF('GACE Math 201'!E623="","",IF('GACE Math 201'!E623&lt;'ACT M to SAT M'!$A$2,'ACT M to SAT M'!$B$2,IF('GACE Math 201'!E623&gt;'ACT M to SAT M'!A$28,'ACT M to SAT M'!B$28,VLOOKUP(E623,'ACT M to SAT M'!A:B,2,FALSE))))</f>
        <v/>
      </c>
      <c r="G623" s="11" t="str">
        <f t="shared" si="82"/>
        <v/>
      </c>
      <c r="H623" s="11" t="str">
        <f t="shared" si="87"/>
        <v/>
      </c>
      <c r="I623" s="11" t="str">
        <f t="shared" si="83"/>
        <v/>
      </c>
      <c r="J623" s="11" t="str">
        <f t="shared" si="88"/>
        <v/>
      </c>
      <c r="K623" s="11" t="str">
        <f t="shared" si="84"/>
        <v/>
      </c>
      <c r="L623" s="11" t="str">
        <f t="shared" si="89"/>
        <v/>
      </c>
      <c r="M623" s="11" t="str">
        <f>IF('GACE Math 201'!B623="","",'SAT M to CBEST M'!$A$2+'SAT M to CBEST M'!$B$2*F623)</f>
        <v/>
      </c>
      <c r="N623" s="11" t="str">
        <f>IF('GACE Math 201'!B623="","", IF(M623&lt;20, 20, IF(M623&gt;80, 80, M623)))</f>
        <v/>
      </c>
    </row>
    <row r="624" spans="1:14" x14ac:dyDescent="0.25">
      <c r="A624" s="11">
        <v>623</v>
      </c>
      <c r="B624" s="30"/>
      <c r="C624" s="25" t="str">
        <f t="shared" si="81"/>
        <v/>
      </c>
      <c r="D624" s="25" t="str">
        <f t="shared" si="85"/>
        <v/>
      </c>
      <c r="E624" s="25" t="str">
        <f t="shared" si="86"/>
        <v/>
      </c>
      <c r="F624" s="11" t="str">
        <f>IF('GACE Math 201'!E624="","",IF('GACE Math 201'!E624&lt;'ACT M to SAT M'!$A$2,'ACT M to SAT M'!$B$2,IF('GACE Math 201'!E624&gt;'ACT M to SAT M'!A$28,'ACT M to SAT M'!B$28,VLOOKUP(E624,'ACT M to SAT M'!A:B,2,FALSE))))</f>
        <v/>
      </c>
      <c r="G624" s="11" t="str">
        <f t="shared" si="82"/>
        <v/>
      </c>
      <c r="H624" s="11" t="str">
        <f t="shared" si="87"/>
        <v/>
      </c>
      <c r="I624" s="11" t="str">
        <f t="shared" si="83"/>
        <v/>
      </c>
      <c r="J624" s="11" t="str">
        <f t="shared" si="88"/>
        <v/>
      </c>
      <c r="K624" s="11" t="str">
        <f t="shared" si="84"/>
        <v/>
      </c>
      <c r="L624" s="11" t="str">
        <f t="shared" si="89"/>
        <v/>
      </c>
      <c r="M624" s="11" t="str">
        <f>IF('GACE Math 201'!B624="","",'SAT M to CBEST M'!$A$2+'SAT M to CBEST M'!$B$2*F624)</f>
        <v/>
      </c>
      <c r="N624" s="11" t="str">
        <f>IF('GACE Math 201'!B624="","", IF(M624&lt;20, 20, IF(M624&gt;80, 80, M624)))</f>
        <v/>
      </c>
    </row>
    <row r="625" spans="1:14" x14ac:dyDescent="0.25">
      <c r="A625" s="11">
        <v>624</v>
      </c>
      <c r="B625" s="30"/>
      <c r="C625" s="25" t="str">
        <f t="shared" si="81"/>
        <v/>
      </c>
      <c r="D625" s="25" t="str">
        <f t="shared" si="85"/>
        <v/>
      </c>
      <c r="E625" s="25" t="str">
        <f t="shared" si="86"/>
        <v/>
      </c>
      <c r="F625" s="11" t="str">
        <f>IF('GACE Math 201'!E625="","",IF('GACE Math 201'!E625&lt;'ACT M to SAT M'!$A$2,'ACT M to SAT M'!$B$2,IF('GACE Math 201'!E625&gt;'ACT M to SAT M'!A$28,'ACT M to SAT M'!B$28,VLOOKUP(E625,'ACT M to SAT M'!A:B,2,FALSE))))</f>
        <v/>
      </c>
      <c r="G625" s="11" t="str">
        <f t="shared" si="82"/>
        <v/>
      </c>
      <c r="H625" s="11" t="str">
        <f t="shared" si="87"/>
        <v/>
      </c>
      <c r="I625" s="11" t="str">
        <f t="shared" si="83"/>
        <v/>
      </c>
      <c r="J625" s="11" t="str">
        <f t="shared" si="88"/>
        <v/>
      </c>
      <c r="K625" s="11" t="str">
        <f t="shared" si="84"/>
        <v/>
      </c>
      <c r="L625" s="11" t="str">
        <f t="shared" si="89"/>
        <v/>
      </c>
      <c r="M625" s="11" t="str">
        <f>IF('GACE Math 201'!B625="","",'SAT M to CBEST M'!$A$2+'SAT M to CBEST M'!$B$2*F625)</f>
        <v/>
      </c>
      <c r="N625" s="11" t="str">
        <f>IF('GACE Math 201'!B625="","", IF(M625&lt;20, 20, IF(M625&gt;80, 80, M625)))</f>
        <v/>
      </c>
    </row>
    <row r="626" spans="1:14" x14ac:dyDescent="0.25">
      <c r="A626" s="11">
        <v>625</v>
      </c>
      <c r="B626" s="30"/>
      <c r="C626" s="25" t="str">
        <f t="shared" si="81"/>
        <v/>
      </c>
      <c r="D626" s="25" t="str">
        <f t="shared" si="85"/>
        <v/>
      </c>
      <c r="E626" s="25" t="str">
        <f t="shared" si="86"/>
        <v/>
      </c>
      <c r="F626" s="11" t="str">
        <f>IF('GACE Math 201'!E626="","",IF('GACE Math 201'!E626&lt;'ACT M to SAT M'!$A$2,'ACT M to SAT M'!$B$2,IF('GACE Math 201'!E626&gt;'ACT M to SAT M'!A$28,'ACT M to SAT M'!B$28,VLOOKUP(E626,'ACT M to SAT M'!A:B,2,FALSE))))</f>
        <v/>
      </c>
      <c r="G626" s="11" t="str">
        <f t="shared" si="82"/>
        <v/>
      </c>
      <c r="H626" s="11" t="str">
        <f t="shared" si="87"/>
        <v/>
      </c>
      <c r="I626" s="11" t="str">
        <f t="shared" si="83"/>
        <v/>
      </c>
      <c r="J626" s="11" t="str">
        <f t="shared" si="88"/>
        <v/>
      </c>
      <c r="K626" s="11" t="str">
        <f t="shared" si="84"/>
        <v/>
      </c>
      <c r="L626" s="11" t="str">
        <f t="shared" si="89"/>
        <v/>
      </c>
      <c r="M626" s="11" t="str">
        <f>IF('GACE Math 201'!B626="","",'SAT M to CBEST M'!$A$2+'SAT M to CBEST M'!$B$2*F626)</f>
        <v/>
      </c>
      <c r="N626" s="11" t="str">
        <f>IF('GACE Math 201'!B626="","", IF(M626&lt;20, 20, IF(M626&gt;80, 80, M626)))</f>
        <v/>
      </c>
    </row>
    <row r="627" spans="1:14" x14ac:dyDescent="0.25">
      <c r="A627" s="11">
        <v>626</v>
      </c>
      <c r="B627" s="30"/>
      <c r="C627" s="25" t="str">
        <f t="shared" si="81"/>
        <v/>
      </c>
      <c r="D627" s="25" t="str">
        <f t="shared" si="85"/>
        <v/>
      </c>
      <c r="E627" s="25" t="str">
        <f t="shared" si="86"/>
        <v/>
      </c>
      <c r="F627" s="11" t="str">
        <f>IF('GACE Math 201'!E627="","",IF('GACE Math 201'!E627&lt;'ACT M to SAT M'!$A$2,'ACT M to SAT M'!$B$2,IF('GACE Math 201'!E627&gt;'ACT M to SAT M'!A$28,'ACT M to SAT M'!B$28,VLOOKUP(E627,'ACT M to SAT M'!A:B,2,FALSE))))</f>
        <v/>
      </c>
      <c r="G627" s="11" t="str">
        <f t="shared" si="82"/>
        <v/>
      </c>
      <c r="H627" s="11" t="str">
        <f t="shared" si="87"/>
        <v/>
      </c>
      <c r="I627" s="11" t="str">
        <f t="shared" si="83"/>
        <v/>
      </c>
      <c r="J627" s="11" t="str">
        <f t="shared" si="88"/>
        <v/>
      </c>
      <c r="K627" s="11" t="str">
        <f t="shared" si="84"/>
        <v/>
      </c>
      <c r="L627" s="11" t="str">
        <f t="shared" si="89"/>
        <v/>
      </c>
      <c r="M627" s="11" t="str">
        <f>IF('GACE Math 201'!B627="","",'SAT M to CBEST M'!$A$2+'SAT M to CBEST M'!$B$2*F627)</f>
        <v/>
      </c>
      <c r="N627" s="11" t="str">
        <f>IF('GACE Math 201'!B627="","", IF(M627&lt;20, 20, IF(M627&gt;80, 80, M627)))</f>
        <v/>
      </c>
    </row>
    <row r="628" spans="1:14" x14ac:dyDescent="0.25">
      <c r="A628" s="11">
        <v>627</v>
      </c>
      <c r="B628" s="30"/>
      <c r="C628" s="25" t="str">
        <f t="shared" si="81"/>
        <v/>
      </c>
      <c r="D628" s="25" t="str">
        <f t="shared" si="85"/>
        <v/>
      </c>
      <c r="E628" s="25" t="str">
        <f t="shared" si="86"/>
        <v/>
      </c>
      <c r="F628" s="11" t="str">
        <f>IF('GACE Math 201'!E628="","",IF('GACE Math 201'!E628&lt;'ACT M to SAT M'!$A$2,'ACT M to SAT M'!$B$2,IF('GACE Math 201'!E628&gt;'ACT M to SAT M'!A$28,'ACT M to SAT M'!B$28,VLOOKUP(E628,'ACT M to SAT M'!A:B,2,FALSE))))</f>
        <v/>
      </c>
      <c r="G628" s="11" t="str">
        <f t="shared" si="82"/>
        <v/>
      </c>
      <c r="H628" s="11" t="str">
        <f t="shared" si="87"/>
        <v/>
      </c>
      <c r="I628" s="11" t="str">
        <f t="shared" si="83"/>
        <v/>
      </c>
      <c r="J628" s="11" t="str">
        <f t="shared" si="88"/>
        <v/>
      </c>
      <c r="K628" s="11" t="str">
        <f t="shared" si="84"/>
        <v/>
      </c>
      <c r="L628" s="11" t="str">
        <f t="shared" si="89"/>
        <v/>
      </c>
      <c r="M628" s="11" t="str">
        <f>IF('GACE Math 201'!B628="","",'SAT M to CBEST M'!$A$2+'SAT M to CBEST M'!$B$2*F628)</f>
        <v/>
      </c>
      <c r="N628" s="11" t="str">
        <f>IF('GACE Math 201'!B628="","", IF(M628&lt;20, 20, IF(M628&gt;80, 80, M628)))</f>
        <v/>
      </c>
    </row>
    <row r="629" spans="1:14" x14ac:dyDescent="0.25">
      <c r="A629" s="11">
        <v>628</v>
      </c>
      <c r="B629" s="30"/>
      <c r="C629" s="25" t="str">
        <f t="shared" si="81"/>
        <v/>
      </c>
      <c r="D629" s="25" t="str">
        <f t="shared" si="85"/>
        <v/>
      </c>
      <c r="E629" s="25" t="str">
        <f t="shared" si="86"/>
        <v/>
      </c>
      <c r="F629" s="11" t="str">
        <f>IF('GACE Math 201'!E629="","",IF('GACE Math 201'!E629&lt;'ACT M to SAT M'!$A$2,'ACT M to SAT M'!$B$2,IF('GACE Math 201'!E629&gt;'ACT M to SAT M'!A$28,'ACT M to SAT M'!B$28,VLOOKUP(E629,'ACT M to SAT M'!A:B,2,FALSE))))</f>
        <v/>
      </c>
      <c r="G629" s="11" t="str">
        <f t="shared" si="82"/>
        <v/>
      </c>
      <c r="H629" s="11" t="str">
        <f t="shared" si="87"/>
        <v/>
      </c>
      <c r="I629" s="11" t="str">
        <f t="shared" si="83"/>
        <v/>
      </c>
      <c r="J629" s="11" t="str">
        <f t="shared" si="88"/>
        <v/>
      </c>
      <c r="K629" s="11" t="str">
        <f t="shared" si="84"/>
        <v/>
      </c>
      <c r="L629" s="11" t="str">
        <f t="shared" si="89"/>
        <v/>
      </c>
      <c r="M629" s="11" t="str">
        <f>IF('GACE Math 201'!B629="","",'SAT M to CBEST M'!$A$2+'SAT M to CBEST M'!$B$2*F629)</f>
        <v/>
      </c>
      <c r="N629" s="11" t="str">
        <f>IF('GACE Math 201'!B629="","", IF(M629&lt;20, 20, IF(M629&gt;80, 80, M629)))</f>
        <v/>
      </c>
    </row>
    <row r="630" spans="1:14" x14ac:dyDescent="0.25">
      <c r="A630" s="11">
        <v>629</v>
      </c>
      <c r="B630" s="30"/>
      <c r="C630" s="25" t="str">
        <f t="shared" si="81"/>
        <v/>
      </c>
      <c r="D630" s="25" t="str">
        <f t="shared" si="85"/>
        <v/>
      </c>
      <c r="E630" s="25" t="str">
        <f t="shared" si="86"/>
        <v/>
      </c>
      <c r="F630" s="11" t="str">
        <f>IF('GACE Math 201'!E630="","",IF('GACE Math 201'!E630&lt;'ACT M to SAT M'!$A$2,'ACT M to SAT M'!$B$2,IF('GACE Math 201'!E630&gt;'ACT M to SAT M'!A$28,'ACT M to SAT M'!B$28,VLOOKUP(E630,'ACT M to SAT M'!A:B,2,FALSE))))</f>
        <v/>
      </c>
      <c r="G630" s="11" t="str">
        <f t="shared" si="82"/>
        <v/>
      </c>
      <c r="H630" s="11" t="str">
        <f t="shared" si="87"/>
        <v/>
      </c>
      <c r="I630" s="11" t="str">
        <f t="shared" si="83"/>
        <v/>
      </c>
      <c r="J630" s="11" t="str">
        <f t="shared" si="88"/>
        <v/>
      </c>
      <c r="K630" s="11" t="str">
        <f t="shared" si="84"/>
        <v/>
      </c>
      <c r="L630" s="11" t="str">
        <f t="shared" si="89"/>
        <v/>
      </c>
      <c r="M630" s="11" t="str">
        <f>IF('GACE Math 201'!B630="","",'SAT M to CBEST M'!$A$2+'SAT M to CBEST M'!$B$2*F630)</f>
        <v/>
      </c>
      <c r="N630" s="11" t="str">
        <f>IF('GACE Math 201'!B630="","", IF(M630&lt;20, 20, IF(M630&gt;80, 80, M630)))</f>
        <v/>
      </c>
    </row>
    <row r="631" spans="1:14" x14ac:dyDescent="0.25">
      <c r="A631" s="11">
        <v>630</v>
      </c>
      <c r="B631" s="30"/>
      <c r="C631" s="25" t="str">
        <f t="shared" si="81"/>
        <v/>
      </c>
      <c r="D631" s="25" t="str">
        <f t="shared" si="85"/>
        <v/>
      </c>
      <c r="E631" s="25" t="str">
        <f t="shared" si="86"/>
        <v/>
      </c>
      <c r="F631" s="11" t="str">
        <f>IF('GACE Math 201'!E631="","",IF('GACE Math 201'!E631&lt;'ACT M to SAT M'!$A$2,'ACT M to SAT M'!$B$2,IF('GACE Math 201'!E631&gt;'ACT M to SAT M'!A$28,'ACT M to SAT M'!B$28,VLOOKUP(E631,'ACT M to SAT M'!A:B,2,FALSE))))</f>
        <v/>
      </c>
      <c r="G631" s="11" t="str">
        <f t="shared" si="82"/>
        <v/>
      </c>
      <c r="H631" s="11" t="str">
        <f t="shared" si="87"/>
        <v/>
      </c>
      <c r="I631" s="11" t="str">
        <f t="shared" si="83"/>
        <v/>
      </c>
      <c r="J631" s="11" t="str">
        <f t="shared" si="88"/>
        <v/>
      </c>
      <c r="K631" s="11" t="str">
        <f t="shared" si="84"/>
        <v/>
      </c>
      <c r="L631" s="11" t="str">
        <f t="shared" si="89"/>
        <v/>
      </c>
      <c r="M631" s="11" t="str">
        <f>IF('GACE Math 201'!B631="","",'SAT M to CBEST M'!$A$2+'SAT M to CBEST M'!$B$2*F631)</f>
        <v/>
      </c>
      <c r="N631" s="11" t="str">
        <f>IF('GACE Math 201'!B631="","", IF(M631&lt;20, 20, IF(M631&gt;80, 80, M631)))</f>
        <v/>
      </c>
    </row>
    <row r="632" spans="1:14" x14ac:dyDescent="0.25">
      <c r="A632" s="11">
        <v>631</v>
      </c>
      <c r="B632" s="30"/>
      <c r="C632" s="25" t="str">
        <f t="shared" si="81"/>
        <v/>
      </c>
      <c r="D632" s="25" t="str">
        <f t="shared" si="85"/>
        <v/>
      </c>
      <c r="E632" s="25" t="str">
        <f t="shared" si="86"/>
        <v/>
      </c>
      <c r="F632" s="11" t="str">
        <f>IF('GACE Math 201'!E632="","",IF('GACE Math 201'!E632&lt;'ACT M to SAT M'!$A$2,'ACT M to SAT M'!$B$2,IF('GACE Math 201'!E632&gt;'ACT M to SAT M'!A$28,'ACT M to SAT M'!B$28,VLOOKUP(E632,'ACT M to SAT M'!A:B,2,FALSE))))</f>
        <v/>
      </c>
      <c r="G632" s="11" t="str">
        <f t="shared" si="82"/>
        <v/>
      </c>
      <c r="H632" s="11" t="str">
        <f t="shared" si="87"/>
        <v/>
      </c>
      <c r="I632" s="11" t="str">
        <f t="shared" si="83"/>
        <v/>
      </c>
      <c r="J632" s="11" t="str">
        <f t="shared" si="88"/>
        <v/>
      </c>
      <c r="K632" s="11" t="str">
        <f t="shared" si="84"/>
        <v/>
      </c>
      <c r="L632" s="11" t="str">
        <f t="shared" si="89"/>
        <v/>
      </c>
      <c r="M632" s="11" t="str">
        <f>IF('GACE Math 201'!B632="","",'SAT M to CBEST M'!$A$2+'SAT M to CBEST M'!$B$2*F632)</f>
        <v/>
      </c>
      <c r="N632" s="11" t="str">
        <f>IF('GACE Math 201'!B632="","", IF(M632&lt;20, 20, IF(M632&gt;80, 80, M632)))</f>
        <v/>
      </c>
    </row>
    <row r="633" spans="1:14" x14ac:dyDescent="0.25">
      <c r="A633" s="11">
        <v>632</v>
      </c>
      <c r="B633" s="30"/>
      <c r="C633" s="25" t="str">
        <f t="shared" si="81"/>
        <v/>
      </c>
      <c r="D633" s="25" t="str">
        <f t="shared" si="85"/>
        <v/>
      </c>
      <c r="E633" s="25" t="str">
        <f t="shared" si="86"/>
        <v/>
      </c>
      <c r="F633" s="11" t="str">
        <f>IF('GACE Math 201'!E633="","",IF('GACE Math 201'!E633&lt;'ACT M to SAT M'!$A$2,'ACT M to SAT M'!$B$2,IF('GACE Math 201'!E633&gt;'ACT M to SAT M'!A$28,'ACT M to SAT M'!B$28,VLOOKUP(E633,'ACT M to SAT M'!A:B,2,FALSE))))</f>
        <v/>
      </c>
      <c r="G633" s="11" t="str">
        <f t="shared" si="82"/>
        <v/>
      </c>
      <c r="H633" s="11" t="str">
        <f t="shared" si="87"/>
        <v/>
      </c>
      <c r="I633" s="11" t="str">
        <f t="shared" si="83"/>
        <v/>
      </c>
      <c r="J633" s="11" t="str">
        <f t="shared" si="88"/>
        <v/>
      </c>
      <c r="K633" s="11" t="str">
        <f t="shared" si="84"/>
        <v/>
      </c>
      <c r="L633" s="11" t="str">
        <f t="shared" si="89"/>
        <v/>
      </c>
      <c r="M633" s="11" t="str">
        <f>IF('GACE Math 201'!B633="","",'SAT M to CBEST M'!$A$2+'SAT M to CBEST M'!$B$2*F633)</f>
        <v/>
      </c>
      <c r="N633" s="11" t="str">
        <f>IF('GACE Math 201'!B633="","", IF(M633&lt;20, 20, IF(M633&gt;80, 80, M633)))</f>
        <v/>
      </c>
    </row>
    <row r="634" spans="1:14" x14ac:dyDescent="0.25">
      <c r="A634" s="11">
        <v>633</v>
      </c>
      <c r="B634" s="30"/>
      <c r="C634" s="25" t="str">
        <f t="shared" si="81"/>
        <v/>
      </c>
      <c r="D634" s="25" t="str">
        <f t="shared" si="85"/>
        <v/>
      </c>
      <c r="E634" s="25" t="str">
        <f t="shared" si="86"/>
        <v/>
      </c>
      <c r="F634" s="11" t="str">
        <f>IF('GACE Math 201'!E634="","",IF('GACE Math 201'!E634&lt;'ACT M to SAT M'!$A$2,'ACT M to SAT M'!$B$2,IF('GACE Math 201'!E634&gt;'ACT M to SAT M'!A$28,'ACT M to SAT M'!B$28,VLOOKUP(E634,'ACT M to SAT M'!A:B,2,FALSE))))</f>
        <v/>
      </c>
      <c r="G634" s="11" t="str">
        <f t="shared" si="82"/>
        <v/>
      </c>
      <c r="H634" s="11" t="str">
        <f t="shared" si="87"/>
        <v/>
      </c>
      <c r="I634" s="11" t="str">
        <f t="shared" si="83"/>
        <v/>
      </c>
      <c r="J634" s="11" t="str">
        <f t="shared" si="88"/>
        <v/>
      </c>
      <c r="K634" s="11" t="str">
        <f t="shared" si="84"/>
        <v/>
      </c>
      <c r="L634" s="11" t="str">
        <f t="shared" si="89"/>
        <v/>
      </c>
      <c r="M634" s="11" t="str">
        <f>IF('GACE Math 201'!B634="","",'SAT M to CBEST M'!$A$2+'SAT M to CBEST M'!$B$2*F634)</f>
        <v/>
      </c>
      <c r="N634" s="11" t="str">
        <f>IF('GACE Math 201'!B634="","", IF(M634&lt;20, 20, IF(M634&gt;80, 80, M634)))</f>
        <v/>
      </c>
    </row>
    <row r="635" spans="1:14" x14ac:dyDescent="0.25">
      <c r="A635" s="11">
        <v>634</v>
      </c>
      <c r="B635" s="30"/>
      <c r="C635" s="25" t="str">
        <f t="shared" si="81"/>
        <v/>
      </c>
      <c r="D635" s="25" t="str">
        <f t="shared" si="85"/>
        <v/>
      </c>
      <c r="E635" s="25" t="str">
        <f t="shared" si="86"/>
        <v/>
      </c>
      <c r="F635" s="11" t="str">
        <f>IF('GACE Math 201'!E635="","",IF('GACE Math 201'!E635&lt;'ACT M to SAT M'!$A$2,'ACT M to SAT M'!$B$2,IF('GACE Math 201'!E635&gt;'ACT M to SAT M'!A$28,'ACT M to SAT M'!B$28,VLOOKUP(E635,'ACT M to SAT M'!A:B,2,FALSE))))</f>
        <v/>
      </c>
      <c r="G635" s="11" t="str">
        <f t="shared" si="82"/>
        <v/>
      </c>
      <c r="H635" s="11" t="str">
        <f t="shared" si="87"/>
        <v/>
      </c>
      <c r="I635" s="11" t="str">
        <f t="shared" si="83"/>
        <v/>
      </c>
      <c r="J635" s="11" t="str">
        <f t="shared" si="88"/>
        <v/>
      </c>
      <c r="K635" s="11" t="str">
        <f t="shared" si="84"/>
        <v/>
      </c>
      <c r="L635" s="11" t="str">
        <f t="shared" si="89"/>
        <v/>
      </c>
      <c r="M635" s="11" t="str">
        <f>IF('GACE Math 201'!B635="","",'SAT M to CBEST M'!$A$2+'SAT M to CBEST M'!$B$2*F635)</f>
        <v/>
      </c>
      <c r="N635" s="11" t="str">
        <f>IF('GACE Math 201'!B635="","", IF(M635&lt;20, 20, IF(M635&gt;80, 80, M635)))</f>
        <v/>
      </c>
    </row>
    <row r="636" spans="1:14" x14ac:dyDescent="0.25">
      <c r="A636" s="11">
        <v>635</v>
      </c>
      <c r="B636" s="30"/>
      <c r="C636" s="25" t="str">
        <f t="shared" si="81"/>
        <v/>
      </c>
      <c r="D636" s="25" t="str">
        <f t="shared" si="85"/>
        <v/>
      </c>
      <c r="E636" s="25" t="str">
        <f t="shared" si="86"/>
        <v/>
      </c>
      <c r="F636" s="11" t="str">
        <f>IF('GACE Math 201'!E636="","",IF('GACE Math 201'!E636&lt;'ACT M to SAT M'!$A$2,'ACT M to SAT M'!$B$2,IF('GACE Math 201'!E636&gt;'ACT M to SAT M'!A$28,'ACT M to SAT M'!B$28,VLOOKUP(E636,'ACT M to SAT M'!A:B,2,FALSE))))</f>
        <v/>
      </c>
      <c r="G636" s="11" t="str">
        <f t="shared" si="82"/>
        <v/>
      </c>
      <c r="H636" s="11" t="str">
        <f t="shared" si="87"/>
        <v/>
      </c>
      <c r="I636" s="11" t="str">
        <f t="shared" si="83"/>
        <v/>
      </c>
      <c r="J636" s="11" t="str">
        <f t="shared" si="88"/>
        <v/>
      </c>
      <c r="K636" s="11" t="str">
        <f t="shared" si="84"/>
        <v/>
      </c>
      <c r="L636" s="11" t="str">
        <f t="shared" si="89"/>
        <v/>
      </c>
      <c r="M636" s="11" t="str">
        <f>IF('GACE Math 201'!B636="","",'SAT M to CBEST M'!$A$2+'SAT M to CBEST M'!$B$2*F636)</f>
        <v/>
      </c>
      <c r="N636" s="11" t="str">
        <f>IF('GACE Math 201'!B636="","", IF(M636&lt;20, 20, IF(M636&gt;80, 80, M636)))</f>
        <v/>
      </c>
    </row>
    <row r="637" spans="1:14" x14ac:dyDescent="0.25">
      <c r="A637" s="11">
        <v>636</v>
      </c>
      <c r="B637" s="30"/>
      <c r="C637" s="25" t="str">
        <f t="shared" si="81"/>
        <v/>
      </c>
      <c r="D637" s="25" t="str">
        <f t="shared" si="85"/>
        <v/>
      </c>
      <c r="E637" s="25" t="str">
        <f t="shared" si="86"/>
        <v/>
      </c>
      <c r="F637" s="11" t="str">
        <f>IF('GACE Math 201'!E637="","",IF('GACE Math 201'!E637&lt;'ACT M to SAT M'!$A$2,'ACT M to SAT M'!$B$2,IF('GACE Math 201'!E637&gt;'ACT M to SAT M'!A$28,'ACT M to SAT M'!B$28,VLOOKUP(E637,'ACT M to SAT M'!A:B,2,FALSE))))</f>
        <v/>
      </c>
      <c r="G637" s="11" t="str">
        <f t="shared" si="82"/>
        <v/>
      </c>
      <c r="H637" s="11" t="str">
        <f t="shared" si="87"/>
        <v/>
      </c>
      <c r="I637" s="11" t="str">
        <f t="shared" si="83"/>
        <v/>
      </c>
      <c r="J637" s="11" t="str">
        <f t="shared" si="88"/>
        <v/>
      </c>
      <c r="K637" s="11" t="str">
        <f t="shared" si="84"/>
        <v/>
      </c>
      <c r="L637" s="11" t="str">
        <f t="shared" si="89"/>
        <v/>
      </c>
      <c r="M637" s="11" t="str">
        <f>IF('GACE Math 201'!B637="","",'SAT M to CBEST M'!$A$2+'SAT M to CBEST M'!$B$2*F637)</f>
        <v/>
      </c>
      <c r="N637" s="11" t="str">
        <f>IF('GACE Math 201'!B637="","", IF(M637&lt;20, 20, IF(M637&gt;80, 80, M637)))</f>
        <v/>
      </c>
    </row>
    <row r="638" spans="1:14" x14ac:dyDescent="0.25">
      <c r="A638" s="11">
        <v>637</v>
      </c>
      <c r="B638" s="30"/>
      <c r="C638" s="25" t="str">
        <f t="shared" si="81"/>
        <v/>
      </c>
      <c r="D638" s="25" t="str">
        <f t="shared" si="85"/>
        <v/>
      </c>
      <c r="E638" s="25" t="str">
        <f t="shared" si="86"/>
        <v/>
      </c>
      <c r="F638" s="11" t="str">
        <f>IF('GACE Math 201'!E638="","",IF('GACE Math 201'!E638&lt;'ACT M to SAT M'!$A$2,'ACT M to SAT M'!$B$2,IF('GACE Math 201'!E638&gt;'ACT M to SAT M'!A$28,'ACT M to SAT M'!B$28,VLOOKUP(E638,'ACT M to SAT M'!A:B,2,FALSE))))</f>
        <v/>
      </c>
      <c r="G638" s="11" t="str">
        <f t="shared" si="82"/>
        <v/>
      </c>
      <c r="H638" s="11" t="str">
        <f t="shared" si="87"/>
        <v/>
      </c>
      <c r="I638" s="11" t="str">
        <f t="shared" si="83"/>
        <v/>
      </c>
      <c r="J638" s="11" t="str">
        <f t="shared" si="88"/>
        <v/>
      </c>
      <c r="K638" s="11" t="str">
        <f t="shared" si="84"/>
        <v/>
      </c>
      <c r="L638" s="11" t="str">
        <f t="shared" si="89"/>
        <v/>
      </c>
      <c r="M638" s="11" t="str">
        <f>IF('GACE Math 201'!B638="","",'SAT M to CBEST M'!$A$2+'SAT M to CBEST M'!$B$2*F638)</f>
        <v/>
      </c>
      <c r="N638" s="11" t="str">
        <f>IF('GACE Math 201'!B638="","", IF(M638&lt;20, 20, IF(M638&gt;80, 80, M638)))</f>
        <v/>
      </c>
    </row>
    <row r="639" spans="1:14" x14ac:dyDescent="0.25">
      <c r="A639" s="11">
        <v>638</v>
      </c>
      <c r="B639" s="30"/>
      <c r="C639" s="25" t="str">
        <f t="shared" si="81"/>
        <v/>
      </c>
      <c r="D639" s="25" t="str">
        <f t="shared" si="85"/>
        <v/>
      </c>
      <c r="E639" s="25" t="str">
        <f t="shared" si="86"/>
        <v/>
      </c>
      <c r="F639" s="11" t="str">
        <f>IF('GACE Math 201'!E639="","",IF('GACE Math 201'!E639&lt;'ACT M to SAT M'!$A$2,'ACT M to SAT M'!$B$2,IF('GACE Math 201'!E639&gt;'ACT M to SAT M'!A$28,'ACT M to SAT M'!B$28,VLOOKUP(E639,'ACT M to SAT M'!A:B,2,FALSE))))</f>
        <v/>
      </c>
      <c r="G639" s="11" t="str">
        <f t="shared" si="82"/>
        <v/>
      </c>
      <c r="H639" s="11" t="str">
        <f t="shared" si="87"/>
        <v/>
      </c>
      <c r="I639" s="11" t="str">
        <f t="shared" si="83"/>
        <v/>
      </c>
      <c r="J639" s="11" t="str">
        <f t="shared" si="88"/>
        <v/>
      </c>
      <c r="K639" s="11" t="str">
        <f t="shared" si="84"/>
        <v/>
      </c>
      <c r="L639" s="11" t="str">
        <f t="shared" si="89"/>
        <v/>
      </c>
      <c r="M639" s="11" t="str">
        <f>IF('GACE Math 201'!B639="","",'SAT M to CBEST M'!$A$2+'SAT M to CBEST M'!$B$2*F639)</f>
        <v/>
      </c>
      <c r="N639" s="11" t="str">
        <f>IF('GACE Math 201'!B639="","", IF(M639&lt;20, 20, IF(M639&gt;80, 80, M639)))</f>
        <v/>
      </c>
    </row>
    <row r="640" spans="1:14" x14ac:dyDescent="0.25">
      <c r="A640" s="11">
        <v>639</v>
      </c>
      <c r="B640" s="30"/>
      <c r="C640" s="25" t="str">
        <f t="shared" si="81"/>
        <v/>
      </c>
      <c r="D640" s="25" t="str">
        <f t="shared" si="85"/>
        <v/>
      </c>
      <c r="E640" s="25" t="str">
        <f t="shared" si="86"/>
        <v/>
      </c>
      <c r="F640" s="11" t="str">
        <f>IF('GACE Math 201'!E640="","",IF('GACE Math 201'!E640&lt;'ACT M to SAT M'!$A$2,'ACT M to SAT M'!$B$2,IF('GACE Math 201'!E640&gt;'ACT M to SAT M'!A$28,'ACT M to SAT M'!B$28,VLOOKUP(E640,'ACT M to SAT M'!A:B,2,FALSE))))</f>
        <v/>
      </c>
      <c r="G640" s="11" t="str">
        <f t="shared" si="82"/>
        <v/>
      </c>
      <c r="H640" s="11" t="str">
        <f t="shared" si="87"/>
        <v/>
      </c>
      <c r="I640" s="11" t="str">
        <f t="shared" si="83"/>
        <v/>
      </c>
      <c r="J640" s="11" t="str">
        <f t="shared" si="88"/>
        <v/>
      </c>
      <c r="K640" s="11" t="str">
        <f t="shared" si="84"/>
        <v/>
      </c>
      <c r="L640" s="11" t="str">
        <f t="shared" si="89"/>
        <v/>
      </c>
      <c r="M640" s="11" t="str">
        <f>IF('GACE Math 201'!B640="","",'SAT M to CBEST M'!$A$2+'SAT M to CBEST M'!$B$2*F640)</f>
        <v/>
      </c>
      <c r="N640" s="11" t="str">
        <f>IF('GACE Math 201'!B640="","", IF(M640&lt;20, 20, IF(M640&gt;80, 80, M640)))</f>
        <v/>
      </c>
    </row>
    <row r="641" spans="1:14" x14ac:dyDescent="0.25">
      <c r="A641" s="11">
        <v>640</v>
      </c>
      <c r="B641" s="30"/>
      <c r="C641" s="25" t="str">
        <f t="shared" si="81"/>
        <v/>
      </c>
      <c r="D641" s="25" t="str">
        <f t="shared" si="85"/>
        <v/>
      </c>
      <c r="E641" s="25" t="str">
        <f t="shared" si="86"/>
        <v/>
      </c>
      <c r="F641" s="11" t="str">
        <f>IF('GACE Math 201'!E641="","",IF('GACE Math 201'!E641&lt;'ACT M to SAT M'!$A$2,'ACT M to SAT M'!$B$2,IF('GACE Math 201'!E641&gt;'ACT M to SAT M'!A$28,'ACT M to SAT M'!B$28,VLOOKUP(E641,'ACT M to SAT M'!A:B,2,FALSE))))</f>
        <v/>
      </c>
      <c r="G641" s="11" t="str">
        <f t="shared" si="82"/>
        <v/>
      </c>
      <c r="H641" s="11" t="str">
        <f t="shared" si="87"/>
        <v/>
      </c>
      <c r="I641" s="11" t="str">
        <f t="shared" si="83"/>
        <v/>
      </c>
      <c r="J641" s="11" t="str">
        <f t="shared" si="88"/>
        <v/>
      </c>
      <c r="K641" s="11" t="str">
        <f t="shared" si="84"/>
        <v/>
      </c>
      <c r="L641" s="11" t="str">
        <f t="shared" si="89"/>
        <v/>
      </c>
      <c r="M641" s="11" t="str">
        <f>IF('GACE Math 201'!B641="","",'SAT M to CBEST M'!$A$2+'SAT M to CBEST M'!$B$2*F641)</f>
        <v/>
      </c>
      <c r="N641" s="11" t="str">
        <f>IF('GACE Math 201'!B641="","", IF(M641&lt;20, 20, IF(M641&gt;80, 80, M641)))</f>
        <v/>
      </c>
    </row>
    <row r="642" spans="1:14" x14ac:dyDescent="0.25">
      <c r="A642" s="11">
        <v>641</v>
      </c>
      <c r="B642" s="30"/>
      <c r="C642" s="25" t="str">
        <f t="shared" ref="C642:C705" si="90">IF(B642="","",IF(B642&gt;=250, upperinterceptPAAM201toACTM+B642*upperslopePAAM201toACTM, lowerinterceptPAAM201toACTM+B642*lowerslopePAAM201toACTM))</f>
        <v/>
      </c>
      <c r="D642" s="25" t="str">
        <f t="shared" si="85"/>
        <v/>
      </c>
      <c r="E642" s="25" t="str">
        <f t="shared" si="86"/>
        <v/>
      </c>
      <c r="F642" s="11" t="str">
        <f>IF('GACE Math 201'!E642="","",IF('GACE Math 201'!E642&lt;'ACT M to SAT M'!$A$2,'ACT M to SAT M'!$B$2,IF('GACE Math 201'!E642&gt;'ACT M to SAT M'!A$28,'ACT M to SAT M'!B$28,VLOOKUP(E642,'ACT M to SAT M'!A:B,2,FALSE))))</f>
        <v/>
      </c>
      <c r="G642" s="11" t="str">
        <f t="shared" ref="G642:G705" si="91">IF(B642="","",interceptACTMtoPCM5732+slopeACTMtoPCM5732*E642)</f>
        <v/>
      </c>
      <c r="H642" s="11" t="str">
        <f t="shared" si="87"/>
        <v/>
      </c>
      <c r="I642" s="11" t="str">
        <f t="shared" ref="I642:I705" si="92">IF(B642="","",interceptACTMtoPCM5733+slopeACTMtoPCM5733*E642)</f>
        <v/>
      </c>
      <c r="J642" s="11" t="str">
        <f t="shared" si="88"/>
        <v/>
      </c>
      <c r="K642" s="11" t="str">
        <f t="shared" ref="K642:K705" si="93">IF(B642="","",IF(E642&gt;=16, upperinterceptACTMtoPAAM211+E642*upperslopeACTMtoPAAM211, lowerinterceptACTMtoPAAM211+E642*lowerslopeACTMtoPAAM211))</f>
        <v/>
      </c>
      <c r="L642" s="11" t="str">
        <f t="shared" si="89"/>
        <v/>
      </c>
      <c r="M642" s="11" t="str">
        <f>IF('GACE Math 201'!B642="","",'SAT M to CBEST M'!$A$2+'SAT M to CBEST M'!$B$2*F642)</f>
        <v/>
      </c>
      <c r="N642" s="11" t="str">
        <f>IF('GACE Math 201'!B642="","", IF(M642&lt;20, 20, IF(M642&gt;80, 80, M642)))</f>
        <v/>
      </c>
    </row>
    <row r="643" spans="1:14" x14ac:dyDescent="0.25">
      <c r="A643" s="11">
        <v>642</v>
      </c>
      <c r="B643" s="30"/>
      <c r="C643" s="25" t="str">
        <f t="shared" si="90"/>
        <v/>
      </c>
      <c r="D643" s="25" t="str">
        <f t="shared" ref="D643:D706" si="94">IF(B643="","", IF(C643&lt;1, 1, IF(C643&gt;36, 36, C643)))</f>
        <v/>
      </c>
      <c r="E643" s="25" t="str">
        <f t="shared" ref="E643:E706" si="95">IF(ISBLANK(B643), "", ROUND(D643, 0))</f>
        <v/>
      </c>
      <c r="F643" s="11" t="str">
        <f>IF('GACE Math 201'!E643="","",IF('GACE Math 201'!E643&lt;'ACT M to SAT M'!$A$2,'ACT M to SAT M'!$B$2,IF('GACE Math 201'!E643&gt;'ACT M to SAT M'!A$28,'ACT M to SAT M'!B$28,VLOOKUP(E643,'ACT M to SAT M'!A:B,2,FALSE))))</f>
        <v/>
      </c>
      <c r="G643" s="11" t="str">
        <f t="shared" si="91"/>
        <v/>
      </c>
      <c r="H643" s="11" t="str">
        <f t="shared" ref="H643:H706" si="96">IF(B643="","", IF(G643&lt;100, 100, IF(G643&gt;200, 200, G643)))</f>
        <v/>
      </c>
      <c r="I643" s="11" t="str">
        <f t="shared" si="92"/>
        <v/>
      </c>
      <c r="J643" s="11" t="str">
        <f t="shared" ref="J643:J706" si="97">IF(B643="","", IF(I643&lt;100, 100, IF(I643&gt;200, 200, I643)))</f>
        <v/>
      </c>
      <c r="K643" s="11" t="str">
        <f t="shared" si="93"/>
        <v/>
      </c>
      <c r="L643" s="11" t="str">
        <f t="shared" ref="L643:L706" si="98">IF(B643="","", IF(K643&lt;100, 100, IF(K643&gt;300, 300, K643)))</f>
        <v/>
      </c>
      <c r="M643" s="11" t="str">
        <f>IF('GACE Math 201'!B643="","",'SAT M to CBEST M'!$A$2+'SAT M to CBEST M'!$B$2*F643)</f>
        <v/>
      </c>
      <c r="N643" s="11" t="str">
        <f>IF('GACE Math 201'!B643="","", IF(M643&lt;20, 20, IF(M643&gt;80, 80, M643)))</f>
        <v/>
      </c>
    </row>
    <row r="644" spans="1:14" x14ac:dyDescent="0.25">
      <c r="A644" s="11">
        <v>643</v>
      </c>
      <c r="B644" s="30"/>
      <c r="C644" s="25" t="str">
        <f t="shared" si="90"/>
        <v/>
      </c>
      <c r="D644" s="25" t="str">
        <f t="shared" si="94"/>
        <v/>
      </c>
      <c r="E644" s="25" t="str">
        <f t="shared" si="95"/>
        <v/>
      </c>
      <c r="F644" s="11" t="str">
        <f>IF('GACE Math 201'!E644="","",IF('GACE Math 201'!E644&lt;'ACT M to SAT M'!$A$2,'ACT M to SAT M'!$B$2,IF('GACE Math 201'!E644&gt;'ACT M to SAT M'!A$28,'ACT M to SAT M'!B$28,VLOOKUP(E644,'ACT M to SAT M'!A:B,2,FALSE))))</f>
        <v/>
      </c>
      <c r="G644" s="11" t="str">
        <f t="shared" si="91"/>
        <v/>
      </c>
      <c r="H644" s="11" t="str">
        <f t="shared" si="96"/>
        <v/>
      </c>
      <c r="I644" s="11" t="str">
        <f t="shared" si="92"/>
        <v/>
      </c>
      <c r="J644" s="11" t="str">
        <f t="shared" si="97"/>
        <v/>
      </c>
      <c r="K644" s="11" t="str">
        <f t="shared" si="93"/>
        <v/>
      </c>
      <c r="L644" s="11" t="str">
        <f t="shared" si="98"/>
        <v/>
      </c>
      <c r="M644" s="11" t="str">
        <f>IF('GACE Math 201'!B644="","",'SAT M to CBEST M'!$A$2+'SAT M to CBEST M'!$B$2*F644)</f>
        <v/>
      </c>
      <c r="N644" s="11" t="str">
        <f>IF('GACE Math 201'!B644="","", IF(M644&lt;20, 20, IF(M644&gt;80, 80, M644)))</f>
        <v/>
      </c>
    </row>
    <row r="645" spans="1:14" x14ac:dyDescent="0.25">
      <c r="A645" s="11">
        <v>644</v>
      </c>
      <c r="B645" s="30"/>
      <c r="C645" s="25" t="str">
        <f t="shared" si="90"/>
        <v/>
      </c>
      <c r="D645" s="25" t="str">
        <f t="shared" si="94"/>
        <v/>
      </c>
      <c r="E645" s="25" t="str">
        <f t="shared" si="95"/>
        <v/>
      </c>
      <c r="F645" s="11" t="str">
        <f>IF('GACE Math 201'!E645="","",IF('GACE Math 201'!E645&lt;'ACT M to SAT M'!$A$2,'ACT M to SAT M'!$B$2,IF('GACE Math 201'!E645&gt;'ACT M to SAT M'!A$28,'ACT M to SAT M'!B$28,VLOOKUP(E645,'ACT M to SAT M'!A:B,2,FALSE))))</f>
        <v/>
      </c>
      <c r="G645" s="11" t="str">
        <f t="shared" si="91"/>
        <v/>
      </c>
      <c r="H645" s="11" t="str">
        <f t="shared" si="96"/>
        <v/>
      </c>
      <c r="I645" s="11" t="str">
        <f t="shared" si="92"/>
        <v/>
      </c>
      <c r="J645" s="11" t="str">
        <f t="shared" si="97"/>
        <v/>
      </c>
      <c r="K645" s="11" t="str">
        <f t="shared" si="93"/>
        <v/>
      </c>
      <c r="L645" s="11" t="str">
        <f t="shared" si="98"/>
        <v/>
      </c>
      <c r="M645" s="11" t="str">
        <f>IF('GACE Math 201'!B645="","",'SAT M to CBEST M'!$A$2+'SAT M to CBEST M'!$B$2*F645)</f>
        <v/>
      </c>
      <c r="N645" s="11" t="str">
        <f>IF('GACE Math 201'!B645="","", IF(M645&lt;20, 20, IF(M645&gt;80, 80, M645)))</f>
        <v/>
      </c>
    </row>
    <row r="646" spans="1:14" x14ac:dyDescent="0.25">
      <c r="A646" s="11">
        <v>645</v>
      </c>
      <c r="B646" s="30"/>
      <c r="C646" s="25" t="str">
        <f t="shared" si="90"/>
        <v/>
      </c>
      <c r="D646" s="25" t="str">
        <f t="shared" si="94"/>
        <v/>
      </c>
      <c r="E646" s="25" t="str">
        <f t="shared" si="95"/>
        <v/>
      </c>
      <c r="F646" s="11" t="str">
        <f>IF('GACE Math 201'!E646="","",IF('GACE Math 201'!E646&lt;'ACT M to SAT M'!$A$2,'ACT M to SAT M'!$B$2,IF('GACE Math 201'!E646&gt;'ACT M to SAT M'!A$28,'ACT M to SAT M'!B$28,VLOOKUP(E646,'ACT M to SAT M'!A:B,2,FALSE))))</f>
        <v/>
      </c>
      <c r="G646" s="11" t="str">
        <f t="shared" si="91"/>
        <v/>
      </c>
      <c r="H646" s="11" t="str">
        <f t="shared" si="96"/>
        <v/>
      </c>
      <c r="I646" s="11" t="str">
        <f t="shared" si="92"/>
        <v/>
      </c>
      <c r="J646" s="11" t="str">
        <f t="shared" si="97"/>
        <v/>
      </c>
      <c r="K646" s="11" t="str">
        <f t="shared" si="93"/>
        <v/>
      </c>
      <c r="L646" s="11" t="str">
        <f t="shared" si="98"/>
        <v/>
      </c>
      <c r="M646" s="11" t="str">
        <f>IF('GACE Math 201'!B646="","",'SAT M to CBEST M'!$A$2+'SAT M to CBEST M'!$B$2*F646)</f>
        <v/>
      </c>
      <c r="N646" s="11" t="str">
        <f>IF('GACE Math 201'!B646="","", IF(M646&lt;20, 20, IF(M646&gt;80, 80, M646)))</f>
        <v/>
      </c>
    </row>
    <row r="647" spans="1:14" x14ac:dyDescent="0.25">
      <c r="A647" s="11">
        <v>646</v>
      </c>
      <c r="B647" s="30"/>
      <c r="C647" s="25" t="str">
        <f t="shared" si="90"/>
        <v/>
      </c>
      <c r="D647" s="25" t="str">
        <f t="shared" si="94"/>
        <v/>
      </c>
      <c r="E647" s="25" t="str">
        <f t="shared" si="95"/>
        <v/>
      </c>
      <c r="F647" s="11" t="str">
        <f>IF('GACE Math 201'!E647="","",IF('GACE Math 201'!E647&lt;'ACT M to SAT M'!$A$2,'ACT M to SAT M'!$B$2,IF('GACE Math 201'!E647&gt;'ACT M to SAT M'!A$28,'ACT M to SAT M'!B$28,VLOOKUP(E647,'ACT M to SAT M'!A:B,2,FALSE))))</f>
        <v/>
      </c>
      <c r="G647" s="11" t="str">
        <f t="shared" si="91"/>
        <v/>
      </c>
      <c r="H647" s="11" t="str">
        <f t="shared" si="96"/>
        <v/>
      </c>
      <c r="I647" s="11" t="str">
        <f t="shared" si="92"/>
        <v/>
      </c>
      <c r="J647" s="11" t="str">
        <f t="shared" si="97"/>
        <v/>
      </c>
      <c r="K647" s="11" t="str">
        <f t="shared" si="93"/>
        <v/>
      </c>
      <c r="L647" s="11" t="str">
        <f t="shared" si="98"/>
        <v/>
      </c>
      <c r="M647" s="11" t="str">
        <f>IF('GACE Math 201'!B647="","",'SAT M to CBEST M'!$A$2+'SAT M to CBEST M'!$B$2*F647)</f>
        <v/>
      </c>
      <c r="N647" s="11" t="str">
        <f>IF('GACE Math 201'!B647="","", IF(M647&lt;20, 20, IF(M647&gt;80, 80, M647)))</f>
        <v/>
      </c>
    </row>
    <row r="648" spans="1:14" x14ac:dyDescent="0.25">
      <c r="A648" s="11">
        <v>647</v>
      </c>
      <c r="B648" s="30"/>
      <c r="C648" s="25" t="str">
        <f t="shared" si="90"/>
        <v/>
      </c>
      <c r="D648" s="25" t="str">
        <f t="shared" si="94"/>
        <v/>
      </c>
      <c r="E648" s="25" t="str">
        <f t="shared" si="95"/>
        <v/>
      </c>
      <c r="F648" s="11" t="str">
        <f>IF('GACE Math 201'!E648="","",IF('GACE Math 201'!E648&lt;'ACT M to SAT M'!$A$2,'ACT M to SAT M'!$B$2,IF('GACE Math 201'!E648&gt;'ACT M to SAT M'!A$28,'ACT M to SAT M'!B$28,VLOOKUP(E648,'ACT M to SAT M'!A:B,2,FALSE))))</f>
        <v/>
      </c>
      <c r="G648" s="11" t="str">
        <f t="shared" si="91"/>
        <v/>
      </c>
      <c r="H648" s="11" t="str">
        <f t="shared" si="96"/>
        <v/>
      </c>
      <c r="I648" s="11" t="str">
        <f t="shared" si="92"/>
        <v/>
      </c>
      <c r="J648" s="11" t="str">
        <f t="shared" si="97"/>
        <v/>
      </c>
      <c r="K648" s="11" t="str">
        <f t="shared" si="93"/>
        <v/>
      </c>
      <c r="L648" s="11" t="str">
        <f t="shared" si="98"/>
        <v/>
      </c>
      <c r="M648" s="11" t="str">
        <f>IF('GACE Math 201'!B648="","",'SAT M to CBEST M'!$A$2+'SAT M to CBEST M'!$B$2*F648)</f>
        <v/>
      </c>
      <c r="N648" s="11" t="str">
        <f>IF('GACE Math 201'!B648="","", IF(M648&lt;20, 20, IF(M648&gt;80, 80, M648)))</f>
        <v/>
      </c>
    </row>
    <row r="649" spans="1:14" x14ac:dyDescent="0.25">
      <c r="A649" s="11">
        <v>648</v>
      </c>
      <c r="B649" s="30"/>
      <c r="C649" s="25" t="str">
        <f t="shared" si="90"/>
        <v/>
      </c>
      <c r="D649" s="25" t="str">
        <f t="shared" si="94"/>
        <v/>
      </c>
      <c r="E649" s="25" t="str">
        <f t="shared" si="95"/>
        <v/>
      </c>
      <c r="F649" s="11" t="str">
        <f>IF('GACE Math 201'!E649="","",IF('GACE Math 201'!E649&lt;'ACT M to SAT M'!$A$2,'ACT M to SAT M'!$B$2,IF('GACE Math 201'!E649&gt;'ACT M to SAT M'!A$28,'ACT M to SAT M'!B$28,VLOOKUP(E649,'ACT M to SAT M'!A:B,2,FALSE))))</f>
        <v/>
      </c>
      <c r="G649" s="11" t="str">
        <f t="shared" si="91"/>
        <v/>
      </c>
      <c r="H649" s="11" t="str">
        <f t="shared" si="96"/>
        <v/>
      </c>
      <c r="I649" s="11" t="str">
        <f t="shared" si="92"/>
        <v/>
      </c>
      <c r="J649" s="11" t="str">
        <f t="shared" si="97"/>
        <v/>
      </c>
      <c r="K649" s="11" t="str">
        <f t="shared" si="93"/>
        <v/>
      </c>
      <c r="L649" s="11" t="str">
        <f t="shared" si="98"/>
        <v/>
      </c>
      <c r="M649" s="11" t="str">
        <f>IF('GACE Math 201'!B649="","",'SAT M to CBEST M'!$A$2+'SAT M to CBEST M'!$B$2*F649)</f>
        <v/>
      </c>
      <c r="N649" s="11" t="str">
        <f>IF('GACE Math 201'!B649="","", IF(M649&lt;20, 20, IF(M649&gt;80, 80, M649)))</f>
        <v/>
      </c>
    </row>
    <row r="650" spans="1:14" x14ac:dyDescent="0.25">
      <c r="A650" s="11">
        <v>649</v>
      </c>
      <c r="B650" s="30"/>
      <c r="C650" s="25" t="str">
        <f t="shared" si="90"/>
        <v/>
      </c>
      <c r="D650" s="25" t="str">
        <f t="shared" si="94"/>
        <v/>
      </c>
      <c r="E650" s="25" t="str">
        <f t="shared" si="95"/>
        <v/>
      </c>
      <c r="F650" s="11" t="str">
        <f>IF('GACE Math 201'!E650="","",IF('GACE Math 201'!E650&lt;'ACT M to SAT M'!$A$2,'ACT M to SAT M'!$B$2,IF('GACE Math 201'!E650&gt;'ACT M to SAT M'!A$28,'ACT M to SAT M'!B$28,VLOOKUP(E650,'ACT M to SAT M'!A:B,2,FALSE))))</f>
        <v/>
      </c>
      <c r="G650" s="11" t="str">
        <f t="shared" si="91"/>
        <v/>
      </c>
      <c r="H650" s="11" t="str">
        <f t="shared" si="96"/>
        <v/>
      </c>
      <c r="I650" s="11" t="str">
        <f t="shared" si="92"/>
        <v/>
      </c>
      <c r="J650" s="11" t="str">
        <f t="shared" si="97"/>
        <v/>
      </c>
      <c r="K650" s="11" t="str">
        <f t="shared" si="93"/>
        <v/>
      </c>
      <c r="L650" s="11" t="str">
        <f t="shared" si="98"/>
        <v/>
      </c>
      <c r="M650" s="11" t="str">
        <f>IF('GACE Math 201'!B650="","",'SAT M to CBEST M'!$A$2+'SAT M to CBEST M'!$B$2*F650)</f>
        <v/>
      </c>
      <c r="N650" s="11" t="str">
        <f>IF('GACE Math 201'!B650="","", IF(M650&lt;20, 20, IF(M650&gt;80, 80, M650)))</f>
        <v/>
      </c>
    </row>
    <row r="651" spans="1:14" x14ac:dyDescent="0.25">
      <c r="A651" s="11">
        <v>650</v>
      </c>
      <c r="B651" s="30"/>
      <c r="C651" s="25" t="str">
        <f t="shared" si="90"/>
        <v/>
      </c>
      <c r="D651" s="25" t="str">
        <f t="shared" si="94"/>
        <v/>
      </c>
      <c r="E651" s="25" t="str">
        <f t="shared" si="95"/>
        <v/>
      </c>
      <c r="F651" s="11" t="str">
        <f>IF('GACE Math 201'!E651="","",IF('GACE Math 201'!E651&lt;'ACT M to SAT M'!$A$2,'ACT M to SAT M'!$B$2,IF('GACE Math 201'!E651&gt;'ACT M to SAT M'!A$28,'ACT M to SAT M'!B$28,VLOOKUP(E651,'ACT M to SAT M'!A:B,2,FALSE))))</f>
        <v/>
      </c>
      <c r="G651" s="11" t="str">
        <f t="shared" si="91"/>
        <v/>
      </c>
      <c r="H651" s="11" t="str">
        <f t="shared" si="96"/>
        <v/>
      </c>
      <c r="I651" s="11" t="str">
        <f t="shared" si="92"/>
        <v/>
      </c>
      <c r="J651" s="11" t="str">
        <f t="shared" si="97"/>
        <v/>
      </c>
      <c r="K651" s="11" t="str">
        <f t="shared" si="93"/>
        <v/>
      </c>
      <c r="L651" s="11" t="str">
        <f t="shared" si="98"/>
        <v/>
      </c>
      <c r="M651" s="11" t="str">
        <f>IF('GACE Math 201'!B651="","",'SAT M to CBEST M'!$A$2+'SAT M to CBEST M'!$B$2*F651)</f>
        <v/>
      </c>
      <c r="N651" s="11" t="str">
        <f>IF('GACE Math 201'!B651="","", IF(M651&lt;20, 20, IF(M651&gt;80, 80, M651)))</f>
        <v/>
      </c>
    </row>
    <row r="652" spans="1:14" x14ac:dyDescent="0.25">
      <c r="A652" s="11">
        <v>651</v>
      </c>
      <c r="B652" s="30"/>
      <c r="C652" s="25" t="str">
        <f t="shared" si="90"/>
        <v/>
      </c>
      <c r="D652" s="25" t="str">
        <f t="shared" si="94"/>
        <v/>
      </c>
      <c r="E652" s="25" t="str">
        <f t="shared" si="95"/>
        <v/>
      </c>
      <c r="F652" s="11" t="str">
        <f>IF('GACE Math 201'!E652="","",IF('GACE Math 201'!E652&lt;'ACT M to SAT M'!$A$2,'ACT M to SAT M'!$B$2,IF('GACE Math 201'!E652&gt;'ACT M to SAT M'!A$28,'ACT M to SAT M'!B$28,VLOOKUP(E652,'ACT M to SAT M'!A:B,2,FALSE))))</f>
        <v/>
      </c>
      <c r="G652" s="11" t="str">
        <f t="shared" si="91"/>
        <v/>
      </c>
      <c r="H652" s="11" t="str">
        <f t="shared" si="96"/>
        <v/>
      </c>
      <c r="I652" s="11" t="str">
        <f t="shared" si="92"/>
        <v/>
      </c>
      <c r="J652" s="11" t="str">
        <f t="shared" si="97"/>
        <v/>
      </c>
      <c r="K652" s="11" t="str">
        <f t="shared" si="93"/>
        <v/>
      </c>
      <c r="L652" s="11" t="str">
        <f t="shared" si="98"/>
        <v/>
      </c>
      <c r="M652" s="11" t="str">
        <f>IF('GACE Math 201'!B652="","",'SAT M to CBEST M'!$A$2+'SAT M to CBEST M'!$B$2*F652)</f>
        <v/>
      </c>
      <c r="N652" s="11" t="str">
        <f>IF('GACE Math 201'!B652="","", IF(M652&lt;20, 20, IF(M652&gt;80, 80, M652)))</f>
        <v/>
      </c>
    </row>
    <row r="653" spans="1:14" x14ac:dyDescent="0.25">
      <c r="A653" s="11">
        <v>652</v>
      </c>
      <c r="B653" s="30"/>
      <c r="C653" s="25" t="str">
        <f t="shared" si="90"/>
        <v/>
      </c>
      <c r="D653" s="25" t="str">
        <f t="shared" si="94"/>
        <v/>
      </c>
      <c r="E653" s="25" t="str">
        <f t="shared" si="95"/>
        <v/>
      </c>
      <c r="F653" s="11" t="str">
        <f>IF('GACE Math 201'!E653="","",IF('GACE Math 201'!E653&lt;'ACT M to SAT M'!$A$2,'ACT M to SAT M'!$B$2,IF('GACE Math 201'!E653&gt;'ACT M to SAT M'!A$28,'ACT M to SAT M'!B$28,VLOOKUP(E653,'ACT M to SAT M'!A:B,2,FALSE))))</f>
        <v/>
      </c>
      <c r="G653" s="11" t="str">
        <f t="shared" si="91"/>
        <v/>
      </c>
      <c r="H653" s="11" t="str">
        <f t="shared" si="96"/>
        <v/>
      </c>
      <c r="I653" s="11" t="str">
        <f t="shared" si="92"/>
        <v/>
      </c>
      <c r="J653" s="11" t="str">
        <f t="shared" si="97"/>
        <v/>
      </c>
      <c r="K653" s="11" t="str">
        <f t="shared" si="93"/>
        <v/>
      </c>
      <c r="L653" s="11" t="str">
        <f t="shared" si="98"/>
        <v/>
      </c>
      <c r="M653" s="11" t="str">
        <f>IF('GACE Math 201'!B653="","",'SAT M to CBEST M'!$A$2+'SAT M to CBEST M'!$B$2*F653)</f>
        <v/>
      </c>
      <c r="N653" s="11" t="str">
        <f>IF('GACE Math 201'!B653="","", IF(M653&lt;20, 20, IF(M653&gt;80, 80, M653)))</f>
        <v/>
      </c>
    </row>
    <row r="654" spans="1:14" x14ac:dyDescent="0.25">
      <c r="A654" s="11">
        <v>653</v>
      </c>
      <c r="B654" s="30"/>
      <c r="C654" s="25" t="str">
        <f t="shared" si="90"/>
        <v/>
      </c>
      <c r="D654" s="25" t="str">
        <f t="shared" si="94"/>
        <v/>
      </c>
      <c r="E654" s="25" t="str">
        <f t="shared" si="95"/>
        <v/>
      </c>
      <c r="F654" s="11" t="str">
        <f>IF('GACE Math 201'!E654="","",IF('GACE Math 201'!E654&lt;'ACT M to SAT M'!$A$2,'ACT M to SAT M'!$B$2,IF('GACE Math 201'!E654&gt;'ACT M to SAT M'!A$28,'ACT M to SAT M'!B$28,VLOOKUP(E654,'ACT M to SAT M'!A:B,2,FALSE))))</f>
        <v/>
      </c>
      <c r="G654" s="11" t="str">
        <f t="shared" si="91"/>
        <v/>
      </c>
      <c r="H654" s="11" t="str">
        <f t="shared" si="96"/>
        <v/>
      </c>
      <c r="I654" s="11" t="str">
        <f t="shared" si="92"/>
        <v/>
      </c>
      <c r="J654" s="11" t="str">
        <f t="shared" si="97"/>
        <v/>
      </c>
      <c r="K654" s="11" t="str">
        <f t="shared" si="93"/>
        <v/>
      </c>
      <c r="L654" s="11" t="str">
        <f t="shared" si="98"/>
        <v/>
      </c>
      <c r="M654" s="11" t="str">
        <f>IF('GACE Math 201'!B654="","",'SAT M to CBEST M'!$A$2+'SAT M to CBEST M'!$B$2*F654)</f>
        <v/>
      </c>
      <c r="N654" s="11" t="str">
        <f>IF('GACE Math 201'!B654="","", IF(M654&lt;20, 20, IF(M654&gt;80, 80, M654)))</f>
        <v/>
      </c>
    </row>
    <row r="655" spans="1:14" x14ac:dyDescent="0.25">
      <c r="A655" s="11">
        <v>654</v>
      </c>
      <c r="B655" s="30"/>
      <c r="C655" s="25" t="str">
        <f t="shared" si="90"/>
        <v/>
      </c>
      <c r="D655" s="25" t="str">
        <f t="shared" si="94"/>
        <v/>
      </c>
      <c r="E655" s="25" t="str">
        <f t="shared" si="95"/>
        <v/>
      </c>
      <c r="F655" s="11" t="str">
        <f>IF('GACE Math 201'!E655="","",IF('GACE Math 201'!E655&lt;'ACT M to SAT M'!$A$2,'ACT M to SAT M'!$B$2,IF('GACE Math 201'!E655&gt;'ACT M to SAT M'!A$28,'ACT M to SAT M'!B$28,VLOOKUP(E655,'ACT M to SAT M'!A:B,2,FALSE))))</f>
        <v/>
      </c>
      <c r="G655" s="11" t="str">
        <f t="shared" si="91"/>
        <v/>
      </c>
      <c r="H655" s="11" t="str">
        <f t="shared" si="96"/>
        <v/>
      </c>
      <c r="I655" s="11" t="str">
        <f t="shared" si="92"/>
        <v/>
      </c>
      <c r="J655" s="11" t="str">
        <f t="shared" si="97"/>
        <v/>
      </c>
      <c r="K655" s="11" t="str">
        <f t="shared" si="93"/>
        <v/>
      </c>
      <c r="L655" s="11" t="str">
        <f t="shared" si="98"/>
        <v/>
      </c>
      <c r="M655" s="11" t="str">
        <f>IF('GACE Math 201'!B655="","",'SAT M to CBEST M'!$A$2+'SAT M to CBEST M'!$B$2*F655)</f>
        <v/>
      </c>
      <c r="N655" s="11" t="str">
        <f>IF('GACE Math 201'!B655="","", IF(M655&lt;20, 20, IF(M655&gt;80, 80, M655)))</f>
        <v/>
      </c>
    </row>
    <row r="656" spans="1:14" x14ac:dyDescent="0.25">
      <c r="A656" s="11">
        <v>655</v>
      </c>
      <c r="B656" s="30"/>
      <c r="C656" s="25" t="str">
        <f t="shared" si="90"/>
        <v/>
      </c>
      <c r="D656" s="25" t="str">
        <f t="shared" si="94"/>
        <v/>
      </c>
      <c r="E656" s="25" t="str">
        <f t="shared" si="95"/>
        <v/>
      </c>
      <c r="F656" s="11" t="str">
        <f>IF('GACE Math 201'!E656="","",IF('GACE Math 201'!E656&lt;'ACT M to SAT M'!$A$2,'ACT M to SAT M'!$B$2,IF('GACE Math 201'!E656&gt;'ACT M to SAT M'!A$28,'ACT M to SAT M'!B$28,VLOOKUP(E656,'ACT M to SAT M'!A:B,2,FALSE))))</f>
        <v/>
      </c>
      <c r="G656" s="11" t="str">
        <f t="shared" si="91"/>
        <v/>
      </c>
      <c r="H656" s="11" t="str">
        <f t="shared" si="96"/>
        <v/>
      </c>
      <c r="I656" s="11" t="str">
        <f t="shared" si="92"/>
        <v/>
      </c>
      <c r="J656" s="11" t="str">
        <f t="shared" si="97"/>
        <v/>
      </c>
      <c r="K656" s="11" t="str">
        <f t="shared" si="93"/>
        <v/>
      </c>
      <c r="L656" s="11" t="str">
        <f t="shared" si="98"/>
        <v/>
      </c>
      <c r="M656" s="11" t="str">
        <f>IF('GACE Math 201'!B656="","",'SAT M to CBEST M'!$A$2+'SAT M to CBEST M'!$B$2*F656)</f>
        <v/>
      </c>
      <c r="N656" s="11" t="str">
        <f>IF('GACE Math 201'!B656="","", IF(M656&lt;20, 20, IF(M656&gt;80, 80, M656)))</f>
        <v/>
      </c>
    </row>
    <row r="657" spans="1:14" x14ac:dyDescent="0.25">
      <c r="A657" s="11">
        <v>656</v>
      </c>
      <c r="B657" s="30"/>
      <c r="C657" s="25" t="str">
        <f t="shared" si="90"/>
        <v/>
      </c>
      <c r="D657" s="25" t="str">
        <f t="shared" si="94"/>
        <v/>
      </c>
      <c r="E657" s="25" t="str">
        <f t="shared" si="95"/>
        <v/>
      </c>
      <c r="F657" s="11" t="str">
        <f>IF('GACE Math 201'!E657="","",IF('GACE Math 201'!E657&lt;'ACT M to SAT M'!$A$2,'ACT M to SAT M'!$B$2,IF('GACE Math 201'!E657&gt;'ACT M to SAT M'!A$28,'ACT M to SAT M'!B$28,VLOOKUP(E657,'ACT M to SAT M'!A:B,2,FALSE))))</f>
        <v/>
      </c>
      <c r="G657" s="11" t="str">
        <f t="shared" si="91"/>
        <v/>
      </c>
      <c r="H657" s="11" t="str">
        <f t="shared" si="96"/>
        <v/>
      </c>
      <c r="I657" s="11" t="str">
        <f t="shared" si="92"/>
        <v/>
      </c>
      <c r="J657" s="11" t="str">
        <f t="shared" si="97"/>
        <v/>
      </c>
      <c r="K657" s="11" t="str">
        <f t="shared" si="93"/>
        <v/>
      </c>
      <c r="L657" s="11" t="str">
        <f t="shared" si="98"/>
        <v/>
      </c>
      <c r="M657" s="11" t="str">
        <f>IF('GACE Math 201'!B657="","",'SAT M to CBEST M'!$A$2+'SAT M to CBEST M'!$B$2*F657)</f>
        <v/>
      </c>
      <c r="N657" s="11" t="str">
        <f>IF('GACE Math 201'!B657="","", IF(M657&lt;20, 20, IF(M657&gt;80, 80, M657)))</f>
        <v/>
      </c>
    </row>
    <row r="658" spans="1:14" x14ac:dyDescent="0.25">
      <c r="A658" s="11">
        <v>657</v>
      </c>
      <c r="B658" s="30"/>
      <c r="C658" s="25" t="str">
        <f t="shared" si="90"/>
        <v/>
      </c>
      <c r="D658" s="25" t="str">
        <f t="shared" si="94"/>
        <v/>
      </c>
      <c r="E658" s="25" t="str">
        <f t="shared" si="95"/>
        <v/>
      </c>
      <c r="F658" s="11" t="str">
        <f>IF('GACE Math 201'!E658="","",IF('GACE Math 201'!E658&lt;'ACT M to SAT M'!$A$2,'ACT M to SAT M'!$B$2,IF('GACE Math 201'!E658&gt;'ACT M to SAT M'!A$28,'ACT M to SAT M'!B$28,VLOOKUP(E658,'ACT M to SAT M'!A:B,2,FALSE))))</f>
        <v/>
      </c>
      <c r="G658" s="11" t="str">
        <f t="shared" si="91"/>
        <v/>
      </c>
      <c r="H658" s="11" t="str">
        <f t="shared" si="96"/>
        <v/>
      </c>
      <c r="I658" s="11" t="str">
        <f t="shared" si="92"/>
        <v/>
      </c>
      <c r="J658" s="11" t="str">
        <f t="shared" si="97"/>
        <v/>
      </c>
      <c r="K658" s="11" t="str">
        <f t="shared" si="93"/>
        <v/>
      </c>
      <c r="L658" s="11" t="str">
        <f t="shared" si="98"/>
        <v/>
      </c>
      <c r="M658" s="11" t="str">
        <f>IF('GACE Math 201'!B658="","",'SAT M to CBEST M'!$A$2+'SAT M to CBEST M'!$B$2*F658)</f>
        <v/>
      </c>
      <c r="N658" s="11" t="str">
        <f>IF('GACE Math 201'!B658="","", IF(M658&lt;20, 20, IF(M658&gt;80, 80, M658)))</f>
        <v/>
      </c>
    </row>
    <row r="659" spans="1:14" x14ac:dyDescent="0.25">
      <c r="A659" s="11">
        <v>658</v>
      </c>
      <c r="B659" s="30"/>
      <c r="C659" s="25" t="str">
        <f t="shared" si="90"/>
        <v/>
      </c>
      <c r="D659" s="25" t="str">
        <f t="shared" si="94"/>
        <v/>
      </c>
      <c r="E659" s="25" t="str">
        <f t="shared" si="95"/>
        <v/>
      </c>
      <c r="F659" s="11" t="str">
        <f>IF('GACE Math 201'!E659="","",IF('GACE Math 201'!E659&lt;'ACT M to SAT M'!$A$2,'ACT M to SAT M'!$B$2,IF('GACE Math 201'!E659&gt;'ACT M to SAT M'!A$28,'ACT M to SAT M'!B$28,VLOOKUP(E659,'ACT M to SAT M'!A:B,2,FALSE))))</f>
        <v/>
      </c>
      <c r="G659" s="11" t="str">
        <f t="shared" si="91"/>
        <v/>
      </c>
      <c r="H659" s="11" t="str">
        <f t="shared" si="96"/>
        <v/>
      </c>
      <c r="I659" s="11" t="str">
        <f t="shared" si="92"/>
        <v/>
      </c>
      <c r="J659" s="11" t="str">
        <f t="shared" si="97"/>
        <v/>
      </c>
      <c r="K659" s="11" t="str">
        <f t="shared" si="93"/>
        <v/>
      </c>
      <c r="L659" s="11" t="str">
        <f t="shared" si="98"/>
        <v/>
      </c>
      <c r="M659" s="11" t="str">
        <f>IF('GACE Math 201'!B659="","",'SAT M to CBEST M'!$A$2+'SAT M to CBEST M'!$B$2*F659)</f>
        <v/>
      </c>
      <c r="N659" s="11" t="str">
        <f>IF('GACE Math 201'!B659="","", IF(M659&lt;20, 20, IF(M659&gt;80, 80, M659)))</f>
        <v/>
      </c>
    </row>
    <row r="660" spans="1:14" x14ac:dyDescent="0.25">
      <c r="A660" s="11">
        <v>659</v>
      </c>
      <c r="B660" s="30"/>
      <c r="C660" s="25" t="str">
        <f t="shared" si="90"/>
        <v/>
      </c>
      <c r="D660" s="25" t="str">
        <f t="shared" si="94"/>
        <v/>
      </c>
      <c r="E660" s="25" t="str">
        <f t="shared" si="95"/>
        <v/>
      </c>
      <c r="F660" s="11" t="str">
        <f>IF('GACE Math 201'!E660="","",IF('GACE Math 201'!E660&lt;'ACT M to SAT M'!$A$2,'ACT M to SAT M'!$B$2,IF('GACE Math 201'!E660&gt;'ACT M to SAT M'!A$28,'ACT M to SAT M'!B$28,VLOOKUP(E660,'ACT M to SAT M'!A:B,2,FALSE))))</f>
        <v/>
      </c>
      <c r="G660" s="11" t="str">
        <f t="shared" si="91"/>
        <v/>
      </c>
      <c r="H660" s="11" t="str">
        <f t="shared" si="96"/>
        <v/>
      </c>
      <c r="I660" s="11" t="str">
        <f t="shared" si="92"/>
        <v/>
      </c>
      <c r="J660" s="11" t="str">
        <f t="shared" si="97"/>
        <v/>
      </c>
      <c r="K660" s="11" t="str">
        <f t="shared" si="93"/>
        <v/>
      </c>
      <c r="L660" s="11" t="str">
        <f t="shared" si="98"/>
        <v/>
      </c>
      <c r="M660" s="11" t="str">
        <f>IF('GACE Math 201'!B660="","",'SAT M to CBEST M'!$A$2+'SAT M to CBEST M'!$B$2*F660)</f>
        <v/>
      </c>
      <c r="N660" s="11" t="str">
        <f>IF('GACE Math 201'!B660="","", IF(M660&lt;20, 20, IF(M660&gt;80, 80, M660)))</f>
        <v/>
      </c>
    </row>
    <row r="661" spans="1:14" x14ac:dyDescent="0.25">
      <c r="A661" s="11">
        <v>660</v>
      </c>
      <c r="B661" s="30"/>
      <c r="C661" s="25" t="str">
        <f t="shared" si="90"/>
        <v/>
      </c>
      <c r="D661" s="25" t="str">
        <f t="shared" si="94"/>
        <v/>
      </c>
      <c r="E661" s="25" t="str">
        <f t="shared" si="95"/>
        <v/>
      </c>
      <c r="F661" s="11" t="str">
        <f>IF('GACE Math 201'!E661="","",IF('GACE Math 201'!E661&lt;'ACT M to SAT M'!$A$2,'ACT M to SAT M'!$B$2,IF('GACE Math 201'!E661&gt;'ACT M to SAT M'!A$28,'ACT M to SAT M'!B$28,VLOOKUP(E661,'ACT M to SAT M'!A:B,2,FALSE))))</f>
        <v/>
      </c>
      <c r="G661" s="11" t="str">
        <f t="shared" si="91"/>
        <v/>
      </c>
      <c r="H661" s="11" t="str">
        <f t="shared" si="96"/>
        <v/>
      </c>
      <c r="I661" s="11" t="str">
        <f t="shared" si="92"/>
        <v/>
      </c>
      <c r="J661" s="11" t="str">
        <f t="shared" si="97"/>
        <v/>
      </c>
      <c r="K661" s="11" t="str">
        <f t="shared" si="93"/>
        <v/>
      </c>
      <c r="L661" s="11" t="str">
        <f t="shared" si="98"/>
        <v/>
      </c>
      <c r="M661" s="11" t="str">
        <f>IF('GACE Math 201'!B661="","",'SAT M to CBEST M'!$A$2+'SAT M to CBEST M'!$B$2*F661)</f>
        <v/>
      </c>
      <c r="N661" s="11" t="str">
        <f>IF('GACE Math 201'!B661="","", IF(M661&lt;20, 20, IF(M661&gt;80, 80, M661)))</f>
        <v/>
      </c>
    </row>
    <row r="662" spans="1:14" x14ac:dyDescent="0.25">
      <c r="A662" s="11">
        <v>661</v>
      </c>
      <c r="B662" s="30"/>
      <c r="C662" s="25" t="str">
        <f t="shared" si="90"/>
        <v/>
      </c>
      <c r="D662" s="25" t="str">
        <f t="shared" si="94"/>
        <v/>
      </c>
      <c r="E662" s="25" t="str">
        <f t="shared" si="95"/>
        <v/>
      </c>
      <c r="F662" s="11" t="str">
        <f>IF('GACE Math 201'!E662="","",IF('GACE Math 201'!E662&lt;'ACT M to SAT M'!$A$2,'ACT M to SAT M'!$B$2,IF('GACE Math 201'!E662&gt;'ACT M to SAT M'!A$28,'ACT M to SAT M'!B$28,VLOOKUP(E662,'ACT M to SAT M'!A:B,2,FALSE))))</f>
        <v/>
      </c>
      <c r="G662" s="11" t="str">
        <f t="shared" si="91"/>
        <v/>
      </c>
      <c r="H662" s="11" t="str">
        <f t="shared" si="96"/>
        <v/>
      </c>
      <c r="I662" s="11" t="str">
        <f t="shared" si="92"/>
        <v/>
      </c>
      <c r="J662" s="11" t="str">
        <f t="shared" si="97"/>
        <v/>
      </c>
      <c r="K662" s="11" t="str">
        <f t="shared" si="93"/>
        <v/>
      </c>
      <c r="L662" s="11" t="str">
        <f t="shared" si="98"/>
        <v/>
      </c>
      <c r="M662" s="11" t="str">
        <f>IF('GACE Math 201'!B662="","",'SAT M to CBEST M'!$A$2+'SAT M to CBEST M'!$B$2*F662)</f>
        <v/>
      </c>
      <c r="N662" s="11" t="str">
        <f>IF('GACE Math 201'!B662="","", IF(M662&lt;20, 20, IF(M662&gt;80, 80, M662)))</f>
        <v/>
      </c>
    </row>
    <row r="663" spans="1:14" x14ac:dyDescent="0.25">
      <c r="A663" s="11">
        <v>662</v>
      </c>
      <c r="B663" s="30"/>
      <c r="C663" s="25" t="str">
        <f t="shared" si="90"/>
        <v/>
      </c>
      <c r="D663" s="25" t="str">
        <f t="shared" si="94"/>
        <v/>
      </c>
      <c r="E663" s="25" t="str">
        <f t="shared" si="95"/>
        <v/>
      </c>
      <c r="F663" s="11" t="str">
        <f>IF('GACE Math 201'!E663="","",IF('GACE Math 201'!E663&lt;'ACT M to SAT M'!$A$2,'ACT M to SAT M'!$B$2,IF('GACE Math 201'!E663&gt;'ACT M to SAT M'!A$28,'ACT M to SAT M'!B$28,VLOOKUP(E663,'ACT M to SAT M'!A:B,2,FALSE))))</f>
        <v/>
      </c>
      <c r="G663" s="11" t="str">
        <f t="shared" si="91"/>
        <v/>
      </c>
      <c r="H663" s="11" t="str">
        <f t="shared" si="96"/>
        <v/>
      </c>
      <c r="I663" s="11" t="str">
        <f t="shared" si="92"/>
        <v/>
      </c>
      <c r="J663" s="11" t="str">
        <f t="shared" si="97"/>
        <v/>
      </c>
      <c r="K663" s="11" t="str">
        <f t="shared" si="93"/>
        <v/>
      </c>
      <c r="L663" s="11" t="str">
        <f t="shared" si="98"/>
        <v/>
      </c>
      <c r="M663" s="11" t="str">
        <f>IF('GACE Math 201'!B663="","",'SAT M to CBEST M'!$A$2+'SAT M to CBEST M'!$B$2*F663)</f>
        <v/>
      </c>
      <c r="N663" s="11" t="str">
        <f>IF('GACE Math 201'!B663="","", IF(M663&lt;20, 20, IF(M663&gt;80, 80, M663)))</f>
        <v/>
      </c>
    </row>
    <row r="664" spans="1:14" x14ac:dyDescent="0.25">
      <c r="A664" s="11">
        <v>663</v>
      </c>
      <c r="B664" s="30"/>
      <c r="C664" s="25" t="str">
        <f t="shared" si="90"/>
        <v/>
      </c>
      <c r="D664" s="25" t="str">
        <f t="shared" si="94"/>
        <v/>
      </c>
      <c r="E664" s="25" t="str">
        <f t="shared" si="95"/>
        <v/>
      </c>
      <c r="F664" s="11" t="str">
        <f>IF('GACE Math 201'!E664="","",IF('GACE Math 201'!E664&lt;'ACT M to SAT M'!$A$2,'ACT M to SAT M'!$B$2,IF('GACE Math 201'!E664&gt;'ACT M to SAT M'!A$28,'ACT M to SAT M'!B$28,VLOOKUP(E664,'ACT M to SAT M'!A:B,2,FALSE))))</f>
        <v/>
      </c>
      <c r="G664" s="11" t="str">
        <f t="shared" si="91"/>
        <v/>
      </c>
      <c r="H664" s="11" t="str">
        <f t="shared" si="96"/>
        <v/>
      </c>
      <c r="I664" s="11" t="str">
        <f t="shared" si="92"/>
        <v/>
      </c>
      <c r="J664" s="11" t="str">
        <f t="shared" si="97"/>
        <v/>
      </c>
      <c r="K664" s="11" t="str">
        <f t="shared" si="93"/>
        <v/>
      </c>
      <c r="L664" s="11" t="str">
        <f t="shared" si="98"/>
        <v/>
      </c>
      <c r="M664" s="11" t="str">
        <f>IF('GACE Math 201'!B664="","",'SAT M to CBEST M'!$A$2+'SAT M to CBEST M'!$B$2*F664)</f>
        <v/>
      </c>
      <c r="N664" s="11" t="str">
        <f>IF('GACE Math 201'!B664="","", IF(M664&lt;20, 20, IF(M664&gt;80, 80, M664)))</f>
        <v/>
      </c>
    </row>
    <row r="665" spans="1:14" x14ac:dyDescent="0.25">
      <c r="A665" s="11">
        <v>664</v>
      </c>
      <c r="B665" s="30"/>
      <c r="C665" s="25" t="str">
        <f t="shared" si="90"/>
        <v/>
      </c>
      <c r="D665" s="25" t="str">
        <f t="shared" si="94"/>
        <v/>
      </c>
      <c r="E665" s="25" t="str">
        <f t="shared" si="95"/>
        <v/>
      </c>
      <c r="F665" s="11" t="str">
        <f>IF('GACE Math 201'!E665="","",IF('GACE Math 201'!E665&lt;'ACT M to SAT M'!$A$2,'ACT M to SAT M'!$B$2,IF('GACE Math 201'!E665&gt;'ACT M to SAT M'!A$28,'ACT M to SAT M'!B$28,VLOOKUP(E665,'ACT M to SAT M'!A:B,2,FALSE))))</f>
        <v/>
      </c>
      <c r="G665" s="11" t="str">
        <f t="shared" si="91"/>
        <v/>
      </c>
      <c r="H665" s="11" t="str">
        <f t="shared" si="96"/>
        <v/>
      </c>
      <c r="I665" s="11" t="str">
        <f t="shared" si="92"/>
        <v/>
      </c>
      <c r="J665" s="11" t="str">
        <f t="shared" si="97"/>
        <v/>
      </c>
      <c r="K665" s="11" t="str">
        <f t="shared" si="93"/>
        <v/>
      </c>
      <c r="L665" s="11" t="str">
        <f t="shared" si="98"/>
        <v/>
      </c>
      <c r="M665" s="11" t="str">
        <f>IF('GACE Math 201'!B665="","",'SAT M to CBEST M'!$A$2+'SAT M to CBEST M'!$B$2*F665)</f>
        <v/>
      </c>
      <c r="N665" s="11" t="str">
        <f>IF('GACE Math 201'!B665="","", IF(M665&lt;20, 20, IF(M665&gt;80, 80, M665)))</f>
        <v/>
      </c>
    </row>
    <row r="666" spans="1:14" x14ac:dyDescent="0.25">
      <c r="A666" s="11">
        <v>665</v>
      </c>
      <c r="B666" s="30"/>
      <c r="C666" s="25" t="str">
        <f t="shared" si="90"/>
        <v/>
      </c>
      <c r="D666" s="25" t="str">
        <f t="shared" si="94"/>
        <v/>
      </c>
      <c r="E666" s="25" t="str">
        <f t="shared" si="95"/>
        <v/>
      </c>
      <c r="F666" s="11" t="str">
        <f>IF('GACE Math 201'!E666="","",IF('GACE Math 201'!E666&lt;'ACT M to SAT M'!$A$2,'ACT M to SAT M'!$B$2,IF('GACE Math 201'!E666&gt;'ACT M to SAT M'!A$28,'ACT M to SAT M'!B$28,VLOOKUP(E666,'ACT M to SAT M'!A:B,2,FALSE))))</f>
        <v/>
      </c>
      <c r="G666" s="11" t="str">
        <f t="shared" si="91"/>
        <v/>
      </c>
      <c r="H666" s="11" t="str">
        <f t="shared" si="96"/>
        <v/>
      </c>
      <c r="I666" s="11" t="str">
        <f t="shared" si="92"/>
        <v/>
      </c>
      <c r="J666" s="11" t="str">
        <f t="shared" si="97"/>
        <v/>
      </c>
      <c r="K666" s="11" t="str">
        <f t="shared" si="93"/>
        <v/>
      </c>
      <c r="L666" s="11" t="str">
        <f t="shared" si="98"/>
        <v/>
      </c>
      <c r="M666" s="11" t="str">
        <f>IF('GACE Math 201'!B666="","",'SAT M to CBEST M'!$A$2+'SAT M to CBEST M'!$B$2*F666)</f>
        <v/>
      </c>
      <c r="N666" s="11" t="str">
        <f>IF('GACE Math 201'!B666="","", IF(M666&lt;20, 20, IF(M666&gt;80, 80, M666)))</f>
        <v/>
      </c>
    </row>
    <row r="667" spans="1:14" x14ac:dyDescent="0.25">
      <c r="A667" s="11">
        <v>666</v>
      </c>
      <c r="B667" s="30"/>
      <c r="C667" s="25" t="str">
        <f t="shared" si="90"/>
        <v/>
      </c>
      <c r="D667" s="25" t="str">
        <f t="shared" si="94"/>
        <v/>
      </c>
      <c r="E667" s="25" t="str">
        <f t="shared" si="95"/>
        <v/>
      </c>
      <c r="F667" s="11" t="str">
        <f>IF('GACE Math 201'!E667="","",IF('GACE Math 201'!E667&lt;'ACT M to SAT M'!$A$2,'ACT M to SAT M'!$B$2,IF('GACE Math 201'!E667&gt;'ACT M to SAT M'!A$28,'ACT M to SAT M'!B$28,VLOOKUP(E667,'ACT M to SAT M'!A:B,2,FALSE))))</f>
        <v/>
      </c>
      <c r="G667" s="11" t="str">
        <f t="shared" si="91"/>
        <v/>
      </c>
      <c r="H667" s="11" t="str">
        <f t="shared" si="96"/>
        <v/>
      </c>
      <c r="I667" s="11" t="str">
        <f t="shared" si="92"/>
        <v/>
      </c>
      <c r="J667" s="11" t="str">
        <f t="shared" si="97"/>
        <v/>
      </c>
      <c r="K667" s="11" t="str">
        <f t="shared" si="93"/>
        <v/>
      </c>
      <c r="L667" s="11" t="str">
        <f t="shared" si="98"/>
        <v/>
      </c>
      <c r="M667" s="11" t="str">
        <f>IF('GACE Math 201'!B667="","",'SAT M to CBEST M'!$A$2+'SAT M to CBEST M'!$B$2*F667)</f>
        <v/>
      </c>
      <c r="N667" s="11" t="str">
        <f>IF('GACE Math 201'!B667="","", IF(M667&lt;20, 20, IF(M667&gt;80, 80, M667)))</f>
        <v/>
      </c>
    </row>
    <row r="668" spans="1:14" x14ac:dyDescent="0.25">
      <c r="A668" s="11">
        <v>667</v>
      </c>
      <c r="B668" s="30"/>
      <c r="C668" s="25" t="str">
        <f t="shared" si="90"/>
        <v/>
      </c>
      <c r="D668" s="25" t="str">
        <f t="shared" si="94"/>
        <v/>
      </c>
      <c r="E668" s="25" t="str">
        <f t="shared" si="95"/>
        <v/>
      </c>
      <c r="F668" s="11" t="str">
        <f>IF('GACE Math 201'!E668="","",IF('GACE Math 201'!E668&lt;'ACT M to SAT M'!$A$2,'ACT M to SAT M'!$B$2,IF('GACE Math 201'!E668&gt;'ACT M to SAT M'!A$28,'ACT M to SAT M'!B$28,VLOOKUP(E668,'ACT M to SAT M'!A:B,2,FALSE))))</f>
        <v/>
      </c>
      <c r="G668" s="11" t="str">
        <f t="shared" si="91"/>
        <v/>
      </c>
      <c r="H668" s="11" t="str">
        <f t="shared" si="96"/>
        <v/>
      </c>
      <c r="I668" s="11" t="str">
        <f t="shared" si="92"/>
        <v/>
      </c>
      <c r="J668" s="11" t="str">
        <f t="shared" si="97"/>
        <v/>
      </c>
      <c r="K668" s="11" t="str">
        <f t="shared" si="93"/>
        <v/>
      </c>
      <c r="L668" s="11" t="str">
        <f t="shared" si="98"/>
        <v/>
      </c>
      <c r="M668" s="11" t="str">
        <f>IF('GACE Math 201'!B668="","",'SAT M to CBEST M'!$A$2+'SAT M to CBEST M'!$B$2*F668)</f>
        <v/>
      </c>
      <c r="N668" s="11" t="str">
        <f>IF('GACE Math 201'!B668="","", IF(M668&lt;20, 20, IF(M668&gt;80, 80, M668)))</f>
        <v/>
      </c>
    </row>
    <row r="669" spans="1:14" x14ac:dyDescent="0.25">
      <c r="A669" s="11">
        <v>668</v>
      </c>
      <c r="B669" s="30"/>
      <c r="C669" s="25" t="str">
        <f t="shared" si="90"/>
        <v/>
      </c>
      <c r="D669" s="25" t="str">
        <f t="shared" si="94"/>
        <v/>
      </c>
      <c r="E669" s="25" t="str">
        <f t="shared" si="95"/>
        <v/>
      </c>
      <c r="F669" s="11" t="str">
        <f>IF('GACE Math 201'!E669="","",IF('GACE Math 201'!E669&lt;'ACT M to SAT M'!$A$2,'ACT M to SAT M'!$B$2,IF('GACE Math 201'!E669&gt;'ACT M to SAT M'!A$28,'ACT M to SAT M'!B$28,VLOOKUP(E669,'ACT M to SAT M'!A:B,2,FALSE))))</f>
        <v/>
      </c>
      <c r="G669" s="11" t="str">
        <f t="shared" si="91"/>
        <v/>
      </c>
      <c r="H669" s="11" t="str">
        <f t="shared" si="96"/>
        <v/>
      </c>
      <c r="I669" s="11" t="str">
        <f t="shared" si="92"/>
        <v/>
      </c>
      <c r="J669" s="11" t="str">
        <f t="shared" si="97"/>
        <v/>
      </c>
      <c r="K669" s="11" t="str">
        <f t="shared" si="93"/>
        <v/>
      </c>
      <c r="L669" s="11" t="str">
        <f t="shared" si="98"/>
        <v/>
      </c>
      <c r="M669" s="11" t="str">
        <f>IF('GACE Math 201'!B669="","",'SAT M to CBEST M'!$A$2+'SAT M to CBEST M'!$B$2*F669)</f>
        <v/>
      </c>
      <c r="N669" s="11" t="str">
        <f>IF('GACE Math 201'!B669="","", IF(M669&lt;20, 20, IF(M669&gt;80, 80, M669)))</f>
        <v/>
      </c>
    </row>
    <row r="670" spans="1:14" x14ac:dyDescent="0.25">
      <c r="A670" s="11">
        <v>669</v>
      </c>
      <c r="B670" s="30"/>
      <c r="C670" s="25" t="str">
        <f t="shared" si="90"/>
        <v/>
      </c>
      <c r="D670" s="25" t="str">
        <f t="shared" si="94"/>
        <v/>
      </c>
      <c r="E670" s="25" t="str">
        <f t="shared" si="95"/>
        <v/>
      </c>
      <c r="F670" s="11" t="str">
        <f>IF('GACE Math 201'!E670="","",IF('GACE Math 201'!E670&lt;'ACT M to SAT M'!$A$2,'ACT M to SAT M'!$B$2,IF('GACE Math 201'!E670&gt;'ACT M to SAT M'!A$28,'ACT M to SAT M'!B$28,VLOOKUP(E670,'ACT M to SAT M'!A:B,2,FALSE))))</f>
        <v/>
      </c>
      <c r="G670" s="11" t="str">
        <f t="shared" si="91"/>
        <v/>
      </c>
      <c r="H670" s="11" t="str">
        <f t="shared" si="96"/>
        <v/>
      </c>
      <c r="I670" s="11" t="str">
        <f t="shared" si="92"/>
        <v/>
      </c>
      <c r="J670" s="11" t="str">
        <f t="shared" si="97"/>
        <v/>
      </c>
      <c r="K670" s="11" t="str">
        <f t="shared" si="93"/>
        <v/>
      </c>
      <c r="L670" s="11" t="str">
        <f t="shared" si="98"/>
        <v/>
      </c>
      <c r="M670" s="11" t="str">
        <f>IF('GACE Math 201'!B670="","",'SAT M to CBEST M'!$A$2+'SAT M to CBEST M'!$B$2*F670)</f>
        <v/>
      </c>
      <c r="N670" s="11" t="str">
        <f>IF('GACE Math 201'!B670="","", IF(M670&lt;20, 20, IF(M670&gt;80, 80, M670)))</f>
        <v/>
      </c>
    </row>
    <row r="671" spans="1:14" x14ac:dyDescent="0.25">
      <c r="A671" s="11">
        <v>670</v>
      </c>
      <c r="B671" s="30"/>
      <c r="C671" s="25" t="str">
        <f t="shared" si="90"/>
        <v/>
      </c>
      <c r="D671" s="25" t="str">
        <f t="shared" si="94"/>
        <v/>
      </c>
      <c r="E671" s="25" t="str">
        <f t="shared" si="95"/>
        <v/>
      </c>
      <c r="F671" s="11" t="str">
        <f>IF('GACE Math 201'!E671="","",IF('GACE Math 201'!E671&lt;'ACT M to SAT M'!$A$2,'ACT M to SAT M'!$B$2,IF('GACE Math 201'!E671&gt;'ACT M to SAT M'!A$28,'ACT M to SAT M'!B$28,VLOOKUP(E671,'ACT M to SAT M'!A:B,2,FALSE))))</f>
        <v/>
      </c>
      <c r="G671" s="11" t="str">
        <f t="shared" si="91"/>
        <v/>
      </c>
      <c r="H671" s="11" t="str">
        <f t="shared" si="96"/>
        <v/>
      </c>
      <c r="I671" s="11" t="str">
        <f t="shared" si="92"/>
        <v/>
      </c>
      <c r="J671" s="11" t="str">
        <f t="shared" si="97"/>
        <v/>
      </c>
      <c r="K671" s="11" t="str">
        <f t="shared" si="93"/>
        <v/>
      </c>
      <c r="L671" s="11" t="str">
        <f t="shared" si="98"/>
        <v/>
      </c>
      <c r="M671" s="11" t="str">
        <f>IF('GACE Math 201'!B671="","",'SAT M to CBEST M'!$A$2+'SAT M to CBEST M'!$B$2*F671)</f>
        <v/>
      </c>
      <c r="N671" s="11" t="str">
        <f>IF('GACE Math 201'!B671="","", IF(M671&lt;20, 20, IF(M671&gt;80, 80, M671)))</f>
        <v/>
      </c>
    </row>
    <row r="672" spans="1:14" x14ac:dyDescent="0.25">
      <c r="A672" s="11">
        <v>671</v>
      </c>
      <c r="B672" s="30"/>
      <c r="C672" s="25" t="str">
        <f t="shared" si="90"/>
        <v/>
      </c>
      <c r="D672" s="25" t="str">
        <f t="shared" si="94"/>
        <v/>
      </c>
      <c r="E672" s="25" t="str">
        <f t="shared" si="95"/>
        <v/>
      </c>
      <c r="F672" s="11" t="str">
        <f>IF('GACE Math 201'!E672="","",IF('GACE Math 201'!E672&lt;'ACT M to SAT M'!$A$2,'ACT M to SAT M'!$B$2,IF('GACE Math 201'!E672&gt;'ACT M to SAT M'!A$28,'ACT M to SAT M'!B$28,VLOOKUP(E672,'ACT M to SAT M'!A:B,2,FALSE))))</f>
        <v/>
      </c>
      <c r="G672" s="11" t="str">
        <f t="shared" si="91"/>
        <v/>
      </c>
      <c r="H672" s="11" t="str">
        <f t="shared" si="96"/>
        <v/>
      </c>
      <c r="I672" s="11" t="str">
        <f t="shared" si="92"/>
        <v/>
      </c>
      <c r="J672" s="11" t="str">
        <f t="shared" si="97"/>
        <v/>
      </c>
      <c r="K672" s="11" t="str">
        <f t="shared" si="93"/>
        <v/>
      </c>
      <c r="L672" s="11" t="str">
        <f t="shared" si="98"/>
        <v/>
      </c>
      <c r="M672" s="11" t="str">
        <f>IF('GACE Math 201'!B672="","",'SAT M to CBEST M'!$A$2+'SAT M to CBEST M'!$B$2*F672)</f>
        <v/>
      </c>
      <c r="N672" s="11" t="str">
        <f>IF('GACE Math 201'!B672="","", IF(M672&lt;20, 20, IF(M672&gt;80, 80, M672)))</f>
        <v/>
      </c>
    </row>
    <row r="673" spans="1:14" x14ac:dyDescent="0.25">
      <c r="A673" s="11">
        <v>672</v>
      </c>
      <c r="B673" s="30"/>
      <c r="C673" s="25" t="str">
        <f t="shared" si="90"/>
        <v/>
      </c>
      <c r="D673" s="25" t="str">
        <f t="shared" si="94"/>
        <v/>
      </c>
      <c r="E673" s="25" t="str">
        <f t="shared" si="95"/>
        <v/>
      </c>
      <c r="F673" s="11" t="str">
        <f>IF('GACE Math 201'!E673="","",IF('GACE Math 201'!E673&lt;'ACT M to SAT M'!$A$2,'ACT M to SAT M'!$B$2,IF('GACE Math 201'!E673&gt;'ACT M to SAT M'!A$28,'ACT M to SAT M'!B$28,VLOOKUP(E673,'ACT M to SAT M'!A:B,2,FALSE))))</f>
        <v/>
      </c>
      <c r="G673" s="11" t="str">
        <f t="shared" si="91"/>
        <v/>
      </c>
      <c r="H673" s="11" t="str">
        <f t="shared" si="96"/>
        <v/>
      </c>
      <c r="I673" s="11" t="str">
        <f t="shared" si="92"/>
        <v/>
      </c>
      <c r="J673" s="11" t="str">
        <f t="shared" si="97"/>
        <v/>
      </c>
      <c r="K673" s="11" t="str">
        <f t="shared" si="93"/>
        <v/>
      </c>
      <c r="L673" s="11" t="str">
        <f t="shared" si="98"/>
        <v/>
      </c>
      <c r="M673" s="11" t="str">
        <f>IF('GACE Math 201'!B673="","",'SAT M to CBEST M'!$A$2+'SAT M to CBEST M'!$B$2*F673)</f>
        <v/>
      </c>
      <c r="N673" s="11" t="str">
        <f>IF('GACE Math 201'!B673="","", IF(M673&lt;20, 20, IF(M673&gt;80, 80, M673)))</f>
        <v/>
      </c>
    </row>
    <row r="674" spans="1:14" x14ac:dyDescent="0.25">
      <c r="A674" s="11">
        <v>673</v>
      </c>
      <c r="B674" s="30"/>
      <c r="C674" s="25" t="str">
        <f t="shared" si="90"/>
        <v/>
      </c>
      <c r="D674" s="25" t="str">
        <f t="shared" si="94"/>
        <v/>
      </c>
      <c r="E674" s="25" t="str">
        <f t="shared" si="95"/>
        <v/>
      </c>
      <c r="F674" s="11" t="str">
        <f>IF('GACE Math 201'!E674="","",IF('GACE Math 201'!E674&lt;'ACT M to SAT M'!$A$2,'ACT M to SAT M'!$B$2,IF('GACE Math 201'!E674&gt;'ACT M to SAT M'!A$28,'ACT M to SAT M'!B$28,VLOOKUP(E674,'ACT M to SAT M'!A:B,2,FALSE))))</f>
        <v/>
      </c>
      <c r="G674" s="11" t="str">
        <f t="shared" si="91"/>
        <v/>
      </c>
      <c r="H674" s="11" t="str">
        <f t="shared" si="96"/>
        <v/>
      </c>
      <c r="I674" s="11" t="str">
        <f t="shared" si="92"/>
        <v/>
      </c>
      <c r="J674" s="11" t="str">
        <f t="shared" si="97"/>
        <v/>
      </c>
      <c r="K674" s="11" t="str">
        <f t="shared" si="93"/>
        <v/>
      </c>
      <c r="L674" s="11" t="str">
        <f t="shared" si="98"/>
        <v/>
      </c>
      <c r="M674" s="11" t="str">
        <f>IF('GACE Math 201'!B674="","",'SAT M to CBEST M'!$A$2+'SAT M to CBEST M'!$B$2*F674)</f>
        <v/>
      </c>
      <c r="N674" s="11" t="str">
        <f>IF('GACE Math 201'!B674="","", IF(M674&lt;20, 20, IF(M674&gt;80, 80, M674)))</f>
        <v/>
      </c>
    </row>
    <row r="675" spans="1:14" x14ac:dyDescent="0.25">
      <c r="A675" s="11">
        <v>674</v>
      </c>
      <c r="B675" s="30"/>
      <c r="C675" s="25" t="str">
        <f t="shared" si="90"/>
        <v/>
      </c>
      <c r="D675" s="25" t="str">
        <f t="shared" si="94"/>
        <v/>
      </c>
      <c r="E675" s="25" t="str">
        <f t="shared" si="95"/>
        <v/>
      </c>
      <c r="F675" s="11" t="str">
        <f>IF('GACE Math 201'!E675="","",IF('GACE Math 201'!E675&lt;'ACT M to SAT M'!$A$2,'ACT M to SAT M'!$B$2,IF('GACE Math 201'!E675&gt;'ACT M to SAT M'!A$28,'ACT M to SAT M'!B$28,VLOOKUP(E675,'ACT M to SAT M'!A:B,2,FALSE))))</f>
        <v/>
      </c>
      <c r="G675" s="11" t="str">
        <f t="shared" si="91"/>
        <v/>
      </c>
      <c r="H675" s="11" t="str">
        <f t="shared" si="96"/>
        <v/>
      </c>
      <c r="I675" s="11" t="str">
        <f t="shared" si="92"/>
        <v/>
      </c>
      <c r="J675" s="11" t="str">
        <f t="shared" si="97"/>
        <v/>
      </c>
      <c r="K675" s="11" t="str">
        <f t="shared" si="93"/>
        <v/>
      </c>
      <c r="L675" s="11" t="str">
        <f t="shared" si="98"/>
        <v/>
      </c>
      <c r="M675" s="11" t="str">
        <f>IF('GACE Math 201'!B675="","",'SAT M to CBEST M'!$A$2+'SAT M to CBEST M'!$B$2*F675)</f>
        <v/>
      </c>
      <c r="N675" s="11" t="str">
        <f>IF('GACE Math 201'!B675="","", IF(M675&lt;20, 20, IF(M675&gt;80, 80, M675)))</f>
        <v/>
      </c>
    </row>
    <row r="676" spans="1:14" x14ac:dyDescent="0.25">
      <c r="A676" s="11">
        <v>675</v>
      </c>
      <c r="B676" s="30"/>
      <c r="C676" s="25" t="str">
        <f t="shared" si="90"/>
        <v/>
      </c>
      <c r="D676" s="25" t="str">
        <f t="shared" si="94"/>
        <v/>
      </c>
      <c r="E676" s="25" t="str">
        <f t="shared" si="95"/>
        <v/>
      </c>
      <c r="F676" s="11" t="str">
        <f>IF('GACE Math 201'!E676="","",IF('GACE Math 201'!E676&lt;'ACT M to SAT M'!$A$2,'ACT M to SAT M'!$B$2,IF('GACE Math 201'!E676&gt;'ACT M to SAT M'!A$28,'ACT M to SAT M'!B$28,VLOOKUP(E676,'ACT M to SAT M'!A:B,2,FALSE))))</f>
        <v/>
      </c>
      <c r="G676" s="11" t="str">
        <f t="shared" si="91"/>
        <v/>
      </c>
      <c r="H676" s="11" t="str">
        <f t="shared" si="96"/>
        <v/>
      </c>
      <c r="I676" s="11" t="str">
        <f t="shared" si="92"/>
        <v/>
      </c>
      <c r="J676" s="11" t="str">
        <f t="shared" si="97"/>
        <v/>
      </c>
      <c r="K676" s="11" t="str">
        <f t="shared" si="93"/>
        <v/>
      </c>
      <c r="L676" s="11" t="str">
        <f t="shared" si="98"/>
        <v/>
      </c>
      <c r="M676" s="11" t="str">
        <f>IF('GACE Math 201'!B676="","",'SAT M to CBEST M'!$A$2+'SAT M to CBEST M'!$B$2*F676)</f>
        <v/>
      </c>
      <c r="N676" s="11" t="str">
        <f>IF('GACE Math 201'!B676="","", IF(M676&lt;20, 20, IF(M676&gt;80, 80, M676)))</f>
        <v/>
      </c>
    </row>
    <row r="677" spans="1:14" x14ac:dyDescent="0.25">
      <c r="A677" s="11">
        <v>676</v>
      </c>
      <c r="B677" s="30"/>
      <c r="C677" s="25" t="str">
        <f t="shared" si="90"/>
        <v/>
      </c>
      <c r="D677" s="25" t="str">
        <f t="shared" si="94"/>
        <v/>
      </c>
      <c r="E677" s="25" t="str">
        <f t="shared" si="95"/>
        <v/>
      </c>
      <c r="F677" s="11" t="str">
        <f>IF('GACE Math 201'!E677="","",IF('GACE Math 201'!E677&lt;'ACT M to SAT M'!$A$2,'ACT M to SAT M'!$B$2,IF('GACE Math 201'!E677&gt;'ACT M to SAT M'!A$28,'ACT M to SAT M'!B$28,VLOOKUP(E677,'ACT M to SAT M'!A:B,2,FALSE))))</f>
        <v/>
      </c>
      <c r="G677" s="11" t="str">
        <f t="shared" si="91"/>
        <v/>
      </c>
      <c r="H677" s="11" t="str">
        <f t="shared" si="96"/>
        <v/>
      </c>
      <c r="I677" s="11" t="str">
        <f t="shared" si="92"/>
        <v/>
      </c>
      <c r="J677" s="11" t="str">
        <f t="shared" si="97"/>
        <v/>
      </c>
      <c r="K677" s="11" t="str">
        <f t="shared" si="93"/>
        <v/>
      </c>
      <c r="L677" s="11" t="str">
        <f t="shared" si="98"/>
        <v/>
      </c>
      <c r="M677" s="11" t="str">
        <f>IF('GACE Math 201'!B677="","",'SAT M to CBEST M'!$A$2+'SAT M to CBEST M'!$B$2*F677)</f>
        <v/>
      </c>
      <c r="N677" s="11" t="str">
        <f>IF('GACE Math 201'!B677="","", IF(M677&lt;20, 20, IF(M677&gt;80, 80, M677)))</f>
        <v/>
      </c>
    </row>
    <row r="678" spans="1:14" x14ac:dyDescent="0.25">
      <c r="A678" s="11">
        <v>677</v>
      </c>
      <c r="B678" s="30"/>
      <c r="C678" s="25" t="str">
        <f t="shared" si="90"/>
        <v/>
      </c>
      <c r="D678" s="25" t="str">
        <f t="shared" si="94"/>
        <v/>
      </c>
      <c r="E678" s="25" t="str">
        <f t="shared" si="95"/>
        <v/>
      </c>
      <c r="F678" s="11" t="str">
        <f>IF('GACE Math 201'!E678="","",IF('GACE Math 201'!E678&lt;'ACT M to SAT M'!$A$2,'ACT M to SAT M'!$B$2,IF('GACE Math 201'!E678&gt;'ACT M to SAT M'!A$28,'ACT M to SAT M'!B$28,VLOOKUP(E678,'ACT M to SAT M'!A:B,2,FALSE))))</f>
        <v/>
      </c>
      <c r="G678" s="11" t="str">
        <f t="shared" si="91"/>
        <v/>
      </c>
      <c r="H678" s="11" t="str">
        <f t="shared" si="96"/>
        <v/>
      </c>
      <c r="I678" s="11" t="str">
        <f t="shared" si="92"/>
        <v/>
      </c>
      <c r="J678" s="11" t="str">
        <f t="shared" si="97"/>
        <v/>
      </c>
      <c r="K678" s="11" t="str">
        <f t="shared" si="93"/>
        <v/>
      </c>
      <c r="L678" s="11" t="str">
        <f t="shared" si="98"/>
        <v/>
      </c>
      <c r="M678" s="11" t="str">
        <f>IF('GACE Math 201'!B678="","",'SAT M to CBEST M'!$A$2+'SAT M to CBEST M'!$B$2*F678)</f>
        <v/>
      </c>
      <c r="N678" s="11" t="str">
        <f>IF('GACE Math 201'!B678="","", IF(M678&lt;20, 20, IF(M678&gt;80, 80, M678)))</f>
        <v/>
      </c>
    </row>
    <row r="679" spans="1:14" x14ac:dyDescent="0.25">
      <c r="A679" s="11">
        <v>678</v>
      </c>
      <c r="B679" s="30"/>
      <c r="C679" s="25" t="str">
        <f t="shared" si="90"/>
        <v/>
      </c>
      <c r="D679" s="25" t="str">
        <f t="shared" si="94"/>
        <v/>
      </c>
      <c r="E679" s="25" t="str">
        <f t="shared" si="95"/>
        <v/>
      </c>
      <c r="F679" s="11" t="str">
        <f>IF('GACE Math 201'!E679="","",IF('GACE Math 201'!E679&lt;'ACT M to SAT M'!$A$2,'ACT M to SAT M'!$B$2,IF('GACE Math 201'!E679&gt;'ACT M to SAT M'!A$28,'ACT M to SAT M'!B$28,VLOOKUP(E679,'ACT M to SAT M'!A:B,2,FALSE))))</f>
        <v/>
      </c>
      <c r="G679" s="11" t="str">
        <f t="shared" si="91"/>
        <v/>
      </c>
      <c r="H679" s="11" t="str">
        <f t="shared" si="96"/>
        <v/>
      </c>
      <c r="I679" s="11" t="str">
        <f t="shared" si="92"/>
        <v/>
      </c>
      <c r="J679" s="11" t="str">
        <f t="shared" si="97"/>
        <v/>
      </c>
      <c r="K679" s="11" t="str">
        <f t="shared" si="93"/>
        <v/>
      </c>
      <c r="L679" s="11" t="str">
        <f t="shared" si="98"/>
        <v/>
      </c>
      <c r="M679" s="11" t="str">
        <f>IF('GACE Math 201'!B679="","",'SAT M to CBEST M'!$A$2+'SAT M to CBEST M'!$B$2*F679)</f>
        <v/>
      </c>
      <c r="N679" s="11" t="str">
        <f>IF('GACE Math 201'!B679="","", IF(M679&lt;20, 20, IF(M679&gt;80, 80, M679)))</f>
        <v/>
      </c>
    </row>
    <row r="680" spans="1:14" x14ac:dyDescent="0.25">
      <c r="A680" s="11">
        <v>679</v>
      </c>
      <c r="B680" s="30"/>
      <c r="C680" s="25" t="str">
        <f t="shared" si="90"/>
        <v/>
      </c>
      <c r="D680" s="25" t="str">
        <f t="shared" si="94"/>
        <v/>
      </c>
      <c r="E680" s="25" t="str">
        <f t="shared" si="95"/>
        <v/>
      </c>
      <c r="F680" s="11" t="str">
        <f>IF('GACE Math 201'!E680="","",IF('GACE Math 201'!E680&lt;'ACT M to SAT M'!$A$2,'ACT M to SAT M'!$B$2,IF('GACE Math 201'!E680&gt;'ACT M to SAT M'!A$28,'ACT M to SAT M'!B$28,VLOOKUP(E680,'ACT M to SAT M'!A:B,2,FALSE))))</f>
        <v/>
      </c>
      <c r="G680" s="11" t="str">
        <f t="shared" si="91"/>
        <v/>
      </c>
      <c r="H680" s="11" t="str">
        <f t="shared" si="96"/>
        <v/>
      </c>
      <c r="I680" s="11" t="str">
        <f t="shared" si="92"/>
        <v/>
      </c>
      <c r="J680" s="11" t="str">
        <f t="shared" si="97"/>
        <v/>
      </c>
      <c r="K680" s="11" t="str">
        <f t="shared" si="93"/>
        <v/>
      </c>
      <c r="L680" s="11" t="str">
        <f t="shared" si="98"/>
        <v/>
      </c>
      <c r="M680" s="11" t="str">
        <f>IF('GACE Math 201'!B680="","",'SAT M to CBEST M'!$A$2+'SAT M to CBEST M'!$B$2*F680)</f>
        <v/>
      </c>
      <c r="N680" s="11" t="str">
        <f>IF('GACE Math 201'!B680="","", IF(M680&lt;20, 20, IF(M680&gt;80, 80, M680)))</f>
        <v/>
      </c>
    </row>
    <row r="681" spans="1:14" x14ac:dyDescent="0.25">
      <c r="A681" s="11">
        <v>680</v>
      </c>
      <c r="B681" s="30"/>
      <c r="C681" s="25" t="str">
        <f t="shared" si="90"/>
        <v/>
      </c>
      <c r="D681" s="25" t="str">
        <f t="shared" si="94"/>
        <v/>
      </c>
      <c r="E681" s="25" t="str">
        <f t="shared" si="95"/>
        <v/>
      </c>
      <c r="F681" s="11" t="str">
        <f>IF('GACE Math 201'!E681="","",IF('GACE Math 201'!E681&lt;'ACT M to SAT M'!$A$2,'ACT M to SAT M'!$B$2,IF('GACE Math 201'!E681&gt;'ACT M to SAT M'!A$28,'ACT M to SAT M'!B$28,VLOOKUP(E681,'ACT M to SAT M'!A:B,2,FALSE))))</f>
        <v/>
      </c>
      <c r="G681" s="11" t="str">
        <f t="shared" si="91"/>
        <v/>
      </c>
      <c r="H681" s="11" t="str">
        <f t="shared" si="96"/>
        <v/>
      </c>
      <c r="I681" s="11" t="str">
        <f t="shared" si="92"/>
        <v/>
      </c>
      <c r="J681" s="11" t="str">
        <f t="shared" si="97"/>
        <v/>
      </c>
      <c r="K681" s="11" t="str">
        <f t="shared" si="93"/>
        <v/>
      </c>
      <c r="L681" s="11" t="str">
        <f t="shared" si="98"/>
        <v/>
      </c>
      <c r="M681" s="11" t="str">
        <f>IF('GACE Math 201'!B681="","",'SAT M to CBEST M'!$A$2+'SAT M to CBEST M'!$B$2*F681)</f>
        <v/>
      </c>
      <c r="N681" s="11" t="str">
        <f>IF('GACE Math 201'!B681="","", IF(M681&lt;20, 20, IF(M681&gt;80, 80, M681)))</f>
        <v/>
      </c>
    </row>
    <row r="682" spans="1:14" x14ac:dyDescent="0.25">
      <c r="A682" s="11">
        <v>681</v>
      </c>
      <c r="B682" s="30"/>
      <c r="C682" s="25" t="str">
        <f t="shared" si="90"/>
        <v/>
      </c>
      <c r="D682" s="25" t="str">
        <f t="shared" si="94"/>
        <v/>
      </c>
      <c r="E682" s="25" t="str">
        <f t="shared" si="95"/>
        <v/>
      </c>
      <c r="F682" s="11" t="str">
        <f>IF('GACE Math 201'!E682="","",IF('GACE Math 201'!E682&lt;'ACT M to SAT M'!$A$2,'ACT M to SAT M'!$B$2,IF('GACE Math 201'!E682&gt;'ACT M to SAT M'!A$28,'ACT M to SAT M'!B$28,VLOOKUP(E682,'ACT M to SAT M'!A:B,2,FALSE))))</f>
        <v/>
      </c>
      <c r="G682" s="11" t="str">
        <f t="shared" si="91"/>
        <v/>
      </c>
      <c r="H682" s="11" t="str">
        <f t="shared" si="96"/>
        <v/>
      </c>
      <c r="I682" s="11" t="str">
        <f t="shared" si="92"/>
        <v/>
      </c>
      <c r="J682" s="11" t="str">
        <f t="shared" si="97"/>
        <v/>
      </c>
      <c r="K682" s="11" t="str">
        <f t="shared" si="93"/>
        <v/>
      </c>
      <c r="L682" s="11" t="str">
        <f t="shared" si="98"/>
        <v/>
      </c>
      <c r="M682" s="11" t="str">
        <f>IF('GACE Math 201'!B682="","",'SAT M to CBEST M'!$A$2+'SAT M to CBEST M'!$B$2*F682)</f>
        <v/>
      </c>
      <c r="N682" s="11" t="str">
        <f>IF('GACE Math 201'!B682="","", IF(M682&lt;20, 20, IF(M682&gt;80, 80, M682)))</f>
        <v/>
      </c>
    </row>
    <row r="683" spans="1:14" x14ac:dyDescent="0.25">
      <c r="A683" s="11">
        <v>682</v>
      </c>
      <c r="B683" s="30"/>
      <c r="C683" s="25" t="str">
        <f t="shared" si="90"/>
        <v/>
      </c>
      <c r="D683" s="25" t="str">
        <f t="shared" si="94"/>
        <v/>
      </c>
      <c r="E683" s="25" t="str">
        <f t="shared" si="95"/>
        <v/>
      </c>
      <c r="F683" s="11" t="str">
        <f>IF('GACE Math 201'!E683="","",IF('GACE Math 201'!E683&lt;'ACT M to SAT M'!$A$2,'ACT M to SAT M'!$B$2,IF('GACE Math 201'!E683&gt;'ACT M to SAT M'!A$28,'ACT M to SAT M'!B$28,VLOOKUP(E683,'ACT M to SAT M'!A:B,2,FALSE))))</f>
        <v/>
      </c>
      <c r="G683" s="11" t="str">
        <f t="shared" si="91"/>
        <v/>
      </c>
      <c r="H683" s="11" t="str">
        <f t="shared" si="96"/>
        <v/>
      </c>
      <c r="I683" s="11" t="str">
        <f t="shared" si="92"/>
        <v/>
      </c>
      <c r="J683" s="11" t="str">
        <f t="shared" si="97"/>
        <v/>
      </c>
      <c r="K683" s="11" t="str">
        <f t="shared" si="93"/>
        <v/>
      </c>
      <c r="L683" s="11" t="str">
        <f t="shared" si="98"/>
        <v/>
      </c>
      <c r="M683" s="11" t="str">
        <f>IF('GACE Math 201'!B683="","",'SAT M to CBEST M'!$A$2+'SAT M to CBEST M'!$B$2*F683)</f>
        <v/>
      </c>
      <c r="N683" s="11" t="str">
        <f>IF('GACE Math 201'!B683="","", IF(M683&lt;20, 20, IF(M683&gt;80, 80, M683)))</f>
        <v/>
      </c>
    </row>
    <row r="684" spans="1:14" x14ac:dyDescent="0.25">
      <c r="A684" s="11">
        <v>683</v>
      </c>
      <c r="B684" s="30"/>
      <c r="C684" s="25" t="str">
        <f t="shared" si="90"/>
        <v/>
      </c>
      <c r="D684" s="25" t="str">
        <f t="shared" si="94"/>
        <v/>
      </c>
      <c r="E684" s="25" t="str">
        <f t="shared" si="95"/>
        <v/>
      </c>
      <c r="F684" s="11" t="str">
        <f>IF('GACE Math 201'!E684="","",IF('GACE Math 201'!E684&lt;'ACT M to SAT M'!$A$2,'ACT M to SAT M'!$B$2,IF('GACE Math 201'!E684&gt;'ACT M to SAT M'!A$28,'ACT M to SAT M'!B$28,VLOOKUP(E684,'ACT M to SAT M'!A:B,2,FALSE))))</f>
        <v/>
      </c>
      <c r="G684" s="11" t="str">
        <f t="shared" si="91"/>
        <v/>
      </c>
      <c r="H684" s="11" t="str">
        <f t="shared" si="96"/>
        <v/>
      </c>
      <c r="I684" s="11" t="str">
        <f t="shared" si="92"/>
        <v/>
      </c>
      <c r="J684" s="11" t="str">
        <f t="shared" si="97"/>
        <v/>
      </c>
      <c r="K684" s="11" t="str">
        <f t="shared" si="93"/>
        <v/>
      </c>
      <c r="L684" s="11" t="str">
        <f t="shared" si="98"/>
        <v/>
      </c>
      <c r="M684" s="11" t="str">
        <f>IF('GACE Math 201'!B684="","",'SAT M to CBEST M'!$A$2+'SAT M to CBEST M'!$B$2*F684)</f>
        <v/>
      </c>
      <c r="N684" s="11" t="str">
        <f>IF('GACE Math 201'!B684="","", IF(M684&lt;20, 20, IF(M684&gt;80, 80, M684)))</f>
        <v/>
      </c>
    </row>
    <row r="685" spans="1:14" x14ac:dyDescent="0.25">
      <c r="A685" s="11">
        <v>684</v>
      </c>
      <c r="B685" s="30"/>
      <c r="C685" s="25" t="str">
        <f t="shared" si="90"/>
        <v/>
      </c>
      <c r="D685" s="25" t="str">
        <f t="shared" si="94"/>
        <v/>
      </c>
      <c r="E685" s="25" t="str">
        <f t="shared" si="95"/>
        <v/>
      </c>
      <c r="F685" s="11" t="str">
        <f>IF('GACE Math 201'!E685="","",IF('GACE Math 201'!E685&lt;'ACT M to SAT M'!$A$2,'ACT M to SAT M'!$B$2,IF('GACE Math 201'!E685&gt;'ACT M to SAT M'!A$28,'ACT M to SAT M'!B$28,VLOOKUP(E685,'ACT M to SAT M'!A:B,2,FALSE))))</f>
        <v/>
      </c>
      <c r="G685" s="11" t="str">
        <f t="shared" si="91"/>
        <v/>
      </c>
      <c r="H685" s="11" t="str">
        <f t="shared" si="96"/>
        <v/>
      </c>
      <c r="I685" s="11" t="str">
        <f t="shared" si="92"/>
        <v/>
      </c>
      <c r="J685" s="11" t="str">
        <f t="shared" si="97"/>
        <v/>
      </c>
      <c r="K685" s="11" t="str">
        <f t="shared" si="93"/>
        <v/>
      </c>
      <c r="L685" s="11" t="str">
        <f t="shared" si="98"/>
        <v/>
      </c>
      <c r="M685" s="11" t="str">
        <f>IF('GACE Math 201'!B685="","",'SAT M to CBEST M'!$A$2+'SAT M to CBEST M'!$B$2*F685)</f>
        <v/>
      </c>
      <c r="N685" s="11" t="str">
        <f>IF('GACE Math 201'!B685="","", IF(M685&lt;20, 20, IF(M685&gt;80, 80, M685)))</f>
        <v/>
      </c>
    </row>
    <row r="686" spans="1:14" x14ac:dyDescent="0.25">
      <c r="A686" s="11">
        <v>685</v>
      </c>
      <c r="B686" s="30"/>
      <c r="C686" s="25" t="str">
        <f t="shared" si="90"/>
        <v/>
      </c>
      <c r="D686" s="25" t="str">
        <f t="shared" si="94"/>
        <v/>
      </c>
      <c r="E686" s="25" t="str">
        <f t="shared" si="95"/>
        <v/>
      </c>
      <c r="F686" s="11" t="str">
        <f>IF('GACE Math 201'!E686="","",IF('GACE Math 201'!E686&lt;'ACT M to SAT M'!$A$2,'ACT M to SAT M'!$B$2,IF('GACE Math 201'!E686&gt;'ACT M to SAT M'!A$28,'ACT M to SAT M'!B$28,VLOOKUP(E686,'ACT M to SAT M'!A:B,2,FALSE))))</f>
        <v/>
      </c>
      <c r="G686" s="11" t="str">
        <f t="shared" si="91"/>
        <v/>
      </c>
      <c r="H686" s="11" t="str">
        <f t="shared" si="96"/>
        <v/>
      </c>
      <c r="I686" s="11" t="str">
        <f t="shared" si="92"/>
        <v/>
      </c>
      <c r="J686" s="11" t="str">
        <f t="shared" si="97"/>
        <v/>
      </c>
      <c r="K686" s="11" t="str">
        <f t="shared" si="93"/>
        <v/>
      </c>
      <c r="L686" s="11" t="str">
        <f t="shared" si="98"/>
        <v/>
      </c>
      <c r="M686" s="11" t="str">
        <f>IF('GACE Math 201'!B686="","",'SAT M to CBEST M'!$A$2+'SAT M to CBEST M'!$B$2*F686)</f>
        <v/>
      </c>
      <c r="N686" s="11" t="str">
        <f>IF('GACE Math 201'!B686="","", IF(M686&lt;20, 20, IF(M686&gt;80, 80, M686)))</f>
        <v/>
      </c>
    </row>
    <row r="687" spans="1:14" x14ac:dyDescent="0.25">
      <c r="A687" s="11">
        <v>686</v>
      </c>
      <c r="B687" s="30"/>
      <c r="C687" s="25" t="str">
        <f t="shared" si="90"/>
        <v/>
      </c>
      <c r="D687" s="25" t="str">
        <f t="shared" si="94"/>
        <v/>
      </c>
      <c r="E687" s="25" t="str">
        <f t="shared" si="95"/>
        <v/>
      </c>
      <c r="F687" s="11" t="str">
        <f>IF('GACE Math 201'!E687="","",IF('GACE Math 201'!E687&lt;'ACT M to SAT M'!$A$2,'ACT M to SAT M'!$B$2,IF('GACE Math 201'!E687&gt;'ACT M to SAT M'!A$28,'ACT M to SAT M'!B$28,VLOOKUP(E687,'ACT M to SAT M'!A:B,2,FALSE))))</f>
        <v/>
      </c>
      <c r="G687" s="11" t="str">
        <f t="shared" si="91"/>
        <v/>
      </c>
      <c r="H687" s="11" t="str">
        <f t="shared" si="96"/>
        <v/>
      </c>
      <c r="I687" s="11" t="str">
        <f t="shared" si="92"/>
        <v/>
      </c>
      <c r="J687" s="11" t="str">
        <f t="shared" si="97"/>
        <v/>
      </c>
      <c r="K687" s="11" t="str">
        <f t="shared" si="93"/>
        <v/>
      </c>
      <c r="L687" s="11" t="str">
        <f t="shared" si="98"/>
        <v/>
      </c>
      <c r="M687" s="11" t="str">
        <f>IF('GACE Math 201'!B687="","",'SAT M to CBEST M'!$A$2+'SAT M to CBEST M'!$B$2*F687)</f>
        <v/>
      </c>
      <c r="N687" s="11" t="str">
        <f>IF('GACE Math 201'!B687="","", IF(M687&lt;20, 20, IF(M687&gt;80, 80, M687)))</f>
        <v/>
      </c>
    </row>
    <row r="688" spans="1:14" x14ac:dyDescent="0.25">
      <c r="A688" s="11">
        <v>687</v>
      </c>
      <c r="B688" s="30"/>
      <c r="C688" s="25" t="str">
        <f t="shared" si="90"/>
        <v/>
      </c>
      <c r="D688" s="25" t="str">
        <f t="shared" si="94"/>
        <v/>
      </c>
      <c r="E688" s="25" t="str">
        <f t="shared" si="95"/>
        <v/>
      </c>
      <c r="F688" s="11" t="str">
        <f>IF('GACE Math 201'!E688="","",IF('GACE Math 201'!E688&lt;'ACT M to SAT M'!$A$2,'ACT M to SAT M'!$B$2,IF('GACE Math 201'!E688&gt;'ACT M to SAT M'!A$28,'ACT M to SAT M'!B$28,VLOOKUP(E688,'ACT M to SAT M'!A:B,2,FALSE))))</f>
        <v/>
      </c>
      <c r="G688" s="11" t="str">
        <f t="shared" si="91"/>
        <v/>
      </c>
      <c r="H688" s="11" t="str">
        <f t="shared" si="96"/>
        <v/>
      </c>
      <c r="I688" s="11" t="str">
        <f t="shared" si="92"/>
        <v/>
      </c>
      <c r="J688" s="11" t="str">
        <f t="shared" si="97"/>
        <v/>
      </c>
      <c r="K688" s="11" t="str">
        <f t="shared" si="93"/>
        <v/>
      </c>
      <c r="L688" s="11" t="str">
        <f t="shared" si="98"/>
        <v/>
      </c>
      <c r="M688" s="11" t="str">
        <f>IF('GACE Math 201'!B688="","",'SAT M to CBEST M'!$A$2+'SAT M to CBEST M'!$B$2*F688)</f>
        <v/>
      </c>
      <c r="N688" s="11" t="str">
        <f>IF('GACE Math 201'!B688="","", IF(M688&lt;20, 20, IF(M688&gt;80, 80, M688)))</f>
        <v/>
      </c>
    </row>
    <row r="689" spans="1:14" x14ac:dyDescent="0.25">
      <c r="A689" s="11">
        <v>688</v>
      </c>
      <c r="B689" s="30"/>
      <c r="C689" s="25" t="str">
        <f t="shared" si="90"/>
        <v/>
      </c>
      <c r="D689" s="25" t="str">
        <f t="shared" si="94"/>
        <v/>
      </c>
      <c r="E689" s="25" t="str">
        <f t="shared" si="95"/>
        <v/>
      </c>
      <c r="F689" s="11" t="str">
        <f>IF('GACE Math 201'!E689="","",IF('GACE Math 201'!E689&lt;'ACT M to SAT M'!$A$2,'ACT M to SAT M'!$B$2,IF('GACE Math 201'!E689&gt;'ACT M to SAT M'!A$28,'ACT M to SAT M'!B$28,VLOOKUP(E689,'ACT M to SAT M'!A:B,2,FALSE))))</f>
        <v/>
      </c>
      <c r="G689" s="11" t="str">
        <f t="shared" si="91"/>
        <v/>
      </c>
      <c r="H689" s="11" t="str">
        <f t="shared" si="96"/>
        <v/>
      </c>
      <c r="I689" s="11" t="str">
        <f t="shared" si="92"/>
        <v/>
      </c>
      <c r="J689" s="11" t="str">
        <f t="shared" si="97"/>
        <v/>
      </c>
      <c r="K689" s="11" t="str">
        <f t="shared" si="93"/>
        <v/>
      </c>
      <c r="L689" s="11" t="str">
        <f t="shared" si="98"/>
        <v/>
      </c>
      <c r="M689" s="11" t="str">
        <f>IF('GACE Math 201'!B689="","",'SAT M to CBEST M'!$A$2+'SAT M to CBEST M'!$B$2*F689)</f>
        <v/>
      </c>
      <c r="N689" s="11" t="str">
        <f>IF('GACE Math 201'!B689="","", IF(M689&lt;20, 20, IF(M689&gt;80, 80, M689)))</f>
        <v/>
      </c>
    </row>
    <row r="690" spans="1:14" x14ac:dyDescent="0.25">
      <c r="A690" s="11">
        <v>689</v>
      </c>
      <c r="B690" s="30"/>
      <c r="C690" s="25" t="str">
        <f t="shared" si="90"/>
        <v/>
      </c>
      <c r="D690" s="25" t="str">
        <f t="shared" si="94"/>
        <v/>
      </c>
      <c r="E690" s="25" t="str">
        <f t="shared" si="95"/>
        <v/>
      </c>
      <c r="F690" s="11" t="str">
        <f>IF('GACE Math 201'!E690="","",IF('GACE Math 201'!E690&lt;'ACT M to SAT M'!$A$2,'ACT M to SAT M'!$B$2,IF('GACE Math 201'!E690&gt;'ACT M to SAT M'!A$28,'ACT M to SAT M'!B$28,VLOOKUP(E690,'ACT M to SAT M'!A:B,2,FALSE))))</f>
        <v/>
      </c>
      <c r="G690" s="11" t="str">
        <f t="shared" si="91"/>
        <v/>
      </c>
      <c r="H690" s="11" t="str">
        <f t="shared" si="96"/>
        <v/>
      </c>
      <c r="I690" s="11" t="str">
        <f t="shared" si="92"/>
        <v/>
      </c>
      <c r="J690" s="11" t="str">
        <f t="shared" si="97"/>
        <v/>
      </c>
      <c r="K690" s="11" t="str">
        <f t="shared" si="93"/>
        <v/>
      </c>
      <c r="L690" s="11" t="str">
        <f t="shared" si="98"/>
        <v/>
      </c>
      <c r="M690" s="11" t="str">
        <f>IF('GACE Math 201'!B690="","",'SAT M to CBEST M'!$A$2+'SAT M to CBEST M'!$B$2*F690)</f>
        <v/>
      </c>
      <c r="N690" s="11" t="str">
        <f>IF('GACE Math 201'!B690="","", IF(M690&lt;20, 20, IF(M690&gt;80, 80, M690)))</f>
        <v/>
      </c>
    </row>
    <row r="691" spans="1:14" x14ac:dyDescent="0.25">
      <c r="A691" s="11">
        <v>690</v>
      </c>
      <c r="B691" s="30"/>
      <c r="C691" s="25" t="str">
        <f t="shared" si="90"/>
        <v/>
      </c>
      <c r="D691" s="25" t="str">
        <f t="shared" si="94"/>
        <v/>
      </c>
      <c r="E691" s="25" t="str">
        <f t="shared" si="95"/>
        <v/>
      </c>
      <c r="F691" s="11" t="str">
        <f>IF('GACE Math 201'!E691="","",IF('GACE Math 201'!E691&lt;'ACT M to SAT M'!$A$2,'ACT M to SAT M'!$B$2,IF('GACE Math 201'!E691&gt;'ACT M to SAT M'!A$28,'ACT M to SAT M'!B$28,VLOOKUP(E691,'ACT M to SAT M'!A:B,2,FALSE))))</f>
        <v/>
      </c>
      <c r="G691" s="11" t="str">
        <f t="shared" si="91"/>
        <v/>
      </c>
      <c r="H691" s="11" t="str">
        <f t="shared" si="96"/>
        <v/>
      </c>
      <c r="I691" s="11" t="str">
        <f t="shared" si="92"/>
        <v/>
      </c>
      <c r="J691" s="11" t="str">
        <f t="shared" si="97"/>
        <v/>
      </c>
      <c r="K691" s="11" t="str">
        <f t="shared" si="93"/>
        <v/>
      </c>
      <c r="L691" s="11" t="str">
        <f t="shared" si="98"/>
        <v/>
      </c>
      <c r="M691" s="11" t="str">
        <f>IF('GACE Math 201'!B691="","",'SAT M to CBEST M'!$A$2+'SAT M to CBEST M'!$B$2*F691)</f>
        <v/>
      </c>
      <c r="N691" s="11" t="str">
        <f>IF('GACE Math 201'!B691="","", IF(M691&lt;20, 20, IF(M691&gt;80, 80, M691)))</f>
        <v/>
      </c>
    </row>
    <row r="692" spans="1:14" x14ac:dyDescent="0.25">
      <c r="A692" s="11">
        <v>691</v>
      </c>
      <c r="B692" s="30"/>
      <c r="C692" s="25" t="str">
        <f t="shared" si="90"/>
        <v/>
      </c>
      <c r="D692" s="25" t="str">
        <f t="shared" si="94"/>
        <v/>
      </c>
      <c r="E692" s="25" t="str">
        <f t="shared" si="95"/>
        <v/>
      </c>
      <c r="F692" s="11" t="str">
        <f>IF('GACE Math 201'!E692="","",IF('GACE Math 201'!E692&lt;'ACT M to SAT M'!$A$2,'ACT M to SAT M'!$B$2,IF('GACE Math 201'!E692&gt;'ACT M to SAT M'!A$28,'ACT M to SAT M'!B$28,VLOOKUP(E692,'ACT M to SAT M'!A:B,2,FALSE))))</f>
        <v/>
      </c>
      <c r="G692" s="11" t="str">
        <f t="shared" si="91"/>
        <v/>
      </c>
      <c r="H692" s="11" t="str">
        <f t="shared" si="96"/>
        <v/>
      </c>
      <c r="I692" s="11" t="str">
        <f t="shared" si="92"/>
        <v/>
      </c>
      <c r="J692" s="11" t="str">
        <f t="shared" si="97"/>
        <v/>
      </c>
      <c r="K692" s="11" t="str">
        <f t="shared" si="93"/>
        <v/>
      </c>
      <c r="L692" s="11" t="str">
        <f t="shared" si="98"/>
        <v/>
      </c>
      <c r="M692" s="11" t="str">
        <f>IF('GACE Math 201'!B692="","",'SAT M to CBEST M'!$A$2+'SAT M to CBEST M'!$B$2*F692)</f>
        <v/>
      </c>
      <c r="N692" s="11" t="str">
        <f>IF('GACE Math 201'!B692="","", IF(M692&lt;20, 20, IF(M692&gt;80, 80, M692)))</f>
        <v/>
      </c>
    </row>
    <row r="693" spans="1:14" x14ac:dyDescent="0.25">
      <c r="A693" s="11">
        <v>692</v>
      </c>
      <c r="B693" s="30"/>
      <c r="C693" s="25" t="str">
        <f t="shared" si="90"/>
        <v/>
      </c>
      <c r="D693" s="25" t="str">
        <f t="shared" si="94"/>
        <v/>
      </c>
      <c r="E693" s="25" t="str">
        <f t="shared" si="95"/>
        <v/>
      </c>
      <c r="F693" s="11" t="str">
        <f>IF('GACE Math 201'!E693="","",IF('GACE Math 201'!E693&lt;'ACT M to SAT M'!$A$2,'ACT M to SAT M'!$B$2,IF('GACE Math 201'!E693&gt;'ACT M to SAT M'!A$28,'ACT M to SAT M'!B$28,VLOOKUP(E693,'ACT M to SAT M'!A:B,2,FALSE))))</f>
        <v/>
      </c>
      <c r="G693" s="11" t="str">
        <f t="shared" si="91"/>
        <v/>
      </c>
      <c r="H693" s="11" t="str">
        <f t="shared" si="96"/>
        <v/>
      </c>
      <c r="I693" s="11" t="str">
        <f t="shared" si="92"/>
        <v/>
      </c>
      <c r="J693" s="11" t="str">
        <f t="shared" si="97"/>
        <v/>
      </c>
      <c r="K693" s="11" t="str">
        <f t="shared" si="93"/>
        <v/>
      </c>
      <c r="L693" s="11" t="str">
        <f t="shared" si="98"/>
        <v/>
      </c>
      <c r="M693" s="11" t="str">
        <f>IF('GACE Math 201'!B693="","",'SAT M to CBEST M'!$A$2+'SAT M to CBEST M'!$B$2*F693)</f>
        <v/>
      </c>
      <c r="N693" s="11" t="str">
        <f>IF('GACE Math 201'!B693="","", IF(M693&lt;20, 20, IF(M693&gt;80, 80, M693)))</f>
        <v/>
      </c>
    </row>
    <row r="694" spans="1:14" x14ac:dyDescent="0.25">
      <c r="A694" s="11">
        <v>693</v>
      </c>
      <c r="B694" s="30"/>
      <c r="C694" s="25" t="str">
        <f t="shared" si="90"/>
        <v/>
      </c>
      <c r="D694" s="25" t="str">
        <f t="shared" si="94"/>
        <v/>
      </c>
      <c r="E694" s="25" t="str">
        <f t="shared" si="95"/>
        <v/>
      </c>
      <c r="F694" s="11" t="str">
        <f>IF('GACE Math 201'!E694="","",IF('GACE Math 201'!E694&lt;'ACT M to SAT M'!$A$2,'ACT M to SAT M'!$B$2,IF('GACE Math 201'!E694&gt;'ACT M to SAT M'!A$28,'ACT M to SAT M'!B$28,VLOOKUP(E694,'ACT M to SAT M'!A:B,2,FALSE))))</f>
        <v/>
      </c>
      <c r="G694" s="11" t="str">
        <f t="shared" si="91"/>
        <v/>
      </c>
      <c r="H694" s="11" t="str">
        <f t="shared" si="96"/>
        <v/>
      </c>
      <c r="I694" s="11" t="str">
        <f t="shared" si="92"/>
        <v/>
      </c>
      <c r="J694" s="11" t="str">
        <f t="shared" si="97"/>
        <v/>
      </c>
      <c r="K694" s="11" t="str">
        <f t="shared" si="93"/>
        <v/>
      </c>
      <c r="L694" s="11" t="str">
        <f t="shared" si="98"/>
        <v/>
      </c>
      <c r="M694" s="11" t="str">
        <f>IF('GACE Math 201'!B694="","",'SAT M to CBEST M'!$A$2+'SAT M to CBEST M'!$B$2*F694)</f>
        <v/>
      </c>
      <c r="N694" s="11" t="str">
        <f>IF('GACE Math 201'!B694="","", IF(M694&lt;20, 20, IF(M694&gt;80, 80, M694)))</f>
        <v/>
      </c>
    </row>
    <row r="695" spans="1:14" x14ac:dyDescent="0.25">
      <c r="A695" s="11">
        <v>694</v>
      </c>
      <c r="B695" s="30"/>
      <c r="C695" s="25" t="str">
        <f t="shared" si="90"/>
        <v/>
      </c>
      <c r="D695" s="25" t="str">
        <f t="shared" si="94"/>
        <v/>
      </c>
      <c r="E695" s="25" t="str">
        <f t="shared" si="95"/>
        <v/>
      </c>
      <c r="F695" s="11" t="str">
        <f>IF('GACE Math 201'!E695="","",IF('GACE Math 201'!E695&lt;'ACT M to SAT M'!$A$2,'ACT M to SAT M'!$B$2,IF('GACE Math 201'!E695&gt;'ACT M to SAT M'!A$28,'ACT M to SAT M'!B$28,VLOOKUP(E695,'ACT M to SAT M'!A:B,2,FALSE))))</f>
        <v/>
      </c>
      <c r="G695" s="11" t="str">
        <f t="shared" si="91"/>
        <v/>
      </c>
      <c r="H695" s="11" t="str">
        <f t="shared" si="96"/>
        <v/>
      </c>
      <c r="I695" s="11" t="str">
        <f t="shared" si="92"/>
        <v/>
      </c>
      <c r="J695" s="11" t="str">
        <f t="shared" si="97"/>
        <v/>
      </c>
      <c r="K695" s="11" t="str">
        <f t="shared" si="93"/>
        <v/>
      </c>
      <c r="L695" s="11" t="str">
        <f t="shared" si="98"/>
        <v/>
      </c>
      <c r="M695" s="11" t="str">
        <f>IF('GACE Math 201'!B695="","",'SAT M to CBEST M'!$A$2+'SAT M to CBEST M'!$B$2*F695)</f>
        <v/>
      </c>
      <c r="N695" s="11" t="str">
        <f>IF('GACE Math 201'!B695="","", IF(M695&lt;20, 20, IF(M695&gt;80, 80, M695)))</f>
        <v/>
      </c>
    </row>
    <row r="696" spans="1:14" x14ac:dyDescent="0.25">
      <c r="A696" s="11">
        <v>695</v>
      </c>
      <c r="B696" s="30"/>
      <c r="C696" s="25" t="str">
        <f t="shared" si="90"/>
        <v/>
      </c>
      <c r="D696" s="25" t="str">
        <f t="shared" si="94"/>
        <v/>
      </c>
      <c r="E696" s="25" t="str">
        <f t="shared" si="95"/>
        <v/>
      </c>
      <c r="F696" s="11" t="str">
        <f>IF('GACE Math 201'!E696="","",IF('GACE Math 201'!E696&lt;'ACT M to SAT M'!$A$2,'ACT M to SAT M'!$B$2,IF('GACE Math 201'!E696&gt;'ACT M to SAT M'!A$28,'ACT M to SAT M'!B$28,VLOOKUP(E696,'ACT M to SAT M'!A:B,2,FALSE))))</f>
        <v/>
      </c>
      <c r="G696" s="11" t="str">
        <f t="shared" si="91"/>
        <v/>
      </c>
      <c r="H696" s="11" t="str">
        <f t="shared" si="96"/>
        <v/>
      </c>
      <c r="I696" s="11" t="str">
        <f t="shared" si="92"/>
        <v/>
      </c>
      <c r="J696" s="11" t="str">
        <f t="shared" si="97"/>
        <v/>
      </c>
      <c r="K696" s="11" t="str">
        <f t="shared" si="93"/>
        <v/>
      </c>
      <c r="L696" s="11" t="str">
        <f t="shared" si="98"/>
        <v/>
      </c>
      <c r="M696" s="11" t="str">
        <f>IF('GACE Math 201'!B696="","",'SAT M to CBEST M'!$A$2+'SAT M to CBEST M'!$B$2*F696)</f>
        <v/>
      </c>
      <c r="N696" s="11" t="str">
        <f>IF('GACE Math 201'!B696="","", IF(M696&lt;20, 20, IF(M696&gt;80, 80, M696)))</f>
        <v/>
      </c>
    </row>
    <row r="697" spans="1:14" x14ac:dyDescent="0.25">
      <c r="A697" s="11">
        <v>696</v>
      </c>
      <c r="B697" s="30"/>
      <c r="C697" s="25" t="str">
        <f t="shared" si="90"/>
        <v/>
      </c>
      <c r="D697" s="25" t="str">
        <f t="shared" si="94"/>
        <v/>
      </c>
      <c r="E697" s="25" t="str">
        <f t="shared" si="95"/>
        <v/>
      </c>
      <c r="F697" s="11" t="str">
        <f>IF('GACE Math 201'!E697="","",IF('GACE Math 201'!E697&lt;'ACT M to SAT M'!$A$2,'ACT M to SAT M'!$B$2,IF('GACE Math 201'!E697&gt;'ACT M to SAT M'!A$28,'ACT M to SAT M'!B$28,VLOOKUP(E697,'ACT M to SAT M'!A:B,2,FALSE))))</f>
        <v/>
      </c>
      <c r="G697" s="11" t="str">
        <f t="shared" si="91"/>
        <v/>
      </c>
      <c r="H697" s="11" t="str">
        <f t="shared" si="96"/>
        <v/>
      </c>
      <c r="I697" s="11" t="str">
        <f t="shared" si="92"/>
        <v/>
      </c>
      <c r="J697" s="11" t="str">
        <f t="shared" si="97"/>
        <v/>
      </c>
      <c r="K697" s="11" t="str">
        <f t="shared" si="93"/>
        <v/>
      </c>
      <c r="L697" s="11" t="str">
        <f t="shared" si="98"/>
        <v/>
      </c>
      <c r="M697" s="11" t="str">
        <f>IF('GACE Math 201'!B697="","",'SAT M to CBEST M'!$A$2+'SAT M to CBEST M'!$B$2*F697)</f>
        <v/>
      </c>
      <c r="N697" s="11" t="str">
        <f>IF('GACE Math 201'!B697="","", IF(M697&lt;20, 20, IF(M697&gt;80, 80, M697)))</f>
        <v/>
      </c>
    </row>
    <row r="698" spans="1:14" x14ac:dyDescent="0.25">
      <c r="A698" s="11">
        <v>697</v>
      </c>
      <c r="B698" s="30"/>
      <c r="C698" s="25" t="str">
        <f t="shared" si="90"/>
        <v/>
      </c>
      <c r="D698" s="25" t="str">
        <f t="shared" si="94"/>
        <v/>
      </c>
      <c r="E698" s="25" t="str">
        <f t="shared" si="95"/>
        <v/>
      </c>
      <c r="F698" s="11" t="str">
        <f>IF('GACE Math 201'!E698="","",IF('GACE Math 201'!E698&lt;'ACT M to SAT M'!$A$2,'ACT M to SAT M'!$B$2,IF('GACE Math 201'!E698&gt;'ACT M to SAT M'!A$28,'ACT M to SAT M'!B$28,VLOOKUP(E698,'ACT M to SAT M'!A:B,2,FALSE))))</f>
        <v/>
      </c>
      <c r="G698" s="11" t="str">
        <f t="shared" si="91"/>
        <v/>
      </c>
      <c r="H698" s="11" t="str">
        <f t="shared" si="96"/>
        <v/>
      </c>
      <c r="I698" s="11" t="str">
        <f t="shared" si="92"/>
        <v/>
      </c>
      <c r="J698" s="11" t="str">
        <f t="shared" si="97"/>
        <v/>
      </c>
      <c r="K698" s="11" t="str">
        <f t="shared" si="93"/>
        <v/>
      </c>
      <c r="L698" s="11" t="str">
        <f t="shared" si="98"/>
        <v/>
      </c>
      <c r="M698" s="11" t="str">
        <f>IF('GACE Math 201'!B698="","",'SAT M to CBEST M'!$A$2+'SAT M to CBEST M'!$B$2*F698)</f>
        <v/>
      </c>
      <c r="N698" s="11" t="str">
        <f>IF('GACE Math 201'!B698="","", IF(M698&lt;20, 20, IF(M698&gt;80, 80, M698)))</f>
        <v/>
      </c>
    </row>
    <row r="699" spans="1:14" x14ac:dyDescent="0.25">
      <c r="A699" s="11">
        <v>698</v>
      </c>
      <c r="B699" s="30"/>
      <c r="C699" s="25" t="str">
        <f t="shared" si="90"/>
        <v/>
      </c>
      <c r="D699" s="25" t="str">
        <f t="shared" si="94"/>
        <v/>
      </c>
      <c r="E699" s="25" t="str">
        <f t="shared" si="95"/>
        <v/>
      </c>
      <c r="F699" s="11" t="str">
        <f>IF('GACE Math 201'!E699="","",IF('GACE Math 201'!E699&lt;'ACT M to SAT M'!$A$2,'ACT M to SAT M'!$B$2,IF('GACE Math 201'!E699&gt;'ACT M to SAT M'!A$28,'ACT M to SAT M'!B$28,VLOOKUP(E699,'ACT M to SAT M'!A:B,2,FALSE))))</f>
        <v/>
      </c>
      <c r="G699" s="11" t="str">
        <f t="shared" si="91"/>
        <v/>
      </c>
      <c r="H699" s="11" t="str">
        <f t="shared" si="96"/>
        <v/>
      </c>
      <c r="I699" s="11" t="str">
        <f t="shared" si="92"/>
        <v/>
      </c>
      <c r="J699" s="11" t="str">
        <f t="shared" si="97"/>
        <v/>
      </c>
      <c r="K699" s="11" t="str">
        <f t="shared" si="93"/>
        <v/>
      </c>
      <c r="L699" s="11" t="str">
        <f t="shared" si="98"/>
        <v/>
      </c>
      <c r="M699" s="11" t="str">
        <f>IF('GACE Math 201'!B699="","",'SAT M to CBEST M'!$A$2+'SAT M to CBEST M'!$B$2*F699)</f>
        <v/>
      </c>
      <c r="N699" s="11" t="str">
        <f>IF('GACE Math 201'!B699="","", IF(M699&lt;20, 20, IF(M699&gt;80, 80, M699)))</f>
        <v/>
      </c>
    </row>
    <row r="700" spans="1:14" x14ac:dyDescent="0.25">
      <c r="A700" s="11">
        <v>699</v>
      </c>
      <c r="B700" s="30"/>
      <c r="C700" s="25" t="str">
        <f t="shared" si="90"/>
        <v/>
      </c>
      <c r="D700" s="25" t="str">
        <f t="shared" si="94"/>
        <v/>
      </c>
      <c r="E700" s="25" t="str">
        <f t="shared" si="95"/>
        <v/>
      </c>
      <c r="F700" s="11" t="str">
        <f>IF('GACE Math 201'!E700="","",IF('GACE Math 201'!E700&lt;'ACT M to SAT M'!$A$2,'ACT M to SAT M'!$B$2,IF('GACE Math 201'!E700&gt;'ACT M to SAT M'!A$28,'ACT M to SAT M'!B$28,VLOOKUP(E700,'ACT M to SAT M'!A:B,2,FALSE))))</f>
        <v/>
      </c>
      <c r="G700" s="11" t="str">
        <f t="shared" si="91"/>
        <v/>
      </c>
      <c r="H700" s="11" t="str">
        <f t="shared" si="96"/>
        <v/>
      </c>
      <c r="I700" s="11" t="str">
        <f t="shared" si="92"/>
        <v/>
      </c>
      <c r="J700" s="11" t="str">
        <f t="shared" si="97"/>
        <v/>
      </c>
      <c r="K700" s="11" t="str">
        <f t="shared" si="93"/>
        <v/>
      </c>
      <c r="L700" s="11" t="str">
        <f t="shared" si="98"/>
        <v/>
      </c>
      <c r="M700" s="11" t="str">
        <f>IF('GACE Math 201'!B700="","",'SAT M to CBEST M'!$A$2+'SAT M to CBEST M'!$B$2*F700)</f>
        <v/>
      </c>
      <c r="N700" s="11" t="str">
        <f>IF('GACE Math 201'!B700="","", IF(M700&lt;20, 20, IF(M700&gt;80, 80, M700)))</f>
        <v/>
      </c>
    </row>
    <row r="701" spans="1:14" x14ac:dyDescent="0.25">
      <c r="A701" s="11">
        <v>700</v>
      </c>
      <c r="B701" s="30"/>
      <c r="C701" s="25" t="str">
        <f t="shared" si="90"/>
        <v/>
      </c>
      <c r="D701" s="25" t="str">
        <f t="shared" si="94"/>
        <v/>
      </c>
      <c r="E701" s="25" t="str">
        <f t="shared" si="95"/>
        <v/>
      </c>
      <c r="F701" s="11" t="str">
        <f>IF('GACE Math 201'!E701="","",IF('GACE Math 201'!E701&lt;'ACT M to SAT M'!$A$2,'ACT M to SAT M'!$B$2,IF('GACE Math 201'!E701&gt;'ACT M to SAT M'!A$28,'ACT M to SAT M'!B$28,VLOOKUP(E701,'ACT M to SAT M'!A:B,2,FALSE))))</f>
        <v/>
      </c>
      <c r="G701" s="11" t="str">
        <f t="shared" si="91"/>
        <v/>
      </c>
      <c r="H701" s="11" t="str">
        <f t="shared" si="96"/>
        <v/>
      </c>
      <c r="I701" s="11" t="str">
        <f t="shared" si="92"/>
        <v/>
      </c>
      <c r="J701" s="11" t="str">
        <f t="shared" si="97"/>
        <v/>
      </c>
      <c r="K701" s="11" t="str">
        <f t="shared" si="93"/>
        <v/>
      </c>
      <c r="L701" s="11" t="str">
        <f t="shared" si="98"/>
        <v/>
      </c>
      <c r="M701" s="11" t="str">
        <f>IF('GACE Math 201'!B701="","",'SAT M to CBEST M'!$A$2+'SAT M to CBEST M'!$B$2*F701)</f>
        <v/>
      </c>
      <c r="N701" s="11" t="str">
        <f>IF('GACE Math 201'!B701="","", IF(M701&lt;20, 20, IF(M701&gt;80, 80, M701)))</f>
        <v/>
      </c>
    </row>
    <row r="702" spans="1:14" x14ac:dyDescent="0.25">
      <c r="A702" s="11">
        <v>701</v>
      </c>
      <c r="B702" s="30"/>
      <c r="C702" s="25" t="str">
        <f t="shared" si="90"/>
        <v/>
      </c>
      <c r="D702" s="25" t="str">
        <f t="shared" si="94"/>
        <v/>
      </c>
      <c r="E702" s="25" t="str">
        <f t="shared" si="95"/>
        <v/>
      </c>
      <c r="F702" s="11" t="str">
        <f>IF('GACE Math 201'!E702="","",IF('GACE Math 201'!E702&lt;'ACT M to SAT M'!$A$2,'ACT M to SAT M'!$B$2,IF('GACE Math 201'!E702&gt;'ACT M to SAT M'!A$28,'ACT M to SAT M'!B$28,VLOOKUP(E702,'ACT M to SAT M'!A:B,2,FALSE))))</f>
        <v/>
      </c>
      <c r="G702" s="11" t="str">
        <f t="shared" si="91"/>
        <v/>
      </c>
      <c r="H702" s="11" t="str">
        <f t="shared" si="96"/>
        <v/>
      </c>
      <c r="I702" s="11" t="str">
        <f t="shared" si="92"/>
        <v/>
      </c>
      <c r="J702" s="11" t="str">
        <f t="shared" si="97"/>
        <v/>
      </c>
      <c r="K702" s="11" t="str">
        <f t="shared" si="93"/>
        <v/>
      </c>
      <c r="L702" s="11" t="str">
        <f t="shared" si="98"/>
        <v/>
      </c>
      <c r="M702" s="11" t="str">
        <f>IF('GACE Math 201'!B702="","",'SAT M to CBEST M'!$A$2+'SAT M to CBEST M'!$B$2*F702)</f>
        <v/>
      </c>
      <c r="N702" s="11" t="str">
        <f>IF('GACE Math 201'!B702="","", IF(M702&lt;20, 20, IF(M702&gt;80, 80, M702)))</f>
        <v/>
      </c>
    </row>
    <row r="703" spans="1:14" x14ac:dyDescent="0.25">
      <c r="A703" s="11">
        <v>702</v>
      </c>
      <c r="B703" s="30"/>
      <c r="C703" s="25" t="str">
        <f t="shared" si="90"/>
        <v/>
      </c>
      <c r="D703" s="25" t="str">
        <f t="shared" si="94"/>
        <v/>
      </c>
      <c r="E703" s="25" t="str">
        <f t="shared" si="95"/>
        <v/>
      </c>
      <c r="F703" s="11" t="str">
        <f>IF('GACE Math 201'!E703="","",IF('GACE Math 201'!E703&lt;'ACT M to SAT M'!$A$2,'ACT M to SAT M'!$B$2,IF('GACE Math 201'!E703&gt;'ACT M to SAT M'!A$28,'ACT M to SAT M'!B$28,VLOOKUP(E703,'ACT M to SAT M'!A:B,2,FALSE))))</f>
        <v/>
      </c>
      <c r="G703" s="11" t="str">
        <f t="shared" si="91"/>
        <v/>
      </c>
      <c r="H703" s="11" t="str">
        <f t="shared" si="96"/>
        <v/>
      </c>
      <c r="I703" s="11" t="str">
        <f t="shared" si="92"/>
        <v/>
      </c>
      <c r="J703" s="11" t="str">
        <f t="shared" si="97"/>
        <v/>
      </c>
      <c r="K703" s="11" t="str">
        <f t="shared" si="93"/>
        <v/>
      </c>
      <c r="L703" s="11" t="str">
        <f t="shared" si="98"/>
        <v/>
      </c>
      <c r="M703" s="11" t="str">
        <f>IF('GACE Math 201'!B703="","",'SAT M to CBEST M'!$A$2+'SAT M to CBEST M'!$B$2*F703)</f>
        <v/>
      </c>
      <c r="N703" s="11" t="str">
        <f>IF('GACE Math 201'!B703="","", IF(M703&lt;20, 20, IF(M703&gt;80, 80, M703)))</f>
        <v/>
      </c>
    </row>
    <row r="704" spans="1:14" x14ac:dyDescent="0.25">
      <c r="A704" s="11">
        <v>703</v>
      </c>
      <c r="B704" s="30"/>
      <c r="C704" s="25" t="str">
        <f t="shared" si="90"/>
        <v/>
      </c>
      <c r="D704" s="25" t="str">
        <f t="shared" si="94"/>
        <v/>
      </c>
      <c r="E704" s="25" t="str">
        <f t="shared" si="95"/>
        <v/>
      </c>
      <c r="F704" s="11" t="str">
        <f>IF('GACE Math 201'!E704="","",IF('GACE Math 201'!E704&lt;'ACT M to SAT M'!$A$2,'ACT M to SAT M'!$B$2,IF('GACE Math 201'!E704&gt;'ACT M to SAT M'!A$28,'ACT M to SAT M'!B$28,VLOOKUP(E704,'ACT M to SAT M'!A:B,2,FALSE))))</f>
        <v/>
      </c>
      <c r="G704" s="11" t="str">
        <f t="shared" si="91"/>
        <v/>
      </c>
      <c r="H704" s="11" t="str">
        <f t="shared" si="96"/>
        <v/>
      </c>
      <c r="I704" s="11" t="str">
        <f t="shared" si="92"/>
        <v/>
      </c>
      <c r="J704" s="11" t="str">
        <f t="shared" si="97"/>
        <v/>
      </c>
      <c r="K704" s="11" t="str">
        <f t="shared" si="93"/>
        <v/>
      </c>
      <c r="L704" s="11" t="str">
        <f t="shared" si="98"/>
        <v/>
      </c>
      <c r="M704" s="11" t="str">
        <f>IF('GACE Math 201'!B704="","",'SAT M to CBEST M'!$A$2+'SAT M to CBEST M'!$B$2*F704)</f>
        <v/>
      </c>
      <c r="N704" s="11" t="str">
        <f>IF('GACE Math 201'!B704="","", IF(M704&lt;20, 20, IF(M704&gt;80, 80, M704)))</f>
        <v/>
      </c>
    </row>
    <row r="705" spans="1:14" x14ac:dyDescent="0.25">
      <c r="A705" s="11">
        <v>704</v>
      </c>
      <c r="B705" s="30"/>
      <c r="C705" s="25" t="str">
        <f t="shared" si="90"/>
        <v/>
      </c>
      <c r="D705" s="25" t="str">
        <f t="shared" si="94"/>
        <v/>
      </c>
      <c r="E705" s="25" t="str">
        <f t="shared" si="95"/>
        <v/>
      </c>
      <c r="F705" s="11" t="str">
        <f>IF('GACE Math 201'!E705="","",IF('GACE Math 201'!E705&lt;'ACT M to SAT M'!$A$2,'ACT M to SAT M'!$B$2,IF('GACE Math 201'!E705&gt;'ACT M to SAT M'!A$28,'ACT M to SAT M'!B$28,VLOOKUP(E705,'ACT M to SAT M'!A:B,2,FALSE))))</f>
        <v/>
      </c>
      <c r="G705" s="11" t="str">
        <f t="shared" si="91"/>
        <v/>
      </c>
      <c r="H705" s="11" t="str">
        <f t="shared" si="96"/>
        <v/>
      </c>
      <c r="I705" s="11" t="str">
        <f t="shared" si="92"/>
        <v/>
      </c>
      <c r="J705" s="11" t="str">
        <f t="shared" si="97"/>
        <v/>
      </c>
      <c r="K705" s="11" t="str">
        <f t="shared" si="93"/>
        <v/>
      </c>
      <c r="L705" s="11" t="str">
        <f t="shared" si="98"/>
        <v/>
      </c>
      <c r="M705" s="11" t="str">
        <f>IF('GACE Math 201'!B705="","",'SAT M to CBEST M'!$A$2+'SAT M to CBEST M'!$B$2*F705)</f>
        <v/>
      </c>
      <c r="N705" s="11" t="str">
        <f>IF('GACE Math 201'!B705="","", IF(M705&lt;20, 20, IF(M705&gt;80, 80, M705)))</f>
        <v/>
      </c>
    </row>
    <row r="706" spans="1:14" x14ac:dyDescent="0.25">
      <c r="A706" s="11">
        <v>705</v>
      </c>
      <c r="B706" s="30"/>
      <c r="C706" s="25" t="str">
        <f t="shared" ref="C706:C769" si="99">IF(B706="","",IF(B706&gt;=250, upperinterceptPAAM201toACTM+B706*upperslopePAAM201toACTM, lowerinterceptPAAM201toACTM+B706*lowerslopePAAM201toACTM))</f>
        <v/>
      </c>
      <c r="D706" s="25" t="str">
        <f t="shared" si="94"/>
        <v/>
      </c>
      <c r="E706" s="25" t="str">
        <f t="shared" si="95"/>
        <v/>
      </c>
      <c r="F706" s="11" t="str">
        <f>IF('GACE Math 201'!E706="","",IF('GACE Math 201'!E706&lt;'ACT M to SAT M'!$A$2,'ACT M to SAT M'!$B$2,IF('GACE Math 201'!E706&gt;'ACT M to SAT M'!A$28,'ACT M to SAT M'!B$28,VLOOKUP(E706,'ACT M to SAT M'!A:B,2,FALSE))))</f>
        <v/>
      </c>
      <c r="G706" s="11" t="str">
        <f t="shared" ref="G706:G769" si="100">IF(B706="","",interceptACTMtoPCM5732+slopeACTMtoPCM5732*E706)</f>
        <v/>
      </c>
      <c r="H706" s="11" t="str">
        <f t="shared" si="96"/>
        <v/>
      </c>
      <c r="I706" s="11" t="str">
        <f t="shared" ref="I706:I769" si="101">IF(B706="","",interceptACTMtoPCM5733+slopeACTMtoPCM5733*E706)</f>
        <v/>
      </c>
      <c r="J706" s="11" t="str">
        <f t="shared" si="97"/>
        <v/>
      </c>
      <c r="K706" s="11" t="str">
        <f t="shared" ref="K706:K769" si="102">IF(B706="","",IF(E706&gt;=16, upperinterceptACTMtoPAAM211+E706*upperslopeACTMtoPAAM211, lowerinterceptACTMtoPAAM211+E706*lowerslopeACTMtoPAAM211))</f>
        <v/>
      </c>
      <c r="L706" s="11" t="str">
        <f t="shared" si="98"/>
        <v/>
      </c>
      <c r="M706" s="11" t="str">
        <f>IF('GACE Math 201'!B706="","",'SAT M to CBEST M'!$A$2+'SAT M to CBEST M'!$B$2*F706)</f>
        <v/>
      </c>
      <c r="N706" s="11" t="str">
        <f>IF('GACE Math 201'!B706="","", IF(M706&lt;20, 20, IF(M706&gt;80, 80, M706)))</f>
        <v/>
      </c>
    </row>
    <row r="707" spans="1:14" x14ac:dyDescent="0.25">
      <c r="A707" s="11">
        <v>706</v>
      </c>
      <c r="B707" s="30"/>
      <c r="C707" s="25" t="str">
        <f t="shared" si="99"/>
        <v/>
      </c>
      <c r="D707" s="25" t="str">
        <f t="shared" ref="D707:D770" si="103">IF(B707="","", IF(C707&lt;1, 1, IF(C707&gt;36, 36, C707)))</f>
        <v/>
      </c>
      <c r="E707" s="25" t="str">
        <f t="shared" ref="E707:E770" si="104">IF(ISBLANK(B707), "", ROUND(D707, 0))</f>
        <v/>
      </c>
      <c r="F707" s="11" t="str">
        <f>IF('GACE Math 201'!E707="","",IF('GACE Math 201'!E707&lt;'ACT M to SAT M'!$A$2,'ACT M to SAT M'!$B$2,IF('GACE Math 201'!E707&gt;'ACT M to SAT M'!A$28,'ACT M to SAT M'!B$28,VLOOKUP(E707,'ACT M to SAT M'!A:B,2,FALSE))))</f>
        <v/>
      </c>
      <c r="G707" s="11" t="str">
        <f t="shared" si="100"/>
        <v/>
      </c>
      <c r="H707" s="11" t="str">
        <f t="shared" ref="H707:H770" si="105">IF(B707="","", IF(G707&lt;100, 100, IF(G707&gt;200, 200, G707)))</f>
        <v/>
      </c>
      <c r="I707" s="11" t="str">
        <f t="shared" si="101"/>
        <v/>
      </c>
      <c r="J707" s="11" t="str">
        <f t="shared" ref="J707:J770" si="106">IF(B707="","", IF(I707&lt;100, 100, IF(I707&gt;200, 200, I707)))</f>
        <v/>
      </c>
      <c r="K707" s="11" t="str">
        <f t="shared" si="102"/>
        <v/>
      </c>
      <c r="L707" s="11" t="str">
        <f t="shared" ref="L707:L770" si="107">IF(B707="","", IF(K707&lt;100, 100, IF(K707&gt;300, 300, K707)))</f>
        <v/>
      </c>
      <c r="M707" s="11" t="str">
        <f>IF('GACE Math 201'!B707="","",'SAT M to CBEST M'!$A$2+'SAT M to CBEST M'!$B$2*F707)</f>
        <v/>
      </c>
      <c r="N707" s="11" t="str">
        <f>IF('GACE Math 201'!B707="","", IF(M707&lt;20, 20, IF(M707&gt;80, 80, M707)))</f>
        <v/>
      </c>
    </row>
    <row r="708" spans="1:14" x14ac:dyDescent="0.25">
      <c r="A708" s="11">
        <v>707</v>
      </c>
      <c r="B708" s="30"/>
      <c r="C708" s="25" t="str">
        <f t="shared" si="99"/>
        <v/>
      </c>
      <c r="D708" s="25" t="str">
        <f t="shared" si="103"/>
        <v/>
      </c>
      <c r="E708" s="25" t="str">
        <f t="shared" si="104"/>
        <v/>
      </c>
      <c r="F708" s="11" t="str">
        <f>IF('GACE Math 201'!E708="","",IF('GACE Math 201'!E708&lt;'ACT M to SAT M'!$A$2,'ACT M to SAT M'!$B$2,IF('GACE Math 201'!E708&gt;'ACT M to SAT M'!A$28,'ACT M to SAT M'!B$28,VLOOKUP(E708,'ACT M to SAT M'!A:B,2,FALSE))))</f>
        <v/>
      </c>
      <c r="G708" s="11" t="str">
        <f t="shared" si="100"/>
        <v/>
      </c>
      <c r="H708" s="11" t="str">
        <f t="shared" si="105"/>
        <v/>
      </c>
      <c r="I708" s="11" t="str">
        <f t="shared" si="101"/>
        <v/>
      </c>
      <c r="J708" s="11" t="str">
        <f t="shared" si="106"/>
        <v/>
      </c>
      <c r="K708" s="11" t="str">
        <f t="shared" si="102"/>
        <v/>
      </c>
      <c r="L708" s="11" t="str">
        <f t="shared" si="107"/>
        <v/>
      </c>
      <c r="M708" s="11" t="str">
        <f>IF('GACE Math 201'!B708="","",'SAT M to CBEST M'!$A$2+'SAT M to CBEST M'!$B$2*F708)</f>
        <v/>
      </c>
      <c r="N708" s="11" t="str">
        <f>IF('GACE Math 201'!B708="","", IF(M708&lt;20, 20, IF(M708&gt;80, 80, M708)))</f>
        <v/>
      </c>
    </row>
    <row r="709" spans="1:14" x14ac:dyDescent="0.25">
      <c r="A709" s="11">
        <v>708</v>
      </c>
      <c r="B709" s="30"/>
      <c r="C709" s="25" t="str">
        <f t="shared" si="99"/>
        <v/>
      </c>
      <c r="D709" s="25" t="str">
        <f t="shared" si="103"/>
        <v/>
      </c>
      <c r="E709" s="25" t="str">
        <f t="shared" si="104"/>
        <v/>
      </c>
      <c r="F709" s="11" t="str">
        <f>IF('GACE Math 201'!E709="","",IF('GACE Math 201'!E709&lt;'ACT M to SAT M'!$A$2,'ACT M to SAT M'!$B$2,IF('GACE Math 201'!E709&gt;'ACT M to SAT M'!A$28,'ACT M to SAT M'!B$28,VLOOKUP(E709,'ACT M to SAT M'!A:B,2,FALSE))))</f>
        <v/>
      </c>
      <c r="G709" s="11" t="str">
        <f t="shared" si="100"/>
        <v/>
      </c>
      <c r="H709" s="11" t="str">
        <f t="shared" si="105"/>
        <v/>
      </c>
      <c r="I709" s="11" t="str">
        <f t="shared" si="101"/>
        <v/>
      </c>
      <c r="J709" s="11" t="str">
        <f t="shared" si="106"/>
        <v/>
      </c>
      <c r="K709" s="11" t="str">
        <f t="shared" si="102"/>
        <v/>
      </c>
      <c r="L709" s="11" t="str">
        <f t="shared" si="107"/>
        <v/>
      </c>
      <c r="M709" s="11" t="str">
        <f>IF('GACE Math 201'!B709="","",'SAT M to CBEST M'!$A$2+'SAT M to CBEST M'!$B$2*F709)</f>
        <v/>
      </c>
      <c r="N709" s="11" t="str">
        <f>IF('GACE Math 201'!B709="","", IF(M709&lt;20, 20, IF(M709&gt;80, 80, M709)))</f>
        <v/>
      </c>
    </row>
    <row r="710" spans="1:14" x14ac:dyDescent="0.25">
      <c r="A710" s="11">
        <v>709</v>
      </c>
      <c r="B710" s="30"/>
      <c r="C710" s="25" t="str">
        <f t="shared" si="99"/>
        <v/>
      </c>
      <c r="D710" s="25" t="str">
        <f t="shared" si="103"/>
        <v/>
      </c>
      <c r="E710" s="25" t="str">
        <f t="shared" si="104"/>
        <v/>
      </c>
      <c r="F710" s="11" t="str">
        <f>IF('GACE Math 201'!E710="","",IF('GACE Math 201'!E710&lt;'ACT M to SAT M'!$A$2,'ACT M to SAT M'!$B$2,IF('GACE Math 201'!E710&gt;'ACT M to SAT M'!A$28,'ACT M to SAT M'!B$28,VLOOKUP(E710,'ACT M to SAT M'!A:B,2,FALSE))))</f>
        <v/>
      </c>
      <c r="G710" s="11" t="str">
        <f t="shared" si="100"/>
        <v/>
      </c>
      <c r="H710" s="11" t="str">
        <f t="shared" si="105"/>
        <v/>
      </c>
      <c r="I710" s="11" t="str">
        <f t="shared" si="101"/>
        <v/>
      </c>
      <c r="J710" s="11" t="str">
        <f t="shared" si="106"/>
        <v/>
      </c>
      <c r="K710" s="11" t="str">
        <f t="shared" si="102"/>
        <v/>
      </c>
      <c r="L710" s="11" t="str">
        <f t="shared" si="107"/>
        <v/>
      </c>
      <c r="M710" s="11" t="str">
        <f>IF('GACE Math 201'!B710="","",'SAT M to CBEST M'!$A$2+'SAT M to CBEST M'!$B$2*F710)</f>
        <v/>
      </c>
      <c r="N710" s="11" t="str">
        <f>IF('GACE Math 201'!B710="","", IF(M710&lt;20, 20, IF(M710&gt;80, 80, M710)))</f>
        <v/>
      </c>
    </row>
    <row r="711" spans="1:14" x14ac:dyDescent="0.25">
      <c r="A711" s="11">
        <v>710</v>
      </c>
      <c r="B711" s="30"/>
      <c r="C711" s="25" t="str">
        <f t="shared" si="99"/>
        <v/>
      </c>
      <c r="D711" s="25" t="str">
        <f t="shared" si="103"/>
        <v/>
      </c>
      <c r="E711" s="25" t="str">
        <f t="shared" si="104"/>
        <v/>
      </c>
      <c r="F711" s="11" t="str">
        <f>IF('GACE Math 201'!E711="","",IF('GACE Math 201'!E711&lt;'ACT M to SAT M'!$A$2,'ACT M to SAT M'!$B$2,IF('GACE Math 201'!E711&gt;'ACT M to SAT M'!A$28,'ACT M to SAT M'!B$28,VLOOKUP(E711,'ACT M to SAT M'!A:B,2,FALSE))))</f>
        <v/>
      </c>
      <c r="G711" s="11" t="str">
        <f t="shared" si="100"/>
        <v/>
      </c>
      <c r="H711" s="11" t="str">
        <f t="shared" si="105"/>
        <v/>
      </c>
      <c r="I711" s="11" t="str">
        <f t="shared" si="101"/>
        <v/>
      </c>
      <c r="J711" s="11" t="str">
        <f t="shared" si="106"/>
        <v/>
      </c>
      <c r="K711" s="11" t="str">
        <f t="shared" si="102"/>
        <v/>
      </c>
      <c r="L711" s="11" t="str">
        <f t="shared" si="107"/>
        <v/>
      </c>
      <c r="M711" s="11" t="str">
        <f>IF('GACE Math 201'!B711="","",'SAT M to CBEST M'!$A$2+'SAT M to CBEST M'!$B$2*F711)</f>
        <v/>
      </c>
      <c r="N711" s="11" t="str">
        <f>IF('GACE Math 201'!B711="","", IF(M711&lt;20, 20, IF(M711&gt;80, 80, M711)))</f>
        <v/>
      </c>
    </row>
    <row r="712" spans="1:14" x14ac:dyDescent="0.25">
      <c r="A712" s="11">
        <v>711</v>
      </c>
      <c r="B712" s="30"/>
      <c r="C712" s="25" t="str">
        <f t="shared" si="99"/>
        <v/>
      </c>
      <c r="D712" s="25" t="str">
        <f t="shared" si="103"/>
        <v/>
      </c>
      <c r="E712" s="25" t="str">
        <f t="shared" si="104"/>
        <v/>
      </c>
      <c r="F712" s="11" t="str">
        <f>IF('GACE Math 201'!E712="","",IF('GACE Math 201'!E712&lt;'ACT M to SAT M'!$A$2,'ACT M to SAT M'!$B$2,IF('GACE Math 201'!E712&gt;'ACT M to SAT M'!A$28,'ACT M to SAT M'!B$28,VLOOKUP(E712,'ACT M to SAT M'!A:B,2,FALSE))))</f>
        <v/>
      </c>
      <c r="G712" s="11" t="str">
        <f t="shared" si="100"/>
        <v/>
      </c>
      <c r="H712" s="11" t="str">
        <f t="shared" si="105"/>
        <v/>
      </c>
      <c r="I712" s="11" t="str">
        <f t="shared" si="101"/>
        <v/>
      </c>
      <c r="J712" s="11" t="str">
        <f t="shared" si="106"/>
        <v/>
      </c>
      <c r="K712" s="11" t="str">
        <f t="shared" si="102"/>
        <v/>
      </c>
      <c r="L712" s="11" t="str">
        <f t="shared" si="107"/>
        <v/>
      </c>
      <c r="M712" s="11" t="str">
        <f>IF('GACE Math 201'!B712="","",'SAT M to CBEST M'!$A$2+'SAT M to CBEST M'!$B$2*F712)</f>
        <v/>
      </c>
      <c r="N712" s="11" t="str">
        <f>IF('GACE Math 201'!B712="","", IF(M712&lt;20, 20, IF(M712&gt;80, 80, M712)))</f>
        <v/>
      </c>
    </row>
    <row r="713" spans="1:14" x14ac:dyDescent="0.25">
      <c r="A713" s="11">
        <v>712</v>
      </c>
      <c r="B713" s="30"/>
      <c r="C713" s="25" t="str">
        <f t="shared" si="99"/>
        <v/>
      </c>
      <c r="D713" s="25" t="str">
        <f t="shared" si="103"/>
        <v/>
      </c>
      <c r="E713" s="25" t="str">
        <f t="shared" si="104"/>
        <v/>
      </c>
      <c r="F713" s="11" t="str">
        <f>IF('GACE Math 201'!E713="","",IF('GACE Math 201'!E713&lt;'ACT M to SAT M'!$A$2,'ACT M to SAT M'!$B$2,IF('GACE Math 201'!E713&gt;'ACT M to SAT M'!A$28,'ACT M to SAT M'!B$28,VLOOKUP(E713,'ACT M to SAT M'!A:B,2,FALSE))))</f>
        <v/>
      </c>
      <c r="G713" s="11" t="str">
        <f t="shared" si="100"/>
        <v/>
      </c>
      <c r="H713" s="11" t="str">
        <f t="shared" si="105"/>
        <v/>
      </c>
      <c r="I713" s="11" t="str">
        <f t="shared" si="101"/>
        <v/>
      </c>
      <c r="J713" s="11" t="str">
        <f t="shared" si="106"/>
        <v/>
      </c>
      <c r="K713" s="11" t="str">
        <f t="shared" si="102"/>
        <v/>
      </c>
      <c r="L713" s="11" t="str">
        <f t="shared" si="107"/>
        <v/>
      </c>
      <c r="M713" s="11" t="str">
        <f>IF('GACE Math 201'!B713="","",'SAT M to CBEST M'!$A$2+'SAT M to CBEST M'!$B$2*F713)</f>
        <v/>
      </c>
      <c r="N713" s="11" t="str">
        <f>IF('GACE Math 201'!B713="","", IF(M713&lt;20, 20, IF(M713&gt;80, 80, M713)))</f>
        <v/>
      </c>
    </row>
    <row r="714" spans="1:14" x14ac:dyDescent="0.25">
      <c r="A714" s="11">
        <v>713</v>
      </c>
      <c r="B714" s="30"/>
      <c r="C714" s="25" t="str">
        <f t="shared" si="99"/>
        <v/>
      </c>
      <c r="D714" s="25" t="str">
        <f t="shared" si="103"/>
        <v/>
      </c>
      <c r="E714" s="25" t="str">
        <f t="shared" si="104"/>
        <v/>
      </c>
      <c r="F714" s="11" t="str">
        <f>IF('GACE Math 201'!E714="","",IF('GACE Math 201'!E714&lt;'ACT M to SAT M'!$A$2,'ACT M to SAT M'!$B$2,IF('GACE Math 201'!E714&gt;'ACT M to SAT M'!A$28,'ACT M to SAT M'!B$28,VLOOKUP(E714,'ACT M to SAT M'!A:B,2,FALSE))))</f>
        <v/>
      </c>
      <c r="G714" s="11" t="str">
        <f t="shared" si="100"/>
        <v/>
      </c>
      <c r="H714" s="11" t="str">
        <f t="shared" si="105"/>
        <v/>
      </c>
      <c r="I714" s="11" t="str">
        <f t="shared" si="101"/>
        <v/>
      </c>
      <c r="J714" s="11" t="str">
        <f t="shared" si="106"/>
        <v/>
      </c>
      <c r="K714" s="11" t="str">
        <f t="shared" si="102"/>
        <v/>
      </c>
      <c r="L714" s="11" t="str">
        <f t="shared" si="107"/>
        <v/>
      </c>
      <c r="M714" s="11" t="str">
        <f>IF('GACE Math 201'!B714="","",'SAT M to CBEST M'!$A$2+'SAT M to CBEST M'!$B$2*F714)</f>
        <v/>
      </c>
      <c r="N714" s="11" t="str">
        <f>IF('GACE Math 201'!B714="","", IF(M714&lt;20, 20, IF(M714&gt;80, 80, M714)))</f>
        <v/>
      </c>
    </row>
    <row r="715" spans="1:14" x14ac:dyDescent="0.25">
      <c r="A715" s="11">
        <v>714</v>
      </c>
      <c r="B715" s="30"/>
      <c r="C715" s="25" t="str">
        <f t="shared" si="99"/>
        <v/>
      </c>
      <c r="D715" s="25" t="str">
        <f t="shared" si="103"/>
        <v/>
      </c>
      <c r="E715" s="25" t="str">
        <f t="shared" si="104"/>
        <v/>
      </c>
      <c r="F715" s="11" t="str">
        <f>IF('GACE Math 201'!E715="","",IF('GACE Math 201'!E715&lt;'ACT M to SAT M'!$A$2,'ACT M to SAT M'!$B$2,IF('GACE Math 201'!E715&gt;'ACT M to SAT M'!A$28,'ACT M to SAT M'!B$28,VLOOKUP(E715,'ACT M to SAT M'!A:B,2,FALSE))))</f>
        <v/>
      </c>
      <c r="G715" s="11" t="str">
        <f t="shared" si="100"/>
        <v/>
      </c>
      <c r="H715" s="11" t="str">
        <f t="shared" si="105"/>
        <v/>
      </c>
      <c r="I715" s="11" t="str">
        <f t="shared" si="101"/>
        <v/>
      </c>
      <c r="J715" s="11" t="str">
        <f t="shared" si="106"/>
        <v/>
      </c>
      <c r="K715" s="11" t="str">
        <f t="shared" si="102"/>
        <v/>
      </c>
      <c r="L715" s="11" t="str">
        <f t="shared" si="107"/>
        <v/>
      </c>
      <c r="M715" s="11" t="str">
        <f>IF('GACE Math 201'!B715="","",'SAT M to CBEST M'!$A$2+'SAT M to CBEST M'!$B$2*F715)</f>
        <v/>
      </c>
      <c r="N715" s="11" t="str">
        <f>IF('GACE Math 201'!B715="","", IF(M715&lt;20, 20, IF(M715&gt;80, 80, M715)))</f>
        <v/>
      </c>
    </row>
    <row r="716" spans="1:14" x14ac:dyDescent="0.25">
      <c r="A716" s="11">
        <v>715</v>
      </c>
      <c r="B716" s="30"/>
      <c r="C716" s="25" t="str">
        <f t="shared" si="99"/>
        <v/>
      </c>
      <c r="D716" s="25" t="str">
        <f t="shared" si="103"/>
        <v/>
      </c>
      <c r="E716" s="25" t="str">
        <f t="shared" si="104"/>
        <v/>
      </c>
      <c r="F716" s="11" t="str">
        <f>IF('GACE Math 201'!E716="","",IF('GACE Math 201'!E716&lt;'ACT M to SAT M'!$A$2,'ACT M to SAT M'!$B$2,IF('GACE Math 201'!E716&gt;'ACT M to SAT M'!A$28,'ACT M to SAT M'!B$28,VLOOKUP(E716,'ACT M to SAT M'!A:B,2,FALSE))))</f>
        <v/>
      </c>
      <c r="G716" s="11" t="str">
        <f t="shared" si="100"/>
        <v/>
      </c>
      <c r="H716" s="11" t="str">
        <f t="shared" si="105"/>
        <v/>
      </c>
      <c r="I716" s="11" t="str">
        <f t="shared" si="101"/>
        <v/>
      </c>
      <c r="J716" s="11" t="str">
        <f t="shared" si="106"/>
        <v/>
      </c>
      <c r="K716" s="11" t="str">
        <f t="shared" si="102"/>
        <v/>
      </c>
      <c r="L716" s="11" t="str">
        <f t="shared" si="107"/>
        <v/>
      </c>
      <c r="M716" s="11" t="str">
        <f>IF('GACE Math 201'!B716="","",'SAT M to CBEST M'!$A$2+'SAT M to CBEST M'!$B$2*F716)</f>
        <v/>
      </c>
      <c r="N716" s="11" t="str">
        <f>IF('GACE Math 201'!B716="","", IF(M716&lt;20, 20, IF(M716&gt;80, 80, M716)))</f>
        <v/>
      </c>
    </row>
    <row r="717" spans="1:14" x14ac:dyDescent="0.25">
      <c r="A717" s="11">
        <v>716</v>
      </c>
      <c r="B717" s="30"/>
      <c r="C717" s="25" t="str">
        <f t="shared" si="99"/>
        <v/>
      </c>
      <c r="D717" s="25" t="str">
        <f t="shared" si="103"/>
        <v/>
      </c>
      <c r="E717" s="25" t="str">
        <f t="shared" si="104"/>
        <v/>
      </c>
      <c r="F717" s="11" t="str">
        <f>IF('GACE Math 201'!E717="","",IF('GACE Math 201'!E717&lt;'ACT M to SAT M'!$A$2,'ACT M to SAT M'!$B$2,IF('GACE Math 201'!E717&gt;'ACT M to SAT M'!A$28,'ACT M to SAT M'!B$28,VLOOKUP(E717,'ACT M to SAT M'!A:B,2,FALSE))))</f>
        <v/>
      </c>
      <c r="G717" s="11" t="str">
        <f t="shared" si="100"/>
        <v/>
      </c>
      <c r="H717" s="11" t="str">
        <f t="shared" si="105"/>
        <v/>
      </c>
      <c r="I717" s="11" t="str">
        <f t="shared" si="101"/>
        <v/>
      </c>
      <c r="J717" s="11" t="str">
        <f t="shared" si="106"/>
        <v/>
      </c>
      <c r="K717" s="11" t="str">
        <f t="shared" si="102"/>
        <v/>
      </c>
      <c r="L717" s="11" t="str">
        <f t="shared" si="107"/>
        <v/>
      </c>
      <c r="M717" s="11" t="str">
        <f>IF('GACE Math 201'!B717="","",'SAT M to CBEST M'!$A$2+'SAT M to CBEST M'!$B$2*F717)</f>
        <v/>
      </c>
      <c r="N717" s="11" t="str">
        <f>IF('GACE Math 201'!B717="","", IF(M717&lt;20, 20, IF(M717&gt;80, 80, M717)))</f>
        <v/>
      </c>
    </row>
    <row r="718" spans="1:14" x14ac:dyDescent="0.25">
      <c r="A718" s="11">
        <v>717</v>
      </c>
      <c r="B718" s="30"/>
      <c r="C718" s="25" t="str">
        <f t="shared" si="99"/>
        <v/>
      </c>
      <c r="D718" s="25" t="str">
        <f t="shared" si="103"/>
        <v/>
      </c>
      <c r="E718" s="25" t="str">
        <f t="shared" si="104"/>
        <v/>
      </c>
      <c r="F718" s="11" t="str">
        <f>IF('GACE Math 201'!E718="","",IF('GACE Math 201'!E718&lt;'ACT M to SAT M'!$A$2,'ACT M to SAT M'!$B$2,IF('GACE Math 201'!E718&gt;'ACT M to SAT M'!A$28,'ACT M to SAT M'!B$28,VLOOKUP(E718,'ACT M to SAT M'!A:B,2,FALSE))))</f>
        <v/>
      </c>
      <c r="G718" s="11" t="str">
        <f t="shared" si="100"/>
        <v/>
      </c>
      <c r="H718" s="11" t="str">
        <f t="shared" si="105"/>
        <v/>
      </c>
      <c r="I718" s="11" t="str">
        <f t="shared" si="101"/>
        <v/>
      </c>
      <c r="J718" s="11" t="str">
        <f t="shared" si="106"/>
        <v/>
      </c>
      <c r="K718" s="11" t="str">
        <f t="shared" si="102"/>
        <v/>
      </c>
      <c r="L718" s="11" t="str">
        <f t="shared" si="107"/>
        <v/>
      </c>
      <c r="M718" s="11" t="str">
        <f>IF('GACE Math 201'!B718="","",'SAT M to CBEST M'!$A$2+'SAT M to CBEST M'!$B$2*F718)</f>
        <v/>
      </c>
      <c r="N718" s="11" t="str">
        <f>IF('GACE Math 201'!B718="","", IF(M718&lt;20, 20, IF(M718&gt;80, 80, M718)))</f>
        <v/>
      </c>
    </row>
    <row r="719" spans="1:14" x14ac:dyDescent="0.25">
      <c r="A719" s="11">
        <v>718</v>
      </c>
      <c r="B719" s="30"/>
      <c r="C719" s="25" t="str">
        <f t="shared" si="99"/>
        <v/>
      </c>
      <c r="D719" s="25" t="str">
        <f t="shared" si="103"/>
        <v/>
      </c>
      <c r="E719" s="25" t="str">
        <f t="shared" si="104"/>
        <v/>
      </c>
      <c r="F719" s="11" t="str">
        <f>IF('GACE Math 201'!E719="","",IF('GACE Math 201'!E719&lt;'ACT M to SAT M'!$A$2,'ACT M to SAT M'!$B$2,IF('GACE Math 201'!E719&gt;'ACT M to SAT M'!A$28,'ACT M to SAT M'!B$28,VLOOKUP(E719,'ACT M to SAT M'!A:B,2,FALSE))))</f>
        <v/>
      </c>
      <c r="G719" s="11" t="str">
        <f t="shared" si="100"/>
        <v/>
      </c>
      <c r="H719" s="11" t="str">
        <f t="shared" si="105"/>
        <v/>
      </c>
      <c r="I719" s="11" t="str">
        <f t="shared" si="101"/>
        <v/>
      </c>
      <c r="J719" s="11" t="str">
        <f t="shared" si="106"/>
        <v/>
      </c>
      <c r="K719" s="11" t="str">
        <f t="shared" si="102"/>
        <v/>
      </c>
      <c r="L719" s="11" t="str">
        <f t="shared" si="107"/>
        <v/>
      </c>
      <c r="M719" s="11" t="str">
        <f>IF('GACE Math 201'!B719="","",'SAT M to CBEST M'!$A$2+'SAT M to CBEST M'!$B$2*F719)</f>
        <v/>
      </c>
      <c r="N719" s="11" t="str">
        <f>IF('GACE Math 201'!B719="","", IF(M719&lt;20, 20, IF(M719&gt;80, 80, M719)))</f>
        <v/>
      </c>
    </row>
    <row r="720" spans="1:14" x14ac:dyDescent="0.25">
      <c r="A720" s="11">
        <v>719</v>
      </c>
      <c r="B720" s="30"/>
      <c r="C720" s="25" t="str">
        <f t="shared" si="99"/>
        <v/>
      </c>
      <c r="D720" s="25" t="str">
        <f t="shared" si="103"/>
        <v/>
      </c>
      <c r="E720" s="25" t="str">
        <f t="shared" si="104"/>
        <v/>
      </c>
      <c r="F720" s="11" t="str">
        <f>IF('GACE Math 201'!E720="","",IF('GACE Math 201'!E720&lt;'ACT M to SAT M'!$A$2,'ACT M to SAT M'!$B$2,IF('GACE Math 201'!E720&gt;'ACT M to SAT M'!A$28,'ACT M to SAT M'!B$28,VLOOKUP(E720,'ACT M to SAT M'!A:B,2,FALSE))))</f>
        <v/>
      </c>
      <c r="G720" s="11" t="str">
        <f t="shared" si="100"/>
        <v/>
      </c>
      <c r="H720" s="11" t="str">
        <f t="shared" si="105"/>
        <v/>
      </c>
      <c r="I720" s="11" t="str">
        <f t="shared" si="101"/>
        <v/>
      </c>
      <c r="J720" s="11" t="str">
        <f t="shared" si="106"/>
        <v/>
      </c>
      <c r="K720" s="11" t="str">
        <f t="shared" si="102"/>
        <v/>
      </c>
      <c r="L720" s="11" t="str">
        <f t="shared" si="107"/>
        <v/>
      </c>
      <c r="M720" s="11" t="str">
        <f>IF('GACE Math 201'!B720="","",'SAT M to CBEST M'!$A$2+'SAT M to CBEST M'!$B$2*F720)</f>
        <v/>
      </c>
      <c r="N720" s="11" t="str">
        <f>IF('GACE Math 201'!B720="","", IF(M720&lt;20, 20, IF(M720&gt;80, 80, M720)))</f>
        <v/>
      </c>
    </row>
    <row r="721" spans="1:14" x14ac:dyDescent="0.25">
      <c r="A721" s="11">
        <v>720</v>
      </c>
      <c r="B721" s="30"/>
      <c r="C721" s="25" t="str">
        <f t="shared" si="99"/>
        <v/>
      </c>
      <c r="D721" s="25" t="str">
        <f t="shared" si="103"/>
        <v/>
      </c>
      <c r="E721" s="25" t="str">
        <f t="shared" si="104"/>
        <v/>
      </c>
      <c r="F721" s="11" t="str">
        <f>IF('GACE Math 201'!E721="","",IF('GACE Math 201'!E721&lt;'ACT M to SAT M'!$A$2,'ACT M to SAT M'!$B$2,IF('GACE Math 201'!E721&gt;'ACT M to SAT M'!A$28,'ACT M to SAT M'!B$28,VLOOKUP(E721,'ACT M to SAT M'!A:B,2,FALSE))))</f>
        <v/>
      </c>
      <c r="G721" s="11" t="str">
        <f t="shared" si="100"/>
        <v/>
      </c>
      <c r="H721" s="11" t="str">
        <f t="shared" si="105"/>
        <v/>
      </c>
      <c r="I721" s="11" t="str">
        <f t="shared" si="101"/>
        <v/>
      </c>
      <c r="J721" s="11" t="str">
        <f t="shared" si="106"/>
        <v/>
      </c>
      <c r="K721" s="11" t="str">
        <f t="shared" si="102"/>
        <v/>
      </c>
      <c r="L721" s="11" t="str">
        <f t="shared" si="107"/>
        <v/>
      </c>
      <c r="M721" s="11" t="str">
        <f>IF('GACE Math 201'!B721="","",'SAT M to CBEST M'!$A$2+'SAT M to CBEST M'!$B$2*F721)</f>
        <v/>
      </c>
      <c r="N721" s="11" t="str">
        <f>IF('GACE Math 201'!B721="","", IF(M721&lt;20, 20, IF(M721&gt;80, 80, M721)))</f>
        <v/>
      </c>
    </row>
    <row r="722" spans="1:14" x14ac:dyDescent="0.25">
      <c r="A722" s="11">
        <v>721</v>
      </c>
      <c r="B722" s="30"/>
      <c r="C722" s="25" t="str">
        <f t="shared" si="99"/>
        <v/>
      </c>
      <c r="D722" s="25" t="str">
        <f t="shared" si="103"/>
        <v/>
      </c>
      <c r="E722" s="25" t="str">
        <f t="shared" si="104"/>
        <v/>
      </c>
      <c r="F722" s="11" t="str">
        <f>IF('GACE Math 201'!E722="","",IF('GACE Math 201'!E722&lt;'ACT M to SAT M'!$A$2,'ACT M to SAT M'!$B$2,IF('GACE Math 201'!E722&gt;'ACT M to SAT M'!A$28,'ACT M to SAT M'!B$28,VLOOKUP(E722,'ACT M to SAT M'!A:B,2,FALSE))))</f>
        <v/>
      </c>
      <c r="G722" s="11" t="str">
        <f t="shared" si="100"/>
        <v/>
      </c>
      <c r="H722" s="11" t="str">
        <f t="shared" si="105"/>
        <v/>
      </c>
      <c r="I722" s="11" t="str">
        <f t="shared" si="101"/>
        <v/>
      </c>
      <c r="J722" s="11" t="str">
        <f t="shared" si="106"/>
        <v/>
      </c>
      <c r="K722" s="11" t="str">
        <f t="shared" si="102"/>
        <v/>
      </c>
      <c r="L722" s="11" t="str">
        <f t="shared" si="107"/>
        <v/>
      </c>
      <c r="M722" s="11" t="str">
        <f>IF('GACE Math 201'!B722="","",'SAT M to CBEST M'!$A$2+'SAT M to CBEST M'!$B$2*F722)</f>
        <v/>
      </c>
      <c r="N722" s="11" t="str">
        <f>IF('GACE Math 201'!B722="","", IF(M722&lt;20, 20, IF(M722&gt;80, 80, M722)))</f>
        <v/>
      </c>
    </row>
    <row r="723" spans="1:14" x14ac:dyDescent="0.25">
      <c r="A723" s="11">
        <v>722</v>
      </c>
      <c r="B723" s="30"/>
      <c r="C723" s="25" t="str">
        <f t="shared" si="99"/>
        <v/>
      </c>
      <c r="D723" s="25" t="str">
        <f t="shared" si="103"/>
        <v/>
      </c>
      <c r="E723" s="25" t="str">
        <f t="shared" si="104"/>
        <v/>
      </c>
      <c r="F723" s="11" t="str">
        <f>IF('GACE Math 201'!E723="","",IF('GACE Math 201'!E723&lt;'ACT M to SAT M'!$A$2,'ACT M to SAT M'!$B$2,IF('GACE Math 201'!E723&gt;'ACT M to SAT M'!A$28,'ACT M to SAT M'!B$28,VLOOKUP(E723,'ACT M to SAT M'!A:B,2,FALSE))))</f>
        <v/>
      </c>
      <c r="G723" s="11" t="str">
        <f t="shared" si="100"/>
        <v/>
      </c>
      <c r="H723" s="11" t="str">
        <f t="shared" si="105"/>
        <v/>
      </c>
      <c r="I723" s="11" t="str">
        <f t="shared" si="101"/>
        <v/>
      </c>
      <c r="J723" s="11" t="str">
        <f t="shared" si="106"/>
        <v/>
      </c>
      <c r="K723" s="11" t="str">
        <f t="shared" si="102"/>
        <v/>
      </c>
      <c r="L723" s="11" t="str">
        <f t="shared" si="107"/>
        <v/>
      </c>
      <c r="M723" s="11" t="str">
        <f>IF('GACE Math 201'!B723="","",'SAT M to CBEST M'!$A$2+'SAT M to CBEST M'!$B$2*F723)</f>
        <v/>
      </c>
      <c r="N723" s="11" t="str">
        <f>IF('GACE Math 201'!B723="","", IF(M723&lt;20, 20, IF(M723&gt;80, 80, M723)))</f>
        <v/>
      </c>
    </row>
    <row r="724" spans="1:14" x14ac:dyDescent="0.25">
      <c r="A724" s="11">
        <v>723</v>
      </c>
      <c r="B724" s="30"/>
      <c r="C724" s="25" t="str">
        <f t="shared" si="99"/>
        <v/>
      </c>
      <c r="D724" s="25" t="str">
        <f t="shared" si="103"/>
        <v/>
      </c>
      <c r="E724" s="25" t="str">
        <f t="shared" si="104"/>
        <v/>
      </c>
      <c r="F724" s="11" t="str">
        <f>IF('GACE Math 201'!E724="","",IF('GACE Math 201'!E724&lt;'ACT M to SAT M'!$A$2,'ACT M to SAT M'!$B$2,IF('GACE Math 201'!E724&gt;'ACT M to SAT M'!A$28,'ACT M to SAT M'!B$28,VLOOKUP(E724,'ACT M to SAT M'!A:B,2,FALSE))))</f>
        <v/>
      </c>
      <c r="G724" s="11" t="str">
        <f t="shared" si="100"/>
        <v/>
      </c>
      <c r="H724" s="11" t="str">
        <f t="shared" si="105"/>
        <v/>
      </c>
      <c r="I724" s="11" t="str">
        <f t="shared" si="101"/>
        <v/>
      </c>
      <c r="J724" s="11" t="str">
        <f t="shared" si="106"/>
        <v/>
      </c>
      <c r="K724" s="11" t="str">
        <f t="shared" si="102"/>
        <v/>
      </c>
      <c r="L724" s="11" t="str">
        <f t="shared" si="107"/>
        <v/>
      </c>
      <c r="M724" s="11" t="str">
        <f>IF('GACE Math 201'!B724="","",'SAT M to CBEST M'!$A$2+'SAT M to CBEST M'!$B$2*F724)</f>
        <v/>
      </c>
      <c r="N724" s="11" t="str">
        <f>IF('GACE Math 201'!B724="","", IF(M724&lt;20, 20, IF(M724&gt;80, 80, M724)))</f>
        <v/>
      </c>
    </row>
    <row r="725" spans="1:14" x14ac:dyDescent="0.25">
      <c r="A725" s="11">
        <v>724</v>
      </c>
      <c r="B725" s="30"/>
      <c r="C725" s="25" t="str">
        <f t="shared" si="99"/>
        <v/>
      </c>
      <c r="D725" s="25" t="str">
        <f t="shared" si="103"/>
        <v/>
      </c>
      <c r="E725" s="25" t="str">
        <f t="shared" si="104"/>
        <v/>
      </c>
      <c r="F725" s="11" t="str">
        <f>IF('GACE Math 201'!E725="","",IF('GACE Math 201'!E725&lt;'ACT M to SAT M'!$A$2,'ACT M to SAT M'!$B$2,IF('GACE Math 201'!E725&gt;'ACT M to SAT M'!A$28,'ACT M to SAT M'!B$28,VLOOKUP(E725,'ACT M to SAT M'!A:B,2,FALSE))))</f>
        <v/>
      </c>
      <c r="G725" s="11" t="str">
        <f t="shared" si="100"/>
        <v/>
      </c>
      <c r="H725" s="11" t="str">
        <f t="shared" si="105"/>
        <v/>
      </c>
      <c r="I725" s="11" t="str">
        <f t="shared" si="101"/>
        <v/>
      </c>
      <c r="J725" s="11" t="str">
        <f t="shared" si="106"/>
        <v/>
      </c>
      <c r="K725" s="11" t="str">
        <f t="shared" si="102"/>
        <v/>
      </c>
      <c r="L725" s="11" t="str">
        <f t="shared" si="107"/>
        <v/>
      </c>
      <c r="M725" s="11" t="str">
        <f>IF('GACE Math 201'!B725="","",'SAT M to CBEST M'!$A$2+'SAT M to CBEST M'!$B$2*F725)</f>
        <v/>
      </c>
      <c r="N725" s="11" t="str">
        <f>IF('GACE Math 201'!B725="","", IF(M725&lt;20, 20, IF(M725&gt;80, 80, M725)))</f>
        <v/>
      </c>
    </row>
    <row r="726" spans="1:14" x14ac:dyDescent="0.25">
      <c r="A726" s="11">
        <v>725</v>
      </c>
      <c r="B726" s="30"/>
      <c r="C726" s="25" t="str">
        <f t="shared" si="99"/>
        <v/>
      </c>
      <c r="D726" s="25" t="str">
        <f t="shared" si="103"/>
        <v/>
      </c>
      <c r="E726" s="25" t="str">
        <f t="shared" si="104"/>
        <v/>
      </c>
      <c r="F726" s="11" t="str">
        <f>IF('GACE Math 201'!E726="","",IF('GACE Math 201'!E726&lt;'ACT M to SAT M'!$A$2,'ACT M to SAT M'!$B$2,IF('GACE Math 201'!E726&gt;'ACT M to SAT M'!A$28,'ACT M to SAT M'!B$28,VLOOKUP(E726,'ACT M to SAT M'!A:B,2,FALSE))))</f>
        <v/>
      </c>
      <c r="G726" s="11" t="str">
        <f t="shared" si="100"/>
        <v/>
      </c>
      <c r="H726" s="11" t="str">
        <f t="shared" si="105"/>
        <v/>
      </c>
      <c r="I726" s="11" t="str">
        <f t="shared" si="101"/>
        <v/>
      </c>
      <c r="J726" s="11" t="str">
        <f t="shared" si="106"/>
        <v/>
      </c>
      <c r="K726" s="11" t="str">
        <f t="shared" si="102"/>
        <v/>
      </c>
      <c r="L726" s="11" t="str">
        <f t="shared" si="107"/>
        <v/>
      </c>
      <c r="M726" s="11" t="str">
        <f>IF('GACE Math 201'!B726="","",'SAT M to CBEST M'!$A$2+'SAT M to CBEST M'!$B$2*F726)</f>
        <v/>
      </c>
      <c r="N726" s="11" t="str">
        <f>IF('GACE Math 201'!B726="","", IF(M726&lt;20, 20, IF(M726&gt;80, 80, M726)))</f>
        <v/>
      </c>
    </row>
    <row r="727" spans="1:14" x14ac:dyDescent="0.25">
      <c r="A727" s="11">
        <v>726</v>
      </c>
      <c r="B727" s="30"/>
      <c r="C727" s="25" t="str">
        <f t="shared" si="99"/>
        <v/>
      </c>
      <c r="D727" s="25" t="str">
        <f t="shared" si="103"/>
        <v/>
      </c>
      <c r="E727" s="25" t="str">
        <f t="shared" si="104"/>
        <v/>
      </c>
      <c r="F727" s="11" t="str">
        <f>IF('GACE Math 201'!E727="","",IF('GACE Math 201'!E727&lt;'ACT M to SAT M'!$A$2,'ACT M to SAT M'!$B$2,IF('GACE Math 201'!E727&gt;'ACT M to SAT M'!A$28,'ACT M to SAT M'!B$28,VLOOKUP(E727,'ACT M to SAT M'!A:B,2,FALSE))))</f>
        <v/>
      </c>
      <c r="G727" s="11" t="str">
        <f t="shared" si="100"/>
        <v/>
      </c>
      <c r="H727" s="11" t="str">
        <f t="shared" si="105"/>
        <v/>
      </c>
      <c r="I727" s="11" t="str">
        <f t="shared" si="101"/>
        <v/>
      </c>
      <c r="J727" s="11" t="str">
        <f t="shared" si="106"/>
        <v/>
      </c>
      <c r="K727" s="11" t="str">
        <f t="shared" si="102"/>
        <v/>
      </c>
      <c r="L727" s="11" t="str">
        <f t="shared" si="107"/>
        <v/>
      </c>
      <c r="M727" s="11" t="str">
        <f>IF('GACE Math 201'!B727="","",'SAT M to CBEST M'!$A$2+'SAT M to CBEST M'!$B$2*F727)</f>
        <v/>
      </c>
      <c r="N727" s="11" t="str">
        <f>IF('GACE Math 201'!B727="","", IF(M727&lt;20, 20, IF(M727&gt;80, 80, M727)))</f>
        <v/>
      </c>
    </row>
    <row r="728" spans="1:14" x14ac:dyDescent="0.25">
      <c r="A728" s="11">
        <v>727</v>
      </c>
      <c r="B728" s="30"/>
      <c r="C728" s="25" t="str">
        <f t="shared" si="99"/>
        <v/>
      </c>
      <c r="D728" s="25" t="str">
        <f t="shared" si="103"/>
        <v/>
      </c>
      <c r="E728" s="25" t="str">
        <f t="shared" si="104"/>
        <v/>
      </c>
      <c r="F728" s="11" t="str">
        <f>IF('GACE Math 201'!E728="","",IF('GACE Math 201'!E728&lt;'ACT M to SAT M'!$A$2,'ACT M to SAT M'!$B$2,IF('GACE Math 201'!E728&gt;'ACT M to SAT M'!A$28,'ACT M to SAT M'!B$28,VLOOKUP(E728,'ACT M to SAT M'!A:B,2,FALSE))))</f>
        <v/>
      </c>
      <c r="G728" s="11" t="str">
        <f t="shared" si="100"/>
        <v/>
      </c>
      <c r="H728" s="11" t="str">
        <f t="shared" si="105"/>
        <v/>
      </c>
      <c r="I728" s="11" t="str">
        <f t="shared" si="101"/>
        <v/>
      </c>
      <c r="J728" s="11" t="str">
        <f t="shared" si="106"/>
        <v/>
      </c>
      <c r="K728" s="11" t="str">
        <f t="shared" si="102"/>
        <v/>
      </c>
      <c r="L728" s="11" t="str">
        <f t="shared" si="107"/>
        <v/>
      </c>
      <c r="M728" s="11" t="str">
        <f>IF('GACE Math 201'!B728="","",'SAT M to CBEST M'!$A$2+'SAT M to CBEST M'!$B$2*F728)</f>
        <v/>
      </c>
      <c r="N728" s="11" t="str">
        <f>IF('GACE Math 201'!B728="","", IF(M728&lt;20, 20, IF(M728&gt;80, 80, M728)))</f>
        <v/>
      </c>
    </row>
    <row r="729" spans="1:14" x14ac:dyDescent="0.25">
      <c r="A729" s="11">
        <v>728</v>
      </c>
      <c r="B729" s="30"/>
      <c r="C729" s="25" t="str">
        <f t="shared" si="99"/>
        <v/>
      </c>
      <c r="D729" s="25" t="str">
        <f t="shared" si="103"/>
        <v/>
      </c>
      <c r="E729" s="25" t="str">
        <f t="shared" si="104"/>
        <v/>
      </c>
      <c r="F729" s="11" t="str">
        <f>IF('GACE Math 201'!E729="","",IF('GACE Math 201'!E729&lt;'ACT M to SAT M'!$A$2,'ACT M to SAT M'!$B$2,IF('GACE Math 201'!E729&gt;'ACT M to SAT M'!A$28,'ACT M to SAT M'!B$28,VLOOKUP(E729,'ACT M to SAT M'!A:B,2,FALSE))))</f>
        <v/>
      </c>
      <c r="G729" s="11" t="str">
        <f t="shared" si="100"/>
        <v/>
      </c>
      <c r="H729" s="11" t="str">
        <f t="shared" si="105"/>
        <v/>
      </c>
      <c r="I729" s="11" t="str">
        <f t="shared" si="101"/>
        <v/>
      </c>
      <c r="J729" s="11" t="str">
        <f t="shared" si="106"/>
        <v/>
      </c>
      <c r="K729" s="11" t="str">
        <f t="shared" si="102"/>
        <v/>
      </c>
      <c r="L729" s="11" t="str">
        <f t="shared" si="107"/>
        <v/>
      </c>
      <c r="M729" s="11" t="str">
        <f>IF('GACE Math 201'!B729="","",'SAT M to CBEST M'!$A$2+'SAT M to CBEST M'!$B$2*F729)</f>
        <v/>
      </c>
      <c r="N729" s="11" t="str">
        <f>IF('GACE Math 201'!B729="","", IF(M729&lt;20, 20, IF(M729&gt;80, 80, M729)))</f>
        <v/>
      </c>
    </row>
    <row r="730" spans="1:14" x14ac:dyDescent="0.25">
      <c r="A730" s="11">
        <v>729</v>
      </c>
      <c r="B730" s="30"/>
      <c r="C730" s="25" t="str">
        <f t="shared" si="99"/>
        <v/>
      </c>
      <c r="D730" s="25" t="str">
        <f t="shared" si="103"/>
        <v/>
      </c>
      <c r="E730" s="25" t="str">
        <f t="shared" si="104"/>
        <v/>
      </c>
      <c r="F730" s="11" t="str">
        <f>IF('GACE Math 201'!E730="","",IF('GACE Math 201'!E730&lt;'ACT M to SAT M'!$A$2,'ACT M to SAT M'!$B$2,IF('GACE Math 201'!E730&gt;'ACT M to SAT M'!A$28,'ACT M to SAT M'!B$28,VLOOKUP(E730,'ACT M to SAT M'!A:B,2,FALSE))))</f>
        <v/>
      </c>
      <c r="G730" s="11" t="str">
        <f t="shared" si="100"/>
        <v/>
      </c>
      <c r="H730" s="11" t="str">
        <f t="shared" si="105"/>
        <v/>
      </c>
      <c r="I730" s="11" t="str">
        <f t="shared" si="101"/>
        <v/>
      </c>
      <c r="J730" s="11" t="str">
        <f t="shared" si="106"/>
        <v/>
      </c>
      <c r="K730" s="11" t="str">
        <f t="shared" si="102"/>
        <v/>
      </c>
      <c r="L730" s="11" t="str">
        <f t="shared" si="107"/>
        <v/>
      </c>
      <c r="M730" s="11" t="str">
        <f>IF('GACE Math 201'!B730="","",'SAT M to CBEST M'!$A$2+'SAT M to CBEST M'!$B$2*F730)</f>
        <v/>
      </c>
      <c r="N730" s="11" t="str">
        <f>IF('GACE Math 201'!B730="","", IF(M730&lt;20, 20, IF(M730&gt;80, 80, M730)))</f>
        <v/>
      </c>
    </row>
    <row r="731" spans="1:14" x14ac:dyDescent="0.25">
      <c r="A731" s="11">
        <v>730</v>
      </c>
      <c r="B731" s="30"/>
      <c r="C731" s="25" t="str">
        <f t="shared" si="99"/>
        <v/>
      </c>
      <c r="D731" s="25" t="str">
        <f t="shared" si="103"/>
        <v/>
      </c>
      <c r="E731" s="25" t="str">
        <f t="shared" si="104"/>
        <v/>
      </c>
      <c r="F731" s="11" t="str">
        <f>IF('GACE Math 201'!E731="","",IF('GACE Math 201'!E731&lt;'ACT M to SAT M'!$A$2,'ACT M to SAT M'!$B$2,IF('GACE Math 201'!E731&gt;'ACT M to SAT M'!A$28,'ACT M to SAT M'!B$28,VLOOKUP(E731,'ACT M to SAT M'!A:B,2,FALSE))))</f>
        <v/>
      </c>
      <c r="G731" s="11" t="str">
        <f t="shared" si="100"/>
        <v/>
      </c>
      <c r="H731" s="11" t="str">
        <f t="shared" si="105"/>
        <v/>
      </c>
      <c r="I731" s="11" t="str">
        <f t="shared" si="101"/>
        <v/>
      </c>
      <c r="J731" s="11" t="str">
        <f t="shared" si="106"/>
        <v/>
      </c>
      <c r="K731" s="11" t="str">
        <f t="shared" si="102"/>
        <v/>
      </c>
      <c r="L731" s="11" t="str">
        <f t="shared" si="107"/>
        <v/>
      </c>
      <c r="M731" s="11" t="str">
        <f>IF('GACE Math 201'!B731="","",'SAT M to CBEST M'!$A$2+'SAT M to CBEST M'!$B$2*F731)</f>
        <v/>
      </c>
      <c r="N731" s="11" t="str">
        <f>IF('GACE Math 201'!B731="","", IF(M731&lt;20, 20, IF(M731&gt;80, 80, M731)))</f>
        <v/>
      </c>
    </row>
    <row r="732" spans="1:14" x14ac:dyDescent="0.25">
      <c r="A732" s="11">
        <v>731</v>
      </c>
      <c r="B732" s="30"/>
      <c r="C732" s="25" t="str">
        <f t="shared" si="99"/>
        <v/>
      </c>
      <c r="D732" s="25" t="str">
        <f t="shared" si="103"/>
        <v/>
      </c>
      <c r="E732" s="25" t="str">
        <f t="shared" si="104"/>
        <v/>
      </c>
      <c r="F732" s="11" t="str">
        <f>IF('GACE Math 201'!E732="","",IF('GACE Math 201'!E732&lt;'ACT M to SAT M'!$A$2,'ACT M to SAT M'!$B$2,IF('GACE Math 201'!E732&gt;'ACT M to SAT M'!A$28,'ACT M to SAT M'!B$28,VLOOKUP(E732,'ACT M to SAT M'!A:B,2,FALSE))))</f>
        <v/>
      </c>
      <c r="G732" s="11" t="str">
        <f t="shared" si="100"/>
        <v/>
      </c>
      <c r="H732" s="11" t="str">
        <f t="shared" si="105"/>
        <v/>
      </c>
      <c r="I732" s="11" t="str">
        <f t="shared" si="101"/>
        <v/>
      </c>
      <c r="J732" s="11" t="str">
        <f t="shared" si="106"/>
        <v/>
      </c>
      <c r="K732" s="11" t="str">
        <f t="shared" si="102"/>
        <v/>
      </c>
      <c r="L732" s="11" t="str">
        <f t="shared" si="107"/>
        <v/>
      </c>
      <c r="M732" s="11" t="str">
        <f>IF('GACE Math 201'!B732="","",'SAT M to CBEST M'!$A$2+'SAT M to CBEST M'!$B$2*F732)</f>
        <v/>
      </c>
      <c r="N732" s="11" t="str">
        <f>IF('GACE Math 201'!B732="","", IF(M732&lt;20, 20, IF(M732&gt;80, 80, M732)))</f>
        <v/>
      </c>
    </row>
    <row r="733" spans="1:14" x14ac:dyDescent="0.25">
      <c r="A733" s="11">
        <v>732</v>
      </c>
      <c r="B733" s="30"/>
      <c r="C733" s="25" t="str">
        <f t="shared" si="99"/>
        <v/>
      </c>
      <c r="D733" s="25" t="str">
        <f t="shared" si="103"/>
        <v/>
      </c>
      <c r="E733" s="25" t="str">
        <f t="shared" si="104"/>
        <v/>
      </c>
      <c r="F733" s="11" t="str">
        <f>IF('GACE Math 201'!E733="","",IF('GACE Math 201'!E733&lt;'ACT M to SAT M'!$A$2,'ACT M to SAT M'!$B$2,IF('GACE Math 201'!E733&gt;'ACT M to SAT M'!A$28,'ACT M to SAT M'!B$28,VLOOKUP(E733,'ACT M to SAT M'!A:B,2,FALSE))))</f>
        <v/>
      </c>
      <c r="G733" s="11" t="str">
        <f t="shared" si="100"/>
        <v/>
      </c>
      <c r="H733" s="11" t="str">
        <f t="shared" si="105"/>
        <v/>
      </c>
      <c r="I733" s="11" t="str">
        <f t="shared" si="101"/>
        <v/>
      </c>
      <c r="J733" s="11" t="str">
        <f t="shared" si="106"/>
        <v/>
      </c>
      <c r="K733" s="11" t="str">
        <f t="shared" si="102"/>
        <v/>
      </c>
      <c r="L733" s="11" t="str">
        <f t="shared" si="107"/>
        <v/>
      </c>
      <c r="M733" s="11" t="str">
        <f>IF('GACE Math 201'!B733="","",'SAT M to CBEST M'!$A$2+'SAT M to CBEST M'!$B$2*F733)</f>
        <v/>
      </c>
      <c r="N733" s="11" t="str">
        <f>IF('GACE Math 201'!B733="","", IF(M733&lt;20, 20, IF(M733&gt;80, 80, M733)))</f>
        <v/>
      </c>
    </row>
    <row r="734" spans="1:14" x14ac:dyDescent="0.25">
      <c r="A734" s="11">
        <v>733</v>
      </c>
      <c r="B734" s="30"/>
      <c r="C734" s="25" t="str">
        <f t="shared" si="99"/>
        <v/>
      </c>
      <c r="D734" s="25" t="str">
        <f t="shared" si="103"/>
        <v/>
      </c>
      <c r="E734" s="25" t="str">
        <f t="shared" si="104"/>
        <v/>
      </c>
      <c r="F734" s="11" t="str">
        <f>IF('GACE Math 201'!E734="","",IF('GACE Math 201'!E734&lt;'ACT M to SAT M'!$A$2,'ACT M to SAT M'!$B$2,IF('GACE Math 201'!E734&gt;'ACT M to SAT M'!A$28,'ACT M to SAT M'!B$28,VLOOKUP(E734,'ACT M to SAT M'!A:B,2,FALSE))))</f>
        <v/>
      </c>
      <c r="G734" s="11" t="str">
        <f t="shared" si="100"/>
        <v/>
      </c>
      <c r="H734" s="11" t="str">
        <f t="shared" si="105"/>
        <v/>
      </c>
      <c r="I734" s="11" t="str">
        <f t="shared" si="101"/>
        <v/>
      </c>
      <c r="J734" s="11" t="str">
        <f t="shared" si="106"/>
        <v/>
      </c>
      <c r="K734" s="11" t="str">
        <f t="shared" si="102"/>
        <v/>
      </c>
      <c r="L734" s="11" t="str">
        <f t="shared" si="107"/>
        <v/>
      </c>
      <c r="M734" s="11" t="str">
        <f>IF('GACE Math 201'!B734="","",'SAT M to CBEST M'!$A$2+'SAT M to CBEST M'!$B$2*F734)</f>
        <v/>
      </c>
      <c r="N734" s="11" t="str">
        <f>IF('GACE Math 201'!B734="","", IF(M734&lt;20, 20, IF(M734&gt;80, 80, M734)))</f>
        <v/>
      </c>
    </row>
    <row r="735" spans="1:14" x14ac:dyDescent="0.25">
      <c r="A735" s="11">
        <v>734</v>
      </c>
      <c r="B735" s="30"/>
      <c r="C735" s="25" t="str">
        <f t="shared" si="99"/>
        <v/>
      </c>
      <c r="D735" s="25" t="str">
        <f t="shared" si="103"/>
        <v/>
      </c>
      <c r="E735" s="25" t="str">
        <f t="shared" si="104"/>
        <v/>
      </c>
      <c r="F735" s="11" t="str">
        <f>IF('GACE Math 201'!E735="","",IF('GACE Math 201'!E735&lt;'ACT M to SAT M'!$A$2,'ACT M to SAT M'!$B$2,IF('GACE Math 201'!E735&gt;'ACT M to SAT M'!A$28,'ACT M to SAT M'!B$28,VLOOKUP(E735,'ACT M to SAT M'!A:B,2,FALSE))))</f>
        <v/>
      </c>
      <c r="G735" s="11" t="str">
        <f t="shared" si="100"/>
        <v/>
      </c>
      <c r="H735" s="11" t="str">
        <f t="shared" si="105"/>
        <v/>
      </c>
      <c r="I735" s="11" t="str">
        <f t="shared" si="101"/>
        <v/>
      </c>
      <c r="J735" s="11" t="str">
        <f t="shared" si="106"/>
        <v/>
      </c>
      <c r="K735" s="11" t="str">
        <f t="shared" si="102"/>
        <v/>
      </c>
      <c r="L735" s="11" t="str">
        <f t="shared" si="107"/>
        <v/>
      </c>
      <c r="M735" s="11" t="str">
        <f>IF('GACE Math 201'!B735="","",'SAT M to CBEST M'!$A$2+'SAT M to CBEST M'!$B$2*F735)</f>
        <v/>
      </c>
      <c r="N735" s="11" t="str">
        <f>IF('GACE Math 201'!B735="","", IF(M735&lt;20, 20, IF(M735&gt;80, 80, M735)))</f>
        <v/>
      </c>
    </row>
    <row r="736" spans="1:14" x14ac:dyDescent="0.25">
      <c r="A736" s="11">
        <v>735</v>
      </c>
      <c r="B736" s="30"/>
      <c r="C736" s="25" t="str">
        <f t="shared" si="99"/>
        <v/>
      </c>
      <c r="D736" s="25" t="str">
        <f t="shared" si="103"/>
        <v/>
      </c>
      <c r="E736" s="25" t="str">
        <f t="shared" si="104"/>
        <v/>
      </c>
      <c r="F736" s="11" t="str">
        <f>IF('GACE Math 201'!E736="","",IF('GACE Math 201'!E736&lt;'ACT M to SAT M'!$A$2,'ACT M to SAT M'!$B$2,IF('GACE Math 201'!E736&gt;'ACT M to SAT M'!A$28,'ACT M to SAT M'!B$28,VLOOKUP(E736,'ACT M to SAT M'!A:B,2,FALSE))))</f>
        <v/>
      </c>
      <c r="G736" s="11" t="str">
        <f t="shared" si="100"/>
        <v/>
      </c>
      <c r="H736" s="11" t="str">
        <f t="shared" si="105"/>
        <v/>
      </c>
      <c r="I736" s="11" t="str">
        <f t="shared" si="101"/>
        <v/>
      </c>
      <c r="J736" s="11" t="str">
        <f t="shared" si="106"/>
        <v/>
      </c>
      <c r="K736" s="11" t="str">
        <f t="shared" si="102"/>
        <v/>
      </c>
      <c r="L736" s="11" t="str">
        <f t="shared" si="107"/>
        <v/>
      </c>
      <c r="M736" s="11" t="str">
        <f>IF('GACE Math 201'!B736="","",'SAT M to CBEST M'!$A$2+'SAT M to CBEST M'!$B$2*F736)</f>
        <v/>
      </c>
      <c r="N736" s="11" t="str">
        <f>IF('GACE Math 201'!B736="","", IF(M736&lt;20, 20, IF(M736&gt;80, 80, M736)))</f>
        <v/>
      </c>
    </row>
    <row r="737" spans="1:14" x14ac:dyDescent="0.25">
      <c r="A737" s="11">
        <v>736</v>
      </c>
      <c r="B737" s="30"/>
      <c r="C737" s="25" t="str">
        <f t="shared" si="99"/>
        <v/>
      </c>
      <c r="D737" s="25" t="str">
        <f t="shared" si="103"/>
        <v/>
      </c>
      <c r="E737" s="25" t="str">
        <f t="shared" si="104"/>
        <v/>
      </c>
      <c r="F737" s="11" t="str">
        <f>IF('GACE Math 201'!E737="","",IF('GACE Math 201'!E737&lt;'ACT M to SAT M'!$A$2,'ACT M to SAT M'!$B$2,IF('GACE Math 201'!E737&gt;'ACT M to SAT M'!A$28,'ACT M to SAT M'!B$28,VLOOKUP(E737,'ACT M to SAT M'!A:B,2,FALSE))))</f>
        <v/>
      </c>
      <c r="G737" s="11" t="str">
        <f t="shared" si="100"/>
        <v/>
      </c>
      <c r="H737" s="11" t="str">
        <f t="shared" si="105"/>
        <v/>
      </c>
      <c r="I737" s="11" t="str">
        <f t="shared" si="101"/>
        <v/>
      </c>
      <c r="J737" s="11" t="str">
        <f t="shared" si="106"/>
        <v/>
      </c>
      <c r="K737" s="11" t="str">
        <f t="shared" si="102"/>
        <v/>
      </c>
      <c r="L737" s="11" t="str">
        <f t="shared" si="107"/>
        <v/>
      </c>
      <c r="M737" s="11" t="str">
        <f>IF('GACE Math 201'!B737="","",'SAT M to CBEST M'!$A$2+'SAT M to CBEST M'!$B$2*F737)</f>
        <v/>
      </c>
      <c r="N737" s="11" t="str">
        <f>IF('GACE Math 201'!B737="","", IF(M737&lt;20, 20, IF(M737&gt;80, 80, M737)))</f>
        <v/>
      </c>
    </row>
    <row r="738" spans="1:14" x14ac:dyDescent="0.25">
      <c r="A738" s="11">
        <v>737</v>
      </c>
      <c r="B738" s="30"/>
      <c r="C738" s="25" t="str">
        <f t="shared" si="99"/>
        <v/>
      </c>
      <c r="D738" s="25" t="str">
        <f t="shared" si="103"/>
        <v/>
      </c>
      <c r="E738" s="25" t="str">
        <f t="shared" si="104"/>
        <v/>
      </c>
      <c r="F738" s="11" t="str">
        <f>IF('GACE Math 201'!E738="","",IF('GACE Math 201'!E738&lt;'ACT M to SAT M'!$A$2,'ACT M to SAT M'!$B$2,IF('GACE Math 201'!E738&gt;'ACT M to SAT M'!A$28,'ACT M to SAT M'!B$28,VLOOKUP(E738,'ACT M to SAT M'!A:B,2,FALSE))))</f>
        <v/>
      </c>
      <c r="G738" s="11" t="str">
        <f t="shared" si="100"/>
        <v/>
      </c>
      <c r="H738" s="11" t="str">
        <f t="shared" si="105"/>
        <v/>
      </c>
      <c r="I738" s="11" t="str">
        <f t="shared" si="101"/>
        <v/>
      </c>
      <c r="J738" s="11" t="str">
        <f t="shared" si="106"/>
        <v/>
      </c>
      <c r="K738" s="11" t="str">
        <f t="shared" si="102"/>
        <v/>
      </c>
      <c r="L738" s="11" t="str">
        <f t="shared" si="107"/>
        <v/>
      </c>
      <c r="M738" s="11" t="str">
        <f>IF('GACE Math 201'!B738="","",'SAT M to CBEST M'!$A$2+'SAT M to CBEST M'!$B$2*F738)</f>
        <v/>
      </c>
      <c r="N738" s="11" t="str">
        <f>IF('GACE Math 201'!B738="","", IF(M738&lt;20, 20, IF(M738&gt;80, 80, M738)))</f>
        <v/>
      </c>
    </row>
    <row r="739" spans="1:14" x14ac:dyDescent="0.25">
      <c r="A739" s="11">
        <v>738</v>
      </c>
      <c r="B739" s="30"/>
      <c r="C739" s="25" t="str">
        <f t="shared" si="99"/>
        <v/>
      </c>
      <c r="D739" s="25" t="str">
        <f t="shared" si="103"/>
        <v/>
      </c>
      <c r="E739" s="25" t="str">
        <f t="shared" si="104"/>
        <v/>
      </c>
      <c r="F739" s="11" t="str">
        <f>IF('GACE Math 201'!E739="","",IF('GACE Math 201'!E739&lt;'ACT M to SAT M'!$A$2,'ACT M to SAT M'!$B$2,IF('GACE Math 201'!E739&gt;'ACT M to SAT M'!A$28,'ACT M to SAT M'!B$28,VLOOKUP(E739,'ACT M to SAT M'!A:B,2,FALSE))))</f>
        <v/>
      </c>
      <c r="G739" s="11" t="str">
        <f t="shared" si="100"/>
        <v/>
      </c>
      <c r="H739" s="11" t="str">
        <f t="shared" si="105"/>
        <v/>
      </c>
      <c r="I739" s="11" t="str">
        <f t="shared" si="101"/>
        <v/>
      </c>
      <c r="J739" s="11" t="str">
        <f t="shared" si="106"/>
        <v/>
      </c>
      <c r="K739" s="11" t="str">
        <f t="shared" si="102"/>
        <v/>
      </c>
      <c r="L739" s="11" t="str">
        <f t="shared" si="107"/>
        <v/>
      </c>
      <c r="M739" s="11" t="str">
        <f>IF('GACE Math 201'!B739="","",'SAT M to CBEST M'!$A$2+'SAT M to CBEST M'!$B$2*F739)</f>
        <v/>
      </c>
      <c r="N739" s="11" t="str">
        <f>IF('GACE Math 201'!B739="","", IF(M739&lt;20, 20, IF(M739&gt;80, 80, M739)))</f>
        <v/>
      </c>
    </row>
    <row r="740" spans="1:14" x14ac:dyDescent="0.25">
      <c r="A740" s="11">
        <v>739</v>
      </c>
      <c r="B740" s="30"/>
      <c r="C740" s="25" t="str">
        <f t="shared" si="99"/>
        <v/>
      </c>
      <c r="D740" s="25" t="str">
        <f t="shared" si="103"/>
        <v/>
      </c>
      <c r="E740" s="25" t="str">
        <f t="shared" si="104"/>
        <v/>
      </c>
      <c r="F740" s="11" t="str">
        <f>IF('GACE Math 201'!E740="","",IF('GACE Math 201'!E740&lt;'ACT M to SAT M'!$A$2,'ACT M to SAT M'!$B$2,IF('GACE Math 201'!E740&gt;'ACT M to SAT M'!A$28,'ACT M to SAT M'!B$28,VLOOKUP(E740,'ACT M to SAT M'!A:B,2,FALSE))))</f>
        <v/>
      </c>
      <c r="G740" s="11" t="str">
        <f t="shared" si="100"/>
        <v/>
      </c>
      <c r="H740" s="11" t="str">
        <f t="shared" si="105"/>
        <v/>
      </c>
      <c r="I740" s="11" t="str">
        <f t="shared" si="101"/>
        <v/>
      </c>
      <c r="J740" s="11" t="str">
        <f t="shared" si="106"/>
        <v/>
      </c>
      <c r="K740" s="11" t="str">
        <f t="shared" si="102"/>
        <v/>
      </c>
      <c r="L740" s="11" t="str">
        <f t="shared" si="107"/>
        <v/>
      </c>
      <c r="M740" s="11" t="str">
        <f>IF('GACE Math 201'!B740="","",'SAT M to CBEST M'!$A$2+'SAT M to CBEST M'!$B$2*F740)</f>
        <v/>
      </c>
      <c r="N740" s="11" t="str">
        <f>IF('GACE Math 201'!B740="","", IF(M740&lt;20, 20, IF(M740&gt;80, 80, M740)))</f>
        <v/>
      </c>
    </row>
    <row r="741" spans="1:14" x14ac:dyDescent="0.25">
      <c r="A741" s="11">
        <v>740</v>
      </c>
      <c r="B741" s="30"/>
      <c r="C741" s="25" t="str">
        <f t="shared" si="99"/>
        <v/>
      </c>
      <c r="D741" s="25" t="str">
        <f t="shared" si="103"/>
        <v/>
      </c>
      <c r="E741" s="25" t="str">
        <f t="shared" si="104"/>
        <v/>
      </c>
      <c r="F741" s="11" t="str">
        <f>IF('GACE Math 201'!E741="","",IF('GACE Math 201'!E741&lt;'ACT M to SAT M'!$A$2,'ACT M to SAT M'!$B$2,IF('GACE Math 201'!E741&gt;'ACT M to SAT M'!A$28,'ACT M to SAT M'!B$28,VLOOKUP(E741,'ACT M to SAT M'!A:B,2,FALSE))))</f>
        <v/>
      </c>
      <c r="G741" s="11" t="str">
        <f t="shared" si="100"/>
        <v/>
      </c>
      <c r="H741" s="11" t="str">
        <f t="shared" si="105"/>
        <v/>
      </c>
      <c r="I741" s="11" t="str">
        <f t="shared" si="101"/>
        <v/>
      </c>
      <c r="J741" s="11" t="str">
        <f t="shared" si="106"/>
        <v/>
      </c>
      <c r="K741" s="11" t="str">
        <f t="shared" si="102"/>
        <v/>
      </c>
      <c r="L741" s="11" t="str">
        <f t="shared" si="107"/>
        <v/>
      </c>
      <c r="M741" s="11" t="str">
        <f>IF('GACE Math 201'!B741="","",'SAT M to CBEST M'!$A$2+'SAT M to CBEST M'!$B$2*F741)</f>
        <v/>
      </c>
      <c r="N741" s="11" t="str">
        <f>IF('GACE Math 201'!B741="","", IF(M741&lt;20, 20, IF(M741&gt;80, 80, M741)))</f>
        <v/>
      </c>
    </row>
    <row r="742" spans="1:14" x14ac:dyDescent="0.25">
      <c r="A742" s="11">
        <v>741</v>
      </c>
      <c r="B742" s="30"/>
      <c r="C742" s="25" t="str">
        <f t="shared" si="99"/>
        <v/>
      </c>
      <c r="D742" s="25" t="str">
        <f t="shared" si="103"/>
        <v/>
      </c>
      <c r="E742" s="25" t="str">
        <f t="shared" si="104"/>
        <v/>
      </c>
      <c r="F742" s="11" t="str">
        <f>IF('GACE Math 201'!E742="","",IF('GACE Math 201'!E742&lt;'ACT M to SAT M'!$A$2,'ACT M to SAT M'!$B$2,IF('GACE Math 201'!E742&gt;'ACT M to SAT M'!A$28,'ACT M to SAT M'!B$28,VLOOKUP(E742,'ACT M to SAT M'!A:B,2,FALSE))))</f>
        <v/>
      </c>
      <c r="G742" s="11" t="str">
        <f t="shared" si="100"/>
        <v/>
      </c>
      <c r="H742" s="11" t="str">
        <f t="shared" si="105"/>
        <v/>
      </c>
      <c r="I742" s="11" t="str">
        <f t="shared" si="101"/>
        <v/>
      </c>
      <c r="J742" s="11" t="str">
        <f t="shared" si="106"/>
        <v/>
      </c>
      <c r="K742" s="11" t="str">
        <f t="shared" si="102"/>
        <v/>
      </c>
      <c r="L742" s="11" t="str">
        <f t="shared" si="107"/>
        <v/>
      </c>
      <c r="M742" s="11" t="str">
        <f>IF('GACE Math 201'!B742="","",'SAT M to CBEST M'!$A$2+'SAT M to CBEST M'!$B$2*F742)</f>
        <v/>
      </c>
      <c r="N742" s="11" t="str">
        <f>IF('GACE Math 201'!B742="","", IF(M742&lt;20, 20, IF(M742&gt;80, 80, M742)))</f>
        <v/>
      </c>
    </row>
    <row r="743" spans="1:14" x14ac:dyDescent="0.25">
      <c r="A743" s="11">
        <v>742</v>
      </c>
      <c r="B743" s="30"/>
      <c r="C743" s="25" t="str">
        <f t="shared" si="99"/>
        <v/>
      </c>
      <c r="D743" s="25" t="str">
        <f t="shared" si="103"/>
        <v/>
      </c>
      <c r="E743" s="25" t="str">
        <f t="shared" si="104"/>
        <v/>
      </c>
      <c r="F743" s="11" t="str">
        <f>IF('GACE Math 201'!E743="","",IF('GACE Math 201'!E743&lt;'ACT M to SAT M'!$A$2,'ACT M to SAT M'!$B$2,IF('GACE Math 201'!E743&gt;'ACT M to SAT M'!A$28,'ACT M to SAT M'!B$28,VLOOKUP(E743,'ACT M to SAT M'!A:B,2,FALSE))))</f>
        <v/>
      </c>
      <c r="G743" s="11" t="str">
        <f t="shared" si="100"/>
        <v/>
      </c>
      <c r="H743" s="11" t="str">
        <f t="shared" si="105"/>
        <v/>
      </c>
      <c r="I743" s="11" t="str">
        <f t="shared" si="101"/>
        <v/>
      </c>
      <c r="J743" s="11" t="str">
        <f t="shared" si="106"/>
        <v/>
      </c>
      <c r="K743" s="11" t="str">
        <f t="shared" si="102"/>
        <v/>
      </c>
      <c r="L743" s="11" t="str">
        <f t="shared" si="107"/>
        <v/>
      </c>
      <c r="M743" s="11" t="str">
        <f>IF('GACE Math 201'!B743="","",'SAT M to CBEST M'!$A$2+'SAT M to CBEST M'!$B$2*F743)</f>
        <v/>
      </c>
      <c r="N743" s="11" t="str">
        <f>IF('GACE Math 201'!B743="","", IF(M743&lt;20, 20, IF(M743&gt;80, 80, M743)))</f>
        <v/>
      </c>
    </row>
    <row r="744" spans="1:14" x14ac:dyDescent="0.25">
      <c r="A744" s="11">
        <v>743</v>
      </c>
      <c r="B744" s="30"/>
      <c r="C744" s="25" t="str">
        <f t="shared" si="99"/>
        <v/>
      </c>
      <c r="D744" s="25" t="str">
        <f t="shared" si="103"/>
        <v/>
      </c>
      <c r="E744" s="25" t="str">
        <f t="shared" si="104"/>
        <v/>
      </c>
      <c r="F744" s="11" t="str">
        <f>IF('GACE Math 201'!E744="","",IF('GACE Math 201'!E744&lt;'ACT M to SAT M'!$A$2,'ACT M to SAT M'!$B$2,IF('GACE Math 201'!E744&gt;'ACT M to SAT M'!A$28,'ACT M to SAT M'!B$28,VLOOKUP(E744,'ACT M to SAT M'!A:B,2,FALSE))))</f>
        <v/>
      </c>
      <c r="G744" s="11" t="str">
        <f t="shared" si="100"/>
        <v/>
      </c>
      <c r="H744" s="11" t="str">
        <f t="shared" si="105"/>
        <v/>
      </c>
      <c r="I744" s="11" t="str">
        <f t="shared" si="101"/>
        <v/>
      </c>
      <c r="J744" s="11" t="str">
        <f t="shared" si="106"/>
        <v/>
      </c>
      <c r="K744" s="11" t="str">
        <f t="shared" si="102"/>
        <v/>
      </c>
      <c r="L744" s="11" t="str">
        <f t="shared" si="107"/>
        <v/>
      </c>
      <c r="M744" s="11" t="str">
        <f>IF('GACE Math 201'!B744="","",'SAT M to CBEST M'!$A$2+'SAT M to CBEST M'!$B$2*F744)</f>
        <v/>
      </c>
      <c r="N744" s="11" t="str">
        <f>IF('GACE Math 201'!B744="","", IF(M744&lt;20, 20, IF(M744&gt;80, 80, M744)))</f>
        <v/>
      </c>
    </row>
    <row r="745" spans="1:14" x14ac:dyDescent="0.25">
      <c r="A745" s="11">
        <v>744</v>
      </c>
      <c r="B745" s="30"/>
      <c r="C745" s="25" t="str">
        <f t="shared" si="99"/>
        <v/>
      </c>
      <c r="D745" s="25" t="str">
        <f t="shared" si="103"/>
        <v/>
      </c>
      <c r="E745" s="25" t="str">
        <f t="shared" si="104"/>
        <v/>
      </c>
      <c r="F745" s="11" t="str">
        <f>IF('GACE Math 201'!E745="","",IF('GACE Math 201'!E745&lt;'ACT M to SAT M'!$A$2,'ACT M to SAT M'!$B$2,IF('GACE Math 201'!E745&gt;'ACT M to SAT M'!A$28,'ACT M to SAT M'!B$28,VLOOKUP(E745,'ACT M to SAT M'!A:B,2,FALSE))))</f>
        <v/>
      </c>
      <c r="G745" s="11" t="str">
        <f t="shared" si="100"/>
        <v/>
      </c>
      <c r="H745" s="11" t="str">
        <f t="shared" si="105"/>
        <v/>
      </c>
      <c r="I745" s="11" t="str">
        <f t="shared" si="101"/>
        <v/>
      </c>
      <c r="J745" s="11" t="str">
        <f t="shared" si="106"/>
        <v/>
      </c>
      <c r="K745" s="11" t="str">
        <f t="shared" si="102"/>
        <v/>
      </c>
      <c r="L745" s="11" t="str">
        <f t="shared" si="107"/>
        <v/>
      </c>
      <c r="M745" s="11" t="str">
        <f>IF('GACE Math 201'!B745="","",'SAT M to CBEST M'!$A$2+'SAT M to CBEST M'!$B$2*F745)</f>
        <v/>
      </c>
      <c r="N745" s="11" t="str">
        <f>IF('GACE Math 201'!B745="","", IF(M745&lt;20, 20, IF(M745&gt;80, 80, M745)))</f>
        <v/>
      </c>
    </row>
    <row r="746" spans="1:14" x14ac:dyDescent="0.25">
      <c r="A746" s="11">
        <v>745</v>
      </c>
      <c r="B746" s="30"/>
      <c r="C746" s="25" t="str">
        <f t="shared" si="99"/>
        <v/>
      </c>
      <c r="D746" s="25" t="str">
        <f t="shared" si="103"/>
        <v/>
      </c>
      <c r="E746" s="25" t="str">
        <f t="shared" si="104"/>
        <v/>
      </c>
      <c r="F746" s="11" t="str">
        <f>IF('GACE Math 201'!E746="","",IF('GACE Math 201'!E746&lt;'ACT M to SAT M'!$A$2,'ACT M to SAT M'!$B$2,IF('GACE Math 201'!E746&gt;'ACT M to SAT M'!A$28,'ACT M to SAT M'!B$28,VLOOKUP(E746,'ACT M to SAT M'!A:B,2,FALSE))))</f>
        <v/>
      </c>
      <c r="G746" s="11" t="str">
        <f t="shared" si="100"/>
        <v/>
      </c>
      <c r="H746" s="11" t="str">
        <f t="shared" si="105"/>
        <v/>
      </c>
      <c r="I746" s="11" t="str">
        <f t="shared" si="101"/>
        <v/>
      </c>
      <c r="J746" s="11" t="str">
        <f t="shared" si="106"/>
        <v/>
      </c>
      <c r="K746" s="11" t="str">
        <f t="shared" si="102"/>
        <v/>
      </c>
      <c r="L746" s="11" t="str">
        <f t="shared" si="107"/>
        <v/>
      </c>
      <c r="M746" s="11" t="str">
        <f>IF('GACE Math 201'!B746="","",'SAT M to CBEST M'!$A$2+'SAT M to CBEST M'!$B$2*F746)</f>
        <v/>
      </c>
      <c r="N746" s="11" t="str">
        <f>IF('GACE Math 201'!B746="","", IF(M746&lt;20, 20, IF(M746&gt;80, 80, M746)))</f>
        <v/>
      </c>
    </row>
    <row r="747" spans="1:14" x14ac:dyDescent="0.25">
      <c r="A747" s="11">
        <v>746</v>
      </c>
      <c r="B747" s="30"/>
      <c r="C747" s="25" t="str">
        <f t="shared" si="99"/>
        <v/>
      </c>
      <c r="D747" s="25" t="str">
        <f t="shared" si="103"/>
        <v/>
      </c>
      <c r="E747" s="25" t="str">
        <f t="shared" si="104"/>
        <v/>
      </c>
      <c r="F747" s="11" t="str">
        <f>IF('GACE Math 201'!E747="","",IF('GACE Math 201'!E747&lt;'ACT M to SAT M'!$A$2,'ACT M to SAT M'!$B$2,IF('GACE Math 201'!E747&gt;'ACT M to SAT M'!A$28,'ACT M to SAT M'!B$28,VLOOKUP(E747,'ACT M to SAT M'!A:B,2,FALSE))))</f>
        <v/>
      </c>
      <c r="G747" s="11" t="str">
        <f t="shared" si="100"/>
        <v/>
      </c>
      <c r="H747" s="11" t="str">
        <f t="shared" si="105"/>
        <v/>
      </c>
      <c r="I747" s="11" t="str">
        <f t="shared" si="101"/>
        <v/>
      </c>
      <c r="J747" s="11" t="str">
        <f t="shared" si="106"/>
        <v/>
      </c>
      <c r="K747" s="11" t="str">
        <f t="shared" si="102"/>
        <v/>
      </c>
      <c r="L747" s="11" t="str">
        <f t="shared" si="107"/>
        <v/>
      </c>
      <c r="M747" s="11" t="str">
        <f>IF('GACE Math 201'!B747="","",'SAT M to CBEST M'!$A$2+'SAT M to CBEST M'!$B$2*F747)</f>
        <v/>
      </c>
      <c r="N747" s="11" t="str">
        <f>IF('GACE Math 201'!B747="","", IF(M747&lt;20, 20, IF(M747&gt;80, 80, M747)))</f>
        <v/>
      </c>
    </row>
    <row r="748" spans="1:14" x14ac:dyDescent="0.25">
      <c r="A748" s="11">
        <v>747</v>
      </c>
      <c r="B748" s="30"/>
      <c r="C748" s="25" t="str">
        <f t="shared" si="99"/>
        <v/>
      </c>
      <c r="D748" s="25" t="str">
        <f t="shared" si="103"/>
        <v/>
      </c>
      <c r="E748" s="25" t="str">
        <f t="shared" si="104"/>
        <v/>
      </c>
      <c r="F748" s="11" t="str">
        <f>IF('GACE Math 201'!E748="","",IF('GACE Math 201'!E748&lt;'ACT M to SAT M'!$A$2,'ACT M to SAT M'!$B$2,IF('GACE Math 201'!E748&gt;'ACT M to SAT M'!A$28,'ACT M to SAT M'!B$28,VLOOKUP(E748,'ACT M to SAT M'!A:B,2,FALSE))))</f>
        <v/>
      </c>
      <c r="G748" s="11" t="str">
        <f t="shared" si="100"/>
        <v/>
      </c>
      <c r="H748" s="11" t="str">
        <f t="shared" si="105"/>
        <v/>
      </c>
      <c r="I748" s="11" t="str">
        <f t="shared" si="101"/>
        <v/>
      </c>
      <c r="J748" s="11" t="str">
        <f t="shared" si="106"/>
        <v/>
      </c>
      <c r="K748" s="11" t="str">
        <f t="shared" si="102"/>
        <v/>
      </c>
      <c r="L748" s="11" t="str">
        <f t="shared" si="107"/>
        <v/>
      </c>
      <c r="M748" s="11" t="str">
        <f>IF('GACE Math 201'!B748="","",'SAT M to CBEST M'!$A$2+'SAT M to CBEST M'!$B$2*F748)</f>
        <v/>
      </c>
      <c r="N748" s="11" t="str">
        <f>IF('GACE Math 201'!B748="","", IF(M748&lt;20, 20, IF(M748&gt;80, 80, M748)))</f>
        <v/>
      </c>
    </row>
    <row r="749" spans="1:14" x14ac:dyDescent="0.25">
      <c r="A749" s="11">
        <v>748</v>
      </c>
      <c r="B749" s="30"/>
      <c r="C749" s="25" t="str">
        <f t="shared" si="99"/>
        <v/>
      </c>
      <c r="D749" s="25" t="str">
        <f t="shared" si="103"/>
        <v/>
      </c>
      <c r="E749" s="25" t="str">
        <f t="shared" si="104"/>
        <v/>
      </c>
      <c r="F749" s="11" t="str">
        <f>IF('GACE Math 201'!E749="","",IF('GACE Math 201'!E749&lt;'ACT M to SAT M'!$A$2,'ACT M to SAT M'!$B$2,IF('GACE Math 201'!E749&gt;'ACT M to SAT M'!A$28,'ACT M to SAT M'!B$28,VLOOKUP(E749,'ACT M to SAT M'!A:B,2,FALSE))))</f>
        <v/>
      </c>
      <c r="G749" s="11" t="str">
        <f t="shared" si="100"/>
        <v/>
      </c>
      <c r="H749" s="11" t="str">
        <f t="shared" si="105"/>
        <v/>
      </c>
      <c r="I749" s="11" t="str">
        <f t="shared" si="101"/>
        <v/>
      </c>
      <c r="J749" s="11" t="str">
        <f t="shared" si="106"/>
        <v/>
      </c>
      <c r="K749" s="11" t="str">
        <f t="shared" si="102"/>
        <v/>
      </c>
      <c r="L749" s="11" t="str">
        <f t="shared" si="107"/>
        <v/>
      </c>
      <c r="M749" s="11" t="str">
        <f>IF('GACE Math 201'!B749="","",'SAT M to CBEST M'!$A$2+'SAT M to CBEST M'!$B$2*F749)</f>
        <v/>
      </c>
      <c r="N749" s="11" t="str">
        <f>IF('GACE Math 201'!B749="","", IF(M749&lt;20, 20, IF(M749&gt;80, 80, M749)))</f>
        <v/>
      </c>
    </row>
    <row r="750" spans="1:14" x14ac:dyDescent="0.25">
      <c r="A750" s="11">
        <v>749</v>
      </c>
      <c r="B750" s="30"/>
      <c r="C750" s="25" t="str">
        <f t="shared" si="99"/>
        <v/>
      </c>
      <c r="D750" s="25" t="str">
        <f t="shared" si="103"/>
        <v/>
      </c>
      <c r="E750" s="25" t="str">
        <f t="shared" si="104"/>
        <v/>
      </c>
      <c r="F750" s="11" t="str">
        <f>IF('GACE Math 201'!E750="","",IF('GACE Math 201'!E750&lt;'ACT M to SAT M'!$A$2,'ACT M to SAT M'!$B$2,IF('GACE Math 201'!E750&gt;'ACT M to SAT M'!A$28,'ACT M to SAT M'!B$28,VLOOKUP(E750,'ACT M to SAT M'!A:B,2,FALSE))))</f>
        <v/>
      </c>
      <c r="G750" s="11" t="str">
        <f t="shared" si="100"/>
        <v/>
      </c>
      <c r="H750" s="11" t="str">
        <f t="shared" si="105"/>
        <v/>
      </c>
      <c r="I750" s="11" t="str">
        <f t="shared" si="101"/>
        <v/>
      </c>
      <c r="J750" s="11" t="str">
        <f t="shared" si="106"/>
        <v/>
      </c>
      <c r="K750" s="11" t="str">
        <f t="shared" si="102"/>
        <v/>
      </c>
      <c r="L750" s="11" t="str">
        <f t="shared" si="107"/>
        <v/>
      </c>
      <c r="M750" s="11" t="str">
        <f>IF('GACE Math 201'!B750="","",'SAT M to CBEST M'!$A$2+'SAT M to CBEST M'!$B$2*F750)</f>
        <v/>
      </c>
      <c r="N750" s="11" t="str">
        <f>IF('GACE Math 201'!B750="","", IF(M750&lt;20, 20, IF(M750&gt;80, 80, M750)))</f>
        <v/>
      </c>
    </row>
    <row r="751" spans="1:14" x14ac:dyDescent="0.25">
      <c r="A751" s="11">
        <v>750</v>
      </c>
      <c r="B751" s="30"/>
      <c r="C751" s="25" t="str">
        <f t="shared" si="99"/>
        <v/>
      </c>
      <c r="D751" s="25" t="str">
        <f t="shared" si="103"/>
        <v/>
      </c>
      <c r="E751" s="25" t="str">
        <f t="shared" si="104"/>
        <v/>
      </c>
      <c r="F751" s="11" t="str">
        <f>IF('GACE Math 201'!E751="","",IF('GACE Math 201'!E751&lt;'ACT M to SAT M'!$A$2,'ACT M to SAT M'!$B$2,IF('GACE Math 201'!E751&gt;'ACT M to SAT M'!A$28,'ACT M to SAT M'!B$28,VLOOKUP(E751,'ACT M to SAT M'!A:B,2,FALSE))))</f>
        <v/>
      </c>
      <c r="G751" s="11" t="str">
        <f t="shared" si="100"/>
        <v/>
      </c>
      <c r="H751" s="11" t="str">
        <f t="shared" si="105"/>
        <v/>
      </c>
      <c r="I751" s="11" t="str">
        <f t="shared" si="101"/>
        <v/>
      </c>
      <c r="J751" s="11" t="str">
        <f t="shared" si="106"/>
        <v/>
      </c>
      <c r="K751" s="11" t="str">
        <f t="shared" si="102"/>
        <v/>
      </c>
      <c r="L751" s="11" t="str">
        <f t="shared" si="107"/>
        <v/>
      </c>
      <c r="M751" s="11" t="str">
        <f>IF('GACE Math 201'!B751="","",'SAT M to CBEST M'!$A$2+'SAT M to CBEST M'!$B$2*F751)</f>
        <v/>
      </c>
      <c r="N751" s="11" t="str">
        <f>IF('GACE Math 201'!B751="","", IF(M751&lt;20, 20, IF(M751&gt;80, 80, M751)))</f>
        <v/>
      </c>
    </row>
    <row r="752" spans="1:14" x14ac:dyDescent="0.25">
      <c r="A752" s="11">
        <v>751</v>
      </c>
      <c r="B752" s="30"/>
      <c r="C752" s="25" t="str">
        <f t="shared" si="99"/>
        <v/>
      </c>
      <c r="D752" s="25" t="str">
        <f t="shared" si="103"/>
        <v/>
      </c>
      <c r="E752" s="25" t="str">
        <f t="shared" si="104"/>
        <v/>
      </c>
      <c r="F752" s="11" t="str">
        <f>IF('GACE Math 201'!E752="","",IF('GACE Math 201'!E752&lt;'ACT M to SAT M'!$A$2,'ACT M to SAT M'!$B$2,IF('GACE Math 201'!E752&gt;'ACT M to SAT M'!A$28,'ACT M to SAT M'!B$28,VLOOKUP(E752,'ACT M to SAT M'!A:B,2,FALSE))))</f>
        <v/>
      </c>
      <c r="G752" s="11" t="str">
        <f t="shared" si="100"/>
        <v/>
      </c>
      <c r="H752" s="11" t="str">
        <f t="shared" si="105"/>
        <v/>
      </c>
      <c r="I752" s="11" t="str">
        <f t="shared" si="101"/>
        <v/>
      </c>
      <c r="J752" s="11" t="str">
        <f t="shared" si="106"/>
        <v/>
      </c>
      <c r="K752" s="11" t="str">
        <f t="shared" si="102"/>
        <v/>
      </c>
      <c r="L752" s="11" t="str">
        <f t="shared" si="107"/>
        <v/>
      </c>
      <c r="M752" s="11" t="str">
        <f>IF('GACE Math 201'!B752="","",'SAT M to CBEST M'!$A$2+'SAT M to CBEST M'!$B$2*F752)</f>
        <v/>
      </c>
      <c r="N752" s="11" t="str">
        <f>IF('GACE Math 201'!B752="","", IF(M752&lt;20, 20, IF(M752&gt;80, 80, M752)))</f>
        <v/>
      </c>
    </row>
    <row r="753" spans="1:14" x14ac:dyDescent="0.25">
      <c r="A753" s="11">
        <v>752</v>
      </c>
      <c r="B753" s="30"/>
      <c r="C753" s="25" t="str">
        <f t="shared" si="99"/>
        <v/>
      </c>
      <c r="D753" s="25" t="str">
        <f t="shared" si="103"/>
        <v/>
      </c>
      <c r="E753" s="25" t="str">
        <f t="shared" si="104"/>
        <v/>
      </c>
      <c r="F753" s="11" t="str">
        <f>IF('GACE Math 201'!E753="","",IF('GACE Math 201'!E753&lt;'ACT M to SAT M'!$A$2,'ACT M to SAT M'!$B$2,IF('GACE Math 201'!E753&gt;'ACT M to SAT M'!A$28,'ACT M to SAT M'!B$28,VLOOKUP(E753,'ACT M to SAT M'!A:B,2,FALSE))))</f>
        <v/>
      </c>
      <c r="G753" s="11" t="str">
        <f t="shared" si="100"/>
        <v/>
      </c>
      <c r="H753" s="11" t="str">
        <f t="shared" si="105"/>
        <v/>
      </c>
      <c r="I753" s="11" t="str">
        <f t="shared" si="101"/>
        <v/>
      </c>
      <c r="J753" s="11" t="str">
        <f t="shared" si="106"/>
        <v/>
      </c>
      <c r="K753" s="11" t="str">
        <f t="shared" si="102"/>
        <v/>
      </c>
      <c r="L753" s="11" t="str">
        <f t="shared" si="107"/>
        <v/>
      </c>
      <c r="M753" s="11" t="str">
        <f>IF('GACE Math 201'!B753="","",'SAT M to CBEST M'!$A$2+'SAT M to CBEST M'!$B$2*F753)</f>
        <v/>
      </c>
      <c r="N753" s="11" t="str">
        <f>IF('GACE Math 201'!B753="","", IF(M753&lt;20, 20, IF(M753&gt;80, 80, M753)))</f>
        <v/>
      </c>
    </row>
    <row r="754" spans="1:14" x14ac:dyDescent="0.25">
      <c r="A754" s="11">
        <v>753</v>
      </c>
      <c r="B754" s="30"/>
      <c r="C754" s="25" t="str">
        <f t="shared" si="99"/>
        <v/>
      </c>
      <c r="D754" s="25" t="str">
        <f t="shared" si="103"/>
        <v/>
      </c>
      <c r="E754" s="25" t="str">
        <f t="shared" si="104"/>
        <v/>
      </c>
      <c r="F754" s="11" t="str">
        <f>IF('GACE Math 201'!E754="","",IF('GACE Math 201'!E754&lt;'ACT M to SAT M'!$A$2,'ACT M to SAT M'!$B$2,IF('GACE Math 201'!E754&gt;'ACT M to SAT M'!A$28,'ACT M to SAT M'!B$28,VLOOKUP(E754,'ACT M to SAT M'!A:B,2,FALSE))))</f>
        <v/>
      </c>
      <c r="G754" s="11" t="str">
        <f t="shared" si="100"/>
        <v/>
      </c>
      <c r="H754" s="11" t="str">
        <f t="shared" si="105"/>
        <v/>
      </c>
      <c r="I754" s="11" t="str">
        <f t="shared" si="101"/>
        <v/>
      </c>
      <c r="J754" s="11" t="str">
        <f t="shared" si="106"/>
        <v/>
      </c>
      <c r="K754" s="11" t="str">
        <f t="shared" si="102"/>
        <v/>
      </c>
      <c r="L754" s="11" t="str">
        <f t="shared" si="107"/>
        <v/>
      </c>
      <c r="M754" s="11" t="str">
        <f>IF('GACE Math 201'!B754="","",'SAT M to CBEST M'!$A$2+'SAT M to CBEST M'!$B$2*F754)</f>
        <v/>
      </c>
      <c r="N754" s="11" t="str">
        <f>IF('GACE Math 201'!B754="","", IF(M754&lt;20, 20, IF(M754&gt;80, 80, M754)))</f>
        <v/>
      </c>
    </row>
    <row r="755" spans="1:14" x14ac:dyDescent="0.25">
      <c r="A755" s="11">
        <v>754</v>
      </c>
      <c r="B755" s="30"/>
      <c r="C755" s="25" t="str">
        <f t="shared" si="99"/>
        <v/>
      </c>
      <c r="D755" s="25" t="str">
        <f t="shared" si="103"/>
        <v/>
      </c>
      <c r="E755" s="25" t="str">
        <f t="shared" si="104"/>
        <v/>
      </c>
      <c r="F755" s="11" t="str">
        <f>IF('GACE Math 201'!E755="","",IF('GACE Math 201'!E755&lt;'ACT M to SAT M'!$A$2,'ACT M to SAT M'!$B$2,IF('GACE Math 201'!E755&gt;'ACT M to SAT M'!A$28,'ACT M to SAT M'!B$28,VLOOKUP(E755,'ACT M to SAT M'!A:B,2,FALSE))))</f>
        <v/>
      </c>
      <c r="G755" s="11" t="str">
        <f t="shared" si="100"/>
        <v/>
      </c>
      <c r="H755" s="11" t="str">
        <f t="shared" si="105"/>
        <v/>
      </c>
      <c r="I755" s="11" t="str">
        <f t="shared" si="101"/>
        <v/>
      </c>
      <c r="J755" s="11" t="str">
        <f t="shared" si="106"/>
        <v/>
      </c>
      <c r="K755" s="11" t="str">
        <f t="shared" si="102"/>
        <v/>
      </c>
      <c r="L755" s="11" t="str">
        <f t="shared" si="107"/>
        <v/>
      </c>
      <c r="M755" s="11" t="str">
        <f>IF('GACE Math 201'!B755="","",'SAT M to CBEST M'!$A$2+'SAT M to CBEST M'!$B$2*F755)</f>
        <v/>
      </c>
      <c r="N755" s="11" t="str">
        <f>IF('GACE Math 201'!B755="","", IF(M755&lt;20, 20, IF(M755&gt;80, 80, M755)))</f>
        <v/>
      </c>
    </row>
    <row r="756" spans="1:14" x14ac:dyDescent="0.25">
      <c r="A756" s="11">
        <v>755</v>
      </c>
      <c r="B756" s="30"/>
      <c r="C756" s="25" t="str">
        <f t="shared" si="99"/>
        <v/>
      </c>
      <c r="D756" s="25" t="str">
        <f t="shared" si="103"/>
        <v/>
      </c>
      <c r="E756" s="25" t="str">
        <f t="shared" si="104"/>
        <v/>
      </c>
      <c r="F756" s="11" t="str">
        <f>IF('GACE Math 201'!E756="","",IF('GACE Math 201'!E756&lt;'ACT M to SAT M'!$A$2,'ACT M to SAT M'!$B$2,IF('GACE Math 201'!E756&gt;'ACT M to SAT M'!A$28,'ACT M to SAT M'!B$28,VLOOKUP(E756,'ACT M to SAT M'!A:B,2,FALSE))))</f>
        <v/>
      </c>
      <c r="G756" s="11" t="str">
        <f t="shared" si="100"/>
        <v/>
      </c>
      <c r="H756" s="11" t="str">
        <f t="shared" si="105"/>
        <v/>
      </c>
      <c r="I756" s="11" t="str">
        <f t="shared" si="101"/>
        <v/>
      </c>
      <c r="J756" s="11" t="str">
        <f t="shared" si="106"/>
        <v/>
      </c>
      <c r="K756" s="11" t="str">
        <f t="shared" si="102"/>
        <v/>
      </c>
      <c r="L756" s="11" t="str">
        <f t="shared" si="107"/>
        <v/>
      </c>
      <c r="M756" s="11" t="str">
        <f>IF('GACE Math 201'!B756="","",'SAT M to CBEST M'!$A$2+'SAT M to CBEST M'!$B$2*F756)</f>
        <v/>
      </c>
      <c r="N756" s="11" t="str">
        <f>IF('GACE Math 201'!B756="","", IF(M756&lt;20, 20, IF(M756&gt;80, 80, M756)))</f>
        <v/>
      </c>
    </row>
    <row r="757" spans="1:14" x14ac:dyDescent="0.25">
      <c r="A757" s="11">
        <v>756</v>
      </c>
      <c r="B757" s="30"/>
      <c r="C757" s="25" t="str">
        <f t="shared" si="99"/>
        <v/>
      </c>
      <c r="D757" s="25" t="str">
        <f t="shared" si="103"/>
        <v/>
      </c>
      <c r="E757" s="25" t="str">
        <f t="shared" si="104"/>
        <v/>
      </c>
      <c r="F757" s="11" t="str">
        <f>IF('GACE Math 201'!E757="","",IF('GACE Math 201'!E757&lt;'ACT M to SAT M'!$A$2,'ACT M to SAT M'!$B$2,IF('GACE Math 201'!E757&gt;'ACT M to SAT M'!A$28,'ACT M to SAT M'!B$28,VLOOKUP(E757,'ACT M to SAT M'!A:B,2,FALSE))))</f>
        <v/>
      </c>
      <c r="G757" s="11" t="str">
        <f t="shared" si="100"/>
        <v/>
      </c>
      <c r="H757" s="11" t="str">
        <f t="shared" si="105"/>
        <v/>
      </c>
      <c r="I757" s="11" t="str">
        <f t="shared" si="101"/>
        <v/>
      </c>
      <c r="J757" s="11" t="str">
        <f t="shared" si="106"/>
        <v/>
      </c>
      <c r="K757" s="11" t="str">
        <f t="shared" si="102"/>
        <v/>
      </c>
      <c r="L757" s="11" t="str">
        <f t="shared" si="107"/>
        <v/>
      </c>
      <c r="M757" s="11" t="str">
        <f>IF('GACE Math 201'!B757="","",'SAT M to CBEST M'!$A$2+'SAT M to CBEST M'!$B$2*F757)</f>
        <v/>
      </c>
      <c r="N757" s="11" t="str">
        <f>IF('GACE Math 201'!B757="","", IF(M757&lt;20, 20, IF(M757&gt;80, 80, M757)))</f>
        <v/>
      </c>
    </row>
    <row r="758" spans="1:14" x14ac:dyDescent="0.25">
      <c r="A758" s="11">
        <v>757</v>
      </c>
      <c r="B758" s="30"/>
      <c r="C758" s="25" t="str">
        <f t="shared" si="99"/>
        <v/>
      </c>
      <c r="D758" s="25" t="str">
        <f t="shared" si="103"/>
        <v/>
      </c>
      <c r="E758" s="25" t="str">
        <f t="shared" si="104"/>
        <v/>
      </c>
      <c r="F758" s="11" t="str">
        <f>IF('GACE Math 201'!E758="","",IF('GACE Math 201'!E758&lt;'ACT M to SAT M'!$A$2,'ACT M to SAT M'!$B$2,IF('GACE Math 201'!E758&gt;'ACT M to SAT M'!A$28,'ACT M to SAT M'!B$28,VLOOKUP(E758,'ACT M to SAT M'!A:B,2,FALSE))))</f>
        <v/>
      </c>
      <c r="G758" s="11" t="str">
        <f t="shared" si="100"/>
        <v/>
      </c>
      <c r="H758" s="11" t="str">
        <f t="shared" si="105"/>
        <v/>
      </c>
      <c r="I758" s="11" t="str">
        <f t="shared" si="101"/>
        <v/>
      </c>
      <c r="J758" s="11" t="str">
        <f t="shared" si="106"/>
        <v/>
      </c>
      <c r="K758" s="11" t="str">
        <f t="shared" si="102"/>
        <v/>
      </c>
      <c r="L758" s="11" t="str">
        <f t="shared" si="107"/>
        <v/>
      </c>
      <c r="M758" s="11" t="str">
        <f>IF('GACE Math 201'!B758="","",'SAT M to CBEST M'!$A$2+'SAT M to CBEST M'!$B$2*F758)</f>
        <v/>
      </c>
      <c r="N758" s="11" t="str">
        <f>IF('GACE Math 201'!B758="","", IF(M758&lt;20, 20, IF(M758&gt;80, 80, M758)))</f>
        <v/>
      </c>
    </row>
    <row r="759" spans="1:14" x14ac:dyDescent="0.25">
      <c r="A759" s="11">
        <v>758</v>
      </c>
      <c r="B759" s="30"/>
      <c r="C759" s="25" t="str">
        <f t="shared" si="99"/>
        <v/>
      </c>
      <c r="D759" s="25" t="str">
        <f t="shared" si="103"/>
        <v/>
      </c>
      <c r="E759" s="25" t="str">
        <f t="shared" si="104"/>
        <v/>
      </c>
      <c r="F759" s="11" t="str">
        <f>IF('GACE Math 201'!E759="","",IF('GACE Math 201'!E759&lt;'ACT M to SAT M'!$A$2,'ACT M to SAT M'!$B$2,IF('GACE Math 201'!E759&gt;'ACT M to SAT M'!A$28,'ACT M to SAT M'!B$28,VLOOKUP(E759,'ACT M to SAT M'!A:B,2,FALSE))))</f>
        <v/>
      </c>
      <c r="G759" s="11" t="str">
        <f t="shared" si="100"/>
        <v/>
      </c>
      <c r="H759" s="11" t="str">
        <f t="shared" si="105"/>
        <v/>
      </c>
      <c r="I759" s="11" t="str">
        <f t="shared" si="101"/>
        <v/>
      </c>
      <c r="J759" s="11" t="str">
        <f t="shared" si="106"/>
        <v/>
      </c>
      <c r="K759" s="11" t="str">
        <f t="shared" si="102"/>
        <v/>
      </c>
      <c r="L759" s="11" t="str">
        <f t="shared" si="107"/>
        <v/>
      </c>
      <c r="M759" s="11" t="str">
        <f>IF('GACE Math 201'!B759="","",'SAT M to CBEST M'!$A$2+'SAT M to CBEST M'!$B$2*F759)</f>
        <v/>
      </c>
      <c r="N759" s="11" t="str">
        <f>IF('GACE Math 201'!B759="","", IF(M759&lt;20, 20, IF(M759&gt;80, 80, M759)))</f>
        <v/>
      </c>
    </row>
    <row r="760" spans="1:14" x14ac:dyDescent="0.25">
      <c r="A760" s="11">
        <v>759</v>
      </c>
      <c r="B760" s="30"/>
      <c r="C760" s="25" t="str">
        <f t="shared" si="99"/>
        <v/>
      </c>
      <c r="D760" s="25" t="str">
        <f t="shared" si="103"/>
        <v/>
      </c>
      <c r="E760" s="25" t="str">
        <f t="shared" si="104"/>
        <v/>
      </c>
      <c r="F760" s="11" t="str">
        <f>IF('GACE Math 201'!E760="","",IF('GACE Math 201'!E760&lt;'ACT M to SAT M'!$A$2,'ACT M to SAT M'!$B$2,IF('GACE Math 201'!E760&gt;'ACT M to SAT M'!A$28,'ACT M to SAT M'!B$28,VLOOKUP(E760,'ACT M to SAT M'!A:B,2,FALSE))))</f>
        <v/>
      </c>
      <c r="G760" s="11" t="str">
        <f t="shared" si="100"/>
        <v/>
      </c>
      <c r="H760" s="11" t="str">
        <f t="shared" si="105"/>
        <v/>
      </c>
      <c r="I760" s="11" t="str">
        <f t="shared" si="101"/>
        <v/>
      </c>
      <c r="J760" s="11" t="str">
        <f t="shared" si="106"/>
        <v/>
      </c>
      <c r="K760" s="11" t="str">
        <f t="shared" si="102"/>
        <v/>
      </c>
      <c r="L760" s="11" t="str">
        <f t="shared" si="107"/>
        <v/>
      </c>
      <c r="M760" s="11" t="str">
        <f>IF('GACE Math 201'!B760="","",'SAT M to CBEST M'!$A$2+'SAT M to CBEST M'!$B$2*F760)</f>
        <v/>
      </c>
      <c r="N760" s="11" t="str">
        <f>IF('GACE Math 201'!B760="","", IF(M760&lt;20, 20, IF(M760&gt;80, 80, M760)))</f>
        <v/>
      </c>
    </row>
    <row r="761" spans="1:14" x14ac:dyDescent="0.25">
      <c r="A761" s="11">
        <v>760</v>
      </c>
      <c r="B761" s="30"/>
      <c r="C761" s="25" t="str">
        <f t="shared" si="99"/>
        <v/>
      </c>
      <c r="D761" s="25" t="str">
        <f t="shared" si="103"/>
        <v/>
      </c>
      <c r="E761" s="25" t="str">
        <f t="shared" si="104"/>
        <v/>
      </c>
      <c r="F761" s="11" t="str">
        <f>IF('GACE Math 201'!E761="","",IF('GACE Math 201'!E761&lt;'ACT M to SAT M'!$A$2,'ACT M to SAT M'!$B$2,IF('GACE Math 201'!E761&gt;'ACT M to SAT M'!A$28,'ACT M to SAT M'!B$28,VLOOKUP(E761,'ACT M to SAT M'!A:B,2,FALSE))))</f>
        <v/>
      </c>
      <c r="G761" s="11" t="str">
        <f t="shared" si="100"/>
        <v/>
      </c>
      <c r="H761" s="11" t="str">
        <f t="shared" si="105"/>
        <v/>
      </c>
      <c r="I761" s="11" t="str">
        <f t="shared" si="101"/>
        <v/>
      </c>
      <c r="J761" s="11" t="str">
        <f t="shared" si="106"/>
        <v/>
      </c>
      <c r="K761" s="11" t="str">
        <f t="shared" si="102"/>
        <v/>
      </c>
      <c r="L761" s="11" t="str">
        <f t="shared" si="107"/>
        <v/>
      </c>
      <c r="M761" s="11" t="str">
        <f>IF('GACE Math 201'!B761="","",'SAT M to CBEST M'!$A$2+'SAT M to CBEST M'!$B$2*F761)</f>
        <v/>
      </c>
      <c r="N761" s="11" t="str">
        <f>IF('GACE Math 201'!B761="","", IF(M761&lt;20, 20, IF(M761&gt;80, 80, M761)))</f>
        <v/>
      </c>
    </row>
    <row r="762" spans="1:14" x14ac:dyDescent="0.25">
      <c r="A762" s="11">
        <v>761</v>
      </c>
      <c r="B762" s="30"/>
      <c r="C762" s="25" t="str">
        <f t="shared" si="99"/>
        <v/>
      </c>
      <c r="D762" s="25" t="str">
        <f t="shared" si="103"/>
        <v/>
      </c>
      <c r="E762" s="25" t="str">
        <f t="shared" si="104"/>
        <v/>
      </c>
      <c r="F762" s="11" t="str">
        <f>IF('GACE Math 201'!E762="","",IF('GACE Math 201'!E762&lt;'ACT M to SAT M'!$A$2,'ACT M to SAT M'!$B$2,IF('GACE Math 201'!E762&gt;'ACT M to SAT M'!A$28,'ACT M to SAT M'!B$28,VLOOKUP(E762,'ACT M to SAT M'!A:B,2,FALSE))))</f>
        <v/>
      </c>
      <c r="G762" s="11" t="str">
        <f t="shared" si="100"/>
        <v/>
      </c>
      <c r="H762" s="11" t="str">
        <f t="shared" si="105"/>
        <v/>
      </c>
      <c r="I762" s="11" t="str">
        <f t="shared" si="101"/>
        <v/>
      </c>
      <c r="J762" s="11" t="str">
        <f t="shared" si="106"/>
        <v/>
      </c>
      <c r="K762" s="11" t="str">
        <f t="shared" si="102"/>
        <v/>
      </c>
      <c r="L762" s="11" t="str">
        <f t="shared" si="107"/>
        <v/>
      </c>
      <c r="M762" s="11" t="str">
        <f>IF('GACE Math 201'!B762="","",'SAT M to CBEST M'!$A$2+'SAT M to CBEST M'!$B$2*F762)</f>
        <v/>
      </c>
      <c r="N762" s="11" t="str">
        <f>IF('GACE Math 201'!B762="","", IF(M762&lt;20, 20, IF(M762&gt;80, 80, M762)))</f>
        <v/>
      </c>
    </row>
    <row r="763" spans="1:14" x14ac:dyDescent="0.25">
      <c r="A763" s="11">
        <v>762</v>
      </c>
      <c r="B763" s="30"/>
      <c r="C763" s="25" t="str">
        <f t="shared" si="99"/>
        <v/>
      </c>
      <c r="D763" s="25" t="str">
        <f t="shared" si="103"/>
        <v/>
      </c>
      <c r="E763" s="25" t="str">
        <f t="shared" si="104"/>
        <v/>
      </c>
      <c r="F763" s="11" t="str">
        <f>IF('GACE Math 201'!E763="","",IF('GACE Math 201'!E763&lt;'ACT M to SAT M'!$A$2,'ACT M to SAT M'!$B$2,IF('GACE Math 201'!E763&gt;'ACT M to SAT M'!A$28,'ACT M to SAT M'!B$28,VLOOKUP(E763,'ACT M to SAT M'!A:B,2,FALSE))))</f>
        <v/>
      </c>
      <c r="G763" s="11" t="str">
        <f t="shared" si="100"/>
        <v/>
      </c>
      <c r="H763" s="11" t="str">
        <f t="shared" si="105"/>
        <v/>
      </c>
      <c r="I763" s="11" t="str">
        <f t="shared" si="101"/>
        <v/>
      </c>
      <c r="J763" s="11" t="str">
        <f t="shared" si="106"/>
        <v/>
      </c>
      <c r="K763" s="11" t="str">
        <f t="shared" si="102"/>
        <v/>
      </c>
      <c r="L763" s="11" t="str">
        <f t="shared" si="107"/>
        <v/>
      </c>
      <c r="M763" s="11" t="str">
        <f>IF('GACE Math 201'!B763="","",'SAT M to CBEST M'!$A$2+'SAT M to CBEST M'!$B$2*F763)</f>
        <v/>
      </c>
      <c r="N763" s="11" t="str">
        <f>IF('GACE Math 201'!B763="","", IF(M763&lt;20, 20, IF(M763&gt;80, 80, M763)))</f>
        <v/>
      </c>
    </row>
    <row r="764" spans="1:14" x14ac:dyDescent="0.25">
      <c r="A764" s="11">
        <v>763</v>
      </c>
      <c r="B764" s="30"/>
      <c r="C764" s="25" t="str">
        <f t="shared" si="99"/>
        <v/>
      </c>
      <c r="D764" s="25" t="str">
        <f t="shared" si="103"/>
        <v/>
      </c>
      <c r="E764" s="25" t="str">
        <f t="shared" si="104"/>
        <v/>
      </c>
      <c r="F764" s="11" t="str">
        <f>IF('GACE Math 201'!E764="","",IF('GACE Math 201'!E764&lt;'ACT M to SAT M'!$A$2,'ACT M to SAT M'!$B$2,IF('GACE Math 201'!E764&gt;'ACT M to SAT M'!A$28,'ACT M to SAT M'!B$28,VLOOKUP(E764,'ACT M to SAT M'!A:B,2,FALSE))))</f>
        <v/>
      </c>
      <c r="G764" s="11" t="str">
        <f t="shared" si="100"/>
        <v/>
      </c>
      <c r="H764" s="11" t="str">
        <f t="shared" si="105"/>
        <v/>
      </c>
      <c r="I764" s="11" t="str">
        <f t="shared" si="101"/>
        <v/>
      </c>
      <c r="J764" s="11" t="str">
        <f t="shared" si="106"/>
        <v/>
      </c>
      <c r="K764" s="11" t="str">
        <f t="shared" si="102"/>
        <v/>
      </c>
      <c r="L764" s="11" t="str">
        <f t="shared" si="107"/>
        <v/>
      </c>
      <c r="M764" s="11" t="str">
        <f>IF('GACE Math 201'!B764="","",'SAT M to CBEST M'!$A$2+'SAT M to CBEST M'!$B$2*F764)</f>
        <v/>
      </c>
      <c r="N764" s="11" t="str">
        <f>IF('GACE Math 201'!B764="","", IF(M764&lt;20, 20, IF(M764&gt;80, 80, M764)))</f>
        <v/>
      </c>
    </row>
    <row r="765" spans="1:14" x14ac:dyDescent="0.25">
      <c r="A765" s="11">
        <v>764</v>
      </c>
      <c r="B765" s="30"/>
      <c r="C765" s="25" t="str">
        <f t="shared" si="99"/>
        <v/>
      </c>
      <c r="D765" s="25" t="str">
        <f t="shared" si="103"/>
        <v/>
      </c>
      <c r="E765" s="25" t="str">
        <f t="shared" si="104"/>
        <v/>
      </c>
      <c r="F765" s="11" t="str">
        <f>IF('GACE Math 201'!E765="","",IF('GACE Math 201'!E765&lt;'ACT M to SAT M'!$A$2,'ACT M to SAT M'!$B$2,IF('GACE Math 201'!E765&gt;'ACT M to SAT M'!A$28,'ACT M to SAT M'!B$28,VLOOKUP(E765,'ACT M to SAT M'!A:B,2,FALSE))))</f>
        <v/>
      </c>
      <c r="G765" s="11" t="str">
        <f t="shared" si="100"/>
        <v/>
      </c>
      <c r="H765" s="11" t="str">
        <f t="shared" si="105"/>
        <v/>
      </c>
      <c r="I765" s="11" t="str">
        <f t="shared" si="101"/>
        <v/>
      </c>
      <c r="J765" s="11" t="str">
        <f t="shared" si="106"/>
        <v/>
      </c>
      <c r="K765" s="11" t="str">
        <f t="shared" si="102"/>
        <v/>
      </c>
      <c r="L765" s="11" t="str">
        <f t="shared" si="107"/>
        <v/>
      </c>
      <c r="M765" s="11" t="str">
        <f>IF('GACE Math 201'!B765="","",'SAT M to CBEST M'!$A$2+'SAT M to CBEST M'!$B$2*F765)</f>
        <v/>
      </c>
      <c r="N765" s="11" t="str">
        <f>IF('GACE Math 201'!B765="","", IF(M765&lt;20, 20, IF(M765&gt;80, 80, M765)))</f>
        <v/>
      </c>
    </row>
    <row r="766" spans="1:14" x14ac:dyDescent="0.25">
      <c r="A766" s="11">
        <v>765</v>
      </c>
      <c r="B766" s="30"/>
      <c r="C766" s="25" t="str">
        <f t="shared" si="99"/>
        <v/>
      </c>
      <c r="D766" s="25" t="str">
        <f t="shared" si="103"/>
        <v/>
      </c>
      <c r="E766" s="25" t="str">
        <f t="shared" si="104"/>
        <v/>
      </c>
      <c r="F766" s="11" t="str">
        <f>IF('GACE Math 201'!E766="","",IF('GACE Math 201'!E766&lt;'ACT M to SAT M'!$A$2,'ACT M to SAT M'!$B$2,IF('GACE Math 201'!E766&gt;'ACT M to SAT M'!A$28,'ACT M to SAT M'!B$28,VLOOKUP(E766,'ACT M to SAT M'!A:B,2,FALSE))))</f>
        <v/>
      </c>
      <c r="G766" s="11" t="str">
        <f t="shared" si="100"/>
        <v/>
      </c>
      <c r="H766" s="11" t="str">
        <f t="shared" si="105"/>
        <v/>
      </c>
      <c r="I766" s="11" t="str">
        <f t="shared" si="101"/>
        <v/>
      </c>
      <c r="J766" s="11" t="str">
        <f t="shared" si="106"/>
        <v/>
      </c>
      <c r="K766" s="11" t="str">
        <f t="shared" si="102"/>
        <v/>
      </c>
      <c r="L766" s="11" t="str">
        <f t="shared" si="107"/>
        <v/>
      </c>
      <c r="M766" s="11" t="str">
        <f>IF('GACE Math 201'!B766="","",'SAT M to CBEST M'!$A$2+'SAT M to CBEST M'!$B$2*F766)</f>
        <v/>
      </c>
      <c r="N766" s="11" t="str">
        <f>IF('GACE Math 201'!B766="","", IF(M766&lt;20, 20, IF(M766&gt;80, 80, M766)))</f>
        <v/>
      </c>
    </row>
    <row r="767" spans="1:14" x14ac:dyDescent="0.25">
      <c r="A767" s="11">
        <v>766</v>
      </c>
      <c r="B767" s="30"/>
      <c r="C767" s="25" t="str">
        <f t="shared" si="99"/>
        <v/>
      </c>
      <c r="D767" s="25" t="str">
        <f t="shared" si="103"/>
        <v/>
      </c>
      <c r="E767" s="25" t="str">
        <f t="shared" si="104"/>
        <v/>
      </c>
      <c r="F767" s="11" t="str">
        <f>IF('GACE Math 201'!E767="","",IF('GACE Math 201'!E767&lt;'ACT M to SAT M'!$A$2,'ACT M to SAT M'!$B$2,IF('GACE Math 201'!E767&gt;'ACT M to SAT M'!A$28,'ACT M to SAT M'!B$28,VLOOKUP(E767,'ACT M to SAT M'!A:B,2,FALSE))))</f>
        <v/>
      </c>
      <c r="G767" s="11" t="str">
        <f t="shared" si="100"/>
        <v/>
      </c>
      <c r="H767" s="11" t="str">
        <f t="shared" si="105"/>
        <v/>
      </c>
      <c r="I767" s="11" t="str">
        <f t="shared" si="101"/>
        <v/>
      </c>
      <c r="J767" s="11" t="str">
        <f t="shared" si="106"/>
        <v/>
      </c>
      <c r="K767" s="11" t="str">
        <f t="shared" si="102"/>
        <v/>
      </c>
      <c r="L767" s="11" t="str">
        <f t="shared" si="107"/>
        <v/>
      </c>
      <c r="M767" s="11" t="str">
        <f>IF('GACE Math 201'!B767="","",'SAT M to CBEST M'!$A$2+'SAT M to CBEST M'!$B$2*F767)</f>
        <v/>
      </c>
      <c r="N767" s="11" t="str">
        <f>IF('GACE Math 201'!B767="","", IF(M767&lt;20, 20, IF(M767&gt;80, 80, M767)))</f>
        <v/>
      </c>
    </row>
    <row r="768" spans="1:14" x14ac:dyDescent="0.25">
      <c r="A768" s="11">
        <v>767</v>
      </c>
      <c r="B768" s="30"/>
      <c r="C768" s="25" t="str">
        <f t="shared" si="99"/>
        <v/>
      </c>
      <c r="D768" s="25" t="str">
        <f t="shared" si="103"/>
        <v/>
      </c>
      <c r="E768" s="25" t="str">
        <f t="shared" si="104"/>
        <v/>
      </c>
      <c r="F768" s="11" t="str">
        <f>IF('GACE Math 201'!E768="","",IF('GACE Math 201'!E768&lt;'ACT M to SAT M'!$A$2,'ACT M to SAT M'!$B$2,IF('GACE Math 201'!E768&gt;'ACT M to SAT M'!A$28,'ACT M to SAT M'!B$28,VLOOKUP(E768,'ACT M to SAT M'!A:B,2,FALSE))))</f>
        <v/>
      </c>
      <c r="G768" s="11" t="str">
        <f t="shared" si="100"/>
        <v/>
      </c>
      <c r="H768" s="11" t="str">
        <f t="shared" si="105"/>
        <v/>
      </c>
      <c r="I768" s="11" t="str">
        <f t="shared" si="101"/>
        <v/>
      </c>
      <c r="J768" s="11" t="str">
        <f t="shared" si="106"/>
        <v/>
      </c>
      <c r="K768" s="11" t="str">
        <f t="shared" si="102"/>
        <v/>
      </c>
      <c r="L768" s="11" t="str">
        <f t="shared" si="107"/>
        <v/>
      </c>
      <c r="M768" s="11" t="str">
        <f>IF('GACE Math 201'!B768="","",'SAT M to CBEST M'!$A$2+'SAT M to CBEST M'!$B$2*F768)</f>
        <v/>
      </c>
      <c r="N768" s="11" t="str">
        <f>IF('GACE Math 201'!B768="","", IF(M768&lt;20, 20, IF(M768&gt;80, 80, M768)))</f>
        <v/>
      </c>
    </row>
    <row r="769" spans="1:14" x14ac:dyDescent="0.25">
      <c r="A769" s="11">
        <v>768</v>
      </c>
      <c r="B769" s="30"/>
      <c r="C769" s="25" t="str">
        <f t="shared" si="99"/>
        <v/>
      </c>
      <c r="D769" s="25" t="str">
        <f t="shared" si="103"/>
        <v/>
      </c>
      <c r="E769" s="25" t="str">
        <f t="shared" si="104"/>
        <v/>
      </c>
      <c r="F769" s="11" t="str">
        <f>IF('GACE Math 201'!E769="","",IF('GACE Math 201'!E769&lt;'ACT M to SAT M'!$A$2,'ACT M to SAT M'!$B$2,IF('GACE Math 201'!E769&gt;'ACT M to SAT M'!A$28,'ACT M to SAT M'!B$28,VLOOKUP(E769,'ACT M to SAT M'!A:B,2,FALSE))))</f>
        <v/>
      </c>
      <c r="G769" s="11" t="str">
        <f t="shared" si="100"/>
        <v/>
      </c>
      <c r="H769" s="11" t="str">
        <f t="shared" si="105"/>
        <v/>
      </c>
      <c r="I769" s="11" t="str">
        <f t="shared" si="101"/>
        <v/>
      </c>
      <c r="J769" s="11" t="str">
        <f t="shared" si="106"/>
        <v/>
      </c>
      <c r="K769" s="11" t="str">
        <f t="shared" si="102"/>
        <v/>
      </c>
      <c r="L769" s="11" t="str">
        <f t="shared" si="107"/>
        <v/>
      </c>
      <c r="M769" s="11" t="str">
        <f>IF('GACE Math 201'!B769="","",'SAT M to CBEST M'!$A$2+'SAT M to CBEST M'!$B$2*F769)</f>
        <v/>
      </c>
      <c r="N769" s="11" t="str">
        <f>IF('GACE Math 201'!B769="","", IF(M769&lt;20, 20, IF(M769&gt;80, 80, M769)))</f>
        <v/>
      </c>
    </row>
    <row r="770" spans="1:14" x14ac:dyDescent="0.25">
      <c r="A770" s="11">
        <v>769</v>
      </c>
      <c r="B770" s="30"/>
      <c r="C770" s="25" t="str">
        <f t="shared" ref="C770:C833" si="108">IF(B770="","",IF(B770&gt;=250, upperinterceptPAAM201toACTM+B770*upperslopePAAM201toACTM, lowerinterceptPAAM201toACTM+B770*lowerslopePAAM201toACTM))</f>
        <v/>
      </c>
      <c r="D770" s="25" t="str">
        <f t="shared" si="103"/>
        <v/>
      </c>
      <c r="E770" s="25" t="str">
        <f t="shared" si="104"/>
        <v/>
      </c>
      <c r="F770" s="11" t="str">
        <f>IF('GACE Math 201'!E770="","",IF('GACE Math 201'!E770&lt;'ACT M to SAT M'!$A$2,'ACT M to SAT M'!$B$2,IF('GACE Math 201'!E770&gt;'ACT M to SAT M'!A$28,'ACT M to SAT M'!B$28,VLOOKUP(E770,'ACT M to SAT M'!A:B,2,FALSE))))</f>
        <v/>
      </c>
      <c r="G770" s="11" t="str">
        <f t="shared" ref="G770:G833" si="109">IF(B770="","",interceptACTMtoPCM5732+slopeACTMtoPCM5732*E770)</f>
        <v/>
      </c>
      <c r="H770" s="11" t="str">
        <f t="shared" si="105"/>
        <v/>
      </c>
      <c r="I770" s="11" t="str">
        <f t="shared" ref="I770:I833" si="110">IF(B770="","",interceptACTMtoPCM5733+slopeACTMtoPCM5733*E770)</f>
        <v/>
      </c>
      <c r="J770" s="11" t="str">
        <f t="shared" si="106"/>
        <v/>
      </c>
      <c r="K770" s="11" t="str">
        <f t="shared" ref="K770:K833" si="111">IF(B770="","",IF(E770&gt;=16, upperinterceptACTMtoPAAM211+E770*upperslopeACTMtoPAAM211, lowerinterceptACTMtoPAAM211+E770*lowerslopeACTMtoPAAM211))</f>
        <v/>
      </c>
      <c r="L770" s="11" t="str">
        <f t="shared" si="107"/>
        <v/>
      </c>
      <c r="M770" s="11" t="str">
        <f>IF('GACE Math 201'!B770="","",'SAT M to CBEST M'!$A$2+'SAT M to CBEST M'!$B$2*F770)</f>
        <v/>
      </c>
      <c r="N770" s="11" t="str">
        <f>IF('GACE Math 201'!B770="","", IF(M770&lt;20, 20, IF(M770&gt;80, 80, M770)))</f>
        <v/>
      </c>
    </row>
    <row r="771" spans="1:14" x14ac:dyDescent="0.25">
      <c r="A771" s="11">
        <v>770</v>
      </c>
      <c r="B771" s="30"/>
      <c r="C771" s="25" t="str">
        <f t="shared" si="108"/>
        <v/>
      </c>
      <c r="D771" s="25" t="str">
        <f t="shared" ref="D771:D834" si="112">IF(B771="","", IF(C771&lt;1, 1, IF(C771&gt;36, 36, C771)))</f>
        <v/>
      </c>
      <c r="E771" s="25" t="str">
        <f t="shared" ref="E771:E834" si="113">IF(ISBLANK(B771), "", ROUND(D771, 0))</f>
        <v/>
      </c>
      <c r="F771" s="11" t="str">
        <f>IF('GACE Math 201'!E771="","",IF('GACE Math 201'!E771&lt;'ACT M to SAT M'!$A$2,'ACT M to SAT M'!$B$2,IF('GACE Math 201'!E771&gt;'ACT M to SAT M'!A$28,'ACT M to SAT M'!B$28,VLOOKUP(E771,'ACT M to SAT M'!A:B,2,FALSE))))</f>
        <v/>
      </c>
      <c r="G771" s="11" t="str">
        <f t="shared" si="109"/>
        <v/>
      </c>
      <c r="H771" s="11" t="str">
        <f t="shared" ref="H771:H834" si="114">IF(B771="","", IF(G771&lt;100, 100, IF(G771&gt;200, 200, G771)))</f>
        <v/>
      </c>
      <c r="I771" s="11" t="str">
        <f t="shared" si="110"/>
        <v/>
      </c>
      <c r="J771" s="11" t="str">
        <f t="shared" ref="J771:J834" si="115">IF(B771="","", IF(I771&lt;100, 100, IF(I771&gt;200, 200, I771)))</f>
        <v/>
      </c>
      <c r="K771" s="11" t="str">
        <f t="shared" si="111"/>
        <v/>
      </c>
      <c r="L771" s="11" t="str">
        <f t="shared" ref="L771:L834" si="116">IF(B771="","", IF(K771&lt;100, 100, IF(K771&gt;300, 300, K771)))</f>
        <v/>
      </c>
      <c r="M771" s="11" t="str">
        <f>IF('GACE Math 201'!B771="","",'SAT M to CBEST M'!$A$2+'SAT M to CBEST M'!$B$2*F771)</f>
        <v/>
      </c>
      <c r="N771" s="11" t="str">
        <f>IF('GACE Math 201'!B771="","", IF(M771&lt;20, 20, IF(M771&gt;80, 80, M771)))</f>
        <v/>
      </c>
    </row>
    <row r="772" spans="1:14" x14ac:dyDescent="0.25">
      <c r="A772" s="11">
        <v>771</v>
      </c>
      <c r="B772" s="30"/>
      <c r="C772" s="25" t="str">
        <f t="shared" si="108"/>
        <v/>
      </c>
      <c r="D772" s="25" t="str">
        <f t="shared" si="112"/>
        <v/>
      </c>
      <c r="E772" s="25" t="str">
        <f t="shared" si="113"/>
        <v/>
      </c>
      <c r="F772" s="11" t="str">
        <f>IF('GACE Math 201'!E772="","",IF('GACE Math 201'!E772&lt;'ACT M to SAT M'!$A$2,'ACT M to SAT M'!$B$2,IF('GACE Math 201'!E772&gt;'ACT M to SAT M'!A$28,'ACT M to SAT M'!B$28,VLOOKUP(E772,'ACT M to SAT M'!A:B,2,FALSE))))</f>
        <v/>
      </c>
      <c r="G772" s="11" t="str">
        <f t="shared" si="109"/>
        <v/>
      </c>
      <c r="H772" s="11" t="str">
        <f t="shared" si="114"/>
        <v/>
      </c>
      <c r="I772" s="11" t="str">
        <f t="shared" si="110"/>
        <v/>
      </c>
      <c r="J772" s="11" t="str">
        <f t="shared" si="115"/>
        <v/>
      </c>
      <c r="K772" s="11" t="str">
        <f t="shared" si="111"/>
        <v/>
      </c>
      <c r="L772" s="11" t="str">
        <f t="shared" si="116"/>
        <v/>
      </c>
      <c r="M772" s="11" t="str">
        <f>IF('GACE Math 201'!B772="","",'SAT M to CBEST M'!$A$2+'SAT M to CBEST M'!$B$2*F772)</f>
        <v/>
      </c>
      <c r="N772" s="11" t="str">
        <f>IF('GACE Math 201'!B772="","", IF(M772&lt;20, 20, IF(M772&gt;80, 80, M772)))</f>
        <v/>
      </c>
    </row>
    <row r="773" spans="1:14" x14ac:dyDescent="0.25">
      <c r="A773" s="11">
        <v>772</v>
      </c>
      <c r="B773" s="30"/>
      <c r="C773" s="25" t="str">
        <f t="shared" si="108"/>
        <v/>
      </c>
      <c r="D773" s="25" t="str">
        <f t="shared" si="112"/>
        <v/>
      </c>
      <c r="E773" s="25" t="str">
        <f t="shared" si="113"/>
        <v/>
      </c>
      <c r="F773" s="11" t="str">
        <f>IF('GACE Math 201'!E773="","",IF('GACE Math 201'!E773&lt;'ACT M to SAT M'!$A$2,'ACT M to SAT M'!$B$2,IF('GACE Math 201'!E773&gt;'ACT M to SAT M'!A$28,'ACT M to SAT M'!B$28,VLOOKUP(E773,'ACT M to SAT M'!A:B,2,FALSE))))</f>
        <v/>
      </c>
      <c r="G773" s="11" t="str">
        <f t="shared" si="109"/>
        <v/>
      </c>
      <c r="H773" s="11" t="str">
        <f t="shared" si="114"/>
        <v/>
      </c>
      <c r="I773" s="11" t="str">
        <f t="shared" si="110"/>
        <v/>
      </c>
      <c r="J773" s="11" t="str">
        <f t="shared" si="115"/>
        <v/>
      </c>
      <c r="K773" s="11" t="str">
        <f t="shared" si="111"/>
        <v/>
      </c>
      <c r="L773" s="11" t="str">
        <f t="shared" si="116"/>
        <v/>
      </c>
      <c r="M773" s="11" t="str">
        <f>IF('GACE Math 201'!B773="","",'SAT M to CBEST M'!$A$2+'SAT M to CBEST M'!$B$2*F773)</f>
        <v/>
      </c>
      <c r="N773" s="11" t="str">
        <f>IF('GACE Math 201'!B773="","", IF(M773&lt;20, 20, IF(M773&gt;80, 80, M773)))</f>
        <v/>
      </c>
    </row>
    <row r="774" spans="1:14" x14ac:dyDescent="0.25">
      <c r="A774" s="11">
        <v>773</v>
      </c>
      <c r="B774" s="30"/>
      <c r="C774" s="25" t="str">
        <f t="shared" si="108"/>
        <v/>
      </c>
      <c r="D774" s="25" t="str">
        <f t="shared" si="112"/>
        <v/>
      </c>
      <c r="E774" s="25" t="str">
        <f t="shared" si="113"/>
        <v/>
      </c>
      <c r="F774" s="11" t="str">
        <f>IF('GACE Math 201'!E774="","",IF('GACE Math 201'!E774&lt;'ACT M to SAT M'!$A$2,'ACT M to SAT M'!$B$2,IF('GACE Math 201'!E774&gt;'ACT M to SAT M'!A$28,'ACT M to SAT M'!B$28,VLOOKUP(E774,'ACT M to SAT M'!A:B,2,FALSE))))</f>
        <v/>
      </c>
      <c r="G774" s="11" t="str">
        <f t="shared" si="109"/>
        <v/>
      </c>
      <c r="H774" s="11" t="str">
        <f t="shared" si="114"/>
        <v/>
      </c>
      <c r="I774" s="11" t="str">
        <f t="shared" si="110"/>
        <v/>
      </c>
      <c r="J774" s="11" t="str">
        <f t="shared" si="115"/>
        <v/>
      </c>
      <c r="K774" s="11" t="str">
        <f t="shared" si="111"/>
        <v/>
      </c>
      <c r="L774" s="11" t="str">
        <f t="shared" si="116"/>
        <v/>
      </c>
      <c r="M774" s="11" t="str">
        <f>IF('GACE Math 201'!B774="","",'SAT M to CBEST M'!$A$2+'SAT M to CBEST M'!$B$2*F774)</f>
        <v/>
      </c>
      <c r="N774" s="11" t="str">
        <f>IF('GACE Math 201'!B774="","", IF(M774&lt;20, 20, IF(M774&gt;80, 80, M774)))</f>
        <v/>
      </c>
    </row>
    <row r="775" spans="1:14" x14ac:dyDescent="0.25">
      <c r="A775" s="11">
        <v>774</v>
      </c>
      <c r="B775" s="30"/>
      <c r="C775" s="25" t="str">
        <f t="shared" si="108"/>
        <v/>
      </c>
      <c r="D775" s="25" t="str">
        <f t="shared" si="112"/>
        <v/>
      </c>
      <c r="E775" s="25" t="str">
        <f t="shared" si="113"/>
        <v/>
      </c>
      <c r="F775" s="11" t="str">
        <f>IF('GACE Math 201'!E775="","",IF('GACE Math 201'!E775&lt;'ACT M to SAT M'!$A$2,'ACT M to SAT M'!$B$2,IF('GACE Math 201'!E775&gt;'ACT M to SAT M'!A$28,'ACT M to SAT M'!B$28,VLOOKUP(E775,'ACT M to SAT M'!A:B,2,FALSE))))</f>
        <v/>
      </c>
      <c r="G775" s="11" t="str">
        <f t="shared" si="109"/>
        <v/>
      </c>
      <c r="H775" s="11" t="str">
        <f t="shared" si="114"/>
        <v/>
      </c>
      <c r="I775" s="11" t="str">
        <f t="shared" si="110"/>
        <v/>
      </c>
      <c r="J775" s="11" t="str">
        <f t="shared" si="115"/>
        <v/>
      </c>
      <c r="K775" s="11" t="str">
        <f t="shared" si="111"/>
        <v/>
      </c>
      <c r="L775" s="11" t="str">
        <f t="shared" si="116"/>
        <v/>
      </c>
      <c r="M775" s="11" t="str">
        <f>IF('GACE Math 201'!B775="","",'SAT M to CBEST M'!$A$2+'SAT M to CBEST M'!$B$2*F775)</f>
        <v/>
      </c>
      <c r="N775" s="11" t="str">
        <f>IF('GACE Math 201'!B775="","", IF(M775&lt;20, 20, IF(M775&gt;80, 80, M775)))</f>
        <v/>
      </c>
    </row>
    <row r="776" spans="1:14" x14ac:dyDescent="0.25">
      <c r="A776" s="11">
        <v>775</v>
      </c>
      <c r="B776" s="30"/>
      <c r="C776" s="25" t="str">
        <f t="shared" si="108"/>
        <v/>
      </c>
      <c r="D776" s="25" t="str">
        <f t="shared" si="112"/>
        <v/>
      </c>
      <c r="E776" s="25" t="str">
        <f t="shared" si="113"/>
        <v/>
      </c>
      <c r="F776" s="11" t="str">
        <f>IF('GACE Math 201'!E776="","",IF('GACE Math 201'!E776&lt;'ACT M to SAT M'!$A$2,'ACT M to SAT M'!$B$2,IF('GACE Math 201'!E776&gt;'ACT M to SAT M'!A$28,'ACT M to SAT M'!B$28,VLOOKUP(E776,'ACT M to SAT M'!A:B,2,FALSE))))</f>
        <v/>
      </c>
      <c r="G776" s="11" t="str">
        <f t="shared" si="109"/>
        <v/>
      </c>
      <c r="H776" s="11" t="str">
        <f t="shared" si="114"/>
        <v/>
      </c>
      <c r="I776" s="11" t="str">
        <f t="shared" si="110"/>
        <v/>
      </c>
      <c r="J776" s="11" t="str">
        <f t="shared" si="115"/>
        <v/>
      </c>
      <c r="K776" s="11" t="str">
        <f t="shared" si="111"/>
        <v/>
      </c>
      <c r="L776" s="11" t="str">
        <f t="shared" si="116"/>
        <v/>
      </c>
      <c r="M776" s="11" t="str">
        <f>IF('GACE Math 201'!B776="","",'SAT M to CBEST M'!$A$2+'SAT M to CBEST M'!$B$2*F776)</f>
        <v/>
      </c>
      <c r="N776" s="11" t="str">
        <f>IF('GACE Math 201'!B776="","", IF(M776&lt;20, 20, IF(M776&gt;80, 80, M776)))</f>
        <v/>
      </c>
    </row>
    <row r="777" spans="1:14" x14ac:dyDescent="0.25">
      <c r="A777" s="11">
        <v>776</v>
      </c>
      <c r="B777" s="30"/>
      <c r="C777" s="25" t="str">
        <f t="shared" si="108"/>
        <v/>
      </c>
      <c r="D777" s="25" t="str">
        <f t="shared" si="112"/>
        <v/>
      </c>
      <c r="E777" s="25" t="str">
        <f t="shared" si="113"/>
        <v/>
      </c>
      <c r="F777" s="11" t="str">
        <f>IF('GACE Math 201'!E777="","",IF('GACE Math 201'!E777&lt;'ACT M to SAT M'!$A$2,'ACT M to SAT M'!$B$2,IF('GACE Math 201'!E777&gt;'ACT M to SAT M'!A$28,'ACT M to SAT M'!B$28,VLOOKUP(E777,'ACT M to SAT M'!A:B,2,FALSE))))</f>
        <v/>
      </c>
      <c r="G777" s="11" t="str">
        <f t="shared" si="109"/>
        <v/>
      </c>
      <c r="H777" s="11" t="str">
        <f t="shared" si="114"/>
        <v/>
      </c>
      <c r="I777" s="11" t="str">
        <f t="shared" si="110"/>
        <v/>
      </c>
      <c r="J777" s="11" t="str">
        <f t="shared" si="115"/>
        <v/>
      </c>
      <c r="K777" s="11" t="str">
        <f t="shared" si="111"/>
        <v/>
      </c>
      <c r="L777" s="11" t="str">
        <f t="shared" si="116"/>
        <v/>
      </c>
      <c r="M777" s="11" t="str">
        <f>IF('GACE Math 201'!B777="","",'SAT M to CBEST M'!$A$2+'SAT M to CBEST M'!$B$2*F777)</f>
        <v/>
      </c>
      <c r="N777" s="11" t="str">
        <f>IF('GACE Math 201'!B777="","", IF(M777&lt;20, 20, IF(M777&gt;80, 80, M777)))</f>
        <v/>
      </c>
    </row>
    <row r="778" spans="1:14" x14ac:dyDescent="0.25">
      <c r="A778" s="11">
        <v>777</v>
      </c>
      <c r="B778" s="30"/>
      <c r="C778" s="25" t="str">
        <f t="shared" si="108"/>
        <v/>
      </c>
      <c r="D778" s="25" t="str">
        <f t="shared" si="112"/>
        <v/>
      </c>
      <c r="E778" s="25" t="str">
        <f t="shared" si="113"/>
        <v/>
      </c>
      <c r="F778" s="11" t="str">
        <f>IF('GACE Math 201'!E778="","",IF('GACE Math 201'!E778&lt;'ACT M to SAT M'!$A$2,'ACT M to SAT M'!$B$2,IF('GACE Math 201'!E778&gt;'ACT M to SAT M'!A$28,'ACT M to SAT M'!B$28,VLOOKUP(E778,'ACT M to SAT M'!A:B,2,FALSE))))</f>
        <v/>
      </c>
      <c r="G778" s="11" t="str">
        <f t="shared" si="109"/>
        <v/>
      </c>
      <c r="H778" s="11" t="str">
        <f t="shared" si="114"/>
        <v/>
      </c>
      <c r="I778" s="11" t="str">
        <f t="shared" si="110"/>
        <v/>
      </c>
      <c r="J778" s="11" t="str">
        <f t="shared" si="115"/>
        <v/>
      </c>
      <c r="K778" s="11" t="str">
        <f t="shared" si="111"/>
        <v/>
      </c>
      <c r="L778" s="11" t="str">
        <f t="shared" si="116"/>
        <v/>
      </c>
      <c r="M778" s="11" t="str">
        <f>IF('GACE Math 201'!B778="","",'SAT M to CBEST M'!$A$2+'SAT M to CBEST M'!$B$2*F778)</f>
        <v/>
      </c>
      <c r="N778" s="11" t="str">
        <f>IF('GACE Math 201'!B778="","", IF(M778&lt;20, 20, IF(M778&gt;80, 80, M778)))</f>
        <v/>
      </c>
    </row>
    <row r="779" spans="1:14" x14ac:dyDescent="0.25">
      <c r="A779" s="11">
        <v>778</v>
      </c>
      <c r="B779" s="30"/>
      <c r="C779" s="25" t="str">
        <f t="shared" si="108"/>
        <v/>
      </c>
      <c r="D779" s="25" t="str">
        <f t="shared" si="112"/>
        <v/>
      </c>
      <c r="E779" s="25" t="str">
        <f t="shared" si="113"/>
        <v/>
      </c>
      <c r="F779" s="11" t="str">
        <f>IF('GACE Math 201'!E779="","",IF('GACE Math 201'!E779&lt;'ACT M to SAT M'!$A$2,'ACT M to SAT M'!$B$2,IF('GACE Math 201'!E779&gt;'ACT M to SAT M'!A$28,'ACT M to SAT M'!B$28,VLOOKUP(E779,'ACT M to SAT M'!A:B,2,FALSE))))</f>
        <v/>
      </c>
      <c r="G779" s="11" t="str">
        <f t="shared" si="109"/>
        <v/>
      </c>
      <c r="H779" s="11" t="str">
        <f t="shared" si="114"/>
        <v/>
      </c>
      <c r="I779" s="11" t="str">
        <f t="shared" si="110"/>
        <v/>
      </c>
      <c r="J779" s="11" t="str">
        <f t="shared" si="115"/>
        <v/>
      </c>
      <c r="K779" s="11" t="str">
        <f t="shared" si="111"/>
        <v/>
      </c>
      <c r="L779" s="11" t="str">
        <f t="shared" si="116"/>
        <v/>
      </c>
      <c r="M779" s="11" t="str">
        <f>IF('GACE Math 201'!B779="","",'SAT M to CBEST M'!$A$2+'SAT M to CBEST M'!$B$2*F779)</f>
        <v/>
      </c>
      <c r="N779" s="11" t="str">
        <f>IF('GACE Math 201'!B779="","", IF(M779&lt;20, 20, IF(M779&gt;80, 80, M779)))</f>
        <v/>
      </c>
    </row>
    <row r="780" spans="1:14" x14ac:dyDescent="0.25">
      <c r="A780" s="11">
        <v>779</v>
      </c>
      <c r="B780" s="30"/>
      <c r="C780" s="25" t="str">
        <f t="shared" si="108"/>
        <v/>
      </c>
      <c r="D780" s="25" t="str">
        <f t="shared" si="112"/>
        <v/>
      </c>
      <c r="E780" s="25" t="str">
        <f t="shared" si="113"/>
        <v/>
      </c>
      <c r="F780" s="11" t="str">
        <f>IF('GACE Math 201'!E780="","",IF('GACE Math 201'!E780&lt;'ACT M to SAT M'!$A$2,'ACT M to SAT M'!$B$2,IF('GACE Math 201'!E780&gt;'ACT M to SAT M'!A$28,'ACT M to SAT M'!B$28,VLOOKUP(E780,'ACT M to SAT M'!A:B,2,FALSE))))</f>
        <v/>
      </c>
      <c r="G780" s="11" t="str">
        <f t="shared" si="109"/>
        <v/>
      </c>
      <c r="H780" s="11" t="str">
        <f t="shared" si="114"/>
        <v/>
      </c>
      <c r="I780" s="11" t="str">
        <f t="shared" si="110"/>
        <v/>
      </c>
      <c r="J780" s="11" t="str">
        <f t="shared" si="115"/>
        <v/>
      </c>
      <c r="K780" s="11" t="str">
        <f t="shared" si="111"/>
        <v/>
      </c>
      <c r="L780" s="11" t="str">
        <f t="shared" si="116"/>
        <v/>
      </c>
      <c r="M780" s="11" t="str">
        <f>IF('GACE Math 201'!B780="","",'SAT M to CBEST M'!$A$2+'SAT M to CBEST M'!$B$2*F780)</f>
        <v/>
      </c>
      <c r="N780" s="11" t="str">
        <f>IF('GACE Math 201'!B780="","", IF(M780&lt;20, 20, IF(M780&gt;80, 80, M780)))</f>
        <v/>
      </c>
    </row>
    <row r="781" spans="1:14" x14ac:dyDescent="0.25">
      <c r="A781" s="11">
        <v>780</v>
      </c>
      <c r="B781" s="30"/>
      <c r="C781" s="25" t="str">
        <f t="shared" si="108"/>
        <v/>
      </c>
      <c r="D781" s="25" t="str">
        <f t="shared" si="112"/>
        <v/>
      </c>
      <c r="E781" s="25" t="str">
        <f t="shared" si="113"/>
        <v/>
      </c>
      <c r="F781" s="11" t="str">
        <f>IF('GACE Math 201'!E781="","",IF('GACE Math 201'!E781&lt;'ACT M to SAT M'!$A$2,'ACT M to SAT M'!$B$2,IF('GACE Math 201'!E781&gt;'ACT M to SAT M'!A$28,'ACT M to SAT M'!B$28,VLOOKUP(E781,'ACT M to SAT M'!A:B,2,FALSE))))</f>
        <v/>
      </c>
      <c r="G781" s="11" t="str">
        <f t="shared" si="109"/>
        <v/>
      </c>
      <c r="H781" s="11" t="str">
        <f t="shared" si="114"/>
        <v/>
      </c>
      <c r="I781" s="11" t="str">
        <f t="shared" si="110"/>
        <v/>
      </c>
      <c r="J781" s="11" t="str">
        <f t="shared" si="115"/>
        <v/>
      </c>
      <c r="K781" s="11" t="str">
        <f t="shared" si="111"/>
        <v/>
      </c>
      <c r="L781" s="11" t="str">
        <f t="shared" si="116"/>
        <v/>
      </c>
      <c r="M781" s="11" t="str">
        <f>IF('GACE Math 201'!B781="","",'SAT M to CBEST M'!$A$2+'SAT M to CBEST M'!$B$2*F781)</f>
        <v/>
      </c>
      <c r="N781" s="11" t="str">
        <f>IF('GACE Math 201'!B781="","", IF(M781&lt;20, 20, IF(M781&gt;80, 80, M781)))</f>
        <v/>
      </c>
    </row>
    <row r="782" spans="1:14" x14ac:dyDescent="0.25">
      <c r="A782" s="11">
        <v>781</v>
      </c>
      <c r="B782" s="30"/>
      <c r="C782" s="25" t="str">
        <f t="shared" si="108"/>
        <v/>
      </c>
      <c r="D782" s="25" t="str">
        <f t="shared" si="112"/>
        <v/>
      </c>
      <c r="E782" s="25" t="str">
        <f t="shared" si="113"/>
        <v/>
      </c>
      <c r="F782" s="11" t="str">
        <f>IF('GACE Math 201'!E782="","",IF('GACE Math 201'!E782&lt;'ACT M to SAT M'!$A$2,'ACT M to SAT M'!$B$2,IF('GACE Math 201'!E782&gt;'ACT M to SAT M'!A$28,'ACT M to SAT M'!B$28,VLOOKUP(E782,'ACT M to SAT M'!A:B,2,FALSE))))</f>
        <v/>
      </c>
      <c r="G782" s="11" t="str">
        <f t="shared" si="109"/>
        <v/>
      </c>
      <c r="H782" s="11" t="str">
        <f t="shared" si="114"/>
        <v/>
      </c>
      <c r="I782" s="11" t="str">
        <f t="shared" si="110"/>
        <v/>
      </c>
      <c r="J782" s="11" t="str">
        <f t="shared" si="115"/>
        <v/>
      </c>
      <c r="K782" s="11" t="str">
        <f t="shared" si="111"/>
        <v/>
      </c>
      <c r="L782" s="11" t="str">
        <f t="shared" si="116"/>
        <v/>
      </c>
      <c r="M782" s="11" t="str">
        <f>IF('GACE Math 201'!B782="","",'SAT M to CBEST M'!$A$2+'SAT M to CBEST M'!$B$2*F782)</f>
        <v/>
      </c>
      <c r="N782" s="11" t="str">
        <f>IF('GACE Math 201'!B782="","", IF(M782&lt;20, 20, IF(M782&gt;80, 80, M782)))</f>
        <v/>
      </c>
    </row>
    <row r="783" spans="1:14" x14ac:dyDescent="0.25">
      <c r="A783" s="11">
        <v>782</v>
      </c>
      <c r="B783" s="30"/>
      <c r="C783" s="25" t="str">
        <f t="shared" si="108"/>
        <v/>
      </c>
      <c r="D783" s="25" t="str">
        <f t="shared" si="112"/>
        <v/>
      </c>
      <c r="E783" s="25" t="str">
        <f t="shared" si="113"/>
        <v/>
      </c>
      <c r="F783" s="11" t="str">
        <f>IF('GACE Math 201'!E783="","",IF('GACE Math 201'!E783&lt;'ACT M to SAT M'!$A$2,'ACT M to SAT M'!$B$2,IF('GACE Math 201'!E783&gt;'ACT M to SAT M'!A$28,'ACT M to SAT M'!B$28,VLOOKUP(E783,'ACT M to SAT M'!A:B,2,FALSE))))</f>
        <v/>
      </c>
      <c r="G783" s="11" t="str">
        <f t="shared" si="109"/>
        <v/>
      </c>
      <c r="H783" s="11" t="str">
        <f t="shared" si="114"/>
        <v/>
      </c>
      <c r="I783" s="11" t="str">
        <f t="shared" si="110"/>
        <v/>
      </c>
      <c r="J783" s="11" t="str">
        <f t="shared" si="115"/>
        <v/>
      </c>
      <c r="K783" s="11" t="str">
        <f t="shared" si="111"/>
        <v/>
      </c>
      <c r="L783" s="11" t="str">
        <f t="shared" si="116"/>
        <v/>
      </c>
      <c r="M783" s="11" t="str">
        <f>IF('GACE Math 201'!B783="","",'SAT M to CBEST M'!$A$2+'SAT M to CBEST M'!$B$2*F783)</f>
        <v/>
      </c>
      <c r="N783" s="11" t="str">
        <f>IF('GACE Math 201'!B783="","", IF(M783&lt;20, 20, IF(M783&gt;80, 80, M783)))</f>
        <v/>
      </c>
    </row>
    <row r="784" spans="1:14" x14ac:dyDescent="0.25">
      <c r="A784" s="11">
        <v>783</v>
      </c>
      <c r="B784" s="30"/>
      <c r="C784" s="25" t="str">
        <f t="shared" si="108"/>
        <v/>
      </c>
      <c r="D784" s="25" t="str">
        <f t="shared" si="112"/>
        <v/>
      </c>
      <c r="E784" s="25" t="str">
        <f t="shared" si="113"/>
        <v/>
      </c>
      <c r="F784" s="11" t="str">
        <f>IF('GACE Math 201'!E784="","",IF('GACE Math 201'!E784&lt;'ACT M to SAT M'!$A$2,'ACT M to SAT M'!$B$2,IF('GACE Math 201'!E784&gt;'ACT M to SAT M'!A$28,'ACT M to SAT M'!B$28,VLOOKUP(E784,'ACT M to SAT M'!A:B,2,FALSE))))</f>
        <v/>
      </c>
      <c r="G784" s="11" t="str">
        <f t="shared" si="109"/>
        <v/>
      </c>
      <c r="H784" s="11" t="str">
        <f t="shared" si="114"/>
        <v/>
      </c>
      <c r="I784" s="11" t="str">
        <f t="shared" si="110"/>
        <v/>
      </c>
      <c r="J784" s="11" t="str">
        <f t="shared" si="115"/>
        <v/>
      </c>
      <c r="K784" s="11" t="str">
        <f t="shared" si="111"/>
        <v/>
      </c>
      <c r="L784" s="11" t="str">
        <f t="shared" si="116"/>
        <v/>
      </c>
      <c r="M784" s="11" t="str">
        <f>IF('GACE Math 201'!B784="","",'SAT M to CBEST M'!$A$2+'SAT M to CBEST M'!$B$2*F784)</f>
        <v/>
      </c>
      <c r="N784" s="11" t="str">
        <f>IF('GACE Math 201'!B784="","", IF(M784&lt;20, 20, IF(M784&gt;80, 80, M784)))</f>
        <v/>
      </c>
    </row>
    <row r="785" spans="1:14" x14ac:dyDescent="0.25">
      <c r="A785" s="11">
        <v>784</v>
      </c>
      <c r="B785" s="30"/>
      <c r="C785" s="25" t="str">
        <f t="shared" si="108"/>
        <v/>
      </c>
      <c r="D785" s="25" t="str">
        <f t="shared" si="112"/>
        <v/>
      </c>
      <c r="E785" s="25" t="str">
        <f t="shared" si="113"/>
        <v/>
      </c>
      <c r="F785" s="11" t="str">
        <f>IF('GACE Math 201'!E785="","",IF('GACE Math 201'!E785&lt;'ACT M to SAT M'!$A$2,'ACT M to SAT M'!$B$2,IF('GACE Math 201'!E785&gt;'ACT M to SAT M'!A$28,'ACT M to SAT M'!B$28,VLOOKUP(E785,'ACT M to SAT M'!A:B,2,FALSE))))</f>
        <v/>
      </c>
      <c r="G785" s="11" t="str">
        <f t="shared" si="109"/>
        <v/>
      </c>
      <c r="H785" s="11" t="str">
        <f t="shared" si="114"/>
        <v/>
      </c>
      <c r="I785" s="11" t="str">
        <f t="shared" si="110"/>
        <v/>
      </c>
      <c r="J785" s="11" t="str">
        <f t="shared" si="115"/>
        <v/>
      </c>
      <c r="K785" s="11" t="str">
        <f t="shared" si="111"/>
        <v/>
      </c>
      <c r="L785" s="11" t="str">
        <f t="shared" si="116"/>
        <v/>
      </c>
      <c r="M785" s="11" t="str">
        <f>IF('GACE Math 201'!B785="","",'SAT M to CBEST M'!$A$2+'SAT M to CBEST M'!$B$2*F785)</f>
        <v/>
      </c>
      <c r="N785" s="11" t="str">
        <f>IF('GACE Math 201'!B785="","", IF(M785&lt;20, 20, IF(M785&gt;80, 80, M785)))</f>
        <v/>
      </c>
    </row>
    <row r="786" spans="1:14" x14ac:dyDescent="0.25">
      <c r="A786" s="11">
        <v>785</v>
      </c>
      <c r="B786" s="30"/>
      <c r="C786" s="25" t="str">
        <f t="shared" si="108"/>
        <v/>
      </c>
      <c r="D786" s="25" t="str">
        <f t="shared" si="112"/>
        <v/>
      </c>
      <c r="E786" s="25" t="str">
        <f t="shared" si="113"/>
        <v/>
      </c>
      <c r="F786" s="11" t="str">
        <f>IF('GACE Math 201'!E786="","",IF('GACE Math 201'!E786&lt;'ACT M to SAT M'!$A$2,'ACT M to SAT M'!$B$2,IF('GACE Math 201'!E786&gt;'ACT M to SAT M'!A$28,'ACT M to SAT M'!B$28,VLOOKUP(E786,'ACT M to SAT M'!A:B,2,FALSE))))</f>
        <v/>
      </c>
      <c r="G786" s="11" t="str">
        <f t="shared" si="109"/>
        <v/>
      </c>
      <c r="H786" s="11" t="str">
        <f t="shared" si="114"/>
        <v/>
      </c>
      <c r="I786" s="11" t="str">
        <f t="shared" si="110"/>
        <v/>
      </c>
      <c r="J786" s="11" t="str">
        <f t="shared" si="115"/>
        <v/>
      </c>
      <c r="K786" s="11" t="str">
        <f t="shared" si="111"/>
        <v/>
      </c>
      <c r="L786" s="11" t="str">
        <f t="shared" si="116"/>
        <v/>
      </c>
      <c r="M786" s="11" t="str">
        <f>IF('GACE Math 201'!B786="","",'SAT M to CBEST M'!$A$2+'SAT M to CBEST M'!$B$2*F786)</f>
        <v/>
      </c>
      <c r="N786" s="11" t="str">
        <f>IF('GACE Math 201'!B786="","", IF(M786&lt;20, 20, IF(M786&gt;80, 80, M786)))</f>
        <v/>
      </c>
    </row>
    <row r="787" spans="1:14" x14ac:dyDescent="0.25">
      <c r="A787" s="11">
        <v>786</v>
      </c>
      <c r="B787" s="30"/>
      <c r="C787" s="25" t="str">
        <f t="shared" si="108"/>
        <v/>
      </c>
      <c r="D787" s="25" t="str">
        <f t="shared" si="112"/>
        <v/>
      </c>
      <c r="E787" s="25" t="str">
        <f t="shared" si="113"/>
        <v/>
      </c>
      <c r="F787" s="11" t="str">
        <f>IF('GACE Math 201'!E787="","",IF('GACE Math 201'!E787&lt;'ACT M to SAT M'!$A$2,'ACT M to SAT M'!$B$2,IF('GACE Math 201'!E787&gt;'ACT M to SAT M'!A$28,'ACT M to SAT M'!B$28,VLOOKUP(E787,'ACT M to SAT M'!A:B,2,FALSE))))</f>
        <v/>
      </c>
      <c r="G787" s="11" t="str">
        <f t="shared" si="109"/>
        <v/>
      </c>
      <c r="H787" s="11" t="str">
        <f t="shared" si="114"/>
        <v/>
      </c>
      <c r="I787" s="11" t="str">
        <f t="shared" si="110"/>
        <v/>
      </c>
      <c r="J787" s="11" t="str">
        <f t="shared" si="115"/>
        <v/>
      </c>
      <c r="K787" s="11" t="str">
        <f t="shared" si="111"/>
        <v/>
      </c>
      <c r="L787" s="11" t="str">
        <f t="shared" si="116"/>
        <v/>
      </c>
      <c r="M787" s="11" t="str">
        <f>IF('GACE Math 201'!B787="","",'SAT M to CBEST M'!$A$2+'SAT M to CBEST M'!$B$2*F787)</f>
        <v/>
      </c>
      <c r="N787" s="11" t="str">
        <f>IF('GACE Math 201'!B787="","", IF(M787&lt;20, 20, IF(M787&gt;80, 80, M787)))</f>
        <v/>
      </c>
    </row>
    <row r="788" spans="1:14" x14ac:dyDescent="0.25">
      <c r="A788" s="11">
        <v>787</v>
      </c>
      <c r="B788" s="30"/>
      <c r="C788" s="25" t="str">
        <f t="shared" si="108"/>
        <v/>
      </c>
      <c r="D788" s="25" t="str">
        <f t="shared" si="112"/>
        <v/>
      </c>
      <c r="E788" s="25" t="str">
        <f t="shared" si="113"/>
        <v/>
      </c>
      <c r="F788" s="11" t="str">
        <f>IF('GACE Math 201'!E788="","",IF('GACE Math 201'!E788&lt;'ACT M to SAT M'!$A$2,'ACT M to SAT M'!$B$2,IF('GACE Math 201'!E788&gt;'ACT M to SAT M'!A$28,'ACT M to SAT M'!B$28,VLOOKUP(E788,'ACT M to SAT M'!A:B,2,FALSE))))</f>
        <v/>
      </c>
      <c r="G788" s="11" t="str">
        <f t="shared" si="109"/>
        <v/>
      </c>
      <c r="H788" s="11" t="str">
        <f t="shared" si="114"/>
        <v/>
      </c>
      <c r="I788" s="11" t="str">
        <f t="shared" si="110"/>
        <v/>
      </c>
      <c r="J788" s="11" t="str">
        <f t="shared" si="115"/>
        <v/>
      </c>
      <c r="K788" s="11" t="str">
        <f t="shared" si="111"/>
        <v/>
      </c>
      <c r="L788" s="11" t="str">
        <f t="shared" si="116"/>
        <v/>
      </c>
      <c r="M788" s="11" t="str">
        <f>IF('GACE Math 201'!B788="","",'SAT M to CBEST M'!$A$2+'SAT M to CBEST M'!$B$2*F788)</f>
        <v/>
      </c>
      <c r="N788" s="11" t="str">
        <f>IF('GACE Math 201'!B788="","", IF(M788&lt;20, 20, IF(M788&gt;80, 80, M788)))</f>
        <v/>
      </c>
    </row>
    <row r="789" spans="1:14" x14ac:dyDescent="0.25">
      <c r="A789" s="11">
        <v>788</v>
      </c>
      <c r="B789" s="30"/>
      <c r="C789" s="25" t="str">
        <f t="shared" si="108"/>
        <v/>
      </c>
      <c r="D789" s="25" t="str">
        <f t="shared" si="112"/>
        <v/>
      </c>
      <c r="E789" s="25" t="str">
        <f t="shared" si="113"/>
        <v/>
      </c>
      <c r="F789" s="11" t="str">
        <f>IF('GACE Math 201'!E789="","",IF('GACE Math 201'!E789&lt;'ACT M to SAT M'!$A$2,'ACT M to SAT M'!$B$2,IF('GACE Math 201'!E789&gt;'ACT M to SAT M'!A$28,'ACT M to SAT M'!B$28,VLOOKUP(E789,'ACT M to SAT M'!A:B,2,FALSE))))</f>
        <v/>
      </c>
      <c r="G789" s="11" t="str">
        <f t="shared" si="109"/>
        <v/>
      </c>
      <c r="H789" s="11" t="str">
        <f t="shared" si="114"/>
        <v/>
      </c>
      <c r="I789" s="11" t="str">
        <f t="shared" si="110"/>
        <v/>
      </c>
      <c r="J789" s="11" t="str">
        <f t="shared" si="115"/>
        <v/>
      </c>
      <c r="K789" s="11" t="str">
        <f t="shared" si="111"/>
        <v/>
      </c>
      <c r="L789" s="11" t="str">
        <f t="shared" si="116"/>
        <v/>
      </c>
      <c r="M789" s="11" t="str">
        <f>IF('GACE Math 201'!B789="","",'SAT M to CBEST M'!$A$2+'SAT M to CBEST M'!$B$2*F789)</f>
        <v/>
      </c>
      <c r="N789" s="11" t="str">
        <f>IF('GACE Math 201'!B789="","", IF(M789&lt;20, 20, IF(M789&gt;80, 80, M789)))</f>
        <v/>
      </c>
    </row>
    <row r="790" spans="1:14" x14ac:dyDescent="0.25">
      <c r="A790" s="11">
        <v>789</v>
      </c>
      <c r="B790" s="30"/>
      <c r="C790" s="25" t="str">
        <f t="shared" si="108"/>
        <v/>
      </c>
      <c r="D790" s="25" t="str">
        <f t="shared" si="112"/>
        <v/>
      </c>
      <c r="E790" s="25" t="str">
        <f t="shared" si="113"/>
        <v/>
      </c>
      <c r="F790" s="11" t="str">
        <f>IF('GACE Math 201'!E790="","",IF('GACE Math 201'!E790&lt;'ACT M to SAT M'!$A$2,'ACT M to SAT M'!$B$2,IF('GACE Math 201'!E790&gt;'ACT M to SAT M'!A$28,'ACT M to SAT M'!B$28,VLOOKUP(E790,'ACT M to SAT M'!A:B,2,FALSE))))</f>
        <v/>
      </c>
      <c r="G790" s="11" t="str">
        <f t="shared" si="109"/>
        <v/>
      </c>
      <c r="H790" s="11" t="str">
        <f t="shared" si="114"/>
        <v/>
      </c>
      <c r="I790" s="11" t="str">
        <f t="shared" si="110"/>
        <v/>
      </c>
      <c r="J790" s="11" t="str">
        <f t="shared" si="115"/>
        <v/>
      </c>
      <c r="K790" s="11" t="str">
        <f t="shared" si="111"/>
        <v/>
      </c>
      <c r="L790" s="11" t="str">
        <f t="shared" si="116"/>
        <v/>
      </c>
      <c r="M790" s="11" t="str">
        <f>IF('GACE Math 201'!B790="","",'SAT M to CBEST M'!$A$2+'SAT M to CBEST M'!$B$2*F790)</f>
        <v/>
      </c>
      <c r="N790" s="11" t="str">
        <f>IF('GACE Math 201'!B790="","", IF(M790&lt;20, 20, IF(M790&gt;80, 80, M790)))</f>
        <v/>
      </c>
    </row>
    <row r="791" spans="1:14" x14ac:dyDescent="0.25">
      <c r="A791" s="11">
        <v>790</v>
      </c>
      <c r="B791" s="30"/>
      <c r="C791" s="25" t="str">
        <f t="shared" si="108"/>
        <v/>
      </c>
      <c r="D791" s="25" t="str">
        <f t="shared" si="112"/>
        <v/>
      </c>
      <c r="E791" s="25" t="str">
        <f t="shared" si="113"/>
        <v/>
      </c>
      <c r="F791" s="11" t="str">
        <f>IF('GACE Math 201'!E791="","",IF('GACE Math 201'!E791&lt;'ACT M to SAT M'!$A$2,'ACT M to SAT M'!$B$2,IF('GACE Math 201'!E791&gt;'ACT M to SAT M'!A$28,'ACT M to SAT M'!B$28,VLOOKUP(E791,'ACT M to SAT M'!A:B,2,FALSE))))</f>
        <v/>
      </c>
      <c r="G791" s="11" t="str">
        <f t="shared" si="109"/>
        <v/>
      </c>
      <c r="H791" s="11" t="str">
        <f t="shared" si="114"/>
        <v/>
      </c>
      <c r="I791" s="11" t="str">
        <f t="shared" si="110"/>
        <v/>
      </c>
      <c r="J791" s="11" t="str">
        <f t="shared" si="115"/>
        <v/>
      </c>
      <c r="K791" s="11" t="str">
        <f t="shared" si="111"/>
        <v/>
      </c>
      <c r="L791" s="11" t="str">
        <f t="shared" si="116"/>
        <v/>
      </c>
      <c r="M791" s="11" t="str">
        <f>IF('GACE Math 201'!B791="","",'SAT M to CBEST M'!$A$2+'SAT M to CBEST M'!$B$2*F791)</f>
        <v/>
      </c>
      <c r="N791" s="11" t="str">
        <f>IF('GACE Math 201'!B791="","", IF(M791&lt;20, 20, IF(M791&gt;80, 80, M791)))</f>
        <v/>
      </c>
    </row>
    <row r="792" spans="1:14" x14ac:dyDescent="0.25">
      <c r="A792" s="11">
        <v>791</v>
      </c>
      <c r="B792" s="30"/>
      <c r="C792" s="25" t="str">
        <f t="shared" si="108"/>
        <v/>
      </c>
      <c r="D792" s="25" t="str">
        <f t="shared" si="112"/>
        <v/>
      </c>
      <c r="E792" s="25" t="str">
        <f t="shared" si="113"/>
        <v/>
      </c>
      <c r="F792" s="11" t="str">
        <f>IF('GACE Math 201'!E792="","",IF('GACE Math 201'!E792&lt;'ACT M to SAT M'!$A$2,'ACT M to SAT M'!$B$2,IF('GACE Math 201'!E792&gt;'ACT M to SAT M'!A$28,'ACT M to SAT M'!B$28,VLOOKUP(E792,'ACT M to SAT M'!A:B,2,FALSE))))</f>
        <v/>
      </c>
      <c r="G792" s="11" t="str">
        <f t="shared" si="109"/>
        <v/>
      </c>
      <c r="H792" s="11" t="str">
        <f t="shared" si="114"/>
        <v/>
      </c>
      <c r="I792" s="11" t="str">
        <f t="shared" si="110"/>
        <v/>
      </c>
      <c r="J792" s="11" t="str">
        <f t="shared" si="115"/>
        <v/>
      </c>
      <c r="K792" s="11" t="str">
        <f t="shared" si="111"/>
        <v/>
      </c>
      <c r="L792" s="11" t="str">
        <f t="shared" si="116"/>
        <v/>
      </c>
      <c r="M792" s="11" t="str">
        <f>IF('GACE Math 201'!B792="","",'SAT M to CBEST M'!$A$2+'SAT M to CBEST M'!$B$2*F792)</f>
        <v/>
      </c>
      <c r="N792" s="11" t="str">
        <f>IF('GACE Math 201'!B792="","", IF(M792&lt;20, 20, IF(M792&gt;80, 80, M792)))</f>
        <v/>
      </c>
    </row>
    <row r="793" spans="1:14" x14ac:dyDescent="0.25">
      <c r="A793" s="11">
        <v>792</v>
      </c>
      <c r="B793" s="30"/>
      <c r="C793" s="25" t="str">
        <f t="shared" si="108"/>
        <v/>
      </c>
      <c r="D793" s="25" t="str">
        <f t="shared" si="112"/>
        <v/>
      </c>
      <c r="E793" s="25" t="str">
        <f t="shared" si="113"/>
        <v/>
      </c>
      <c r="F793" s="11" t="str">
        <f>IF('GACE Math 201'!E793="","",IF('GACE Math 201'!E793&lt;'ACT M to SAT M'!$A$2,'ACT M to SAT M'!$B$2,IF('GACE Math 201'!E793&gt;'ACT M to SAT M'!A$28,'ACT M to SAT M'!B$28,VLOOKUP(E793,'ACT M to SAT M'!A:B,2,FALSE))))</f>
        <v/>
      </c>
      <c r="G793" s="11" t="str">
        <f t="shared" si="109"/>
        <v/>
      </c>
      <c r="H793" s="11" t="str">
        <f t="shared" si="114"/>
        <v/>
      </c>
      <c r="I793" s="11" t="str">
        <f t="shared" si="110"/>
        <v/>
      </c>
      <c r="J793" s="11" t="str">
        <f t="shared" si="115"/>
        <v/>
      </c>
      <c r="K793" s="11" t="str">
        <f t="shared" si="111"/>
        <v/>
      </c>
      <c r="L793" s="11" t="str">
        <f t="shared" si="116"/>
        <v/>
      </c>
      <c r="M793" s="11" t="str">
        <f>IF('GACE Math 201'!B793="","",'SAT M to CBEST M'!$A$2+'SAT M to CBEST M'!$B$2*F793)</f>
        <v/>
      </c>
      <c r="N793" s="11" t="str">
        <f>IF('GACE Math 201'!B793="","", IF(M793&lt;20, 20, IF(M793&gt;80, 80, M793)))</f>
        <v/>
      </c>
    </row>
    <row r="794" spans="1:14" x14ac:dyDescent="0.25">
      <c r="A794" s="11">
        <v>793</v>
      </c>
      <c r="B794" s="30"/>
      <c r="C794" s="25" t="str">
        <f t="shared" si="108"/>
        <v/>
      </c>
      <c r="D794" s="25" t="str">
        <f t="shared" si="112"/>
        <v/>
      </c>
      <c r="E794" s="25" t="str">
        <f t="shared" si="113"/>
        <v/>
      </c>
      <c r="F794" s="11" t="str">
        <f>IF('GACE Math 201'!E794="","",IF('GACE Math 201'!E794&lt;'ACT M to SAT M'!$A$2,'ACT M to SAT M'!$B$2,IF('GACE Math 201'!E794&gt;'ACT M to SAT M'!A$28,'ACT M to SAT M'!B$28,VLOOKUP(E794,'ACT M to SAT M'!A:B,2,FALSE))))</f>
        <v/>
      </c>
      <c r="G794" s="11" t="str">
        <f t="shared" si="109"/>
        <v/>
      </c>
      <c r="H794" s="11" t="str">
        <f t="shared" si="114"/>
        <v/>
      </c>
      <c r="I794" s="11" t="str">
        <f t="shared" si="110"/>
        <v/>
      </c>
      <c r="J794" s="11" t="str">
        <f t="shared" si="115"/>
        <v/>
      </c>
      <c r="K794" s="11" t="str">
        <f t="shared" si="111"/>
        <v/>
      </c>
      <c r="L794" s="11" t="str">
        <f t="shared" si="116"/>
        <v/>
      </c>
      <c r="M794" s="11" t="str">
        <f>IF('GACE Math 201'!B794="","",'SAT M to CBEST M'!$A$2+'SAT M to CBEST M'!$B$2*F794)</f>
        <v/>
      </c>
      <c r="N794" s="11" t="str">
        <f>IF('GACE Math 201'!B794="","", IF(M794&lt;20, 20, IF(M794&gt;80, 80, M794)))</f>
        <v/>
      </c>
    </row>
    <row r="795" spans="1:14" x14ac:dyDescent="0.25">
      <c r="A795" s="11">
        <v>794</v>
      </c>
      <c r="B795" s="30"/>
      <c r="C795" s="25" t="str">
        <f t="shared" si="108"/>
        <v/>
      </c>
      <c r="D795" s="25" t="str">
        <f t="shared" si="112"/>
        <v/>
      </c>
      <c r="E795" s="25" t="str">
        <f t="shared" si="113"/>
        <v/>
      </c>
      <c r="F795" s="11" t="str">
        <f>IF('GACE Math 201'!E795="","",IF('GACE Math 201'!E795&lt;'ACT M to SAT M'!$A$2,'ACT M to SAT M'!$B$2,IF('GACE Math 201'!E795&gt;'ACT M to SAT M'!A$28,'ACT M to SAT M'!B$28,VLOOKUP(E795,'ACT M to SAT M'!A:B,2,FALSE))))</f>
        <v/>
      </c>
      <c r="G795" s="11" t="str">
        <f t="shared" si="109"/>
        <v/>
      </c>
      <c r="H795" s="11" t="str">
        <f t="shared" si="114"/>
        <v/>
      </c>
      <c r="I795" s="11" t="str">
        <f t="shared" si="110"/>
        <v/>
      </c>
      <c r="J795" s="11" t="str">
        <f t="shared" si="115"/>
        <v/>
      </c>
      <c r="K795" s="11" t="str">
        <f t="shared" si="111"/>
        <v/>
      </c>
      <c r="L795" s="11" t="str">
        <f t="shared" si="116"/>
        <v/>
      </c>
      <c r="M795" s="11" t="str">
        <f>IF('GACE Math 201'!B795="","",'SAT M to CBEST M'!$A$2+'SAT M to CBEST M'!$B$2*F795)</f>
        <v/>
      </c>
      <c r="N795" s="11" t="str">
        <f>IF('GACE Math 201'!B795="","", IF(M795&lt;20, 20, IF(M795&gt;80, 80, M795)))</f>
        <v/>
      </c>
    </row>
    <row r="796" spans="1:14" x14ac:dyDescent="0.25">
      <c r="A796" s="11">
        <v>795</v>
      </c>
      <c r="B796" s="30"/>
      <c r="C796" s="25" t="str">
        <f t="shared" si="108"/>
        <v/>
      </c>
      <c r="D796" s="25" t="str">
        <f t="shared" si="112"/>
        <v/>
      </c>
      <c r="E796" s="25" t="str">
        <f t="shared" si="113"/>
        <v/>
      </c>
      <c r="F796" s="11" t="str">
        <f>IF('GACE Math 201'!E796="","",IF('GACE Math 201'!E796&lt;'ACT M to SAT M'!$A$2,'ACT M to SAT M'!$B$2,IF('GACE Math 201'!E796&gt;'ACT M to SAT M'!A$28,'ACT M to SAT M'!B$28,VLOOKUP(E796,'ACT M to SAT M'!A:B,2,FALSE))))</f>
        <v/>
      </c>
      <c r="G796" s="11" t="str">
        <f t="shared" si="109"/>
        <v/>
      </c>
      <c r="H796" s="11" t="str">
        <f t="shared" si="114"/>
        <v/>
      </c>
      <c r="I796" s="11" t="str">
        <f t="shared" si="110"/>
        <v/>
      </c>
      <c r="J796" s="11" t="str">
        <f t="shared" si="115"/>
        <v/>
      </c>
      <c r="K796" s="11" t="str">
        <f t="shared" si="111"/>
        <v/>
      </c>
      <c r="L796" s="11" t="str">
        <f t="shared" si="116"/>
        <v/>
      </c>
      <c r="M796" s="11" t="str">
        <f>IF('GACE Math 201'!B796="","",'SAT M to CBEST M'!$A$2+'SAT M to CBEST M'!$B$2*F796)</f>
        <v/>
      </c>
      <c r="N796" s="11" t="str">
        <f>IF('GACE Math 201'!B796="","", IF(M796&lt;20, 20, IF(M796&gt;80, 80, M796)))</f>
        <v/>
      </c>
    </row>
    <row r="797" spans="1:14" x14ac:dyDescent="0.25">
      <c r="A797" s="11">
        <v>796</v>
      </c>
      <c r="B797" s="30"/>
      <c r="C797" s="25" t="str">
        <f t="shared" si="108"/>
        <v/>
      </c>
      <c r="D797" s="25" t="str">
        <f t="shared" si="112"/>
        <v/>
      </c>
      <c r="E797" s="25" t="str">
        <f t="shared" si="113"/>
        <v/>
      </c>
      <c r="F797" s="11" t="str">
        <f>IF('GACE Math 201'!E797="","",IF('GACE Math 201'!E797&lt;'ACT M to SAT M'!$A$2,'ACT M to SAT M'!$B$2,IF('GACE Math 201'!E797&gt;'ACT M to SAT M'!A$28,'ACT M to SAT M'!B$28,VLOOKUP(E797,'ACT M to SAT M'!A:B,2,FALSE))))</f>
        <v/>
      </c>
      <c r="G797" s="11" t="str">
        <f t="shared" si="109"/>
        <v/>
      </c>
      <c r="H797" s="11" t="str">
        <f t="shared" si="114"/>
        <v/>
      </c>
      <c r="I797" s="11" t="str">
        <f t="shared" si="110"/>
        <v/>
      </c>
      <c r="J797" s="11" t="str">
        <f t="shared" si="115"/>
        <v/>
      </c>
      <c r="K797" s="11" t="str">
        <f t="shared" si="111"/>
        <v/>
      </c>
      <c r="L797" s="11" t="str">
        <f t="shared" si="116"/>
        <v/>
      </c>
      <c r="M797" s="11" t="str">
        <f>IF('GACE Math 201'!B797="","",'SAT M to CBEST M'!$A$2+'SAT M to CBEST M'!$B$2*F797)</f>
        <v/>
      </c>
      <c r="N797" s="11" t="str">
        <f>IF('GACE Math 201'!B797="","", IF(M797&lt;20, 20, IF(M797&gt;80, 80, M797)))</f>
        <v/>
      </c>
    </row>
    <row r="798" spans="1:14" x14ac:dyDescent="0.25">
      <c r="A798" s="11">
        <v>797</v>
      </c>
      <c r="B798" s="30"/>
      <c r="C798" s="25" t="str">
        <f t="shared" si="108"/>
        <v/>
      </c>
      <c r="D798" s="25" t="str">
        <f t="shared" si="112"/>
        <v/>
      </c>
      <c r="E798" s="25" t="str">
        <f t="shared" si="113"/>
        <v/>
      </c>
      <c r="F798" s="11" t="str">
        <f>IF('GACE Math 201'!E798="","",IF('GACE Math 201'!E798&lt;'ACT M to SAT M'!$A$2,'ACT M to SAT M'!$B$2,IF('GACE Math 201'!E798&gt;'ACT M to SAT M'!A$28,'ACT M to SAT M'!B$28,VLOOKUP(E798,'ACT M to SAT M'!A:B,2,FALSE))))</f>
        <v/>
      </c>
      <c r="G798" s="11" t="str">
        <f t="shared" si="109"/>
        <v/>
      </c>
      <c r="H798" s="11" t="str">
        <f t="shared" si="114"/>
        <v/>
      </c>
      <c r="I798" s="11" t="str">
        <f t="shared" si="110"/>
        <v/>
      </c>
      <c r="J798" s="11" t="str">
        <f t="shared" si="115"/>
        <v/>
      </c>
      <c r="K798" s="11" t="str">
        <f t="shared" si="111"/>
        <v/>
      </c>
      <c r="L798" s="11" t="str">
        <f t="shared" si="116"/>
        <v/>
      </c>
      <c r="M798" s="11" t="str">
        <f>IF('GACE Math 201'!B798="","",'SAT M to CBEST M'!$A$2+'SAT M to CBEST M'!$B$2*F798)</f>
        <v/>
      </c>
      <c r="N798" s="11" t="str">
        <f>IF('GACE Math 201'!B798="","", IF(M798&lt;20, 20, IF(M798&gt;80, 80, M798)))</f>
        <v/>
      </c>
    </row>
    <row r="799" spans="1:14" x14ac:dyDescent="0.25">
      <c r="A799" s="11">
        <v>798</v>
      </c>
      <c r="B799" s="30"/>
      <c r="C799" s="25" t="str">
        <f t="shared" si="108"/>
        <v/>
      </c>
      <c r="D799" s="25" t="str">
        <f t="shared" si="112"/>
        <v/>
      </c>
      <c r="E799" s="25" t="str">
        <f t="shared" si="113"/>
        <v/>
      </c>
      <c r="F799" s="11" t="str">
        <f>IF('GACE Math 201'!E799="","",IF('GACE Math 201'!E799&lt;'ACT M to SAT M'!$A$2,'ACT M to SAT M'!$B$2,IF('GACE Math 201'!E799&gt;'ACT M to SAT M'!A$28,'ACT M to SAT M'!B$28,VLOOKUP(E799,'ACT M to SAT M'!A:B,2,FALSE))))</f>
        <v/>
      </c>
      <c r="G799" s="11" t="str">
        <f t="shared" si="109"/>
        <v/>
      </c>
      <c r="H799" s="11" t="str">
        <f t="shared" si="114"/>
        <v/>
      </c>
      <c r="I799" s="11" t="str">
        <f t="shared" si="110"/>
        <v/>
      </c>
      <c r="J799" s="11" t="str">
        <f t="shared" si="115"/>
        <v/>
      </c>
      <c r="K799" s="11" t="str">
        <f t="shared" si="111"/>
        <v/>
      </c>
      <c r="L799" s="11" t="str">
        <f t="shared" si="116"/>
        <v/>
      </c>
      <c r="M799" s="11" t="str">
        <f>IF('GACE Math 201'!B799="","",'SAT M to CBEST M'!$A$2+'SAT M to CBEST M'!$B$2*F799)</f>
        <v/>
      </c>
      <c r="N799" s="11" t="str">
        <f>IF('GACE Math 201'!B799="","", IF(M799&lt;20, 20, IF(M799&gt;80, 80, M799)))</f>
        <v/>
      </c>
    </row>
    <row r="800" spans="1:14" x14ac:dyDescent="0.25">
      <c r="A800" s="11">
        <v>799</v>
      </c>
      <c r="B800" s="30"/>
      <c r="C800" s="25" t="str">
        <f t="shared" si="108"/>
        <v/>
      </c>
      <c r="D800" s="25" t="str">
        <f t="shared" si="112"/>
        <v/>
      </c>
      <c r="E800" s="25" t="str">
        <f t="shared" si="113"/>
        <v/>
      </c>
      <c r="F800" s="11" t="str">
        <f>IF('GACE Math 201'!E800="","",IF('GACE Math 201'!E800&lt;'ACT M to SAT M'!$A$2,'ACT M to SAT M'!$B$2,IF('GACE Math 201'!E800&gt;'ACT M to SAT M'!A$28,'ACT M to SAT M'!B$28,VLOOKUP(E800,'ACT M to SAT M'!A:B,2,FALSE))))</f>
        <v/>
      </c>
      <c r="G800" s="11" t="str">
        <f t="shared" si="109"/>
        <v/>
      </c>
      <c r="H800" s="11" t="str">
        <f t="shared" si="114"/>
        <v/>
      </c>
      <c r="I800" s="11" t="str">
        <f t="shared" si="110"/>
        <v/>
      </c>
      <c r="J800" s="11" t="str">
        <f t="shared" si="115"/>
        <v/>
      </c>
      <c r="K800" s="11" t="str">
        <f t="shared" si="111"/>
        <v/>
      </c>
      <c r="L800" s="11" t="str">
        <f t="shared" si="116"/>
        <v/>
      </c>
      <c r="M800" s="11" t="str">
        <f>IF('GACE Math 201'!B800="","",'SAT M to CBEST M'!$A$2+'SAT M to CBEST M'!$B$2*F800)</f>
        <v/>
      </c>
      <c r="N800" s="11" t="str">
        <f>IF('GACE Math 201'!B800="","", IF(M800&lt;20, 20, IF(M800&gt;80, 80, M800)))</f>
        <v/>
      </c>
    </row>
    <row r="801" spans="1:14" x14ac:dyDescent="0.25">
      <c r="A801" s="11">
        <v>800</v>
      </c>
      <c r="B801" s="30"/>
      <c r="C801" s="25" t="str">
        <f t="shared" si="108"/>
        <v/>
      </c>
      <c r="D801" s="25" t="str">
        <f t="shared" si="112"/>
        <v/>
      </c>
      <c r="E801" s="25" t="str">
        <f t="shared" si="113"/>
        <v/>
      </c>
      <c r="F801" s="11" t="str">
        <f>IF('GACE Math 201'!E801="","",IF('GACE Math 201'!E801&lt;'ACT M to SAT M'!$A$2,'ACT M to SAT M'!$B$2,IF('GACE Math 201'!E801&gt;'ACT M to SAT M'!A$28,'ACT M to SAT M'!B$28,VLOOKUP(E801,'ACT M to SAT M'!A:B,2,FALSE))))</f>
        <v/>
      </c>
      <c r="G801" s="11" t="str">
        <f t="shared" si="109"/>
        <v/>
      </c>
      <c r="H801" s="11" t="str">
        <f t="shared" si="114"/>
        <v/>
      </c>
      <c r="I801" s="11" t="str">
        <f t="shared" si="110"/>
        <v/>
      </c>
      <c r="J801" s="11" t="str">
        <f t="shared" si="115"/>
        <v/>
      </c>
      <c r="K801" s="11" t="str">
        <f t="shared" si="111"/>
        <v/>
      </c>
      <c r="L801" s="11" t="str">
        <f t="shared" si="116"/>
        <v/>
      </c>
      <c r="M801" s="11" t="str">
        <f>IF('GACE Math 201'!B801="","",'SAT M to CBEST M'!$A$2+'SAT M to CBEST M'!$B$2*F801)</f>
        <v/>
      </c>
      <c r="N801" s="11" t="str">
        <f>IF('GACE Math 201'!B801="","", IF(M801&lt;20, 20, IF(M801&gt;80, 80, M801)))</f>
        <v/>
      </c>
    </row>
    <row r="802" spans="1:14" x14ac:dyDescent="0.25">
      <c r="A802" s="11">
        <v>801</v>
      </c>
      <c r="B802" s="30"/>
      <c r="C802" s="25" t="str">
        <f t="shared" si="108"/>
        <v/>
      </c>
      <c r="D802" s="25" t="str">
        <f t="shared" si="112"/>
        <v/>
      </c>
      <c r="E802" s="25" t="str">
        <f t="shared" si="113"/>
        <v/>
      </c>
      <c r="F802" s="11" t="str">
        <f>IF('GACE Math 201'!E802="","",IF('GACE Math 201'!E802&lt;'ACT M to SAT M'!$A$2,'ACT M to SAT M'!$B$2,IF('GACE Math 201'!E802&gt;'ACT M to SAT M'!A$28,'ACT M to SAT M'!B$28,VLOOKUP(E802,'ACT M to SAT M'!A:B,2,FALSE))))</f>
        <v/>
      </c>
      <c r="G802" s="11" t="str">
        <f t="shared" si="109"/>
        <v/>
      </c>
      <c r="H802" s="11" t="str">
        <f t="shared" si="114"/>
        <v/>
      </c>
      <c r="I802" s="11" t="str">
        <f t="shared" si="110"/>
        <v/>
      </c>
      <c r="J802" s="11" t="str">
        <f t="shared" si="115"/>
        <v/>
      </c>
      <c r="K802" s="11" t="str">
        <f t="shared" si="111"/>
        <v/>
      </c>
      <c r="L802" s="11" t="str">
        <f t="shared" si="116"/>
        <v/>
      </c>
      <c r="M802" s="11" t="str">
        <f>IF('GACE Math 201'!B802="","",'SAT M to CBEST M'!$A$2+'SAT M to CBEST M'!$B$2*F802)</f>
        <v/>
      </c>
      <c r="N802" s="11" t="str">
        <f>IF('GACE Math 201'!B802="","", IF(M802&lt;20, 20, IF(M802&gt;80, 80, M802)))</f>
        <v/>
      </c>
    </row>
    <row r="803" spans="1:14" x14ac:dyDescent="0.25">
      <c r="A803" s="11">
        <v>802</v>
      </c>
      <c r="B803" s="30"/>
      <c r="C803" s="25" t="str">
        <f t="shared" si="108"/>
        <v/>
      </c>
      <c r="D803" s="25" t="str">
        <f t="shared" si="112"/>
        <v/>
      </c>
      <c r="E803" s="25" t="str">
        <f t="shared" si="113"/>
        <v/>
      </c>
      <c r="F803" s="11" t="str">
        <f>IF('GACE Math 201'!E803="","",IF('GACE Math 201'!E803&lt;'ACT M to SAT M'!$A$2,'ACT M to SAT M'!$B$2,IF('GACE Math 201'!E803&gt;'ACT M to SAT M'!A$28,'ACT M to SAT M'!B$28,VLOOKUP(E803,'ACT M to SAT M'!A:B,2,FALSE))))</f>
        <v/>
      </c>
      <c r="G803" s="11" t="str">
        <f t="shared" si="109"/>
        <v/>
      </c>
      <c r="H803" s="11" t="str">
        <f t="shared" si="114"/>
        <v/>
      </c>
      <c r="I803" s="11" t="str">
        <f t="shared" si="110"/>
        <v/>
      </c>
      <c r="J803" s="11" t="str">
        <f t="shared" si="115"/>
        <v/>
      </c>
      <c r="K803" s="11" t="str">
        <f t="shared" si="111"/>
        <v/>
      </c>
      <c r="L803" s="11" t="str">
        <f t="shared" si="116"/>
        <v/>
      </c>
      <c r="M803" s="11" t="str">
        <f>IF('GACE Math 201'!B803="","",'SAT M to CBEST M'!$A$2+'SAT M to CBEST M'!$B$2*F803)</f>
        <v/>
      </c>
      <c r="N803" s="11" t="str">
        <f>IF('GACE Math 201'!B803="","", IF(M803&lt;20, 20, IF(M803&gt;80, 80, M803)))</f>
        <v/>
      </c>
    </row>
    <row r="804" spans="1:14" x14ac:dyDescent="0.25">
      <c r="A804" s="11">
        <v>803</v>
      </c>
      <c r="B804" s="30"/>
      <c r="C804" s="25" t="str">
        <f t="shared" si="108"/>
        <v/>
      </c>
      <c r="D804" s="25" t="str">
        <f t="shared" si="112"/>
        <v/>
      </c>
      <c r="E804" s="25" t="str">
        <f t="shared" si="113"/>
        <v/>
      </c>
      <c r="F804" s="11" t="str">
        <f>IF('GACE Math 201'!E804="","",IF('GACE Math 201'!E804&lt;'ACT M to SAT M'!$A$2,'ACT M to SAT M'!$B$2,IF('GACE Math 201'!E804&gt;'ACT M to SAT M'!A$28,'ACT M to SAT M'!B$28,VLOOKUP(E804,'ACT M to SAT M'!A:B,2,FALSE))))</f>
        <v/>
      </c>
      <c r="G804" s="11" t="str">
        <f t="shared" si="109"/>
        <v/>
      </c>
      <c r="H804" s="11" t="str">
        <f t="shared" si="114"/>
        <v/>
      </c>
      <c r="I804" s="11" t="str">
        <f t="shared" si="110"/>
        <v/>
      </c>
      <c r="J804" s="11" t="str">
        <f t="shared" si="115"/>
        <v/>
      </c>
      <c r="K804" s="11" t="str">
        <f t="shared" si="111"/>
        <v/>
      </c>
      <c r="L804" s="11" t="str">
        <f t="shared" si="116"/>
        <v/>
      </c>
      <c r="M804" s="11" t="str">
        <f>IF('GACE Math 201'!B804="","",'SAT M to CBEST M'!$A$2+'SAT M to CBEST M'!$B$2*F804)</f>
        <v/>
      </c>
      <c r="N804" s="11" t="str">
        <f>IF('GACE Math 201'!B804="","", IF(M804&lt;20, 20, IF(M804&gt;80, 80, M804)))</f>
        <v/>
      </c>
    </row>
    <row r="805" spans="1:14" x14ac:dyDescent="0.25">
      <c r="A805" s="11">
        <v>804</v>
      </c>
      <c r="B805" s="30"/>
      <c r="C805" s="25" t="str">
        <f t="shared" si="108"/>
        <v/>
      </c>
      <c r="D805" s="25" t="str">
        <f t="shared" si="112"/>
        <v/>
      </c>
      <c r="E805" s="25" t="str">
        <f t="shared" si="113"/>
        <v/>
      </c>
      <c r="F805" s="11" t="str">
        <f>IF('GACE Math 201'!E805="","",IF('GACE Math 201'!E805&lt;'ACT M to SAT M'!$A$2,'ACT M to SAT M'!$B$2,IF('GACE Math 201'!E805&gt;'ACT M to SAT M'!A$28,'ACT M to SAT M'!B$28,VLOOKUP(E805,'ACT M to SAT M'!A:B,2,FALSE))))</f>
        <v/>
      </c>
      <c r="G805" s="11" t="str">
        <f t="shared" si="109"/>
        <v/>
      </c>
      <c r="H805" s="11" t="str">
        <f t="shared" si="114"/>
        <v/>
      </c>
      <c r="I805" s="11" t="str">
        <f t="shared" si="110"/>
        <v/>
      </c>
      <c r="J805" s="11" t="str">
        <f t="shared" si="115"/>
        <v/>
      </c>
      <c r="K805" s="11" t="str">
        <f t="shared" si="111"/>
        <v/>
      </c>
      <c r="L805" s="11" t="str">
        <f t="shared" si="116"/>
        <v/>
      </c>
      <c r="M805" s="11" t="str">
        <f>IF('GACE Math 201'!B805="","",'SAT M to CBEST M'!$A$2+'SAT M to CBEST M'!$B$2*F805)</f>
        <v/>
      </c>
      <c r="N805" s="11" t="str">
        <f>IF('GACE Math 201'!B805="","", IF(M805&lt;20, 20, IF(M805&gt;80, 80, M805)))</f>
        <v/>
      </c>
    </row>
    <row r="806" spans="1:14" x14ac:dyDescent="0.25">
      <c r="A806" s="11">
        <v>805</v>
      </c>
      <c r="B806" s="30"/>
      <c r="C806" s="25" t="str">
        <f t="shared" si="108"/>
        <v/>
      </c>
      <c r="D806" s="25" t="str">
        <f t="shared" si="112"/>
        <v/>
      </c>
      <c r="E806" s="25" t="str">
        <f t="shared" si="113"/>
        <v/>
      </c>
      <c r="F806" s="11" t="str">
        <f>IF('GACE Math 201'!E806="","",IF('GACE Math 201'!E806&lt;'ACT M to SAT M'!$A$2,'ACT M to SAT M'!$B$2,IF('GACE Math 201'!E806&gt;'ACT M to SAT M'!A$28,'ACT M to SAT M'!B$28,VLOOKUP(E806,'ACT M to SAT M'!A:B,2,FALSE))))</f>
        <v/>
      </c>
      <c r="G806" s="11" t="str">
        <f t="shared" si="109"/>
        <v/>
      </c>
      <c r="H806" s="11" t="str">
        <f t="shared" si="114"/>
        <v/>
      </c>
      <c r="I806" s="11" t="str">
        <f t="shared" si="110"/>
        <v/>
      </c>
      <c r="J806" s="11" t="str">
        <f t="shared" si="115"/>
        <v/>
      </c>
      <c r="K806" s="11" t="str">
        <f t="shared" si="111"/>
        <v/>
      </c>
      <c r="L806" s="11" t="str">
        <f t="shared" si="116"/>
        <v/>
      </c>
      <c r="M806" s="11" t="str">
        <f>IF('GACE Math 201'!B806="","",'SAT M to CBEST M'!$A$2+'SAT M to CBEST M'!$B$2*F806)</f>
        <v/>
      </c>
      <c r="N806" s="11" t="str">
        <f>IF('GACE Math 201'!B806="","", IF(M806&lt;20, 20, IF(M806&gt;80, 80, M806)))</f>
        <v/>
      </c>
    </row>
    <row r="807" spans="1:14" x14ac:dyDescent="0.25">
      <c r="A807" s="11">
        <v>806</v>
      </c>
      <c r="B807" s="30"/>
      <c r="C807" s="25" t="str">
        <f t="shared" si="108"/>
        <v/>
      </c>
      <c r="D807" s="25" t="str">
        <f t="shared" si="112"/>
        <v/>
      </c>
      <c r="E807" s="25" t="str">
        <f t="shared" si="113"/>
        <v/>
      </c>
      <c r="F807" s="11" t="str">
        <f>IF('GACE Math 201'!E807="","",IF('GACE Math 201'!E807&lt;'ACT M to SAT M'!$A$2,'ACT M to SAT M'!$B$2,IF('GACE Math 201'!E807&gt;'ACT M to SAT M'!A$28,'ACT M to SAT M'!B$28,VLOOKUP(E807,'ACT M to SAT M'!A:B,2,FALSE))))</f>
        <v/>
      </c>
      <c r="G807" s="11" t="str">
        <f t="shared" si="109"/>
        <v/>
      </c>
      <c r="H807" s="11" t="str">
        <f t="shared" si="114"/>
        <v/>
      </c>
      <c r="I807" s="11" t="str">
        <f t="shared" si="110"/>
        <v/>
      </c>
      <c r="J807" s="11" t="str">
        <f t="shared" si="115"/>
        <v/>
      </c>
      <c r="K807" s="11" t="str">
        <f t="shared" si="111"/>
        <v/>
      </c>
      <c r="L807" s="11" t="str">
        <f t="shared" si="116"/>
        <v/>
      </c>
      <c r="M807" s="11" t="str">
        <f>IF('GACE Math 201'!B807="","",'SAT M to CBEST M'!$A$2+'SAT M to CBEST M'!$B$2*F807)</f>
        <v/>
      </c>
      <c r="N807" s="11" t="str">
        <f>IF('GACE Math 201'!B807="","", IF(M807&lt;20, 20, IF(M807&gt;80, 80, M807)))</f>
        <v/>
      </c>
    </row>
    <row r="808" spans="1:14" x14ac:dyDescent="0.25">
      <c r="A808" s="11">
        <v>807</v>
      </c>
      <c r="B808" s="30"/>
      <c r="C808" s="25" t="str">
        <f t="shared" si="108"/>
        <v/>
      </c>
      <c r="D808" s="25" t="str">
        <f t="shared" si="112"/>
        <v/>
      </c>
      <c r="E808" s="25" t="str">
        <f t="shared" si="113"/>
        <v/>
      </c>
      <c r="F808" s="11" t="str">
        <f>IF('GACE Math 201'!E808="","",IF('GACE Math 201'!E808&lt;'ACT M to SAT M'!$A$2,'ACT M to SAT M'!$B$2,IF('GACE Math 201'!E808&gt;'ACT M to SAT M'!A$28,'ACT M to SAT M'!B$28,VLOOKUP(E808,'ACT M to SAT M'!A:B,2,FALSE))))</f>
        <v/>
      </c>
      <c r="G808" s="11" t="str">
        <f t="shared" si="109"/>
        <v/>
      </c>
      <c r="H808" s="11" t="str">
        <f t="shared" si="114"/>
        <v/>
      </c>
      <c r="I808" s="11" t="str">
        <f t="shared" si="110"/>
        <v/>
      </c>
      <c r="J808" s="11" t="str">
        <f t="shared" si="115"/>
        <v/>
      </c>
      <c r="K808" s="11" t="str">
        <f t="shared" si="111"/>
        <v/>
      </c>
      <c r="L808" s="11" t="str">
        <f t="shared" si="116"/>
        <v/>
      </c>
      <c r="M808" s="11" t="str">
        <f>IF('GACE Math 201'!B808="","",'SAT M to CBEST M'!$A$2+'SAT M to CBEST M'!$B$2*F808)</f>
        <v/>
      </c>
      <c r="N808" s="11" t="str">
        <f>IF('GACE Math 201'!B808="","", IF(M808&lt;20, 20, IF(M808&gt;80, 80, M808)))</f>
        <v/>
      </c>
    </row>
    <row r="809" spans="1:14" x14ac:dyDescent="0.25">
      <c r="A809" s="11">
        <v>808</v>
      </c>
      <c r="B809" s="30"/>
      <c r="C809" s="25" t="str">
        <f t="shared" si="108"/>
        <v/>
      </c>
      <c r="D809" s="25" t="str">
        <f t="shared" si="112"/>
        <v/>
      </c>
      <c r="E809" s="25" t="str">
        <f t="shared" si="113"/>
        <v/>
      </c>
      <c r="F809" s="11" t="str">
        <f>IF('GACE Math 201'!E809="","",IF('GACE Math 201'!E809&lt;'ACT M to SAT M'!$A$2,'ACT M to SAT M'!$B$2,IF('GACE Math 201'!E809&gt;'ACT M to SAT M'!A$28,'ACT M to SAT M'!B$28,VLOOKUP(E809,'ACT M to SAT M'!A:B,2,FALSE))))</f>
        <v/>
      </c>
      <c r="G809" s="11" t="str">
        <f t="shared" si="109"/>
        <v/>
      </c>
      <c r="H809" s="11" t="str">
        <f t="shared" si="114"/>
        <v/>
      </c>
      <c r="I809" s="11" t="str">
        <f t="shared" si="110"/>
        <v/>
      </c>
      <c r="J809" s="11" t="str">
        <f t="shared" si="115"/>
        <v/>
      </c>
      <c r="K809" s="11" t="str">
        <f t="shared" si="111"/>
        <v/>
      </c>
      <c r="L809" s="11" t="str">
        <f t="shared" si="116"/>
        <v/>
      </c>
      <c r="M809" s="11" t="str">
        <f>IF('GACE Math 201'!B809="","",'SAT M to CBEST M'!$A$2+'SAT M to CBEST M'!$B$2*F809)</f>
        <v/>
      </c>
      <c r="N809" s="11" t="str">
        <f>IF('GACE Math 201'!B809="","", IF(M809&lt;20, 20, IF(M809&gt;80, 80, M809)))</f>
        <v/>
      </c>
    </row>
    <row r="810" spans="1:14" x14ac:dyDescent="0.25">
      <c r="A810" s="11">
        <v>809</v>
      </c>
      <c r="B810" s="30"/>
      <c r="C810" s="25" t="str">
        <f t="shared" si="108"/>
        <v/>
      </c>
      <c r="D810" s="25" t="str">
        <f t="shared" si="112"/>
        <v/>
      </c>
      <c r="E810" s="25" t="str">
        <f t="shared" si="113"/>
        <v/>
      </c>
      <c r="F810" s="11" t="str">
        <f>IF('GACE Math 201'!E810="","",IF('GACE Math 201'!E810&lt;'ACT M to SAT M'!$A$2,'ACT M to SAT M'!$B$2,IF('GACE Math 201'!E810&gt;'ACT M to SAT M'!A$28,'ACT M to SAT M'!B$28,VLOOKUP(E810,'ACT M to SAT M'!A:B,2,FALSE))))</f>
        <v/>
      </c>
      <c r="G810" s="11" t="str">
        <f t="shared" si="109"/>
        <v/>
      </c>
      <c r="H810" s="11" t="str">
        <f t="shared" si="114"/>
        <v/>
      </c>
      <c r="I810" s="11" t="str">
        <f t="shared" si="110"/>
        <v/>
      </c>
      <c r="J810" s="11" t="str">
        <f t="shared" si="115"/>
        <v/>
      </c>
      <c r="K810" s="11" t="str">
        <f t="shared" si="111"/>
        <v/>
      </c>
      <c r="L810" s="11" t="str">
        <f t="shared" si="116"/>
        <v/>
      </c>
      <c r="M810" s="11" t="str">
        <f>IF('GACE Math 201'!B810="","",'SAT M to CBEST M'!$A$2+'SAT M to CBEST M'!$B$2*F810)</f>
        <v/>
      </c>
      <c r="N810" s="11" t="str">
        <f>IF('GACE Math 201'!B810="","", IF(M810&lt;20, 20, IF(M810&gt;80, 80, M810)))</f>
        <v/>
      </c>
    </row>
    <row r="811" spans="1:14" x14ac:dyDescent="0.25">
      <c r="A811" s="11">
        <v>810</v>
      </c>
      <c r="B811" s="30"/>
      <c r="C811" s="25" t="str">
        <f t="shared" si="108"/>
        <v/>
      </c>
      <c r="D811" s="25" t="str">
        <f t="shared" si="112"/>
        <v/>
      </c>
      <c r="E811" s="25" t="str">
        <f t="shared" si="113"/>
        <v/>
      </c>
      <c r="F811" s="11" t="str">
        <f>IF('GACE Math 201'!E811="","",IF('GACE Math 201'!E811&lt;'ACT M to SAT M'!$A$2,'ACT M to SAT M'!$B$2,IF('GACE Math 201'!E811&gt;'ACT M to SAT M'!A$28,'ACT M to SAT M'!B$28,VLOOKUP(E811,'ACT M to SAT M'!A:B,2,FALSE))))</f>
        <v/>
      </c>
      <c r="G811" s="11" t="str">
        <f t="shared" si="109"/>
        <v/>
      </c>
      <c r="H811" s="11" t="str">
        <f t="shared" si="114"/>
        <v/>
      </c>
      <c r="I811" s="11" t="str">
        <f t="shared" si="110"/>
        <v/>
      </c>
      <c r="J811" s="11" t="str">
        <f t="shared" si="115"/>
        <v/>
      </c>
      <c r="K811" s="11" t="str">
        <f t="shared" si="111"/>
        <v/>
      </c>
      <c r="L811" s="11" t="str">
        <f t="shared" si="116"/>
        <v/>
      </c>
      <c r="M811" s="11" t="str">
        <f>IF('GACE Math 201'!B811="","",'SAT M to CBEST M'!$A$2+'SAT M to CBEST M'!$B$2*F811)</f>
        <v/>
      </c>
      <c r="N811" s="11" t="str">
        <f>IF('GACE Math 201'!B811="","", IF(M811&lt;20, 20, IF(M811&gt;80, 80, M811)))</f>
        <v/>
      </c>
    </row>
    <row r="812" spans="1:14" x14ac:dyDescent="0.25">
      <c r="A812" s="11">
        <v>811</v>
      </c>
      <c r="B812" s="30"/>
      <c r="C812" s="25" t="str">
        <f t="shared" si="108"/>
        <v/>
      </c>
      <c r="D812" s="25" t="str">
        <f t="shared" si="112"/>
        <v/>
      </c>
      <c r="E812" s="25" t="str">
        <f t="shared" si="113"/>
        <v/>
      </c>
      <c r="F812" s="11" t="str">
        <f>IF('GACE Math 201'!E812="","",IF('GACE Math 201'!E812&lt;'ACT M to SAT M'!$A$2,'ACT M to SAT M'!$B$2,IF('GACE Math 201'!E812&gt;'ACT M to SAT M'!A$28,'ACT M to SAT M'!B$28,VLOOKUP(E812,'ACT M to SAT M'!A:B,2,FALSE))))</f>
        <v/>
      </c>
      <c r="G812" s="11" t="str">
        <f t="shared" si="109"/>
        <v/>
      </c>
      <c r="H812" s="11" t="str">
        <f t="shared" si="114"/>
        <v/>
      </c>
      <c r="I812" s="11" t="str">
        <f t="shared" si="110"/>
        <v/>
      </c>
      <c r="J812" s="11" t="str">
        <f t="shared" si="115"/>
        <v/>
      </c>
      <c r="K812" s="11" t="str">
        <f t="shared" si="111"/>
        <v/>
      </c>
      <c r="L812" s="11" t="str">
        <f t="shared" si="116"/>
        <v/>
      </c>
      <c r="M812" s="11" t="str">
        <f>IF('GACE Math 201'!B812="","",'SAT M to CBEST M'!$A$2+'SAT M to CBEST M'!$B$2*F812)</f>
        <v/>
      </c>
      <c r="N812" s="11" t="str">
        <f>IF('GACE Math 201'!B812="","", IF(M812&lt;20, 20, IF(M812&gt;80, 80, M812)))</f>
        <v/>
      </c>
    </row>
    <row r="813" spans="1:14" x14ac:dyDescent="0.25">
      <c r="A813" s="11">
        <v>812</v>
      </c>
      <c r="B813" s="30"/>
      <c r="C813" s="25" t="str">
        <f t="shared" si="108"/>
        <v/>
      </c>
      <c r="D813" s="25" t="str">
        <f t="shared" si="112"/>
        <v/>
      </c>
      <c r="E813" s="25" t="str">
        <f t="shared" si="113"/>
        <v/>
      </c>
      <c r="F813" s="11" t="str">
        <f>IF('GACE Math 201'!E813="","",IF('GACE Math 201'!E813&lt;'ACT M to SAT M'!$A$2,'ACT M to SAT M'!$B$2,IF('GACE Math 201'!E813&gt;'ACT M to SAT M'!A$28,'ACT M to SAT M'!B$28,VLOOKUP(E813,'ACT M to SAT M'!A:B,2,FALSE))))</f>
        <v/>
      </c>
      <c r="G813" s="11" t="str">
        <f t="shared" si="109"/>
        <v/>
      </c>
      <c r="H813" s="11" t="str">
        <f t="shared" si="114"/>
        <v/>
      </c>
      <c r="I813" s="11" t="str">
        <f t="shared" si="110"/>
        <v/>
      </c>
      <c r="J813" s="11" t="str">
        <f t="shared" si="115"/>
        <v/>
      </c>
      <c r="K813" s="11" t="str">
        <f t="shared" si="111"/>
        <v/>
      </c>
      <c r="L813" s="11" t="str">
        <f t="shared" si="116"/>
        <v/>
      </c>
      <c r="M813" s="11" t="str">
        <f>IF('GACE Math 201'!B813="","",'SAT M to CBEST M'!$A$2+'SAT M to CBEST M'!$B$2*F813)</f>
        <v/>
      </c>
      <c r="N813" s="11" t="str">
        <f>IF('GACE Math 201'!B813="","", IF(M813&lt;20, 20, IF(M813&gt;80, 80, M813)))</f>
        <v/>
      </c>
    </row>
    <row r="814" spans="1:14" x14ac:dyDescent="0.25">
      <c r="A814" s="11">
        <v>813</v>
      </c>
      <c r="B814" s="30"/>
      <c r="C814" s="25" t="str">
        <f t="shared" si="108"/>
        <v/>
      </c>
      <c r="D814" s="25" t="str">
        <f t="shared" si="112"/>
        <v/>
      </c>
      <c r="E814" s="25" t="str">
        <f t="shared" si="113"/>
        <v/>
      </c>
      <c r="F814" s="11" t="str">
        <f>IF('GACE Math 201'!E814="","",IF('GACE Math 201'!E814&lt;'ACT M to SAT M'!$A$2,'ACT M to SAT M'!$B$2,IF('GACE Math 201'!E814&gt;'ACT M to SAT M'!A$28,'ACT M to SAT M'!B$28,VLOOKUP(E814,'ACT M to SAT M'!A:B,2,FALSE))))</f>
        <v/>
      </c>
      <c r="G814" s="11" t="str">
        <f t="shared" si="109"/>
        <v/>
      </c>
      <c r="H814" s="11" t="str">
        <f t="shared" si="114"/>
        <v/>
      </c>
      <c r="I814" s="11" t="str">
        <f t="shared" si="110"/>
        <v/>
      </c>
      <c r="J814" s="11" t="str">
        <f t="shared" si="115"/>
        <v/>
      </c>
      <c r="K814" s="11" t="str">
        <f t="shared" si="111"/>
        <v/>
      </c>
      <c r="L814" s="11" t="str">
        <f t="shared" si="116"/>
        <v/>
      </c>
      <c r="M814" s="11" t="str">
        <f>IF('GACE Math 201'!B814="","",'SAT M to CBEST M'!$A$2+'SAT M to CBEST M'!$B$2*F814)</f>
        <v/>
      </c>
      <c r="N814" s="11" t="str">
        <f>IF('GACE Math 201'!B814="","", IF(M814&lt;20, 20, IF(M814&gt;80, 80, M814)))</f>
        <v/>
      </c>
    </row>
    <row r="815" spans="1:14" x14ac:dyDescent="0.25">
      <c r="A815" s="11">
        <v>814</v>
      </c>
      <c r="B815" s="30"/>
      <c r="C815" s="25" t="str">
        <f t="shared" si="108"/>
        <v/>
      </c>
      <c r="D815" s="25" t="str">
        <f t="shared" si="112"/>
        <v/>
      </c>
      <c r="E815" s="25" t="str">
        <f t="shared" si="113"/>
        <v/>
      </c>
      <c r="F815" s="11" t="str">
        <f>IF('GACE Math 201'!E815="","",IF('GACE Math 201'!E815&lt;'ACT M to SAT M'!$A$2,'ACT M to SAT M'!$B$2,IF('GACE Math 201'!E815&gt;'ACT M to SAT M'!A$28,'ACT M to SAT M'!B$28,VLOOKUP(E815,'ACT M to SAT M'!A:B,2,FALSE))))</f>
        <v/>
      </c>
      <c r="G815" s="11" t="str">
        <f t="shared" si="109"/>
        <v/>
      </c>
      <c r="H815" s="11" t="str">
        <f t="shared" si="114"/>
        <v/>
      </c>
      <c r="I815" s="11" t="str">
        <f t="shared" si="110"/>
        <v/>
      </c>
      <c r="J815" s="11" t="str">
        <f t="shared" si="115"/>
        <v/>
      </c>
      <c r="K815" s="11" t="str">
        <f t="shared" si="111"/>
        <v/>
      </c>
      <c r="L815" s="11" t="str">
        <f t="shared" si="116"/>
        <v/>
      </c>
      <c r="M815" s="11" t="str">
        <f>IF('GACE Math 201'!B815="","",'SAT M to CBEST M'!$A$2+'SAT M to CBEST M'!$B$2*F815)</f>
        <v/>
      </c>
      <c r="N815" s="11" t="str">
        <f>IF('GACE Math 201'!B815="","", IF(M815&lt;20, 20, IF(M815&gt;80, 80, M815)))</f>
        <v/>
      </c>
    </row>
    <row r="816" spans="1:14" x14ac:dyDescent="0.25">
      <c r="A816" s="11">
        <v>815</v>
      </c>
      <c r="B816" s="30"/>
      <c r="C816" s="25" t="str">
        <f t="shared" si="108"/>
        <v/>
      </c>
      <c r="D816" s="25" t="str">
        <f t="shared" si="112"/>
        <v/>
      </c>
      <c r="E816" s="25" t="str">
        <f t="shared" si="113"/>
        <v/>
      </c>
      <c r="F816" s="11" t="str">
        <f>IF('GACE Math 201'!E816="","",IF('GACE Math 201'!E816&lt;'ACT M to SAT M'!$A$2,'ACT M to SAT M'!$B$2,IF('GACE Math 201'!E816&gt;'ACT M to SAT M'!A$28,'ACT M to SAT M'!B$28,VLOOKUP(E816,'ACT M to SAT M'!A:B,2,FALSE))))</f>
        <v/>
      </c>
      <c r="G816" s="11" t="str">
        <f t="shared" si="109"/>
        <v/>
      </c>
      <c r="H816" s="11" t="str">
        <f t="shared" si="114"/>
        <v/>
      </c>
      <c r="I816" s="11" t="str">
        <f t="shared" si="110"/>
        <v/>
      </c>
      <c r="J816" s="11" t="str">
        <f t="shared" si="115"/>
        <v/>
      </c>
      <c r="K816" s="11" t="str">
        <f t="shared" si="111"/>
        <v/>
      </c>
      <c r="L816" s="11" t="str">
        <f t="shared" si="116"/>
        <v/>
      </c>
      <c r="M816" s="11" t="str">
        <f>IF('GACE Math 201'!B816="","",'SAT M to CBEST M'!$A$2+'SAT M to CBEST M'!$B$2*F816)</f>
        <v/>
      </c>
      <c r="N816" s="11" t="str">
        <f>IF('GACE Math 201'!B816="","", IF(M816&lt;20, 20, IF(M816&gt;80, 80, M816)))</f>
        <v/>
      </c>
    </row>
    <row r="817" spans="1:14" x14ac:dyDescent="0.25">
      <c r="A817" s="11">
        <v>816</v>
      </c>
      <c r="B817" s="30"/>
      <c r="C817" s="25" t="str">
        <f t="shared" si="108"/>
        <v/>
      </c>
      <c r="D817" s="25" t="str">
        <f t="shared" si="112"/>
        <v/>
      </c>
      <c r="E817" s="25" t="str">
        <f t="shared" si="113"/>
        <v/>
      </c>
      <c r="F817" s="11" t="str">
        <f>IF('GACE Math 201'!E817="","",IF('GACE Math 201'!E817&lt;'ACT M to SAT M'!$A$2,'ACT M to SAT M'!$B$2,IF('GACE Math 201'!E817&gt;'ACT M to SAT M'!A$28,'ACT M to SAT M'!B$28,VLOOKUP(E817,'ACT M to SAT M'!A:B,2,FALSE))))</f>
        <v/>
      </c>
      <c r="G817" s="11" t="str">
        <f t="shared" si="109"/>
        <v/>
      </c>
      <c r="H817" s="11" t="str">
        <f t="shared" si="114"/>
        <v/>
      </c>
      <c r="I817" s="11" t="str">
        <f t="shared" si="110"/>
        <v/>
      </c>
      <c r="J817" s="11" t="str">
        <f t="shared" si="115"/>
        <v/>
      </c>
      <c r="K817" s="11" t="str">
        <f t="shared" si="111"/>
        <v/>
      </c>
      <c r="L817" s="11" t="str">
        <f t="shared" si="116"/>
        <v/>
      </c>
      <c r="M817" s="11" t="str">
        <f>IF('GACE Math 201'!B817="","",'SAT M to CBEST M'!$A$2+'SAT M to CBEST M'!$B$2*F817)</f>
        <v/>
      </c>
      <c r="N817" s="11" t="str">
        <f>IF('GACE Math 201'!B817="","", IF(M817&lt;20, 20, IF(M817&gt;80, 80, M817)))</f>
        <v/>
      </c>
    </row>
    <row r="818" spans="1:14" x14ac:dyDescent="0.25">
      <c r="A818" s="11">
        <v>817</v>
      </c>
      <c r="B818" s="30"/>
      <c r="C818" s="25" t="str">
        <f t="shared" si="108"/>
        <v/>
      </c>
      <c r="D818" s="25" t="str">
        <f t="shared" si="112"/>
        <v/>
      </c>
      <c r="E818" s="25" t="str">
        <f t="shared" si="113"/>
        <v/>
      </c>
      <c r="F818" s="11" t="str">
        <f>IF('GACE Math 201'!E818="","",IF('GACE Math 201'!E818&lt;'ACT M to SAT M'!$A$2,'ACT M to SAT M'!$B$2,IF('GACE Math 201'!E818&gt;'ACT M to SAT M'!A$28,'ACT M to SAT M'!B$28,VLOOKUP(E818,'ACT M to SAT M'!A:B,2,FALSE))))</f>
        <v/>
      </c>
      <c r="G818" s="11" t="str">
        <f t="shared" si="109"/>
        <v/>
      </c>
      <c r="H818" s="11" t="str">
        <f t="shared" si="114"/>
        <v/>
      </c>
      <c r="I818" s="11" t="str">
        <f t="shared" si="110"/>
        <v/>
      </c>
      <c r="J818" s="11" t="str">
        <f t="shared" si="115"/>
        <v/>
      </c>
      <c r="K818" s="11" t="str">
        <f t="shared" si="111"/>
        <v/>
      </c>
      <c r="L818" s="11" t="str">
        <f t="shared" si="116"/>
        <v/>
      </c>
      <c r="M818" s="11" t="str">
        <f>IF('GACE Math 201'!B818="","",'SAT M to CBEST M'!$A$2+'SAT M to CBEST M'!$B$2*F818)</f>
        <v/>
      </c>
      <c r="N818" s="11" t="str">
        <f>IF('GACE Math 201'!B818="","", IF(M818&lt;20, 20, IF(M818&gt;80, 80, M818)))</f>
        <v/>
      </c>
    </row>
    <row r="819" spans="1:14" x14ac:dyDescent="0.25">
      <c r="A819" s="11">
        <v>818</v>
      </c>
      <c r="B819" s="30"/>
      <c r="C819" s="25" t="str">
        <f t="shared" si="108"/>
        <v/>
      </c>
      <c r="D819" s="25" t="str">
        <f t="shared" si="112"/>
        <v/>
      </c>
      <c r="E819" s="25" t="str">
        <f t="shared" si="113"/>
        <v/>
      </c>
      <c r="F819" s="11" t="str">
        <f>IF('GACE Math 201'!E819="","",IF('GACE Math 201'!E819&lt;'ACT M to SAT M'!$A$2,'ACT M to SAT M'!$B$2,IF('GACE Math 201'!E819&gt;'ACT M to SAT M'!A$28,'ACT M to SAT M'!B$28,VLOOKUP(E819,'ACT M to SAT M'!A:B,2,FALSE))))</f>
        <v/>
      </c>
      <c r="G819" s="11" t="str">
        <f t="shared" si="109"/>
        <v/>
      </c>
      <c r="H819" s="11" t="str">
        <f t="shared" si="114"/>
        <v/>
      </c>
      <c r="I819" s="11" t="str">
        <f t="shared" si="110"/>
        <v/>
      </c>
      <c r="J819" s="11" t="str">
        <f t="shared" si="115"/>
        <v/>
      </c>
      <c r="K819" s="11" t="str">
        <f t="shared" si="111"/>
        <v/>
      </c>
      <c r="L819" s="11" t="str">
        <f t="shared" si="116"/>
        <v/>
      </c>
      <c r="M819" s="11" t="str">
        <f>IF('GACE Math 201'!B819="","",'SAT M to CBEST M'!$A$2+'SAT M to CBEST M'!$B$2*F819)</f>
        <v/>
      </c>
      <c r="N819" s="11" t="str">
        <f>IF('GACE Math 201'!B819="","", IF(M819&lt;20, 20, IF(M819&gt;80, 80, M819)))</f>
        <v/>
      </c>
    </row>
    <row r="820" spans="1:14" x14ac:dyDescent="0.25">
      <c r="A820" s="11">
        <v>819</v>
      </c>
      <c r="B820" s="30"/>
      <c r="C820" s="25" t="str">
        <f t="shared" si="108"/>
        <v/>
      </c>
      <c r="D820" s="25" t="str">
        <f t="shared" si="112"/>
        <v/>
      </c>
      <c r="E820" s="25" t="str">
        <f t="shared" si="113"/>
        <v/>
      </c>
      <c r="F820" s="11" t="str">
        <f>IF('GACE Math 201'!E820="","",IF('GACE Math 201'!E820&lt;'ACT M to SAT M'!$A$2,'ACT M to SAT M'!$B$2,IF('GACE Math 201'!E820&gt;'ACT M to SAT M'!A$28,'ACT M to SAT M'!B$28,VLOOKUP(E820,'ACT M to SAT M'!A:B,2,FALSE))))</f>
        <v/>
      </c>
      <c r="G820" s="11" t="str">
        <f t="shared" si="109"/>
        <v/>
      </c>
      <c r="H820" s="11" t="str">
        <f t="shared" si="114"/>
        <v/>
      </c>
      <c r="I820" s="11" t="str">
        <f t="shared" si="110"/>
        <v/>
      </c>
      <c r="J820" s="11" t="str">
        <f t="shared" si="115"/>
        <v/>
      </c>
      <c r="K820" s="11" t="str">
        <f t="shared" si="111"/>
        <v/>
      </c>
      <c r="L820" s="11" t="str">
        <f t="shared" si="116"/>
        <v/>
      </c>
      <c r="M820" s="11" t="str">
        <f>IF('GACE Math 201'!B820="","",'SAT M to CBEST M'!$A$2+'SAT M to CBEST M'!$B$2*F820)</f>
        <v/>
      </c>
      <c r="N820" s="11" t="str">
        <f>IF('GACE Math 201'!B820="","", IF(M820&lt;20, 20, IF(M820&gt;80, 80, M820)))</f>
        <v/>
      </c>
    </row>
    <row r="821" spans="1:14" x14ac:dyDescent="0.25">
      <c r="A821" s="11">
        <v>820</v>
      </c>
      <c r="B821" s="30"/>
      <c r="C821" s="25" t="str">
        <f t="shared" si="108"/>
        <v/>
      </c>
      <c r="D821" s="25" t="str">
        <f t="shared" si="112"/>
        <v/>
      </c>
      <c r="E821" s="25" t="str">
        <f t="shared" si="113"/>
        <v/>
      </c>
      <c r="F821" s="11" t="str">
        <f>IF('GACE Math 201'!E821="","",IF('GACE Math 201'!E821&lt;'ACT M to SAT M'!$A$2,'ACT M to SAT M'!$B$2,IF('GACE Math 201'!E821&gt;'ACT M to SAT M'!A$28,'ACT M to SAT M'!B$28,VLOOKUP(E821,'ACT M to SAT M'!A:B,2,FALSE))))</f>
        <v/>
      </c>
      <c r="G821" s="11" t="str">
        <f t="shared" si="109"/>
        <v/>
      </c>
      <c r="H821" s="11" t="str">
        <f t="shared" si="114"/>
        <v/>
      </c>
      <c r="I821" s="11" t="str">
        <f t="shared" si="110"/>
        <v/>
      </c>
      <c r="J821" s="11" t="str">
        <f t="shared" si="115"/>
        <v/>
      </c>
      <c r="K821" s="11" t="str">
        <f t="shared" si="111"/>
        <v/>
      </c>
      <c r="L821" s="11" t="str">
        <f t="shared" si="116"/>
        <v/>
      </c>
      <c r="M821" s="11" t="str">
        <f>IF('GACE Math 201'!B821="","",'SAT M to CBEST M'!$A$2+'SAT M to CBEST M'!$B$2*F821)</f>
        <v/>
      </c>
      <c r="N821" s="11" t="str">
        <f>IF('GACE Math 201'!B821="","", IF(M821&lt;20, 20, IF(M821&gt;80, 80, M821)))</f>
        <v/>
      </c>
    </row>
    <row r="822" spans="1:14" x14ac:dyDescent="0.25">
      <c r="A822" s="11">
        <v>821</v>
      </c>
      <c r="B822" s="30"/>
      <c r="C822" s="25" t="str">
        <f t="shared" si="108"/>
        <v/>
      </c>
      <c r="D822" s="25" t="str">
        <f t="shared" si="112"/>
        <v/>
      </c>
      <c r="E822" s="25" t="str">
        <f t="shared" si="113"/>
        <v/>
      </c>
      <c r="F822" s="11" t="str">
        <f>IF('GACE Math 201'!E822="","",IF('GACE Math 201'!E822&lt;'ACT M to SAT M'!$A$2,'ACT M to SAT M'!$B$2,IF('GACE Math 201'!E822&gt;'ACT M to SAT M'!A$28,'ACT M to SAT M'!B$28,VLOOKUP(E822,'ACT M to SAT M'!A:B,2,FALSE))))</f>
        <v/>
      </c>
      <c r="G822" s="11" t="str">
        <f t="shared" si="109"/>
        <v/>
      </c>
      <c r="H822" s="11" t="str">
        <f t="shared" si="114"/>
        <v/>
      </c>
      <c r="I822" s="11" t="str">
        <f t="shared" si="110"/>
        <v/>
      </c>
      <c r="J822" s="11" t="str">
        <f t="shared" si="115"/>
        <v/>
      </c>
      <c r="K822" s="11" t="str">
        <f t="shared" si="111"/>
        <v/>
      </c>
      <c r="L822" s="11" t="str">
        <f t="shared" si="116"/>
        <v/>
      </c>
      <c r="M822" s="11" t="str">
        <f>IF('GACE Math 201'!B822="","",'SAT M to CBEST M'!$A$2+'SAT M to CBEST M'!$B$2*F822)</f>
        <v/>
      </c>
      <c r="N822" s="11" t="str">
        <f>IF('GACE Math 201'!B822="","", IF(M822&lt;20, 20, IF(M822&gt;80, 80, M822)))</f>
        <v/>
      </c>
    </row>
    <row r="823" spans="1:14" x14ac:dyDescent="0.25">
      <c r="A823" s="11">
        <v>822</v>
      </c>
      <c r="B823" s="30"/>
      <c r="C823" s="25" t="str">
        <f t="shared" si="108"/>
        <v/>
      </c>
      <c r="D823" s="25" t="str">
        <f t="shared" si="112"/>
        <v/>
      </c>
      <c r="E823" s="25" t="str">
        <f t="shared" si="113"/>
        <v/>
      </c>
      <c r="F823" s="11" t="str">
        <f>IF('GACE Math 201'!E823="","",IF('GACE Math 201'!E823&lt;'ACT M to SAT M'!$A$2,'ACT M to SAT M'!$B$2,IF('GACE Math 201'!E823&gt;'ACT M to SAT M'!A$28,'ACT M to SAT M'!B$28,VLOOKUP(E823,'ACT M to SAT M'!A:B,2,FALSE))))</f>
        <v/>
      </c>
      <c r="G823" s="11" t="str">
        <f t="shared" si="109"/>
        <v/>
      </c>
      <c r="H823" s="11" t="str">
        <f t="shared" si="114"/>
        <v/>
      </c>
      <c r="I823" s="11" t="str">
        <f t="shared" si="110"/>
        <v/>
      </c>
      <c r="J823" s="11" t="str">
        <f t="shared" si="115"/>
        <v/>
      </c>
      <c r="K823" s="11" t="str">
        <f t="shared" si="111"/>
        <v/>
      </c>
      <c r="L823" s="11" t="str">
        <f t="shared" si="116"/>
        <v/>
      </c>
      <c r="M823" s="11" t="str">
        <f>IF('GACE Math 201'!B823="","",'SAT M to CBEST M'!$A$2+'SAT M to CBEST M'!$B$2*F823)</f>
        <v/>
      </c>
      <c r="N823" s="11" t="str">
        <f>IF('GACE Math 201'!B823="","", IF(M823&lt;20, 20, IF(M823&gt;80, 80, M823)))</f>
        <v/>
      </c>
    </row>
    <row r="824" spans="1:14" x14ac:dyDescent="0.25">
      <c r="A824" s="11">
        <v>823</v>
      </c>
      <c r="B824" s="30"/>
      <c r="C824" s="25" t="str">
        <f t="shared" si="108"/>
        <v/>
      </c>
      <c r="D824" s="25" t="str">
        <f t="shared" si="112"/>
        <v/>
      </c>
      <c r="E824" s="25" t="str">
        <f t="shared" si="113"/>
        <v/>
      </c>
      <c r="F824" s="11" t="str">
        <f>IF('GACE Math 201'!E824="","",IF('GACE Math 201'!E824&lt;'ACT M to SAT M'!$A$2,'ACT M to SAT M'!$B$2,IF('GACE Math 201'!E824&gt;'ACT M to SAT M'!A$28,'ACT M to SAT M'!B$28,VLOOKUP(E824,'ACT M to SAT M'!A:B,2,FALSE))))</f>
        <v/>
      </c>
      <c r="G824" s="11" t="str">
        <f t="shared" si="109"/>
        <v/>
      </c>
      <c r="H824" s="11" t="str">
        <f t="shared" si="114"/>
        <v/>
      </c>
      <c r="I824" s="11" t="str">
        <f t="shared" si="110"/>
        <v/>
      </c>
      <c r="J824" s="11" t="str">
        <f t="shared" si="115"/>
        <v/>
      </c>
      <c r="K824" s="11" t="str">
        <f t="shared" si="111"/>
        <v/>
      </c>
      <c r="L824" s="11" t="str">
        <f t="shared" si="116"/>
        <v/>
      </c>
      <c r="M824" s="11" t="str">
        <f>IF('GACE Math 201'!B824="","",'SAT M to CBEST M'!$A$2+'SAT M to CBEST M'!$B$2*F824)</f>
        <v/>
      </c>
      <c r="N824" s="11" t="str">
        <f>IF('GACE Math 201'!B824="","", IF(M824&lt;20, 20, IF(M824&gt;80, 80, M824)))</f>
        <v/>
      </c>
    </row>
    <row r="825" spans="1:14" x14ac:dyDescent="0.25">
      <c r="A825" s="11">
        <v>824</v>
      </c>
      <c r="B825" s="30"/>
      <c r="C825" s="25" t="str">
        <f t="shared" si="108"/>
        <v/>
      </c>
      <c r="D825" s="25" t="str">
        <f t="shared" si="112"/>
        <v/>
      </c>
      <c r="E825" s="25" t="str">
        <f t="shared" si="113"/>
        <v/>
      </c>
      <c r="F825" s="11" t="str">
        <f>IF('GACE Math 201'!E825="","",IF('GACE Math 201'!E825&lt;'ACT M to SAT M'!$A$2,'ACT M to SAT M'!$B$2,IF('GACE Math 201'!E825&gt;'ACT M to SAT M'!A$28,'ACT M to SAT M'!B$28,VLOOKUP(E825,'ACT M to SAT M'!A:B,2,FALSE))))</f>
        <v/>
      </c>
      <c r="G825" s="11" t="str">
        <f t="shared" si="109"/>
        <v/>
      </c>
      <c r="H825" s="11" t="str">
        <f t="shared" si="114"/>
        <v/>
      </c>
      <c r="I825" s="11" t="str">
        <f t="shared" si="110"/>
        <v/>
      </c>
      <c r="J825" s="11" t="str">
        <f t="shared" si="115"/>
        <v/>
      </c>
      <c r="K825" s="11" t="str">
        <f t="shared" si="111"/>
        <v/>
      </c>
      <c r="L825" s="11" t="str">
        <f t="shared" si="116"/>
        <v/>
      </c>
      <c r="M825" s="11" t="str">
        <f>IF('GACE Math 201'!B825="","",'SAT M to CBEST M'!$A$2+'SAT M to CBEST M'!$B$2*F825)</f>
        <v/>
      </c>
      <c r="N825" s="11" t="str">
        <f>IF('GACE Math 201'!B825="","", IF(M825&lt;20, 20, IF(M825&gt;80, 80, M825)))</f>
        <v/>
      </c>
    </row>
    <row r="826" spans="1:14" x14ac:dyDescent="0.25">
      <c r="A826" s="11">
        <v>825</v>
      </c>
      <c r="B826" s="30"/>
      <c r="C826" s="25" t="str">
        <f t="shared" si="108"/>
        <v/>
      </c>
      <c r="D826" s="25" t="str">
        <f t="shared" si="112"/>
        <v/>
      </c>
      <c r="E826" s="25" t="str">
        <f t="shared" si="113"/>
        <v/>
      </c>
      <c r="F826" s="11" t="str">
        <f>IF('GACE Math 201'!E826="","",IF('GACE Math 201'!E826&lt;'ACT M to SAT M'!$A$2,'ACT M to SAT M'!$B$2,IF('GACE Math 201'!E826&gt;'ACT M to SAT M'!A$28,'ACT M to SAT M'!B$28,VLOOKUP(E826,'ACT M to SAT M'!A:B,2,FALSE))))</f>
        <v/>
      </c>
      <c r="G826" s="11" t="str">
        <f t="shared" si="109"/>
        <v/>
      </c>
      <c r="H826" s="11" t="str">
        <f t="shared" si="114"/>
        <v/>
      </c>
      <c r="I826" s="11" t="str">
        <f t="shared" si="110"/>
        <v/>
      </c>
      <c r="J826" s="11" t="str">
        <f t="shared" si="115"/>
        <v/>
      </c>
      <c r="K826" s="11" t="str">
        <f t="shared" si="111"/>
        <v/>
      </c>
      <c r="L826" s="11" t="str">
        <f t="shared" si="116"/>
        <v/>
      </c>
      <c r="M826" s="11" t="str">
        <f>IF('GACE Math 201'!B826="","",'SAT M to CBEST M'!$A$2+'SAT M to CBEST M'!$B$2*F826)</f>
        <v/>
      </c>
      <c r="N826" s="11" t="str">
        <f>IF('GACE Math 201'!B826="","", IF(M826&lt;20, 20, IF(M826&gt;80, 80, M826)))</f>
        <v/>
      </c>
    </row>
    <row r="827" spans="1:14" x14ac:dyDescent="0.25">
      <c r="A827" s="11">
        <v>826</v>
      </c>
      <c r="B827" s="30"/>
      <c r="C827" s="25" t="str">
        <f t="shared" si="108"/>
        <v/>
      </c>
      <c r="D827" s="25" t="str">
        <f t="shared" si="112"/>
        <v/>
      </c>
      <c r="E827" s="25" t="str">
        <f t="shared" si="113"/>
        <v/>
      </c>
      <c r="F827" s="11" t="str">
        <f>IF('GACE Math 201'!E827="","",IF('GACE Math 201'!E827&lt;'ACT M to SAT M'!$A$2,'ACT M to SAT M'!$B$2,IF('GACE Math 201'!E827&gt;'ACT M to SAT M'!A$28,'ACT M to SAT M'!B$28,VLOOKUP(E827,'ACT M to SAT M'!A:B,2,FALSE))))</f>
        <v/>
      </c>
      <c r="G827" s="11" t="str">
        <f t="shared" si="109"/>
        <v/>
      </c>
      <c r="H827" s="11" t="str">
        <f t="shared" si="114"/>
        <v/>
      </c>
      <c r="I827" s="11" t="str">
        <f t="shared" si="110"/>
        <v/>
      </c>
      <c r="J827" s="11" t="str">
        <f t="shared" si="115"/>
        <v/>
      </c>
      <c r="K827" s="11" t="str">
        <f t="shared" si="111"/>
        <v/>
      </c>
      <c r="L827" s="11" t="str">
        <f t="shared" si="116"/>
        <v/>
      </c>
      <c r="M827" s="11" t="str">
        <f>IF('GACE Math 201'!B827="","",'SAT M to CBEST M'!$A$2+'SAT M to CBEST M'!$B$2*F827)</f>
        <v/>
      </c>
      <c r="N827" s="11" t="str">
        <f>IF('GACE Math 201'!B827="","", IF(M827&lt;20, 20, IF(M827&gt;80, 80, M827)))</f>
        <v/>
      </c>
    </row>
    <row r="828" spans="1:14" x14ac:dyDescent="0.25">
      <c r="A828" s="11">
        <v>827</v>
      </c>
      <c r="B828" s="30"/>
      <c r="C828" s="25" t="str">
        <f t="shared" si="108"/>
        <v/>
      </c>
      <c r="D828" s="25" t="str">
        <f t="shared" si="112"/>
        <v/>
      </c>
      <c r="E828" s="25" t="str">
        <f t="shared" si="113"/>
        <v/>
      </c>
      <c r="F828" s="11" t="str">
        <f>IF('GACE Math 201'!E828="","",IF('GACE Math 201'!E828&lt;'ACT M to SAT M'!$A$2,'ACT M to SAT M'!$B$2,IF('GACE Math 201'!E828&gt;'ACT M to SAT M'!A$28,'ACT M to SAT M'!B$28,VLOOKUP(E828,'ACT M to SAT M'!A:B,2,FALSE))))</f>
        <v/>
      </c>
      <c r="G828" s="11" t="str">
        <f t="shared" si="109"/>
        <v/>
      </c>
      <c r="H828" s="11" t="str">
        <f t="shared" si="114"/>
        <v/>
      </c>
      <c r="I828" s="11" t="str">
        <f t="shared" si="110"/>
        <v/>
      </c>
      <c r="J828" s="11" t="str">
        <f t="shared" si="115"/>
        <v/>
      </c>
      <c r="K828" s="11" t="str">
        <f t="shared" si="111"/>
        <v/>
      </c>
      <c r="L828" s="11" t="str">
        <f t="shared" si="116"/>
        <v/>
      </c>
      <c r="M828" s="11" t="str">
        <f>IF('GACE Math 201'!B828="","",'SAT M to CBEST M'!$A$2+'SAT M to CBEST M'!$B$2*F828)</f>
        <v/>
      </c>
      <c r="N828" s="11" t="str">
        <f>IF('GACE Math 201'!B828="","", IF(M828&lt;20, 20, IF(M828&gt;80, 80, M828)))</f>
        <v/>
      </c>
    </row>
    <row r="829" spans="1:14" x14ac:dyDescent="0.25">
      <c r="A829" s="11">
        <v>828</v>
      </c>
      <c r="B829" s="30"/>
      <c r="C829" s="25" t="str">
        <f t="shared" si="108"/>
        <v/>
      </c>
      <c r="D829" s="25" t="str">
        <f t="shared" si="112"/>
        <v/>
      </c>
      <c r="E829" s="25" t="str">
        <f t="shared" si="113"/>
        <v/>
      </c>
      <c r="F829" s="11" t="str">
        <f>IF('GACE Math 201'!E829="","",IF('GACE Math 201'!E829&lt;'ACT M to SAT M'!$A$2,'ACT M to SAT M'!$B$2,IF('GACE Math 201'!E829&gt;'ACT M to SAT M'!A$28,'ACT M to SAT M'!B$28,VLOOKUP(E829,'ACT M to SAT M'!A:B,2,FALSE))))</f>
        <v/>
      </c>
      <c r="G829" s="11" t="str">
        <f t="shared" si="109"/>
        <v/>
      </c>
      <c r="H829" s="11" t="str">
        <f t="shared" si="114"/>
        <v/>
      </c>
      <c r="I829" s="11" t="str">
        <f t="shared" si="110"/>
        <v/>
      </c>
      <c r="J829" s="11" t="str">
        <f t="shared" si="115"/>
        <v/>
      </c>
      <c r="K829" s="11" t="str">
        <f t="shared" si="111"/>
        <v/>
      </c>
      <c r="L829" s="11" t="str">
        <f t="shared" si="116"/>
        <v/>
      </c>
      <c r="M829" s="11" t="str">
        <f>IF('GACE Math 201'!B829="","",'SAT M to CBEST M'!$A$2+'SAT M to CBEST M'!$B$2*F829)</f>
        <v/>
      </c>
      <c r="N829" s="11" t="str">
        <f>IF('GACE Math 201'!B829="","", IF(M829&lt;20, 20, IF(M829&gt;80, 80, M829)))</f>
        <v/>
      </c>
    </row>
    <row r="830" spans="1:14" x14ac:dyDescent="0.25">
      <c r="A830" s="11">
        <v>829</v>
      </c>
      <c r="B830" s="30"/>
      <c r="C830" s="25" t="str">
        <f t="shared" si="108"/>
        <v/>
      </c>
      <c r="D830" s="25" t="str">
        <f t="shared" si="112"/>
        <v/>
      </c>
      <c r="E830" s="25" t="str">
        <f t="shared" si="113"/>
        <v/>
      </c>
      <c r="F830" s="11" t="str">
        <f>IF('GACE Math 201'!E830="","",IF('GACE Math 201'!E830&lt;'ACT M to SAT M'!$A$2,'ACT M to SAT M'!$B$2,IF('GACE Math 201'!E830&gt;'ACT M to SAT M'!A$28,'ACT M to SAT M'!B$28,VLOOKUP(E830,'ACT M to SAT M'!A:B,2,FALSE))))</f>
        <v/>
      </c>
      <c r="G830" s="11" t="str">
        <f t="shared" si="109"/>
        <v/>
      </c>
      <c r="H830" s="11" t="str">
        <f t="shared" si="114"/>
        <v/>
      </c>
      <c r="I830" s="11" t="str">
        <f t="shared" si="110"/>
        <v/>
      </c>
      <c r="J830" s="11" t="str">
        <f t="shared" si="115"/>
        <v/>
      </c>
      <c r="K830" s="11" t="str">
        <f t="shared" si="111"/>
        <v/>
      </c>
      <c r="L830" s="11" t="str">
        <f t="shared" si="116"/>
        <v/>
      </c>
      <c r="M830" s="11" t="str">
        <f>IF('GACE Math 201'!B830="","",'SAT M to CBEST M'!$A$2+'SAT M to CBEST M'!$B$2*F830)</f>
        <v/>
      </c>
      <c r="N830" s="11" t="str">
        <f>IF('GACE Math 201'!B830="","", IF(M830&lt;20, 20, IF(M830&gt;80, 80, M830)))</f>
        <v/>
      </c>
    </row>
    <row r="831" spans="1:14" x14ac:dyDescent="0.25">
      <c r="A831" s="11">
        <v>830</v>
      </c>
      <c r="B831" s="30"/>
      <c r="C831" s="25" t="str">
        <f t="shared" si="108"/>
        <v/>
      </c>
      <c r="D831" s="25" t="str">
        <f t="shared" si="112"/>
        <v/>
      </c>
      <c r="E831" s="25" t="str">
        <f t="shared" si="113"/>
        <v/>
      </c>
      <c r="F831" s="11" t="str">
        <f>IF('GACE Math 201'!E831="","",IF('GACE Math 201'!E831&lt;'ACT M to SAT M'!$A$2,'ACT M to SAT M'!$B$2,IF('GACE Math 201'!E831&gt;'ACT M to SAT M'!A$28,'ACT M to SAT M'!B$28,VLOOKUP(E831,'ACT M to SAT M'!A:B,2,FALSE))))</f>
        <v/>
      </c>
      <c r="G831" s="11" t="str">
        <f t="shared" si="109"/>
        <v/>
      </c>
      <c r="H831" s="11" t="str">
        <f t="shared" si="114"/>
        <v/>
      </c>
      <c r="I831" s="11" t="str">
        <f t="shared" si="110"/>
        <v/>
      </c>
      <c r="J831" s="11" t="str">
        <f t="shared" si="115"/>
        <v/>
      </c>
      <c r="K831" s="11" t="str">
        <f t="shared" si="111"/>
        <v/>
      </c>
      <c r="L831" s="11" t="str">
        <f t="shared" si="116"/>
        <v/>
      </c>
      <c r="M831" s="11" t="str">
        <f>IF('GACE Math 201'!B831="","",'SAT M to CBEST M'!$A$2+'SAT M to CBEST M'!$B$2*F831)</f>
        <v/>
      </c>
      <c r="N831" s="11" t="str">
        <f>IF('GACE Math 201'!B831="","", IF(M831&lt;20, 20, IF(M831&gt;80, 80, M831)))</f>
        <v/>
      </c>
    </row>
    <row r="832" spans="1:14" x14ac:dyDescent="0.25">
      <c r="A832" s="11">
        <v>831</v>
      </c>
      <c r="B832" s="30"/>
      <c r="C832" s="25" t="str">
        <f t="shared" si="108"/>
        <v/>
      </c>
      <c r="D832" s="25" t="str">
        <f t="shared" si="112"/>
        <v/>
      </c>
      <c r="E832" s="25" t="str">
        <f t="shared" si="113"/>
        <v/>
      </c>
      <c r="F832" s="11" t="str">
        <f>IF('GACE Math 201'!E832="","",IF('GACE Math 201'!E832&lt;'ACT M to SAT M'!$A$2,'ACT M to SAT M'!$B$2,IF('GACE Math 201'!E832&gt;'ACT M to SAT M'!A$28,'ACT M to SAT M'!B$28,VLOOKUP(E832,'ACT M to SAT M'!A:B,2,FALSE))))</f>
        <v/>
      </c>
      <c r="G832" s="11" t="str">
        <f t="shared" si="109"/>
        <v/>
      </c>
      <c r="H832" s="11" t="str">
        <f t="shared" si="114"/>
        <v/>
      </c>
      <c r="I832" s="11" t="str">
        <f t="shared" si="110"/>
        <v/>
      </c>
      <c r="J832" s="11" t="str">
        <f t="shared" si="115"/>
        <v/>
      </c>
      <c r="K832" s="11" t="str">
        <f t="shared" si="111"/>
        <v/>
      </c>
      <c r="L832" s="11" t="str">
        <f t="shared" si="116"/>
        <v/>
      </c>
      <c r="M832" s="11" t="str">
        <f>IF('GACE Math 201'!B832="","",'SAT M to CBEST M'!$A$2+'SAT M to CBEST M'!$B$2*F832)</f>
        <v/>
      </c>
      <c r="N832" s="11" t="str">
        <f>IF('GACE Math 201'!B832="","", IF(M832&lt;20, 20, IF(M832&gt;80, 80, M832)))</f>
        <v/>
      </c>
    </row>
    <row r="833" spans="1:14" x14ac:dyDescent="0.25">
      <c r="A833" s="11">
        <v>832</v>
      </c>
      <c r="B833" s="30"/>
      <c r="C833" s="25" t="str">
        <f t="shared" si="108"/>
        <v/>
      </c>
      <c r="D833" s="25" t="str">
        <f t="shared" si="112"/>
        <v/>
      </c>
      <c r="E833" s="25" t="str">
        <f t="shared" si="113"/>
        <v/>
      </c>
      <c r="F833" s="11" t="str">
        <f>IF('GACE Math 201'!E833="","",IF('GACE Math 201'!E833&lt;'ACT M to SAT M'!$A$2,'ACT M to SAT M'!$B$2,IF('GACE Math 201'!E833&gt;'ACT M to SAT M'!A$28,'ACT M to SAT M'!B$28,VLOOKUP(E833,'ACT M to SAT M'!A:B,2,FALSE))))</f>
        <v/>
      </c>
      <c r="G833" s="11" t="str">
        <f t="shared" si="109"/>
        <v/>
      </c>
      <c r="H833" s="11" t="str">
        <f t="shared" si="114"/>
        <v/>
      </c>
      <c r="I833" s="11" t="str">
        <f t="shared" si="110"/>
        <v/>
      </c>
      <c r="J833" s="11" t="str">
        <f t="shared" si="115"/>
        <v/>
      </c>
      <c r="K833" s="11" t="str">
        <f t="shared" si="111"/>
        <v/>
      </c>
      <c r="L833" s="11" t="str">
        <f t="shared" si="116"/>
        <v/>
      </c>
      <c r="M833" s="11" t="str">
        <f>IF('GACE Math 201'!B833="","",'SAT M to CBEST M'!$A$2+'SAT M to CBEST M'!$B$2*F833)</f>
        <v/>
      </c>
      <c r="N833" s="11" t="str">
        <f>IF('GACE Math 201'!B833="","", IF(M833&lt;20, 20, IF(M833&gt;80, 80, M833)))</f>
        <v/>
      </c>
    </row>
    <row r="834" spans="1:14" x14ac:dyDescent="0.25">
      <c r="A834" s="11">
        <v>833</v>
      </c>
      <c r="B834" s="30"/>
      <c r="C834" s="25" t="str">
        <f t="shared" ref="C834:C897" si="117">IF(B834="","",IF(B834&gt;=250, upperinterceptPAAM201toACTM+B834*upperslopePAAM201toACTM, lowerinterceptPAAM201toACTM+B834*lowerslopePAAM201toACTM))</f>
        <v/>
      </c>
      <c r="D834" s="25" t="str">
        <f t="shared" si="112"/>
        <v/>
      </c>
      <c r="E834" s="25" t="str">
        <f t="shared" si="113"/>
        <v/>
      </c>
      <c r="F834" s="11" t="str">
        <f>IF('GACE Math 201'!E834="","",IF('GACE Math 201'!E834&lt;'ACT M to SAT M'!$A$2,'ACT M to SAT M'!$B$2,IF('GACE Math 201'!E834&gt;'ACT M to SAT M'!A$28,'ACT M to SAT M'!B$28,VLOOKUP(E834,'ACT M to SAT M'!A:B,2,FALSE))))</f>
        <v/>
      </c>
      <c r="G834" s="11" t="str">
        <f t="shared" ref="G834:G897" si="118">IF(B834="","",interceptACTMtoPCM5732+slopeACTMtoPCM5732*E834)</f>
        <v/>
      </c>
      <c r="H834" s="11" t="str">
        <f t="shared" si="114"/>
        <v/>
      </c>
      <c r="I834" s="11" t="str">
        <f t="shared" ref="I834:I897" si="119">IF(B834="","",interceptACTMtoPCM5733+slopeACTMtoPCM5733*E834)</f>
        <v/>
      </c>
      <c r="J834" s="11" t="str">
        <f t="shared" si="115"/>
        <v/>
      </c>
      <c r="K834" s="11" t="str">
        <f t="shared" ref="K834:K897" si="120">IF(B834="","",IF(E834&gt;=16, upperinterceptACTMtoPAAM211+E834*upperslopeACTMtoPAAM211, lowerinterceptACTMtoPAAM211+E834*lowerslopeACTMtoPAAM211))</f>
        <v/>
      </c>
      <c r="L834" s="11" t="str">
        <f t="shared" si="116"/>
        <v/>
      </c>
      <c r="M834" s="11" t="str">
        <f>IF('GACE Math 201'!B834="","",'SAT M to CBEST M'!$A$2+'SAT M to CBEST M'!$B$2*F834)</f>
        <v/>
      </c>
      <c r="N834" s="11" t="str">
        <f>IF('GACE Math 201'!B834="","", IF(M834&lt;20, 20, IF(M834&gt;80, 80, M834)))</f>
        <v/>
      </c>
    </row>
    <row r="835" spans="1:14" x14ac:dyDescent="0.25">
      <c r="A835" s="11">
        <v>834</v>
      </c>
      <c r="B835" s="30"/>
      <c r="C835" s="25" t="str">
        <f t="shared" si="117"/>
        <v/>
      </c>
      <c r="D835" s="25" t="str">
        <f t="shared" ref="D835:D898" si="121">IF(B835="","", IF(C835&lt;1, 1, IF(C835&gt;36, 36, C835)))</f>
        <v/>
      </c>
      <c r="E835" s="25" t="str">
        <f t="shared" ref="E835:E898" si="122">IF(ISBLANK(B835), "", ROUND(D835, 0))</f>
        <v/>
      </c>
      <c r="F835" s="11" t="str">
        <f>IF('GACE Math 201'!E835="","",IF('GACE Math 201'!E835&lt;'ACT M to SAT M'!$A$2,'ACT M to SAT M'!$B$2,IF('GACE Math 201'!E835&gt;'ACT M to SAT M'!A$28,'ACT M to SAT M'!B$28,VLOOKUP(E835,'ACT M to SAT M'!A:B,2,FALSE))))</f>
        <v/>
      </c>
      <c r="G835" s="11" t="str">
        <f t="shared" si="118"/>
        <v/>
      </c>
      <c r="H835" s="11" t="str">
        <f t="shared" ref="H835:H898" si="123">IF(B835="","", IF(G835&lt;100, 100, IF(G835&gt;200, 200, G835)))</f>
        <v/>
      </c>
      <c r="I835" s="11" t="str">
        <f t="shared" si="119"/>
        <v/>
      </c>
      <c r="J835" s="11" t="str">
        <f t="shared" ref="J835:J898" si="124">IF(B835="","", IF(I835&lt;100, 100, IF(I835&gt;200, 200, I835)))</f>
        <v/>
      </c>
      <c r="K835" s="11" t="str">
        <f t="shared" si="120"/>
        <v/>
      </c>
      <c r="L835" s="11" t="str">
        <f t="shared" ref="L835:L898" si="125">IF(B835="","", IF(K835&lt;100, 100, IF(K835&gt;300, 300, K835)))</f>
        <v/>
      </c>
      <c r="M835" s="11" t="str">
        <f>IF('GACE Math 201'!B835="","",'SAT M to CBEST M'!$A$2+'SAT M to CBEST M'!$B$2*F835)</f>
        <v/>
      </c>
      <c r="N835" s="11" t="str">
        <f>IF('GACE Math 201'!B835="","", IF(M835&lt;20, 20, IF(M835&gt;80, 80, M835)))</f>
        <v/>
      </c>
    </row>
    <row r="836" spans="1:14" x14ac:dyDescent="0.25">
      <c r="A836" s="11">
        <v>835</v>
      </c>
      <c r="B836" s="30"/>
      <c r="C836" s="25" t="str">
        <f t="shared" si="117"/>
        <v/>
      </c>
      <c r="D836" s="25" t="str">
        <f t="shared" si="121"/>
        <v/>
      </c>
      <c r="E836" s="25" t="str">
        <f t="shared" si="122"/>
        <v/>
      </c>
      <c r="F836" s="11" t="str">
        <f>IF('GACE Math 201'!E836="","",IF('GACE Math 201'!E836&lt;'ACT M to SAT M'!$A$2,'ACT M to SAT M'!$B$2,IF('GACE Math 201'!E836&gt;'ACT M to SAT M'!A$28,'ACT M to SAT M'!B$28,VLOOKUP(E836,'ACT M to SAT M'!A:B,2,FALSE))))</f>
        <v/>
      </c>
      <c r="G836" s="11" t="str">
        <f t="shared" si="118"/>
        <v/>
      </c>
      <c r="H836" s="11" t="str">
        <f t="shared" si="123"/>
        <v/>
      </c>
      <c r="I836" s="11" t="str">
        <f t="shared" si="119"/>
        <v/>
      </c>
      <c r="J836" s="11" t="str">
        <f t="shared" si="124"/>
        <v/>
      </c>
      <c r="K836" s="11" t="str">
        <f t="shared" si="120"/>
        <v/>
      </c>
      <c r="L836" s="11" t="str">
        <f t="shared" si="125"/>
        <v/>
      </c>
      <c r="M836" s="11" t="str">
        <f>IF('GACE Math 201'!B836="","",'SAT M to CBEST M'!$A$2+'SAT M to CBEST M'!$B$2*F836)</f>
        <v/>
      </c>
      <c r="N836" s="11" t="str">
        <f>IF('GACE Math 201'!B836="","", IF(M836&lt;20, 20, IF(M836&gt;80, 80, M836)))</f>
        <v/>
      </c>
    </row>
    <row r="837" spans="1:14" x14ac:dyDescent="0.25">
      <c r="A837" s="11">
        <v>836</v>
      </c>
      <c r="B837" s="30"/>
      <c r="C837" s="25" t="str">
        <f t="shared" si="117"/>
        <v/>
      </c>
      <c r="D837" s="25" t="str">
        <f t="shared" si="121"/>
        <v/>
      </c>
      <c r="E837" s="25" t="str">
        <f t="shared" si="122"/>
        <v/>
      </c>
      <c r="F837" s="11" t="str">
        <f>IF('GACE Math 201'!E837="","",IF('GACE Math 201'!E837&lt;'ACT M to SAT M'!$A$2,'ACT M to SAT M'!$B$2,IF('GACE Math 201'!E837&gt;'ACT M to SAT M'!A$28,'ACT M to SAT M'!B$28,VLOOKUP(E837,'ACT M to SAT M'!A:B,2,FALSE))))</f>
        <v/>
      </c>
      <c r="G837" s="11" t="str">
        <f t="shared" si="118"/>
        <v/>
      </c>
      <c r="H837" s="11" t="str">
        <f t="shared" si="123"/>
        <v/>
      </c>
      <c r="I837" s="11" t="str">
        <f t="shared" si="119"/>
        <v/>
      </c>
      <c r="J837" s="11" t="str">
        <f t="shared" si="124"/>
        <v/>
      </c>
      <c r="K837" s="11" t="str">
        <f t="shared" si="120"/>
        <v/>
      </c>
      <c r="L837" s="11" t="str">
        <f t="shared" si="125"/>
        <v/>
      </c>
      <c r="M837" s="11" t="str">
        <f>IF('GACE Math 201'!B837="","",'SAT M to CBEST M'!$A$2+'SAT M to CBEST M'!$B$2*F837)</f>
        <v/>
      </c>
      <c r="N837" s="11" t="str">
        <f>IF('GACE Math 201'!B837="","", IF(M837&lt;20, 20, IF(M837&gt;80, 80, M837)))</f>
        <v/>
      </c>
    </row>
    <row r="838" spans="1:14" x14ac:dyDescent="0.25">
      <c r="A838" s="11">
        <v>837</v>
      </c>
      <c r="B838" s="30"/>
      <c r="C838" s="25" t="str">
        <f t="shared" si="117"/>
        <v/>
      </c>
      <c r="D838" s="25" t="str">
        <f t="shared" si="121"/>
        <v/>
      </c>
      <c r="E838" s="25" t="str">
        <f t="shared" si="122"/>
        <v/>
      </c>
      <c r="F838" s="11" t="str">
        <f>IF('GACE Math 201'!E838="","",IF('GACE Math 201'!E838&lt;'ACT M to SAT M'!$A$2,'ACT M to SAT M'!$B$2,IF('GACE Math 201'!E838&gt;'ACT M to SAT M'!A$28,'ACT M to SAT M'!B$28,VLOOKUP(E838,'ACT M to SAT M'!A:B,2,FALSE))))</f>
        <v/>
      </c>
      <c r="G838" s="11" t="str">
        <f t="shared" si="118"/>
        <v/>
      </c>
      <c r="H838" s="11" t="str">
        <f t="shared" si="123"/>
        <v/>
      </c>
      <c r="I838" s="11" t="str">
        <f t="shared" si="119"/>
        <v/>
      </c>
      <c r="J838" s="11" t="str">
        <f t="shared" si="124"/>
        <v/>
      </c>
      <c r="K838" s="11" t="str">
        <f t="shared" si="120"/>
        <v/>
      </c>
      <c r="L838" s="11" t="str">
        <f t="shared" si="125"/>
        <v/>
      </c>
      <c r="M838" s="11" t="str">
        <f>IF('GACE Math 201'!B838="","",'SAT M to CBEST M'!$A$2+'SAT M to CBEST M'!$B$2*F838)</f>
        <v/>
      </c>
      <c r="N838" s="11" t="str">
        <f>IF('GACE Math 201'!B838="","", IF(M838&lt;20, 20, IF(M838&gt;80, 80, M838)))</f>
        <v/>
      </c>
    </row>
    <row r="839" spans="1:14" x14ac:dyDescent="0.25">
      <c r="A839" s="11">
        <v>838</v>
      </c>
      <c r="B839" s="30"/>
      <c r="C839" s="25" t="str">
        <f t="shared" si="117"/>
        <v/>
      </c>
      <c r="D839" s="25" t="str">
        <f t="shared" si="121"/>
        <v/>
      </c>
      <c r="E839" s="25" t="str">
        <f t="shared" si="122"/>
        <v/>
      </c>
      <c r="F839" s="11" t="str">
        <f>IF('GACE Math 201'!E839="","",IF('GACE Math 201'!E839&lt;'ACT M to SAT M'!$A$2,'ACT M to SAT M'!$B$2,IF('GACE Math 201'!E839&gt;'ACT M to SAT M'!A$28,'ACT M to SAT M'!B$28,VLOOKUP(E839,'ACT M to SAT M'!A:B,2,FALSE))))</f>
        <v/>
      </c>
      <c r="G839" s="11" t="str">
        <f t="shared" si="118"/>
        <v/>
      </c>
      <c r="H839" s="11" t="str">
        <f t="shared" si="123"/>
        <v/>
      </c>
      <c r="I839" s="11" t="str">
        <f t="shared" si="119"/>
        <v/>
      </c>
      <c r="J839" s="11" t="str">
        <f t="shared" si="124"/>
        <v/>
      </c>
      <c r="K839" s="11" t="str">
        <f t="shared" si="120"/>
        <v/>
      </c>
      <c r="L839" s="11" t="str">
        <f t="shared" si="125"/>
        <v/>
      </c>
      <c r="M839" s="11" t="str">
        <f>IF('GACE Math 201'!B839="","",'SAT M to CBEST M'!$A$2+'SAT M to CBEST M'!$B$2*F839)</f>
        <v/>
      </c>
      <c r="N839" s="11" t="str">
        <f>IF('GACE Math 201'!B839="","", IF(M839&lt;20, 20, IF(M839&gt;80, 80, M839)))</f>
        <v/>
      </c>
    </row>
    <row r="840" spans="1:14" x14ac:dyDescent="0.25">
      <c r="A840" s="11">
        <v>839</v>
      </c>
      <c r="B840" s="30"/>
      <c r="C840" s="25" t="str">
        <f t="shared" si="117"/>
        <v/>
      </c>
      <c r="D840" s="25" t="str">
        <f t="shared" si="121"/>
        <v/>
      </c>
      <c r="E840" s="25" t="str">
        <f t="shared" si="122"/>
        <v/>
      </c>
      <c r="F840" s="11" t="str">
        <f>IF('GACE Math 201'!E840="","",IF('GACE Math 201'!E840&lt;'ACT M to SAT M'!$A$2,'ACT M to SAT M'!$B$2,IF('GACE Math 201'!E840&gt;'ACT M to SAT M'!A$28,'ACT M to SAT M'!B$28,VLOOKUP(E840,'ACT M to SAT M'!A:B,2,FALSE))))</f>
        <v/>
      </c>
      <c r="G840" s="11" t="str">
        <f t="shared" si="118"/>
        <v/>
      </c>
      <c r="H840" s="11" t="str">
        <f t="shared" si="123"/>
        <v/>
      </c>
      <c r="I840" s="11" t="str">
        <f t="shared" si="119"/>
        <v/>
      </c>
      <c r="J840" s="11" t="str">
        <f t="shared" si="124"/>
        <v/>
      </c>
      <c r="K840" s="11" t="str">
        <f t="shared" si="120"/>
        <v/>
      </c>
      <c r="L840" s="11" t="str">
        <f t="shared" si="125"/>
        <v/>
      </c>
      <c r="M840" s="11" t="str">
        <f>IF('GACE Math 201'!B840="","",'SAT M to CBEST M'!$A$2+'SAT M to CBEST M'!$B$2*F840)</f>
        <v/>
      </c>
      <c r="N840" s="11" t="str">
        <f>IF('GACE Math 201'!B840="","", IF(M840&lt;20, 20, IF(M840&gt;80, 80, M840)))</f>
        <v/>
      </c>
    </row>
    <row r="841" spans="1:14" x14ac:dyDescent="0.25">
      <c r="A841" s="11">
        <v>840</v>
      </c>
      <c r="B841" s="30"/>
      <c r="C841" s="25" t="str">
        <f t="shared" si="117"/>
        <v/>
      </c>
      <c r="D841" s="25" t="str">
        <f t="shared" si="121"/>
        <v/>
      </c>
      <c r="E841" s="25" t="str">
        <f t="shared" si="122"/>
        <v/>
      </c>
      <c r="F841" s="11" t="str">
        <f>IF('GACE Math 201'!E841="","",IF('GACE Math 201'!E841&lt;'ACT M to SAT M'!$A$2,'ACT M to SAT M'!$B$2,IF('GACE Math 201'!E841&gt;'ACT M to SAT M'!A$28,'ACT M to SAT M'!B$28,VLOOKUP(E841,'ACT M to SAT M'!A:B,2,FALSE))))</f>
        <v/>
      </c>
      <c r="G841" s="11" t="str">
        <f t="shared" si="118"/>
        <v/>
      </c>
      <c r="H841" s="11" t="str">
        <f t="shared" si="123"/>
        <v/>
      </c>
      <c r="I841" s="11" t="str">
        <f t="shared" si="119"/>
        <v/>
      </c>
      <c r="J841" s="11" t="str">
        <f t="shared" si="124"/>
        <v/>
      </c>
      <c r="K841" s="11" t="str">
        <f t="shared" si="120"/>
        <v/>
      </c>
      <c r="L841" s="11" t="str">
        <f t="shared" si="125"/>
        <v/>
      </c>
      <c r="M841" s="11" t="str">
        <f>IF('GACE Math 201'!B841="","",'SAT M to CBEST M'!$A$2+'SAT M to CBEST M'!$B$2*F841)</f>
        <v/>
      </c>
      <c r="N841" s="11" t="str">
        <f>IF('GACE Math 201'!B841="","", IF(M841&lt;20, 20, IF(M841&gt;80, 80, M841)))</f>
        <v/>
      </c>
    </row>
    <row r="842" spans="1:14" x14ac:dyDescent="0.25">
      <c r="A842" s="11">
        <v>841</v>
      </c>
      <c r="B842" s="30"/>
      <c r="C842" s="25" t="str">
        <f t="shared" si="117"/>
        <v/>
      </c>
      <c r="D842" s="25" t="str">
        <f t="shared" si="121"/>
        <v/>
      </c>
      <c r="E842" s="25" t="str">
        <f t="shared" si="122"/>
        <v/>
      </c>
      <c r="F842" s="11" t="str">
        <f>IF('GACE Math 201'!E842="","",IF('GACE Math 201'!E842&lt;'ACT M to SAT M'!$A$2,'ACT M to SAT M'!$B$2,IF('GACE Math 201'!E842&gt;'ACT M to SAT M'!A$28,'ACT M to SAT M'!B$28,VLOOKUP(E842,'ACT M to SAT M'!A:B,2,FALSE))))</f>
        <v/>
      </c>
      <c r="G842" s="11" t="str">
        <f t="shared" si="118"/>
        <v/>
      </c>
      <c r="H842" s="11" t="str">
        <f t="shared" si="123"/>
        <v/>
      </c>
      <c r="I842" s="11" t="str">
        <f t="shared" si="119"/>
        <v/>
      </c>
      <c r="J842" s="11" t="str">
        <f t="shared" si="124"/>
        <v/>
      </c>
      <c r="K842" s="11" t="str">
        <f t="shared" si="120"/>
        <v/>
      </c>
      <c r="L842" s="11" t="str">
        <f t="shared" si="125"/>
        <v/>
      </c>
      <c r="M842" s="11" t="str">
        <f>IF('GACE Math 201'!B842="","",'SAT M to CBEST M'!$A$2+'SAT M to CBEST M'!$B$2*F842)</f>
        <v/>
      </c>
      <c r="N842" s="11" t="str">
        <f>IF('GACE Math 201'!B842="","", IF(M842&lt;20, 20, IF(M842&gt;80, 80, M842)))</f>
        <v/>
      </c>
    </row>
    <row r="843" spans="1:14" x14ac:dyDescent="0.25">
      <c r="A843" s="11">
        <v>842</v>
      </c>
      <c r="B843" s="30"/>
      <c r="C843" s="25" t="str">
        <f t="shared" si="117"/>
        <v/>
      </c>
      <c r="D843" s="25" t="str">
        <f t="shared" si="121"/>
        <v/>
      </c>
      <c r="E843" s="25" t="str">
        <f t="shared" si="122"/>
        <v/>
      </c>
      <c r="F843" s="11" t="str">
        <f>IF('GACE Math 201'!E843="","",IF('GACE Math 201'!E843&lt;'ACT M to SAT M'!$A$2,'ACT M to SAT M'!$B$2,IF('GACE Math 201'!E843&gt;'ACT M to SAT M'!A$28,'ACT M to SAT M'!B$28,VLOOKUP(E843,'ACT M to SAT M'!A:B,2,FALSE))))</f>
        <v/>
      </c>
      <c r="G843" s="11" t="str">
        <f t="shared" si="118"/>
        <v/>
      </c>
      <c r="H843" s="11" t="str">
        <f t="shared" si="123"/>
        <v/>
      </c>
      <c r="I843" s="11" t="str">
        <f t="shared" si="119"/>
        <v/>
      </c>
      <c r="J843" s="11" t="str">
        <f t="shared" si="124"/>
        <v/>
      </c>
      <c r="K843" s="11" t="str">
        <f t="shared" si="120"/>
        <v/>
      </c>
      <c r="L843" s="11" t="str">
        <f t="shared" si="125"/>
        <v/>
      </c>
      <c r="M843" s="11" t="str">
        <f>IF('GACE Math 201'!B843="","",'SAT M to CBEST M'!$A$2+'SAT M to CBEST M'!$B$2*F843)</f>
        <v/>
      </c>
      <c r="N843" s="11" t="str">
        <f>IF('GACE Math 201'!B843="","", IF(M843&lt;20, 20, IF(M843&gt;80, 80, M843)))</f>
        <v/>
      </c>
    </row>
    <row r="844" spans="1:14" x14ac:dyDescent="0.25">
      <c r="A844" s="11">
        <v>843</v>
      </c>
      <c r="B844" s="30"/>
      <c r="C844" s="25" t="str">
        <f t="shared" si="117"/>
        <v/>
      </c>
      <c r="D844" s="25" t="str">
        <f t="shared" si="121"/>
        <v/>
      </c>
      <c r="E844" s="25" t="str">
        <f t="shared" si="122"/>
        <v/>
      </c>
      <c r="F844" s="11" t="str">
        <f>IF('GACE Math 201'!E844="","",IF('GACE Math 201'!E844&lt;'ACT M to SAT M'!$A$2,'ACT M to SAT M'!$B$2,IF('GACE Math 201'!E844&gt;'ACT M to SAT M'!A$28,'ACT M to SAT M'!B$28,VLOOKUP(E844,'ACT M to SAT M'!A:B,2,FALSE))))</f>
        <v/>
      </c>
      <c r="G844" s="11" t="str">
        <f t="shared" si="118"/>
        <v/>
      </c>
      <c r="H844" s="11" t="str">
        <f t="shared" si="123"/>
        <v/>
      </c>
      <c r="I844" s="11" t="str">
        <f t="shared" si="119"/>
        <v/>
      </c>
      <c r="J844" s="11" t="str">
        <f t="shared" si="124"/>
        <v/>
      </c>
      <c r="K844" s="11" t="str">
        <f t="shared" si="120"/>
        <v/>
      </c>
      <c r="L844" s="11" t="str">
        <f t="shared" si="125"/>
        <v/>
      </c>
      <c r="M844" s="11" t="str">
        <f>IF('GACE Math 201'!B844="","",'SAT M to CBEST M'!$A$2+'SAT M to CBEST M'!$B$2*F844)</f>
        <v/>
      </c>
      <c r="N844" s="11" t="str">
        <f>IF('GACE Math 201'!B844="","", IF(M844&lt;20, 20, IF(M844&gt;80, 80, M844)))</f>
        <v/>
      </c>
    </row>
    <row r="845" spans="1:14" x14ac:dyDescent="0.25">
      <c r="A845" s="11">
        <v>844</v>
      </c>
      <c r="B845" s="30"/>
      <c r="C845" s="25" t="str">
        <f t="shared" si="117"/>
        <v/>
      </c>
      <c r="D845" s="25" t="str">
        <f t="shared" si="121"/>
        <v/>
      </c>
      <c r="E845" s="25" t="str">
        <f t="shared" si="122"/>
        <v/>
      </c>
      <c r="F845" s="11" t="str">
        <f>IF('GACE Math 201'!E845="","",IF('GACE Math 201'!E845&lt;'ACT M to SAT M'!$A$2,'ACT M to SAT M'!$B$2,IF('GACE Math 201'!E845&gt;'ACT M to SAT M'!A$28,'ACT M to SAT M'!B$28,VLOOKUP(E845,'ACT M to SAT M'!A:B,2,FALSE))))</f>
        <v/>
      </c>
      <c r="G845" s="11" t="str">
        <f t="shared" si="118"/>
        <v/>
      </c>
      <c r="H845" s="11" t="str">
        <f t="shared" si="123"/>
        <v/>
      </c>
      <c r="I845" s="11" t="str">
        <f t="shared" si="119"/>
        <v/>
      </c>
      <c r="J845" s="11" t="str">
        <f t="shared" si="124"/>
        <v/>
      </c>
      <c r="K845" s="11" t="str">
        <f t="shared" si="120"/>
        <v/>
      </c>
      <c r="L845" s="11" t="str">
        <f t="shared" si="125"/>
        <v/>
      </c>
      <c r="M845" s="11" t="str">
        <f>IF('GACE Math 201'!B845="","",'SAT M to CBEST M'!$A$2+'SAT M to CBEST M'!$B$2*F845)</f>
        <v/>
      </c>
      <c r="N845" s="11" t="str">
        <f>IF('GACE Math 201'!B845="","", IF(M845&lt;20, 20, IF(M845&gt;80, 80, M845)))</f>
        <v/>
      </c>
    </row>
    <row r="846" spans="1:14" x14ac:dyDescent="0.25">
      <c r="A846" s="11">
        <v>845</v>
      </c>
      <c r="B846" s="30"/>
      <c r="C846" s="25" t="str">
        <f t="shared" si="117"/>
        <v/>
      </c>
      <c r="D846" s="25" t="str">
        <f t="shared" si="121"/>
        <v/>
      </c>
      <c r="E846" s="25" t="str">
        <f t="shared" si="122"/>
        <v/>
      </c>
      <c r="F846" s="11" t="str">
        <f>IF('GACE Math 201'!E846="","",IF('GACE Math 201'!E846&lt;'ACT M to SAT M'!$A$2,'ACT M to SAT M'!$B$2,IF('GACE Math 201'!E846&gt;'ACT M to SAT M'!A$28,'ACT M to SAT M'!B$28,VLOOKUP(E846,'ACT M to SAT M'!A:B,2,FALSE))))</f>
        <v/>
      </c>
      <c r="G846" s="11" t="str">
        <f t="shared" si="118"/>
        <v/>
      </c>
      <c r="H846" s="11" t="str">
        <f t="shared" si="123"/>
        <v/>
      </c>
      <c r="I846" s="11" t="str">
        <f t="shared" si="119"/>
        <v/>
      </c>
      <c r="J846" s="11" t="str">
        <f t="shared" si="124"/>
        <v/>
      </c>
      <c r="K846" s="11" t="str">
        <f t="shared" si="120"/>
        <v/>
      </c>
      <c r="L846" s="11" t="str">
        <f t="shared" si="125"/>
        <v/>
      </c>
      <c r="M846" s="11" t="str">
        <f>IF('GACE Math 201'!B846="","",'SAT M to CBEST M'!$A$2+'SAT M to CBEST M'!$B$2*F846)</f>
        <v/>
      </c>
      <c r="N846" s="11" t="str">
        <f>IF('GACE Math 201'!B846="","", IF(M846&lt;20, 20, IF(M846&gt;80, 80, M846)))</f>
        <v/>
      </c>
    </row>
    <row r="847" spans="1:14" x14ac:dyDescent="0.25">
      <c r="A847" s="11">
        <v>846</v>
      </c>
      <c r="B847" s="30"/>
      <c r="C847" s="25" t="str">
        <f t="shared" si="117"/>
        <v/>
      </c>
      <c r="D847" s="25" t="str">
        <f t="shared" si="121"/>
        <v/>
      </c>
      <c r="E847" s="25" t="str">
        <f t="shared" si="122"/>
        <v/>
      </c>
      <c r="F847" s="11" t="str">
        <f>IF('GACE Math 201'!E847="","",IF('GACE Math 201'!E847&lt;'ACT M to SAT M'!$A$2,'ACT M to SAT M'!$B$2,IF('GACE Math 201'!E847&gt;'ACT M to SAT M'!A$28,'ACT M to SAT M'!B$28,VLOOKUP(E847,'ACT M to SAT M'!A:B,2,FALSE))))</f>
        <v/>
      </c>
      <c r="G847" s="11" t="str">
        <f t="shared" si="118"/>
        <v/>
      </c>
      <c r="H847" s="11" t="str">
        <f t="shared" si="123"/>
        <v/>
      </c>
      <c r="I847" s="11" t="str">
        <f t="shared" si="119"/>
        <v/>
      </c>
      <c r="J847" s="11" t="str">
        <f t="shared" si="124"/>
        <v/>
      </c>
      <c r="K847" s="11" t="str">
        <f t="shared" si="120"/>
        <v/>
      </c>
      <c r="L847" s="11" t="str">
        <f t="shared" si="125"/>
        <v/>
      </c>
      <c r="M847" s="11" t="str">
        <f>IF('GACE Math 201'!B847="","",'SAT M to CBEST M'!$A$2+'SAT M to CBEST M'!$B$2*F847)</f>
        <v/>
      </c>
      <c r="N847" s="11" t="str">
        <f>IF('GACE Math 201'!B847="","", IF(M847&lt;20, 20, IF(M847&gt;80, 80, M847)))</f>
        <v/>
      </c>
    </row>
    <row r="848" spans="1:14" x14ac:dyDescent="0.25">
      <c r="A848" s="11">
        <v>847</v>
      </c>
      <c r="B848" s="30"/>
      <c r="C848" s="25" t="str">
        <f t="shared" si="117"/>
        <v/>
      </c>
      <c r="D848" s="25" t="str">
        <f t="shared" si="121"/>
        <v/>
      </c>
      <c r="E848" s="25" t="str">
        <f t="shared" si="122"/>
        <v/>
      </c>
      <c r="F848" s="11" t="str">
        <f>IF('GACE Math 201'!E848="","",IF('GACE Math 201'!E848&lt;'ACT M to SAT M'!$A$2,'ACT M to SAT M'!$B$2,IF('GACE Math 201'!E848&gt;'ACT M to SAT M'!A$28,'ACT M to SAT M'!B$28,VLOOKUP(E848,'ACT M to SAT M'!A:B,2,FALSE))))</f>
        <v/>
      </c>
      <c r="G848" s="11" t="str">
        <f t="shared" si="118"/>
        <v/>
      </c>
      <c r="H848" s="11" t="str">
        <f t="shared" si="123"/>
        <v/>
      </c>
      <c r="I848" s="11" t="str">
        <f t="shared" si="119"/>
        <v/>
      </c>
      <c r="J848" s="11" t="str">
        <f t="shared" si="124"/>
        <v/>
      </c>
      <c r="K848" s="11" t="str">
        <f t="shared" si="120"/>
        <v/>
      </c>
      <c r="L848" s="11" t="str">
        <f t="shared" si="125"/>
        <v/>
      </c>
      <c r="M848" s="11" t="str">
        <f>IF('GACE Math 201'!B848="","",'SAT M to CBEST M'!$A$2+'SAT M to CBEST M'!$B$2*F848)</f>
        <v/>
      </c>
      <c r="N848" s="11" t="str">
        <f>IF('GACE Math 201'!B848="","", IF(M848&lt;20, 20, IF(M848&gt;80, 80, M848)))</f>
        <v/>
      </c>
    </row>
    <row r="849" spans="1:14" x14ac:dyDescent="0.25">
      <c r="A849" s="11">
        <v>848</v>
      </c>
      <c r="B849" s="30"/>
      <c r="C849" s="25" t="str">
        <f t="shared" si="117"/>
        <v/>
      </c>
      <c r="D849" s="25" t="str">
        <f t="shared" si="121"/>
        <v/>
      </c>
      <c r="E849" s="25" t="str">
        <f t="shared" si="122"/>
        <v/>
      </c>
      <c r="F849" s="11" t="str">
        <f>IF('GACE Math 201'!E849="","",IF('GACE Math 201'!E849&lt;'ACT M to SAT M'!$A$2,'ACT M to SAT M'!$B$2,IF('GACE Math 201'!E849&gt;'ACT M to SAT M'!A$28,'ACT M to SAT M'!B$28,VLOOKUP(E849,'ACT M to SAT M'!A:B,2,FALSE))))</f>
        <v/>
      </c>
      <c r="G849" s="11" t="str">
        <f t="shared" si="118"/>
        <v/>
      </c>
      <c r="H849" s="11" t="str">
        <f t="shared" si="123"/>
        <v/>
      </c>
      <c r="I849" s="11" t="str">
        <f t="shared" si="119"/>
        <v/>
      </c>
      <c r="J849" s="11" t="str">
        <f t="shared" si="124"/>
        <v/>
      </c>
      <c r="K849" s="11" t="str">
        <f t="shared" si="120"/>
        <v/>
      </c>
      <c r="L849" s="11" t="str">
        <f t="shared" si="125"/>
        <v/>
      </c>
      <c r="M849" s="11" t="str">
        <f>IF('GACE Math 201'!B849="","",'SAT M to CBEST M'!$A$2+'SAT M to CBEST M'!$B$2*F849)</f>
        <v/>
      </c>
      <c r="N849" s="11" t="str">
        <f>IF('GACE Math 201'!B849="","", IF(M849&lt;20, 20, IF(M849&gt;80, 80, M849)))</f>
        <v/>
      </c>
    </row>
    <row r="850" spans="1:14" x14ac:dyDescent="0.25">
      <c r="A850" s="11">
        <v>849</v>
      </c>
      <c r="B850" s="30"/>
      <c r="C850" s="25" t="str">
        <f t="shared" si="117"/>
        <v/>
      </c>
      <c r="D850" s="25" t="str">
        <f t="shared" si="121"/>
        <v/>
      </c>
      <c r="E850" s="25" t="str">
        <f t="shared" si="122"/>
        <v/>
      </c>
      <c r="F850" s="11" t="str">
        <f>IF('GACE Math 201'!E850="","",IF('GACE Math 201'!E850&lt;'ACT M to SAT M'!$A$2,'ACT M to SAT M'!$B$2,IF('GACE Math 201'!E850&gt;'ACT M to SAT M'!A$28,'ACT M to SAT M'!B$28,VLOOKUP(E850,'ACT M to SAT M'!A:B,2,FALSE))))</f>
        <v/>
      </c>
      <c r="G850" s="11" t="str">
        <f t="shared" si="118"/>
        <v/>
      </c>
      <c r="H850" s="11" t="str">
        <f t="shared" si="123"/>
        <v/>
      </c>
      <c r="I850" s="11" t="str">
        <f t="shared" si="119"/>
        <v/>
      </c>
      <c r="J850" s="11" t="str">
        <f t="shared" si="124"/>
        <v/>
      </c>
      <c r="K850" s="11" t="str">
        <f t="shared" si="120"/>
        <v/>
      </c>
      <c r="L850" s="11" t="str">
        <f t="shared" si="125"/>
        <v/>
      </c>
      <c r="M850" s="11" t="str">
        <f>IF('GACE Math 201'!B850="","",'SAT M to CBEST M'!$A$2+'SAT M to CBEST M'!$B$2*F850)</f>
        <v/>
      </c>
      <c r="N850" s="11" t="str">
        <f>IF('GACE Math 201'!B850="","", IF(M850&lt;20, 20, IF(M850&gt;80, 80, M850)))</f>
        <v/>
      </c>
    </row>
    <row r="851" spans="1:14" x14ac:dyDescent="0.25">
      <c r="A851" s="11">
        <v>850</v>
      </c>
      <c r="B851" s="30"/>
      <c r="C851" s="25" t="str">
        <f t="shared" si="117"/>
        <v/>
      </c>
      <c r="D851" s="25" t="str">
        <f t="shared" si="121"/>
        <v/>
      </c>
      <c r="E851" s="25" t="str">
        <f t="shared" si="122"/>
        <v/>
      </c>
      <c r="F851" s="11" t="str">
        <f>IF('GACE Math 201'!E851="","",IF('GACE Math 201'!E851&lt;'ACT M to SAT M'!$A$2,'ACT M to SAT M'!$B$2,IF('GACE Math 201'!E851&gt;'ACT M to SAT M'!A$28,'ACT M to SAT M'!B$28,VLOOKUP(E851,'ACT M to SAT M'!A:B,2,FALSE))))</f>
        <v/>
      </c>
      <c r="G851" s="11" t="str">
        <f t="shared" si="118"/>
        <v/>
      </c>
      <c r="H851" s="11" t="str">
        <f t="shared" si="123"/>
        <v/>
      </c>
      <c r="I851" s="11" t="str">
        <f t="shared" si="119"/>
        <v/>
      </c>
      <c r="J851" s="11" t="str">
        <f t="shared" si="124"/>
        <v/>
      </c>
      <c r="K851" s="11" t="str">
        <f t="shared" si="120"/>
        <v/>
      </c>
      <c r="L851" s="11" t="str">
        <f t="shared" si="125"/>
        <v/>
      </c>
      <c r="M851" s="11" t="str">
        <f>IF('GACE Math 201'!B851="","",'SAT M to CBEST M'!$A$2+'SAT M to CBEST M'!$B$2*F851)</f>
        <v/>
      </c>
      <c r="N851" s="11" t="str">
        <f>IF('GACE Math 201'!B851="","", IF(M851&lt;20, 20, IF(M851&gt;80, 80, M851)))</f>
        <v/>
      </c>
    </row>
    <row r="852" spans="1:14" x14ac:dyDescent="0.25">
      <c r="A852" s="11">
        <v>851</v>
      </c>
      <c r="B852" s="30"/>
      <c r="C852" s="25" t="str">
        <f t="shared" si="117"/>
        <v/>
      </c>
      <c r="D852" s="25" t="str">
        <f t="shared" si="121"/>
        <v/>
      </c>
      <c r="E852" s="25" t="str">
        <f t="shared" si="122"/>
        <v/>
      </c>
      <c r="F852" s="11" t="str">
        <f>IF('GACE Math 201'!E852="","",IF('GACE Math 201'!E852&lt;'ACT M to SAT M'!$A$2,'ACT M to SAT M'!$B$2,IF('GACE Math 201'!E852&gt;'ACT M to SAT M'!A$28,'ACT M to SAT M'!B$28,VLOOKUP(E852,'ACT M to SAT M'!A:B,2,FALSE))))</f>
        <v/>
      </c>
      <c r="G852" s="11" t="str">
        <f t="shared" si="118"/>
        <v/>
      </c>
      <c r="H852" s="11" t="str">
        <f t="shared" si="123"/>
        <v/>
      </c>
      <c r="I852" s="11" t="str">
        <f t="shared" si="119"/>
        <v/>
      </c>
      <c r="J852" s="11" t="str">
        <f t="shared" si="124"/>
        <v/>
      </c>
      <c r="K852" s="11" t="str">
        <f t="shared" si="120"/>
        <v/>
      </c>
      <c r="L852" s="11" t="str">
        <f t="shared" si="125"/>
        <v/>
      </c>
      <c r="M852" s="11" t="str">
        <f>IF('GACE Math 201'!B852="","",'SAT M to CBEST M'!$A$2+'SAT M to CBEST M'!$B$2*F852)</f>
        <v/>
      </c>
      <c r="N852" s="11" t="str">
        <f>IF('GACE Math 201'!B852="","", IF(M852&lt;20, 20, IF(M852&gt;80, 80, M852)))</f>
        <v/>
      </c>
    </row>
    <row r="853" spans="1:14" x14ac:dyDescent="0.25">
      <c r="A853" s="11">
        <v>852</v>
      </c>
      <c r="B853" s="30"/>
      <c r="C853" s="25" t="str">
        <f t="shared" si="117"/>
        <v/>
      </c>
      <c r="D853" s="25" t="str">
        <f t="shared" si="121"/>
        <v/>
      </c>
      <c r="E853" s="25" t="str">
        <f t="shared" si="122"/>
        <v/>
      </c>
      <c r="F853" s="11" t="str">
        <f>IF('GACE Math 201'!E853="","",IF('GACE Math 201'!E853&lt;'ACT M to SAT M'!$A$2,'ACT M to SAT M'!$B$2,IF('GACE Math 201'!E853&gt;'ACT M to SAT M'!A$28,'ACT M to SAT M'!B$28,VLOOKUP(E853,'ACT M to SAT M'!A:B,2,FALSE))))</f>
        <v/>
      </c>
      <c r="G853" s="11" t="str">
        <f t="shared" si="118"/>
        <v/>
      </c>
      <c r="H853" s="11" t="str">
        <f t="shared" si="123"/>
        <v/>
      </c>
      <c r="I853" s="11" t="str">
        <f t="shared" si="119"/>
        <v/>
      </c>
      <c r="J853" s="11" t="str">
        <f t="shared" si="124"/>
        <v/>
      </c>
      <c r="K853" s="11" t="str">
        <f t="shared" si="120"/>
        <v/>
      </c>
      <c r="L853" s="11" t="str">
        <f t="shared" si="125"/>
        <v/>
      </c>
      <c r="M853" s="11" t="str">
        <f>IF('GACE Math 201'!B853="","",'SAT M to CBEST M'!$A$2+'SAT M to CBEST M'!$B$2*F853)</f>
        <v/>
      </c>
      <c r="N853" s="11" t="str">
        <f>IF('GACE Math 201'!B853="","", IF(M853&lt;20, 20, IF(M853&gt;80, 80, M853)))</f>
        <v/>
      </c>
    </row>
    <row r="854" spans="1:14" x14ac:dyDescent="0.25">
      <c r="A854" s="11">
        <v>853</v>
      </c>
      <c r="B854" s="30"/>
      <c r="C854" s="25" t="str">
        <f t="shared" si="117"/>
        <v/>
      </c>
      <c r="D854" s="25" t="str">
        <f t="shared" si="121"/>
        <v/>
      </c>
      <c r="E854" s="25" t="str">
        <f t="shared" si="122"/>
        <v/>
      </c>
      <c r="F854" s="11" t="str">
        <f>IF('GACE Math 201'!E854="","",IF('GACE Math 201'!E854&lt;'ACT M to SAT M'!$A$2,'ACT M to SAT M'!$B$2,IF('GACE Math 201'!E854&gt;'ACT M to SAT M'!A$28,'ACT M to SAT M'!B$28,VLOOKUP(E854,'ACT M to SAT M'!A:B,2,FALSE))))</f>
        <v/>
      </c>
      <c r="G854" s="11" t="str">
        <f t="shared" si="118"/>
        <v/>
      </c>
      <c r="H854" s="11" t="str">
        <f t="shared" si="123"/>
        <v/>
      </c>
      <c r="I854" s="11" t="str">
        <f t="shared" si="119"/>
        <v/>
      </c>
      <c r="J854" s="11" t="str">
        <f t="shared" si="124"/>
        <v/>
      </c>
      <c r="K854" s="11" t="str">
        <f t="shared" si="120"/>
        <v/>
      </c>
      <c r="L854" s="11" t="str">
        <f t="shared" si="125"/>
        <v/>
      </c>
      <c r="M854" s="11" t="str">
        <f>IF('GACE Math 201'!B854="","",'SAT M to CBEST M'!$A$2+'SAT M to CBEST M'!$B$2*F854)</f>
        <v/>
      </c>
      <c r="N854" s="11" t="str">
        <f>IF('GACE Math 201'!B854="","", IF(M854&lt;20, 20, IF(M854&gt;80, 80, M854)))</f>
        <v/>
      </c>
    </row>
    <row r="855" spans="1:14" x14ac:dyDescent="0.25">
      <c r="A855" s="11">
        <v>854</v>
      </c>
      <c r="B855" s="30"/>
      <c r="C855" s="25" t="str">
        <f t="shared" si="117"/>
        <v/>
      </c>
      <c r="D855" s="25" t="str">
        <f t="shared" si="121"/>
        <v/>
      </c>
      <c r="E855" s="25" t="str">
        <f t="shared" si="122"/>
        <v/>
      </c>
      <c r="F855" s="11" t="str">
        <f>IF('GACE Math 201'!E855="","",IF('GACE Math 201'!E855&lt;'ACT M to SAT M'!$A$2,'ACT M to SAT M'!$B$2,IF('GACE Math 201'!E855&gt;'ACT M to SAT M'!A$28,'ACT M to SAT M'!B$28,VLOOKUP(E855,'ACT M to SAT M'!A:B,2,FALSE))))</f>
        <v/>
      </c>
      <c r="G855" s="11" t="str">
        <f t="shared" si="118"/>
        <v/>
      </c>
      <c r="H855" s="11" t="str">
        <f t="shared" si="123"/>
        <v/>
      </c>
      <c r="I855" s="11" t="str">
        <f t="shared" si="119"/>
        <v/>
      </c>
      <c r="J855" s="11" t="str">
        <f t="shared" si="124"/>
        <v/>
      </c>
      <c r="K855" s="11" t="str">
        <f t="shared" si="120"/>
        <v/>
      </c>
      <c r="L855" s="11" t="str">
        <f t="shared" si="125"/>
        <v/>
      </c>
      <c r="M855" s="11" t="str">
        <f>IF('GACE Math 201'!B855="","",'SAT M to CBEST M'!$A$2+'SAT M to CBEST M'!$B$2*F855)</f>
        <v/>
      </c>
      <c r="N855" s="11" t="str">
        <f>IF('GACE Math 201'!B855="","", IF(M855&lt;20, 20, IF(M855&gt;80, 80, M855)))</f>
        <v/>
      </c>
    </row>
    <row r="856" spans="1:14" x14ac:dyDescent="0.25">
      <c r="A856" s="11">
        <v>855</v>
      </c>
      <c r="B856" s="30"/>
      <c r="C856" s="25" t="str">
        <f t="shared" si="117"/>
        <v/>
      </c>
      <c r="D856" s="25" t="str">
        <f t="shared" si="121"/>
        <v/>
      </c>
      <c r="E856" s="25" t="str">
        <f t="shared" si="122"/>
        <v/>
      </c>
      <c r="F856" s="11" t="str">
        <f>IF('GACE Math 201'!E856="","",IF('GACE Math 201'!E856&lt;'ACT M to SAT M'!$A$2,'ACT M to SAT M'!$B$2,IF('GACE Math 201'!E856&gt;'ACT M to SAT M'!A$28,'ACT M to SAT M'!B$28,VLOOKUP(E856,'ACT M to SAT M'!A:B,2,FALSE))))</f>
        <v/>
      </c>
      <c r="G856" s="11" t="str">
        <f t="shared" si="118"/>
        <v/>
      </c>
      <c r="H856" s="11" t="str">
        <f t="shared" si="123"/>
        <v/>
      </c>
      <c r="I856" s="11" t="str">
        <f t="shared" si="119"/>
        <v/>
      </c>
      <c r="J856" s="11" t="str">
        <f t="shared" si="124"/>
        <v/>
      </c>
      <c r="K856" s="11" t="str">
        <f t="shared" si="120"/>
        <v/>
      </c>
      <c r="L856" s="11" t="str">
        <f t="shared" si="125"/>
        <v/>
      </c>
      <c r="M856" s="11" t="str">
        <f>IF('GACE Math 201'!B856="","",'SAT M to CBEST M'!$A$2+'SAT M to CBEST M'!$B$2*F856)</f>
        <v/>
      </c>
      <c r="N856" s="11" t="str">
        <f>IF('GACE Math 201'!B856="","", IF(M856&lt;20, 20, IF(M856&gt;80, 80, M856)))</f>
        <v/>
      </c>
    </row>
    <row r="857" spans="1:14" x14ac:dyDescent="0.25">
      <c r="A857" s="11">
        <v>856</v>
      </c>
      <c r="B857" s="30"/>
      <c r="C857" s="25" t="str">
        <f t="shared" si="117"/>
        <v/>
      </c>
      <c r="D857" s="25" t="str">
        <f t="shared" si="121"/>
        <v/>
      </c>
      <c r="E857" s="25" t="str">
        <f t="shared" si="122"/>
        <v/>
      </c>
      <c r="F857" s="11" t="str">
        <f>IF('GACE Math 201'!E857="","",IF('GACE Math 201'!E857&lt;'ACT M to SAT M'!$A$2,'ACT M to SAT M'!$B$2,IF('GACE Math 201'!E857&gt;'ACT M to SAT M'!A$28,'ACT M to SAT M'!B$28,VLOOKUP(E857,'ACT M to SAT M'!A:B,2,FALSE))))</f>
        <v/>
      </c>
      <c r="G857" s="11" t="str">
        <f t="shared" si="118"/>
        <v/>
      </c>
      <c r="H857" s="11" t="str">
        <f t="shared" si="123"/>
        <v/>
      </c>
      <c r="I857" s="11" t="str">
        <f t="shared" si="119"/>
        <v/>
      </c>
      <c r="J857" s="11" t="str">
        <f t="shared" si="124"/>
        <v/>
      </c>
      <c r="K857" s="11" t="str">
        <f t="shared" si="120"/>
        <v/>
      </c>
      <c r="L857" s="11" t="str">
        <f t="shared" si="125"/>
        <v/>
      </c>
      <c r="M857" s="11" t="str">
        <f>IF('GACE Math 201'!B857="","",'SAT M to CBEST M'!$A$2+'SAT M to CBEST M'!$B$2*F857)</f>
        <v/>
      </c>
      <c r="N857" s="11" t="str">
        <f>IF('GACE Math 201'!B857="","", IF(M857&lt;20, 20, IF(M857&gt;80, 80, M857)))</f>
        <v/>
      </c>
    </row>
    <row r="858" spans="1:14" x14ac:dyDescent="0.25">
      <c r="A858" s="11">
        <v>857</v>
      </c>
      <c r="B858" s="30"/>
      <c r="C858" s="25" t="str">
        <f t="shared" si="117"/>
        <v/>
      </c>
      <c r="D858" s="25" t="str">
        <f t="shared" si="121"/>
        <v/>
      </c>
      <c r="E858" s="25" t="str">
        <f t="shared" si="122"/>
        <v/>
      </c>
      <c r="F858" s="11" t="str">
        <f>IF('GACE Math 201'!E858="","",IF('GACE Math 201'!E858&lt;'ACT M to SAT M'!$A$2,'ACT M to SAT M'!$B$2,IF('GACE Math 201'!E858&gt;'ACT M to SAT M'!A$28,'ACT M to SAT M'!B$28,VLOOKUP(E858,'ACT M to SAT M'!A:B,2,FALSE))))</f>
        <v/>
      </c>
      <c r="G858" s="11" t="str">
        <f t="shared" si="118"/>
        <v/>
      </c>
      <c r="H858" s="11" t="str">
        <f t="shared" si="123"/>
        <v/>
      </c>
      <c r="I858" s="11" t="str">
        <f t="shared" si="119"/>
        <v/>
      </c>
      <c r="J858" s="11" t="str">
        <f t="shared" si="124"/>
        <v/>
      </c>
      <c r="K858" s="11" t="str">
        <f t="shared" si="120"/>
        <v/>
      </c>
      <c r="L858" s="11" t="str">
        <f t="shared" si="125"/>
        <v/>
      </c>
      <c r="M858" s="11" t="str">
        <f>IF('GACE Math 201'!B858="","",'SAT M to CBEST M'!$A$2+'SAT M to CBEST M'!$B$2*F858)</f>
        <v/>
      </c>
      <c r="N858" s="11" t="str">
        <f>IF('GACE Math 201'!B858="","", IF(M858&lt;20, 20, IF(M858&gt;80, 80, M858)))</f>
        <v/>
      </c>
    </row>
    <row r="859" spans="1:14" x14ac:dyDescent="0.25">
      <c r="A859" s="11">
        <v>858</v>
      </c>
      <c r="B859" s="30"/>
      <c r="C859" s="25" t="str">
        <f t="shared" si="117"/>
        <v/>
      </c>
      <c r="D859" s="25" t="str">
        <f t="shared" si="121"/>
        <v/>
      </c>
      <c r="E859" s="25" t="str">
        <f t="shared" si="122"/>
        <v/>
      </c>
      <c r="F859" s="11" t="str">
        <f>IF('GACE Math 201'!E859="","",IF('GACE Math 201'!E859&lt;'ACT M to SAT M'!$A$2,'ACT M to SAT M'!$B$2,IF('GACE Math 201'!E859&gt;'ACT M to SAT M'!A$28,'ACT M to SAT M'!B$28,VLOOKUP(E859,'ACT M to SAT M'!A:B,2,FALSE))))</f>
        <v/>
      </c>
      <c r="G859" s="11" t="str">
        <f t="shared" si="118"/>
        <v/>
      </c>
      <c r="H859" s="11" t="str">
        <f t="shared" si="123"/>
        <v/>
      </c>
      <c r="I859" s="11" t="str">
        <f t="shared" si="119"/>
        <v/>
      </c>
      <c r="J859" s="11" t="str">
        <f t="shared" si="124"/>
        <v/>
      </c>
      <c r="K859" s="11" t="str">
        <f t="shared" si="120"/>
        <v/>
      </c>
      <c r="L859" s="11" t="str">
        <f t="shared" si="125"/>
        <v/>
      </c>
      <c r="M859" s="11" t="str">
        <f>IF('GACE Math 201'!B859="","",'SAT M to CBEST M'!$A$2+'SAT M to CBEST M'!$B$2*F859)</f>
        <v/>
      </c>
      <c r="N859" s="11" t="str">
        <f>IF('GACE Math 201'!B859="","", IF(M859&lt;20, 20, IF(M859&gt;80, 80, M859)))</f>
        <v/>
      </c>
    </row>
    <row r="860" spans="1:14" x14ac:dyDescent="0.25">
      <c r="A860" s="11">
        <v>859</v>
      </c>
      <c r="B860" s="30"/>
      <c r="C860" s="25" t="str">
        <f t="shared" si="117"/>
        <v/>
      </c>
      <c r="D860" s="25" t="str">
        <f t="shared" si="121"/>
        <v/>
      </c>
      <c r="E860" s="25" t="str">
        <f t="shared" si="122"/>
        <v/>
      </c>
      <c r="F860" s="11" t="str">
        <f>IF('GACE Math 201'!E860="","",IF('GACE Math 201'!E860&lt;'ACT M to SAT M'!$A$2,'ACT M to SAT M'!$B$2,IF('GACE Math 201'!E860&gt;'ACT M to SAT M'!A$28,'ACT M to SAT M'!B$28,VLOOKUP(E860,'ACT M to SAT M'!A:B,2,FALSE))))</f>
        <v/>
      </c>
      <c r="G860" s="11" t="str">
        <f t="shared" si="118"/>
        <v/>
      </c>
      <c r="H860" s="11" t="str">
        <f t="shared" si="123"/>
        <v/>
      </c>
      <c r="I860" s="11" t="str">
        <f t="shared" si="119"/>
        <v/>
      </c>
      <c r="J860" s="11" t="str">
        <f t="shared" si="124"/>
        <v/>
      </c>
      <c r="K860" s="11" t="str">
        <f t="shared" si="120"/>
        <v/>
      </c>
      <c r="L860" s="11" t="str">
        <f t="shared" si="125"/>
        <v/>
      </c>
      <c r="M860" s="11" t="str">
        <f>IF('GACE Math 201'!B860="","",'SAT M to CBEST M'!$A$2+'SAT M to CBEST M'!$B$2*F860)</f>
        <v/>
      </c>
      <c r="N860" s="11" t="str">
        <f>IF('GACE Math 201'!B860="","", IF(M860&lt;20, 20, IF(M860&gt;80, 80, M860)))</f>
        <v/>
      </c>
    </row>
    <row r="861" spans="1:14" x14ac:dyDescent="0.25">
      <c r="A861" s="11">
        <v>860</v>
      </c>
      <c r="B861" s="30"/>
      <c r="C861" s="25" t="str">
        <f t="shared" si="117"/>
        <v/>
      </c>
      <c r="D861" s="25" t="str">
        <f t="shared" si="121"/>
        <v/>
      </c>
      <c r="E861" s="25" t="str">
        <f t="shared" si="122"/>
        <v/>
      </c>
      <c r="F861" s="11" t="str">
        <f>IF('GACE Math 201'!E861="","",IF('GACE Math 201'!E861&lt;'ACT M to SAT M'!$A$2,'ACT M to SAT M'!$B$2,IF('GACE Math 201'!E861&gt;'ACT M to SAT M'!A$28,'ACT M to SAT M'!B$28,VLOOKUP(E861,'ACT M to SAT M'!A:B,2,FALSE))))</f>
        <v/>
      </c>
      <c r="G861" s="11" t="str">
        <f t="shared" si="118"/>
        <v/>
      </c>
      <c r="H861" s="11" t="str">
        <f t="shared" si="123"/>
        <v/>
      </c>
      <c r="I861" s="11" t="str">
        <f t="shared" si="119"/>
        <v/>
      </c>
      <c r="J861" s="11" t="str">
        <f t="shared" si="124"/>
        <v/>
      </c>
      <c r="K861" s="11" t="str">
        <f t="shared" si="120"/>
        <v/>
      </c>
      <c r="L861" s="11" t="str">
        <f t="shared" si="125"/>
        <v/>
      </c>
      <c r="M861" s="11" t="str">
        <f>IF('GACE Math 201'!B861="","",'SAT M to CBEST M'!$A$2+'SAT M to CBEST M'!$B$2*F861)</f>
        <v/>
      </c>
      <c r="N861" s="11" t="str">
        <f>IF('GACE Math 201'!B861="","", IF(M861&lt;20, 20, IF(M861&gt;80, 80, M861)))</f>
        <v/>
      </c>
    </row>
    <row r="862" spans="1:14" x14ac:dyDescent="0.25">
      <c r="A862" s="11">
        <v>861</v>
      </c>
      <c r="B862" s="30"/>
      <c r="C862" s="25" t="str">
        <f t="shared" si="117"/>
        <v/>
      </c>
      <c r="D862" s="25" t="str">
        <f t="shared" si="121"/>
        <v/>
      </c>
      <c r="E862" s="25" t="str">
        <f t="shared" si="122"/>
        <v/>
      </c>
      <c r="F862" s="11" t="str">
        <f>IF('GACE Math 201'!E862="","",IF('GACE Math 201'!E862&lt;'ACT M to SAT M'!$A$2,'ACT M to SAT M'!$B$2,IF('GACE Math 201'!E862&gt;'ACT M to SAT M'!A$28,'ACT M to SAT M'!B$28,VLOOKUP(E862,'ACT M to SAT M'!A:B,2,FALSE))))</f>
        <v/>
      </c>
      <c r="G862" s="11" t="str">
        <f t="shared" si="118"/>
        <v/>
      </c>
      <c r="H862" s="11" t="str">
        <f t="shared" si="123"/>
        <v/>
      </c>
      <c r="I862" s="11" t="str">
        <f t="shared" si="119"/>
        <v/>
      </c>
      <c r="J862" s="11" t="str">
        <f t="shared" si="124"/>
        <v/>
      </c>
      <c r="K862" s="11" t="str">
        <f t="shared" si="120"/>
        <v/>
      </c>
      <c r="L862" s="11" t="str">
        <f t="shared" si="125"/>
        <v/>
      </c>
      <c r="M862" s="11" t="str">
        <f>IF('GACE Math 201'!B862="","",'SAT M to CBEST M'!$A$2+'SAT M to CBEST M'!$B$2*F862)</f>
        <v/>
      </c>
      <c r="N862" s="11" t="str">
        <f>IF('GACE Math 201'!B862="","", IF(M862&lt;20, 20, IF(M862&gt;80, 80, M862)))</f>
        <v/>
      </c>
    </row>
    <row r="863" spans="1:14" x14ac:dyDescent="0.25">
      <c r="A863" s="11">
        <v>862</v>
      </c>
      <c r="B863" s="30"/>
      <c r="C863" s="25" t="str">
        <f t="shared" si="117"/>
        <v/>
      </c>
      <c r="D863" s="25" t="str">
        <f t="shared" si="121"/>
        <v/>
      </c>
      <c r="E863" s="25" t="str">
        <f t="shared" si="122"/>
        <v/>
      </c>
      <c r="F863" s="11" t="str">
        <f>IF('GACE Math 201'!E863="","",IF('GACE Math 201'!E863&lt;'ACT M to SAT M'!$A$2,'ACT M to SAT M'!$B$2,IF('GACE Math 201'!E863&gt;'ACT M to SAT M'!A$28,'ACT M to SAT M'!B$28,VLOOKUP(E863,'ACT M to SAT M'!A:B,2,FALSE))))</f>
        <v/>
      </c>
      <c r="G863" s="11" t="str">
        <f t="shared" si="118"/>
        <v/>
      </c>
      <c r="H863" s="11" t="str">
        <f t="shared" si="123"/>
        <v/>
      </c>
      <c r="I863" s="11" t="str">
        <f t="shared" si="119"/>
        <v/>
      </c>
      <c r="J863" s="11" t="str">
        <f t="shared" si="124"/>
        <v/>
      </c>
      <c r="K863" s="11" t="str">
        <f t="shared" si="120"/>
        <v/>
      </c>
      <c r="L863" s="11" t="str">
        <f t="shared" si="125"/>
        <v/>
      </c>
      <c r="M863" s="11" t="str">
        <f>IF('GACE Math 201'!B863="","",'SAT M to CBEST M'!$A$2+'SAT M to CBEST M'!$B$2*F863)</f>
        <v/>
      </c>
      <c r="N863" s="11" t="str">
        <f>IF('GACE Math 201'!B863="","", IF(M863&lt;20, 20, IF(M863&gt;80, 80, M863)))</f>
        <v/>
      </c>
    </row>
    <row r="864" spans="1:14" x14ac:dyDescent="0.25">
      <c r="A864" s="11">
        <v>863</v>
      </c>
      <c r="B864" s="30"/>
      <c r="C864" s="25" t="str">
        <f t="shared" si="117"/>
        <v/>
      </c>
      <c r="D864" s="25" t="str">
        <f t="shared" si="121"/>
        <v/>
      </c>
      <c r="E864" s="25" t="str">
        <f t="shared" si="122"/>
        <v/>
      </c>
      <c r="F864" s="11" t="str">
        <f>IF('GACE Math 201'!E864="","",IF('GACE Math 201'!E864&lt;'ACT M to SAT M'!$A$2,'ACT M to SAT M'!$B$2,IF('GACE Math 201'!E864&gt;'ACT M to SAT M'!A$28,'ACT M to SAT M'!B$28,VLOOKUP(E864,'ACT M to SAT M'!A:B,2,FALSE))))</f>
        <v/>
      </c>
      <c r="G864" s="11" t="str">
        <f t="shared" si="118"/>
        <v/>
      </c>
      <c r="H864" s="11" t="str">
        <f t="shared" si="123"/>
        <v/>
      </c>
      <c r="I864" s="11" t="str">
        <f t="shared" si="119"/>
        <v/>
      </c>
      <c r="J864" s="11" t="str">
        <f t="shared" si="124"/>
        <v/>
      </c>
      <c r="K864" s="11" t="str">
        <f t="shared" si="120"/>
        <v/>
      </c>
      <c r="L864" s="11" t="str">
        <f t="shared" si="125"/>
        <v/>
      </c>
      <c r="M864" s="11" t="str">
        <f>IF('GACE Math 201'!B864="","",'SAT M to CBEST M'!$A$2+'SAT M to CBEST M'!$B$2*F864)</f>
        <v/>
      </c>
      <c r="N864" s="11" t="str">
        <f>IF('GACE Math 201'!B864="","", IF(M864&lt;20, 20, IF(M864&gt;80, 80, M864)))</f>
        <v/>
      </c>
    </row>
    <row r="865" spans="1:14" x14ac:dyDescent="0.25">
      <c r="A865" s="11">
        <v>864</v>
      </c>
      <c r="B865" s="30"/>
      <c r="C865" s="25" t="str">
        <f t="shared" si="117"/>
        <v/>
      </c>
      <c r="D865" s="25" t="str">
        <f t="shared" si="121"/>
        <v/>
      </c>
      <c r="E865" s="25" t="str">
        <f t="shared" si="122"/>
        <v/>
      </c>
      <c r="F865" s="11" t="str">
        <f>IF('GACE Math 201'!E865="","",IF('GACE Math 201'!E865&lt;'ACT M to SAT M'!$A$2,'ACT M to SAT M'!$B$2,IF('GACE Math 201'!E865&gt;'ACT M to SAT M'!A$28,'ACT M to SAT M'!B$28,VLOOKUP(E865,'ACT M to SAT M'!A:B,2,FALSE))))</f>
        <v/>
      </c>
      <c r="G865" s="11" t="str">
        <f t="shared" si="118"/>
        <v/>
      </c>
      <c r="H865" s="11" t="str">
        <f t="shared" si="123"/>
        <v/>
      </c>
      <c r="I865" s="11" t="str">
        <f t="shared" si="119"/>
        <v/>
      </c>
      <c r="J865" s="11" t="str">
        <f t="shared" si="124"/>
        <v/>
      </c>
      <c r="K865" s="11" t="str">
        <f t="shared" si="120"/>
        <v/>
      </c>
      <c r="L865" s="11" t="str">
        <f t="shared" si="125"/>
        <v/>
      </c>
      <c r="M865" s="11" t="str">
        <f>IF('GACE Math 201'!B865="","",'SAT M to CBEST M'!$A$2+'SAT M to CBEST M'!$B$2*F865)</f>
        <v/>
      </c>
      <c r="N865" s="11" t="str">
        <f>IF('GACE Math 201'!B865="","", IF(M865&lt;20, 20, IF(M865&gt;80, 80, M865)))</f>
        <v/>
      </c>
    </row>
    <row r="866" spans="1:14" x14ac:dyDescent="0.25">
      <c r="A866" s="11">
        <v>865</v>
      </c>
      <c r="B866" s="30"/>
      <c r="C866" s="25" t="str">
        <f t="shared" si="117"/>
        <v/>
      </c>
      <c r="D866" s="25" t="str">
        <f t="shared" si="121"/>
        <v/>
      </c>
      <c r="E866" s="25" t="str">
        <f t="shared" si="122"/>
        <v/>
      </c>
      <c r="F866" s="11" t="str">
        <f>IF('GACE Math 201'!E866="","",IF('GACE Math 201'!E866&lt;'ACT M to SAT M'!$A$2,'ACT M to SAT M'!$B$2,IF('GACE Math 201'!E866&gt;'ACT M to SAT M'!A$28,'ACT M to SAT M'!B$28,VLOOKUP(E866,'ACT M to SAT M'!A:B,2,FALSE))))</f>
        <v/>
      </c>
      <c r="G866" s="11" t="str">
        <f t="shared" si="118"/>
        <v/>
      </c>
      <c r="H866" s="11" t="str">
        <f t="shared" si="123"/>
        <v/>
      </c>
      <c r="I866" s="11" t="str">
        <f t="shared" si="119"/>
        <v/>
      </c>
      <c r="J866" s="11" t="str">
        <f t="shared" si="124"/>
        <v/>
      </c>
      <c r="K866" s="11" t="str">
        <f t="shared" si="120"/>
        <v/>
      </c>
      <c r="L866" s="11" t="str">
        <f t="shared" si="125"/>
        <v/>
      </c>
      <c r="M866" s="11" t="str">
        <f>IF('GACE Math 201'!B866="","",'SAT M to CBEST M'!$A$2+'SAT M to CBEST M'!$B$2*F866)</f>
        <v/>
      </c>
      <c r="N866" s="11" t="str">
        <f>IF('GACE Math 201'!B866="","", IF(M866&lt;20, 20, IF(M866&gt;80, 80, M866)))</f>
        <v/>
      </c>
    </row>
    <row r="867" spans="1:14" x14ac:dyDescent="0.25">
      <c r="A867" s="11">
        <v>866</v>
      </c>
      <c r="B867" s="30"/>
      <c r="C867" s="25" t="str">
        <f t="shared" si="117"/>
        <v/>
      </c>
      <c r="D867" s="25" t="str">
        <f t="shared" si="121"/>
        <v/>
      </c>
      <c r="E867" s="25" t="str">
        <f t="shared" si="122"/>
        <v/>
      </c>
      <c r="F867" s="11" t="str">
        <f>IF('GACE Math 201'!E867="","",IF('GACE Math 201'!E867&lt;'ACT M to SAT M'!$A$2,'ACT M to SAT M'!$B$2,IF('GACE Math 201'!E867&gt;'ACT M to SAT M'!A$28,'ACT M to SAT M'!B$28,VLOOKUP(E867,'ACT M to SAT M'!A:B,2,FALSE))))</f>
        <v/>
      </c>
      <c r="G867" s="11" t="str">
        <f t="shared" si="118"/>
        <v/>
      </c>
      <c r="H867" s="11" t="str">
        <f t="shared" si="123"/>
        <v/>
      </c>
      <c r="I867" s="11" t="str">
        <f t="shared" si="119"/>
        <v/>
      </c>
      <c r="J867" s="11" t="str">
        <f t="shared" si="124"/>
        <v/>
      </c>
      <c r="K867" s="11" t="str">
        <f t="shared" si="120"/>
        <v/>
      </c>
      <c r="L867" s="11" t="str">
        <f t="shared" si="125"/>
        <v/>
      </c>
      <c r="M867" s="11" t="str">
        <f>IF('GACE Math 201'!B867="","",'SAT M to CBEST M'!$A$2+'SAT M to CBEST M'!$B$2*F867)</f>
        <v/>
      </c>
      <c r="N867" s="11" t="str">
        <f>IF('GACE Math 201'!B867="","", IF(M867&lt;20, 20, IF(M867&gt;80, 80, M867)))</f>
        <v/>
      </c>
    </row>
    <row r="868" spans="1:14" x14ac:dyDescent="0.25">
      <c r="A868" s="11">
        <v>867</v>
      </c>
      <c r="B868" s="30"/>
      <c r="C868" s="25" t="str">
        <f t="shared" si="117"/>
        <v/>
      </c>
      <c r="D868" s="25" t="str">
        <f t="shared" si="121"/>
        <v/>
      </c>
      <c r="E868" s="25" t="str">
        <f t="shared" si="122"/>
        <v/>
      </c>
      <c r="F868" s="11" t="str">
        <f>IF('GACE Math 201'!E868="","",IF('GACE Math 201'!E868&lt;'ACT M to SAT M'!$A$2,'ACT M to SAT M'!$B$2,IF('GACE Math 201'!E868&gt;'ACT M to SAT M'!A$28,'ACT M to SAT M'!B$28,VLOOKUP(E868,'ACT M to SAT M'!A:B,2,FALSE))))</f>
        <v/>
      </c>
      <c r="G868" s="11" t="str">
        <f t="shared" si="118"/>
        <v/>
      </c>
      <c r="H868" s="11" t="str">
        <f t="shared" si="123"/>
        <v/>
      </c>
      <c r="I868" s="11" t="str">
        <f t="shared" si="119"/>
        <v/>
      </c>
      <c r="J868" s="11" t="str">
        <f t="shared" si="124"/>
        <v/>
      </c>
      <c r="K868" s="11" t="str">
        <f t="shared" si="120"/>
        <v/>
      </c>
      <c r="L868" s="11" t="str">
        <f t="shared" si="125"/>
        <v/>
      </c>
      <c r="M868" s="11" t="str">
        <f>IF('GACE Math 201'!B868="","",'SAT M to CBEST M'!$A$2+'SAT M to CBEST M'!$B$2*F868)</f>
        <v/>
      </c>
      <c r="N868" s="11" t="str">
        <f>IF('GACE Math 201'!B868="","", IF(M868&lt;20, 20, IF(M868&gt;80, 80, M868)))</f>
        <v/>
      </c>
    </row>
    <row r="869" spans="1:14" x14ac:dyDescent="0.25">
      <c r="A869" s="11">
        <v>868</v>
      </c>
      <c r="B869" s="30"/>
      <c r="C869" s="25" t="str">
        <f t="shared" si="117"/>
        <v/>
      </c>
      <c r="D869" s="25" t="str">
        <f t="shared" si="121"/>
        <v/>
      </c>
      <c r="E869" s="25" t="str">
        <f t="shared" si="122"/>
        <v/>
      </c>
      <c r="F869" s="11" t="str">
        <f>IF('GACE Math 201'!E869="","",IF('GACE Math 201'!E869&lt;'ACT M to SAT M'!$A$2,'ACT M to SAT M'!$B$2,IF('GACE Math 201'!E869&gt;'ACT M to SAT M'!A$28,'ACT M to SAT M'!B$28,VLOOKUP(E869,'ACT M to SAT M'!A:B,2,FALSE))))</f>
        <v/>
      </c>
      <c r="G869" s="11" t="str">
        <f t="shared" si="118"/>
        <v/>
      </c>
      <c r="H869" s="11" t="str">
        <f t="shared" si="123"/>
        <v/>
      </c>
      <c r="I869" s="11" t="str">
        <f t="shared" si="119"/>
        <v/>
      </c>
      <c r="J869" s="11" t="str">
        <f t="shared" si="124"/>
        <v/>
      </c>
      <c r="K869" s="11" t="str">
        <f t="shared" si="120"/>
        <v/>
      </c>
      <c r="L869" s="11" t="str">
        <f t="shared" si="125"/>
        <v/>
      </c>
      <c r="M869" s="11" t="str">
        <f>IF('GACE Math 201'!B869="","",'SAT M to CBEST M'!$A$2+'SAT M to CBEST M'!$B$2*F869)</f>
        <v/>
      </c>
      <c r="N869" s="11" t="str">
        <f>IF('GACE Math 201'!B869="","", IF(M869&lt;20, 20, IF(M869&gt;80, 80, M869)))</f>
        <v/>
      </c>
    </row>
    <row r="870" spans="1:14" x14ac:dyDescent="0.25">
      <c r="A870" s="11">
        <v>869</v>
      </c>
      <c r="B870" s="30"/>
      <c r="C870" s="25" t="str">
        <f t="shared" si="117"/>
        <v/>
      </c>
      <c r="D870" s="25" t="str">
        <f t="shared" si="121"/>
        <v/>
      </c>
      <c r="E870" s="25" t="str">
        <f t="shared" si="122"/>
        <v/>
      </c>
      <c r="F870" s="11" t="str">
        <f>IF('GACE Math 201'!E870="","",IF('GACE Math 201'!E870&lt;'ACT M to SAT M'!$A$2,'ACT M to SAT M'!$B$2,IF('GACE Math 201'!E870&gt;'ACT M to SAT M'!A$28,'ACT M to SAT M'!B$28,VLOOKUP(E870,'ACT M to SAT M'!A:B,2,FALSE))))</f>
        <v/>
      </c>
      <c r="G870" s="11" t="str">
        <f t="shared" si="118"/>
        <v/>
      </c>
      <c r="H870" s="11" t="str">
        <f t="shared" si="123"/>
        <v/>
      </c>
      <c r="I870" s="11" t="str">
        <f t="shared" si="119"/>
        <v/>
      </c>
      <c r="J870" s="11" t="str">
        <f t="shared" si="124"/>
        <v/>
      </c>
      <c r="K870" s="11" t="str">
        <f t="shared" si="120"/>
        <v/>
      </c>
      <c r="L870" s="11" t="str">
        <f t="shared" si="125"/>
        <v/>
      </c>
      <c r="M870" s="11" t="str">
        <f>IF('GACE Math 201'!B870="","",'SAT M to CBEST M'!$A$2+'SAT M to CBEST M'!$B$2*F870)</f>
        <v/>
      </c>
      <c r="N870" s="11" t="str">
        <f>IF('GACE Math 201'!B870="","", IF(M870&lt;20, 20, IF(M870&gt;80, 80, M870)))</f>
        <v/>
      </c>
    </row>
    <row r="871" spans="1:14" x14ac:dyDescent="0.25">
      <c r="A871" s="11">
        <v>870</v>
      </c>
      <c r="B871" s="30"/>
      <c r="C871" s="25" t="str">
        <f t="shared" si="117"/>
        <v/>
      </c>
      <c r="D871" s="25" t="str">
        <f t="shared" si="121"/>
        <v/>
      </c>
      <c r="E871" s="25" t="str">
        <f t="shared" si="122"/>
        <v/>
      </c>
      <c r="F871" s="11" t="str">
        <f>IF('GACE Math 201'!E871="","",IF('GACE Math 201'!E871&lt;'ACT M to SAT M'!$A$2,'ACT M to SAT M'!$B$2,IF('GACE Math 201'!E871&gt;'ACT M to SAT M'!A$28,'ACT M to SAT M'!B$28,VLOOKUP(E871,'ACT M to SAT M'!A:B,2,FALSE))))</f>
        <v/>
      </c>
      <c r="G871" s="11" t="str">
        <f t="shared" si="118"/>
        <v/>
      </c>
      <c r="H871" s="11" t="str">
        <f t="shared" si="123"/>
        <v/>
      </c>
      <c r="I871" s="11" t="str">
        <f t="shared" si="119"/>
        <v/>
      </c>
      <c r="J871" s="11" t="str">
        <f t="shared" si="124"/>
        <v/>
      </c>
      <c r="K871" s="11" t="str">
        <f t="shared" si="120"/>
        <v/>
      </c>
      <c r="L871" s="11" t="str">
        <f t="shared" si="125"/>
        <v/>
      </c>
      <c r="M871" s="11" t="str">
        <f>IF('GACE Math 201'!B871="","",'SAT M to CBEST M'!$A$2+'SAT M to CBEST M'!$B$2*F871)</f>
        <v/>
      </c>
      <c r="N871" s="11" t="str">
        <f>IF('GACE Math 201'!B871="","", IF(M871&lt;20, 20, IF(M871&gt;80, 80, M871)))</f>
        <v/>
      </c>
    </row>
    <row r="872" spans="1:14" x14ac:dyDescent="0.25">
      <c r="A872" s="11">
        <v>871</v>
      </c>
      <c r="B872" s="30"/>
      <c r="C872" s="25" t="str">
        <f t="shared" si="117"/>
        <v/>
      </c>
      <c r="D872" s="25" t="str">
        <f t="shared" si="121"/>
        <v/>
      </c>
      <c r="E872" s="25" t="str">
        <f t="shared" si="122"/>
        <v/>
      </c>
      <c r="F872" s="11" t="str">
        <f>IF('GACE Math 201'!E872="","",IF('GACE Math 201'!E872&lt;'ACT M to SAT M'!$A$2,'ACT M to SAT M'!$B$2,IF('GACE Math 201'!E872&gt;'ACT M to SAT M'!A$28,'ACT M to SAT M'!B$28,VLOOKUP(E872,'ACT M to SAT M'!A:B,2,FALSE))))</f>
        <v/>
      </c>
      <c r="G872" s="11" t="str">
        <f t="shared" si="118"/>
        <v/>
      </c>
      <c r="H872" s="11" t="str">
        <f t="shared" si="123"/>
        <v/>
      </c>
      <c r="I872" s="11" t="str">
        <f t="shared" si="119"/>
        <v/>
      </c>
      <c r="J872" s="11" t="str">
        <f t="shared" si="124"/>
        <v/>
      </c>
      <c r="K872" s="11" t="str">
        <f t="shared" si="120"/>
        <v/>
      </c>
      <c r="L872" s="11" t="str">
        <f t="shared" si="125"/>
        <v/>
      </c>
      <c r="M872" s="11" t="str">
        <f>IF('GACE Math 201'!B872="","",'SAT M to CBEST M'!$A$2+'SAT M to CBEST M'!$B$2*F872)</f>
        <v/>
      </c>
      <c r="N872" s="11" t="str">
        <f>IF('GACE Math 201'!B872="","", IF(M872&lt;20, 20, IF(M872&gt;80, 80, M872)))</f>
        <v/>
      </c>
    </row>
    <row r="873" spans="1:14" x14ac:dyDescent="0.25">
      <c r="A873" s="11">
        <v>872</v>
      </c>
      <c r="B873" s="30"/>
      <c r="C873" s="25" t="str">
        <f t="shared" si="117"/>
        <v/>
      </c>
      <c r="D873" s="25" t="str">
        <f t="shared" si="121"/>
        <v/>
      </c>
      <c r="E873" s="25" t="str">
        <f t="shared" si="122"/>
        <v/>
      </c>
      <c r="F873" s="11" t="str">
        <f>IF('GACE Math 201'!E873="","",IF('GACE Math 201'!E873&lt;'ACT M to SAT M'!$A$2,'ACT M to SAT M'!$B$2,IF('GACE Math 201'!E873&gt;'ACT M to SAT M'!A$28,'ACT M to SAT M'!B$28,VLOOKUP(E873,'ACT M to SAT M'!A:B,2,FALSE))))</f>
        <v/>
      </c>
      <c r="G873" s="11" t="str">
        <f t="shared" si="118"/>
        <v/>
      </c>
      <c r="H873" s="11" t="str">
        <f t="shared" si="123"/>
        <v/>
      </c>
      <c r="I873" s="11" t="str">
        <f t="shared" si="119"/>
        <v/>
      </c>
      <c r="J873" s="11" t="str">
        <f t="shared" si="124"/>
        <v/>
      </c>
      <c r="K873" s="11" t="str">
        <f t="shared" si="120"/>
        <v/>
      </c>
      <c r="L873" s="11" t="str">
        <f t="shared" si="125"/>
        <v/>
      </c>
      <c r="M873" s="11" t="str">
        <f>IF('GACE Math 201'!B873="","",'SAT M to CBEST M'!$A$2+'SAT M to CBEST M'!$B$2*F873)</f>
        <v/>
      </c>
      <c r="N873" s="11" t="str">
        <f>IF('GACE Math 201'!B873="","", IF(M873&lt;20, 20, IF(M873&gt;80, 80, M873)))</f>
        <v/>
      </c>
    </row>
    <row r="874" spans="1:14" x14ac:dyDescent="0.25">
      <c r="A874" s="11">
        <v>873</v>
      </c>
      <c r="B874" s="30"/>
      <c r="C874" s="25" t="str">
        <f t="shared" si="117"/>
        <v/>
      </c>
      <c r="D874" s="25" t="str">
        <f t="shared" si="121"/>
        <v/>
      </c>
      <c r="E874" s="25" t="str">
        <f t="shared" si="122"/>
        <v/>
      </c>
      <c r="F874" s="11" t="str">
        <f>IF('GACE Math 201'!E874="","",IF('GACE Math 201'!E874&lt;'ACT M to SAT M'!$A$2,'ACT M to SAT M'!$B$2,IF('GACE Math 201'!E874&gt;'ACT M to SAT M'!A$28,'ACT M to SAT M'!B$28,VLOOKUP(E874,'ACT M to SAT M'!A:B,2,FALSE))))</f>
        <v/>
      </c>
      <c r="G874" s="11" t="str">
        <f t="shared" si="118"/>
        <v/>
      </c>
      <c r="H874" s="11" t="str">
        <f t="shared" si="123"/>
        <v/>
      </c>
      <c r="I874" s="11" t="str">
        <f t="shared" si="119"/>
        <v/>
      </c>
      <c r="J874" s="11" t="str">
        <f t="shared" si="124"/>
        <v/>
      </c>
      <c r="K874" s="11" t="str">
        <f t="shared" si="120"/>
        <v/>
      </c>
      <c r="L874" s="11" t="str">
        <f t="shared" si="125"/>
        <v/>
      </c>
      <c r="M874" s="11" t="str">
        <f>IF('GACE Math 201'!B874="","",'SAT M to CBEST M'!$A$2+'SAT M to CBEST M'!$B$2*F874)</f>
        <v/>
      </c>
      <c r="N874" s="11" t="str">
        <f>IF('GACE Math 201'!B874="","", IF(M874&lt;20, 20, IF(M874&gt;80, 80, M874)))</f>
        <v/>
      </c>
    </row>
    <row r="875" spans="1:14" x14ac:dyDescent="0.25">
      <c r="A875" s="11">
        <v>874</v>
      </c>
      <c r="B875" s="30"/>
      <c r="C875" s="25" t="str">
        <f t="shared" si="117"/>
        <v/>
      </c>
      <c r="D875" s="25" t="str">
        <f t="shared" si="121"/>
        <v/>
      </c>
      <c r="E875" s="25" t="str">
        <f t="shared" si="122"/>
        <v/>
      </c>
      <c r="F875" s="11" t="str">
        <f>IF('GACE Math 201'!E875="","",IF('GACE Math 201'!E875&lt;'ACT M to SAT M'!$A$2,'ACT M to SAT M'!$B$2,IF('GACE Math 201'!E875&gt;'ACT M to SAT M'!A$28,'ACT M to SAT M'!B$28,VLOOKUP(E875,'ACT M to SAT M'!A:B,2,FALSE))))</f>
        <v/>
      </c>
      <c r="G875" s="11" t="str">
        <f t="shared" si="118"/>
        <v/>
      </c>
      <c r="H875" s="11" t="str">
        <f t="shared" si="123"/>
        <v/>
      </c>
      <c r="I875" s="11" t="str">
        <f t="shared" si="119"/>
        <v/>
      </c>
      <c r="J875" s="11" t="str">
        <f t="shared" si="124"/>
        <v/>
      </c>
      <c r="K875" s="11" t="str">
        <f t="shared" si="120"/>
        <v/>
      </c>
      <c r="L875" s="11" t="str">
        <f t="shared" si="125"/>
        <v/>
      </c>
      <c r="M875" s="11" t="str">
        <f>IF('GACE Math 201'!B875="","",'SAT M to CBEST M'!$A$2+'SAT M to CBEST M'!$B$2*F875)</f>
        <v/>
      </c>
      <c r="N875" s="11" t="str">
        <f>IF('GACE Math 201'!B875="","", IF(M875&lt;20, 20, IF(M875&gt;80, 80, M875)))</f>
        <v/>
      </c>
    </row>
    <row r="876" spans="1:14" x14ac:dyDescent="0.25">
      <c r="A876" s="11">
        <v>875</v>
      </c>
      <c r="B876" s="30"/>
      <c r="C876" s="25" t="str">
        <f t="shared" si="117"/>
        <v/>
      </c>
      <c r="D876" s="25" t="str">
        <f t="shared" si="121"/>
        <v/>
      </c>
      <c r="E876" s="25" t="str">
        <f t="shared" si="122"/>
        <v/>
      </c>
      <c r="F876" s="11" t="str">
        <f>IF('GACE Math 201'!E876="","",IF('GACE Math 201'!E876&lt;'ACT M to SAT M'!$A$2,'ACT M to SAT M'!$B$2,IF('GACE Math 201'!E876&gt;'ACT M to SAT M'!A$28,'ACT M to SAT M'!B$28,VLOOKUP(E876,'ACT M to SAT M'!A:B,2,FALSE))))</f>
        <v/>
      </c>
      <c r="G876" s="11" t="str">
        <f t="shared" si="118"/>
        <v/>
      </c>
      <c r="H876" s="11" t="str">
        <f t="shared" si="123"/>
        <v/>
      </c>
      <c r="I876" s="11" t="str">
        <f t="shared" si="119"/>
        <v/>
      </c>
      <c r="J876" s="11" t="str">
        <f t="shared" si="124"/>
        <v/>
      </c>
      <c r="K876" s="11" t="str">
        <f t="shared" si="120"/>
        <v/>
      </c>
      <c r="L876" s="11" t="str">
        <f t="shared" si="125"/>
        <v/>
      </c>
      <c r="M876" s="11" t="str">
        <f>IF('GACE Math 201'!B876="","",'SAT M to CBEST M'!$A$2+'SAT M to CBEST M'!$B$2*F876)</f>
        <v/>
      </c>
      <c r="N876" s="11" t="str">
        <f>IF('GACE Math 201'!B876="","", IF(M876&lt;20, 20, IF(M876&gt;80, 80, M876)))</f>
        <v/>
      </c>
    </row>
    <row r="877" spans="1:14" x14ac:dyDescent="0.25">
      <c r="A877" s="11">
        <v>876</v>
      </c>
      <c r="B877" s="30"/>
      <c r="C877" s="25" t="str">
        <f t="shared" si="117"/>
        <v/>
      </c>
      <c r="D877" s="25" t="str">
        <f t="shared" si="121"/>
        <v/>
      </c>
      <c r="E877" s="25" t="str">
        <f t="shared" si="122"/>
        <v/>
      </c>
      <c r="F877" s="11" t="str">
        <f>IF('GACE Math 201'!E877="","",IF('GACE Math 201'!E877&lt;'ACT M to SAT M'!$A$2,'ACT M to SAT M'!$B$2,IF('GACE Math 201'!E877&gt;'ACT M to SAT M'!A$28,'ACT M to SAT M'!B$28,VLOOKUP(E877,'ACT M to SAT M'!A:B,2,FALSE))))</f>
        <v/>
      </c>
      <c r="G877" s="11" t="str">
        <f t="shared" si="118"/>
        <v/>
      </c>
      <c r="H877" s="11" t="str">
        <f t="shared" si="123"/>
        <v/>
      </c>
      <c r="I877" s="11" t="str">
        <f t="shared" si="119"/>
        <v/>
      </c>
      <c r="J877" s="11" t="str">
        <f t="shared" si="124"/>
        <v/>
      </c>
      <c r="K877" s="11" t="str">
        <f t="shared" si="120"/>
        <v/>
      </c>
      <c r="L877" s="11" t="str">
        <f t="shared" si="125"/>
        <v/>
      </c>
      <c r="M877" s="11" t="str">
        <f>IF('GACE Math 201'!B877="","",'SAT M to CBEST M'!$A$2+'SAT M to CBEST M'!$B$2*F877)</f>
        <v/>
      </c>
      <c r="N877" s="11" t="str">
        <f>IF('GACE Math 201'!B877="","", IF(M877&lt;20, 20, IF(M877&gt;80, 80, M877)))</f>
        <v/>
      </c>
    </row>
    <row r="878" spans="1:14" x14ac:dyDescent="0.25">
      <c r="A878" s="11">
        <v>877</v>
      </c>
      <c r="B878" s="30"/>
      <c r="C878" s="25" t="str">
        <f t="shared" si="117"/>
        <v/>
      </c>
      <c r="D878" s="25" t="str">
        <f t="shared" si="121"/>
        <v/>
      </c>
      <c r="E878" s="25" t="str">
        <f t="shared" si="122"/>
        <v/>
      </c>
      <c r="F878" s="11" t="str">
        <f>IF('GACE Math 201'!E878="","",IF('GACE Math 201'!E878&lt;'ACT M to SAT M'!$A$2,'ACT M to SAT M'!$B$2,IF('GACE Math 201'!E878&gt;'ACT M to SAT M'!A$28,'ACT M to SAT M'!B$28,VLOOKUP(E878,'ACT M to SAT M'!A:B,2,FALSE))))</f>
        <v/>
      </c>
      <c r="G878" s="11" t="str">
        <f t="shared" si="118"/>
        <v/>
      </c>
      <c r="H878" s="11" t="str">
        <f t="shared" si="123"/>
        <v/>
      </c>
      <c r="I878" s="11" t="str">
        <f t="shared" si="119"/>
        <v/>
      </c>
      <c r="J878" s="11" t="str">
        <f t="shared" si="124"/>
        <v/>
      </c>
      <c r="K878" s="11" t="str">
        <f t="shared" si="120"/>
        <v/>
      </c>
      <c r="L878" s="11" t="str">
        <f t="shared" si="125"/>
        <v/>
      </c>
      <c r="M878" s="11" t="str">
        <f>IF('GACE Math 201'!B878="","",'SAT M to CBEST M'!$A$2+'SAT M to CBEST M'!$B$2*F878)</f>
        <v/>
      </c>
      <c r="N878" s="11" t="str">
        <f>IF('GACE Math 201'!B878="","", IF(M878&lt;20, 20, IF(M878&gt;80, 80, M878)))</f>
        <v/>
      </c>
    </row>
    <row r="879" spans="1:14" x14ac:dyDescent="0.25">
      <c r="A879" s="11">
        <v>878</v>
      </c>
      <c r="B879" s="30"/>
      <c r="C879" s="25" t="str">
        <f t="shared" si="117"/>
        <v/>
      </c>
      <c r="D879" s="25" t="str">
        <f t="shared" si="121"/>
        <v/>
      </c>
      <c r="E879" s="25" t="str">
        <f t="shared" si="122"/>
        <v/>
      </c>
      <c r="F879" s="11" t="str">
        <f>IF('GACE Math 201'!E879="","",IF('GACE Math 201'!E879&lt;'ACT M to SAT M'!$A$2,'ACT M to SAT M'!$B$2,IF('GACE Math 201'!E879&gt;'ACT M to SAT M'!A$28,'ACT M to SAT M'!B$28,VLOOKUP(E879,'ACT M to SAT M'!A:B,2,FALSE))))</f>
        <v/>
      </c>
      <c r="G879" s="11" t="str">
        <f t="shared" si="118"/>
        <v/>
      </c>
      <c r="H879" s="11" t="str">
        <f t="shared" si="123"/>
        <v/>
      </c>
      <c r="I879" s="11" t="str">
        <f t="shared" si="119"/>
        <v/>
      </c>
      <c r="J879" s="11" t="str">
        <f t="shared" si="124"/>
        <v/>
      </c>
      <c r="K879" s="11" t="str">
        <f t="shared" si="120"/>
        <v/>
      </c>
      <c r="L879" s="11" t="str">
        <f t="shared" si="125"/>
        <v/>
      </c>
      <c r="M879" s="11" t="str">
        <f>IF('GACE Math 201'!B879="","",'SAT M to CBEST M'!$A$2+'SAT M to CBEST M'!$B$2*F879)</f>
        <v/>
      </c>
      <c r="N879" s="11" t="str">
        <f>IF('GACE Math 201'!B879="","", IF(M879&lt;20, 20, IF(M879&gt;80, 80, M879)))</f>
        <v/>
      </c>
    </row>
    <row r="880" spans="1:14" x14ac:dyDescent="0.25">
      <c r="A880" s="11">
        <v>879</v>
      </c>
      <c r="B880" s="30"/>
      <c r="C880" s="25" t="str">
        <f t="shared" si="117"/>
        <v/>
      </c>
      <c r="D880" s="25" t="str">
        <f t="shared" si="121"/>
        <v/>
      </c>
      <c r="E880" s="25" t="str">
        <f t="shared" si="122"/>
        <v/>
      </c>
      <c r="F880" s="11" t="str">
        <f>IF('GACE Math 201'!E880="","",IF('GACE Math 201'!E880&lt;'ACT M to SAT M'!$A$2,'ACT M to SAT M'!$B$2,IF('GACE Math 201'!E880&gt;'ACT M to SAT M'!A$28,'ACT M to SAT M'!B$28,VLOOKUP(E880,'ACT M to SAT M'!A:B,2,FALSE))))</f>
        <v/>
      </c>
      <c r="G880" s="11" t="str">
        <f t="shared" si="118"/>
        <v/>
      </c>
      <c r="H880" s="11" t="str">
        <f t="shared" si="123"/>
        <v/>
      </c>
      <c r="I880" s="11" t="str">
        <f t="shared" si="119"/>
        <v/>
      </c>
      <c r="J880" s="11" t="str">
        <f t="shared" si="124"/>
        <v/>
      </c>
      <c r="K880" s="11" t="str">
        <f t="shared" si="120"/>
        <v/>
      </c>
      <c r="L880" s="11" t="str">
        <f t="shared" si="125"/>
        <v/>
      </c>
      <c r="M880" s="11" t="str">
        <f>IF('GACE Math 201'!B880="","",'SAT M to CBEST M'!$A$2+'SAT M to CBEST M'!$B$2*F880)</f>
        <v/>
      </c>
      <c r="N880" s="11" t="str">
        <f>IF('GACE Math 201'!B880="","", IF(M880&lt;20, 20, IF(M880&gt;80, 80, M880)))</f>
        <v/>
      </c>
    </row>
    <row r="881" spans="1:14" x14ac:dyDescent="0.25">
      <c r="A881" s="11">
        <v>880</v>
      </c>
      <c r="B881" s="30"/>
      <c r="C881" s="25" t="str">
        <f t="shared" si="117"/>
        <v/>
      </c>
      <c r="D881" s="25" t="str">
        <f t="shared" si="121"/>
        <v/>
      </c>
      <c r="E881" s="25" t="str">
        <f t="shared" si="122"/>
        <v/>
      </c>
      <c r="F881" s="11" t="str">
        <f>IF('GACE Math 201'!E881="","",IF('GACE Math 201'!E881&lt;'ACT M to SAT M'!$A$2,'ACT M to SAT M'!$B$2,IF('GACE Math 201'!E881&gt;'ACT M to SAT M'!A$28,'ACT M to SAT M'!B$28,VLOOKUP(E881,'ACT M to SAT M'!A:B,2,FALSE))))</f>
        <v/>
      </c>
      <c r="G881" s="11" t="str">
        <f t="shared" si="118"/>
        <v/>
      </c>
      <c r="H881" s="11" t="str">
        <f t="shared" si="123"/>
        <v/>
      </c>
      <c r="I881" s="11" t="str">
        <f t="shared" si="119"/>
        <v/>
      </c>
      <c r="J881" s="11" t="str">
        <f t="shared" si="124"/>
        <v/>
      </c>
      <c r="K881" s="11" t="str">
        <f t="shared" si="120"/>
        <v/>
      </c>
      <c r="L881" s="11" t="str">
        <f t="shared" si="125"/>
        <v/>
      </c>
      <c r="M881" s="11" t="str">
        <f>IF('GACE Math 201'!B881="","",'SAT M to CBEST M'!$A$2+'SAT M to CBEST M'!$B$2*F881)</f>
        <v/>
      </c>
      <c r="N881" s="11" t="str">
        <f>IF('GACE Math 201'!B881="","", IF(M881&lt;20, 20, IF(M881&gt;80, 80, M881)))</f>
        <v/>
      </c>
    </row>
    <row r="882" spans="1:14" x14ac:dyDescent="0.25">
      <c r="A882" s="11">
        <v>881</v>
      </c>
      <c r="B882" s="30"/>
      <c r="C882" s="25" t="str">
        <f t="shared" si="117"/>
        <v/>
      </c>
      <c r="D882" s="25" t="str">
        <f t="shared" si="121"/>
        <v/>
      </c>
      <c r="E882" s="25" t="str">
        <f t="shared" si="122"/>
        <v/>
      </c>
      <c r="F882" s="11" t="str">
        <f>IF('GACE Math 201'!E882="","",IF('GACE Math 201'!E882&lt;'ACT M to SAT M'!$A$2,'ACT M to SAT M'!$B$2,IF('GACE Math 201'!E882&gt;'ACT M to SAT M'!A$28,'ACT M to SAT M'!B$28,VLOOKUP(E882,'ACT M to SAT M'!A:B,2,FALSE))))</f>
        <v/>
      </c>
      <c r="G882" s="11" t="str">
        <f t="shared" si="118"/>
        <v/>
      </c>
      <c r="H882" s="11" t="str">
        <f t="shared" si="123"/>
        <v/>
      </c>
      <c r="I882" s="11" t="str">
        <f t="shared" si="119"/>
        <v/>
      </c>
      <c r="J882" s="11" t="str">
        <f t="shared" si="124"/>
        <v/>
      </c>
      <c r="K882" s="11" t="str">
        <f t="shared" si="120"/>
        <v/>
      </c>
      <c r="L882" s="11" t="str">
        <f t="shared" si="125"/>
        <v/>
      </c>
      <c r="M882" s="11" t="str">
        <f>IF('GACE Math 201'!B882="","",'SAT M to CBEST M'!$A$2+'SAT M to CBEST M'!$B$2*F882)</f>
        <v/>
      </c>
      <c r="N882" s="11" t="str">
        <f>IF('GACE Math 201'!B882="","", IF(M882&lt;20, 20, IF(M882&gt;80, 80, M882)))</f>
        <v/>
      </c>
    </row>
    <row r="883" spans="1:14" x14ac:dyDescent="0.25">
      <c r="A883" s="11">
        <v>882</v>
      </c>
      <c r="B883" s="30"/>
      <c r="C883" s="25" t="str">
        <f t="shared" si="117"/>
        <v/>
      </c>
      <c r="D883" s="25" t="str">
        <f t="shared" si="121"/>
        <v/>
      </c>
      <c r="E883" s="25" t="str">
        <f t="shared" si="122"/>
        <v/>
      </c>
      <c r="F883" s="11" t="str">
        <f>IF('GACE Math 201'!E883="","",IF('GACE Math 201'!E883&lt;'ACT M to SAT M'!$A$2,'ACT M to SAT M'!$B$2,IF('GACE Math 201'!E883&gt;'ACT M to SAT M'!A$28,'ACT M to SAT M'!B$28,VLOOKUP(E883,'ACT M to SAT M'!A:B,2,FALSE))))</f>
        <v/>
      </c>
      <c r="G883" s="11" t="str">
        <f t="shared" si="118"/>
        <v/>
      </c>
      <c r="H883" s="11" t="str">
        <f t="shared" si="123"/>
        <v/>
      </c>
      <c r="I883" s="11" t="str">
        <f t="shared" si="119"/>
        <v/>
      </c>
      <c r="J883" s="11" t="str">
        <f t="shared" si="124"/>
        <v/>
      </c>
      <c r="K883" s="11" t="str">
        <f t="shared" si="120"/>
        <v/>
      </c>
      <c r="L883" s="11" t="str">
        <f t="shared" si="125"/>
        <v/>
      </c>
      <c r="M883" s="11" t="str">
        <f>IF('GACE Math 201'!B883="","",'SAT M to CBEST M'!$A$2+'SAT M to CBEST M'!$B$2*F883)</f>
        <v/>
      </c>
      <c r="N883" s="11" t="str">
        <f>IF('GACE Math 201'!B883="","", IF(M883&lt;20, 20, IF(M883&gt;80, 80, M883)))</f>
        <v/>
      </c>
    </row>
    <row r="884" spans="1:14" x14ac:dyDescent="0.25">
      <c r="A884" s="11">
        <v>883</v>
      </c>
      <c r="B884" s="30"/>
      <c r="C884" s="25" t="str">
        <f t="shared" si="117"/>
        <v/>
      </c>
      <c r="D884" s="25" t="str">
        <f t="shared" si="121"/>
        <v/>
      </c>
      <c r="E884" s="25" t="str">
        <f t="shared" si="122"/>
        <v/>
      </c>
      <c r="F884" s="11" t="str">
        <f>IF('GACE Math 201'!E884="","",IF('GACE Math 201'!E884&lt;'ACT M to SAT M'!$A$2,'ACT M to SAT M'!$B$2,IF('GACE Math 201'!E884&gt;'ACT M to SAT M'!A$28,'ACT M to SAT M'!B$28,VLOOKUP(E884,'ACT M to SAT M'!A:B,2,FALSE))))</f>
        <v/>
      </c>
      <c r="G884" s="11" t="str">
        <f t="shared" si="118"/>
        <v/>
      </c>
      <c r="H884" s="11" t="str">
        <f t="shared" si="123"/>
        <v/>
      </c>
      <c r="I884" s="11" t="str">
        <f t="shared" si="119"/>
        <v/>
      </c>
      <c r="J884" s="11" t="str">
        <f t="shared" si="124"/>
        <v/>
      </c>
      <c r="K884" s="11" t="str">
        <f t="shared" si="120"/>
        <v/>
      </c>
      <c r="L884" s="11" t="str">
        <f t="shared" si="125"/>
        <v/>
      </c>
      <c r="M884" s="11" t="str">
        <f>IF('GACE Math 201'!B884="","",'SAT M to CBEST M'!$A$2+'SAT M to CBEST M'!$B$2*F884)</f>
        <v/>
      </c>
      <c r="N884" s="11" t="str">
        <f>IF('GACE Math 201'!B884="","", IF(M884&lt;20, 20, IF(M884&gt;80, 80, M884)))</f>
        <v/>
      </c>
    </row>
    <row r="885" spans="1:14" x14ac:dyDescent="0.25">
      <c r="A885" s="11">
        <v>884</v>
      </c>
      <c r="B885" s="30"/>
      <c r="C885" s="25" t="str">
        <f t="shared" si="117"/>
        <v/>
      </c>
      <c r="D885" s="25" t="str">
        <f t="shared" si="121"/>
        <v/>
      </c>
      <c r="E885" s="25" t="str">
        <f t="shared" si="122"/>
        <v/>
      </c>
      <c r="F885" s="11" t="str">
        <f>IF('GACE Math 201'!E885="","",IF('GACE Math 201'!E885&lt;'ACT M to SAT M'!$A$2,'ACT M to SAT M'!$B$2,IF('GACE Math 201'!E885&gt;'ACT M to SAT M'!A$28,'ACT M to SAT M'!B$28,VLOOKUP(E885,'ACT M to SAT M'!A:B,2,FALSE))))</f>
        <v/>
      </c>
      <c r="G885" s="11" t="str">
        <f t="shared" si="118"/>
        <v/>
      </c>
      <c r="H885" s="11" t="str">
        <f t="shared" si="123"/>
        <v/>
      </c>
      <c r="I885" s="11" t="str">
        <f t="shared" si="119"/>
        <v/>
      </c>
      <c r="J885" s="11" t="str">
        <f t="shared" si="124"/>
        <v/>
      </c>
      <c r="K885" s="11" t="str">
        <f t="shared" si="120"/>
        <v/>
      </c>
      <c r="L885" s="11" t="str">
        <f t="shared" si="125"/>
        <v/>
      </c>
      <c r="M885" s="11" t="str">
        <f>IF('GACE Math 201'!B885="","",'SAT M to CBEST M'!$A$2+'SAT M to CBEST M'!$B$2*F885)</f>
        <v/>
      </c>
      <c r="N885" s="11" t="str">
        <f>IF('GACE Math 201'!B885="","", IF(M885&lt;20, 20, IF(M885&gt;80, 80, M885)))</f>
        <v/>
      </c>
    </row>
    <row r="886" spans="1:14" x14ac:dyDescent="0.25">
      <c r="A886" s="11">
        <v>885</v>
      </c>
      <c r="B886" s="30"/>
      <c r="C886" s="25" t="str">
        <f t="shared" si="117"/>
        <v/>
      </c>
      <c r="D886" s="25" t="str">
        <f t="shared" si="121"/>
        <v/>
      </c>
      <c r="E886" s="25" t="str">
        <f t="shared" si="122"/>
        <v/>
      </c>
      <c r="F886" s="11" t="str">
        <f>IF('GACE Math 201'!E886="","",IF('GACE Math 201'!E886&lt;'ACT M to SAT M'!$A$2,'ACT M to SAT M'!$B$2,IF('GACE Math 201'!E886&gt;'ACT M to SAT M'!A$28,'ACT M to SAT M'!B$28,VLOOKUP(E886,'ACT M to SAT M'!A:B,2,FALSE))))</f>
        <v/>
      </c>
      <c r="G886" s="11" t="str">
        <f t="shared" si="118"/>
        <v/>
      </c>
      <c r="H886" s="11" t="str">
        <f t="shared" si="123"/>
        <v/>
      </c>
      <c r="I886" s="11" t="str">
        <f t="shared" si="119"/>
        <v/>
      </c>
      <c r="J886" s="11" t="str">
        <f t="shared" si="124"/>
        <v/>
      </c>
      <c r="K886" s="11" t="str">
        <f t="shared" si="120"/>
        <v/>
      </c>
      <c r="L886" s="11" t="str">
        <f t="shared" si="125"/>
        <v/>
      </c>
      <c r="M886" s="11" t="str">
        <f>IF('GACE Math 201'!B886="","",'SAT M to CBEST M'!$A$2+'SAT M to CBEST M'!$B$2*F886)</f>
        <v/>
      </c>
      <c r="N886" s="11" t="str">
        <f>IF('GACE Math 201'!B886="","", IF(M886&lt;20, 20, IF(M886&gt;80, 80, M886)))</f>
        <v/>
      </c>
    </row>
    <row r="887" spans="1:14" x14ac:dyDescent="0.25">
      <c r="A887" s="11">
        <v>886</v>
      </c>
      <c r="B887" s="30"/>
      <c r="C887" s="25" t="str">
        <f t="shared" si="117"/>
        <v/>
      </c>
      <c r="D887" s="25" t="str">
        <f t="shared" si="121"/>
        <v/>
      </c>
      <c r="E887" s="25" t="str">
        <f t="shared" si="122"/>
        <v/>
      </c>
      <c r="F887" s="11" t="str">
        <f>IF('GACE Math 201'!E887="","",IF('GACE Math 201'!E887&lt;'ACT M to SAT M'!$A$2,'ACT M to SAT M'!$B$2,IF('GACE Math 201'!E887&gt;'ACT M to SAT M'!A$28,'ACT M to SAT M'!B$28,VLOOKUP(E887,'ACT M to SAT M'!A:B,2,FALSE))))</f>
        <v/>
      </c>
      <c r="G887" s="11" t="str">
        <f t="shared" si="118"/>
        <v/>
      </c>
      <c r="H887" s="11" t="str">
        <f t="shared" si="123"/>
        <v/>
      </c>
      <c r="I887" s="11" t="str">
        <f t="shared" si="119"/>
        <v/>
      </c>
      <c r="J887" s="11" t="str">
        <f t="shared" si="124"/>
        <v/>
      </c>
      <c r="K887" s="11" t="str">
        <f t="shared" si="120"/>
        <v/>
      </c>
      <c r="L887" s="11" t="str">
        <f t="shared" si="125"/>
        <v/>
      </c>
      <c r="M887" s="11" t="str">
        <f>IF('GACE Math 201'!B887="","",'SAT M to CBEST M'!$A$2+'SAT M to CBEST M'!$B$2*F887)</f>
        <v/>
      </c>
      <c r="N887" s="11" t="str">
        <f>IF('GACE Math 201'!B887="","", IF(M887&lt;20, 20, IF(M887&gt;80, 80, M887)))</f>
        <v/>
      </c>
    </row>
    <row r="888" spans="1:14" x14ac:dyDescent="0.25">
      <c r="A888" s="11">
        <v>887</v>
      </c>
      <c r="B888" s="30"/>
      <c r="C888" s="25" t="str">
        <f t="shared" si="117"/>
        <v/>
      </c>
      <c r="D888" s="25" t="str">
        <f t="shared" si="121"/>
        <v/>
      </c>
      <c r="E888" s="25" t="str">
        <f t="shared" si="122"/>
        <v/>
      </c>
      <c r="F888" s="11" t="str">
        <f>IF('GACE Math 201'!E888="","",IF('GACE Math 201'!E888&lt;'ACT M to SAT M'!$A$2,'ACT M to SAT M'!$B$2,IF('GACE Math 201'!E888&gt;'ACT M to SAT M'!A$28,'ACT M to SAT M'!B$28,VLOOKUP(E888,'ACT M to SAT M'!A:B,2,FALSE))))</f>
        <v/>
      </c>
      <c r="G888" s="11" t="str">
        <f t="shared" si="118"/>
        <v/>
      </c>
      <c r="H888" s="11" t="str">
        <f t="shared" si="123"/>
        <v/>
      </c>
      <c r="I888" s="11" t="str">
        <f t="shared" si="119"/>
        <v/>
      </c>
      <c r="J888" s="11" t="str">
        <f t="shared" si="124"/>
        <v/>
      </c>
      <c r="K888" s="11" t="str">
        <f t="shared" si="120"/>
        <v/>
      </c>
      <c r="L888" s="11" t="str">
        <f t="shared" si="125"/>
        <v/>
      </c>
      <c r="M888" s="11" t="str">
        <f>IF('GACE Math 201'!B888="","",'SAT M to CBEST M'!$A$2+'SAT M to CBEST M'!$B$2*F888)</f>
        <v/>
      </c>
      <c r="N888" s="11" t="str">
        <f>IF('GACE Math 201'!B888="","", IF(M888&lt;20, 20, IF(M888&gt;80, 80, M888)))</f>
        <v/>
      </c>
    </row>
    <row r="889" spans="1:14" x14ac:dyDescent="0.25">
      <c r="A889" s="11">
        <v>888</v>
      </c>
      <c r="B889" s="30"/>
      <c r="C889" s="25" t="str">
        <f t="shared" si="117"/>
        <v/>
      </c>
      <c r="D889" s="25" t="str">
        <f t="shared" si="121"/>
        <v/>
      </c>
      <c r="E889" s="25" t="str">
        <f t="shared" si="122"/>
        <v/>
      </c>
      <c r="F889" s="11" t="str">
        <f>IF('GACE Math 201'!E889="","",IF('GACE Math 201'!E889&lt;'ACT M to SAT M'!$A$2,'ACT M to SAT M'!$B$2,IF('GACE Math 201'!E889&gt;'ACT M to SAT M'!A$28,'ACT M to SAT M'!B$28,VLOOKUP(E889,'ACT M to SAT M'!A:B,2,FALSE))))</f>
        <v/>
      </c>
      <c r="G889" s="11" t="str">
        <f t="shared" si="118"/>
        <v/>
      </c>
      <c r="H889" s="11" t="str">
        <f t="shared" si="123"/>
        <v/>
      </c>
      <c r="I889" s="11" t="str">
        <f t="shared" si="119"/>
        <v/>
      </c>
      <c r="J889" s="11" t="str">
        <f t="shared" si="124"/>
        <v/>
      </c>
      <c r="K889" s="11" t="str">
        <f t="shared" si="120"/>
        <v/>
      </c>
      <c r="L889" s="11" t="str">
        <f t="shared" si="125"/>
        <v/>
      </c>
      <c r="M889" s="11" t="str">
        <f>IF('GACE Math 201'!B889="","",'SAT M to CBEST M'!$A$2+'SAT M to CBEST M'!$B$2*F889)</f>
        <v/>
      </c>
      <c r="N889" s="11" t="str">
        <f>IF('GACE Math 201'!B889="","", IF(M889&lt;20, 20, IF(M889&gt;80, 80, M889)))</f>
        <v/>
      </c>
    </row>
    <row r="890" spans="1:14" x14ac:dyDescent="0.25">
      <c r="A890" s="11">
        <v>889</v>
      </c>
      <c r="B890" s="30"/>
      <c r="C890" s="25" t="str">
        <f t="shared" si="117"/>
        <v/>
      </c>
      <c r="D890" s="25" t="str">
        <f t="shared" si="121"/>
        <v/>
      </c>
      <c r="E890" s="25" t="str">
        <f t="shared" si="122"/>
        <v/>
      </c>
      <c r="F890" s="11" t="str">
        <f>IF('GACE Math 201'!E890="","",IF('GACE Math 201'!E890&lt;'ACT M to SAT M'!$A$2,'ACT M to SAT M'!$B$2,IF('GACE Math 201'!E890&gt;'ACT M to SAT M'!A$28,'ACT M to SAT M'!B$28,VLOOKUP(E890,'ACT M to SAT M'!A:B,2,FALSE))))</f>
        <v/>
      </c>
      <c r="G890" s="11" t="str">
        <f t="shared" si="118"/>
        <v/>
      </c>
      <c r="H890" s="11" t="str">
        <f t="shared" si="123"/>
        <v/>
      </c>
      <c r="I890" s="11" t="str">
        <f t="shared" si="119"/>
        <v/>
      </c>
      <c r="J890" s="11" t="str">
        <f t="shared" si="124"/>
        <v/>
      </c>
      <c r="K890" s="11" t="str">
        <f t="shared" si="120"/>
        <v/>
      </c>
      <c r="L890" s="11" t="str">
        <f t="shared" si="125"/>
        <v/>
      </c>
      <c r="M890" s="11" t="str">
        <f>IF('GACE Math 201'!B890="","",'SAT M to CBEST M'!$A$2+'SAT M to CBEST M'!$B$2*F890)</f>
        <v/>
      </c>
      <c r="N890" s="11" t="str">
        <f>IF('GACE Math 201'!B890="","", IF(M890&lt;20, 20, IF(M890&gt;80, 80, M890)))</f>
        <v/>
      </c>
    </row>
    <row r="891" spans="1:14" x14ac:dyDescent="0.25">
      <c r="A891" s="11">
        <v>890</v>
      </c>
      <c r="B891" s="30"/>
      <c r="C891" s="25" t="str">
        <f t="shared" si="117"/>
        <v/>
      </c>
      <c r="D891" s="25" t="str">
        <f t="shared" si="121"/>
        <v/>
      </c>
      <c r="E891" s="25" t="str">
        <f t="shared" si="122"/>
        <v/>
      </c>
      <c r="F891" s="11" t="str">
        <f>IF('GACE Math 201'!E891="","",IF('GACE Math 201'!E891&lt;'ACT M to SAT M'!$A$2,'ACT M to SAT M'!$B$2,IF('GACE Math 201'!E891&gt;'ACT M to SAT M'!A$28,'ACT M to SAT M'!B$28,VLOOKUP(E891,'ACT M to SAT M'!A:B,2,FALSE))))</f>
        <v/>
      </c>
      <c r="G891" s="11" t="str">
        <f t="shared" si="118"/>
        <v/>
      </c>
      <c r="H891" s="11" t="str">
        <f t="shared" si="123"/>
        <v/>
      </c>
      <c r="I891" s="11" t="str">
        <f t="shared" si="119"/>
        <v/>
      </c>
      <c r="J891" s="11" t="str">
        <f t="shared" si="124"/>
        <v/>
      </c>
      <c r="K891" s="11" t="str">
        <f t="shared" si="120"/>
        <v/>
      </c>
      <c r="L891" s="11" t="str">
        <f t="shared" si="125"/>
        <v/>
      </c>
      <c r="M891" s="11" t="str">
        <f>IF('GACE Math 201'!B891="","",'SAT M to CBEST M'!$A$2+'SAT M to CBEST M'!$B$2*F891)</f>
        <v/>
      </c>
      <c r="N891" s="11" t="str">
        <f>IF('GACE Math 201'!B891="","", IF(M891&lt;20, 20, IF(M891&gt;80, 80, M891)))</f>
        <v/>
      </c>
    </row>
    <row r="892" spans="1:14" x14ac:dyDescent="0.25">
      <c r="A892" s="11">
        <v>891</v>
      </c>
      <c r="B892" s="30"/>
      <c r="C892" s="25" t="str">
        <f t="shared" si="117"/>
        <v/>
      </c>
      <c r="D892" s="25" t="str">
        <f t="shared" si="121"/>
        <v/>
      </c>
      <c r="E892" s="25" t="str">
        <f t="shared" si="122"/>
        <v/>
      </c>
      <c r="F892" s="11" t="str">
        <f>IF('GACE Math 201'!E892="","",IF('GACE Math 201'!E892&lt;'ACT M to SAT M'!$A$2,'ACT M to SAT M'!$B$2,IF('GACE Math 201'!E892&gt;'ACT M to SAT M'!A$28,'ACT M to SAT M'!B$28,VLOOKUP(E892,'ACT M to SAT M'!A:B,2,FALSE))))</f>
        <v/>
      </c>
      <c r="G892" s="11" t="str">
        <f t="shared" si="118"/>
        <v/>
      </c>
      <c r="H892" s="11" t="str">
        <f t="shared" si="123"/>
        <v/>
      </c>
      <c r="I892" s="11" t="str">
        <f t="shared" si="119"/>
        <v/>
      </c>
      <c r="J892" s="11" t="str">
        <f t="shared" si="124"/>
        <v/>
      </c>
      <c r="K892" s="11" t="str">
        <f t="shared" si="120"/>
        <v/>
      </c>
      <c r="L892" s="11" t="str">
        <f t="shared" si="125"/>
        <v/>
      </c>
      <c r="M892" s="11" t="str">
        <f>IF('GACE Math 201'!B892="","",'SAT M to CBEST M'!$A$2+'SAT M to CBEST M'!$B$2*F892)</f>
        <v/>
      </c>
      <c r="N892" s="11" t="str">
        <f>IF('GACE Math 201'!B892="","", IF(M892&lt;20, 20, IF(M892&gt;80, 80, M892)))</f>
        <v/>
      </c>
    </row>
    <row r="893" spans="1:14" x14ac:dyDescent="0.25">
      <c r="A893" s="11">
        <v>892</v>
      </c>
      <c r="B893" s="30"/>
      <c r="C893" s="25" t="str">
        <f t="shared" si="117"/>
        <v/>
      </c>
      <c r="D893" s="25" t="str">
        <f t="shared" si="121"/>
        <v/>
      </c>
      <c r="E893" s="25" t="str">
        <f t="shared" si="122"/>
        <v/>
      </c>
      <c r="F893" s="11" t="str">
        <f>IF('GACE Math 201'!E893="","",IF('GACE Math 201'!E893&lt;'ACT M to SAT M'!$A$2,'ACT M to SAT M'!$B$2,IF('GACE Math 201'!E893&gt;'ACT M to SAT M'!A$28,'ACT M to SAT M'!B$28,VLOOKUP(E893,'ACT M to SAT M'!A:B,2,FALSE))))</f>
        <v/>
      </c>
      <c r="G893" s="11" t="str">
        <f t="shared" si="118"/>
        <v/>
      </c>
      <c r="H893" s="11" t="str">
        <f t="shared" si="123"/>
        <v/>
      </c>
      <c r="I893" s="11" t="str">
        <f t="shared" si="119"/>
        <v/>
      </c>
      <c r="J893" s="11" t="str">
        <f t="shared" si="124"/>
        <v/>
      </c>
      <c r="K893" s="11" t="str">
        <f t="shared" si="120"/>
        <v/>
      </c>
      <c r="L893" s="11" t="str">
        <f t="shared" si="125"/>
        <v/>
      </c>
      <c r="M893" s="11" t="str">
        <f>IF('GACE Math 201'!B893="","",'SAT M to CBEST M'!$A$2+'SAT M to CBEST M'!$B$2*F893)</f>
        <v/>
      </c>
      <c r="N893" s="11" t="str">
        <f>IF('GACE Math 201'!B893="","", IF(M893&lt;20, 20, IF(M893&gt;80, 80, M893)))</f>
        <v/>
      </c>
    </row>
    <row r="894" spans="1:14" x14ac:dyDescent="0.25">
      <c r="A894" s="11">
        <v>893</v>
      </c>
      <c r="B894" s="30"/>
      <c r="C894" s="25" t="str">
        <f t="shared" si="117"/>
        <v/>
      </c>
      <c r="D894" s="25" t="str">
        <f t="shared" si="121"/>
        <v/>
      </c>
      <c r="E894" s="25" t="str">
        <f t="shared" si="122"/>
        <v/>
      </c>
      <c r="F894" s="11" t="str">
        <f>IF('GACE Math 201'!E894="","",IF('GACE Math 201'!E894&lt;'ACT M to SAT M'!$A$2,'ACT M to SAT M'!$B$2,IF('GACE Math 201'!E894&gt;'ACT M to SAT M'!A$28,'ACT M to SAT M'!B$28,VLOOKUP(E894,'ACT M to SAT M'!A:B,2,FALSE))))</f>
        <v/>
      </c>
      <c r="G894" s="11" t="str">
        <f t="shared" si="118"/>
        <v/>
      </c>
      <c r="H894" s="11" t="str">
        <f t="shared" si="123"/>
        <v/>
      </c>
      <c r="I894" s="11" t="str">
        <f t="shared" si="119"/>
        <v/>
      </c>
      <c r="J894" s="11" t="str">
        <f t="shared" si="124"/>
        <v/>
      </c>
      <c r="K894" s="11" t="str">
        <f t="shared" si="120"/>
        <v/>
      </c>
      <c r="L894" s="11" t="str">
        <f t="shared" si="125"/>
        <v/>
      </c>
      <c r="M894" s="11" t="str">
        <f>IF('GACE Math 201'!B894="","",'SAT M to CBEST M'!$A$2+'SAT M to CBEST M'!$B$2*F894)</f>
        <v/>
      </c>
      <c r="N894" s="11" t="str">
        <f>IF('GACE Math 201'!B894="","", IF(M894&lt;20, 20, IF(M894&gt;80, 80, M894)))</f>
        <v/>
      </c>
    </row>
    <row r="895" spans="1:14" x14ac:dyDescent="0.25">
      <c r="A895" s="11">
        <v>894</v>
      </c>
      <c r="B895" s="30"/>
      <c r="C895" s="25" t="str">
        <f t="shared" si="117"/>
        <v/>
      </c>
      <c r="D895" s="25" t="str">
        <f t="shared" si="121"/>
        <v/>
      </c>
      <c r="E895" s="25" t="str">
        <f t="shared" si="122"/>
        <v/>
      </c>
      <c r="F895" s="11" t="str">
        <f>IF('GACE Math 201'!E895="","",IF('GACE Math 201'!E895&lt;'ACT M to SAT M'!$A$2,'ACT M to SAT M'!$B$2,IF('GACE Math 201'!E895&gt;'ACT M to SAT M'!A$28,'ACT M to SAT M'!B$28,VLOOKUP(E895,'ACT M to SAT M'!A:B,2,FALSE))))</f>
        <v/>
      </c>
      <c r="G895" s="11" t="str">
        <f t="shared" si="118"/>
        <v/>
      </c>
      <c r="H895" s="11" t="str">
        <f t="shared" si="123"/>
        <v/>
      </c>
      <c r="I895" s="11" t="str">
        <f t="shared" si="119"/>
        <v/>
      </c>
      <c r="J895" s="11" t="str">
        <f t="shared" si="124"/>
        <v/>
      </c>
      <c r="K895" s="11" t="str">
        <f t="shared" si="120"/>
        <v/>
      </c>
      <c r="L895" s="11" t="str">
        <f t="shared" si="125"/>
        <v/>
      </c>
      <c r="M895" s="11" t="str">
        <f>IF('GACE Math 201'!B895="","",'SAT M to CBEST M'!$A$2+'SAT M to CBEST M'!$B$2*F895)</f>
        <v/>
      </c>
      <c r="N895" s="11" t="str">
        <f>IF('GACE Math 201'!B895="","", IF(M895&lt;20, 20, IF(M895&gt;80, 80, M895)))</f>
        <v/>
      </c>
    </row>
    <row r="896" spans="1:14" x14ac:dyDescent="0.25">
      <c r="A896" s="11">
        <v>895</v>
      </c>
      <c r="B896" s="30"/>
      <c r="C896" s="25" t="str">
        <f t="shared" si="117"/>
        <v/>
      </c>
      <c r="D896" s="25" t="str">
        <f t="shared" si="121"/>
        <v/>
      </c>
      <c r="E896" s="25" t="str">
        <f t="shared" si="122"/>
        <v/>
      </c>
      <c r="F896" s="11" t="str">
        <f>IF('GACE Math 201'!E896="","",IF('GACE Math 201'!E896&lt;'ACT M to SAT M'!$A$2,'ACT M to SAT M'!$B$2,IF('GACE Math 201'!E896&gt;'ACT M to SAT M'!A$28,'ACT M to SAT M'!B$28,VLOOKUP(E896,'ACT M to SAT M'!A:B,2,FALSE))))</f>
        <v/>
      </c>
      <c r="G896" s="11" t="str">
        <f t="shared" si="118"/>
        <v/>
      </c>
      <c r="H896" s="11" t="str">
        <f t="shared" si="123"/>
        <v/>
      </c>
      <c r="I896" s="11" t="str">
        <f t="shared" si="119"/>
        <v/>
      </c>
      <c r="J896" s="11" t="str">
        <f t="shared" si="124"/>
        <v/>
      </c>
      <c r="K896" s="11" t="str">
        <f t="shared" si="120"/>
        <v/>
      </c>
      <c r="L896" s="11" t="str">
        <f t="shared" si="125"/>
        <v/>
      </c>
      <c r="M896" s="11" t="str">
        <f>IF('GACE Math 201'!B896="","",'SAT M to CBEST M'!$A$2+'SAT M to CBEST M'!$B$2*F896)</f>
        <v/>
      </c>
      <c r="N896" s="11" t="str">
        <f>IF('GACE Math 201'!B896="","", IF(M896&lt;20, 20, IF(M896&gt;80, 80, M896)))</f>
        <v/>
      </c>
    </row>
    <row r="897" spans="1:14" x14ac:dyDescent="0.25">
      <c r="A897" s="11">
        <v>896</v>
      </c>
      <c r="B897" s="30"/>
      <c r="C897" s="25" t="str">
        <f t="shared" si="117"/>
        <v/>
      </c>
      <c r="D897" s="25" t="str">
        <f t="shared" si="121"/>
        <v/>
      </c>
      <c r="E897" s="25" t="str">
        <f t="shared" si="122"/>
        <v/>
      </c>
      <c r="F897" s="11" t="str">
        <f>IF('GACE Math 201'!E897="","",IF('GACE Math 201'!E897&lt;'ACT M to SAT M'!$A$2,'ACT M to SAT M'!$B$2,IF('GACE Math 201'!E897&gt;'ACT M to SAT M'!A$28,'ACT M to SAT M'!B$28,VLOOKUP(E897,'ACT M to SAT M'!A:B,2,FALSE))))</f>
        <v/>
      </c>
      <c r="G897" s="11" t="str">
        <f t="shared" si="118"/>
        <v/>
      </c>
      <c r="H897" s="11" t="str">
        <f t="shared" si="123"/>
        <v/>
      </c>
      <c r="I897" s="11" t="str">
        <f t="shared" si="119"/>
        <v/>
      </c>
      <c r="J897" s="11" t="str">
        <f t="shared" si="124"/>
        <v/>
      </c>
      <c r="K897" s="11" t="str">
        <f t="shared" si="120"/>
        <v/>
      </c>
      <c r="L897" s="11" t="str">
        <f t="shared" si="125"/>
        <v/>
      </c>
      <c r="M897" s="11" t="str">
        <f>IF('GACE Math 201'!B897="","",'SAT M to CBEST M'!$A$2+'SAT M to CBEST M'!$B$2*F897)</f>
        <v/>
      </c>
      <c r="N897" s="11" t="str">
        <f>IF('GACE Math 201'!B897="","", IF(M897&lt;20, 20, IF(M897&gt;80, 80, M897)))</f>
        <v/>
      </c>
    </row>
    <row r="898" spans="1:14" x14ac:dyDescent="0.25">
      <c r="A898" s="11">
        <v>897</v>
      </c>
      <c r="B898" s="30"/>
      <c r="C898" s="25" t="str">
        <f t="shared" ref="C898:C961" si="126">IF(B898="","",IF(B898&gt;=250, upperinterceptPAAM201toACTM+B898*upperslopePAAM201toACTM, lowerinterceptPAAM201toACTM+B898*lowerslopePAAM201toACTM))</f>
        <v/>
      </c>
      <c r="D898" s="25" t="str">
        <f t="shared" si="121"/>
        <v/>
      </c>
      <c r="E898" s="25" t="str">
        <f t="shared" si="122"/>
        <v/>
      </c>
      <c r="F898" s="11" t="str">
        <f>IF('GACE Math 201'!E898="","",IF('GACE Math 201'!E898&lt;'ACT M to SAT M'!$A$2,'ACT M to SAT M'!$B$2,IF('GACE Math 201'!E898&gt;'ACT M to SAT M'!A$28,'ACT M to SAT M'!B$28,VLOOKUP(E898,'ACT M to SAT M'!A:B,2,FALSE))))</f>
        <v/>
      </c>
      <c r="G898" s="11" t="str">
        <f t="shared" ref="G898:G961" si="127">IF(B898="","",interceptACTMtoPCM5732+slopeACTMtoPCM5732*E898)</f>
        <v/>
      </c>
      <c r="H898" s="11" t="str">
        <f t="shared" si="123"/>
        <v/>
      </c>
      <c r="I898" s="11" t="str">
        <f t="shared" ref="I898:I961" si="128">IF(B898="","",interceptACTMtoPCM5733+slopeACTMtoPCM5733*E898)</f>
        <v/>
      </c>
      <c r="J898" s="11" t="str">
        <f t="shared" si="124"/>
        <v/>
      </c>
      <c r="K898" s="11" t="str">
        <f t="shared" ref="K898:K961" si="129">IF(B898="","",IF(E898&gt;=16, upperinterceptACTMtoPAAM211+E898*upperslopeACTMtoPAAM211, lowerinterceptACTMtoPAAM211+E898*lowerslopeACTMtoPAAM211))</f>
        <v/>
      </c>
      <c r="L898" s="11" t="str">
        <f t="shared" si="125"/>
        <v/>
      </c>
      <c r="M898" s="11" t="str">
        <f>IF('GACE Math 201'!B898="","",'SAT M to CBEST M'!$A$2+'SAT M to CBEST M'!$B$2*F898)</f>
        <v/>
      </c>
      <c r="N898" s="11" t="str">
        <f>IF('GACE Math 201'!B898="","", IF(M898&lt;20, 20, IF(M898&gt;80, 80, M898)))</f>
        <v/>
      </c>
    </row>
    <row r="899" spans="1:14" x14ac:dyDescent="0.25">
      <c r="A899" s="11">
        <v>898</v>
      </c>
      <c r="B899" s="30"/>
      <c r="C899" s="25" t="str">
        <f t="shared" si="126"/>
        <v/>
      </c>
      <c r="D899" s="25" t="str">
        <f t="shared" ref="D899:D962" si="130">IF(B899="","", IF(C899&lt;1, 1, IF(C899&gt;36, 36, C899)))</f>
        <v/>
      </c>
      <c r="E899" s="25" t="str">
        <f t="shared" ref="E899:E962" si="131">IF(ISBLANK(B899), "", ROUND(D899, 0))</f>
        <v/>
      </c>
      <c r="F899" s="11" t="str">
        <f>IF('GACE Math 201'!E899="","",IF('GACE Math 201'!E899&lt;'ACT M to SAT M'!$A$2,'ACT M to SAT M'!$B$2,IF('GACE Math 201'!E899&gt;'ACT M to SAT M'!A$28,'ACT M to SAT M'!B$28,VLOOKUP(E899,'ACT M to SAT M'!A:B,2,FALSE))))</f>
        <v/>
      </c>
      <c r="G899" s="11" t="str">
        <f t="shared" si="127"/>
        <v/>
      </c>
      <c r="H899" s="11" t="str">
        <f t="shared" ref="H899:H962" si="132">IF(B899="","", IF(G899&lt;100, 100, IF(G899&gt;200, 200, G899)))</f>
        <v/>
      </c>
      <c r="I899" s="11" t="str">
        <f t="shared" si="128"/>
        <v/>
      </c>
      <c r="J899" s="11" t="str">
        <f t="shared" ref="J899:J962" si="133">IF(B899="","", IF(I899&lt;100, 100, IF(I899&gt;200, 200, I899)))</f>
        <v/>
      </c>
      <c r="K899" s="11" t="str">
        <f t="shared" si="129"/>
        <v/>
      </c>
      <c r="L899" s="11" t="str">
        <f t="shared" ref="L899:L962" si="134">IF(B899="","", IF(K899&lt;100, 100, IF(K899&gt;300, 300, K899)))</f>
        <v/>
      </c>
      <c r="M899" s="11" t="str">
        <f>IF('GACE Math 201'!B899="","",'SAT M to CBEST M'!$A$2+'SAT M to CBEST M'!$B$2*F899)</f>
        <v/>
      </c>
      <c r="N899" s="11" t="str">
        <f>IF('GACE Math 201'!B899="","", IF(M899&lt;20, 20, IF(M899&gt;80, 80, M899)))</f>
        <v/>
      </c>
    </row>
    <row r="900" spans="1:14" x14ac:dyDescent="0.25">
      <c r="A900" s="11">
        <v>899</v>
      </c>
      <c r="B900" s="30"/>
      <c r="C900" s="25" t="str">
        <f t="shared" si="126"/>
        <v/>
      </c>
      <c r="D900" s="25" t="str">
        <f t="shared" si="130"/>
        <v/>
      </c>
      <c r="E900" s="25" t="str">
        <f t="shared" si="131"/>
        <v/>
      </c>
      <c r="F900" s="11" t="str">
        <f>IF('GACE Math 201'!E900="","",IF('GACE Math 201'!E900&lt;'ACT M to SAT M'!$A$2,'ACT M to SAT M'!$B$2,IF('GACE Math 201'!E900&gt;'ACT M to SAT M'!A$28,'ACT M to SAT M'!B$28,VLOOKUP(E900,'ACT M to SAT M'!A:B,2,FALSE))))</f>
        <v/>
      </c>
      <c r="G900" s="11" t="str">
        <f t="shared" si="127"/>
        <v/>
      </c>
      <c r="H900" s="11" t="str">
        <f t="shared" si="132"/>
        <v/>
      </c>
      <c r="I900" s="11" t="str">
        <f t="shared" si="128"/>
        <v/>
      </c>
      <c r="J900" s="11" t="str">
        <f t="shared" si="133"/>
        <v/>
      </c>
      <c r="K900" s="11" t="str">
        <f t="shared" si="129"/>
        <v/>
      </c>
      <c r="L900" s="11" t="str">
        <f t="shared" si="134"/>
        <v/>
      </c>
      <c r="M900" s="11" t="str">
        <f>IF('GACE Math 201'!B900="","",'SAT M to CBEST M'!$A$2+'SAT M to CBEST M'!$B$2*F900)</f>
        <v/>
      </c>
      <c r="N900" s="11" t="str">
        <f>IF('GACE Math 201'!B900="","", IF(M900&lt;20, 20, IF(M900&gt;80, 80, M900)))</f>
        <v/>
      </c>
    </row>
    <row r="901" spans="1:14" x14ac:dyDescent="0.25">
      <c r="A901" s="11">
        <v>900</v>
      </c>
      <c r="B901" s="30"/>
      <c r="C901" s="25" t="str">
        <f t="shared" si="126"/>
        <v/>
      </c>
      <c r="D901" s="25" t="str">
        <f t="shared" si="130"/>
        <v/>
      </c>
      <c r="E901" s="25" t="str">
        <f t="shared" si="131"/>
        <v/>
      </c>
      <c r="F901" s="11" t="str">
        <f>IF('GACE Math 201'!E901="","",IF('GACE Math 201'!E901&lt;'ACT M to SAT M'!$A$2,'ACT M to SAT M'!$B$2,IF('GACE Math 201'!E901&gt;'ACT M to SAT M'!A$28,'ACT M to SAT M'!B$28,VLOOKUP(E901,'ACT M to SAT M'!A:B,2,FALSE))))</f>
        <v/>
      </c>
      <c r="G901" s="11" t="str">
        <f t="shared" si="127"/>
        <v/>
      </c>
      <c r="H901" s="11" t="str">
        <f t="shared" si="132"/>
        <v/>
      </c>
      <c r="I901" s="11" t="str">
        <f t="shared" si="128"/>
        <v/>
      </c>
      <c r="J901" s="11" t="str">
        <f t="shared" si="133"/>
        <v/>
      </c>
      <c r="K901" s="11" t="str">
        <f t="shared" si="129"/>
        <v/>
      </c>
      <c r="L901" s="11" t="str">
        <f t="shared" si="134"/>
        <v/>
      </c>
      <c r="M901" s="11" t="str">
        <f>IF('GACE Math 201'!B901="","",'SAT M to CBEST M'!$A$2+'SAT M to CBEST M'!$B$2*F901)</f>
        <v/>
      </c>
      <c r="N901" s="11" t="str">
        <f>IF('GACE Math 201'!B901="","", IF(M901&lt;20, 20, IF(M901&gt;80, 80, M901)))</f>
        <v/>
      </c>
    </row>
    <row r="902" spans="1:14" x14ac:dyDescent="0.25">
      <c r="A902" s="11">
        <v>901</v>
      </c>
      <c r="B902" s="30"/>
      <c r="C902" s="25" t="str">
        <f t="shared" si="126"/>
        <v/>
      </c>
      <c r="D902" s="25" t="str">
        <f t="shared" si="130"/>
        <v/>
      </c>
      <c r="E902" s="25" t="str">
        <f t="shared" si="131"/>
        <v/>
      </c>
      <c r="F902" s="11" t="str">
        <f>IF('GACE Math 201'!E902="","",IF('GACE Math 201'!E902&lt;'ACT M to SAT M'!$A$2,'ACT M to SAT M'!$B$2,IF('GACE Math 201'!E902&gt;'ACT M to SAT M'!A$28,'ACT M to SAT M'!B$28,VLOOKUP(E902,'ACT M to SAT M'!A:B,2,FALSE))))</f>
        <v/>
      </c>
      <c r="G902" s="11" t="str">
        <f t="shared" si="127"/>
        <v/>
      </c>
      <c r="H902" s="11" t="str">
        <f t="shared" si="132"/>
        <v/>
      </c>
      <c r="I902" s="11" t="str">
        <f t="shared" si="128"/>
        <v/>
      </c>
      <c r="J902" s="11" t="str">
        <f t="shared" si="133"/>
        <v/>
      </c>
      <c r="K902" s="11" t="str">
        <f t="shared" si="129"/>
        <v/>
      </c>
      <c r="L902" s="11" t="str">
        <f t="shared" si="134"/>
        <v/>
      </c>
      <c r="M902" s="11" t="str">
        <f>IF('GACE Math 201'!B902="","",'SAT M to CBEST M'!$A$2+'SAT M to CBEST M'!$B$2*F902)</f>
        <v/>
      </c>
      <c r="N902" s="11" t="str">
        <f>IF('GACE Math 201'!B902="","", IF(M902&lt;20, 20, IF(M902&gt;80, 80, M902)))</f>
        <v/>
      </c>
    </row>
    <row r="903" spans="1:14" x14ac:dyDescent="0.25">
      <c r="A903" s="11">
        <v>902</v>
      </c>
      <c r="B903" s="30"/>
      <c r="C903" s="25" t="str">
        <f t="shared" si="126"/>
        <v/>
      </c>
      <c r="D903" s="25" t="str">
        <f t="shared" si="130"/>
        <v/>
      </c>
      <c r="E903" s="25" t="str">
        <f t="shared" si="131"/>
        <v/>
      </c>
      <c r="F903" s="11" t="str">
        <f>IF('GACE Math 201'!E903="","",IF('GACE Math 201'!E903&lt;'ACT M to SAT M'!$A$2,'ACT M to SAT M'!$B$2,IF('GACE Math 201'!E903&gt;'ACT M to SAT M'!A$28,'ACT M to SAT M'!B$28,VLOOKUP(E903,'ACT M to SAT M'!A:B,2,FALSE))))</f>
        <v/>
      </c>
      <c r="G903" s="11" t="str">
        <f t="shared" si="127"/>
        <v/>
      </c>
      <c r="H903" s="11" t="str">
        <f t="shared" si="132"/>
        <v/>
      </c>
      <c r="I903" s="11" t="str">
        <f t="shared" si="128"/>
        <v/>
      </c>
      <c r="J903" s="11" t="str">
        <f t="shared" si="133"/>
        <v/>
      </c>
      <c r="K903" s="11" t="str">
        <f t="shared" si="129"/>
        <v/>
      </c>
      <c r="L903" s="11" t="str">
        <f t="shared" si="134"/>
        <v/>
      </c>
      <c r="M903" s="11" t="str">
        <f>IF('GACE Math 201'!B903="","",'SAT M to CBEST M'!$A$2+'SAT M to CBEST M'!$B$2*F903)</f>
        <v/>
      </c>
      <c r="N903" s="11" t="str">
        <f>IF('GACE Math 201'!B903="","", IF(M903&lt;20, 20, IF(M903&gt;80, 80, M903)))</f>
        <v/>
      </c>
    </row>
    <row r="904" spans="1:14" x14ac:dyDescent="0.25">
      <c r="A904" s="11">
        <v>903</v>
      </c>
      <c r="B904" s="30"/>
      <c r="C904" s="25" t="str">
        <f t="shared" si="126"/>
        <v/>
      </c>
      <c r="D904" s="25" t="str">
        <f t="shared" si="130"/>
        <v/>
      </c>
      <c r="E904" s="25" t="str">
        <f t="shared" si="131"/>
        <v/>
      </c>
      <c r="F904" s="11" t="str">
        <f>IF('GACE Math 201'!E904="","",IF('GACE Math 201'!E904&lt;'ACT M to SAT M'!$A$2,'ACT M to SAT M'!$B$2,IF('GACE Math 201'!E904&gt;'ACT M to SAT M'!A$28,'ACT M to SAT M'!B$28,VLOOKUP(E904,'ACT M to SAT M'!A:B,2,FALSE))))</f>
        <v/>
      </c>
      <c r="G904" s="11" t="str">
        <f t="shared" si="127"/>
        <v/>
      </c>
      <c r="H904" s="11" t="str">
        <f t="shared" si="132"/>
        <v/>
      </c>
      <c r="I904" s="11" t="str">
        <f t="shared" si="128"/>
        <v/>
      </c>
      <c r="J904" s="11" t="str">
        <f t="shared" si="133"/>
        <v/>
      </c>
      <c r="K904" s="11" t="str">
        <f t="shared" si="129"/>
        <v/>
      </c>
      <c r="L904" s="11" t="str">
        <f t="shared" si="134"/>
        <v/>
      </c>
      <c r="M904" s="11" t="str">
        <f>IF('GACE Math 201'!B904="","",'SAT M to CBEST M'!$A$2+'SAT M to CBEST M'!$B$2*F904)</f>
        <v/>
      </c>
      <c r="N904" s="11" t="str">
        <f>IF('GACE Math 201'!B904="","", IF(M904&lt;20, 20, IF(M904&gt;80, 80, M904)))</f>
        <v/>
      </c>
    </row>
    <row r="905" spans="1:14" x14ac:dyDescent="0.25">
      <c r="A905" s="11">
        <v>904</v>
      </c>
      <c r="B905" s="30"/>
      <c r="C905" s="25" t="str">
        <f t="shared" si="126"/>
        <v/>
      </c>
      <c r="D905" s="25" t="str">
        <f t="shared" si="130"/>
        <v/>
      </c>
      <c r="E905" s="25" t="str">
        <f t="shared" si="131"/>
        <v/>
      </c>
      <c r="F905" s="11" t="str">
        <f>IF('GACE Math 201'!E905="","",IF('GACE Math 201'!E905&lt;'ACT M to SAT M'!$A$2,'ACT M to SAT M'!$B$2,IF('GACE Math 201'!E905&gt;'ACT M to SAT M'!A$28,'ACT M to SAT M'!B$28,VLOOKUP(E905,'ACT M to SAT M'!A:B,2,FALSE))))</f>
        <v/>
      </c>
      <c r="G905" s="11" t="str">
        <f t="shared" si="127"/>
        <v/>
      </c>
      <c r="H905" s="11" t="str">
        <f t="shared" si="132"/>
        <v/>
      </c>
      <c r="I905" s="11" t="str">
        <f t="shared" si="128"/>
        <v/>
      </c>
      <c r="J905" s="11" t="str">
        <f t="shared" si="133"/>
        <v/>
      </c>
      <c r="K905" s="11" t="str">
        <f t="shared" si="129"/>
        <v/>
      </c>
      <c r="L905" s="11" t="str">
        <f t="shared" si="134"/>
        <v/>
      </c>
      <c r="M905" s="11" t="str">
        <f>IF('GACE Math 201'!B905="","",'SAT M to CBEST M'!$A$2+'SAT M to CBEST M'!$B$2*F905)</f>
        <v/>
      </c>
      <c r="N905" s="11" t="str">
        <f>IF('GACE Math 201'!B905="","", IF(M905&lt;20, 20, IF(M905&gt;80, 80, M905)))</f>
        <v/>
      </c>
    </row>
    <row r="906" spans="1:14" x14ac:dyDescent="0.25">
      <c r="A906" s="11">
        <v>905</v>
      </c>
      <c r="B906" s="30"/>
      <c r="C906" s="25" t="str">
        <f t="shared" si="126"/>
        <v/>
      </c>
      <c r="D906" s="25" t="str">
        <f t="shared" si="130"/>
        <v/>
      </c>
      <c r="E906" s="25" t="str">
        <f t="shared" si="131"/>
        <v/>
      </c>
      <c r="F906" s="11" t="str">
        <f>IF('GACE Math 201'!E906="","",IF('GACE Math 201'!E906&lt;'ACT M to SAT M'!$A$2,'ACT M to SAT M'!$B$2,IF('GACE Math 201'!E906&gt;'ACT M to SAT M'!A$28,'ACT M to SAT M'!B$28,VLOOKUP(E906,'ACT M to SAT M'!A:B,2,FALSE))))</f>
        <v/>
      </c>
      <c r="G906" s="11" t="str">
        <f t="shared" si="127"/>
        <v/>
      </c>
      <c r="H906" s="11" t="str">
        <f t="shared" si="132"/>
        <v/>
      </c>
      <c r="I906" s="11" t="str">
        <f t="shared" si="128"/>
        <v/>
      </c>
      <c r="J906" s="11" t="str">
        <f t="shared" si="133"/>
        <v/>
      </c>
      <c r="K906" s="11" t="str">
        <f t="shared" si="129"/>
        <v/>
      </c>
      <c r="L906" s="11" t="str">
        <f t="shared" si="134"/>
        <v/>
      </c>
      <c r="M906" s="11" t="str">
        <f>IF('GACE Math 201'!B906="","",'SAT M to CBEST M'!$A$2+'SAT M to CBEST M'!$B$2*F906)</f>
        <v/>
      </c>
      <c r="N906" s="11" t="str">
        <f>IF('GACE Math 201'!B906="","", IF(M906&lt;20, 20, IF(M906&gt;80, 80, M906)))</f>
        <v/>
      </c>
    </row>
    <row r="907" spans="1:14" x14ac:dyDescent="0.25">
      <c r="A907" s="11">
        <v>906</v>
      </c>
      <c r="B907" s="30"/>
      <c r="C907" s="25" t="str">
        <f t="shared" si="126"/>
        <v/>
      </c>
      <c r="D907" s="25" t="str">
        <f t="shared" si="130"/>
        <v/>
      </c>
      <c r="E907" s="25" t="str">
        <f t="shared" si="131"/>
        <v/>
      </c>
      <c r="F907" s="11" t="str">
        <f>IF('GACE Math 201'!E907="","",IF('GACE Math 201'!E907&lt;'ACT M to SAT M'!$A$2,'ACT M to SAT M'!$B$2,IF('GACE Math 201'!E907&gt;'ACT M to SAT M'!A$28,'ACT M to SAT M'!B$28,VLOOKUP(E907,'ACT M to SAT M'!A:B,2,FALSE))))</f>
        <v/>
      </c>
      <c r="G907" s="11" t="str">
        <f t="shared" si="127"/>
        <v/>
      </c>
      <c r="H907" s="11" t="str">
        <f t="shared" si="132"/>
        <v/>
      </c>
      <c r="I907" s="11" t="str">
        <f t="shared" si="128"/>
        <v/>
      </c>
      <c r="J907" s="11" t="str">
        <f t="shared" si="133"/>
        <v/>
      </c>
      <c r="K907" s="11" t="str">
        <f t="shared" si="129"/>
        <v/>
      </c>
      <c r="L907" s="11" t="str">
        <f t="shared" si="134"/>
        <v/>
      </c>
      <c r="M907" s="11" t="str">
        <f>IF('GACE Math 201'!B907="","",'SAT M to CBEST M'!$A$2+'SAT M to CBEST M'!$B$2*F907)</f>
        <v/>
      </c>
      <c r="N907" s="11" t="str">
        <f>IF('GACE Math 201'!B907="","", IF(M907&lt;20, 20, IF(M907&gt;80, 80, M907)))</f>
        <v/>
      </c>
    </row>
    <row r="908" spans="1:14" x14ac:dyDescent="0.25">
      <c r="A908" s="11">
        <v>907</v>
      </c>
      <c r="B908" s="30"/>
      <c r="C908" s="25" t="str">
        <f t="shared" si="126"/>
        <v/>
      </c>
      <c r="D908" s="25" t="str">
        <f t="shared" si="130"/>
        <v/>
      </c>
      <c r="E908" s="25" t="str">
        <f t="shared" si="131"/>
        <v/>
      </c>
      <c r="F908" s="11" t="str">
        <f>IF('GACE Math 201'!E908="","",IF('GACE Math 201'!E908&lt;'ACT M to SAT M'!$A$2,'ACT M to SAT M'!$B$2,IF('GACE Math 201'!E908&gt;'ACT M to SAT M'!A$28,'ACT M to SAT M'!B$28,VLOOKUP(E908,'ACT M to SAT M'!A:B,2,FALSE))))</f>
        <v/>
      </c>
      <c r="G908" s="11" t="str">
        <f t="shared" si="127"/>
        <v/>
      </c>
      <c r="H908" s="11" t="str">
        <f t="shared" si="132"/>
        <v/>
      </c>
      <c r="I908" s="11" t="str">
        <f t="shared" si="128"/>
        <v/>
      </c>
      <c r="J908" s="11" t="str">
        <f t="shared" si="133"/>
        <v/>
      </c>
      <c r="K908" s="11" t="str">
        <f t="shared" si="129"/>
        <v/>
      </c>
      <c r="L908" s="11" t="str">
        <f t="shared" si="134"/>
        <v/>
      </c>
      <c r="M908" s="11" t="str">
        <f>IF('GACE Math 201'!B908="","",'SAT M to CBEST M'!$A$2+'SAT M to CBEST M'!$B$2*F908)</f>
        <v/>
      </c>
      <c r="N908" s="11" t="str">
        <f>IF('GACE Math 201'!B908="","", IF(M908&lt;20, 20, IF(M908&gt;80, 80, M908)))</f>
        <v/>
      </c>
    </row>
    <row r="909" spans="1:14" x14ac:dyDescent="0.25">
      <c r="A909" s="11">
        <v>908</v>
      </c>
      <c r="B909" s="30"/>
      <c r="C909" s="25" t="str">
        <f t="shared" si="126"/>
        <v/>
      </c>
      <c r="D909" s="25" t="str">
        <f t="shared" si="130"/>
        <v/>
      </c>
      <c r="E909" s="25" t="str">
        <f t="shared" si="131"/>
        <v/>
      </c>
      <c r="F909" s="11" t="str">
        <f>IF('GACE Math 201'!E909="","",IF('GACE Math 201'!E909&lt;'ACT M to SAT M'!$A$2,'ACT M to SAT M'!$B$2,IF('GACE Math 201'!E909&gt;'ACT M to SAT M'!A$28,'ACT M to SAT M'!B$28,VLOOKUP(E909,'ACT M to SAT M'!A:B,2,FALSE))))</f>
        <v/>
      </c>
      <c r="G909" s="11" t="str">
        <f t="shared" si="127"/>
        <v/>
      </c>
      <c r="H909" s="11" t="str">
        <f t="shared" si="132"/>
        <v/>
      </c>
      <c r="I909" s="11" t="str">
        <f t="shared" si="128"/>
        <v/>
      </c>
      <c r="J909" s="11" t="str">
        <f t="shared" si="133"/>
        <v/>
      </c>
      <c r="K909" s="11" t="str">
        <f t="shared" si="129"/>
        <v/>
      </c>
      <c r="L909" s="11" t="str">
        <f t="shared" si="134"/>
        <v/>
      </c>
      <c r="M909" s="11" t="str">
        <f>IF('GACE Math 201'!B909="","",'SAT M to CBEST M'!$A$2+'SAT M to CBEST M'!$B$2*F909)</f>
        <v/>
      </c>
      <c r="N909" s="11" t="str">
        <f>IF('GACE Math 201'!B909="","", IF(M909&lt;20, 20, IF(M909&gt;80, 80, M909)))</f>
        <v/>
      </c>
    </row>
    <row r="910" spans="1:14" x14ac:dyDescent="0.25">
      <c r="A910" s="11">
        <v>909</v>
      </c>
      <c r="B910" s="30"/>
      <c r="C910" s="25" t="str">
        <f t="shared" si="126"/>
        <v/>
      </c>
      <c r="D910" s="25" t="str">
        <f t="shared" si="130"/>
        <v/>
      </c>
      <c r="E910" s="25" t="str">
        <f t="shared" si="131"/>
        <v/>
      </c>
      <c r="F910" s="11" t="str">
        <f>IF('GACE Math 201'!E910="","",IF('GACE Math 201'!E910&lt;'ACT M to SAT M'!$A$2,'ACT M to SAT M'!$B$2,IF('GACE Math 201'!E910&gt;'ACT M to SAT M'!A$28,'ACT M to SAT M'!B$28,VLOOKUP(E910,'ACT M to SAT M'!A:B,2,FALSE))))</f>
        <v/>
      </c>
      <c r="G910" s="11" t="str">
        <f t="shared" si="127"/>
        <v/>
      </c>
      <c r="H910" s="11" t="str">
        <f t="shared" si="132"/>
        <v/>
      </c>
      <c r="I910" s="11" t="str">
        <f t="shared" si="128"/>
        <v/>
      </c>
      <c r="J910" s="11" t="str">
        <f t="shared" si="133"/>
        <v/>
      </c>
      <c r="K910" s="11" t="str">
        <f t="shared" si="129"/>
        <v/>
      </c>
      <c r="L910" s="11" t="str">
        <f t="shared" si="134"/>
        <v/>
      </c>
      <c r="M910" s="11" t="str">
        <f>IF('GACE Math 201'!B910="","",'SAT M to CBEST M'!$A$2+'SAT M to CBEST M'!$B$2*F910)</f>
        <v/>
      </c>
      <c r="N910" s="11" t="str">
        <f>IF('GACE Math 201'!B910="","", IF(M910&lt;20, 20, IF(M910&gt;80, 80, M910)))</f>
        <v/>
      </c>
    </row>
    <row r="911" spans="1:14" x14ac:dyDescent="0.25">
      <c r="A911" s="11">
        <v>910</v>
      </c>
      <c r="B911" s="30"/>
      <c r="C911" s="25" t="str">
        <f t="shared" si="126"/>
        <v/>
      </c>
      <c r="D911" s="25" t="str">
        <f t="shared" si="130"/>
        <v/>
      </c>
      <c r="E911" s="25" t="str">
        <f t="shared" si="131"/>
        <v/>
      </c>
      <c r="F911" s="11" t="str">
        <f>IF('GACE Math 201'!E911="","",IF('GACE Math 201'!E911&lt;'ACT M to SAT M'!$A$2,'ACT M to SAT M'!$B$2,IF('GACE Math 201'!E911&gt;'ACT M to SAT M'!A$28,'ACT M to SAT M'!B$28,VLOOKUP(E911,'ACT M to SAT M'!A:B,2,FALSE))))</f>
        <v/>
      </c>
      <c r="G911" s="11" t="str">
        <f t="shared" si="127"/>
        <v/>
      </c>
      <c r="H911" s="11" t="str">
        <f t="shared" si="132"/>
        <v/>
      </c>
      <c r="I911" s="11" t="str">
        <f t="shared" si="128"/>
        <v/>
      </c>
      <c r="J911" s="11" t="str">
        <f t="shared" si="133"/>
        <v/>
      </c>
      <c r="K911" s="11" t="str">
        <f t="shared" si="129"/>
        <v/>
      </c>
      <c r="L911" s="11" t="str">
        <f t="shared" si="134"/>
        <v/>
      </c>
      <c r="M911" s="11" t="str">
        <f>IF('GACE Math 201'!B911="","",'SAT M to CBEST M'!$A$2+'SAT M to CBEST M'!$B$2*F911)</f>
        <v/>
      </c>
      <c r="N911" s="11" t="str">
        <f>IF('GACE Math 201'!B911="","", IF(M911&lt;20, 20, IF(M911&gt;80, 80, M911)))</f>
        <v/>
      </c>
    </row>
    <row r="912" spans="1:14" x14ac:dyDescent="0.25">
      <c r="A912" s="11">
        <v>911</v>
      </c>
      <c r="B912" s="30"/>
      <c r="C912" s="25" t="str">
        <f t="shared" si="126"/>
        <v/>
      </c>
      <c r="D912" s="25" t="str">
        <f t="shared" si="130"/>
        <v/>
      </c>
      <c r="E912" s="25" t="str">
        <f t="shared" si="131"/>
        <v/>
      </c>
      <c r="F912" s="11" t="str">
        <f>IF('GACE Math 201'!E912="","",IF('GACE Math 201'!E912&lt;'ACT M to SAT M'!$A$2,'ACT M to SAT M'!$B$2,IF('GACE Math 201'!E912&gt;'ACT M to SAT M'!A$28,'ACT M to SAT M'!B$28,VLOOKUP(E912,'ACT M to SAT M'!A:B,2,FALSE))))</f>
        <v/>
      </c>
      <c r="G912" s="11" t="str">
        <f t="shared" si="127"/>
        <v/>
      </c>
      <c r="H912" s="11" t="str">
        <f t="shared" si="132"/>
        <v/>
      </c>
      <c r="I912" s="11" t="str">
        <f t="shared" si="128"/>
        <v/>
      </c>
      <c r="J912" s="11" t="str">
        <f t="shared" si="133"/>
        <v/>
      </c>
      <c r="K912" s="11" t="str">
        <f t="shared" si="129"/>
        <v/>
      </c>
      <c r="L912" s="11" t="str">
        <f t="shared" si="134"/>
        <v/>
      </c>
      <c r="M912" s="11" t="str">
        <f>IF('GACE Math 201'!B912="","",'SAT M to CBEST M'!$A$2+'SAT M to CBEST M'!$B$2*F912)</f>
        <v/>
      </c>
      <c r="N912" s="11" t="str">
        <f>IF('GACE Math 201'!B912="","", IF(M912&lt;20, 20, IF(M912&gt;80, 80, M912)))</f>
        <v/>
      </c>
    </row>
    <row r="913" spans="1:14" x14ac:dyDescent="0.25">
      <c r="A913" s="11">
        <v>912</v>
      </c>
      <c r="B913" s="30"/>
      <c r="C913" s="25" t="str">
        <f t="shared" si="126"/>
        <v/>
      </c>
      <c r="D913" s="25" t="str">
        <f t="shared" si="130"/>
        <v/>
      </c>
      <c r="E913" s="25" t="str">
        <f t="shared" si="131"/>
        <v/>
      </c>
      <c r="F913" s="11" t="str">
        <f>IF('GACE Math 201'!E913="","",IF('GACE Math 201'!E913&lt;'ACT M to SAT M'!$A$2,'ACT M to SAT M'!$B$2,IF('GACE Math 201'!E913&gt;'ACT M to SAT M'!A$28,'ACT M to SAT M'!B$28,VLOOKUP(E913,'ACT M to SAT M'!A:B,2,FALSE))))</f>
        <v/>
      </c>
      <c r="G913" s="11" t="str">
        <f t="shared" si="127"/>
        <v/>
      </c>
      <c r="H913" s="11" t="str">
        <f t="shared" si="132"/>
        <v/>
      </c>
      <c r="I913" s="11" t="str">
        <f t="shared" si="128"/>
        <v/>
      </c>
      <c r="J913" s="11" t="str">
        <f t="shared" si="133"/>
        <v/>
      </c>
      <c r="K913" s="11" t="str">
        <f t="shared" si="129"/>
        <v/>
      </c>
      <c r="L913" s="11" t="str">
        <f t="shared" si="134"/>
        <v/>
      </c>
      <c r="M913" s="11" t="str">
        <f>IF('GACE Math 201'!B913="","",'SAT M to CBEST M'!$A$2+'SAT M to CBEST M'!$B$2*F913)</f>
        <v/>
      </c>
      <c r="N913" s="11" t="str">
        <f>IF('GACE Math 201'!B913="","", IF(M913&lt;20, 20, IF(M913&gt;80, 80, M913)))</f>
        <v/>
      </c>
    </row>
    <row r="914" spans="1:14" x14ac:dyDescent="0.25">
      <c r="A914" s="11">
        <v>913</v>
      </c>
      <c r="B914" s="30"/>
      <c r="C914" s="25" t="str">
        <f t="shared" si="126"/>
        <v/>
      </c>
      <c r="D914" s="25" t="str">
        <f t="shared" si="130"/>
        <v/>
      </c>
      <c r="E914" s="25" t="str">
        <f t="shared" si="131"/>
        <v/>
      </c>
      <c r="F914" s="11" t="str">
        <f>IF('GACE Math 201'!E914="","",IF('GACE Math 201'!E914&lt;'ACT M to SAT M'!$A$2,'ACT M to SAT M'!$B$2,IF('GACE Math 201'!E914&gt;'ACT M to SAT M'!A$28,'ACT M to SAT M'!B$28,VLOOKUP(E914,'ACT M to SAT M'!A:B,2,FALSE))))</f>
        <v/>
      </c>
      <c r="G914" s="11" t="str">
        <f t="shared" si="127"/>
        <v/>
      </c>
      <c r="H914" s="11" t="str">
        <f t="shared" si="132"/>
        <v/>
      </c>
      <c r="I914" s="11" t="str">
        <f t="shared" si="128"/>
        <v/>
      </c>
      <c r="J914" s="11" t="str">
        <f t="shared" si="133"/>
        <v/>
      </c>
      <c r="K914" s="11" t="str">
        <f t="shared" si="129"/>
        <v/>
      </c>
      <c r="L914" s="11" t="str">
        <f t="shared" si="134"/>
        <v/>
      </c>
      <c r="M914" s="11" t="str">
        <f>IF('GACE Math 201'!B914="","",'SAT M to CBEST M'!$A$2+'SAT M to CBEST M'!$B$2*F914)</f>
        <v/>
      </c>
      <c r="N914" s="11" t="str">
        <f>IF('GACE Math 201'!B914="","", IF(M914&lt;20, 20, IF(M914&gt;80, 80, M914)))</f>
        <v/>
      </c>
    </row>
    <row r="915" spans="1:14" x14ac:dyDescent="0.25">
      <c r="A915" s="11">
        <v>914</v>
      </c>
      <c r="B915" s="30"/>
      <c r="C915" s="25" t="str">
        <f t="shared" si="126"/>
        <v/>
      </c>
      <c r="D915" s="25" t="str">
        <f t="shared" si="130"/>
        <v/>
      </c>
      <c r="E915" s="25" t="str">
        <f t="shared" si="131"/>
        <v/>
      </c>
      <c r="F915" s="11" t="str">
        <f>IF('GACE Math 201'!E915="","",IF('GACE Math 201'!E915&lt;'ACT M to SAT M'!$A$2,'ACT M to SAT M'!$B$2,IF('GACE Math 201'!E915&gt;'ACT M to SAT M'!A$28,'ACT M to SAT M'!B$28,VLOOKUP(E915,'ACT M to SAT M'!A:B,2,FALSE))))</f>
        <v/>
      </c>
      <c r="G915" s="11" t="str">
        <f t="shared" si="127"/>
        <v/>
      </c>
      <c r="H915" s="11" t="str">
        <f t="shared" si="132"/>
        <v/>
      </c>
      <c r="I915" s="11" t="str">
        <f t="shared" si="128"/>
        <v/>
      </c>
      <c r="J915" s="11" t="str">
        <f t="shared" si="133"/>
        <v/>
      </c>
      <c r="K915" s="11" t="str">
        <f t="shared" si="129"/>
        <v/>
      </c>
      <c r="L915" s="11" t="str">
        <f t="shared" si="134"/>
        <v/>
      </c>
      <c r="M915" s="11" t="str">
        <f>IF('GACE Math 201'!B915="","",'SAT M to CBEST M'!$A$2+'SAT M to CBEST M'!$B$2*F915)</f>
        <v/>
      </c>
      <c r="N915" s="11" t="str">
        <f>IF('GACE Math 201'!B915="","", IF(M915&lt;20, 20, IF(M915&gt;80, 80, M915)))</f>
        <v/>
      </c>
    </row>
    <row r="916" spans="1:14" x14ac:dyDescent="0.25">
      <c r="A916" s="11">
        <v>915</v>
      </c>
      <c r="B916" s="30"/>
      <c r="C916" s="25" t="str">
        <f t="shared" si="126"/>
        <v/>
      </c>
      <c r="D916" s="25" t="str">
        <f t="shared" si="130"/>
        <v/>
      </c>
      <c r="E916" s="25" t="str">
        <f t="shared" si="131"/>
        <v/>
      </c>
      <c r="F916" s="11" t="str">
        <f>IF('GACE Math 201'!E916="","",IF('GACE Math 201'!E916&lt;'ACT M to SAT M'!$A$2,'ACT M to SAT M'!$B$2,IF('GACE Math 201'!E916&gt;'ACT M to SAT M'!A$28,'ACT M to SAT M'!B$28,VLOOKUP(E916,'ACT M to SAT M'!A:B,2,FALSE))))</f>
        <v/>
      </c>
      <c r="G916" s="11" t="str">
        <f t="shared" si="127"/>
        <v/>
      </c>
      <c r="H916" s="11" t="str">
        <f t="shared" si="132"/>
        <v/>
      </c>
      <c r="I916" s="11" t="str">
        <f t="shared" si="128"/>
        <v/>
      </c>
      <c r="J916" s="11" t="str">
        <f t="shared" si="133"/>
        <v/>
      </c>
      <c r="K916" s="11" t="str">
        <f t="shared" si="129"/>
        <v/>
      </c>
      <c r="L916" s="11" t="str">
        <f t="shared" si="134"/>
        <v/>
      </c>
      <c r="M916" s="11" t="str">
        <f>IF('GACE Math 201'!B916="","",'SAT M to CBEST M'!$A$2+'SAT M to CBEST M'!$B$2*F916)</f>
        <v/>
      </c>
      <c r="N916" s="11" t="str">
        <f>IF('GACE Math 201'!B916="","", IF(M916&lt;20, 20, IF(M916&gt;80, 80, M916)))</f>
        <v/>
      </c>
    </row>
    <row r="917" spans="1:14" x14ac:dyDescent="0.25">
      <c r="A917" s="11">
        <v>916</v>
      </c>
      <c r="B917" s="30"/>
      <c r="C917" s="25" t="str">
        <f t="shared" si="126"/>
        <v/>
      </c>
      <c r="D917" s="25" t="str">
        <f t="shared" si="130"/>
        <v/>
      </c>
      <c r="E917" s="25" t="str">
        <f t="shared" si="131"/>
        <v/>
      </c>
      <c r="F917" s="11" t="str">
        <f>IF('GACE Math 201'!E917="","",IF('GACE Math 201'!E917&lt;'ACT M to SAT M'!$A$2,'ACT M to SAT M'!$B$2,IF('GACE Math 201'!E917&gt;'ACT M to SAT M'!A$28,'ACT M to SAT M'!B$28,VLOOKUP(E917,'ACT M to SAT M'!A:B,2,FALSE))))</f>
        <v/>
      </c>
      <c r="G917" s="11" t="str">
        <f t="shared" si="127"/>
        <v/>
      </c>
      <c r="H917" s="11" t="str">
        <f t="shared" si="132"/>
        <v/>
      </c>
      <c r="I917" s="11" t="str">
        <f t="shared" si="128"/>
        <v/>
      </c>
      <c r="J917" s="11" t="str">
        <f t="shared" si="133"/>
        <v/>
      </c>
      <c r="K917" s="11" t="str">
        <f t="shared" si="129"/>
        <v/>
      </c>
      <c r="L917" s="11" t="str">
        <f t="shared" si="134"/>
        <v/>
      </c>
      <c r="M917" s="11" t="str">
        <f>IF('GACE Math 201'!B917="","",'SAT M to CBEST M'!$A$2+'SAT M to CBEST M'!$B$2*F917)</f>
        <v/>
      </c>
      <c r="N917" s="11" t="str">
        <f>IF('GACE Math 201'!B917="","", IF(M917&lt;20, 20, IF(M917&gt;80, 80, M917)))</f>
        <v/>
      </c>
    </row>
    <row r="918" spans="1:14" x14ac:dyDescent="0.25">
      <c r="A918" s="11">
        <v>917</v>
      </c>
      <c r="B918" s="30"/>
      <c r="C918" s="25" t="str">
        <f t="shared" si="126"/>
        <v/>
      </c>
      <c r="D918" s="25" t="str">
        <f t="shared" si="130"/>
        <v/>
      </c>
      <c r="E918" s="25" t="str">
        <f t="shared" si="131"/>
        <v/>
      </c>
      <c r="F918" s="11" t="str">
        <f>IF('GACE Math 201'!E918="","",IF('GACE Math 201'!E918&lt;'ACT M to SAT M'!$A$2,'ACT M to SAT M'!$B$2,IF('GACE Math 201'!E918&gt;'ACT M to SAT M'!A$28,'ACT M to SAT M'!B$28,VLOOKUP(E918,'ACT M to SAT M'!A:B,2,FALSE))))</f>
        <v/>
      </c>
      <c r="G918" s="11" t="str">
        <f t="shared" si="127"/>
        <v/>
      </c>
      <c r="H918" s="11" t="str">
        <f t="shared" si="132"/>
        <v/>
      </c>
      <c r="I918" s="11" t="str">
        <f t="shared" si="128"/>
        <v/>
      </c>
      <c r="J918" s="11" t="str">
        <f t="shared" si="133"/>
        <v/>
      </c>
      <c r="K918" s="11" t="str">
        <f t="shared" si="129"/>
        <v/>
      </c>
      <c r="L918" s="11" t="str">
        <f t="shared" si="134"/>
        <v/>
      </c>
      <c r="M918" s="11" t="str">
        <f>IF('GACE Math 201'!B918="","",'SAT M to CBEST M'!$A$2+'SAT M to CBEST M'!$B$2*F918)</f>
        <v/>
      </c>
      <c r="N918" s="11" t="str">
        <f>IF('GACE Math 201'!B918="","", IF(M918&lt;20, 20, IF(M918&gt;80, 80, M918)))</f>
        <v/>
      </c>
    </row>
    <row r="919" spans="1:14" x14ac:dyDescent="0.25">
      <c r="A919" s="11">
        <v>918</v>
      </c>
      <c r="B919" s="30"/>
      <c r="C919" s="25" t="str">
        <f t="shared" si="126"/>
        <v/>
      </c>
      <c r="D919" s="25" t="str">
        <f t="shared" si="130"/>
        <v/>
      </c>
      <c r="E919" s="25" t="str">
        <f t="shared" si="131"/>
        <v/>
      </c>
      <c r="F919" s="11" t="str">
        <f>IF('GACE Math 201'!E919="","",IF('GACE Math 201'!E919&lt;'ACT M to SAT M'!$A$2,'ACT M to SAT M'!$B$2,IF('GACE Math 201'!E919&gt;'ACT M to SAT M'!A$28,'ACT M to SAT M'!B$28,VLOOKUP(E919,'ACT M to SAT M'!A:B,2,FALSE))))</f>
        <v/>
      </c>
      <c r="G919" s="11" t="str">
        <f t="shared" si="127"/>
        <v/>
      </c>
      <c r="H919" s="11" t="str">
        <f t="shared" si="132"/>
        <v/>
      </c>
      <c r="I919" s="11" t="str">
        <f t="shared" si="128"/>
        <v/>
      </c>
      <c r="J919" s="11" t="str">
        <f t="shared" si="133"/>
        <v/>
      </c>
      <c r="K919" s="11" t="str">
        <f t="shared" si="129"/>
        <v/>
      </c>
      <c r="L919" s="11" t="str">
        <f t="shared" si="134"/>
        <v/>
      </c>
      <c r="M919" s="11" t="str">
        <f>IF('GACE Math 201'!B919="","",'SAT M to CBEST M'!$A$2+'SAT M to CBEST M'!$B$2*F919)</f>
        <v/>
      </c>
      <c r="N919" s="11" t="str">
        <f>IF('GACE Math 201'!B919="","", IF(M919&lt;20, 20, IF(M919&gt;80, 80, M919)))</f>
        <v/>
      </c>
    </row>
    <row r="920" spans="1:14" x14ac:dyDescent="0.25">
      <c r="A920" s="11">
        <v>919</v>
      </c>
      <c r="B920" s="30"/>
      <c r="C920" s="25" t="str">
        <f t="shared" si="126"/>
        <v/>
      </c>
      <c r="D920" s="25" t="str">
        <f t="shared" si="130"/>
        <v/>
      </c>
      <c r="E920" s="25" t="str">
        <f t="shared" si="131"/>
        <v/>
      </c>
      <c r="F920" s="11" t="str">
        <f>IF('GACE Math 201'!E920="","",IF('GACE Math 201'!E920&lt;'ACT M to SAT M'!$A$2,'ACT M to SAT M'!$B$2,IF('GACE Math 201'!E920&gt;'ACT M to SAT M'!A$28,'ACT M to SAT M'!B$28,VLOOKUP(E920,'ACT M to SAT M'!A:B,2,FALSE))))</f>
        <v/>
      </c>
      <c r="G920" s="11" t="str">
        <f t="shared" si="127"/>
        <v/>
      </c>
      <c r="H920" s="11" t="str">
        <f t="shared" si="132"/>
        <v/>
      </c>
      <c r="I920" s="11" t="str">
        <f t="shared" si="128"/>
        <v/>
      </c>
      <c r="J920" s="11" t="str">
        <f t="shared" si="133"/>
        <v/>
      </c>
      <c r="K920" s="11" t="str">
        <f t="shared" si="129"/>
        <v/>
      </c>
      <c r="L920" s="11" t="str">
        <f t="shared" si="134"/>
        <v/>
      </c>
      <c r="M920" s="11" t="str">
        <f>IF('GACE Math 201'!B920="","",'SAT M to CBEST M'!$A$2+'SAT M to CBEST M'!$B$2*F920)</f>
        <v/>
      </c>
      <c r="N920" s="11" t="str">
        <f>IF('GACE Math 201'!B920="","", IF(M920&lt;20, 20, IF(M920&gt;80, 80, M920)))</f>
        <v/>
      </c>
    </row>
    <row r="921" spans="1:14" x14ac:dyDescent="0.25">
      <c r="A921" s="11">
        <v>920</v>
      </c>
      <c r="B921" s="30"/>
      <c r="C921" s="25" t="str">
        <f t="shared" si="126"/>
        <v/>
      </c>
      <c r="D921" s="25" t="str">
        <f t="shared" si="130"/>
        <v/>
      </c>
      <c r="E921" s="25" t="str">
        <f t="shared" si="131"/>
        <v/>
      </c>
      <c r="F921" s="11" t="str">
        <f>IF('GACE Math 201'!E921="","",IF('GACE Math 201'!E921&lt;'ACT M to SAT M'!$A$2,'ACT M to SAT M'!$B$2,IF('GACE Math 201'!E921&gt;'ACT M to SAT M'!A$28,'ACT M to SAT M'!B$28,VLOOKUP(E921,'ACT M to SAT M'!A:B,2,FALSE))))</f>
        <v/>
      </c>
      <c r="G921" s="11" t="str">
        <f t="shared" si="127"/>
        <v/>
      </c>
      <c r="H921" s="11" t="str">
        <f t="shared" si="132"/>
        <v/>
      </c>
      <c r="I921" s="11" t="str">
        <f t="shared" si="128"/>
        <v/>
      </c>
      <c r="J921" s="11" t="str">
        <f t="shared" si="133"/>
        <v/>
      </c>
      <c r="K921" s="11" t="str">
        <f t="shared" si="129"/>
        <v/>
      </c>
      <c r="L921" s="11" t="str">
        <f t="shared" si="134"/>
        <v/>
      </c>
      <c r="M921" s="11" t="str">
        <f>IF('GACE Math 201'!B921="","",'SAT M to CBEST M'!$A$2+'SAT M to CBEST M'!$B$2*F921)</f>
        <v/>
      </c>
      <c r="N921" s="11" t="str">
        <f>IF('GACE Math 201'!B921="","", IF(M921&lt;20, 20, IF(M921&gt;80, 80, M921)))</f>
        <v/>
      </c>
    </row>
    <row r="922" spans="1:14" x14ac:dyDescent="0.25">
      <c r="A922" s="11">
        <v>921</v>
      </c>
      <c r="B922" s="30"/>
      <c r="C922" s="25" t="str">
        <f t="shared" si="126"/>
        <v/>
      </c>
      <c r="D922" s="25" t="str">
        <f t="shared" si="130"/>
        <v/>
      </c>
      <c r="E922" s="25" t="str">
        <f t="shared" si="131"/>
        <v/>
      </c>
      <c r="F922" s="11" t="str">
        <f>IF('GACE Math 201'!E922="","",IF('GACE Math 201'!E922&lt;'ACT M to SAT M'!$A$2,'ACT M to SAT M'!$B$2,IF('GACE Math 201'!E922&gt;'ACT M to SAT M'!A$28,'ACT M to SAT M'!B$28,VLOOKUP(E922,'ACT M to SAT M'!A:B,2,FALSE))))</f>
        <v/>
      </c>
      <c r="G922" s="11" t="str">
        <f t="shared" si="127"/>
        <v/>
      </c>
      <c r="H922" s="11" t="str">
        <f t="shared" si="132"/>
        <v/>
      </c>
      <c r="I922" s="11" t="str">
        <f t="shared" si="128"/>
        <v/>
      </c>
      <c r="J922" s="11" t="str">
        <f t="shared" si="133"/>
        <v/>
      </c>
      <c r="K922" s="11" t="str">
        <f t="shared" si="129"/>
        <v/>
      </c>
      <c r="L922" s="11" t="str">
        <f t="shared" si="134"/>
        <v/>
      </c>
      <c r="M922" s="11" t="str">
        <f>IF('GACE Math 201'!B922="","",'SAT M to CBEST M'!$A$2+'SAT M to CBEST M'!$B$2*F922)</f>
        <v/>
      </c>
      <c r="N922" s="11" t="str">
        <f>IF('GACE Math 201'!B922="","", IF(M922&lt;20, 20, IF(M922&gt;80, 80, M922)))</f>
        <v/>
      </c>
    </row>
    <row r="923" spans="1:14" x14ac:dyDescent="0.25">
      <c r="A923" s="11">
        <v>922</v>
      </c>
      <c r="B923" s="30"/>
      <c r="C923" s="25" t="str">
        <f t="shared" si="126"/>
        <v/>
      </c>
      <c r="D923" s="25" t="str">
        <f t="shared" si="130"/>
        <v/>
      </c>
      <c r="E923" s="25" t="str">
        <f t="shared" si="131"/>
        <v/>
      </c>
      <c r="F923" s="11" t="str">
        <f>IF('GACE Math 201'!E923="","",IF('GACE Math 201'!E923&lt;'ACT M to SAT M'!$A$2,'ACT M to SAT M'!$B$2,IF('GACE Math 201'!E923&gt;'ACT M to SAT M'!A$28,'ACT M to SAT M'!B$28,VLOOKUP(E923,'ACT M to SAT M'!A:B,2,FALSE))))</f>
        <v/>
      </c>
      <c r="G923" s="11" t="str">
        <f t="shared" si="127"/>
        <v/>
      </c>
      <c r="H923" s="11" t="str">
        <f t="shared" si="132"/>
        <v/>
      </c>
      <c r="I923" s="11" t="str">
        <f t="shared" si="128"/>
        <v/>
      </c>
      <c r="J923" s="11" t="str">
        <f t="shared" si="133"/>
        <v/>
      </c>
      <c r="K923" s="11" t="str">
        <f t="shared" si="129"/>
        <v/>
      </c>
      <c r="L923" s="11" t="str">
        <f t="shared" si="134"/>
        <v/>
      </c>
      <c r="M923" s="11" t="str">
        <f>IF('GACE Math 201'!B923="","",'SAT M to CBEST M'!$A$2+'SAT M to CBEST M'!$B$2*F923)</f>
        <v/>
      </c>
      <c r="N923" s="11" t="str">
        <f>IF('GACE Math 201'!B923="","", IF(M923&lt;20, 20, IF(M923&gt;80, 80, M923)))</f>
        <v/>
      </c>
    </row>
    <row r="924" spans="1:14" x14ac:dyDescent="0.25">
      <c r="A924" s="11">
        <v>923</v>
      </c>
      <c r="B924" s="30"/>
      <c r="C924" s="25" t="str">
        <f t="shared" si="126"/>
        <v/>
      </c>
      <c r="D924" s="25" t="str">
        <f t="shared" si="130"/>
        <v/>
      </c>
      <c r="E924" s="25" t="str">
        <f t="shared" si="131"/>
        <v/>
      </c>
      <c r="F924" s="11" t="str">
        <f>IF('GACE Math 201'!E924="","",IF('GACE Math 201'!E924&lt;'ACT M to SAT M'!$A$2,'ACT M to SAT M'!$B$2,IF('GACE Math 201'!E924&gt;'ACT M to SAT M'!A$28,'ACT M to SAT M'!B$28,VLOOKUP(E924,'ACT M to SAT M'!A:B,2,FALSE))))</f>
        <v/>
      </c>
      <c r="G924" s="11" t="str">
        <f t="shared" si="127"/>
        <v/>
      </c>
      <c r="H924" s="11" t="str">
        <f t="shared" si="132"/>
        <v/>
      </c>
      <c r="I924" s="11" t="str">
        <f t="shared" si="128"/>
        <v/>
      </c>
      <c r="J924" s="11" t="str">
        <f t="shared" si="133"/>
        <v/>
      </c>
      <c r="K924" s="11" t="str">
        <f t="shared" si="129"/>
        <v/>
      </c>
      <c r="L924" s="11" t="str">
        <f t="shared" si="134"/>
        <v/>
      </c>
      <c r="M924" s="11" t="str">
        <f>IF('GACE Math 201'!B924="","",'SAT M to CBEST M'!$A$2+'SAT M to CBEST M'!$B$2*F924)</f>
        <v/>
      </c>
      <c r="N924" s="11" t="str">
        <f>IF('GACE Math 201'!B924="","", IF(M924&lt;20, 20, IF(M924&gt;80, 80, M924)))</f>
        <v/>
      </c>
    </row>
    <row r="925" spans="1:14" x14ac:dyDescent="0.25">
      <c r="A925" s="11">
        <v>924</v>
      </c>
      <c r="B925" s="30"/>
      <c r="C925" s="25" t="str">
        <f t="shared" si="126"/>
        <v/>
      </c>
      <c r="D925" s="25" t="str">
        <f t="shared" si="130"/>
        <v/>
      </c>
      <c r="E925" s="25" t="str">
        <f t="shared" si="131"/>
        <v/>
      </c>
      <c r="F925" s="11" t="str">
        <f>IF('GACE Math 201'!E925="","",IF('GACE Math 201'!E925&lt;'ACT M to SAT M'!$A$2,'ACT M to SAT M'!$B$2,IF('GACE Math 201'!E925&gt;'ACT M to SAT M'!A$28,'ACT M to SAT M'!B$28,VLOOKUP(E925,'ACT M to SAT M'!A:B,2,FALSE))))</f>
        <v/>
      </c>
      <c r="G925" s="11" t="str">
        <f t="shared" si="127"/>
        <v/>
      </c>
      <c r="H925" s="11" t="str">
        <f t="shared" si="132"/>
        <v/>
      </c>
      <c r="I925" s="11" t="str">
        <f t="shared" si="128"/>
        <v/>
      </c>
      <c r="J925" s="11" t="str">
        <f t="shared" si="133"/>
        <v/>
      </c>
      <c r="K925" s="11" t="str">
        <f t="shared" si="129"/>
        <v/>
      </c>
      <c r="L925" s="11" t="str">
        <f t="shared" si="134"/>
        <v/>
      </c>
      <c r="M925" s="11" t="str">
        <f>IF('GACE Math 201'!B925="","",'SAT M to CBEST M'!$A$2+'SAT M to CBEST M'!$B$2*F925)</f>
        <v/>
      </c>
      <c r="N925" s="11" t="str">
        <f>IF('GACE Math 201'!B925="","", IF(M925&lt;20, 20, IF(M925&gt;80, 80, M925)))</f>
        <v/>
      </c>
    </row>
    <row r="926" spans="1:14" x14ac:dyDescent="0.25">
      <c r="A926" s="11">
        <v>925</v>
      </c>
      <c r="B926" s="30"/>
      <c r="C926" s="25" t="str">
        <f t="shared" si="126"/>
        <v/>
      </c>
      <c r="D926" s="25" t="str">
        <f t="shared" si="130"/>
        <v/>
      </c>
      <c r="E926" s="25" t="str">
        <f t="shared" si="131"/>
        <v/>
      </c>
      <c r="F926" s="11" t="str">
        <f>IF('GACE Math 201'!E926="","",IF('GACE Math 201'!E926&lt;'ACT M to SAT M'!$A$2,'ACT M to SAT M'!$B$2,IF('GACE Math 201'!E926&gt;'ACT M to SAT M'!A$28,'ACT M to SAT M'!B$28,VLOOKUP(E926,'ACT M to SAT M'!A:B,2,FALSE))))</f>
        <v/>
      </c>
      <c r="G926" s="11" t="str">
        <f t="shared" si="127"/>
        <v/>
      </c>
      <c r="H926" s="11" t="str">
        <f t="shared" si="132"/>
        <v/>
      </c>
      <c r="I926" s="11" t="str">
        <f t="shared" si="128"/>
        <v/>
      </c>
      <c r="J926" s="11" t="str">
        <f t="shared" si="133"/>
        <v/>
      </c>
      <c r="K926" s="11" t="str">
        <f t="shared" si="129"/>
        <v/>
      </c>
      <c r="L926" s="11" t="str">
        <f t="shared" si="134"/>
        <v/>
      </c>
      <c r="M926" s="11" t="str">
        <f>IF('GACE Math 201'!B926="","",'SAT M to CBEST M'!$A$2+'SAT M to CBEST M'!$B$2*F926)</f>
        <v/>
      </c>
      <c r="N926" s="11" t="str">
        <f>IF('GACE Math 201'!B926="","", IF(M926&lt;20, 20, IF(M926&gt;80, 80, M926)))</f>
        <v/>
      </c>
    </row>
    <row r="927" spans="1:14" x14ac:dyDescent="0.25">
      <c r="A927" s="11">
        <v>926</v>
      </c>
      <c r="B927" s="30"/>
      <c r="C927" s="25" t="str">
        <f t="shared" si="126"/>
        <v/>
      </c>
      <c r="D927" s="25" t="str">
        <f t="shared" si="130"/>
        <v/>
      </c>
      <c r="E927" s="25" t="str">
        <f t="shared" si="131"/>
        <v/>
      </c>
      <c r="F927" s="11" t="str">
        <f>IF('GACE Math 201'!E927="","",IF('GACE Math 201'!E927&lt;'ACT M to SAT M'!$A$2,'ACT M to SAT M'!$B$2,IF('GACE Math 201'!E927&gt;'ACT M to SAT M'!A$28,'ACT M to SAT M'!B$28,VLOOKUP(E927,'ACT M to SAT M'!A:B,2,FALSE))))</f>
        <v/>
      </c>
      <c r="G927" s="11" t="str">
        <f t="shared" si="127"/>
        <v/>
      </c>
      <c r="H927" s="11" t="str">
        <f t="shared" si="132"/>
        <v/>
      </c>
      <c r="I927" s="11" t="str">
        <f t="shared" si="128"/>
        <v/>
      </c>
      <c r="J927" s="11" t="str">
        <f t="shared" si="133"/>
        <v/>
      </c>
      <c r="K927" s="11" t="str">
        <f t="shared" si="129"/>
        <v/>
      </c>
      <c r="L927" s="11" t="str">
        <f t="shared" si="134"/>
        <v/>
      </c>
      <c r="M927" s="11" t="str">
        <f>IF('GACE Math 201'!B927="","",'SAT M to CBEST M'!$A$2+'SAT M to CBEST M'!$B$2*F927)</f>
        <v/>
      </c>
      <c r="N927" s="11" t="str">
        <f>IF('GACE Math 201'!B927="","", IF(M927&lt;20, 20, IF(M927&gt;80, 80, M927)))</f>
        <v/>
      </c>
    </row>
    <row r="928" spans="1:14" x14ac:dyDescent="0.25">
      <c r="A928" s="11">
        <v>927</v>
      </c>
      <c r="B928" s="30"/>
      <c r="C928" s="25" t="str">
        <f t="shared" si="126"/>
        <v/>
      </c>
      <c r="D928" s="25" t="str">
        <f t="shared" si="130"/>
        <v/>
      </c>
      <c r="E928" s="25" t="str">
        <f t="shared" si="131"/>
        <v/>
      </c>
      <c r="F928" s="11" t="str">
        <f>IF('GACE Math 201'!E928="","",IF('GACE Math 201'!E928&lt;'ACT M to SAT M'!$A$2,'ACT M to SAT M'!$B$2,IF('GACE Math 201'!E928&gt;'ACT M to SAT M'!A$28,'ACT M to SAT M'!B$28,VLOOKUP(E928,'ACT M to SAT M'!A:B,2,FALSE))))</f>
        <v/>
      </c>
      <c r="G928" s="11" t="str">
        <f t="shared" si="127"/>
        <v/>
      </c>
      <c r="H928" s="11" t="str">
        <f t="shared" si="132"/>
        <v/>
      </c>
      <c r="I928" s="11" t="str">
        <f t="shared" si="128"/>
        <v/>
      </c>
      <c r="J928" s="11" t="str">
        <f t="shared" si="133"/>
        <v/>
      </c>
      <c r="K928" s="11" t="str">
        <f t="shared" si="129"/>
        <v/>
      </c>
      <c r="L928" s="11" t="str">
        <f t="shared" si="134"/>
        <v/>
      </c>
      <c r="M928" s="11" t="str">
        <f>IF('GACE Math 201'!B928="","",'SAT M to CBEST M'!$A$2+'SAT M to CBEST M'!$B$2*F928)</f>
        <v/>
      </c>
      <c r="N928" s="11" t="str">
        <f>IF('GACE Math 201'!B928="","", IF(M928&lt;20, 20, IF(M928&gt;80, 80, M928)))</f>
        <v/>
      </c>
    </row>
    <row r="929" spans="1:14" x14ac:dyDescent="0.25">
      <c r="A929" s="11">
        <v>928</v>
      </c>
      <c r="B929" s="30"/>
      <c r="C929" s="25" t="str">
        <f t="shared" si="126"/>
        <v/>
      </c>
      <c r="D929" s="25" t="str">
        <f t="shared" si="130"/>
        <v/>
      </c>
      <c r="E929" s="25" t="str">
        <f t="shared" si="131"/>
        <v/>
      </c>
      <c r="F929" s="11" t="str">
        <f>IF('GACE Math 201'!E929="","",IF('GACE Math 201'!E929&lt;'ACT M to SAT M'!$A$2,'ACT M to SAT M'!$B$2,IF('GACE Math 201'!E929&gt;'ACT M to SAT M'!A$28,'ACT M to SAT M'!B$28,VLOOKUP(E929,'ACT M to SAT M'!A:B,2,FALSE))))</f>
        <v/>
      </c>
      <c r="G929" s="11" t="str">
        <f t="shared" si="127"/>
        <v/>
      </c>
      <c r="H929" s="11" t="str">
        <f t="shared" si="132"/>
        <v/>
      </c>
      <c r="I929" s="11" t="str">
        <f t="shared" si="128"/>
        <v/>
      </c>
      <c r="J929" s="11" t="str">
        <f t="shared" si="133"/>
        <v/>
      </c>
      <c r="K929" s="11" t="str">
        <f t="shared" si="129"/>
        <v/>
      </c>
      <c r="L929" s="11" t="str">
        <f t="shared" si="134"/>
        <v/>
      </c>
      <c r="M929" s="11" t="str">
        <f>IF('GACE Math 201'!B929="","",'SAT M to CBEST M'!$A$2+'SAT M to CBEST M'!$B$2*F929)</f>
        <v/>
      </c>
      <c r="N929" s="11" t="str">
        <f>IF('GACE Math 201'!B929="","", IF(M929&lt;20, 20, IF(M929&gt;80, 80, M929)))</f>
        <v/>
      </c>
    </row>
    <row r="930" spans="1:14" x14ac:dyDescent="0.25">
      <c r="A930" s="11">
        <v>929</v>
      </c>
      <c r="B930" s="30"/>
      <c r="C930" s="25" t="str">
        <f t="shared" si="126"/>
        <v/>
      </c>
      <c r="D930" s="25" t="str">
        <f t="shared" si="130"/>
        <v/>
      </c>
      <c r="E930" s="25" t="str">
        <f t="shared" si="131"/>
        <v/>
      </c>
      <c r="F930" s="11" t="str">
        <f>IF('GACE Math 201'!E930="","",IF('GACE Math 201'!E930&lt;'ACT M to SAT M'!$A$2,'ACT M to SAT M'!$B$2,IF('GACE Math 201'!E930&gt;'ACT M to SAT M'!A$28,'ACT M to SAT M'!B$28,VLOOKUP(E930,'ACT M to SAT M'!A:B,2,FALSE))))</f>
        <v/>
      </c>
      <c r="G930" s="11" t="str">
        <f t="shared" si="127"/>
        <v/>
      </c>
      <c r="H930" s="11" t="str">
        <f t="shared" si="132"/>
        <v/>
      </c>
      <c r="I930" s="11" t="str">
        <f t="shared" si="128"/>
        <v/>
      </c>
      <c r="J930" s="11" t="str">
        <f t="shared" si="133"/>
        <v/>
      </c>
      <c r="K930" s="11" t="str">
        <f t="shared" si="129"/>
        <v/>
      </c>
      <c r="L930" s="11" t="str">
        <f t="shared" si="134"/>
        <v/>
      </c>
      <c r="M930" s="11" t="str">
        <f>IF('GACE Math 201'!B930="","",'SAT M to CBEST M'!$A$2+'SAT M to CBEST M'!$B$2*F930)</f>
        <v/>
      </c>
      <c r="N930" s="11" t="str">
        <f>IF('GACE Math 201'!B930="","", IF(M930&lt;20, 20, IF(M930&gt;80, 80, M930)))</f>
        <v/>
      </c>
    </row>
    <row r="931" spans="1:14" x14ac:dyDescent="0.25">
      <c r="A931" s="11">
        <v>930</v>
      </c>
      <c r="B931" s="30"/>
      <c r="C931" s="25" t="str">
        <f t="shared" si="126"/>
        <v/>
      </c>
      <c r="D931" s="25" t="str">
        <f t="shared" si="130"/>
        <v/>
      </c>
      <c r="E931" s="25" t="str">
        <f t="shared" si="131"/>
        <v/>
      </c>
      <c r="F931" s="11" t="str">
        <f>IF('GACE Math 201'!E931="","",IF('GACE Math 201'!E931&lt;'ACT M to SAT M'!$A$2,'ACT M to SAT M'!$B$2,IF('GACE Math 201'!E931&gt;'ACT M to SAT M'!A$28,'ACT M to SAT M'!B$28,VLOOKUP(E931,'ACT M to SAT M'!A:B,2,FALSE))))</f>
        <v/>
      </c>
      <c r="G931" s="11" t="str">
        <f t="shared" si="127"/>
        <v/>
      </c>
      <c r="H931" s="11" t="str">
        <f t="shared" si="132"/>
        <v/>
      </c>
      <c r="I931" s="11" t="str">
        <f t="shared" si="128"/>
        <v/>
      </c>
      <c r="J931" s="11" t="str">
        <f t="shared" si="133"/>
        <v/>
      </c>
      <c r="K931" s="11" t="str">
        <f t="shared" si="129"/>
        <v/>
      </c>
      <c r="L931" s="11" t="str">
        <f t="shared" si="134"/>
        <v/>
      </c>
      <c r="M931" s="11" t="str">
        <f>IF('GACE Math 201'!B931="","",'SAT M to CBEST M'!$A$2+'SAT M to CBEST M'!$B$2*F931)</f>
        <v/>
      </c>
      <c r="N931" s="11" t="str">
        <f>IF('GACE Math 201'!B931="","", IF(M931&lt;20, 20, IF(M931&gt;80, 80, M931)))</f>
        <v/>
      </c>
    </row>
    <row r="932" spans="1:14" x14ac:dyDescent="0.25">
      <c r="A932" s="11">
        <v>931</v>
      </c>
      <c r="B932" s="30"/>
      <c r="C932" s="25" t="str">
        <f t="shared" si="126"/>
        <v/>
      </c>
      <c r="D932" s="25" t="str">
        <f t="shared" si="130"/>
        <v/>
      </c>
      <c r="E932" s="25" t="str">
        <f t="shared" si="131"/>
        <v/>
      </c>
      <c r="F932" s="11" t="str">
        <f>IF('GACE Math 201'!E932="","",IF('GACE Math 201'!E932&lt;'ACT M to SAT M'!$A$2,'ACT M to SAT M'!$B$2,IF('GACE Math 201'!E932&gt;'ACT M to SAT M'!A$28,'ACT M to SAT M'!B$28,VLOOKUP(E932,'ACT M to SAT M'!A:B,2,FALSE))))</f>
        <v/>
      </c>
      <c r="G932" s="11" t="str">
        <f t="shared" si="127"/>
        <v/>
      </c>
      <c r="H932" s="11" t="str">
        <f t="shared" si="132"/>
        <v/>
      </c>
      <c r="I932" s="11" t="str">
        <f t="shared" si="128"/>
        <v/>
      </c>
      <c r="J932" s="11" t="str">
        <f t="shared" si="133"/>
        <v/>
      </c>
      <c r="K932" s="11" t="str">
        <f t="shared" si="129"/>
        <v/>
      </c>
      <c r="L932" s="11" t="str">
        <f t="shared" si="134"/>
        <v/>
      </c>
      <c r="M932" s="11" t="str">
        <f>IF('GACE Math 201'!B932="","",'SAT M to CBEST M'!$A$2+'SAT M to CBEST M'!$B$2*F932)</f>
        <v/>
      </c>
      <c r="N932" s="11" t="str">
        <f>IF('GACE Math 201'!B932="","", IF(M932&lt;20, 20, IF(M932&gt;80, 80, M932)))</f>
        <v/>
      </c>
    </row>
    <row r="933" spans="1:14" x14ac:dyDescent="0.25">
      <c r="A933" s="11">
        <v>932</v>
      </c>
      <c r="B933" s="30"/>
      <c r="C933" s="25" t="str">
        <f t="shared" si="126"/>
        <v/>
      </c>
      <c r="D933" s="25" t="str">
        <f t="shared" si="130"/>
        <v/>
      </c>
      <c r="E933" s="25" t="str">
        <f t="shared" si="131"/>
        <v/>
      </c>
      <c r="F933" s="11" t="str">
        <f>IF('GACE Math 201'!E933="","",IF('GACE Math 201'!E933&lt;'ACT M to SAT M'!$A$2,'ACT M to SAT M'!$B$2,IF('GACE Math 201'!E933&gt;'ACT M to SAT M'!A$28,'ACT M to SAT M'!B$28,VLOOKUP(E933,'ACT M to SAT M'!A:B,2,FALSE))))</f>
        <v/>
      </c>
      <c r="G933" s="11" t="str">
        <f t="shared" si="127"/>
        <v/>
      </c>
      <c r="H933" s="11" t="str">
        <f t="shared" si="132"/>
        <v/>
      </c>
      <c r="I933" s="11" t="str">
        <f t="shared" si="128"/>
        <v/>
      </c>
      <c r="J933" s="11" t="str">
        <f t="shared" si="133"/>
        <v/>
      </c>
      <c r="K933" s="11" t="str">
        <f t="shared" si="129"/>
        <v/>
      </c>
      <c r="L933" s="11" t="str">
        <f t="shared" si="134"/>
        <v/>
      </c>
      <c r="M933" s="11" t="str">
        <f>IF('GACE Math 201'!B933="","",'SAT M to CBEST M'!$A$2+'SAT M to CBEST M'!$B$2*F933)</f>
        <v/>
      </c>
      <c r="N933" s="11" t="str">
        <f>IF('GACE Math 201'!B933="","", IF(M933&lt;20, 20, IF(M933&gt;80, 80, M933)))</f>
        <v/>
      </c>
    </row>
    <row r="934" spans="1:14" x14ac:dyDescent="0.25">
      <c r="A934" s="11">
        <v>933</v>
      </c>
      <c r="B934" s="30"/>
      <c r="C934" s="25" t="str">
        <f t="shared" si="126"/>
        <v/>
      </c>
      <c r="D934" s="25" t="str">
        <f t="shared" si="130"/>
        <v/>
      </c>
      <c r="E934" s="25" t="str">
        <f t="shared" si="131"/>
        <v/>
      </c>
      <c r="F934" s="11" t="str">
        <f>IF('GACE Math 201'!E934="","",IF('GACE Math 201'!E934&lt;'ACT M to SAT M'!$A$2,'ACT M to SAT M'!$B$2,IF('GACE Math 201'!E934&gt;'ACT M to SAT M'!A$28,'ACT M to SAT M'!B$28,VLOOKUP(E934,'ACT M to SAT M'!A:B,2,FALSE))))</f>
        <v/>
      </c>
      <c r="G934" s="11" t="str">
        <f t="shared" si="127"/>
        <v/>
      </c>
      <c r="H934" s="11" t="str">
        <f t="shared" si="132"/>
        <v/>
      </c>
      <c r="I934" s="11" t="str">
        <f t="shared" si="128"/>
        <v/>
      </c>
      <c r="J934" s="11" t="str">
        <f t="shared" si="133"/>
        <v/>
      </c>
      <c r="K934" s="11" t="str">
        <f t="shared" si="129"/>
        <v/>
      </c>
      <c r="L934" s="11" t="str">
        <f t="shared" si="134"/>
        <v/>
      </c>
      <c r="M934" s="11" t="str">
        <f>IF('GACE Math 201'!B934="","",'SAT M to CBEST M'!$A$2+'SAT M to CBEST M'!$B$2*F934)</f>
        <v/>
      </c>
      <c r="N934" s="11" t="str">
        <f>IF('GACE Math 201'!B934="","", IF(M934&lt;20, 20, IF(M934&gt;80, 80, M934)))</f>
        <v/>
      </c>
    </row>
    <row r="935" spans="1:14" x14ac:dyDescent="0.25">
      <c r="A935" s="11">
        <v>934</v>
      </c>
      <c r="B935" s="30"/>
      <c r="C935" s="25" t="str">
        <f t="shared" si="126"/>
        <v/>
      </c>
      <c r="D935" s="25" t="str">
        <f t="shared" si="130"/>
        <v/>
      </c>
      <c r="E935" s="25" t="str">
        <f t="shared" si="131"/>
        <v/>
      </c>
      <c r="F935" s="11" t="str">
        <f>IF('GACE Math 201'!E935="","",IF('GACE Math 201'!E935&lt;'ACT M to SAT M'!$A$2,'ACT M to SAT M'!$B$2,IF('GACE Math 201'!E935&gt;'ACT M to SAT M'!A$28,'ACT M to SAT M'!B$28,VLOOKUP(E935,'ACT M to SAT M'!A:B,2,FALSE))))</f>
        <v/>
      </c>
      <c r="G935" s="11" t="str">
        <f t="shared" si="127"/>
        <v/>
      </c>
      <c r="H935" s="11" t="str">
        <f t="shared" si="132"/>
        <v/>
      </c>
      <c r="I935" s="11" t="str">
        <f t="shared" si="128"/>
        <v/>
      </c>
      <c r="J935" s="11" t="str">
        <f t="shared" si="133"/>
        <v/>
      </c>
      <c r="K935" s="11" t="str">
        <f t="shared" si="129"/>
        <v/>
      </c>
      <c r="L935" s="11" t="str">
        <f t="shared" si="134"/>
        <v/>
      </c>
      <c r="M935" s="11" t="str">
        <f>IF('GACE Math 201'!B935="","",'SAT M to CBEST M'!$A$2+'SAT M to CBEST M'!$B$2*F935)</f>
        <v/>
      </c>
      <c r="N935" s="11" t="str">
        <f>IF('GACE Math 201'!B935="","", IF(M935&lt;20, 20, IF(M935&gt;80, 80, M935)))</f>
        <v/>
      </c>
    </row>
    <row r="936" spans="1:14" x14ac:dyDescent="0.25">
      <c r="A936" s="11">
        <v>935</v>
      </c>
      <c r="B936" s="30"/>
      <c r="C936" s="25" t="str">
        <f t="shared" si="126"/>
        <v/>
      </c>
      <c r="D936" s="25" t="str">
        <f t="shared" si="130"/>
        <v/>
      </c>
      <c r="E936" s="25" t="str">
        <f t="shared" si="131"/>
        <v/>
      </c>
      <c r="F936" s="11" t="str">
        <f>IF('GACE Math 201'!E936="","",IF('GACE Math 201'!E936&lt;'ACT M to SAT M'!$A$2,'ACT M to SAT M'!$B$2,IF('GACE Math 201'!E936&gt;'ACT M to SAT M'!A$28,'ACT M to SAT M'!B$28,VLOOKUP(E936,'ACT M to SAT M'!A:B,2,FALSE))))</f>
        <v/>
      </c>
      <c r="G936" s="11" t="str">
        <f t="shared" si="127"/>
        <v/>
      </c>
      <c r="H936" s="11" t="str">
        <f t="shared" si="132"/>
        <v/>
      </c>
      <c r="I936" s="11" t="str">
        <f t="shared" si="128"/>
        <v/>
      </c>
      <c r="J936" s="11" t="str">
        <f t="shared" si="133"/>
        <v/>
      </c>
      <c r="K936" s="11" t="str">
        <f t="shared" si="129"/>
        <v/>
      </c>
      <c r="L936" s="11" t="str">
        <f t="shared" si="134"/>
        <v/>
      </c>
      <c r="M936" s="11" t="str">
        <f>IF('GACE Math 201'!B936="","",'SAT M to CBEST M'!$A$2+'SAT M to CBEST M'!$B$2*F936)</f>
        <v/>
      </c>
      <c r="N936" s="11" t="str">
        <f>IF('GACE Math 201'!B936="","", IF(M936&lt;20, 20, IF(M936&gt;80, 80, M936)))</f>
        <v/>
      </c>
    </row>
    <row r="937" spans="1:14" x14ac:dyDescent="0.25">
      <c r="A937" s="11">
        <v>936</v>
      </c>
      <c r="B937" s="30"/>
      <c r="C937" s="25" t="str">
        <f t="shared" si="126"/>
        <v/>
      </c>
      <c r="D937" s="25" t="str">
        <f t="shared" si="130"/>
        <v/>
      </c>
      <c r="E937" s="25" t="str">
        <f t="shared" si="131"/>
        <v/>
      </c>
      <c r="F937" s="11" t="str">
        <f>IF('GACE Math 201'!E937="","",IF('GACE Math 201'!E937&lt;'ACT M to SAT M'!$A$2,'ACT M to SAT M'!$B$2,IF('GACE Math 201'!E937&gt;'ACT M to SAT M'!A$28,'ACT M to SAT M'!B$28,VLOOKUP(E937,'ACT M to SAT M'!A:B,2,FALSE))))</f>
        <v/>
      </c>
      <c r="G937" s="11" t="str">
        <f t="shared" si="127"/>
        <v/>
      </c>
      <c r="H937" s="11" t="str">
        <f t="shared" si="132"/>
        <v/>
      </c>
      <c r="I937" s="11" t="str">
        <f t="shared" si="128"/>
        <v/>
      </c>
      <c r="J937" s="11" t="str">
        <f t="shared" si="133"/>
        <v/>
      </c>
      <c r="K937" s="11" t="str">
        <f t="shared" si="129"/>
        <v/>
      </c>
      <c r="L937" s="11" t="str">
        <f t="shared" si="134"/>
        <v/>
      </c>
      <c r="M937" s="11" t="str">
        <f>IF('GACE Math 201'!B937="","",'SAT M to CBEST M'!$A$2+'SAT M to CBEST M'!$B$2*F937)</f>
        <v/>
      </c>
      <c r="N937" s="11" t="str">
        <f>IF('GACE Math 201'!B937="","", IF(M937&lt;20, 20, IF(M937&gt;80, 80, M937)))</f>
        <v/>
      </c>
    </row>
    <row r="938" spans="1:14" x14ac:dyDescent="0.25">
      <c r="A938" s="11">
        <v>937</v>
      </c>
      <c r="B938" s="30"/>
      <c r="C938" s="25" t="str">
        <f t="shared" si="126"/>
        <v/>
      </c>
      <c r="D938" s="25" t="str">
        <f t="shared" si="130"/>
        <v/>
      </c>
      <c r="E938" s="25" t="str">
        <f t="shared" si="131"/>
        <v/>
      </c>
      <c r="F938" s="11" t="str">
        <f>IF('GACE Math 201'!E938="","",IF('GACE Math 201'!E938&lt;'ACT M to SAT M'!$A$2,'ACT M to SAT M'!$B$2,IF('GACE Math 201'!E938&gt;'ACT M to SAT M'!A$28,'ACT M to SAT M'!B$28,VLOOKUP(E938,'ACT M to SAT M'!A:B,2,FALSE))))</f>
        <v/>
      </c>
      <c r="G938" s="11" t="str">
        <f t="shared" si="127"/>
        <v/>
      </c>
      <c r="H938" s="11" t="str">
        <f t="shared" si="132"/>
        <v/>
      </c>
      <c r="I938" s="11" t="str">
        <f t="shared" si="128"/>
        <v/>
      </c>
      <c r="J938" s="11" t="str">
        <f t="shared" si="133"/>
        <v/>
      </c>
      <c r="K938" s="11" t="str">
        <f t="shared" si="129"/>
        <v/>
      </c>
      <c r="L938" s="11" t="str">
        <f t="shared" si="134"/>
        <v/>
      </c>
      <c r="M938" s="11" t="str">
        <f>IF('GACE Math 201'!B938="","",'SAT M to CBEST M'!$A$2+'SAT M to CBEST M'!$B$2*F938)</f>
        <v/>
      </c>
      <c r="N938" s="11" t="str">
        <f>IF('GACE Math 201'!B938="","", IF(M938&lt;20, 20, IF(M938&gt;80, 80, M938)))</f>
        <v/>
      </c>
    </row>
    <row r="939" spans="1:14" x14ac:dyDescent="0.25">
      <c r="A939" s="11">
        <v>938</v>
      </c>
      <c r="B939" s="30"/>
      <c r="C939" s="25" t="str">
        <f t="shared" si="126"/>
        <v/>
      </c>
      <c r="D939" s="25" t="str">
        <f t="shared" si="130"/>
        <v/>
      </c>
      <c r="E939" s="25" t="str">
        <f t="shared" si="131"/>
        <v/>
      </c>
      <c r="F939" s="11" t="str">
        <f>IF('GACE Math 201'!E939="","",IF('GACE Math 201'!E939&lt;'ACT M to SAT M'!$A$2,'ACT M to SAT M'!$B$2,IF('GACE Math 201'!E939&gt;'ACT M to SAT M'!A$28,'ACT M to SAT M'!B$28,VLOOKUP(E939,'ACT M to SAT M'!A:B,2,FALSE))))</f>
        <v/>
      </c>
      <c r="G939" s="11" t="str">
        <f t="shared" si="127"/>
        <v/>
      </c>
      <c r="H939" s="11" t="str">
        <f t="shared" si="132"/>
        <v/>
      </c>
      <c r="I939" s="11" t="str">
        <f t="shared" si="128"/>
        <v/>
      </c>
      <c r="J939" s="11" t="str">
        <f t="shared" si="133"/>
        <v/>
      </c>
      <c r="K939" s="11" t="str">
        <f t="shared" si="129"/>
        <v/>
      </c>
      <c r="L939" s="11" t="str">
        <f t="shared" si="134"/>
        <v/>
      </c>
      <c r="M939" s="11" t="str">
        <f>IF('GACE Math 201'!B939="","",'SAT M to CBEST M'!$A$2+'SAT M to CBEST M'!$B$2*F939)</f>
        <v/>
      </c>
      <c r="N939" s="11" t="str">
        <f>IF('GACE Math 201'!B939="","", IF(M939&lt;20, 20, IF(M939&gt;80, 80, M939)))</f>
        <v/>
      </c>
    </row>
    <row r="940" spans="1:14" x14ac:dyDescent="0.25">
      <c r="A940" s="11">
        <v>939</v>
      </c>
      <c r="B940" s="30"/>
      <c r="C940" s="25" t="str">
        <f t="shared" si="126"/>
        <v/>
      </c>
      <c r="D940" s="25" t="str">
        <f t="shared" si="130"/>
        <v/>
      </c>
      <c r="E940" s="25" t="str">
        <f t="shared" si="131"/>
        <v/>
      </c>
      <c r="F940" s="11" t="str">
        <f>IF('GACE Math 201'!E940="","",IF('GACE Math 201'!E940&lt;'ACT M to SAT M'!$A$2,'ACT M to SAT M'!$B$2,IF('GACE Math 201'!E940&gt;'ACT M to SAT M'!A$28,'ACT M to SAT M'!B$28,VLOOKUP(E940,'ACT M to SAT M'!A:B,2,FALSE))))</f>
        <v/>
      </c>
      <c r="G940" s="11" t="str">
        <f t="shared" si="127"/>
        <v/>
      </c>
      <c r="H940" s="11" t="str">
        <f t="shared" si="132"/>
        <v/>
      </c>
      <c r="I940" s="11" t="str">
        <f t="shared" si="128"/>
        <v/>
      </c>
      <c r="J940" s="11" t="str">
        <f t="shared" si="133"/>
        <v/>
      </c>
      <c r="K940" s="11" t="str">
        <f t="shared" si="129"/>
        <v/>
      </c>
      <c r="L940" s="11" t="str">
        <f t="shared" si="134"/>
        <v/>
      </c>
      <c r="M940" s="11" t="str">
        <f>IF('GACE Math 201'!B940="","",'SAT M to CBEST M'!$A$2+'SAT M to CBEST M'!$B$2*F940)</f>
        <v/>
      </c>
      <c r="N940" s="11" t="str">
        <f>IF('GACE Math 201'!B940="","", IF(M940&lt;20, 20, IF(M940&gt;80, 80, M940)))</f>
        <v/>
      </c>
    </row>
    <row r="941" spans="1:14" x14ac:dyDescent="0.25">
      <c r="A941" s="11">
        <v>940</v>
      </c>
      <c r="B941" s="30"/>
      <c r="C941" s="25" t="str">
        <f t="shared" si="126"/>
        <v/>
      </c>
      <c r="D941" s="25" t="str">
        <f t="shared" si="130"/>
        <v/>
      </c>
      <c r="E941" s="25" t="str">
        <f t="shared" si="131"/>
        <v/>
      </c>
      <c r="F941" s="11" t="str">
        <f>IF('GACE Math 201'!E941="","",IF('GACE Math 201'!E941&lt;'ACT M to SAT M'!$A$2,'ACT M to SAT M'!$B$2,IF('GACE Math 201'!E941&gt;'ACT M to SAT M'!A$28,'ACT M to SAT M'!B$28,VLOOKUP(E941,'ACT M to SAT M'!A:B,2,FALSE))))</f>
        <v/>
      </c>
      <c r="G941" s="11" t="str">
        <f t="shared" si="127"/>
        <v/>
      </c>
      <c r="H941" s="11" t="str">
        <f t="shared" si="132"/>
        <v/>
      </c>
      <c r="I941" s="11" t="str">
        <f t="shared" si="128"/>
        <v/>
      </c>
      <c r="J941" s="11" t="str">
        <f t="shared" si="133"/>
        <v/>
      </c>
      <c r="K941" s="11" t="str">
        <f t="shared" si="129"/>
        <v/>
      </c>
      <c r="L941" s="11" t="str">
        <f t="shared" si="134"/>
        <v/>
      </c>
      <c r="M941" s="11" t="str">
        <f>IF('GACE Math 201'!B941="","",'SAT M to CBEST M'!$A$2+'SAT M to CBEST M'!$B$2*F941)</f>
        <v/>
      </c>
      <c r="N941" s="11" t="str">
        <f>IF('GACE Math 201'!B941="","", IF(M941&lt;20, 20, IF(M941&gt;80, 80, M941)))</f>
        <v/>
      </c>
    </row>
    <row r="942" spans="1:14" x14ac:dyDescent="0.25">
      <c r="A942" s="11">
        <v>941</v>
      </c>
      <c r="B942" s="30"/>
      <c r="C942" s="25" t="str">
        <f t="shared" si="126"/>
        <v/>
      </c>
      <c r="D942" s="25" t="str">
        <f t="shared" si="130"/>
        <v/>
      </c>
      <c r="E942" s="25" t="str">
        <f t="shared" si="131"/>
        <v/>
      </c>
      <c r="F942" s="11" t="str">
        <f>IF('GACE Math 201'!E942="","",IF('GACE Math 201'!E942&lt;'ACT M to SAT M'!$A$2,'ACT M to SAT M'!$B$2,IF('GACE Math 201'!E942&gt;'ACT M to SAT M'!A$28,'ACT M to SAT M'!B$28,VLOOKUP(E942,'ACT M to SAT M'!A:B,2,FALSE))))</f>
        <v/>
      </c>
      <c r="G942" s="11" t="str">
        <f t="shared" si="127"/>
        <v/>
      </c>
      <c r="H942" s="11" t="str">
        <f t="shared" si="132"/>
        <v/>
      </c>
      <c r="I942" s="11" t="str">
        <f t="shared" si="128"/>
        <v/>
      </c>
      <c r="J942" s="11" t="str">
        <f t="shared" si="133"/>
        <v/>
      </c>
      <c r="K942" s="11" t="str">
        <f t="shared" si="129"/>
        <v/>
      </c>
      <c r="L942" s="11" t="str">
        <f t="shared" si="134"/>
        <v/>
      </c>
      <c r="M942" s="11" t="str">
        <f>IF('GACE Math 201'!B942="","",'SAT M to CBEST M'!$A$2+'SAT M to CBEST M'!$B$2*F942)</f>
        <v/>
      </c>
      <c r="N942" s="11" t="str">
        <f>IF('GACE Math 201'!B942="","", IF(M942&lt;20, 20, IF(M942&gt;80, 80, M942)))</f>
        <v/>
      </c>
    </row>
    <row r="943" spans="1:14" x14ac:dyDescent="0.25">
      <c r="A943" s="11">
        <v>942</v>
      </c>
      <c r="B943" s="30"/>
      <c r="C943" s="25" t="str">
        <f t="shared" si="126"/>
        <v/>
      </c>
      <c r="D943" s="25" t="str">
        <f t="shared" si="130"/>
        <v/>
      </c>
      <c r="E943" s="25" t="str">
        <f t="shared" si="131"/>
        <v/>
      </c>
      <c r="F943" s="11" t="str">
        <f>IF('GACE Math 201'!E943="","",IF('GACE Math 201'!E943&lt;'ACT M to SAT M'!$A$2,'ACT M to SAT M'!$B$2,IF('GACE Math 201'!E943&gt;'ACT M to SAT M'!A$28,'ACT M to SAT M'!B$28,VLOOKUP(E943,'ACT M to SAT M'!A:B,2,FALSE))))</f>
        <v/>
      </c>
      <c r="G943" s="11" t="str">
        <f t="shared" si="127"/>
        <v/>
      </c>
      <c r="H943" s="11" t="str">
        <f t="shared" si="132"/>
        <v/>
      </c>
      <c r="I943" s="11" t="str">
        <f t="shared" si="128"/>
        <v/>
      </c>
      <c r="J943" s="11" t="str">
        <f t="shared" si="133"/>
        <v/>
      </c>
      <c r="K943" s="11" t="str">
        <f t="shared" si="129"/>
        <v/>
      </c>
      <c r="L943" s="11" t="str">
        <f t="shared" si="134"/>
        <v/>
      </c>
      <c r="M943" s="11" t="str">
        <f>IF('GACE Math 201'!B943="","",'SAT M to CBEST M'!$A$2+'SAT M to CBEST M'!$B$2*F943)</f>
        <v/>
      </c>
      <c r="N943" s="11" t="str">
        <f>IF('GACE Math 201'!B943="","", IF(M943&lt;20, 20, IF(M943&gt;80, 80, M943)))</f>
        <v/>
      </c>
    </row>
    <row r="944" spans="1:14" x14ac:dyDescent="0.25">
      <c r="A944" s="11">
        <v>943</v>
      </c>
      <c r="B944" s="30"/>
      <c r="C944" s="25" t="str">
        <f t="shared" si="126"/>
        <v/>
      </c>
      <c r="D944" s="25" t="str">
        <f t="shared" si="130"/>
        <v/>
      </c>
      <c r="E944" s="25" t="str">
        <f t="shared" si="131"/>
        <v/>
      </c>
      <c r="F944" s="11" t="str">
        <f>IF('GACE Math 201'!E944="","",IF('GACE Math 201'!E944&lt;'ACT M to SAT M'!$A$2,'ACT M to SAT M'!$B$2,IF('GACE Math 201'!E944&gt;'ACT M to SAT M'!A$28,'ACT M to SAT M'!B$28,VLOOKUP(E944,'ACT M to SAT M'!A:B,2,FALSE))))</f>
        <v/>
      </c>
      <c r="G944" s="11" t="str">
        <f t="shared" si="127"/>
        <v/>
      </c>
      <c r="H944" s="11" t="str">
        <f t="shared" si="132"/>
        <v/>
      </c>
      <c r="I944" s="11" t="str">
        <f t="shared" si="128"/>
        <v/>
      </c>
      <c r="J944" s="11" t="str">
        <f t="shared" si="133"/>
        <v/>
      </c>
      <c r="K944" s="11" t="str">
        <f t="shared" si="129"/>
        <v/>
      </c>
      <c r="L944" s="11" t="str">
        <f t="shared" si="134"/>
        <v/>
      </c>
      <c r="M944" s="11" t="str">
        <f>IF('GACE Math 201'!B944="","",'SAT M to CBEST M'!$A$2+'SAT M to CBEST M'!$B$2*F944)</f>
        <v/>
      </c>
      <c r="N944" s="11" t="str">
        <f>IF('GACE Math 201'!B944="","", IF(M944&lt;20, 20, IF(M944&gt;80, 80, M944)))</f>
        <v/>
      </c>
    </row>
    <row r="945" spans="1:14" x14ac:dyDescent="0.25">
      <c r="A945" s="11">
        <v>944</v>
      </c>
      <c r="B945" s="30"/>
      <c r="C945" s="25" t="str">
        <f t="shared" si="126"/>
        <v/>
      </c>
      <c r="D945" s="25" t="str">
        <f t="shared" si="130"/>
        <v/>
      </c>
      <c r="E945" s="25" t="str">
        <f t="shared" si="131"/>
        <v/>
      </c>
      <c r="F945" s="11" t="str">
        <f>IF('GACE Math 201'!E945="","",IF('GACE Math 201'!E945&lt;'ACT M to SAT M'!$A$2,'ACT M to SAT M'!$B$2,IF('GACE Math 201'!E945&gt;'ACT M to SAT M'!A$28,'ACT M to SAT M'!B$28,VLOOKUP(E945,'ACT M to SAT M'!A:B,2,FALSE))))</f>
        <v/>
      </c>
      <c r="G945" s="11" t="str">
        <f t="shared" si="127"/>
        <v/>
      </c>
      <c r="H945" s="11" t="str">
        <f t="shared" si="132"/>
        <v/>
      </c>
      <c r="I945" s="11" t="str">
        <f t="shared" si="128"/>
        <v/>
      </c>
      <c r="J945" s="11" t="str">
        <f t="shared" si="133"/>
        <v/>
      </c>
      <c r="K945" s="11" t="str">
        <f t="shared" si="129"/>
        <v/>
      </c>
      <c r="L945" s="11" t="str">
        <f t="shared" si="134"/>
        <v/>
      </c>
      <c r="M945" s="11" t="str">
        <f>IF('GACE Math 201'!B945="","",'SAT M to CBEST M'!$A$2+'SAT M to CBEST M'!$B$2*F945)</f>
        <v/>
      </c>
      <c r="N945" s="11" t="str">
        <f>IF('GACE Math 201'!B945="","", IF(M945&lt;20, 20, IF(M945&gt;80, 80, M945)))</f>
        <v/>
      </c>
    </row>
    <row r="946" spans="1:14" x14ac:dyDescent="0.25">
      <c r="A946" s="11">
        <v>945</v>
      </c>
      <c r="B946" s="30"/>
      <c r="C946" s="25" t="str">
        <f t="shared" si="126"/>
        <v/>
      </c>
      <c r="D946" s="25" t="str">
        <f t="shared" si="130"/>
        <v/>
      </c>
      <c r="E946" s="25" t="str">
        <f t="shared" si="131"/>
        <v/>
      </c>
      <c r="F946" s="11" t="str">
        <f>IF('GACE Math 201'!E946="","",IF('GACE Math 201'!E946&lt;'ACT M to SAT M'!$A$2,'ACT M to SAT M'!$B$2,IF('GACE Math 201'!E946&gt;'ACT M to SAT M'!A$28,'ACT M to SAT M'!B$28,VLOOKUP(E946,'ACT M to SAT M'!A:B,2,FALSE))))</f>
        <v/>
      </c>
      <c r="G946" s="11" t="str">
        <f t="shared" si="127"/>
        <v/>
      </c>
      <c r="H946" s="11" t="str">
        <f t="shared" si="132"/>
        <v/>
      </c>
      <c r="I946" s="11" t="str">
        <f t="shared" si="128"/>
        <v/>
      </c>
      <c r="J946" s="11" t="str">
        <f t="shared" si="133"/>
        <v/>
      </c>
      <c r="K946" s="11" t="str">
        <f t="shared" si="129"/>
        <v/>
      </c>
      <c r="L946" s="11" t="str">
        <f t="shared" si="134"/>
        <v/>
      </c>
      <c r="M946" s="11" t="str">
        <f>IF('GACE Math 201'!B946="","",'SAT M to CBEST M'!$A$2+'SAT M to CBEST M'!$B$2*F946)</f>
        <v/>
      </c>
      <c r="N946" s="11" t="str">
        <f>IF('GACE Math 201'!B946="","", IF(M946&lt;20, 20, IF(M946&gt;80, 80, M946)))</f>
        <v/>
      </c>
    </row>
    <row r="947" spans="1:14" x14ac:dyDescent="0.25">
      <c r="A947" s="11">
        <v>946</v>
      </c>
      <c r="B947" s="30"/>
      <c r="C947" s="25" t="str">
        <f t="shared" si="126"/>
        <v/>
      </c>
      <c r="D947" s="25" t="str">
        <f t="shared" si="130"/>
        <v/>
      </c>
      <c r="E947" s="25" t="str">
        <f t="shared" si="131"/>
        <v/>
      </c>
      <c r="F947" s="11" t="str">
        <f>IF('GACE Math 201'!E947="","",IF('GACE Math 201'!E947&lt;'ACT M to SAT M'!$A$2,'ACT M to SAT M'!$B$2,IF('GACE Math 201'!E947&gt;'ACT M to SAT M'!A$28,'ACT M to SAT M'!B$28,VLOOKUP(E947,'ACT M to SAT M'!A:B,2,FALSE))))</f>
        <v/>
      </c>
      <c r="G947" s="11" t="str">
        <f t="shared" si="127"/>
        <v/>
      </c>
      <c r="H947" s="11" t="str">
        <f t="shared" si="132"/>
        <v/>
      </c>
      <c r="I947" s="11" t="str">
        <f t="shared" si="128"/>
        <v/>
      </c>
      <c r="J947" s="11" t="str">
        <f t="shared" si="133"/>
        <v/>
      </c>
      <c r="K947" s="11" t="str">
        <f t="shared" si="129"/>
        <v/>
      </c>
      <c r="L947" s="11" t="str">
        <f t="shared" si="134"/>
        <v/>
      </c>
      <c r="M947" s="11" t="str">
        <f>IF('GACE Math 201'!B947="","",'SAT M to CBEST M'!$A$2+'SAT M to CBEST M'!$B$2*F947)</f>
        <v/>
      </c>
      <c r="N947" s="11" t="str">
        <f>IF('GACE Math 201'!B947="","", IF(M947&lt;20, 20, IF(M947&gt;80, 80, M947)))</f>
        <v/>
      </c>
    </row>
    <row r="948" spans="1:14" x14ac:dyDescent="0.25">
      <c r="A948" s="11">
        <v>947</v>
      </c>
      <c r="B948" s="30"/>
      <c r="C948" s="25" t="str">
        <f t="shared" si="126"/>
        <v/>
      </c>
      <c r="D948" s="25" t="str">
        <f t="shared" si="130"/>
        <v/>
      </c>
      <c r="E948" s="25" t="str">
        <f t="shared" si="131"/>
        <v/>
      </c>
      <c r="F948" s="11" t="str">
        <f>IF('GACE Math 201'!E948="","",IF('GACE Math 201'!E948&lt;'ACT M to SAT M'!$A$2,'ACT M to SAT M'!$B$2,IF('GACE Math 201'!E948&gt;'ACT M to SAT M'!A$28,'ACT M to SAT M'!B$28,VLOOKUP(E948,'ACT M to SAT M'!A:B,2,FALSE))))</f>
        <v/>
      </c>
      <c r="G948" s="11" t="str">
        <f t="shared" si="127"/>
        <v/>
      </c>
      <c r="H948" s="11" t="str">
        <f t="shared" si="132"/>
        <v/>
      </c>
      <c r="I948" s="11" t="str">
        <f t="shared" si="128"/>
        <v/>
      </c>
      <c r="J948" s="11" t="str">
        <f t="shared" si="133"/>
        <v/>
      </c>
      <c r="K948" s="11" t="str">
        <f t="shared" si="129"/>
        <v/>
      </c>
      <c r="L948" s="11" t="str">
        <f t="shared" si="134"/>
        <v/>
      </c>
      <c r="M948" s="11" t="str">
        <f>IF('GACE Math 201'!B948="","",'SAT M to CBEST M'!$A$2+'SAT M to CBEST M'!$B$2*F948)</f>
        <v/>
      </c>
      <c r="N948" s="11" t="str">
        <f>IF('GACE Math 201'!B948="","", IF(M948&lt;20, 20, IF(M948&gt;80, 80, M948)))</f>
        <v/>
      </c>
    </row>
    <row r="949" spans="1:14" x14ac:dyDescent="0.25">
      <c r="A949" s="11">
        <v>948</v>
      </c>
      <c r="B949" s="30"/>
      <c r="C949" s="25" t="str">
        <f t="shared" si="126"/>
        <v/>
      </c>
      <c r="D949" s="25" t="str">
        <f t="shared" si="130"/>
        <v/>
      </c>
      <c r="E949" s="25" t="str">
        <f t="shared" si="131"/>
        <v/>
      </c>
      <c r="F949" s="11" t="str">
        <f>IF('GACE Math 201'!E949="","",IF('GACE Math 201'!E949&lt;'ACT M to SAT M'!$A$2,'ACT M to SAT M'!$B$2,IF('GACE Math 201'!E949&gt;'ACT M to SAT M'!A$28,'ACT M to SAT M'!B$28,VLOOKUP(E949,'ACT M to SAT M'!A:B,2,FALSE))))</f>
        <v/>
      </c>
      <c r="G949" s="11" t="str">
        <f t="shared" si="127"/>
        <v/>
      </c>
      <c r="H949" s="11" t="str">
        <f t="shared" si="132"/>
        <v/>
      </c>
      <c r="I949" s="11" t="str">
        <f t="shared" si="128"/>
        <v/>
      </c>
      <c r="J949" s="11" t="str">
        <f t="shared" si="133"/>
        <v/>
      </c>
      <c r="K949" s="11" t="str">
        <f t="shared" si="129"/>
        <v/>
      </c>
      <c r="L949" s="11" t="str">
        <f t="shared" si="134"/>
        <v/>
      </c>
      <c r="M949" s="11" t="str">
        <f>IF('GACE Math 201'!B949="","",'SAT M to CBEST M'!$A$2+'SAT M to CBEST M'!$B$2*F949)</f>
        <v/>
      </c>
      <c r="N949" s="11" t="str">
        <f>IF('GACE Math 201'!B949="","", IF(M949&lt;20, 20, IF(M949&gt;80, 80, M949)))</f>
        <v/>
      </c>
    </row>
    <row r="950" spans="1:14" x14ac:dyDescent="0.25">
      <c r="A950" s="11">
        <v>949</v>
      </c>
      <c r="B950" s="30"/>
      <c r="C950" s="25" t="str">
        <f t="shared" si="126"/>
        <v/>
      </c>
      <c r="D950" s="25" t="str">
        <f t="shared" si="130"/>
        <v/>
      </c>
      <c r="E950" s="25" t="str">
        <f t="shared" si="131"/>
        <v/>
      </c>
      <c r="F950" s="11" t="str">
        <f>IF('GACE Math 201'!E950="","",IF('GACE Math 201'!E950&lt;'ACT M to SAT M'!$A$2,'ACT M to SAT M'!$B$2,IF('GACE Math 201'!E950&gt;'ACT M to SAT M'!A$28,'ACT M to SAT M'!B$28,VLOOKUP(E950,'ACT M to SAT M'!A:B,2,FALSE))))</f>
        <v/>
      </c>
      <c r="G950" s="11" t="str">
        <f t="shared" si="127"/>
        <v/>
      </c>
      <c r="H950" s="11" t="str">
        <f t="shared" si="132"/>
        <v/>
      </c>
      <c r="I950" s="11" t="str">
        <f t="shared" si="128"/>
        <v/>
      </c>
      <c r="J950" s="11" t="str">
        <f t="shared" si="133"/>
        <v/>
      </c>
      <c r="K950" s="11" t="str">
        <f t="shared" si="129"/>
        <v/>
      </c>
      <c r="L950" s="11" t="str">
        <f t="shared" si="134"/>
        <v/>
      </c>
      <c r="M950" s="11" t="str">
        <f>IF('GACE Math 201'!B950="","",'SAT M to CBEST M'!$A$2+'SAT M to CBEST M'!$B$2*F950)</f>
        <v/>
      </c>
      <c r="N950" s="11" t="str">
        <f>IF('GACE Math 201'!B950="","", IF(M950&lt;20, 20, IF(M950&gt;80, 80, M950)))</f>
        <v/>
      </c>
    </row>
    <row r="951" spans="1:14" x14ac:dyDescent="0.25">
      <c r="A951" s="11">
        <v>950</v>
      </c>
      <c r="B951" s="30"/>
      <c r="C951" s="25" t="str">
        <f t="shared" si="126"/>
        <v/>
      </c>
      <c r="D951" s="25" t="str">
        <f t="shared" si="130"/>
        <v/>
      </c>
      <c r="E951" s="25" t="str">
        <f t="shared" si="131"/>
        <v/>
      </c>
      <c r="F951" s="11" t="str">
        <f>IF('GACE Math 201'!E951="","",IF('GACE Math 201'!E951&lt;'ACT M to SAT M'!$A$2,'ACT M to SAT M'!$B$2,IF('GACE Math 201'!E951&gt;'ACT M to SAT M'!A$28,'ACT M to SAT M'!B$28,VLOOKUP(E951,'ACT M to SAT M'!A:B,2,FALSE))))</f>
        <v/>
      </c>
      <c r="G951" s="11" t="str">
        <f t="shared" si="127"/>
        <v/>
      </c>
      <c r="H951" s="11" t="str">
        <f t="shared" si="132"/>
        <v/>
      </c>
      <c r="I951" s="11" t="str">
        <f t="shared" si="128"/>
        <v/>
      </c>
      <c r="J951" s="11" t="str">
        <f t="shared" si="133"/>
        <v/>
      </c>
      <c r="K951" s="11" t="str">
        <f t="shared" si="129"/>
        <v/>
      </c>
      <c r="L951" s="11" t="str">
        <f t="shared" si="134"/>
        <v/>
      </c>
      <c r="M951" s="11" t="str">
        <f>IF('GACE Math 201'!B951="","",'SAT M to CBEST M'!$A$2+'SAT M to CBEST M'!$B$2*F951)</f>
        <v/>
      </c>
      <c r="N951" s="11" t="str">
        <f>IF('GACE Math 201'!B951="","", IF(M951&lt;20, 20, IF(M951&gt;80, 80, M951)))</f>
        <v/>
      </c>
    </row>
    <row r="952" spans="1:14" x14ac:dyDescent="0.25">
      <c r="A952" s="11">
        <v>951</v>
      </c>
      <c r="B952" s="30"/>
      <c r="C952" s="25" t="str">
        <f t="shared" si="126"/>
        <v/>
      </c>
      <c r="D952" s="25" t="str">
        <f t="shared" si="130"/>
        <v/>
      </c>
      <c r="E952" s="25" t="str">
        <f t="shared" si="131"/>
        <v/>
      </c>
      <c r="F952" s="11" t="str">
        <f>IF('GACE Math 201'!E952="","",IF('GACE Math 201'!E952&lt;'ACT M to SAT M'!$A$2,'ACT M to SAT M'!$B$2,IF('GACE Math 201'!E952&gt;'ACT M to SAT M'!A$28,'ACT M to SAT M'!B$28,VLOOKUP(E952,'ACT M to SAT M'!A:B,2,FALSE))))</f>
        <v/>
      </c>
      <c r="G952" s="11" t="str">
        <f t="shared" si="127"/>
        <v/>
      </c>
      <c r="H952" s="11" t="str">
        <f t="shared" si="132"/>
        <v/>
      </c>
      <c r="I952" s="11" t="str">
        <f t="shared" si="128"/>
        <v/>
      </c>
      <c r="J952" s="11" t="str">
        <f t="shared" si="133"/>
        <v/>
      </c>
      <c r="K952" s="11" t="str">
        <f t="shared" si="129"/>
        <v/>
      </c>
      <c r="L952" s="11" t="str">
        <f t="shared" si="134"/>
        <v/>
      </c>
      <c r="M952" s="11" t="str">
        <f>IF('GACE Math 201'!B952="","",'SAT M to CBEST M'!$A$2+'SAT M to CBEST M'!$B$2*F952)</f>
        <v/>
      </c>
      <c r="N952" s="11" t="str">
        <f>IF('GACE Math 201'!B952="","", IF(M952&lt;20, 20, IF(M952&gt;80, 80, M952)))</f>
        <v/>
      </c>
    </row>
    <row r="953" spans="1:14" x14ac:dyDescent="0.25">
      <c r="A953" s="11">
        <v>952</v>
      </c>
      <c r="B953" s="30"/>
      <c r="C953" s="25" t="str">
        <f t="shared" si="126"/>
        <v/>
      </c>
      <c r="D953" s="25" t="str">
        <f t="shared" si="130"/>
        <v/>
      </c>
      <c r="E953" s="25" t="str">
        <f t="shared" si="131"/>
        <v/>
      </c>
      <c r="F953" s="11" t="str">
        <f>IF('GACE Math 201'!E953="","",IF('GACE Math 201'!E953&lt;'ACT M to SAT M'!$A$2,'ACT M to SAT M'!$B$2,IF('GACE Math 201'!E953&gt;'ACT M to SAT M'!A$28,'ACT M to SAT M'!B$28,VLOOKUP(E953,'ACT M to SAT M'!A:B,2,FALSE))))</f>
        <v/>
      </c>
      <c r="G953" s="11" t="str">
        <f t="shared" si="127"/>
        <v/>
      </c>
      <c r="H953" s="11" t="str">
        <f t="shared" si="132"/>
        <v/>
      </c>
      <c r="I953" s="11" t="str">
        <f t="shared" si="128"/>
        <v/>
      </c>
      <c r="J953" s="11" t="str">
        <f t="shared" si="133"/>
        <v/>
      </c>
      <c r="K953" s="11" t="str">
        <f t="shared" si="129"/>
        <v/>
      </c>
      <c r="L953" s="11" t="str">
        <f t="shared" si="134"/>
        <v/>
      </c>
      <c r="M953" s="11" t="str">
        <f>IF('GACE Math 201'!B953="","",'SAT M to CBEST M'!$A$2+'SAT M to CBEST M'!$B$2*F953)</f>
        <v/>
      </c>
      <c r="N953" s="11" t="str">
        <f>IF('GACE Math 201'!B953="","", IF(M953&lt;20, 20, IF(M953&gt;80, 80, M953)))</f>
        <v/>
      </c>
    </row>
    <row r="954" spans="1:14" x14ac:dyDescent="0.25">
      <c r="A954" s="11">
        <v>953</v>
      </c>
      <c r="B954" s="30"/>
      <c r="C954" s="25" t="str">
        <f t="shared" si="126"/>
        <v/>
      </c>
      <c r="D954" s="25" t="str">
        <f t="shared" si="130"/>
        <v/>
      </c>
      <c r="E954" s="25" t="str">
        <f t="shared" si="131"/>
        <v/>
      </c>
      <c r="F954" s="11" t="str">
        <f>IF('GACE Math 201'!E954="","",IF('GACE Math 201'!E954&lt;'ACT M to SAT M'!$A$2,'ACT M to SAT M'!$B$2,IF('GACE Math 201'!E954&gt;'ACT M to SAT M'!A$28,'ACT M to SAT M'!B$28,VLOOKUP(E954,'ACT M to SAT M'!A:B,2,FALSE))))</f>
        <v/>
      </c>
      <c r="G954" s="11" t="str">
        <f t="shared" si="127"/>
        <v/>
      </c>
      <c r="H954" s="11" t="str">
        <f t="shared" si="132"/>
        <v/>
      </c>
      <c r="I954" s="11" t="str">
        <f t="shared" si="128"/>
        <v/>
      </c>
      <c r="J954" s="11" t="str">
        <f t="shared" si="133"/>
        <v/>
      </c>
      <c r="K954" s="11" t="str">
        <f t="shared" si="129"/>
        <v/>
      </c>
      <c r="L954" s="11" t="str">
        <f t="shared" si="134"/>
        <v/>
      </c>
      <c r="M954" s="11" t="str">
        <f>IF('GACE Math 201'!B954="","",'SAT M to CBEST M'!$A$2+'SAT M to CBEST M'!$B$2*F954)</f>
        <v/>
      </c>
      <c r="N954" s="11" t="str">
        <f>IF('GACE Math 201'!B954="","", IF(M954&lt;20, 20, IF(M954&gt;80, 80, M954)))</f>
        <v/>
      </c>
    </row>
    <row r="955" spans="1:14" x14ac:dyDescent="0.25">
      <c r="A955" s="11">
        <v>954</v>
      </c>
      <c r="B955" s="30"/>
      <c r="C955" s="25" t="str">
        <f t="shared" si="126"/>
        <v/>
      </c>
      <c r="D955" s="25" t="str">
        <f t="shared" si="130"/>
        <v/>
      </c>
      <c r="E955" s="25" t="str">
        <f t="shared" si="131"/>
        <v/>
      </c>
      <c r="F955" s="11" t="str">
        <f>IF('GACE Math 201'!E955="","",IF('GACE Math 201'!E955&lt;'ACT M to SAT M'!$A$2,'ACT M to SAT M'!$B$2,IF('GACE Math 201'!E955&gt;'ACT M to SAT M'!A$28,'ACT M to SAT M'!B$28,VLOOKUP(E955,'ACT M to SAT M'!A:B,2,FALSE))))</f>
        <v/>
      </c>
      <c r="G955" s="11" t="str">
        <f t="shared" si="127"/>
        <v/>
      </c>
      <c r="H955" s="11" t="str">
        <f t="shared" si="132"/>
        <v/>
      </c>
      <c r="I955" s="11" t="str">
        <f t="shared" si="128"/>
        <v/>
      </c>
      <c r="J955" s="11" t="str">
        <f t="shared" si="133"/>
        <v/>
      </c>
      <c r="K955" s="11" t="str">
        <f t="shared" si="129"/>
        <v/>
      </c>
      <c r="L955" s="11" t="str">
        <f t="shared" si="134"/>
        <v/>
      </c>
      <c r="M955" s="11" t="str">
        <f>IF('GACE Math 201'!B955="","",'SAT M to CBEST M'!$A$2+'SAT M to CBEST M'!$B$2*F955)</f>
        <v/>
      </c>
      <c r="N955" s="11" t="str">
        <f>IF('GACE Math 201'!B955="","", IF(M955&lt;20, 20, IF(M955&gt;80, 80, M955)))</f>
        <v/>
      </c>
    </row>
    <row r="956" spans="1:14" x14ac:dyDescent="0.25">
      <c r="A956" s="11">
        <v>955</v>
      </c>
      <c r="B956" s="30"/>
      <c r="C956" s="25" t="str">
        <f t="shared" si="126"/>
        <v/>
      </c>
      <c r="D956" s="25" t="str">
        <f t="shared" si="130"/>
        <v/>
      </c>
      <c r="E956" s="25" t="str">
        <f t="shared" si="131"/>
        <v/>
      </c>
      <c r="F956" s="11" t="str">
        <f>IF('GACE Math 201'!E956="","",IF('GACE Math 201'!E956&lt;'ACT M to SAT M'!$A$2,'ACT M to SAT M'!$B$2,IF('GACE Math 201'!E956&gt;'ACT M to SAT M'!A$28,'ACT M to SAT M'!B$28,VLOOKUP(E956,'ACT M to SAT M'!A:B,2,FALSE))))</f>
        <v/>
      </c>
      <c r="G956" s="11" t="str">
        <f t="shared" si="127"/>
        <v/>
      </c>
      <c r="H956" s="11" t="str">
        <f t="shared" si="132"/>
        <v/>
      </c>
      <c r="I956" s="11" t="str">
        <f t="shared" si="128"/>
        <v/>
      </c>
      <c r="J956" s="11" t="str">
        <f t="shared" si="133"/>
        <v/>
      </c>
      <c r="K956" s="11" t="str">
        <f t="shared" si="129"/>
        <v/>
      </c>
      <c r="L956" s="11" t="str">
        <f t="shared" si="134"/>
        <v/>
      </c>
      <c r="M956" s="11" t="str">
        <f>IF('GACE Math 201'!B956="","",'SAT M to CBEST M'!$A$2+'SAT M to CBEST M'!$B$2*F956)</f>
        <v/>
      </c>
      <c r="N956" s="11" t="str">
        <f>IF('GACE Math 201'!B956="","", IF(M956&lt;20, 20, IF(M956&gt;80, 80, M956)))</f>
        <v/>
      </c>
    </row>
    <row r="957" spans="1:14" x14ac:dyDescent="0.25">
      <c r="A957" s="11">
        <v>956</v>
      </c>
      <c r="B957" s="30"/>
      <c r="C957" s="25" t="str">
        <f t="shared" si="126"/>
        <v/>
      </c>
      <c r="D957" s="25" t="str">
        <f t="shared" si="130"/>
        <v/>
      </c>
      <c r="E957" s="25" t="str">
        <f t="shared" si="131"/>
        <v/>
      </c>
      <c r="F957" s="11" t="str">
        <f>IF('GACE Math 201'!E957="","",IF('GACE Math 201'!E957&lt;'ACT M to SAT M'!$A$2,'ACT M to SAT M'!$B$2,IF('GACE Math 201'!E957&gt;'ACT M to SAT M'!A$28,'ACT M to SAT M'!B$28,VLOOKUP(E957,'ACT M to SAT M'!A:B,2,FALSE))))</f>
        <v/>
      </c>
      <c r="G957" s="11" t="str">
        <f t="shared" si="127"/>
        <v/>
      </c>
      <c r="H957" s="11" t="str">
        <f t="shared" si="132"/>
        <v/>
      </c>
      <c r="I957" s="11" t="str">
        <f t="shared" si="128"/>
        <v/>
      </c>
      <c r="J957" s="11" t="str">
        <f t="shared" si="133"/>
        <v/>
      </c>
      <c r="K957" s="11" t="str">
        <f t="shared" si="129"/>
        <v/>
      </c>
      <c r="L957" s="11" t="str">
        <f t="shared" si="134"/>
        <v/>
      </c>
      <c r="M957" s="11" t="str">
        <f>IF('GACE Math 201'!B957="","",'SAT M to CBEST M'!$A$2+'SAT M to CBEST M'!$B$2*F957)</f>
        <v/>
      </c>
      <c r="N957" s="11" t="str">
        <f>IF('GACE Math 201'!B957="","", IF(M957&lt;20, 20, IF(M957&gt;80, 80, M957)))</f>
        <v/>
      </c>
    </row>
    <row r="958" spans="1:14" x14ac:dyDescent="0.25">
      <c r="A958" s="11">
        <v>957</v>
      </c>
      <c r="B958" s="30"/>
      <c r="C958" s="25" t="str">
        <f t="shared" si="126"/>
        <v/>
      </c>
      <c r="D958" s="25" t="str">
        <f t="shared" si="130"/>
        <v/>
      </c>
      <c r="E958" s="25" t="str">
        <f t="shared" si="131"/>
        <v/>
      </c>
      <c r="F958" s="11" t="str">
        <f>IF('GACE Math 201'!E958="","",IF('GACE Math 201'!E958&lt;'ACT M to SAT M'!$A$2,'ACT M to SAT M'!$B$2,IF('GACE Math 201'!E958&gt;'ACT M to SAT M'!A$28,'ACT M to SAT M'!B$28,VLOOKUP(E958,'ACT M to SAT M'!A:B,2,FALSE))))</f>
        <v/>
      </c>
      <c r="G958" s="11" t="str">
        <f t="shared" si="127"/>
        <v/>
      </c>
      <c r="H958" s="11" t="str">
        <f t="shared" si="132"/>
        <v/>
      </c>
      <c r="I958" s="11" t="str">
        <f t="shared" si="128"/>
        <v/>
      </c>
      <c r="J958" s="11" t="str">
        <f t="shared" si="133"/>
        <v/>
      </c>
      <c r="K958" s="11" t="str">
        <f t="shared" si="129"/>
        <v/>
      </c>
      <c r="L958" s="11" t="str">
        <f t="shared" si="134"/>
        <v/>
      </c>
      <c r="M958" s="11" t="str">
        <f>IF('GACE Math 201'!B958="","",'SAT M to CBEST M'!$A$2+'SAT M to CBEST M'!$B$2*F958)</f>
        <v/>
      </c>
      <c r="N958" s="11" t="str">
        <f>IF('GACE Math 201'!B958="","", IF(M958&lt;20, 20, IF(M958&gt;80, 80, M958)))</f>
        <v/>
      </c>
    </row>
    <row r="959" spans="1:14" x14ac:dyDescent="0.25">
      <c r="A959" s="11">
        <v>958</v>
      </c>
      <c r="B959" s="30"/>
      <c r="C959" s="25" t="str">
        <f t="shared" si="126"/>
        <v/>
      </c>
      <c r="D959" s="25" t="str">
        <f t="shared" si="130"/>
        <v/>
      </c>
      <c r="E959" s="25" t="str">
        <f t="shared" si="131"/>
        <v/>
      </c>
      <c r="F959" s="11" t="str">
        <f>IF('GACE Math 201'!E959="","",IF('GACE Math 201'!E959&lt;'ACT M to SAT M'!$A$2,'ACT M to SAT M'!$B$2,IF('GACE Math 201'!E959&gt;'ACT M to SAT M'!A$28,'ACT M to SAT M'!B$28,VLOOKUP(E959,'ACT M to SAT M'!A:B,2,FALSE))))</f>
        <v/>
      </c>
      <c r="G959" s="11" t="str">
        <f t="shared" si="127"/>
        <v/>
      </c>
      <c r="H959" s="11" t="str">
        <f t="shared" si="132"/>
        <v/>
      </c>
      <c r="I959" s="11" t="str">
        <f t="shared" si="128"/>
        <v/>
      </c>
      <c r="J959" s="11" t="str">
        <f t="shared" si="133"/>
        <v/>
      </c>
      <c r="K959" s="11" t="str">
        <f t="shared" si="129"/>
        <v/>
      </c>
      <c r="L959" s="11" t="str">
        <f t="shared" si="134"/>
        <v/>
      </c>
      <c r="M959" s="11" t="str">
        <f>IF('GACE Math 201'!B959="","",'SAT M to CBEST M'!$A$2+'SAT M to CBEST M'!$B$2*F959)</f>
        <v/>
      </c>
      <c r="N959" s="11" t="str">
        <f>IF('GACE Math 201'!B959="","", IF(M959&lt;20, 20, IF(M959&gt;80, 80, M959)))</f>
        <v/>
      </c>
    </row>
    <row r="960" spans="1:14" x14ac:dyDescent="0.25">
      <c r="A960" s="11">
        <v>959</v>
      </c>
      <c r="B960" s="30"/>
      <c r="C960" s="25" t="str">
        <f t="shared" si="126"/>
        <v/>
      </c>
      <c r="D960" s="25" t="str">
        <f t="shared" si="130"/>
        <v/>
      </c>
      <c r="E960" s="25" t="str">
        <f t="shared" si="131"/>
        <v/>
      </c>
      <c r="F960" s="11" t="str">
        <f>IF('GACE Math 201'!E960="","",IF('GACE Math 201'!E960&lt;'ACT M to SAT M'!$A$2,'ACT M to SAT M'!$B$2,IF('GACE Math 201'!E960&gt;'ACT M to SAT M'!A$28,'ACT M to SAT M'!B$28,VLOOKUP(E960,'ACT M to SAT M'!A:B,2,FALSE))))</f>
        <v/>
      </c>
      <c r="G960" s="11" t="str">
        <f t="shared" si="127"/>
        <v/>
      </c>
      <c r="H960" s="11" t="str">
        <f t="shared" si="132"/>
        <v/>
      </c>
      <c r="I960" s="11" t="str">
        <f t="shared" si="128"/>
        <v/>
      </c>
      <c r="J960" s="11" t="str">
        <f t="shared" si="133"/>
        <v/>
      </c>
      <c r="K960" s="11" t="str">
        <f t="shared" si="129"/>
        <v/>
      </c>
      <c r="L960" s="11" t="str">
        <f t="shared" si="134"/>
        <v/>
      </c>
      <c r="M960" s="11" t="str">
        <f>IF('GACE Math 201'!B960="","",'SAT M to CBEST M'!$A$2+'SAT M to CBEST M'!$B$2*F960)</f>
        <v/>
      </c>
      <c r="N960" s="11" t="str">
        <f>IF('GACE Math 201'!B960="","", IF(M960&lt;20, 20, IF(M960&gt;80, 80, M960)))</f>
        <v/>
      </c>
    </row>
    <row r="961" spans="1:14" x14ac:dyDescent="0.25">
      <c r="A961" s="11">
        <v>960</v>
      </c>
      <c r="B961" s="30"/>
      <c r="C961" s="25" t="str">
        <f t="shared" si="126"/>
        <v/>
      </c>
      <c r="D961" s="25" t="str">
        <f t="shared" si="130"/>
        <v/>
      </c>
      <c r="E961" s="25" t="str">
        <f t="shared" si="131"/>
        <v/>
      </c>
      <c r="F961" s="11" t="str">
        <f>IF('GACE Math 201'!E961="","",IF('GACE Math 201'!E961&lt;'ACT M to SAT M'!$A$2,'ACT M to SAT M'!$B$2,IF('GACE Math 201'!E961&gt;'ACT M to SAT M'!A$28,'ACT M to SAT M'!B$28,VLOOKUP(E961,'ACT M to SAT M'!A:B,2,FALSE))))</f>
        <v/>
      </c>
      <c r="G961" s="11" t="str">
        <f t="shared" si="127"/>
        <v/>
      </c>
      <c r="H961" s="11" t="str">
        <f t="shared" si="132"/>
        <v/>
      </c>
      <c r="I961" s="11" t="str">
        <f t="shared" si="128"/>
        <v/>
      </c>
      <c r="J961" s="11" t="str">
        <f t="shared" si="133"/>
        <v/>
      </c>
      <c r="K961" s="11" t="str">
        <f t="shared" si="129"/>
        <v/>
      </c>
      <c r="L961" s="11" t="str">
        <f t="shared" si="134"/>
        <v/>
      </c>
      <c r="M961" s="11" t="str">
        <f>IF('GACE Math 201'!B961="","",'SAT M to CBEST M'!$A$2+'SAT M to CBEST M'!$B$2*F961)</f>
        <v/>
      </c>
      <c r="N961" s="11" t="str">
        <f>IF('GACE Math 201'!B961="","", IF(M961&lt;20, 20, IF(M961&gt;80, 80, M961)))</f>
        <v/>
      </c>
    </row>
    <row r="962" spans="1:14" x14ac:dyDescent="0.25">
      <c r="A962" s="11">
        <v>961</v>
      </c>
      <c r="B962" s="30"/>
      <c r="C962" s="25" t="str">
        <f t="shared" ref="C962:C1025" si="135">IF(B962="","",IF(B962&gt;=250, upperinterceptPAAM201toACTM+B962*upperslopePAAM201toACTM, lowerinterceptPAAM201toACTM+B962*lowerslopePAAM201toACTM))</f>
        <v/>
      </c>
      <c r="D962" s="25" t="str">
        <f t="shared" si="130"/>
        <v/>
      </c>
      <c r="E962" s="25" t="str">
        <f t="shared" si="131"/>
        <v/>
      </c>
      <c r="F962" s="11" t="str">
        <f>IF('GACE Math 201'!E962="","",IF('GACE Math 201'!E962&lt;'ACT M to SAT M'!$A$2,'ACT M to SAT M'!$B$2,IF('GACE Math 201'!E962&gt;'ACT M to SAT M'!A$28,'ACT M to SAT M'!B$28,VLOOKUP(E962,'ACT M to SAT M'!A:B,2,FALSE))))</f>
        <v/>
      </c>
      <c r="G962" s="11" t="str">
        <f t="shared" ref="G962:G1001" si="136">IF(B962="","",interceptACTMtoPCM5732+slopeACTMtoPCM5732*E962)</f>
        <v/>
      </c>
      <c r="H962" s="11" t="str">
        <f t="shared" si="132"/>
        <v/>
      </c>
      <c r="I962" s="11" t="str">
        <f t="shared" ref="I962:I1001" si="137">IF(B962="","",interceptACTMtoPCM5733+slopeACTMtoPCM5733*E962)</f>
        <v/>
      </c>
      <c r="J962" s="11" t="str">
        <f t="shared" si="133"/>
        <v/>
      </c>
      <c r="K962" s="11" t="str">
        <f t="shared" ref="K962:K1001" si="138">IF(B962="","",IF(E962&gt;=16, upperinterceptACTMtoPAAM211+E962*upperslopeACTMtoPAAM211, lowerinterceptACTMtoPAAM211+E962*lowerslopeACTMtoPAAM211))</f>
        <v/>
      </c>
      <c r="L962" s="11" t="str">
        <f t="shared" si="134"/>
        <v/>
      </c>
      <c r="M962" s="11" t="str">
        <f>IF('GACE Math 201'!B962="","",'SAT M to CBEST M'!$A$2+'SAT M to CBEST M'!$B$2*F962)</f>
        <v/>
      </c>
      <c r="N962" s="11" t="str">
        <f>IF('GACE Math 201'!B962="","", IF(M962&lt;20, 20, IF(M962&gt;80, 80, M962)))</f>
        <v/>
      </c>
    </row>
    <row r="963" spans="1:14" x14ac:dyDescent="0.25">
      <c r="A963" s="11">
        <v>962</v>
      </c>
      <c r="B963" s="30"/>
      <c r="C963" s="25" t="str">
        <f t="shared" si="135"/>
        <v/>
      </c>
      <c r="D963" s="25" t="str">
        <f t="shared" ref="D963:D1001" si="139">IF(B963="","", IF(C963&lt;1, 1, IF(C963&gt;36, 36, C963)))</f>
        <v/>
      </c>
      <c r="E963" s="25" t="str">
        <f t="shared" ref="E963:E1001" si="140">IF(ISBLANK(B963), "", ROUND(D963, 0))</f>
        <v/>
      </c>
      <c r="F963" s="11" t="str">
        <f>IF('GACE Math 201'!E963="","",IF('GACE Math 201'!E963&lt;'ACT M to SAT M'!$A$2,'ACT M to SAT M'!$B$2,IF('GACE Math 201'!E963&gt;'ACT M to SAT M'!A$28,'ACT M to SAT M'!B$28,VLOOKUP(E963,'ACT M to SAT M'!A:B,2,FALSE))))</f>
        <v/>
      </c>
      <c r="G963" s="11" t="str">
        <f t="shared" si="136"/>
        <v/>
      </c>
      <c r="H963" s="11" t="str">
        <f t="shared" ref="H963:H1001" si="141">IF(B963="","", IF(G963&lt;100, 100, IF(G963&gt;200, 200, G963)))</f>
        <v/>
      </c>
      <c r="I963" s="11" t="str">
        <f t="shared" si="137"/>
        <v/>
      </c>
      <c r="J963" s="11" t="str">
        <f t="shared" ref="J963:J1001" si="142">IF(B963="","", IF(I963&lt;100, 100, IF(I963&gt;200, 200, I963)))</f>
        <v/>
      </c>
      <c r="K963" s="11" t="str">
        <f t="shared" si="138"/>
        <v/>
      </c>
      <c r="L963" s="11" t="str">
        <f t="shared" ref="L963:L1001" si="143">IF(B963="","", IF(K963&lt;100, 100, IF(K963&gt;300, 300, K963)))</f>
        <v/>
      </c>
      <c r="M963" s="11" t="str">
        <f>IF('GACE Math 201'!B963="","",'SAT M to CBEST M'!$A$2+'SAT M to CBEST M'!$B$2*F963)</f>
        <v/>
      </c>
      <c r="N963" s="11" t="str">
        <f>IF('GACE Math 201'!B963="","", IF(M963&lt;20, 20, IF(M963&gt;80, 80, M963)))</f>
        <v/>
      </c>
    </row>
    <row r="964" spans="1:14" x14ac:dyDescent="0.25">
      <c r="A964" s="11">
        <v>963</v>
      </c>
      <c r="B964" s="30"/>
      <c r="C964" s="25" t="str">
        <f t="shared" si="135"/>
        <v/>
      </c>
      <c r="D964" s="25" t="str">
        <f t="shared" si="139"/>
        <v/>
      </c>
      <c r="E964" s="25" t="str">
        <f t="shared" si="140"/>
        <v/>
      </c>
      <c r="F964" s="11" t="str">
        <f>IF('GACE Math 201'!E964="","",IF('GACE Math 201'!E964&lt;'ACT M to SAT M'!$A$2,'ACT M to SAT M'!$B$2,IF('GACE Math 201'!E964&gt;'ACT M to SAT M'!A$28,'ACT M to SAT M'!B$28,VLOOKUP(E964,'ACT M to SAT M'!A:B,2,FALSE))))</f>
        <v/>
      </c>
      <c r="G964" s="11" t="str">
        <f t="shared" si="136"/>
        <v/>
      </c>
      <c r="H964" s="11" t="str">
        <f t="shared" si="141"/>
        <v/>
      </c>
      <c r="I964" s="11" t="str">
        <f t="shared" si="137"/>
        <v/>
      </c>
      <c r="J964" s="11" t="str">
        <f t="shared" si="142"/>
        <v/>
      </c>
      <c r="K964" s="11" t="str">
        <f t="shared" si="138"/>
        <v/>
      </c>
      <c r="L964" s="11" t="str">
        <f t="shared" si="143"/>
        <v/>
      </c>
      <c r="M964" s="11" t="str">
        <f>IF('GACE Math 201'!B964="","",'SAT M to CBEST M'!$A$2+'SAT M to CBEST M'!$B$2*F964)</f>
        <v/>
      </c>
      <c r="N964" s="11" t="str">
        <f>IF('GACE Math 201'!B964="","", IF(M964&lt;20, 20, IF(M964&gt;80, 80, M964)))</f>
        <v/>
      </c>
    </row>
    <row r="965" spans="1:14" x14ac:dyDescent="0.25">
      <c r="A965" s="11">
        <v>964</v>
      </c>
      <c r="B965" s="30"/>
      <c r="C965" s="25" t="str">
        <f t="shared" si="135"/>
        <v/>
      </c>
      <c r="D965" s="25" t="str">
        <f t="shared" si="139"/>
        <v/>
      </c>
      <c r="E965" s="25" t="str">
        <f t="shared" si="140"/>
        <v/>
      </c>
      <c r="F965" s="11" t="str">
        <f>IF('GACE Math 201'!E965="","",IF('GACE Math 201'!E965&lt;'ACT M to SAT M'!$A$2,'ACT M to SAT M'!$B$2,IF('GACE Math 201'!E965&gt;'ACT M to SAT M'!A$28,'ACT M to SAT M'!B$28,VLOOKUP(E965,'ACT M to SAT M'!A:B,2,FALSE))))</f>
        <v/>
      </c>
      <c r="G965" s="11" t="str">
        <f t="shared" si="136"/>
        <v/>
      </c>
      <c r="H965" s="11" t="str">
        <f t="shared" si="141"/>
        <v/>
      </c>
      <c r="I965" s="11" t="str">
        <f t="shared" si="137"/>
        <v/>
      </c>
      <c r="J965" s="11" t="str">
        <f t="shared" si="142"/>
        <v/>
      </c>
      <c r="K965" s="11" t="str">
        <f t="shared" si="138"/>
        <v/>
      </c>
      <c r="L965" s="11" t="str">
        <f t="shared" si="143"/>
        <v/>
      </c>
      <c r="M965" s="11" t="str">
        <f>IF('GACE Math 201'!B965="","",'SAT M to CBEST M'!$A$2+'SAT M to CBEST M'!$B$2*F965)</f>
        <v/>
      </c>
      <c r="N965" s="11" t="str">
        <f>IF('GACE Math 201'!B965="","", IF(M965&lt;20, 20, IF(M965&gt;80, 80, M965)))</f>
        <v/>
      </c>
    </row>
    <row r="966" spans="1:14" x14ac:dyDescent="0.25">
      <c r="A966" s="11">
        <v>965</v>
      </c>
      <c r="B966" s="30"/>
      <c r="C966" s="25" t="str">
        <f t="shared" si="135"/>
        <v/>
      </c>
      <c r="D966" s="25" t="str">
        <f t="shared" si="139"/>
        <v/>
      </c>
      <c r="E966" s="25" t="str">
        <f t="shared" si="140"/>
        <v/>
      </c>
      <c r="F966" s="11" t="str">
        <f>IF('GACE Math 201'!E966="","",IF('GACE Math 201'!E966&lt;'ACT M to SAT M'!$A$2,'ACT M to SAT M'!$B$2,IF('GACE Math 201'!E966&gt;'ACT M to SAT M'!A$28,'ACT M to SAT M'!B$28,VLOOKUP(E966,'ACT M to SAT M'!A:B,2,FALSE))))</f>
        <v/>
      </c>
      <c r="G966" s="11" t="str">
        <f t="shared" si="136"/>
        <v/>
      </c>
      <c r="H966" s="11" t="str">
        <f t="shared" si="141"/>
        <v/>
      </c>
      <c r="I966" s="11" t="str">
        <f t="shared" si="137"/>
        <v/>
      </c>
      <c r="J966" s="11" t="str">
        <f t="shared" si="142"/>
        <v/>
      </c>
      <c r="K966" s="11" t="str">
        <f t="shared" si="138"/>
        <v/>
      </c>
      <c r="L966" s="11" t="str">
        <f t="shared" si="143"/>
        <v/>
      </c>
      <c r="M966" s="11" t="str">
        <f>IF('GACE Math 201'!B966="","",'SAT M to CBEST M'!$A$2+'SAT M to CBEST M'!$B$2*F966)</f>
        <v/>
      </c>
      <c r="N966" s="11" t="str">
        <f>IF('GACE Math 201'!B966="","", IF(M966&lt;20, 20, IF(M966&gt;80, 80, M966)))</f>
        <v/>
      </c>
    </row>
    <row r="967" spans="1:14" x14ac:dyDescent="0.25">
      <c r="A967" s="11">
        <v>966</v>
      </c>
      <c r="B967" s="30"/>
      <c r="C967" s="25" t="str">
        <f t="shared" si="135"/>
        <v/>
      </c>
      <c r="D967" s="25" t="str">
        <f t="shared" si="139"/>
        <v/>
      </c>
      <c r="E967" s="25" t="str">
        <f t="shared" si="140"/>
        <v/>
      </c>
      <c r="F967" s="11" t="str">
        <f>IF('GACE Math 201'!E967="","",IF('GACE Math 201'!E967&lt;'ACT M to SAT M'!$A$2,'ACT M to SAT M'!$B$2,IF('GACE Math 201'!E967&gt;'ACT M to SAT M'!A$28,'ACT M to SAT M'!B$28,VLOOKUP(E967,'ACT M to SAT M'!A:B,2,FALSE))))</f>
        <v/>
      </c>
      <c r="G967" s="11" t="str">
        <f t="shared" si="136"/>
        <v/>
      </c>
      <c r="H967" s="11" t="str">
        <f t="shared" si="141"/>
        <v/>
      </c>
      <c r="I967" s="11" t="str">
        <f t="shared" si="137"/>
        <v/>
      </c>
      <c r="J967" s="11" t="str">
        <f t="shared" si="142"/>
        <v/>
      </c>
      <c r="K967" s="11" t="str">
        <f t="shared" si="138"/>
        <v/>
      </c>
      <c r="L967" s="11" t="str">
        <f t="shared" si="143"/>
        <v/>
      </c>
      <c r="M967" s="11" t="str">
        <f>IF('GACE Math 201'!B967="","",'SAT M to CBEST M'!$A$2+'SAT M to CBEST M'!$B$2*F967)</f>
        <v/>
      </c>
      <c r="N967" s="11" t="str">
        <f>IF('GACE Math 201'!B967="","", IF(M967&lt;20, 20, IF(M967&gt;80, 80, M967)))</f>
        <v/>
      </c>
    </row>
    <row r="968" spans="1:14" x14ac:dyDescent="0.25">
      <c r="A968" s="11">
        <v>967</v>
      </c>
      <c r="B968" s="30"/>
      <c r="C968" s="25" t="str">
        <f t="shared" si="135"/>
        <v/>
      </c>
      <c r="D968" s="25" t="str">
        <f t="shared" si="139"/>
        <v/>
      </c>
      <c r="E968" s="25" t="str">
        <f t="shared" si="140"/>
        <v/>
      </c>
      <c r="F968" s="11" t="str">
        <f>IF('GACE Math 201'!E968="","",IF('GACE Math 201'!E968&lt;'ACT M to SAT M'!$A$2,'ACT M to SAT M'!$B$2,IF('GACE Math 201'!E968&gt;'ACT M to SAT M'!A$28,'ACT M to SAT M'!B$28,VLOOKUP(E968,'ACT M to SAT M'!A:B,2,FALSE))))</f>
        <v/>
      </c>
      <c r="G968" s="11" t="str">
        <f t="shared" si="136"/>
        <v/>
      </c>
      <c r="H968" s="11" t="str">
        <f t="shared" si="141"/>
        <v/>
      </c>
      <c r="I968" s="11" t="str">
        <f t="shared" si="137"/>
        <v/>
      </c>
      <c r="J968" s="11" t="str">
        <f t="shared" si="142"/>
        <v/>
      </c>
      <c r="K968" s="11" t="str">
        <f t="shared" si="138"/>
        <v/>
      </c>
      <c r="L968" s="11" t="str">
        <f t="shared" si="143"/>
        <v/>
      </c>
      <c r="M968" s="11" t="str">
        <f>IF('GACE Math 201'!B968="","",'SAT M to CBEST M'!$A$2+'SAT M to CBEST M'!$B$2*F968)</f>
        <v/>
      </c>
      <c r="N968" s="11" t="str">
        <f>IF('GACE Math 201'!B968="","", IF(M968&lt;20, 20, IF(M968&gt;80, 80, M968)))</f>
        <v/>
      </c>
    </row>
    <row r="969" spans="1:14" x14ac:dyDescent="0.25">
      <c r="A969" s="11">
        <v>968</v>
      </c>
      <c r="B969" s="30"/>
      <c r="C969" s="25" t="str">
        <f t="shared" si="135"/>
        <v/>
      </c>
      <c r="D969" s="25" t="str">
        <f t="shared" si="139"/>
        <v/>
      </c>
      <c r="E969" s="25" t="str">
        <f t="shared" si="140"/>
        <v/>
      </c>
      <c r="F969" s="11" t="str">
        <f>IF('GACE Math 201'!E969="","",IF('GACE Math 201'!E969&lt;'ACT M to SAT M'!$A$2,'ACT M to SAT M'!$B$2,IF('GACE Math 201'!E969&gt;'ACT M to SAT M'!A$28,'ACT M to SAT M'!B$28,VLOOKUP(E969,'ACT M to SAT M'!A:B,2,FALSE))))</f>
        <v/>
      </c>
      <c r="G969" s="11" t="str">
        <f t="shared" si="136"/>
        <v/>
      </c>
      <c r="H969" s="11" t="str">
        <f t="shared" si="141"/>
        <v/>
      </c>
      <c r="I969" s="11" t="str">
        <f t="shared" si="137"/>
        <v/>
      </c>
      <c r="J969" s="11" t="str">
        <f t="shared" si="142"/>
        <v/>
      </c>
      <c r="K969" s="11" t="str">
        <f t="shared" si="138"/>
        <v/>
      </c>
      <c r="L969" s="11" t="str">
        <f t="shared" si="143"/>
        <v/>
      </c>
      <c r="M969" s="11" t="str">
        <f>IF('GACE Math 201'!B969="","",'SAT M to CBEST M'!$A$2+'SAT M to CBEST M'!$B$2*F969)</f>
        <v/>
      </c>
      <c r="N969" s="11" t="str">
        <f>IF('GACE Math 201'!B969="","", IF(M969&lt;20, 20, IF(M969&gt;80, 80, M969)))</f>
        <v/>
      </c>
    </row>
    <row r="970" spans="1:14" x14ac:dyDescent="0.25">
      <c r="A970" s="11">
        <v>969</v>
      </c>
      <c r="B970" s="30"/>
      <c r="C970" s="25" t="str">
        <f t="shared" si="135"/>
        <v/>
      </c>
      <c r="D970" s="25" t="str">
        <f t="shared" si="139"/>
        <v/>
      </c>
      <c r="E970" s="25" t="str">
        <f t="shared" si="140"/>
        <v/>
      </c>
      <c r="F970" s="11" t="str">
        <f>IF('GACE Math 201'!E970="","",IF('GACE Math 201'!E970&lt;'ACT M to SAT M'!$A$2,'ACT M to SAT M'!$B$2,IF('GACE Math 201'!E970&gt;'ACT M to SAT M'!A$28,'ACT M to SAT M'!B$28,VLOOKUP(E970,'ACT M to SAT M'!A:B,2,FALSE))))</f>
        <v/>
      </c>
      <c r="G970" s="11" t="str">
        <f t="shared" si="136"/>
        <v/>
      </c>
      <c r="H970" s="11" t="str">
        <f t="shared" si="141"/>
        <v/>
      </c>
      <c r="I970" s="11" t="str">
        <f t="shared" si="137"/>
        <v/>
      </c>
      <c r="J970" s="11" t="str">
        <f t="shared" si="142"/>
        <v/>
      </c>
      <c r="K970" s="11" t="str">
        <f t="shared" si="138"/>
        <v/>
      </c>
      <c r="L970" s="11" t="str">
        <f t="shared" si="143"/>
        <v/>
      </c>
      <c r="M970" s="11" t="str">
        <f>IF('GACE Math 201'!B970="","",'SAT M to CBEST M'!$A$2+'SAT M to CBEST M'!$B$2*F970)</f>
        <v/>
      </c>
      <c r="N970" s="11" t="str">
        <f>IF('GACE Math 201'!B970="","", IF(M970&lt;20, 20, IF(M970&gt;80, 80, M970)))</f>
        <v/>
      </c>
    </row>
    <row r="971" spans="1:14" x14ac:dyDescent="0.25">
      <c r="A971" s="11">
        <v>970</v>
      </c>
      <c r="B971" s="30"/>
      <c r="C971" s="25" t="str">
        <f t="shared" si="135"/>
        <v/>
      </c>
      <c r="D971" s="25" t="str">
        <f t="shared" si="139"/>
        <v/>
      </c>
      <c r="E971" s="25" t="str">
        <f t="shared" si="140"/>
        <v/>
      </c>
      <c r="F971" s="11" t="str">
        <f>IF('GACE Math 201'!E971="","",IF('GACE Math 201'!E971&lt;'ACT M to SAT M'!$A$2,'ACT M to SAT M'!$B$2,IF('GACE Math 201'!E971&gt;'ACT M to SAT M'!A$28,'ACT M to SAT M'!B$28,VLOOKUP(E971,'ACT M to SAT M'!A:B,2,FALSE))))</f>
        <v/>
      </c>
      <c r="G971" s="11" t="str">
        <f t="shared" si="136"/>
        <v/>
      </c>
      <c r="H971" s="11" t="str">
        <f t="shared" si="141"/>
        <v/>
      </c>
      <c r="I971" s="11" t="str">
        <f t="shared" si="137"/>
        <v/>
      </c>
      <c r="J971" s="11" t="str">
        <f t="shared" si="142"/>
        <v/>
      </c>
      <c r="K971" s="11" t="str">
        <f t="shared" si="138"/>
        <v/>
      </c>
      <c r="L971" s="11" t="str">
        <f t="shared" si="143"/>
        <v/>
      </c>
      <c r="M971" s="11" t="str">
        <f>IF('GACE Math 201'!B971="","",'SAT M to CBEST M'!$A$2+'SAT M to CBEST M'!$B$2*F971)</f>
        <v/>
      </c>
      <c r="N971" s="11" t="str">
        <f>IF('GACE Math 201'!B971="","", IF(M971&lt;20, 20, IF(M971&gt;80, 80, M971)))</f>
        <v/>
      </c>
    </row>
    <row r="972" spans="1:14" x14ac:dyDescent="0.25">
      <c r="A972" s="11">
        <v>971</v>
      </c>
      <c r="B972" s="30"/>
      <c r="C972" s="25" t="str">
        <f t="shared" si="135"/>
        <v/>
      </c>
      <c r="D972" s="25" t="str">
        <f t="shared" si="139"/>
        <v/>
      </c>
      <c r="E972" s="25" t="str">
        <f t="shared" si="140"/>
        <v/>
      </c>
      <c r="F972" s="11" t="str">
        <f>IF('GACE Math 201'!E972="","",IF('GACE Math 201'!E972&lt;'ACT M to SAT M'!$A$2,'ACT M to SAT M'!$B$2,IF('GACE Math 201'!E972&gt;'ACT M to SAT M'!A$28,'ACT M to SAT M'!B$28,VLOOKUP(E972,'ACT M to SAT M'!A:B,2,FALSE))))</f>
        <v/>
      </c>
      <c r="G972" s="11" t="str">
        <f t="shared" si="136"/>
        <v/>
      </c>
      <c r="H972" s="11" t="str">
        <f t="shared" si="141"/>
        <v/>
      </c>
      <c r="I972" s="11" t="str">
        <f t="shared" si="137"/>
        <v/>
      </c>
      <c r="J972" s="11" t="str">
        <f t="shared" si="142"/>
        <v/>
      </c>
      <c r="K972" s="11" t="str">
        <f t="shared" si="138"/>
        <v/>
      </c>
      <c r="L972" s="11" t="str">
        <f t="shared" si="143"/>
        <v/>
      </c>
      <c r="M972" s="11" t="str">
        <f>IF('GACE Math 201'!B972="","",'SAT M to CBEST M'!$A$2+'SAT M to CBEST M'!$B$2*F972)</f>
        <v/>
      </c>
      <c r="N972" s="11" t="str">
        <f>IF('GACE Math 201'!B972="","", IF(M972&lt;20, 20, IF(M972&gt;80, 80, M972)))</f>
        <v/>
      </c>
    </row>
    <row r="973" spans="1:14" x14ac:dyDescent="0.25">
      <c r="A973" s="11">
        <v>972</v>
      </c>
      <c r="B973" s="30"/>
      <c r="C973" s="25" t="str">
        <f t="shared" si="135"/>
        <v/>
      </c>
      <c r="D973" s="25" t="str">
        <f t="shared" si="139"/>
        <v/>
      </c>
      <c r="E973" s="25" t="str">
        <f t="shared" si="140"/>
        <v/>
      </c>
      <c r="F973" s="11" t="str">
        <f>IF('GACE Math 201'!E973="","",IF('GACE Math 201'!E973&lt;'ACT M to SAT M'!$A$2,'ACT M to SAT M'!$B$2,IF('GACE Math 201'!E973&gt;'ACT M to SAT M'!A$28,'ACT M to SAT M'!B$28,VLOOKUP(E973,'ACT M to SAT M'!A:B,2,FALSE))))</f>
        <v/>
      </c>
      <c r="G973" s="11" t="str">
        <f t="shared" si="136"/>
        <v/>
      </c>
      <c r="H973" s="11" t="str">
        <f t="shared" si="141"/>
        <v/>
      </c>
      <c r="I973" s="11" t="str">
        <f t="shared" si="137"/>
        <v/>
      </c>
      <c r="J973" s="11" t="str">
        <f t="shared" si="142"/>
        <v/>
      </c>
      <c r="K973" s="11" t="str">
        <f t="shared" si="138"/>
        <v/>
      </c>
      <c r="L973" s="11" t="str">
        <f t="shared" si="143"/>
        <v/>
      </c>
      <c r="M973" s="11" t="str">
        <f>IF('GACE Math 201'!B973="","",'SAT M to CBEST M'!$A$2+'SAT M to CBEST M'!$B$2*F973)</f>
        <v/>
      </c>
      <c r="N973" s="11" t="str">
        <f>IF('GACE Math 201'!B973="","", IF(M973&lt;20, 20, IF(M973&gt;80, 80, M973)))</f>
        <v/>
      </c>
    </row>
    <row r="974" spans="1:14" x14ac:dyDescent="0.25">
      <c r="A974" s="11">
        <v>973</v>
      </c>
      <c r="B974" s="30"/>
      <c r="C974" s="25" t="str">
        <f t="shared" si="135"/>
        <v/>
      </c>
      <c r="D974" s="25" t="str">
        <f t="shared" si="139"/>
        <v/>
      </c>
      <c r="E974" s="25" t="str">
        <f t="shared" si="140"/>
        <v/>
      </c>
      <c r="F974" s="11" t="str">
        <f>IF('GACE Math 201'!E974="","",IF('GACE Math 201'!E974&lt;'ACT M to SAT M'!$A$2,'ACT M to SAT M'!$B$2,IF('GACE Math 201'!E974&gt;'ACT M to SAT M'!A$28,'ACT M to SAT M'!B$28,VLOOKUP(E974,'ACT M to SAT M'!A:B,2,FALSE))))</f>
        <v/>
      </c>
      <c r="G974" s="11" t="str">
        <f t="shared" si="136"/>
        <v/>
      </c>
      <c r="H974" s="11" t="str">
        <f t="shared" si="141"/>
        <v/>
      </c>
      <c r="I974" s="11" t="str">
        <f t="shared" si="137"/>
        <v/>
      </c>
      <c r="J974" s="11" t="str">
        <f t="shared" si="142"/>
        <v/>
      </c>
      <c r="K974" s="11" t="str">
        <f t="shared" si="138"/>
        <v/>
      </c>
      <c r="L974" s="11" t="str">
        <f t="shared" si="143"/>
        <v/>
      </c>
      <c r="M974" s="11" t="str">
        <f>IF('GACE Math 201'!B974="","",'SAT M to CBEST M'!$A$2+'SAT M to CBEST M'!$B$2*F974)</f>
        <v/>
      </c>
      <c r="N974" s="11" t="str">
        <f>IF('GACE Math 201'!B974="","", IF(M974&lt;20, 20, IF(M974&gt;80, 80, M974)))</f>
        <v/>
      </c>
    </row>
    <row r="975" spans="1:14" x14ac:dyDescent="0.25">
      <c r="A975" s="11">
        <v>974</v>
      </c>
      <c r="B975" s="30"/>
      <c r="C975" s="25" t="str">
        <f t="shared" si="135"/>
        <v/>
      </c>
      <c r="D975" s="25" t="str">
        <f t="shared" si="139"/>
        <v/>
      </c>
      <c r="E975" s="25" t="str">
        <f t="shared" si="140"/>
        <v/>
      </c>
      <c r="F975" s="11" t="str">
        <f>IF('GACE Math 201'!E975="","",IF('GACE Math 201'!E975&lt;'ACT M to SAT M'!$A$2,'ACT M to SAT M'!$B$2,IF('GACE Math 201'!E975&gt;'ACT M to SAT M'!A$28,'ACT M to SAT M'!B$28,VLOOKUP(E975,'ACT M to SAT M'!A:B,2,FALSE))))</f>
        <v/>
      </c>
      <c r="G975" s="11" t="str">
        <f t="shared" si="136"/>
        <v/>
      </c>
      <c r="H975" s="11" t="str">
        <f t="shared" si="141"/>
        <v/>
      </c>
      <c r="I975" s="11" t="str">
        <f t="shared" si="137"/>
        <v/>
      </c>
      <c r="J975" s="11" t="str">
        <f t="shared" si="142"/>
        <v/>
      </c>
      <c r="K975" s="11" t="str">
        <f t="shared" si="138"/>
        <v/>
      </c>
      <c r="L975" s="11" t="str">
        <f t="shared" si="143"/>
        <v/>
      </c>
      <c r="M975" s="11" t="str">
        <f>IF('GACE Math 201'!B975="","",'SAT M to CBEST M'!$A$2+'SAT M to CBEST M'!$B$2*F975)</f>
        <v/>
      </c>
      <c r="N975" s="11" t="str">
        <f>IF('GACE Math 201'!B975="","", IF(M975&lt;20, 20, IF(M975&gt;80, 80, M975)))</f>
        <v/>
      </c>
    </row>
    <row r="976" spans="1:14" x14ac:dyDescent="0.25">
      <c r="A976" s="11">
        <v>975</v>
      </c>
      <c r="B976" s="30"/>
      <c r="C976" s="25" t="str">
        <f t="shared" si="135"/>
        <v/>
      </c>
      <c r="D976" s="25" t="str">
        <f t="shared" si="139"/>
        <v/>
      </c>
      <c r="E976" s="25" t="str">
        <f t="shared" si="140"/>
        <v/>
      </c>
      <c r="F976" s="11" t="str">
        <f>IF('GACE Math 201'!E976="","",IF('GACE Math 201'!E976&lt;'ACT M to SAT M'!$A$2,'ACT M to SAT M'!$B$2,IF('GACE Math 201'!E976&gt;'ACT M to SAT M'!A$28,'ACT M to SAT M'!B$28,VLOOKUP(E976,'ACT M to SAT M'!A:B,2,FALSE))))</f>
        <v/>
      </c>
      <c r="G976" s="11" t="str">
        <f t="shared" si="136"/>
        <v/>
      </c>
      <c r="H976" s="11" t="str">
        <f t="shared" si="141"/>
        <v/>
      </c>
      <c r="I976" s="11" t="str">
        <f t="shared" si="137"/>
        <v/>
      </c>
      <c r="J976" s="11" t="str">
        <f t="shared" si="142"/>
        <v/>
      </c>
      <c r="K976" s="11" t="str">
        <f t="shared" si="138"/>
        <v/>
      </c>
      <c r="L976" s="11" t="str">
        <f t="shared" si="143"/>
        <v/>
      </c>
      <c r="M976" s="11" t="str">
        <f>IF('GACE Math 201'!B976="","",'SAT M to CBEST M'!$A$2+'SAT M to CBEST M'!$B$2*F976)</f>
        <v/>
      </c>
      <c r="N976" s="11" t="str">
        <f>IF('GACE Math 201'!B976="","", IF(M976&lt;20, 20, IF(M976&gt;80, 80, M976)))</f>
        <v/>
      </c>
    </row>
    <row r="977" spans="1:14" x14ac:dyDescent="0.25">
      <c r="A977" s="11">
        <v>976</v>
      </c>
      <c r="B977" s="30"/>
      <c r="C977" s="25" t="str">
        <f t="shared" si="135"/>
        <v/>
      </c>
      <c r="D977" s="25" t="str">
        <f t="shared" si="139"/>
        <v/>
      </c>
      <c r="E977" s="25" t="str">
        <f t="shared" si="140"/>
        <v/>
      </c>
      <c r="F977" s="11" t="str">
        <f>IF('GACE Math 201'!E977="","",IF('GACE Math 201'!E977&lt;'ACT M to SAT M'!$A$2,'ACT M to SAT M'!$B$2,IF('GACE Math 201'!E977&gt;'ACT M to SAT M'!A$28,'ACT M to SAT M'!B$28,VLOOKUP(E977,'ACT M to SAT M'!A:B,2,FALSE))))</f>
        <v/>
      </c>
      <c r="G977" s="11" t="str">
        <f t="shared" si="136"/>
        <v/>
      </c>
      <c r="H977" s="11" t="str">
        <f t="shared" si="141"/>
        <v/>
      </c>
      <c r="I977" s="11" t="str">
        <f t="shared" si="137"/>
        <v/>
      </c>
      <c r="J977" s="11" t="str">
        <f t="shared" si="142"/>
        <v/>
      </c>
      <c r="K977" s="11" t="str">
        <f t="shared" si="138"/>
        <v/>
      </c>
      <c r="L977" s="11" t="str">
        <f t="shared" si="143"/>
        <v/>
      </c>
      <c r="M977" s="11" t="str">
        <f>IF('GACE Math 201'!B977="","",'SAT M to CBEST M'!$A$2+'SAT M to CBEST M'!$B$2*F977)</f>
        <v/>
      </c>
      <c r="N977" s="11" t="str">
        <f>IF('GACE Math 201'!B977="","", IF(M977&lt;20, 20, IF(M977&gt;80, 80, M977)))</f>
        <v/>
      </c>
    </row>
    <row r="978" spans="1:14" x14ac:dyDescent="0.25">
      <c r="A978" s="11">
        <v>977</v>
      </c>
      <c r="B978" s="30"/>
      <c r="C978" s="25" t="str">
        <f t="shared" si="135"/>
        <v/>
      </c>
      <c r="D978" s="25" t="str">
        <f t="shared" si="139"/>
        <v/>
      </c>
      <c r="E978" s="25" t="str">
        <f t="shared" si="140"/>
        <v/>
      </c>
      <c r="F978" s="11" t="str">
        <f>IF('GACE Math 201'!E978="","",IF('GACE Math 201'!E978&lt;'ACT M to SAT M'!$A$2,'ACT M to SAT M'!$B$2,IF('GACE Math 201'!E978&gt;'ACT M to SAT M'!A$28,'ACT M to SAT M'!B$28,VLOOKUP(E978,'ACT M to SAT M'!A:B,2,FALSE))))</f>
        <v/>
      </c>
      <c r="G978" s="11" t="str">
        <f t="shared" si="136"/>
        <v/>
      </c>
      <c r="H978" s="11" t="str">
        <f t="shared" si="141"/>
        <v/>
      </c>
      <c r="I978" s="11" t="str">
        <f t="shared" si="137"/>
        <v/>
      </c>
      <c r="J978" s="11" t="str">
        <f t="shared" si="142"/>
        <v/>
      </c>
      <c r="K978" s="11" t="str">
        <f t="shared" si="138"/>
        <v/>
      </c>
      <c r="L978" s="11" t="str">
        <f t="shared" si="143"/>
        <v/>
      </c>
      <c r="M978" s="11" t="str">
        <f>IF('GACE Math 201'!B978="","",'SAT M to CBEST M'!$A$2+'SAT M to CBEST M'!$B$2*F978)</f>
        <v/>
      </c>
      <c r="N978" s="11" t="str">
        <f>IF('GACE Math 201'!B978="","", IF(M978&lt;20, 20, IF(M978&gt;80, 80, M978)))</f>
        <v/>
      </c>
    </row>
    <row r="979" spans="1:14" x14ac:dyDescent="0.25">
      <c r="A979" s="11">
        <v>978</v>
      </c>
      <c r="B979" s="30"/>
      <c r="C979" s="25" t="str">
        <f t="shared" si="135"/>
        <v/>
      </c>
      <c r="D979" s="25" t="str">
        <f t="shared" si="139"/>
        <v/>
      </c>
      <c r="E979" s="25" t="str">
        <f t="shared" si="140"/>
        <v/>
      </c>
      <c r="F979" s="11" t="str">
        <f>IF('GACE Math 201'!E979="","",IF('GACE Math 201'!E979&lt;'ACT M to SAT M'!$A$2,'ACT M to SAT M'!$B$2,IF('GACE Math 201'!E979&gt;'ACT M to SAT M'!A$28,'ACT M to SAT M'!B$28,VLOOKUP(E979,'ACT M to SAT M'!A:B,2,FALSE))))</f>
        <v/>
      </c>
      <c r="G979" s="11" t="str">
        <f t="shared" si="136"/>
        <v/>
      </c>
      <c r="H979" s="11" t="str">
        <f t="shared" si="141"/>
        <v/>
      </c>
      <c r="I979" s="11" t="str">
        <f t="shared" si="137"/>
        <v/>
      </c>
      <c r="J979" s="11" t="str">
        <f t="shared" si="142"/>
        <v/>
      </c>
      <c r="K979" s="11" t="str">
        <f t="shared" si="138"/>
        <v/>
      </c>
      <c r="L979" s="11" t="str">
        <f t="shared" si="143"/>
        <v/>
      </c>
      <c r="M979" s="11" t="str">
        <f>IF('GACE Math 201'!B979="","",'SAT M to CBEST M'!$A$2+'SAT M to CBEST M'!$B$2*F979)</f>
        <v/>
      </c>
      <c r="N979" s="11" t="str">
        <f>IF('GACE Math 201'!B979="","", IF(M979&lt;20, 20, IF(M979&gt;80, 80, M979)))</f>
        <v/>
      </c>
    </row>
    <row r="980" spans="1:14" x14ac:dyDescent="0.25">
      <c r="A980" s="11">
        <v>979</v>
      </c>
      <c r="B980" s="30"/>
      <c r="C980" s="25" t="str">
        <f t="shared" si="135"/>
        <v/>
      </c>
      <c r="D980" s="25" t="str">
        <f t="shared" si="139"/>
        <v/>
      </c>
      <c r="E980" s="25" t="str">
        <f t="shared" si="140"/>
        <v/>
      </c>
      <c r="F980" s="11" t="str">
        <f>IF('GACE Math 201'!E980="","",IF('GACE Math 201'!E980&lt;'ACT M to SAT M'!$A$2,'ACT M to SAT M'!$B$2,IF('GACE Math 201'!E980&gt;'ACT M to SAT M'!A$28,'ACT M to SAT M'!B$28,VLOOKUP(E980,'ACT M to SAT M'!A:B,2,FALSE))))</f>
        <v/>
      </c>
      <c r="G980" s="11" t="str">
        <f t="shared" si="136"/>
        <v/>
      </c>
      <c r="H980" s="11" t="str">
        <f t="shared" si="141"/>
        <v/>
      </c>
      <c r="I980" s="11" t="str">
        <f t="shared" si="137"/>
        <v/>
      </c>
      <c r="J980" s="11" t="str">
        <f t="shared" si="142"/>
        <v/>
      </c>
      <c r="K980" s="11" t="str">
        <f t="shared" si="138"/>
        <v/>
      </c>
      <c r="L980" s="11" t="str">
        <f t="shared" si="143"/>
        <v/>
      </c>
      <c r="M980" s="11" t="str">
        <f>IF('GACE Math 201'!B980="","",'SAT M to CBEST M'!$A$2+'SAT M to CBEST M'!$B$2*F980)</f>
        <v/>
      </c>
      <c r="N980" s="11" t="str">
        <f>IF('GACE Math 201'!B980="","", IF(M980&lt;20, 20, IF(M980&gt;80, 80, M980)))</f>
        <v/>
      </c>
    </row>
    <row r="981" spans="1:14" x14ac:dyDescent="0.25">
      <c r="A981" s="11">
        <v>980</v>
      </c>
      <c r="B981" s="30"/>
      <c r="C981" s="25" t="str">
        <f t="shared" si="135"/>
        <v/>
      </c>
      <c r="D981" s="25" t="str">
        <f t="shared" si="139"/>
        <v/>
      </c>
      <c r="E981" s="25" t="str">
        <f t="shared" si="140"/>
        <v/>
      </c>
      <c r="F981" s="11" t="str">
        <f>IF('GACE Math 201'!E981="","",IF('GACE Math 201'!E981&lt;'ACT M to SAT M'!$A$2,'ACT M to SAT M'!$B$2,IF('GACE Math 201'!E981&gt;'ACT M to SAT M'!A$28,'ACT M to SAT M'!B$28,VLOOKUP(E981,'ACT M to SAT M'!A:B,2,FALSE))))</f>
        <v/>
      </c>
      <c r="G981" s="11" t="str">
        <f t="shared" si="136"/>
        <v/>
      </c>
      <c r="H981" s="11" t="str">
        <f t="shared" si="141"/>
        <v/>
      </c>
      <c r="I981" s="11" t="str">
        <f t="shared" si="137"/>
        <v/>
      </c>
      <c r="J981" s="11" t="str">
        <f t="shared" si="142"/>
        <v/>
      </c>
      <c r="K981" s="11" t="str">
        <f t="shared" si="138"/>
        <v/>
      </c>
      <c r="L981" s="11" t="str">
        <f t="shared" si="143"/>
        <v/>
      </c>
      <c r="M981" s="11" t="str">
        <f>IF('GACE Math 201'!B981="","",'SAT M to CBEST M'!$A$2+'SAT M to CBEST M'!$B$2*F981)</f>
        <v/>
      </c>
      <c r="N981" s="11" t="str">
        <f>IF('GACE Math 201'!B981="","", IF(M981&lt;20, 20, IF(M981&gt;80, 80, M981)))</f>
        <v/>
      </c>
    </row>
    <row r="982" spans="1:14" x14ac:dyDescent="0.25">
      <c r="A982" s="11">
        <v>981</v>
      </c>
      <c r="B982" s="30"/>
      <c r="C982" s="25" t="str">
        <f t="shared" si="135"/>
        <v/>
      </c>
      <c r="D982" s="25" t="str">
        <f t="shared" si="139"/>
        <v/>
      </c>
      <c r="E982" s="25" t="str">
        <f t="shared" si="140"/>
        <v/>
      </c>
      <c r="F982" s="11" t="str">
        <f>IF('GACE Math 201'!E982="","",IF('GACE Math 201'!E982&lt;'ACT M to SAT M'!$A$2,'ACT M to SAT M'!$B$2,IF('GACE Math 201'!E982&gt;'ACT M to SAT M'!A$28,'ACT M to SAT M'!B$28,VLOOKUP(E982,'ACT M to SAT M'!A:B,2,FALSE))))</f>
        <v/>
      </c>
      <c r="G982" s="11" t="str">
        <f t="shared" si="136"/>
        <v/>
      </c>
      <c r="H982" s="11" t="str">
        <f t="shared" si="141"/>
        <v/>
      </c>
      <c r="I982" s="11" t="str">
        <f t="shared" si="137"/>
        <v/>
      </c>
      <c r="J982" s="11" t="str">
        <f t="shared" si="142"/>
        <v/>
      </c>
      <c r="K982" s="11" t="str">
        <f t="shared" si="138"/>
        <v/>
      </c>
      <c r="L982" s="11" t="str">
        <f t="shared" si="143"/>
        <v/>
      </c>
      <c r="M982" s="11" t="str">
        <f>IF('GACE Math 201'!B982="","",'SAT M to CBEST M'!$A$2+'SAT M to CBEST M'!$B$2*F982)</f>
        <v/>
      </c>
      <c r="N982" s="11" t="str">
        <f>IF('GACE Math 201'!B982="","", IF(M982&lt;20, 20, IF(M982&gt;80, 80, M982)))</f>
        <v/>
      </c>
    </row>
    <row r="983" spans="1:14" x14ac:dyDescent="0.25">
      <c r="A983" s="11">
        <v>982</v>
      </c>
      <c r="B983" s="30"/>
      <c r="C983" s="25" t="str">
        <f t="shared" si="135"/>
        <v/>
      </c>
      <c r="D983" s="25" t="str">
        <f t="shared" si="139"/>
        <v/>
      </c>
      <c r="E983" s="25" t="str">
        <f t="shared" si="140"/>
        <v/>
      </c>
      <c r="F983" s="11" t="str">
        <f>IF('GACE Math 201'!E983="","",IF('GACE Math 201'!E983&lt;'ACT M to SAT M'!$A$2,'ACT M to SAT M'!$B$2,IF('GACE Math 201'!E983&gt;'ACT M to SAT M'!A$28,'ACT M to SAT M'!B$28,VLOOKUP(E983,'ACT M to SAT M'!A:B,2,FALSE))))</f>
        <v/>
      </c>
      <c r="G983" s="11" t="str">
        <f t="shared" si="136"/>
        <v/>
      </c>
      <c r="H983" s="11" t="str">
        <f t="shared" si="141"/>
        <v/>
      </c>
      <c r="I983" s="11" t="str">
        <f t="shared" si="137"/>
        <v/>
      </c>
      <c r="J983" s="11" t="str">
        <f t="shared" si="142"/>
        <v/>
      </c>
      <c r="K983" s="11" t="str">
        <f t="shared" si="138"/>
        <v/>
      </c>
      <c r="L983" s="11" t="str">
        <f t="shared" si="143"/>
        <v/>
      </c>
      <c r="M983" s="11" t="str">
        <f>IF('GACE Math 201'!B983="","",'SAT M to CBEST M'!$A$2+'SAT M to CBEST M'!$B$2*F983)</f>
        <v/>
      </c>
      <c r="N983" s="11" t="str">
        <f>IF('GACE Math 201'!B983="","", IF(M983&lt;20, 20, IF(M983&gt;80, 80, M983)))</f>
        <v/>
      </c>
    </row>
    <row r="984" spans="1:14" x14ac:dyDescent="0.25">
      <c r="A984" s="11">
        <v>983</v>
      </c>
      <c r="B984" s="30"/>
      <c r="C984" s="25" t="str">
        <f t="shared" si="135"/>
        <v/>
      </c>
      <c r="D984" s="25" t="str">
        <f t="shared" si="139"/>
        <v/>
      </c>
      <c r="E984" s="25" t="str">
        <f t="shared" si="140"/>
        <v/>
      </c>
      <c r="F984" s="11" t="str">
        <f>IF('GACE Math 201'!E984="","",IF('GACE Math 201'!E984&lt;'ACT M to SAT M'!$A$2,'ACT M to SAT M'!$B$2,IF('GACE Math 201'!E984&gt;'ACT M to SAT M'!A$28,'ACT M to SAT M'!B$28,VLOOKUP(E984,'ACT M to SAT M'!A:B,2,FALSE))))</f>
        <v/>
      </c>
      <c r="G984" s="11" t="str">
        <f t="shared" si="136"/>
        <v/>
      </c>
      <c r="H984" s="11" t="str">
        <f t="shared" si="141"/>
        <v/>
      </c>
      <c r="I984" s="11" t="str">
        <f t="shared" si="137"/>
        <v/>
      </c>
      <c r="J984" s="11" t="str">
        <f t="shared" si="142"/>
        <v/>
      </c>
      <c r="K984" s="11" t="str">
        <f t="shared" si="138"/>
        <v/>
      </c>
      <c r="L984" s="11" t="str">
        <f t="shared" si="143"/>
        <v/>
      </c>
      <c r="M984" s="11" t="str">
        <f>IF('GACE Math 201'!B984="","",'SAT M to CBEST M'!$A$2+'SAT M to CBEST M'!$B$2*F984)</f>
        <v/>
      </c>
      <c r="N984" s="11" t="str">
        <f>IF('GACE Math 201'!B984="","", IF(M984&lt;20, 20, IF(M984&gt;80, 80, M984)))</f>
        <v/>
      </c>
    </row>
    <row r="985" spans="1:14" x14ac:dyDescent="0.25">
      <c r="A985" s="11">
        <v>984</v>
      </c>
      <c r="B985" s="30"/>
      <c r="C985" s="25" t="str">
        <f t="shared" si="135"/>
        <v/>
      </c>
      <c r="D985" s="25" t="str">
        <f t="shared" si="139"/>
        <v/>
      </c>
      <c r="E985" s="25" t="str">
        <f t="shared" si="140"/>
        <v/>
      </c>
      <c r="F985" s="11" t="str">
        <f>IF('GACE Math 201'!E985="","",IF('GACE Math 201'!E985&lt;'ACT M to SAT M'!$A$2,'ACT M to SAT M'!$B$2,IF('GACE Math 201'!E985&gt;'ACT M to SAT M'!A$28,'ACT M to SAT M'!B$28,VLOOKUP(E985,'ACT M to SAT M'!A:B,2,FALSE))))</f>
        <v/>
      </c>
      <c r="G985" s="11" t="str">
        <f t="shared" si="136"/>
        <v/>
      </c>
      <c r="H985" s="11" t="str">
        <f t="shared" si="141"/>
        <v/>
      </c>
      <c r="I985" s="11" t="str">
        <f t="shared" si="137"/>
        <v/>
      </c>
      <c r="J985" s="11" t="str">
        <f t="shared" si="142"/>
        <v/>
      </c>
      <c r="K985" s="11" t="str">
        <f t="shared" si="138"/>
        <v/>
      </c>
      <c r="L985" s="11" t="str">
        <f t="shared" si="143"/>
        <v/>
      </c>
      <c r="M985" s="11" t="str">
        <f>IF('GACE Math 201'!B985="","",'SAT M to CBEST M'!$A$2+'SAT M to CBEST M'!$B$2*F985)</f>
        <v/>
      </c>
      <c r="N985" s="11" t="str">
        <f>IF('GACE Math 201'!B985="","", IF(M985&lt;20, 20, IF(M985&gt;80, 80, M985)))</f>
        <v/>
      </c>
    </row>
    <row r="986" spans="1:14" x14ac:dyDescent="0.25">
      <c r="A986" s="11">
        <v>985</v>
      </c>
      <c r="B986" s="30"/>
      <c r="C986" s="25" t="str">
        <f t="shared" si="135"/>
        <v/>
      </c>
      <c r="D986" s="25" t="str">
        <f t="shared" si="139"/>
        <v/>
      </c>
      <c r="E986" s="25" t="str">
        <f t="shared" si="140"/>
        <v/>
      </c>
      <c r="F986" s="11" t="str">
        <f>IF('GACE Math 201'!E986="","",IF('GACE Math 201'!E986&lt;'ACT M to SAT M'!$A$2,'ACT M to SAT M'!$B$2,IF('GACE Math 201'!E986&gt;'ACT M to SAT M'!A$28,'ACT M to SAT M'!B$28,VLOOKUP(E986,'ACT M to SAT M'!A:B,2,FALSE))))</f>
        <v/>
      </c>
      <c r="G986" s="11" t="str">
        <f t="shared" si="136"/>
        <v/>
      </c>
      <c r="H986" s="11" t="str">
        <f t="shared" si="141"/>
        <v/>
      </c>
      <c r="I986" s="11" t="str">
        <f t="shared" si="137"/>
        <v/>
      </c>
      <c r="J986" s="11" t="str">
        <f t="shared" si="142"/>
        <v/>
      </c>
      <c r="K986" s="11" t="str">
        <f t="shared" si="138"/>
        <v/>
      </c>
      <c r="L986" s="11" t="str">
        <f t="shared" si="143"/>
        <v/>
      </c>
      <c r="M986" s="11" t="str">
        <f>IF('GACE Math 201'!B986="","",'SAT M to CBEST M'!$A$2+'SAT M to CBEST M'!$B$2*F986)</f>
        <v/>
      </c>
      <c r="N986" s="11" t="str">
        <f>IF('GACE Math 201'!B986="","", IF(M986&lt;20, 20, IF(M986&gt;80, 80, M986)))</f>
        <v/>
      </c>
    </row>
    <row r="987" spans="1:14" x14ac:dyDescent="0.25">
      <c r="A987" s="11">
        <v>986</v>
      </c>
      <c r="B987" s="30"/>
      <c r="C987" s="25" t="str">
        <f t="shared" si="135"/>
        <v/>
      </c>
      <c r="D987" s="25" t="str">
        <f t="shared" si="139"/>
        <v/>
      </c>
      <c r="E987" s="25" t="str">
        <f t="shared" si="140"/>
        <v/>
      </c>
      <c r="F987" s="11" t="str">
        <f>IF('GACE Math 201'!E987="","",IF('GACE Math 201'!E987&lt;'ACT M to SAT M'!$A$2,'ACT M to SAT M'!$B$2,IF('GACE Math 201'!E987&gt;'ACT M to SAT M'!A$28,'ACT M to SAT M'!B$28,VLOOKUP(E987,'ACT M to SAT M'!A:B,2,FALSE))))</f>
        <v/>
      </c>
      <c r="G987" s="11" t="str">
        <f t="shared" si="136"/>
        <v/>
      </c>
      <c r="H987" s="11" t="str">
        <f t="shared" si="141"/>
        <v/>
      </c>
      <c r="I987" s="11" t="str">
        <f t="shared" si="137"/>
        <v/>
      </c>
      <c r="J987" s="11" t="str">
        <f t="shared" si="142"/>
        <v/>
      </c>
      <c r="K987" s="11" t="str">
        <f t="shared" si="138"/>
        <v/>
      </c>
      <c r="L987" s="11" t="str">
        <f t="shared" si="143"/>
        <v/>
      </c>
      <c r="M987" s="11" t="str">
        <f>IF('GACE Math 201'!B987="","",'SAT M to CBEST M'!$A$2+'SAT M to CBEST M'!$B$2*F987)</f>
        <v/>
      </c>
      <c r="N987" s="11" t="str">
        <f>IF('GACE Math 201'!B987="","", IF(M987&lt;20, 20, IF(M987&gt;80, 80, M987)))</f>
        <v/>
      </c>
    </row>
    <row r="988" spans="1:14" x14ac:dyDescent="0.25">
      <c r="A988" s="11">
        <v>987</v>
      </c>
      <c r="B988" s="30"/>
      <c r="C988" s="25" t="str">
        <f t="shared" si="135"/>
        <v/>
      </c>
      <c r="D988" s="25" t="str">
        <f t="shared" si="139"/>
        <v/>
      </c>
      <c r="E988" s="25" t="str">
        <f t="shared" si="140"/>
        <v/>
      </c>
      <c r="F988" s="11" t="str">
        <f>IF('GACE Math 201'!E988="","",IF('GACE Math 201'!E988&lt;'ACT M to SAT M'!$A$2,'ACT M to SAT M'!$B$2,IF('GACE Math 201'!E988&gt;'ACT M to SAT M'!A$28,'ACT M to SAT M'!B$28,VLOOKUP(E988,'ACT M to SAT M'!A:B,2,FALSE))))</f>
        <v/>
      </c>
      <c r="G988" s="11" t="str">
        <f t="shared" si="136"/>
        <v/>
      </c>
      <c r="H988" s="11" t="str">
        <f t="shared" si="141"/>
        <v/>
      </c>
      <c r="I988" s="11" t="str">
        <f t="shared" si="137"/>
        <v/>
      </c>
      <c r="J988" s="11" t="str">
        <f t="shared" si="142"/>
        <v/>
      </c>
      <c r="K988" s="11" t="str">
        <f t="shared" si="138"/>
        <v/>
      </c>
      <c r="L988" s="11" t="str">
        <f t="shared" si="143"/>
        <v/>
      </c>
      <c r="M988" s="11" t="str">
        <f>IF('GACE Math 201'!B988="","",'SAT M to CBEST M'!$A$2+'SAT M to CBEST M'!$B$2*F988)</f>
        <v/>
      </c>
      <c r="N988" s="11" t="str">
        <f>IF('GACE Math 201'!B988="","", IF(M988&lt;20, 20, IF(M988&gt;80, 80, M988)))</f>
        <v/>
      </c>
    </row>
    <row r="989" spans="1:14" x14ac:dyDescent="0.25">
      <c r="A989" s="11">
        <v>988</v>
      </c>
      <c r="B989" s="30"/>
      <c r="C989" s="25" t="str">
        <f t="shared" si="135"/>
        <v/>
      </c>
      <c r="D989" s="25" t="str">
        <f t="shared" si="139"/>
        <v/>
      </c>
      <c r="E989" s="25" t="str">
        <f t="shared" si="140"/>
        <v/>
      </c>
      <c r="F989" s="11" t="str">
        <f>IF('GACE Math 201'!E989="","",IF('GACE Math 201'!E989&lt;'ACT M to SAT M'!$A$2,'ACT M to SAT M'!$B$2,IF('GACE Math 201'!E989&gt;'ACT M to SAT M'!A$28,'ACT M to SAT M'!B$28,VLOOKUP(E989,'ACT M to SAT M'!A:B,2,FALSE))))</f>
        <v/>
      </c>
      <c r="G989" s="11" t="str">
        <f t="shared" si="136"/>
        <v/>
      </c>
      <c r="H989" s="11" t="str">
        <f t="shared" si="141"/>
        <v/>
      </c>
      <c r="I989" s="11" t="str">
        <f t="shared" si="137"/>
        <v/>
      </c>
      <c r="J989" s="11" t="str">
        <f t="shared" si="142"/>
        <v/>
      </c>
      <c r="K989" s="11" t="str">
        <f t="shared" si="138"/>
        <v/>
      </c>
      <c r="L989" s="11" t="str">
        <f t="shared" si="143"/>
        <v/>
      </c>
      <c r="M989" s="11" t="str">
        <f>IF('GACE Math 201'!B989="","",'SAT M to CBEST M'!$A$2+'SAT M to CBEST M'!$B$2*F989)</f>
        <v/>
      </c>
      <c r="N989" s="11" t="str">
        <f>IF('GACE Math 201'!B989="","", IF(M989&lt;20, 20, IF(M989&gt;80, 80, M989)))</f>
        <v/>
      </c>
    </row>
    <row r="990" spans="1:14" x14ac:dyDescent="0.25">
      <c r="A990" s="11">
        <v>989</v>
      </c>
      <c r="B990" s="30"/>
      <c r="C990" s="25" t="str">
        <f t="shared" si="135"/>
        <v/>
      </c>
      <c r="D990" s="25" t="str">
        <f t="shared" si="139"/>
        <v/>
      </c>
      <c r="E990" s="25" t="str">
        <f t="shared" si="140"/>
        <v/>
      </c>
      <c r="F990" s="11" t="str">
        <f>IF('GACE Math 201'!E990="","",IF('GACE Math 201'!E990&lt;'ACT M to SAT M'!$A$2,'ACT M to SAT M'!$B$2,IF('GACE Math 201'!E990&gt;'ACT M to SAT M'!A$28,'ACT M to SAT M'!B$28,VLOOKUP(E990,'ACT M to SAT M'!A:B,2,FALSE))))</f>
        <v/>
      </c>
      <c r="G990" s="11" t="str">
        <f t="shared" si="136"/>
        <v/>
      </c>
      <c r="H990" s="11" t="str">
        <f t="shared" si="141"/>
        <v/>
      </c>
      <c r="I990" s="11" t="str">
        <f t="shared" si="137"/>
        <v/>
      </c>
      <c r="J990" s="11" t="str">
        <f t="shared" si="142"/>
        <v/>
      </c>
      <c r="K990" s="11" t="str">
        <f t="shared" si="138"/>
        <v/>
      </c>
      <c r="L990" s="11" t="str">
        <f t="shared" si="143"/>
        <v/>
      </c>
      <c r="M990" s="11" t="str">
        <f>IF('GACE Math 201'!B990="","",'SAT M to CBEST M'!$A$2+'SAT M to CBEST M'!$B$2*F990)</f>
        <v/>
      </c>
      <c r="N990" s="11" t="str">
        <f>IF('GACE Math 201'!B990="","", IF(M990&lt;20, 20, IF(M990&gt;80, 80, M990)))</f>
        <v/>
      </c>
    </row>
    <row r="991" spans="1:14" x14ac:dyDescent="0.25">
      <c r="A991" s="11">
        <v>990</v>
      </c>
      <c r="B991" s="30"/>
      <c r="C991" s="25" t="str">
        <f t="shared" si="135"/>
        <v/>
      </c>
      <c r="D991" s="25" t="str">
        <f t="shared" si="139"/>
        <v/>
      </c>
      <c r="E991" s="25" t="str">
        <f t="shared" si="140"/>
        <v/>
      </c>
      <c r="F991" s="11" t="str">
        <f>IF('GACE Math 201'!E991="","",IF('GACE Math 201'!E991&lt;'ACT M to SAT M'!$A$2,'ACT M to SAT M'!$B$2,IF('GACE Math 201'!E991&gt;'ACT M to SAT M'!A$28,'ACT M to SAT M'!B$28,VLOOKUP(E991,'ACT M to SAT M'!A:B,2,FALSE))))</f>
        <v/>
      </c>
      <c r="G991" s="11" t="str">
        <f t="shared" si="136"/>
        <v/>
      </c>
      <c r="H991" s="11" t="str">
        <f t="shared" si="141"/>
        <v/>
      </c>
      <c r="I991" s="11" t="str">
        <f t="shared" si="137"/>
        <v/>
      </c>
      <c r="J991" s="11" t="str">
        <f t="shared" si="142"/>
        <v/>
      </c>
      <c r="K991" s="11" t="str">
        <f t="shared" si="138"/>
        <v/>
      </c>
      <c r="L991" s="11" t="str">
        <f t="shared" si="143"/>
        <v/>
      </c>
      <c r="M991" s="11" t="str">
        <f>IF('GACE Math 201'!B991="","",'SAT M to CBEST M'!$A$2+'SAT M to CBEST M'!$B$2*F991)</f>
        <v/>
      </c>
      <c r="N991" s="11" t="str">
        <f>IF('GACE Math 201'!B991="","", IF(M991&lt;20, 20, IF(M991&gt;80, 80, M991)))</f>
        <v/>
      </c>
    </row>
    <row r="992" spans="1:14" x14ac:dyDescent="0.25">
      <c r="A992" s="11">
        <v>991</v>
      </c>
      <c r="B992" s="30"/>
      <c r="C992" s="25" t="str">
        <f t="shared" si="135"/>
        <v/>
      </c>
      <c r="D992" s="25" t="str">
        <f t="shared" si="139"/>
        <v/>
      </c>
      <c r="E992" s="25" t="str">
        <f t="shared" si="140"/>
        <v/>
      </c>
      <c r="F992" s="11" t="str">
        <f>IF('GACE Math 201'!E992="","",IF('GACE Math 201'!E992&lt;'ACT M to SAT M'!$A$2,'ACT M to SAT M'!$B$2,IF('GACE Math 201'!E992&gt;'ACT M to SAT M'!A$28,'ACT M to SAT M'!B$28,VLOOKUP(E992,'ACT M to SAT M'!A:B,2,FALSE))))</f>
        <v/>
      </c>
      <c r="G992" s="11" t="str">
        <f t="shared" si="136"/>
        <v/>
      </c>
      <c r="H992" s="11" t="str">
        <f t="shared" si="141"/>
        <v/>
      </c>
      <c r="I992" s="11" t="str">
        <f t="shared" si="137"/>
        <v/>
      </c>
      <c r="J992" s="11" t="str">
        <f t="shared" si="142"/>
        <v/>
      </c>
      <c r="K992" s="11" t="str">
        <f t="shared" si="138"/>
        <v/>
      </c>
      <c r="L992" s="11" t="str">
        <f t="shared" si="143"/>
        <v/>
      </c>
      <c r="M992" s="11" t="str">
        <f>IF('GACE Math 201'!B992="","",'SAT M to CBEST M'!$A$2+'SAT M to CBEST M'!$B$2*F992)</f>
        <v/>
      </c>
      <c r="N992" s="11" t="str">
        <f>IF('GACE Math 201'!B992="","", IF(M992&lt;20, 20, IF(M992&gt;80, 80, M992)))</f>
        <v/>
      </c>
    </row>
    <row r="993" spans="1:14" x14ac:dyDescent="0.25">
      <c r="A993" s="11">
        <v>992</v>
      </c>
      <c r="B993" s="30"/>
      <c r="C993" s="25" t="str">
        <f t="shared" si="135"/>
        <v/>
      </c>
      <c r="D993" s="25" t="str">
        <f t="shared" si="139"/>
        <v/>
      </c>
      <c r="E993" s="25" t="str">
        <f t="shared" si="140"/>
        <v/>
      </c>
      <c r="F993" s="11" t="str">
        <f>IF('GACE Math 201'!E993="","",IF('GACE Math 201'!E993&lt;'ACT M to SAT M'!$A$2,'ACT M to SAT M'!$B$2,IF('GACE Math 201'!E993&gt;'ACT M to SAT M'!A$28,'ACT M to SAT M'!B$28,VLOOKUP(E993,'ACT M to SAT M'!A:B,2,FALSE))))</f>
        <v/>
      </c>
      <c r="G993" s="11" t="str">
        <f t="shared" si="136"/>
        <v/>
      </c>
      <c r="H993" s="11" t="str">
        <f t="shared" si="141"/>
        <v/>
      </c>
      <c r="I993" s="11" t="str">
        <f t="shared" si="137"/>
        <v/>
      </c>
      <c r="J993" s="11" t="str">
        <f t="shared" si="142"/>
        <v/>
      </c>
      <c r="K993" s="11" t="str">
        <f t="shared" si="138"/>
        <v/>
      </c>
      <c r="L993" s="11" t="str">
        <f t="shared" si="143"/>
        <v/>
      </c>
      <c r="M993" s="11" t="str">
        <f>IF('GACE Math 201'!B993="","",'SAT M to CBEST M'!$A$2+'SAT M to CBEST M'!$B$2*F993)</f>
        <v/>
      </c>
      <c r="N993" s="11" t="str">
        <f>IF('GACE Math 201'!B993="","", IF(M993&lt;20, 20, IF(M993&gt;80, 80, M993)))</f>
        <v/>
      </c>
    </row>
    <row r="994" spans="1:14" x14ac:dyDescent="0.25">
      <c r="A994" s="11">
        <v>993</v>
      </c>
      <c r="B994" s="30"/>
      <c r="C994" s="25" t="str">
        <f t="shared" si="135"/>
        <v/>
      </c>
      <c r="D994" s="25" t="str">
        <f t="shared" si="139"/>
        <v/>
      </c>
      <c r="E994" s="25" t="str">
        <f t="shared" si="140"/>
        <v/>
      </c>
      <c r="F994" s="11" t="str">
        <f>IF('GACE Math 201'!E994="","",IF('GACE Math 201'!E994&lt;'ACT M to SAT M'!$A$2,'ACT M to SAT M'!$B$2,IF('GACE Math 201'!E994&gt;'ACT M to SAT M'!A$28,'ACT M to SAT M'!B$28,VLOOKUP(E994,'ACT M to SAT M'!A:B,2,FALSE))))</f>
        <v/>
      </c>
      <c r="G994" s="11" t="str">
        <f t="shared" si="136"/>
        <v/>
      </c>
      <c r="H994" s="11" t="str">
        <f t="shared" si="141"/>
        <v/>
      </c>
      <c r="I994" s="11" t="str">
        <f t="shared" si="137"/>
        <v/>
      </c>
      <c r="J994" s="11" t="str">
        <f t="shared" si="142"/>
        <v/>
      </c>
      <c r="K994" s="11" t="str">
        <f t="shared" si="138"/>
        <v/>
      </c>
      <c r="L994" s="11" t="str">
        <f t="shared" si="143"/>
        <v/>
      </c>
      <c r="M994" s="11" t="str">
        <f>IF('GACE Math 201'!B994="","",'SAT M to CBEST M'!$A$2+'SAT M to CBEST M'!$B$2*F994)</f>
        <v/>
      </c>
      <c r="N994" s="11" t="str">
        <f>IF('GACE Math 201'!B994="","", IF(M994&lt;20, 20, IF(M994&gt;80, 80, M994)))</f>
        <v/>
      </c>
    </row>
    <row r="995" spans="1:14" x14ac:dyDescent="0.25">
      <c r="A995" s="11">
        <v>994</v>
      </c>
      <c r="B995" s="30"/>
      <c r="C995" s="25" t="str">
        <f t="shared" si="135"/>
        <v/>
      </c>
      <c r="D995" s="25" t="str">
        <f t="shared" si="139"/>
        <v/>
      </c>
      <c r="E995" s="25" t="str">
        <f t="shared" si="140"/>
        <v/>
      </c>
      <c r="F995" s="11" t="str">
        <f>IF('GACE Math 201'!E995="","",IF('GACE Math 201'!E995&lt;'ACT M to SAT M'!$A$2,'ACT M to SAT M'!$B$2,IF('GACE Math 201'!E995&gt;'ACT M to SAT M'!A$28,'ACT M to SAT M'!B$28,VLOOKUP(E995,'ACT M to SAT M'!A:B,2,FALSE))))</f>
        <v/>
      </c>
      <c r="G995" s="11" t="str">
        <f t="shared" si="136"/>
        <v/>
      </c>
      <c r="H995" s="11" t="str">
        <f t="shared" si="141"/>
        <v/>
      </c>
      <c r="I995" s="11" t="str">
        <f t="shared" si="137"/>
        <v/>
      </c>
      <c r="J995" s="11" t="str">
        <f t="shared" si="142"/>
        <v/>
      </c>
      <c r="K995" s="11" t="str">
        <f t="shared" si="138"/>
        <v/>
      </c>
      <c r="L995" s="11" t="str">
        <f t="shared" si="143"/>
        <v/>
      </c>
      <c r="M995" s="11" t="str">
        <f>IF('GACE Math 201'!B995="","",'SAT M to CBEST M'!$A$2+'SAT M to CBEST M'!$B$2*F995)</f>
        <v/>
      </c>
      <c r="N995" s="11" t="str">
        <f>IF('GACE Math 201'!B995="","", IF(M995&lt;20, 20, IF(M995&gt;80, 80, M995)))</f>
        <v/>
      </c>
    </row>
    <row r="996" spans="1:14" x14ac:dyDescent="0.25">
      <c r="A996" s="11">
        <v>995</v>
      </c>
      <c r="B996" s="30"/>
      <c r="C996" s="25" t="str">
        <f t="shared" si="135"/>
        <v/>
      </c>
      <c r="D996" s="25" t="str">
        <f t="shared" si="139"/>
        <v/>
      </c>
      <c r="E996" s="25" t="str">
        <f t="shared" si="140"/>
        <v/>
      </c>
      <c r="F996" s="11" t="str">
        <f>IF('GACE Math 201'!E996="","",IF('GACE Math 201'!E996&lt;'ACT M to SAT M'!$A$2,'ACT M to SAT M'!$B$2,IF('GACE Math 201'!E996&gt;'ACT M to SAT M'!A$28,'ACT M to SAT M'!B$28,VLOOKUP(E996,'ACT M to SAT M'!A:B,2,FALSE))))</f>
        <v/>
      </c>
      <c r="G996" s="11" t="str">
        <f t="shared" si="136"/>
        <v/>
      </c>
      <c r="H996" s="11" t="str">
        <f t="shared" si="141"/>
        <v/>
      </c>
      <c r="I996" s="11" t="str">
        <f t="shared" si="137"/>
        <v/>
      </c>
      <c r="J996" s="11" t="str">
        <f t="shared" si="142"/>
        <v/>
      </c>
      <c r="K996" s="11" t="str">
        <f t="shared" si="138"/>
        <v/>
      </c>
      <c r="L996" s="11" t="str">
        <f t="shared" si="143"/>
        <v/>
      </c>
      <c r="M996" s="11" t="str">
        <f>IF('GACE Math 201'!B996="","",'SAT M to CBEST M'!$A$2+'SAT M to CBEST M'!$B$2*F996)</f>
        <v/>
      </c>
      <c r="N996" s="11" t="str">
        <f>IF('GACE Math 201'!B996="","", IF(M996&lt;20, 20, IF(M996&gt;80, 80, M996)))</f>
        <v/>
      </c>
    </row>
    <row r="997" spans="1:14" x14ac:dyDescent="0.25">
      <c r="A997" s="11">
        <v>996</v>
      </c>
      <c r="B997" s="30"/>
      <c r="C997" s="25" t="str">
        <f t="shared" si="135"/>
        <v/>
      </c>
      <c r="D997" s="25" t="str">
        <f t="shared" si="139"/>
        <v/>
      </c>
      <c r="E997" s="25" t="str">
        <f t="shared" si="140"/>
        <v/>
      </c>
      <c r="F997" s="11" t="str">
        <f>IF('GACE Math 201'!E997="","",IF('GACE Math 201'!E997&lt;'ACT M to SAT M'!$A$2,'ACT M to SAT M'!$B$2,IF('GACE Math 201'!E997&gt;'ACT M to SAT M'!A$28,'ACT M to SAT M'!B$28,VLOOKUP(E997,'ACT M to SAT M'!A:B,2,FALSE))))</f>
        <v/>
      </c>
      <c r="G997" s="11" t="str">
        <f t="shared" si="136"/>
        <v/>
      </c>
      <c r="H997" s="11" t="str">
        <f t="shared" si="141"/>
        <v/>
      </c>
      <c r="I997" s="11" t="str">
        <f t="shared" si="137"/>
        <v/>
      </c>
      <c r="J997" s="11" t="str">
        <f t="shared" si="142"/>
        <v/>
      </c>
      <c r="K997" s="11" t="str">
        <f t="shared" si="138"/>
        <v/>
      </c>
      <c r="L997" s="11" t="str">
        <f t="shared" si="143"/>
        <v/>
      </c>
      <c r="M997" s="11" t="str">
        <f>IF('GACE Math 201'!B997="","",'SAT M to CBEST M'!$A$2+'SAT M to CBEST M'!$B$2*F997)</f>
        <v/>
      </c>
      <c r="N997" s="11" t="str">
        <f>IF('GACE Math 201'!B997="","", IF(M997&lt;20, 20, IF(M997&gt;80, 80, M997)))</f>
        <v/>
      </c>
    </row>
    <row r="998" spans="1:14" x14ac:dyDescent="0.25">
      <c r="A998" s="11">
        <v>997</v>
      </c>
      <c r="B998" s="30"/>
      <c r="C998" s="25" t="str">
        <f t="shared" si="135"/>
        <v/>
      </c>
      <c r="D998" s="25" t="str">
        <f t="shared" si="139"/>
        <v/>
      </c>
      <c r="E998" s="25" t="str">
        <f t="shared" si="140"/>
        <v/>
      </c>
      <c r="F998" s="11" t="str">
        <f>IF('GACE Math 201'!E998="","",IF('GACE Math 201'!E998&lt;'ACT M to SAT M'!$A$2,'ACT M to SAT M'!$B$2,IF('GACE Math 201'!E998&gt;'ACT M to SAT M'!A$28,'ACT M to SAT M'!B$28,VLOOKUP(E998,'ACT M to SAT M'!A:B,2,FALSE))))</f>
        <v/>
      </c>
      <c r="G998" s="11" t="str">
        <f t="shared" si="136"/>
        <v/>
      </c>
      <c r="H998" s="11" t="str">
        <f t="shared" si="141"/>
        <v/>
      </c>
      <c r="I998" s="11" t="str">
        <f t="shared" si="137"/>
        <v/>
      </c>
      <c r="J998" s="11" t="str">
        <f t="shared" si="142"/>
        <v/>
      </c>
      <c r="K998" s="11" t="str">
        <f t="shared" si="138"/>
        <v/>
      </c>
      <c r="L998" s="11" t="str">
        <f t="shared" si="143"/>
        <v/>
      </c>
      <c r="M998" s="11" t="str">
        <f>IF('GACE Math 201'!B998="","",'SAT M to CBEST M'!$A$2+'SAT M to CBEST M'!$B$2*F998)</f>
        <v/>
      </c>
      <c r="N998" s="11" t="str">
        <f>IF('GACE Math 201'!B998="","", IF(M998&lt;20, 20, IF(M998&gt;80, 80, M998)))</f>
        <v/>
      </c>
    </row>
    <row r="999" spans="1:14" x14ac:dyDescent="0.25">
      <c r="A999" s="11">
        <v>998</v>
      </c>
      <c r="B999" s="30"/>
      <c r="C999" s="25" t="str">
        <f t="shared" si="135"/>
        <v/>
      </c>
      <c r="D999" s="25" t="str">
        <f t="shared" si="139"/>
        <v/>
      </c>
      <c r="E999" s="25" t="str">
        <f t="shared" si="140"/>
        <v/>
      </c>
      <c r="F999" s="11" t="str">
        <f>IF('GACE Math 201'!E999="","",IF('GACE Math 201'!E999&lt;'ACT M to SAT M'!$A$2,'ACT M to SAT M'!$B$2,IF('GACE Math 201'!E999&gt;'ACT M to SAT M'!A$28,'ACT M to SAT M'!B$28,VLOOKUP(E999,'ACT M to SAT M'!A:B,2,FALSE))))</f>
        <v/>
      </c>
      <c r="G999" s="11" t="str">
        <f t="shared" si="136"/>
        <v/>
      </c>
      <c r="H999" s="11" t="str">
        <f t="shared" si="141"/>
        <v/>
      </c>
      <c r="I999" s="11" t="str">
        <f t="shared" si="137"/>
        <v/>
      </c>
      <c r="J999" s="11" t="str">
        <f t="shared" si="142"/>
        <v/>
      </c>
      <c r="K999" s="11" t="str">
        <f t="shared" si="138"/>
        <v/>
      </c>
      <c r="L999" s="11" t="str">
        <f t="shared" si="143"/>
        <v/>
      </c>
      <c r="M999" s="11" t="str">
        <f>IF('GACE Math 201'!B999="","",'SAT M to CBEST M'!$A$2+'SAT M to CBEST M'!$B$2*F999)</f>
        <v/>
      </c>
      <c r="N999" s="11" t="str">
        <f>IF('GACE Math 201'!B999="","", IF(M999&lt;20, 20, IF(M999&gt;80, 80, M999)))</f>
        <v/>
      </c>
    </row>
    <row r="1000" spans="1:14" x14ac:dyDescent="0.25">
      <c r="A1000" s="11">
        <v>999</v>
      </c>
      <c r="B1000" s="30"/>
      <c r="C1000" s="25" t="str">
        <f t="shared" si="135"/>
        <v/>
      </c>
      <c r="D1000" s="25" t="str">
        <f t="shared" si="139"/>
        <v/>
      </c>
      <c r="E1000" s="25" t="str">
        <f t="shared" si="140"/>
        <v/>
      </c>
      <c r="F1000" s="11" t="str">
        <f>IF('GACE Math 201'!E1000="","",IF('GACE Math 201'!E1000&lt;'ACT M to SAT M'!$A$2,'ACT M to SAT M'!$B$2,IF('GACE Math 201'!E1000&gt;'ACT M to SAT M'!A$28,'ACT M to SAT M'!B$28,VLOOKUP(E1000,'ACT M to SAT M'!A:B,2,FALSE))))</f>
        <v/>
      </c>
      <c r="G1000" s="11" t="str">
        <f t="shared" si="136"/>
        <v/>
      </c>
      <c r="H1000" s="11" t="str">
        <f t="shared" si="141"/>
        <v/>
      </c>
      <c r="I1000" s="11" t="str">
        <f t="shared" si="137"/>
        <v/>
      </c>
      <c r="J1000" s="11" t="str">
        <f t="shared" si="142"/>
        <v/>
      </c>
      <c r="K1000" s="11" t="str">
        <f t="shared" si="138"/>
        <v/>
      </c>
      <c r="L1000" s="11" t="str">
        <f t="shared" si="143"/>
        <v/>
      </c>
      <c r="M1000" s="11" t="str">
        <f>IF('GACE Math 201'!B1000="","",'SAT M to CBEST M'!$A$2+'SAT M to CBEST M'!$B$2*F1000)</f>
        <v/>
      </c>
      <c r="N1000" s="11" t="str">
        <f>IF('GACE Math 201'!B1000="","", IF(M1000&lt;20, 20, IF(M1000&gt;80, 80, M1000)))</f>
        <v/>
      </c>
    </row>
    <row r="1001" spans="1:14" x14ac:dyDescent="0.25">
      <c r="A1001" s="11">
        <v>1000</v>
      </c>
      <c r="B1001" s="30"/>
      <c r="C1001" s="25" t="str">
        <f t="shared" si="135"/>
        <v/>
      </c>
      <c r="D1001" s="25" t="str">
        <f t="shared" si="139"/>
        <v/>
      </c>
      <c r="E1001" s="25" t="str">
        <f t="shared" si="140"/>
        <v/>
      </c>
      <c r="F1001" s="11" t="str">
        <f>IF('GACE Math 201'!E1001="","",IF('GACE Math 201'!E1001&lt;'ACT M to SAT M'!$A$2,'ACT M to SAT M'!$B$2,IF('GACE Math 201'!E1001&gt;'ACT M to SAT M'!A$28,'ACT M to SAT M'!B$28,VLOOKUP(E1001,'ACT M to SAT M'!A:B,2,FALSE))))</f>
        <v/>
      </c>
      <c r="G1001" s="11" t="str">
        <f t="shared" si="136"/>
        <v/>
      </c>
      <c r="H1001" s="11" t="str">
        <f t="shared" si="141"/>
        <v/>
      </c>
      <c r="I1001" s="11" t="str">
        <f t="shared" si="137"/>
        <v/>
      </c>
      <c r="J1001" s="11" t="str">
        <f t="shared" si="142"/>
        <v/>
      </c>
      <c r="K1001" s="11" t="str">
        <f t="shared" si="138"/>
        <v/>
      </c>
      <c r="L1001" s="11" t="str">
        <f t="shared" si="143"/>
        <v/>
      </c>
      <c r="M1001" s="11" t="str">
        <f>IF('GACE Math 201'!B1001="","",'SAT M to CBEST M'!$A$2+'SAT M to CBEST M'!$B$2*F1001)</f>
        <v/>
      </c>
      <c r="N1001" s="11" t="str">
        <f>IF('GACE Math 201'!B1001="","", IF(M1001&lt;20, 20, IF(M1001&gt;80, 80, M1001)))</f>
        <v/>
      </c>
    </row>
  </sheetData>
  <sheetProtection algorithmName="SHA-512" hashValue="5zy17LgZdtd+d6kItpCcqNYilXzo0HW1QJYvsWI4fs4i4BLXo1R2O/W3jVHR+Gh1MoJYdwbRtDZwdAX+3Sg3XA==" saltValue="mU51ByT05k/5hYtIrK/PeQ==" spinCount="100000" sheet="1" selectLockedCells="1"/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57C59-1383-47F8-AC88-309F5873DB58}">
  <sheetPr codeName="Sheet10">
    <tabColor theme="9" tint="0.79998168889431442"/>
  </sheetPr>
  <dimension ref="A1:W1001"/>
  <sheetViews>
    <sheetView workbookViewId="0">
      <selection activeCell="B2" sqref="B2"/>
    </sheetView>
  </sheetViews>
  <sheetFormatPr defaultColWidth="8.7109375" defaultRowHeight="15" x14ac:dyDescent="0.25"/>
  <cols>
    <col min="1" max="1" width="10.28515625" style="11" customWidth="1"/>
    <col min="2" max="2" width="10.85546875" style="29" customWidth="1"/>
    <col min="3" max="4" width="10.85546875" style="32" hidden="1" customWidth="1"/>
    <col min="5" max="14" width="13.85546875" style="11" hidden="1" customWidth="1"/>
    <col min="15" max="15" width="8.7109375" style="11" customWidth="1"/>
    <col min="16" max="16" width="10.5703125" style="11" customWidth="1"/>
    <col min="17" max="17" width="9.7109375" style="11" hidden="1" customWidth="1"/>
    <col min="18" max="18" width="11.140625" style="11" hidden="1" customWidth="1"/>
    <col min="19" max="19" width="9.7109375" style="11" hidden="1" customWidth="1"/>
    <col min="20" max="20" width="11.42578125" style="11" hidden="1" customWidth="1"/>
    <col min="21" max="21" width="11.42578125" style="11" customWidth="1"/>
    <col min="22" max="22" width="11.42578125" style="11" hidden="1" customWidth="1"/>
    <col min="23" max="23" width="10.42578125" style="11" hidden="1" customWidth="1"/>
    <col min="24" max="16384" width="8.7109375" style="11"/>
  </cols>
  <sheetData>
    <row r="1" spans="1:23" ht="75" x14ac:dyDescent="0.25">
      <c r="A1" s="11" t="s">
        <v>45</v>
      </c>
      <c r="B1" s="29" t="s">
        <v>188</v>
      </c>
      <c r="C1" s="32" t="s">
        <v>191</v>
      </c>
      <c r="D1" s="32" t="s">
        <v>192</v>
      </c>
      <c r="E1" s="11" t="s">
        <v>146</v>
      </c>
      <c r="F1" s="11" t="s">
        <v>142</v>
      </c>
      <c r="G1" s="11" t="s">
        <v>143</v>
      </c>
      <c r="H1" s="11" t="s">
        <v>140</v>
      </c>
      <c r="I1" s="11" t="s">
        <v>141</v>
      </c>
      <c r="J1" s="11" t="s">
        <v>170</v>
      </c>
      <c r="K1" s="11" t="s">
        <v>171</v>
      </c>
      <c r="L1" s="11" t="s">
        <v>96</v>
      </c>
      <c r="M1" s="11" t="s">
        <v>97</v>
      </c>
      <c r="P1" s="11" t="s">
        <v>28</v>
      </c>
      <c r="Q1" s="11" t="s">
        <v>104</v>
      </c>
      <c r="R1" s="11" t="s">
        <v>105</v>
      </c>
      <c r="S1" s="11" t="s">
        <v>103</v>
      </c>
      <c r="T1" s="11" t="s">
        <v>99</v>
      </c>
      <c r="U1" s="11" t="s">
        <v>205</v>
      </c>
      <c r="V1" s="11" t="s">
        <v>185</v>
      </c>
      <c r="W1" s="11" t="s">
        <v>100</v>
      </c>
    </row>
    <row r="2" spans="1:23" x14ac:dyDescent="0.25">
      <c r="A2" s="11">
        <v>1</v>
      </c>
      <c r="B2" s="30"/>
      <c r="C2" s="25" t="str">
        <f t="shared" ref="C2:C65" si="0">IF(B2="","", interceptPCM5733toACTM + slopePCM5733toACTM*B2)</f>
        <v/>
      </c>
      <c r="D2" s="25" t="str">
        <f>IF(B2="","",IF(C2&lt;1,1,IF(C2&gt;36,36,ROUND(C2,0))))</f>
        <v/>
      </c>
      <c r="E2" s="11" t="str">
        <f>IF('Prax Math 5733'!B2="","",IF('Prax Math 5733'!D2&lt;'ACT M to SAT M'!$A$2,'ACT M to SAT M'!$B$2,IF('Prax Math 5733'!D2&gt;'ACT M to SAT M'!A$28,'ACT M to SAT M'!B$28,VLOOKUP(D2,'ACT M to SAT M'!A:B,2,FALSE))))</f>
        <v/>
      </c>
      <c r="F2" s="11" t="str">
        <f t="shared" ref="F2:F65" si="1">IF(B2="","",IF(D2&gt;=17, upperinterceptACTMtoPAAM201+D2*upperslopeACTMtoPAAM201, lowerinterceptACTMtoPAAM201+D2*lowerslopeACTMtoPAAM201))</f>
        <v/>
      </c>
      <c r="G2" s="11" t="str">
        <f>IF(B2="","", IF(F2&lt;100, 100, IF(F2&gt;300, 300, F2)))</f>
        <v/>
      </c>
      <c r="H2" s="11" t="str">
        <f t="shared" ref="H2:H65" si="2">IF(B2="","",interceptACTMtoPCM5732+slopeACTMtoPCM5732*D2)</f>
        <v/>
      </c>
      <c r="I2" s="11" t="str">
        <f>IF(B2="","", IF(H2&lt;100, 100, IF(H2&gt;200, 200, H2)))</f>
        <v/>
      </c>
      <c r="J2" s="11" t="str">
        <f t="shared" ref="J2:J65" si="3">IF(B2="","",IF(D2&gt;=16, upperinterceptACTMtoPAAM211+D2*upperslopeACTMtoPAAM211, lowerinterceptACTMtoPAAM211+D2*lowerslopeACTMtoPAAM211))</f>
        <v/>
      </c>
      <c r="K2" s="11" t="str">
        <f>IF(B2="","", IF(J2&lt;100, 100, IF(J2&gt;300, 300, J2)))</f>
        <v/>
      </c>
      <c r="L2" s="11" t="str">
        <f>IF('Prax Math 5733'!B2="","",'SAT M to CBEST M'!$A$2+'SAT M to CBEST M'!$B$2*E2)</f>
        <v/>
      </c>
      <c r="M2" s="11" t="str">
        <f>IF('Prax Math 5733'!B2="","", IF(L2&lt;20, 20, IF(L2&gt;80, 80, L2)))</f>
        <v/>
      </c>
      <c r="P2" s="11">
        <f>IF(COUNT(B:B)=COUNT(C:C), COUNT(B:B), "error")</f>
        <v>0</v>
      </c>
      <c r="Q2" s="12" t="str">
        <f>IF(AND(P2&lt;&gt;"error", P2&lt;&gt;0),AVERAGE(D:D),"")</f>
        <v/>
      </c>
      <c r="R2" s="12" t="str">
        <f>IF(AND(P2&lt;&gt;"error", P2&lt;&gt;0),AVERAGE(E:E),"")</f>
        <v/>
      </c>
      <c r="S2" s="12" t="str">
        <f>IF(AND(P2&lt;&gt;"error", P2&lt;&gt;0),AVERAGE(H:H),"")</f>
        <v/>
      </c>
      <c r="T2" s="11" t="str">
        <f>IF(AND(P2&lt;&gt;"error", P2&lt;&gt;0),AVERAGE(G:G),"")</f>
        <v/>
      </c>
      <c r="U2" s="11" t="str">
        <f>IF(AND($P2&lt;&gt;"error", $P2&lt;&gt;0),AVERAGE(B:B),"")</f>
        <v/>
      </c>
      <c r="V2" s="11" t="str">
        <f>IF(AND($P2&lt;&gt;"error", $P2&lt;&gt;0),AVERAGE(K:K),"")</f>
        <v/>
      </c>
      <c r="W2" s="11" t="str">
        <f>IF(AND(P2&lt;&gt;"error", P2&lt;&gt;0),AVERAGE(M:M),"")</f>
        <v/>
      </c>
    </row>
    <row r="3" spans="1:23" x14ac:dyDescent="0.25">
      <c r="A3" s="11">
        <v>2</v>
      </c>
      <c r="B3" s="30"/>
      <c r="C3" s="25" t="str">
        <f t="shared" si="0"/>
        <v/>
      </c>
      <c r="D3" s="25" t="str">
        <f t="shared" ref="D3:D66" si="4">IF(B3="","",IF(C3&lt;1,1,IF(C3&gt;36,36,ROUND(C3,0))))</f>
        <v/>
      </c>
      <c r="E3" s="11" t="str">
        <f>IF('Prax Math 5733'!B3="","",IF('Prax Math 5733'!D3&lt;'ACT M to SAT M'!$A$2,'ACT M to SAT M'!$B$2,IF('Prax Math 5733'!D3&gt;'ACT M to SAT M'!A$28,'ACT M to SAT M'!B$28,VLOOKUP(D3,'ACT M to SAT M'!A:B,2,FALSE))))</f>
        <v/>
      </c>
      <c r="F3" s="11" t="str">
        <f t="shared" si="1"/>
        <v/>
      </c>
      <c r="G3" s="11" t="str">
        <f t="shared" ref="G3:G66" si="5">IF(B3="","", IF(F3&lt;100, 100, IF(F3&gt;300, 300, F3)))</f>
        <v/>
      </c>
      <c r="H3" s="11" t="str">
        <f t="shared" si="2"/>
        <v/>
      </c>
      <c r="I3" s="11" t="str">
        <f t="shared" ref="I3:I66" si="6">IF(B3="","", IF(H3&lt;100, 100, IF(H3&gt;200, 200, H3)))</f>
        <v/>
      </c>
      <c r="J3" s="11" t="str">
        <f t="shared" si="3"/>
        <v/>
      </c>
      <c r="K3" s="11" t="str">
        <f t="shared" ref="K3:K66" si="7">IF(B3="","", IF(J3&lt;100, 100, IF(J3&gt;300, 300, J3)))</f>
        <v/>
      </c>
      <c r="L3" s="11" t="str">
        <f>IF('Prax Math 5733'!B3="","",'SAT M to CBEST M'!$A$2+'SAT M to CBEST M'!$B$2*E3)</f>
        <v/>
      </c>
      <c r="M3" s="11" t="str">
        <f>IF('Prax Math 5733'!B3="","", IF(L3&lt;20, 20, IF(L3&gt;80, 80, L3)))</f>
        <v/>
      </c>
    </row>
    <row r="4" spans="1:23" x14ac:dyDescent="0.25">
      <c r="A4" s="11">
        <v>3</v>
      </c>
      <c r="B4" s="30"/>
      <c r="C4" s="25" t="str">
        <f t="shared" si="0"/>
        <v/>
      </c>
      <c r="D4" s="25" t="str">
        <f t="shared" si="4"/>
        <v/>
      </c>
      <c r="E4" s="11" t="str">
        <f>IF('Prax Math 5733'!B4="","",IF('Prax Math 5733'!D4&lt;'ACT M to SAT M'!$A$2,'ACT M to SAT M'!$B$2,IF('Prax Math 5733'!D4&gt;'ACT M to SAT M'!A$28,'ACT M to SAT M'!B$28,VLOOKUP(D4,'ACT M to SAT M'!A:B,2,FALSE))))</f>
        <v/>
      </c>
      <c r="F4" s="11" t="str">
        <f t="shared" si="1"/>
        <v/>
      </c>
      <c r="G4" s="11" t="str">
        <f t="shared" si="5"/>
        <v/>
      </c>
      <c r="H4" s="11" t="str">
        <f t="shared" si="2"/>
        <v/>
      </c>
      <c r="I4" s="11" t="str">
        <f t="shared" si="6"/>
        <v/>
      </c>
      <c r="J4" s="11" t="str">
        <f t="shared" si="3"/>
        <v/>
      </c>
      <c r="K4" s="11" t="str">
        <f t="shared" si="7"/>
        <v/>
      </c>
      <c r="L4" s="11" t="str">
        <f>IF('Prax Math 5733'!B4="","",'SAT M to CBEST M'!$A$2+'SAT M to CBEST M'!$B$2*E4)</f>
        <v/>
      </c>
      <c r="M4" s="11" t="str">
        <f>IF('Prax Math 5733'!B4="","", IF(L4&lt;20, 20, IF(L4&gt;80, 80, L4)))</f>
        <v/>
      </c>
    </row>
    <row r="5" spans="1:23" x14ac:dyDescent="0.25">
      <c r="A5" s="11">
        <v>4</v>
      </c>
      <c r="B5" s="30"/>
      <c r="C5" s="25" t="str">
        <f t="shared" si="0"/>
        <v/>
      </c>
      <c r="D5" s="25" t="str">
        <f t="shared" si="4"/>
        <v/>
      </c>
      <c r="E5" s="11" t="str">
        <f>IF('Prax Math 5733'!B5="","",IF('Prax Math 5733'!D5&lt;'ACT M to SAT M'!$A$2,'ACT M to SAT M'!$B$2,IF('Prax Math 5733'!D5&gt;'ACT M to SAT M'!A$28,'ACT M to SAT M'!B$28,VLOOKUP(D5,'ACT M to SAT M'!A:B,2,FALSE))))</f>
        <v/>
      </c>
      <c r="F5" s="11" t="str">
        <f t="shared" si="1"/>
        <v/>
      </c>
      <c r="G5" s="11" t="str">
        <f t="shared" si="5"/>
        <v/>
      </c>
      <c r="H5" s="11" t="str">
        <f t="shared" si="2"/>
        <v/>
      </c>
      <c r="I5" s="11" t="str">
        <f t="shared" si="6"/>
        <v/>
      </c>
      <c r="J5" s="11" t="str">
        <f t="shared" si="3"/>
        <v/>
      </c>
      <c r="K5" s="11" t="str">
        <f t="shared" si="7"/>
        <v/>
      </c>
      <c r="L5" s="11" t="str">
        <f>IF('Prax Math 5733'!B5="","",'SAT M to CBEST M'!$A$2+'SAT M to CBEST M'!$B$2*E5)</f>
        <v/>
      </c>
      <c r="M5" s="11" t="str">
        <f>IF('Prax Math 5733'!B5="","", IF(L5&lt;20, 20, IF(L5&gt;80, 80, L5)))</f>
        <v/>
      </c>
    </row>
    <row r="6" spans="1:23" x14ac:dyDescent="0.25">
      <c r="A6" s="11">
        <v>5</v>
      </c>
      <c r="B6" s="30"/>
      <c r="C6" s="25" t="str">
        <f t="shared" si="0"/>
        <v/>
      </c>
      <c r="D6" s="25" t="str">
        <f t="shared" si="4"/>
        <v/>
      </c>
      <c r="E6" s="11" t="str">
        <f>IF('Prax Math 5733'!B6="","",IF('Prax Math 5733'!D6&lt;'ACT M to SAT M'!$A$2,'ACT M to SAT M'!$B$2,IF('Prax Math 5733'!D6&gt;'ACT M to SAT M'!A$28,'ACT M to SAT M'!B$28,VLOOKUP(D6,'ACT M to SAT M'!A:B,2,FALSE))))</f>
        <v/>
      </c>
      <c r="F6" s="11" t="str">
        <f t="shared" si="1"/>
        <v/>
      </c>
      <c r="G6" s="11" t="str">
        <f t="shared" si="5"/>
        <v/>
      </c>
      <c r="H6" s="11" t="str">
        <f t="shared" si="2"/>
        <v/>
      </c>
      <c r="I6" s="11" t="str">
        <f t="shared" si="6"/>
        <v/>
      </c>
      <c r="J6" s="11" t="str">
        <f t="shared" si="3"/>
        <v/>
      </c>
      <c r="K6" s="11" t="str">
        <f t="shared" si="7"/>
        <v/>
      </c>
      <c r="L6" s="11" t="str">
        <f>IF('Prax Math 5733'!B6="","",'SAT M to CBEST M'!$A$2+'SAT M to CBEST M'!$B$2*E6)</f>
        <v/>
      </c>
      <c r="M6" s="11" t="str">
        <f>IF('Prax Math 5733'!B6="","", IF(L6&lt;20, 20, IF(L6&gt;80, 80, L6)))</f>
        <v/>
      </c>
    </row>
    <row r="7" spans="1:23" x14ac:dyDescent="0.25">
      <c r="A7" s="11">
        <v>6</v>
      </c>
      <c r="B7" s="30"/>
      <c r="C7" s="25" t="str">
        <f t="shared" si="0"/>
        <v/>
      </c>
      <c r="D7" s="25" t="str">
        <f t="shared" si="4"/>
        <v/>
      </c>
      <c r="E7" s="11" t="str">
        <f>IF('Prax Math 5733'!B7="","",IF('Prax Math 5733'!D7&lt;'ACT M to SAT M'!$A$2,'ACT M to SAT M'!$B$2,IF('Prax Math 5733'!D7&gt;'ACT M to SAT M'!A$28,'ACT M to SAT M'!B$28,VLOOKUP(D7,'ACT M to SAT M'!A:B,2,FALSE))))</f>
        <v/>
      </c>
      <c r="F7" s="11" t="str">
        <f t="shared" si="1"/>
        <v/>
      </c>
      <c r="G7" s="11" t="str">
        <f t="shared" si="5"/>
        <v/>
      </c>
      <c r="H7" s="11" t="str">
        <f t="shared" si="2"/>
        <v/>
      </c>
      <c r="I7" s="11" t="str">
        <f t="shared" si="6"/>
        <v/>
      </c>
      <c r="J7" s="11" t="str">
        <f t="shared" si="3"/>
        <v/>
      </c>
      <c r="K7" s="11" t="str">
        <f t="shared" si="7"/>
        <v/>
      </c>
      <c r="L7" s="11" t="str">
        <f>IF('Prax Math 5733'!B7="","",'SAT M to CBEST M'!$A$2+'SAT M to CBEST M'!$B$2*E7)</f>
        <v/>
      </c>
      <c r="M7" s="11" t="str">
        <f>IF('Prax Math 5733'!B7="","", IF(L7&lt;20, 20, IF(L7&gt;80, 80, L7)))</f>
        <v/>
      </c>
    </row>
    <row r="8" spans="1:23" x14ac:dyDescent="0.25">
      <c r="A8" s="11">
        <v>7</v>
      </c>
      <c r="B8" s="30"/>
      <c r="C8" s="25" t="str">
        <f t="shared" si="0"/>
        <v/>
      </c>
      <c r="D8" s="25" t="str">
        <f t="shared" si="4"/>
        <v/>
      </c>
      <c r="E8" s="11" t="str">
        <f>IF('Prax Math 5733'!B8="","",IF('Prax Math 5733'!D8&lt;'ACT M to SAT M'!$A$2,'ACT M to SAT M'!$B$2,IF('Prax Math 5733'!D8&gt;'ACT M to SAT M'!A$28,'ACT M to SAT M'!B$28,VLOOKUP(D8,'ACT M to SAT M'!A:B,2,FALSE))))</f>
        <v/>
      </c>
      <c r="F8" s="11" t="str">
        <f t="shared" si="1"/>
        <v/>
      </c>
      <c r="G8" s="11" t="str">
        <f t="shared" si="5"/>
        <v/>
      </c>
      <c r="H8" s="11" t="str">
        <f t="shared" si="2"/>
        <v/>
      </c>
      <c r="I8" s="11" t="str">
        <f t="shared" si="6"/>
        <v/>
      </c>
      <c r="J8" s="11" t="str">
        <f t="shared" si="3"/>
        <v/>
      </c>
      <c r="K8" s="11" t="str">
        <f t="shared" si="7"/>
        <v/>
      </c>
      <c r="L8" s="11" t="str">
        <f>IF('Prax Math 5733'!B8="","",'SAT M to CBEST M'!$A$2+'SAT M to CBEST M'!$B$2*E8)</f>
        <v/>
      </c>
      <c r="M8" s="11" t="str">
        <f>IF('Prax Math 5733'!B8="","", IF(L8&lt;20, 20, IF(L8&gt;80, 80, L8)))</f>
        <v/>
      </c>
    </row>
    <row r="9" spans="1:23" x14ac:dyDescent="0.25">
      <c r="A9" s="11">
        <v>8</v>
      </c>
      <c r="B9" s="30"/>
      <c r="C9" s="25" t="str">
        <f t="shared" si="0"/>
        <v/>
      </c>
      <c r="D9" s="25" t="str">
        <f t="shared" si="4"/>
        <v/>
      </c>
      <c r="E9" s="11" t="str">
        <f>IF('Prax Math 5733'!B9="","",IF('Prax Math 5733'!D9&lt;'ACT M to SAT M'!$A$2,'ACT M to SAT M'!$B$2,IF('Prax Math 5733'!D9&gt;'ACT M to SAT M'!A$28,'ACT M to SAT M'!B$28,VLOOKUP(D9,'ACT M to SAT M'!A:B,2,FALSE))))</f>
        <v/>
      </c>
      <c r="F9" s="11" t="str">
        <f t="shared" si="1"/>
        <v/>
      </c>
      <c r="G9" s="11" t="str">
        <f t="shared" si="5"/>
        <v/>
      </c>
      <c r="H9" s="11" t="str">
        <f t="shared" si="2"/>
        <v/>
      </c>
      <c r="I9" s="11" t="str">
        <f t="shared" si="6"/>
        <v/>
      </c>
      <c r="J9" s="11" t="str">
        <f t="shared" si="3"/>
        <v/>
      </c>
      <c r="K9" s="11" t="str">
        <f t="shared" si="7"/>
        <v/>
      </c>
      <c r="L9" s="11" t="str">
        <f>IF('Prax Math 5733'!B9="","",'SAT M to CBEST M'!$A$2+'SAT M to CBEST M'!$B$2*E9)</f>
        <v/>
      </c>
      <c r="M9" s="11" t="str">
        <f>IF('Prax Math 5733'!B9="","", IF(L9&lt;20, 20, IF(L9&gt;80, 80, L9)))</f>
        <v/>
      </c>
    </row>
    <row r="10" spans="1:23" x14ac:dyDescent="0.25">
      <c r="A10" s="11">
        <v>9</v>
      </c>
      <c r="B10" s="30"/>
      <c r="C10" s="25" t="str">
        <f t="shared" si="0"/>
        <v/>
      </c>
      <c r="D10" s="25" t="str">
        <f t="shared" si="4"/>
        <v/>
      </c>
      <c r="E10" s="11" t="str">
        <f>IF('Prax Math 5733'!B10="","",IF('Prax Math 5733'!D10&lt;'ACT M to SAT M'!$A$2,'ACT M to SAT M'!$B$2,IF('Prax Math 5733'!D10&gt;'ACT M to SAT M'!A$28,'ACT M to SAT M'!B$28,VLOOKUP(D10,'ACT M to SAT M'!A:B,2,FALSE))))</f>
        <v/>
      </c>
      <c r="F10" s="11" t="str">
        <f t="shared" si="1"/>
        <v/>
      </c>
      <c r="G10" s="11" t="str">
        <f t="shared" si="5"/>
        <v/>
      </c>
      <c r="H10" s="11" t="str">
        <f t="shared" si="2"/>
        <v/>
      </c>
      <c r="I10" s="11" t="str">
        <f t="shared" si="6"/>
        <v/>
      </c>
      <c r="J10" s="11" t="str">
        <f t="shared" si="3"/>
        <v/>
      </c>
      <c r="K10" s="11" t="str">
        <f t="shared" si="7"/>
        <v/>
      </c>
      <c r="L10" s="11" t="str">
        <f>IF('Prax Math 5733'!B10="","",'SAT M to CBEST M'!$A$2+'SAT M to CBEST M'!$B$2*E10)</f>
        <v/>
      </c>
      <c r="M10" s="11" t="str">
        <f>IF('Prax Math 5733'!B10="","", IF(L10&lt;20, 20, IF(L10&gt;80, 80, L10)))</f>
        <v/>
      </c>
    </row>
    <row r="11" spans="1:23" x14ac:dyDescent="0.25">
      <c r="A11" s="11">
        <v>10</v>
      </c>
      <c r="B11" s="30"/>
      <c r="C11" s="25" t="str">
        <f t="shared" si="0"/>
        <v/>
      </c>
      <c r="D11" s="25" t="str">
        <f t="shared" si="4"/>
        <v/>
      </c>
      <c r="E11" s="11" t="str">
        <f>IF('Prax Math 5733'!B11="","",IF('Prax Math 5733'!D11&lt;'ACT M to SAT M'!$A$2,'ACT M to SAT M'!$B$2,IF('Prax Math 5733'!D11&gt;'ACT M to SAT M'!A$28,'ACT M to SAT M'!B$28,VLOOKUP(D11,'ACT M to SAT M'!A:B,2,FALSE))))</f>
        <v/>
      </c>
      <c r="F11" s="11" t="str">
        <f t="shared" si="1"/>
        <v/>
      </c>
      <c r="G11" s="11" t="str">
        <f t="shared" si="5"/>
        <v/>
      </c>
      <c r="H11" s="11" t="str">
        <f t="shared" si="2"/>
        <v/>
      </c>
      <c r="I11" s="11" t="str">
        <f t="shared" si="6"/>
        <v/>
      </c>
      <c r="J11" s="11" t="str">
        <f t="shared" si="3"/>
        <v/>
      </c>
      <c r="K11" s="11" t="str">
        <f t="shared" si="7"/>
        <v/>
      </c>
      <c r="L11" s="11" t="str">
        <f>IF('Prax Math 5733'!B11="","",'SAT M to CBEST M'!$A$2+'SAT M to CBEST M'!$B$2*E11)</f>
        <v/>
      </c>
      <c r="M11" s="11" t="str">
        <f>IF('Prax Math 5733'!B11="","", IF(L11&lt;20, 20, IF(L11&gt;80, 80, L11)))</f>
        <v/>
      </c>
    </row>
    <row r="12" spans="1:23" x14ac:dyDescent="0.25">
      <c r="A12" s="11">
        <v>11</v>
      </c>
      <c r="B12" s="30"/>
      <c r="C12" s="25" t="str">
        <f t="shared" si="0"/>
        <v/>
      </c>
      <c r="D12" s="25" t="str">
        <f t="shared" si="4"/>
        <v/>
      </c>
      <c r="E12" s="11" t="str">
        <f>IF('Prax Math 5733'!B12="","",IF('Prax Math 5733'!D12&lt;'ACT M to SAT M'!$A$2,'ACT M to SAT M'!$B$2,IF('Prax Math 5733'!D12&gt;'ACT M to SAT M'!A$28,'ACT M to SAT M'!B$28,VLOOKUP(D12,'ACT M to SAT M'!A:B,2,FALSE))))</f>
        <v/>
      </c>
      <c r="F12" s="11" t="str">
        <f t="shared" si="1"/>
        <v/>
      </c>
      <c r="G12" s="11" t="str">
        <f t="shared" si="5"/>
        <v/>
      </c>
      <c r="H12" s="11" t="str">
        <f t="shared" si="2"/>
        <v/>
      </c>
      <c r="I12" s="11" t="str">
        <f t="shared" si="6"/>
        <v/>
      </c>
      <c r="J12" s="11" t="str">
        <f t="shared" si="3"/>
        <v/>
      </c>
      <c r="K12" s="11" t="str">
        <f t="shared" si="7"/>
        <v/>
      </c>
      <c r="L12" s="11" t="str">
        <f>IF('Prax Math 5733'!B12="","",'SAT M to CBEST M'!$A$2+'SAT M to CBEST M'!$B$2*E12)</f>
        <v/>
      </c>
      <c r="M12" s="11" t="str">
        <f>IF('Prax Math 5733'!B12="","", IF(L12&lt;20, 20, IF(L12&gt;80, 80, L12)))</f>
        <v/>
      </c>
    </row>
    <row r="13" spans="1:23" x14ac:dyDescent="0.25">
      <c r="A13" s="11">
        <v>12</v>
      </c>
      <c r="B13" s="30"/>
      <c r="C13" s="25" t="str">
        <f t="shared" si="0"/>
        <v/>
      </c>
      <c r="D13" s="25" t="str">
        <f t="shared" si="4"/>
        <v/>
      </c>
      <c r="E13" s="11" t="str">
        <f>IF('Prax Math 5733'!B13="","",IF('Prax Math 5733'!D13&lt;'ACT M to SAT M'!$A$2,'ACT M to SAT M'!$B$2,IF('Prax Math 5733'!D13&gt;'ACT M to SAT M'!A$28,'ACT M to SAT M'!B$28,VLOOKUP(D13,'ACT M to SAT M'!A:B,2,FALSE))))</f>
        <v/>
      </c>
      <c r="F13" s="11" t="str">
        <f t="shared" si="1"/>
        <v/>
      </c>
      <c r="G13" s="11" t="str">
        <f t="shared" si="5"/>
        <v/>
      </c>
      <c r="H13" s="11" t="str">
        <f t="shared" si="2"/>
        <v/>
      </c>
      <c r="I13" s="11" t="str">
        <f t="shared" si="6"/>
        <v/>
      </c>
      <c r="J13" s="11" t="str">
        <f t="shared" si="3"/>
        <v/>
      </c>
      <c r="K13" s="11" t="str">
        <f t="shared" si="7"/>
        <v/>
      </c>
      <c r="L13" s="11" t="str">
        <f>IF('Prax Math 5733'!B13="","",'SAT M to CBEST M'!$A$2+'SAT M to CBEST M'!$B$2*E13)</f>
        <v/>
      </c>
      <c r="M13" s="11" t="str">
        <f>IF('Prax Math 5733'!B13="","", IF(L13&lt;20, 20, IF(L13&gt;80, 80, L13)))</f>
        <v/>
      </c>
    </row>
    <row r="14" spans="1:23" x14ac:dyDescent="0.25">
      <c r="A14" s="11">
        <v>13</v>
      </c>
      <c r="B14" s="30"/>
      <c r="C14" s="25" t="str">
        <f t="shared" si="0"/>
        <v/>
      </c>
      <c r="D14" s="25" t="str">
        <f t="shared" si="4"/>
        <v/>
      </c>
      <c r="E14" s="11" t="str">
        <f>IF('Prax Math 5733'!B14="","",IF('Prax Math 5733'!D14&lt;'ACT M to SAT M'!$A$2,'ACT M to SAT M'!$B$2,IF('Prax Math 5733'!D14&gt;'ACT M to SAT M'!A$28,'ACT M to SAT M'!B$28,VLOOKUP(D14,'ACT M to SAT M'!A:B,2,FALSE))))</f>
        <v/>
      </c>
      <c r="F14" s="11" t="str">
        <f t="shared" si="1"/>
        <v/>
      </c>
      <c r="G14" s="11" t="str">
        <f t="shared" si="5"/>
        <v/>
      </c>
      <c r="H14" s="11" t="str">
        <f t="shared" si="2"/>
        <v/>
      </c>
      <c r="I14" s="11" t="str">
        <f t="shared" si="6"/>
        <v/>
      </c>
      <c r="J14" s="11" t="str">
        <f t="shared" si="3"/>
        <v/>
      </c>
      <c r="K14" s="11" t="str">
        <f t="shared" si="7"/>
        <v/>
      </c>
      <c r="L14" s="11" t="str">
        <f>IF('Prax Math 5733'!B14="","",'SAT M to CBEST M'!$A$2+'SAT M to CBEST M'!$B$2*E14)</f>
        <v/>
      </c>
      <c r="M14" s="11" t="str">
        <f>IF('Prax Math 5733'!B14="","", IF(L14&lt;20, 20, IF(L14&gt;80, 80, L14)))</f>
        <v/>
      </c>
    </row>
    <row r="15" spans="1:23" x14ac:dyDescent="0.25">
      <c r="A15" s="11">
        <v>14</v>
      </c>
      <c r="B15" s="30"/>
      <c r="C15" s="25" t="str">
        <f t="shared" si="0"/>
        <v/>
      </c>
      <c r="D15" s="25" t="str">
        <f t="shared" si="4"/>
        <v/>
      </c>
      <c r="E15" s="11" t="str">
        <f>IF('Prax Math 5733'!B15="","",IF('Prax Math 5733'!D15&lt;'ACT M to SAT M'!$A$2,'ACT M to SAT M'!$B$2,IF('Prax Math 5733'!D15&gt;'ACT M to SAT M'!A$28,'ACT M to SAT M'!B$28,VLOOKUP(D15,'ACT M to SAT M'!A:B,2,FALSE))))</f>
        <v/>
      </c>
      <c r="F15" s="11" t="str">
        <f t="shared" si="1"/>
        <v/>
      </c>
      <c r="G15" s="11" t="str">
        <f t="shared" si="5"/>
        <v/>
      </c>
      <c r="H15" s="11" t="str">
        <f t="shared" si="2"/>
        <v/>
      </c>
      <c r="I15" s="11" t="str">
        <f t="shared" si="6"/>
        <v/>
      </c>
      <c r="J15" s="11" t="str">
        <f t="shared" si="3"/>
        <v/>
      </c>
      <c r="K15" s="11" t="str">
        <f t="shared" si="7"/>
        <v/>
      </c>
      <c r="L15" s="11" t="str">
        <f>IF('Prax Math 5733'!B15="","",'SAT M to CBEST M'!$A$2+'SAT M to CBEST M'!$B$2*E15)</f>
        <v/>
      </c>
      <c r="M15" s="11" t="str">
        <f>IF('Prax Math 5733'!B15="","", IF(L15&lt;20, 20, IF(L15&gt;80, 80, L15)))</f>
        <v/>
      </c>
    </row>
    <row r="16" spans="1:23" x14ac:dyDescent="0.25">
      <c r="A16" s="11">
        <v>15</v>
      </c>
      <c r="B16" s="30"/>
      <c r="C16" s="25" t="str">
        <f t="shared" si="0"/>
        <v/>
      </c>
      <c r="D16" s="25" t="str">
        <f t="shared" si="4"/>
        <v/>
      </c>
      <c r="E16" s="11" t="str">
        <f>IF('Prax Math 5733'!B16="","",IF('Prax Math 5733'!D16&lt;'ACT M to SAT M'!$A$2,'ACT M to SAT M'!$B$2,IF('Prax Math 5733'!D16&gt;'ACT M to SAT M'!A$28,'ACT M to SAT M'!B$28,VLOOKUP(D16,'ACT M to SAT M'!A:B,2,FALSE))))</f>
        <v/>
      </c>
      <c r="F16" s="11" t="str">
        <f t="shared" si="1"/>
        <v/>
      </c>
      <c r="G16" s="11" t="str">
        <f t="shared" si="5"/>
        <v/>
      </c>
      <c r="H16" s="11" t="str">
        <f t="shared" si="2"/>
        <v/>
      </c>
      <c r="I16" s="11" t="str">
        <f t="shared" si="6"/>
        <v/>
      </c>
      <c r="J16" s="11" t="str">
        <f t="shared" si="3"/>
        <v/>
      </c>
      <c r="K16" s="11" t="str">
        <f t="shared" si="7"/>
        <v/>
      </c>
      <c r="L16" s="11" t="str">
        <f>IF('Prax Math 5733'!B16="","",'SAT M to CBEST M'!$A$2+'SAT M to CBEST M'!$B$2*E16)</f>
        <v/>
      </c>
      <c r="M16" s="11" t="str">
        <f>IF('Prax Math 5733'!B16="","", IF(L16&lt;20, 20, IF(L16&gt;80, 80, L16)))</f>
        <v/>
      </c>
    </row>
    <row r="17" spans="1:13" x14ac:dyDescent="0.25">
      <c r="A17" s="11">
        <v>16</v>
      </c>
      <c r="B17" s="30"/>
      <c r="C17" s="25" t="str">
        <f t="shared" si="0"/>
        <v/>
      </c>
      <c r="D17" s="25" t="str">
        <f t="shared" si="4"/>
        <v/>
      </c>
      <c r="E17" s="11" t="str">
        <f>IF('Prax Math 5733'!B17="","",IF('Prax Math 5733'!D17&lt;'ACT M to SAT M'!$A$2,'ACT M to SAT M'!$B$2,IF('Prax Math 5733'!D17&gt;'ACT M to SAT M'!A$28,'ACT M to SAT M'!B$28,VLOOKUP(D17,'ACT M to SAT M'!A:B,2,FALSE))))</f>
        <v/>
      </c>
      <c r="F17" s="11" t="str">
        <f t="shared" si="1"/>
        <v/>
      </c>
      <c r="G17" s="11" t="str">
        <f t="shared" si="5"/>
        <v/>
      </c>
      <c r="H17" s="11" t="str">
        <f t="shared" si="2"/>
        <v/>
      </c>
      <c r="I17" s="11" t="str">
        <f t="shared" si="6"/>
        <v/>
      </c>
      <c r="J17" s="11" t="str">
        <f t="shared" si="3"/>
        <v/>
      </c>
      <c r="K17" s="11" t="str">
        <f t="shared" si="7"/>
        <v/>
      </c>
      <c r="L17" s="11" t="str">
        <f>IF('Prax Math 5733'!B17="","",'SAT M to CBEST M'!$A$2+'SAT M to CBEST M'!$B$2*E17)</f>
        <v/>
      </c>
      <c r="M17" s="11" t="str">
        <f>IF('Prax Math 5733'!B17="","", IF(L17&lt;20, 20, IF(L17&gt;80, 80, L17)))</f>
        <v/>
      </c>
    </row>
    <row r="18" spans="1:13" x14ac:dyDescent="0.25">
      <c r="A18" s="11">
        <v>17</v>
      </c>
      <c r="B18" s="30"/>
      <c r="C18" s="25" t="str">
        <f t="shared" si="0"/>
        <v/>
      </c>
      <c r="D18" s="25" t="str">
        <f t="shared" si="4"/>
        <v/>
      </c>
      <c r="E18" s="11" t="str">
        <f>IF('Prax Math 5733'!B18="","",IF('Prax Math 5733'!D18&lt;'ACT M to SAT M'!$A$2,'ACT M to SAT M'!$B$2,IF('Prax Math 5733'!D18&gt;'ACT M to SAT M'!A$28,'ACT M to SAT M'!B$28,VLOOKUP(D18,'ACT M to SAT M'!A:B,2,FALSE))))</f>
        <v/>
      </c>
      <c r="F18" s="11" t="str">
        <f t="shared" si="1"/>
        <v/>
      </c>
      <c r="G18" s="11" t="str">
        <f t="shared" si="5"/>
        <v/>
      </c>
      <c r="H18" s="11" t="str">
        <f t="shared" si="2"/>
        <v/>
      </c>
      <c r="I18" s="11" t="str">
        <f t="shared" si="6"/>
        <v/>
      </c>
      <c r="J18" s="11" t="str">
        <f t="shared" si="3"/>
        <v/>
      </c>
      <c r="K18" s="11" t="str">
        <f t="shared" si="7"/>
        <v/>
      </c>
      <c r="L18" s="11" t="str">
        <f>IF('Prax Math 5733'!B18="","",'SAT M to CBEST M'!$A$2+'SAT M to CBEST M'!$B$2*E18)</f>
        <v/>
      </c>
      <c r="M18" s="11" t="str">
        <f>IF('Prax Math 5733'!B18="","", IF(L18&lt;20, 20, IF(L18&gt;80, 80, L18)))</f>
        <v/>
      </c>
    </row>
    <row r="19" spans="1:13" x14ac:dyDescent="0.25">
      <c r="A19" s="11">
        <v>18</v>
      </c>
      <c r="B19" s="30"/>
      <c r="C19" s="25" t="str">
        <f t="shared" si="0"/>
        <v/>
      </c>
      <c r="D19" s="25" t="str">
        <f t="shared" si="4"/>
        <v/>
      </c>
      <c r="E19" s="11" t="str">
        <f>IF('Prax Math 5733'!B19="","",IF('Prax Math 5733'!D19&lt;'ACT M to SAT M'!$A$2,'ACT M to SAT M'!$B$2,IF('Prax Math 5733'!D19&gt;'ACT M to SAT M'!A$28,'ACT M to SAT M'!B$28,VLOOKUP(D19,'ACT M to SAT M'!A:B,2,FALSE))))</f>
        <v/>
      </c>
      <c r="F19" s="11" t="str">
        <f t="shared" si="1"/>
        <v/>
      </c>
      <c r="G19" s="11" t="str">
        <f t="shared" si="5"/>
        <v/>
      </c>
      <c r="H19" s="11" t="str">
        <f t="shared" si="2"/>
        <v/>
      </c>
      <c r="I19" s="11" t="str">
        <f t="shared" si="6"/>
        <v/>
      </c>
      <c r="J19" s="11" t="str">
        <f t="shared" si="3"/>
        <v/>
      </c>
      <c r="K19" s="11" t="str">
        <f t="shared" si="7"/>
        <v/>
      </c>
      <c r="L19" s="11" t="str">
        <f>IF('Prax Math 5733'!B19="","",'SAT M to CBEST M'!$A$2+'SAT M to CBEST M'!$B$2*E19)</f>
        <v/>
      </c>
      <c r="M19" s="11" t="str">
        <f>IF('Prax Math 5733'!B19="","", IF(L19&lt;20, 20, IF(L19&gt;80, 80, L19)))</f>
        <v/>
      </c>
    </row>
    <row r="20" spans="1:13" x14ac:dyDescent="0.25">
      <c r="A20" s="11">
        <v>19</v>
      </c>
      <c r="B20" s="30"/>
      <c r="C20" s="25" t="str">
        <f t="shared" si="0"/>
        <v/>
      </c>
      <c r="D20" s="25" t="str">
        <f t="shared" si="4"/>
        <v/>
      </c>
      <c r="E20" s="11" t="str">
        <f>IF('Prax Math 5733'!B20="","",IF('Prax Math 5733'!D20&lt;'ACT M to SAT M'!$A$2,'ACT M to SAT M'!$B$2,IF('Prax Math 5733'!D20&gt;'ACT M to SAT M'!A$28,'ACT M to SAT M'!B$28,VLOOKUP(D20,'ACT M to SAT M'!A:B,2,FALSE))))</f>
        <v/>
      </c>
      <c r="F20" s="11" t="str">
        <f t="shared" si="1"/>
        <v/>
      </c>
      <c r="G20" s="11" t="str">
        <f t="shared" si="5"/>
        <v/>
      </c>
      <c r="H20" s="11" t="str">
        <f t="shared" si="2"/>
        <v/>
      </c>
      <c r="I20" s="11" t="str">
        <f t="shared" si="6"/>
        <v/>
      </c>
      <c r="J20" s="11" t="str">
        <f t="shared" si="3"/>
        <v/>
      </c>
      <c r="K20" s="11" t="str">
        <f t="shared" si="7"/>
        <v/>
      </c>
      <c r="L20" s="11" t="str">
        <f>IF('Prax Math 5733'!B20="","",'SAT M to CBEST M'!$A$2+'SAT M to CBEST M'!$B$2*E20)</f>
        <v/>
      </c>
      <c r="M20" s="11" t="str">
        <f>IF('Prax Math 5733'!B20="","", IF(L20&lt;20, 20, IF(L20&gt;80, 80, L20)))</f>
        <v/>
      </c>
    </row>
    <row r="21" spans="1:13" x14ac:dyDescent="0.25">
      <c r="A21" s="11">
        <v>20</v>
      </c>
      <c r="B21" s="30"/>
      <c r="C21" s="25" t="str">
        <f t="shared" si="0"/>
        <v/>
      </c>
      <c r="D21" s="25" t="str">
        <f t="shared" si="4"/>
        <v/>
      </c>
      <c r="E21" s="11" t="str">
        <f>IF('Prax Math 5733'!B21="","",IF('Prax Math 5733'!D21&lt;'ACT M to SAT M'!$A$2,'ACT M to SAT M'!$B$2,IF('Prax Math 5733'!D21&gt;'ACT M to SAT M'!A$28,'ACT M to SAT M'!B$28,VLOOKUP(D21,'ACT M to SAT M'!A:B,2,FALSE))))</f>
        <v/>
      </c>
      <c r="F21" s="11" t="str">
        <f t="shared" si="1"/>
        <v/>
      </c>
      <c r="G21" s="11" t="str">
        <f t="shared" si="5"/>
        <v/>
      </c>
      <c r="H21" s="11" t="str">
        <f t="shared" si="2"/>
        <v/>
      </c>
      <c r="I21" s="11" t="str">
        <f t="shared" si="6"/>
        <v/>
      </c>
      <c r="J21" s="11" t="str">
        <f t="shared" si="3"/>
        <v/>
      </c>
      <c r="K21" s="11" t="str">
        <f t="shared" si="7"/>
        <v/>
      </c>
      <c r="L21" s="11" t="str">
        <f>IF('Prax Math 5733'!B21="","",'SAT M to CBEST M'!$A$2+'SAT M to CBEST M'!$B$2*E21)</f>
        <v/>
      </c>
      <c r="M21" s="11" t="str">
        <f>IF('Prax Math 5733'!B21="","", IF(L21&lt;20, 20, IF(L21&gt;80, 80, L21)))</f>
        <v/>
      </c>
    </row>
    <row r="22" spans="1:13" x14ac:dyDescent="0.25">
      <c r="A22" s="11">
        <v>21</v>
      </c>
      <c r="B22" s="30"/>
      <c r="C22" s="25" t="str">
        <f t="shared" si="0"/>
        <v/>
      </c>
      <c r="D22" s="25" t="str">
        <f t="shared" si="4"/>
        <v/>
      </c>
      <c r="E22" s="11" t="str">
        <f>IF('Prax Math 5733'!B22="","",IF('Prax Math 5733'!D22&lt;'ACT M to SAT M'!$A$2,'ACT M to SAT M'!$B$2,IF('Prax Math 5733'!D22&gt;'ACT M to SAT M'!A$28,'ACT M to SAT M'!B$28,VLOOKUP(D22,'ACT M to SAT M'!A:B,2,FALSE))))</f>
        <v/>
      </c>
      <c r="F22" s="11" t="str">
        <f t="shared" si="1"/>
        <v/>
      </c>
      <c r="G22" s="11" t="str">
        <f t="shared" si="5"/>
        <v/>
      </c>
      <c r="H22" s="11" t="str">
        <f t="shared" si="2"/>
        <v/>
      </c>
      <c r="I22" s="11" t="str">
        <f t="shared" si="6"/>
        <v/>
      </c>
      <c r="J22" s="11" t="str">
        <f t="shared" si="3"/>
        <v/>
      </c>
      <c r="K22" s="11" t="str">
        <f t="shared" si="7"/>
        <v/>
      </c>
      <c r="L22" s="11" t="str">
        <f>IF('Prax Math 5733'!B22="","",'SAT M to CBEST M'!$A$2+'SAT M to CBEST M'!$B$2*E22)</f>
        <v/>
      </c>
      <c r="M22" s="11" t="str">
        <f>IF('Prax Math 5733'!B22="","", IF(L22&lt;20, 20, IF(L22&gt;80, 80, L22)))</f>
        <v/>
      </c>
    </row>
    <row r="23" spans="1:13" x14ac:dyDescent="0.25">
      <c r="A23" s="11">
        <v>22</v>
      </c>
      <c r="B23" s="30"/>
      <c r="C23" s="25" t="str">
        <f t="shared" si="0"/>
        <v/>
      </c>
      <c r="D23" s="25" t="str">
        <f t="shared" si="4"/>
        <v/>
      </c>
      <c r="E23" s="11" t="str">
        <f>IF('Prax Math 5733'!B23="","",IF('Prax Math 5733'!D23&lt;'ACT M to SAT M'!$A$2,'ACT M to SAT M'!$B$2,IF('Prax Math 5733'!D23&gt;'ACT M to SAT M'!A$28,'ACT M to SAT M'!B$28,VLOOKUP(D23,'ACT M to SAT M'!A:B,2,FALSE))))</f>
        <v/>
      </c>
      <c r="F23" s="11" t="str">
        <f t="shared" si="1"/>
        <v/>
      </c>
      <c r="G23" s="11" t="str">
        <f t="shared" si="5"/>
        <v/>
      </c>
      <c r="H23" s="11" t="str">
        <f t="shared" si="2"/>
        <v/>
      </c>
      <c r="I23" s="11" t="str">
        <f t="shared" si="6"/>
        <v/>
      </c>
      <c r="J23" s="11" t="str">
        <f t="shared" si="3"/>
        <v/>
      </c>
      <c r="K23" s="11" t="str">
        <f t="shared" si="7"/>
        <v/>
      </c>
      <c r="L23" s="11" t="str">
        <f>IF('Prax Math 5733'!B23="","",'SAT M to CBEST M'!$A$2+'SAT M to CBEST M'!$B$2*E23)</f>
        <v/>
      </c>
      <c r="M23" s="11" t="str">
        <f>IF('Prax Math 5733'!B23="","", IF(L23&lt;20, 20, IF(L23&gt;80, 80, L23)))</f>
        <v/>
      </c>
    </row>
    <row r="24" spans="1:13" x14ac:dyDescent="0.25">
      <c r="A24" s="11">
        <v>23</v>
      </c>
      <c r="B24" s="30"/>
      <c r="C24" s="25" t="str">
        <f t="shared" si="0"/>
        <v/>
      </c>
      <c r="D24" s="25" t="str">
        <f t="shared" si="4"/>
        <v/>
      </c>
      <c r="E24" s="11" t="str">
        <f>IF('Prax Math 5733'!B24="","",IF('Prax Math 5733'!D24&lt;'ACT M to SAT M'!$A$2,'ACT M to SAT M'!$B$2,IF('Prax Math 5733'!D24&gt;'ACT M to SAT M'!A$28,'ACT M to SAT M'!B$28,VLOOKUP(D24,'ACT M to SAT M'!A:B,2,FALSE))))</f>
        <v/>
      </c>
      <c r="F24" s="11" t="str">
        <f t="shared" si="1"/>
        <v/>
      </c>
      <c r="G24" s="11" t="str">
        <f t="shared" si="5"/>
        <v/>
      </c>
      <c r="H24" s="11" t="str">
        <f t="shared" si="2"/>
        <v/>
      </c>
      <c r="I24" s="11" t="str">
        <f t="shared" si="6"/>
        <v/>
      </c>
      <c r="J24" s="11" t="str">
        <f t="shared" si="3"/>
        <v/>
      </c>
      <c r="K24" s="11" t="str">
        <f t="shared" si="7"/>
        <v/>
      </c>
      <c r="L24" s="11" t="str">
        <f>IF('Prax Math 5733'!B24="","",'SAT M to CBEST M'!$A$2+'SAT M to CBEST M'!$B$2*E24)</f>
        <v/>
      </c>
      <c r="M24" s="11" t="str">
        <f>IF('Prax Math 5733'!B24="","", IF(L24&lt;20, 20, IF(L24&gt;80, 80, L24)))</f>
        <v/>
      </c>
    </row>
    <row r="25" spans="1:13" x14ac:dyDescent="0.25">
      <c r="A25" s="11">
        <v>24</v>
      </c>
      <c r="B25" s="30"/>
      <c r="C25" s="25" t="str">
        <f t="shared" si="0"/>
        <v/>
      </c>
      <c r="D25" s="25" t="str">
        <f t="shared" si="4"/>
        <v/>
      </c>
      <c r="E25" s="11" t="str">
        <f>IF('Prax Math 5733'!B25="","",IF('Prax Math 5733'!D25&lt;'ACT M to SAT M'!$A$2,'ACT M to SAT M'!$B$2,IF('Prax Math 5733'!D25&gt;'ACT M to SAT M'!A$28,'ACT M to SAT M'!B$28,VLOOKUP(D25,'ACT M to SAT M'!A:B,2,FALSE))))</f>
        <v/>
      </c>
      <c r="F25" s="11" t="str">
        <f t="shared" si="1"/>
        <v/>
      </c>
      <c r="G25" s="11" t="str">
        <f t="shared" si="5"/>
        <v/>
      </c>
      <c r="H25" s="11" t="str">
        <f t="shared" si="2"/>
        <v/>
      </c>
      <c r="I25" s="11" t="str">
        <f t="shared" si="6"/>
        <v/>
      </c>
      <c r="J25" s="11" t="str">
        <f t="shared" si="3"/>
        <v/>
      </c>
      <c r="K25" s="11" t="str">
        <f t="shared" si="7"/>
        <v/>
      </c>
      <c r="L25" s="11" t="str">
        <f>IF('Prax Math 5733'!B25="","",'SAT M to CBEST M'!$A$2+'SAT M to CBEST M'!$B$2*E25)</f>
        <v/>
      </c>
      <c r="M25" s="11" t="str">
        <f>IF('Prax Math 5733'!B25="","", IF(L25&lt;20, 20, IF(L25&gt;80, 80, L25)))</f>
        <v/>
      </c>
    </row>
    <row r="26" spans="1:13" x14ac:dyDescent="0.25">
      <c r="A26" s="11">
        <v>25</v>
      </c>
      <c r="B26" s="30"/>
      <c r="C26" s="25" t="str">
        <f t="shared" si="0"/>
        <v/>
      </c>
      <c r="D26" s="25" t="str">
        <f t="shared" si="4"/>
        <v/>
      </c>
      <c r="E26" s="11" t="str">
        <f>IF('Prax Math 5733'!B26="","",IF('Prax Math 5733'!D26&lt;'ACT M to SAT M'!$A$2,'ACT M to SAT M'!$B$2,IF('Prax Math 5733'!D26&gt;'ACT M to SAT M'!A$28,'ACT M to SAT M'!B$28,VLOOKUP(D26,'ACT M to SAT M'!A:B,2,FALSE))))</f>
        <v/>
      </c>
      <c r="F26" s="11" t="str">
        <f t="shared" si="1"/>
        <v/>
      </c>
      <c r="G26" s="11" t="str">
        <f t="shared" si="5"/>
        <v/>
      </c>
      <c r="H26" s="11" t="str">
        <f t="shared" si="2"/>
        <v/>
      </c>
      <c r="I26" s="11" t="str">
        <f t="shared" si="6"/>
        <v/>
      </c>
      <c r="J26" s="11" t="str">
        <f t="shared" si="3"/>
        <v/>
      </c>
      <c r="K26" s="11" t="str">
        <f t="shared" si="7"/>
        <v/>
      </c>
      <c r="L26" s="11" t="str">
        <f>IF('Prax Math 5733'!B26="","",'SAT M to CBEST M'!$A$2+'SAT M to CBEST M'!$B$2*E26)</f>
        <v/>
      </c>
      <c r="M26" s="11" t="str">
        <f>IF('Prax Math 5733'!B26="","", IF(L26&lt;20, 20, IF(L26&gt;80, 80, L26)))</f>
        <v/>
      </c>
    </row>
    <row r="27" spans="1:13" x14ac:dyDescent="0.25">
      <c r="A27" s="11">
        <v>26</v>
      </c>
      <c r="B27" s="30"/>
      <c r="C27" s="25" t="str">
        <f t="shared" si="0"/>
        <v/>
      </c>
      <c r="D27" s="25" t="str">
        <f t="shared" si="4"/>
        <v/>
      </c>
      <c r="E27" s="11" t="str">
        <f>IF('Prax Math 5733'!B27="","",IF('Prax Math 5733'!D27&lt;'ACT M to SAT M'!$A$2,'ACT M to SAT M'!$B$2,IF('Prax Math 5733'!D27&gt;'ACT M to SAT M'!A$28,'ACT M to SAT M'!B$28,VLOOKUP(D27,'ACT M to SAT M'!A:B,2,FALSE))))</f>
        <v/>
      </c>
      <c r="F27" s="11" t="str">
        <f t="shared" si="1"/>
        <v/>
      </c>
      <c r="G27" s="11" t="str">
        <f t="shared" si="5"/>
        <v/>
      </c>
      <c r="H27" s="11" t="str">
        <f t="shared" si="2"/>
        <v/>
      </c>
      <c r="I27" s="11" t="str">
        <f t="shared" si="6"/>
        <v/>
      </c>
      <c r="J27" s="11" t="str">
        <f t="shared" si="3"/>
        <v/>
      </c>
      <c r="K27" s="11" t="str">
        <f t="shared" si="7"/>
        <v/>
      </c>
      <c r="L27" s="11" t="str">
        <f>IF('Prax Math 5733'!B27="","",'SAT M to CBEST M'!$A$2+'SAT M to CBEST M'!$B$2*E27)</f>
        <v/>
      </c>
      <c r="M27" s="11" t="str">
        <f>IF('Prax Math 5733'!B27="","", IF(L27&lt;20, 20, IF(L27&gt;80, 80, L27)))</f>
        <v/>
      </c>
    </row>
    <row r="28" spans="1:13" x14ac:dyDescent="0.25">
      <c r="A28" s="11">
        <v>27</v>
      </c>
      <c r="B28" s="30"/>
      <c r="C28" s="25" t="str">
        <f t="shared" si="0"/>
        <v/>
      </c>
      <c r="D28" s="25" t="str">
        <f t="shared" si="4"/>
        <v/>
      </c>
      <c r="E28" s="11" t="str">
        <f>IF('Prax Math 5733'!B28="","",IF('Prax Math 5733'!D28&lt;'ACT M to SAT M'!$A$2,'ACT M to SAT M'!$B$2,IF('Prax Math 5733'!D28&gt;'ACT M to SAT M'!A$28,'ACT M to SAT M'!B$28,VLOOKUP(D28,'ACT M to SAT M'!A:B,2,FALSE))))</f>
        <v/>
      </c>
      <c r="F28" s="11" t="str">
        <f t="shared" si="1"/>
        <v/>
      </c>
      <c r="G28" s="11" t="str">
        <f t="shared" si="5"/>
        <v/>
      </c>
      <c r="H28" s="11" t="str">
        <f t="shared" si="2"/>
        <v/>
      </c>
      <c r="I28" s="11" t="str">
        <f t="shared" si="6"/>
        <v/>
      </c>
      <c r="J28" s="11" t="str">
        <f t="shared" si="3"/>
        <v/>
      </c>
      <c r="K28" s="11" t="str">
        <f t="shared" si="7"/>
        <v/>
      </c>
      <c r="L28" s="11" t="str">
        <f>IF('Prax Math 5733'!B28="","",'SAT M to CBEST M'!$A$2+'SAT M to CBEST M'!$B$2*E28)</f>
        <v/>
      </c>
      <c r="M28" s="11" t="str">
        <f>IF('Prax Math 5733'!B28="","", IF(L28&lt;20, 20, IF(L28&gt;80, 80, L28)))</f>
        <v/>
      </c>
    </row>
    <row r="29" spans="1:13" x14ac:dyDescent="0.25">
      <c r="A29" s="11">
        <v>28</v>
      </c>
      <c r="B29" s="30"/>
      <c r="C29" s="25" t="str">
        <f t="shared" si="0"/>
        <v/>
      </c>
      <c r="D29" s="25" t="str">
        <f t="shared" si="4"/>
        <v/>
      </c>
      <c r="E29" s="11" t="str">
        <f>IF('Prax Math 5733'!B29="","",IF('Prax Math 5733'!D29&lt;'ACT M to SAT M'!$A$2,'ACT M to SAT M'!$B$2,IF('Prax Math 5733'!D29&gt;'ACT M to SAT M'!A$28,'ACT M to SAT M'!B$28,VLOOKUP(D29,'ACT M to SAT M'!A:B,2,FALSE))))</f>
        <v/>
      </c>
      <c r="F29" s="11" t="str">
        <f t="shared" si="1"/>
        <v/>
      </c>
      <c r="G29" s="11" t="str">
        <f t="shared" si="5"/>
        <v/>
      </c>
      <c r="H29" s="11" t="str">
        <f t="shared" si="2"/>
        <v/>
      </c>
      <c r="I29" s="11" t="str">
        <f t="shared" si="6"/>
        <v/>
      </c>
      <c r="J29" s="11" t="str">
        <f t="shared" si="3"/>
        <v/>
      </c>
      <c r="K29" s="11" t="str">
        <f t="shared" si="7"/>
        <v/>
      </c>
      <c r="L29" s="11" t="str">
        <f>IF('Prax Math 5733'!B29="","",'SAT M to CBEST M'!$A$2+'SAT M to CBEST M'!$B$2*E29)</f>
        <v/>
      </c>
      <c r="M29" s="11" t="str">
        <f>IF('Prax Math 5733'!B29="","", IF(L29&lt;20, 20, IF(L29&gt;80, 80, L29)))</f>
        <v/>
      </c>
    </row>
    <row r="30" spans="1:13" x14ac:dyDescent="0.25">
      <c r="A30" s="11">
        <v>29</v>
      </c>
      <c r="B30" s="30"/>
      <c r="C30" s="25" t="str">
        <f t="shared" si="0"/>
        <v/>
      </c>
      <c r="D30" s="25" t="str">
        <f t="shared" si="4"/>
        <v/>
      </c>
      <c r="E30" s="11" t="str">
        <f>IF('Prax Math 5733'!B30="","",IF('Prax Math 5733'!D30&lt;'ACT M to SAT M'!$A$2,'ACT M to SAT M'!$B$2,IF('Prax Math 5733'!D30&gt;'ACT M to SAT M'!A$28,'ACT M to SAT M'!B$28,VLOOKUP(D30,'ACT M to SAT M'!A:B,2,FALSE))))</f>
        <v/>
      </c>
      <c r="F30" s="11" t="str">
        <f t="shared" si="1"/>
        <v/>
      </c>
      <c r="G30" s="11" t="str">
        <f t="shared" si="5"/>
        <v/>
      </c>
      <c r="H30" s="11" t="str">
        <f t="shared" si="2"/>
        <v/>
      </c>
      <c r="I30" s="11" t="str">
        <f t="shared" si="6"/>
        <v/>
      </c>
      <c r="J30" s="11" t="str">
        <f t="shared" si="3"/>
        <v/>
      </c>
      <c r="K30" s="11" t="str">
        <f t="shared" si="7"/>
        <v/>
      </c>
      <c r="L30" s="11" t="str">
        <f>IF('Prax Math 5733'!B30="","",'SAT M to CBEST M'!$A$2+'SAT M to CBEST M'!$B$2*E30)</f>
        <v/>
      </c>
      <c r="M30" s="11" t="str">
        <f>IF('Prax Math 5733'!B30="","", IF(L30&lt;20, 20, IF(L30&gt;80, 80, L30)))</f>
        <v/>
      </c>
    </row>
    <row r="31" spans="1:13" x14ac:dyDescent="0.25">
      <c r="A31" s="11">
        <v>30</v>
      </c>
      <c r="B31" s="30"/>
      <c r="C31" s="25" t="str">
        <f t="shared" si="0"/>
        <v/>
      </c>
      <c r="D31" s="25" t="str">
        <f t="shared" si="4"/>
        <v/>
      </c>
      <c r="E31" s="11" t="str">
        <f>IF('Prax Math 5733'!B31="","",IF('Prax Math 5733'!D31&lt;'ACT M to SAT M'!$A$2,'ACT M to SAT M'!$B$2,IF('Prax Math 5733'!D31&gt;'ACT M to SAT M'!A$28,'ACT M to SAT M'!B$28,VLOOKUP(D31,'ACT M to SAT M'!A:B,2,FALSE))))</f>
        <v/>
      </c>
      <c r="F31" s="11" t="str">
        <f t="shared" si="1"/>
        <v/>
      </c>
      <c r="G31" s="11" t="str">
        <f t="shared" si="5"/>
        <v/>
      </c>
      <c r="H31" s="11" t="str">
        <f t="shared" si="2"/>
        <v/>
      </c>
      <c r="I31" s="11" t="str">
        <f t="shared" si="6"/>
        <v/>
      </c>
      <c r="J31" s="11" t="str">
        <f t="shared" si="3"/>
        <v/>
      </c>
      <c r="K31" s="11" t="str">
        <f t="shared" si="7"/>
        <v/>
      </c>
      <c r="L31" s="11" t="str">
        <f>IF('Prax Math 5733'!B31="","",'SAT M to CBEST M'!$A$2+'SAT M to CBEST M'!$B$2*E31)</f>
        <v/>
      </c>
      <c r="M31" s="11" t="str">
        <f>IF('Prax Math 5733'!B31="","", IF(L31&lt;20, 20, IF(L31&gt;80, 80, L31)))</f>
        <v/>
      </c>
    </row>
    <row r="32" spans="1:13" x14ac:dyDescent="0.25">
      <c r="A32" s="11">
        <v>31</v>
      </c>
      <c r="B32" s="30"/>
      <c r="C32" s="25" t="str">
        <f t="shared" si="0"/>
        <v/>
      </c>
      <c r="D32" s="25" t="str">
        <f t="shared" si="4"/>
        <v/>
      </c>
      <c r="E32" s="11" t="str">
        <f>IF('Prax Math 5733'!B32="","",IF('Prax Math 5733'!D32&lt;'ACT M to SAT M'!$A$2,'ACT M to SAT M'!$B$2,IF('Prax Math 5733'!D32&gt;'ACT M to SAT M'!A$28,'ACT M to SAT M'!B$28,VLOOKUP(D32,'ACT M to SAT M'!A:B,2,FALSE))))</f>
        <v/>
      </c>
      <c r="F32" s="11" t="str">
        <f t="shared" si="1"/>
        <v/>
      </c>
      <c r="G32" s="11" t="str">
        <f t="shared" si="5"/>
        <v/>
      </c>
      <c r="H32" s="11" t="str">
        <f t="shared" si="2"/>
        <v/>
      </c>
      <c r="I32" s="11" t="str">
        <f t="shared" si="6"/>
        <v/>
      </c>
      <c r="J32" s="11" t="str">
        <f t="shared" si="3"/>
        <v/>
      </c>
      <c r="K32" s="11" t="str">
        <f t="shared" si="7"/>
        <v/>
      </c>
      <c r="L32" s="11" t="str">
        <f>IF('Prax Math 5733'!B32="","",'SAT M to CBEST M'!$A$2+'SAT M to CBEST M'!$B$2*E32)</f>
        <v/>
      </c>
      <c r="M32" s="11" t="str">
        <f>IF('Prax Math 5733'!B32="","", IF(L32&lt;20, 20, IF(L32&gt;80, 80, L32)))</f>
        <v/>
      </c>
    </row>
    <row r="33" spans="1:13" x14ac:dyDescent="0.25">
      <c r="A33" s="11">
        <v>32</v>
      </c>
      <c r="B33" s="30"/>
      <c r="C33" s="25" t="str">
        <f t="shared" si="0"/>
        <v/>
      </c>
      <c r="D33" s="25" t="str">
        <f t="shared" si="4"/>
        <v/>
      </c>
      <c r="E33" s="11" t="str">
        <f>IF('Prax Math 5733'!B33="","",IF('Prax Math 5733'!D33&lt;'ACT M to SAT M'!$A$2,'ACT M to SAT M'!$B$2,IF('Prax Math 5733'!D33&gt;'ACT M to SAT M'!A$28,'ACT M to SAT M'!B$28,VLOOKUP(D33,'ACT M to SAT M'!A:B,2,FALSE))))</f>
        <v/>
      </c>
      <c r="F33" s="11" t="str">
        <f t="shared" si="1"/>
        <v/>
      </c>
      <c r="G33" s="11" t="str">
        <f t="shared" si="5"/>
        <v/>
      </c>
      <c r="H33" s="11" t="str">
        <f t="shared" si="2"/>
        <v/>
      </c>
      <c r="I33" s="11" t="str">
        <f t="shared" si="6"/>
        <v/>
      </c>
      <c r="J33" s="11" t="str">
        <f t="shared" si="3"/>
        <v/>
      </c>
      <c r="K33" s="11" t="str">
        <f t="shared" si="7"/>
        <v/>
      </c>
      <c r="L33" s="11" t="str">
        <f>IF('Prax Math 5733'!B33="","",'SAT M to CBEST M'!$A$2+'SAT M to CBEST M'!$B$2*E33)</f>
        <v/>
      </c>
      <c r="M33" s="11" t="str">
        <f>IF('Prax Math 5733'!B33="","", IF(L33&lt;20, 20, IF(L33&gt;80, 80, L33)))</f>
        <v/>
      </c>
    </row>
    <row r="34" spans="1:13" x14ac:dyDescent="0.25">
      <c r="A34" s="11">
        <v>33</v>
      </c>
      <c r="B34" s="30"/>
      <c r="C34" s="25" t="str">
        <f t="shared" si="0"/>
        <v/>
      </c>
      <c r="D34" s="25" t="str">
        <f t="shared" si="4"/>
        <v/>
      </c>
      <c r="E34" s="11" t="str">
        <f>IF('Prax Math 5733'!B34="","",IF('Prax Math 5733'!D34&lt;'ACT M to SAT M'!$A$2,'ACT M to SAT M'!$B$2,IF('Prax Math 5733'!D34&gt;'ACT M to SAT M'!A$28,'ACT M to SAT M'!B$28,VLOOKUP(D34,'ACT M to SAT M'!A:B,2,FALSE))))</f>
        <v/>
      </c>
      <c r="F34" s="11" t="str">
        <f t="shared" si="1"/>
        <v/>
      </c>
      <c r="G34" s="11" t="str">
        <f t="shared" si="5"/>
        <v/>
      </c>
      <c r="H34" s="11" t="str">
        <f t="shared" si="2"/>
        <v/>
      </c>
      <c r="I34" s="11" t="str">
        <f t="shared" si="6"/>
        <v/>
      </c>
      <c r="J34" s="11" t="str">
        <f t="shared" si="3"/>
        <v/>
      </c>
      <c r="K34" s="11" t="str">
        <f t="shared" si="7"/>
        <v/>
      </c>
      <c r="L34" s="11" t="str">
        <f>IF('Prax Math 5733'!B34="","",'SAT M to CBEST M'!$A$2+'SAT M to CBEST M'!$B$2*E34)</f>
        <v/>
      </c>
      <c r="M34" s="11" t="str">
        <f>IF('Prax Math 5733'!B34="","", IF(L34&lt;20, 20, IF(L34&gt;80, 80, L34)))</f>
        <v/>
      </c>
    </row>
    <row r="35" spans="1:13" x14ac:dyDescent="0.25">
      <c r="A35" s="11">
        <v>34</v>
      </c>
      <c r="B35" s="30"/>
      <c r="C35" s="25" t="str">
        <f t="shared" si="0"/>
        <v/>
      </c>
      <c r="D35" s="25" t="str">
        <f t="shared" si="4"/>
        <v/>
      </c>
      <c r="E35" s="11" t="str">
        <f>IF('Prax Math 5733'!B35="","",IF('Prax Math 5733'!D35&lt;'ACT M to SAT M'!$A$2,'ACT M to SAT M'!$B$2,IF('Prax Math 5733'!D35&gt;'ACT M to SAT M'!A$28,'ACT M to SAT M'!B$28,VLOOKUP(D35,'ACT M to SAT M'!A:B,2,FALSE))))</f>
        <v/>
      </c>
      <c r="F35" s="11" t="str">
        <f t="shared" si="1"/>
        <v/>
      </c>
      <c r="G35" s="11" t="str">
        <f t="shared" si="5"/>
        <v/>
      </c>
      <c r="H35" s="11" t="str">
        <f t="shared" si="2"/>
        <v/>
      </c>
      <c r="I35" s="11" t="str">
        <f t="shared" si="6"/>
        <v/>
      </c>
      <c r="J35" s="11" t="str">
        <f t="shared" si="3"/>
        <v/>
      </c>
      <c r="K35" s="11" t="str">
        <f t="shared" si="7"/>
        <v/>
      </c>
      <c r="L35" s="11" t="str">
        <f>IF('Prax Math 5733'!B35="","",'SAT M to CBEST M'!$A$2+'SAT M to CBEST M'!$B$2*E35)</f>
        <v/>
      </c>
      <c r="M35" s="11" t="str">
        <f>IF('Prax Math 5733'!B35="","", IF(L35&lt;20, 20, IF(L35&gt;80, 80, L35)))</f>
        <v/>
      </c>
    </row>
    <row r="36" spans="1:13" x14ac:dyDescent="0.25">
      <c r="A36" s="11">
        <v>35</v>
      </c>
      <c r="B36" s="30"/>
      <c r="C36" s="25" t="str">
        <f t="shared" si="0"/>
        <v/>
      </c>
      <c r="D36" s="25" t="str">
        <f t="shared" si="4"/>
        <v/>
      </c>
      <c r="E36" s="11" t="str">
        <f>IF('Prax Math 5733'!B36="","",IF('Prax Math 5733'!D36&lt;'ACT M to SAT M'!$A$2,'ACT M to SAT M'!$B$2,IF('Prax Math 5733'!D36&gt;'ACT M to SAT M'!A$28,'ACT M to SAT M'!B$28,VLOOKUP(D36,'ACT M to SAT M'!A:B,2,FALSE))))</f>
        <v/>
      </c>
      <c r="F36" s="11" t="str">
        <f t="shared" si="1"/>
        <v/>
      </c>
      <c r="G36" s="11" t="str">
        <f t="shared" si="5"/>
        <v/>
      </c>
      <c r="H36" s="11" t="str">
        <f t="shared" si="2"/>
        <v/>
      </c>
      <c r="I36" s="11" t="str">
        <f t="shared" si="6"/>
        <v/>
      </c>
      <c r="J36" s="11" t="str">
        <f t="shared" si="3"/>
        <v/>
      </c>
      <c r="K36" s="11" t="str">
        <f t="shared" si="7"/>
        <v/>
      </c>
      <c r="L36" s="11" t="str">
        <f>IF('Prax Math 5733'!B36="","",'SAT M to CBEST M'!$A$2+'SAT M to CBEST M'!$B$2*E36)</f>
        <v/>
      </c>
      <c r="M36" s="11" t="str">
        <f>IF('Prax Math 5733'!B36="","", IF(L36&lt;20, 20, IF(L36&gt;80, 80, L36)))</f>
        <v/>
      </c>
    </row>
    <row r="37" spans="1:13" x14ac:dyDescent="0.25">
      <c r="A37" s="11">
        <v>36</v>
      </c>
      <c r="B37" s="30"/>
      <c r="C37" s="25" t="str">
        <f t="shared" si="0"/>
        <v/>
      </c>
      <c r="D37" s="25" t="str">
        <f t="shared" si="4"/>
        <v/>
      </c>
      <c r="E37" s="11" t="str">
        <f>IF('Prax Math 5733'!B37="","",IF('Prax Math 5733'!D37&lt;'ACT M to SAT M'!$A$2,'ACT M to SAT M'!$B$2,IF('Prax Math 5733'!D37&gt;'ACT M to SAT M'!A$28,'ACT M to SAT M'!B$28,VLOOKUP(D37,'ACT M to SAT M'!A:B,2,FALSE))))</f>
        <v/>
      </c>
      <c r="F37" s="11" t="str">
        <f t="shared" si="1"/>
        <v/>
      </c>
      <c r="G37" s="11" t="str">
        <f t="shared" si="5"/>
        <v/>
      </c>
      <c r="H37" s="11" t="str">
        <f t="shared" si="2"/>
        <v/>
      </c>
      <c r="I37" s="11" t="str">
        <f t="shared" si="6"/>
        <v/>
      </c>
      <c r="J37" s="11" t="str">
        <f t="shared" si="3"/>
        <v/>
      </c>
      <c r="K37" s="11" t="str">
        <f t="shared" si="7"/>
        <v/>
      </c>
      <c r="L37" s="11" t="str">
        <f>IF('Prax Math 5733'!B37="","",'SAT M to CBEST M'!$A$2+'SAT M to CBEST M'!$B$2*E37)</f>
        <v/>
      </c>
      <c r="M37" s="11" t="str">
        <f>IF('Prax Math 5733'!B37="","", IF(L37&lt;20, 20, IF(L37&gt;80, 80, L37)))</f>
        <v/>
      </c>
    </row>
    <row r="38" spans="1:13" x14ac:dyDescent="0.25">
      <c r="A38" s="11">
        <v>37</v>
      </c>
      <c r="B38" s="30"/>
      <c r="C38" s="25" t="str">
        <f t="shared" si="0"/>
        <v/>
      </c>
      <c r="D38" s="25" t="str">
        <f t="shared" si="4"/>
        <v/>
      </c>
      <c r="E38" s="11" t="str">
        <f>IF('Prax Math 5733'!B38="","",IF('Prax Math 5733'!D38&lt;'ACT M to SAT M'!$A$2,'ACT M to SAT M'!$B$2,IF('Prax Math 5733'!D38&gt;'ACT M to SAT M'!A$28,'ACT M to SAT M'!B$28,VLOOKUP(D38,'ACT M to SAT M'!A:B,2,FALSE))))</f>
        <v/>
      </c>
      <c r="F38" s="11" t="str">
        <f t="shared" si="1"/>
        <v/>
      </c>
      <c r="G38" s="11" t="str">
        <f t="shared" si="5"/>
        <v/>
      </c>
      <c r="H38" s="11" t="str">
        <f t="shared" si="2"/>
        <v/>
      </c>
      <c r="I38" s="11" t="str">
        <f t="shared" si="6"/>
        <v/>
      </c>
      <c r="J38" s="11" t="str">
        <f t="shared" si="3"/>
        <v/>
      </c>
      <c r="K38" s="11" t="str">
        <f t="shared" si="7"/>
        <v/>
      </c>
      <c r="L38" s="11" t="str">
        <f>IF('Prax Math 5733'!B38="","",'SAT M to CBEST M'!$A$2+'SAT M to CBEST M'!$B$2*E38)</f>
        <v/>
      </c>
      <c r="M38" s="11" t="str">
        <f>IF('Prax Math 5733'!B38="","", IF(L38&lt;20, 20, IF(L38&gt;80, 80, L38)))</f>
        <v/>
      </c>
    </row>
    <row r="39" spans="1:13" x14ac:dyDescent="0.25">
      <c r="A39" s="11">
        <v>38</v>
      </c>
      <c r="B39" s="30"/>
      <c r="C39" s="25" t="str">
        <f t="shared" si="0"/>
        <v/>
      </c>
      <c r="D39" s="25" t="str">
        <f t="shared" si="4"/>
        <v/>
      </c>
      <c r="E39" s="11" t="str">
        <f>IF('Prax Math 5733'!B39="","",IF('Prax Math 5733'!D39&lt;'ACT M to SAT M'!$A$2,'ACT M to SAT M'!$B$2,IF('Prax Math 5733'!D39&gt;'ACT M to SAT M'!A$28,'ACT M to SAT M'!B$28,VLOOKUP(D39,'ACT M to SAT M'!A:B,2,FALSE))))</f>
        <v/>
      </c>
      <c r="F39" s="11" t="str">
        <f t="shared" si="1"/>
        <v/>
      </c>
      <c r="G39" s="11" t="str">
        <f t="shared" si="5"/>
        <v/>
      </c>
      <c r="H39" s="11" t="str">
        <f t="shared" si="2"/>
        <v/>
      </c>
      <c r="I39" s="11" t="str">
        <f t="shared" si="6"/>
        <v/>
      </c>
      <c r="J39" s="11" t="str">
        <f t="shared" si="3"/>
        <v/>
      </c>
      <c r="K39" s="11" t="str">
        <f t="shared" si="7"/>
        <v/>
      </c>
      <c r="L39" s="11" t="str">
        <f>IF('Prax Math 5733'!B39="","",'SAT M to CBEST M'!$A$2+'SAT M to CBEST M'!$B$2*E39)</f>
        <v/>
      </c>
      <c r="M39" s="11" t="str">
        <f>IF('Prax Math 5733'!B39="","", IF(L39&lt;20, 20, IF(L39&gt;80, 80, L39)))</f>
        <v/>
      </c>
    </row>
    <row r="40" spans="1:13" x14ac:dyDescent="0.25">
      <c r="A40" s="11">
        <v>39</v>
      </c>
      <c r="B40" s="30"/>
      <c r="C40" s="25" t="str">
        <f t="shared" si="0"/>
        <v/>
      </c>
      <c r="D40" s="25" t="str">
        <f t="shared" si="4"/>
        <v/>
      </c>
      <c r="E40" s="11" t="str">
        <f>IF('Prax Math 5733'!B40="","",IF('Prax Math 5733'!D40&lt;'ACT M to SAT M'!$A$2,'ACT M to SAT M'!$B$2,IF('Prax Math 5733'!D40&gt;'ACT M to SAT M'!A$28,'ACT M to SAT M'!B$28,VLOOKUP(D40,'ACT M to SAT M'!A:B,2,FALSE))))</f>
        <v/>
      </c>
      <c r="F40" s="11" t="str">
        <f t="shared" si="1"/>
        <v/>
      </c>
      <c r="G40" s="11" t="str">
        <f t="shared" si="5"/>
        <v/>
      </c>
      <c r="H40" s="11" t="str">
        <f t="shared" si="2"/>
        <v/>
      </c>
      <c r="I40" s="11" t="str">
        <f t="shared" si="6"/>
        <v/>
      </c>
      <c r="J40" s="11" t="str">
        <f t="shared" si="3"/>
        <v/>
      </c>
      <c r="K40" s="11" t="str">
        <f t="shared" si="7"/>
        <v/>
      </c>
      <c r="L40" s="11" t="str">
        <f>IF('Prax Math 5733'!B40="","",'SAT M to CBEST M'!$A$2+'SAT M to CBEST M'!$B$2*E40)</f>
        <v/>
      </c>
      <c r="M40" s="11" t="str">
        <f>IF('Prax Math 5733'!B40="","", IF(L40&lt;20, 20, IF(L40&gt;80, 80, L40)))</f>
        <v/>
      </c>
    </row>
    <row r="41" spans="1:13" x14ac:dyDescent="0.25">
      <c r="A41" s="11">
        <v>40</v>
      </c>
      <c r="B41" s="30"/>
      <c r="C41" s="25" t="str">
        <f t="shared" si="0"/>
        <v/>
      </c>
      <c r="D41" s="25" t="str">
        <f t="shared" si="4"/>
        <v/>
      </c>
      <c r="E41" s="11" t="str">
        <f>IF('Prax Math 5733'!B41="","",IF('Prax Math 5733'!D41&lt;'ACT M to SAT M'!$A$2,'ACT M to SAT M'!$B$2,IF('Prax Math 5733'!D41&gt;'ACT M to SAT M'!A$28,'ACT M to SAT M'!B$28,VLOOKUP(D41,'ACT M to SAT M'!A:B,2,FALSE))))</f>
        <v/>
      </c>
      <c r="F41" s="11" t="str">
        <f t="shared" si="1"/>
        <v/>
      </c>
      <c r="G41" s="11" t="str">
        <f t="shared" si="5"/>
        <v/>
      </c>
      <c r="H41" s="11" t="str">
        <f t="shared" si="2"/>
        <v/>
      </c>
      <c r="I41" s="11" t="str">
        <f t="shared" si="6"/>
        <v/>
      </c>
      <c r="J41" s="11" t="str">
        <f t="shared" si="3"/>
        <v/>
      </c>
      <c r="K41" s="11" t="str">
        <f t="shared" si="7"/>
        <v/>
      </c>
      <c r="L41" s="11" t="str">
        <f>IF('Prax Math 5733'!B41="","",'SAT M to CBEST M'!$A$2+'SAT M to CBEST M'!$B$2*E41)</f>
        <v/>
      </c>
      <c r="M41" s="11" t="str">
        <f>IF('Prax Math 5733'!B41="","", IF(L41&lt;20, 20, IF(L41&gt;80, 80, L41)))</f>
        <v/>
      </c>
    </row>
    <row r="42" spans="1:13" x14ac:dyDescent="0.25">
      <c r="A42" s="11">
        <v>41</v>
      </c>
      <c r="B42" s="30"/>
      <c r="C42" s="25" t="str">
        <f t="shared" si="0"/>
        <v/>
      </c>
      <c r="D42" s="25" t="str">
        <f t="shared" si="4"/>
        <v/>
      </c>
      <c r="E42" s="11" t="str">
        <f>IF('Prax Math 5733'!B42="","",IF('Prax Math 5733'!D42&lt;'ACT M to SAT M'!$A$2,'ACT M to SAT M'!$B$2,IF('Prax Math 5733'!D42&gt;'ACT M to SAT M'!A$28,'ACT M to SAT M'!B$28,VLOOKUP(D42,'ACT M to SAT M'!A:B,2,FALSE))))</f>
        <v/>
      </c>
      <c r="F42" s="11" t="str">
        <f t="shared" si="1"/>
        <v/>
      </c>
      <c r="G42" s="11" t="str">
        <f t="shared" si="5"/>
        <v/>
      </c>
      <c r="H42" s="11" t="str">
        <f t="shared" si="2"/>
        <v/>
      </c>
      <c r="I42" s="11" t="str">
        <f t="shared" si="6"/>
        <v/>
      </c>
      <c r="J42" s="11" t="str">
        <f t="shared" si="3"/>
        <v/>
      </c>
      <c r="K42" s="11" t="str">
        <f t="shared" si="7"/>
        <v/>
      </c>
      <c r="L42" s="11" t="str">
        <f>IF('Prax Math 5733'!B42="","",'SAT M to CBEST M'!$A$2+'SAT M to CBEST M'!$B$2*E42)</f>
        <v/>
      </c>
      <c r="M42" s="11" t="str">
        <f>IF('Prax Math 5733'!B42="","", IF(L42&lt;20, 20, IF(L42&gt;80, 80, L42)))</f>
        <v/>
      </c>
    </row>
    <row r="43" spans="1:13" x14ac:dyDescent="0.25">
      <c r="A43" s="11">
        <v>42</v>
      </c>
      <c r="B43" s="30"/>
      <c r="C43" s="25" t="str">
        <f t="shared" si="0"/>
        <v/>
      </c>
      <c r="D43" s="25" t="str">
        <f t="shared" si="4"/>
        <v/>
      </c>
      <c r="E43" s="11" t="str">
        <f>IF('Prax Math 5733'!B43="","",IF('Prax Math 5733'!D43&lt;'ACT M to SAT M'!$A$2,'ACT M to SAT M'!$B$2,IF('Prax Math 5733'!D43&gt;'ACT M to SAT M'!A$28,'ACT M to SAT M'!B$28,VLOOKUP(D43,'ACT M to SAT M'!A:B,2,FALSE))))</f>
        <v/>
      </c>
      <c r="F43" s="11" t="str">
        <f t="shared" si="1"/>
        <v/>
      </c>
      <c r="G43" s="11" t="str">
        <f t="shared" si="5"/>
        <v/>
      </c>
      <c r="H43" s="11" t="str">
        <f t="shared" si="2"/>
        <v/>
      </c>
      <c r="I43" s="11" t="str">
        <f t="shared" si="6"/>
        <v/>
      </c>
      <c r="J43" s="11" t="str">
        <f t="shared" si="3"/>
        <v/>
      </c>
      <c r="K43" s="11" t="str">
        <f t="shared" si="7"/>
        <v/>
      </c>
      <c r="L43" s="11" t="str">
        <f>IF('Prax Math 5733'!B43="","",'SAT M to CBEST M'!$A$2+'SAT M to CBEST M'!$B$2*E43)</f>
        <v/>
      </c>
      <c r="M43" s="11" t="str">
        <f>IF('Prax Math 5733'!B43="","", IF(L43&lt;20, 20, IF(L43&gt;80, 80, L43)))</f>
        <v/>
      </c>
    </row>
    <row r="44" spans="1:13" x14ac:dyDescent="0.25">
      <c r="A44" s="11">
        <v>43</v>
      </c>
      <c r="B44" s="30"/>
      <c r="C44" s="25" t="str">
        <f t="shared" si="0"/>
        <v/>
      </c>
      <c r="D44" s="25" t="str">
        <f t="shared" si="4"/>
        <v/>
      </c>
      <c r="E44" s="11" t="str">
        <f>IF('Prax Math 5733'!B44="","",IF('Prax Math 5733'!D44&lt;'ACT M to SAT M'!$A$2,'ACT M to SAT M'!$B$2,IF('Prax Math 5733'!D44&gt;'ACT M to SAT M'!A$28,'ACT M to SAT M'!B$28,VLOOKUP(D44,'ACT M to SAT M'!A:B,2,FALSE))))</f>
        <v/>
      </c>
      <c r="F44" s="11" t="str">
        <f t="shared" si="1"/>
        <v/>
      </c>
      <c r="G44" s="11" t="str">
        <f t="shared" si="5"/>
        <v/>
      </c>
      <c r="H44" s="11" t="str">
        <f t="shared" si="2"/>
        <v/>
      </c>
      <c r="I44" s="11" t="str">
        <f t="shared" si="6"/>
        <v/>
      </c>
      <c r="J44" s="11" t="str">
        <f t="shared" si="3"/>
        <v/>
      </c>
      <c r="K44" s="11" t="str">
        <f t="shared" si="7"/>
        <v/>
      </c>
      <c r="L44" s="11" t="str">
        <f>IF('Prax Math 5733'!B44="","",'SAT M to CBEST M'!$A$2+'SAT M to CBEST M'!$B$2*E44)</f>
        <v/>
      </c>
      <c r="M44" s="11" t="str">
        <f>IF('Prax Math 5733'!B44="","", IF(L44&lt;20, 20, IF(L44&gt;80, 80, L44)))</f>
        <v/>
      </c>
    </row>
    <row r="45" spans="1:13" x14ac:dyDescent="0.25">
      <c r="A45" s="11">
        <v>44</v>
      </c>
      <c r="B45" s="30"/>
      <c r="C45" s="25" t="str">
        <f t="shared" si="0"/>
        <v/>
      </c>
      <c r="D45" s="25" t="str">
        <f t="shared" si="4"/>
        <v/>
      </c>
      <c r="E45" s="11" t="str">
        <f>IF('Prax Math 5733'!B45="","",IF('Prax Math 5733'!D45&lt;'ACT M to SAT M'!$A$2,'ACT M to SAT M'!$B$2,IF('Prax Math 5733'!D45&gt;'ACT M to SAT M'!A$28,'ACT M to SAT M'!B$28,VLOOKUP(D45,'ACT M to SAT M'!A:B,2,FALSE))))</f>
        <v/>
      </c>
      <c r="F45" s="11" t="str">
        <f t="shared" si="1"/>
        <v/>
      </c>
      <c r="G45" s="11" t="str">
        <f t="shared" si="5"/>
        <v/>
      </c>
      <c r="H45" s="11" t="str">
        <f t="shared" si="2"/>
        <v/>
      </c>
      <c r="I45" s="11" t="str">
        <f t="shared" si="6"/>
        <v/>
      </c>
      <c r="J45" s="11" t="str">
        <f t="shared" si="3"/>
        <v/>
      </c>
      <c r="K45" s="11" t="str">
        <f t="shared" si="7"/>
        <v/>
      </c>
      <c r="L45" s="11" t="str">
        <f>IF('Prax Math 5733'!B45="","",'SAT M to CBEST M'!$A$2+'SAT M to CBEST M'!$B$2*E45)</f>
        <v/>
      </c>
      <c r="M45" s="11" t="str">
        <f>IF('Prax Math 5733'!B45="","", IF(L45&lt;20, 20, IF(L45&gt;80, 80, L45)))</f>
        <v/>
      </c>
    </row>
    <row r="46" spans="1:13" x14ac:dyDescent="0.25">
      <c r="A46" s="11">
        <v>45</v>
      </c>
      <c r="B46" s="30"/>
      <c r="C46" s="25" t="str">
        <f t="shared" si="0"/>
        <v/>
      </c>
      <c r="D46" s="25" t="str">
        <f t="shared" si="4"/>
        <v/>
      </c>
      <c r="E46" s="11" t="str">
        <f>IF('Prax Math 5733'!B46="","",IF('Prax Math 5733'!D46&lt;'ACT M to SAT M'!$A$2,'ACT M to SAT M'!$B$2,IF('Prax Math 5733'!D46&gt;'ACT M to SAT M'!A$28,'ACT M to SAT M'!B$28,VLOOKUP(D46,'ACT M to SAT M'!A:B,2,FALSE))))</f>
        <v/>
      </c>
      <c r="F46" s="11" t="str">
        <f t="shared" si="1"/>
        <v/>
      </c>
      <c r="G46" s="11" t="str">
        <f t="shared" si="5"/>
        <v/>
      </c>
      <c r="H46" s="11" t="str">
        <f t="shared" si="2"/>
        <v/>
      </c>
      <c r="I46" s="11" t="str">
        <f t="shared" si="6"/>
        <v/>
      </c>
      <c r="J46" s="11" t="str">
        <f t="shared" si="3"/>
        <v/>
      </c>
      <c r="K46" s="11" t="str">
        <f t="shared" si="7"/>
        <v/>
      </c>
      <c r="L46" s="11" t="str">
        <f>IF('Prax Math 5733'!B46="","",'SAT M to CBEST M'!$A$2+'SAT M to CBEST M'!$B$2*E46)</f>
        <v/>
      </c>
      <c r="M46" s="11" t="str">
        <f>IF('Prax Math 5733'!B46="","", IF(L46&lt;20, 20, IF(L46&gt;80, 80, L46)))</f>
        <v/>
      </c>
    </row>
    <row r="47" spans="1:13" x14ac:dyDescent="0.25">
      <c r="A47" s="11">
        <v>46</v>
      </c>
      <c r="B47" s="30"/>
      <c r="C47" s="25" t="str">
        <f t="shared" si="0"/>
        <v/>
      </c>
      <c r="D47" s="25" t="str">
        <f t="shared" si="4"/>
        <v/>
      </c>
      <c r="E47" s="11" t="str">
        <f>IF('Prax Math 5733'!B47="","",IF('Prax Math 5733'!D47&lt;'ACT M to SAT M'!$A$2,'ACT M to SAT M'!$B$2,IF('Prax Math 5733'!D47&gt;'ACT M to SAT M'!A$28,'ACT M to SAT M'!B$28,VLOOKUP(D47,'ACT M to SAT M'!A:B,2,FALSE))))</f>
        <v/>
      </c>
      <c r="F47" s="11" t="str">
        <f t="shared" si="1"/>
        <v/>
      </c>
      <c r="G47" s="11" t="str">
        <f t="shared" si="5"/>
        <v/>
      </c>
      <c r="H47" s="11" t="str">
        <f t="shared" si="2"/>
        <v/>
      </c>
      <c r="I47" s="11" t="str">
        <f t="shared" si="6"/>
        <v/>
      </c>
      <c r="J47" s="11" t="str">
        <f t="shared" si="3"/>
        <v/>
      </c>
      <c r="K47" s="11" t="str">
        <f t="shared" si="7"/>
        <v/>
      </c>
      <c r="L47" s="11" t="str">
        <f>IF('Prax Math 5733'!B47="","",'SAT M to CBEST M'!$A$2+'SAT M to CBEST M'!$B$2*E47)</f>
        <v/>
      </c>
      <c r="M47" s="11" t="str">
        <f>IF('Prax Math 5733'!B47="","", IF(L47&lt;20, 20, IF(L47&gt;80, 80, L47)))</f>
        <v/>
      </c>
    </row>
    <row r="48" spans="1:13" x14ac:dyDescent="0.25">
      <c r="A48" s="11">
        <v>47</v>
      </c>
      <c r="B48" s="30"/>
      <c r="C48" s="25" t="str">
        <f t="shared" si="0"/>
        <v/>
      </c>
      <c r="D48" s="25" t="str">
        <f t="shared" si="4"/>
        <v/>
      </c>
      <c r="E48" s="11" t="str">
        <f>IF('Prax Math 5733'!B48="","",IF('Prax Math 5733'!D48&lt;'ACT M to SAT M'!$A$2,'ACT M to SAT M'!$B$2,IF('Prax Math 5733'!D48&gt;'ACT M to SAT M'!A$28,'ACT M to SAT M'!B$28,VLOOKUP(D48,'ACT M to SAT M'!A:B,2,FALSE))))</f>
        <v/>
      </c>
      <c r="F48" s="11" t="str">
        <f t="shared" si="1"/>
        <v/>
      </c>
      <c r="G48" s="11" t="str">
        <f t="shared" si="5"/>
        <v/>
      </c>
      <c r="H48" s="11" t="str">
        <f t="shared" si="2"/>
        <v/>
      </c>
      <c r="I48" s="11" t="str">
        <f t="shared" si="6"/>
        <v/>
      </c>
      <c r="J48" s="11" t="str">
        <f t="shared" si="3"/>
        <v/>
      </c>
      <c r="K48" s="11" t="str">
        <f t="shared" si="7"/>
        <v/>
      </c>
      <c r="L48" s="11" t="str">
        <f>IF('Prax Math 5733'!B48="","",'SAT M to CBEST M'!$A$2+'SAT M to CBEST M'!$B$2*E48)</f>
        <v/>
      </c>
      <c r="M48" s="11" t="str">
        <f>IF('Prax Math 5733'!B48="","", IF(L48&lt;20, 20, IF(L48&gt;80, 80, L48)))</f>
        <v/>
      </c>
    </row>
    <row r="49" spans="1:13" x14ac:dyDescent="0.25">
      <c r="A49" s="11">
        <v>48</v>
      </c>
      <c r="B49" s="30"/>
      <c r="C49" s="25" t="str">
        <f t="shared" si="0"/>
        <v/>
      </c>
      <c r="D49" s="25" t="str">
        <f t="shared" si="4"/>
        <v/>
      </c>
      <c r="E49" s="11" t="str">
        <f>IF('Prax Math 5733'!B49="","",IF('Prax Math 5733'!D49&lt;'ACT M to SAT M'!$A$2,'ACT M to SAT M'!$B$2,IF('Prax Math 5733'!D49&gt;'ACT M to SAT M'!A$28,'ACT M to SAT M'!B$28,VLOOKUP(D49,'ACT M to SAT M'!A:B,2,FALSE))))</f>
        <v/>
      </c>
      <c r="F49" s="11" t="str">
        <f t="shared" si="1"/>
        <v/>
      </c>
      <c r="G49" s="11" t="str">
        <f t="shared" si="5"/>
        <v/>
      </c>
      <c r="H49" s="11" t="str">
        <f t="shared" si="2"/>
        <v/>
      </c>
      <c r="I49" s="11" t="str">
        <f t="shared" si="6"/>
        <v/>
      </c>
      <c r="J49" s="11" t="str">
        <f t="shared" si="3"/>
        <v/>
      </c>
      <c r="K49" s="11" t="str">
        <f t="shared" si="7"/>
        <v/>
      </c>
      <c r="L49" s="11" t="str">
        <f>IF('Prax Math 5733'!B49="","",'SAT M to CBEST M'!$A$2+'SAT M to CBEST M'!$B$2*E49)</f>
        <v/>
      </c>
      <c r="M49" s="11" t="str">
        <f>IF('Prax Math 5733'!B49="","", IF(L49&lt;20, 20, IF(L49&gt;80, 80, L49)))</f>
        <v/>
      </c>
    </row>
    <row r="50" spans="1:13" x14ac:dyDescent="0.25">
      <c r="A50" s="11">
        <v>49</v>
      </c>
      <c r="B50" s="30"/>
      <c r="C50" s="25" t="str">
        <f t="shared" si="0"/>
        <v/>
      </c>
      <c r="D50" s="25" t="str">
        <f t="shared" si="4"/>
        <v/>
      </c>
      <c r="E50" s="11" t="str">
        <f>IF('Prax Math 5733'!B50="","",IF('Prax Math 5733'!D50&lt;'ACT M to SAT M'!$A$2,'ACT M to SAT M'!$B$2,IF('Prax Math 5733'!D50&gt;'ACT M to SAT M'!A$28,'ACT M to SAT M'!B$28,VLOOKUP(D50,'ACT M to SAT M'!A:B,2,FALSE))))</f>
        <v/>
      </c>
      <c r="F50" s="11" t="str">
        <f t="shared" si="1"/>
        <v/>
      </c>
      <c r="G50" s="11" t="str">
        <f t="shared" si="5"/>
        <v/>
      </c>
      <c r="H50" s="11" t="str">
        <f t="shared" si="2"/>
        <v/>
      </c>
      <c r="I50" s="11" t="str">
        <f t="shared" si="6"/>
        <v/>
      </c>
      <c r="J50" s="11" t="str">
        <f t="shared" si="3"/>
        <v/>
      </c>
      <c r="K50" s="11" t="str">
        <f t="shared" si="7"/>
        <v/>
      </c>
      <c r="L50" s="11" t="str">
        <f>IF('Prax Math 5733'!B50="","",'SAT M to CBEST M'!$A$2+'SAT M to CBEST M'!$B$2*E50)</f>
        <v/>
      </c>
      <c r="M50" s="11" t="str">
        <f>IF('Prax Math 5733'!B50="","", IF(L50&lt;20, 20, IF(L50&gt;80, 80, L50)))</f>
        <v/>
      </c>
    </row>
    <row r="51" spans="1:13" x14ac:dyDescent="0.25">
      <c r="A51" s="11">
        <v>50</v>
      </c>
      <c r="B51" s="30"/>
      <c r="C51" s="25" t="str">
        <f t="shared" si="0"/>
        <v/>
      </c>
      <c r="D51" s="25" t="str">
        <f t="shared" si="4"/>
        <v/>
      </c>
      <c r="E51" s="11" t="str">
        <f>IF('Prax Math 5733'!B51="","",IF('Prax Math 5733'!D51&lt;'ACT M to SAT M'!$A$2,'ACT M to SAT M'!$B$2,IF('Prax Math 5733'!D51&gt;'ACT M to SAT M'!A$28,'ACT M to SAT M'!B$28,VLOOKUP(D51,'ACT M to SAT M'!A:B,2,FALSE))))</f>
        <v/>
      </c>
      <c r="F51" s="11" t="str">
        <f t="shared" si="1"/>
        <v/>
      </c>
      <c r="G51" s="11" t="str">
        <f t="shared" si="5"/>
        <v/>
      </c>
      <c r="H51" s="11" t="str">
        <f t="shared" si="2"/>
        <v/>
      </c>
      <c r="I51" s="11" t="str">
        <f t="shared" si="6"/>
        <v/>
      </c>
      <c r="J51" s="11" t="str">
        <f t="shared" si="3"/>
        <v/>
      </c>
      <c r="K51" s="11" t="str">
        <f t="shared" si="7"/>
        <v/>
      </c>
      <c r="L51" s="11" t="str">
        <f>IF('Prax Math 5733'!B51="","",'SAT M to CBEST M'!$A$2+'SAT M to CBEST M'!$B$2*E51)</f>
        <v/>
      </c>
      <c r="M51" s="11" t="str">
        <f>IF('Prax Math 5733'!B51="","", IF(L51&lt;20, 20, IF(L51&gt;80, 80, L51)))</f>
        <v/>
      </c>
    </row>
    <row r="52" spans="1:13" x14ac:dyDescent="0.25">
      <c r="A52" s="11">
        <v>51</v>
      </c>
      <c r="B52" s="30"/>
      <c r="C52" s="25" t="str">
        <f t="shared" si="0"/>
        <v/>
      </c>
      <c r="D52" s="25" t="str">
        <f t="shared" si="4"/>
        <v/>
      </c>
      <c r="E52" s="11" t="str">
        <f>IF('Prax Math 5733'!B52="","",IF('Prax Math 5733'!D52&lt;'ACT M to SAT M'!$A$2,'ACT M to SAT M'!$B$2,IF('Prax Math 5733'!D52&gt;'ACT M to SAT M'!A$28,'ACT M to SAT M'!B$28,VLOOKUP(D52,'ACT M to SAT M'!A:B,2,FALSE))))</f>
        <v/>
      </c>
      <c r="F52" s="11" t="str">
        <f t="shared" si="1"/>
        <v/>
      </c>
      <c r="G52" s="11" t="str">
        <f t="shared" si="5"/>
        <v/>
      </c>
      <c r="H52" s="11" t="str">
        <f t="shared" si="2"/>
        <v/>
      </c>
      <c r="I52" s="11" t="str">
        <f t="shared" si="6"/>
        <v/>
      </c>
      <c r="J52" s="11" t="str">
        <f t="shared" si="3"/>
        <v/>
      </c>
      <c r="K52" s="11" t="str">
        <f t="shared" si="7"/>
        <v/>
      </c>
      <c r="L52" s="11" t="str">
        <f>IF('Prax Math 5733'!B52="","",'SAT M to CBEST M'!$A$2+'SAT M to CBEST M'!$B$2*E52)</f>
        <v/>
      </c>
      <c r="M52" s="11" t="str">
        <f>IF('Prax Math 5733'!B52="","", IF(L52&lt;20, 20, IF(L52&gt;80, 80, L52)))</f>
        <v/>
      </c>
    </row>
    <row r="53" spans="1:13" x14ac:dyDescent="0.25">
      <c r="A53" s="11">
        <v>52</v>
      </c>
      <c r="B53" s="30"/>
      <c r="C53" s="25" t="str">
        <f t="shared" si="0"/>
        <v/>
      </c>
      <c r="D53" s="25" t="str">
        <f t="shared" si="4"/>
        <v/>
      </c>
      <c r="E53" s="11" t="str">
        <f>IF('Prax Math 5733'!B53="","",IF('Prax Math 5733'!D53&lt;'ACT M to SAT M'!$A$2,'ACT M to SAT M'!$B$2,IF('Prax Math 5733'!D53&gt;'ACT M to SAT M'!A$28,'ACT M to SAT M'!B$28,VLOOKUP(D53,'ACT M to SAT M'!A:B,2,FALSE))))</f>
        <v/>
      </c>
      <c r="F53" s="11" t="str">
        <f t="shared" si="1"/>
        <v/>
      </c>
      <c r="G53" s="11" t="str">
        <f t="shared" si="5"/>
        <v/>
      </c>
      <c r="H53" s="11" t="str">
        <f t="shared" si="2"/>
        <v/>
      </c>
      <c r="I53" s="11" t="str">
        <f t="shared" si="6"/>
        <v/>
      </c>
      <c r="J53" s="11" t="str">
        <f t="shared" si="3"/>
        <v/>
      </c>
      <c r="K53" s="11" t="str">
        <f t="shared" si="7"/>
        <v/>
      </c>
      <c r="L53" s="11" t="str">
        <f>IF('Prax Math 5733'!B53="","",'SAT M to CBEST M'!$A$2+'SAT M to CBEST M'!$B$2*E53)</f>
        <v/>
      </c>
      <c r="M53" s="11" t="str">
        <f>IF('Prax Math 5733'!B53="","", IF(L53&lt;20, 20, IF(L53&gt;80, 80, L53)))</f>
        <v/>
      </c>
    </row>
    <row r="54" spans="1:13" x14ac:dyDescent="0.25">
      <c r="A54" s="11">
        <v>53</v>
      </c>
      <c r="B54" s="30"/>
      <c r="C54" s="25" t="str">
        <f t="shared" si="0"/>
        <v/>
      </c>
      <c r="D54" s="25" t="str">
        <f t="shared" si="4"/>
        <v/>
      </c>
      <c r="E54" s="11" t="str">
        <f>IF('Prax Math 5733'!B54="","",IF('Prax Math 5733'!D54&lt;'ACT M to SAT M'!$A$2,'ACT M to SAT M'!$B$2,IF('Prax Math 5733'!D54&gt;'ACT M to SAT M'!A$28,'ACT M to SAT M'!B$28,VLOOKUP(D54,'ACT M to SAT M'!A:B,2,FALSE))))</f>
        <v/>
      </c>
      <c r="F54" s="11" t="str">
        <f t="shared" si="1"/>
        <v/>
      </c>
      <c r="G54" s="11" t="str">
        <f t="shared" si="5"/>
        <v/>
      </c>
      <c r="H54" s="11" t="str">
        <f t="shared" si="2"/>
        <v/>
      </c>
      <c r="I54" s="11" t="str">
        <f t="shared" si="6"/>
        <v/>
      </c>
      <c r="J54" s="11" t="str">
        <f t="shared" si="3"/>
        <v/>
      </c>
      <c r="K54" s="11" t="str">
        <f t="shared" si="7"/>
        <v/>
      </c>
      <c r="L54" s="11" t="str">
        <f>IF('Prax Math 5733'!B54="","",'SAT M to CBEST M'!$A$2+'SAT M to CBEST M'!$B$2*E54)</f>
        <v/>
      </c>
      <c r="M54" s="11" t="str">
        <f>IF('Prax Math 5733'!B54="","", IF(L54&lt;20, 20, IF(L54&gt;80, 80, L54)))</f>
        <v/>
      </c>
    </row>
    <row r="55" spans="1:13" x14ac:dyDescent="0.25">
      <c r="A55" s="11">
        <v>54</v>
      </c>
      <c r="B55" s="30"/>
      <c r="C55" s="25" t="str">
        <f t="shared" si="0"/>
        <v/>
      </c>
      <c r="D55" s="25" t="str">
        <f t="shared" si="4"/>
        <v/>
      </c>
      <c r="E55" s="11" t="str">
        <f>IF('Prax Math 5733'!B55="","",IF('Prax Math 5733'!D55&lt;'ACT M to SAT M'!$A$2,'ACT M to SAT M'!$B$2,IF('Prax Math 5733'!D55&gt;'ACT M to SAT M'!A$28,'ACT M to SAT M'!B$28,VLOOKUP(D55,'ACT M to SAT M'!A:B,2,FALSE))))</f>
        <v/>
      </c>
      <c r="F55" s="11" t="str">
        <f t="shared" si="1"/>
        <v/>
      </c>
      <c r="G55" s="11" t="str">
        <f t="shared" si="5"/>
        <v/>
      </c>
      <c r="H55" s="11" t="str">
        <f t="shared" si="2"/>
        <v/>
      </c>
      <c r="I55" s="11" t="str">
        <f t="shared" si="6"/>
        <v/>
      </c>
      <c r="J55" s="11" t="str">
        <f t="shared" si="3"/>
        <v/>
      </c>
      <c r="K55" s="11" t="str">
        <f t="shared" si="7"/>
        <v/>
      </c>
      <c r="L55" s="11" t="str">
        <f>IF('Prax Math 5733'!B55="","",'SAT M to CBEST M'!$A$2+'SAT M to CBEST M'!$B$2*E55)</f>
        <v/>
      </c>
      <c r="M55" s="11" t="str">
        <f>IF('Prax Math 5733'!B55="","", IF(L55&lt;20, 20, IF(L55&gt;80, 80, L55)))</f>
        <v/>
      </c>
    </row>
    <row r="56" spans="1:13" x14ac:dyDescent="0.25">
      <c r="A56" s="11">
        <v>55</v>
      </c>
      <c r="B56" s="30"/>
      <c r="C56" s="25" t="str">
        <f t="shared" si="0"/>
        <v/>
      </c>
      <c r="D56" s="25" t="str">
        <f t="shared" si="4"/>
        <v/>
      </c>
      <c r="E56" s="11" t="str">
        <f>IF('Prax Math 5733'!B56="","",IF('Prax Math 5733'!D56&lt;'ACT M to SAT M'!$A$2,'ACT M to SAT M'!$B$2,IF('Prax Math 5733'!D56&gt;'ACT M to SAT M'!A$28,'ACT M to SAT M'!B$28,VLOOKUP(D56,'ACT M to SAT M'!A:B,2,FALSE))))</f>
        <v/>
      </c>
      <c r="F56" s="11" t="str">
        <f t="shared" si="1"/>
        <v/>
      </c>
      <c r="G56" s="11" t="str">
        <f t="shared" si="5"/>
        <v/>
      </c>
      <c r="H56" s="11" t="str">
        <f t="shared" si="2"/>
        <v/>
      </c>
      <c r="I56" s="11" t="str">
        <f t="shared" si="6"/>
        <v/>
      </c>
      <c r="J56" s="11" t="str">
        <f t="shared" si="3"/>
        <v/>
      </c>
      <c r="K56" s="11" t="str">
        <f t="shared" si="7"/>
        <v/>
      </c>
      <c r="L56" s="11" t="str">
        <f>IF('Prax Math 5733'!B56="","",'SAT M to CBEST M'!$A$2+'SAT M to CBEST M'!$B$2*E56)</f>
        <v/>
      </c>
      <c r="M56" s="11" t="str">
        <f>IF('Prax Math 5733'!B56="","", IF(L56&lt;20, 20, IF(L56&gt;80, 80, L56)))</f>
        <v/>
      </c>
    </row>
    <row r="57" spans="1:13" x14ac:dyDescent="0.25">
      <c r="A57" s="11">
        <v>56</v>
      </c>
      <c r="B57" s="30"/>
      <c r="C57" s="25" t="str">
        <f t="shared" si="0"/>
        <v/>
      </c>
      <c r="D57" s="25" t="str">
        <f t="shared" si="4"/>
        <v/>
      </c>
      <c r="E57" s="11" t="str">
        <f>IF('Prax Math 5733'!B57="","",IF('Prax Math 5733'!D57&lt;'ACT M to SAT M'!$A$2,'ACT M to SAT M'!$B$2,IF('Prax Math 5733'!D57&gt;'ACT M to SAT M'!A$28,'ACT M to SAT M'!B$28,VLOOKUP(D57,'ACT M to SAT M'!A:B,2,FALSE))))</f>
        <v/>
      </c>
      <c r="F57" s="11" t="str">
        <f t="shared" si="1"/>
        <v/>
      </c>
      <c r="G57" s="11" t="str">
        <f t="shared" si="5"/>
        <v/>
      </c>
      <c r="H57" s="11" t="str">
        <f t="shared" si="2"/>
        <v/>
      </c>
      <c r="I57" s="11" t="str">
        <f t="shared" si="6"/>
        <v/>
      </c>
      <c r="J57" s="11" t="str">
        <f t="shared" si="3"/>
        <v/>
      </c>
      <c r="K57" s="11" t="str">
        <f t="shared" si="7"/>
        <v/>
      </c>
      <c r="L57" s="11" t="str">
        <f>IF('Prax Math 5733'!B57="","",'SAT M to CBEST M'!$A$2+'SAT M to CBEST M'!$B$2*E57)</f>
        <v/>
      </c>
      <c r="M57" s="11" t="str">
        <f>IF('Prax Math 5733'!B57="","", IF(L57&lt;20, 20, IF(L57&gt;80, 80, L57)))</f>
        <v/>
      </c>
    </row>
    <row r="58" spans="1:13" x14ac:dyDescent="0.25">
      <c r="A58" s="11">
        <v>57</v>
      </c>
      <c r="B58" s="30"/>
      <c r="C58" s="25" t="str">
        <f t="shared" si="0"/>
        <v/>
      </c>
      <c r="D58" s="25" t="str">
        <f t="shared" si="4"/>
        <v/>
      </c>
      <c r="E58" s="11" t="str">
        <f>IF('Prax Math 5733'!B58="","",IF('Prax Math 5733'!D58&lt;'ACT M to SAT M'!$A$2,'ACT M to SAT M'!$B$2,IF('Prax Math 5733'!D58&gt;'ACT M to SAT M'!A$28,'ACT M to SAT M'!B$28,VLOOKUP(D58,'ACT M to SAT M'!A:B,2,FALSE))))</f>
        <v/>
      </c>
      <c r="F58" s="11" t="str">
        <f t="shared" si="1"/>
        <v/>
      </c>
      <c r="G58" s="11" t="str">
        <f t="shared" si="5"/>
        <v/>
      </c>
      <c r="H58" s="11" t="str">
        <f t="shared" si="2"/>
        <v/>
      </c>
      <c r="I58" s="11" t="str">
        <f t="shared" si="6"/>
        <v/>
      </c>
      <c r="J58" s="11" t="str">
        <f t="shared" si="3"/>
        <v/>
      </c>
      <c r="K58" s="11" t="str">
        <f t="shared" si="7"/>
        <v/>
      </c>
      <c r="L58" s="11" t="str">
        <f>IF('Prax Math 5733'!B58="","",'SAT M to CBEST M'!$A$2+'SAT M to CBEST M'!$B$2*E58)</f>
        <v/>
      </c>
      <c r="M58" s="11" t="str">
        <f>IF('Prax Math 5733'!B58="","", IF(L58&lt;20, 20, IF(L58&gt;80, 80, L58)))</f>
        <v/>
      </c>
    </row>
    <row r="59" spans="1:13" x14ac:dyDescent="0.25">
      <c r="A59" s="11">
        <v>58</v>
      </c>
      <c r="B59" s="30"/>
      <c r="C59" s="25" t="str">
        <f t="shared" si="0"/>
        <v/>
      </c>
      <c r="D59" s="25" t="str">
        <f t="shared" si="4"/>
        <v/>
      </c>
      <c r="E59" s="11" t="str">
        <f>IF('Prax Math 5733'!B59="","",IF('Prax Math 5733'!D59&lt;'ACT M to SAT M'!$A$2,'ACT M to SAT M'!$B$2,IF('Prax Math 5733'!D59&gt;'ACT M to SAT M'!A$28,'ACT M to SAT M'!B$28,VLOOKUP(D59,'ACT M to SAT M'!A:B,2,FALSE))))</f>
        <v/>
      </c>
      <c r="F59" s="11" t="str">
        <f t="shared" si="1"/>
        <v/>
      </c>
      <c r="G59" s="11" t="str">
        <f t="shared" si="5"/>
        <v/>
      </c>
      <c r="H59" s="11" t="str">
        <f t="shared" si="2"/>
        <v/>
      </c>
      <c r="I59" s="11" t="str">
        <f t="shared" si="6"/>
        <v/>
      </c>
      <c r="J59" s="11" t="str">
        <f t="shared" si="3"/>
        <v/>
      </c>
      <c r="K59" s="11" t="str">
        <f t="shared" si="7"/>
        <v/>
      </c>
      <c r="L59" s="11" t="str">
        <f>IF('Prax Math 5733'!B59="","",'SAT M to CBEST M'!$A$2+'SAT M to CBEST M'!$B$2*E59)</f>
        <v/>
      </c>
      <c r="M59" s="11" t="str">
        <f>IF('Prax Math 5733'!B59="","", IF(L59&lt;20, 20, IF(L59&gt;80, 80, L59)))</f>
        <v/>
      </c>
    </row>
    <row r="60" spans="1:13" x14ac:dyDescent="0.25">
      <c r="A60" s="11">
        <v>59</v>
      </c>
      <c r="B60" s="30"/>
      <c r="C60" s="25" t="str">
        <f t="shared" si="0"/>
        <v/>
      </c>
      <c r="D60" s="25" t="str">
        <f t="shared" si="4"/>
        <v/>
      </c>
      <c r="E60" s="11" t="str">
        <f>IF('Prax Math 5733'!B60="","",IF('Prax Math 5733'!D60&lt;'ACT M to SAT M'!$A$2,'ACT M to SAT M'!$B$2,IF('Prax Math 5733'!D60&gt;'ACT M to SAT M'!A$28,'ACT M to SAT M'!B$28,VLOOKUP(D60,'ACT M to SAT M'!A:B,2,FALSE))))</f>
        <v/>
      </c>
      <c r="F60" s="11" t="str">
        <f t="shared" si="1"/>
        <v/>
      </c>
      <c r="G60" s="11" t="str">
        <f t="shared" si="5"/>
        <v/>
      </c>
      <c r="H60" s="11" t="str">
        <f t="shared" si="2"/>
        <v/>
      </c>
      <c r="I60" s="11" t="str">
        <f t="shared" si="6"/>
        <v/>
      </c>
      <c r="J60" s="11" t="str">
        <f t="shared" si="3"/>
        <v/>
      </c>
      <c r="K60" s="11" t="str">
        <f t="shared" si="7"/>
        <v/>
      </c>
      <c r="L60" s="11" t="str">
        <f>IF('Prax Math 5733'!B60="","",'SAT M to CBEST M'!$A$2+'SAT M to CBEST M'!$B$2*E60)</f>
        <v/>
      </c>
      <c r="M60" s="11" t="str">
        <f>IF('Prax Math 5733'!B60="","", IF(L60&lt;20, 20, IF(L60&gt;80, 80, L60)))</f>
        <v/>
      </c>
    </row>
    <row r="61" spans="1:13" x14ac:dyDescent="0.25">
      <c r="A61" s="11">
        <v>60</v>
      </c>
      <c r="B61" s="30"/>
      <c r="C61" s="25" t="str">
        <f t="shared" si="0"/>
        <v/>
      </c>
      <c r="D61" s="25" t="str">
        <f t="shared" si="4"/>
        <v/>
      </c>
      <c r="E61" s="11" t="str">
        <f>IF('Prax Math 5733'!B61="","",IF('Prax Math 5733'!D61&lt;'ACT M to SAT M'!$A$2,'ACT M to SAT M'!$B$2,IF('Prax Math 5733'!D61&gt;'ACT M to SAT M'!A$28,'ACT M to SAT M'!B$28,VLOOKUP(D61,'ACT M to SAT M'!A:B,2,FALSE))))</f>
        <v/>
      </c>
      <c r="F61" s="11" t="str">
        <f t="shared" si="1"/>
        <v/>
      </c>
      <c r="G61" s="11" t="str">
        <f t="shared" si="5"/>
        <v/>
      </c>
      <c r="H61" s="11" t="str">
        <f t="shared" si="2"/>
        <v/>
      </c>
      <c r="I61" s="11" t="str">
        <f t="shared" si="6"/>
        <v/>
      </c>
      <c r="J61" s="11" t="str">
        <f t="shared" si="3"/>
        <v/>
      </c>
      <c r="K61" s="11" t="str">
        <f t="shared" si="7"/>
        <v/>
      </c>
      <c r="L61" s="11" t="str">
        <f>IF('Prax Math 5733'!B61="","",'SAT M to CBEST M'!$A$2+'SAT M to CBEST M'!$B$2*E61)</f>
        <v/>
      </c>
      <c r="M61" s="11" t="str">
        <f>IF('Prax Math 5733'!B61="","", IF(L61&lt;20, 20, IF(L61&gt;80, 80, L61)))</f>
        <v/>
      </c>
    </row>
    <row r="62" spans="1:13" x14ac:dyDescent="0.25">
      <c r="A62" s="11">
        <v>61</v>
      </c>
      <c r="B62" s="30"/>
      <c r="C62" s="25" t="str">
        <f t="shared" si="0"/>
        <v/>
      </c>
      <c r="D62" s="25" t="str">
        <f t="shared" si="4"/>
        <v/>
      </c>
      <c r="E62" s="11" t="str">
        <f>IF('Prax Math 5733'!B62="","",IF('Prax Math 5733'!D62&lt;'ACT M to SAT M'!$A$2,'ACT M to SAT M'!$B$2,IF('Prax Math 5733'!D62&gt;'ACT M to SAT M'!A$28,'ACT M to SAT M'!B$28,VLOOKUP(D62,'ACT M to SAT M'!A:B,2,FALSE))))</f>
        <v/>
      </c>
      <c r="F62" s="11" t="str">
        <f t="shared" si="1"/>
        <v/>
      </c>
      <c r="G62" s="11" t="str">
        <f t="shared" si="5"/>
        <v/>
      </c>
      <c r="H62" s="11" t="str">
        <f t="shared" si="2"/>
        <v/>
      </c>
      <c r="I62" s="11" t="str">
        <f t="shared" si="6"/>
        <v/>
      </c>
      <c r="J62" s="11" t="str">
        <f t="shared" si="3"/>
        <v/>
      </c>
      <c r="K62" s="11" t="str">
        <f t="shared" si="7"/>
        <v/>
      </c>
      <c r="L62" s="11" t="str">
        <f>IF('Prax Math 5733'!B62="","",'SAT M to CBEST M'!$A$2+'SAT M to CBEST M'!$B$2*E62)</f>
        <v/>
      </c>
      <c r="M62" s="11" t="str">
        <f>IF('Prax Math 5733'!B62="","", IF(L62&lt;20, 20, IF(L62&gt;80, 80, L62)))</f>
        <v/>
      </c>
    </row>
    <row r="63" spans="1:13" x14ac:dyDescent="0.25">
      <c r="A63" s="11">
        <v>62</v>
      </c>
      <c r="B63" s="30"/>
      <c r="C63" s="25" t="str">
        <f t="shared" si="0"/>
        <v/>
      </c>
      <c r="D63" s="25" t="str">
        <f t="shared" si="4"/>
        <v/>
      </c>
      <c r="E63" s="11" t="str">
        <f>IF('Prax Math 5733'!B63="","",IF('Prax Math 5733'!D63&lt;'ACT M to SAT M'!$A$2,'ACT M to SAT M'!$B$2,IF('Prax Math 5733'!D63&gt;'ACT M to SAT M'!A$28,'ACT M to SAT M'!B$28,VLOOKUP(D63,'ACT M to SAT M'!A:B,2,FALSE))))</f>
        <v/>
      </c>
      <c r="F63" s="11" t="str">
        <f t="shared" si="1"/>
        <v/>
      </c>
      <c r="G63" s="11" t="str">
        <f t="shared" si="5"/>
        <v/>
      </c>
      <c r="H63" s="11" t="str">
        <f t="shared" si="2"/>
        <v/>
      </c>
      <c r="I63" s="11" t="str">
        <f t="shared" si="6"/>
        <v/>
      </c>
      <c r="J63" s="11" t="str">
        <f t="shared" si="3"/>
        <v/>
      </c>
      <c r="K63" s="11" t="str">
        <f t="shared" si="7"/>
        <v/>
      </c>
      <c r="L63" s="11" t="str">
        <f>IF('Prax Math 5733'!B63="","",'SAT M to CBEST M'!$A$2+'SAT M to CBEST M'!$B$2*E63)</f>
        <v/>
      </c>
      <c r="M63" s="11" t="str">
        <f>IF('Prax Math 5733'!B63="","", IF(L63&lt;20, 20, IF(L63&gt;80, 80, L63)))</f>
        <v/>
      </c>
    </row>
    <row r="64" spans="1:13" x14ac:dyDescent="0.25">
      <c r="A64" s="11">
        <v>63</v>
      </c>
      <c r="B64" s="30"/>
      <c r="C64" s="25" t="str">
        <f t="shared" si="0"/>
        <v/>
      </c>
      <c r="D64" s="25" t="str">
        <f t="shared" si="4"/>
        <v/>
      </c>
      <c r="E64" s="11" t="str">
        <f>IF('Prax Math 5733'!B64="","",IF('Prax Math 5733'!D64&lt;'ACT M to SAT M'!$A$2,'ACT M to SAT M'!$B$2,IF('Prax Math 5733'!D64&gt;'ACT M to SAT M'!A$28,'ACT M to SAT M'!B$28,VLOOKUP(D64,'ACT M to SAT M'!A:B,2,FALSE))))</f>
        <v/>
      </c>
      <c r="F64" s="11" t="str">
        <f t="shared" si="1"/>
        <v/>
      </c>
      <c r="G64" s="11" t="str">
        <f t="shared" si="5"/>
        <v/>
      </c>
      <c r="H64" s="11" t="str">
        <f t="shared" si="2"/>
        <v/>
      </c>
      <c r="I64" s="11" t="str">
        <f t="shared" si="6"/>
        <v/>
      </c>
      <c r="J64" s="11" t="str">
        <f t="shared" si="3"/>
        <v/>
      </c>
      <c r="K64" s="11" t="str">
        <f t="shared" si="7"/>
        <v/>
      </c>
      <c r="L64" s="11" t="str">
        <f>IF('Prax Math 5733'!B64="","",'SAT M to CBEST M'!$A$2+'SAT M to CBEST M'!$B$2*E64)</f>
        <v/>
      </c>
      <c r="M64" s="11" t="str">
        <f>IF('Prax Math 5733'!B64="","", IF(L64&lt;20, 20, IF(L64&gt;80, 80, L64)))</f>
        <v/>
      </c>
    </row>
    <row r="65" spans="1:13" x14ac:dyDescent="0.25">
      <c r="A65" s="11">
        <v>64</v>
      </c>
      <c r="B65" s="30"/>
      <c r="C65" s="25" t="str">
        <f t="shared" si="0"/>
        <v/>
      </c>
      <c r="D65" s="25" t="str">
        <f t="shared" si="4"/>
        <v/>
      </c>
      <c r="E65" s="11" t="str">
        <f>IF('Prax Math 5733'!B65="","",IF('Prax Math 5733'!D65&lt;'ACT M to SAT M'!$A$2,'ACT M to SAT M'!$B$2,IF('Prax Math 5733'!D65&gt;'ACT M to SAT M'!A$28,'ACT M to SAT M'!B$28,VLOOKUP(D65,'ACT M to SAT M'!A:B,2,FALSE))))</f>
        <v/>
      </c>
      <c r="F65" s="11" t="str">
        <f t="shared" si="1"/>
        <v/>
      </c>
      <c r="G65" s="11" t="str">
        <f t="shared" si="5"/>
        <v/>
      </c>
      <c r="H65" s="11" t="str">
        <f t="shared" si="2"/>
        <v/>
      </c>
      <c r="I65" s="11" t="str">
        <f t="shared" si="6"/>
        <v/>
      </c>
      <c r="J65" s="11" t="str">
        <f t="shared" si="3"/>
        <v/>
      </c>
      <c r="K65" s="11" t="str">
        <f t="shared" si="7"/>
        <v/>
      </c>
      <c r="L65" s="11" t="str">
        <f>IF('Prax Math 5733'!B65="","",'SAT M to CBEST M'!$A$2+'SAT M to CBEST M'!$B$2*E65)</f>
        <v/>
      </c>
      <c r="M65" s="11" t="str">
        <f>IF('Prax Math 5733'!B65="","", IF(L65&lt;20, 20, IF(L65&gt;80, 80, L65)))</f>
        <v/>
      </c>
    </row>
    <row r="66" spans="1:13" x14ac:dyDescent="0.25">
      <c r="A66" s="11">
        <v>65</v>
      </c>
      <c r="B66" s="30"/>
      <c r="C66" s="25" t="str">
        <f t="shared" ref="C66:C129" si="8">IF(B66="","", interceptPCM5733toACTM + slopePCM5733toACTM*B66)</f>
        <v/>
      </c>
      <c r="D66" s="25" t="str">
        <f t="shared" si="4"/>
        <v/>
      </c>
      <c r="E66" s="11" t="str">
        <f>IF('Prax Math 5733'!B66="","",IF('Prax Math 5733'!D66&lt;'ACT M to SAT M'!$A$2,'ACT M to SAT M'!$B$2,IF('Prax Math 5733'!D66&gt;'ACT M to SAT M'!A$28,'ACT M to SAT M'!B$28,VLOOKUP(D66,'ACT M to SAT M'!A:B,2,FALSE))))</f>
        <v/>
      </c>
      <c r="F66" s="11" t="str">
        <f t="shared" ref="F66:F129" si="9">IF(B66="","",IF(D66&gt;=17, upperinterceptACTMtoPAAM201+D66*upperslopeACTMtoPAAM201, lowerinterceptACTMtoPAAM201+D66*lowerslopeACTMtoPAAM201))</f>
        <v/>
      </c>
      <c r="G66" s="11" t="str">
        <f t="shared" si="5"/>
        <v/>
      </c>
      <c r="H66" s="11" t="str">
        <f t="shared" ref="H66:H129" si="10">IF(B66="","",interceptACTMtoPCM5732+slopeACTMtoPCM5732*D66)</f>
        <v/>
      </c>
      <c r="I66" s="11" t="str">
        <f t="shared" si="6"/>
        <v/>
      </c>
      <c r="J66" s="11" t="str">
        <f t="shared" ref="J66:J129" si="11">IF(B66="","",IF(D66&gt;=16, upperinterceptACTMtoPAAM211+D66*upperslopeACTMtoPAAM211, lowerinterceptACTMtoPAAM211+D66*lowerslopeACTMtoPAAM211))</f>
        <v/>
      </c>
      <c r="K66" s="11" t="str">
        <f t="shared" si="7"/>
        <v/>
      </c>
      <c r="L66" s="11" t="str">
        <f>IF('Prax Math 5733'!B66="","",'SAT M to CBEST M'!$A$2+'SAT M to CBEST M'!$B$2*E66)</f>
        <v/>
      </c>
      <c r="M66" s="11" t="str">
        <f>IF('Prax Math 5733'!B66="","", IF(L66&lt;20, 20, IF(L66&gt;80, 80, L66)))</f>
        <v/>
      </c>
    </row>
    <row r="67" spans="1:13" x14ac:dyDescent="0.25">
      <c r="A67" s="11">
        <v>66</v>
      </c>
      <c r="B67" s="30"/>
      <c r="C67" s="25" t="str">
        <f t="shared" si="8"/>
        <v/>
      </c>
      <c r="D67" s="25" t="str">
        <f t="shared" ref="D67:D130" si="12">IF(B67="","",IF(C67&lt;1,1,IF(C67&gt;36,36,ROUND(C67,0))))</f>
        <v/>
      </c>
      <c r="E67" s="11" t="str">
        <f>IF('Prax Math 5733'!B67="","",IF('Prax Math 5733'!D67&lt;'ACT M to SAT M'!$A$2,'ACT M to SAT M'!$B$2,IF('Prax Math 5733'!D67&gt;'ACT M to SAT M'!A$28,'ACT M to SAT M'!B$28,VLOOKUP(D67,'ACT M to SAT M'!A:B,2,FALSE))))</f>
        <v/>
      </c>
      <c r="F67" s="11" t="str">
        <f t="shared" si="9"/>
        <v/>
      </c>
      <c r="G67" s="11" t="str">
        <f t="shared" ref="G67:G130" si="13">IF(B67="","", IF(F67&lt;100, 100, IF(F67&gt;300, 300, F67)))</f>
        <v/>
      </c>
      <c r="H67" s="11" t="str">
        <f t="shared" si="10"/>
        <v/>
      </c>
      <c r="I67" s="11" t="str">
        <f t="shared" ref="I67:I130" si="14">IF(B67="","", IF(H67&lt;100, 100, IF(H67&gt;200, 200, H67)))</f>
        <v/>
      </c>
      <c r="J67" s="11" t="str">
        <f t="shared" si="11"/>
        <v/>
      </c>
      <c r="K67" s="11" t="str">
        <f t="shared" ref="K67:K130" si="15">IF(B67="","", IF(J67&lt;100, 100, IF(J67&gt;300, 300, J67)))</f>
        <v/>
      </c>
      <c r="L67" s="11" t="str">
        <f>IF('Prax Math 5733'!B67="","",'SAT M to CBEST M'!$A$2+'SAT M to CBEST M'!$B$2*E67)</f>
        <v/>
      </c>
      <c r="M67" s="11" t="str">
        <f>IF('Prax Math 5733'!B67="","", IF(L67&lt;20, 20, IF(L67&gt;80, 80, L67)))</f>
        <v/>
      </c>
    </row>
    <row r="68" spans="1:13" x14ac:dyDescent="0.25">
      <c r="A68" s="11">
        <v>67</v>
      </c>
      <c r="B68" s="30"/>
      <c r="C68" s="25" t="str">
        <f t="shared" si="8"/>
        <v/>
      </c>
      <c r="D68" s="25" t="str">
        <f t="shared" si="12"/>
        <v/>
      </c>
      <c r="E68" s="11" t="str">
        <f>IF('Prax Math 5733'!B68="","",IF('Prax Math 5733'!D68&lt;'ACT M to SAT M'!$A$2,'ACT M to SAT M'!$B$2,IF('Prax Math 5733'!D68&gt;'ACT M to SAT M'!A$28,'ACT M to SAT M'!B$28,VLOOKUP(D68,'ACT M to SAT M'!A:B,2,FALSE))))</f>
        <v/>
      </c>
      <c r="F68" s="11" t="str">
        <f t="shared" si="9"/>
        <v/>
      </c>
      <c r="G68" s="11" t="str">
        <f t="shared" si="13"/>
        <v/>
      </c>
      <c r="H68" s="11" t="str">
        <f t="shared" si="10"/>
        <v/>
      </c>
      <c r="I68" s="11" t="str">
        <f t="shared" si="14"/>
        <v/>
      </c>
      <c r="J68" s="11" t="str">
        <f t="shared" si="11"/>
        <v/>
      </c>
      <c r="K68" s="11" t="str">
        <f t="shared" si="15"/>
        <v/>
      </c>
      <c r="L68" s="11" t="str">
        <f>IF('Prax Math 5733'!B68="","",'SAT M to CBEST M'!$A$2+'SAT M to CBEST M'!$B$2*E68)</f>
        <v/>
      </c>
      <c r="M68" s="11" t="str">
        <f>IF('Prax Math 5733'!B68="","", IF(L68&lt;20, 20, IF(L68&gt;80, 80, L68)))</f>
        <v/>
      </c>
    </row>
    <row r="69" spans="1:13" x14ac:dyDescent="0.25">
      <c r="A69" s="11">
        <v>68</v>
      </c>
      <c r="B69" s="30"/>
      <c r="C69" s="25" t="str">
        <f t="shared" si="8"/>
        <v/>
      </c>
      <c r="D69" s="25" t="str">
        <f t="shared" si="12"/>
        <v/>
      </c>
      <c r="E69" s="11" t="str">
        <f>IF('Prax Math 5733'!B69="","",IF('Prax Math 5733'!D69&lt;'ACT M to SAT M'!$A$2,'ACT M to SAT M'!$B$2,IF('Prax Math 5733'!D69&gt;'ACT M to SAT M'!A$28,'ACT M to SAT M'!B$28,VLOOKUP(D69,'ACT M to SAT M'!A:B,2,FALSE))))</f>
        <v/>
      </c>
      <c r="F69" s="11" t="str">
        <f t="shared" si="9"/>
        <v/>
      </c>
      <c r="G69" s="11" t="str">
        <f t="shared" si="13"/>
        <v/>
      </c>
      <c r="H69" s="11" t="str">
        <f t="shared" si="10"/>
        <v/>
      </c>
      <c r="I69" s="11" t="str">
        <f t="shared" si="14"/>
        <v/>
      </c>
      <c r="J69" s="11" t="str">
        <f t="shared" si="11"/>
        <v/>
      </c>
      <c r="K69" s="11" t="str">
        <f t="shared" si="15"/>
        <v/>
      </c>
      <c r="L69" s="11" t="str">
        <f>IF('Prax Math 5733'!B69="","",'SAT M to CBEST M'!$A$2+'SAT M to CBEST M'!$B$2*E69)</f>
        <v/>
      </c>
      <c r="M69" s="11" t="str">
        <f>IF('Prax Math 5733'!B69="","", IF(L69&lt;20, 20, IF(L69&gt;80, 80, L69)))</f>
        <v/>
      </c>
    </row>
    <row r="70" spans="1:13" x14ac:dyDescent="0.25">
      <c r="A70" s="11">
        <v>69</v>
      </c>
      <c r="B70" s="30"/>
      <c r="C70" s="25" t="str">
        <f t="shared" si="8"/>
        <v/>
      </c>
      <c r="D70" s="25" t="str">
        <f t="shared" si="12"/>
        <v/>
      </c>
      <c r="E70" s="11" t="str">
        <f>IF('Prax Math 5733'!B70="","",IF('Prax Math 5733'!D70&lt;'ACT M to SAT M'!$A$2,'ACT M to SAT M'!$B$2,IF('Prax Math 5733'!D70&gt;'ACT M to SAT M'!A$28,'ACT M to SAT M'!B$28,VLOOKUP(D70,'ACT M to SAT M'!A:B,2,FALSE))))</f>
        <v/>
      </c>
      <c r="F70" s="11" t="str">
        <f t="shared" si="9"/>
        <v/>
      </c>
      <c r="G70" s="11" t="str">
        <f t="shared" si="13"/>
        <v/>
      </c>
      <c r="H70" s="11" t="str">
        <f t="shared" si="10"/>
        <v/>
      </c>
      <c r="I70" s="11" t="str">
        <f t="shared" si="14"/>
        <v/>
      </c>
      <c r="J70" s="11" t="str">
        <f t="shared" si="11"/>
        <v/>
      </c>
      <c r="K70" s="11" t="str">
        <f t="shared" si="15"/>
        <v/>
      </c>
      <c r="L70" s="11" t="str">
        <f>IF('Prax Math 5733'!B70="","",'SAT M to CBEST M'!$A$2+'SAT M to CBEST M'!$B$2*E70)</f>
        <v/>
      </c>
      <c r="M70" s="11" t="str">
        <f>IF('Prax Math 5733'!B70="","", IF(L70&lt;20, 20, IF(L70&gt;80, 80, L70)))</f>
        <v/>
      </c>
    </row>
    <row r="71" spans="1:13" x14ac:dyDescent="0.25">
      <c r="A71" s="11">
        <v>70</v>
      </c>
      <c r="B71" s="30"/>
      <c r="C71" s="25" t="str">
        <f t="shared" si="8"/>
        <v/>
      </c>
      <c r="D71" s="25" t="str">
        <f t="shared" si="12"/>
        <v/>
      </c>
      <c r="E71" s="11" t="str">
        <f>IF('Prax Math 5733'!B71="","",IF('Prax Math 5733'!D71&lt;'ACT M to SAT M'!$A$2,'ACT M to SAT M'!$B$2,IF('Prax Math 5733'!D71&gt;'ACT M to SAT M'!A$28,'ACT M to SAT M'!B$28,VLOOKUP(D71,'ACT M to SAT M'!A:B,2,FALSE))))</f>
        <v/>
      </c>
      <c r="F71" s="11" t="str">
        <f t="shared" si="9"/>
        <v/>
      </c>
      <c r="G71" s="11" t="str">
        <f t="shared" si="13"/>
        <v/>
      </c>
      <c r="H71" s="11" t="str">
        <f t="shared" si="10"/>
        <v/>
      </c>
      <c r="I71" s="11" t="str">
        <f t="shared" si="14"/>
        <v/>
      </c>
      <c r="J71" s="11" t="str">
        <f t="shared" si="11"/>
        <v/>
      </c>
      <c r="K71" s="11" t="str">
        <f t="shared" si="15"/>
        <v/>
      </c>
      <c r="L71" s="11" t="str">
        <f>IF('Prax Math 5733'!B71="","",'SAT M to CBEST M'!$A$2+'SAT M to CBEST M'!$B$2*E71)</f>
        <v/>
      </c>
      <c r="M71" s="11" t="str">
        <f>IF('Prax Math 5733'!B71="","", IF(L71&lt;20, 20, IF(L71&gt;80, 80, L71)))</f>
        <v/>
      </c>
    </row>
    <row r="72" spans="1:13" x14ac:dyDescent="0.25">
      <c r="A72" s="11">
        <v>71</v>
      </c>
      <c r="B72" s="30"/>
      <c r="C72" s="25" t="str">
        <f t="shared" si="8"/>
        <v/>
      </c>
      <c r="D72" s="25" t="str">
        <f t="shared" si="12"/>
        <v/>
      </c>
      <c r="E72" s="11" t="str">
        <f>IF('Prax Math 5733'!B72="","",IF('Prax Math 5733'!D72&lt;'ACT M to SAT M'!$A$2,'ACT M to SAT M'!$B$2,IF('Prax Math 5733'!D72&gt;'ACT M to SAT M'!A$28,'ACT M to SAT M'!B$28,VLOOKUP(D72,'ACT M to SAT M'!A:B,2,FALSE))))</f>
        <v/>
      </c>
      <c r="F72" s="11" t="str">
        <f t="shared" si="9"/>
        <v/>
      </c>
      <c r="G72" s="11" t="str">
        <f t="shared" si="13"/>
        <v/>
      </c>
      <c r="H72" s="11" t="str">
        <f t="shared" si="10"/>
        <v/>
      </c>
      <c r="I72" s="11" t="str">
        <f t="shared" si="14"/>
        <v/>
      </c>
      <c r="J72" s="11" t="str">
        <f t="shared" si="11"/>
        <v/>
      </c>
      <c r="K72" s="11" t="str">
        <f t="shared" si="15"/>
        <v/>
      </c>
      <c r="L72" s="11" t="str">
        <f>IF('Prax Math 5733'!B72="","",'SAT M to CBEST M'!$A$2+'SAT M to CBEST M'!$B$2*E72)</f>
        <v/>
      </c>
      <c r="M72" s="11" t="str">
        <f>IF('Prax Math 5733'!B72="","", IF(L72&lt;20, 20, IF(L72&gt;80, 80, L72)))</f>
        <v/>
      </c>
    </row>
    <row r="73" spans="1:13" x14ac:dyDescent="0.25">
      <c r="A73" s="11">
        <v>72</v>
      </c>
      <c r="B73" s="30"/>
      <c r="C73" s="25" t="str">
        <f t="shared" si="8"/>
        <v/>
      </c>
      <c r="D73" s="25" t="str">
        <f t="shared" si="12"/>
        <v/>
      </c>
      <c r="E73" s="11" t="str">
        <f>IF('Prax Math 5733'!B73="","",IF('Prax Math 5733'!D73&lt;'ACT M to SAT M'!$A$2,'ACT M to SAT M'!$B$2,IF('Prax Math 5733'!D73&gt;'ACT M to SAT M'!A$28,'ACT M to SAT M'!B$28,VLOOKUP(D73,'ACT M to SAT M'!A:B,2,FALSE))))</f>
        <v/>
      </c>
      <c r="F73" s="11" t="str">
        <f t="shared" si="9"/>
        <v/>
      </c>
      <c r="G73" s="11" t="str">
        <f t="shared" si="13"/>
        <v/>
      </c>
      <c r="H73" s="11" t="str">
        <f t="shared" si="10"/>
        <v/>
      </c>
      <c r="I73" s="11" t="str">
        <f t="shared" si="14"/>
        <v/>
      </c>
      <c r="J73" s="11" t="str">
        <f t="shared" si="11"/>
        <v/>
      </c>
      <c r="K73" s="11" t="str">
        <f t="shared" si="15"/>
        <v/>
      </c>
      <c r="L73" s="11" t="str">
        <f>IF('Prax Math 5733'!B73="","",'SAT M to CBEST M'!$A$2+'SAT M to CBEST M'!$B$2*E73)</f>
        <v/>
      </c>
      <c r="M73" s="11" t="str">
        <f>IF('Prax Math 5733'!B73="","", IF(L73&lt;20, 20, IF(L73&gt;80, 80, L73)))</f>
        <v/>
      </c>
    </row>
    <row r="74" spans="1:13" x14ac:dyDescent="0.25">
      <c r="A74" s="11">
        <v>73</v>
      </c>
      <c r="B74" s="30"/>
      <c r="C74" s="25" t="str">
        <f t="shared" si="8"/>
        <v/>
      </c>
      <c r="D74" s="25" t="str">
        <f t="shared" si="12"/>
        <v/>
      </c>
      <c r="E74" s="11" t="str">
        <f>IF('Prax Math 5733'!B74="","",IF('Prax Math 5733'!D74&lt;'ACT M to SAT M'!$A$2,'ACT M to SAT M'!$B$2,IF('Prax Math 5733'!D74&gt;'ACT M to SAT M'!A$28,'ACT M to SAT M'!B$28,VLOOKUP(D74,'ACT M to SAT M'!A:B,2,FALSE))))</f>
        <v/>
      </c>
      <c r="F74" s="11" t="str">
        <f t="shared" si="9"/>
        <v/>
      </c>
      <c r="G74" s="11" t="str">
        <f t="shared" si="13"/>
        <v/>
      </c>
      <c r="H74" s="11" t="str">
        <f t="shared" si="10"/>
        <v/>
      </c>
      <c r="I74" s="11" t="str">
        <f t="shared" si="14"/>
        <v/>
      </c>
      <c r="J74" s="11" t="str">
        <f t="shared" si="11"/>
        <v/>
      </c>
      <c r="K74" s="11" t="str">
        <f t="shared" si="15"/>
        <v/>
      </c>
      <c r="L74" s="11" t="str">
        <f>IF('Prax Math 5733'!B74="","",'SAT M to CBEST M'!$A$2+'SAT M to CBEST M'!$B$2*E74)</f>
        <v/>
      </c>
      <c r="M74" s="11" t="str">
        <f>IF('Prax Math 5733'!B74="","", IF(L74&lt;20, 20, IF(L74&gt;80, 80, L74)))</f>
        <v/>
      </c>
    </row>
    <row r="75" spans="1:13" x14ac:dyDescent="0.25">
      <c r="A75" s="11">
        <v>74</v>
      </c>
      <c r="B75" s="30"/>
      <c r="C75" s="25" t="str">
        <f t="shared" si="8"/>
        <v/>
      </c>
      <c r="D75" s="25" t="str">
        <f t="shared" si="12"/>
        <v/>
      </c>
      <c r="E75" s="11" t="str">
        <f>IF('Prax Math 5733'!B75="","",IF('Prax Math 5733'!D75&lt;'ACT M to SAT M'!$A$2,'ACT M to SAT M'!$B$2,IF('Prax Math 5733'!D75&gt;'ACT M to SAT M'!A$28,'ACT M to SAT M'!B$28,VLOOKUP(D75,'ACT M to SAT M'!A:B,2,FALSE))))</f>
        <v/>
      </c>
      <c r="F75" s="11" t="str">
        <f t="shared" si="9"/>
        <v/>
      </c>
      <c r="G75" s="11" t="str">
        <f t="shared" si="13"/>
        <v/>
      </c>
      <c r="H75" s="11" t="str">
        <f t="shared" si="10"/>
        <v/>
      </c>
      <c r="I75" s="11" t="str">
        <f t="shared" si="14"/>
        <v/>
      </c>
      <c r="J75" s="11" t="str">
        <f t="shared" si="11"/>
        <v/>
      </c>
      <c r="K75" s="11" t="str">
        <f t="shared" si="15"/>
        <v/>
      </c>
      <c r="L75" s="11" t="str">
        <f>IF('Prax Math 5733'!B75="","",'SAT M to CBEST M'!$A$2+'SAT M to CBEST M'!$B$2*E75)</f>
        <v/>
      </c>
      <c r="M75" s="11" t="str">
        <f>IF('Prax Math 5733'!B75="","", IF(L75&lt;20, 20, IF(L75&gt;80, 80, L75)))</f>
        <v/>
      </c>
    </row>
    <row r="76" spans="1:13" x14ac:dyDescent="0.25">
      <c r="A76" s="11">
        <v>75</v>
      </c>
      <c r="B76" s="30"/>
      <c r="C76" s="25" t="str">
        <f t="shared" si="8"/>
        <v/>
      </c>
      <c r="D76" s="25" t="str">
        <f t="shared" si="12"/>
        <v/>
      </c>
      <c r="E76" s="11" t="str">
        <f>IF('Prax Math 5733'!B76="","",IF('Prax Math 5733'!D76&lt;'ACT M to SAT M'!$A$2,'ACT M to SAT M'!$B$2,IF('Prax Math 5733'!D76&gt;'ACT M to SAT M'!A$28,'ACT M to SAT M'!B$28,VLOOKUP(D76,'ACT M to SAT M'!A:B,2,FALSE))))</f>
        <v/>
      </c>
      <c r="F76" s="11" t="str">
        <f t="shared" si="9"/>
        <v/>
      </c>
      <c r="G76" s="11" t="str">
        <f t="shared" si="13"/>
        <v/>
      </c>
      <c r="H76" s="11" t="str">
        <f t="shared" si="10"/>
        <v/>
      </c>
      <c r="I76" s="11" t="str">
        <f t="shared" si="14"/>
        <v/>
      </c>
      <c r="J76" s="11" t="str">
        <f t="shared" si="11"/>
        <v/>
      </c>
      <c r="K76" s="11" t="str">
        <f t="shared" si="15"/>
        <v/>
      </c>
      <c r="L76" s="11" t="str">
        <f>IF('Prax Math 5733'!B76="","",'SAT M to CBEST M'!$A$2+'SAT M to CBEST M'!$B$2*E76)</f>
        <v/>
      </c>
      <c r="M76" s="11" t="str">
        <f>IF('Prax Math 5733'!B76="","", IF(L76&lt;20, 20, IF(L76&gt;80, 80, L76)))</f>
        <v/>
      </c>
    </row>
    <row r="77" spans="1:13" x14ac:dyDescent="0.25">
      <c r="A77" s="11">
        <v>76</v>
      </c>
      <c r="B77" s="30"/>
      <c r="C77" s="25" t="str">
        <f t="shared" si="8"/>
        <v/>
      </c>
      <c r="D77" s="25" t="str">
        <f t="shared" si="12"/>
        <v/>
      </c>
      <c r="E77" s="11" t="str">
        <f>IF('Prax Math 5733'!B77="","",IF('Prax Math 5733'!D77&lt;'ACT M to SAT M'!$A$2,'ACT M to SAT M'!$B$2,IF('Prax Math 5733'!D77&gt;'ACT M to SAT M'!A$28,'ACT M to SAT M'!B$28,VLOOKUP(D77,'ACT M to SAT M'!A:B,2,FALSE))))</f>
        <v/>
      </c>
      <c r="F77" s="11" t="str">
        <f t="shared" si="9"/>
        <v/>
      </c>
      <c r="G77" s="11" t="str">
        <f t="shared" si="13"/>
        <v/>
      </c>
      <c r="H77" s="11" t="str">
        <f t="shared" si="10"/>
        <v/>
      </c>
      <c r="I77" s="11" t="str">
        <f t="shared" si="14"/>
        <v/>
      </c>
      <c r="J77" s="11" t="str">
        <f t="shared" si="11"/>
        <v/>
      </c>
      <c r="K77" s="11" t="str">
        <f t="shared" si="15"/>
        <v/>
      </c>
      <c r="L77" s="11" t="str">
        <f>IF('Prax Math 5733'!B77="","",'SAT M to CBEST M'!$A$2+'SAT M to CBEST M'!$B$2*E77)</f>
        <v/>
      </c>
      <c r="M77" s="11" t="str">
        <f>IF('Prax Math 5733'!B77="","", IF(L77&lt;20, 20, IF(L77&gt;80, 80, L77)))</f>
        <v/>
      </c>
    </row>
    <row r="78" spans="1:13" x14ac:dyDescent="0.25">
      <c r="A78" s="11">
        <v>77</v>
      </c>
      <c r="B78" s="30"/>
      <c r="C78" s="25" t="str">
        <f t="shared" si="8"/>
        <v/>
      </c>
      <c r="D78" s="25" t="str">
        <f t="shared" si="12"/>
        <v/>
      </c>
      <c r="E78" s="11" t="str">
        <f>IF('Prax Math 5733'!B78="","",IF('Prax Math 5733'!D78&lt;'ACT M to SAT M'!$A$2,'ACT M to SAT M'!$B$2,IF('Prax Math 5733'!D78&gt;'ACT M to SAT M'!A$28,'ACT M to SAT M'!B$28,VLOOKUP(D78,'ACT M to SAT M'!A:B,2,FALSE))))</f>
        <v/>
      </c>
      <c r="F78" s="11" t="str">
        <f t="shared" si="9"/>
        <v/>
      </c>
      <c r="G78" s="11" t="str">
        <f t="shared" si="13"/>
        <v/>
      </c>
      <c r="H78" s="11" t="str">
        <f t="shared" si="10"/>
        <v/>
      </c>
      <c r="I78" s="11" t="str">
        <f t="shared" si="14"/>
        <v/>
      </c>
      <c r="J78" s="11" t="str">
        <f t="shared" si="11"/>
        <v/>
      </c>
      <c r="K78" s="11" t="str">
        <f t="shared" si="15"/>
        <v/>
      </c>
      <c r="L78" s="11" t="str">
        <f>IF('Prax Math 5733'!B78="","",'SAT M to CBEST M'!$A$2+'SAT M to CBEST M'!$B$2*E78)</f>
        <v/>
      </c>
      <c r="M78" s="11" t="str">
        <f>IF('Prax Math 5733'!B78="","", IF(L78&lt;20, 20, IF(L78&gt;80, 80, L78)))</f>
        <v/>
      </c>
    </row>
    <row r="79" spans="1:13" x14ac:dyDescent="0.25">
      <c r="A79" s="11">
        <v>78</v>
      </c>
      <c r="B79" s="30"/>
      <c r="C79" s="25" t="str">
        <f t="shared" si="8"/>
        <v/>
      </c>
      <c r="D79" s="25" t="str">
        <f t="shared" si="12"/>
        <v/>
      </c>
      <c r="E79" s="11" t="str">
        <f>IF('Prax Math 5733'!B79="","",IF('Prax Math 5733'!D79&lt;'ACT M to SAT M'!$A$2,'ACT M to SAT M'!$B$2,IF('Prax Math 5733'!D79&gt;'ACT M to SAT M'!A$28,'ACT M to SAT M'!B$28,VLOOKUP(D79,'ACT M to SAT M'!A:B,2,FALSE))))</f>
        <v/>
      </c>
      <c r="F79" s="11" t="str">
        <f t="shared" si="9"/>
        <v/>
      </c>
      <c r="G79" s="11" t="str">
        <f t="shared" si="13"/>
        <v/>
      </c>
      <c r="H79" s="11" t="str">
        <f t="shared" si="10"/>
        <v/>
      </c>
      <c r="I79" s="11" t="str">
        <f t="shared" si="14"/>
        <v/>
      </c>
      <c r="J79" s="11" t="str">
        <f t="shared" si="11"/>
        <v/>
      </c>
      <c r="K79" s="11" t="str">
        <f t="shared" si="15"/>
        <v/>
      </c>
      <c r="L79" s="11" t="str">
        <f>IF('Prax Math 5733'!B79="","",'SAT M to CBEST M'!$A$2+'SAT M to CBEST M'!$B$2*E79)</f>
        <v/>
      </c>
      <c r="M79" s="11" t="str">
        <f>IF('Prax Math 5733'!B79="","", IF(L79&lt;20, 20, IF(L79&gt;80, 80, L79)))</f>
        <v/>
      </c>
    </row>
    <row r="80" spans="1:13" x14ac:dyDescent="0.25">
      <c r="A80" s="11">
        <v>79</v>
      </c>
      <c r="B80" s="30"/>
      <c r="C80" s="25" t="str">
        <f t="shared" si="8"/>
        <v/>
      </c>
      <c r="D80" s="25" t="str">
        <f t="shared" si="12"/>
        <v/>
      </c>
      <c r="E80" s="11" t="str">
        <f>IF('Prax Math 5733'!B80="","",IF('Prax Math 5733'!D80&lt;'ACT M to SAT M'!$A$2,'ACT M to SAT M'!$B$2,IF('Prax Math 5733'!D80&gt;'ACT M to SAT M'!A$28,'ACT M to SAT M'!B$28,VLOOKUP(D80,'ACT M to SAT M'!A:B,2,FALSE))))</f>
        <v/>
      </c>
      <c r="F80" s="11" t="str">
        <f t="shared" si="9"/>
        <v/>
      </c>
      <c r="G80" s="11" t="str">
        <f t="shared" si="13"/>
        <v/>
      </c>
      <c r="H80" s="11" t="str">
        <f t="shared" si="10"/>
        <v/>
      </c>
      <c r="I80" s="11" t="str">
        <f t="shared" si="14"/>
        <v/>
      </c>
      <c r="J80" s="11" t="str">
        <f t="shared" si="11"/>
        <v/>
      </c>
      <c r="K80" s="11" t="str">
        <f t="shared" si="15"/>
        <v/>
      </c>
      <c r="L80" s="11" t="str">
        <f>IF('Prax Math 5733'!B80="","",'SAT M to CBEST M'!$A$2+'SAT M to CBEST M'!$B$2*E80)</f>
        <v/>
      </c>
      <c r="M80" s="11" t="str">
        <f>IF('Prax Math 5733'!B80="","", IF(L80&lt;20, 20, IF(L80&gt;80, 80, L80)))</f>
        <v/>
      </c>
    </row>
    <row r="81" spans="1:13" x14ac:dyDescent="0.25">
      <c r="A81" s="11">
        <v>80</v>
      </c>
      <c r="B81" s="30"/>
      <c r="C81" s="25" t="str">
        <f t="shared" si="8"/>
        <v/>
      </c>
      <c r="D81" s="25" t="str">
        <f t="shared" si="12"/>
        <v/>
      </c>
      <c r="E81" s="11" t="str">
        <f>IF('Prax Math 5733'!B81="","",IF('Prax Math 5733'!D81&lt;'ACT M to SAT M'!$A$2,'ACT M to SAT M'!$B$2,IF('Prax Math 5733'!D81&gt;'ACT M to SAT M'!A$28,'ACT M to SAT M'!B$28,VLOOKUP(D81,'ACT M to SAT M'!A:B,2,FALSE))))</f>
        <v/>
      </c>
      <c r="F81" s="11" t="str">
        <f t="shared" si="9"/>
        <v/>
      </c>
      <c r="G81" s="11" t="str">
        <f t="shared" si="13"/>
        <v/>
      </c>
      <c r="H81" s="11" t="str">
        <f t="shared" si="10"/>
        <v/>
      </c>
      <c r="I81" s="11" t="str">
        <f t="shared" si="14"/>
        <v/>
      </c>
      <c r="J81" s="11" t="str">
        <f t="shared" si="11"/>
        <v/>
      </c>
      <c r="K81" s="11" t="str">
        <f t="shared" si="15"/>
        <v/>
      </c>
      <c r="L81" s="11" t="str">
        <f>IF('Prax Math 5733'!B81="","",'SAT M to CBEST M'!$A$2+'SAT M to CBEST M'!$B$2*E81)</f>
        <v/>
      </c>
      <c r="M81" s="11" t="str">
        <f>IF('Prax Math 5733'!B81="","", IF(L81&lt;20, 20, IF(L81&gt;80, 80, L81)))</f>
        <v/>
      </c>
    </row>
    <row r="82" spans="1:13" x14ac:dyDescent="0.25">
      <c r="A82" s="11">
        <v>81</v>
      </c>
      <c r="B82" s="30"/>
      <c r="C82" s="25" t="str">
        <f t="shared" si="8"/>
        <v/>
      </c>
      <c r="D82" s="25" t="str">
        <f t="shared" si="12"/>
        <v/>
      </c>
      <c r="E82" s="11" t="str">
        <f>IF('Prax Math 5733'!B82="","",IF('Prax Math 5733'!D82&lt;'ACT M to SAT M'!$A$2,'ACT M to SAT M'!$B$2,IF('Prax Math 5733'!D82&gt;'ACT M to SAT M'!A$28,'ACT M to SAT M'!B$28,VLOOKUP(D82,'ACT M to SAT M'!A:B,2,FALSE))))</f>
        <v/>
      </c>
      <c r="F82" s="11" t="str">
        <f t="shared" si="9"/>
        <v/>
      </c>
      <c r="G82" s="11" t="str">
        <f t="shared" si="13"/>
        <v/>
      </c>
      <c r="H82" s="11" t="str">
        <f t="shared" si="10"/>
        <v/>
      </c>
      <c r="I82" s="11" t="str">
        <f t="shared" si="14"/>
        <v/>
      </c>
      <c r="J82" s="11" t="str">
        <f t="shared" si="11"/>
        <v/>
      </c>
      <c r="K82" s="11" t="str">
        <f t="shared" si="15"/>
        <v/>
      </c>
      <c r="L82" s="11" t="str">
        <f>IF('Prax Math 5733'!B82="","",'SAT M to CBEST M'!$A$2+'SAT M to CBEST M'!$B$2*E82)</f>
        <v/>
      </c>
      <c r="M82" s="11" t="str">
        <f>IF('Prax Math 5733'!B82="","", IF(L82&lt;20, 20, IF(L82&gt;80, 80, L82)))</f>
        <v/>
      </c>
    </row>
    <row r="83" spans="1:13" x14ac:dyDescent="0.25">
      <c r="A83" s="11">
        <v>82</v>
      </c>
      <c r="B83" s="30"/>
      <c r="C83" s="25" t="str">
        <f t="shared" si="8"/>
        <v/>
      </c>
      <c r="D83" s="25" t="str">
        <f t="shared" si="12"/>
        <v/>
      </c>
      <c r="E83" s="11" t="str">
        <f>IF('Prax Math 5733'!B83="","",IF('Prax Math 5733'!D83&lt;'ACT M to SAT M'!$A$2,'ACT M to SAT M'!$B$2,IF('Prax Math 5733'!D83&gt;'ACT M to SAT M'!A$28,'ACT M to SAT M'!B$28,VLOOKUP(D83,'ACT M to SAT M'!A:B,2,FALSE))))</f>
        <v/>
      </c>
      <c r="F83" s="11" t="str">
        <f t="shared" si="9"/>
        <v/>
      </c>
      <c r="G83" s="11" t="str">
        <f t="shared" si="13"/>
        <v/>
      </c>
      <c r="H83" s="11" t="str">
        <f t="shared" si="10"/>
        <v/>
      </c>
      <c r="I83" s="11" t="str">
        <f t="shared" si="14"/>
        <v/>
      </c>
      <c r="J83" s="11" t="str">
        <f t="shared" si="11"/>
        <v/>
      </c>
      <c r="K83" s="11" t="str">
        <f t="shared" si="15"/>
        <v/>
      </c>
      <c r="L83" s="11" t="str">
        <f>IF('Prax Math 5733'!B83="","",'SAT M to CBEST M'!$A$2+'SAT M to CBEST M'!$B$2*E83)</f>
        <v/>
      </c>
      <c r="M83" s="11" t="str">
        <f>IF('Prax Math 5733'!B83="","", IF(L83&lt;20, 20, IF(L83&gt;80, 80, L83)))</f>
        <v/>
      </c>
    </row>
    <row r="84" spans="1:13" x14ac:dyDescent="0.25">
      <c r="A84" s="11">
        <v>83</v>
      </c>
      <c r="B84" s="30"/>
      <c r="C84" s="25" t="str">
        <f t="shared" si="8"/>
        <v/>
      </c>
      <c r="D84" s="25" t="str">
        <f t="shared" si="12"/>
        <v/>
      </c>
      <c r="E84" s="11" t="str">
        <f>IF('Prax Math 5733'!B84="","",IF('Prax Math 5733'!D84&lt;'ACT M to SAT M'!$A$2,'ACT M to SAT M'!$B$2,IF('Prax Math 5733'!D84&gt;'ACT M to SAT M'!A$28,'ACT M to SAT M'!B$28,VLOOKUP(D84,'ACT M to SAT M'!A:B,2,FALSE))))</f>
        <v/>
      </c>
      <c r="F84" s="11" t="str">
        <f t="shared" si="9"/>
        <v/>
      </c>
      <c r="G84" s="11" t="str">
        <f t="shared" si="13"/>
        <v/>
      </c>
      <c r="H84" s="11" t="str">
        <f t="shared" si="10"/>
        <v/>
      </c>
      <c r="I84" s="11" t="str">
        <f t="shared" si="14"/>
        <v/>
      </c>
      <c r="J84" s="11" t="str">
        <f t="shared" si="11"/>
        <v/>
      </c>
      <c r="K84" s="11" t="str">
        <f t="shared" si="15"/>
        <v/>
      </c>
      <c r="L84" s="11" t="str">
        <f>IF('Prax Math 5733'!B84="","",'SAT M to CBEST M'!$A$2+'SAT M to CBEST M'!$B$2*E84)</f>
        <v/>
      </c>
      <c r="M84" s="11" t="str">
        <f>IF('Prax Math 5733'!B84="","", IF(L84&lt;20, 20, IF(L84&gt;80, 80, L84)))</f>
        <v/>
      </c>
    </row>
    <row r="85" spans="1:13" x14ac:dyDescent="0.25">
      <c r="A85" s="11">
        <v>84</v>
      </c>
      <c r="B85" s="30"/>
      <c r="C85" s="25" t="str">
        <f t="shared" si="8"/>
        <v/>
      </c>
      <c r="D85" s="25" t="str">
        <f t="shared" si="12"/>
        <v/>
      </c>
      <c r="E85" s="11" t="str">
        <f>IF('Prax Math 5733'!B85="","",IF('Prax Math 5733'!D85&lt;'ACT M to SAT M'!$A$2,'ACT M to SAT M'!$B$2,IF('Prax Math 5733'!D85&gt;'ACT M to SAT M'!A$28,'ACT M to SAT M'!B$28,VLOOKUP(D85,'ACT M to SAT M'!A:B,2,FALSE))))</f>
        <v/>
      </c>
      <c r="F85" s="11" t="str">
        <f t="shared" si="9"/>
        <v/>
      </c>
      <c r="G85" s="11" t="str">
        <f t="shared" si="13"/>
        <v/>
      </c>
      <c r="H85" s="11" t="str">
        <f t="shared" si="10"/>
        <v/>
      </c>
      <c r="I85" s="11" t="str">
        <f t="shared" si="14"/>
        <v/>
      </c>
      <c r="J85" s="11" t="str">
        <f t="shared" si="11"/>
        <v/>
      </c>
      <c r="K85" s="11" t="str">
        <f t="shared" si="15"/>
        <v/>
      </c>
      <c r="L85" s="11" t="str">
        <f>IF('Prax Math 5733'!B85="","",'SAT M to CBEST M'!$A$2+'SAT M to CBEST M'!$B$2*E85)</f>
        <v/>
      </c>
      <c r="M85" s="11" t="str">
        <f>IF('Prax Math 5733'!B85="","", IF(L85&lt;20, 20, IF(L85&gt;80, 80, L85)))</f>
        <v/>
      </c>
    </row>
    <row r="86" spans="1:13" x14ac:dyDescent="0.25">
      <c r="A86" s="11">
        <v>85</v>
      </c>
      <c r="B86" s="30"/>
      <c r="C86" s="25" t="str">
        <f t="shared" si="8"/>
        <v/>
      </c>
      <c r="D86" s="25" t="str">
        <f t="shared" si="12"/>
        <v/>
      </c>
      <c r="E86" s="11" t="str">
        <f>IF('Prax Math 5733'!B86="","",IF('Prax Math 5733'!D86&lt;'ACT M to SAT M'!$A$2,'ACT M to SAT M'!$B$2,IF('Prax Math 5733'!D86&gt;'ACT M to SAT M'!A$28,'ACT M to SAT M'!B$28,VLOOKUP(D86,'ACT M to SAT M'!A:B,2,FALSE))))</f>
        <v/>
      </c>
      <c r="F86" s="11" t="str">
        <f t="shared" si="9"/>
        <v/>
      </c>
      <c r="G86" s="11" t="str">
        <f t="shared" si="13"/>
        <v/>
      </c>
      <c r="H86" s="11" t="str">
        <f t="shared" si="10"/>
        <v/>
      </c>
      <c r="I86" s="11" t="str">
        <f t="shared" si="14"/>
        <v/>
      </c>
      <c r="J86" s="11" t="str">
        <f t="shared" si="11"/>
        <v/>
      </c>
      <c r="K86" s="11" t="str">
        <f t="shared" si="15"/>
        <v/>
      </c>
      <c r="L86" s="11" t="str">
        <f>IF('Prax Math 5733'!B86="","",'SAT M to CBEST M'!$A$2+'SAT M to CBEST M'!$B$2*E86)</f>
        <v/>
      </c>
      <c r="M86" s="11" t="str">
        <f>IF('Prax Math 5733'!B86="","", IF(L86&lt;20, 20, IF(L86&gt;80, 80, L86)))</f>
        <v/>
      </c>
    </row>
    <row r="87" spans="1:13" x14ac:dyDescent="0.25">
      <c r="A87" s="11">
        <v>86</v>
      </c>
      <c r="B87" s="30"/>
      <c r="C87" s="25" t="str">
        <f t="shared" si="8"/>
        <v/>
      </c>
      <c r="D87" s="25" t="str">
        <f t="shared" si="12"/>
        <v/>
      </c>
      <c r="E87" s="11" t="str">
        <f>IF('Prax Math 5733'!B87="","",IF('Prax Math 5733'!D87&lt;'ACT M to SAT M'!$A$2,'ACT M to SAT M'!$B$2,IF('Prax Math 5733'!D87&gt;'ACT M to SAT M'!A$28,'ACT M to SAT M'!B$28,VLOOKUP(D87,'ACT M to SAT M'!A:B,2,FALSE))))</f>
        <v/>
      </c>
      <c r="F87" s="11" t="str">
        <f t="shared" si="9"/>
        <v/>
      </c>
      <c r="G87" s="11" t="str">
        <f t="shared" si="13"/>
        <v/>
      </c>
      <c r="H87" s="11" t="str">
        <f t="shared" si="10"/>
        <v/>
      </c>
      <c r="I87" s="11" t="str">
        <f t="shared" si="14"/>
        <v/>
      </c>
      <c r="J87" s="11" t="str">
        <f t="shared" si="11"/>
        <v/>
      </c>
      <c r="K87" s="11" t="str">
        <f t="shared" si="15"/>
        <v/>
      </c>
      <c r="L87" s="11" t="str">
        <f>IF('Prax Math 5733'!B87="","",'SAT M to CBEST M'!$A$2+'SAT M to CBEST M'!$B$2*E87)</f>
        <v/>
      </c>
      <c r="M87" s="11" t="str">
        <f>IF('Prax Math 5733'!B87="","", IF(L87&lt;20, 20, IF(L87&gt;80, 80, L87)))</f>
        <v/>
      </c>
    </row>
    <row r="88" spans="1:13" x14ac:dyDescent="0.25">
      <c r="A88" s="11">
        <v>87</v>
      </c>
      <c r="B88" s="30"/>
      <c r="C88" s="25" t="str">
        <f t="shared" si="8"/>
        <v/>
      </c>
      <c r="D88" s="25" t="str">
        <f t="shared" si="12"/>
        <v/>
      </c>
      <c r="E88" s="11" t="str">
        <f>IF('Prax Math 5733'!B88="","",IF('Prax Math 5733'!D88&lt;'ACT M to SAT M'!$A$2,'ACT M to SAT M'!$B$2,IF('Prax Math 5733'!D88&gt;'ACT M to SAT M'!A$28,'ACT M to SAT M'!B$28,VLOOKUP(D88,'ACT M to SAT M'!A:B,2,FALSE))))</f>
        <v/>
      </c>
      <c r="F88" s="11" t="str">
        <f t="shared" si="9"/>
        <v/>
      </c>
      <c r="G88" s="11" t="str">
        <f t="shared" si="13"/>
        <v/>
      </c>
      <c r="H88" s="11" t="str">
        <f t="shared" si="10"/>
        <v/>
      </c>
      <c r="I88" s="11" t="str">
        <f t="shared" si="14"/>
        <v/>
      </c>
      <c r="J88" s="11" t="str">
        <f t="shared" si="11"/>
        <v/>
      </c>
      <c r="K88" s="11" t="str">
        <f t="shared" si="15"/>
        <v/>
      </c>
      <c r="L88" s="11" t="str">
        <f>IF('Prax Math 5733'!B88="","",'SAT M to CBEST M'!$A$2+'SAT M to CBEST M'!$B$2*E88)</f>
        <v/>
      </c>
      <c r="M88" s="11" t="str">
        <f>IF('Prax Math 5733'!B88="","", IF(L88&lt;20, 20, IF(L88&gt;80, 80, L88)))</f>
        <v/>
      </c>
    </row>
    <row r="89" spans="1:13" x14ac:dyDescent="0.25">
      <c r="A89" s="11">
        <v>88</v>
      </c>
      <c r="B89" s="30"/>
      <c r="C89" s="25" t="str">
        <f t="shared" si="8"/>
        <v/>
      </c>
      <c r="D89" s="25" t="str">
        <f t="shared" si="12"/>
        <v/>
      </c>
      <c r="E89" s="11" t="str">
        <f>IF('Prax Math 5733'!B89="","",IF('Prax Math 5733'!D89&lt;'ACT M to SAT M'!$A$2,'ACT M to SAT M'!$B$2,IF('Prax Math 5733'!D89&gt;'ACT M to SAT M'!A$28,'ACT M to SAT M'!B$28,VLOOKUP(D89,'ACT M to SAT M'!A:B,2,FALSE))))</f>
        <v/>
      </c>
      <c r="F89" s="11" t="str">
        <f t="shared" si="9"/>
        <v/>
      </c>
      <c r="G89" s="11" t="str">
        <f t="shared" si="13"/>
        <v/>
      </c>
      <c r="H89" s="11" t="str">
        <f t="shared" si="10"/>
        <v/>
      </c>
      <c r="I89" s="11" t="str">
        <f t="shared" si="14"/>
        <v/>
      </c>
      <c r="J89" s="11" t="str">
        <f t="shared" si="11"/>
        <v/>
      </c>
      <c r="K89" s="11" t="str">
        <f t="shared" si="15"/>
        <v/>
      </c>
      <c r="L89" s="11" t="str">
        <f>IF('Prax Math 5733'!B89="","",'SAT M to CBEST M'!$A$2+'SAT M to CBEST M'!$B$2*E89)</f>
        <v/>
      </c>
      <c r="M89" s="11" t="str">
        <f>IF('Prax Math 5733'!B89="","", IF(L89&lt;20, 20, IF(L89&gt;80, 80, L89)))</f>
        <v/>
      </c>
    </row>
    <row r="90" spans="1:13" x14ac:dyDescent="0.25">
      <c r="A90" s="11">
        <v>89</v>
      </c>
      <c r="B90" s="30"/>
      <c r="C90" s="25" t="str">
        <f t="shared" si="8"/>
        <v/>
      </c>
      <c r="D90" s="25" t="str">
        <f t="shared" si="12"/>
        <v/>
      </c>
      <c r="E90" s="11" t="str">
        <f>IF('Prax Math 5733'!B90="","",IF('Prax Math 5733'!D90&lt;'ACT M to SAT M'!$A$2,'ACT M to SAT M'!$B$2,IF('Prax Math 5733'!D90&gt;'ACT M to SAT M'!A$28,'ACT M to SAT M'!B$28,VLOOKUP(D90,'ACT M to SAT M'!A:B,2,FALSE))))</f>
        <v/>
      </c>
      <c r="F90" s="11" t="str">
        <f t="shared" si="9"/>
        <v/>
      </c>
      <c r="G90" s="11" t="str">
        <f t="shared" si="13"/>
        <v/>
      </c>
      <c r="H90" s="11" t="str">
        <f t="shared" si="10"/>
        <v/>
      </c>
      <c r="I90" s="11" t="str">
        <f t="shared" si="14"/>
        <v/>
      </c>
      <c r="J90" s="11" t="str">
        <f t="shared" si="11"/>
        <v/>
      </c>
      <c r="K90" s="11" t="str">
        <f t="shared" si="15"/>
        <v/>
      </c>
      <c r="L90" s="11" t="str">
        <f>IF('Prax Math 5733'!B90="","",'SAT M to CBEST M'!$A$2+'SAT M to CBEST M'!$B$2*E90)</f>
        <v/>
      </c>
      <c r="M90" s="11" t="str">
        <f>IF('Prax Math 5733'!B90="","", IF(L90&lt;20, 20, IF(L90&gt;80, 80, L90)))</f>
        <v/>
      </c>
    </row>
    <row r="91" spans="1:13" x14ac:dyDescent="0.25">
      <c r="A91" s="11">
        <v>90</v>
      </c>
      <c r="B91" s="30"/>
      <c r="C91" s="25" t="str">
        <f t="shared" si="8"/>
        <v/>
      </c>
      <c r="D91" s="25" t="str">
        <f t="shared" si="12"/>
        <v/>
      </c>
      <c r="E91" s="11" t="str">
        <f>IF('Prax Math 5733'!B91="","",IF('Prax Math 5733'!D91&lt;'ACT M to SAT M'!$A$2,'ACT M to SAT M'!$B$2,IF('Prax Math 5733'!D91&gt;'ACT M to SAT M'!A$28,'ACT M to SAT M'!B$28,VLOOKUP(D91,'ACT M to SAT M'!A:B,2,FALSE))))</f>
        <v/>
      </c>
      <c r="F91" s="11" t="str">
        <f t="shared" si="9"/>
        <v/>
      </c>
      <c r="G91" s="11" t="str">
        <f t="shared" si="13"/>
        <v/>
      </c>
      <c r="H91" s="11" t="str">
        <f t="shared" si="10"/>
        <v/>
      </c>
      <c r="I91" s="11" t="str">
        <f t="shared" si="14"/>
        <v/>
      </c>
      <c r="J91" s="11" t="str">
        <f t="shared" si="11"/>
        <v/>
      </c>
      <c r="K91" s="11" t="str">
        <f t="shared" si="15"/>
        <v/>
      </c>
      <c r="L91" s="11" t="str">
        <f>IF('Prax Math 5733'!B91="","",'SAT M to CBEST M'!$A$2+'SAT M to CBEST M'!$B$2*E91)</f>
        <v/>
      </c>
      <c r="M91" s="11" t="str">
        <f>IF('Prax Math 5733'!B91="","", IF(L91&lt;20, 20, IF(L91&gt;80, 80, L91)))</f>
        <v/>
      </c>
    </row>
    <row r="92" spans="1:13" x14ac:dyDescent="0.25">
      <c r="A92" s="11">
        <v>91</v>
      </c>
      <c r="B92" s="30"/>
      <c r="C92" s="25" t="str">
        <f t="shared" si="8"/>
        <v/>
      </c>
      <c r="D92" s="25" t="str">
        <f t="shared" si="12"/>
        <v/>
      </c>
      <c r="E92" s="11" t="str">
        <f>IF('Prax Math 5733'!B92="","",IF('Prax Math 5733'!D92&lt;'ACT M to SAT M'!$A$2,'ACT M to SAT M'!$B$2,IF('Prax Math 5733'!D92&gt;'ACT M to SAT M'!A$28,'ACT M to SAT M'!B$28,VLOOKUP(D92,'ACT M to SAT M'!A:B,2,FALSE))))</f>
        <v/>
      </c>
      <c r="F92" s="11" t="str">
        <f t="shared" si="9"/>
        <v/>
      </c>
      <c r="G92" s="11" t="str">
        <f t="shared" si="13"/>
        <v/>
      </c>
      <c r="H92" s="11" t="str">
        <f t="shared" si="10"/>
        <v/>
      </c>
      <c r="I92" s="11" t="str">
        <f t="shared" si="14"/>
        <v/>
      </c>
      <c r="J92" s="11" t="str">
        <f t="shared" si="11"/>
        <v/>
      </c>
      <c r="K92" s="11" t="str">
        <f t="shared" si="15"/>
        <v/>
      </c>
      <c r="L92" s="11" t="str">
        <f>IF('Prax Math 5733'!B92="","",'SAT M to CBEST M'!$A$2+'SAT M to CBEST M'!$B$2*E92)</f>
        <v/>
      </c>
      <c r="M92" s="11" t="str">
        <f>IF('Prax Math 5733'!B92="","", IF(L92&lt;20, 20, IF(L92&gt;80, 80, L92)))</f>
        <v/>
      </c>
    </row>
    <row r="93" spans="1:13" x14ac:dyDescent="0.25">
      <c r="A93" s="11">
        <v>92</v>
      </c>
      <c r="B93" s="30"/>
      <c r="C93" s="25" t="str">
        <f t="shared" si="8"/>
        <v/>
      </c>
      <c r="D93" s="25" t="str">
        <f t="shared" si="12"/>
        <v/>
      </c>
      <c r="E93" s="11" t="str">
        <f>IF('Prax Math 5733'!B93="","",IF('Prax Math 5733'!D93&lt;'ACT M to SAT M'!$A$2,'ACT M to SAT M'!$B$2,IF('Prax Math 5733'!D93&gt;'ACT M to SAT M'!A$28,'ACT M to SAT M'!B$28,VLOOKUP(D93,'ACT M to SAT M'!A:B,2,FALSE))))</f>
        <v/>
      </c>
      <c r="F93" s="11" t="str">
        <f t="shared" si="9"/>
        <v/>
      </c>
      <c r="G93" s="11" t="str">
        <f t="shared" si="13"/>
        <v/>
      </c>
      <c r="H93" s="11" t="str">
        <f t="shared" si="10"/>
        <v/>
      </c>
      <c r="I93" s="11" t="str">
        <f t="shared" si="14"/>
        <v/>
      </c>
      <c r="J93" s="11" t="str">
        <f t="shared" si="11"/>
        <v/>
      </c>
      <c r="K93" s="11" t="str">
        <f t="shared" si="15"/>
        <v/>
      </c>
      <c r="L93" s="11" t="str">
        <f>IF('Prax Math 5733'!B93="","",'SAT M to CBEST M'!$A$2+'SAT M to CBEST M'!$B$2*E93)</f>
        <v/>
      </c>
      <c r="M93" s="11" t="str">
        <f>IF('Prax Math 5733'!B93="","", IF(L93&lt;20, 20, IF(L93&gt;80, 80, L93)))</f>
        <v/>
      </c>
    </row>
    <row r="94" spans="1:13" x14ac:dyDescent="0.25">
      <c r="A94" s="11">
        <v>93</v>
      </c>
      <c r="B94" s="30"/>
      <c r="C94" s="25" t="str">
        <f t="shared" si="8"/>
        <v/>
      </c>
      <c r="D94" s="25" t="str">
        <f t="shared" si="12"/>
        <v/>
      </c>
      <c r="E94" s="11" t="str">
        <f>IF('Prax Math 5733'!B94="","",IF('Prax Math 5733'!D94&lt;'ACT M to SAT M'!$A$2,'ACT M to SAT M'!$B$2,IF('Prax Math 5733'!D94&gt;'ACT M to SAT M'!A$28,'ACT M to SAT M'!B$28,VLOOKUP(D94,'ACT M to SAT M'!A:B,2,FALSE))))</f>
        <v/>
      </c>
      <c r="F94" s="11" t="str">
        <f t="shared" si="9"/>
        <v/>
      </c>
      <c r="G94" s="11" t="str">
        <f t="shared" si="13"/>
        <v/>
      </c>
      <c r="H94" s="11" t="str">
        <f t="shared" si="10"/>
        <v/>
      </c>
      <c r="I94" s="11" t="str">
        <f t="shared" si="14"/>
        <v/>
      </c>
      <c r="J94" s="11" t="str">
        <f t="shared" si="11"/>
        <v/>
      </c>
      <c r="K94" s="11" t="str">
        <f t="shared" si="15"/>
        <v/>
      </c>
      <c r="L94" s="11" t="str">
        <f>IF('Prax Math 5733'!B94="","",'SAT M to CBEST M'!$A$2+'SAT M to CBEST M'!$B$2*E94)</f>
        <v/>
      </c>
      <c r="M94" s="11" t="str">
        <f>IF('Prax Math 5733'!B94="","", IF(L94&lt;20, 20, IF(L94&gt;80, 80, L94)))</f>
        <v/>
      </c>
    </row>
    <row r="95" spans="1:13" x14ac:dyDescent="0.25">
      <c r="A95" s="11">
        <v>94</v>
      </c>
      <c r="B95" s="30"/>
      <c r="C95" s="25" t="str">
        <f t="shared" si="8"/>
        <v/>
      </c>
      <c r="D95" s="25" t="str">
        <f t="shared" si="12"/>
        <v/>
      </c>
      <c r="E95" s="11" t="str">
        <f>IF('Prax Math 5733'!B95="","",IF('Prax Math 5733'!D95&lt;'ACT M to SAT M'!$A$2,'ACT M to SAT M'!$B$2,IF('Prax Math 5733'!D95&gt;'ACT M to SAT M'!A$28,'ACT M to SAT M'!B$28,VLOOKUP(D95,'ACT M to SAT M'!A:B,2,FALSE))))</f>
        <v/>
      </c>
      <c r="F95" s="11" t="str">
        <f t="shared" si="9"/>
        <v/>
      </c>
      <c r="G95" s="11" t="str">
        <f t="shared" si="13"/>
        <v/>
      </c>
      <c r="H95" s="11" t="str">
        <f t="shared" si="10"/>
        <v/>
      </c>
      <c r="I95" s="11" t="str">
        <f t="shared" si="14"/>
        <v/>
      </c>
      <c r="J95" s="11" t="str">
        <f t="shared" si="11"/>
        <v/>
      </c>
      <c r="K95" s="11" t="str">
        <f t="shared" si="15"/>
        <v/>
      </c>
      <c r="L95" s="11" t="str">
        <f>IF('Prax Math 5733'!B95="","",'SAT M to CBEST M'!$A$2+'SAT M to CBEST M'!$B$2*E95)</f>
        <v/>
      </c>
      <c r="M95" s="11" t="str">
        <f>IF('Prax Math 5733'!B95="","", IF(L95&lt;20, 20, IF(L95&gt;80, 80, L95)))</f>
        <v/>
      </c>
    </row>
    <row r="96" spans="1:13" x14ac:dyDescent="0.25">
      <c r="A96" s="11">
        <v>95</v>
      </c>
      <c r="B96" s="30"/>
      <c r="C96" s="25" t="str">
        <f t="shared" si="8"/>
        <v/>
      </c>
      <c r="D96" s="25" t="str">
        <f t="shared" si="12"/>
        <v/>
      </c>
      <c r="E96" s="11" t="str">
        <f>IF('Prax Math 5733'!B96="","",IF('Prax Math 5733'!D96&lt;'ACT M to SAT M'!$A$2,'ACT M to SAT M'!$B$2,IF('Prax Math 5733'!D96&gt;'ACT M to SAT M'!A$28,'ACT M to SAT M'!B$28,VLOOKUP(D96,'ACT M to SAT M'!A:B,2,FALSE))))</f>
        <v/>
      </c>
      <c r="F96" s="11" t="str">
        <f t="shared" si="9"/>
        <v/>
      </c>
      <c r="G96" s="11" t="str">
        <f t="shared" si="13"/>
        <v/>
      </c>
      <c r="H96" s="11" t="str">
        <f t="shared" si="10"/>
        <v/>
      </c>
      <c r="I96" s="11" t="str">
        <f t="shared" si="14"/>
        <v/>
      </c>
      <c r="J96" s="11" t="str">
        <f t="shared" si="11"/>
        <v/>
      </c>
      <c r="K96" s="11" t="str">
        <f t="shared" si="15"/>
        <v/>
      </c>
      <c r="L96" s="11" t="str">
        <f>IF('Prax Math 5733'!B96="","",'SAT M to CBEST M'!$A$2+'SAT M to CBEST M'!$B$2*E96)</f>
        <v/>
      </c>
      <c r="M96" s="11" t="str">
        <f>IF('Prax Math 5733'!B96="","", IF(L96&lt;20, 20, IF(L96&gt;80, 80, L96)))</f>
        <v/>
      </c>
    </row>
    <row r="97" spans="1:13" x14ac:dyDescent="0.25">
      <c r="A97" s="11">
        <v>96</v>
      </c>
      <c r="B97" s="30"/>
      <c r="C97" s="25" t="str">
        <f t="shared" si="8"/>
        <v/>
      </c>
      <c r="D97" s="25" t="str">
        <f t="shared" si="12"/>
        <v/>
      </c>
      <c r="E97" s="11" t="str">
        <f>IF('Prax Math 5733'!B97="","",IF('Prax Math 5733'!D97&lt;'ACT M to SAT M'!$A$2,'ACT M to SAT M'!$B$2,IF('Prax Math 5733'!D97&gt;'ACT M to SAT M'!A$28,'ACT M to SAT M'!B$28,VLOOKUP(D97,'ACT M to SAT M'!A:B,2,FALSE))))</f>
        <v/>
      </c>
      <c r="F97" s="11" t="str">
        <f t="shared" si="9"/>
        <v/>
      </c>
      <c r="G97" s="11" t="str">
        <f t="shared" si="13"/>
        <v/>
      </c>
      <c r="H97" s="11" t="str">
        <f t="shared" si="10"/>
        <v/>
      </c>
      <c r="I97" s="11" t="str">
        <f t="shared" si="14"/>
        <v/>
      </c>
      <c r="J97" s="11" t="str">
        <f t="shared" si="11"/>
        <v/>
      </c>
      <c r="K97" s="11" t="str">
        <f t="shared" si="15"/>
        <v/>
      </c>
      <c r="L97" s="11" t="str">
        <f>IF('Prax Math 5733'!B97="","",'SAT M to CBEST M'!$A$2+'SAT M to CBEST M'!$B$2*E97)</f>
        <v/>
      </c>
      <c r="M97" s="11" t="str">
        <f>IF('Prax Math 5733'!B97="","", IF(L97&lt;20, 20, IF(L97&gt;80, 80, L97)))</f>
        <v/>
      </c>
    </row>
    <row r="98" spans="1:13" x14ac:dyDescent="0.25">
      <c r="A98" s="11">
        <v>97</v>
      </c>
      <c r="B98" s="30"/>
      <c r="C98" s="25" t="str">
        <f t="shared" si="8"/>
        <v/>
      </c>
      <c r="D98" s="25" t="str">
        <f t="shared" si="12"/>
        <v/>
      </c>
      <c r="E98" s="11" t="str">
        <f>IF('Prax Math 5733'!B98="","",IF('Prax Math 5733'!D98&lt;'ACT M to SAT M'!$A$2,'ACT M to SAT M'!$B$2,IF('Prax Math 5733'!D98&gt;'ACT M to SAT M'!A$28,'ACT M to SAT M'!B$28,VLOOKUP(D98,'ACT M to SAT M'!A:B,2,FALSE))))</f>
        <v/>
      </c>
      <c r="F98" s="11" t="str">
        <f t="shared" si="9"/>
        <v/>
      </c>
      <c r="G98" s="11" t="str">
        <f t="shared" si="13"/>
        <v/>
      </c>
      <c r="H98" s="11" t="str">
        <f t="shared" si="10"/>
        <v/>
      </c>
      <c r="I98" s="11" t="str">
        <f t="shared" si="14"/>
        <v/>
      </c>
      <c r="J98" s="11" t="str">
        <f t="shared" si="11"/>
        <v/>
      </c>
      <c r="K98" s="11" t="str">
        <f t="shared" si="15"/>
        <v/>
      </c>
      <c r="L98" s="11" t="str">
        <f>IF('Prax Math 5733'!B98="","",'SAT M to CBEST M'!$A$2+'SAT M to CBEST M'!$B$2*E98)</f>
        <v/>
      </c>
      <c r="M98" s="11" t="str">
        <f>IF('Prax Math 5733'!B98="","", IF(L98&lt;20, 20, IF(L98&gt;80, 80, L98)))</f>
        <v/>
      </c>
    </row>
    <row r="99" spans="1:13" x14ac:dyDescent="0.25">
      <c r="A99" s="11">
        <v>98</v>
      </c>
      <c r="B99" s="30"/>
      <c r="C99" s="25" t="str">
        <f t="shared" si="8"/>
        <v/>
      </c>
      <c r="D99" s="25" t="str">
        <f t="shared" si="12"/>
        <v/>
      </c>
      <c r="E99" s="11" t="str">
        <f>IF('Prax Math 5733'!B99="","",IF('Prax Math 5733'!D99&lt;'ACT M to SAT M'!$A$2,'ACT M to SAT M'!$B$2,IF('Prax Math 5733'!D99&gt;'ACT M to SAT M'!A$28,'ACT M to SAT M'!B$28,VLOOKUP(D99,'ACT M to SAT M'!A:B,2,FALSE))))</f>
        <v/>
      </c>
      <c r="F99" s="11" t="str">
        <f t="shared" si="9"/>
        <v/>
      </c>
      <c r="G99" s="11" t="str">
        <f t="shared" si="13"/>
        <v/>
      </c>
      <c r="H99" s="11" t="str">
        <f t="shared" si="10"/>
        <v/>
      </c>
      <c r="I99" s="11" t="str">
        <f t="shared" si="14"/>
        <v/>
      </c>
      <c r="J99" s="11" t="str">
        <f t="shared" si="11"/>
        <v/>
      </c>
      <c r="K99" s="11" t="str">
        <f t="shared" si="15"/>
        <v/>
      </c>
      <c r="L99" s="11" t="str">
        <f>IF('Prax Math 5733'!B99="","",'SAT M to CBEST M'!$A$2+'SAT M to CBEST M'!$B$2*E99)</f>
        <v/>
      </c>
      <c r="M99" s="11" t="str">
        <f>IF('Prax Math 5733'!B99="","", IF(L99&lt;20, 20, IF(L99&gt;80, 80, L99)))</f>
        <v/>
      </c>
    </row>
    <row r="100" spans="1:13" x14ac:dyDescent="0.25">
      <c r="A100" s="11">
        <v>99</v>
      </c>
      <c r="B100" s="30"/>
      <c r="C100" s="25" t="str">
        <f t="shared" si="8"/>
        <v/>
      </c>
      <c r="D100" s="25" t="str">
        <f t="shared" si="12"/>
        <v/>
      </c>
      <c r="E100" s="11" t="str">
        <f>IF('Prax Math 5733'!B100="","",IF('Prax Math 5733'!D100&lt;'ACT M to SAT M'!$A$2,'ACT M to SAT M'!$B$2,IF('Prax Math 5733'!D100&gt;'ACT M to SAT M'!A$28,'ACT M to SAT M'!B$28,VLOOKUP(D100,'ACT M to SAT M'!A:B,2,FALSE))))</f>
        <v/>
      </c>
      <c r="F100" s="11" t="str">
        <f t="shared" si="9"/>
        <v/>
      </c>
      <c r="G100" s="11" t="str">
        <f t="shared" si="13"/>
        <v/>
      </c>
      <c r="H100" s="11" t="str">
        <f t="shared" si="10"/>
        <v/>
      </c>
      <c r="I100" s="11" t="str">
        <f t="shared" si="14"/>
        <v/>
      </c>
      <c r="J100" s="11" t="str">
        <f t="shared" si="11"/>
        <v/>
      </c>
      <c r="K100" s="11" t="str">
        <f t="shared" si="15"/>
        <v/>
      </c>
      <c r="L100" s="11" t="str">
        <f>IF('Prax Math 5733'!B100="","",'SAT M to CBEST M'!$A$2+'SAT M to CBEST M'!$B$2*E100)</f>
        <v/>
      </c>
      <c r="M100" s="11" t="str">
        <f>IF('Prax Math 5733'!B100="","", IF(L100&lt;20, 20, IF(L100&gt;80, 80, L100)))</f>
        <v/>
      </c>
    </row>
    <row r="101" spans="1:13" x14ac:dyDescent="0.25">
      <c r="A101" s="11">
        <v>100</v>
      </c>
      <c r="B101" s="30"/>
      <c r="C101" s="25" t="str">
        <f t="shared" si="8"/>
        <v/>
      </c>
      <c r="D101" s="25" t="str">
        <f t="shared" si="12"/>
        <v/>
      </c>
      <c r="E101" s="11" t="str">
        <f>IF('Prax Math 5733'!B101="","",IF('Prax Math 5733'!D101&lt;'ACT M to SAT M'!$A$2,'ACT M to SAT M'!$B$2,IF('Prax Math 5733'!D101&gt;'ACT M to SAT M'!A$28,'ACT M to SAT M'!B$28,VLOOKUP(D101,'ACT M to SAT M'!A:B,2,FALSE))))</f>
        <v/>
      </c>
      <c r="F101" s="11" t="str">
        <f t="shared" si="9"/>
        <v/>
      </c>
      <c r="G101" s="11" t="str">
        <f t="shared" si="13"/>
        <v/>
      </c>
      <c r="H101" s="11" t="str">
        <f t="shared" si="10"/>
        <v/>
      </c>
      <c r="I101" s="11" t="str">
        <f t="shared" si="14"/>
        <v/>
      </c>
      <c r="J101" s="11" t="str">
        <f t="shared" si="11"/>
        <v/>
      </c>
      <c r="K101" s="11" t="str">
        <f t="shared" si="15"/>
        <v/>
      </c>
      <c r="L101" s="11" t="str">
        <f>IF('Prax Math 5733'!B101="","",'SAT M to CBEST M'!$A$2+'SAT M to CBEST M'!$B$2*E101)</f>
        <v/>
      </c>
      <c r="M101" s="11" t="str">
        <f>IF('Prax Math 5733'!B101="","", IF(L101&lt;20, 20, IF(L101&gt;80, 80, L101)))</f>
        <v/>
      </c>
    </row>
    <row r="102" spans="1:13" x14ac:dyDescent="0.25">
      <c r="A102" s="11">
        <v>101</v>
      </c>
      <c r="B102" s="30"/>
      <c r="C102" s="25" t="str">
        <f t="shared" si="8"/>
        <v/>
      </c>
      <c r="D102" s="25" t="str">
        <f t="shared" si="12"/>
        <v/>
      </c>
      <c r="E102" s="11" t="str">
        <f>IF('Prax Math 5733'!B102="","",IF('Prax Math 5733'!D102&lt;'ACT M to SAT M'!$A$2,'ACT M to SAT M'!$B$2,IF('Prax Math 5733'!D102&gt;'ACT M to SAT M'!A$28,'ACT M to SAT M'!B$28,VLOOKUP(D102,'ACT M to SAT M'!A:B,2,FALSE))))</f>
        <v/>
      </c>
      <c r="F102" s="11" t="str">
        <f t="shared" si="9"/>
        <v/>
      </c>
      <c r="G102" s="11" t="str">
        <f t="shared" si="13"/>
        <v/>
      </c>
      <c r="H102" s="11" t="str">
        <f t="shared" si="10"/>
        <v/>
      </c>
      <c r="I102" s="11" t="str">
        <f t="shared" si="14"/>
        <v/>
      </c>
      <c r="J102" s="11" t="str">
        <f t="shared" si="11"/>
        <v/>
      </c>
      <c r="K102" s="11" t="str">
        <f t="shared" si="15"/>
        <v/>
      </c>
      <c r="L102" s="11" t="str">
        <f>IF('Prax Math 5733'!B102="","",'SAT M to CBEST M'!$A$2+'SAT M to CBEST M'!$B$2*E102)</f>
        <v/>
      </c>
      <c r="M102" s="11" t="str">
        <f>IF('Prax Math 5733'!B102="","", IF(L102&lt;20, 20, IF(L102&gt;80, 80, L102)))</f>
        <v/>
      </c>
    </row>
    <row r="103" spans="1:13" x14ac:dyDescent="0.25">
      <c r="A103" s="11">
        <v>102</v>
      </c>
      <c r="B103" s="30"/>
      <c r="C103" s="25" t="str">
        <f t="shared" si="8"/>
        <v/>
      </c>
      <c r="D103" s="25" t="str">
        <f t="shared" si="12"/>
        <v/>
      </c>
      <c r="E103" s="11" t="str">
        <f>IF('Prax Math 5733'!B103="","",IF('Prax Math 5733'!D103&lt;'ACT M to SAT M'!$A$2,'ACT M to SAT M'!$B$2,IF('Prax Math 5733'!D103&gt;'ACT M to SAT M'!A$28,'ACT M to SAT M'!B$28,VLOOKUP(D103,'ACT M to SAT M'!A:B,2,FALSE))))</f>
        <v/>
      </c>
      <c r="F103" s="11" t="str">
        <f t="shared" si="9"/>
        <v/>
      </c>
      <c r="G103" s="11" t="str">
        <f t="shared" si="13"/>
        <v/>
      </c>
      <c r="H103" s="11" t="str">
        <f t="shared" si="10"/>
        <v/>
      </c>
      <c r="I103" s="11" t="str">
        <f t="shared" si="14"/>
        <v/>
      </c>
      <c r="J103" s="11" t="str">
        <f t="shared" si="11"/>
        <v/>
      </c>
      <c r="K103" s="11" t="str">
        <f t="shared" si="15"/>
        <v/>
      </c>
      <c r="L103" s="11" t="str">
        <f>IF('Prax Math 5733'!B103="","",'SAT M to CBEST M'!$A$2+'SAT M to CBEST M'!$B$2*E103)</f>
        <v/>
      </c>
      <c r="M103" s="11" t="str">
        <f>IF('Prax Math 5733'!B103="","", IF(L103&lt;20, 20, IF(L103&gt;80, 80, L103)))</f>
        <v/>
      </c>
    </row>
    <row r="104" spans="1:13" x14ac:dyDescent="0.25">
      <c r="A104" s="11">
        <v>103</v>
      </c>
      <c r="B104" s="30"/>
      <c r="C104" s="25" t="str">
        <f t="shared" si="8"/>
        <v/>
      </c>
      <c r="D104" s="25" t="str">
        <f t="shared" si="12"/>
        <v/>
      </c>
      <c r="E104" s="11" t="str">
        <f>IF('Prax Math 5733'!B104="","",IF('Prax Math 5733'!D104&lt;'ACT M to SAT M'!$A$2,'ACT M to SAT M'!$B$2,IF('Prax Math 5733'!D104&gt;'ACT M to SAT M'!A$28,'ACT M to SAT M'!B$28,VLOOKUP(D104,'ACT M to SAT M'!A:B,2,FALSE))))</f>
        <v/>
      </c>
      <c r="F104" s="11" t="str">
        <f t="shared" si="9"/>
        <v/>
      </c>
      <c r="G104" s="11" t="str">
        <f t="shared" si="13"/>
        <v/>
      </c>
      <c r="H104" s="11" t="str">
        <f t="shared" si="10"/>
        <v/>
      </c>
      <c r="I104" s="11" t="str">
        <f t="shared" si="14"/>
        <v/>
      </c>
      <c r="J104" s="11" t="str">
        <f t="shared" si="11"/>
        <v/>
      </c>
      <c r="K104" s="11" t="str">
        <f t="shared" si="15"/>
        <v/>
      </c>
      <c r="L104" s="11" t="str">
        <f>IF('Prax Math 5733'!B104="","",'SAT M to CBEST M'!$A$2+'SAT M to CBEST M'!$B$2*E104)</f>
        <v/>
      </c>
      <c r="M104" s="11" t="str">
        <f>IF('Prax Math 5733'!B104="","", IF(L104&lt;20, 20, IF(L104&gt;80, 80, L104)))</f>
        <v/>
      </c>
    </row>
    <row r="105" spans="1:13" x14ac:dyDescent="0.25">
      <c r="A105" s="11">
        <v>104</v>
      </c>
      <c r="B105" s="30"/>
      <c r="C105" s="25" t="str">
        <f t="shared" si="8"/>
        <v/>
      </c>
      <c r="D105" s="25" t="str">
        <f t="shared" si="12"/>
        <v/>
      </c>
      <c r="E105" s="11" t="str">
        <f>IF('Prax Math 5733'!B105="","",IF('Prax Math 5733'!D105&lt;'ACT M to SAT M'!$A$2,'ACT M to SAT M'!$B$2,IF('Prax Math 5733'!D105&gt;'ACT M to SAT M'!A$28,'ACT M to SAT M'!B$28,VLOOKUP(D105,'ACT M to SAT M'!A:B,2,FALSE))))</f>
        <v/>
      </c>
      <c r="F105" s="11" t="str">
        <f t="shared" si="9"/>
        <v/>
      </c>
      <c r="G105" s="11" t="str">
        <f t="shared" si="13"/>
        <v/>
      </c>
      <c r="H105" s="11" t="str">
        <f t="shared" si="10"/>
        <v/>
      </c>
      <c r="I105" s="11" t="str">
        <f t="shared" si="14"/>
        <v/>
      </c>
      <c r="J105" s="11" t="str">
        <f t="shared" si="11"/>
        <v/>
      </c>
      <c r="K105" s="11" t="str">
        <f t="shared" si="15"/>
        <v/>
      </c>
      <c r="L105" s="11" t="str">
        <f>IF('Prax Math 5733'!B105="","",'SAT M to CBEST M'!$A$2+'SAT M to CBEST M'!$B$2*E105)</f>
        <v/>
      </c>
      <c r="M105" s="11" t="str">
        <f>IF('Prax Math 5733'!B105="","", IF(L105&lt;20, 20, IF(L105&gt;80, 80, L105)))</f>
        <v/>
      </c>
    </row>
    <row r="106" spans="1:13" x14ac:dyDescent="0.25">
      <c r="A106" s="11">
        <v>105</v>
      </c>
      <c r="B106" s="30"/>
      <c r="C106" s="25" t="str">
        <f t="shared" si="8"/>
        <v/>
      </c>
      <c r="D106" s="25" t="str">
        <f t="shared" si="12"/>
        <v/>
      </c>
      <c r="E106" s="11" t="str">
        <f>IF('Prax Math 5733'!B106="","",IF('Prax Math 5733'!D106&lt;'ACT M to SAT M'!$A$2,'ACT M to SAT M'!$B$2,IF('Prax Math 5733'!D106&gt;'ACT M to SAT M'!A$28,'ACT M to SAT M'!B$28,VLOOKUP(D106,'ACT M to SAT M'!A:B,2,FALSE))))</f>
        <v/>
      </c>
      <c r="F106" s="11" t="str">
        <f t="shared" si="9"/>
        <v/>
      </c>
      <c r="G106" s="11" t="str">
        <f t="shared" si="13"/>
        <v/>
      </c>
      <c r="H106" s="11" t="str">
        <f t="shared" si="10"/>
        <v/>
      </c>
      <c r="I106" s="11" t="str">
        <f t="shared" si="14"/>
        <v/>
      </c>
      <c r="J106" s="11" t="str">
        <f t="shared" si="11"/>
        <v/>
      </c>
      <c r="K106" s="11" t="str">
        <f t="shared" si="15"/>
        <v/>
      </c>
      <c r="L106" s="11" t="str">
        <f>IF('Prax Math 5733'!B106="","",'SAT M to CBEST M'!$A$2+'SAT M to CBEST M'!$B$2*E106)</f>
        <v/>
      </c>
      <c r="M106" s="11" t="str">
        <f>IF('Prax Math 5733'!B106="","", IF(L106&lt;20, 20, IF(L106&gt;80, 80, L106)))</f>
        <v/>
      </c>
    </row>
    <row r="107" spans="1:13" x14ac:dyDescent="0.25">
      <c r="A107" s="11">
        <v>106</v>
      </c>
      <c r="B107" s="30"/>
      <c r="C107" s="25" t="str">
        <f t="shared" si="8"/>
        <v/>
      </c>
      <c r="D107" s="25" t="str">
        <f t="shared" si="12"/>
        <v/>
      </c>
      <c r="E107" s="11" t="str">
        <f>IF('Prax Math 5733'!B107="","",IF('Prax Math 5733'!D107&lt;'ACT M to SAT M'!$A$2,'ACT M to SAT M'!$B$2,IF('Prax Math 5733'!D107&gt;'ACT M to SAT M'!A$28,'ACT M to SAT M'!B$28,VLOOKUP(D107,'ACT M to SAT M'!A:B,2,FALSE))))</f>
        <v/>
      </c>
      <c r="F107" s="11" t="str">
        <f t="shared" si="9"/>
        <v/>
      </c>
      <c r="G107" s="11" t="str">
        <f t="shared" si="13"/>
        <v/>
      </c>
      <c r="H107" s="11" t="str">
        <f t="shared" si="10"/>
        <v/>
      </c>
      <c r="I107" s="11" t="str">
        <f t="shared" si="14"/>
        <v/>
      </c>
      <c r="J107" s="11" t="str">
        <f t="shared" si="11"/>
        <v/>
      </c>
      <c r="K107" s="11" t="str">
        <f t="shared" si="15"/>
        <v/>
      </c>
      <c r="L107" s="11" t="str">
        <f>IF('Prax Math 5733'!B107="","",'SAT M to CBEST M'!$A$2+'SAT M to CBEST M'!$B$2*E107)</f>
        <v/>
      </c>
      <c r="M107" s="11" t="str">
        <f>IF('Prax Math 5733'!B107="","", IF(L107&lt;20, 20, IF(L107&gt;80, 80, L107)))</f>
        <v/>
      </c>
    </row>
    <row r="108" spans="1:13" x14ac:dyDescent="0.25">
      <c r="A108" s="11">
        <v>107</v>
      </c>
      <c r="B108" s="30"/>
      <c r="C108" s="25" t="str">
        <f t="shared" si="8"/>
        <v/>
      </c>
      <c r="D108" s="25" t="str">
        <f t="shared" si="12"/>
        <v/>
      </c>
      <c r="E108" s="11" t="str">
        <f>IF('Prax Math 5733'!B108="","",IF('Prax Math 5733'!D108&lt;'ACT M to SAT M'!$A$2,'ACT M to SAT M'!$B$2,IF('Prax Math 5733'!D108&gt;'ACT M to SAT M'!A$28,'ACT M to SAT M'!B$28,VLOOKUP(D108,'ACT M to SAT M'!A:B,2,FALSE))))</f>
        <v/>
      </c>
      <c r="F108" s="11" t="str">
        <f t="shared" si="9"/>
        <v/>
      </c>
      <c r="G108" s="11" t="str">
        <f t="shared" si="13"/>
        <v/>
      </c>
      <c r="H108" s="11" t="str">
        <f t="shared" si="10"/>
        <v/>
      </c>
      <c r="I108" s="11" t="str">
        <f t="shared" si="14"/>
        <v/>
      </c>
      <c r="J108" s="11" t="str">
        <f t="shared" si="11"/>
        <v/>
      </c>
      <c r="K108" s="11" t="str">
        <f t="shared" si="15"/>
        <v/>
      </c>
      <c r="L108" s="11" t="str">
        <f>IF('Prax Math 5733'!B108="","",'SAT M to CBEST M'!$A$2+'SAT M to CBEST M'!$B$2*E108)</f>
        <v/>
      </c>
      <c r="M108" s="11" t="str">
        <f>IF('Prax Math 5733'!B108="","", IF(L108&lt;20, 20, IF(L108&gt;80, 80, L108)))</f>
        <v/>
      </c>
    </row>
    <row r="109" spans="1:13" x14ac:dyDescent="0.25">
      <c r="A109" s="11">
        <v>108</v>
      </c>
      <c r="B109" s="30"/>
      <c r="C109" s="25" t="str">
        <f t="shared" si="8"/>
        <v/>
      </c>
      <c r="D109" s="25" t="str">
        <f t="shared" si="12"/>
        <v/>
      </c>
      <c r="E109" s="11" t="str">
        <f>IF('Prax Math 5733'!B109="","",IF('Prax Math 5733'!D109&lt;'ACT M to SAT M'!$A$2,'ACT M to SAT M'!$B$2,IF('Prax Math 5733'!D109&gt;'ACT M to SAT M'!A$28,'ACT M to SAT M'!B$28,VLOOKUP(D109,'ACT M to SAT M'!A:B,2,FALSE))))</f>
        <v/>
      </c>
      <c r="F109" s="11" t="str">
        <f t="shared" si="9"/>
        <v/>
      </c>
      <c r="G109" s="11" t="str">
        <f t="shared" si="13"/>
        <v/>
      </c>
      <c r="H109" s="11" t="str">
        <f t="shared" si="10"/>
        <v/>
      </c>
      <c r="I109" s="11" t="str">
        <f t="shared" si="14"/>
        <v/>
      </c>
      <c r="J109" s="11" t="str">
        <f t="shared" si="11"/>
        <v/>
      </c>
      <c r="K109" s="11" t="str">
        <f t="shared" si="15"/>
        <v/>
      </c>
      <c r="L109" s="11" t="str">
        <f>IF('Prax Math 5733'!B109="","",'SAT M to CBEST M'!$A$2+'SAT M to CBEST M'!$B$2*E109)</f>
        <v/>
      </c>
      <c r="M109" s="11" t="str">
        <f>IF('Prax Math 5733'!B109="","", IF(L109&lt;20, 20, IF(L109&gt;80, 80, L109)))</f>
        <v/>
      </c>
    </row>
    <row r="110" spans="1:13" x14ac:dyDescent="0.25">
      <c r="A110" s="11">
        <v>109</v>
      </c>
      <c r="B110" s="30"/>
      <c r="C110" s="25" t="str">
        <f t="shared" si="8"/>
        <v/>
      </c>
      <c r="D110" s="25" t="str">
        <f t="shared" si="12"/>
        <v/>
      </c>
      <c r="E110" s="11" t="str">
        <f>IF('Prax Math 5733'!B110="","",IF('Prax Math 5733'!D110&lt;'ACT M to SAT M'!$A$2,'ACT M to SAT M'!$B$2,IF('Prax Math 5733'!D110&gt;'ACT M to SAT M'!A$28,'ACT M to SAT M'!B$28,VLOOKUP(D110,'ACT M to SAT M'!A:B,2,FALSE))))</f>
        <v/>
      </c>
      <c r="F110" s="11" t="str">
        <f t="shared" si="9"/>
        <v/>
      </c>
      <c r="G110" s="11" t="str">
        <f t="shared" si="13"/>
        <v/>
      </c>
      <c r="H110" s="11" t="str">
        <f t="shared" si="10"/>
        <v/>
      </c>
      <c r="I110" s="11" t="str">
        <f t="shared" si="14"/>
        <v/>
      </c>
      <c r="J110" s="11" t="str">
        <f t="shared" si="11"/>
        <v/>
      </c>
      <c r="K110" s="11" t="str">
        <f t="shared" si="15"/>
        <v/>
      </c>
      <c r="L110" s="11" t="str">
        <f>IF('Prax Math 5733'!B110="","",'SAT M to CBEST M'!$A$2+'SAT M to CBEST M'!$B$2*E110)</f>
        <v/>
      </c>
      <c r="M110" s="11" t="str">
        <f>IF('Prax Math 5733'!B110="","", IF(L110&lt;20, 20, IF(L110&gt;80, 80, L110)))</f>
        <v/>
      </c>
    </row>
    <row r="111" spans="1:13" x14ac:dyDescent="0.25">
      <c r="A111" s="11">
        <v>110</v>
      </c>
      <c r="B111" s="30"/>
      <c r="C111" s="25" t="str">
        <f t="shared" si="8"/>
        <v/>
      </c>
      <c r="D111" s="25" t="str">
        <f t="shared" si="12"/>
        <v/>
      </c>
      <c r="E111" s="11" t="str">
        <f>IF('Prax Math 5733'!B111="","",IF('Prax Math 5733'!D111&lt;'ACT M to SAT M'!$A$2,'ACT M to SAT M'!$B$2,IF('Prax Math 5733'!D111&gt;'ACT M to SAT M'!A$28,'ACT M to SAT M'!B$28,VLOOKUP(D111,'ACT M to SAT M'!A:B,2,FALSE))))</f>
        <v/>
      </c>
      <c r="F111" s="11" t="str">
        <f t="shared" si="9"/>
        <v/>
      </c>
      <c r="G111" s="11" t="str">
        <f t="shared" si="13"/>
        <v/>
      </c>
      <c r="H111" s="11" t="str">
        <f t="shared" si="10"/>
        <v/>
      </c>
      <c r="I111" s="11" t="str">
        <f t="shared" si="14"/>
        <v/>
      </c>
      <c r="J111" s="11" t="str">
        <f t="shared" si="11"/>
        <v/>
      </c>
      <c r="K111" s="11" t="str">
        <f t="shared" si="15"/>
        <v/>
      </c>
      <c r="L111" s="11" t="str">
        <f>IF('Prax Math 5733'!B111="","",'SAT M to CBEST M'!$A$2+'SAT M to CBEST M'!$B$2*E111)</f>
        <v/>
      </c>
      <c r="M111" s="11" t="str">
        <f>IF('Prax Math 5733'!B111="","", IF(L111&lt;20, 20, IF(L111&gt;80, 80, L111)))</f>
        <v/>
      </c>
    </row>
    <row r="112" spans="1:13" x14ac:dyDescent="0.25">
      <c r="A112" s="11">
        <v>111</v>
      </c>
      <c r="B112" s="30"/>
      <c r="C112" s="25" t="str">
        <f t="shared" si="8"/>
        <v/>
      </c>
      <c r="D112" s="25" t="str">
        <f t="shared" si="12"/>
        <v/>
      </c>
      <c r="E112" s="11" t="str">
        <f>IF('Prax Math 5733'!B112="","",IF('Prax Math 5733'!D112&lt;'ACT M to SAT M'!$A$2,'ACT M to SAT M'!$B$2,IF('Prax Math 5733'!D112&gt;'ACT M to SAT M'!A$28,'ACT M to SAT M'!B$28,VLOOKUP(D112,'ACT M to SAT M'!A:B,2,FALSE))))</f>
        <v/>
      </c>
      <c r="F112" s="11" t="str">
        <f t="shared" si="9"/>
        <v/>
      </c>
      <c r="G112" s="11" t="str">
        <f t="shared" si="13"/>
        <v/>
      </c>
      <c r="H112" s="11" t="str">
        <f t="shared" si="10"/>
        <v/>
      </c>
      <c r="I112" s="11" t="str">
        <f t="shared" si="14"/>
        <v/>
      </c>
      <c r="J112" s="11" t="str">
        <f t="shared" si="11"/>
        <v/>
      </c>
      <c r="K112" s="11" t="str">
        <f t="shared" si="15"/>
        <v/>
      </c>
      <c r="L112" s="11" t="str">
        <f>IF('Prax Math 5733'!B112="","",'SAT M to CBEST M'!$A$2+'SAT M to CBEST M'!$B$2*E112)</f>
        <v/>
      </c>
      <c r="M112" s="11" t="str">
        <f>IF('Prax Math 5733'!B112="","", IF(L112&lt;20, 20, IF(L112&gt;80, 80, L112)))</f>
        <v/>
      </c>
    </row>
    <row r="113" spans="1:13" x14ac:dyDescent="0.25">
      <c r="A113" s="11">
        <v>112</v>
      </c>
      <c r="B113" s="30"/>
      <c r="C113" s="25" t="str">
        <f t="shared" si="8"/>
        <v/>
      </c>
      <c r="D113" s="25" t="str">
        <f t="shared" si="12"/>
        <v/>
      </c>
      <c r="E113" s="11" t="str">
        <f>IF('Prax Math 5733'!B113="","",IF('Prax Math 5733'!D113&lt;'ACT M to SAT M'!$A$2,'ACT M to SAT M'!$B$2,IF('Prax Math 5733'!D113&gt;'ACT M to SAT M'!A$28,'ACT M to SAT M'!B$28,VLOOKUP(D113,'ACT M to SAT M'!A:B,2,FALSE))))</f>
        <v/>
      </c>
      <c r="F113" s="11" t="str">
        <f t="shared" si="9"/>
        <v/>
      </c>
      <c r="G113" s="11" t="str">
        <f t="shared" si="13"/>
        <v/>
      </c>
      <c r="H113" s="11" t="str">
        <f t="shared" si="10"/>
        <v/>
      </c>
      <c r="I113" s="11" t="str">
        <f t="shared" si="14"/>
        <v/>
      </c>
      <c r="J113" s="11" t="str">
        <f t="shared" si="11"/>
        <v/>
      </c>
      <c r="K113" s="11" t="str">
        <f t="shared" si="15"/>
        <v/>
      </c>
      <c r="L113" s="11" t="str">
        <f>IF('Prax Math 5733'!B113="","",'SAT M to CBEST M'!$A$2+'SAT M to CBEST M'!$B$2*E113)</f>
        <v/>
      </c>
      <c r="M113" s="11" t="str">
        <f>IF('Prax Math 5733'!B113="","", IF(L113&lt;20, 20, IF(L113&gt;80, 80, L113)))</f>
        <v/>
      </c>
    </row>
    <row r="114" spans="1:13" x14ac:dyDescent="0.25">
      <c r="A114" s="11">
        <v>113</v>
      </c>
      <c r="B114" s="30"/>
      <c r="C114" s="25" t="str">
        <f t="shared" si="8"/>
        <v/>
      </c>
      <c r="D114" s="25" t="str">
        <f t="shared" si="12"/>
        <v/>
      </c>
      <c r="E114" s="11" t="str">
        <f>IF('Prax Math 5733'!B114="","",IF('Prax Math 5733'!D114&lt;'ACT M to SAT M'!$A$2,'ACT M to SAT M'!$B$2,IF('Prax Math 5733'!D114&gt;'ACT M to SAT M'!A$28,'ACT M to SAT M'!B$28,VLOOKUP(D114,'ACT M to SAT M'!A:B,2,FALSE))))</f>
        <v/>
      </c>
      <c r="F114" s="11" t="str">
        <f t="shared" si="9"/>
        <v/>
      </c>
      <c r="G114" s="11" t="str">
        <f t="shared" si="13"/>
        <v/>
      </c>
      <c r="H114" s="11" t="str">
        <f t="shared" si="10"/>
        <v/>
      </c>
      <c r="I114" s="11" t="str">
        <f t="shared" si="14"/>
        <v/>
      </c>
      <c r="J114" s="11" t="str">
        <f t="shared" si="11"/>
        <v/>
      </c>
      <c r="K114" s="11" t="str">
        <f t="shared" si="15"/>
        <v/>
      </c>
      <c r="L114" s="11" t="str">
        <f>IF('Prax Math 5733'!B114="","",'SAT M to CBEST M'!$A$2+'SAT M to CBEST M'!$B$2*E114)</f>
        <v/>
      </c>
      <c r="M114" s="11" t="str">
        <f>IF('Prax Math 5733'!B114="","", IF(L114&lt;20, 20, IF(L114&gt;80, 80, L114)))</f>
        <v/>
      </c>
    </row>
    <row r="115" spans="1:13" x14ac:dyDescent="0.25">
      <c r="A115" s="11">
        <v>114</v>
      </c>
      <c r="B115" s="30"/>
      <c r="C115" s="25" t="str">
        <f t="shared" si="8"/>
        <v/>
      </c>
      <c r="D115" s="25" t="str">
        <f t="shared" si="12"/>
        <v/>
      </c>
      <c r="E115" s="11" t="str">
        <f>IF('Prax Math 5733'!B115="","",IF('Prax Math 5733'!D115&lt;'ACT M to SAT M'!$A$2,'ACT M to SAT M'!$B$2,IF('Prax Math 5733'!D115&gt;'ACT M to SAT M'!A$28,'ACT M to SAT M'!B$28,VLOOKUP(D115,'ACT M to SAT M'!A:B,2,FALSE))))</f>
        <v/>
      </c>
      <c r="F115" s="11" t="str">
        <f t="shared" si="9"/>
        <v/>
      </c>
      <c r="G115" s="11" t="str">
        <f t="shared" si="13"/>
        <v/>
      </c>
      <c r="H115" s="11" t="str">
        <f t="shared" si="10"/>
        <v/>
      </c>
      <c r="I115" s="11" t="str">
        <f t="shared" si="14"/>
        <v/>
      </c>
      <c r="J115" s="11" t="str">
        <f t="shared" si="11"/>
        <v/>
      </c>
      <c r="K115" s="11" t="str">
        <f t="shared" si="15"/>
        <v/>
      </c>
      <c r="L115" s="11" t="str">
        <f>IF('Prax Math 5733'!B115="","",'SAT M to CBEST M'!$A$2+'SAT M to CBEST M'!$B$2*E115)</f>
        <v/>
      </c>
      <c r="M115" s="11" t="str">
        <f>IF('Prax Math 5733'!B115="","", IF(L115&lt;20, 20, IF(L115&gt;80, 80, L115)))</f>
        <v/>
      </c>
    </row>
    <row r="116" spans="1:13" x14ac:dyDescent="0.25">
      <c r="A116" s="11">
        <v>115</v>
      </c>
      <c r="B116" s="30"/>
      <c r="C116" s="25" t="str">
        <f t="shared" si="8"/>
        <v/>
      </c>
      <c r="D116" s="25" t="str">
        <f t="shared" si="12"/>
        <v/>
      </c>
      <c r="E116" s="11" t="str">
        <f>IF('Prax Math 5733'!B116="","",IF('Prax Math 5733'!D116&lt;'ACT M to SAT M'!$A$2,'ACT M to SAT M'!$B$2,IF('Prax Math 5733'!D116&gt;'ACT M to SAT M'!A$28,'ACT M to SAT M'!B$28,VLOOKUP(D116,'ACT M to SAT M'!A:B,2,FALSE))))</f>
        <v/>
      </c>
      <c r="F116" s="11" t="str">
        <f t="shared" si="9"/>
        <v/>
      </c>
      <c r="G116" s="11" t="str">
        <f t="shared" si="13"/>
        <v/>
      </c>
      <c r="H116" s="11" t="str">
        <f t="shared" si="10"/>
        <v/>
      </c>
      <c r="I116" s="11" t="str">
        <f t="shared" si="14"/>
        <v/>
      </c>
      <c r="J116" s="11" t="str">
        <f t="shared" si="11"/>
        <v/>
      </c>
      <c r="K116" s="11" t="str">
        <f t="shared" si="15"/>
        <v/>
      </c>
      <c r="L116" s="11" t="str">
        <f>IF('Prax Math 5733'!B116="","",'SAT M to CBEST M'!$A$2+'SAT M to CBEST M'!$B$2*E116)</f>
        <v/>
      </c>
      <c r="M116" s="11" t="str">
        <f>IF('Prax Math 5733'!B116="","", IF(L116&lt;20, 20, IF(L116&gt;80, 80, L116)))</f>
        <v/>
      </c>
    </row>
    <row r="117" spans="1:13" x14ac:dyDescent="0.25">
      <c r="A117" s="11">
        <v>116</v>
      </c>
      <c r="B117" s="30"/>
      <c r="C117" s="25" t="str">
        <f t="shared" si="8"/>
        <v/>
      </c>
      <c r="D117" s="25" t="str">
        <f t="shared" si="12"/>
        <v/>
      </c>
      <c r="E117" s="11" t="str">
        <f>IF('Prax Math 5733'!B117="","",IF('Prax Math 5733'!D117&lt;'ACT M to SAT M'!$A$2,'ACT M to SAT M'!$B$2,IF('Prax Math 5733'!D117&gt;'ACT M to SAT M'!A$28,'ACT M to SAT M'!B$28,VLOOKUP(D117,'ACT M to SAT M'!A:B,2,FALSE))))</f>
        <v/>
      </c>
      <c r="F117" s="11" t="str">
        <f t="shared" si="9"/>
        <v/>
      </c>
      <c r="G117" s="11" t="str">
        <f t="shared" si="13"/>
        <v/>
      </c>
      <c r="H117" s="11" t="str">
        <f t="shared" si="10"/>
        <v/>
      </c>
      <c r="I117" s="11" t="str">
        <f t="shared" si="14"/>
        <v/>
      </c>
      <c r="J117" s="11" t="str">
        <f t="shared" si="11"/>
        <v/>
      </c>
      <c r="K117" s="11" t="str">
        <f t="shared" si="15"/>
        <v/>
      </c>
      <c r="L117" s="11" t="str">
        <f>IF('Prax Math 5733'!B117="","",'SAT M to CBEST M'!$A$2+'SAT M to CBEST M'!$B$2*E117)</f>
        <v/>
      </c>
      <c r="M117" s="11" t="str">
        <f>IF('Prax Math 5733'!B117="","", IF(L117&lt;20, 20, IF(L117&gt;80, 80, L117)))</f>
        <v/>
      </c>
    </row>
    <row r="118" spans="1:13" x14ac:dyDescent="0.25">
      <c r="A118" s="11">
        <v>117</v>
      </c>
      <c r="B118" s="30"/>
      <c r="C118" s="25" t="str">
        <f t="shared" si="8"/>
        <v/>
      </c>
      <c r="D118" s="25" t="str">
        <f t="shared" si="12"/>
        <v/>
      </c>
      <c r="E118" s="11" t="str">
        <f>IF('Prax Math 5733'!B118="","",IF('Prax Math 5733'!D118&lt;'ACT M to SAT M'!$A$2,'ACT M to SAT M'!$B$2,IF('Prax Math 5733'!D118&gt;'ACT M to SAT M'!A$28,'ACT M to SAT M'!B$28,VLOOKUP(D118,'ACT M to SAT M'!A:B,2,FALSE))))</f>
        <v/>
      </c>
      <c r="F118" s="11" t="str">
        <f t="shared" si="9"/>
        <v/>
      </c>
      <c r="G118" s="11" t="str">
        <f t="shared" si="13"/>
        <v/>
      </c>
      <c r="H118" s="11" t="str">
        <f t="shared" si="10"/>
        <v/>
      </c>
      <c r="I118" s="11" t="str">
        <f t="shared" si="14"/>
        <v/>
      </c>
      <c r="J118" s="11" t="str">
        <f t="shared" si="11"/>
        <v/>
      </c>
      <c r="K118" s="11" t="str">
        <f t="shared" si="15"/>
        <v/>
      </c>
      <c r="L118" s="11" t="str">
        <f>IF('Prax Math 5733'!B118="","",'SAT M to CBEST M'!$A$2+'SAT M to CBEST M'!$B$2*E118)</f>
        <v/>
      </c>
      <c r="M118" s="11" t="str">
        <f>IF('Prax Math 5733'!B118="","", IF(L118&lt;20, 20, IF(L118&gt;80, 80, L118)))</f>
        <v/>
      </c>
    </row>
    <row r="119" spans="1:13" x14ac:dyDescent="0.25">
      <c r="A119" s="11">
        <v>118</v>
      </c>
      <c r="B119" s="30"/>
      <c r="C119" s="25" t="str">
        <f t="shared" si="8"/>
        <v/>
      </c>
      <c r="D119" s="25" t="str">
        <f t="shared" si="12"/>
        <v/>
      </c>
      <c r="E119" s="11" t="str">
        <f>IF('Prax Math 5733'!B119="","",IF('Prax Math 5733'!D119&lt;'ACT M to SAT M'!$A$2,'ACT M to SAT M'!$B$2,IF('Prax Math 5733'!D119&gt;'ACT M to SAT M'!A$28,'ACT M to SAT M'!B$28,VLOOKUP(D119,'ACT M to SAT M'!A:B,2,FALSE))))</f>
        <v/>
      </c>
      <c r="F119" s="11" t="str">
        <f t="shared" si="9"/>
        <v/>
      </c>
      <c r="G119" s="11" t="str">
        <f t="shared" si="13"/>
        <v/>
      </c>
      <c r="H119" s="11" t="str">
        <f t="shared" si="10"/>
        <v/>
      </c>
      <c r="I119" s="11" t="str">
        <f t="shared" si="14"/>
        <v/>
      </c>
      <c r="J119" s="11" t="str">
        <f t="shared" si="11"/>
        <v/>
      </c>
      <c r="K119" s="11" t="str">
        <f t="shared" si="15"/>
        <v/>
      </c>
      <c r="L119" s="11" t="str">
        <f>IF('Prax Math 5733'!B119="","",'SAT M to CBEST M'!$A$2+'SAT M to CBEST M'!$B$2*E119)</f>
        <v/>
      </c>
      <c r="M119" s="11" t="str">
        <f>IF('Prax Math 5733'!B119="","", IF(L119&lt;20, 20, IF(L119&gt;80, 80, L119)))</f>
        <v/>
      </c>
    </row>
    <row r="120" spans="1:13" x14ac:dyDescent="0.25">
      <c r="A120" s="11">
        <v>119</v>
      </c>
      <c r="B120" s="30"/>
      <c r="C120" s="25" t="str">
        <f t="shared" si="8"/>
        <v/>
      </c>
      <c r="D120" s="25" t="str">
        <f t="shared" si="12"/>
        <v/>
      </c>
      <c r="E120" s="11" t="str">
        <f>IF('Prax Math 5733'!B120="","",IF('Prax Math 5733'!D120&lt;'ACT M to SAT M'!$A$2,'ACT M to SAT M'!$B$2,IF('Prax Math 5733'!D120&gt;'ACT M to SAT M'!A$28,'ACT M to SAT M'!B$28,VLOOKUP(D120,'ACT M to SAT M'!A:B,2,FALSE))))</f>
        <v/>
      </c>
      <c r="F120" s="11" t="str">
        <f t="shared" si="9"/>
        <v/>
      </c>
      <c r="G120" s="11" t="str">
        <f t="shared" si="13"/>
        <v/>
      </c>
      <c r="H120" s="11" t="str">
        <f t="shared" si="10"/>
        <v/>
      </c>
      <c r="I120" s="11" t="str">
        <f t="shared" si="14"/>
        <v/>
      </c>
      <c r="J120" s="11" t="str">
        <f t="shared" si="11"/>
        <v/>
      </c>
      <c r="K120" s="11" t="str">
        <f t="shared" si="15"/>
        <v/>
      </c>
      <c r="L120" s="11" t="str">
        <f>IF('Prax Math 5733'!B120="","",'SAT M to CBEST M'!$A$2+'SAT M to CBEST M'!$B$2*E120)</f>
        <v/>
      </c>
      <c r="M120" s="11" t="str">
        <f>IF('Prax Math 5733'!B120="","", IF(L120&lt;20, 20, IF(L120&gt;80, 80, L120)))</f>
        <v/>
      </c>
    </row>
    <row r="121" spans="1:13" x14ac:dyDescent="0.25">
      <c r="A121" s="11">
        <v>120</v>
      </c>
      <c r="B121" s="30"/>
      <c r="C121" s="25" t="str">
        <f t="shared" si="8"/>
        <v/>
      </c>
      <c r="D121" s="25" t="str">
        <f t="shared" si="12"/>
        <v/>
      </c>
      <c r="E121" s="11" t="str">
        <f>IF('Prax Math 5733'!B121="","",IF('Prax Math 5733'!D121&lt;'ACT M to SAT M'!$A$2,'ACT M to SAT M'!$B$2,IF('Prax Math 5733'!D121&gt;'ACT M to SAT M'!A$28,'ACT M to SAT M'!B$28,VLOOKUP(D121,'ACT M to SAT M'!A:B,2,FALSE))))</f>
        <v/>
      </c>
      <c r="F121" s="11" t="str">
        <f t="shared" si="9"/>
        <v/>
      </c>
      <c r="G121" s="11" t="str">
        <f t="shared" si="13"/>
        <v/>
      </c>
      <c r="H121" s="11" t="str">
        <f t="shared" si="10"/>
        <v/>
      </c>
      <c r="I121" s="11" t="str">
        <f t="shared" si="14"/>
        <v/>
      </c>
      <c r="J121" s="11" t="str">
        <f t="shared" si="11"/>
        <v/>
      </c>
      <c r="K121" s="11" t="str">
        <f t="shared" si="15"/>
        <v/>
      </c>
      <c r="L121" s="11" t="str">
        <f>IF('Prax Math 5733'!B121="","",'SAT M to CBEST M'!$A$2+'SAT M to CBEST M'!$B$2*E121)</f>
        <v/>
      </c>
      <c r="M121" s="11" t="str">
        <f>IF('Prax Math 5733'!B121="","", IF(L121&lt;20, 20, IF(L121&gt;80, 80, L121)))</f>
        <v/>
      </c>
    </row>
    <row r="122" spans="1:13" x14ac:dyDescent="0.25">
      <c r="A122" s="11">
        <v>121</v>
      </c>
      <c r="B122" s="30"/>
      <c r="C122" s="25" t="str">
        <f t="shared" si="8"/>
        <v/>
      </c>
      <c r="D122" s="25" t="str">
        <f t="shared" si="12"/>
        <v/>
      </c>
      <c r="E122" s="11" t="str">
        <f>IF('Prax Math 5733'!B122="","",IF('Prax Math 5733'!D122&lt;'ACT M to SAT M'!$A$2,'ACT M to SAT M'!$B$2,IF('Prax Math 5733'!D122&gt;'ACT M to SAT M'!A$28,'ACT M to SAT M'!B$28,VLOOKUP(D122,'ACT M to SAT M'!A:B,2,FALSE))))</f>
        <v/>
      </c>
      <c r="F122" s="11" t="str">
        <f t="shared" si="9"/>
        <v/>
      </c>
      <c r="G122" s="11" t="str">
        <f t="shared" si="13"/>
        <v/>
      </c>
      <c r="H122" s="11" t="str">
        <f t="shared" si="10"/>
        <v/>
      </c>
      <c r="I122" s="11" t="str">
        <f t="shared" si="14"/>
        <v/>
      </c>
      <c r="J122" s="11" t="str">
        <f t="shared" si="11"/>
        <v/>
      </c>
      <c r="K122" s="11" t="str">
        <f t="shared" si="15"/>
        <v/>
      </c>
      <c r="L122" s="11" t="str">
        <f>IF('Prax Math 5733'!B122="","",'SAT M to CBEST M'!$A$2+'SAT M to CBEST M'!$B$2*E122)</f>
        <v/>
      </c>
      <c r="M122" s="11" t="str">
        <f>IF('Prax Math 5733'!B122="","", IF(L122&lt;20, 20, IF(L122&gt;80, 80, L122)))</f>
        <v/>
      </c>
    </row>
    <row r="123" spans="1:13" x14ac:dyDescent="0.25">
      <c r="A123" s="11">
        <v>122</v>
      </c>
      <c r="B123" s="30"/>
      <c r="C123" s="25" t="str">
        <f t="shared" si="8"/>
        <v/>
      </c>
      <c r="D123" s="25" t="str">
        <f t="shared" si="12"/>
        <v/>
      </c>
      <c r="E123" s="11" t="str">
        <f>IF('Prax Math 5733'!B123="","",IF('Prax Math 5733'!D123&lt;'ACT M to SAT M'!$A$2,'ACT M to SAT M'!$B$2,IF('Prax Math 5733'!D123&gt;'ACT M to SAT M'!A$28,'ACT M to SAT M'!B$28,VLOOKUP(D123,'ACT M to SAT M'!A:B,2,FALSE))))</f>
        <v/>
      </c>
      <c r="F123" s="11" t="str">
        <f t="shared" si="9"/>
        <v/>
      </c>
      <c r="G123" s="11" t="str">
        <f t="shared" si="13"/>
        <v/>
      </c>
      <c r="H123" s="11" t="str">
        <f t="shared" si="10"/>
        <v/>
      </c>
      <c r="I123" s="11" t="str">
        <f t="shared" si="14"/>
        <v/>
      </c>
      <c r="J123" s="11" t="str">
        <f t="shared" si="11"/>
        <v/>
      </c>
      <c r="K123" s="11" t="str">
        <f t="shared" si="15"/>
        <v/>
      </c>
      <c r="L123" s="11" t="str">
        <f>IF('Prax Math 5733'!B123="","",'SAT M to CBEST M'!$A$2+'SAT M to CBEST M'!$B$2*E123)</f>
        <v/>
      </c>
      <c r="M123" s="11" t="str">
        <f>IF('Prax Math 5733'!B123="","", IF(L123&lt;20, 20, IF(L123&gt;80, 80, L123)))</f>
        <v/>
      </c>
    </row>
    <row r="124" spans="1:13" x14ac:dyDescent="0.25">
      <c r="A124" s="11">
        <v>123</v>
      </c>
      <c r="B124" s="30"/>
      <c r="C124" s="25" t="str">
        <f t="shared" si="8"/>
        <v/>
      </c>
      <c r="D124" s="25" t="str">
        <f t="shared" si="12"/>
        <v/>
      </c>
      <c r="E124" s="11" t="str">
        <f>IF('Prax Math 5733'!B124="","",IF('Prax Math 5733'!D124&lt;'ACT M to SAT M'!$A$2,'ACT M to SAT M'!$B$2,IF('Prax Math 5733'!D124&gt;'ACT M to SAT M'!A$28,'ACT M to SAT M'!B$28,VLOOKUP(D124,'ACT M to SAT M'!A:B,2,FALSE))))</f>
        <v/>
      </c>
      <c r="F124" s="11" t="str">
        <f t="shared" si="9"/>
        <v/>
      </c>
      <c r="G124" s="11" t="str">
        <f t="shared" si="13"/>
        <v/>
      </c>
      <c r="H124" s="11" t="str">
        <f t="shared" si="10"/>
        <v/>
      </c>
      <c r="I124" s="11" t="str">
        <f t="shared" si="14"/>
        <v/>
      </c>
      <c r="J124" s="11" t="str">
        <f t="shared" si="11"/>
        <v/>
      </c>
      <c r="K124" s="11" t="str">
        <f t="shared" si="15"/>
        <v/>
      </c>
      <c r="L124" s="11" t="str">
        <f>IF('Prax Math 5733'!B124="","",'SAT M to CBEST M'!$A$2+'SAT M to CBEST M'!$B$2*E124)</f>
        <v/>
      </c>
      <c r="M124" s="11" t="str">
        <f>IF('Prax Math 5733'!B124="","", IF(L124&lt;20, 20, IF(L124&gt;80, 80, L124)))</f>
        <v/>
      </c>
    </row>
    <row r="125" spans="1:13" x14ac:dyDescent="0.25">
      <c r="A125" s="11">
        <v>124</v>
      </c>
      <c r="B125" s="30"/>
      <c r="C125" s="25" t="str">
        <f t="shared" si="8"/>
        <v/>
      </c>
      <c r="D125" s="25" t="str">
        <f t="shared" si="12"/>
        <v/>
      </c>
      <c r="E125" s="11" t="str">
        <f>IF('Prax Math 5733'!B125="","",IF('Prax Math 5733'!D125&lt;'ACT M to SAT M'!$A$2,'ACT M to SAT M'!$B$2,IF('Prax Math 5733'!D125&gt;'ACT M to SAT M'!A$28,'ACT M to SAT M'!B$28,VLOOKUP(D125,'ACT M to SAT M'!A:B,2,FALSE))))</f>
        <v/>
      </c>
      <c r="F125" s="11" t="str">
        <f t="shared" si="9"/>
        <v/>
      </c>
      <c r="G125" s="11" t="str">
        <f t="shared" si="13"/>
        <v/>
      </c>
      <c r="H125" s="11" t="str">
        <f t="shared" si="10"/>
        <v/>
      </c>
      <c r="I125" s="11" t="str">
        <f t="shared" si="14"/>
        <v/>
      </c>
      <c r="J125" s="11" t="str">
        <f t="shared" si="11"/>
        <v/>
      </c>
      <c r="K125" s="11" t="str">
        <f t="shared" si="15"/>
        <v/>
      </c>
      <c r="L125" s="11" t="str">
        <f>IF('Prax Math 5733'!B125="","",'SAT M to CBEST M'!$A$2+'SAT M to CBEST M'!$B$2*E125)</f>
        <v/>
      </c>
      <c r="M125" s="11" t="str">
        <f>IF('Prax Math 5733'!B125="","", IF(L125&lt;20, 20, IF(L125&gt;80, 80, L125)))</f>
        <v/>
      </c>
    </row>
    <row r="126" spans="1:13" x14ac:dyDescent="0.25">
      <c r="A126" s="11">
        <v>125</v>
      </c>
      <c r="B126" s="30"/>
      <c r="C126" s="25" t="str">
        <f t="shared" si="8"/>
        <v/>
      </c>
      <c r="D126" s="25" t="str">
        <f t="shared" si="12"/>
        <v/>
      </c>
      <c r="E126" s="11" t="str">
        <f>IF('Prax Math 5733'!B126="","",IF('Prax Math 5733'!D126&lt;'ACT M to SAT M'!$A$2,'ACT M to SAT M'!$B$2,IF('Prax Math 5733'!D126&gt;'ACT M to SAT M'!A$28,'ACT M to SAT M'!B$28,VLOOKUP(D126,'ACT M to SAT M'!A:B,2,FALSE))))</f>
        <v/>
      </c>
      <c r="F126" s="11" t="str">
        <f t="shared" si="9"/>
        <v/>
      </c>
      <c r="G126" s="11" t="str">
        <f t="shared" si="13"/>
        <v/>
      </c>
      <c r="H126" s="11" t="str">
        <f t="shared" si="10"/>
        <v/>
      </c>
      <c r="I126" s="11" t="str">
        <f t="shared" si="14"/>
        <v/>
      </c>
      <c r="J126" s="11" t="str">
        <f t="shared" si="11"/>
        <v/>
      </c>
      <c r="K126" s="11" t="str">
        <f t="shared" si="15"/>
        <v/>
      </c>
      <c r="L126" s="11" t="str">
        <f>IF('Prax Math 5733'!B126="","",'SAT M to CBEST M'!$A$2+'SAT M to CBEST M'!$B$2*E126)</f>
        <v/>
      </c>
      <c r="M126" s="11" t="str">
        <f>IF('Prax Math 5733'!B126="","", IF(L126&lt;20, 20, IF(L126&gt;80, 80, L126)))</f>
        <v/>
      </c>
    </row>
    <row r="127" spans="1:13" x14ac:dyDescent="0.25">
      <c r="A127" s="11">
        <v>126</v>
      </c>
      <c r="B127" s="30"/>
      <c r="C127" s="25" t="str">
        <f t="shared" si="8"/>
        <v/>
      </c>
      <c r="D127" s="25" t="str">
        <f t="shared" si="12"/>
        <v/>
      </c>
      <c r="E127" s="11" t="str">
        <f>IF('Prax Math 5733'!B127="","",IF('Prax Math 5733'!D127&lt;'ACT M to SAT M'!$A$2,'ACT M to SAT M'!$B$2,IF('Prax Math 5733'!D127&gt;'ACT M to SAT M'!A$28,'ACT M to SAT M'!B$28,VLOOKUP(D127,'ACT M to SAT M'!A:B,2,FALSE))))</f>
        <v/>
      </c>
      <c r="F127" s="11" t="str">
        <f t="shared" si="9"/>
        <v/>
      </c>
      <c r="G127" s="11" t="str">
        <f t="shared" si="13"/>
        <v/>
      </c>
      <c r="H127" s="11" t="str">
        <f t="shared" si="10"/>
        <v/>
      </c>
      <c r="I127" s="11" t="str">
        <f t="shared" si="14"/>
        <v/>
      </c>
      <c r="J127" s="11" t="str">
        <f t="shared" si="11"/>
        <v/>
      </c>
      <c r="K127" s="11" t="str">
        <f t="shared" si="15"/>
        <v/>
      </c>
      <c r="L127" s="11" t="str">
        <f>IF('Prax Math 5733'!B127="","",'SAT M to CBEST M'!$A$2+'SAT M to CBEST M'!$B$2*E127)</f>
        <v/>
      </c>
      <c r="M127" s="11" t="str">
        <f>IF('Prax Math 5733'!B127="","", IF(L127&lt;20, 20, IF(L127&gt;80, 80, L127)))</f>
        <v/>
      </c>
    </row>
    <row r="128" spans="1:13" x14ac:dyDescent="0.25">
      <c r="A128" s="11">
        <v>127</v>
      </c>
      <c r="B128" s="30"/>
      <c r="C128" s="25" t="str">
        <f t="shared" si="8"/>
        <v/>
      </c>
      <c r="D128" s="25" t="str">
        <f t="shared" si="12"/>
        <v/>
      </c>
      <c r="E128" s="11" t="str">
        <f>IF('Prax Math 5733'!B128="","",IF('Prax Math 5733'!D128&lt;'ACT M to SAT M'!$A$2,'ACT M to SAT M'!$B$2,IF('Prax Math 5733'!D128&gt;'ACT M to SAT M'!A$28,'ACT M to SAT M'!B$28,VLOOKUP(D128,'ACT M to SAT M'!A:B,2,FALSE))))</f>
        <v/>
      </c>
      <c r="F128" s="11" t="str">
        <f t="shared" si="9"/>
        <v/>
      </c>
      <c r="G128" s="11" t="str">
        <f t="shared" si="13"/>
        <v/>
      </c>
      <c r="H128" s="11" t="str">
        <f t="shared" si="10"/>
        <v/>
      </c>
      <c r="I128" s="11" t="str">
        <f t="shared" si="14"/>
        <v/>
      </c>
      <c r="J128" s="11" t="str">
        <f t="shared" si="11"/>
        <v/>
      </c>
      <c r="K128" s="11" t="str">
        <f t="shared" si="15"/>
        <v/>
      </c>
      <c r="L128" s="11" t="str">
        <f>IF('Prax Math 5733'!B128="","",'SAT M to CBEST M'!$A$2+'SAT M to CBEST M'!$B$2*E128)</f>
        <v/>
      </c>
      <c r="M128" s="11" t="str">
        <f>IF('Prax Math 5733'!B128="","", IF(L128&lt;20, 20, IF(L128&gt;80, 80, L128)))</f>
        <v/>
      </c>
    </row>
    <row r="129" spans="1:13" x14ac:dyDescent="0.25">
      <c r="A129" s="11">
        <v>128</v>
      </c>
      <c r="B129" s="30"/>
      <c r="C129" s="25" t="str">
        <f t="shared" si="8"/>
        <v/>
      </c>
      <c r="D129" s="25" t="str">
        <f t="shared" si="12"/>
        <v/>
      </c>
      <c r="E129" s="11" t="str">
        <f>IF('Prax Math 5733'!B129="","",IF('Prax Math 5733'!D129&lt;'ACT M to SAT M'!$A$2,'ACT M to SAT M'!$B$2,IF('Prax Math 5733'!D129&gt;'ACT M to SAT M'!A$28,'ACT M to SAT M'!B$28,VLOOKUP(D129,'ACT M to SAT M'!A:B,2,FALSE))))</f>
        <v/>
      </c>
      <c r="F129" s="11" t="str">
        <f t="shared" si="9"/>
        <v/>
      </c>
      <c r="G129" s="11" t="str">
        <f t="shared" si="13"/>
        <v/>
      </c>
      <c r="H129" s="11" t="str">
        <f t="shared" si="10"/>
        <v/>
      </c>
      <c r="I129" s="11" t="str">
        <f t="shared" si="14"/>
        <v/>
      </c>
      <c r="J129" s="11" t="str">
        <f t="shared" si="11"/>
        <v/>
      </c>
      <c r="K129" s="11" t="str">
        <f t="shared" si="15"/>
        <v/>
      </c>
      <c r="L129" s="11" t="str">
        <f>IF('Prax Math 5733'!B129="","",'SAT M to CBEST M'!$A$2+'SAT M to CBEST M'!$B$2*E129)</f>
        <v/>
      </c>
      <c r="M129" s="11" t="str">
        <f>IF('Prax Math 5733'!B129="","", IF(L129&lt;20, 20, IF(L129&gt;80, 80, L129)))</f>
        <v/>
      </c>
    </row>
    <row r="130" spans="1:13" x14ac:dyDescent="0.25">
      <c r="A130" s="11">
        <v>129</v>
      </c>
      <c r="B130" s="30"/>
      <c r="C130" s="25" t="str">
        <f t="shared" ref="C130:C193" si="16">IF(B130="","", interceptPCM5733toACTM + slopePCM5733toACTM*B130)</f>
        <v/>
      </c>
      <c r="D130" s="25" t="str">
        <f t="shared" si="12"/>
        <v/>
      </c>
      <c r="E130" s="11" t="str">
        <f>IF('Prax Math 5733'!B130="","",IF('Prax Math 5733'!D130&lt;'ACT M to SAT M'!$A$2,'ACT M to SAT M'!$B$2,IF('Prax Math 5733'!D130&gt;'ACT M to SAT M'!A$28,'ACT M to SAT M'!B$28,VLOOKUP(D130,'ACT M to SAT M'!A:B,2,FALSE))))</f>
        <v/>
      </c>
      <c r="F130" s="11" t="str">
        <f t="shared" ref="F130:F193" si="17">IF(B130="","",IF(D130&gt;=17, upperinterceptACTMtoPAAM201+D130*upperslopeACTMtoPAAM201, lowerinterceptACTMtoPAAM201+D130*lowerslopeACTMtoPAAM201))</f>
        <v/>
      </c>
      <c r="G130" s="11" t="str">
        <f t="shared" si="13"/>
        <v/>
      </c>
      <c r="H130" s="11" t="str">
        <f t="shared" ref="H130:H193" si="18">IF(B130="","",interceptACTMtoPCM5732+slopeACTMtoPCM5732*D130)</f>
        <v/>
      </c>
      <c r="I130" s="11" t="str">
        <f t="shared" si="14"/>
        <v/>
      </c>
      <c r="J130" s="11" t="str">
        <f t="shared" ref="J130:J193" si="19">IF(B130="","",IF(D130&gt;=16, upperinterceptACTMtoPAAM211+D130*upperslopeACTMtoPAAM211, lowerinterceptACTMtoPAAM211+D130*lowerslopeACTMtoPAAM211))</f>
        <v/>
      </c>
      <c r="K130" s="11" t="str">
        <f t="shared" si="15"/>
        <v/>
      </c>
      <c r="L130" s="11" t="str">
        <f>IF('Prax Math 5733'!B130="","",'SAT M to CBEST M'!$A$2+'SAT M to CBEST M'!$B$2*E130)</f>
        <v/>
      </c>
      <c r="M130" s="11" t="str">
        <f>IF('Prax Math 5733'!B130="","", IF(L130&lt;20, 20, IF(L130&gt;80, 80, L130)))</f>
        <v/>
      </c>
    </row>
    <row r="131" spans="1:13" x14ac:dyDescent="0.25">
      <c r="A131" s="11">
        <v>130</v>
      </c>
      <c r="B131" s="30"/>
      <c r="C131" s="25" t="str">
        <f t="shared" si="16"/>
        <v/>
      </c>
      <c r="D131" s="25" t="str">
        <f t="shared" ref="D131:D194" si="20">IF(B131="","",IF(C131&lt;1,1,IF(C131&gt;36,36,ROUND(C131,0))))</f>
        <v/>
      </c>
      <c r="E131" s="11" t="str">
        <f>IF('Prax Math 5733'!B131="","",IF('Prax Math 5733'!D131&lt;'ACT M to SAT M'!$A$2,'ACT M to SAT M'!$B$2,IF('Prax Math 5733'!D131&gt;'ACT M to SAT M'!A$28,'ACT M to SAT M'!B$28,VLOOKUP(D131,'ACT M to SAT M'!A:B,2,FALSE))))</f>
        <v/>
      </c>
      <c r="F131" s="11" t="str">
        <f t="shared" si="17"/>
        <v/>
      </c>
      <c r="G131" s="11" t="str">
        <f t="shared" ref="G131:G194" si="21">IF(B131="","", IF(F131&lt;100, 100, IF(F131&gt;300, 300, F131)))</f>
        <v/>
      </c>
      <c r="H131" s="11" t="str">
        <f t="shared" si="18"/>
        <v/>
      </c>
      <c r="I131" s="11" t="str">
        <f t="shared" ref="I131:I194" si="22">IF(B131="","", IF(H131&lt;100, 100, IF(H131&gt;200, 200, H131)))</f>
        <v/>
      </c>
      <c r="J131" s="11" t="str">
        <f t="shared" si="19"/>
        <v/>
      </c>
      <c r="K131" s="11" t="str">
        <f t="shared" ref="K131:K194" si="23">IF(B131="","", IF(J131&lt;100, 100, IF(J131&gt;300, 300, J131)))</f>
        <v/>
      </c>
      <c r="L131" s="11" t="str">
        <f>IF('Prax Math 5733'!B131="","",'SAT M to CBEST M'!$A$2+'SAT M to CBEST M'!$B$2*E131)</f>
        <v/>
      </c>
      <c r="M131" s="11" t="str">
        <f>IF('Prax Math 5733'!B131="","", IF(L131&lt;20, 20, IF(L131&gt;80, 80, L131)))</f>
        <v/>
      </c>
    </row>
    <row r="132" spans="1:13" x14ac:dyDescent="0.25">
      <c r="A132" s="11">
        <v>131</v>
      </c>
      <c r="B132" s="30"/>
      <c r="C132" s="25" t="str">
        <f t="shared" si="16"/>
        <v/>
      </c>
      <c r="D132" s="25" t="str">
        <f t="shared" si="20"/>
        <v/>
      </c>
      <c r="E132" s="11" t="str">
        <f>IF('Prax Math 5733'!B132="","",IF('Prax Math 5733'!D132&lt;'ACT M to SAT M'!$A$2,'ACT M to SAT M'!$B$2,IF('Prax Math 5733'!D132&gt;'ACT M to SAT M'!A$28,'ACT M to SAT M'!B$28,VLOOKUP(D132,'ACT M to SAT M'!A:B,2,FALSE))))</f>
        <v/>
      </c>
      <c r="F132" s="11" t="str">
        <f t="shared" si="17"/>
        <v/>
      </c>
      <c r="G132" s="11" t="str">
        <f t="shared" si="21"/>
        <v/>
      </c>
      <c r="H132" s="11" t="str">
        <f t="shared" si="18"/>
        <v/>
      </c>
      <c r="I132" s="11" t="str">
        <f t="shared" si="22"/>
        <v/>
      </c>
      <c r="J132" s="11" t="str">
        <f t="shared" si="19"/>
        <v/>
      </c>
      <c r="K132" s="11" t="str">
        <f t="shared" si="23"/>
        <v/>
      </c>
      <c r="L132" s="11" t="str">
        <f>IF('Prax Math 5733'!B132="","",'SAT M to CBEST M'!$A$2+'SAT M to CBEST M'!$B$2*E132)</f>
        <v/>
      </c>
      <c r="M132" s="11" t="str">
        <f>IF('Prax Math 5733'!B132="","", IF(L132&lt;20, 20, IF(L132&gt;80, 80, L132)))</f>
        <v/>
      </c>
    </row>
    <row r="133" spans="1:13" x14ac:dyDescent="0.25">
      <c r="A133" s="11">
        <v>132</v>
      </c>
      <c r="B133" s="30"/>
      <c r="C133" s="25" t="str">
        <f t="shared" si="16"/>
        <v/>
      </c>
      <c r="D133" s="25" t="str">
        <f t="shared" si="20"/>
        <v/>
      </c>
      <c r="E133" s="11" t="str">
        <f>IF('Prax Math 5733'!B133="","",IF('Prax Math 5733'!D133&lt;'ACT M to SAT M'!$A$2,'ACT M to SAT M'!$B$2,IF('Prax Math 5733'!D133&gt;'ACT M to SAT M'!A$28,'ACT M to SAT M'!B$28,VLOOKUP(D133,'ACT M to SAT M'!A:B,2,FALSE))))</f>
        <v/>
      </c>
      <c r="F133" s="11" t="str">
        <f t="shared" si="17"/>
        <v/>
      </c>
      <c r="G133" s="11" t="str">
        <f t="shared" si="21"/>
        <v/>
      </c>
      <c r="H133" s="11" t="str">
        <f t="shared" si="18"/>
        <v/>
      </c>
      <c r="I133" s="11" t="str">
        <f t="shared" si="22"/>
        <v/>
      </c>
      <c r="J133" s="11" t="str">
        <f t="shared" si="19"/>
        <v/>
      </c>
      <c r="K133" s="11" t="str">
        <f t="shared" si="23"/>
        <v/>
      </c>
      <c r="L133" s="11" t="str">
        <f>IF('Prax Math 5733'!B133="","",'SAT M to CBEST M'!$A$2+'SAT M to CBEST M'!$B$2*E133)</f>
        <v/>
      </c>
      <c r="M133" s="11" t="str">
        <f>IF('Prax Math 5733'!B133="","", IF(L133&lt;20, 20, IF(L133&gt;80, 80, L133)))</f>
        <v/>
      </c>
    </row>
    <row r="134" spans="1:13" x14ac:dyDescent="0.25">
      <c r="A134" s="11">
        <v>133</v>
      </c>
      <c r="B134" s="30"/>
      <c r="C134" s="25" t="str">
        <f t="shared" si="16"/>
        <v/>
      </c>
      <c r="D134" s="25" t="str">
        <f t="shared" si="20"/>
        <v/>
      </c>
      <c r="E134" s="11" t="str">
        <f>IF('Prax Math 5733'!B134="","",IF('Prax Math 5733'!D134&lt;'ACT M to SAT M'!$A$2,'ACT M to SAT M'!$B$2,IF('Prax Math 5733'!D134&gt;'ACT M to SAT M'!A$28,'ACT M to SAT M'!B$28,VLOOKUP(D134,'ACT M to SAT M'!A:B,2,FALSE))))</f>
        <v/>
      </c>
      <c r="F134" s="11" t="str">
        <f t="shared" si="17"/>
        <v/>
      </c>
      <c r="G134" s="11" t="str">
        <f t="shared" si="21"/>
        <v/>
      </c>
      <c r="H134" s="11" t="str">
        <f t="shared" si="18"/>
        <v/>
      </c>
      <c r="I134" s="11" t="str">
        <f t="shared" si="22"/>
        <v/>
      </c>
      <c r="J134" s="11" t="str">
        <f t="shared" si="19"/>
        <v/>
      </c>
      <c r="K134" s="11" t="str">
        <f t="shared" si="23"/>
        <v/>
      </c>
      <c r="L134" s="11" t="str">
        <f>IF('Prax Math 5733'!B134="","",'SAT M to CBEST M'!$A$2+'SAT M to CBEST M'!$B$2*E134)</f>
        <v/>
      </c>
      <c r="M134" s="11" t="str">
        <f>IF('Prax Math 5733'!B134="","", IF(L134&lt;20, 20, IF(L134&gt;80, 80, L134)))</f>
        <v/>
      </c>
    </row>
    <row r="135" spans="1:13" x14ac:dyDescent="0.25">
      <c r="A135" s="11">
        <v>134</v>
      </c>
      <c r="B135" s="30"/>
      <c r="C135" s="25" t="str">
        <f t="shared" si="16"/>
        <v/>
      </c>
      <c r="D135" s="25" t="str">
        <f t="shared" si="20"/>
        <v/>
      </c>
      <c r="E135" s="11" t="str">
        <f>IF('Prax Math 5733'!B135="","",IF('Prax Math 5733'!D135&lt;'ACT M to SAT M'!$A$2,'ACT M to SAT M'!$B$2,IF('Prax Math 5733'!D135&gt;'ACT M to SAT M'!A$28,'ACT M to SAT M'!B$28,VLOOKUP(D135,'ACT M to SAT M'!A:B,2,FALSE))))</f>
        <v/>
      </c>
      <c r="F135" s="11" t="str">
        <f t="shared" si="17"/>
        <v/>
      </c>
      <c r="G135" s="11" t="str">
        <f t="shared" si="21"/>
        <v/>
      </c>
      <c r="H135" s="11" t="str">
        <f t="shared" si="18"/>
        <v/>
      </c>
      <c r="I135" s="11" t="str">
        <f t="shared" si="22"/>
        <v/>
      </c>
      <c r="J135" s="11" t="str">
        <f t="shared" si="19"/>
        <v/>
      </c>
      <c r="K135" s="11" t="str">
        <f t="shared" si="23"/>
        <v/>
      </c>
      <c r="L135" s="11" t="str">
        <f>IF('Prax Math 5733'!B135="","",'SAT M to CBEST M'!$A$2+'SAT M to CBEST M'!$B$2*E135)</f>
        <v/>
      </c>
      <c r="M135" s="11" t="str">
        <f>IF('Prax Math 5733'!B135="","", IF(L135&lt;20, 20, IF(L135&gt;80, 80, L135)))</f>
        <v/>
      </c>
    </row>
    <row r="136" spans="1:13" x14ac:dyDescent="0.25">
      <c r="A136" s="11">
        <v>135</v>
      </c>
      <c r="B136" s="30"/>
      <c r="C136" s="25" t="str">
        <f t="shared" si="16"/>
        <v/>
      </c>
      <c r="D136" s="25" t="str">
        <f t="shared" si="20"/>
        <v/>
      </c>
      <c r="E136" s="11" t="str">
        <f>IF('Prax Math 5733'!B136="","",IF('Prax Math 5733'!D136&lt;'ACT M to SAT M'!$A$2,'ACT M to SAT M'!$B$2,IF('Prax Math 5733'!D136&gt;'ACT M to SAT M'!A$28,'ACT M to SAT M'!B$28,VLOOKUP(D136,'ACT M to SAT M'!A:B,2,FALSE))))</f>
        <v/>
      </c>
      <c r="F136" s="11" t="str">
        <f t="shared" si="17"/>
        <v/>
      </c>
      <c r="G136" s="11" t="str">
        <f t="shared" si="21"/>
        <v/>
      </c>
      <c r="H136" s="11" t="str">
        <f t="shared" si="18"/>
        <v/>
      </c>
      <c r="I136" s="11" t="str">
        <f t="shared" si="22"/>
        <v/>
      </c>
      <c r="J136" s="11" t="str">
        <f t="shared" si="19"/>
        <v/>
      </c>
      <c r="K136" s="11" t="str">
        <f t="shared" si="23"/>
        <v/>
      </c>
      <c r="L136" s="11" t="str">
        <f>IF('Prax Math 5733'!B136="","",'SAT M to CBEST M'!$A$2+'SAT M to CBEST M'!$B$2*E136)</f>
        <v/>
      </c>
      <c r="M136" s="11" t="str">
        <f>IF('Prax Math 5733'!B136="","", IF(L136&lt;20, 20, IF(L136&gt;80, 80, L136)))</f>
        <v/>
      </c>
    </row>
    <row r="137" spans="1:13" x14ac:dyDescent="0.25">
      <c r="A137" s="11">
        <v>136</v>
      </c>
      <c r="B137" s="30"/>
      <c r="C137" s="25" t="str">
        <f t="shared" si="16"/>
        <v/>
      </c>
      <c r="D137" s="25" t="str">
        <f t="shared" si="20"/>
        <v/>
      </c>
      <c r="E137" s="11" t="str">
        <f>IF('Prax Math 5733'!B137="","",IF('Prax Math 5733'!D137&lt;'ACT M to SAT M'!$A$2,'ACT M to SAT M'!$B$2,IF('Prax Math 5733'!D137&gt;'ACT M to SAT M'!A$28,'ACT M to SAT M'!B$28,VLOOKUP(D137,'ACT M to SAT M'!A:B,2,FALSE))))</f>
        <v/>
      </c>
      <c r="F137" s="11" t="str">
        <f t="shared" si="17"/>
        <v/>
      </c>
      <c r="G137" s="11" t="str">
        <f t="shared" si="21"/>
        <v/>
      </c>
      <c r="H137" s="11" t="str">
        <f t="shared" si="18"/>
        <v/>
      </c>
      <c r="I137" s="11" t="str">
        <f t="shared" si="22"/>
        <v/>
      </c>
      <c r="J137" s="11" t="str">
        <f t="shared" si="19"/>
        <v/>
      </c>
      <c r="K137" s="11" t="str">
        <f t="shared" si="23"/>
        <v/>
      </c>
      <c r="L137" s="11" t="str">
        <f>IF('Prax Math 5733'!B137="","",'SAT M to CBEST M'!$A$2+'SAT M to CBEST M'!$B$2*E137)</f>
        <v/>
      </c>
      <c r="M137" s="11" t="str">
        <f>IF('Prax Math 5733'!B137="","", IF(L137&lt;20, 20, IF(L137&gt;80, 80, L137)))</f>
        <v/>
      </c>
    </row>
    <row r="138" spans="1:13" x14ac:dyDescent="0.25">
      <c r="A138" s="11">
        <v>137</v>
      </c>
      <c r="B138" s="30"/>
      <c r="C138" s="25" t="str">
        <f t="shared" si="16"/>
        <v/>
      </c>
      <c r="D138" s="25" t="str">
        <f t="shared" si="20"/>
        <v/>
      </c>
      <c r="E138" s="11" t="str">
        <f>IF('Prax Math 5733'!B138="","",IF('Prax Math 5733'!D138&lt;'ACT M to SAT M'!$A$2,'ACT M to SAT M'!$B$2,IF('Prax Math 5733'!D138&gt;'ACT M to SAT M'!A$28,'ACT M to SAT M'!B$28,VLOOKUP(D138,'ACT M to SAT M'!A:B,2,FALSE))))</f>
        <v/>
      </c>
      <c r="F138" s="11" t="str">
        <f t="shared" si="17"/>
        <v/>
      </c>
      <c r="G138" s="11" t="str">
        <f t="shared" si="21"/>
        <v/>
      </c>
      <c r="H138" s="11" t="str">
        <f t="shared" si="18"/>
        <v/>
      </c>
      <c r="I138" s="11" t="str">
        <f t="shared" si="22"/>
        <v/>
      </c>
      <c r="J138" s="11" t="str">
        <f t="shared" si="19"/>
        <v/>
      </c>
      <c r="K138" s="11" t="str">
        <f t="shared" si="23"/>
        <v/>
      </c>
      <c r="L138" s="11" t="str">
        <f>IF('Prax Math 5733'!B138="","",'SAT M to CBEST M'!$A$2+'SAT M to CBEST M'!$B$2*E138)</f>
        <v/>
      </c>
      <c r="M138" s="11" t="str">
        <f>IF('Prax Math 5733'!B138="","", IF(L138&lt;20, 20, IF(L138&gt;80, 80, L138)))</f>
        <v/>
      </c>
    </row>
    <row r="139" spans="1:13" x14ac:dyDescent="0.25">
      <c r="A139" s="11">
        <v>138</v>
      </c>
      <c r="B139" s="30"/>
      <c r="C139" s="25" t="str">
        <f t="shared" si="16"/>
        <v/>
      </c>
      <c r="D139" s="25" t="str">
        <f t="shared" si="20"/>
        <v/>
      </c>
      <c r="E139" s="11" t="str">
        <f>IF('Prax Math 5733'!B139="","",IF('Prax Math 5733'!D139&lt;'ACT M to SAT M'!$A$2,'ACT M to SAT M'!$B$2,IF('Prax Math 5733'!D139&gt;'ACT M to SAT M'!A$28,'ACT M to SAT M'!B$28,VLOOKUP(D139,'ACT M to SAT M'!A:B,2,FALSE))))</f>
        <v/>
      </c>
      <c r="F139" s="11" t="str">
        <f t="shared" si="17"/>
        <v/>
      </c>
      <c r="G139" s="11" t="str">
        <f t="shared" si="21"/>
        <v/>
      </c>
      <c r="H139" s="11" t="str">
        <f t="shared" si="18"/>
        <v/>
      </c>
      <c r="I139" s="11" t="str">
        <f t="shared" si="22"/>
        <v/>
      </c>
      <c r="J139" s="11" t="str">
        <f t="shared" si="19"/>
        <v/>
      </c>
      <c r="K139" s="11" t="str">
        <f t="shared" si="23"/>
        <v/>
      </c>
      <c r="L139" s="11" t="str">
        <f>IF('Prax Math 5733'!B139="","",'SAT M to CBEST M'!$A$2+'SAT M to CBEST M'!$B$2*E139)</f>
        <v/>
      </c>
      <c r="M139" s="11" t="str">
        <f>IF('Prax Math 5733'!B139="","", IF(L139&lt;20, 20, IF(L139&gt;80, 80, L139)))</f>
        <v/>
      </c>
    </row>
    <row r="140" spans="1:13" x14ac:dyDescent="0.25">
      <c r="A140" s="11">
        <v>139</v>
      </c>
      <c r="B140" s="30"/>
      <c r="C140" s="25" t="str">
        <f t="shared" si="16"/>
        <v/>
      </c>
      <c r="D140" s="25" t="str">
        <f t="shared" si="20"/>
        <v/>
      </c>
      <c r="E140" s="11" t="str">
        <f>IF('Prax Math 5733'!B140="","",IF('Prax Math 5733'!D140&lt;'ACT M to SAT M'!$A$2,'ACT M to SAT M'!$B$2,IF('Prax Math 5733'!D140&gt;'ACT M to SAT M'!A$28,'ACT M to SAT M'!B$28,VLOOKUP(D140,'ACT M to SAT M'!A:B,2,FALSE))))</f>
        <v/>
      </c>
      <c r="F140" s="11" t="str">
        <f t="shared" si="17"/>
        <v/>
      </c>
      <c r="G140" s="11" t="str">
        <f t="shared" si="21"/>
        <v/>
      </c>
      <c r="H140" s="11" t="str">
        <f t="shared" si="18"/>
        <v/>
      </c>
      <c r="I140" s="11" t="str">
        <f t="shared" si="22"/>
        <v/>
      </c>
      <c r="J140" s="11" t="str">
        <f t="shared" si="19"/>
        <v/>
      </c>
      <c r="K140" s="11" t="str">
        <f t="shared" si="23"/>
        <v/>
      </c>
      <c r="L140" s="11" t="str">
        <f>IF('Prax Math 5733'!B140="","",'SAT M to CBEST M'!$A$2+'SAT M to CBEST M'!$B$2*E140)</f>
        <v/>
      </c>
      <c r="M140" s="11" t="str">
        <f>IF('Prax Math 5733'!B140="","", IF(L140&lt;20, 20, IF(L140&gt;80, 80, L140)))</f>
        <v/>
      </c>
    </row>
    <row r="141" spans="1:13" x14ac:dyDescent="0.25">
      <c r="A141" s="11">
        <v>140</v>
      </c>
      <c r="B141" s="30"/>
      <c r="C141" s="25" t="str">
        <f t="shared" si="16"/>
        <v/>
      </c>
      <c r="D141" s="25" t="str">
        <f t="shared" si="20"/>
        <v/>
      </c>
      <c r="E141" s="11" t="str">
        <f>IF('Prax Math 5733'!B141="","",IF('Prax Math 5733'!D141&lt;'ACT M to SAT M'!$A$2,'ACT M to SAT M'!$B$2,IF('Prax Math 5733'!D141&gt;'ACT M to SAT M'!A$28,'ACT M to SAT M'!B$28,VLOOKUP(D141,'ACT M to SAT M'!A:B,2,FALSE))))</f>
        <v/>
      </c>
      <c r="F141" s="11" t="str">
        <f t="shared" si="17"/>
        <v/>
      </c>
      <c r="G141" s="11" t="str">
        <f t="shared" si="21"/>
        <v/>
      </c>
      <c r="H141" s="11" t="str">
        <f t="shared" si="18"/>
        <v/>
      </c>
      <c r="I141" s="11" t="str">
        <f t="shared" si="22"/>
        <v/>
      </c>
      <c r="J141" s="11" t="str">
        <f t="shared" si="19"/>
        <v/>
      </c>
      <c r="K141" s="11" t="str">
        <f t="shared" si="23"/>
        <v/>
      </c>
      <c r="L141" s="11" t="str">
        <f>IF('Prax Math 5733'!B141="","",'SAT M to CBEST M'!$A$2+'SAT M to CBEST M'!$B$2*E141)</f>
        <v/>
      </c>
      <c r="M141" s="11" t="str">
        <f>IF('Prax Math 5733'!B141="","", IF(L141&lt;20, 20, IF(L141&gt;80, 80, L141)))</f>
        <v/>
      </c>
    </row>
    <row r="142" spans="1:13" x14ac:dyDescent="0.25">
      <c r="A142" s="11">
        <v>141</v>
      </c>
      <c r="B142" s="30"/>
      <c r="C142" s="25" t="str">
        <f t="shared" si="16"/>
        <v/>
      </c>
      <c r="D142" s="25" t="str">
        <f t="shared" si="20"/>
        <v/>
      </c>
      <c r="E142" s="11" t="str">
        <f>IF('Prax Math 5733'!B142="","",IF('Prax Math 5733'!D142&lt;'ACT M to SAT M'!$A$2,'ACT M to SAT M'!$B$2,IF('Prax Math 5733'!D142&gt;'ACT M to SAT M'!A$28,'ACT M to SAT M'!B$28,VLOOKUP(D142,'ACT M to SAT M'!A:B,2,FALSE))))</f>
        <v/>
      </c>
      <c r="F142" s="11" t="str">
        <f t="shared" si="17"/>
        <v/>
      </c>
      <c r="G142" s="11" t="str">
        <f t="shared" si="21"/>
        <v/>
      </c>
      <c r="H142" s="11" t="str">
        <f t="shared" si="18"/>
        <v/>
      </c>
      <c r="I142" s="11" t="str">
        <f t="shared" si="22"/>
        <v/>
      </c>
      <c r="J142" s="11" t="str">
        <f t="shared" si="19"/>
        <v/>
      </c>
      <c r="K142" s="11" t="str">
        <f t="shared" si="23"/>
        <v/>
      </c>
      <c r="L142" s="11" t="str">
        <f>IF('Prax Math 5733'!B142="","",'SAT M to CBEST M'!$A$2+'SAT M to CBEST M'!$B$2*E142)</f>
        <v/>
      </c>
      <c r="M142" s="11" t="str">
        <f>IF('Prax Math 5733'!B142="","", IF(L142&lt;20, 20, IF(L142&gt;80, 80, L142)))</f>
        <v/>
      </c>
    </row>
    <row r="143" spans="1:13" x14ac:dyDescent="0.25">
      <c r="A143" s="11">
        <v>142</v>
      </c>
      <c r="B143" s="30"/>
      <c r="C143" s="25" t="str">
        <f t="shared" si="16"/>
        <v/>
      </c>
      <c r="D143" s="25" t="str">
        <f t="shared" si="20"/>
        <v/>
      </c>
      <c r="E143" s="11" t="str">
        <f>IF('Prax Math 5733'!B143="","",IF('Prax Math 5733'!D143&lt;'ACT M to SAT M'!$A$2,'ACT M to SAT M'!$B$2,IF('Prax Math 5733'!D143&gt;'ACT M to SAT M'!A$28,'ACT M to SAT M'!B$28,VLOOKUP(D143,'ACT M to SAT M'!A:B,2,FALSE))))</f>
        <v/>
      </c>
      <c r="F143" s="11" t="str">
        <f t="shared" si="17"/>
        <v/>
      </c>
      <c r="G143" s="11" t="str">
        <f t="shared" si="21"/>
        <v/>
      </c>
      <c r="H143" s="11" t="str">
        <f t="shared" si="18"/>
        <v/>
      </c>
      <c r="I143" s="11" t="str">
        <f t="shared" si="22"/>
        <v/>
      </c>
      <c r="J143" s="11" t="str">
        <f t="shared" si="19"/>
        <v/>
      </c>
      <c r="K143" s="11" t="str">
        <f t="shared" si="23"/>
        <v/>
      </c>
      <c r="L143" s="11" t="str">
        <f>IF('Prax Math 5733'!B143="","",'SAT M to CBEST M'!$A$2+'SAT M to CBEST M'!$B$2*E143)</f>
        <v/>
      </c>
      <c r="M143" s="11" t="str">
        <f>IF('Prax Math 5733'!B143="","", IF(L143&lt;20, 20, IF(L143&gt;80, 80, L143)))</f>
        <v/>
      </c>
    </row>
    <row r="144" spans="1:13" x14ac:dyDescent="0.25">
      <c r="A144" s="11">
        <v>143</v>
      </c>
      <c r="B144" s="30"/>
      <c r="C144" s="25" t="str">
        <f t="shared" si="16"/>
        <v/>
      </c>
      <c r="D144" s="25" t="str">
        <f t="shared" si="20"/>
        <v/>
      </c>
      <c r="E144" s="11" t="str">
        <f>IF('Prax Math 5733'!B144="","",IF('Prax Math 5733'!D144&lt;'ACT M to SAT M'!$A$2,'ACT M to SAT M'!$B$2,IF('Prax Math 5733'!D144&gt;'ACT M to SAT M'!A$28,'ACT M to SAT M'!B$28,VLOOKUP(D144,'ACT M to SAT M'!A:B,2,FALSE))))</f>
        <v/>
      </c>
      <c r="F144" s="11" t="str">
        <f t="shared" si="17"/>
        <v/>
      </c>
      <c r="G144" s="11" t="str">
        <f t="shared" si="21"/>
        <v/>
      </c>
      <c r="H144" s="11" t="str">
        <f t="shared" si="18"/>
        <v/>
      </c>
      <c r="I144" s="11" t="str">
        <f t="shared" si="22"/>
        <v/>
      </c>
      <c r="J144" s="11" t="str">
        <f t="shared" si="19"/>
        <v/>
      </c>
      <c r="K144" s="11" t="str">
        <f t="shared" si="23"/>
        <v/>
      </c>
      <c r="L144" s="11" t="str">
        <f>IF('Prax Math 5733'!B144="","",'SAT M to CBEST M'!$A$2+'SAT M to CBEST M'!$B$2*E144)</f>
        <v/>
      </c>
      <c r="M144" s="11" t="str">
        <f>IF('Prax Math 5733'!B144="","", IF(L144&lt;20, 20, IF(L144&gt;80, 80, L144)))</f>
        <v/>
      </c>
    </row>
    <row r="145" spans="1:13" x14ac:dyDescent="0.25">
      <c r="A145" s="11">
        <v>144</v>
      </c>
      <c r="B145" s="30"/>
      <c r="C145" s="25" t="str">
        <f t="shared" si="16"/>
        <v/>
      </c>
      <c r="D145" s="25" t="str">
        <f t="shared" si="20"/>
        <v/>
      </c>
      <c r="E145" s="11" t="str">
        <f>IF('Prax Math 5733'!B145="","",IF('Prax Math 5733'!D145&lt;'ACT M to SAT M'!$A$2,'ACT M to SAT M'!$B$2,IF('Prax Math 5733'!D145&gt;'ACT M to SAT M'!A$28,'ACT M to SAT M'!B$28,VLOOKUP(D145,'ACT M to SAT M'!A:B,2,FALSE))))</f>
        <v/>
      </c>
      <c r="F145" s="11" t="str">
        <f t="shared" si="17"/>
        <v/>
      </c>
      <c r="G145" s="11" t="str">
        <f t="shared" si="21"/>
        <v/>
      </c>
      <c r="H145" s="11" t="str">
        <f t="shared" si="18"/>
        <v/>
      </c>
      <c r="I145" s="11" t="str">
        <f t="shared" si="22"/>
        <v/>
      </c>
      <c r="J145" s="11" t="str">
        <f t="shared" si="19"/>
        <v/>
      </c>
      <c r="K145" s="11" t="str">
        <f t="shared" si="23"/>
        <v/>
      </c>
      <c r="L145" s="11" t="str">
        <f>IF('Prax Math 5733'!B145="","",'SAT M to CBEST M'!$A$2+'SAT M to CBEST M'!$B$2*E145)</f>
        <v/>
      </c>
      <c r="M145" s="11" t="str">
        <f>IF('Prax Math 5733'!B145="","", IF(L145&lt;20, 20, IF(L145&gt;80, 80, L145)))</f>
        <v/>
      </c>
    </row>
    <row r="146" spans="1:13" x14ac:dyDescent="0.25">
      <c r="A146" s="11">
        <v>145</v>
      </c>
      <c r="B146" s="30"/>
      <c r="C146" s="25" t="str">
        <f t="shared" si="16"/>
        <v/>
      </c>
      <c r="D146" s="25" t="str">
        <f t="shared" si="20"/>
        <v/>
      </c>
      <c r="E146" s="11" t="str">
        <f>IF('Prax Math 5733'!B146="","",IF('Prax Math 5733'!D146&lt;'ACT M to SAT M'!$A$2,'ACT M to SAT M'!$B$2,IF('Prax Math 5733'!D146&gt;'ACT M to SAT M'!A$28,'ACT M to SAT M'!B$28,VLOOKUP(D146,'ACT M to SAT M'!A:B,2,FALSE))))</f>
        <v/>
      </c>
      <c r="F146" s="11" t="str">
        <f t="shared" si="17"/>
        <v/>
      </c>
      <c r="G146" s="11" t="str">
        <f t="shared" si="21"/>
        <v/>
      </c>
      <c r="H146" s="11" t="str">
        <f t="shared" si="18"/>
        <v/>
      </c>
      <c r="I146" s="11" t="str">
        <f t="shared" si="22"/>
        <v/>
      </c>
      <c r="J146" s="11" t="str">
        <f t="shared" si="19"/>
        <v/>
      </c>
      <c r="K146" s="11" t="str">
        <f t="shared" si="23"/>
        <v/>
      </c>
      <c r="L146" s="11" t="str">
        <f>IF('Prax Math 5733'!B146="","",'SAT M to CBEST M'!$A$2+'SAT M to CBEST M'!$B$2*E146)</f>
        <v/>
      </c>
      <c r="M146" s="11" t="str">
        <f>IF('Prax Math 5733'!B146="","", IF(L146&lt;20, 20, IF(L146&gt;80, 80, L146)))</f>
        <v/>
      </c>
    </row>
    <row r="147" spans="1:13" x14ac:dyDescent="0.25">
      <c r="A147" s="11">
        <v>146</v>
      </c>
      <c r="B147" s="30"/>
      <c r="C147" s="25" t="str">
        <f t="shared" si="16"/>
        <v/>
      </c>
      <c r="D147" s="25" t="str">
        <f t="shared" si="20"/>
        <v/>
      </c>
      <c r="E147" s="11" t="str">
        <f>IF('Prax Math 5733'!B147="","",IF('Prax Math 5733'!D147&lt;'ACT M to SAT M'!$A$2,'ACT M to SAT M'!$B$2,IF('Prax Math 5733'!D147&gt;'ACT M to SAT M'!A$28,'ACT M to SAT M'!B$28,VLOOKUP(D147,'ACT M to SAT M'!A:B,2,FALSE))))</f>
        <v/>
      </c>
      <c r="F147" s="11" t="str">
        <f t="shared" si="17"/>
        <v/>
      </c>
      <c r="G147" s="11" t="str">
        <f t="shared" si="21"/>
        <v/>
      </c>
      <c r="H147" s="11" t="str">
        <f t="shared" si="18"/>
        <v/>
      </c>
      <c r="I147" s="11" t="str">
        <f t="shared" si="22"/>
        <v/>
      </c>
      <c r="J147" s="11" t="str">
        <f t="shared" si="19"/>
        <v/>
      </c>
      <c r="K147" s="11" t="str">
        <f t="shared" si="23"/>
        <v/>
      </c>
      <c r="L147" s="11" t="str">
        <f>IF('Prax Math 5733'!B147="","",'SAT M to CBEST M'!$A$2+'SAT M to CBEST M'!$B$2*E147)</f>
        <v/>
      </c>
      <c r="M147" s="11" t="str">
        <f>IF('Prax Math 5733'!B147="","", IF(L147&lt;20, 20, IF(L147&gt;80, 80, L147)))</f>
        <v/>
      </c>
    </row>
    <row r="148" spans="1:13" x14ac:dyDescent="0.25">
      <c r="A148" s="11">
        <v>147</v>
      </c>
      <c r="B148" s="30"/>
      <c r="C148" s="25" t="str">
        <f t="shared" si="16"/>
        <v/>
      </c>
      <c r="D148" s="25" t="str">
        <f t="shared" si="20"/>
        <v/>
      </c>
      <c r="E148" s="11" t="str">
        <f>IF('Prax Math 5733'!B148="","",IF('Prax Math 5733'!D148&lt;'ACT M to SAT M'!$A$2,'ACT M to SAT M'!$B$2,IF('Prax Math 5733'!D148&gt;'ACT M to SAT M'!A$28,'ACT M to SAT M'!B$28,VLOOKUP(D148,'ACT M to SAT M'!A:B,2,FALSE))))</f>
        <v/>
      </c>
      <c r="F148" s="11" t="str">
        <f t="shared" si="17"/>
        <v/>
      </c>
      <c r="G148" s="11" t="str">
        <f t="shared" si="21"/>
        <v/>
      </c>
      <c r="H148" s="11" t="str">
        <f t="shared" si="18"/>
        <v/>
      </c>
      <c r="I148" s="11" t="str">
        <f t="shared" si="22"/>
        <v/>
      </c>
      <c r="J148" s="11" t="str">
        <f t="shared" si="19"/>
        <v/>
      </c>
      <c r="K148" s="11" t="str">
        <f t="shared" si="23"/>
        <v/>
      </c>
      <c r="L148" s="11" t="str">
        <f>IF('Prax Math 5733'!B148="","",'SAT M to CBEST M'!$A$2+'SAT M to CBEST M'!$B$2*E148)</f>
        <v/>
      </c>
      <c r="M148" s="11" t="str">
        <f>IF('Prax Math 5733'!B148="","", IF(L148&lt;20, 20, IF(L148&gt;80, 80, L148)))</f>
        <v/>
      </c>
    </row>
    <row r="149" spans="1:13" x14ac:dyDescent="0.25">
      <c r="A149" s="11">
        <v>148</v>
      </c>
      <c r="B149" s="30"/>
      <c r="C149" s="25" t="str">
        <f t="shared" si="16"/>
        <v/>
      </c>
      <c r="D149" s="25" t="str">
        <f t="shared" si="20"/>
        <v/>
      </c>
      <c r="E149" s="11" t="str">
        <f>IF('Prax Math 5733'!B149="","",IF('Prax Math 5733'!D149&lt;'ACT M to SAT M'!$A$2,'ACT M to SAT M'!$B$2,IF('Prax Math 5733'!D149&gt;'ACT M to SAT M'!A$28,'ACT M to SAT M'!B$28,VLOOKUP(D149,'ACT M to SAT M'!A:B,2,FALSE))))</f>
        <v/>
      </c>
      <c r="F149" s="11" t="str">
        <f t="shared" si="17"/>
        <v/>
      </c>
      <c r="G149" s="11" t="str">
        <f t="shared" si="21"/>
        <v/>
      </c>
      <c r="H149" s="11" t="str">
        <f t="shared" si="18"/>
        <v/>
      </c>
      <c r="I149" s="11" t="str">
        <f t="shared" si="22"/>
        <v/>
      </c>
      <c r="J149" s="11" t="str">
        <f t="shared" si="19"/>
        <v/>
      </c>
      <c r="K149" s="11" t="str">
        <f t="shared" si="23"/>
        <v/>
      </c>
      <c r="L149" s="11" t="str">
        <f>IF('Prax Math 5733'!B149="","",'SAT M to CBEST M'!$A$2+'SAT M to CBEST M'!$B$2*E149)</f>
        <v/>
      </c>
      <c r="M149" s="11" t="str">
        <f>IF('Prax Math 5733'!B149="","", IF(L149&lt;20, 20, IF(L149&gt;80, 80, L149)))</f>
        <v/>
      </c>
    </row>
    <row r="150" spans="1:13" x14ac:dyDescent="0.25">
      <c r="A150" s="11">
        <v>149</v>
      </c>
      <c r="B150" s="30"/>
      <c r="C150" s="25" t="str">
        <f t="shared" si="16"/>
        <v/>
      </c>
      <c r="D150" s="25" t="str">
        <f t="shared" si="20"/>
        <v/>
      </c>
      <c r="E150" s="11" t="str">
        <f>IF('Prax Math 5733'!B150="","",IF('Prax Math 5733'!D150&lt;'ACT M to SAT M'!$A$2,'ACT M to SAT M'!$B$2,IF('Prax Math 5733'!D150&gt;'ACT M to SAT M'!A$28,'ACT M to SAT M'!B$28,VLOOKUP(D150,'ACT M to SAT M'!A:B,2,FALSE))))</f>
        <v/>
      </c>
      <c r="F150" s="11" t="str">
        <f t="shared" si="17"/>
        <v/>
      </c>
      <c r="G150" s="11" t="str">
        <f t="shared" si="21"/>
        <v/>
      </c>
      <c r="H150" s="11" t="str">
        <f t="shared" si="18"/>
        <v/>
      </c>
      <c r="I150" s="11" t="str">
        <f t="shared" si="22"/>
        <v/>
      </c>
      <c r="J150" s="11" t="str">
        <f t="shared" si="19"/>
        <v/>
      </c>
      <c r="K150" s="11" t="str">
        <f t="shared" si="23"/>
        <v/>
      </c>
      <c r="L150" s="11" t="str">
        <f>IF('Prax Math 5733'!B150="","",'SAT M to CBEST M'!$A$2+'SAT M to CBEST M'!$B$2*E150)</f>
        <v/>
      </c>
      <c r="M150" s="11" t="str">
        <f>IF('Prax Math 5733'!B150="","", IF(L150&lt;20, 20, IF(L150&gt;80, 80, L150)))</f>
        <v/>
      </c>
    </row>
    <row r="151" spans="1:13" x14ac:dyDescent="0.25">
      <c r="A151" s="11">
        <v>150</v>
      </c>
      <c r="B151" s="30"/>
      <c r="C151" s="25" t="str">
        <f t="shared" si="16"/>
        <v/>
      </c>
      <c r="D151" s="25" t="str">
        <f t="shared" si="20"/>
        <v/>
      </c>
      <c r="E151" s="11" t="str">
        <f>IF('Prax Math 5733'!B151="","",IF('Prax Math 5733'!D151&lt;'ACT M to SAT M'!$A$2,'ACT M to SAT M'!$B$2,IF('Prax Math 5733'!D151&gt;'ACT M to SAT M'!A$28,'ACT M to SAT M'!B$28,VLOOKUP(D151,'ACT M to SAT M'!A:B,2,FALSE))))</f>
        <v/>
      </c>
      <c r="F151" s="11" t="str">
        <f t="shared" si="17"/>
        <v/>
      </c>
      <c r="G151" s="11" t="str">
        <f t="shared" si="21"/>
        <v/>
      </c>
      <c r="H151" s="11" t="str">
        <f t="shared" si="18"/>
        <v/>
      </c>
      <c r="I151" s="11" t="str">
        <f t="shared" si="22"/>
        <v/>
      </c>
      <c r="J151" s="11" t="str">
        <f t="shared" si="19"/>
        <v/>
      </c>
      <c r="K151" s="11" t="str">
        <f t="shared" si="23"/>
        <v/>
      </c>
      <c r="L151" s="11" t="str">
        <f>IF('Prax Math 5733'!B151="","",'SAT M to CBEST M'!$A$2+'SAT M to CBEST M'!$B$2*E151)</f>
        <v/>
      </c>
      <c r="M151" s="11" t="str">
        <f>IF('Prax Math 5733'!B151="","", IF(L151&lt;20, 20, IF(L151&gt;80, 80, L151)))</f>
        <v/>
      </c>
    </row>
    <row r="152" spans="1:13" x14ac:dyDescent="0.25">
      <c r="A152" s="11">
        <v>151</v>
      </c>
      <c r="B152" s="30"/>
      <c r="C152" s="25" t="str">
        <f t="shared" si="16"/>
        <v/>
      </c>
      <c r="D152" s="25" t="str">
        <f t="shared" si="20"/>
        <v/>
      </c>
      <c r="E152" s="11" t="str">
        <f>IF('Prax Math 5733'!B152="","",IF('Prax Math 5733'!D152&lt;'ACT M to SAT M'!$A$2,'ACT M to SAT M'!$B$2,IF('Prax Math 5733'!D152&gt;'ACT M to SAT M'!A$28,'ACT M to SAT M'!B$28,VLOOKUP(D152,'ACT M to SAT M'!A:B,2,FALSE))))</f>
        <v/>
      </c>
      <c r="F152" s="11" t="str">
        <f t="shared" si="17"/>
        <v/>
      </c>
      <c r="G152" s="11" t="str">
        <f t="shared" si="21"/>
        <v/>
      </c>
      <c r="H152" s="11" t="str">
        <f t="shared" si="18"/>
        <v/>
      </c>
      <c r="I152" s="11" t="str">
        <f t="shared" si="22"/>
        <v/>
      </c>
      <c r="J152" s="11" t="str">
        <f t="shared" si="19"/>
        <v/>
      </c>
      <c r="K152" s="11" t="str">
        <f t="shared" si="23"/>
        <v/>
      </c>
      <c r="L152" s="11" t="str">
        <f>IF('Prax Math 5733'!B152="","",'SAT M to CBEST M'!$A$2+'SAT M to CBEST M'!$B$2*E152)</f>
        <v/>
      </c>
      <c r="M152" s="11" t="str">
        <f>IF('Prax Math 5733'!B152="","", IF(L152&lt;20, 20, IF(L152&gt;80, 80, L152)))</f>
        <v/>
      </c>
    </row>
    <row r="153" spans="1:13" x14ac:dyDescent="0.25">
      <c r="A153" s="11">
        <v>152</v>
      </c>
      <c r="B153" s="30"/>
      <c r="C153" s="25" t="str">
        <f t="shared" si="16"/>
        <v/>
      </c>
      <c r="D153" s="25" t="str">
        <f t="shared" si="20"/>
        <v/>
      </c>
      <c r="E153" s="11" t="str">
        <f>IF('Prax Math 5733'!B153="","",IF('Prax Math 5733'!D153&lt;'ACT M to SAT M'!$A$2,'ACT M to SAT M'!$B$2,IF('Prax Math 5733'!D153&gt;'ACT M to SAT M'!A$28,'ACT M to SAT M'!B$28,VLOOKUP(D153,'ACT M to SAT M'!A:B,2,FALSE))))</f>
        <v/>
      </c>
      <c r="F153" s="11" t="str">
        <f t="shared" si="17"/>
        <v/>
      </c>
      <c r="G153" s="11" t="str">
        <f t="shared" si="21"/>
        <v/>
      </c>
      <c r="H153" s="11" t="str">
        <f t="shared" si="18"/>
        <v/>
      </c>
      <c r="I153" s="11" t="str">
        <f t="shared" si="22"/>
        <v/>
      </c>
      <c r="J153" s="11" t="str">
        <f t="shared" si="19"/>
        <v/>
      </c>
      <c r="K153" s="11" t="str">
        <f t="shared" si="23"/>
        <v/>
      </c>
      <c r="L153" s="11" t="str">
        <f>IF('Prax Math 5733'!B153="","",'SAT M to CBEST M'!$A$2+'SAT M to CBEST M'!$B$2*E153)</f>
        <v/>
      </c>
      <c r="M153" s="11" t="str">
        <f>IF('Prax Math 5733'!B153="","", IF(L153&lt;20, 20, IF(L153&gt;80, 80, L153)))</f>
        <v/>
      </c>
    </row>
    <row r="154" spans="1:13" x14ac:dyDescent="0.25">
      <c r="A154" s="11">
        <v>153</v>
      </c>
      <c r="B154" s="30"/>
      <c r="C154" s="25" t="str">
        <f t="shared" si="16"/>
        <v/>
      </c>
      <c r="D154" s="25" t="str">
        <f t="shared" si="20"/>
        <v/>
      </c>
      <c r="E154" s="11" t="str">
        <f>IF('Prax Math 5733'!B154="","",IF('Prax Math 5733'!D154&lt;'ACT M to SAT M'!$A$2,'ACT M to SAT M'!$B$2,IF('Prax Math 5733'!D154&gt;'ACT M to SAT M'!A$28,'ACT M to SAT M'!B$28,VLOOKUP(D154,'ACT M to SAT M'!A:B,2,FALSE))))</f>
        <v/>
      </c>
      <c r="F154" s="11" t="str">
        <f t="shared" si="17"/>
        <v/>
      </c>
      <c r="G154" s="11" t="str">
        <f t="shared" si="21"/>
        <v/>
      </c>
      <c r="H154" s="11" t="str">
        <f t="shared" si="18"/>
        <v/>
      </c>
      <c r="I154" s="11" t="str">
        <f t="shared" si="22"/>
        <v/>
      </c>
      <c r="J154" s="11" t="str">
        <f t="shared" si="19"/>
        <v/>
      </c>
      <c r="K154" s="11" t="str">
        <f t="shared" si="23"/>
        <v/>
      </c>
      <c r="L154" s="11" t="str">
        <f>IF('Prax Math 5733'!B154="","",'SAT M to CBEST M'!$A$2+'SAT M to CBEST M'!$B$2*E154)</f>
        <v/>
      </c>
      <c r="M154" s="11" t="str">
        <f>IF('Prax Math 5733'!B154="","", IF(L154&lt;20, 20, IF(L154&gt;80, 80, L154)))</f>
        <v/>
      </c>
    </row>
    <row r="155" spans="1:13" x14ac:dyDescent="0.25">
      <c r="A155" s="11">
        <v>154</v>
      </c>
      <c r="B155" s="30"/>
      <c r="C155" s="25" t="str">
        <f t="shared" si="16"/>
        <v/>
      </c>
      <c r="D155" s="25" t="str">
        <f t="shared" si="20"/>
        <v/>
      </c>
      <c r="E155" s="11" t="str">
        <f>IF('Prax Math 5733'!B155="","",IF('Prax Math 5733'!D155&lt;'ACT M to SAT M'!$A$2,'ACT M to SAT M'!$B$2,IF('Prax Math 5733'!D155&gt;'ACT M to SAT M'!A$28,'ACT M to SAT M'!B$28,VLOOKUP(D155,'ACT M to SAT M'!A:B,2,FALSE))))</f>
        <v/>
      </c>
      <c r="F155" s="11" t="str">
        <f t="shared" si="17"/>
        <v/>
      </c>
      <c r="G155" s="11" t="str">
        <f t="shared" si="21"/>
        <v/>
      </c>
      <c r="H155" s="11" t="str">
        <f t="shared" si="18"/>
        <v/>
      </c>
      <c r="I155" s="11" t="str">
        <f t="shared" si="22"/>
        <v/>
      </c>
      <c r="J155" s="11" t="str">
        <f t="shared" si="19"/>
        <v/>
      </c>
      <c r="K155" s="11" t="str">
        <f t="shared" si="23"/>
        <v/>
      </c>
      <c r="L155" s="11" t="str">
        <f>IF('Prax Math 5733'!B155="","",'SAT M to CBEST M'!$A$2+'SAT M to CBEST M'!$B$2*E155)</f>
        <v/>
      </c>
      <c r="M155" s="11" t="str">
        <f>IF('Prax Math 5733'!B155="","", IF(L155&lt;20, 20, IF(L155&gt;80, 80, L155)))</f>
        <v/>
      </c>
    </row>
    <row r="156" spans="1:13" x14ac:dyDescent="0.25">
      <c r="A156" s="11">
        <v>155</v>
      </c>
      <c r="B156" s="30"/>
      <c r="C156" s="25" t="str">
        <f t="shared" si="16"/>
        <v/>
      </c>
      <c r="D156" s="25" t="str">
        <f t="shared" si="20"/>
        <v/>
      </c>
      <c r="E156" s="11" t="str">
        <f>IF('Prax Math 5733'!B156="","",IF('Prax Math 5733'!D156&lt;'ACT M to SAT M'!$A$2,'ACT M to SAT M'!$B$2,IF('Prax Math 5733'!D156&gt;'ACT M to SAT M'!A$28,'ACT M to SAT M'!B$28,VLOOKUP(D156,'ACT M to SAT M'!A:B,2,FALSE))))</f>
        <v/>
      </c>
      <c r="F156" s="11" t="str">
        <f t="shared" si="17"/>
        <v/>
      </c>
      <c r="G156" s="11" t="str">
        <f t="shared" si="21"/>
        <v/>
      </c>
      <c r="H156" s="11" t="str">
        <f t="shared" si="18"/>
        <v/>
      </c>
      <c r="I156" s="11" t="str">
        <f t="shared" si="22"/>
        <v/>
      </c>
      <c r="J156" s="11" t="str">
        <f t="shared" si="19"/>
        <v/>
      </c>
      <c r="K156" s="11" t="str">
        <f t="shared" si="23"/>
        <v/>
      </c>
      <c r="L156" s="11" t="str">
        <f>IF('Prax Math 5733'!B156="","",'SAT M to CBEST M'!$A$2+'SAT M to CBEST M'!$B$2*E156)</f>
        <v/>
      </c>
      <c r="M156" s="11" t="str">
        <f>IF('Prax Math 5733'!B156="","", IF(L156&lt;20, 20, IF(L156&gt;80, 80, L156)))</f>
        <v/>
      </c>
    </row>
    <row r="157" spans="1:13" x14ac:dyDescent="0.25">
      <c r="A157" s="11">
        <v>156</v>
      </c>
      <c r="B157" s="30"/>
      <c r="C157" s="25" t="str">
        <f t="shared" si="16"/>
        <v/>
      </c>
      <c r="D157" s="25" t="str">
        <f t="shared" si="20"/>
        <v/>
      </c>
      <c r="E157" s="11" t="str">
        <f>IF('Prax Math 5733'!B157="","",IF('Prax Math 5733'!D157&lt;'ACT M to SAT M'!$A$2,'ACT M to SAT M'!$B$2,IF('Prax Math 5733'!D157&gt;'ACT M to SAT M'!A$28,'ACT M to SAT M'!B$28,VLOOKUP(D157,'ACT M to SAT M'!A:B,2,FALSE))))</f>
        <v/>
      </c>
      <c r="F157" s="11" t="str">
        <f t="shared" si="17"/>
        <v/>
      </c>
      <c r="G157" s="11" t="str">
        <f t="shared" si="21"/>
        <v/>
      </c>
      <c r="H157" s="11" t="str">
        <f t="shared" si="18"/>
        <v/>
      </c>
      <c r="I157" s="11" t="str">
        <f t="shared" si="22"/>
        <v/>
      </c>
      <c r="J157" s="11" t="str">
        <f t="shared" si="19"/>
        <v/>
      </c>
      <c r="K157" s="11" t="str">
        <f t="shared" si="23"/>
        <v/>
      </c>
      <c r="L157" s="11" t="str">
        <f>IF('Prax Math 5733'!B157="","",'SAT M to CBEST M'!$A$2+'SAT M to CBEST M'!$B$2*E157)</f>
        <v/>
      </c>
      <c r="M157" s="11" t="str">
        <f>IF('Prax Math 5733'!B157="","", IF(L157&lt;20, 20, IF(L157&gt;80, 80, L157)))</f>
        <v/>
      </c>
    </row>
    <row r="158" spans="1:13" x14ac:dyDescent="0.25">
      <c r="A158" s="11">
        <v>157</v>
      </c>
      <c r="B158" s="30"/>
      <c r="C158" s="25" t="str">
        <f t="shared" si="16"/>
        <v/>
      </c>
      <c r="D158" s="25" t="str">
        <f t="shared" si="20"/>
        <v/>
      </c>
      <c r="E158" s="11" t="str">
        <f>IF('Prax Math 5733'!B158="","",IF('Prax Math 5733'!D158&lt;'ACT M to SAT M'!$A$2,'ACT M to SAT M'!$B$2,IF('Prax Math 5733'!D158&gt;'ACT M to SAT M'!A$28,'ACT M to SAT M'!B$28,VLOOKUP(D158,'ACT M to SAT M'!A:B,2,FALSE))))</f>
        <v/>
      </c>
      <c r="F158" s="11" t="str">
        <f t="shared" si="17"/>
        <v/>
      </c>
      <c r="G158" s="11" t="str">
        <f t="shared" si="21"/>
        <v/>
      </c>
      <c r="H158" s="11" t="str">
        <f t="shared" si="18"/>
        <v/>
      </c>
      <c r="I158" s="11" t="str">
        <f t="shared" si="22"/>
        <v/>
      </c>
      <c r="J158" s="11" t="str">
        <f t="shared" si="19"/>
        <v/>
      </c>
      <c r="K158" s="11" t="str">
        <f t="shared" si="23"/>
        <v/>
      </c>
      <c r="L158" s="11" t="str">
        <f>IF('Prax Math 5733'!B158="","",'SAT M to CBEST M'!$A$2+'SAT M to CBEST M'!$B$2*E158)</f>
        <v/>
      </c>
      <c r="M158" s="11" t="str">
        <f>IF('Prax Math 5733'!B158="","", IF(L158&lt;20, 20, IF(L158&gt;80, 80, L158)))</f>
        <v/>
      </c>
    </row>
    <row r="159" spans="1:13" x14ac:dyDescent="0.25">
      <c r="A159" s="11">
        <v>158</v>
      </c>
      <c r="B159" s="30"/>
      <c r="C159" s="25" t="str">
        <f t="shared" si="16"/>
        <v/>
      </c>
      <c r="D159" s="25" t="str">
        <f t="shared" si="20"/>
        <v/>
      </c>
      <c r="E159" s="11" t="str">
        <f>IF('Prax Math 5733'!B159="","",IF('Prax Math 5733'!D159&lt;'ACT M to SAT M'!$A$2,'ACT M to SAT M'!$B$2,IF('Prax Math 5733'!D159&gt;'ACT M to SAT M'!A$28,'ACT M to SAT M'!B$28,VLOOKUP(D159,'ACT M to SAT M'!A:B,2,FALSE))))</f>
        <v/>
      </c>
      <c r="F159" s="11" t="str">
        <f t="shared" si="17"/>
        <v/>
      </c>
      <c r="G159" s="11" t="str">
        <f t="shared" si="21"/>
        <v/>
      </c>
      <c r="H159" s="11" t="str">
        <f t="shared" si="18"/>
        <v/>
      </c>
      <c r="I159" s="11" t="str">
        <f t="shared" si="22"/>
        <v/>
      </c>
      <c r="J159" s="11" t="str">
        <f t="shared" si="19"/>
        <v/>
      </c>
      <c r="K159" s="11" t="str">
        <f t="shared" si="23"/>
        <v/>
      </c>
      <c r="L159" s="11" t="str">
        <f>IF('Prax Math 5733'!B159="","",'SAT M to CBEST M'!$A$2+'SAT M to CBEST M'!$B$2*E159)</f>
        <v/>
      </c>
      <c r="M159" s="11" t="str">
        <f>IF('Prax Math 5733'!B159="","", IF(L159&lt;20, 20, IF(L159&gt;80, 80, L159)))</f>
        <v/>
      </c>
    </row>
    <row r="160" spans="1:13" x14ac:dyDescent="0.25">
      <c r="A160" s="11">
        <v>159</v>
      </c>
      <c r="B160" s="30"/>
      <c r="C160" s="25" t="str">
        <f t="shared" si="16"/>
        <v/>
      </c>
      <c r="D160" s="25" t="str">
        <f t="shared" si="20"/>
        <v/>
      </c>
      <c r="E160" s="11" t="str">
        <f>IF('Prax Math 5733'!B160="","",IF('Prax Math 5733'!D160&lt;'ACT M to SAT M'!$A$2,'ACT M to SAT M'!$B$2,IF('Prax Math 5733'!D160&gt;'ACT M to SAT M'!A$28,'ACT M to SAT M'!B$28,VLOOKUP(D160,'ACT M to SAT M'!A:B,2,FALSE))))</f>
        <v/>
      </c>
      <c r="F160" s="11" t="str">
        <f t="shared" si="17"/>
        <v/>
      </c>
      <c r="G160" s="11" t="str">
        <f t="shared" si="21"/>
        <v/>
      </c>
      <c r="H160" s="11" t="str">
        <f t="shared" si="18"/>
        <v/>
      </c>
      <c r="I160" s="11" t="str">
        <f t="shared" si="22"/>
        <v/>
      </c>
      <c r="J160" s="11" t="str">
        <f t="shared" si="19"/>
        <v/>
      </c>
      <c r="K160" s="11" t="str">
        <f t="shared" si="23"/>
        <v/>
      </c>
      <c r="L160" s="11" t="str">
        <f>IF('Prax Math 5733'!B160="","",'SAT M to CBEST M'!$A$2+'SAT M to CBEST M'!$B$2*E160)</f>
        <v/>
      </c>
      <c r="M160" s="11" t="str">
        <f>IF('Prax Math 5733'!B160="","", IF(L160&lt;20, 20, IF(L160&gt;80, 80, L160)))</f>
        <v/>
      </c>
    </row>
    <row r="161" spans="1:13" x14ac:dyDescent="0.25">
      <c r="A161" s="11">
        <v>160</v>
      </c>
      <c r="B161" s="30"/>
      <c r="C161" s="25" t="str">
        <f t="shared" si="16"/>
        <v/>
      </c>
      <c r="D161" s="25" t="str">
        <f t="shared" si="20"/>
        <v/>
      </c>
      <c r="E161" s="11" t="str">
        <f>IF('Prax Math 5733'!B161="","",IF('Prax Math 5733'!D161&lt;'ACT M to SAT M'!$A$2,'ACT M to SAT M'!$B$2,IF('Prax Math 5733'!D161&gt;'ACT M to SAT M'!A$28,'ACT M to SAT M'!B$28,VLOOKUP(D161,'ACT M to SAT M'!A:B,2,FALSE))))</f>
        <v/>
      </c>
      <c r="F161" s="11" t="str">
        <f t="shared" si="17"/>
        <v/>
      </c>
      <c r="G161" s="11" t="str">
        <f t="shared" si="21"/>
        <v/>
      </c>
      <c r="H161" s="11" t="str">
        <f t="shared" si="18"/>
        <v/>
      </c>
      <c r="I161" s="11" t="str">
        <f t="shared" si="22"/>
        <v/>
      </c>
      <c r="J161" s="11" t="str">
        <f t="shared" si="19"/>
        <v/>
      </c>
      <c r="K161" s="11" t="str">
        <f t="shared" si="23"/>
        <v/>
      </c>
      <c r="L161" s="11" t="str">
        <f>IF('Prax Math 5733'!B161="","",'SAT M to CBEST M'!$A$2+'SAT M to CBEST M'!$B$2*E161)</f>
        <v/>
      </c>
      <c r="M161" s="11" t="str">
        <f>IF('Prax Math 5733'!B161="","", IF(L161&lt;20, 20, IF(L161&gt;80, 80, L161)))</f>
        <v/>
      </c>
    </row>
    <row r="162" spans="1:13" x14ac:dyDescent="0.25">
      <c r="A162" s="11">
        <v>161</v>
      </c>
      <c r="B162" s="30"/>
      <c r="C162" s="25" t="str">
        <f t="shared" si="16"/>
        <v/>
      </c>
      <c r="D162" s="25" t="str">
        <f t="shared" si="20"/>
        <v/>
      </c>
      <c r="E162" s="11" t="str">
        <f>IF('Prax Math 5733'!B162="","",IF('Prax Math 5733'!D162&lt;'ACT M to SAT M'!$A$2,'ACT M to SAT M'!$B$2,IF('Prax Math 5733'!D162&gt;'ACT M to SAT M'!A$28,'ACT M to SAT M'!B$28,VLOOKUP(D162,'ACT M to SAT M'!A:B,2,FALSE))))</f>
        <v/>
      </c>
      <c r="F162" s="11" t="str">
        <f t="shared" si="17"/>
        <v/>
      </c>
      <c r="G162" s="11" t="str">
        <f t="shared" si="21"/>
        <v/>
      </c>
      <c r="H162" s="11" t="str">
        <f t="shared" si="18"/>
        <v/>
      </c>
      <c r="I162" s="11" t="str">
        <f t="shared" si="22"/>
        <v/>
      </c>
      <c r="J162" s="11" t="str">
        <f t="shared" si="19"/>
        <v/>
      </c>
      <c r="K162" s="11" t="str">
        <f t="shared" si="23"/>
        <v/>
      </c>
      <c r="L162" s="11" t="str">
        <f>IF('Prax Math 5733'!B162="","",'SAT M to CBEST M'!$A$2+'SAT M to CBEST M'!$B$2*E162)</f>
        <v/>
      </c>
      <c r="M162" s="11" t="str">
        <f>IF('Prax Math 5733'!B162="","", IF(L162&lt;20, 20, IF(L162&gt;80, 80, L162)))</f>
        <v/>
      </c>
    </row>
    <row r="163" spans="1:13" x14ac:dyDescent="0.25">
      <c r="A163" s="11">
        <v>162</v>
      </c>
      <c r="B163" s="30"/>
      <c r="C163" s="25" t="str">
        <f t="shared" si="16"/>
        <v/>
      </c>
      <c r="D163" s="25" t="str">
        <f t="shared" si="20"/>
        <v/>
      </c>
      <c r="E163" s="11" t="str">
        <f>IF('Prax Math 5733'!B163="","",IF('Prax Math 5733'!D163&lt;'ACT M to SAT M'!$A$2,'ACT M to SAT M'!$B$2,IF('Prax Math 5733'!D163&gt;'ACT M to SAT M'!A$28,'ACT M to SAT M'!B$28,VLOOKUP(D163,'ACT M to SAT M'!A:B,2,FALSE))))</f>
        <v/>
      </c>
      <c r="F163" s="11" t="str">
        <f t="shared" si="17"/>
        <v/>
      </c>
      <c r="G163" s="11" t="str">
        <f t="shared" si="21"/>
        <v/>
      </c>
      <c r="H163" s="11" t="str">
        <f t="shared" si="18"/>
        <v/>
      </c>
      <c r="I163" s="11" t="str">
        <f t="shared" si="22"/>
        <v/>
      </c>
      <c r="J163" s="11" t="str">
        <f t="shared" si="19"/>
        <v/>
      </c>
      <c r="K163" s="11" t="str">
        <f t="shared" si="23"/>
        <v/>
      </c>
      <c r="L163" s="11" t="str">
        <f>IF('Prax Math 5733'!B163="","",'SAT M to CBEST M'!$A$2+'SAT M to CBEST M'!$B$2*E163)</f>
        <v/>
      </c>
      <c r="M163" s="11" t="str">
        <f>IF('Prax Math 5733'!B163="","", IF(L163&lt;20, 20, IF(L163&gt;80, 80, L163)))</f>
        <v/>
      </c>
    </row>
    <row r="164" spans="1:13" x14ac:dyDescent="0.25">
      <c r="A164" s="11">
        <v>163</v>
      </c>
      <c r="B164" s="30"/>
      <c r="C164" s="25" t="str">
        <f t="shared" si="16"/>
        <v/>
      </c>
      <c r="D164" s="25" t="str">
        <f t="shared" si="20"/>
        <v/>
      </c>
      <c r="E164" s="11" t="str">
        <f>IF('Prax Math 5733'!B164="","",IF('Prax Math 5733'!D164&lt;'ACT M to SAT M'!$A$2,'ACT M to SAT M'!$B$2,IF('Prax Math 5733'!D164&gt;'ACT M to SAT M'!A$28,'ACT M to SAT M'!B$28,VLOOKUP(D164,'ACT M to SAT M'!A:B,2,FALSE))))</f>
        <v/>
      </c>
      <c r="F164" s="11" t="str">
        <f t="shared" si="17"/>
        <v/>
      </c>
      <c r="G164" s="11" t="str">
        <f t="shared" si="21"/>
        <v/>
      </c>
      <c r="H164" s="11" t="str">
        <f t="shared" si="18"/>
        <v/>
      </c>
      <c r="I164" s="11" t="str">
        <f t="shared" si="22"/>
        <v/>
      </c>
      <c r="J164" s="11" t="str">
        <f t="shared" si="19"/>
        <v/>
      </c>
      <c r="K164" s="11" t="str">
        <f t="shared" si="23"/>
        <v/>
      </c>
      <c r="L164" s="11" t="str">
        <f>IF('Prax Math 5733'!B164="","",'SAT M to CBEST M'!$A$2+'SAT M to CBEST M'!$B$2*E164)</f>
        <v/>
      </c>
      <c r="M164" s="11" t="str">
        <f>IF('Prax Math 5733'!B164="","", IF(L164&lt;20, 20, IF(L164&gt;80, 80, L164)))</f>
        <v/>
      </c>
    </row>
    <row r="165" spans="1:13" x14ac:dyDescent="0.25">
      <c r="A165" s="11">
        <v>164</v>
      </c>
      <c r="B165" s="30"/>
      <c r="C165" s="25" t="str">
        <f t="shared" si="16"/>
        <v/>
      </c>
      <c r="D165" s="25" t="str">
        <f t="shared" si="20"/>
        <v/>
      </c>
      <c r="E165" s="11" t="str">
        <f>IF('Prax Math 5733'!B165="","",IF('Prax Math 5733'!D165&lt;'ACT M to SAT M'!$A$2,'ACT M to SAT M'!$B$2,IF('Prax Math 5733'!D165&gt;'ACT M to SAT M'!A$28,'ACT M to SAT M'!B$28,VLOOKUP(D165,'ACT M to SAT M'!A:B,2,FALSE))))</f>
        <v/>
      </c>
      <c r="F165" s="11" t="str">
        <f t="shared" si="17"/>
        <v/>
      </c>
      <c r="G165" s="11" t="str">
        <f t="shared" si="21"/>
        <v/>
      </c>
      <c r="H165" s="11" t="str">
        <f t="shared" si="18"/>
        <v/>
      </c>
      <c r="I165" s="11" t="str">
        <f t="shared" si="22"/>
        <v/>
      </c>
      <c r="J165" s="11" t="str">
        <f t="shared" si="19"/>
        <v/>
      </c>
      <c r="K165" s="11" t="str">
        <f t="shared" si="23"/>
        <v/>
      </c>
      <c r="L165" s="11" t="str">
        <f>IF('Prax Math 5733'!B165="","",'SAT M to CBEST M'!$A$2+'SAT M to CBEST M'!$B$2*E165)</f>
        <v/>
      </c>
      <c r="M165" s="11" t="str">
        <f>IF('Prax Math 5733'!B165="","", IF(L165&lt;20, 20, IF(L165&gt;80, 80, L165)))</f>
        <v/>
      </c>
    </row>
    <row r="166" spans="1:13" x14ac:dyDescent="0.25">
      <c r="A166" s="11">
        <v>165</v>
      </c>
      <c r="B166" s="30"/>
      <c r="C166" s="25" t="str">
        <f t="shared" si="16"/>
        <v/>
      </c>
      <c r="D166" s="25" t="str">
        <f t="shared" si="20"/>
        <v/>
      </c>
      <c r="E166" s="11" t="str">
        <f>IF('Prax Math 5733'!B166="","",IF('Prax Math 5733'!D166&lt;'ACT M to SAT M'!$A$2,'ACT M to SAT M'!$B$2,IF('Prax Math 5733'!D166&gt;'ACT M to SAT M'!A$28,'ACT M to SAT M'!B$28,VLOOKUP(D166,'ACT M to SAT M'!A:B,2,FALSE))))</f>
        <v/>
      </c>
      <c r="F166" s="11" t="str">
        <f t="shared" si="17"/>
        <v/>
      </c>
      <c r="G166" s="11" t="str">
        <f t="shared" si="21"/>
        <v/>
      </c>
      <c r="H166" s="11" t="str">
        <f t="shared" si="18"/>
        <v/>
      </c>
      <c r="I166" s="11" t="str">
        <f t="shared" si="22"/>
        <v/>
      </c>
      <c r="J166" s="11" t="str">
        <f t="shared" si="19"/>
        <v/>
      </c>
      <c r="K166" s="11" t="str">
        <f t="shared" si="23"/>
        <v/>
      </c>
      <c r="L166" s="11" t="str">
        <f>IF('Prax Math 5733'!B166="","",'SAT M to CBEST M'!$A$2+'SAT M to CBEST M'!$B$2*E166)</f>
        <v/>
      </c>
      <c r="M166" s="11" t="str">
        <f>IF('Prax Math 5733'!B166="","", IF(L166&lt;20, 20, IF(L166&gt;80, 80, L166)))</f>
        <v/>
      </c>
    </row>
    <row r="167" spans="1:13" x14ac:dyDescent="0.25">
      <c r="A167" s="11">
        <v>166</v>
      </c>
      <c r="B167" s="30"/>
      <c r="C167" s="25" t="str">
        <f t="shared" si="16"/>
        <v/>
      </c>
      <c r="D167" s="25" t="str">
        <f t="shared" si="20"/>
        <v/>
      </c>
      <c r="E167" s="11" t="str">
        <f>IF('Prax Math 5733'!B167="","",IF('Prax Math 5733'!D167&lt;'ACT M to SAT M'!$A$2,'ACT M to SAT M'!$B$2,IF('Prax Math 5733'!D167&gt;'ACT M to SAT M'!A$28,'ACT M to SAT M'!B$28,VLOOKUP(D167,'ACT M to SAT M'!A:B,2,FALSE))))</f>
        <v/>
      </c>
      <c r="F167" s="11" t="str">
        <f t="shared" si="17"/>
        <v/>
      </c>
      <c r="G167" s="11" t="str">
        <f t="shared" si="21"/>
        <v/>
      </c>
      <c r="H167" s="11" t="str">
        <f t="shared" si="18"/>
        <v/>
      </c>
      <c r="I167" s="11" t="str">
        <f t="shared" si="22"/>
        <v/>
      </c>
      <c r="J167" s="11" t="str">
        <f t="shared" si="19"/>
        <v/>
      </c>
      <c r="K167" s="11" t="str">
        <f t="shared" si="23"/>
        <v/>
      </c>
      <c r="L167" s="11" t="str">
        <f>IF('Prax Math 5733'!B167="","",'SAT M to CBEST M'!$A$2+'SAT M to CBEST M'!$B$2*E167)</f>
        <v/>
      </c>
      <c r="M167" s="11" t="str">
        <f>IF('Prax Math 5733'!B167="","", IF(L167&lt;20, 20, IF(L167&gt;80, 80, L167)))</f>
        <v/>
      </c>
    </row>
    <row r="168" spans="1:13" x14ac:dyDescent="0.25">
      <c r="A168" s="11">
        <v>167</v>
      </c>
      <c r="B168" s="30"/>
      <c r="C168" s="25" t="str">
        <f t="shared" si="16"/>
        <v/>
      </c>
      <c r="D168" s="25" t="str">
        <f t="shared" si="20"/>
        <v/>
      </c>
      <c r="E168" s="11" t="str">
        <f>IF('Prax Math 5733'!B168="","",IF('Prax Math 5733'!D168&lt;'ACT M to SAT M'!$A$2,'ACT M to SAT M'!$B$2,IF('Prax Math 5733'!D168&gt;'ACT M to SAT M'!A$28,'ACT M to SAT M'!B$28,VLOOKUP(D168,'ACT M to SAT M'!A:B,2,FALSE))))</f>
        <v/>
      </c>
      <c r="F168" s="11" t="str">
        <f t="shared" si="17"/>
        <v/>
      </c>
      <c r="G168" s="11" t="str">
        <f t="shared" si="21"/>
        <v/>
      </c>
      <c r="H168" s="11" t="str">
        <f t="shared" si="18"/>
        <v/>
      </c>
      <c r="I168" s="11" t="str">
        <f t="shared" si="22"/>
        <v/>
      </c>
      <c r="J168" s="11" t="str">
        <f t="shared" si="19"/>
        <v/>
      </c>
      <c r="K168" s="11" t="str">
        <f t="shared" si="23"/>
        <v/>
      </c>
      <c r="L168" s="11" t="str">
        <f>IF('Prax Math 5733'!B168="","",'SAT M to CBEST M'!$A$2+'SAT M to CBEST M'!$B$2*E168)</f>
        <v/>
      </c>
      <c r="M168" s="11" t="str">
        <f>IF('Prax Math 5733'!B168="","", IF(L168&lt;20, 20, IF(L168&gt;80, 80, L168)))</f>
        <v/>
      </c>
    </row>
    <row r="169" spans="1:13" x14ac:dyDescent="0.25">
      <c r="A169" s="11">
        <v>168</v>
      </c>
      <c r="B169" s="30"/>
      <c r="C169" s="25" t="str">
        <f t="shared" si="16"/>
        <v/>
      </c>
      <c r="D169" s="25" t="str">
        <f t="shared" si="20"/>
        <v/>
      </c>
      <c r="E169" s="11" t="str">
        <f>IF('Prax Math 5733'!B169="","",IF('Prax Math 5733'!D169&lt;'ACT M to SAT M'!$A$2,'ACT M to SAT M'!$B$2,IF('Prax Math 5733'!D169&gt;'ACT M to SAT M'!A$28,'ACT M to SAT M'!B$28,VLOOKUP(D169,'ACT M to SAT M'!A:B,2,FALSE))))</f>
        <v/>
      </c>
      <c r="F169" s="11" t="str">
        <f t="shared" si="17"/>
        <v/>
      </c>
      <c r="G169" s="11" t="str">
        <f t="shared" si="21"/>
        <v/>
      </c>
      <c r="H169" s="11" t="str">
        <f t="shared" si="18"/>
        <v/>
      </c>
      <c r="I169" s="11" t="str">
        <f t="shared" si="22"/>
        <v/>
      </c>
      <c r="J169" s="11" t="str">
        <f t="shared" si="19"/>
        <v/>
      </c>
      <c r="K169" s="11" t="str">
        <f t="shared" si="23"/>
        <v/>
      </c>
      <c r="L169" s="11" t="str">
        <f>IF('Prax Math 5733'!B169="","",'SAT M to CBEST M'!$A$2+'SAT M to CBEST M'!$B$2*E169)</f>
        <v/>
      </c>
      <c r="M169" s="11" t="str">
        <f>IF('Prax Math 5733'!B169="","", IF(L169&lt;20, 20, IF(L169&gt;80, 80, L169)))</f>
        <v/>
      </c>
    </row>
    <row r="170" spans="1:13" x14ac:dyDescent="0.25">
      <c r="A170" s="11">
        <v>169</v>
      </c>
      <c r="B170" s="30"/>
      <c r="C170" s="25" t="str">
        <f t="shared" si="16"/>
        <v/>
      </c>
      <c r="D170" s="25" t="str">
        <f t="shared" si="20"/>
        <v/>
      </c>
      <c r="E170" s="11" t="str">
        <f>IF('Prax Math 5733'!B170="","",IF('Prax Math 5733'!D170&lt;'ACT M to SAT M'!$A$2,'ACT M to SAT M'!$B$2,IF('Prax Math 5733'!D170&gt;'ACT M to SAT M'!A$28,'ACT M to SAT M'!B$28,VLOOKUP(D170,'ACT M to SAT M'!A:B,2,FALSE))))</f>
        <v/>
      </c>
      <c r="F170" s="11" t="str">
        <f t="shared" si="17"/>
        <v/>
      </c>
      <c r="G170" s="11" t="str">
        <f t="shared" si="21"/>
        <v/>
      </c>
      <c r="H170" s="11" t="str">
        <f t="shared" si="18"/>
        <v/>
      </c>
      <c r="I170" s="11" t="str">
        <f t="shared" si="22"/>
        <v/>
      </c>
      <c r="J170" s="11" t="str">
        <f t="shared" si="19"/>
        <v/>
      </c>
      <c r="K170" s="11" t="str">
        <f t="shared" si="23"/>
        <v/>
      </c>
      <c r="L170" s="11" t="str">
        <f>IF('Prax Math 5733'!B170="","",'SAT M to CBEST M'!$A$2+'SAT M to CBEST M'!$B$2*E170)</f>
        <v/>
      </c>
      <c r="M170" s="11" t="str">
        <f>IF('Prax Math 5733'!B170="","", IF(L170&lt;20, 20, IF(L170&gt;80, 80, L170)))</f>
        <v/>
      </c>
    </row>
    <row r="171" spans="1:13" x14ac:dyDescent="0.25">
      <c r="A171" s="11">
        <v>170</v>
      </c>
      <c r="B171" s="30"/>
      <c r="C171" s="25" t="str">
        <f t="shared" si="16"/>
        <v/>
      </c>
      <c r="D171" s="25" t="str">
        <f t="shared" si="20"/>
        <v/>
      </c>
      <c r="E171" s="11" t="str">
        <f>IF('Prax Math 5733'!B171="","",IF('Prax Math 5733'!D171&lt;'ACT M to SAT M'!$A$2,'ACT M to SAT M'!$B$2,IF('Prax Math 5733'!D171&gt;'ACT M to SAT M'!A$28,'ACT M to SAT M'!B$28,VLOOKUP(D171,'ACT M to SAT M'!A:B,2,FALSE))))</f>
        <v/>
      </c>
      <c r="F171" s="11" t="str">
        <f t="shared" si="17"/>
        <v/>
      </c>
      <c r="G171" s="11" t="str">
        <f t="shared" si="21"/>
        <v/>
      </c>
      <c r="H171" s="11" t="str">
        <f t="shared" si="18"/>
        <v/>
      </c>
      <c r="I171" s="11" t="str">
        <f t="shared" si="22"/>
        <v/>
      </c>
      <c r="J171" s="11" t="str">
        <f t="shared" si="19"/>
        <v/>
      </c>
      <c r="K171" s="11" t="str">
        <f t="shared" si="23"/>
        <v/>
      </c>
      <c r="L171" s="11" t="str">
        <f>IF('Prax Math 5733'!B171="","",'SAT M to CBEST M'!$A$2+'SAT M to CBEST M'!$B$2*E171)</f>
        <v/>
      </c>
      <c r="M171" s="11" t="str">
        <f>IF('Prax Math 5733'!B171="","", IF(L171&lt;20, 20, IF(L171&gt;80, 80, L171)))</f>
        <v/>
      </c>
    </row>
    <row r="172" spans="1:13" x14ac:dyDescent="0.25">
      <c r="A172" s="11">
        <v>171</v>
      </c>
      <c r="B172" s="30"/>
      <c r="C172" s="25" t="str">
        <f t="shared" si="16"/>
        <v/>
      </c>
      <c r="D172" s="25" t="str">
        <f t="shared" si="20"/>
        <v/>
      </c>
      <c r="E172" s="11" t="str">
        <f>IF('Prax Math 5733'!B172="","",IF('Prax Math 5733'!D172&lt;'ACT M to SAT M'!$A$2,'ACT M to SAT M'!$B$2,IF('Prax Math 5733'!D172&gt;'ACT M to SAT M'!A$28,'ACT M to SAT M'!B$28,VLOOKUP(D172,'ACT M to SAT M'!A:B,2,FALSE))))</f>
        <v/>
      </c>
      <c r="F172" s="11" t="str">
        <f t="shared" si="17"/>
        <v/>
      </c>
      <c r="G172" s="11" t="str">
        <f t="shared" si="21"/>
        <v/>
      </c>
      <c r="H172" s="11" t="str">
        <f t="shared" si="18"/>
        <v/>
      </c>
      <c r="I172" s="11" t="str">
        <f t="shared" si="22"/>
        <v/>
      </c>
      <c r="J172" s="11" t="str">
        <f t="shared" si="19"/>
        <v/>
      </c>
      <c r="K172" s="11" t="str">
        <f t="shared" si="23"/>
        <v/>
      </c>
      <c r="L172" s="11" t="str">
        <f>IF('Prax Math 5733'!B172="","",'SAT M to CBEST M'!$A$2+'SAT M to CBEST M'!$B$2*E172)</f>
        <v/>
      </c>
      <c r="M172" s="11" t="str">
        <f>IF('Prax Math 5733'!B172="","", IF(L172&lt;20, 20, IF(L172&gt;80, 80, L172)))</f>
        <v/>
      </c>
    </row>
    <row r="173" spans="1:13" x14ac:dyDescent="0.25">
      <c r="A173" s="11">
        <v>172</v>
      </c>
      <c r="B173" s="30"/>
      <c r="C173" s="25" t="str">
        <f t="shared" si="16"/>
        <v/>
      </c>
      <c r="D173" s="25" t="str">
        <f t="shared" si="20"/>
        <v/>
      </c>
      <c r="E173" s="11" t="str">
        <f>IF('Prax Math 5733'!B173="","",IF('Prax Math 5733'!D173&lt;'ACT M to SAT M'!$A$2,'ACT M to SAT M'!$B$2,IF('Prax Math 5733'!D173&gt;'ACT M to SAT M'!A$28,'ACT M to SAT M'!B$28,VLOOKUP(D173,'ACT M to SAT M'!A:B,2,FALSE))))</f>
        <v/>
      </c>
      <c r="F173" s="11" t="str">
        <f t="shared" si="17"/>
        <v/>
      </c>
      <c r="G173" s="11" t="str">
        <f t="shared" si="21"/>
        <v/>
      </c>
      <c r="H173" s="11" t="str">
        <f t="shared" si="18"/>
        <v/>
      </c>
      <c r="I173" s="11" t="str">
        <f t="shared" si="22"/>
        <v/>
      </c>
      <c r="J173" s="11" t="str">
        <f t="shared" si="19"/>
        <v/>
      </c>
      <c r="K173" s="11" t="str">
        <f t="shared" si="23"/>
        <v/>
      </c>
      <c r="L173" s="11" t="str">
        <f>IF('Prax Math 5733'!B173="","",'SAT M to CBEST M'!$A$2+'SAT M to CBEST M'!$B$2*E173)</f>
        <v/>
      </c>
      <c r="M173" s="11" t="str">
        <f>IF('Prax Math 5733'!B173="","", IF(L173&lt;20, 20, IF(L173&gt;80, 80, L173)))</f>
        <v/>
      </c>
    </row>
    <row r="174" spans="1:13" x14ac:dyDescent="0.25">
      <c r="A174" s="11">
        <v>173</v>
      </c>
      <c r="B174" s="30"/>
      <c r="C174" s="25" t="str">
        <f t="shared" si="16"/>
        <v/>
      </c>
      <c r="D174" s="25" t="str">
        <f t="shared" si="20"/>
        <v/>
      </c>
      <c r="E174" s="11" t="str">
        <f>IF('Prax Math 5733'!B174="","",IF('Prax Math 5733'!D174&lt;'ACT M to SAT M'!$A$2,'ACT M to SAT M'!$B$2,IF('Prax Math 5733'!D174&gt;'ACT M to SAT M'!A$28,'ACT M to SAT M'!B$28,VLOOKUP(D174,'ACT M to SAT M'!A:B,2,FALSE))))</f>
        <v/>
      </c>
      <c r="F174" s="11" t="str">
        <f t="shared" si="17"/>
        <v/>
      </c>
      <c r="G174" s="11" t="str">
        <f t="shared" si="21"/>
        <v/>
      </c>
      <c r="H174" s="11" t="str">
        <f t="shared" si="18"/>
        <v/>
      </c>
      <c r="I174" s="11" t="str">
        <f t="shared" si="22"/>
        <v/>
      </c>
      <c r="J174" s="11" t="str">
        <f t="shared" si="19"/>
        <v/>
      </c>
      <c r="K174" s="11" t="str">
        <f t="shared" si="23"/>
        <v/>
      </c>
      <c r="L174" s="11" t="str">
        <f>IF('Prax Math 5733'!B174="","",'SAT M to CBEST M'!$A$2+'SAT M to CBEST M'!$B$2*E174)</f>
        <v/>
      </c>
      <c r="M174" s="11" t="str">
        <f>IF('Prax Math 5733'!B174="","", IF(L174&lt;20, 20, IF(L174&gt;80, 80, L174)))</f>
        <v/>
      </c>
    </row>
    <row r="175" spans="1:13" x14ac:dyDescent="0.25">
      <c r="A175" s="11">
        <v>174</v>
      </c>
      <c r="B175" s="30"/>
      <c r="C175" s="25" t="str">
        <f t="shared" si="16"/>
        <v/>
      </c>
      <c r="D175" s="25" t="str">
        <f t="shared" si="20"/>
        <v/>
      </c>
      <c r="E175" s="11" t="str">
        <f>IF('Prax Math 5733'!B175="","",IF('Prax Math 5733'!D175&lt;'ACT M to SAT M'!$A$2,'ACT M to SAT M'!$B$2,IF('Prax Math 5733'!D175&gt;'ACT M to SAT M'!A$28,'ACT M to SAT M'!B$28,VLOOKUP(D175,'ACT M to SAT M'!A:B,2,FALSE))))</f>
        <v/>
      </c>
      <c r="F175" s="11" t="str">
        <f t="shared" si="17"/>
        <v/>
      </c>
      <c r="G175" s="11" t="str">
        <f t="shared" si="21"/>
        <v/>
      </c>
      <c r="H175" s="11" t="str">
        <f t="shared" si="18"/>
        <v/>
      </c>
      <c r="I175" s="11" t="str">
        <f t="shared" si="22"/>
        <v/>
      </c>
      <c r="J175" s="11" t="str">
        <f t="shared" si="19"/>
        <v/>
      </c>
      <c r="K175" s="11" t="str">
        <f t="shared" si="23"/>
        <v/>
      </c>
      <c r="L175" s="11" t="str">
        <f>IF('Prax Math 5733'!B175="","",'SAT M to CBEST M'!$A$2+'SAT M to CBEST M'!$B$2*E175)</f>
        <v/>
      </c>
      <c r="M175" s="11" t="str">
        <f>IF('Prax Math 5733'!B175="","", IF(L175&lt;20, 20, IF(L175&gt;80, 80, L175)))</f>
        <v/>
      </c>
    </row>
    <row r="176" spans="1:13" x14ac:dyDescent="0.25">
      <c r="A176" s="11">
        <v>175</v>
      </c>
      <c r="B176" s="30"/>
      <c r="C176" s="25" t="str">
        <f t="shared" si="16"/>
        <v/>
      </c>
      <c r="D176" s="25" t="str">
        <f t="shared" si="20"/>
        <v/>
      </c>
      <c r="E176" s="11" t="str">
        <f>IF('Prax Math 5733'!B176="","",IF('Prax Math 5733'!D176&lt;'ACT M to SAT M'!$A$2,'ACT M to SAT M'!$B$2,IF('Prax Math 5733'!D176&gt;'ACT M to SAT M'!A$28,'ACT M to SAT M'!B$28,VLOOKUP(D176,'ACT M to SAT M'!A:B,2,FALSE))))</f>
        <v/>
      </c>
      <c r="F176" s="11" t="str">
        <f t="shared" si="17"/>
        <v/>
      </c>
      <c r="G176" s="11" t="str">
        <f t="shared" si="21"/>
        <v/>
      </c>
      <c r="H176" s="11" t="str">
        <f t="shared" si="18"/>
        <v/>
      </c>
      <c r="I176" s="11" t="str">
        <f t="shared" si="22"/>
        <v/>
      </c>
      <c r="J176" s="11" t="str">
        <f t="shared" si="19"/>
        <v/>
      </c>
      <c r="K176" s="11" t="str">
        <f t="shared" si="23"/>
        <v/>
      </c>
      <c r="L176" s="11" t="str">
        <f>IF('Prax Math 5733'!B176="","",'SAT M to CBEST M'!$A$2+'SAT M to CBEST M'!$B$2*E176)</f>
        <v/>
      </c>
      <c r="M176" s="11" t="str">
        <f>IF('Prax Math 5733'!B176="","", IF(L176&lt;20, 20, IF(L176&gt;80, 80, L176)))</f>
        <v/>
      </c>
    </row>
    <row r="177" spans="1:13" x14ac:dyDescent="0.25">
      <c r="A177" s="11">
        <v>176</v>
      </c>
      <c r="B177" s="30"/>
      <c r="C177" s="25" t="str">
        <f t="shared" si="16"/>
        <v/>
      </c>
      <c r="D177" s="25" t="str">
        <f t="shared" si="20"/>
        <v/>
      </c>
      <c r="E177" s="11" t="str">
        <f>IF('Prax Math 5733'!B177="","",IF('Prax Math 5733'!D177&lt;'ACT M to SAT M'!$A$2,'ACT M to SAT M'!$B$2,IF('Prax Math 5733'!D177&gt;'ACT M to SAT M'!A$28,'ACT M to SAT M'!B$28,VLOOKUP(D177,'ACT M to SAT M'!A:B,2,FALSE))))</f>
        <v/>
      </c>
      <c r="F177" s="11" t="str">
        <f t="shared" si="17"/>
        <v/>
      </c>
      <c r="G177" s="11" t="str">
        <f t="shared" si="21"/>
        <v/>
      </c>
      <c r="H177" s="11" t="str">
        <f t="shared" si="18"/>
        <v/>
      </c>
      <c r="I177" s="11" t="str">
        <f t="shared" si="22"/>
        <v/>
      </c>
      <c r="J177" s="11" t="str">
        <f t="shared" si="19"/>
        <v/>
      </c>
      <c r="K177" s="11" t="str">
        <f t="shared" si="23"/>
        <v/>
      </c>
      <c r="L177" s="11" t="str">
        <f>IF('Prax Math 5733'!B177="","",'SAT M to CBEST M'!$A$2+'SAT M to CBEST M'!$B$2*E177)</f>
        <v/>
      </c>
      <c r="M177" s="11" t="str">
        <f>IF('Prax Math 5733'!B177="","", IF(L177&lt;20, 20, IF(L177&gt;80, 80, L177)))</f>
        <v/>
      </c>
    </row>
    <row r="178" spans="1:13" x14ac:dyDescent="0.25">
      <c r="A178" s="11">
        <v>177</v>
      </c>
      <c r="B178" s="30"/>
      <c r="C178" s="25" t="str">
        <f t="shared" si="16"/>
        <v/>
      </c>
      <c r="D178" s="25" t="str">
        <f t="shared" si="20"/>
        <v/>
      </c>
      <c r="E178" s="11" t="str">
        <f>IF('Prax Math 5733'!B178="","",IF('Prax Math 5733'!D178&lt;'ACT M to SAT M'!$A$2,'ACT M to SAT M'!$B$2,IF('Prax Math 5733'!D178&gt;'ACT M to SAT M'!A$28,'ACT M to SAT M'!B$28,VLOOKUP(D178,'ACT M to SAT M'!A:B,2,FALSE))))</f>
        <v/>
      </c>
      <c r="F178" s="11" t="str">
        <f t="shared" si="17"/>
        <v/>
      </c>
      <c r="G178" s="11" t="str">
        <f t="shared" si="21"/>
        <v/>
      </c>
      <c r="H178" s="11" t="str">
        <f t="shared" si="18"/>
        <v/>
      </c>
      <c r="I178" s="11" t="str">
        <f t="shared" si="22"/>
        <v/>
      </c>
      <c r="J178" s="11" t="str">
        <f t="shared" si="19"/>
        <v/>
      </c>
      <c r="K178" s="11" t="str">
        <f t="shared" si="23"/>
        <v/>
      </c>
      <c r="L178" s="11" t="str">
        <f>IF('Prax Math 5733'!B178="","",'SAT M to CBEST M'!$A$2+'SAT M to CBEST M'!$B$2*E178)</f>
        <v/>
      </c>
      <c r="M178" s="11" t="str">
        <f>IF('Prax Math 5733'!B178="","", IF(L178&lt;20, 20, IF(L178&gt;80, 80, L178)))</f>
        <v/>
      </c>
    </row>
    <row r="179" spans="1:13" x14ac:dyDescent="0.25">
      <c r="A179" s="11">
        <v>178</v>
      </c>
      <c r="B179" s="30"/>
      <c r="C179" s="25" t="str">
        <f t="shared" si="16"/>
        <v/>
      </c>
      <c r="D179" s="25" t="str">
        <f t="shared" si="20"/>
        <v/>
      </c>
      <c r="E179" s="11" t="str">
        <f>IF('Prax Math 5733'!B179="","",IF('Prax Math 5733'!D179&lt;'ACT M to SAT M'!$A$2,'ACT M to SAT M'!$B$2,IF('Prax Math 5733'!D179&gt;'ACT M to SAT M'!A$28,'ACT M to SAT M'!B$28,VLOOKUP(D179,'ACT M to SAT M'!A:B,2,FALSE))))</f>
        <v/>
      </c>
      <c r="F179" s="11" t="str">
        <f t="shared" si="17"/>
        <v/>
      </c>
      <c r="G179" s="11" t="str">
        <f t="shared" si="21"/>
        <v/>
      </c>
      <c r="H179" s="11" t="str">
        <f t="shared" si="18"/>
        <v/>
      </c>
      <c r="I179" s="11" t="str">
        <f t="shared" si="22"/>
        <v/>
      </c>
      <c r="J179" s="11" t="str">
        <f t="shared" si="19"/>
        <v/>
      </c>
      <c r="K179" s="11" t="str">
        <f t="shared" si="23"/>
        <v/>
      </c>
      <c r="L179" s="11" t="str">
        <f>IF('Prax Math 5733'!B179="","",'SAT M to CBEST M'!$A$2+'SAT M to CBEST M'!$B$2*E179)</f>
        <v/>
      </c>
      <c r="M179" s="11" t="str">
        <f>IF('Prax Math 5733'!B179="","", IF(L179&lt;20, 20, IF(L179&gt;80, 80, L179)))</f>
        <v/>
      </c>
    </row>
    <row r="180" spans="1:13" x14ac:dyDescent="0.25">
      <c r="A180" s="11">
        <v>179</v>
      </c>
      <c r="B180" s="30"/>
      <c r="C180" s="25" t="str">
        <f t="shared" si="16"/>
        <v/>
      </c>
      <c r="D180" s="25" t="str">
        <f t="shared" si="20"/>
        <v/>
      </c>
      <c r="E180" s="11" t="str">
        <f>IF('Prax Math 5733'!B180="","",IF('Prax Math 5733'!D180&lt;'ACT M to SAT M'!$A$2,'ACT M to SAT M'!$B$2,IF('Prax Math 5733'!D180&gt;'ACT M to SAT M'!A$28,'ACT M to SAT M'!B$28,VLOOKUP(D180,'ACT M to SAT M'!A:B,2,FALSE))))</f>
        <v/>
      </c>
      <c r="F180" s="11" t="str">
        <f t="shared" si="17"/>
        <v/>
      </c>
      <c r="G180" s="11" t="str">
        <f t="shared" si="21"/>
        <v/>
      </c>
      <c r="H180" s="11" t="str">
        <f t="shared" si="18"/>
        <v/>
      </c>
      <c r="I180" s="11" t="str">
        <f t="shared" si="22"/>
        <v/>
      </c>
      <c r="J180" s="11" t="str">
        <f t="shared" si="19"/>
        <v/>
      </c>
      <c r="K180" s="11" t="str">
        <f t="shared" si="23"/>
        <v/>
      </c>
      <c r="L180" s="11" t="str">
        <f>IF('Prax Math 5733'!B180="","",'SAT M to CBEST M'!$A$2+'SAT M to CBEST M'!$B$2*E180)</f>
        <v/>
      </c>
      <c r="M180" s="11" t="str">
        <f>IF('Prax Math 5733'!B180="","", IF(L180&lt;20, 20, IF(L180&gt;80, 80, L180)))</f>
        <v/>
      </c>
    </row>
    <row r="181" spans="1:13" x14ac:dyDescent="0.25">
      <c r="A181" s="11">
        <v>180</v>
      </c>
      <c r="B181" s="30"/>
      <c r="C181" s="25" t="str">
        <f t="shared" si="16"/>
        <v/>
      </c>
      <c r="D181" s="25" t="str">
        <f t="shared" si="20"/>
        <v/>
      </c>
      <c r="E181" s="11" t="str">
        <f>IF('Prax Math 5733'!B181="","",IF('Prax Math 5733'!D181&lt;'ACT M to SAT M'!$A$2,'ACT M to SAT M'!$B$2,IF('Prax Math 5733'!D181&gt;'ACT M to SAT M'!A$28,'ACT M to SAT M'!B$28,VLOOKUP(D181,'ACT M to SAT M'!A:B,2,FALSE))))</f>
        <v/>
      </c>
      <c r="F181" s="11" t="str">
        <f t="shared" si="17"/>
        <v/>
      </c>
      <c r="G181" s="11" t="str">
        <f t="shared" si="21"/>
        <v/>
      </c>
      <c r="H181" s="11" t="str">
        <f t="shared" si="18"/>
        <v/>
      </c>
      <c r="I181" s="11" t="str">
        <f t="shared" si="22"/>
        <v/>
      </c>
      <c r="J181" s="11" t="str">
        <f t="shared" si="19"/>
        <v/>
      </c>
      <c r="K181" s="11" t="str">
        <f t="shared" si="23"/>
        <v/>
      </c>
      <c r="L181" s="11" t="str">
        <f>IF('Prax Math 5733'!B181="","",'SAT M to CBEST M'!$A$2+'SAT M to CBEST M'!$B$2*E181)</f>
        <v/>
      </c>
      <c r="M181" s="11" t="str">
        <f>IF('Prax Math 5733'!B181="","", IF(L181&lt;20, 20, IF(L181&gt;80, 80, L181)))</f>
        <v/>
      </c>
    </row>
    <row r="182" spans="1:13" x14ac:dyDescent="0.25">
      <c r="A182" s="11">
        <v>181</v>
      </c>
      <c r="B182" s="30"/>
      <c r="C182" s="25" t="str">
        <f t="shared" si="16"/>
        <v/>
      </c>
      <c r="D182" s="25" t="str">
        <f t="shared" si="20"/>
        <v/>
      </c>
      <c r="E182" s="11" t="str">
        <f>IF('Prax Math 5733'!B182="","",IF('Prax Math 5733'!D182&lt;'ACT M to SAT M'!$A$2,'ACT M to SAT M'!$B$2,IF('Prax Math 5733'!D182&gt;'ACT M to SAT M'!A$28,'ACT M to SAT M'!B$28,VLOOKUP(D182,'ACT M to SAT M'!A:B,2,FALSE))))</f>
        <v/>
      </c>
      <c r="F182" s="11" t="str">
        <f t="shared" si="17"/>
        <v/>
      </c>
      <c r="G182" s="11" t="str">
        <f t="shared" si="21"/>
        <v/>
      </c>
      <c r="H182" s="11" t="str">
        <f t="shared" si="18"/>
        <v/>
      </c>
      <c r="I182" s="11" t="str">
        <f t="shared" si="22"/>
        <v/>
      </c>
      <c r="J182" s="11" t="str">
        <f t="shared" si="19"/>
        <v/>
      </c>
      <c r="K182" s="11" t="str">
        <f t="shared" si="23"/>
        <v/>
      </c>
      <c r="L182" s="11" t="str">
        <f>IF('Prax Math 5733'!B182="","",'SAT M to CBEST M'!$A$2+'SAT M to CBEST M'!$B$2*E182)</f>
        <v/>
      </c>
      <c r="M182" s="11" t="str">
        <f>IF('Prax Math 5733'!B182="","", IF(L182&lt;20, 20, IF(L182&gt;80, 80, L182)))</f>
        <v/>
      </c>
    </row>
    <row r="183" spans="1:13" x14ac:dyDescent="0.25">
      <c r="A183" s="11">
        <v>182</v>
      </c>
      <c r="B183" s="30"/>
      <c r="C183" s="25" t="str">
        <f t="shared" si="16"/>
        <v/>
      </c>
      <c r="D183" s="25" t="str">
        <f t="shared" si="20"/>
        <v/>
      </c>
      <c r="E183" s="11" t="str">
        <f>IF('Prax Math 5733'!B183="","",IF('Prax Math 5733'!D183&lt;'ACT M to SAT M'!$A$2,'ACT M to SAT M'!$B$2,IF('Prax Math 5733'!D183&gt;'ACT M to SAT M'!A$28,'ACT M to SAT M'!B$28,VLOOKUP(D183,'ACT M to SAT M'!A:B,2,FALSE))))</f>
        <v/>
      </c>
      <c r="F183" s="11" t="str">
        <f t="shared" si="17"/>
        <v/>
      </c>
      <c r="G183" s="11" t="str">
        <f t="shared" si="21"/>
        <v/>
      </c>
      <c r="H183" s="11" t="str">
        <f t="shared" si="18"/>
        <v/>
      </c>
      <c r="I183" s="11" t="str">
        <f t="shared" si="22"/>
        <v/>
      </c>
      <c r="J183" s="11" t="str">
        <f t="shared" si="19"/>
        <v/>
      </c>
      <c r="K183" s="11" t="str">
        <f t="shared" si="23"/>
        <v/>
      </c>
      <c r="L183" s="11" t="str">
        <f>IF('Prax Math 5733'!B183="","",'SAT M to CBEST M'!$A$2+'SAT M to CBEST M'!$B$2*E183)</f>
        <v/>
      </c>
      <c r="M183" s="11" t="str">
        <f>IF('Prax Math 5733'!B183="","", IF(L183&lt;20, 20, IF(L183&gt;80, 80, L183)))</f>
        <v/>
      </c>
    </row>
    <row r="184" spans="1:13" x14ac:dyDescent="0.25">
      <c r="A184" s="11">
        <v>183</v>
      </c>
      <c r="B184" s="30"/>
      <c r="C184" s="25" t="str">
        <f t="shared" si="16"/>
        <v/>
      </c>
      <c r="D184" s="25" t="str">
        <f t="shared" si="20"/>
        <v/>
      </c>
      <c r="E184" s="11" t="str">
        <f>IF('Prax Math 5733'!B184="","",IF('Prax Math 5733'!D184&lt;'ACT M to SAT M'!$A$2,'ACT M to SAT M'!$B$2,IF('Prax Math 5733'!D184&gt;'ACT M to SAT M'!A$28,'ACT M to SAT M'!B$28,VLOOKUP(D184,'ACT M to SAT M'!A:B,2,FALSE))))</f>
        <v/>
      </c>
      <c r="F184" s="11" t="str">
        <f t="shared" si="17"/>
        <v/>
      </c>
      <c r="G184" s="11" t="str">
        <f t="shared" si="21"/>
        <v/>
      </c>
      <c r="H184" s="11" t="str">
        <f t="shared" si="18"/>
        <v/>
      </c>
      <c r="I184" s="11" t="str">
        <f t="shared" si="22"/>
        <v/>
      </c>
      <c r="J184" s="11" t="str">
        <f t="shared" si="19"/>
        <v/>
      </c>
      <c r="K184" s="11" t="str">
        <f t="shared" si="23"/>
        <v/>
      </c>
      <c r="L184" s="11" t="str">
        <f>IF('Prax Math 5733'!B184="","",'SAT M to CBEST M'!$A$2+'SAT M to CBEST M'!$B$2*E184)</f>
        <v/>
      </c>
      <c r="M184" s="11" t="str">
        <f>IF('Prax Math 5733'!B184="","", IF(L184&lt;20, 20, IF(L184&gt;80, 80, L184)))</f>
        <v/>
      </c>
    </row>
    <row r="185" spans="1:13" x14ac:dyDescent="0.25">
      <c r="A185" s="11">
        <v>184</v>
      </c>
      <c r="B185" s="30"/>
      <c r="C185" s="25" t="str">
        <f t="shared" si="16"/>
        <v/>
      </c>
      <c r="D185" s="25" t="str">
        <f t="shared" si="20"/>
        <v/>
      </c>
      <c r="E185" s="11" t="str">
        <f>IF('Prax Math 5733'!B185="","",IF('Prax Math 5733'!D185&lt;'ACT M to SAT M'!$A$2,'ACT M to SAT M'!$B$2,IF('Prax Math 5733'!D185&gt;'ACT M to SAT M'!A$28,'ACT M to SAT M'!B$28,VLOOKUP(D185,'ACT M to SAT M'!A:B,2,FALSE))))</f>
        <v/>
      </c>
      <c r="F185" s="11" t="str">
        <f t="shared" si="17"/>
        <v/>
      </c>
      <c r="G185" s="11" t="str">
        <f t="shared" si="21"/>
        <v/>
      </c>
      <c r="H185" s="11" t="str">
        <f t="shared" si="18"/>
        <v/>
      </c>
      <c r="I185" s="11" t="str">
        <f t="shared" si="22"/>
        <v/>
      </c>
      <c r="J185" s="11" t="str">
        <f t="shared" si="19"/>
        <v/>
      </c>
      <c r="K185" s="11" t="str">
        <f t="shared" si="23"/>
        <v/>
      </c>
      <c r="L185" s="11" t="str">
        <f>IF('Prax Math 5733'!B185="","",'SAT M to CBEST M'!$A$2+'SAT M to CBEST M'!$B$2*E185)</f>
        <v/>
      </c>
      <c r="M185" s="11" t="str">
        <f>IF('Prax Math 5733'!B185="","", IF(L185&lt;20, 20, IF(L185&gt;80, 80, L185)))</f>
        <v/>
      </c>
    </row>
    <row r="186" spans="1:13" x14ac:dyDescent="0.25">
      <c r="A186" s="11">
        <v>185</v>
      </c>
      <c r="B186" s="30"/>
      <c r="C186" s="25" t="str">
        <f t="shared" si="16"/>
        <v/>
      </c>
      <c r="D186" s="25" t="str">
        <f t="shared" si="20"/>
        <v/>
      </c>
      <c r="E186" s="11" t="str">
        <f>IF('Prax Math 5733'!B186="","",IF('Prax Math 5733'!D186&lt;'ACT M to SAT M'!$A$2,'ACT M to SAT M'!$B$2,IF('Prax Math 5733'!D186&gt;'ACT M to SAT M'!A$28,'ACT M to SAT M'!B$28,VLOOKUP(D186,'ACT M to SAT M'!A:B,2,FALSE))))</f>
        <v/>
      </c>
      <c r="F186" s="11" t="str">
        <f t="shared" si="17"/>
        <v/>
      </c>
      <c r="G186" s="11" t="str">
        <f t="shared" si="21"/>
        <v/>
      </c>
      <c r="H186" s="11" t="str">
        <f t="shared" si="18"/>
        <v/>
      </c>
      <c r="I186" s="11" t="str">
        <f t="shared" si="22"/>
        <v/>
      </c>
      <c r="J186" s="11" t="str">
        <f t="shared" si="19"/>
        <v/>
      </c>
      <c r="K186" s="11" t="str">
        <f t="shared" si="23"/>
        <v/>
      </c>
      <c r="L186" s="11" t="str">
        <f>IF('Prax Math 5733'!B186="","",'SAT M to CBEST M'!$A$2+'SAT M to CBEST M'!$B$2*E186)</f>
        <v/>
      </c>
      <c r="M186" s="11" t="str">
        <f>IF('Prax Math 5733'!B186="","", IF(L186&lt;20, 20, IF(L186&gt;80, 80, L186)))</f>
        <v/>
      </c>
    </row>
    <row r="187" spans="1:13" x14ac:dyDescent="0.25">
      <c r="A187" s="11">
        <v>186</v>
      </c>
      <c r="B187" s="30"/>
      <c r="C187" s="25" t="str">
        <f t="shared" si="16"/>
        <v/>
      </c>
      <c r="D187" s="25" t="str">
        <f t="shared" si="20"/>
        <v/>
      </c>
      <c r="E187" s="11" t="str">
        <f>IF('Prax Math 5733'!B187="","",IF('Prax Math 5733'!D187&lt;'ACT M to SAT M'!$A$2,'ACT M to SAT M'!$B$2,IF('Prax Math 5733'!D187&gt;'ACT M to SAT M'!A$28,'ACT M to SAT M'!B$28,VLOOKUP(D187,'ACT M to SAT M'!A:B,2,FALSE))))</f>
        <v/>
      </c>
      <c r="F187" s="11" t="str">
        <f t="shared" si="17"/>
        <v/>
      </c>
      <c r="G187" s="11" t="str">
        <f t="shared" si="21"/>
        <v/>
      </c>
      <c r="H187" s="11" t="str">
        <f t="shared" si="18"/>
        <v/>
      </c>
      <c r="I187" s="11" t="str">
        <f t="shared" si="22"/>
        <v/>
      </c>
      <c r="J187" s="11" t="str">
        <f t="shared" si="19"/>
        <v/>
      </c>
      <c r="K187" s="11" t="str">
        <f t="shared" si="23"/>
        <v/>
      </c>
      <c r="L187" s="11" t="str">
        <f>IF('Prax Math 5733'!B187="","",'SAT M to CBEST M'!$A$2+'SAT M to CBEST M'!$B$2*E187)</f>
        <v/>
      </c>
      <c r="M187" s="11" t="str">
        <f>IF('Prax Math 5733'!B187="","", IF(L187&lt;20, 20, IF(L187&gt;80, 80, L187)))</f>
        <v/>
      </c>
    </row>
    <row r="188" spans="1:13" x14ac:dyDescent="0.25">
      <c r="A188" s="11">
        <v>187</v>
      </c>
      <c r="B188" s="30"/>
      <c r="C188" s="25" t="str">
        <f t="shared" si="16"/>
        <v/>
      </c>
      <c r="D188" s="25" t="str">
        <f t="shared" si="20"/>
        <v/>
      </c>
      <c r="E188" s="11" t="str">
        <f>IF('Prax Math 5733'!B188="","",IF('Prax Math 5733'!D188&lt;'ACT M to SAT M'!$A$2,'ACT M to SAT M'!$B$2,IF('Prax Math 5733'!D188&gt;'ACT M to SAT M'!A$28,'ACT M to SAT M'!B$28,VLOOKUP(D188,'ACT M to SAT M'!A:B,2,FALSE))))</f>
        <v/>
      </c>
      <c r="F188" s="11" t="str">
        <f t="shared" si="17"/>
        <v/>
      </c>
      <c r="G188" s="11" t="str">
        <f t="shared" si="21"/>
        <v/>
      </c>
      <c r="H188" s="11" t="str">
        <f t="shared" si="18"/>
        <v/>
      </c>
      <c r="I188" s="11" t="str">
        <f t="shared" si="22"/>
        <v/>
      </c>
      <c r="J188" s="11" t="str">
        <f t="shared" si="19"/>
        <v/>
      </c>
      <c r="K188" s="11" t="str">
        <f t="shared" si="23"/>
        <v/>
      </c>
      <c r="L188" s="11" t="str">
        <f>IF('Prax Math 5733'!B188="","",'SAT M to CBEST M'!$A$2+'SAT M to CBEST M'!$B$2*E188)</f>
        <v/>
      </c>
      <c r="M188" s="11" t="str">
        <f>IF('Prax Math 5733'!B188="","", IF(L188&lt;20, 20, IF(L188&gt;80, 80, L188)))</f>
        <v/>
      </c>
    </row>
    <row r="189" spans="1:13" x14ac:dyDescent="0.25">
      <c r="A189" s="11">
        <v>188</v>
      </c>
      <c r="B189" s="30"/>
      <c r="C189" s="25" t="str">
        <f t="shared" si="16"/>
        <v/>
      </c>
      <c r="D189" s="25" t="str">
        <f t="shared" si="20"/>
        <v/>
      </c>
      <c r="E189" s="11" t="str">
        <f>IF('Prax Math 5733'!B189="","",IF('Prax Math 5733'!D189&lt;'ACT M to SAT M'!$A$2,'ACT M to SAT M'!$B$2,IF('Prax Math 5733'!D189&gt;'ACT M to SAT M'!A$28,'ACT M to SAT M'!B$28,VLOOKUP(D189,'ACT M to SAT M'!A:B,2,FALSE))))</f>
        <v/>
      </c>
      <c r="F189" s="11" t="str">
        <f t="shared" si="17"/>
        <v/>
      </c>
      <c r="G189" s="11" t="str">
        <f t="shared" si="21"/>
        <v/>
      </c>
      <c r="H189" s="11" t="str">
        <f t="shared" si="18"/>
        <v/>
      </c>
      <c r="I189" s="11" t="str">
        <f t="shared" si="22"/>
        <v/>
      </c>
      <c r="J189" s="11" t="str">
        <f t="shared" si="19"/>
        <v/>
      </c>
      <c r="K189" s="11" t="str">
        <f t="shared" si="23"/>
        <v/>
      </c>
      <c r="L189" s="11" t="str">
        <f>IF('Prax Math 5733'!B189="","",'SAT M to CBEST M'!$A$2+'SAT M to CBEST M'!$B$2*E189)</f>
        <v/>
      </c>
      <c r="M189" s="11" t="str">
        <f>IF('Prax Math 5733'!B189="","", IF(L189&lt;20, 20, IF(L189&gt;80, 80, L189)))</f>
        <v/>
      </c>
    </row>
    <row r="190" spans="1:13" x14ac:dyDescent="0.25">
      <c r="A190" s="11">
        <v>189</v>
      </c>
      <c r="B190" s="30"/>
      <c r="C190" s="25" t="str">
        <f t="shared" si="16"/>
        <v/>
      </c>
      <c r="D190" s="25" t="str">
        <f t="shared" si="20"/>
        <v/>
      </c>
      <c r="E190" s="11" t="str">
        <f>IF('Prax Math 5733'!B190="","",IF('Prax Math 5733'!D190&lt;'ACT M to SAT M'!$A$2,'ACT M to SAT M'!$B$2,IF('Prax Math 5733'!D190&gt;'ACT M to SAT M'!A$28,'ACT M to SAT M'!B$28,VLOOKUP(D190,'ACT M to SAT M'!A:B,2,FALSE))))</f>
        <v/>
      </c>
      <c r="F190" s="11" t="str">
        <f t="shared" si="17"/>
        <v/>
      </c>
      <c r="G190" s="11" t="str">
        <f t="shared" si="21"/>
        <v/>
      </c>
      <c r="H190" s="11" t="str">
        <f t="shared" si="18"/>
        <v/>
      </c>
      <c r="I190" s="11" t="str">
        <f t="shared" si="22"/>
        <v/>
      </c>
      <c r="J190" s="11" t="str">
        <f t="shared" si="19"/>
        <v/>
      </c>
      <c r="K190" s="11" t="str">
        <f t="shared" si="23"/>
        <v/>
      </c>
      <c r="L190" s="11" t="str">
        <f>IF('Prax Math 5733'!B190="","",'SAT M to CBEST M'!$A$2+'SAT M to CBEST M'!$B$2*E190)</f>
        <v/>
      </c>
      <c r="M190" s="11" t="str">
        <f>IF('Prax Math 5733'!B190="","", IF(L190&lt;20, 20, IF(L190&gt;80, 80, L190)))</f>
        <v/>
      </c>
    </row>
    <row r="191" spans="1:13" x14ac:dyDescent="0.25">
      <c r="A191" s="11">
        <v>190</v>
      </c>
      <c r="B191" s="30"/>
      <c r="C191" s="25" t="str">
        <f t="shared" si="16"/>
        <v/>
      </c>
      <c r="D191" s="25" t="str">
        <f t="shared" si="20"/>
        <v/>
      </c>
      <c r="E191" s="11" t="str">
        <f>IF('Prax Math 5733'!B191="","",IF('Prax Math 5733'!D191&lt;'ACT M to SAT M'!$A$2,'ACT M to SAT M'!$B$2,IF('Prax Math 5733'!D191&gt;'ACT M to SAT M'!A$28,'ACT M to SAT M'!B$28,VLOOKUP(D191,'ACT M to SAT M'!A:B,2,FALSE))))</f>
        <v/>
      </c>
      <c r="F191" s="11" t="str">
        <f t="shared" si="17"/>
        <v/>
      </c>
      <c r="G191" s="11" t="str">
        <f t="shared" si="21"/>
        <v/>
      </c>
      <c r="H191" s="11" t="str">
        <f t="shared" si="18"/>
        <v/>
      </c>
      <c r="I191" s="11" t="str">
        <f t="shared" si="22"/>
        <v/>
      </c>
      <c r="J191" s="11" t="str">
        <f t="shared" si="19"/>
        <v/>
      </c>
      <c r="K191" s="11" t="str">
        <f t="shared" si="23"/>
        <v/>
      </c>
      <c r="L191" s="11" t="str">
        <f>IF('Prax Math 5733'!B191="","",'SAT M to CBEST M'!$A$2+'SAT M to CBEST M'!$B$2*E191)</f>
        <v/>
      </c>
      <c r="M191" s="11" t="str">
        <f>IF('Prax Math 5733'!B191="","", IF(L191&lt;20, 20, IF(L191&gt;80, 80, L191)))</f>
        <v/>
      </c>
    </row>
    <row r="192" spans="1:13" x14ac:dyDescent="0.25">
      <c r="A192" s="11">
        <v>191</v>
      </c>
      <c r="B192" s="30"/>
      <c r="C192" s="25" t="str">
        <f t="shared" si="16"/>
        <v/>
      </c>
      <c r="D192" s="25" t="str">
        <f t="shared" si="20"/>
        <v/>
      </c>
      <c r="E192" s="11" t="str">
        <f>IF('Prax Math 5733'!B192="","",IF('Prax Math 5733'!D192&lt;'ACT M to SAT M'!$A$2,'ACT M to SAT M'!$B$2,IF('Prax Math 5733'!D192&gt;'ACT M to SAT M'!A$28,'ACT M to SAT M'!B$28,VLOOKUP(D192,'ACT M to SAT M'!A:B,2,FALSE))))</f>
        <v/>
      </c>
      <c r="F192" s="11" t="str">
        <f t="shared" si="17"/>
        <v/>
      </c>
      <c r="G192" s="11" t="str">
        <f t="shared" si="21"/>
        <v/>
      </c>
      <c r="H192" s="11" t="str">
        <f t="shared" si="18"/>
        <v/>
      </c>
      <c r="I192" s="11" t="str">
        <f t="shared" si="22"/>
        <v/>
      </c>
      <c r="J192" s="11" t="str">
        <f t="shared" si="19"/>
        <v/>
      </c>
      <c r="K192" s="11" t="str">
        <f t="shared" si="23"/>
        <v/>
      </c>
      <c r="L192" s="11" t="str">
        <f>IF('Prax Math 5733'!B192="","",'SAT M to CBEST M'!$A$2+'SAT M to CBEST M'!$B$2*E192)</f>
        <v/>
      </c>
      <c r="M192" s="11" t="str">
        <f>IF('Prax Math 5733'!B192="","", IF(L192&lt;20, 20, IF(L192&gt;80, 80, L192)))</f>
        <v/>
      </c>
    </row>
    <row r="193" spans="1:13" x14ac:dyDescent="0.25">
      <c r="A193" s="11">
        <v>192</v>
      </c>
      <c r="B193" s="30"/>
      <c r="C193" s="25" t="str">
        <f t="shared" si="16"/>
        <v/>
      </c>
      <c r="D193" s="25" t="str">
        <f t="shared" si="20"/>
        <v/>
      </c>
      <c r="E193" s="11" t="str">
        <f>IF('Prax Math 5733'!B193="","",IF('Prax Math 5733'!D193&lt;'ACT M to SAT M'!$A$2,'ACT M to SAT M'!$B$2,IF('Prax Math 5733'!D193&gt;'ACT M to SAT M'!A$28,'ACT M to SAT M'!B$28,VLOOKUP(D193,'ACT M to SAT M'!A:B,2,FALSE))))</f>
        <v/>
      </c>
      <c r="F193" s="11" t="str">
        <f t="shared" si="17"/>
        <v/>
      </c>
      <c r="G193" s="11" t="str">
        <f t="shared" si="21"/>
        <v/>
      </c>
      <c r="H193" s="11" t="str">
        <f t="shared" si="18"/>
        <v/>
      </c>
      <c r="I193" s="11" t="str">
        <f t="shared" si="22"/>
        <v/>
      </c>
      <c r="J193" s="11" t="str">
        <f t="shared" si="19"/>
        <v/>
      </c>
      <c r="K193" s="11" t="str">
        <f t="shared" si="23"/>
        <v/>
      </c>
      <c r="L193" s="11" t="str">
        <f>IF('Prax Math 5733'!B193="","",'SAT M to CBEST M'!$A$2+'SAT M to CBEST M'!$B$2*E193)</f>
        <v/>
      </c>
      <c r="M193" s="11" t="str">
        <f>IF('Prax Math 5733'!B193="","", IF(L193&lt;20, 20, IF(L193&gt;80, 80, L193)))</f>
        <v/>
      </c>
    </row>
    <row r="194" spans="1:13" x14ac:dyDescent="0.25">
      <c r="A194" s="11">
        <v>193</v>
      </c>
      <c r="B194" s="30"/>
      <c r="C194" s="25" t="str">
        <f t="shared" ref="C194:C257" si="24">IF(B194="","", interceptPCM5733toACTM + slopePCM5733toACTM*B194)</f>
        <v/>
      </c>
      <c r="D194" s="25" t="str">
        <f t="shared" si="20"/>
        <v/>
      </c>
      <c r="E194" s="11" t="str">
        <f>IF('Prax Math 5733'!B194="","",IF('Prax Math 5733'!D194&lt;'ACT M to SAT M'!$A$2,'ACT M to SAT M'!$B$2,IF('Prax Math 5733'!D194&gt;'ACT M to SAT M'!A$28,'ACT M to SAT M'!B$28,VLOOKUP(D194,'ACT M to SAT M'!A:B,2,FALSE))))</f>
        <v/>
      </c>
      <c r="F194" s="11" t="str">
        <f t="shared" ref="F194:F257" si="25">IF(B194="","",IF(D194&gt;=17, upperinterceptACTMtoPAAM201+D194*upperslopeACTMtoPAAM201, lowerinterceptACTMtoPAAM201+D194*lowerslopeACTMtoPAAM201))</f>
        <v/>
      </c>
      <c r="G194" s="11" t="str">
        <f t="shared" si="21"/>
        <v/>
      </c>
      <c r="H194" s="11" t="str">
        <f t="shared" ref="H194:H257" si="26">IF(B194="","",interceptACTMtoPCM5732+slopeACTMtoPCM5732*D194)</f>
        <v/>
      </c>
      <c r="I194" s="11" t="str">
        <f t="shared" si="22"/>
        <v/>
      </c>
      <c r="J194" s="11" t="str">
        <f t="shared" ref="J194:J257" si="27">IF(B194="","",IF(D194&gt;=16, upperinterceptACTMtoPAAM211+D194*upperslopeACTMtoPAAM211, lowerinterceptACTMtoPAAM211+D194*lowerslopeACTMtoPAAM211))</f>
        <v/>
      </c>
      <c r="K194" s="11" t="str">
        <f t="shared" si="23"/>
        <v/>
      </c>
      <c r="L194" s="11" t="str">
        <f>IF('Prax Math 5733'!B194="","",'SAT M to CBEST M'!$A$2+'SAT M to CBEST M'!$B$2*E194)</f>
        <v/>
      </c>
      <c r="M194" s="11" t="str">
        <f>IF('Prax Math 5733'!B194="","", IF(L194&lt;20, 20, IF(L194&gt;80, 80, L194)))</f>
        <v/>
      </c>
    </row>
    <row r="195" spans="1:13" x14ac:dyDescent="0.25">
      <c r="A195" s="11">
        <v>194</v>
      </c>
      <c r="B195" s="30"/>
      <c r="C195" s="25" t="str">
        <f t="shared" si="24"/>
        <v/>
      </c>
      <c r="D195" s="25" t="str">
        <f t="shared" ref="D195:D258" si="28">IF(B195="","",IF(C195&lt;1,1,IF(C195&gt;36,36,ROUND(C195,0))))</f>
        <v/>
      </c>
      <c r="E195" s="11" t="str">
        <f>IF('Prax Math 5733'!B195="","",IF('Prax Math 5733'!D195&lt;'ACT M to SAT M'!$A$2,'ACT M to SAT M'!$B$2,IF('Prax Math 5733'!D195&gt;'ACT M to SAT M'!A$28,'ACT M to SAT M'!B$28,VLOOKUP(D195,'ACT M to SAT M'!A:B,2,FALSE))))</f>
        <v/>
      </c>
      <c r="F195" s="11" t="str">
        <f t="shared" si="25"/>
        <v/>
      </c>
      <c r="G195" s="11" t="str">
        <f t="shared" ref="G195:G258" si="29">IF(B195="","", IF(F195&lt;100, 100, IF(F195&gt;300, 300, F195)))</f>
        <v/>
      </c>
      <c r="H195" s="11" t="str">
        <f t="shared" si="26"/>
        <v/>
      </c>
      <c r="I195" s="11" t="str">
        <f t="shared" ref="I195:I258" si="30">IF(B195="","", IF(H195&lt;100, 100, IF(H195&gt;200, 200, H195)))</f>
        <v/>
      </c>
      <c r="J195" s="11" t="str">
        <f t="shared" si="27"/>
        <v/>
      </c>
      <c r="K195" s="11" t="str">
        <f t="shared" ref="K195:K258" si="31">IF(B195="","", IF(J195&lt;100, 100, IF(J195&gt;300, 300, J195)))</f>
        <v/>
      </c>
      <c r="L195" s="11" t="str">
        <f>IF('Prax Math 5733'!B195="","",'SAT M to CBEST M'!$A$2+'SAT M to CBEST M'!$B$2*E195)</f>
        <v/>
      </c>
      <c r="M195" s="11" t="str">
        <f>IF('Prax Math 5733'!B195="","", IF(L195&lt;20, 20, IF(L195&gt;80, 80, L195)))</f>
        <v/>
      </c>
    </row>
    <row r="196" spans="1:13" x14ac:dyDescent="0.25">
      <c r="A196" s="11">
        <v>195</v>
      </c>
      <c r="B196" s="30"/>
      <c r="C196" s="25" t="str">
        <f t="shared" si="24"/>
        <v/>
      </c>
      <c r="D196" s="25" t="str">
        <f t="shared" si="28"/>
        <v/>
      </c>
      <c r="E196" s="11" t="str">
        <f>IF('Prax Math 5733'!B196="","",IF('Prax Math 5733'!D196&lt;'ACT M to SAT M'!$A$2,'ACT M to SAT M'!$B$2,IF('Prax Math 5733'!D196&gt;'ACT M to SAT M'!A$28,'ACT M to SAT M'!B$28,VLOOKUP(D196,'ACT M to SAT M'!A:B,2,FALSE))))</f>
        <v/>
      </c>
      <c r="F196" s="11" t="str">
        <f t="shared" si="25"/>
        <v/>
      </c>
      <c r="G196" s="11" t="str">
        <f t="shared" si="29"/>
        <v/>
      </c>
      <c r="H196" s="11" t="str">
        <f t="shared" si="26"/>
        <v/>
      </c>
      <c r="I196" s="11" t="str">
        <f t="shared" si="30"/>
        <v/>
      </c>
      <c r="J196" s="11" t="str">
        <f t="shared" si="27"/>
        <v/>
      </c>
      <c r="K196" s="11" t="str">
        <f t="shared" si="31"/>
        <v/>
      </c>
      <c r="L196" s="11" t="str">
        <f>IF('Prax Math 5733'!B196="","",'SAT M to CBEST M'!$A$2+'SAT M to CBEST M'!$B$2*E196)</f>
        <v/>
      </c>
      <c r="M196" s="11" t="str">
        <f>IF('Prax Math 5733'!B196="","", IF(L196&lt;20, 20, IF(L196&gt;80, 80, L196)))</f>
        <v/>
      </c>
    </row>
    <row r="197" spans="1:13" x14ac:dyDescent="0.25">
      <c r="A197" s="11">
        <v>196</v>
      </c>
      <c r="B197" s="30"/>
      <c r="C197" s="25" t="str">
        <f t="shared" si="24"/>
        <v/>
      </c>
      <c r="D197" s="25" t="str">
        <f t="shared" si="28"/>
        <v/>
      </c>
      <c r="E197" s="11" t="str">
        <f>IF('Prax Math 5733'!B197="","",IF('Prax Math 5733'!D197&lt;'ACT M to SAT M'!$A$2,'ACT M to SAT M'!$B$2,IF('Prax Math 5733'!D197&gt;'ACT M to SAT M'!A$28,'ACT M to SAT M'!B$28,VLOOKUP(D197,'ACT M to SAT M'!A:B,2,FALSE))))</f>
        <v/>
      </c>
      <c r="F197" s="11" t="str">
        <f t="shared" si="25"/>
        <v/>
      </c>
      <c r="G197" s="11" t="str">
        <f t="shared" si="29"/>
        <v/>
      </c>
      <c r="H197" s="11" t="str">
        <f t="shared" si="26"/>
        <v/>
      </c>
      <c r="I197" s="11" t="str">
        <f t="shared" si="30"/>
        <v/>
      </c>
      <c r="J197" s="11" t="str">
        <f t="shared" si="27"/>
        <v/>
      </c>
      <c r="K197" s="11" t="str">
        <f t="shared" si="31"/>
        <v/>
      </c>
      <c r="L197" s="11" t="str">
        <f>IF('Prax Math 5733'!B197="","",'SAT M to CBEST M'!$A$2+'SAT M to CBEST M'!$B$2*E197)</f>
        <v/>
      </c>
      <c r="M197" s="11" t="str">
        <f>IF('Prax Math 5733'!B197="","", IF(L197&lt;20, 20, IF(L197&gt;80, 80, L197)))</f>
        <v/>
      </c>
    </row>
    <row r="198" spans="1:13" x14ac:dyDescent="0.25">
      <c r="A198" s="11">
        <v>197</v>
      </c>
      <c r="B198" s="30"/>
      <c r="C198" s="25" t="str">
        <f t="shared" si="24"/>
        <v/>
      </c>
      <c r="D198" s="25" t="str">
        <f t="shared" si="28"/>
        <v/>
      </c>
      <c r="E198" s="11" t="str">
        <f>IF('Prax Math 5733'!B198="","",IF('Prax Math 5733'!D198&lt;'ACT M to SAT M'!$A$2,'ACT M to SAT M'!$B$2,IF('Prax Math 5733'!D198&gt;'ACT M to SAT M'!A$28,'ACT M to SAT M'!B$28,VLOOKUP(D198,'ACT M to SAT M'!A:B,2,FALSE))))</f>
        <v/>
      </c>
      <c r="F198" s="11" t="str">
        <f t="shared" si="25"/>
        <v/>
      </c>
      <c r="G198" s="11" t="str">
        <f t="shared" si="29"/>
        <v/>
      </c>
      <c r="H198" s="11" t="str">
        <f t="shared" si="26"/>
        <v/>
      </c>
      <c r="I198" s="11" t="str">
        <f t="shared" si="30"/>
        <v/>
      </c>
      <c r="J198" s="11" t="str">
        <f t="shared" si="27"/>
        <v/>
      </c>
      <c r="K198" s="11" t="str">
        <f t="shared" si="31"/>
        <v/>
      </c>
      <c r="L198" s="11" t="str">
        <f>IF('Prax Math 5733'!B198="","",'SAT M to CBEST M'!$A$2+'SAT M to CBEST M'!$B$2*E198)</f>
        <v/>
      </c>
      <c r="M198" s="11" t="str">
        <f>IF('Prax Math 5733'!B198="","", IF(L198&lt;20, 20, IF(L198&gt;80, 80, L198)))</f>
        <v/>
      </c>
    </row>
    <row r="199" spans="1:13" x14ac:dyDescent="0.25">
      <c r="A199" s="11">
        <v>198</v>
      </c>
      <c r="B199" s="30"/>
      <c r="C199" s="25" t="str">
        <f t="shared" si="24"/>
        <v/>
      </c>
      <c r="D199" s="25" t="str">
        <f t="shared" si="28"/>
        <v/>
      </c>
      <c r="E199" s="11" t="str">
        <f>IF('Prax Math 5733'!B199="","",IF('Prax Math 5733'!D199&lt;'ACT M to SAT M'!$A$2,'ACT M to SAT M'!$B$2,IF('Prax Math 5733'!D199&gt;'ACT M to SAT M'!A$28,'ACT M to SAT M'!B$28,VLOOKUP(D199,'ACT M to SAT M'!A:B,2,FALSE))))</f>
        <v/>
      </c>
      <c r="F199" s="11" t="str">
        <f t="shared" si="25"/>
        <v/>
      </c>
      <c r="G199" s="11" t="str">
        <f t="shared" si="29"/>
        <v/>
      </c>
      <c r="H199" s="11" t="str">
        <f t="shared" si="26"/>
        <v/>
      </c>
      <c r="I199" s="11" t="str">
        <f t="shared" si="30"/>
        <v/>
      </c>
      <c r="J199" s="11" t="str">
        <f t="shared" si="27"/>
        <v/>
      </c>
      <c r="K199" s="11" t="str">
        <f t="shared" si="31"/>
        <v/>
      </c>
      <c r="L199" s="11" t="str">
        <f>IF('Prax Math 5733'!B199="","",'SAT M to CBEST M'!$A$2+'SAT M to CBEST M'!$B$2*E199)</f>
        <v/>
      </c>
      <c r="M199" s="11" t="str">
        <f>IF('Prax Math 5733'!B199="","", IF(L199&lt;20, 20, IF(L199&gt;80, 80, L199)))</f>
        <v/>
      </c>
    </row>
    <row r="200" spans="1:13" x14ac:dyDescent="0.25">
      <c r="A200" s="11">
        <v>199</v>
      </c>
      <c r="B200" s="30"/>
      <c r="C200" s="25" t="str">
        <f t="shared" si="24"/>
        <v/>
      </c>
      <c r="D200" s="25" t="str">
        <f t="shared" si="28"/>
        <v/>
      </c>
      <c r="E200" s="11" t="str">
        <f>IF('Prax Math 5733'!B200="","",IF('Prax Math 5733'!D200&lt;'ACT M to SAT M'!$A$2,'ACT M to SAT M'!$B$2,IF('Prax Math 5733'!D200&gt;'ACT M to SAT M'!A$28,'ACT M to SAT M'!B$28,VLOOKUP(D200,'ACT M to SAT M'!A:B,2,FALSE))))</f>
        <v/>
      </c>
      <c r="F200" s="11" t="str">
        <f t="shared" si="25"/>
        <v/>
      </c>
      <c r="G200" s="11" t="str">
        <f t="shared" si="29"/>
        <v/>
      </c>
      <c r="H200" s="11" t="str">
        <f t="shared" si="26"/>
        <v/>
      </c>
      <c r="I200" s="11" t="str">
        <f t="shared" si="30"/>
        <v/>
      </c>
      <c r="J200" s="11" t="str">
        <f t="shared" si="27"/>
        <v/>
      </c>
      <c r="K200" s="11" t="str">
        <f t="shared" si="31"/>
        <v/>
      </c>
      <c r="L200" s="11" t="str">
        <f>IF('Prax Math 5733'!B200="","",'SAT M to CBEST M'!$A$2+'SAT M to CBEST M'!$B$2*E200)</f>
        <v/>
      </c>
      <c r="M200" s="11" t="str">
        <f>IF('Prax Math 5733'!B200="","", IF(L200&lt;20, 20, IF(L200&gt;80, 80, L200)))</f>
        <v/>
      </c>
    </row>
    <row r="201" spans="1:13" x14ac:dyDescent="0.25">
      <c r="A201" s="11">
        <v>200</v>
      </c>
      <c r="B201" s="30"/>
      <c r="C201" s="25" t="str">
        <f t="shared" si="24"/>
        <v/>
      </c>
      <c r="D201" s="25" t="str">
        <f t="shared" si="28"/>
        <v/>
      </c>
      <c r="E201" s="11" t="str">
        <f>IF('Prax Math 5733'!B201="","",IF('Prax Math 5733'!D201&lt;'ACT M to SAT M'!$A$2,'ACT M to SAT M'!$B$2,IF('Prax Math 5733'!D201&gt;'ACT M to SAT M'!A$28,'ACT M to SAT M'!B$28,VLOOKUP(D201,'ACT M to SAT M'!A:B,2,FALSE))))</f>
        <v/>
      </c>
      <c r="F201" s="11" t="str">
        <f t="shared" si="25"/>
        <v/>
      </c>
      <c r="G201" s="11" t="str">
        <f t="shared" si="29"/>
        <v/>
      </c>
      <c r="H201" s="11" t="str">
        <f t="shared" si="26"/>
        <v/>
      </c>
      <c r="I201" s="11" t="str">
        <f t="shared" si="30"/>
        <v/>
      </c>
      <c r="J201" s="11" t="str">
        <f t="shared" si="27"/>
        <v/>
      </c>
      <c r="K201" s="11" t="str">
        <f t="shared" si="31"/>
        <v/>
      </c>
      <c r="L201" s="11" t="str">
        <f>IF('Prax Math 5733'!B201="","",'SAT M to CBEST M'!$A$2+'SAT M to CBEST M'!$B$2*E201)</f>
        <v/>
      </c>
      <c r="M201" s="11" t="str">
        <f>IF('Prax Math 5733'!B201="","", IF(L201&lt;20, 20, IF(L201&gt;80, 80, L201)))</f>
        <v/>
      </c>
    </row>
    <row r="202" spans="1:13" x14ac:dyDescent="0.25">
      <c r="A202" s="11">
        <v>201</v>
      </c>
      <c r="B202" s="30"/>
      <c r="C202" s="25" t="str">
        <f t="shared" si="24"/>
        <v/>
      </c>
      <c r="D202" s="25" t="str">
        <f t="shared" si="28"/>
        <v/>
      </c>
      <c r="E202" s="11" t="str">
        <f>IF('Prax Math 5733'!B202="","",IF('Prax Math 5733'!D202&lt;'ACT M to SAT M'!$A$2,'ACT M to SAT M'!$B$2,IF('Prax Math 5733'!D202&gt;'ACT M to SAT M'!A$28,'ACT M to SAT M'!B$28,VLOOKUP(D202,'ACT M to SAT M'!A:B,2,FALSE))))</f>
        <v/>
      </c>
      <c r="F202" s="11" t="str">
        <f t="shared" si="25"/>
        <v/>
      </c>
      <c r="G202" s="11" t="str">
        <f t="shared" si="29"/>
        <v/>
      </c>
      <c r="H202" s="11" t="str">
        <f t="shared" si="26"/>
        <v/>
      </c>
      <c r="I202" s="11" t="str">
        <f t="shared" si="30"/>
        <v/>
      </c>
      <c r="J202" s="11" t="str">
        <f t="shared" si="27"/>
        <v/>
      </c>
      <c r="K202" s="11" t="str">
        <f t="shared" si="31"/>
        <v/>
      </c>
      <c r="L202" s="11" t="str">
        <f>IF('Prax Math 5733'!B202="","",'SAT M to CBEST M'!$A$2+'SAT M to CBEST M'!$B$2*E202)</f>
        <v/>
      </c>
      <c r="M202" s="11" t="str">
        <f>IF('Prax Math 5733'!B202="","", IF(L202&lt;20, 20, IF(L202&gt;80, 80, L202)))</f>
        <v/>
      </c>
    </row>
    <row r="203" spans="1:13" x14ac:dyDescent="0.25">
      <c r="A203" s="11">
        <v>202</v>
      </c>
      <c r="B203" s="30"/>
      <c r="C203" s="25" t="str">
        <f t="shared" si="24"/>
        <v/>
      </c>
      <c r="D203" s="25" t="str">
        <f t="shared" si="28"/>
        <v/>
      </c>
      <c r="E203" s="11" t="str">
        <f>IF('Prax Math 5733'!B203="","",IF('Prax Math 5733'!D203&lt;'ACT M to SAT M'!$A$2,'ACT M to SAT M'!$B$2,IF('Prax Math 5733'!D203&gt;'ACT M to SAT M'!A$28,'ACT M to SAT M'!B$28,VLOOKUP(D203,'ACT M to SAT M'!A:B,2,FALSE))))</f>
        <v/>
      </c>
      <c r="F203" s="11" t="str">
        <f t="shared" si="25"/>
        <v/>
      </c>
      <c r="G203" s="11" t="str">
        <f t="shared" si="29"/>
        <v/>
      </c>
      <c r="H203" s="11" t="str">
        <f t="shared" si="26"/>
        <v/>
      </c>
      <c r="I203" s="11" t="str">
        <f t="shared" si="30"/>
        <v/>
      </c>
      <c r="J203" s="11" t="str">
        <f t="shared" si="27"/>
        <v/>
      </c>
      <c r="K203" s="11" t="str">
        <f t="shared" si="31"/>
        <v/>
      </c>
      <c r="L203" s="11" t="str">
        <f>IF('Prax Math 5733'!B203="","",'SAT M to CBEST M'!$A$2+'SAT M to CBEST M'!$B$2*E203)</f>
        <v/>
      </c>
      <c r="M203" s="11" t="str">
        <f>IF('Prax Math 5733'!B203="","", IF(L203&lt;20, 20, IF(L203&gt;80, 80, L203)))</f>
        <v/>
      </c>
    </row>
    <row r="204" spans="1:13" x14ac:dyDescent="0.25">
      <c r="A204" s="11">
        <v>203</v>
      </c>
      <c r="B204" s="30"/>
      <c r="C204" s="25" t="str">
        <f t="shared" si="24"/>
        <v/>
      </c>
      <c r="D204" s="25" t="str">
        <f t="shared" si="28"/>
        <v/>
      </c>
      <c r="E204" s="11" t="str">
        <f>IF('Prax Math 5733'!B204="","",IF('Prax Math 5733'!D204&lt;'ACT M to SAT M'!$A$2,'ACT M to SAT M'!$B$2,IF('Prax Math 5733'!D204&gt;'ACT M to SAT M'!A$28,'ACT M to SAT M'!B$28,VLOOKUP(D204,'ACT M to SAT M'!A:B,2,FALSE))))</f>
        <v/>
      </c>
      <c r="F204" s="11" t="str">
        <f t="shared" si="25"/>
        <v/>
      </c>
      <c r="G204" s="11" t="str">
        <f t="shared" si="29"/>
        <v/>
      </c>
      <c r="H204" s="11" t="str">
        <f t="shared" si="26"/>
        <v/>
      </c>
      <c r="I204" s="11" t="str">
        <f t="shared" si="30"/>
        <v/>
      </c>
      <c r="J204" s="11" t="str">
        <f t="shared" si="27"/>
        <v/>
      </c>
      <c r="K204" s="11" t="str">
        <f t="shared" si="31"/>
        <v/>
      </c>
      <c r="L204" s="11" t="str">
        <f>IF('Prax Math 5733'!B204="","",'SAT M to CBEST M'!$A$2+'SAT M to CBEST M'!$B$2*E204)</f>
        <v/>
      </c>
      <c r="M204" s="11" t="str">
        <f>IF('Prax Math 5733'!B204="","", IF(L204&lt;20, 20, IF(L204&gt;80, 80, L204)))</f>
        <v/>
      </c>
    </row>
    <row r="205" spans="1:13" x14ac:dyDescent="0.25">
      <c r="A205" s="11">
        <v>204</v>
      </c>
      <c r="B205" s="30"/>
      <c r="C205" s="25" t="str">
        <f t="shared" si="24"/>
        <v/>
      </c>
      <c r="D205" s="25" t="str">
        <f t="shared" si="28"/>
        <v/>
      </c>
      <c r="E205" s="11" t="str">
        <f>IF('Prax Math 5733'!B205="","",IF('Prax Math 5733'!D205&lt;'ACT M to SAT M'!$A$2,'ACT M to SAT M'!$B$2,IF('Prax Math 5733'!D205&gt;'ACT M to SAT M'!A$28,'ACT M to SAT M'!B$28,VLOOKUP(D205,'ACT M to SAT M'!A:B,2,FALSE))))</f>
        <v/>
      </c>
      <c r="F205" s="11" t="str">
        <f t="shared" si="25"/>
        <v/>
      </c>
      <c r="G205" s="11" t="str">
        <f t="shared" si="29"/>
        <v/>
      </c>
      <c r="H205" s="11" t="str">
        <f t="shared" si="26"/>
        <v/>
      </c>
      <c r="I205" s="11" t="str">
        <f t="shared" si="30"/>
        <v/>
      </c>
      <c r="J205" s="11" t="str">
        <f t="shared" si="27"/>
        <v/>
      </c>
      <c r="K205" s="11" t="str">
        <f t="shared" si="31"/>
        <v/>
      </c>
      <c r="L205" s="11" t="str">
        <f>IF('Prax Math 5733'!B205="","",'SAT M to CBEST M'!$A$2+'SAT M to CBEST M'!$B$2*E205)</f>
        <v/>
      </c>
      <c r="M205" s="11" t="str">
        <f>IF('Prax Math 5733'!B205="","", IF(L205&lt;20, 20, IF(L205&gt;80, 80, L205)))</f>
        <v/>
      </c>
    </row>
    <row r="206" spans="1:13" x14ac:dyDescent="0.25">
      <c r="A206" s="11">
        <v>205</v>
      </c>
      <c r="B206" s="30"/>
      <c r="C206" s="25" t="str">
        <f t="shared" si="24"/>
        <v/>
      </c>
      <c r="D206" s="25" t="str">
        <f t="shared" si="28"/>
        <v/>
      </c>
      <c r="E206" s="11" t="str">
        <f>IF('Prax Math 5733'!B206="","",IF('Prax Math 5733'!D206&lt;'ACT M to SAT M'!$A$2,'ACT M to SAT M'!$B$2,IF('Prax Math 5733'!D206&gt;'ACT M to SAT M'!A$28,'ACT M to SAT M'!B$28,VLOOKUP(D206,'ACT M to SAT M'!A:B,2,FALSE))))</f>
        <v/>
      </c>
      <c r="F206" s="11" t="str">
        <f t="shared" si="25"/>
        <v/>
      </c>
      <c r="G206" s="11" t="str">
        <f t="shared" si="29"/>
        <v/>
      </c>
      <c r="H206" s="11" t="str">
        <f t="shared" si="26"/>
        <v/>
      </c>
      <c r="I206" s="11" t="str">
        <f t="shared" si="30"/>
        <v/>
      </c>
      <c r="J206" s="11" t="str">
        <f t="shared" si="27"/>
        <v/>
      </c>
      <c r="K206" s="11" t="str">
        <f t="shared" si="31"/>
        <v/>
      </c>
      <c r="L206" s="11" t="str">
        <f>IF('Prax Math 5733'!B206="","",'SAT M to CBEST M'!$A$2+'SAT M to CBEST M'!$B$2*E206)</f>
        <v/>
      </c>
      <c r="M206" s="11" t="str">
        <f>IF('Prax Math 5733'!B206="","", IF(L206&lt;20, 20, IF(L206&gt;80, 80, L206)))</f>
        <v/>
      </c>
    </row>
    <row r="207" spans="1:13" x14ac:dyDescent="0.25">
      <c r="A207" s="11">
        <v>206</v>
      </c>
      <c r="B207" s="30"/>
      <c r="C207" s="25" t="str">
        <f t="shared" si="24"/>
        <v/>
      </c>
      <c r="D207" s="25" t="str">
        <f t="shared" si="28"/>
        <v/>
      </c>
      <c r="E207" s="11" t="str">
        <f>IF('Prax Math 5733'!B207="","",IF('Prax Math 5733'!D207&lt;'ACT M to SAT M'!$A$2,'ACT M to SAT M'!$B$2,IF('Prax Math 5733'!D207&gt;'ACT M to SAT M'!A$28,'ACT M to SAT M'!B$28,VLOOKUP(D207,'ACT M to SAT M'!A:B,2,FALSE))))</f>
        <v/>
      </c>
      <c r="F207" s="11" t="str">
        <f t="shared" si="25"/>
        <v/>
      </c>
      <c r="G207" s="11" t="str">
        <f t="shared" si="29"/>
        <v/>
      </c>
      <c r="H207" s="11" t="str">
        <f t="shared" si="26"/>
        <v/>
      </c>
      <c r="I207" s="11" t="str">
        <f t="shared" si="30"/>
        <v/>
      </c>
      <c r="J207" s="11" t="str">
        <f t="shared" si="27"/>
        <v/>
      </c>
      <c r="K207" s="11" t="str">
        <f t="shared" si="31"/>
        <v/>
      </c>
      <c r="L207" s="11" t="str">
        <f>IF('Prax Math 5733'!B207="","",'SAT M to CBEST M'!$A$2+'SAT M to CBEST M'!$B$2*E207)</f>
        <v/>
      </c>
      <c r="M207" s="11" t="str">
        <f>IF('Prax Math 5733'!B207="","", IF(L207&lt;20, 20, IF(L207&gt;80, 80, L207)))</f>
        <v/>
      </c>
    </row>
    <row r="208" spans="1:13" x14ac:dyDescent="0.25">
      <c r="A208" s="11">
        <v>207</v>
      </c>
      <c r="B208" s="30"/>
      <c r="C208" s="25" t="str">
        <f t="shared" si="24"/>
        <v/>
      </c>
      <c r="D208" s="25" t="str">
        <f t="shared" si="28"/>
        <v/>
      </c>
      <c r="E208" s="11" t="str">
        <f>IF('Prax Math 5733'!B208="","",IF('Prax Math 5733'!D208&lt;'ACT M to SAT M'!$A$2,'ACT M to SAT M'!$B$2,IF('Prax Math 5733'!D208&gt;'ACT M to SAT M'!A$28,'ACT M to SAT M'!B$28,VLOOKUP(D208,'ACT M to SAT M'!A:B,2,FALSE))))</f>
        <v/>
      </c>
      <c r="F208" s="11" t="str">
        <f t="shared" si="25"/>
        <v/>
      </c>
      <c r="G208" s="11" t="str">
        <f t="shared" si="29"/>
        <v/>
      </c>
      <c r="H208" s="11" t="str">
        <f t="shared" si="26"/>
        <v/>
      </c>
      <c r="I208" s="11" t="str">
        <f t="shared" si="30"/>
        <v/>
      </c>
      <c r="J208" s="11" t="str">
        <f t="shared" si="27"/>
        <v/>
      </c>
      <c r="K208" s="11" t="str">
        <f t="shared" si="31"/>
        <v/>
      </c>
      <c r="L208" s="11" t="str">
        <f>IF('Prax Math 5733'!B208="","",'SAT M to CBEST M'!$A$2+'SAT M to CBEST M'!$B$2*E208)</f>
        <v/>
      </c>
      <c r="M208" s="11" t="str">
        <f>IF('Prax Math 5733'!B208="","", IF(L208&lt;20, 20, IF(L208&gt;80, 80, L208)))</f>
        <v/>
      </c>
    </row>
    <row r="209" spans="1:13" x14ac:dyDescent="0.25">
      <c r="A209" s="11">
        <v>208</v>
      </c>
      <c r="B209" s="30"/>
      <c r="C209" s="25" t="str">
        <f t="shared" si="24"/>
        <v/>
      </c>
      <c r="D209" s="25" t="str">
        <f t="shared" si="28"/>
        <v/>
      </c>
      <c r="E209" s="11" t="str">
        <f>IF('Prax Math 5733'!B209="","",IF('Prax Math 5733'!D209&lt;'ACT M to SAT M'!$A$2,'ACT M to SAT M'!$B$2,IF('Prax Math 5733'!D209&gt;'ACT M to SAT M'!A$28,'ACT M to SAT M'!B$28,VLOOKUP(D209,'ACT M to SAT M'!A:B,2,FALSE))))</f>
        <v/>
      </c>
      <c r="F209" s="11" t="str">
        <f t="shared" si="25"/>
        <v/>
      </c>
      <c r="G209" s="11" t="str">
        <f t="shared" si="29"/>
        <v/>
      </c>
      <c r="H209" s="11" t="str">
        <f t="shared" si="26"/>
        <v/>
      </c>
      <c r="I209" s="11" t="str">
        <f t="shared" si="30"/>
        <v/>
      </c>
      <c r="J209" s="11" t="str">
        <f t="shared" si="27"/>
        <v/>
      </c>
      <c r="K209" s="11" t="str">
        <f t="shared" si="31"/>
        <v/>
      </c>
      <c r="L209" s="11" t="str">
        <f>IF('Prax Math 5733'!B209="","",'SAT M to CBEST M'!$A$2+'SAT M to CBEST M'!$B$2*E209)</f>
        <v/>
      </c>
      <c r="M209" s="11" t="str">
        <f>IF('Prax Math 5733'!B209="","", IF(L209&lt;20, 20, IF(L209&gt;80, 80, L209)))</f>
        <v/>
      </c>
    </row>
    <row r="210" spans="1:13" x14ac:dyDescent="0.25">
      <c r="A210" s="11">
        <v>209</v>
      </c>
      <c r="B210" s="30"/>
      <c r="C210" s="25" t="str">
        <f t="shared" si="24"/>
        <v/>
      </c>
      <c r="D210" s="25" t="str">
        <f t="shared" si="28"/>
        <v/>
      </c>
      <c r="E210" s="11" t="str">
        <f>IF('Prax Math 5733'!B210="","",IF('Prax Math 5733'!D210&lt;'ACT M to SAT M'!$A$2,'ACT M to SAT M'!$B$2,IF('Prax Math 5733'!D210&gt;'ACT M to SAT M'!A$28,'ACT M to SAT M'!B$28,VLOOKUP(D210,'ACT M to SAT M'!A:B,2,FALSE))))</f>
        <v/>
      </c>
      <c r="F210" s="11" t="str">
        <f t="shared" si="25"/>
        <v/>
      </c>
      <c r="G210" s="11" t="str">
        <f t="shared" si="29"/>
        <v/>
      </c>
      <c r="H210" s="11" t="str">
        <f t="shared" si="26"/>
        <v/>
      </c>
      <c r="I210" s="11" t="str">
        <f t="shared" si="30"/>
        <v/>
      </c>
      <c r="J210" s="11" t="str">
        <f t="shared" si="27"/>
        <v/>
      </c>
      <c r="K210" s="11" t="str">
        <f t="shared" si="31"/>
        <v/>
      </c>
      <c r="L210" s="11" t="str">
        <f>IF('Prax Math 5733'!B210="","",'SAT M to CBEST M'!$A$2+'SAT M to CBEST M'!$B$2*E210)</f>
        <v/>
      </c>
      <c r="M210" s="11" t="str">
        <f>IF('Prax Math 5733'!B210="","", IF(L210&lt;20, 20, IF(L210&gt;80, 80, L210)))</f>
        <v/>
      </c>
    </row>
    <row r="211" spans="1:13" x14ac:dyDescent="0.25">
      <c r="A211" s="11">
        <v>210</v>
      </c>
      <c r="B211" s="30"/>
      <c r="C211" s="25" t="str">
        <f t="shared" si="24"/>
        <v/>
      </c>
      <c r="D211" s="25" t="str">
        <f t="shared" si="28"/>
        <v/>
      </c>
      <c r="E211" s="11" t="str">
        <f>IF('Prax Math 5733'!B211="","",IF('Prax Math 5733'!D211&lt;'ACT M to SAT M'!$A$2,'ACT M to SAT M'!$B$2,IF('Prax Math 5733'!D211&gt;'ACT M to SAT M'!A$28,'ACT M to SAT M'!B$28,VLOOKUP(D211,'ACT M to SAT M'!A:B,2,FALSE))))</f>
        <v/>
      </c>
      <c r="F211" s="11" t="str">
        <f t="shared" si="25"/>
        <v/>
      </c>
      <c r="G211" s="11" t="str">
        <f t="shared" si="29"/>
        <v/>
      </c>
      <c r="H211" s="11" t="str">
        <f t="shared" si="26"/>
        <v/>
      </c>
      <c r="I211" s="11" t="str">
        <f t="shared" si="30"/>
        <v/>
      </c>
      <c r="J211" s="11" t="str">
        <f t="shared" si="27"/>
        <v/>
      </c>
      <c r="K211" s="11" t="str">
        <f t="shared" si="31"/>
        <v/>
      </c>
      <c r="L211" s="11" t="str">
        <f>IF('Prax Math 5733'!B211="","",'SAT M to CBEST M'!$A$2+'SAT M to CBEST M'!$B$2*E211)</f>
        <v/>
      </c>
      <c r="M211" s="11" t="str">
        <f>IF('Prax Math 5733'!B211="","", IF(L211&lt;20, 20, IF(L211&gt;80, 80, L211)))</f>
        <v/>
      </c>
    </row>
    <row r="212" spans="1:13" x14ac:dyDescent="0.25">
      <c r="A212" s="11">
        <v>211</v>
      </c>
      <c r="B212" s="30"/>
      <c r="C212" s="25" t="str">
        <f t="shared" si="24"/>
        <v/>
      </c>
      <c r="D212" s="25" t="str">
        <f t="shared" si="28"/>
        <v/>
      </c>
      <c r="E212" s="11" t="str">
        <f>IF('Prax Math 5733'!B212="","",IF('Prax Math 5733'!D212&lt;'ACT M to SAT M'!$A$2,'ACT M to SAT M'!$B$2,IF('Prax Math 5733'!D212&gt;'ACT M to SAT M'!A$28,'ACT M to SAT M'!B$28,VLOOKUP(D212,'ACT M to SAT M'!A:B,2,FALSE))))</f>
        <v/>
      </c>
      <c r="F212" s="11" t="str">
        <f t="shared" si="25"/>
        <v/>
      </c>
      <c r="G212" s="11" t="str">
        <f t="shared" si="29"/>
        <v/>
      </c>
      <c r="H212" s="11" t="str">
        <f t="shared" si="26"/>
        <v/>
      </c>
      <c r="I212" s="11" t="str">
        <f t="shared" si="30"/>
        <v/>
      </c>
      <c r="J212" s="11" t="str">
        <f t="shared" si="27"/>
        <v/>
      </c>
      <c r="K212" s="11" t="str">
        <f t="shared" si="31"/>
        <v/>
      </c>
      <c r="L212" s="11" t="str">
        <f>IF('Prax Math 5733'!B212="","",'SAT M to CBEST M'!$A$2+'SAT M to CBEST M'!$B$2*E212)</f>
        <v/>
      </c>
      <c r="M212" s="11" t="str">
        <f>IF('Prax Math 5733'!B212="","", IF(L212&lt;20, 20, IF(L212&gt;80, 80, L212)))</f>
        <v/>
      </c>
    </row>
    <row r="213" spans="1:13" x14ac:dyDescent="0.25">
      <c r="A213" s="11">
        <v>212</v>
      </c>
      <c r="B213" s="30"/>
      <c r="C213" s="25" t="str">
        <f t="shared" si="24"/>
        <v/>
      </c>
      <c r="D213" s="25" t="str">
        <f t="shared" si="28"/>
        <v/>
      </c>
      <c r="E213" s="11" t="str">
        <f>IF('Prax Math 5733'!B213="","",IF('Prax Math 5733'!D213&lt;'ACT M to SAT M'!$A$2,'ACT M to SAT M'!$B$2,IF('Prax Math 5733'!D213&gt;'ACT M to SAT M'!A$28,'ACT M to SAT M'!B$28,VLOOKUP(D213,'ACT M to SAT M'!A:B,2,FALSE))))</f>
        <v/>
      </c>
      <c r="F213" s="11" t="str">
        <f t="shared" si="25"/>
        <v/>
      </c>
      <c r="G213" s="11" t="str">
        <f t="shared" si="29"/>
        <v/>
      </c>
      <c r="H213" s="11" t="str">
        <f t="shared" si="26"/>
        <v/>
      </c>
      <c r="I213" s="11" t="str">
        <f t="shared" si="30"/>
        <v/>
      </c>
      <c r="J213" s="11" t="str">
        <f t="shared" si="27"/>
        <v/>
      </c>
      <c r="K213" s="11" t="str">
        <f t="shared" si="31"/>
        <v/>
      </c>
      <c r="L213" s="11" t="str">
        <f>IF('Prax Math 5733'!B213="","",'SAT M to CBEST M'!$A$2+'SAT M to CBEST M'!$B$2*E213)</f>
        <v/>
      </c>
      <c r="M213" s="11" t="str">
        <f>IF('Prax Math 5733'!B213="","", IF(L213&lt;20, 20, IF(L213&gt;80, 80, L213)))</f>
        <v/>
      </c>
    </row>
    <row r="214" spans="1:13" x14ac:dyDescent="0.25">
      <c r="A214" s="11">
        <v>213</v>
      </c>
      <c r="B214" s="30"/>
      <c r="C214" s="25" t="str">
        <f t="shared" si="24"/>
        <v/>
      </c>
      <c r="D214" s="25" t="str">
        <f t="shared" si="28"/>
        <v/>
      </c>
      <c r="E214" s="11" t="str">
        <f>IF('Prax Math 5733'!B214="","",IF('Prax Math 5733'!D214&lt;'ACT M to SAT M'!$A$2,'ACT M to SAT M'!$B$2,IF('Prax Math 5733'!D214&gt;'ACT M to SAT M'!A$28,'ACT M to SAT M'!B$28,VLOOKUP(D214,'ACT M to SAT M'!A:B,2,FALSE))))</f>
        <v/>
      </c>
      <c r="F214" s="11" t="str">
        <f t="shared" si="25"/>
        <v/>
      </c>
      <c r="G214" s="11" t="str">
        <f t="shared" si="29"/>
        <v/>
      </c>
      <c r="H214" s="11" t="str">
        <f t="shared" si="26"/>
        <v/>
      </c>
      <c r="I214" s="11" t="str">
        <f t="shared" si="30"/>
        <v/>
      </c>
      <c r="J214" s="11" t="str">
        <f t="shared" si="27"/>
        <v/>
      </c>
      <c r="K214" s="11" t="str">
        <f t="shared" si="31"/>
        <v/>
      </c>
      <c r="L214" s="11" t="str">
        <f>IF('Prax Math 5733'!B214="","",'SAT M to CBEST M'!$A$2+'SAT M to CBEST M'!$B$2*E214)</f>
        <v/>
      </c>
      <c r="M214" s="11" t="str">
        <f>IF('Prax Math 5733'!B214="","", IF(L214&lt;20, 20, IF(L214&gt;80, 80, L214)))</f>
        <v/>
      </c>
    </row>
    <row r="215" spans="1:13" x14ac:dyDescent="0.25">
      <c r="A215" s="11">
        <v>214</v>
      </c>
      <c r="B215" s="30"/>
      <c r="C215" s="25" t="str">
        <f t="shared" si="24"/>
        <v/>
      </c>
      <c r="D215" s="25" t="str">
        <f t="shared" si="28"/>
        <v/>
      </c>
      <c r="E215" s="11" t="str">
        <f>IF('Prax Math 5733'!B215="","",IF('Prax Math 5733'!D215&lt;'ACT M to SAT M'!$A$2,'ACT M to SAT M'!$B$2,IF('Prax Math 5733'!D215&gt;'ACT M to SAT M'!A$28,'ACT M to SAT M'!B$28,VLOOKUP(D215,'ACT M to SAT M'!A:B,2,FALSE))))</f>
        <v/>
      </c>
      <c r="F215" s="11" t="str">
        <f t="shared" si="25"/>
        <v/>
      </c>
      <c r="G215" s="11" t="str">
        <f t="shared" si="29"/>
        <v/>
      </c>
      <c r="H215" s="11" t="str">
        <f t="shared" si="26"/>
        <v/>
      </c>
      <c r="I215" s="11" t="str">
        <f t="shared" si="30"/>
        <v/>
      </c>
      <c r="J215" s="11" t="str">
        <f t="shared" si="27"/>
        <v/>
      </c>
      <c r="K215" s="11" t="str">
        <f t="shared" si="31"/>
        <v/>
      </c>
      <c r="L215" s="11" t="str">
        <f>IF('Prax Math 5733'!B215="","",'SAT M to CBEST M'!$A$2+'SAT M to CBEST M'!$B$2*E215)</f>
        <v/>
      </c>
      <c r="M215" s="11" t="str">
        <f>IF('Prax Math 5733'!B215="","", IF(L215&lt;20, 20, IF(L215&gt;80, 80, L215)))</f>
        <v/>
      </c>
    </row>
    <row r="216" spans="1:13" x14ac:dyDescent="0.25">
      <c r="A216" s="11">
        <v>215</v>
      </c>
      <c r="B216" s="30"/>
      <c r="C216" s="25" t="str">
        <f t="shared" si="24"/>
        <v/>
      </c>
      <c r="D216" s="25" t="str">
        <f t="shared" si="28"/>
        <v/>
      </c>
      <c r="E216" s="11" t="str">
        <f>IF('Prax Math 5733'!B216="","",IF('Prax Math 5733'!D216&lt;'ACT M to SAT M'!$A$2,'ACT M to SAT M'!$B$2,IF('Prax Math 5733'!D216&gt;'ACT M to SAT M'!A$28,'ACT M to SAT M'!B$28,VLOOKUP(D216,'ACT M to SAT M'!A:B,2,FALSE))))</f>
        <v/>
      </c>
      <c r="F216" s="11" t="str">
        <f t="shared" si="25"/>
        <v/>
      </c>
      <c r="G216" s="11" t="str">
        <f t="shared" si="29"/>
        <v/>
      </c>
      <c r="H216" s="11" t="str">
        <f t="shared" si="26"/>
        <v/>
      </c>
      <c r="I216" s="11" t="str">
        <f t="shared" si="30"/>
        <v/>
      </c>
      <c r="J216" s="11" t="str">
        <f t="shared" si="27"/>
        <v/>
      </c>
      <c r="K216" s="11" t="str">
        <f t="shared" si="31"/>
        <v/>
      </c>
      <c r="L216" s="11" t="str">
        <f>IF('Prax Math 5733'!B216="","",'SAT M to CBEST M'!$A$2+'SAT M to CBEST M'!$B$2*E216)</f>
        <v/>
      </c>
      <c r="M216" s="11" t="str">
        <f>IF('Prax Math 5733'!B216="","", IF(L216&lt;20, 20, IF(L216&gt;80, 80, L216)))</f>
        <v/>
      </c>
    </row>
    <row r="217" spans="1:13" x14ac:dyDescent="0.25">
      <c r="A217" s="11">
        <v>216</v>
      </c>
      <c r="B217" s="30"/>
      <c r="C217" s="25" t="str">
        <f t="shared" si="24"/>
        <v/>
      </c>
      <c r="D217" s="25" t="str">
        <f t="shared" si="28"/>
        <v/>
      </c>
      <c r="E217" s="11" t="str">
        <f>IF('Prax Math 5733'!B217="","",IF('Prax Math 5733'!D217&lt;'ACT M to SAT M'!$A$2,'ACT M to SAT M'!$B$2,IF('Prax Math 5733'!D217&gt;'ACT M to SAT M'!A$28,'ACT M to SAT M'!B$28,VLOOKUP(D217,'ACT M to SAT M'!A:B,2,FALSE))))</f>
        <v/>
      </c>
      <c r="F217" s="11" t="str">
        <f t="shared" si="25"/>
        <v/>
      </c>
      <c r="G217" s="11" t="str">
        <f t="shared" si="29"/>
        <v/>
      </c>
      <c r="H217" s="11" t="str">
        <f t="shared" si="26"/>
        <v/>
      </c>
      <c r="I217" s="11" t="str">
        <f t="shared" si="30"/>
        <v/>
      </c>
      <c r="J217" s="11" t="str">
        <f t="shared" si="27"/>
        <v/>
      </c>
      <c r="K217" s="11" t="str">
        <f t="shared" si="31"/>
        <v/>
      </c>
      <c r="L217" s="11" t="str">
        <f>IF('Prax Math 5733'!B217="","",'SAT M to CBEST M'!$A$2+'SAT M to CBEST M'!$B$2*E217)</f>
        <v/>
      </c>
      <c r="M217" s="11" t="str">
        <f>IF('Prax Math 5733'!B217="","", IF(L217&lt;20, 20, IF(L217&gt;80, 80, L217)))</f>
        <v/>
      </c>
    </row>
    <row r="218" spans="1:13" x14ac:dyDescent="0.25">
      <c r="A218" s="11">
        <v>217</v>
      </c>
      <c r="B218" s="30"/>
      <c r="C218" s="25" t="str">
        <f t="shared" si="24"/>
        <v/>
      </c>
      <c r="D218" s="25" t="str">
        <f t="shared" si="28"/>
        <v/>
      </c>
      <c r="E218" s="11" t="str">
        <f>IF('Prax Math 5733'!B218="","",IF('Prax Math 5733'!D218&lt;'ACT M to SAT M'!$A$2,'ACT M to SAT M'!$B$2,IF('Prax Math 5733'!D218&gt;'ACT M to SAT M'!A$28,'ACT M to SAT M'!B$28,VLOOKUP(D218,'ACT M to SAT M'!A:B,2,FALSE))))</f>
        <v/>
      </c>
      <c r="F218" s="11" t="str">
        <f t="shared" si="25"/>
        <v/>
      </c>
      <c r="G218" s="11" t="str">
        <f t="shared" si="29"/>
        <v/>
      </c>
      <c r="H218" s="11" t="str">
        <f t="shared" si="26"/>
        <v/>
      </c>
      <c r="I218" s="11" t="str">
        <f t="shared" si="30"/>
        <v/>
      </c>
      <c r="J218" s="11" t="str">
        <f t="shared" si="27"/>
        <v/>
      </c>
      <c r="K218" s="11" t="str">
        <f t="shared" si="31"/>
        <v/>
      </c>
      <c r="L218" s="11" t="str">
        <f>IF('Prax Math 5733'!B218="","",'SAT M to CBEST M'!$A$2+'SAT M to CBEST M'!$B$2*E218)</f>
        <v/>
      </c>
      <c r="M218" s="11" t="str">
        <f>IF('Prax Math 5733'!B218="","", IF(L218&lt;20, 20, IF(L218&gt;80, 80, L218)))</f>
        <v/>
      </c>
    </row>
    <row r="219" spans="1:13" x14ac:dyDescent="0.25">
      <c r="A219" s="11">
        <v>218</v>
      </c>
      <c r="B219" s="30"/>
      <c r="C219" s="25" t="str">
        <f t="shared" si="24"/>
        <v/>
      </c>
      <c r="D219" s="25" t="str">
        <f t="shared" si="28"/>
        <v/>
      </c>
      <c r="E219" s="11" t="str">
        <f>IF('Prax Math 5733'!B219="","",IF('Prax Math 5733'!D219&lt;'ACT M to SAT M'!$A$2,'ACT M to SAT M'!$B$2,IF('Prax Math 5733'!D219&gt;'ACT M to SAT M'!A$28,'ACT M to SAT M'!B$28,VLOOKUP(D219,'ACT M to SAT M'!A:B,2,FALSE))))</f>
        <v/>
      </c>
      <c r="F219" s="11" t="str">
        <f t="shared" si="25"/>
        <v/>
      </c>
      <c r="G219" s="11" t="str">
        <f t="shared" si="29"/>
        <v/>
      </c>
      <c r="H219" s="11" t="str">
        <f t="shared" si="26"/>
        <v/>
      </c>
      <c r="I219" s="11" t="str">
        <f t="shared" si="30"/>
        <v/>
      </c>
      <c r="J219" s="11" t="str">
        <f t="shared" si="27"/>
        <v/>
      </c>
      <c r="K219" s="11" t="str">
        <f t="shared" si="31"/>
        <v/>
      </c>
      <c r="L219" s="11" t="str">
        <f>IF('Prax Math 5733'!B219="","",'SAT M to CBEST M'!$A$2+'SAT M to CBEST M'!$B$2*E219)</f>
        <v/>
      </c>
      <c r="M219" s="11" t="str">
        <f>IF('Prax Math 5733'!B219="","", IF(L219&lt;20, 20, IF(L219&gt;80, 80, L219)))</f>
        <v/>
      </c>
    </row>
    <row r="220" spans="1:13" x14ac:dyDescent="0.25">
      <c r="A220" s="11">
        <v>219</v>
      </c>
      <c r="B220" s="30"/>
      <c r="C220" s="25" t="str">
        <f t="shared" si="24"/>
        <v/>
      </c>
      <c r="D220" s="25" t="str">
        <f t="shared" si="28"/>
        <v/>
      </c>
      <c r="E220" s="11" t="str">
        <f>IF('Prax Math 5733'!B220="","",IF('Prax Math 5733'!D220&lt;'ACT M to SAT M'!$A$2,'ACT M to SAT M'!$B$2,IF('Prax Math 5733'!D220&gt;'ACT M to SAT M'!A$28,'ACT M to SAT M'!B$28,VLOOKUP(D220,'ACT M to SAT M'!A:B,2,FALSE))))</f>
        <v/>
      </c>
      <c r="F220" s="11" t="str">
        <f t="shared" si="25"/>
        <v/>
      </c>
      <c r="G220" s="11" t="str">
        <f t="shared" si="29"/>
        <v/>
      </c>
      <c r="H220" s="11" t="str">
        <f t="shared" si="26"/>
        <v/>
      </c>
      <c r="I220" s="11" t="str">
        <f t="shared" si="30"/>
        <v/>
      </c>
      <c r="J220" s="11" t="str">
        <f t="shared" si="27"/>
        <v/>
      </c>
      <c r="K220" s="11" t="str">
        <f t="shared" si="31"/>
        <v/>
      </c>
      <c r="L220" s="11" t="str">
        <f>IF('Prax Math 5733'!B220="","",'SAT M to CBEST M'!$A$2+'SAT M to CBEST M'!$B$2*E220)</f>
        <v/>
      </c>
      <c r="M220" s="11" t="str">
        <f>IF('Prax Math 5733'!B220="","", IF(L220&lt;20, 20, IF(L220&gt;80, 80, L220)))</f>
        <v/>
      </c>
    </row>
    <row r="221" spans="1:13" x14ac:dyDescent="0.25">
      <c r="A221" s="11">
        <v>220</v>
      </c>
      <c r="B221" s="30"/>
      <c r="C221" s="25" t="str">
        <f t="shared" si="24"/>
        <v/>
      </c>
      <c r="D221" s="25" t="str">
        <f t="shared" si="28"/>
        <v/>
      </c>
      <c r="E221" s="11" t="str">
        <f>IF('Prax Math 5733'!B221="","",IF('Prax Math 5733'!D221&lt;'ACT M to SAT M'!$A$2,'ACT M to SAT M'!$B$2,IF('Prax Math 5733'!D221&gt;'ACT M to SAT M'!A$28,'ACT M to SAT M'!B$28,VLOOKUP(D221,'ACT M to SAT M'!A:B,2,FALSE))))</f>
        <v/>
      </c>
      <c r="F221" s="11" t="str">
        <f t="shared" si="25"/>
        <v/>
      </c>
      <c r="G221" s="11" t="str">
        <f t="shared" si="29"/>
        <v/>
      </c>
      <c r="H221" s="11" t="str">
        <f t="shared" si="26"/>
        <v/>
      </c>
      <c r="I221" s="11" t="str">
        <f t="shared" si="30"/>
        <v/>
      </c>
      <c r="J221" s="11" t="str">
        <f t="shared" si="27"/>
        <v/>
      </c>
      <c r="K221" s="11" t="str">
        <f t="shared" si="31"/>
        <v/>
      </c>
      <c r="L221" s="11" t="str">
        <f>IF('Prax Math 5733'!B221="","",'SAT M to CBEST M'!$A$2+'SAT M to CBEST M'!$B$2*E221)</f>
        <v/>
      </c>
      <c r="M221" s="11" t="str">
        <f>IF('Prax Math 5733'!B221="","", IF(L221&lt;20, 20, IF(L221&gt;80, 80, L221)))</f>
        <v/>
      </c>
    </row>
    <row r="222" spans="1:13" x14ac:dyDescent="0.25">
      <c r="A222" s="11">
        <v>221</v>
      </c>
      <c r="B222" s="30"/>
      <c r="C222" s="25" t="str">
        <f t="shared" si="24"/>
        <v/>
      </c>
      <c r="D222" s="25" t="str">
        <f t="shared" si="28"/>
        <v/>
      </c>
      <c r="E222" s="11" t="str">
        <f>IF('Prax Math 5733'!B222="","",IF('Prax Math 5733'!D222&lt;'ACT M to SAT M'!$A$2,'ACT M to SAT M'!$B$2,IF('Prax Math 5733'!D222&gt;'ACT M to SAT M'!A$28,'ACT M to SAT M'!B$28,VLOOKUP(D222,'ACT M to SAT M'!A:B,2,FALSE))))</f>
        <v/>
      </c>
      <c r="F222" s="11" t="str">
        <f t="shared" si="25"/>
        <v/>
      </c>
      <c r="G222" s="11" t="str">
        <f t="shared" si="29"/>
        <v/>
      </c>
      <c r="H222" s="11" t="str">
        <f t="shared" si="26"/>
        <v/>
      </c>
      <c r="I222" s="11" t="str">
        <f t="shared" si="30"/>
        <v/>
      </c>
      <c r="J222" s="11" t="str">
        <f t="shared" si="27"/>
        <v/>
      </c>
      <c r="K222" s="11" t="str">
        <f t="shared" si="31"/>
        <v/>
      </c>
      <c r="L222" s="11" t="str">
        <f>IF('Prax Math 5733'!B222="","",'SAT M to CBEST M'!$A$2+'SAT M to CBEST M'!$B$2*E222)</f>
        <v/>
      </c>
      <c r="M222" s="11" t="str">
        <f>IF('Prax Math 5733'!B222="","", IF(L222&lt;20, 20, IF(L222&gt;80, 80, L222)))</f>
        <v/>
      </c>
    </row>
    <row r="223" spans="1:13" x14ac:dyDescent="0.25">
      <c r="A223" s="11">
        <v>222</v>
      </c>
      <c r="B223" s="30"/>
      <c r="C223" s="25" t="str">
        <f t="shared" si="24"/>
        <v/>
      </c>
      <c r="D223" s="25" t="str">
        <f t="shared" si="28"/>
        <v/>
      </c>
      <c r="E223" s="11" t="str">
        <f>IF('Prax Math 5733'!B223="","",IF('Prax Math 5733'!D223&lt;'ACT M to SAT M'!$A$2,'ACT M to SAT M'!$B$2,IF('Prax Math 5733'!D223&gt;'ACT M to SAT M'!A$28,'ACT M to SAT M'!B$28,VLOOKUP(D223,'ACT M to SAT M'!A:B,2,FALSE))))</f>
        <v/>
      </c>
      <c r="F223" s="11" t="str">
        <f t="shared" si="25"/>
        <v/>
      </c>
      <c r="G223" s="11" t="str">
        <f t="shared" si="29"/>
        <v/>
      </c>
      <c r="H223" s="11" t="str">
        <f t="shared" si="26"/>
        <v/>
      </c>
      <c r="I223" s="11" t="str">
        <f t="shared" si="30"/>
        <v/>
      </c>
      <c r="J223" s="11" t="str">
        <f t="shared" si="27"/>
        <v/>
      </c>
      <c r="K223" s="11" t="str">
        <f t="shared" si="31"/>
        <v/>
      </c>
      <c r="L223" s="11" t="str">
        <f>IF('Prax Math 5733'!B223="","",'SAT M to CBEST M'!$A$2+'SAT M to CBEST M'!$B$2*E223)</f>
        <v/>
      </c>
      <c r="M223" s="11" t="str">
        <f>IF('Prax Math 5733'!B223="","", IF(L223&lt;20, 20, IF(L223&gt;80, 80, L223)))</f>
        <v/>
      </c>
    </row>
    <row r="224" spans="1:13" x14ac:dyDescent="0.25">
      <c r="A224" s="11">
        <v>223</v>
      </c>
      <c r="B224" s="30"/>
      <c r="C224" s="25" t="str">
        <f t="shared" si="24"/>
        <v/>
      </c>
      <c r="D224" s="25" t="str">
        <f t="shared" si="28"/>
        <v/>
      </c>
      <c r="E224" s="11" t="str">
        <f>IF('Prax Math 5733'!B224="","",IF('Prax Math 5733'!D224&lt;'ACT M to SAT M'!$A$2,'ACT M to SAT M'!$B$2,IF('Prax Math 5733'!D224&gt;'ACT M to SAT M'!A$28,'ACT M to SAT M'!B$28,VLOOKUP(D224,'ACT M to SAT M'!A:B,2,FALSE))))</f>
        <v/>
      </c>
      <c r="F224" s="11" t="str">
        <f t="shared" si="25"/>
        <v/>
      </c>
      <c r="G224" s="11" t="str">
        <f t="shared" si="29"/>
        <v/>
      </c>
      <c r="H224" s="11" t="str">
        <f t="shared" si="26"/>
        <v/>
      </c>
      <c r="I224" s="11" t="str">
        <f t="shared" si="30"/>
        <v/>
      </c>
      <c r="J224" s="11" t="str">
        <f t="shared" si="27"/>
        <v/>
      </c>
      <c r="K224" s="11" t="str">
        <f t="shared" si="31"/>
        <v/>
      </c>
      <c r="L224" s="11" t="str">
        <f>IF('Prax Math 5733'!B224="","",'SAT M to CBEST M'!$A$2+'SAT M to CBEST M'!$B$2*E224)</f>
        <v/>
      </c>
      <c r="M224" s="11" t="str">
        <f>IF('Prax Math 5733'!B224="","", IF(L224&lt;20, 20, IF(L224&gt;80, 80, L224)))</f>
        <v/>
      </c>
    </row>
    <row r="225" spans="1:13" x14ac:dyDescent="0.25">
      <c r="A225" s="11">
        <v>224</v>
      </c>
      <c r="B225" s="30"/>
      <c r="C225" s="25" t="str">
        <f t="shared" si="24"/>
        <v/>
      </c>
      <c r="D225" s="25" t="str">
        <f t="shared" si="28"/>
        <v/>
      </c>
      <c r="E225" s="11" t="str">
        <f>IF('Prax Math 5733'!B225="","",IF('Prax Math 5733'!D225&lt;'ACT M to SAT M'!$A$2,'ACT M to SAT M'!$B$2,IF('Prax Math 5733'!D225&gt;'ACT M to SAT M'!A$28,'ACT M to SAT M'!B$28,VLOOKUP(D225,'ACT M to SAT M'!A:B,2,FALSE))))</f>
        <v/>
      </c>
      <c r="F225" s="11" t="str">
        <f t="shared" si="25"/>
        <v/>
      </c>
      <c r="G225" s="11" t="str">
        <f t="shared" si="29"/>
        <v/>
      </c>
      <c r="H225" s="11" t="str">
        <f t="shared" si="26"/>
        <v/>
      </c>
      <c r="I225" s="11" t="str">
        <f t="shared" si="30"/>
        <v/>
      </c>
      <c r="J225" s="11" t="str">
        <f t="shared" si="27"/>
        <v/>
      </c>
      <c r="K225" s="11" t="str">
        <f t="shared" si="31"/>
        <v/>
      </c>
      <c r="L225" s="11" t="str">
        <f>IF('Prax Math 5733'!B225="","",'SAT M to CBEST M'!$A$2+'SAT M to CBEST M'!$B$2*E225)</f>
        <v/>
      </c>
      <c r="M225" s="11" t="str">
        <f>IF('Prax Math 5733'!B225="","", IF(L225&lt;20, 20, IF(L225&gt;80, 80, L225)))</f>
        <v/>
      </c>
    </row>
    <row r="226" spans="1:13" x14ac:dyDescent="0.25">
      <c r="A226" s="11">
        <v>225</v>
      </c>
      <c r="B226" s="30"/>
      <c r="C226" s="25" t="str">
        <f t="shared" si="24"/>
        <v/>
      </c>
      <c r="D226" s="25" t="str">
        <f t="shared" si="28"/>
        <v/>
      </c>
      <c r="E226" s="11" t="str">
        <f>IF('Prax Math 5733'!B226="","",IF('Prax Math 5733'!D226&lt;'ACT M to SAT M'!$A$2,'ACT M to SAT M'!$B$2,IF('Prax Math 5733'!D226&gt;'ACT M to SAT M'!A$28,'ACT M to SAT M'!B$28,VLOOKUP(D226,'ACT M to SAT M'!A:B,2,FALSE))))</f>
        <v/>
      </c>
      <c r="F226" s="11" t="str">
        <f t="shared" si="25"/>
        <v/>
      </c>
      <c r="G226" s="11" t="str">
        <f t="shared" si="29"/>
        <v/>
      </c>
      <c r="H226" s="11" t="str">
        <f t="shared" si="26"/>
        <v/>
      </c>
      <c r="I226" s="11" t="str">
        <f t="shared" si="30"/>
        <v/>
      </c>
      <c r="J226" s="11" t="str">
        <f t="shared" si="27"/>
        <v/>
      </c>
      <c r="K226" s="11" t="str">
        <f t="shared" si="31"/>
        <v/>
      </c>
      <c r="L226" s="11" t="str">
        <f>IF('Prax Math 5733'!B226="","",'SAT M to CBEST M'!$A$2+'SAT M to CBEST M'!$B$2*E226)</f>
        <v/>
      </c>
      <c r="M226" s="11" t="str">
        <f>IF('Prax Math 5733'!B226="","", IF(L226&lt;20, 20, IF(L226&gt;80, 80, L226)))</f>
        <v/>
      </c>
    </row>
    <row r="227" spans="1:13" x14ac:dyDescent="0.25">
      <c r="A227" s="11">
        <v>226</v>
      </c>
      <c r="B227" s="30"/>
      <c r="C227" s="25" t="str">
        <f t="shared" si="24"/>
        <v/>
      </c>
      <c r="D227" s="25" t="str">
        <f t="shared" si="28"/>
        <v/>
      </c>
      <c r="E227" s="11" t="str">
        <f>IF('Prax Math 5733'!B227="","",IF('Prax Math 5733'!D227&lt;'ACT M to SAT M'!$A$2,'ACT M to SAT M'!$B$2,IF('Prax Math 5733'!D227&gt;'ACT M to SAT M'!A$28,'ACT M to SAT M'!B$28,VLOOKUP(D227,'ACT M to SAT M'!A:B,2,FALSE))))</f>
        <v/>
      </c>
      <c r="F227" s="11" t="str">
        <f t="shared" si="25"/>
        <v/>
      </c>
      <c r="G227" s="11" t="str">
        <f t="shared" si="29"/>
        <v/>
      </c>
      <c r="H227" s="11" t="str">
        <f t="shared" si="26"/>
        <v/>
      </c>
      <c r="I227" s="11" t="str">
        <f t="shared" si="30"/>
        <v/>
      </c>
      <c r="J227" s="11" t="str">
        <f t="shared" si="27"/>
        <v/>
      </c>
      <c r="K227" s="11" t="str">
        <f t="shared" si="31"/>
        <v/>
      </c>
      <c r="L227" s="11" t="str">
        <f>IF('Prax Math 5733'!B227="","",'SAT M to CBEST M'!$A$2+'SAT M to CBEST M'!$B$2*E227)</f>
        <v/>
      </c>
      <c r="M227" s="11" t="str">
        <f>IF('Prax Math 5733'!B227="","", IF(L227&lt;20, 20, IF(L227&gt;80, 80, L227)))</f>
        <v/>
      </c>
    </row>
    <row r="228" spans="1:13" x14ac:dyDescent="0.25">
      <c r="A228" s="11">
        <v>227</v>
      </c>
      <c r="B228" s="30"/>
      <c r="C228" s="25" t="str">
        <f t="shared" si="24"/>
        <v/>
      </c>
      <c r="D228" s="25" t="str">
        <f t="shared" si="28"/>
        <v/>
      </c>
      <c r="E228" s="11" t="str">
        <f>IF('Prax Math 5733'!B228="","",IF('Prax Math 5733'!D228&lt;'ACT M to SAT M'!$A$2,'ACT M to SAT M'!$B$2,IF('Prax Math 5733'!D228&gt;'ACT M to SAT M'!A$28,'ACT M to SAT M'!B$28,VLOOKUP(D228,'ACT M to SAT M'!A:B,2,FALSE))))</f>
        <v/>
      </c>
      <c r="F228" s="11" t="str">
        <f t="shared" si="25"/>
        <v/>
      </c>
      <c r="G228" s="11" t="str">
        <f t="shared" si="29"/>
        <v/>
      </c>
      <c r="H228" s="11" t="str">
        <f t="shared" si="26"/>
        <v/>
      </c>
      <c r="I228" s="11" t="str">
        <f t="shared" si="30"/>
        <v/>
      </c>
      <c r="J228" s="11" t="str">
        <f t="shared" si="27"/>
        <v/>
      </c>
      <c r="K228" s="11" t="str">
        <f t="shared" si="31"/>
        <v/>
      </c>
      <c r="L228" s="11" t="str">
        <f>IF('Prax Math 5733'!B228="","",'SAT M to CBEST M'!$A$2+'SAT M to CBEST M'!$B$2*E228)</f>
        <v/>
      </c>
      <c r="M228" s="11" t="str">
        <f>IF('Prax Math 5733'!B228="","", IF(L228&lt;20, 20, IF(L228&gt;80, 80, L228)))</f>
        <v/>
      </c>
    </row>
    <row r="229" spans="1:13" x14ac:dyDescent="0.25">
      <c r="A229" s="11">
        <v>228</v>
      </c>
      <c r="B229" s="30"/>
      <c r="C229" s="25" t="str">
        <f t="shared" si="24"/>
        <v/>
      </c>
      <c r="D229" s="25" t="str">
        <f t="shared" si="28"/>
        <v/>
      </c>
      <c r="E229" s="11" t="str">
        <f>IF('Prax Math 5733'!B229="","",IF('Prax Math 5733'!D229&lt;'ACT M to SAT M'!$A$2,'ACT M to SAT M'!$B$2,IF('Prax Math 5733'!D229&gt;'ACT M to SAT M'!A$28,'ACT M to SAT M'!B$28,VLOOKUP(D229,'ACT M to SAT M'!A:B,2,FALSE))))</f>
        <v/>
      </c>
      <c r="F229" s="11" t="str">
        <f t="shared" si="25"/>
        <v/>
      </c>
      <c r="G229" s="11" t="str">
        <f t="shared" si="29"/>
        <v/>
      </c>
      <c r="H229" s="11" t="str">
        <f t="shared" si="26"/>
        <v/>
      </c>
      <c r="I229" s="11" t="str">
        <f t="shared" si="30"/>
        <v/>
      </c>
      <c r="J229" s="11" t="str">
        <f t="shared" si="27"/>
        <v/>
      </c>
      <c r="K229" s="11" t="str">
        <f t="shared" si="31"/>
        <v/>
      </c>
      <c r="L229" s="11" t="str">
        <f>IF('Prax Math 5733'!B229="","",'SAT M to CBEST M'!$A$2+'SAT M to CBEST M'!$B$2*E229)</f>
        <v/>
      </c>
      <c r="M229" s="11" t="str">
        <f>IF('Prax Math 5733'!B229="","", IF(L229&lt;20, 20, IF(L229&gt;80, 80, L229)))</f>
        <v/>
      </c>
    </row>
    <row r="230" spans="1:13" x14ac:dyDescent="0.25">
      <c r="A230" s="11">
        <v>229</v>
      </c>
      <c r="B230" s="30"/>
      <c r="C230" s="25" t="str">
        <f t="shared" si="24"/>
        <v/>
      </c>
      <c r="D230" s="25" t="str">
        <f t="shared" si="28"/>
        <v/>
      </c>
      <c r="E230" s="11" t="str">
        <f>IF('Prax Math 5733'!B230="","",IF('Prax Math 5733'!D230&lt;'ACT M to SAT M'!$A$2,'ACT M to SAT M'!$B$2,IF('Prax Math 5733'!D230&gt;'ACT M to SAT M'!A$28,'ACT M to SAT M'!B$28,VLOOKUP(D230,'ACT M to SAT M'!A:B,2,FALSE))))</f>
        <v/>
      </c>
      <c r="F230" s="11" t="str">
        <f t="shared" si="25"/>
        <v/>
      </c>
      <c r="G230" s="11" t="str">
        <f t="shared" si="29"/>
        <v/>
      </c>
      <c r="H230" s="11" t="str">
        <f t="shared" si="26"/>
        <v/>
      </c>
      <c r="I230" s="11" t="str">
        <f t="shared" si="30"/>
        <v/>
      </c>
      <c r="J230" s="11" t="str">
        <f t="shared" si="27"/>
        <v/>
      </c>
      <c r="K230" s="11" t="str">
        <f t="shared" si="31"/>
        <v/>
      </c>
      <c r="L230" s="11" t="str">
        <f>IF('Prax Math 5733'!B230="","",'SAT M to CBEST M'!$A$2+'SAT M to CBEST M'!$B$2*E230)</f>
        <v/>
      </c>
      <c r="M230" s="11" t="str">
        <f>IF('Prax Math 5733'!B230="","", IF(L230&lt;20, 20, IF(L230&gt;80, 80, L230)))</f>
        <v/>
      </c>
    </row>
    <row r="231" spans="1:13" x14ac:dyDescent="0.25">
      <c r="A231" s="11">
        <v>230</v>
      </c>
      <c r="B231" s="30"/>
      <c r="C231" s="25" t="str">
        <f t="shared" si="24"/>
        <v/>
      </c>
      <c r="D231" s="25" t="str">
        <f t="shared" si="28"/>
        <v/>
      </c>
      <c r="E231" s="11" t="str">
        <f>IF('Prax Math 5733'!B231="","",IF('Prax Math 5733'!D231&lt;'ACT M to SAT M'!$A$2,'ACT M to SAT M'!$B$2,IF('Prax Math 5733'!D231&gt;'ACT M to SAT M'!A$28,'ACT M to SAT M'!B$28,VLOOKUP(D231,'ACT M to SAT M'!A:B,2,FALSE))))</f>
        <v/>
      </c>
      <c r="F231" s="11" t="str">
        <f t="shared" si="25"/>
        <v/>
      </c>
      <c r="G231" s="11" t="str">
        <f t="shared" si="29"/>
        <v/>
      </c>
      <c r="H231" s="11" t="str">
        <f t="shared" si="26"/>
        <v/>
      </c>
      <c r="I231" s="11" t="str">
        <f t="shared" si="30"/>
        <v/>
      </c>
      <c r="J231" s="11" t="str">
        <f t="shared" si="27"/>
        <v/>
      </c>
      <c r="K231" s="11" t="str">
        <f t="shared" si="31"/>
        <v/>
      </c>
      <c r="L231" s="11" t="str">
        <f>IF('Prax Math 5733'!B231="","",'SAT M to CBEST M'!$A$2+'SAT M to CBEST M'!$B$2*E231)</f>
        <v/>
      </c>
      <c r="M231" s="11" t="str">
        <f>IF('Prax Math 5733'!B231="","", IF(L231&lt;20, 20, IF(L231&gt;80, 80, L231)))</f>
        <v/>
      </c>
    </row>
    <row r="232" spans="1:13" x14ac:dyDescent="0.25">
      <c r="A232" s="11">
        <v>231</v>
      </c>
      <c r="B232" s="30"/>
      <c r="C232" s="25" t="str">
        <f t="shared" si="24"/>
        <v/>
      </c>
      <c r="D232" s="25" t="str">
        <f t="shared" si="28"/>
        <v/>
      </c>
      <c r="E232" s="11" t="str">
        <f>IF('Prax Math 5733'!B232="","",IF('Prax Math 5733'!D232&lt;'ACT M to SAT M'!$A$2,'ACT M to SAT M'!$B$2,IF('Prax Math 5733'!D232&gt;'ACT M to SAT M'!A$28,'ACT M to SAT M'!B$28,VLOOKUP(D232,'ACT M to SAT M'!A:B,2,FALSE))))</f>
        <v/>
      </c>
      <c r="F232" s="11" t="str">
        <f t="shared" si="25"/>
        <v/>
      </c>
      <c r="G232" s="11" t="str">
        <f t="shared" si="29"/>
        <v/>
      </c>
      <c r="H232" s="11" t="str">
        <f t="shared" si="26"/>
        <v/>
      </c>
      <c r="I232" s="11" t="str">
        <f t="shared" si="30"/>
        <v/>
      </c>
      <c r="J232" s="11" t="str">
        <f t="shared" si="27"/>
        <v/>
      </c>
      <c r="K232" s="11" t="str">
        <f t="shared" si="31"/>
        <v/>
      </c>
      <c r="L232" s="11" t="str">
        <f>IF('Prax Math 5733'!B232="","",'SAT M to CBEST M'!$A$2+'SAT M to CBEST M'!$B$2*E232)</f>
        <v/>
      </c>
      <c r="M232" s="11" t="str">
        <f>IF('Prax Math 5733'!B232="","", IF(L232&lt;20, 20, IF(L232&gt;80, 80, L232)))</f>
        <v/>
      </c>
    </row>
    <row r="233" spans="1:13" x14ac:dyDescent="0.25">
      <c r="A233" s="11">
        <v>232</v>
      </c>
      <c r="B233" s="30"/>
      <c r="C233" s="25" t="str">
        <f t="shared" si="24"/>
        <v/>
      </c>
      <c r="D233" s="25" t="str">
        <f t="shared" si="28"/>
        <v/>
      </c>
      <c r="E233" s="11" t="str">
        <f>IF('Prax Math 5733'!B233="","",IF('Prax Math 5733'!D233&lt;'ACT M to SAT M'!$A$2,'ACT M to SAT M'!$B$2,IF('Prax Math 5733'!D233&gt;'ACT M to SAT M'!A$28,'ACT M to SAT M'!B$28,VLOOKUP(D233,'ACT M to SAT M'!A:B,2,FALSE))))</f>
        <v/>
      </c>
      <c r="F233" s="11" t="str">
        <f t="shared" si="25"/>
        <v/>
      </c>
      <c r="G233" s="11" t="str">
        <f t="shared" si="29"/>
        <v/>
      </c>
      <c r="H233" s="11" t="str">
        <f t="shared" si="26"/>
        <v/>
      </c>
      <c r="I233" s="11" t="str">
        <f t="shared" si="30"/>
        <v/>
      </c>
      <c r="J233" s="11" t="str">
        <f t="shared" si="27"/>
        <v/>
      </c>
      <c r="K233" s="11" t="str">
        <f t="shared" si="31"/>
        <v/>
      </c>
      <c r="L233" s="11" t="str">
        <f>IF('Prax Math 5733'!B233="","",'SAT M to CBEST M'!$A$2+'SAT M to CBEST M'!$B$2*E233)</f>
        <v/>
      </c>
      <c r="M233" s="11" t="str">
        <f>IF('Prax Math 5733'!B233="","", IF(L233&lt;20, 20, IF(L233&gt;80, 80, L233)))</f>
        <v/>
      </c>
    </row>
    <row r="234" spans="1:13" x14ac:dyDescent="0.25">
      <c r="A234" s="11">
        <v>233</v>
      </c>
      <c r="B234" s="30"/>
      <c r="C234" s="25" t="str">
        <f t="shared" si="24"/>
        <v/>
      </c>
      <c r="D234" s="25" t="str">
        <f t="shared" si="28"/>
        <v/>
      </c>
      <c r="E234" s="11" t="str">
        <f>IF('Prax Math 5733'!B234="","",IF('Prax Math 5733'!D234&lt;'ACT M to SAT M'!$A$2,'ACT M to SAT M'!$B$2,IF('Prax Math 5733'!D234&gt;'ACT M to SAT M'!A$28,'ACT M to SAT M'!B$28,VLOOKUP(D234,'ACT M to SAT M'!A:B,2,FALSE))))</f>
        <v/>
      </c>
      <c r="F234" s="11" t="str">
        <f t="shared" si="25"/>
        <v/>
      </c>
      <c r="G234" s="11" t="str">
        <f t="shared" si="29"/>
        <v/>
      </c>
      <c r="H234" s="11" t="str">
        <f t="shared" si="26"/>
        <v/>
      </c>
      <c r="I234" s="11" t="str">
        <f t="shared" si="30"/>
        <v/>
      </c>
      <c r="J234" s="11" t="str">
        <f t="shared" si="27"/>
        <v/>
      </c>
      <c r="K234" s="11" t="str">
        <f t="shared" si="31"/>
        <v/>
      </c>
      <c r="L234" s="11" t="str">
        <f>IF('Prax Math 5733'!B234="","",'SAT M to CBEST M'!$A$2+'SAT M to CBEST M'!$B$2*E234)</f>
        <v/>
      </c>
      <c r="M234" s="11" t="str">
        <f>IF('Prax Math 5733'!B234="","", IF(L234&lt;20, 20, IF(L234&gt;80, 80, L234)))</f>
        <v/>
      </c>
    </row>
    <row r="235" spans="1:13" x14ac:dyDescent="0.25">
      <c r="A235" s="11">
        <v>234</v>
      </c>
      <c r="B235" s="30"/>
      <c r="C235" s="25" t="str">
        <f t="shared" si="24"/>
        <v/>
      </c>
      <c r="D235" s="25" t="str">
        <f t="shared" si="28"/>
        <v/>
      </c>
      <c r="E235" s="11" t="str">
        <f>IF('Prax Math 5733'!B235="","",IF('Prax Math 5733'!D235&lt;'ACT M to SAT M'!$A$2,'ACT M to SAT M'!$B$2,IF('Prax Math 5733'!D235&gt;'ACT M to SAT M'!A$28,'ACT M to SAT M'!B$28,VLOOKUP(D235,'ACT M to SAT M'!A:B,2,FALSE))))</f>
        <v/>
      </c>
      <c r="F235" s="11" t="str">
        <f t="shared" si="25"/>
        <v/>
      </c>
      <c r="G235" s="11" t="str">
        <f t="shared" si="29"/>
        <v/>
      </c>
      <c r="H235" s="11" t="str">
        <f t="shared" si="26"/>
        <v/>
      </c>
      <c r="I235" s="11" t="str">
        <f t="shared" si="30"/>
        <v/>
      </c>
      <c r="J235" s="11" t="str">
        <f t="shared" si="27"/>
        <v/>
      </c>
      <c r="K235" s="11" t="str">
        <f t="shared" si="31"/>
        <v/>
      </c>
      <c r="L235" s="11" t="str">
        <f>IF('Prax Math 5733'!B235="","",'SAT M to CBEST M'!$A$2+'SAT M to CBEST M'!$B$2*E235)</f>
        <v/>
      </c>
      <c r="M235" s="11" t="str">
        <f>IF('Prax Math 5733'!B235="","", IF(L235&lt;20, 20, IF(L235&gt;80, 80, L235)))</f>
        <v/>
      </c>
    </row>
    <row r="236" spans="1:13" x14ac:dyDescent="0.25">
      <c r="A236" s="11">
        <v>235</v>
      </c>
      <c r="B236" s="30"/>
      <c r="C236" s="25" t="str">
        <f t="shared" si="24"/>
        <v/>
      </c>
      <c r="D236" s="25" t="str">
        <f t="shared" si="28"/>
        <v/>
      </c>
      <c r="E236" s="11" t="str">
        <f>IF('Prax Math 5733'!B236="","",IF('Prax Math 5733'!D236&lt;'ACT M to SAT M'!$A$2,'ACT M to SAT M'!$B$2,IF('Prax Math 5733'!D236&gt;'ACT M to SAT M'!A$28,'ACT M to SAT M'!B$28,VLOOKUP(D236,'ACT M to SAT M'!A:B,2,FALSE))))</f>
        <v/>
      </c>
      <c r="F236" s="11" t="str">
        <f t="shared" si="25"/>
        <v/>
      </c>
      <c r="G236" s="11" t="str">
        <f t="shared" si="29"/>
        <v/>
      </c>
      <c r="H236" s="11" t="str">
        <f t="shared" si="26"/>
        <v/>
      </c>
      <c r="I236" s="11" t="str">
        <f t="shared" si="30"/>
        <v/>
      </c>
      <c r="J236" s="11" t="str">
        <f t="shared" si="27"/>
        <v/>
      </c>
      <c r="K236" s="11" t="str">
        <f t="shared" si="31"/>
        <v/>
      </c>
      <c r="L236" s="11" t="str">
        <f>IF('Prax Math 5733'!B236="","",'SAT M to CBEST M'!$A$2+'SAT M to CBEST M'!$B$2*E236)</f>
        <v/>
      </c>
      <c r="M236" s="11" t="str">
        <f>IF('Prax Math 5733'!B236="","", IF(L236&lt;20, 20, IF(L236&gt;80, 80, L236)))</f>
        <v/>
      </c>
    </row>
    <row r="237" spans="1:13" x14ac:dyDescent="0.25">
      <c r="A237" s="11">
        <v>236</v>
      </c>
      <c r="B237" s="30"/>
      <c r="C237" s="25" t="str">
        <f t="shared" si="24"/>
        <v/>
      </c>
      <c r="D237" s="25" t="str">
        <f t="shared" si="28"/>
        <v/>
      </c>
      <c r="E237" s="11" t="str">
        <f>IF('Prax Math 5733'!B237="","",IF('Prax Math 5733'!D237&lt;'ACT M to SAT M'!$A$2,'ACT M to SAT M'!$B$2,IF('Prax Math 5733'!D237&gt;'ACT M to SAT M'!A$28,'ACT M to SAT M'!B$28,VLOOKUP(D237,'ACT M to SAT M'!A:B,2,FALSE))))</f>
        <v/>
      </c>
      <c r="F237" s="11" t="str">
        <f t="shared" si="25"/>
        <v/>
      </c>
      <c r="G237" s="11" t="str">
        <f t="shared" si="29"/>
        <v/>
      </c>
      <c r="H237" s="11" t="str">
        <f t="shared" si="26"/>
        <v/>
      </c>
      <c r="I237" s="11" t="str">
        <f t="shared" si="30"/>
        <v/>
      </c>
      <c r="J237" s="11" t="str">
        <f t="shared" si="27"/>
        <v/>
      </c>
      <c r="K237" s="11" t="str">
        <f t="shared" si="31"/>
        <v/>
      </c>
      <c r="L237" s="11" t="str">
        <f>IF('Prax Math 5733'!B237="","",'SAT M to CBEST M'!$A$2+'SAT M to CBEST M'!$B$2*E237)</f>
        <v/>
      </c>
      <c r="M237" s="11" t="str">
        <f>IF('Prax Math 5733'!B237="","", IF(L237&lt;20, 20, IF(L237&gt;80, 80, L237)))</f>
        <v/>
      </c>
    </row>
    <row r="238" spans="1:13" x14ac:dyDescent="0.25">
      <c r="A238" s="11">
        <v>237</v>
      </c>
      <c r="B238" s="30"/>
      <c r="C238" s="25" t="str">
        <f t="shared" si="24"/>
        <v/>
      </c>
      <c r="D238" s="25" t="str">
        <f t="shared" si="28"/>
        <v/>
      </c>
      <c r="E238" s="11" t="str">
        <f>IF('Prax Math 5733'!B238="","",IF('Prax Math 5733'!D238&lt;'ACT M to SAT M'!$A$2,'ACT M to SAT M'!$B$2,IF('Prax Math 5733'!D238&gt;'ACT M to SAT M'!A$28,'ACT M to SAT M'!B$28,VLOOKUP(D238,'ACT M to SAT M'!A:B,2,FALSE))))</f>
        <v/>
      </c>
      <c r="F238" s="11" t="str">
        <f t="shared" si="25"/>
        <v/>
      </c>
      <c r="G238" s="11" t="str">
        <f t="shared" si="29"/>
        <v/>
      </c>
      <c r="H238" s="11" t="str">
        <f t="shared" si="26"/>
        <v/>
      </c>
      <c r="I238" s="11" t="str">
        <f t="shared" si="30"/>
        <v/>
      </c>
      <c r="J238" s="11" t="str">
        <f t="shared" si="27"/>
        <v/>
      </c>
      <c r="K238" s="11" t="str">
        <f t="shared" si="31"/>
        <v/>
      </c>
      <c r="L238" s="11" t="str">
        <f>IF('Prax Math 5733'!B238="","",'SAT M to CBEST M'!$A$2+'SAT M to CBEST M'!$B$2*E238)</f>
        <v/>
      </c>
      <c r="M238" s="11" t="str">
        <f>IF('Prax Math 5733'!B238="","", IF(L238&lt;20, 20, IF(L238&gt;80, 80, L238)))</f>
        <v/>
      </c>
    </row>
    <row r="239" spans="1:13" x14ac:dyDescent="0.25">
      <c r="A239" s="11">
        <v>238</v>
      </c>
      <c r="B239" s="30"/>
      <c r="C239" s="25" t="str">
        <f t="shared" si="24"/>
        <v/>
      </c>
      <c r="D239" s="25" t="str">
        <f t="shared" si="28"/>
        <v/>
      </c>
      <c r="E239" s="11" t="str">
        <f>IF('Prax Math 5733'!B239="","",IF('Prax Math 5733'!D239&lt;'ACT M to SAT M'!$A$2,'ACT M to SAT M'!$B$2,IF('Prax Math 5733'!D239&gt;'ACT M to SAT M'!A$28,'ACT M to SAT M'!B$28,VLOOKUP(D239,'ACT M to SAT M'!A:B,2,FALSE))))</f>
        <v/>
      </c>
      <c r="F239" s="11" t="str">
        <f t="shared" si="25"/>
        <v/>
      </c>
      <c r="G239" s="11" t="str">
        <f t="shared" si="29"/>
        <v/>
      </c>
      <c r="H239" s="11" t="str">
        <f t="shared" si="26"/>
        <v/>
      </c>
      <c r="I239" s="11" t="str">
        <f t="shared" si="30"/>
        <v/>
      </c>
      <c r="J239" s="11" t="str">
        <f t="shared" si="27"/>
        <v/>
      </c>
      <c r="K239" s="11" t="str">
        <f t="shared" si="31"/>
        <v/>
      </c>
      <c r="L239" s="11" t="str">
        <f>IF('Prax Math 5733'!B239="","",'SAT M to CBEST M'!$A$2+'SAT M to CBEST M'!$B$2*E239)</f>
        <v/>
      </c>
      <c r="M239" s="11" t="str">
        <f>IF('Prax Math 5733'!B239="","", IF(L239&lt;20, 20, IF(L239&gt;80, 80, L239)))</f>
        <v/>
      </c>
    </row>
    <row r="240" spans="1:13" x14ac:dyDescent="0.25">
      <c r="A240" s="11">
        <v>239</v>
      </c>
      <c r="B240" s="30"/>
      <c r="C240" s="25" t="str">
        <f t="shared" si="24"/>
        <v/>
      </c>
      <c r="D240" s="25" t="str">
        <f t="shared" si="28"/>
        <v/>
      </c>
      <c r="E240" s="11" t="str">
        <f>IF('Prax Math 5733'!B240="","",IF('Prax Math 5733'!D240&lt;'ACT M to SAT M'!$A$2,'ACT M to SAT M'!$B$2,IF('Prax Math 5733'!D240&gt;'ACT M to SAT M'!A$28,'ACT M to SAT M'!B$28,VLOOKUP(D240,'ACT M to SAT M'!A:B,2,FALSE))))</f>
        <v/>
      </c>
      <c r="F240" s="11" t="str">
        <f t="shared" si="25"/>
        <v/>
      </c>
      <c r="G240" s="11" t="str">
        <f t="shared" si="29"/>
        <v/>
      </c>
      <c r="H240" s="11" t="str">
        <f t="shared" si="26"/>
        <v/>
      </c>
      <c r="I240" s="11" t="str">
        <f t="shared" si="30"/>
        <v/>
      </c>
      <c r="J240" s="11" t="str">
        <f t="shared" si="27"/>
        <v/>
      </c>
      <c r="K240" s="11" t="str">
        <f t="shared" si="31"/>
        <v/>
      </c>
      <c r="L240" s="11" t="str">
        <f>IF('Prax Math 5733'!B240="","",'SAT M to CBEST M'!$A$2+'SAT M to CBEST M'!$B$2*E240)</f>
        <v/>
      </c>
      <c r="M240" s="11" t="str">
        <f>IF('Prax Math 5733'!B240="","", IF(L240&lt;20, 20, IF(L240&gt;80, 80, L240)))</f>
        <v/>
      </c>
    </row>
    <row r="241" spans="1:13" x14ac:dyDescent="0.25">
      <c r="A241" s="11">
        <v>240</v>
      </c>
      <c r="B241" s="30"/>
      <c r="C241" s="25" t="str">
        <f t="shared" si="24"/>
        <v/>
      </c>
      <c r="D241" s="25" t="str">
        <f t="shared" si="28"/>
        <v/>
      </c>
      <c r="E241" s="11" t="str">
        <f>IF('Prax Math 5733'!B241="","",IF('Prax Math 5733'!D241&lt;'ACT M to SAT M'!$A$2,'ACT M to SAT M'!$B$2,IF('Prax Math 5733'!D241&gt;'ACT M to SAT M'!A$28,'ACT M to SAT M'!B$28,VLOOKUP(D241,'ACT M to SAT M'!A:B,2,FALSE))))</f>
        <v/>
      </c>
      <c r="F241" s="11" t="str">
        <f t="shared" si="25"/>
        <v/>
      </c>
      <c r="G241" s="11" t="str">
        <f t="shared" si="29"/>
        <v/>
      </c>
      <c r="H241" s="11" t="str">
        <f t="shared" si="26"/>
        <v/>
      </c>
      <c r="I241" s="11" t="str">
        <f t="shared" si="30"/>
        <v/>
      </c>
      <c r="J241" s="11" t="str">
        <f t="shared" si="27"/>
        <v/>
      </c>
      <c r="K241" s="11" t="str">
        <f t="shared" si="31"/>
        <v/>
      </c>
      <c r="L241" s="11" t="str">
        <f>IF('Prax Math 5733'!B241="","",'SAT M to CBEST M'!$A$2+'SAT M to CBEST M'!$B$2*E241)</f>
        <v/>
      </c>
      <c r="M241" s="11" t="str">
        <f>IF('Prax Math 5733'!B241="","", IF(L241&lt;20, 20, IF(L241&gt;80, 80, L241)))</f>
        <v/>
      </c>
    </row>
    <row r="242" spans="1:13" x14ac:dyDescent="0.25">
      <c r="A242" s="11">
        <v>241</v>
      </c>
      <c r="B242" s="30"/>
      <c r="C242" s="25" t="str">
        <f t="shared" si="24"/>
        <v/>
      </c>
      <c r="D242" s="25" t="str">
        <f t="shared" si="28"/>
        <v/>
      </c>
      <c r="E242" s="11" t="str">
        <f>IF('Prax Math 5733'!B242="","",IF('Prax Math 5733'!D242&lt;'ACT M to SAT M'!$A$2,'ACT M to SAT M'!$B$2,IF('Prax Math 5733'!D242&gt;'ACT M to SAT M'!A$28,'ACT M to SAT M'!B$28,VLOOKUP(D242,'ACT M to SAT M'!A:B,2,FALSE))))</f>
        <v/>
      </c>
      <c r="F242" s="11" t="str">
        <f t="shared" si="25"/>
        <v/>
      </c>
      <c r="G242" s="11" t="str">
        <f t="shared" si="29"/>
        <v/>
      </c>
      <c r="H242" s="11" t="str">
        <f t="shared" si="26"/>
        <v/>
      </c>
      <c r="I242" s="11" t="str">
        <f t="shared" si="30"/>
        <v/>
      </c>
      <c r="J242" s="11" t="str">
        <f t="shared" si="27"/>
        <v/>
      </c>
      <c r="K242" s="11" t="str">
        <f t="shared" si="31"/>
        <v/>
      </c>
      <c r="L242" s="11" t="str">
        <f>IF('Prax Math 5733'!B242="","",'SAT M to CBEST M'!$A$2+'SAT M to CBEST M'!$B$2*E242)</f>
        <v/>
      </c>
      <c r="M242" s="11" t="str">
        <f>IF('Prax Math 5733'!B242="","", IF(L242&lt;20, 20, IF(L242&gt;80, 80, L242)))</f>
        <v/>
      </c>
    </row>
    <row r="243" spans="1:13" x14ac:dyDescent="0.25">
      <c r="A243" s="11">
        <v>242</v>
      </c>
      <c r="B243" s="30"/>
      <c r="C243" s="25" t="str">
        <f t="shared" si="24"/>
        <v/>
      </c>
      <c r="D243" s="25" t="str">
        <f t="shared" si="28"/>
        <v/>
      </c>
      <c r="E243" s="11" t="str">
        <f>IF('Prax Math 5733'!B243="","",IF('Prax Math 5733'!D243&lt;'ACT M to SAT M'!$A$2,'ACT M to SAT M'!$B$2,IF('Prax Math 5733'!D243&gt;'ACT M to SAT M'!A$28,'ACT M to SAT M'!B$28,VLOOKUP(D243,'ACT M to SAT M'!A:B,2,FALSE))))</f>
        <v/>
      </c>
      <c r="F243" s="11" t="str">
        <f t="shared" si="25"/>
        <v/>
      </c>
      <c r="G243" s="11" t="str">
        <f t="shared" si="29"/>
        <v/>
      </c>
      <c r="H243" s="11" t="str">
        <f t="shared" si="26"/>
        <v/>
      </c>
      <c r="I243" s="11" t="str">
        <f t="shared" si="30"/>
        <v/>
      </c>
      <c r="J243" s="11" t="str">
        <f t="shared" si="27"/>
        <v/>
      </c>
      <c r="K243" s="11" t="str">
        <f t="shared" si="31"/>
        <v/>
      </c>
      <c r="L243" s="11" t="str">
        <f>IF('Prax Math 5733'!B243="","",'SAT M to CBEST M'!$A$2+'SAT M to CBEST M'!$B$2*E243)</f>
        <v/>
      </c>
      <c r="M243" s="11" t="str">
        <f>IF('Prax Math 5733'!B243="","", IF(L243&lt;20, 20, IF(L243&gt;80, 80, L243)))</f>
        <v/>
      </c>
    </row>
    <row r="244" spans="1:13" x14ac:dyDescent="0.25">
      <c r="A244" s="11">
        <v>243</v>
      </c>
      <c r="B244" s="30"/>
      <c r="C244" s="25" t="str">
        <f t="shared" si="24"/>
        <v/>
      </c>
      <c r="D244" s="25" t="str">
        <f t="shared" si="28"/>
        <v/>
      </c>
      <c r="E244" s="11" t="str">
        <f>IF('Prax Math 5733'!B244="","",IF('Prax Math 5733'!D244&lt;'ACT M to SAT M'!$A$2,'ACT M to SAT M'!$B$2,IF('Prax Math 5733'!D244&gt;'ACT M to SAT M'!A$28,'ACT M to SAT M'!B$28,VLOOKUP(D244,'ACT M to SAT M'!A:B,2,FALSE))))</f>
        <v/>
      </c>
      <c r="F244" s="11" t="str">
        <f t="shared" si="25"/>
        <v/>
      </c>
      <c r="G244" s="11" t="str">
        <f t="shared" si="29"/>
        <v/>
      </c>
      <c r="H244" s="11" t="str">
        <f t="shared" si="26"/>
        <v/>
      </c>
      <c r="I244" s="11" t="str">
        <f t="shared" si="30"/>
        <v/>
      </c>
      <c r="J244" s="11" t="str">
        <f t="shared" si="27"/>
        <v/>
      </c>
      <c r="K244" s="11" t="str">
        <f t="shared" si="31"/>
        <v/>
      </c>
      <c r="L244" s="11" t="str">
        <f>IF('Prax Math 5733'!B244="","",'SAT M to CBEST M'!$A$2+'SAT M to CBEST M'!$B$2*E244)</f>
        <v/>
      </c>
      <c r="M244" s="11" t="str">
        <f>IF('Prax Math 5733'!B244="","", IF(L244&lt;20, 20, IF(L244&gt;80, 80, L244)))</f>
        <v/>
      </c>
    </row>
    <row r="245" spans="1:13" x14ac:dyDescent="0.25">
      <c r="A245" s="11">
        <v>244</v>
      </c>
      <c r="B245" s="30"/>
      <c r="C245" s="25" t="str">
        <f t="shared" si="24"/>
        <v/>
      </c>
      <c r="D245" s="25" t="str">
        <f t="shared" si="28"/>
        <v/>
      </c>
      <c r="E245" s="11" t="str">
        <f>IF('Prax Math 5733'!B245="","",IF('Prax Math 5733'!D245&lt;'ACT M to SAT M'!$A$2,'ACT M to SAT M'!$B$2,IF('Prax Math 5733'!D245&gt;'ACT M to SAT M'!A$28,'ACT M to SAT M'!B$28,VLOOKUP(D245,'ACT M to SAT M'!A:B,2,FALSE))))</f>
        <v/>
      </c>
      <c r="F245" s="11" t="str">
        <f t="shared" si="25"/>
        <v/>
      </c>
      <c r="G245" s="11" t="str">
        <f t="shared" si="29"/>
        <v/>
      </c>
      <c r="H245" s="11" t="str">
        <f t="shared" si="26"/>
        <v/>
      </c>
      <c r="I245" s="11" t="str">
        <f t="shared" si="30"/>
        <v/>
      </c>
      <c r="J245" s="11" t="str">
        <f t="shared" si="27"/>
        <v/>
      </c>
      <c r="K245" s="11" t="str">
        <f t="shared" si="31"/>
        <v/>
      </c>
      <c r="L245" s="11" t="str">
        <f>IF('Prax Math 5733'!B245="","",'SAT M to CBEST M'!$A$2+'SAT M to CBEST M'!$B$2*E245)</f>
        <v/>
      </c>
      <c r="M245" s="11" t="str">
        <f>IF('Prax Math 5733'!B245="","", IF(L245&lt;20, 20, IF(L245&gt;80, 80, L245)))</f>
        <v/>
      </c>
    </row>
    <row r="246" spans="1:13" x14ac:dyDescent="0.25">
      <c r="A246" s="11">
        <v>245</v>
      </c>
      <c r="B246" s="30"/>
      <c r="C246" s="25" t="str">
        <f t="shared" si="24"/>
        <v/>
      </c>
      <c r="D246" s="25" t="str">
        <f t="shared" si="28"/>
        <v/>
      </c>
      <c r="E246" s="11" t="str">
        <f>IF('Prax Math 5733'!B246="","",IF('Prax Math 5733'!D246&lt;'ACT M to SAT M'!$A$2,'ACT M to SAT M'!$B$2,IF('Prax Math 5733'!D246&gt;'ACT M to SAT M'!A$28,'ACT M to SAT M'!B$28,VLOOKUP(D246,'ACT M to SAT M'!A:B,2,FALSE))))</f>
        <v/>
      </c>
      <c r="F246" s="11" t="str">
        <f t="shared" si="25"/>
        <v/>
      </c>
      <c r="G246" s="11" t="str">
        <f t="shared" si="29"/>
        <v/>
      </c>
      <c r="H246" s="11" t="str">
        <f t="shared" si="26"/>
        <v/>
      </c>
      <c r="I246" s="11" t="str">
        <f t="shared" si="30"/>
        <v/>
      </c>
      <c r="J246" s="11" t="str">
        <f t="shared" si="27"/>
        <v/>
      </c>
      <c r="K246" s="11" t="str">
        <f t="shared" si="31"/>
        <v/>
      </c>
      <c r="L246" s="11" t="str">
        <f>IF('Prax Math 5733'!B246="","",'SAT M to CBEST M'!$A$2+'SAT M to CBEST M'!$B$2*E246)</f>
        <v/>
      </c>
      <c r="M246" s="11" t="str">
        <f>IF('Prax Math 5733'!B246="","", IF(L246&lt;20, 20, IF(L246&gt;80, 80, L246)))</f>
        <v/>
      </c>
    </row>
    <row r="247" spans="1:13" x14ac:dyDescent="0.25">
      <c r="A247" s="11">
        <v>246</v>
      </c>
      <c r="B247" s="30"/>
      <c r="C247" s="25" t="str">
        <f t="shared" si="24"/>
        <v/>
      </c>
      <c r="D247" s="25" t="str">
        <f t="shared" si="28"/>
        <v/>
      </c>
      <c r="E247" s="11" t="str">
        <f>IF('Prax Math 5733'!B247="","",IF('Prax Math 5733'!D247&lt;'ACT M to SAT M'!$A$2,'ACT M to SAT M'!$B$2,IF('Prax Math 5733'!D247&gt;'ACT M to SAT M'!A$28,'ACT M to SAT M'!B$28,VLOOKUP(D247,'ACT M to SAT M'!A:B,2,FALSE))))</f>
        <v/>
      </c>
      <c r="F247" s="11" t="str">
        <f t="shared" si="25"/>
        <v/>
      </c>
      <c r="G247" s="11" t="str">
        <f t="shared" si="29"/>
        <v/>
      </c>
      <c r="H247" s="11" t="str">
        <f t="shared" si="26"/>
        <v/>
      </c>
      <c r="I247" s="11" t="str">
        <f t="shared" si="30"/>
        <v/>
      </c>
      <c r="J247" s="11" t="str">
        <f t="shared" si="27"/>
        <v/>
      </c>
      <c r="K247" s="11" t="str">
        <f t="shared" si="31"/>
        <v/>
      </c>
      <c r="L247" s="11" t="str">
        <f>IF('Prax Math 5733'!B247="","",'SAT M to CBEST M'!$A$2+'SAT M to CBEST M'!$B$2*E247)</f>
        <v/>
      </c>
      <c r="M247" s="11" t="str">
        <f>IF('Prax Math 5733'!B247="","", IF(L247&lt;20, 20, IF(L247&gt;80, 80, L247)))</f>
        <v/>
      </c>
    </row>
    <row r="248" spans="1:13" x14ac:dyDescent="0.25">
      <c r="A248" s="11">
        <v>247</v>
      </c>
      <c r="B248" s="30"/>
      <c r="C248" s="25" t="str">
        <f t="shared" si="24"/>
        <v/>
      </c>
      <c r="D248" s="25" t="str">
        <f t="shared" si="28"/>
        <v/>
      </c>
      <c r="E248" s="11" t="str">
        <f>IF('Prax Math 5733'!B248="","",IF('Prax Math 5733'!D248&lt;'ACT M to SAT M'!$A$2,'ACT M to SAT M'!$B$2,IF('Prax Math 5733'!D248&gt;'ACT M to SAT M'!A$28,'ACT M to SAT M'!B$28,VLOOKUP(D248,'ACT M to SAT M'!A:B,2,FALSE))))</f>
        <v/>
      </c>
      <c r="F248" s="11" t="str">
        <f t="shared" si="25"/>
        <v/>
      </c>
      <c r="G248" s="11" t="str">
        <f t="shared" si="29"/>
        <v/>
      </c>
      <c r="H248" s="11" t="str">
        <f t="shared" si="26"/>
        <v/>
      </c>
      <c r="I248" s="11" t="str">
        <f t="shared" si="30"/>
        <v/>
      </c>
      <c r="J248" s="11" t="str">
        <f t="shared" si="27"/>
        <v/>
      </c>
      <c r="K248" s="11" t="str">
        <f t="shared" si="31"/>
        <v/>
      </c>
      <c r="L248" s="11" t="str">
        <f>IF('Prax Math 5733'!B248="","",'SAT M to CBEST M'!$A$2+'SAT M to CBEST M'!$B$2*E248)</f>
        <v/>
      </c>
      <c r="M248" s="11" t="str">
        <f>IF('Prax Math 5733'!B248="","", IF(L248&lt;20, 20, IF(L248&gt;80, 80, L248)))</f>
        <v/>
      </c>
    </row>
    <row r="249" spans="1:13" x14ac:dyDescent="0.25">
      <c r="A249" s="11">
        <v>248</v>
      </c>
      <c r="B249" s="30"/>
      <c r="C249" s="25" t="str">
        <f t="shared" si="24"/>
        <v/>
      </c>
      <c r="D249" s="25" t="str">
        <f t="shared" si="28"/>
        <v/>
      </c>
      <c r="E249" s="11" t="str">
        <f>IF('Prax Math 5733'!B249="","",IF('Prax Math 5733'!D249&lt;'ACT M to SAT M'!$A$2,'ACT M to SAT M'!$B$2,IF('Prax Math 5733'!D249&gt;'ACT M to SAT M'!A$28,'ACT M to SAT M'!B$28,VLOOKUP(D249,'ACT M to SAT M'!A:B,2,FALSE))))</f>
        <v/>
      </c>
      <c r="F249" s="11" t="str">
        <f t="shared" si="25"/>
        <v/>
      </c>
      <c r="G249" s="11" t="str">
        <f t="shared" si="29"/>
        <v/>
      </c>
      <c r="H249" s="11" t="str">
        <f t="shared" si="26"/>
        <v/>
      </c>
      <c r="I249" s="11" t="str">
        <f t="shared" si="30"/>
        <v/>
      </c>
      <c r="J249" s="11" t="str">
        <f t="shared" si="27"/>
        <v/>
      </c>
      <c r="K249" s="11" t="str">
        <f t="shared" si="31"/>
        <v/>
      </c>
      <c r="L249" s="11" t="str">
        <f>IF('Prax Math 5733'!B249="","",'SAT M to CBEST M'!$A$2+'SAT M to CBEST M'!$B$2*E249)</f>
        <v/>
      </c>
      <c r="M249" s="11" t="str">
        <f>IF('Prax Math 5733'!B249="","", IF(L249&lt;20, 20, IF(L249&gt;80, 80, L249)))</f>
        <v/>
      </c>
    </row>
    <row r="250" spans="1:13" x14ac:dyDescent="0.25">
      <c r="A250" s="11">
        <v>249</v>
      </c>
      <c r="B250" s="30"/>
      <c r="C250" s="25" t="str">
        <f t="shared" si="24"/>
        <v/>
      </c>
      <c r="D250" s="25" t="str">
        <f t="shared" si="28"/>
        <v/>
      </c>
      <c r="E250" s="11" t="str">
        <f>IF('Prax Math 5733'!B250="","",IF('Prax Math 5733'!D250&lt;'ACT M to SAT M'!$A$2,'ACT M to SAT M'!$B$2,IF('Prax Math 5733'!D250&gt;'ACT M to SAT M'!A$28,'ACT M to SAT M'!B$28,VLOOKUP(D250,'ACT M to SAT M'!A:B,2,FALSE))))</f>
        <v/>
      </c>
      <c r="F250" s="11" t="str">
        <f t="shared" si="25"/>
        <v/>
      </c>
      <c r="G250" s="11" t="str">
        <f t="shared" si="29"/>
        <v/>
      </c>
      <c r="H250" s="11" t="str">
        <f t="shared" si="26"/>
        <v/>
      </c>
      <c r="I250" s="11" t="str">
        <f t="shared" si="30"/>
        <v/>
      </c>
      <c r="J250" s="11" t="str">
        <f t="shared" si="27"/>
        <v/>
      </c>
      <c r="K250" s="11" t="str">
        <f t="shared" si="31"/>
        <v/>
      </c>
      <c r="L250" s="11" t="str">
        <f>IF('Prax Math 5733'!B250="","",'SAT M to CBEST M'!$A$2+'SAT M to CBEST M'!$B$2*E250)</f>
        <v/>
      </c>
      <c r="M250" s="11" t="str">
        <f>IF('Prax Math 5733'!B250="","", IF(L250&lt;20, 20, IF(L250&gt;80, 80, L250)))</f>
        <v/>
      </c>
    </row>
    <row r="251" spans="1:13" x14ac:dyDescent="0.25">
      <c r="A251" s="11">
        <v>250</v>
      </c>
      <c r="B251" s="30"/>
      <c r="C251" s="25" t="str">
        <f t="shared" si="24"/>
        <v/>
      </c>
      <c r="D251" s="25" t="str">
        <f t="shared" si="28"/>
        <v/>
      </c>
      <c r="E251" s="11" t="str">
        <f>IF('Prax Math 5733'!B251="","",IF('Prax Math 5733'!D251&lt;'ACT M to SAT M'!$A$2,'ACT M to SAT M'!$B$2,IF('Prax Math 5733'!D251&gt;'ACT M to SAT M'!A$28,'ACT M to SAT M'!B$28,VLOOKUP(D251,'ACT M to SAT M'!A:B,2,FALSE))))</f>
        <v/>
      </c>
      <c r="F251" s="11" t="str">
        <f t="shared" si="25"/>
        <v/>
      </c>
      <c r="G251" s="11" t="str">
        <f t="shared" si="29"/>
        <v/>
      </c>
      <c r="H251" s="11" t="str">
        <f t="shared" si="26"/>
        <v/>
      </c>
      <c r="I251" s="11" t="str">
        <f t="shared" si="30"/>
        <v/>
      </c>
      <c r="J251" s="11" t="str">
        <f t="shared" si="27"/>
        <v/>
      </c>
      <c r="K251" s="11" t="str">
        <f t="shared" si="31"/>
        <v/>
      </c>
      <c r="L251" s="11" t="str">
        <f>IF('Prax Math 5733'!B251="","",'SAT M to CBEST M'!$A$2+'SAT M to CBEST M'!$B$2*E251)</f>
        <v/>
      </c>
      <c r="M251" s="11" t="str">
        <f>IF('Prax Math 5733'!B251="","", IF(L251&lt;20, 20, IF(L251&gt;80, 80, L251)))</f>
        <v/>
      </c>
    </row>
    <row r="252" spans="1:13" x14ac:dyDescent="0.25">
      <c r="A252" s="11">
        <v>251</v>
      </c>
      <c r="B252" s="30"/>
      <c r="C252" s="25" t="str">
        <f t="shared" si="24"/>
        <v/>
      </c>
      <c r="D252" s="25" t="str">
        <f t="shared" si="28"/>
        <v/>
      </c>
      <c r="E252" s="11" t="str">
        <f>IF('Prax Math 5733'!B252="","",IF('Prax Math 5733'!D252&lt;'ACT M to SAT M'!$A$2,'ACT M to SAT M'!$B$2,IF('Prax Math 5733'!D252&gt;'ACT M to SAT M'!A$28,'ACT M to SAT M'!B$28,VLOOKUP(D252,'ACT M to SAT M'!A:B,2,FALSE))))</f>
        <v/>
      </c>
      <c r="F252" s="11" t="str">
        <f t="shared" si="25"/>
        <v/>
      </c>
      <c r="G252" s="11" t="str">
        <f t="shared" si="29"/>
        <v/>
      </c>
      <c r="H252" s="11" t="str">
        <f t="shared" si="26"/>
        <v/>
      </c>
      <c r="I252" s="11" t="str">
        <f t="shared" si="30"/>
        <v/>
      </c>
      <c r="J252" s="11" t="str">
        <f t="shared" si="27"/>
        <v/>
      </c>
      <c r="K252" s="11" t="str">
        <f t="shared" si="31"/>
        <v/>
      </c>
      <c r="L252" s="11" t="str">
        <f>IF('Prax Math 5733'!B252="","",'SAT M to CBEST M'!$A$2+'SAT M to CBEST M'!$B$2*E252)</f>
        <v/>
      </c>
      <c r="M252" s="11" t="str">
        <f>IF('Prax Math 5733'!B252="","", IF(L252&lt;20, 20, IF(L252&gt;80, 80, L252)))</f>
        <v/>
      </c>
    </row>
    <row r="253" spans="1:13" x14ac:dyDescent="0.25">
      <c r="A253" s="11">
        <v>252</v>
      </c>
      <c r="B253" s="30"/>
      <c r="C253" s="25" t="str">
        <f t="shared" si="24"/>
        <v/>
      </c>
      <c r="D253" s="25" t="str">
        <f t="shared" si="28"/>
        <v/>
      </c>
      <c r="E253" s="11" t="str">
        <f>IF('Prax Math 5733'!B253="","",IF('Prax Math 5733'!D253&lt;'ACT M to SAT M'!$A$2,'ACT M to SAT M'!$B$2,IF('Prax Math 5733'!D253&gt;'ACT M to SAT M'!A$28,'ACT M to SAT M'!B$28,VLOOKUP(D253,'ACT M to SAT M'!A:B,2,FALSE))))</f>
        <v/>
      </c>
      <c r="F253" s="11" t="str">
        <f t="shared" si="25"/>
        <v/>
      </c>
      <c r="G253" s="11" t="str">
        <f t="shared" si="29"/>
        <v/>
      </c>
      <c r="H253" s="11" t="str">
        <f t="shared" si="26"/>
        <v/>
      </c>
      <c r="I253" s="11" t="str">
        <f t="shared" si="30"/>
        <v/>
      </c>
      <c r="J253" s="11" t="str">
        <f t="shared" si="27"/>
        <v/>
      </c>
      <c r="K253" s="11" t="str">
        <f t="shared" si="31"/>
        <v/>
      </c>
      <c r="L253" s="11" t="str">
        <f>IF('Prax Math 5733'!B253="","",'SAT M to CBEST M'!$A$2+'SAT M to CBEST M'!$B$2*E253)</f>
        <v/>
      </c>
      <c r="M253" s="11" t="str">
        <f>IF('Prax Math 5733'!B253="","", IF(L253&lt;20, 20, IF(L253&gt;80, 80, L253)))</f>
        <v/>
      </c>
    </row>
    <row r="254" spans="1:13" x14ac:dyDescent="0.25">
      <c r="A254" s="11">
        <v>253</v>
      </c>
      <c r="B254" s="30"/>
      <c r="C254" s="25" t="str">
        <f t="shared" si="24"/>
        <v/>
      </c>
      <c r="D254" s="25" t="str">
        <f t="shared" si="28"/>
        <v/>
      </c>
      <c r="E254" s="11" t="str">
        <f>IF('Prax Math 5733'!B254="","",IF('Prax Math 5733'!D254&lt;'ACT M to SAT M'!$A$2,'ACT M to SAT M'!$B$2,IF('Prax Math 5733'!D254&gt;'ACT M to SAT M'!A$28,'ACT M to SAT M'!B$28,VLOOKUP(D254,'ACT M to SAT M'!A:B,2,FALSE))))</f>
        <v/>
      </c>
      <c r="F254" s="11" t="str">
        <f t="shared" si="25"/>
        <v/>
      </c>
      <c r="G254" s="11" t="str">
        <f t="shared" si="29"/>
        <v/>
      </c>
      <c r="H254" s="11" t="str">
        <f t="shared" si="26"/>
        <v/>
      </c>
      <c r="I254" s="11" t="str">
        <f t="shared" si="30"/>
        <v/>
      </c>
      <c r="J254" s="11" t="str">
        <f t="shared" si="27"/>
        <v/>
      </c>
      <c r="K254" s="11" t="str">
        <f t="shared" si="31"/>
        <v/>
      </c>
      <c r="L254" s="11" t="str">
        <f>IF('Prax Math 5733'!B254="","",'SAT M to CBEST M'!$A$2+'SAT M to CBEST M'!$B$2*E254)</f>
        <v/>
      </c>
      <c r="M254" s="11" t="str">
        <f>IF('Prax Math 5733'!B254="","", IF(L254&lt;20, 20, IF(L254&gt;80, 80, L254)))</f>
        <v/>
      </c>
    </row>
    <row r="255" spans="1:13" x14ac:dyDescent="0.25">
      <c r="A255" s="11">
        <v>254</v>
      </c>
      <c r="B255" s="30"/>
      <c r="C255" s="25" t="str">
        <f t="shared" si="24"/>
        <v/>
      </c>
      <c r="D255" s="25" t="str">
        <f t="shared" si="28"/>
        <v/>
      </c>
      <c r="E255" s="11" t="str">
        <f>IF('Prax Math 5733'!B255="","",IF('Prax Math 5733'!D255&lt;'ACT M to SAT M'!$A$2,'ACT M to SAT M'!$B$2,IF('Prax Math 5733'!D255&gt;'ACT M to SAT M'!A$28,'ACT M to SAT M'!B$28,VLOOKUP(D255,'ACT M to SAT M'!A:B,2,FALSE))))</f>
        <v/>
      </c>
      <c r="F255" s="11" t="str">
        <f t="shared" si="25"/>
        <v/>
      </c>
      <c r="G255" s="11" t="str">
        <f t="shared" si="29"/>
        <v/>
      </c>
      <c r="H255" s="11" t="str">
        <f t="shared" si="26"/>
        <v/>
      </c>
      <c r="I255" s="11" t="str">
        <f t="shared" si="30"/>
        <v/>
      </c>
      <c r="J255" s="11" t="str">
        <f t="shared" si="27"/>
        <v/>
      </c>
      <c r="K255" s="11" t="str">
        <f t="shared" si="31"/>
        <v/>
      </c>
      <c r="L255" s="11" t="str">
        <f>IF('Prax Math 5733'!B255="","",'SAT M to CBEST M'!$A$2+'SAT M to CBEST M'!$B$2*E255)</f>
        <v/>
      </c>
      <c r="M255" s="11" t="str">
        <f>IF('Prax Math 5733'!B255="","", IF(L255&lt;20, 20, IF(L255&gt;80, 80, L255)))</f>
        <v/>
      </c>
    </row>
    <row r="256" spans="1:13" x14ac:dyDescent="0.25">
      <c r="A256" s="11">
        <v>255</v>
      </c>
      <c r="B256" s="30"/>
      <c r="C256" s="25" t="str">
        <f t="shared" si="24"/>
        <v/>
      </c>
      <c r="D256" s="25" t="str">
        <f t="shared" si="28"/>
        <v/>
      </c>
      <c r="E256" s="11" t="str">
        <f>IF('Prax Math 5733'!B256="","",IF('Prax Math 5733'!D256&lt;'ACT M to SAT M'!$A$2,'ACT M to SAT M'!$B$2,IF('Prax Math 5733'!D256&gt;'ACT M to SAT M'!A$28,'ACT M to SAT M'!B$28,VLOOKUP(D256,'ACT M to SAT M'!A:B,2,FALSE))))</f>
        <v/>
      </c>
      <c r="F256" s="11" t="str">
        <f t="shared" si="25"/>
        <v/>
      </c>
      <c r="G256" s="11" t="str">
        <f t="shared" si="29"/>
        <v/>
      </c>
      <c r="H256" s="11" t="str">
        <f t="shared" si="26"/>
        <v/>
      </c>
      <c r="I256" s="11" t="str">
        <f t="shared" si="30"/>
        <v/>
      </c>
      <c r="J256" s="11" t="str">
        <f t="shared" si="27"/>
        <v/>
      </c>
      <c r="K256" s="11" t="str">
        <f t="shared" si="31"/>
        <v/>
      </c>
      <c r="L256" s="11" t="str">
        <f>IF('Prax Math 5733'!B256="","",'SAT M to CBEST M'!$A$2+'SAT M to CBEST M'!$B$2*E256)</f>
        <v/>
      </c>
      <c r="M256" s="11" t="str">
        <f>IF('Prax Math 5733'!B256="","", IF(L256&lt;20, 20, IF(L256&gt;80, 80, L256)))</f>
        <v/>
      </c>
    </row>
    <row r="257" spans="1:13" x14ac:dyDescent="0.25">
      <c r="A257" s="11">
        <v>256</v>
      </c>
      <c r="B257" s="30"/>
      <c r="C257" s="25" t="str">
        <f t="shared" si="24"/>
        <v/>
      </c>
      <c r="D257" s="25" t="str">
        <f t="shared" si="28"/>
        <v/>
      </c>
      <c r="E257" s="11" t="str">
        <f>IF('Prax Math 5733'!B257="","",IF('Prax Math 5733'!D257&lt;'ACT M to SAT M'!$A$2,'ACT M to SAT M'!$B$2,IF('Prax Math 5733'!D257&gt;'ACT M to SAT M'!A$28,'ACT M to SAT M'!B$28,VLOOKUP(D257,'ACT M to SAT M'!A:B,2,FALSE))))</f>
        <v/>
      </c>
      <c r="F257" s="11" t="str">
        <f t="shared" si="25"/>
        <v/>
      </c>
      <c r="G257" s="11" t="str">
        <f t="shared" si="29"/>
        <v/>
      </c>
      <c r="H257" s="11" t="str">
        <f t="shared" si="26"/>
        <v/>
      </c>
      <c r="I257" s="11" t="str">
        <f t="shared" si="30"/>
        <v/>
      </c>
      <c r="J257" s="11" t="str">
        <f t="shared" si="27"/>
        <v/>
      </c>
      <c r="K257" s="11" t="str">
        <f t="shared" si="31"/>
        <v/>
      </c>
      <c r="L257" s="11" t="str">
        <f>IF('Prax Math 5733'!B257="","",'SAT M to CBEST M'!$A$2+'SAT M to CBEST M'!$B$2*E257)</f>
        <v/>
      </c>
      <c r="M257" s="11" t="str">
        <f>IF('Prax Math 5733'!B257="","", IF(L257&lt;20, 20, IF(L257&gt;80, 80, L257)))</f>
        <v/>
      </c>
    </row>
    <row r="258" spans="1:13" x14ac:dyDescent="0.25">
      <c r="A258" s="11">
        <v>257</v>
      </c>
      <c r="B258" s="30"/>
      <c r="C258" s="25" t="str">
        <f t="shared" ref="C258:C321" si="32">IF(B258="","", interceptPCM5733toACTM + slopePCM5733toACTM*B258)</f>
        <v/>
      </c>
      <c r="D258" s="25" t="str">
        <f t="shared" si="28"/>
        <v/>
      </c>
      <c r="E258" s="11" t="str">
        <f>IF('Prax Math 5733'!B258="","",IF('Prax Math 5733'!D258&lt;'ACT M to SAT M'!$A$2,'ACT M to SAT M'!$B$2,IF('Prax Math 5733'!D258&gt;'ACT M to SAT M'!A$28,'ACT M to SAT M'!B$28,VLOOKUP(D258,'ACT M to SAT M'!A:B,2,FALSE))))</f>
        <v/>
      </c>
      <c r="F258" s="11" t="str">
        <f t="shared" ref="F258:F321" si="33">IF(B258="","",IF(D258&gt;=17, upperinterceptACTMtoPAAM201+D258*upperslopeACTMtoPAAM201, lowerinterceptACTMtoPAAM201+D258*lowerslopeACTMtoPAAM201))</f>
        <v/>
      </c>
      <c r="G258" s="11" t="str">
        <f t="shared" si="29"/>
        <v/>
      </c>
      <c r="H258" s="11" t="str">
        <f t="shared" ref="H258:H321" si="34">IF(B258="","",interceptACTMtoPCM5732+slopeACTMtoPCM5732*D258)</f>
        <v/>
      </c>
      <c r="I258" s="11" t="str">
        <f t="shared" si="30"/>
        <v/>
      </c>
      <c r="J258" s="11" t="str">
        <f t="shared" ref="J258:J321" si="35">IF(B258="","",IF(D258&gt;=16, upperinterceptACTMtoPAAM211+D258*upperslopeACTMtoPAAM211, lowerinterceptACTMtoPAAM211+D258*lowerslopeACTMtoPAAM211))</f>
        <v/>
      </c>
      <c r="K258" s="11" t="str">
        <f t="shared" si="31"/>
        <v/>
      </c>
      <c r="L258" s="11" t="str">
        <f>IF('Prax Math 5733'!B258="","",'SAT M to CBEST M'!$A$2+'SAT M to CBEST M'!$B$2*E258)</f>
        <v/>
      </c>
      <c r="M258" s="11" t="str">
        <f>IF('Prax Math 5733'!B258="","", IF(L258&lt;20, 20, IF(L258&gt;80, 80, L258)))</f>
        <v/>
      </c>
    </row>
    <row r="259" spans="1:13" x14ac:dyDescent="0.25">
      <c r="A259" s="11">
        <v>258</v>
      </c>
      <c r="B259" s="30"/>
      <c r="C259" s="25" t="str">
        <f t="shared" si="32"/>
        <v/>
      </c>
      <c r="D259" s="25" t="str">
        <f t="shared" ref="D259:D322" si="36">IF(B259="","",IF(C259&lt;1,1,IF(C259&gt;36,36,ROUND(C259,0))))</f>
        <v/>
      </c>
      <c r="E259" s="11" t="str">
        <f>IF('Prax Math 5733'!B259="","",IF('Prax Math 5733'!D259&lt;'ACT M to SAT M'!$A$2,'ACT M to SAT M'!$B$2,IF('Prax Math 5733'!D259&gt;'ACT M to SAT M'!A$28,'ACT M to SAT M'!B$28,VLOOKUP(D259,'ACT M to SAT M'!A:B,2,FALSE))))</f>
        <v/>
      </c>
      <c r="F259" s="11" t="str">
        <f t="shared" si="33"/>
        <v/>
      </c>
      <c r="G259" s="11" t="str">
        <f t="shared" ref="G259:G322" si="37">IF(B259="","", IF(F259&lt;100, 100, IF(F259&gt;300, 300, F259)))</f>
        <v/>
      </c>
      <c r="H259" s="11" t="str">
        <f t="shared" si="34"/>
        <v/>
      </c>
      <c r="I259" s="11" t="str">
        <f t="shared" ref="I259:I322" si="38">IF(B259="","", IF(H259&lt;100, 100, IF(H259&gt;200, 200, H259)))</f>
        <v/>
      </c>
      <c r="J259" s="11" t="str">
        <f t="shared" si="35"/>
        <v/>
      </c>
      <c r="K259" s="11" t="str">
        <f t="shared" ref="K259:K322" si="39">IF(B259="","", IF(J259&lt;100, 100, IF(J259&gt;300, 300, J259)))</f>
        <v/>
      </c>
      <c r="L259" s="11" t="str">
        <f>IF('Prax Math 5733'!B259="","",'SAT M to CBEST M'!$A$2+'SAT M to CBEST M'!$B$2*E259)</f>
        <v/>
      </c>
      <c r="M259" s="11" t="str">
        <f>IF('Prax Math 5733'!B259="","", IF(L259&lt;20, 20, IF(L259&gt;80, 80, L259)))</f>
        <v/>
      </c>
    </row>
    <row r="260" spans="1:13" x14ac:dyDescent="0.25">
      <c r="A260" s="11">
        <v>259</v>
      </c>
      <c r="B260" s="30"/>
      <c r="C260" s="25" t="str">
        <f t="shared" si="32"/>
        <v/>
      </c>
      <c r="D260" s="25" t="str">
        <f t="shared" si="36"/>
        <v/>
      </c>
      <c r="E260" s="11" t="str">
        <f>IF('Prax Math 5733'!B260="","",IF('Prax Math 5733'!D260&lt;'ACT M to SAT M'!$A$2,'ACT M to SAT M'!$B$2,IF('Prax Math 5733'!D260&gt;'ACT M to SAT M'!A$28,'ACT M to SAT M'!B$28,VLOOKUP(D260,'ACT M to SAT M'!A:B,2,FALSE))))</f>
        <v/>
      </c>
      <c r="F260" s="11" t="str">
        <f t="shared" si="33"/>
        <v/>
      </c>
      <c r="G260" s="11" t="str">
        <f t="shared" si="37"/>
        <v/>
      </c>
      <c r="H260" s="11" t="str">
        <f t="shared" si="34"/>
        <v/>
      </c>
      <c r="I260" s="11" t="str">
        <f t="shared" si="38"/>
        <v/>
      </c>
      <c r="J260" s="11" t="str">
        <f t="shared" si="35"/>
        <v/>
      </c>
      <c r="K260" s="11" t="str">
        <f t="shared" si="39"/>
        <v/>
      </c>
      <c r="L260" s="11" t="str">
        <f>IF('Prax Math 5733'!B260="","",'SAT M to CBEST M'!$A$2+'SAT M to CBEST M'!$B$2*E260)</f>
        <v/>
      </c>
      <c r="M260" s="11" t="str">
        <f>IF('Prax Math 5733'!B260="","", IF(L260&lt;20, 20, IF(L260&gt;80, 80, L260)))</f>
        <v/>
      </c>
    </row>
    <row r="261" spans="1:13" x14ac:dyDescent="0.25">
      <c r="A261" s="11">
        <v>260</v>
      </c>
      <c r="B261" s="30"/>
      <c r="C261" s="25" t="str">
        <f t="shared" si="32"/>
        <v/>
      </c>
      <c r="D261" s="25" t="str">
        <f t="shared" si="36"/>
        <v/>
      </c>
      <c r="E261" s="11" t="str">
        <f>IF('Prax Math 5733'!B261="","",IF('Prax Math 5733'!D261&lt;'ACT M to SAT M'!$A$2,'ACT M to SAT M'!$B$2,IF('Prax Math 5733'!D261&gt;'ACT M to SAT M'!A$28,'ACT M to SAT M'!B$28,VLOOKUP(D261,'ACT M to SAT M'!A:B,2,FALSE))))</f>
        <v/>
      </c>
      <c r="F261" s="11" t="str">
        <f t="shared" si="33"/>
        <v/>
      </c>
      <c r="G261" s="11" t="str">
        <f t="shared" si="37"/>
        <v/>
      </c>
      <c r="H261" s="11" t="str">
        <f t="shared" si="34"/>
        <v/>
      </c>
      <c r="I261" s="11" t="str">
        <f t="shared" si="38"/>
        <v/>
      </c>
      <c r="J261" s="11" t="str">
        <f t="shared" si="35"/>
        <v/>
      </c>
      <c r="K261" s="11" t="str">
        <f t="shared" si="39"/>
        <v/>
      </c>
      <c r="L261" s="11" t="str">
        <f>IF('Prax Math 5733'!B261="","",'SAT M to CBEST M'!$A$2+'SAT M to CBEST M'!$B$2*E261)</f>
        <v/>
      </c>
      <c r="M261" s="11" t="str">
        <f>IF('Prax Math 5733'!B261="","", IF(L261&lt;20, 20, IF(L261&gt;80, 80, L261)))</f>
        <v/>
      </c>
    </row>
    <row r="262" spans="1:13" x14ac:dyDescent="0.25">
      <c r="A262" s="11">
        <v>261</v>
      </c>
      <c r="B262" s="30"/>
      <c r="C262" s="25" t="str">
        <f t="shared" si="32"/>
        <v/>
      </c>
      <c r="D262" s="25" t="str">
        <f t="shared" si="36"/>
        <v/>
      </c>
      <c r="E262" s="11" t="str">
        <f>IF('Prax Math 5733'!B262="","",IF('Prax Math 5733'!D262&lt;'ACT M to SAT M'!$A$2,'ACT M to SAT M'!$B$2,IF('Prax Math 5733'!D262&gt;'ACT M to SAT M'!A$28,'ACT M to SAT M'!B$28,VLOOKUP(D262,'ACT M to SAT M'!A:B,2,FALSE))))</f>
        <v/>
      </c>
      <c r="F262" s="11" t="str">
        <f t="shared" si="33"/>
        <v/>
      </c>
      <c r="G262" s="11" t="str">
        <f t="shared" si="37"/>
        <v/>
      </c>
      <c r="H262" s="11" t="str">
        <f t="shared" si="34"/>
        <v/>
      </c>
      <c r="I262" s="11" t="str">
        <f t="shared" si="38"/>
        <v/>
      </c>
      <c r="J262" s="11" t="str">
        <f t="shared" si="35"/>
        <v/>
      </c>
      <c r="K262" s="11" t="str">
        <f t="shared" si="39"/>
        <v/>
      </c>
      <c r="L262" s="11" t="str">
        <f>IF('Prax Math 5733'!B262="","",'SAT M to CBEST M'!$A$2+'SAT M to CBEST M'!$B$2*E262)</f>
        <v/>
      </c>
      <c r="M262" s="11" t="str">
        <f>IF('Prax Math 5733'!B262="","", IF(L262&lt;20, 20, IF(L262&gt;80, 80, L262)))</f>
        <v/>
      </c>
    </row>
    <row r="263" spans="1:13" x14ac:dyDescent="0.25">
      <c r="A263" s="11">
        <v>262</v>
      </c>
      <c r="B263" s="30"/>
      <c r="C263" s="25" t="str">
        <f t="shared" si="32"/>
        <v/>
      </c>
      <c r="D263" s="25" t="str">
        <f t="shared" si="36"/>
        <v/>
      </c>
      <c r="E263" s="11" t="str">
        <f>IF('Prax Math 5733'!B263="","",IF('Prax Math 5733'!D263&lt;'ACT M to SAT M'!$A$2,'ACT M to SAT M'!$B$2,IF('Prax Math 5733'!D263&gt;'ACT M to SAT M'!A$28,'ACT M to SAT M'!B$28,VLOOKUP(D263,'ACT M to SAT M'!A:B,2,FALSE))))</f>
        <v/>
      </c>
      <c r="F263" s="11" t="str">
        <f t="shared" si="33"/>
        <v/>
      </c>
      <c r="G263" s="11" t="str">
        <f t="shared" si="37"/>
        <v/>
      </c>
      <c r="H263" s="11" t="str">
        <f t="shared" si="34"/>
        <v/>
      </c>
      <c r="I263" s="11" t="str">
        <f t="shared" si="38"/>
        <v/>
      </c>
      <c r="J263" s="11" t="str">
        <f t="shared" si="35"/>
        <v/>
      </c>
      <c r="K263" s="11" t="str">
        <f t="shared" si="39"/>
        <v/>
      </c>
      <c r="L263" s="11" t="str">
        <f>IF('Prax Math 5733'!B263="","",'SAT M to CBEST M'!$A$2+'SAT M to CBEST M'!$B$2*E263)</f>
        <v/>
      </c>
      <c r="M263" s="11" t="str">
        <f>IF('Prax Math 5733'!B263="","", IF(L263&lt;20, 20, IF(L263&gt;80, 80, L263)))</f>
        <v/>
      </c>
    </row>
    <row r="264" spans="1:13" x14ac:dyDescent="0.25">
      <c r="A264" s="11">
        <v>263</v>
      </c>
      <c r="B264" s="30"/>
      <c r="C264" s="25" t="str">
        <f t="shared" si="32"/>
        <v/>
      </c>
      <c r="D264" s="25" t="str">
        <f t="shared" si="36"/>
        <v/>
      </c>
      <c r="E264" s="11" t="str">
        <f>IF('Prax Math 5733'!B264="","",IF('Prax Math 5733'!D264&lt;'ACT M to SAT M'!$A$2,'ACT M to SAT M'!$B$2,IF('Prax Math 5733'!D264&gt;'ACT M to SAT M'!A$28,'ACT M to SAT M'!B$28,VLOOKUP(D264,'ACT M to SAT M'!A:B,2,FALSE))))</f>
        <v/>
      </c>
      <c r="F264" s="11" t="str">
        <f t="shared" si="33"/>
        <v/>
      </c>
      <c r="G264" s="11" t="str">
        <f t="shared" si="37"/>
        <v/>
      </c>
      <c r="H264" s="11" t="str">
        <f t="shared" si="34"/>
        <v/>
      </c>
      <c r="I264" s="11" t="str">
        <f t="shared" si="38"/>
        <v/>
      </c>
      <c r="J264" s="11" t="str">
        <f t="shared" si="35"/>
        <v/>
      </c>
      <c r="K264" s="11" t="str">
        <f t="shared" si="39"/>
        <v/>
      </c>
      <c r="L264" s="11" t="str">
        <f>IF('Prax Math 5733'!B264="","",'SAT M to CBEST M'!$A$2+'SAT M to CBEST M'!$B$2*E264)</f>
        <v/>
      </c>
      <c r="M264" s="11" t="str">
        <f>IF('Prax Math 5733'!B264="","", IF(L264&lt;20, 20, IF(L264&gt;80, 80, L264)))</f>
        <v/>
      </c>
    </row>
    <row r="265" spans="1:13" x14ac:dyDescent="0.25">
      <c r="A265" s="11">
        <v>264</v>
      </c>
      <c r="B265" s="30"/>
      <c r="C265" s="25" t="str">
        <f t="shared" si="32"/>
        <v/>
      </c>
      <c r="D265" s="25" t="str">
        <f t="shared" si="36"/>
        <v/>
      </c>
      <c r="E265" s="11" t="str">
        <f>IF('Prax Math 5733'!B265="","",IF('Prax Math 5733'!D265&lt;'ACT M to SAT M'!$A$2,'ACT M to SAT M'!$B$2,IF('Prax Math 5733'!D265&gt;'ACT M to SAT M'!A$28,'ACT M to SAT M'!B$28,VLOOKUP(D265,'ACT M to SAT M'!A:B,2,FALSE))))</f>
        <v/>
      </c>
      <c r="F265" s="11" t="str">
        <f t="shared" si="33"/>
        <v/>
      </c>
      <c r="G265" s="11" t="str">
        <f t="shared" si="37"/>
        <v/>
      </c>
      <c r="H265" s="11" t="str">
        <f t="shared" si="34"/>
        <v/>
      </c>
      <c r="I265" s="11" t="str">
        <f t="shared" si="38"/>
        <v/>
      </c>
      <c r="J265" s="11" t="str">
        <f t="shared" si="35"/>
        <v/>
      </c>
      <c r="K265" s="11" t="str">
        <f t="shared" si="39"/>
        <v/>
      </c>
      <c r="L265" s="11" t="str">
        <f>IF('Prax Math 5733'!B265="","",'SAT M to CBEST M'!$A$2+'SAT M to CBEST M'!$B$2*E265)</f>
        <v/>
      </c>
      <c r="M265" s="11" t="str">
        <f>IF('Prax Math 5733'!B265="","", IF(L265&lt;20, 20, IF(L265&gt;80, 80, L265)))</f>
        <v/>
      </c>
    </row>
    <row r="266" spans="1:13" x14ac:dyDescent="0.25">
      <c r="A266" s="11">
        <v>265</v>
      </c>
      <c r="B266" s="30"/>
      <c r="C266" s="25" t="str">
        <f t="shared" si="32"/>
        <v/>
      </c>
      <c r="D266" s="25" t="str">
        <f t="shared" si="36"/>
        <v/>
      </c>
      <c r="E266" s="11" t="str">
        <f>IF('Prax Math 5733'!B266="","",IF('Prax Math 5733'!D266&lt;'ACT M to SAT M'!$A$2,'ACT M to SAT M'!$B$2,IF('Prax Math 5733'!D266&gt;'ACT M to SAT M'!A$28,'ACT M to SAT M'!B$28,VLOOKUP(D266,'ACT M to SAT M'!A:B,2,FALSE))))</f>
        <v/>
      </c>
      <c r="F266" s="11" t="str">
        <f t="shared" si="33"/>
        <v/>
      </c>
      <c r="G266" s="11" t="str">
        <f t="shared" si="37"/>
        <v/>
      </c>
      <c r="H266" s="11" t="str">
        <f t="shared" si="34"/>
        <v/>
      </c>
      <c r="I266" s="11" t="str">
        <f t="shared" si="38"/>
        <v/>
      </c>
      <c r="J266" s="11" t="str">
        <f t="shared" si="35"/>
        <v/>
      </c>
      <c r="K266" s="11" t="str">
        <f t="shared" si="39"/>
        <v/>
      </c>
      <c r="L266" s="11" t="str">
        <f>IF('Prax Math 5733'!B266="","",'SAT M to CBEST M'!$A$2+'SAT M to CBEST M'!$B$2*E266)</f>
        <v/>
      </c>
      <c r="M266" s="11" t="str">
        <f>IF('Prax Math 5733'!B266="","", IF(L266&lt;20, 20, IF(L266&gt;80, 80, L266)))</f>
        <v/>
      </c>
    </row>
    <row r="267" spans="1:13" x14ac:dyDescent="0.25">
      <c r="A267" s="11">
        <v>266</v>
      </c>
      <c r="B267" s="30"/>
      <c r="C267" s="25" t="str">
        <f t="shared" si="32"/>
        <v/>
      </c>
      <c r="D267" s="25" t="str">
        <f t="shared" si="36"/>
        <v/>
      </c>
      <c r="E267" s="11" t="str">
        <f>IF('Prax Math 5733'!B267="","",IF('Prax Math 5733'!D267&lt;'ACT M to SAT M'!$A$2,'ACT M to SAT M'!$B$2,IF('Prax Math 5733'!D267&gt;'ACT M to SAT M'!A$28,'ACT M to SAT M'!B$28,VLOOKUP(D267,'ACT M to SAT M'!A:B,2,FALSE))))</f>
        <v/>
      </c>
      <c r="F267" s="11" t="str">
        <f t="shared" si="33"/>
        <v/>
      </c>
      <c r="G267" s="11" t="str">
        <f t="shared" si="37"/>
        <v/>
      </c>
      <c r="H267" s="11" t="str">
        <f t="shared" si="34"/>
        <v/>
      </c>
      <c r="I267" s="11" t="str">
        <f t="shared" si="38"/>
        <v/>
      </c>
      <c r="J267" s="11" t="str">
        <f t="shared" si="35"/>
        <v/>
      </c>
      <c r="K267" s="11" t="str">
        <f t="shared" si="39"/>
        <v/>
      </c>
      <c r="L267" s="11" t="str">
        <f>IF('Prax Math 5733'!B267="","",'SAT M to CBEST M'!$A$2+'SAT M to CBEST M'!$B$2*E267)</f>
        <v/>
      </c>
      <c r="M267" s="11" t="str">
        <f>IF('Prax Math 5733'!B267="","", IF(L267&lt;20, 20, IF(L267&gt;80, 80, L267)))</f>
        <v/>
      </c>
    </row>
    <row r="268" spans="1:13" x14ac:dyDescent="0.25">
      <c r="A268" s="11">
        <v>267</v>
      </c>
      <c r="B268" s="30"/>
      <c r="C268" s="25" t="str">
        <f t="shared" si="32"/>
        <v/>
      </c>
      <c r="D268" s="25" t="str">
        <f t="shared" si="36"/>
        <v/>
      </c>
      <c r="E268" s="11" t="str">
        <f>IF('Prax Math 5733'!B268="","",IF('Prax Math 5733'!D268&lt;'ACT M to SAT M'!$A$2,'ACT M to SAT M'!$B$2,IF('Prax Math 5733'!D268&gt;'ACT M to SAT M'!A$28,'ACT M to SAT M'!B$28,VLOOKUP(D268,'ACT M to SAT M'!A:B,2,FALSE))))</f>
        <v/>
      </c>
      <c r="F268" s="11" t="str">
        <f t="shared" si="33"/>
        <v/>
      </c>
      <c r="G268" s="11" t="str">
        <f t="shared" si="37"/>
        <v/>
      </c>
      <c r="H268" s="11" t="str">
        <f t="shared" si="34"/>
        <v/>
      </c>
      <c r="I268" s="11" t="str">
        <f t="shared" si="38"/>
        <v/>
      </c>
      <c r="J268" s="11" t="str">
        <f t="shared" si="35"/>
        <v/>
      </c>
      <c r="K268" s="11" t="str">
        <f t="shared" si="39"/>
        <v/>
      </c>
      <c r="L268" s="11" t="str">
        <f>IF('Prax Math 5733'!B268="","",'SAT M to CBEST M'!$A$2+'SAT M to CBEST M'!$B$2*E268)</f>
        <v/>
      </c>
      <c r="M268" s="11" t="str">
        <f>IF('Prax Math 5733'!B268="","", IF(L268&lt;20, 20, IF(L268&gt;80, 80, L268)))</f>
        <v/>
      </c>
    </row>
    <row r="269" spans="1:13" x14ac:dyDescent="0.25">
      <c r="A269" s="11">
        <v>268</v>
      </c>
      <c r="B269" s="30"/>
      <c r="C269" s="25" t="str">
        <f t="shared" si="32"/>
        <v/>
      </c>
      <c r="D269" s="25" t="str">
        <f t="shared" si="36"/>
        <v/>
      </c>
      <c r="E269" s="11" t="str">
        <f>IF('Prax Math 5733'!B269="","",IF('Prax Math 5733'!D269&lt;'ACT M to SAT M'!$A$2,'ACT M to SAT M'!$B$2,IF('Prax Math 5733'!D269&gt;'ACT M to SAT M'!A$28,'ACT M to SAT M'!B$28,VLOOKUP(D269,'ACT M to SAT M'!A:B,2,FALSE))))</f>
        <v/>
      </c>
      <c r="F269" s="11" t="str">
        <f t="shared" si="33"/>
        <v/>
      </c>
      <c r="G269" s="11" t="str">
        <f t="shared" si="37"/>
        <v/>
      </c>
      <c r="H269" s="11" t="str">
        <f t="shared" si="34"/>
        <v/>
      </c>
      <c r="I269" s="11" t="str">
        <f t="shared" si="38"/>
        <v/>
      </c>
      <c r="J269" s="11" t="str">
        <f t="shared" si="35"/>
        <v/>
      </c>
      <c r="K269" s="11" t="str">
        <f t="shared" si="39"/>
        <v/>
      </c>
      <c r="L269" s="11" t="str">
        <f>IF('Prax Math 5733'!B269="","",'SAT M to CBEST M'!$A$2+'SAT M to CBEST M'!$B$2*E269)</f>
        <v/>
      </c>
      <c r="M269" s="11" t="str">
        <f>IF('Prax Math 5733'!B269="","", IF(L269&lt;20, 20, IF(L269&gt;80, 80, L269)))</f>
        <v/>
      </c>
    </row>
    <row r="270" spans="1:13" x14ac:dyDescent="0.25">
      <c r="A270" s="11">
        <v>269</v>
      </c>
      <c r="B270" s="30"/>
      <c r="C270" s="25" t="str">
        <f t="shared" si="32"/>
        <v/>
      </c>
      <c r="D270" s="25" t="str">
        <f t="shared" si="36"/>
        <v/>
      </c>
      <c r="E270" s="11" t="str">
        <f>IF('Prax Math 5733'!B270="","",IF('Prax Math 5733'!D270&lt;'ACT M to SAT M'!$A$2,'ACT M to SAT M'!$B$2,IF('Prax Math 5733'!D270&gt;'ACT M to SAT M'!A$28,'ACT M to SAT M'!B$28,VLOOKUP(D270,'ACT M to SAT M'!A:B,2,FALSE))))</f>
        <v/>
      </c>
      <c r="F270" s="11" t="str">
        <f t="shared" si="33"/>
        <v/>
      </c>
      <c r="G270" s="11" t="str">
        <f t="shared" si="37"/>
        <v/>
      </c>
      <c r="H270" s="11" t="str">
        <f t="shared" si="34"/>
        <v/>
      </c>
      <c r="I270" s="11" t="str">
        <f t="shared" si="38"/>
        <v/>
      </c>
      <c r="J270" s="11" t="str">
        <f t="shared" si="35"/>
        <v/>
      </c>
      <c r="K270" s="11" t="str">
        <f t="shared" si="39"/>
        <v/>
      </c>
      <c r="L270" s="11" t="str">
        <f>IF('Prax Math 5733'!B270="","",'SAT M to CBEST M'!$A$2+'SAT M to CBEST M'!$B$2*E270)</f>
        <v/>
      </c>
      <c r="M270" s="11" t="str">
        <f>IF('Prax Math 5733'!B270="","", IF(L270&lt;20, 20, IF(L270&gt;80, 80, L270)))</f>
        <v/>
      </c>
    </row>
    <row r="271" spans="1:13" x14ac:dyDescent="0.25">
      <c r="A271" s="11">
        <v>270</v>
      </c>
      <c r="B271" s="30"/>
      <c r="C271" s="25" t="str">
        <f t="shared" si="32"/>
        <v/>
      </c>
      <c r="D271" s="25" t="str">
        <f t="shared" si="36"/>
        <v/>
      </c>
      <c r="E271" s="11" t="str">
        <f>IF('Prax Math 5733'!B271="","",IF('Prax Math 5733'!D271&lt;'ACT M to SAT M'!$A$2,'ACT M to SAT M'!$B$2,IF('Prax Math 5733'!D271&gt;'ACT M to SAT M'!A$28,'ACT M to SAT M'!B$28,VLOOKUP(D271,'ACT M to SAT M'!A:B,2,FALSE))))</f>
        <v/>
      </c>
      <c r="F271" s="11" t="str">
        <f t="shared" si="33"/>
        <v/>
      </c>
      <c r="G271" s="11" t="str">
        <f t="shared" si="37"/>
        <v/>
      </c>
      <c r="H271" s="11" t="str">
        <f t="shared" si="34"/>
        <v/>
      </c>
      <c r="I271" s="11" t="str">
        <f t="shared" si="38"/>
        <v/>
      </c>
      <c r="J271" s="11" t="str">
        <f t="shared" si="35"/>
        <v/>
      </c>
      <c r="K271" s="11" t="str">
        <f t="shared" si="39"/>
        <v/>
      </c>
      <c r="L271" s="11" t="str">
        <f>IF('Prax Math 5733'!B271="","",'SAT M to CBEST M'!$A$2+'SAT M to CBEST M'!$B$2*E271)</f>
        <v/>
      </c>
      <c r="M271" s="11" t="str">
        <f>IF('Prax Math 5733'!B271="","", IF(L271&lt;20, 20, IF(L271&gt;80, 80, L271)))</f>
        <v/>
      </c>
    </row>
    <row r="272" spans="1:13" x14ac:dyDescent="0.25">
      <c r="A272" s="11">
        <v>271</v>
      </c>
      <c r="B272" s="30"/>
      <c r="C272" s="25" t="str">
        <f t="shared" si="32"/>
        <v/>
      </c>
      <c r="D272" s="25" t="str">
        <f t="shared" si="36"/>
        <v/>
      </c>
      <c r="E272" s="11" t="str">
        <f>IF('Prax Math 5733'!B272="","",IF('Prax Math 5733'!D272&lt;'ACT M to SAT M'!$A$2,'ACT M to SAT M'!$B$2,IF('Prax Math 5733'!D272&gt;'ACT M to SAT M'!A$28,'ACT M to SAT M'!B$28,VLOOKUP(D272,'ACT M to SAT M'!A:B,2,FALSE))))</f>
        <v/>
      </c>
      <c r="F272" s="11" t="str">
        <f t="shared" si="33"/>
        <v/>
      </c>
      <c r="G272" s="11" t="str">
        <f t="shared" si="37"/>
        <v/>
      </c>
      <c r="H272" s="11" t="str">
        <f t="shared" si="34"/>
        <v/>
      </c>
      <c r="I272" s="11" t="str">
        <f t="shared" si="38"/>
        <v/>
      </c>
      <c r="J272" s="11" t="str">
        <f t="shared" si="35"/>
        <v/>
      </c>
      <c r="K272" s="11" t="str">
        <f t="shared" si="39"/>
        <v/>
      </c>
      <c r="L272" s="11" t="str">
        <f>IF('Prax Math 5733'!B272="","",'SAT M to CBEST M'!$A$2+'SAT M to CBEST M'!$B$2*E272)</f>
        <v/>
      </c>
      <c r="M272" s="11" t="str">
        <f>IF('Prax Math 5733'!B272="","", IF(L272&lt;20, 20, IF(L272&gt;80, 80, L272)))</f>
        <v/>
      </c>
    </row>
    <row r="273" spans="1:13" x14ac:dyDescent="0.25">
      <c r="A273" s="11">
        <v>272</v>
      </c>
      <c r="B273" s="30"/>
      <c r="C273" s="25" t="str">
        <f t="shared" si="32"/>
        <v/>
      </c>
      <c r="D273" s="25" t="str">
        <f t="shared" si="36"/>
        <v/>
      </c>
      <c r="E273" s="11" t="str">
        <f>IF('Prax Math 5733'!B273="","",IF('Prax Math 5733'!D273&lt;'ACT M to SAT M'!$A$2,'ACT M to SAT M'!$B$2,IF('Prax Math 5733'!D273&gt;'ACT M to SAT M'!A$28,'ACT M to SAT M'!B$28,VLOOKUP(D273,'ACT M to SAT M'!A:B,2,FALSE))))</f>
        <v/>
      </c>
      <c r="F273" s="11" t="str">
        <f t="shared" si="33"/>
        <v/>
      </c>
      <c r="G273" s="11" t="str">
        <f t="shared" si="37"/>
        <v/>
      </c>
      <c r="H273" s="11" t="str">
        <f t="shared" si="34"/>
        <v/>
      </c>
      <c r="I273" s="11" t="str">
        <f t="shared" si="38"/>
        <v/>
      </c>
      <c r="J273" s="11" t="str">
        <f t="shared" si="35"/>
        <v/>
      </c>
      <c r="K273" s="11" t="str">
        <f t="shared" si="39"/>
        <v/>
      </c>
      <c r="L273" s="11" t="str">
        <f>IF('Prax Math 5733'!B273="","",'SAT M to CBEST M'!$A$2+'SAT M to CBEST M'!$B$2*E273)</f>
        <v/>
      </c>
      <c r="M273" s="11" t="str">
        <f>IF('Prax Math 5733'!B273="","", IF(L273&lt;20, 20, IF(L273&gt;80, 80, L273)))</f>
        <v/>
      </c>
    </row>
    <row r="274" spans="1:13" x14ac:dyDescent="0.25">
      <c r="A274" s="11">
        <v>273</v>
      </c>
      <c r="B274" s="30"/>
      <c r="C274" s="25" t="str">
        <f t="shared" si="32"/>
        <v/>
      </c>
      <c r="D274" s="25" t="str">
        <f t="shared" si="36"/>
        <v/>
      </c>
      <c r="E274" s="11" t="str">
        <f>IF('Prax Math 5733'!B274="","",IF('Prax Math 5733'!D274&lt;'ACT M to SAT M'!$A$2,'ACT M to SAT M'!$B$2,IF('Prax Math 5733'!D274&gt;'ACT M to SAT M'!A$28,'ACT M to SAT M'!B$28,VLOOKUP(D274,'ACT M to SAT M'!A:B,2,FALSE))))</f>
        <v/>
      </c>
      <c r="F274" s="11" t="str">
        <f t="shared" si="33"/>
        <v/>
      </c>
      <c r="G274" s="11" t="str">
        <f t="shared" si="37"/>
        <v/>
      </c>
      <c r="H274" s="11" t="str">
        <f t="shared" si="34"/>
        <v/>
      </c>
      <c r="I274" s="11" t="str">
        <f t="shared" si="38"/>
        <v/>
      </c>
      <c r="J274" s="11" t="str">
        <f t="shared" si="35"/>
        <v/>
      </c>
      <c r="K274" s="11" t="str">
        <f t="shared" si="39"/>
        <v/>
      </c>
      <c r="L274" s="11" t="str">
        <f>IF('Prax Math 5733'!B274="","",'SAT M to CBEST M'!$A$2+'SAT M to CBEST M'!$B$2*E274)</f>
        <v/>
      </c>
      <c r="M274" s="11" t="str">
        <f>IF('Prax Math 5733'!B274="","", IF(L274&lt;20, 20, IF(L274&gt;80, 80, L274)))</f>
        <v/>
      </c>
    </row>
    <row r="275" spans="1:13" x14ac:dyDescent="0.25">
      <c r="A275" s="11">
        <v>274</v>
      </c>
      <c r="B275" s="30"/>
      <c r="C275" s="25" t="str">
        <f t="shared" si="32"/>
        <v/>
      </c>
      <c r="D275" s="25" t="str">
        <f t="shared" si="36"/>
        <v/>
      </c>
      <c r="E275" s="11" t="str">
        <f>IF('Prax Math 5733'!B275="","",IF('Prax Math 5733'!D275&lt;'ACT M to SAT M'!$A$2,'ACT M to SAT M'!$B$2,IF('Prax Math 5733'!D275&gt;'ACT M to SAT M'!A$28,'ACT M to SAT M'!B$28,VLOOKUP(D275,'ACT M to SAT M'!A:B,2,FALSE))))</f>
        <v/>
      </c>
      <c r="F275" s="11" t="str">
        <f t="shared" si="33"/>
        <v/>
      </c>
      <c r="G275" s="11" t="str">
        <f t="shared" si="37"/>
        <v/>
      </c>
      <c r="H275" s="11" t="str">
        <f t="shared" si="34"/>
        <v/>
      </c>
      <c r="I275" s="11" t="str">
        <f t="shared" si="38"/>
        <v/>
      </c>
      <c r="J275" s="11" t="str">
        <f t="shared" si="35"/>
        <v/>
      </c>
      <c r="K275" s="11" t="str">
        <f t="shared" si="39"/>
        <v/>
      </c>
      <c r="L275" s="11" t="str">
        <f>IF('Prax Math 5733'!B275="","",'SAT M to CBEST M'!$A$2+'SAT M to CBEST M'!$B$2*E275)</f>
        <v/>
      </c>
      <c r="M275" s="11" t="str">
        <f>IF('Prax Math 5733'!B275="","", IF(L275&lt;20, 20, IF(L275&gt;80, 80, L275)))</f>
        <v/>
      </c>
    </row>
    <row r="276" spans="1:13" x14ac:dyDescent="0.25">
      <c r="A276" s="11">
        <v>275</v>
      </c>
      <c r="B276" s="30"/>
      <c r="C276" s="25" t="str">
        <f t="shared" si="32"/>
        <v/>
      </c>
      <c r="D276" s="25" t="str">
        <f t="shared" si="36"/>
        <v/>
      </c>
      <c r="E276" s="11" t="str">
        <f>IF('Prax Math 5733'!B276="","",IF('Prax Math 5733'!D276&lt;'ACT M to SAT M'!$A$2,'ACT M to SAT M'!$B$2,IF('Prax Math 5733'!D276&gt;'ACT M to SAT M'!A$28,'ACT M to SAT M'!B$28,VLOOKUP(D276,'ACT M to SAT M'!A:B,2,FALSE))))</f>
        <v/>
      </c>
      <c r="F276" s="11" t="str">
        <f t="shared" si="33"/>
        <v/>
      </c>
      <c r="G276" s="11" t="str">
        <f t="shared" si="37"/>
        <v/>
      </c>
      <c r="H276" s="11" t="str">
        <f t="shared" si="34"/>
        <v/>
      </c>
      <c r="I276" s="11" t="str">
        <f t="shared" si="38"/>
        <v/>
      </c>
      <c r="J276" s="11" t="str">
        <f t="shared" si="35"/>
        <v/>
      </c>
      <c r="K276" s="11" t="str">
        <f t="shared" si="39"/>
        <v/>
      </c>
      <c r="L276" s="11" t="str">
        <f>IF('Prax Math 5733'!B276="","",'SAT M to CBEST M'!$A$2+'SAT M to CBEST M'!$B$2*E276)</f>
        <v/>
      </c>
      <c r="M276" s="11" t="str">
        <f>IF('Prax Math 5733'!B276="","", IF(L276&lt;20, 20, IF(L276&gt;80, 80, L276)))</f>
        <v/>
      </c>
    </row>
    <row r="277" spans="1:13" x14ac:dyDescent="0.25">
      <c r="A277" s="11">
        <v>276</v>
      </c>
      <c r="B277" s="30"/>
      <c r="C277" s="25" t="str">
        <f t="shared" si="32"/>
        <v/>
      </c>
      <c r="D277" s="25" t="str">
        <f t="shared" si="36"/>
        <v/>
      </c>
      <c r="E277" s="11" t="str">
        <f>IF('Prax Math 5733'!B277="","",IF('Prax Math 5733'!D277&lt;'ACT M to SAT M'!$A$2,'ACT M to SAT M'!$B$2,IF('Prax Math 5733'!D277&gt;'ACT M to SAT M'!A$28,'ACT M to SAT M'!B$28,VLOOKUP(D277,'ACT M to SAT M'!A:B,2,FALSE))))</f>
        <v/>
      </c>
      <c r="F277" s="11" t="str">
        <f t="shared" si="33"/>
        <v/>
      </c>
      <c r="G277" s="11" t="str">
        <f t="shared" si="37"/>
        <v/>
      </c>
      <c r="H277" s="11" t="str">
        <f t="shared" si="34"/>
        <v/>
      </c>
      <c r="I277" s="11" t="str">
        <f t="shared" si="38"/>
        <v/>
      </c>
      <c r="J277" s="11" t="str">
        <f t="shared" si="35"/>
        <v/>
      </c>
      <c r="K277" s="11" t="str">
        <f t="shared" si="39"/>
        <v/>
      </c>
      <c r="L277" s="11" t="str">
        <f>IF('Prax Math 5733'!B277="","",'SAT M to CBEST M'!$A$2+'SAT M to CBEST M'!$B$2*E277)</f>
        <v/>
      </c>
      <c r="M277" s="11" t="str">
        <f>IF('Prax Math 5733'!B277="","", IF(L277&lt;20, 20, IF(L277&gt;80, 80, L277)))</f>
        <v/>
      </c>
    </row>
    <row r="278" spans="1:13" x14ac:dyDescent="0.25">
      <c r="A278" s="11">
        <v>277</v>
      </c>
      <c r="B278" s="30"/>
      <c r="C278" s="25" t="str">
        <f t="shared" si="32"/>
        <v/>
      </c>
      <c r="D278" s="25" t="str">
        <f t="shared" si="36"/>
        <v/>
      </c>
      <c r="E278" s="11" t="str">
        <f>IF('Prax Math 5733'!B278="","",IF('Prax Math 5733'!D278&lt;'ACT M to SAT M'!$A$2,'ACT M to SAT M'!$B$2,IF('Prax Math 5733'!D278&gt;'ACT M to SAT M'!A$28,'ACT M to SAT M'!B$28,VLOOKUP(D278,'ACT M to SAT M'!A:B,2,FALSE))))</f>
        <v/>
      </c>
      <c r="F278" s="11" t="str">
        <f t="shared" si="33"/>
        <v/>
      </c>
      <c r="G278" s="11" t="str">
        <f t="shared" si="37"/>
        <v/>
      </c>
      <c r="H278" s="11" t="str">
        <f t="shared" si="34"/>
        <v/>
      </c>
      <c r="I278" s="11" t="str">
        <f t="shared" si="38"/>
        <v/>
      </c>
      <c r="J278" s="11" t="str">
        <f t="shared" si="35"/>
        <v/>
      </c>
      <c r="K278" s="11" t="str">
        <f t="shared" si="39"/>
        <v/>
      </c>
      <c r="L278" s="11" t="str">
        <f>IF('Prax Math 5733'!B278="","",'SAT M to CBEST M'!$A$2+'SAT M to CBEST M'!$B$2*E278)</f>
        <v/>
      </c>
      <c r="M278" s="11" t="str">
        <f>IF('Prax Math 5733'!B278="","", IF(L278&lt;20, 20, IF(L278&gt;80, 80, L278)))</f>
        <v/>
      </c>
    </row>
    <row r="279" spans="1:13" x14ac:dyDescent="0.25">
      <c r="A279" s="11">
        <v>278</v>
      </c>
      <c r="B279" s="30"/>
      <c r="C279" s="25" t="str">
        <f t="shared" si="32"/>
        <v/>
      </c>
      <c r="D279" s="25" t="str">
        <f t="shared" si="36"/>
        <v/>
      </c>
      <c r="E279" s="11" t="str">
        <f>IF('Prax Math 5733'!B279="","",IF('Prax Math 5733'!D279&lt;'ACT M to SAT M'!$A$2,'ACT M to SAT M'!$B$2,IF('Prax Math 5733'!D279&gt;'ACT M to SAT M'!A$28,'ACT M to SAT M'!B$28,VLOOKUP(D279,'ACT M to SAT M'!A:B,2,FALSE))))</f>
        <v/>
      </c>
      <c r="F279" s="11" t="str">
        <f t="shared" si="33"/>
        <v/>
      </c>
      <c r="G279" s="11" t="str">
        <f t="shared" si="37"/>
        <v/>
      </c>
      <c r="H279" s="11" t="str">
        <f t="shared" si="34"/>
        <v/>
      </c>
      <c r="I279" s="11" t="str">
        <f t="shared" si="38"/>
        <v/>
      </c>
      <c r="J279" s="11" t="str">
        <f t="shared" si="35"/>
        <v/>
      </c>
      <c r="K279" s="11" t="str">
        <f t="shared" si="39"/>
        <v/>
      </c>
      <c r="L279" s="11" t="str">
        <f>IF('Prax Math 5733'!B279="","",'SAT M to CBEST M'!$A$2+'SAT M to CBEST M'!$B$2*E279)</f>
        <v/>
      </c>
      <c r="M279" s="11" t="str">
        <f>IF('Prax Math 5733'!B279="","", IF(L279&lt;20, 20, IF(L279&gt;80, 80, L279)))</f>
        <v/>
      </c>
    </row>
    <row r="280" spans="1:13" x14ac:dyDescent="0.25">
      <c r="A280" s="11">
        <v>279</v>
      </c>
      <c r="B280" s="30"/>
      <c r="C280" s="25" t="str">
        <f t="shared" si="32"/>
        <v/>
      </c>
      <c r="D280" s="25" t="str">
        <f t="shared" si="36"/>
        <v/>
      </c>
      <c r="E280" s="11" t="str">
        <f>IF('Prax Math 5733'!B280="","",IF('Prax Math 5733'!D280&lt;'ACT M to SAT M'!$A$2,'ACT M to SAT M'!$B$2,IF('Prax Math 5733'!D280&gt;'ACT M to SAT M'!A$28,'ACT M to SAT M'!B$28,VLOOKUP(D280,'ACT M to SAT M'!A:B,2,FALSE))))</f>
        <v/>
      </c>
      <c r="F280" s="11" t="str">
        <f t="shared" si="33"/>
        <v/>
      </c>
      <c r="G280" s="11" t="str">
        <f t="shared" si="37"/>
        <v/>
      </c>
      <c r="H280" s="11" t="str">
        <f t="shared" si="34"/>
        <v/>
      </c>
      <c r="I280" s="11" t="str">
        <f t="shared" si="38"/>
        <v/>
      </c>
      <c r="J280" s="11" t="str">
        <f t="shared" si="35"/>
        <v/>
      </c>
      <c r="K280" s="11" t="str">
        <f t="shared" si="39"/>
        <v/>
      </c>
      <c r="L280" s="11" t="str">
        <f>IF('Prax Math 5733'!B280="","",'SAT M to CBEST M'!$A$2+'SAT M to CBEST M'!$B$2*E280)</f>
        <v/>
      </c>
      <c r="M280" s="11" t="str">
        <f>IF('Prax Math 5733'!B280="","", IF(L280&lt;20, 20, IF(L280&gt;80, 80, L280)))</f>
        <v/>
      </c>
    </row>
    <row r="281" spans="1:13" x14ac:dyDescent="0.25">
      <c r="A281" s="11">
        <v>280</v>
      </c>
      <c r="B281" s="30"/>
      <c r="C281" s="25" t="str">
        <f t="shared" si="32"/>
        <v/>
      </c>
      <c r="D281" s="25" t="str">
        <f t="shared" si="36"/>
        <v/>
      </c>
      <c r="E281" s="11" t="str">
        <f>IF('Prax Math 5733'!B281="","",IF('Prax Math 5733'!D281&lt;'ACT M to SAT M'!$A$2,'ACT M to SAT M'!$B$2,IF('Prax Math 5733'!D281&gt;'ACT M to SAT M'!A$28,'ACT M to SAT M'!B$28,VLOOKUP(D281,'ACT M to SAT M'!A:B,2,FALSE))))</f>
        <v/>
      </c>
      <c r="F281" s="11" t="str">
        <f t="shared" si="33"/>
        <v/>
      </c>
      <c r="G281" s="11" t="str">
        <f t="shared" si="37"/>
        <v/>
      </c>
      <c r="H281" s="11" t="str">
        <f t="shared" si="34"/>
        <v/>
      </c>
      <c r="I281" s="11" t="str">
        <f t="shared" si="38"/>
        <v/>
      </c>
      <c r="J281" s="11" t="str">
        <f t="shared" si="35"/>
        <v/>
      </c>
      <c r="K281" s="11" t="str">
        <f t="shared" si="39"/>
        <v/>
      </c>
      <c r="L281" s="11" t="str">
        <f>IF('Prax Math 5733'!B281="","",'SAT M to CBEST M'!$A$2+'SAT M to CBEST M'!$B$2*E281)</f>
        <v/>
      </c>
      <c r="M281" s="11" t="str">
        <f>IF('Prax Math 5733'!B281="","", IF(L281&lt;20, 20, IF(L281&gt;80, 80, L281)))</f>
        <v/>
      </c>
    </row>
    <row r="282" spans="1:13" x14ac:dyDescent="0.25">
      <c r="A282" s="11">
        <v>281</v>
      </c>
      <c r="B282" s="30"/>
      <c r="C282" s="25" t="str">
        <f t="shared" si="32"/>
        <v/>
      </c>
      <c r="D282" s="25" t="str">
        <f t="shared" si="36"/>
        <v/>
      </c>
      <c r="E282" s="11" t="str">
        <f>IF('Prax Math 5733'!B282="","",IF('Prax Math 5733'!D282&lt;'ACT M to SAT M'!$A$2,'ACT M to SAT M'!$B$2,IF('Prax Math 5733'!D282&gt;'ACT M to SAT M'!A$28,'ACT M to SAT M'!B$28,VLOOKUP(D282,'ACT M to SAT M'!A:B,2,FALSE))))</f>
        <v/>
      </c>
      <c r="F282" s="11" t="str">
        <f t="shared" si="33"/>
        <v/>
      </c>
      <c r="G282" s="11" t="str">
        <f t="shared" si="37"/>
        <v/>
      </c>
      <c r="H282" s="11" t="str">
        <f t="shared" si="34"/>
        <v/>
      </c>
      <c r="I282" s="11" t="str">
        <f t="shared" si="38"/>
        <v/>
      </c>
      <c r="J282" s="11" t="str">
        <f t="shared" si="35"/>
        <v/>
      </c>
      <c r="K282" s="11" t="str">
        <f t="shared" si="39"/>
        <v/>
      </c>
      <c r="L282" s="11" t="str">
        <f>IF('Prax Math 5733'!B282="","",'SAT M to CBEST M'!$A$2+'SAT M to CBEST M'!$B$2*E282)</f>
        <v/>
      </c>
      <c r="M282" s="11" t="str">
        <f>IF('Prax Math 5733'!B282="","", IF(L282&lt;20, 20, IF(L282&gt;80, 80, L282)))</f>
        <v/>
      </c>
    </row>
    <row r="283" spans="1:13" x14ac:dyDescent="0.25">
      <c r="A283" s="11">
        <v>282</v>
      </c>
      <c r="B283" s="30"/>
      <c r="C283" s="25" t="str">
        <f t="shared" si="32"/>
        <v/>
      </c>
      <c r="D283" s="25" t="str">
        <f t="shared" si="36"/>
        <v/>
      </c>
      <c r="E283" s="11" t="str">
        <f>IF('Prax Math 5733'!B283="","",IF('Prax Math 5733'!D283&lt;'ACT M to SAT M'!$A$2,'ACT M to SAT M'!$B$2,IF('Prax Math 5733'!D283&gt;'ACT M to SAT M'!A$28,'ACT M to SAT M'!B$28,VLOOKUP(D283,'ACT M to SAT M'!A:B,2,FALSE))))</f>
        <v/>
      </c>
      <c r="F283" s="11" t="str">
        <f t="shared" si="33"/>
        <v/>
      </c>
      <c r="G283" s="11" t="str">
        <f t="shared" si="37"/>
        <v/>
      </c>
      <c r="H283" s="11" t="str">
        <f t="shared" si="34"/>
        <v/>
      </c>
      <c r="I283" s="11" t="str">
        <f t="shared" si="38"/>
        <v/>
      </c>
      <c r="J283" s="11" t="str">
        <f t="shared" si="35"/>
        <v/>
      </c>
      <c r="K283" s="11" t="str">
        <f t="shared" si="39"/>
        <v/>
      </c>
      <c r="L283" s="11" t="str">
        <f>IF('Prax Math 5733'!B283="","",'SAT M to CBEST M'!$A$2+'SAT M to CBEST M'!$B$2*E283)</f>
        <v/>
      </c>
      <c r="M283" s="11" t="str">
        <f>IF('Prax Math 5733'!B283="","", IF(L283&lt;20, 20, IF(L283&gt;80, 80, L283)))</f>
        <v/>
      </c>
    </row>
    <row r="284" spans="1:13" x14ac:dyDescent="0.25">
      <c r="A284" s="11">
        <v>283</v>
      </c>
      <c r="B284" s="30"/>
      <c r="C284" s="25" t="str">
        <f t="shared" si="32"/>
        <v/>
      </c>
      <c r="D284" s="25" t="str">
        <f t="shared" si="36"/>
        <v/>
      </c>
      <c r="E284" s="11" t="str">
        <f>IF('Prax Math 5733'!B284="","",IF('Prax Math 5733'!D284&lt;'ACT M to SAT M'!$A$2,'ACT M to SAT M'!$B$2,IF('Prax Math 5733'!D284&gt;'ACT M to SAT M'!A$28,'ACT M to SAT M'!B$28,VLOOKUP(D284,'ACT M to SAT M'!A:B,2,FALSE))))</f>
        <v/>
      </c>
      <c r="F284" s="11" t="str">
        <f t="shared" si="33"/>
        <v/>
      </c>
      <c r="G284" s="11" t="str">
        <f t="shared" si="37"/>
        <v/>
      </c>
      <c r="H284" s="11" t="str">
        <f t="shared" si="34"/>
        <v/>
      </c>
      <c r="I284" s="11" t="str">
        <f t="shared" si="38"/>
        <v/>
      </c>
      <c r="J284" s="11" t="str">
        <f t="shared" si="35"/>
        <v/>
      </c>
      <c r="K284" s="11" t="str">
        <f t="shared" si="39"/>
        <v/>
      </c>
      <c r="L284" s="11" t="str">
        <f>IF('Prax Math 5733'!B284="","",'SAT M to CBEST M'!$A$2+'SAT M to CBEST M'!$B$2*E284)</f>
        <v/>
      </c>
      <c r="M284" s="11" t="str">
        <f>IF('Prax Math 5733'!B284="","", IF(L284&lt;20, 20, IF(L284&gt;80, 80, L284)))</f>
        <v/>
      </c>
    </row>
    <row r="285" spans="1:13" x14ac:dyDescent="0.25">
      <c r="A285" s="11">
        <v>284</v>
      </c>
      <c r="B285" s="30"/>
      <c r="C285" s="25" t="str">
        <f t="shared" si="32"/>
        <v/>
      </c>
      <c r="D285" s="25" t="str">
        <f t="shared" si="36"/>
        <v/>
      </c>
      <c r="E285" s="11" t="str">
        <f>IF('Prax Math 5733'!B285="","",IF('Prax Math 5733'!D285&lt;'ACT M to SAT M'!$A$2,'ACT M to SAT M'!$B$2,IF('Prax Math 5733'!D285&gt;'ACT M to SAT M'!A$28,'ACT M to SAT M'!B$28,VLOOKUP(D285,'ACT M to SAT M'!A:B,2,FALSE))))</f>
        <v/>
      </c>
      <c r="F285" s="11" t="str">
        <f t="shared" si="33"/>
        <v/>
      </c>
      <c r="G285" s="11" t="str">
        <f t="shared" si="37"/>
        <v/>
      </c>
      <c r="H285" s="11" t="str">
        <f t="shared" si="34"/>
        <v/>
      </c>
      <c r="I285" s="11" t="str">
        <f t="shared" si="38"/>
        <v/>
      </c>
      <c r="J285" s="11" t="str">
        <f t="shared" si="35"/>
        <v/>
      </c>
      <c r="K285" s="11" t="str">
        <f t="shared" si="39"/>
        <v/>
      </c>
      <c r="L285" s="11" t="str">
        <f>IF('Prax Math 5733'!B285="","",'SAT M to CBEST M'!$A$2+'SAT M to CBEST M'!$B$2*E285)</f>
        <v/>
      </c>
      <c r="M285" s="11" t="str">
        <f>IF('Prax Math 5733'!B285="","", IF(L285&lt;20, 20, IF(L285&gt;80, 80, L285)))</f>
        <v/>
      </c>
    </row>
    <row r="286" spans="1:13" x14ac:dyDescent="0.25">
      <c r="A286" s="11">
        <v>285</v>
      </c>
      <c r="B286" s="30"/>
      <c r="C286" s="25" t="str">
        <f t="shared" si="32"/>
        <v/>
      </c>
      <c r="D286" s="25" t="str">
        <f t="shared" si="36"/>
        <v/>
      </c>
      <c r="E286" s="11" t="str">
        <f>IF('Prax Math 5733'!B286="","",IF('Prax Math 5733'!D286&lt;'ACT M to SAT M'!$A$2,'ACT M to SAT M'!$B$2,IF('Prax Math 5733'!D286&gt;'ACT M to SAT M'!A$28,'ACT M to SAT M'!B$28,VLOOKUP(D286,'ACT M to SAT M'!A:B,2,FALSE))))</f>
        <v/>
      </c>
      <c r="F286" s="11" t="str">
        <f t="shared" si="33"/>
        <v/>
      </c>
      <c r="G286" s="11" t="str">
        <f t="shared" si="37"/>
        <v/>
      </c>
      <c r="H286" s="11" t="str">
        <f t="shared" si="34"/>
        <v/>
      </c>
      <c r="I286" s="11" t="str">
        <f t="shared" si="38"/>
        <v/>
      </c>
      <c r="J286" s="11" t="str">
        <f t="shared" si="35"/>
        <v/>
      </c>
      <c r="K286" s="11" t="str">
        <f t="shared" si="39"/>
        <v/>
      </c>
      <c r="L286" s="11" t="str">
        <f>IF('Prax Math 5733'!B286="","",'SAT M to CBEST M'!$A$2+'SAT M to CBEST M'!$B$2*E286)</f>
        <v/>
      </c>
      <c r="M286" s="11" t="str">
        <f>IF('Prax Math 5733'!B286="","", IF(L286&lt;20, 20, IF(L286&gt;80, 80, L286)))</f>
        <v/>
      </c>
    </row>
    <row r="287" spans="1:13" x14ac:dyDescent="0.25">
      <c r="A287" s="11">
        <v>286</v>
      </c>
      <c r="B287" s="30"/>
      <c r="C287" s="25" t="str">
        <f t="shared" si="32"/>
        <v/>
      </c>
      <c r="D287" s="25" t="str">
        <f t="shared" si="36"/>
        <v/>
      </c>
      <c r="E287" s="11" t="str">
        <f>IF('Prax Math 5733'!B287="","",IF('Prax Math 5733'!D287&lt;'ACT M to SAT M'!$A$2,'ACT M to SAT M'!$B$2,IF('Prax Math 5733'!D287&gt;'ACT M to SAT M'!A$28,'ACT M to SAT M'!B$28,VLOOKUP(D287,'ACT M to SAT M'!A:B,2,FALSE))))</f>
        <v/>
      </c>
      <c r="F287" s="11" t="str">
        <f t="shared" si="33"/>
        <v/>
      </c>
      <c r="G287" s="11" t="str">
        <f t="shared" si="37"/>
        <v/>
      </c>
      <c r="H287" s="11" t="str">
        <f t="shared" si="34"/>
        <v/>
      </c>
      <c r="I287" s="11" t="str">
        <f t="shared" si="38"/>
        <v/>
      </c>
      <c r="J287" s="11" t="str">
        <f t="shared" si="35"/>
        <v/>
      </c>
      <c r="K287" s="11" t="str">
        <f t="shared" si="39"/>
        <v/>
      </c>
      <c r="L287" s="11" t="str">
        <f>IF('Prax Math 5733'!B287="","",'SAT M to CBEST M'!$A$2+'SAT M to CBEST M'!$B$2*E287)</f>
        <v/>
      </c>
      <c r="M287" s="11" t="str">
        <f>IF('Prax Math 5733'!B287="","", IF(L287&lt;20, 20, IF(L287&gt;80, 80, L287)))</f>
        <v/>
      </c>
    </row>
    <row r="288" spans="1:13" x14ac:dyDescent="0.25">
      <c r="A288" s="11">
        <v>287</v>
      </c>
      <c r="B288" s="30"/>
      <c r="C288" s="25" t="str">
        <f t="shared" si="32"/>
        <v/>
      </c>
      <c r="D288" s="25" t="str">
        <f t="shared" si="36"/>
        <v/>
      </c>
      <c r="E288" s="11" t="str">
        <f>IF('Prax Math 5733'!B288="","",IF('Prax Math 5733'!D288&lt;'ACT M to SAT M'!$A$2,'ACT M to SAT M'!$B$2,IF('Prax Math 5733'!D288&gt;'ACT M to SAT M'!A$28,'ACT M to SAT M'!B$28,VLOOKUP(D288,'ACT M to SAT M'!A:B,2,FALSE))))</f>
        <v/>
      </c>
      <c r="F288" s="11" t="str">
        <f t="shared" si="33"/>
        <v/>
      </c>
      <c r="G288" s="11" t="str">
        <f t="shared" si="37"/>
        <v/>
      </c>
      <c r="H288" s="11" t="str">
        <f t="shared" si="34"/>
        <v/>
      </c>
      <c r="I288" s="11" t="str">
        <f t="shared" si="38"/>
        <v/>
      </c>
      <c r="J288" s="11" t="str">
        <f t="shared" si="35"/>
        <v/>
      </c>
      <c r="K288" s="11" t="str">
        <f t="shared" si="39"/>
        <v/>
      </c>
      <c r="L288" s="11" t="str">
        <f>IF('Prax Math 5733'!B288="","",'SAT M to CBEST M'!$A$2+'SAT M to CBEST M'!$B$2*E288)</f>
        <v/>
      </c>
      <c r="M288" s="11" t="str">
        <f>IF('Prax Math 5733'!B288="","", IF(L288&lt;20, 20, IF(L288&gt;80, 80, L288)))</f>
        <v/>
      </c>
    </row>
    <row r="289" spans="1:13" x14ac:dyDescent="0.25">
      <c r="A289" s="11">
        <v>288</v>
      </c>
      <c r="B289" s="30"/>
      <c r="C289" s="25" t="str">
        <f t="shared" si="32"/>
        <v/>
      </c>
      <c r="D289" s="25" t="str">
        <f t="shared" si="36"/>
        <v/>
      </c>
      <c r="E289" s="11" t="str">
        <f>IF('Prax Math 5733'!B289="","",IF('Prax Math 5733'!D289&lt;'ACT M to SAT M'!$A$2,'ACT M to SAT M'!$B$2,IF('Prax Math 5733'!D289&gt;'ACT M to SAT M'!A$28,'ACT M to SAT M'!B$28,VLOOKUP(D289,'ACT M to SAT M'!A:B,2,FALSE))))</f>
        <v/>
      </c>
      <c r="F289" s="11" t="str">
        <f t="shared" si="33"/>
        <v/>
      </c>
      <c r="G289" s="11" t="str">
        <f t="shared" si="37"/>
        <v/>
      </c>
      <c r="H289" s="11" t="str">
        <f t="shared" si="34"/>
        <v/>
      </c>
      <c r="I289" s="11" t="str">
        <f t="shared" si="38"/>
        <v/>
      </c>
      <c r="J289" s="11" t="str">
        <f t="shared" si="35"/>
        <v/>
      </c>
      <c r="K289" s="11" t="str">
        <f t="shared" si="39"/>
        <v/>
      </c>
      <c r="L289" s="11" t="str">
        <f>IF('Prax Math 5733'!B289="","",'SAT M to CBEST M'!$A$2+'SAT M to CBEST M'!$B$2*E289)</f>
        <v/>
      </c>
      <c r="M289" s="11" t="str">
        <f>IF('Prax Math 5733'!B289="","", IF(L289&lt;20, 20, IF(L289&gt;80, 80, L289)))</f>
        <v/>
      </c>
    </row>
    <row r="290" spans="1:13" x14ac:dyDescent="0.25">
      <c r="A290" s="11">
        <v>289</v>
      </c>
      <c r="B290" s="30"/>
      <c r="C290" s="25" t="str">
        <f t="shared" si="32"/>
        <v/>
      </c>
      <c r="D290" s="25" t="str">
        <f t="shared" si="36"/>
        <v/>
      </c>
      <c r="E290" s="11" t="str">
        <f>IF('Prax Math 5733'!B290="","",IF('Prax Math 5733'!D290&lt;'ACT M to SAT M'!$A$2,'ACT M to SAT M'!$B$2,IF('Prax Math 5733'!D290&gt;'ACT M to SAT M'!A$28,'ACT M to SAT M'!B$28,VLOOKUP(D290,'ACT M to SAT M'!A:B,2,FALSE))))</f>
        <v/>
      </c>
      <c r="F290" s="11" t="str">
        <f t="shared" si="33"/>
        <v/>
      </c>
      <c r="G290" s="11" t="str">
        <f t="shared" si="37"/>
        <v/>
      </c>
      <c r="H290" s="11" t="str">
        <f t="shared" si="34"/>
        <v/>
      </c>
      <c r="I290" s="11" t="str">
        <f t="shared" si="38"/>
        <v/>
      </c>
      <c r="J290" s="11" t="str">
        <f t="shared" si="35"/>
        <v/>
      </c>
      <c r="K290" s="11" t="str">
        <f t="shared" si="39"/>
        <v/>
      </c>
      <c r="L290" s="11" t="str">
        <f>IF('Prax Math 5733'!B290="","",'SAT M to CBEST M'!$A$2+'SAT M to CBEST M'!$B$2*E290)</f>
        <v/>
      </c>
      <c r="M290" s="11" t="str">
        <f>IF('Prax Math 5733'!B290="","", IF(L290&lt;20, 20, IF(L290&gt;80, 80, L290)))</f>
        <v/>
      </c>
    </row>
    <row r="291" spans="1:13" x14ac:dyDescent="0.25">
      <c r="A291" s="11">
        <v>290</v>
      </c>
      <c r="B291" s="30"/>
      <c r="C291" s="25" t="str">
        <f t="shared" si="32"/>
        <v/>
      </c>
      <c r="D291" s="25" t="str">
        <f t="shared" si="36"/>
        <v/>
      </c>
      <c r="E291" s="11" t="str">
        <f>IF('Prax Math 5733'!B291="","",IF('Prax Math 5733'!D291&lt;'ACT M to SAT M'!$A$2,'ACT M to SAT M'!$B$2,IF('Prax Math 5733'!D291&gt;'ACT M to SAT M'!A$28,'ACT M to SAT M'!B$28,VLOOKUP(D291,'ACT M to SAT M'!A:B,2,FALSE))))</f>
        <v/>
      </c>
      <c r="F291" s="11" t="str">
        <f t="shared" si="33"/>
        <v/>
      </c>
      <c r="G291" s="11" t="str">
        <f t="shared" si="37"/>
        <v/>
      </c>
      <c r="H291" s="11" t="str">
        <f t="shared" si="34"/>
        <v/>
      </c>
      <c r="I291" s="11" t="str">
        <f t="shared" si="38"/>
        <v/>
      </c>
      <c r="J291" s="11" t="str">
        <f t="shared" si="35"/>
        <v/>
      </c>
      <c r="K291" s="11" t="str">
        <f t="shared" si="39"/>
        <v/>
      </c>
      <c r="L291" s="11" t="str">
        <f>IF('Prax Math 5733'!B291="","",'SAT M to CBEST M'!$A$2+'SAT M to CBEST M'!$B$2*E291)</f>
        <v/>
      </c>
      <c r="M291" s="11" t="str">
        <f>IF('Prax Math 5733'!B291="","", IF(L291&lt;20, 20, IF(L291&gt;80, 80, L291)))</f>
        <v/>
      </c>
    </row>
    <row r="292" spans="1:13" x14ac:dyDescent="0.25">
      <c r="A292" s="11">
        <v>291</v>
      </c>
      <c r="B292" s="30"/>
      <c r="C292" s="25" t="str">
        <f t="shared" si="32"/>
        <v/>
      </c>
      <c r="D292" s="25" t="str">
        <f t="shared" si="36"/>
        <v/>
      </c>
      <c r="E292" s="11" t="str">
        <f>IF('Prax Math 5733'!B292="","",IF('Prax Math 5733'!D292&lt;'ACT M to SAT M'!$A$2,'ACT M to SAT M'!$B$2,IF('Prax Math 5733'!D292&gt;'ACT M to SAT M'!A$28,'ACT M to SAT M'!B$28,VLOOKUP(D292,'ACT M to SAT M'!A:B,2,FALSE))))</f>
        <v/>
      </c>
      <c r="F292" s="11" t="str">
        <f t="shared" si="33"/>
        <v/>
      </c>
      <c r="G292" s="11" t="str">
        <f t="shared" si="37"/>
        <v/>
      </c>
      <c r="H292" s="11" t="str">
        <f t="shared" si="34"/>
        <v/>
      </c>
      <c r="I292" s="11" t="str">
        <f t="shared" si="38"/>
        <v/>
      </c>
      <c r="J292" s="11" t="str">
        <f t="shared" si="35"/>
        <v/>
      </c>
      <c r="K292" s="11" t="str">
        <f t="shared" si="39"/>
        <v/>
      </c>
      <c r="L292" s="11" t="str">
        <f>IF('Prax Math 5733'!B292="","",'SAT M to CBEST M'!$A$2+'SAT M to CBEST M'!$B$2*E292)</f>
        <v/>
      </c>
      <c r="M292" s="11" t="str">
        <f>IF('Prax Math 5733'!B292="","", IF(L292&lt;20, 20, IF(L292&gt;80, 80, L292)))</f>
        <v/>
      </c>
    </row>
    <row r="293" spans="1:13" x14ac:dyDescent="0.25">
      <c r="A293" s="11">
        <v>292</v>
      </c>
      <c r="B293" s="30"/>
      <c r="C293" s="25" t="str">
        <f t="shared" si="32"/>
        <v/>
      </c>
      <c r="D293" s="25" t="str">
        <f t="shared" si="36"/>
        <v/>
      </c>
      <c r="E293" s="11" t="str">
        <f>IF('Prax Math 5733'!B293="","",IF('Prax Math 5733'!D293&lt;'ACT M to SAT M'!$A$2,'ACT M to SAT M'!$B$2,IF('Prax Math 5733'!D293&gt;'ACT M to SAT M'!A$28,'ACT M to SAT M'!B$28,VLOOKUP(D293,'ACT M to SAT M'!A:B,2,FALSE))))</f>
        <v/>
      </c>
      <c r="F293" s="11" t="str">
        <f t="shared" si="33"/>
        <v/>
      </c>
      <c r="G293" s="11" t="str">
        <f t="shared" si="37"/>
        <v/>
      </c>
      <c r="H293" s="11" t="str">
        <f t="shared" si="34"/>
        <v/>
      </c>
      <c r="I293" s="11" t="str">
        <f t="shared" si="38"/>
        <v/>
      </c>
      <c r="J293" s="11" t="str">
        <f t="shared" si="35"/>
        <v/>
      </c>
      <c r="K293" s="11" t="str">
        <f t="shared" si="39"/>
        <v/>
      </c>
      <c r="L293" s="11" t="str">
        <f>IF('Prax Math 5733'!B293="","",'SAT M to CBEST M'!$A$2+'SAT M to CBEST M'!$B$2*E293)</f>
        <v/>
      </c>
      <c r="M293" s="11" t="str">
        <f>IF('Prax Math 5733'!B293="","", IF(L293&lt;20, 20, IF(L293&gt;80, 80, L293)))</f>
        <v/>
      </c>
    </row>
    <row r="294" spans="1:13" x14ac:dyDescent="0.25">
      <c r="A294" s="11">
        <v>293</v>
      </c>
      <c r="B294" s="30"/>
      <c r="C294" s="25" t="str">
        <f t="shared" si="32"/>
        <v/>
      </c>
      <c r="D294" s="25" t="str">
        <f t="shared" si="36"/>
        <v/>
      </c>
      <c r="E294" s="11" t="str">
        <f>IF('Prax Math 5733'!B294="","",IF('Prax Math 5733'!D294&lt;'ACT M to SAT M'!$A$2,'ACT M to SAT M'!$B$2,IF('Prax Math 5733'!D294&gt;'ACT M to SAT M'!A$28,'ACT M to SAT M'!B$28,VLOOKUP(D294,'ACT M to SAT M'!A:B,2,FALSE))))</f>
        <v/>
      </c>
      <c r="F294" s="11" t="str">
        <f t="shared" si="33"/>
        <v/>
      </c>
      <c r="G294" s="11" t="str">
        <f t="shared" si="37"/>
        <v/>
      </c>
      <c r="H294" s="11" t="str">
        <f t="shared" si="34"/>
        <v/>
      </c>
      <c r="I294" s="11" t="str">
        <f t="shared" si="38"/>
        <v/>
      </c>
      <c r="J294" s="11" t="str">
        <f t="shared" si="35"/>
        <v/>
      </c>
      <c r="K294" s="11" t="str">
        <f t="shared" si="39"/>
        <v/>
      </c>
      <c r="L294" s="11" t="str">
        <f>IF('Prax Math 5733'!B294="","",'SAT M to CBEST M'!$A$2+'SAT M to CBEST M'!$B$2*E294)</f>
        <v/>
      </c>
      <c r="M294" s="11" t="str">
        <f>IF('Prax Math 5733'!B294="","", IF(L294&lt;20, 20, IF(L294&gt;80, 80, L294)))</f>
        <v/>
      </c>
    </row>
    <row r="295" spans="1:13" x14ac:dyDescent="0.25">
      <c r="A295" s="11">
        <v>294</v>
      </c>
      <c r="B295" s="30"/>
      <c r="C295" s="25" t="str">
        <f t="shared" si="32"/>
        <v/>
      </c>
      <c r="D295" s="25" t="str">
        <f t="shared" si="36"/>
        <v/>
      </c>
      <c r="E295" s="11" t="str">
        <f>IF('Prax Math 5733'!B295="","",IF('Prax Math 5733'!D295&lt;'ACT M to SAT M'!$A$2,'ACT M to SAT M'!$B$2,IF('Prax Math 5733'!D295&gt;'ACT M to SAT M'!A$28,'ACT M to SAT M'!B$28,VLOOKUP(D295,'ACT M to SAT M'!A:B,2,FALSE))))</f>
        <v/>
      </c>
      <c r="F295" s="11" t="str">
        <f t="shared" si="33"/>
        <v/>
      </c>
      <c r="G295" s="11" t="str">
        <f t="shared" si="37"/>
        <v/>
      </c>
      <c r="H295" s="11" t="str">
        <f t="shared" si="34"/>
        <v/>
      </c>
      <c r="I295" s="11" t="str">
        <f t="shared" si="38"/>
        <v/>
      </c>
      <c r="J295" s="11" t="str">
        <f t="shared" si="35"/>
        <v/>
      </c>
      <c r="K295" s="11" t="str">
        <f t="shared" si="39"/>
        <v/>
      </c>
      <c r="L295" s="11" t="str">
        <f>IF('Prax Math 5733'!B295="","",'SAT M to CBEST M'!$A$2+'SAT M to CBEST M'!$B$2*E295)</f>
        <v/>
      </c>
      <c r="M295" s="11" t="str">
        <f>IF('Prax Math 5733'!B295="","", IF(L295&lt;20, 20, IF(L295&gt;80, 80, L295)))</f>
        <v/>
      </c>
    </row>
    <row r="296" spans="1:13" x14ac:dyDescent="0.25">
      <c r="A296" s="11">
        <v>295</v>
      </c>
      <c r="B296" s="30"/>
      <c r="C296" s="25" t="str">
        <f t="shared" si="32"/>
        <v/>
      </c>
      <c r="D296" s="25" t="str">
        <f t="shared" si="36"/>
        <v/>
      </c>
      <c r="E296" s="11" t="str">
        <f>IF('Prax Math 5733'!B296="","",IF('Prax Math 5733'!D296&lt;'ACT M to SAT M'!$A$2,'ACT M to SAT M'!$B$2,IF('Prax Math 5733'!D296&gt;'ACT M to SAT M'!A$28,'ACT M to SAT M'!B$28,VLOOKUP(D296,'ACT M to SAT M'!A:B,2,FALSE))))</f>
        <v/>
      </c>
      <c r="F296" s="11" t="str">
        <f t="shared" si="33"/>
        <v/>
      </c>
      <c r="G296" s="11" t="str">
        <f t="shared" si="37"/>
        <v/>
      </c>
      <c r="H296" s="11" t="str">
        <f t="shared" si="34"/>
        <v/>
      </c>
      <c r="I296" s="11" t="str">
        <f t="shared" si="38"/>
        <v/>
      </c>
      <c r="J296" s="11" t="str">
        <f t="shared" si="35"/>
        <v/>
      </c>
      <c r="K296" s="11" t="str">
        <f t="shared" si="39"/>
        <v/>
      </c>
      <c r="L296" s="11" t="str">
        <f>IF('Prax Math 5733'!B296="","",'SAT M to CBEST M'!$A$2+'SAT M to CBEST M'!$B$2*E296)</f>
        <v/>
      </c>
      <c r="M296" s="11" t="str">
        <f>IF('Prax Math 5733'!B296="","", IF(L296&lt;20, 20, IF(L296&gt;80, 80, L296)))</f>
        <v/>
      </c>
    </row>
    <row r="297" spans="1:13" x14ac:dyDescent="0.25">
      <c r="A297" s="11">
        <v>296</v>
      </c>
      <c r="B297" s="30"/>
      <c r="C297" s="25" t="str">
        <f t="shared" si="32"/>
        <v/>
      </c>
      <c r="D297" s="25" t="str">
        <f t="shared" si="36"/>
        <v/>
      </c>
      <c r="E297" s="11" t="str">
        <f>IF('Prax Math 5733'!B297="","",IF('Prax Math 5733'!D297&lt;'ACT M to SAT M'!$A$2,'ACT M to SAT M'!$B$2,IF('Prax Math 5733'!D297&gt;'ACT M to SAT M'!A$28,'ACT M to SAT M'!B$28,VLOOKUP(D297,'ACT M to SAT M'!A:B,2,FALSE))))</f>
        <v/>
      </c>
      <c r="F297" s="11" t="str">
        <f t="shared" si="33"/>
        <v/>
      </c>
      <c r="G297" s="11" t="str">
        <f t="shared" si="37"/>
        <v/>
      </c>
      <c r="H297" s="11" t="str">
        <f t="shared" si="34"/>
        <v/>
      </c>
      <c r="I297" s="11" t="str">
        <f t="shared" si="38"/>
        <v/>
      </c>
      <c r="J297" s="11" t="str">
        <f t="shared" si="35"/>
        <v/>
      </c>
      <c r="K297" s="11" t="str">
        <f t="shared" si="39"/>
        <v/>
      </c>
      <c r="L297" s="11" t="str">
        <f>IF('Prax Math 5733'!B297="","",'SAT M to CBEST M'!$A$2+'SAT M to CBEST M'!$B$2*E297)</f>
        <v/>
      </c>
      <c r="M297" s="11" t="str">
        <f>IF('Prax Math 5733'!B297="","", IF(L297&lt;20, 20, IF(L297&gt;80, 80, L297)))</f>
        <v/>
      </c>
    </row>
    <row r="298" spans="1:13" x14ac:dyDescent="0.25">
      <c r="A298" s="11">
        <v>297</v>
      </c>
      <c r="B298" s="30"/>
      <c r="C298" s="25" t="str">
        <f t="shared" si="32"/>
        <v/>
      </c>
      <c r="D298" s="25" t="str">
        <f t="shared" si="36"/>
        <v/>
      </c>
      <c r="E298" s="11" t="str">
        <f>IF('Prax Math 5733'!B298="","",IF('Prax Math 5733'!D298&lt;'ACT M to SAT M'!$A$2,'ACT M to SAT M'!$B$2,IF('Prax Math 5733'!D298&gt;'ACT M to SAT M'!A$28,'ACT M to SAT M'!B$28,VLOOKUP(D298,'ACT M to SAT M'!A:B,2,FALSE))))</f>
        <v/>
      </c>
      <c r="F298" s="11" t="str">
        <f t="shared" si="33"/>
        <v/>
      </c>
      <c r="G298" s="11" t="str">
        <f t="shared" si="37"/>
        <v/>
      </c>
      <c r="H298" s="11" t="str">
        <f t="shared" si="34"/>
        <v/>
      </c>
      <c r="I298" s="11" t="str">
        <f t="shared" si="38"/>
        <v/>
      </c>
      <c r="J298" s="11" t="str">
        <f t="shared" si="35"/>
        <v/>
      </c>
      <c r="K298" s="11" t="str">
        <f t="shared" si="39"/>
        <v/>
      </c>
      <c r="L298" s="11" t="str">
        <f>IF('Prax Math 5733'!B298="","",'SAT M to CBEST M'!$A$2+'SAT M to CBEST M'!$B$2*E298)</f>
        <v/>
      </c>
      <c r="M298" s="11" t="str">
        <f>IF('Prax Math 5733'!B298="","", IF(L298&lt;20, 20, IF(L298&gt;80, 80, L298)))</f>
        <v/>
      </c>
    </row>
    <row r="299" spans="1:13" x14ac:dyDescent="0.25">
      <c r="A299" s="11">
        <v>298</v>
      </c>
      <c r="B299" s="30"/>
      <c r="C299" s="25" t="str">
        <f t="shared" si="32"/>
        <v/>
      </c>
      <c r="D299" s="25" t="str">
        <f t="shared" si="36"/>
        <v/>
      </c>
      <c r="E299" s="11" t="str">
        <f>IF('Prax Math 5733'!B299="","",IF('Prax Math 5733'!D299&lt;'ACT M to SAT M'!$A$2,'ACT M to SAT M'!$B$2,IF('Prax Math 5733'!D299&gt;'ACT M to SAT M'!A$28,'ACT M to SAT M'!B$28,VLOOKUP(D299,'ACT M to SAT M'!A:B,2,FALSE))))</f>
        <v/>
      </c>
      <c r="F299" s="11" t="str">
        <f t="shared" si="33"/>
        <v/>
      </c>
      <c r="G299" s="11" t="str">
        <f t="shared" si="37"/>
        <v/>
      </c>
      <c r="H299" s="11" t="str">
        <f t="shared" si="34"/>
        <v/>
      </c>
      <c r="I299" s="11" t="str">
        <f t="shared" si="38"/>
        <v/>
      </c>
      <c r="J299" s="11" t="str">
        <f t="shared" si="35"/>
        <v/>
      </c>
      <c r="K299" s="11" t="str">
        <f t="shared" si="39"/>
        <v/>
      </c>
      <c r="L299" s="11" t="str">
        <f>IF('Prax Math 5733'!B299="","",'SAT M to CBEST M'!$A$2+'SAT M to CBEST M'!$B$2*E299)</f>
        <v/>
      </c>
      <c r="M299" s="11" t="str">
        <f>IF('Prax Math 5733'!B299="","", IF(L299&lt;20, 20, IF(L299&gt;80, 80, L299)))</f>
        <v/>
      </c>
    </row>
    <row r="300" spans="1:13" x14ac:dyDescent="0.25">
      <c r="A300" s="11">
        <v>299</v>
      </c>
      <c r="B300" s="30"/>
      <c r="C300" s="25" t="str">
        <f t="shared" si="32"/>
        <v/>
      </c>
      <c r="D300" s="25" t="str">
        <f t="shared" si="36"/>
        <v/>
      </c>
      <c r="E300" s="11" t="str">
        <f>IF('Prax Math 5733'!B300="","",IF('Prax Math 5733'!D300&lt;'ACT M to SAT M'!$A$2,'ACT M to SAT M'!$B$2,IF('Prax Math 5733'!D300&gt;'ACT M to SAT M'!A$28,'ACT M to SAT M'!B$28,VLOOKUP(D300,'ACT M to SAT M'!A:B,2,FALSE))))</f>
        <v/>
      </c>
      <c r="F300" s="11" t="str">
        <f t="shared" si="33"/>
        <v/>
      </c>
      <c r="G300" s="11" t="str">
        <f t="shared" si="37"/>
        <v/>
      </c>
      <c r="H300" s="11" t="str">
        <f t="shared" si="34"/>
        <v/>
      </c>
      <c r="I300" s="11" t="str">
        <f t="shared" si="38"/>
        <v/>
      </c>
      <c r="J300" s="11" t="str">
        <f t="shared" si="35"/>
        <v/>
      </c>
      <c r="K300" s="11" t="str">
        <f t="shared" si="39"/>
        <v/>
      </c>
      <c r="L300" s="11" t="str">
        <f>IF('Prax Math 5733'!B300="","",'SAT M to CBEST M'!$A$2+'SAT M to CBEST M'!$B$2*E300)</f>
        <v/>
      </c>
      <c r="M300" s="11" t="str">
        <f>IF('Prax Math 5733'!B300="","", IF(L300&lt;20, 20, IF(L300&gt;80, 80, L300)))</f>
        <v/>
      </c>
    </row>
    <row r="301" spans="1:13" x14ac:dyDescent="0.25">
      <c r="A301" s="11">
        <v>300</v>
      </c>
      <c r="B301" s="30"/>
      <c r="C301" s="25" t="str">
        <f t="shared" si="32"/>
        <v/>
      </c>
      <c r="D301" s="25" t="str">
        <f t="shared" si="36"/>
        <v/>
      </c>
      <c r="E301" s="11" t="str">
        <f>IF('Prax Math 5733'!B301="","",IF('Prax Math 5733'!D301&lt;'ACT M to SAT M'!$A$2,'ACT M to SAT M'!$B$2,IF('Prax Math 5733'!D301&gt;'ACT M to SAT M'!A$28,'ACT M to SAT M'!B$28,VLOOKUP(D301,'ACT M to SAT M'!A:B,2,FALSE))))</f>
        <v/>
      </c>
      <c r="F301" s="11" t="str">
        <f t="shared" si="33"/>
        <v/>
      </c>
      <c r="G301" s="11" t="str">
        <f t="shared" si="37"/>
        <v/>
      </c>
      <c r="H301" s="11" t="str">
        <f t="shared" si="34"/>
        <v/>
      </c>
      <c r="I301" s="11" t="str">
        <f t="shared" si="38"/>
        <v/>
      </c>
      <c r="J301" s="11" t="str">
        <f t="shared" si="35"/>
        <v/>
      </c>
      <c r="K301" s="11" t="str">
        <f t="shared" si="39"/>
        <v/>
      </c>
      <c r="L301" s="11" t="str">
        <f>IF('Prax Math 5733'!B301="","",'SAT M to CBEST M'!$A$2+'SAT M to CBEST M'!$B$2*E301)</f>
        <v/>
      </c>
      <c r="M301" s="11" t="str">
        <f>IF('Prax Math 5733'!B301="","", IF(L301&lt;20, 20, IF(L301&gt;80, 80, L301)))</f>
        <v/>
      </c>
    </row>
    <row r="302" spans="1:13" x14ac:dyDescent="0.25">
      <c r="A302" s="11">
        <v>301</v>
      </c>
      <c r="B302" s="30"/>
      <c r="C302" s="25" t="str">
        <f t="shared" si="32"/>
        <v/>
      </c>
      <c r="D302" s="25" t="str">
        <f t="shared" si="36"/>
        <v/>
      </c>
      <c r="E302" s="11" t="str">
        <f>IF('Prax Math 5733'!B302="","",IF('Prax Math 5733'!D302&lt;'ACT M to SAT M'!$A$2,'ACT M to SAT M'!$B$2,IF('Prax Math 5733'!D302&gt;'ACT M to SAT M'!A$28,'ACT M to SAT M'!B$28,VLOOKUP(D302,'ACT M to SAT M'!A:B,2,FALSE))))</f>
        <v/>
      </c>
      <c r="F302" s="11" t="str">
        <f t="shared" si="33"/>
        <v/>
      </c>
      <c r="G302" s="11" t="str">
        <f t="shared" si="37"/>
        <v/>
      </c>
      <c r="H302" s="11" t="str">
        <f t="shared" si="34"/>
        <v/>
      </c>
      <c r="I302" s="11" t="str">
        <f t="shared" si="38"/>
        <v/>
      </c>
      <c r="J302" s="11" t="str">
        <f t="shared" si="35"/>
        <v/>
      </c>
      <c r="K302" s="11" t="str">
        <f t="shared" si="39"/>
        <v/>
      </c>
      <c r="L302" s="11" t="str">
        <f>IF('Prax Math 5733'!B302="","",'SAT M to CBEST M'!$A$2+'SAT M to CBEST M'!$B$2*E302)</f>
        <v/>
      </c>
      <c r="M302" s="11" t="str">
        <f>IF('Prax Math 5733'!B302="","", IF(L302&lt;20, 20, IF(L302&gt;80, 80, L302)))</f>
        <v/>
      </c>
    </row>
    <row r="303" spans="1:13" x14ac:dyDescent="0.25">
      <c r="A303" s="11">
        <v>302</v>
      </c>
      <c r="B303" s="30"/>
      <c r="C303" s="25" t="str">
        <f t="shared" si="32"/>
        <v/>
      </c>
      <c r="D303" s="25" t="str">
        <f t="shared" si="36"/>
        <v/>
      </c>
      <c r="E303" s="11" t="str">
        <f>IF('Prax Math 5733'!B303="","",IF('Prax Math 5733'!D303&lt;'ACT M to SAT M'!$A$2,'ACT M to SAT M'!$B$2,IF('Prax Math 5733'!D303&gt;'ACT M to SAT M'!A$28,'ACT M to SAT M'!B$28,VLOOKUP(D303,'ACT M to SAT M'!A:B,2,FALSE))))</f>
        <v/>
      </c>
      <c r="F303" s="11" t="str">
        <f t="shared" si="33"/>
        <v/>
      </c>
      <c r="G303" s="11" t="str">
        <f t="shared" si="37"/>
        <v/>
      </c>
      <c r="H303" s="11" t="str">
        <f t="shared" si="34"/>
        <v/>
      </c>
      <c r="I303" s="11" t="str">
        <f t="shared" si="38"/>
        <v/>
      </c>
      <c r="J303" s="11" t="str">
        <f t="shared" si="35"/>
        <v/>
      </c>
      <c r="K303" s="11" t="str">
        <f t="shared" si="39"/>
        <v/>
      </c>
      <c r="L303" s="11" t="str">
        <f>IF('Prax Math 5733'!B303="","",'SAT M to CBEST M'!$A$2+'SAT M to CBEST M'!$B$2*E303)</f>
        <v/>
      </c>
      <c r="M303" s="11" t="str">
        <f>IF('Prax Math 5733'!B303="","", IF(L303&lt;20, 20, IF(L303&gt;80, 80, L303)))</f>
        <v/>
      </c>
    </row>
    <row r="304" spans="1:13" x14ac:dyDescent="0.25">
      <c r="A304" s="11">
        <v>303</v>
      </c>
      <c r="B304" s="30"/>
      <c r="C304" s="25" t="str">
        <f t="shared" si="32"/>
        <v/>
      </c>
      <c r="D304" s="25" t="str">
        <f t="shared" si="36"/>
        <v/>
      </c>
      <c r="E304" s="11" t="str">
        <f>IF('Prax Math 5733'!B304="","",IF('Prax Math 5733'!D304&lt;'ACT M to SAT M'!$A$2,'ACT M to SAT M'!$B$2,IF('Prax Math 5733'!D304&gt;'ACT M to SAT M'!A$28,'ACT M to SAT M'!B$28,VLOOKUP(D304,'ACT M to SAT M'!A:B,2,FALSE))))</f>
        <v/>
      </c>
      <c r="F304" s="11" t="str">
        <f t="shared" si="33"/>
        <v/>
      </c>
      <c r="G304" s="11" t="str">
        <f t="shared" si="37"/>
        <v/>
      </c>
      <c r="H304" s="11" t="str">
        <f t="shared" si="34"/>
        <v/>
      </c>
      <c r="I304" s="11" t="str">
        <f t="shared" si="38"/>
        <v/>
      </c>
      <c r="J304" s="11" t="str">
        <f t="shared" si="35"/>
        <v/>
      </c>
      <c r="K304" s="11" t="str">
        <f t="shared" si="39"/>
        <v/>
      </c>
      <c r="L304" s="11" t="str">
        <f>IF('Prax Math 5733'!B304="","",'SAT M to CBEST M'!$A$2+'SAT M to CBEST M'!$B$2*E304)</f>
        <v/>
      </c>
      <c r="M304" s="11" t="str">
        <f>IF('Prax Math 5733'!B304="","", IF(L304&lt;20, 20, IF(L304&gt;80, 80, L304)))</f>
        <v/>
      </c>
    </row>
    <row r="305" spans="1:13" x14ac:dyDescent="0.25">
      <c r="A305" s="11">
        <v>304</v>
      </c>
      <c r="B305" s="30"/>
      <c r="C305" s="25" t="str">
        <f t="shared" si="32"/>
        <v/>
      </c>
      <c r="D305" s="25" t="str">
        <f t="shared" si="36"/>
        <v/>
      </c>
      <c r="E305" s="11" t="str">
        <f>IF('Prax Math 5733'!B305="","",IF('Prax Math 5733'!D305&lt;'ACT M to SAT M'!$A$2,'ACT M to SAT M'!$B$2,IF('Prax Math 5733'!D305&gt;'ACT M to SAT M'!A$28,'ACT M to SAT M'!B$28,VLOOKUP(D305,'ACT M to SAT M'!A:B,2,FALSE))))</f>
        <v/>
      </c>
      <c r="F305" s="11" t="str">
        <f t="shared" si="33"/>
        <v/>
      </c>
      <c r="G305" s="11" t="str">
        <f t="shared" si="37"/>
        <v/>
      </c>
      <c r="H305" s="11" t="str">
        <f t="shared" si="34"/>
        <v/>
      </c>
      <c r="I305" s="11" t="str">
        <f t="shared" si="38"/>
        <v/>
      </c>
      <c r="J305" s="11" t="str">
        <f t="shared" si="35"/>
        <v/>
      </c>
      <c r="K305" s="11" t="str">
        <f t="shared" si="39"/>
        <v/>
      </c>
      <c r="L305" s="11" t="str">
        <f>IF('Prax Math 5733'!B305="","",'SAT M to CBEST M'!$A$2+'SAT M to CBEST M'!$B$2*E305)</f>
        <v/>
      </c>
      <c r="M305" s="11" t="str">
        <f>IF('Prax Math 5733'!B305="","", IF(L305&lt;20, 20, IF(L305&gt;80, 80, L305)))</f>
        <v/>
      </c>
    </row>
    <row r="306" spans="1:13" x14ac:dyDescent="0.25">
      <c r="A306" s="11">
        <v>305</v>
      </c>
      <c r="B306" s="30"/>
      <c r="C306" s="25" t="str">
        <f t="shared" si="32"/>
        <v/>
      </c>
      <c r="D306" s="25" t="str">
        <f t="shared" si="36"/>
        <v/>
      </c>
      <c r="E306" s="11" t="str">
        <f>IF('Prax Math 5733'!B306="","",IF('Prax Math 5733'!D306&lt;'ACT M to SAT M'!$A$2,'ACT M to SAT M'!$B$2,IF('Prax Math 5733'!D306&gt;'ACT M to SAT M'!A$28,'ACT M to SAT M'!B$28,VLOOKUP(D306,'ACT M to SAT M'!A:B,2,FALSE))))</f>
        <v/>
      </c>
      <c r="F306" s="11" t="str">
        <f t="shared" si="33"/>
        <v/>
      </c>
      <c r="G306" s="11" t="str">
        <f t="shared" si="37"/>
        <v/>
      </c>
      <c r="H306" s="11" t="str">
        <f t="shared" si="34"/>
        <v/>
      </c>
      <c r="I306" s="11" t="str">
        <f t="shared" si="38"/>
        <v/>
      </c>
      <c r="J306" s="11" t="str">
        <f t="shared" si="35"/>
        <v/>
      </c>
      <c r="K306" s="11" t="str">
        <f t="shared" si="39"/>
        <v/>
      </c>
      <c r="L306" s="11" t="str">
        <f>IF('Prax Math 5733'!B306="","",'SAT M to CBEST M'!$A$2+'SAT M to CBEST M'!$B$2*E306)</f>
        <v/>
      </c>
      <c r="M306" s="11" t="str">
        <f>IF('Prax Math 5733'!B306="","", IF(L306&lt;20, 20, IF(L306&gt;80, 80, L306)))</f>
        <v/>
      </c>
    </row>
    <row r="307" spans="1:13" x14ac:dyDescent="0.25">
      <c r="A307" s="11">
        <v>306</v>
      </c>
      <c r="B307" s="30"/>
      <c r="C307" s="25" t="str">
        <f t="shared" si="32"/>
        <v/>
      </c>
      <c r="D307" s="25" t="str">
        <f t="shared" si="36"/>
        <v/>
      </c>
      <c r="E307" s="11" t="str">
        <f>IF('Prax Math 5733'!B307="","",IF('Prax Math 5733'!D307&lt;'ACT M to SAT M'!$A$2,'ACT M to SAT M'!$B$2,IF('Prax Math 5733'!D307&gt;'ACT M to SAT M'!A$28,'ACT M to SAT M'!B$28,VLOOKUP(D307,'ACT M to SAT M'!A:B,2,FALSE))))</f>
        <v/>
      </c>
      <c r="F307" s="11" t="str">
        <f t="shared" si="33"/>
        <v/>
      </c>
      <c r="G307" s="11" t="str">
        <f t="shared" si="37"/>
        <v/>
      </c>
      <c r="H307" s="11" t="str">
        <f t="shared" si="34"/>
        <v/>
      </c>
      <c r="I307" s="11" t="str">
        <f t="shared" si="38"/>
        <v/>
      </c>
      <c r="J307" s="11" t="str">
        <f t="shared" si="35"/>
        <v/>
      </c>
      <c r="K307" s="11" t="str">
        <f t="shared" si="39"/>
        <v/>
      </c>
      <c r="L307" s="11" t="str">
        <f>IF('Prax Math 5733'!B307="","",'SAT M to CBEST M'!$A$2+'SAT M to CBEST M'!$B$2*E307)</f>
        <v/>
      </c>
      <c r="M307" s="11" t="str">
        <f>IF('Prax Math 5733'!B307="","", IF(L307&lt;20, 20, IF(L307&gt;80, 80, L307)))</f>
        <v/>
      </c>
    </row>
    <row r="308" spans="1:13" x14ac:dyDescent="0.25">
      <c r="A308" s="11">
        <v>307</v>
      </c>
      <c r="B308" s="30"/>
      <c r="C308" s="25" t="str">
        <f t="shared" si="32"/>
        <v/>
      </c>
      <c r="D308" s="25" t="str">
        <f t="shared" si="36"/>
        <v/>
      </c>
      <c r="E308" s="11" t="str">
        <f>IF('Prax Math 5733'!B308="","",IF('Prax Math 5733'!D308&lt;'ACT M to SAT M'!$A$2,'ACT M to SAT M'!$B$2,IF('Prax Math 5733'!D308&gt;'ACT M to SAT M'!A$28,'ACT M to SAT M'!B$28,VLOOKUP(D308,'ACT M to SAT M'!A:B,2,FALSE))))</f>
        <v/>
      </c>
      <c r="F308" s="11" t="str">
        <f t="shared" si="33"/>
        <v/>
      </c>
      <c r="G308" s="11" t="str">
        <f t="shared" si="37"/>
        <v/>
      </c>
      <c r="H308" s="11" t="str">
        <f t="shared" si="34"/>
        <v/>
      </c>
      <c r="I308" s="11" t="str">
        <f t="shared" si="38"/>
        <v/>
      </c>
      <c r="J308" s="11" t="str">
        <f t="shared" si="35"/>
        <v/>
      </c>
      <c r="K308" s="11" t="str">
        <f t="shared" si="39"/>
        <v/>
      </c>
      <c r="L308" s="11" t="str">
        <f>IF('Prax Math 5733'!B308="","",'SAT M to CBEST M'!$A$2+'SAT M to CBEST M'!$B$2*E308)</f>
        <v/>
      </c>
      <c r="M308" s="11" t="str">
        <f>IF('Prax Math 5733'!B308="","", IF(L308&lt;20, 20, IF(L308&gt;80, 80, L308)))</f>
        <v/>
      </c>
    </row>
    <row r="309" spans="1:13" x14ac:dyDescent="0.25">
      <c r="A309" s="11">
        <v>308</v>
      </c>
      <c r="B309" s="30"/>
      <c r="C309" s="25" t="str">
        <f t="shared" si="32"/>
        <v/>
      </c>
      <c r="D309" s="25" t="str">
        <f t="shared" si="36"/>
        <v/>
      </c>
      <c r="E309" s="11" t="str">
        <f>IF('Prax Math 5733'!B309="","",IF('Prax Math 5733'!D309&lt;'ACT M to SAT M'!$A$2,'ACT M to SAT M'!$B$2,IF('Prax Math 5733'!D309&gt;'ACT M to SAT M'!A$28,'ACT M to SAT M'!B$28,VLOOKUP(D309,'ACT M to SAT M'!A:B,2,FALSE))))</f>
        <v/>
      </c>
      <c r="F309" s="11" t="str">
        <f t="shared" si="33"/>
        <v/>
      </c>
      <c r="G309" s="11" t="str">
        <f t="shared" si="37"/>
        <v/>
      </c>
      <c r="H309" s="11" t="str">
        <f t="shared" si="34"/>
        <v/>
      </c>
      <c r="I309" s="11" t="str">
        <f t="shared" si="38"/>
        <v/>
      </c>
      <c r="J309" s="11" t="str">
        <f t="shared" si="35"/>
        <v/>
      </c>
      <c r="K309" s="11" t="str">
        <f t="shared" si="39"/>
        <v/>
      </c>
      <c r="L309" s="11" t="str">
        <f>IF('Prax Math 5733'!B309="","",'SAT M to CBEST M'!$A$2+'SAT M to CBEST M'!$B$2*E309)</f>
        <v/>
      </c>
      <c r="M309" s="11" t="str">
        <f>IF('Prax Math 5733'!B309="","", IF(L309&lt;20, 20, IF(L309&gt;80, 80, L309)))</f>
        <v/>
      </c>
    </row>
    <row r="310" spans="1:13" x14ac:dyDescent="0.25">
      <c r="A310" s="11">
        <v>309</v>
      </c>
      <c r="B310" s="30"/>
      <c r="C310" s="25" t="str">
        <f t="shared" si="32"/>
        <v/>
      </c>
      <c r="D310" s="25" t="str">
        <f t="shared" si="36"/>
        <v/>
      </c>
      <c r="E310" s="11" t="str">
        <f>IF('Prax Math 5733'!B310="","",IF('Prax Math 5733'!D310&lt;'ACT M to SAT M'!$A$2,'ACT M to SAT M'!$B$2,IF('Prax Math 5733'!D310&gt;'ACT M to SAT M'!A$28,'ACT M to SAT M'!B$28,VLOOKUP(D310,'ACT M to SAT M'!A:B,2,FALSE))))</f>
        <v/>
      </c>
      <c r="F310" s="11" t="str">
        <f t="shared" si="33"/>
        <v/>
      </c>
      <c r="G310" s="11" t="str">
        <f t="shared" si="37"/>
        <v/>
      </c>
      <c r="H310" s="11" t="str">
        <f t="shared" si="34"/>
        <v/>
      </c>
      <c r="I310" s="11" t="str">
        <f t="shared" si="38"/>
        <v/>
      </c>
      <c r="J310" s="11" t="str">
        <f t="shared" si="35"/>
        <v/>
      </c>
      <c r="K310" s="11" t="str">
        <f t="shared" si="39"/>
        <v/>
      </c>
      <c r="L310" s="11" t="str">
        <f>IF('Prax Math 5733'!B310="","",'SAT M to CBEST M'!$A$2+'SAT M to CBEST M'!$B$2*E310)</f>
        <v/>
      </c>
      <c r="M310" s="11" t="str">
        <f>IF('Prax Math 5733'!B310="","", IF(L310&lt;20, 20, IF(L310&gt;80, 80, L310)))</f>
        <v/>
      </c>
    </row>
    <row r="311" spans="1:13" x14ac:dyDescent="0.25">
      <c r="A311" s="11">
        <v>310</v>
      </c>
      <c r="B311" s="30"/>
      <c r="C311" s="25" t="str">
        <f t="shared" si="32"/>
        <v/>
      </c>
      <c r="D311" s="25" t="str">
        <f t="shared" si="36"/>
        <v/>
      </c>
      <c r="E311" s="11" t="str">
        <f>IF('Prax Math 5733'!B311="","",IF('Prax Math 5733'!D311&lt;'ACT M to SAT M'!$A$2,'ACT M to SAT M'!$B$2,IF('Prax Math 5733'!D311&gt;'ACT M to SAT M'!A$28,'ACT M to SAT M'!B$28,VLOOKUP(D311,'ACT M to SAT M'!A:B,2,FALSE))))</f>
        <v/>
      </c>
      <c r="F311" s="11" t="str">
        <f t="shared" si="33"/>
        <v/>
      </c>
      <c r="G311" s="11" t="str">
        <f t="shared" si="37"/>
        <v/>
      </c>
      <c r="H311" s="11" t="str">
        <f t="shared" si="34"/>
        <v/>
      </c>
      <c r="I311" s="11" t="str">
        <f t="shared" si="38"/>
        <v/>
      </c>
      <c r="J311" s="11" t="str">
        <f t="shared" si="35"/>
        <v/>
      </c>
      <c r="K311" s="11" t="str">
        <f t="shared" si="39"/>
        <v/>
      </c>
      <c r="L311" s="11" t="str">
        <f>IF('Prax Math 5733'!B311="","",'SAT M to CBEST M'!$A$2+'SAT M to CBEST M'!$B$2*E311)</f>
        <v/>
      </c>
      <c r="M311" s="11" t="str">
        <f>IF('Prax Math 5733'!B311="","", IF(L311&lt;20, 20, IF(L311&gt;80, 80, L311)))</f>
        <v/>
      </c>
    </row>
    <row r="312" spans="1:13" x14ac:dyDescent="0.25">
      <c r="A312" s="11">
        <v>311</v>
      </c>
      <c r="B312" s="30"/>
      <c r="C312" s="25" t="str">
        <f t="shared" si="32"/>
        <v/>
      </c>
      <c r="D312" s="25" t="str">
        <f t="shared" si="36"/>
        <v/>
      </c>
      <c r="E312" s="11" t="str">
        <f>IF('Prax Math 5733'!B312="","",IF('Prax Math 5733'!D312&lt;'ACT M to SAT M'!$A$2,'ACT M to SAT M'!$B$2,IF('Prax Math 5733'!D312&gt;'ACT M to SAT M'!A$28,'ACT M to SAT M'!B$28,VLOOKUP(D312,'ACT M to SAT M'!A:B,2,FALSE))))</f>
        <v/>
      </c>
      <c r="F312" s="11" t="str">
        <f t="shared" si="33"/>
        <v/>
      </c>
      <c r="G312" s="11" t="str">
        <f t="shared" si="37"/>
        <v/>
      </c>
      <c r="H312" s="11" t="str">
        <f t="shared" si="34"/>
        <v/>
      </c>
      <c r="I312" s="11" t="str">
        <f t="shared" si="38"/>
        <v/>
      </c>
      <c r="J312" s="11" t="str">
        <f t="shared" si="35"/>
        <v/>
      </c>
      <c r="K312" s="11" t="str">
        <f t="shared" si="39"/>
        <v/>
      </c>
      <c r="L312" s="11" t="str">
        <f>IF('Prax Math 5733'!B312="","",'SAT M to CBEST M'!$A$2+'SAT M to CBEST M'!$B$2*E312)</f>
        <v/>
      </c>
      <c r="M312" s="11" t="str">
        <f>IF('Prax Math 5733'!B312="","", IF(L312&lt;20, 20, IF(L312&gt;80, 80, L312)))</f>
        <v/>
      </c>
    </row>
    <row r="313" spans="1:13" x14ac:dyDescent="0.25">
      <c r="A313" s="11">
        <v>312</v>
      </c>
      <c r="B313" s="30"/>
      <c r="C313" s="25" t="str">
        <f t="shared" si="32"/>
        <v/>
      </c>
      <c r="D313" s="25" t="str">
        <f t="shared" si="36"/>
        <v/>
      </c>
      <c r="E313" s="11" t="str">
        <f>IF('Prax Math 5733'!B313="","",IF('Prax Math 5733'!D313&lt;'ACT M to SAT M'!$A$2,'ACT M to SAT M'!$B$2,IF('Prax Math 5733'!D313&gt;'ACT M to SAT M'!A$28,'ACT M to SAT M'!B$28,VLOOKUP(D313,'ACT M to SAT M'!A:B,2,FALSE))))</f>
        <v/>
      </c>
      <c r="F313" s="11" t="str">
        <f t="shared" si="33"/>
        <v/>
      </c>
      <c r="G313" s="11" t="str">
        <f t="shared" si="37"/>
        <v/>
      </c>
      <c r="H313" s="11" t="str">
        <f t="shared" si="34"/>
        <v/>
      </c>
      <c r="I313" s="11" t="str">
        <f t="shared" si="38"/>
        <v/>
      </c>
      <c r="J313" s="11" t="str">
        <f t="shared" si="35"/>
        <v/>
      </c>
      <c r="K313" s="11" t="str">
        <f t="shared" si="39"/>
        <v/>
      </c>
      <c r="L313" s="11" t="str">
        <f>IF('Prax Math 5733'!B313="","",'SAT M to CBEST M'!$A$2+'SAT M to CBEST M'!$B$2*E313)</f>
        <v/>
      </c>
      <c r="M313" s="11" t="str">
        <f>IF('Prax Math 5733'!B313="","", IF(L313&lt;20, 20, IF(L313&gt;80, 80, L313)))</f>
        <v/>
      </c>
    </row>
    <row r="314" spans="1:13" x14ac:dyDescent="0.25">
      <c r="A314" s="11">
        <v>313</v>
      </c>
      <c r="B314" s="30"/>
      <c r="C314" s="25" t="str">
        <f t="shared" si="32"/>
        <v/>
      </c>
      <c r="D314" s="25" t="str">
        <f t="shared" si="36"/>
        <v/>
      </c>
      <c r="E314" s="11" t="str">
        <f>IF('Prax Math 5733'!B314="","",IF('Prax Math 5733'!D314&lt;'ACT M to SAT M'!$A$2,'ACT M to SAT M'!$B$2,IF('Prax Math 5733'!D314&gt;'ACT M to SAT M'!A$28,'ACT M to SAT M'!B$28,VLOOKUP(D314,'ACT M to SAT M'!A:B,2,FALSE))))</f>
        <v/>
      </c>
      <c r="F314" s="11" t="str">
        <f t="shared" si="33"/>
        <v/>
      </c>
      <c r="G314" s="11" t="str">
        <f t="shared" si="37"/>
        <v/>
      </c>
      <c r="H314" s="11" t="str">
        <f t="shared" si="34"/>
        <v/>
      </c>
      <c r="I314" s="11" t="str">
        <f t="shared" si="38"/>
        <v/>
      </c>
      <c r="J314" s="11" t="str">
        <f t="shared" si="35"/>
        <v/>
      </c>
      <c r="K314" s="11" t="str">
        <f t="shared" si="39"/>
        <v/>
      </c>
      <c r="L314" s="11" t="str">
        <f>IF('Prax Math 5733'!B314="","",'SAT M to CBEST M'!$A$2+'SAT M to CBEST M'!$B$2*E314)</f>
        <v/>
      </c>
      <c r="M314" s="11" t="str">
        <f>IF('Prax Math 5733'!B314="","", IF(L314&lt;20, 20, IF(L314&gt;80, 80, L314)))</f>
        <v/>
      </c>
    </row>
    <row r="315" spans="1:13" x14ac:dyDescent="0.25">
      <c r="A315" s="11">
        <v>314</v>
      </c>
      <c r="B315" s="30"/>
      <c r="C315" s="25" t="str">
        <f t="shared" si="32"/>
        <v/>
      </c>
      <c r="D315" s="25" t="str">
        <f t="shared" si="36"/>
        <v/>
      </c>
      <c r="E315" s="11" t="str">
        <f>IF('Prax Math 5733'!B315="","",IF('Prax Math 5733'!D315&lt;'ACT M to SAT M'!$A$2,'ACT M to SAT M'!$B$2,IF('Prax Math 5733'!D315&gt;'ACT M to SAT M'!A$28,'ACT M to SAT M'!B$28,VLOOKUP(D315,'ACT M to SAT M'!A:B,2,FALSE))))</f>
        <v/>
      </c>
      <c r="F315" s="11" t="str">
        <f t="shared" si="33"/>
        <v/>
      </c>
      <c r="G315" s="11" t="str">
        <f t="shared" si="37"/>
        <v/>
      </c>
      <c r="H315" s="11" t="str">
        <f t="shared" si="34"/>
        <v/>
      </c>
      <c r="I315" s="11" t="str">
        <f t="shared" si="38"/>
        <v/>
      </c>
      <c r="J315" s="11" t="str">
        <f t="shared" si="35"/>
        <v/>
      </c>
      <c r="K315" s="11" t="str">
        <f t="shared" si="39"/>
        <v/>
      </c>
      <c r="L315" s="11" t="str">
        <f>IF('Prax Math 5733'!B315="","",'SAT M to CBEST M'!$A$2+'SAT M to CBEST M'!$B$2*E315)</f>
        <v/>
      </c>
      <c r="M315" s="11" t="str">
        <f>IF('Prax Math 5733'!B315="","", IF(L315&lt;20, 20, IF(L315&gt;80, 80, L315)))</f>
        <v/>
      </c>
    </row>
    <row r="316" spans="1:13" x14ac:dyDescent="0.25">
      <c r="A316" s="11">
        <v>315</v>
      </c>
      <c r="B316" s="30"/>
      <c r="C316" s="25" t="str">
        <f t="shared" si="32"/>
        <v/>
      </c>
      <c r="D316" s="25" t="str">
        <f t="shared" si="36"/>
        <v/>
      </c>
      <c r="E316" s="11" t="str">
        <f>IF('Prax Math 5733'!B316="","",IF('Prax Math 5733'!D316&lt;'ACT M to SAT M'!$A$2,'ACT M to SAT M'!$B$2,IF('Prax Math 5733'!D316&gt;'ACT M to SAT M'!A$28,'ACT M to SAT M'!B$28,VLOOKUP(D316,'ACT M to SAT M'!A:B,2,FALSE))))</f>
        <v/>
      </c>
      <c r="F316" s="11" t="str">
        <f t="shared" si="33"/>
        <v/>
      </c>
      <c r="G316" s="11" t="str">
        <f t="shared" si="37"/>
        <v/>
      </c>
      <c r="H316" s="11" t="str">
        <f t="shared" si="34"/>
        <v/>
      </c>
      <c r="I316" s="11" t="str">
        <f t="shared" si="38"/>
        <v/>
      </c>
      <c r="J316" s="11" t="str">
        <f t="shared" si="35"/>
        <v/>
      </c>
      <c r="K316" s="11" t="str">
        <f t="shared" si="39"/>
        <v/>
      </c>
      <c r="L316" s="11" t="str">
        <f>IF('Prax Math 5733'!B316="","",'SAT M to CBEST M'!$A$2+'SAT M to CBEST M'!$B$2*E316)</f>
        <v/>
      </c>
      <c r="M316" s="11" t="str">
        <f>IF('Prax Math 5733'!B316="","", IF(L316&lt;20, 20, IF(L316&gt;80, 80, L316)))</f>
        <v/>
      </c>
    </row>
    <row r="317" spans="1:13" x14ac:dyDescent="0.25">
      <c r="A317" s="11">
        <v>316</v>
      </c>
      <c r="B317" s="30"/>
      <c r="C317" s="25" t="str">
        <f t="shared" si="32"/>
        <v/>
      </c>
      <c r="D317" s="25" t="str">
        <f t="shared" si="36"/>
        <v/>
      </c>
      <c r="E317" s="11" t="str">
        <f>IF('Prax Math 5733'!B317="","",IF('Prax Math 5733'!D317&lt;'ACT M to SAT M'!$A$2,'ACT M to SAT M'!$B$2,IF('Prax Math 5733'!D317&gt;'ACT M to SAT M'!A$28,'ACT M to SAT M'!B$28,VLOOKUP(D317,'ACT M to SAT M'!A:B,2,FALSE))))</f>
        <v/>
      </c>
      <c r="F317" s="11" t="str">
        <f t="shared" si="33"/>
        <v/>
      </c>
      <c r="G317" s="11" t="str">
        <f t="shared" si="37"/>
        <v/>
      </c>
      <c r="H317" s="11" t="str">
        <f t="shared" si="34"/>
        <v/>
      </c>
      <c r="I317" s="11" t="str">
        <f t="shared" si="38"/>
        <v/>
      </c>
      <c r="J317" s="11" t="str">
        <f t="shared" si="35"/>
        <v/>
      </c>
      <c r="K317" s="11" t="str">
        <f t="shared" si="39"/>
        <v/>
      </c>
      <c r="L317" s="11" t="str">
        <f>IF('Prax Math 5733'!B317="","",'SAT M to CBEST M'!$A$2+'SAT M to CBEST M'!$B$2*E317)</f>
        <v/>
      </c>
      <c r="M317" s="11" t="str">
        <f>IF('Prax Math 5733'!B317="","", IF(L317&lt;20, 20, IF(L317&gt;80, 80, L317)))</f>
        <v/>
      </c>
    </row>
    <row r="318" spans="1:13" x14ac:dyDescent="0.25">
      <c r="A318" s="11">
        <v>317</v>
      </c>
      <c r="B318" s="30"/>
      <c r="C318" s="25" t="str">
        <f t="shared" si="32"/>
        <v/>
      </c>
      <c r="D318" s="25" t="str">
        <f t="shared" si="36"/>
        <v/>
      </c>
      <c r="E318" s="11" t="str">
        <f>IF('Prax Math 5733'!B318="","",IF('Prax Math 5733'!D318&lt;'ACT M to SAT M'!$A$2,'ACT M to SAT M'!$B$2,IF('Prax Math 5733'!D318&gt;'ACT M to SAT M'!A$28,'ACT M to SAT M'!B$28,VLOOKUP(D318,'ACT M to SAT M'!A:B,2,FALSE))))</f>
        <v/>
      </c>
      <c r="F318" s="11" t="str">
        <f t="shared" si="33"/>
        <v/>
      </c>
      <c r="G318" s="11" t="str">
        <f t="shared" si="37"/>
        <v/>
      </c>
      <c r="H318" s="11" t="str">
        <f t="shared" si="34"/>
        <v/>
      </c>
      <c r="I318" s="11" t="str">
        <f t="shared" si="38"/>
        <v/>
      </c>
      <c r="J318" s="11" t="str">
        <f t="shared" si="35"/>
        <v/>
      </c>
      <c r="K318" s="11" t="str">
        <f t="shared" si="39"/>
        <v/>
      </c>
      <c r="L318" s="11" t="str">
        <f>IF('Prax Math 5733'!B318="","",'SAT M to CBEST M'!$A$2+'SAT M to CBEST M'!$B$2*E318)</f>
        <v/>
      </c>
      <c r="M318" s="11" t="str">
        <f>IF('Prax Math 5733'!B318="","", IF(L318&lt;20, 20, IF(L318&gt;80, 80, L318)))</f>
        <v/>
      </c>
    </row>
    <row r="319" spans="1:13" x14ac:dyDescent="0.25">
      <c r="A319" s="11">
        <v>318</v>
      </c>
      <c r="B319" s="30"/>
      <c r="C319" s="25" t="str">
        <f t="shared" si="32"/>
        <v/>
      </c>
      <c r="D319" s="25" t="str">
        <f t="shared" si="36"/>
        <v/>
      </c>
      <c r="E319" s="11" t="str">
        <f>IF('Prax Math 5733'!B319="","",IF('Prax Math 5733'!D319&lt;'ACT M to SAT M'!$A$2,'ACT M to SAT M'!$B$2,IF('Prax Math 5733'!D319&gt;'ACT M to SAT M'!A$28,'ACT M to SAT M'!B$28,VLOOKUP(D319,'ACT M to SAT M'!A:B,2,FALSE))))</f>
        <v/>
      </c>
      <c r="F319" s="11" t="str">
        <f t="shared" si="33"/>
        <v/>
      </c>
      <c r="G319" s="11" t="str">
        <f t="shared" si="37"/>
        <v/>
      </c>
      <c r="H319" s="11" t="str">
        <f t="shared" si="34"/>
        <v/>
      </c>
      <c r="I319" s="11" t="str">
        <f t="shared" si="38"/>
        <v/>
      </c>
      <c r="J319" s="11" t="str">
        <f t="shared" si="35"/>
        <v/>
      </c>
      <c r="K319" s="11" t="str">
        <f t="shared" si="39"/>
        <v/>
      </c>
      <c r="L319" s="11" t="str">
        <f>IF('Prax Math 5733'!B319="","",'SAT M to CBEST M'!$A$2+'SAT M to CBEST M'!$B$2*E319)</f>
        <v/>
      </c>
      <c r="M319" s="11" t="str">
        <f>IF('Prax Math 5733'!B319="","", IF(L319&lt;20, 20, IF(L319&gt;80, 80, L319)))</f>
        <v/>
      </c>
    </row>
    <row r="320" spans="1:13" x14ac:dyDescent="0.25">
      <c r="A320" s="11">
        <v>319</v>
      </c>
      <c r="B320" s="30"/>
      <c r="C320" s="25" t="str">
        <f t="shared" si="32"/>
        <v/>
      </c>
      <c r="D320" s="25" t="str">
        <f t="shared" si="36"/>
        <v/>
      </c>
      <c r="E320" s="11" t="str">
        <f>IF('Prax Math 5733'!B320="","",IF('Prax Math 5733'!D320&lt;'ACT M to SAT M'!$A$2,'ACT M to SAT M'!$B$2,IF('Prax Math 5733'!D320&gt;'ACT M to SAT M'!A$28,'ACT M to SAT M'!B$28,VLOOKUP(D320,'ACT M to SAT M'!A:B,2,FALSE))))</f>
        <v/>
      </c>
      <c r="F320" s="11" t="str">
        <f t="shared" si="33"/>
        <v/>
      </c>
      <c r="G320" s="11" t="str">
        <f t="shared" si="37"/>
        <v/>
      </c>
      <c r="H320" s="11" t="str">
        <f t="shared" si="34"/>
        <v/>
      </c>
      <c r="I320" s="11" t="str">
        <f t="shared" si="38"/>
        <v/>
      </c>
      <c r="J320" s="11" t="str">
        <f t="shared" si="35"/>
        <v/>
      </c>
      <c r="K320" s="11" t="str">
        <f t="shared" si="39"/>
        <v/>
      </c>
      <c r="L320" s="11" t="str">
        <f>IF('Prax Math 5733'!B320="","",'SAT M to CBEST M'!$A$2+'SAT M to CBEST M'!$B$2*E320)</f>
        <v/>
      </c>
      <c r="M320" s="11" t="str">
        <f>IF('Prax Math 5733'!B320="","", IF(L320&lt;20, 20, IF(L320&gt;80, 80, L320)))</f>
        <v/>
      </c>
    </row>
    <row r="321" spans="1:13" x14ac:dyDescent="0.25">
      <c r="A321" s="11">
        <v>320</v>
      </c>
      <c r="B321" s="30"/>
      <c r="C321" s="25" t="str">
        <f t="shared" si="32"/>
        <v/>
      </c>
      <c r="D321" s="25" t="str">
        <f t="shared" si="36"/>
        <v/>
      </c>
      <c r="E321" s="11" t="str">
        <f>IF('Prax Math 5733'!B321="","",IF('Prax Math 5733'!D321&lt;'ACT M to SAT M'!$A$2,'ACT M to SAT M'!$B$2,IF('Prax Math 5733'!D321&gt;'ACT M to SAT M'!A$28,'ACT M to SAT M'!B$28,VLOOKUP(D321,'ACT M to SAT M'!A:B,2,FALSE))))</f>
        <v/>
      </c>
      <c r="F321" s="11" t="str">
        <f t="shared" si="33"/>
        <v/>
      </c>
      <c r="G321" s="11" t="str">
        <f t="shared" si="37"/>
        <v/>
      </c>
      <c r="H321" s="11" t="str">
        <f t="shared" si="34"/>
        <v/>
      </c>
      <c r="I321" s="11" t="str">
        <f t="shared" si="38"/>
        <v/>
      </c>
      <c r="J321" s="11" t="str">
        <f t="shared" si="35"/>
        <v/>
      </c>
      <c r="K321" s="11" t="str">
        <f t="shared" si="39"/>
        <v/>
      </c>
      <c r="L321" s="11" t="str">
        <f>IF('Prax Math 5733'!B321="","",'SAT M to CBEST M'!$A$2+'SAT M to CBEST M'!$B$2*E321)</f>
        <v/>
      </c>
      <c r="M321" s="11" t="str">
        <f>IF('Prax Math 5733'!B321="","", IF(L321&lt;20, 20, IF(L321&gt;80, 80, L321)))</f>
        <v/>
      </c>
    </row>
    <row r="322" spans="1:13" x14ac:dyDescent="0.25">
      <c r="A322" s="11">
        <v>321</v>
      </c>
      <c r="B322" s="30"/>
      <c r="C322" s="25" t="str">
        <f t="shared" ref="C322:C385" si="40">IF(B322="","", interceptPCM5733toACTM + slopePCM5733toACTM*B322)</f>
        <v/>
      </c>
      <c r="D322" s="25" t="str">
        <f t="shared" si="36"/>
        <v/>
      </c>
      <c r="E322" s="11" t="str">
        <f>IF('Prax Math 5733'!B322="","",IF('Prax Math 5733'!D322&lt;'ACT M to SAT M'!$A$2,'ACT M to SAT M'!$B$2,IF('Prax Math 5733'!D322&gt;'ACT M to SAT M'!A$28,'ACT M to SAT M'!B$28,VLOOKUP(D322,'ACT M to SAT M'!A:B,2,FALSE))))</f>
        <v/>
      </c>
      <c r="F322" s="11" t="str">
        <f t="shared" ref="F322:F385" si="41">IF(B322="","",IF(D322&gt;=17, upperinterceptACTMtoPAAM201+D322*upperslopeACTMtoPAAM201, lowerinterceptACTMtoPAAM201+D322*lowerslopeACTMtoPAAM201))</f>
        <v/>
      </c>
      <c r="G322" s="11" t="str">
        <f t="shared" si="37"/>
        <v/>
      </c>
      <c r="H322" s="11" t="str">
        <f t="shared" ref="H322:H385" si="42">IF(B322="","",interceptACTMtoPCM5732+slopeACTMtoPCM5732*D322)</f>
        <v/>
      </c>
      <c r="I322" s="11" t="str">
        <f t="shared" si="38"/>
        <v/>
      </c>
      <c r="J322" s="11" t="str">
        <f t="shared" ref="J322:J385" si="43">IF(B322="","",IF(D322&gt;=16, upperinterceptACTMtoPAAM211+D322*upperslopeACTMtoPAAM211, lowerinterceptACTMtoPAAM211+D322*lowerslopeACTMtoPAAM211))</f>
        <v/>
      </c>
      <c r="K322" s="11" t="str">
        <f t="shared" si="39"/>
        <v/>
      </c>
      <c r="L322" s="11" t="str">
        <f>IF('Prax Math 5733'!B322="","",'SAT M to CBEST M'!$A$2+'SAT M to CBEST M'!$B$2*E322)</f>
        <v/>
      </c>
      <c r="M322" s="11" t="str">
        <f>IF('Prax Math 5733'!B322="","", IF(L322&lt;20, 20, IF(L322&gt;80, 80, L322)))</f>
        <v/>
      </c>
    </row>
    <row r="323" spans="1:13" x14ac:dyDescent="0.25">
      <c r="A323" s="11">
        <v>322</v>
      </c>
      <c r="B323" s="30"/>
      <c r="C323" s="25" t="str">
        <f t="shared" si="40"/>
        <v/>
      </c>
      <c r="D323" s="25" t="str">
        <f t="shared" ref="D323:D386" si="44">IF(B323="","",IF(C323&lt;1,1,IF(C323&gt;36,36,ROUND(C323,0))))</f>
        <v/>
      </c>
      <c r="E323" s="11" t="str">
        <f>IF('Prax Math 5733'!B323="","",IF('Prax Math 5733'!D323&lt;'ACT M to SAT M'!$A$2,'ACT M to SAT M'!$B$2,IF('Prax Math 5733'!D323&gt;'ACT M to SAT M'!A$28,'ACT M to SAT M'!B$28,VLOOKUP(D323,'ACT M to SAT M'!A:B,2,FALSE))))</f>
        <v/>
      </c>
      <c r="F323" s="11" t="str">
        <f t="shared" si="41"/>
        <v/>
      </c>
      <c r="G323" s="11" t="str">
        <f t="shared" ref="G323:G386" si="45">IF(B323="","", IF(F323&lt;100, 100, IF(F323&gt;300, 300, F323)))</f>
        <v/>
      </c>
      <c r="H323" s="11" t="str">
        <f t="shared" si="42"/>
        <v/>
      </c>
      <c r="I323" s="11" t="str">
        <f t="shared" ref="I323:I386" si="46">IF(B323="","", IF(H323&lt;100, 100, IF(H323&gt;200, 200, H323)))</f>
        <v/>
      </c>
      <c r="J323" s="11" t="str">
        <f t="shared" si="43"/>
        <v/>
      </c>
      <c r="K323" s="11" t="str">
        <f t="shared" ref="K323:K386" si="47">IF(B323="","", IF(J323&lt;100, 100, IF(J323&gt;300, 300, J323)))</f>
        <v/>
      </c>
      <c r="L323" s="11" t="str">
        <f>IF('Prax Math 5733'!B323="","",'SAT M to CBEST M'!$A$2+'SAT M to CBEST M'!$B$2*E323)</f>
        <v/>
      </c>
      <c r="M323" s="11" t="str">
        <f>IF('Prax Math 5733'!B323="","", IF(L323&lt;20, 20, IF(L323&gt;80, 80, L323)))</f>
        <v/>
      </c>
    </row>
    <row r="324" spans="1:13" x14ac:dyDescent="0.25">
      <c r="A324" s="11">
        <v>323</v>
      </c>
      <c r="B324" s="30"/>
      <c r="C324" s="25" t="str">
        <f t="shared" si="40"/>
        <v/>
      </c>
      <c r="D324" s="25" t="str">
        <f t="shared" si="44"/>
        <v/>
      </c>
      <c r="E324" s="11" t="str">
        <f>IF('Prax Math 5733'!B324="","",IF('Prax Math 5733'!D324&lt;'ACT M to SAT M'!$A$2,'ACT M to SAT M'!$B$2,IF('Prax Math 5733'!D324&gt;'ACT M to SAT M'!A$28,'ACT M to SAT M'!B$28,VLOOKUP(D324,'ACT M to SAT M'!A:B,2,FALSE))))</f>
        <v/>
      </c>
      <c r="F324" s="11" t="str">
        <f t="shared" si="41"/>
        <v/>
      </c>
      <c r="G324" s="11" t="str">
        <f t="shared" si="45"/>
        <v/>
      </c>
      <c r="H324" s="11" t="str">
        <f t="shared" si="42"/>
        <v/>
      </c>
      <c r="I324" s="11" t="str">
        <f t="shared" si="46"/>
        <v/>
      </c>
      <c r="J324" s="11" t="str">
        <f t="shared" si="43"/>
        <v/>
      </c>
      <c r="K324" s="11" t="str">
        <f t="shared" si="47"/>
        <v/>
      </c>
      <c r="L324" s="11" t="str">
        <f>IF('Prax Math 5733'!B324="","",'SAT M to CBEST M'!$A$2+'SAT M to CBEST M'!$B$2*E324)</f>
        <v/>
      </c>
      <c r="M324" s="11" t="str">
        <f>IF('Prax Math 5733'!B324="","", IF(L324&lt;20, 20, IF(L324&gt;80, 80, L324)))</f>
        <v/>
      </c>
    </row>
    <row r="325" spans="1:13" x14ac:dyDescent="0.25">
      <c r="A325" s="11">
        <v>324</v>
      </c>
      <c r="B325" s="30"/>
      <c r="C325" s="25" t="str">
        <f t="shared" si="40"/>
        <v/>
      </c>
      <c r="D325" s="25" t="str">
        <f t="shared" si="44"/>
        <v/>
      </c>
      <c r="E325" s="11" t="str">
        <f>IF('Prax Math 5733'!B325="","",IF('Prax Math 5733'!D325&lt;'ACT M to SAT M'!$A$2,'ACT M to SAT M'!$B$2,IF('Prax Math 5733'!D325&gt;'ACT M to SAT M'!A$28,'ACT M to SAT M'!B$28,VLOOKUP(D325,'ACT M to SAT M'!A:B,2,FALSE))))</f>
        <v/>
      </c>
      <c r="F325" s="11" t="str">
        <f t="shared" si="41"/>
        <v/>
      </c>
      <c r="G325" s="11" t="str">
        <f t="shared" si="45"/>
        <v/>
      </c>
      <c r="H325" s="11" t="str">
        <f t="shared" si="42"/>
        <v/>
      </c>
      <c r="I325" s="11" t="str">
        <f t="shared" si="46"/>
        <v/>
      </c>
      <c r="J325" s="11" t="str">
        <f t="shared" si="43"/>
        <v/>
      </c>
      <c r="K325" s="11" t="str">
        <f t="shared" si="47"/>
        <v/>
      </c>
      <c r="L325" s="11" t="str">
        <f>IF('Prax Math 5733'!B325="","",'SAT M to CBEST M'!$A$2+'SAT M to CBEST M'!$B$2*E325)</f>
        <v/>
      </c>
      <c r="M325" s="11" t="str">
        <f>IF('Prax Math 5733'!B325="","", IF(L325&lt;20, 20, IF(L325&gt;80, 80, L325)))</f>
        <v/>
      </c>
    </row>
    <row r="326" spans="1:13" x14ac:dyDescent="0.25">
      <c r="A326" s="11">
        <v>325</v>
      </c>
      <c r="B326" s="30"/>
      <c r="C326" s="25" t="str">
        <f t="shared" si="40"/>
        <v/>
      </c>
      <c r="D326" s="25" t="str">
        <f t="shared" si="44"/>
        <v/>
      </c>
      <c r="E326" s="11" t="str">
        <f>IF('Prax Math 5733'!B326="","",IF('Prax Math 5733'!D326&lt;'ACT M to SAT M'!$A$2,'ACT M to SAT M'!$B$2,IF('Prax Math 5733'!D326&gt;'ACT M to SAT M'!A$28,'ACT M to SAT M'!B$28,VLOOKUP(D326,'ACT M to SAT M'!A:B,2,FALSE))))</f>
        <v/>
      </c>
      <c r="F326" s="11" t="str">
        <f t="shared" si="41"/>
        <v/>
      </c>
      <c r="G326" s="11" t="str">
        <f t="shared" si="45"/>
        <v/>
      </c>
      <c r="H326" s="11" t="str">
        <f t="shared" si="42"/>
        <v/>
      </c>
      <c r="I326" s="11" t="str">
        <f t="shared" si="46"/>
        <v/>
      </c>
      <c r="J326" s="11" t="str">
        <f t="shared" si="43"/>
        <v/>
      </c>
      <c r="K326" s="11" t="str">
        <f t="shared" si="47"/>
        <v/>
      </c>
      <c r="L326" s="11" t="str">
        <f>IF('Prax Math 5733'!B326="","",'SAT M to CBEST M'!$A$2+'SAT M to CBEST M'!$B$2*E326)</f>
        <v/>
      </c>
      <c r="M326" s="11" t="str">
        <f>IF('Prax Math 5733'!B326="","", IF(L326&lt;20, 20, IF(L326&gt;80, 80, L326)))</f>
        <v/>
      </c>
    </row>
    <row r="327" spans="1:13" x14ac:dyDescent="0.25">
      <c r="A327" s="11">
        <v>326</v>
      </c>
      <c r="B327" s="30"/>
      <c r="C327" s="25" t="str">
        <f t="shared" si="40"/>
        <v/>
      </c>
      <c r="D327" s="25" t="str">
        <f t="shared" si="44"/>
        <v/>
      </c>
      <c r="E327" s="11" t="str">
        <f>IF('Prax Math 5733'!B327="","",IF('Prax Math 5733'!D327&lt;'ACT M to SAT M'!$A$2,'ACT M to SAT M'!$B$2,IF('Prax Math 5733'!D327&gt;'ACT M to SAT M'!A$28,'ACT M to SAT M'!B$28,VLOOKUP(D327,'ACT M to SAT M'!A:B,2,FALSE))))</f>
        <v/>
      </c>
      <c r="F327" s="11" t="str">
        <f t="shared" si="41"/>
        <v/>
      </c>
      <c r="G327" s="11" t="str">
        <f t="shared" si="45"/>
        <v/>
      </c>
      <c r="H327" s="11" t="str">
        <f t="shared" si="42"/>
        <v/>
      </c>
      <c r="I327" s="11" t="str">
        <f t="shared" si="46"/>
        <v/>
      </c>
      <c r="J327" s="11" t="str">
        <f t="shared" si="43"/>
        <v/>
      </c>
      <c r="K327" s="11" t="str">
        <f t="shared" si="47"/>
        <v/>
      </c>
      <c r="L327" s="11" t="str">
        <f>IF('Prax Math 5733'!B327="","",'SAT M to CBEST M'!$A$2+'SAT M to CBEST M'!$B$2*E327)</f>
        <v/>
      </c>
      <c r="M327" s="11" t="str">
        <f>IF('Prax Math 5733'!B327="","", IF(L327&lt;20, 20, IF(L327&gt;80, 80, L327)))</f>
        <v/>
      </c>
    </row>
    <row r="328" spans="1:13" x14ac:dyDescent="0.25">
      <c r="A328" s="11">
        <v>327</v>
      </c>
      <c r="B328" s="30"/>
      <c r="C328" s="25" t="str">
        <f t="shared" si="40"/>
        <v/>
      </c>
      <c r="D328" s="25" t="str">
        <f t="shared" si="44"/>
        <v/>
      </c>
      <c r="E328" s="11" t="str">
        <f>IF('Prax Math 5733'!B328="","",IF('Prax Math 5733'!D328&lt;'ACT M to SAT M'!$A$2,'ACT M to SAT M'!$B$2,IF('Prax Math 5733'!D328&gt;'ACT M to SAT M'!A$28,'ACT M to SAT M'!B$28,VLOOKUP(D328,'ACT M to SAT M'!A:B,2,FALSE))))</f>
        <v/>
      </c>
      <c r="F328" s="11" t="str">
        <f t="shared" si="41"/>
        <v/>
      </c>
      <c r="G328" s="11" t="str">
        <f t="shared" si="45"/>
        <v/>
      </c>
      <c r="H328" s="11" t="str">
        <f t="shared" si="42"/>
        <v/>
      </c>
      <c r="I328" s="11" t="str">
        <f t="shared" si="46"/>
        <v/>
      </c>
      <c r="J328" s="11" t="str">
        <f t="shared" si="43"/>
        <v/>
      </c>
      <c r="K328" s="11" t="str">
        <f t="shared" si="47"/>
        <v/>
      </c>
      <c r="L328" s="11" t="str">
        <f>IF('Prax Math 5733'!B328="","",'SAT M to CBEST M'!$A$2+'SAT M to CBEST M'!$B$2*E328)</f>
        <v/>
      </c>
      <c r="M328" s="11" t="str">
        <f>IF('Prax Math 5733'!B328="","", IF(L328&lt;20, 20, IF(L328&gt;80, 80, L328)))</f>
        <v/>
      </c>
    </row>
    <row r="329" spans="1:13" x14ac:dyDescent="0.25">
      <c r="A329" s="11">
        <v>328</v>
      </c>
      <c r="B329" s="30"/>
      <c r="C329" s="25" t="str">
        <f t="shared" si="40"/>
        <v/>
      </c>
      <c r="D329" s="25" t="str">
        <f t="shared" si="44"/>
        <v/>
      </c>
      <c r="E329" s="11" t="str">
        <f>IF('Prax Math 5733'!B329="","",IF('Prax Math 5733'!D329&lt;'ACT M to SAT M'!$A$2,'ACT M to SAT M'!$B$2,IF('Prax Math 5733'!D329&gt;'ACT M to SAT M'!A$28,'ACT M to SAT M'!B$28,VLOOKUP(D329,'ACT M to SAT M'!A:B,2,FALSE))))</f>
        <v/>
      </c>
      <c r="F329" s="11" t="str">
        <f t="shared" si="41"/>
        <v/>
      </c>
      <c r="G329" s="11" t="str">
        <f t="shared" si="45"/>
        <v/>
      </c>
      <c r="H329" s="11" t="str">
        <f t="shared" si="42"/>
        <v/>
      </c>
      <c r="I329" s="11" t="str">
        <f t="shared" si="46"/>
        <v/>
      </c>
      <c r="J329" s="11" t="str">
        <f t="shared" si="43"/>
        <v/>
      </c>
      <c r="K329" s="11" t="str">
        <f t="shared" si="47"/>
        <v/>
      </c>
      <c r="L329" s="11" t="str">
        <f>IF('Prax Math 5733'!B329="","",'SAT M to CBEST M'!$A$2+'SAT M to CBEST M'!$B$2*E329)</f>
        <v/>
      </c>
      <c r="M329" s="11" t="str">
        <f>IF('Prax Math 5733'!B329="","", IF(L329&lt;20, 20, IF(L329&gt;80, 80, L329)))</f>
        <v/>
      </c>
    </row>
    <row r="330" spans="1:13" x14ac:dyDescent="0.25">
      <c r="A330" s="11">
        <v>329</v>
      </c>
      <c r="B330" s="30"/>
      <c r="C330" s="25" t="str">
        <f t="shared" si="40"/>
        <v/>
      </c>
      <c r="D330" s="25" t="str">
        <f t="shared" si="44"/>
        <v/>
      </c>
      <c r="E330" s="11" t="str">
        <f>IF('Prax Math 5733'!B330="","",IF('Prax Math 5733'!D330&lt;'ACT M to SAT M'!$A$2,'ACT M to SAT M'!$B$2,IF('Prax Math 5733'!D330&gt;'ACT M to SAT M'!A$28,'ACT M to SAT M'!B$28,VLOOKUP(D330,'ACT M to SAT M'!A:B,2,FALSE))))</f>
        <v/>
      </c>
      <c r="F330" s="11" t="str">
        <f t="shared" si="41"/>
        <v/>
      </c>
      <c r="G330" s="11" t="str">
        <f t="shared" si="45"/>
        <v/>
      </c>
      <c r="H330" s="11" t="str">
        <f t="shared" si="42"/>
        <v/>
      </c>
      <c r="I330" s="11" t="str">
        <f t="shared" si="46"/>
        <v/>
      </c>
      <c r="J330" s="11" t="str">
        <f t="shared" si="43"/>
        <v/>
      </c>
      <c r="K330" s="11" t="str">
        <f t="shared" si="47"/>
        <v/>
      </c>
      <c r="L330" s="11" t="str">
        <f>IF('Prax Math 5733'!B330="","",'SAT M to CBEST M'!$A$2+'SAT M to CBEST M'!$B$2*E330)</f>
        <v/>
      </c>
      <c r="M330" s="11" t="str">
        <f>IF('Prax Math 5733'!B330="","", IF(L330&lt;20, 20, IF(L330&gt;80, 80, L330)))</f>
        <v/>
      </c>
    </row>
    <row r="331" spans="1:13" x14ac:dyDescent="0.25">
      <c r="A331" s="11">
        <v>330</v>
      </c>
      <c r="B331" s="30"/>
      <c r="C331" s="25" t="str">
        <f t="shared" si="40"/>
        <v/>
      </c>
      <c r="D331" s="25" t="str">
        <f t="shared" si="44"/>
        <v/>
      </c>
      <c r="E331" s="11" t="str">
        <f>IF('Prax Math 5733'!B331="","",IF('Prax Math 5733'!D331&lt;'ACT M to SAT M'!$A$2,'ACT M to SAT M'!$B$2,IF('Prax Math 5733'!D331&gt;'ACT M to SAT M'!A$28,'ACT M to SAT M'!B$28,VLOOKUP(D331,'ACT M to SAT M'!A:B,2,FALSE))))</f>
        <v/>
      </c>
      <c r="F331" s="11" t="str">
        <f t="shared" si="41"/>
        <v/>
      </c>
      <c r="G331" s="11" t="str">
        <f t="shared" si="45"/>
        <v/>
      </c>
      <c r="H331" s="11" t="str">
        <f t="shared" si="42"/>
        <v/>
      </c>
      <c r="I331" s="11" t="str">
        <f t="shared" si="46"/>
        <v/>
      </c>
      <c r="J331" s="11" t="str">
        <f t="shared" si="43"/>
        <v/>
      </c>
      <c r="K331" s="11" t="str">
        <f t="shared" si="47"/>
        <v/>
      </c>
      <c r="L331" s="11" t="str">
        <f>IF('Prax Math 5733'!B331="","",'SAT M to CBEST M'!$A$2+'SAT M to CBEST M'!$B$2*E331)</f>
        <v/>
      </c>
      <c r="M331" s="11" t="str">
        <f>IF('Prax Math 5733'!B331="","", IF(L331&lt;20, 20, IF(L331&gt;80, 80, L331)))</f>
        <v/>
      </c>
    </row>
    <row r="332" spans="1:13" x14ac:dyDescent="0.25">
      <c r="A332" s="11">
        <v>331</v>
      </c>
      <c r="B332" s="30"/>
      <c r="C332" s="25" t="str">
        <f t="shared" si="40"/>
        <v/>
      </c>
      <c r="D332" s="25" t="str">
        <f t="shared" si="44"/>
        <v/>
      </c>
      <c r="E332" s="11" t="str">
        <f>IF('Prax Math 5733'!B332="","",IF('Prax Math 5733'!D332&lt;'ACT M to SAT M'!$A$2,'ACT M to SAT M'!$B$2,IF('Prax Math 5733'!D332&gt;'ACT M to SAT M'!A$28,'ACT M to SAT M'!B$28,VLOOKUP(D332,'ACT M to SAT M'!A:B,2,FALSE))))</f>
        <v/>
      </c>
      <c r="F332" s="11" t="str">
        <f t="shared" si="41"/>
        <v/>
      </c>
      <c r="G332" s="11" t="str">
        <f t="shared" si="45"/>
        <v/>
      </c>
      <c r="H332" s="11" t="str">
        <f t="shared" si="42"/>
        <v/>
      </c>
      <c r="I332" s="11" t="str">
        <f t="shared" si="46"/>
        <v/>
      </c>
      <c r="J332" s="11" t="str">
        <f t="shared" si="43"/>
        <v/>
      </c>
      <c r="K332" s="11" t="str">
        <f t="shared" si="47"/>
        <v/>
      </c>
      <c r="L332" s="11" t="str">
        <f>IF('Prax Math 5733'!B332="","",'SAT M to CBEST M'!$A$2+'SAT M to CBEST M'!$B$2*E332)</f>
        <v/>
      </c>
      <c r="M332" s="11" t="str">
        <f>IF('Prax Math 5733'!B332="","", IF(L332&lt;20, 20, IF(L332&gt;80, 80, L332)))</f>
        <v/>
      </c>
    </row>
    <row r="333" spans="1:13" x14ac:dyDescent="0.25">
      <c r="A333" s="11">
        <v>332</v>
      </c>
      <c r="B333" s="30"/>
      <c r="C333" s="25" t="str">
        <f t="shared" si="40"/>
        <v/>
      </c>
      <c r="D333" s="25" t="str">
        <f t="shared" si="44"/>
        <v/>
      </c>
      <c r="E333" s="11" t="str">
        <f>IF('Prax Math 5733'!B333="","",IF('Prax Math 5733'!D333&lt;'ACT M to SAT M'!$A$2,'ACT M to SAT M'!$B$2,IF('Prax Math 5733'!D333&gt;'ACT M to SAT M'!A$28,'ACT M to SAT M'!B$28,VLOOKUP(D333,'ACT M to SAT M'!A:B,2,FALSE))))</f>
        <v/>
      </c>
      <c r="F333" s="11" t="str">
        <f t="shared" si="41"/>
        <v/>
      </c>
      <c r="G333" s="11" t="str">
        <f t="shared" si="45"/>
        <v/>
      </c>
      <c r="H333" s="11" t="str">
        <f t="shared" si="42"/>
        <v/>
      </c>
      <c r="I333" s="11" t="str">
        <f t="shared" si="46"/>
        <v/>
      </c>
      <c r="J333" s="11" t="str">
        <f t="shared" si="43"/>
        <v/>
      </c>
      <c r="K333" s="11" t="str">
        <f t="shared" si="47"/>
        <v/>
      </c>
      <c r="L333" s="11" t="str">
        <f>IF('Prax Math 5733'!B333="","",'SAT M to CBEST M'!$A$2+'SAT M to CBEST M'!$B$2*E333)</f>
        <v/>
      </c>
      <c r="M333" s="11" t="str">
        <f>IF('Prax Math 5733'!B333="","", IF(L333&lt;20, 20, IF(L333&gt;80, 80, L333)))</f>
        <v/>
      </c>
    </row>
    <row r="334" spans="1:13" x14ac:dyDescent="0.25">
      <c r="A334" s="11">
        <v>333</v>
      </c>
      <c r="B334" s="30"/>
      <c r="C334" s="25" t="str">
        <f t="shared" si="40"/>
        <v/>
      </c>
      <c r="D334" s="25" t="str">
        <f t="shared" si="44"/>
        <v/>
      </c>
      <c r="E334" s="11" t="str">
        <f>IF('Prax Math 5733'!B334="","",IF('Prax Math 5733'!D334&lt;'ACT M to SAT M'!$A$2,'ACT M to SAT M'!$B$2,IF('Prax Math 5733'!D334&gt;'ACT M to SAT M'!A$28,'ACT M to SAT M'!B$28,VLOOKUP(D334,'ACT M to SAT M'!A:B,2,FALSE))))</f>
        <v/>
      </c>
      <c r="F334" s="11" t="str">
        <f t="shared" si="41"/>
        <v/>
      </c>
      <c r="G334" s="11" t="str">
        <f t="shared" si="45"/>
        <v/>
      </c>
      <c r="H334" s="11" t="str">
        <f t="shared" si="42"/>
        <v/>
      </c>
      <c r="I334" s="11" t="str">
        <f t="shared" si="46"/>
        <v/>
      </c>
      <c r="J334" s="11" t="str">
        <f t="shared" si="43"/>
        <v/>
      </c>
      <c r="K334" s="11" t="str">
        <f t="shared" si="47"/>
        <v/>
      </c>
      <c r="L334" s="11" t="str">
        <f>IF('Prax Math 5733'!B334="","",'SAT M to CBEST M'!$A$2+'SAT M to CBEST M'!$B$2*E334)</f>
        <v/>
      </c>
      <c r="M334" s="11" t="str">
        <f>IF('Prax Math 5733'!B334="","", IF(L334&lt;20, 20, IF(L334&gt;80, 80, L334)))</f>
        <v/>
      </c>
    </row>
    <row r="335" spans="1:13" x14ac:dyDescent="0.25">
      <c r="A335" s="11">
        <v>334</v>
      </c>
      <c r="B335" s="30"/>
      <c r="C335" s="25" t="str">
        <f t="shared" si="40"/>
        <v/>
      </c>
      <c r="D335" s="25" t="str">
        <f t="shared" si="44"/>
        <v/>
      </c>
      <c r="E335" s="11" t="str">
        <f>IF('Prax Math 5733'!B335="","",IF('Prax Math 5733'!D335&lt;'ACT M to SAT M'!$A$2,'ACT M to SAT M'!$B$2,IF('Prax Math 5733'!D335&gt;'ACT M to SAT M'!A$28,'ACT M to SAT M'!B$28,VLOOKUP(D335,'ACT M to SAT M'!A:B,2,FALSE))))</f>
        <v/>
      </c>
      <c r="F335" s="11" t="str">
        <f t="shared" si="41"/>
        <v/>
      </c>
      <c r="G335" s="11" t="str">
        <f t="shared" si="45"/>
        <v/>
      </c>
      <c r="H335" s="11" t="str">
        <f t="shared" si="42"/>
        <v/>
      </c>
      <c r="I335" s="11" t="str">
        <f t="shared" si="46"/>
        <v/>
      </c>
      <c r="J335" s="11" t="str">
        <f t="shared" si="43"/>
        <v/>
      </c>
      <c r="K335" s="11" t="str">
        <f t="shared" si="47"/>
        <v/>
      </c>
      <c r="L335" s="11" t="str">
        <f>IF('Prax Math 5733'!B335="","",'SAT M to CBEST M'!$A$2+'SAT M to CBEST M'!$B$2*E335)</f>
        <v/>
      </c>
      <c r="M335" s="11" t="str">
        <f>IF('Prax Math 5733'!B335="","", IF(L335&lt;20, 20, IF(L335&gt;80, 80, L335)))</f>
        <v/>
      </c>
    </row>
    <row r="336" spans="1:13" x14ac:dyDescent="0.25">
      <c r="A336" s="11">
        <v>335</v>
      </c>
      <c r="B336" s="30"/>
      <c r="C336" s="25" t="str">
        <f t="shared" si="40"/>
        <v/>
      </c>
      <c r="D336" s="25" t="str">
        <f t="shared" si="44"/>
        <v/>
      </c>
      <c r="E336" s="11" t="str">
        <f>IF('Prax Math 5733'!B336="","",IF('Prax Math 5733'!D336&lt;'ACT M to SAT M'!$A$2,'ACT M to SAT M'!$B$2,IF('Prax Math 5733'!D336&gt;'ACT M to SAT M'!A$28,'ACT M to SAT M'!B$28,VLOOKUP(D336,'ACT M to SAT M'!A:B,2,FALSE))))</f>
        <v/>
      </c>
      <c r="F336" s="11" t="str">
        <f t="shared" si="41"/>
        <v/>
      </c>
      <c r="G336" s="11" t="str">
        <f t="shared" si="45"/>
        <v/>
      </c>
      <c r="H336" s="11" t="str">
        <f t="shared" si="42"/>
        <v/>
      </c>
      <c r="I336" s="11" t="str">
        <f t="shared" si="46"/>
        <v/>
      </c>
      <c r="J336" s="11" t="str">
        <f t="shared" si="43"/>
        <v/>
      </c>
      <c r="K336" s="11" t="str">
        <f t="shared" si="47"/>
        <v/>
      </c>
      <c r="L336" s="11" t="str">
        <f>IF('Prax Math 5733'!B336="","",'SAT M to CBEST M'!$A$2+'SAT M to CBEST M'!$B$2*E336)</f>
        <v/>
      </c>
      <c r="M336" s="11" t="str">
        <f>IF('Prax Math 5733'!B336="","", IF(L336&lt;20, 20, IF(L336&gt;80, 80, L336)))</f>
        <v/>
      </c>
    </row>
    <row r="337" spans="1:13" x14ac:dyDescent="0.25">
      <c r="A337" s="11">
        <v>336</v>
      </c>
      <c r="B337" s="30"/>
      <c r="C337" s="25" t="str">
        <f t="shared" si="40"/>
        <v/>
      </c>
      <c r="D337" s="25" t="str">
        <f t="shared" si="44"/>
        <v/>
      </c>
      <c r="E337" s="11" t="str">
        <f>IF('Prax Math 5733'!B337="","",IF('Prax Math 5733'!D337&lt;'ACT M to SAT M'!$A$2,'ACT M to SAT M'!$B$2,IF('Prax Math 5733'!D337&gt;'ACT M to SAT M'!A$28,'ACT M to SAT M'!B$28,VLOOKUP(D337,'ACT M to SAT M'!A:B,2,FALSE))))</f>
        <v/>
      </c>
      <c r="F337" s="11" t="str">
        <f t="shared" si="41"/>
        <v/>
      </c>
      <c r="G337" s="11" t="str">
        <f t="shared" si="45"/>
        <v/>
      </c>
      <c r="H337" s="11" t="str">
        <f t="shared" si="42"/>
        <v/>
      </c>
      <c r="I337" s="11" t="str">
        <f t="shared" si="46"/>
        <v/>
      </c>
      <c r="J337" s="11" t="str">
        <f t="shared" si="43"/>
        <v/>
      </c>
      <c r="K337" s="11" t="str">
        <f t="shared" si="47"/>
        <v/>
      </c>
      <c r="L337" s="11" t="str">
        <f>IF('Prax Math 5733'!B337="","",'SAT M to CBEST M'!$A$2+'SAT M to CBEST M'!$B$2*E337)</f>
        <v/>
      </c>
      <c r="M337" s="11" t="str">
        <f>IF('Prax Math 5733'!B337="","", IF(L337&lt;20, 20, IF(L337&gt;80, 80, L337)))</f>
        <v/>
      </c>
    </row>
    <row r="338" spans="1:13" x14ac:dyDescent="0.25">
      <c r="A338" s="11">
        <v>337</v>
      </c>
      <c r="B338" s="30"/>
      <c r="C338" s="25" t="str">
        <f t="shared" si="40"/>
        <v/>
      </c>
      <c r="D338" s="25" t="str">
        <f t="shared" si="44"/>
        <v/>
      </c>
      <c r="E338" s="11" t="str">
        <f>IF('Prax Math 5733'!B338="","",IF('Prax Math 5733'!D338&lt;'ACT M to SAT M'!$A$2,'ACT M to SAT M'!$B$2,IF('Prax Math 5733'!D338&gt;'ACT M to SAT M'!A$28,'ACT M to SAT M'!B$28,VLOOKUP(D338,'ACT M to SAT M'!A:B,2,FALSE))))</f>
        <v/>
      </c>
      <c r="F338" s="11" t="str">
        <f t="shared" si="41"/>
        <v/>
      </c>
      <c r="G338" s="11" t="str">
        <f t="shared" si="45"/>
        <v/>
      </c>
      <c r="H338" s="11" t="str">
        <f t="shared" si="42"/>
        <v/>
      </c>
      <c r="I338" s="11" t="str">
        <f t="shared" si="46"/>
        <v/>
      </c>
      <c r="J338" s="11" t="str">
        <f t="shared" si="43"/>
        <v/>
      </c>
      <c r="K338" s="11" t="str">
        <f t="shared" si="47"/>
        <v/>
      </c>
      <c r="L338" s="11" t="str">
        <f>IF('Prax Math 5733'!B338="","",'SAT M to CBEST M'!$A$2+'SAT M to CBEST M'!$B$2*E338)</f>
        <v/>
      </c>
      <c r="M338" s="11" t="str">
        <f>IF('Prax Math 5733'!B338="","", IF(L338&lt;20, 20, IF(L338&gt;80, 80, L338)))</f>
        <v/>
      </c>
    </row>
    <row r="339" spans="1:13" x14ac:dyDescent="0.25">
      <c r="A339" s="11">
        <v>338</v>
      </c>
      <c r="B339" s="30"/>
      <c r="C339" s="25" t="str">
        <f t="shared" si="40"/>
        <v/>
      </c>
      <c r="D339" s="25" t="str">
        <f t="shared" si="44"/>
        <v/>
      </c>
      <c r="E339" s="11" t="str">
        <f>IF('Prax Math 5733'!B339="","",IF('Prax Math 5733'!D339&lt;'ACT M to SAT M'!$A$2,'ACT M to SAT M'!$B$2,IF('Prax Math 5733'!D339&gt;'ACT M to SAT M'!A$28,'ACT M to SAT M'!B$28,VLOOKUP(D339,'ACT M to SAT M'!A:B,2,FALSE))))</f>
        <v/>
      </c>
      <c r="F339" s="11" t="str">
        <f t="shared" si="41"/>
        <v/>
      </c>
      <c r="G339" s="11" t="str">
        <f t="shared" si="45"/>
        <v/>
      </c>
      <c r="H339" s="11" t="str">
        <f t="shared" si="42"/>
        <v/>
      </c>
      <c r="I339" s="11" t="str">
        <f t="shared" si="46"/>
        <v/>
      </c>
      <c r="J339" s="11" t="str">
        <f t="shared" si="43"/>
        <v/>
      </c>
      <c r="K339" s="11" t="str">
        <f t="shared" si="47"/>
        <v/>
      </c>
      <c r="L339" s="11" t="str">
        <f>IF('Prax Math 5733'!B339="","",'SAT M to CBEST M'!$A$2+'SAT M to CBEST M'!$B$2*E339)</f>
        <v/>
      </c>
      <c r="M339" s="11" t="str">
        <f>IF('Prax Math 5733'!B339="","", IF(L339&lt;20, 20, IF(L339&gt;80, 80, L339)))</f>
        <v/>
      </c>
    </row>
    <row r="340" spans="1:13" x14ac:dyDescent="0.25">
      <c r="A340" s="11">
        <v>339</v>
      </c>
      <c r="B340" s="30"/>
      <c r="C340" s="25" t="str">
        <f t="shared" si="40"/>
        <v/>
      </c>
      <c r="D340" s="25" t="str">
        <f t="shared" si="44"/>
        <v/>
      </c>
      <c r="E340" s="11" t="str">
        <f>IF('Prax Math 5733'!B340="","",IF('Prax Math 5733'!D340&lt;'ACT M to SAT M'!$A$2,'ACT M to SAT M'!$B$2,IF('Prax Math 5733'!D340&gt;'ACT M to SAT M'!A$28,'ACT M to SAT M'!B$28,VLOOKUP(D340,'ACT M to SAT M'!A:B,2,FALSE))))</f>
        <v/>
      </c>
      <c r="F340" s="11" t="str">
        <f t="shared" si="41"/>
        <v/>
      </c>
      <c r="G340" s="11" t="str">
        <f t="shared" si="45"/>
        <v/>
      </c>
      <c r="H340" s="11" t="str">
        <f t="shared" si="42"/>
        <v/>
      </c>
      <c r="I340" s="11" t="str">
        <f t="shared" si="46"/>
        <v/>
      </c>
      <c r="J340" s="11" t="str">
        <f t="shared" si="43"/>
        <v/>
      </c>
      <c r="K340" s="11" t="str">
        <f t="shared" si="47"/>
        <v/>
      </c>
      <c r="L340" s="11" t="str">
        <f>IF('Prax Math 5733'!B340="","",'SAT M to CBEST M'!$A$2+'SAT M to CBEST M'!$B$2*E340)</f>
        <v/>
      </c>
      <c r="M340" s="11" t="str">
        <f>IF('Prax Math 5733'!B340="","", IF(L340&lt;20, 20, IF(L340&gt;80, 80, L340)))</f>
        <v/>
      </c>
    </row>
    <row r="341" spans="1:13" x14ac:dyDescent="0.25">
      <c r="A341" s="11">
        <v>340</v>
      </c>
      <c r="B341" s="30"/>
      <c r="C341" s="25" t="str">
        <f t="shared" si="40"/>
        <v/>
      </c>
      <c r="D341" s="25" t="str">
        <f t="shared" si="44"/>
        <v/>
      </c>
      <c r="E341" s="11" t="str">
        <f>IF('Prax Math 5733'!B341="","",IF('Prax Math 5733'!D341&lt;'ACT M to SAT M'!$A$2,'ACT M to SAT M'!$B$2,IF('Prax Math 5733'!D341&gt;'ACT M to SAT M'!A$28,'ACT M to SAT M'!B$28,VLOOKUP(D341,'ACT M to SAT M'!A:B,2,FALSE))))</f>
        <v/>
      </c>
      <c r="F341" s="11" t="str">
        <f t="shared" si="41"/>
        <v/>
      </c>
      <c r="G341" s="11" t="str">
        <f t="shared" si="45"/>
        <v/>
      </c>
      <c r="H341" s="11" t="str">
        <f t="shared" si="42"/>
        <v/>
      </c>
      <c r="I341" s="11" t="str">
        <f t="shared" si="46"/>
        <v/>
      </c>
      <c r="J341" s="11" t="str">
        <f t="shared" si="43"/>
        <v/>
      </c>
      <c r="K341" s="11" t="str">
        <f t="shared" si="47"/>
        <v/>
      </c>
      <c r="L341" s="11" t="str">
        <f>IF('Prax Math 5733'!B341="","",'SAT M to CBEST M'!$A$2+'SAT M to CBEST M'!$B$2*E341)</f>
        <v/>
      </c>
      <c r="M341" s="11" t="str">
        <f>IF('Prax Math 5733'!B341="","", IF(L341&lt;20, 20, IF(L341&gt;80, 80, L341)))</f>
        <v/>
      </c>
    </row>
    <row r="342" spans="1:13" x14ac:dyDescent="0.25">
      <c r="A342" s="11">
        <v>341</v>
      </c>
      <c r="B342" s="30"/>
      <c r="C342" s="25" t="str">
        <f t="shared" si="40"/>
        <v/>
      </c>
      <c r="D342" s="25" t="str">
        <f t="shared" si="44"/>
        <v/>
      </c>
      <c r="E342" s="11" t="str">
        <f>IF('Prax Math 5733'!B342="","",IF('Prax Math 5733'!D342&lt;'ACT M to SAT M'!$A$2,'ACT M to SAT M'!$B$2,IF('Prax Math 5733'!D342&gt;'ACT M to SAT M'!A$28,'ACT M to SAT M'!B$28,VLOOKUP(D342,'ACT M to SAT M'!A:B,2,FALSE))))</f>
        <v/>
      </c>
      <c r="F342" s="11" t="str">
        <f t="shared" si="41"/>
        <v/>
      </c>
      <c r="G342" s="11" t="str">
        <f t="shared" si="45"/>
        <v/>
      </c>
      <c r="H342" s="11" t="str">
        <f t="shared" si="42"/>
        <v/>
      </c>
      <c r="I342" s="11" t="str">
        <f t="shared" si="46"/>
        <v/>
      </c>
      <c r="J342" s="11" t="str">
        <f t="shared" si="43"/>
        <v/>
      </c>
      <c r="K342" s="11" t="str">
        <f t="shared" si="47"/>
        <v/>
      </c>
      <c r="L342" s="11" t="str">
        <f>IF('Prax Math 5733'!B342="","",'SAT M to CBEST M'!$A$2+'SAT M to CBEST M'!$B$2*E342)</f>
        <v/>
      </c>
      <c r="M342" s="11" t="str">
        <f>IF('Prax Math 5733'!B342="","", IF(L342&lt;20, 20, IF(L342&gt;80, 80, L342)))</f>
        <v/>
      </c>
    </row>
    <row r="343" spans="1:13" x14ac:dyDescent="0.25">
      <c r="A343" s="11">
        <v>342</v>
      </c>
      <c r="B343" s="30"/>
      <c r="C343" s="25" t="str">
        <f t="shared" si="40"/>
        <v/>
      </c>
      <c r="D343" s="25" t="str">
        <f t="shared" si="44"/>
        <v/>
      </c>
      <c r="E343" s="11" t="str">
        <f>IF('Prax Math 5733'!B343="","",IF('Prax Math 5733'!D343&lt;'ACT M to SAT M'!$A$2,'ACT M to SAT M'!$B$2,IF('Prax Math 5733'!D343&gt;'ACT M to SAT M'!A$28,'ACT M to SAT M'!B$28,VLOOKUP(D343,'ACT M to SAT M'!A:B,2,FALSE))))</f>
        <v/>
      </c>
      <c r="F343" s="11" t="str">
        <f t="shared" si="41"/>
        <v/>
      </c>
      <c r="G343" s="11" t="str">
        <f t="shared" si="45"/>
        <v/>
      </c>
      <c r="H343" s="11" t="str">
        <f t="shared" si="42"/>
        <v/>
      </c>
      <c r="I343" s="11" t="str">
        <f t="shared" si="46"/>
        <v/>
      </c>
      <c r="J343" s="11" t="str">
        <f t="shared" si="43"/>
        <v/>
      </c>
      <c r="K343" s="11" t="str">
        <f t="shared" si="47"/>
        <v/>
      </c>
      <c r="L343" s="11" t="str">
        <f>IF('Prax Math 5733'!B343="","",'SAT M to CBEST M'!$A$2+'SAT M to CBEST M'!$B$2*E343)</f>
        <v/>
      </c>
      <c r="M343" s="11" t="str">
        <f>IF('Prax Math 5733'!B343="","", IF(L343&lt;20, 20, IF(L343&gt;80, 80, L343)))</f>
        <v/>
      </c>
    </row>
    <row r="344" spans="1:13" x14ac:dyDescent="0.25">
      <c r="A344" s="11">
        <v>343</v>
      </c>
      <c r="B344" s="30"/>
      <c r="C344" s="25" t="str">
        <f t="shared" si="40"/>
        <v/>
      </c>
      <c r="D344" s="25" t="str">
        <f t="shared" si="44"/>
        <v/>
      </c>
      <c r="E344" s="11" t="str">
        <f>IF('Prax Math 5733'!B344="","",IF('Prax Math 5733'!D344&lt;'ACT M to SAT M'!$A$2,'ACT M to SAT M'!$B$2,IF('Prax Math 5733'!D344&gt;'ACT M to SAT M'!A$28,'ACT M to SAT M'!B$28,VLOOKUP(D344,'ACT M to SAT M'!A:B,2,FALSE))))</f>
        <v/>
      </c>
      <c r="F344" s="11" t="str">
        <f t="shared" si="41"/>
        <v/>
      </c>
      <c r="G344" s="11" t="str">
        <f t="shared" si="45"/>
        <v/>
      </c>
      <c r="H344" s="11" t="str">
        <f t="shared" si="42"/>
        <v/>
      </c>
      <c r="I344" s="11" t="str">
        <f t="shared" si="46"/>
        <v/>
      </c>
      <c r="J344" s="11" t="str">
        <f t="shared" si="43"/>
        <v/>
      </c>
      <c r="K344" s="11" t="str">
        <f t="shared" si="47"/>
        <v/>
      </c>
      <c r="L344" s="11" t="str">
        <f>IF('Prax Math 5733'!B344="","",'SAT M to CBEST M'!$A$2+'SAT M to CBEST M'!$B$2*E344)</f>
        <v/>
      </c>
      <c r="M344" s="11" t="str">
        <f>IF('Prax Math 5733'!B344="","", IF(L344&lt;20, 20, IF(L344&gt;80, 80, L344)))</f>
        <v/>
      </c>
    </row>
    <row r="345" spans="1:13" x14ac:dyDescent="0.25">
      <c r="A345" s="11">
        <v>344</v>
      </c>
      <c r="B345" s="30"/>
      <c r="C345" s="25" t="str">
        <f t="shared" si="40"/>
        <v/>
      </c>
      <c r="D345" s="25" t="str">
        <f t="shared" si="44"/>
        <v/>
      </c>
      <c r="E345" s="11" t="str">
        <f>IF('Prax Math 5733'!B345="","",IF('Prax Math 5733'!D345&lt;'ACT M to SAT M'!$A$2,'ACT M to SAT M'!$B$2,IF('Prax Math 5733'!D345&gt;'ACT M to SAT M'!A$28,'ACT M to SAT M'!B$28,VLOOKUP(D345,'ACT M to SAT M'!A:B,2,FALSE))))</f>
        <v/>
      </c>
      <c r="F345" s="11" t="str">
        <f t="shared" si="41"/>
        <v/>
      </c>
      <c r="G345" s="11" t="str">
        <f t="shared" si="45"/>
        <v/>
      </c>
      <c r="H345" s="11" t="str">
        <f t="shared" si="42"/>
        <v/>
      </c>
      <c r="I345" s="11" t="str">
        <f t="shared" si="46"/>
        <v/>
      </c>
      <c r="J345" s="11" t="str">
        <f t="shared" si="43"/>
        <v/>
      </c>
      <c r="K345" s="11" t="str">
        <f t="shared" si="47"/>
        <v/>
      </c>
      <c r="L345" s="11" t="str">
        <f>IF('Prax Math 5733'!B345="","",'SAT M to CBEST M'!$A$2+'SAT M to CBEST M'!$B$2*E345)</f>
        <v/>
      </c>
      <c r="M345" s="11" t="str">
        <f>IF('Prax Math 5733'!B345="","", IF(L345&lt;20, 20, IF(L345&gt;80, 80, L345)))</f>
        <v/>
      </c>
    </row>
    <row r="346" spans="1:13" x14ac:dyDescent="0.25">
      <c r="A346" s="11">
        <v>345</v>
      </c>
      <c r="B346" s="30"/>
      <c r="C346" s="25" t="str">
        <f t="shared" si="40"/>
        <v/>
      </c>
      <c r="D346" s="25" t="str">
        <f t="shared" si="44"/>
        <v/>
      </c>
      <c r="E346" s="11" t="str">
        <f>IF('Prax Math 5733'!B346="","",IF('Prax Math 5733'!D346&lt;'ACT M to SAT M'!$A$2,'ACT M to SAT M'!$B$2,IF('Prax Math 5733'!D346&gt;'ACT M to SAT M'!A$28,'ACT M to SAT M'!B$28,VLOOKUP(D346,'ACT M to SAT M'!A:B,2,FALSE))))</f>
        <v/>
      </c>
      <c r="F346" s="11" t="str">
        <f t="shared" si="41"/>
        <v/>
      </c>
      <c r="G346" s="11" t="str">
        <f t="shared" si="45"/>
        <v/>
      </c>
      <c r="H346" s="11" t="str">
        <f t="shared" si="42"/>
        <v/>
      </c>
      <c r="I346" s="11" t="str">
        <f t="shared" si="46"/>
        <v/>
      </c>
      <c r="J346" s="11" t="str">
        <f t="shared" si="43"/>
        <v/>
      </c>
      <c r="K346" s="11" t="str">
        <f t="shared" si="47"/>
        <v/>
      </c>
      <c r="L346" s="11" t="str">
        <f>IF('Prax Math 5733'!B346="","",'SAT M to CBEST M'!$A$2+'SAT M to CBEST M'!$B$2*E346)</f>
        <v/>
      </c>
      <c r="M346" s="11" t="str">
        <f>IF('Prax Math 5733'!B346="","", IF(L346&lt;20, 20, IF(L346&gt;80, 80, L346)))</f>
        <v/>
      </c>
    </row>
    <row r="347" spans="1:13" x14ac:dyDescent="0.25">
      <c r="A347" s="11">
        <v>346</v>
      </c>
      <c r="B347" s="30"/>
      <c r="C347" s="25" t="str">
        <f t="shared" si="40"/>
        <v/>
      </c>
      <c r="D347" s="25" t="str">
        <f t="shared" si="44"/>
        <v/>
      </c>
      <c r="E347" s="11" t="str">
        <f>IF('Prax Math 5733'!B347="","",IF('Prax Math 5733'!D347&lt;'ACT M to SAT M'!$A$2,'ACT M to SAT M'!$B$2,IF('Prax Math 5733'!D347&gt;'ACT M to SAT M'!A$28,'ACT M to SAT M'!B$28,VLOOKUP(D347,'ACT M to SAT M'!A:B,2,FALSE))))</f>
        <v/>
      </c>
      <c r="F347" s="11" t="str">
        <f t="shared" si="41"/>
        <v/>
      </c>
      <c r="G347" s="11" t="str">
        <f t="shared" si="45"/>
        <v/>
      </c>
      <c r="H347" s="11" t="str">
        <f t="shared" si="42"/>
        <v/>
      </c>
      <c r="I347" s="11" t="str">
        <f t="shared" si="46"/>
        <v/>
      </c>
      <c r="J347" s="11" t="str">
        <f t="shared" si="43"/>
        <v/>
      </c>
      <c r="K347" s="11" t="str">
        <f t="shared" si="47"/>
        <v/>
      </c>
      <c r="L347" s="11" t="str">
        <f>IF('Prax Math 5733'!B347="","",'SAT M to CBEST M'!$A$2+'SAT M to CBEST M'!$B$2*E347)</f>
        <v/>
      </c>
      <c r="M347" s="11" t="str">
        <f>IF('Prax Math 5733'!B347="","", IF(L347&lt;20, 20, IF(L347&gt;80, 80, L347)))</f>
        <v/>
      </c>
    </row>
    <row r="348" spans="1:13" x14ac:dyDescent="0.25">
      <c r="A348" s="11">
        <v>347</v>
      </c>
      <c r="B348" s="30"/>
      <c r="C348" s="25" t="str">
        <f t="shared" si="40"/>
        <v/>
      </c>
      <c r="D348" s="25" t="str">
        <f t="shared" si="44"/>
        <v/>
      </c>
      <c r="E348" s="11" t="str">
        <f>IF('Prax Math 5733'!B348="","",IF('Prax Math 5733'!D348&lt;'ACT M to SAT M'!$A$2,'ACT M to SAT M'!$B$2,IF('Prax Math 5733'!D348&gt;'ACT M to SAT M'!A$28,'ACT M to SAT M'!B$28,VLOOKUP(D348,'ACT M to SAT M'!A:B,2,FALSE))))</f>
        <v/>
      </c>
      <c r="F348" s="11" t="str">
        <f t="shared" si="41"/>
        <v/>
      </c>
      <c r="G348" s="11" t="str">
        <f t="shared" si="45"/>
        <v/>
      </c>
      <c r="H348" s="11" t="str">
        <f t="shared" si="42"/>
        <v/>
      </c>
      <c r="I348" s="11" t="str">
        <f t="shared" si="46"/>
        <v/>
      </c>
      <c r="J348" s="11" t="str">
        <f t="shared" si="43"/>
        <v/>
      </c>
      <c r="K348" s="11" t="str">
        <f t="shared" si="47"/>
        <v/>
      </c>
      <c r="L348" s="11" t="str">
        <f>IF('Prax Math 5733'!B348="","",'SAT M to CBEST M'!$A$2+'SAT M to CBEST M'!$B$2*E348)</f>
        <v/>
      </c>
      <c r="M348" s="11" t="str">
        <f>IF('Prax Math 5733'!B348="","", IF(L348&lt;20, 20, IF(L348&gt;80, 80, L348)))</f>
        <v/>
      </c>
    </row>
    <row r="349" spans="1:13" x14ac:dyDescent="0.25">
      <c r="A349" s="11">
        <v>348</v>
      </c>
      <c r="B349" s="30"/>
      <c r="C349" s="25" t="str">
        <f t="shared" si="40"/>
        <v/>
      </c>
      <c r="D349" s="25" t="str">
        <f t="shared" si="44"/>
        <v/>
      </c>
      <c r="E349" s="11" t="str">
        <f>IF('Prax Math 5733'!B349="","",IF('Prax Math 5733'!D349&lt;'ACT M to SAT M'!$A$2,'ACT M to SAT M'!$B$2,IF('Prax Math 5733'!D349&gt;'ACT M to SAT M'!A$28,'ACT M to SAT M'!B$28,VLOOKUP(D349,'ACT M to SAT M'!A:B,2,FALSE))))</f>
        <v/>
      </c>
      <c r="F349" s="11" t="str">
        <f t="shared" si="41"/>
        <v/>
      </c>
      <c r="G349" s="11" t="str">
        <f t="shared" si="45"/>
        <v/>
      </c>
      <c r="H349" s="11" t="str">
        <f t="shared" si="42"/>
        <v/>
      </c>
      <c r="I349" s="11" t="str">
        <f t="shared" si="46"/>
        <v/>
      </c>
      <c r="J349" s="11" t="str">
        <f t="shared" si="43"/>
        <v/>
      </c>
      <c r="K349" s="11" t="str">
        <f t="shared" si="47"/>
        <v/>
      </c>
      <c r="L349" s="11" t="str">
        <f>IF('Prax Math 5733'!B349="","",'SAT M to CBEST M'!$A$2+'SAT M to CBEST M'!$B$2*E349)</f>
        <v/>
      </c>
      <c r="M349" s="11" t="str">
        <f>IF('Prax Math 5733'!B349="","", IF(L349&lt;20, 20, IF(L349&gt;80, 80, L349)))</f>
        <v/>
      </c>
    </row>
    <row r="350" spans="1:13" x14ac:dyDescent="0.25">
      <c r="A350" s="11">
        <v>349</v>
      </c>
      <c r="B350" s="30"/>
      <c r="C350" s="25" t="str">
        <f t="shared" si="40"/>
        <v/>
      </c>
      <c r="D350" s="25" t="str">
        <f t="shared" si="44"/>
        <v/>
      </c>
      <c r="E350" s="11" t="str">
        <f>IF('Prax Math 5733'!B350="","",IF('Prax Math 5733'!D350&lt;'ACT M to SAT M'!$A$2,'ACT M to SAT M'!$B$2,IF('Prax Math 5733'!D350&gt;'ACT M to SAT M'!A$28,'ACT M to SAT M'!B$28,VLOOKUP(D350,'ACT M to SAT M'!A:B,2,FALSE))))</f>
        <v/>
      </c>
      <c r="F350" s="11" t="str">
        <f t="shared" si="41"/>
        <v/>
      </c>
      <c r="G350" s="11" t="str">
        <f t="shared" si="45"/>
        <v/>
      </c>
      <c r="H350" s="11" t="str">
        <f t="shared" si="42"/>
        <v/>
      </c>
      <c r="I350" s="11" t="str">
        <f t="shared" si="46"/>
        <v/>
      </c>
      <c r="J350" s="11" t="str">
        <f t="shared" si="43"/>
        <v/>
      </c>
      <c r="K350" s="11" t="str">
        <f t="shared" si="47"/>
        <v/>
      </c>
      <c r="L350" s="11" t="str">
        <f>IF('Prax Math 5733'!B350="","",'SAT M to CBEST M'!$A$2+'SAT M to CBEST M'!$B$2*E350)</f>
        <v/>
      </c>
      <c r="M350" s="11" t="str">
        <f>IF('Prax Math 5733'!B350="","", IF(L350&lt;20, 20, IF(L350&gt;80, 80, L350)))</f>
        <v/>
      </c>
    </row>
    <row r="351" spans="1:13" x14ac:dyDescent="0.25">
      <c r="A351" s="11">
        <v>350</v>
      </c>
      <c r="B351" s="30"/>
      <c r="C351" s="25" t="str">
        <f t="shared" si="40"/>
        <v/>
      </c>
      <c r="D351" s="25" t="str">
        <f t="shared" si="44"/>
        <v/>
      </c>
      <c r="E351" s="11" t="str">
        <f>IF('Prax Math 5733'!B351="","",IF('Prax Math 5733'!D351&lt;'ACT M to SAT M'!$A$2,'ACT M to SAT M'!$B$2,IF('Prax Math 5733'!D351&gt;'ACT M to SAT M'!A$28,'ACT M to SAT M'!B$28,VLOOKUP(D351,'ACT M to SAT M'!A:B,2,FALSE))))</f>
        <v/>
      </c>
      <c r="F351" s="11" t="str">
        <f t="shared" si="41"/>
        <v/>
      </c>
      <c r="G351" s="11" t="str">
        <f t="shared" si="45"/>
        <v/>
      </c>
      <c r="H351" s="11" t="str">
        <f t="shared" si="42"/>
        <v/>
      </c>
      <c r="I351" s="11" t="str">
        <f t="shared" si="46"/>
        <v/>
      </c>
      <c r="J351" s="11" t="str">
        <f t="shared" si="43"/>
        <v/>
      </c>
      <c r="K351" s="11" t="str">
        <f t="shared" si="47"/>
        <v/>
      </c>
      <c r="L351" s="11" t="str">
        <f>IF('Prax Math 5733'!B351="","",'SAT M to CBEST M'!$A$2+'SAT M to CBEST M'!$B$2*E351)</f>
        <v/>
      </c>
      <c r="M351" s="11" t="str">
        <f>IF('Prax Math 5733'!B351="","", IF(L351&lt;20, 20, IF(L351&gt;80, 80, L351)))</f>
        <v/>
      </c>
    </row>
    <row r="352" spans="1:13" x14ac:dyDescent="0.25">
      <c r="A352" s="11">
        <v>351</v>
      </c>
      <c r="B352" s="30"/>
      <c r="C352" s="25" t="str">
        <f t="shared" si="40"/>
        <v/>
      </c>
      <c r="D352" s="25" t="str">
        <f t="shared" si="44"/>
        <v/>
      </c>
      <c r="E352" s="11" t="str">
        <f>IF('Prax Math 5733'!B352="","",IF('Prax Math 5733'!D352&lt;'ACT M to SAT M'!$A$2,'ACT M to SAT M'!$B$2,IF('Prax Math 5733'!D352&gt;'ACT M to SAT M'!A$28,'ACT M to SAT M'!B$28,VLOOKUP(D352,'ACT M to SAT M'!A:B,2,FALSE))))</f>
        <v/>
      </c>
      <c r="F352" s="11" t="str">
        <f t="shared" si="41"/>
        <v/>
      </c>
      <c r="G352" s="11" t="str">
        <f t="shared" si="45"/>
        <v/>
      </c>
      <c r="H352" s="11" t="str">
        <f t="shared" si="42"/>
        <v/>
      </c>
      <c r="I352" s="11" t="str">
        <f t="shared" si="46"/>
        <v/>
      </c>
      <c r="J352" s="11" t="str">
        <f t="shared" si="43"/>
        <v/>
      </c>
      <c r="K352" s="11" t="str">
        <f t="shared" si="47"/>
        <v/>
      </c>
      <c r="L352" s="11" t="str">
        <f>IF('Prax Math 5733'!B352="","",'SAT M to CBEST M'!$A$2+'SAT M to CBEST M'!$B$2*E352)</f>
        <v/>
      </c>
      <c r="M352" s="11" t="str">
        <f>IF('Prax Math 5733'!B352="","", IF(L352&lt;20, 20, IF(L352&gt;80, 80, L352)))</f>
        <v/>
      </c>
    </row>
    <row r="353" spans="1:13" x14ac:dyDescent="0.25">
      <c r="A353" s="11">
        <v>352</v>
      </c>
      <c r="B353" s="30"/>
      <c r="C353" s="25" t="str">
        <f t="shared" si="40"/>
        <v/>
      </c>
      <c r="D353" s="25" t="str">
        <f t="shared" si="44"/>
        <v/>
      </c>
      <c r="E353" s="11" t="str">
        <f>IF('Prax Math 5733'!B353="","",IF('Prax Math 5733'!D353&lt;'ACT M to SAT M'!$A$2,'ACT M to SAT M'!$B$2,IF('Prax Math 5733'!D353&gt;'ACT M to SAT M'!A$28,'ACT M to SAT M'!B$28,VLOOKUP(D353,'ACT M to SAT M'!A:B,2,FALSE))))</f>
        <v/>
      </c>
      <c r="F353" s="11" t="str">
        <f t="shared" si="41"/>
        <v/>
      </c>
      <c r="G353" s="11" t="str">
        <f t="shared" si="45"/>
        <v/>
      </c>
      <c r="H353" s="11" t="str">
        <f t="shared" si="42"/>
        <v/>
      </c>
      <c r="I353" s="11" t="str">
        <f t="shared" si="46"/>
        <v/>
      </c>
      <c r="J353" s="11" t="str">
        <f t="shared" si="43"/>
        <v/>
      </c>
      <c r="K353" s="11" t="str">
        <f t="shared" si="47"/>
        <v/>
      </c>
      <c r="L353" s="11" t="str">
        <f>IF('Prax Math 5733'!B353="","",'SAT M to CBEST M'!$A$2+'SAT M to CBEST M'!$B$2*E353)</f>
        <v/>
      </c>
      <c r="M353" s="11" t="str">
        <f>IF('Prax Math 5733'!B353="","", IF(L353&lt;20, 20, IF(L353&gt;80, 80, L353)))</f>
        <v/>
      </c>
    </row>
    <row r="354" spans="1:13" x14ac:dyDescent="0.25">
      <c r="A354" s="11">
        <v>353</v>
      </c>
      <c r="B354" s="30"/>
      <c r="C354" s="25" t="str">
        <f t="shared" si="40"/>
        <v/>
      </c>
      <c r="D354" s="25" t="str">
        <f t="shared" si="44"/>
        <v/>
      </c>
      <c r="E354" s="11" t="str">
        <f>IF('Prax Math 5733'!B354="","",IF('Prax Math 5733'!D354&lt;'ACT M to SAT M'!$A$2,'ACT M to SAT M'!$B$2,IF('Prax Math 5733'!D354&gt;'ACT M to SAT M'!A$28,'ACT M to SAT M'!B$28,VLOOKUP(D354,'ACT M to SAT M'!A:B,2,FALSE))))</f>
        <v/>
      </c>
      <c r="F354" s="11" t="str">
        <f t="shared" si="41"/>
        <v/>
      </c>
      <c r="G354" s="11" t="str">
        <f t="shared" si="45"/>
        <v/>
      </c>
      <c r="H354" s="11" t="str">
        <f t="shared" si="42"/>
        <v/>
      </c>
      <c r="I354" s="11" t="str">
        <f t="shared" si="46"/>
        <v/>
      </c>
      <c r="J354" s="11" t="str">
        <f t="shared" si="43"/>
        <v/>
      </c>
      <c r="K354" s="11" t="str">
        <f t="shared" si="47"/>
        <v/>
      </c>
      <c r="L354" s="11" t="str">
        <f>IF('Prax Math 5733'!B354="","",'SAT M to CBEST M'!$A$2+'SAT M to CBEST M'!$B$2*E354)</f>
        <v/>
      </c>
      <c r="M354" s="11" t="str">
        <f>IF('Prax Math 5733'!B354="","", IF(L354&lt;20, 20, IF(L354&gt;80, 80, L354)))</f>
        <v/>
      </c>
    </row>
    <row r="355" spans="1:13" x14ac:dyDescent="0.25">
      <c r="A355" s="11">
        <v>354</v>
      </c>
      <c r="B355" s="30"/>
      <c r="C355" s="25" t="str">
        <f t="shared" si="40"/>
        <v/>
      </c>
      <c r="D355" s="25" t="str">
        <f t="shared" si="44"/>
        <v/>
      </c>
      <c r="E355" s="11" t="str">
        <f>IF('Prax Math 5733'!B355="","",IF('Prax Math 5733'!D355&lt;'ACT M to SAT M'!$A$2,'ACT M to SAT M'!$B$2,IF('Prax Math 5733'!D355&gt;'ACT M to SAT M'!A$28,'ACT M to SAT M'!B$28,VLOOKUP(D355,'ACT M to SAT M'!A:B,2,FALSE))))</f>
        <v/>
      </c>
      <c r="F355" s="11" t="str">
        <f t="shared" si="41"/>
        <v/>
      </c>
      <c r="G355" s="11" t="str">
        <f t="shared" si="45"/>
        <v/>
      </c>
      <c r="H355" s="11" t="str">
        <f t="shared" si="42"/>
        <v/>
      </c>
      <c r="I355" s="11" t="str">
        <f t="shared" si="46"/>
        <v/>
      </c>
      <c r="J355" s="11" t="str">
        <f t="shared" si="43"/>
        <v/>
      </c>
      <c r="K355" s="11" t="str">
        <f t="shared" si="47"/>
        <v/>
      </c>
      <c r="L355" s="11" t="str">
        <f>IF('Prax Math 5733'!B355="","",'SAT M to CBEST M'!$A$2+'SAT M to CBEST M'!$B$2*E355)</f>
        <v/>
      </c>
      <c r="M355" s="11" t="str">
        <f>IF('Prax Math 5733'!B355="","", IF(L355&lt;20, 20, IF(L355&gt;80, 80, L355)))</f>
        <v/>
      </c>
    </row>
    <row r="356" spans="1:13" x14ac:dyDescent="0.25">
      <c r="A356" s="11">
        <v>355</v>
      </c>
      <c r="B356" s="30"/>
      <c r="C356" s="25" t="str">
        <f t="shared" si="40"/>
        <v/>
      </c>
      <c r="D356" s="25" t="str">
        <f t="shared" si="44"/>
        <v/>
      </c>
      <c r="E356" s="11" t="str">
        <f>IF('Prax Math 5733'!B356="","",IF('Prax Math 5733'!D356&lt;'ACT M to SAT M'!$A$2,'ACT M to SAT M'!$B$2,IF('Prax Math 5733'!D356&gt;'ACT M to SAT M'!A$28,'ACT M to SAT M'!B$28,VLOOKUP(D356,'ACT M to SAT M'!A:B,2,FALSE))))</f>
        <v/>
      </c>
      <c r="F356" s="11" t="str">
        <f t="shared" si="41"/>
        <v/>
      </c>
      <c r="G356" s="11" t="str">
        <f t="shared" si="45"/>
        <v/>
      </c>
      <c r="H356" s="11" t="str">
        <f t="shared" si="42"/>
        <v/>
      </c>
      <c r="I356" s="11" t="str">
        <f t="shared" si="46"/>
        <v/>
      </c>
      <c r="J356" s="11" t="str">
        <f t="shared" si="43"/>
        <v/>
      </c>
      <c r="K356" s="11" t="str">
        <f t="shared" si="47"/>
        <v/>
      </c>
      <c r="L356" s="11" t="str">
        <f>IF('Prax Math 5733'!B356="","",'SAT M to CBEST M'!$A$2+'SAT M to CBEST M'!$B$2*E356)</f>
        <v/>
      </c>
      <c r="M356" s="11" t="str">
        <f>IF('Prax Math 5733'!B356="","", IF(L356&lt;20, 20, IF(L356&gt;80, 80, L356)))</f>
        <v/>
      </c>
    </row>
    <row r="357" spans="1:13" x14ac:dyDescent="0.25">
      <c r="A357" s="11">
        <v>356</v>
      </c>
      <c r="B357" s="30"/>
      <c r="C357" s="25" t="str">
        <f t="shared" si="40"/>
        <v/>
      </c>
      <c r="D357" s="25" t="str">
        <f t="shared" si="44"/>
        <v/>
      </c>
      <c r="E357" s="11" t="str">
        <f>IF('Prax Math 5733'!B357="","",IF('Prax Math 5733'!D357&lt;'ACT M to SAT M'!$A$2,'ACT M to SAT M'!$B$2,IF('Prax Math 5733'!D357&gt;'ACT M to SAT M'!A$28,'ACT M to SAT M'!B$28,VLOOKUP(D357,'ACT M to SAT M'!A:B,2,FALSE))))</f>
        <v/>
      </c>
      <c r="F357" s="11" t="str">
        <f t="shared" si="41"/>
        <v/>
      </c>
      <c r="G357" s="11" t="str">
        <f t="shared" si="45"/>
        <v/>
      </c>
      <c r="H357" s="11" t="str">
        <f t="shared" si="42"/>
        <v/>
      </c>
      <c r="I357" s="11" t="str">
        <f t="shared" si="46"/>
        <v/>
      </c>
      <c r="J357" s="11" t="str">
        <f t="shared" si="43"/>
        <v/>
      </c>
      <c r="K357" s="11" t="str">
        <f t="shared" si="47"/>
        <v/>
      </c>
      <c r="L357" s="11" t="str">
        <f>IF('Prax Math 5733'!B357="","",'SAT M to CBEST M'!$A$2+'SAT M to CBEST M'!$B$2*E357)</f>
        <v/>
      </c>
      <c r="M357" s="11" t="str">
        <f>IF('Prax Math 5733'!B357="","", IF(L357&lt;20, 20, IF(L357&gt;80, 80, L357)))</f>
        <v/>
      </c>
    </row>
    <row r="358" spans="1:13" x14ac:dyDescent="0.25">
      <c r="A358" s="11">
        <v>357</v>
      </c>
      <c r="B358" s="30"/>
      <c r="C358" s="25" t="str">
        <f t="shared" si="40"/>
        <v/>
      </c>
      <c r="D358" s="25" t="str">
        <f t="shared" si="44"/>
        <v/>
      </c>
      <c r="E358" s="11" t="str">
        <f>IF('Prax Math 5733'!B358="","",IF('Prax Math 5733'!D358&lt;'ACT M to SAT M'!$A$2,'ACT M to SAT M'!$B$2,IF('Prax Math 5733'!D358&gt;'ACT M to SAT M'!A$28,'ACT M to SAT M'!B$28,VLOOKUP(D358,'ACT M to SAT M'!A:B,2,FALSE))))</f>
        <v/>
      </c>
      <c r="F358" s="11" t="str">
        <f t="shared" si="41"/>
        <v/>
      </c>
      <c r="G358" s="11" t="str">
        <f t="shared" si="45"/>
        <v/>
      </c>
      <c r="H358" s="11" t="str">
        <f t="shared" si="42"/>
        <v/>
      </c>
      <c r="I358" s="11" t="str">
        <f t="shared" si="46"/>
        <v/>
      </c>
      <c r="J358" s="11" t="str">
        <f t="shared" si="43"/>
        <v/>
      </c>
      <c r="K358" s="11" t="str">
        <f t="shared" si="47"/>
        <v/>
      </c>
      <c r="L358" s="11" t="str">
        <f>IF('Prax Math 5733'!B358="","",'SAT M to CBEST M'!$A$2+'SAT M to CBEST M'!$B$2*E358)</f>
        <v/>
      </c>
      <c r="M358" s="11" t="str">
        <f>IF('Prax Math 5733'!B358="","", IF(L358&lt;20, 20, IF(L358&gt;80, 80, L358)))</f>
        <v/>
      </c>
    </row>
    <row r="359" spans="1:13" x14ac:dyDescent="0.25">
      <c r="A359" s="11">
        <v>358</v>
      </c>
      <c r="B359" s="30"/>
      <c r="C359" s="25" t="str">
        <f t="shared" si="40"/>
        <v/>
      </c>
      <c r="D359" s="25" t="str">
        <f t="shared" si="44"/>
        <v/>
      </c>
      <c r="E359" s="11" t="str">
        <f>IF('Prax Math 5733'!B359="","",IF('Prax Math 5733'!D359&lt;'ACT M to SAT M'!$A$2,'ACT M to SAT M'!$B$2,IF('Prax Math 5733'!D359&gt;'ACT M to SAT M'!A$28,'ACT M to SAT M'!B$28,VLOOKUP(D359,'ACT M to SAT M'!A:B,2,FALSE))))</f>
        <v/>
      </c>
      <c r="F359" s="11" t="str">
        <f t="shared" si="41"/>
        <v/>
      </c>
      <c r="G359" s="11" t="str">
        <f t="shared" si="45"/>
        <v/>
      </c>
      <c r="H359" s="11" t="str">
        <f t="shared" si="42"/>
        <v/>
      </c>
      <c r="I359" s="11" t="str">
        <f t="shared" si="46"/>
        <v/>
      </c>
      <c r="J359" s="11" t="str">
        <f t="shared" si="43"/>
        <v/>
      </c>
      <c r="K359" s="11" t="str">
        <f t="shared" si="47"/>
        <v/>
      </c>
      <c r="L359" s="11" t="str">
        <f>IF('Prax Math 5733'!B359="","",'SAT M to CBEST M'!$A$2+'SAT M to CBEST M'!$B$2*E359)</f>
        <v/>
      </c>
      <c r="M359" s="11" t="str">
        <f>IF('Prax Math 5733'!B359="","", IF(L359&lt;20, 20, IF(L359&gt;80, 80, L359)))</f>
        <v/>
      </c>
    </row>
    <row r="360" spans="1:13" x14ac:dyDescent="0.25">
      <c r="A360" s="11">
        <v>359</v>
      </c>
      <c r="B360" s="30"/>
      <c r="C360" s="25" t="str">
        <f t="shared" si="40"/>
        <v/>
      </c>
      <c r="D360" s="25" t="str">
        <f t="shared" si="44"/>
        <v/>
      </c>
      <c r="E360" s="11" t="str">
        <f>IF('Prax Math 5733'!B360="","",IF('Prax Math 5733'!D360&lt;'ACT M to SAT M'!$A$2,'ACT M to SAT M'!$B$2,IF('Prax Math 5733'!D360&gt;'ACT M to SAT M'!A$28,'ACT M to SAT M'!B$28,VLOOKUP(D360,'ACT M to SAT M'!A:B,2,FALSE))))</f>
        <v/>
      </c>
      <c r="F360" s="11" t="str">
        <f t="shared" si="41"/>
        <v/>
      </c>
      <c r="G360" s="11" t="str">
        <f t="shared" si="45"/>
        <v/>
      </c>
      <c r="H360" s="11" t="str">
        <f t="shared" si="42"/>
        <v/>
      </c>
      <c r="I360" s="11" t="str">
        <f t="shared" si="46"/>
        <v/>
      </c>
      <c r="J360" s="11" t="str">
        <f t="shared" si="43"/>
        <v/>
      </c>
      <c r="K360" s="11" t="str">
        <f t="shared" si="47"/>
        <v/>
      </c>
      <c r="L360" s="11" t="str">
        <f>IF('Prax Math 5733'!B360="","",'SAT M to CBEST M'!$A$2+'SAT M to CBEST M'!$B$2*E360)</f>
        <v/>
      </c>
      <c r="M360" s="11" t="str">
        <f>IF('Prax Math 5733'!B360="","", IF(L360&lt;20, 20, IF(L360&gt;80, 80, L360)))</f>
        <v/>
      </c>
    </row>
    <row r="361" spans="1:13" x14ac:dyDescent="0.25">
      <c r="A361" s="11">
        <v>360</v>
      </c>
      <c r="B361" s="30"/>
      <c r="C361" s="25" t="str">
        <f t="shared" si="40"/>
        <v/>
      </c>
      <c r="D361" s="25" t="str">
        <f t="shared" si="44"/>
        <v/>
      </c>
      <c r="E361" s="11" t="str">
        <f>IF('Prax Math 5733'!B361="","",IF('Prax Math 5733'!D361&lt;'ACT M to SAT M'!$A$2,'ACT M to SAT M'!$B$2,IF('Prax Math 5733'!D361&gt;'ACT M to SAT M'!A$28,'ACT M to SAT M'!B$28,VLOOKUP(D361,'ACT M to SAT M'!A:B,2,FALSE))))</f>
        <v/>
      </c>
      <c r="F361" s="11" t="str">
        <f t="shared" si="41"/>
        <v/>
      </c>
      <c r="G361" s="11" t="str">
        <f t="shared" si="45"/>
        <v/>
      </c>
      <c r="H361" s="11" t="str">
        <f t="shared" si="42"/>
        <v/>
      </c>
      <c r="I361" s="11" t="str">
        <f t="shared" si="46"/>
        <v/>
      </c>
      <c r="J361" s="11" t="str">
        <f t="shared" si="43"/>
        <v/>
      </c>
      <c r="K361" s="11" t="str">
        <f t="shared" si="47"/>
        <v/>
      </c>
      <c r="L361" s="11" t="str">
        <f>IF('Prax Math 5733'!B361="","",'SAT M to CBEST M'!$A$2+'SAT M to CBEST M'!$B$2*E361)</f>
        <v/>
      </c>
      <c r="M361" s="11" t="str">
        <f>IF('Prax Math 5733'!B361="","", IF(L361&lt;20, 20, IF(L361&gt;80, 80, L361)))</f>
        <v/>
      </c>
    </row>
    <row r="362" spans="1:13" x14ac:dyDescent="0.25">
      <c r="A362" s="11">
        <v>361</v>
      </c>
      <c r="B362" s="30"/>
      <c r="C362" s="25" t="str">
        <f t="shared" si="40"/>
        <v/>
      </c>
      <c r="D362" s="25" t="str">
        <f t="shared" si="44"/>
        <v/>
      </c>
      <c r="E362" s="11" t="str">
        <f>IF('Prax Math 5733'!B362="","",IF('Prax Math 5733'!D362&lt;'ACT M to SAT M'!$A$2,'ACT M to SAT M'!$B$2,IF('Prax Math 5733'!D362&gt;'ACT M to SAT M'!A$28,'ACT M to SAT M'!B$28,VLOOKUP(D362,'ACT M to SAT M'!A:B,2,FALSE))))</f>
        <v/>
      </c>
      <c r="F362" s="11" t="str">
        <f t="shared" si="41"/>
        <v/>
      </c>
      <c r="G362" s="11" t="str">
        <f t="shared" si="45"/>
        <v/>
      </c>
      <c r="H362" s="11" t="str">
        <f t="shared" si="42"/>
        <v/>
      </c>
      <c r="I362" s="11" t="str">
        <f t="shared" si="46"/>
        <v/>
      </c>
      <c r="J362" s="11" t="str">
        <f t="shared" si="43"/>
        <v/>
      </c>
      <c r="K362" s="11" t="str">
        <f t="shared" si="47"/>
        <v/>
      </c>
      <c r="L362" s="11" t="str">
        <f>IF('Prax Math 5733'!B362="","",'SAT M to CBEST M'!$A$2+'SAT M to CBEST M'!$B$2*E362)</f>
        <v/>
      </c>
      <c r="M362" s="11" t="str">
        <f>IF('Prax Math 5733'!B362="","", IF(L362&lt;20, 20, IF(L362&gt;80, 80, L362)))</f>
        <v/>
      </c>
    </row>
    <row r="363" spans="1:13" x14ac:dyDescent="0.25">
      <c r="A363" s="11">
        <v>362</v>
      </c>
      <c r="B363" s="30"/>
      <c r="C363" s="25" t="str">
        <f t="shared" si="40"/>
        <v/>
      </c>
      <c r="D363" s="25" t="str">
        <f t="shared" si="44"/>
        <v/>
      </c>
      <c r="E363" s="11" t="str">
        <f>IF('Prax Math 5733'!B363="","",IF('Prax Math 5733'!D363&lt;'ACT M to SAT M'!$A$2,'ACT M to SAT M'!$B$2,IF('Prax Math 5733'!D363&gt;'ACT M to SAT M'!A$28,'ACT M to SAT M'!B$28,VLOOKUP(D363,'ACT M to SAT M'!A:B,2,FALSE))))</f>
        <v/>
      </c>
      <c r="F363" s="11" t="str">
        <f t="shared" si="41"/>
        <v/>
      </c>
      <c r="G363" s="11" t="str">
        <f t="shared" si="45"/>
        <v/>
      </c>
      <c r="H363" s="11" t="str">
        <f t="shared" si="42"/>
        <v/>
      </c>
      <c r="I363" s="11" t="str">
        <f t="shared" si="46"/>
        <v/>
      </c>
      <c r="J363" s="11" t="str">
        <f t="shared" si="43"/>
        <v/>
      </c>
      <c r="K363" s="11" t="str">
        <f t="shared" si="47"/>
        <v/>
      </c>
      <c r="L363" s="11" t="str">
        <f>IF('Prax Math 5733'!B363="","",'SAT M to CBEST M'!$A$2+'SAT M to CBEST M'!$B$2*E363)</f>
        <v/>
      </c>
      <c r="M363" s="11" t="str">
        <f>IF('Prax Math 5733'!B363="","", IF(L363&lt;20, 20, IF(L363&gt;80, 80, L363)))</f>
        <v/>
      </c>
    </row>
    <row r="364" spans="1:13" x14ac:dyDescent="0.25">
      <c r="A364" s="11">
        <v>363</v>
      </c>
      <c r="B364" s="30"/>
      <c r="C364" s="25" t="str">
        <f t="shared" si="40"/>
        <v/>
      </c>
      <c r="D364" s="25" t="str">
        <f t="shared" si="44"/>
        <v/>
      </c>
      <c r="E364" s="11" t="str">
        <f>IF('Prax Math 5733'!B364="","",IF('Prax Math 5733'!D364&lt;'ACT M to SAT M'!$A$2,'ACT M to SAT M'!$B$2,IF('Prax Math 5733'!D364&gt;'ACT M to SAT M'!A$28,'ACT M to SAT M'!B$28,VLOOKUP(D364,'ACT M to SAT M'!A:B,2,FALSE))))</f>
        <v/>
      </c>
      <c r="F364" s="11" t="str">
        <f t="shared" si="41"/>
        <v/>
      </c>
      <c r="G364" s="11" t="str">
        <f t="shared" si="45"/>
        <v/>
      </c>
      <c r="H364" s="11" t="str">
        <f t="shared" si="42"/>
        <v/>
      </c>
      <c r="I364" s="11" t="str">
        <f t="shared" si="46"/>
        <v/>
      </c>
      <c r="J364" s="11" t="str">
        <f t="shared" si="43"/>
        <v/>
      </c>
      <c r="K364" s="11" t="str">
        <f t="shared" si="47"/>
        <v/>
      </c>
      <c r="L364" s="11" t="str">
        <f>IF('Prax Math 5733'!B364="","",'SAT M to CBEST M'!$A$2+'SAT M to CBEST M'!$B$2*E364)</f>
        <v/>
      </c>
      <c r="M364" s="11" t="str">
        <f>IF('Prax Math 5733'!B364="","", IF(L364&lt;20, 20, IF(L364&gt;80, 80, L364)))</f>
        <v/>
      </c>
    </row>
    <row r="365" spans="1:13" x14ac:dyDescent="0.25">
      <c r="A365" s="11">
        <v>364</v>
      </c>
      <c r="B365" s="30"/>
      <c r="C365" s="25" t="str">
        <f t="shared" si="40"/>
        <v/>
      </c>
      <c r="D365" s="25" t="str">
        <f t="shared" si="44"/>
        <v/>
      </c>
      <c r="E365" s="11" t="str">
        <f>IF('Prax Math 5733'!B365="","",IF('Prax Math 5733'!D365&lt;'ACT M to SAT M'!$A$2,'ACT M to SAT M'!$B$2,IF('Prax Math 5733'!D365&gt;'ACT M to SAT M'!A$28,'ACT M to SAT M'!B$28,VLOOKUP(D365,'ACT M to SAT M'!A:B,2,FALSE))))</f>
        <v/>
      </c>
      <c r="F365" s="11" t="str">
        <f t="shared" si="41"/>
        <v/>
      </c>
      <c r="G365" s="11" t="str">
        <f t="shared" si="45"/>
        <v/>
      </c>
      <c r="H365" s="11" t="str">
        <f t="shared" si="42"/>
        <v/>
      </c>
      <c r="I365" s="11" t="str">
        <f t="shared" si="46"/>
        <v/>
      </c>
      <c r="J365" s="11" t="str">
        <f t="shared" si="43"/>
        <v/>
      </c>
      <c r="K365" s="11" t="str">
        <f t="shared" si="47"/>
        <v/>
      </c>
      <c r="L365" s="11" t="str">
        <f>IF('Prax Math 5733'!B365="","",'SAT M to CBEST M'!$A$2+'SAT M to CBEST M'!$B$2*E365)</f>
        <v/>
      </c>
      <c r="M365" s="11" t="str">
        <f>IF('Prax Math 5733'!B365="","", IF(L365&lt;20, 20, IF(L365&gt;80, 80, L365)))</f>
        <v/>
      </c>
    </row>
    <row r="366" spans="1:13" x14ac:dyDescent="0.25">
      <c r="A366" s="11">
        <v>365</v>
      </c>
      <c r="B366" s="30"/>
      <c r="C366" s="25" t="str">
        <f t="shared" si="40"/>
        <v/>
      </c>
      <c r="D366" s="25" t="str">
        <f t="shared" si="44"/>
        <v/>
      </c>
      <c r="E366" s="11" t="str">
        <f>IF('Prax Math 5733'!B366="","",IF('Prax Math 5733'!D366&lt;'ACT M to SAT M'!$A$2,'ACT M to SAT M'!$B$2,IF('Prax Math 5733'!D366&gt;'ACT M to SAT M'!A$28,'ACT M to SAT M'!B$28,VLOOKUP(D366,'ACT M to SAT M'!A:B,2,FALSE))))</f>
        <v/>
      </c>
      <c r="F366" s="11" t="str">
        <f t="shared" si="41"/>
        <v/>
      </c>
      <c r="G366" s="11" t="str">
        <f t="shared" si="45"/>
        <v/>
      </c>
      <c r="H366" s="11" t="str">
        <f t="shared" si="42"/>
        <v/>
      </c>
      <c r="I366" s="11" t="str">
        <f t="shared" si="46"/>
        <v/>
      </c>
      <c r="J366" s="11" t="str">
        <f t="shared" si="43"/>
        <v/>
      </c>
      <c r="K366" s="11" t="str">
        <f t="shared" si="47"/>
        <v/>
      </c>
      <c r="L366" s="11" t="str">
        <f>IF('Prax Math 5733'!B366="","",'SAT M to CBEST M'!$A$2+'SAT M to CBEST M'!$B$2*E366)</f>
        <v/>
      </c>
      <c r="M366" s="11" t="str">
        <f>IF('Prax Math 5733'!B366="","", IF(L366&lt;20, 20, IF(L366&gt;80, 80, L366)))</f>
        <v/>
      </c>
    </row>
    <row r="367" spans="1:13" x14ac:dyDescent="0.25">
      <c r="A367" s="11">
        <v>366</v>
      </c>
      <c r="B367" s="30"/>
      <c r="C367" s="25" t="str">
        <f t="shared" si="40"/>
        <v/>
      </c>
      <c r="D367" s="25" t="str">
        <f t="shared" si="44"/>
        <v/>
      </c>
      <c r="E367" s="11" t="str">
        <f>IF('Prax Math 5733'!B367="","",IF('Prax Math 5733'!D367&lt;'ACT M to SAT M'!$A$2,'ACT M to SAT M'!$B$2,IF('Prax Math 5733'!D367&gt;'ACT M to SAT M'!A$28,'ACT M to SAT M'!B$28,VLOOKUP(D367,'ACT M to SAT M'!A:B,2,FALSE))))</f>
        <v/>
      </c>
      <c r="F367" s="11" t="str">
        <f t="shared" si="41"/>
        <v/>
      </c>
      <c r="G367" s="11" t="str">
        <f t="shared" si="45"/>
        <v/>
      </c>
      <c r="H367" s="11" t="str">
        <f t="shared" si="42"/>
        <v/>
      </c>
      <c r="I367" s="11" t="str">
        <f t="shared" si="46"/>
        <v/>
      </c>
      <c r="J367" s="11" t="str">
        <f t="shared" si="43"/>
        <v/>
      </c>
      <c r="K367" s="11" t="str">
        <f t="shared" si="47"/>
        <v/>
      </c>
      <c r="L367" s="11" t="str">
        <f>IF('Prax Math 5733'!B367="","",'SAT M to CBEST M'!$A$2+'SAT M to CBEST M'!$B$2*E367)</f>
        <v/>
      </c>
      <c r="M367" s="11" t="str">
        <f>IF('Prax Math 5733'!B367="","", IF(L367&lt;20, 20, IF(L367&gt;80, 80, L367)))</f>
        <v/>
      </c>
    </row>
    <row r="368" spans="1:13" x14ac:dyDescent="0.25">
      <c r="A368" s="11">
        <v>367</v>
      </c>
      <c r="B368" s="30"/>
      <c r="C368" s="25" t="str">
        <f t="shared" si="40"/>
        <v/>
      </c>
      <c r="D368" s="25" t="str">
        <f t="shared" si="44"/>
        <v/>
      </c>
      <c r="E368" s="11" t="str">
        <f>IF('Prax Math 5733'!B368="","",IF('Prax Math 5733'!D368&lt;'ACT M to SAT M'!$A$2,'ACT M to SAT M'!$B$2,IF('Prax Math 5733'!D368&gt;'ACT M to SAT M'!A$28,'ACT M to SAT M'!B$28,VLOOKUP(D368,'ACT M to SAT M'!A:B,2,FALSE))))</f>
        <v/>
      </c>
      <c r="F368" s="11" t="str">
        <f t="shared" si="41"/>
        <v/>
      </c>
      <c r="G368" s="11" t="str">
        <f t="shared" si="45"/>
        <v/>
      </c>
      <c r="H368" s="11" t="str">
        <f t="shared" si="42"/>
        <v/>
      </c>
      <c r="I368" s="11" t="str">
        <f t="shared" si="46"/>
        <v/>
      </c>
      <c r="J368" s="11" t="str">
        <f t="shared" si="43"/>
        <v/>
      </c>
      <c r="K368" s="11" t="str">
        <f t="shared" si="47"/>
        <v/>
      </c>
      <c r="L368" s="11" t="str">
        <f>IF('Prax Math 5733'!B368="","",'SAT M to CBEST M'!$A$2+'SAT M to CBEST M'!$B$2*E368)</f>
        <v/>
      </c>
      <c r="M368" s="11" t="str">
        <f>IF('Prax Math 5733'!B368="","", IF(L368&lt;20, 20, IF(L368&gt;80, 80, L368)))</f>
        <v/>
      </c>
    </row>
    <row r="369" spans="1:13" x14ac:dyDescent="0.25">
      <c r="A369" s="11">
        <v>368</v>
      </c>
      <c r="B369" s="30"/>
      <c r="C369" s="25" t="str">
        <f t="shared" si="40"/>
        <v/>
      </c>
      <c r="D369" s="25" t="str">
        <f t="shared" si="44"/>
        <v/>
      </c>
      <c r="E369" s="11" t="str">
        <f>IF('Prax Math 5733'!B369="","",IF('Prax Math 5733'!D369&lt;'ACT M to SAT M'!$A$2,'ACT M to SAT M'!$B$2,IF('Prax Math 5733'!D369&gt;'ACT M to SAT M'!A$28,'ACT M to SAT M'!B$28,VLOOKUP(D369,'ACT M to SAT M'!A:B,2,FALSE))))</f>
        <v/>
      </c>
      <c r="F369" s="11" t="str">
        <f t="shared" si="41"/>
        <v/>
      </c>
      <c r="G369" s="11" t="str">
        <f t="shared" si="45"/>
        <v/>
      </c>
      <c r="H369" s="11" t="str">
        <f t="shared" si="42"/>
        <v/>
      </c>
      <c r="I369" s="11" t="str">
        <f t="shared" si="46"/>
        <v/>
      </c>
      <c r="J369" s="11" t="str">
        <f t="shared" si="43"/>
        <v/>
      </c>
      <c r="K369" s="11" t="str">
        <f t="shared" si="47"/>
        <v/>
      </c>
      <c r="L369" s="11" t="str">
        <f>IF('Prax Math 5733'!B369="","",'SAT M to CBEST M'!$A$2+'SAT M to CBEST M'!$B$2*E369)</f>
        <v/>
      </c>
      <c r="M369" s="11" t="str">
        <f>IF('Prax Math 5733'!B369="","", IF(L369&lt;20, 20, IF(L369&gt;80, 80, L369)))</f>
        <v/>
      </c>
    </row>
    <row r="370" spans="1:13" x14ac:dyDescent="0.25">
      <c r="A370" s="11">
        <v>369</v>
      </c>
      <c r="B370" s="30"/>
      <c r="C370" s="25" t="str">
        <f t="shared" si="40"/>
        <v/>
      </c>
      <c r="D370" s="25" t="str">
        <f t="shared" si="44"/>
        <v/>
      </c>
      <c r="E370" s="11" t="str">
        <f>IF('Prax Math 5733'!B370="","",IF('Prax Math 5733'!D370&lt;'ACT M to SAT M'!$A$2,'ACT M to SAT M'!$B$2,IF('Prax Math 5733'!D370&gt;'ACT M to SAT M'!A$28,'ACT M to SAT M'!B$28,VLOOKUP(D370,'ACT M to SAT M'!A:B,2,FALSE))))</f>
        <v/>
      </c>
      <c r="F370" s="11" t="str">
        <f t="shared" si="41"/>
        <v/>
      </c>
      <c r="G370" s="11" t="str">
        <f t="shared" si="45"/>
        <v/>
      </c>
      <c r="H370" s="11" t="str">
        <f t="shared" si="42"/>
        <v/>
      </c>
      <c r="I370" s="11" t="str">
        <f t="shared" si="46"/>
        <v/>
      </c>
      <c r="J370" s="11" t="str">
        <f t="shared" si="43"/>
        <v/>
      </c>
      <c r="K370" s="11" t="str">
        <f t="shared" si="47"/>
        <v/>
      </c>
      <c r="L370" s="11" t="str">
        <f>IF('Prax Math 5733'!B370="","",'SAT M to CBEST M'!$A$2+'SAT M to CBEST M'!$B$2*E370)</f>
        <v/>
      </c>
      <c r="M370" s="11" t="str">
        <f>IF('Prax Math 5733'!B370="","", IF(L370&lt;20, 20, IF(L370&gt;80, 80, L370)))</f>
        <v/>
      </c>
    </row>
    <row r="371" spans="1:13" x14ac:dyDescent="0.25">
      <c r="A371" s="11">
        <v>370</v>
      </c>
      <c r="B371" s="30"/>
      <c r="C371" s="25" t="str">
        <f t="shared" si="40"/>
        <v/>
      </c>
      <c r="D371" s="25" t="str">
        <f t="shared" si="44"/>
        <v/>
      </c>
      <c r="E371" s="11" t="str">
        <f>IF('Prax Math 5733'!B371="","",IF('Prax Math 5733'!D371&lt;'ACT M to SAT M'!$A$2,'ACT M to SAT M'!$B$2,IF('Prax Math 5733'!D371&gt;'ACT M to SAT M'!A$28,'ACT M to SAT M'!B$28,VLOOKUP(D371,'ACT M to SAT M'!A:B,2,FALSE))))</f>
        <v/>
      </c>
      <c r="F371" s="11" t="str">
        <f t="shared" si="41"/>
        <v/>
      </c>
      <c r="G371" s="11" t="str">
        <f t="shared" si="45"/>
        <v/>
      </c>
      <c r="H371" s="11" t="str">
        <f t="shared" si="42"/>
        <v/>
      </c>
      <c r="I371" s="11" t="str">
        <f t="shared" si="46"/>
        <v/>
      </c>
      <c r="J371" s="11" t="str">
        <f t="shared" si="43"/>
        <v/>
      </c>
      <c r="K371" s="11" t="str">
        <f t="shared" si="47"/>
        <v/>
      </c>
      <c r="L371" s="11" t="str">
        <f>IF('Prax Math 5733'!B371="","",'SAT M to CBEST M'!$A$2+'SAT M to CBEST M'!$B$2*E371)</f>
        <v/>
      </c>
      <c r="M371" s="11" t="str">
        <f>IF('Prax Math 5733'!B371="","", IF(L371&lt;20, 20, IF(L371&gt;80, 80, L371)))</f>
        <v/>
      </c>
    </row>
    <row r="372" spans="1:13" x14ac:dyDescent="0.25">
      <c r="A372" s="11">
        <v>371</v>
      </c>
      <c r="B372" s="30"/>
      <c r="C372" s="25" t="str">
        <f t="shared" si="40"/>
        <v/>
      </c>
      <c r="D372" s="25" t="str">
        <f t="shared" si="44"/>
        <v/>
      </c>
      <c r="E372" s="11" t="str">
        <f>IF('Prax Math 5733'!B372="","",IF('Prax Math 5733'!D372&lt;'ACT M to SAT M'!$A$2,'ACT M to SAT M'!$B$2,IF('Prax Math 5733'!D372&gt;'ACT M to SAT M'!A$28,'ACT M to SAT M'!B$28,VLOOKUP(D372,'ACT M to SAT M'!A:B,2,FALSE))))</f>
        <v/>
      </c>
      <c r="F372" s="11" t="str">
        <f t="shared" si="41"/>
        <v/>
      </c>
      <c r="G372" s="11" t="str">
        <f t="shared" si="45"/>
        <v/>
      </c>
      <c r="H372" s="11" t="str">
        <f t="shared" si="42"/>
        <v/>
      </c>
      <c r="I372" s="11" t="str">
        <f t="shared" si="46"/>
        <v/>
      </c>
      <c r="J372" s="11" t="str">
        <f t="shared" si="43"/>
        <v/>
      </c>
      <c r="K372" s="11" t="str">
        <f t="shared" si="47"/>
        <v/>
      </c>
      <c r="L372" s="11" t="str">
        <f>IF('Prax Math 5733'!B372="","",'SAT M to CBEST M'!$A$2+'SAT M to CBEST M'!$B$2*E372)</f>
        <v/>
      </c>
      <c r="M372" s="11" t="str">
        <f>IF('Prax Math 5733'!B372="","", IF(L372&lt;20, 20, IF(L372&gt;80, 80, L372)))</f>
        <v/>
      </c>
    </row>
    <row r="373" spans="1:13" x14ac:dyDescent="0.25">
      <c r="A373" s="11">
        <v>372</v>
      </c>
      <c r="B373" s="30"/>
      <c r="C373" s="25" t="str">
        <f t="shared" si="40"/>
        <v/>
      </c>
      <c r="D373" s="25" t="str">
        <f t="shared" si="44"/>
        <v/>
      </c>
      <c r="E373" s="11" t="str">
        <f>IF('Prax Math 5733'!B373="","",IF('Prax Math 5733'!D373&lt;'ACT M to SAT M'!$A$2,'ACT M to SAT M'!$B$2,IF('Prax Math 5733'!D373&gt;'ACT M to SAT M'!A$28,'ACT M to SAT M'!B$28,VLOOKUP(D373,'ACT M to SAT M'!A:B,2,FALSE))))</f>
        <v/>
      </c>
      <c r="F373" s="11" t="str">
        <f t="shared" si="41"/>
        <v/>
      </c>
      <c r="G373" s="11" t="str">
        <f t="shared" si="45"/>
        <v/>
      </c>
      <c r="H373" s="11" t="str">
        <f t="shared" si="42"/>
        <v/>
      </c>
      <c r="I373" s="11" t="str">
        <f t="shared" si="46"/>
        <v/>
      </c>
      <c r="J373" s="11" t="str">
        <f t="shared" si="43"/>
        <v/>
      </c>
      <c r="K373" s="11" t="str">
        <f t="shared" si="47"/>
        <v/>
      </c>
      <c r="L373" s="11" t="str">
        <f>IF('Prax Math 5733'!B373="","",'SAT M to CBEST M'!$A$2+'SAT M to CBEST M'!$B$2*E373)</f>
        <v/>
      </c>
      <c r="M373" s="11" t="str">
        <f>IF('Prax Math 5733'!B373="","", IF(L373&lt;20, 20, IF(L373&gt;80, 80, L373)))</f>
        <v/>
      </c>
    </row>
    <row r="374" spans="1:13" x14ac:dyDescent="0.25">
      <c r="A374" s="11">
        <v>373</v>
      </c>
      <c r="B374" s="30"/>
      <c r="C374" s="25" t="str">
        <f t="shared" si="40"/>
        <v/>
      </c>
      <c r="D374" s="25" t="str">
        <f t="shared" si="44"/>
        <v/>
      </c>
      <c r="E374" s="11" t="str">
        <f>IF('Prax Math 5733'!B374="","",IF('Prax Math 5733'!D374&lt;'ACT M to SAT M'!$A$2,'ACT M to SAT M'!$B$2,IF('Prax Math 5733'!D374&gt;'ACT M to SAT M'!A$28,'ACT M to SAT M'!B$28,VLOOKUP(D374,'ACT M to SAT M'!A:B,2,FALSE))))</f>
        <v/>
      </c>
      <c r="F374" s="11" t="str">
        <f t="shared" si="41"/>
        <v/>
      </c>
      <c r="G374" s="11" t="str">
        <f t="shared" si="45"/>
        <v/>
      </c>
      <c r="H374" s="11" t="str">
        <f t="shared" si="42"/>
        <v/>
      </c>
      <c r="I374" s="11" t="str">
        <f t="shared" si="46"/>
        <v/>
      </c>
      <c r="J374" s="11" t="str">
        <f t="shared" si="43"/>
        <v/>
      </c>
      <c r="K374" s="11" t="str">
        <f t="shared" si="47"/>
        <v/>
      </c>
      <c r="L374" s="11" t="str">
        <f>IF('Prax Math 5733'!B374="","",'SAT M to CBEST M'!$A$2+'SAT M to CBEST M'!$B$2*E374)</f>
        <v/>
      </c>
      <c r="M374" s="11" t="str">
        <f>IF('Prax Math 5733'!B374="","", IF(L374&lt;20, 20, IF(L374&gt;80, 80, L374)))</f>
        <v/>
      </c>
    </row>
    <row r="375" spans="1:13" x14ac:dyDescent="0.25">
      <c r="A375" s="11">
        <v>374</v>
      </c>
      <c r="B375" s="30"/>
      <c r="C375" s="25" t="str">
        <f t="shared" si="40"/>
        <v/>
      </c>
      <c r="D375" s="25" t="str">
        <f t="shared" si="44"/>
        <v/>
      </c>
      <c r="E375" s="11" t="str">
        <f>IF('Prax Math 5733'!B375="","",IF('Prax Math 5733'!D375&lt;'ACT M to SAT M'!$A$2,'ACT M to SAT M'!$B$2,IF('Prax Math 5733'!D375&gt;'ACT M to SAT M'!A$28,'ACT M to SAT M'!B$28,VLOOKUP(D375,'ACT M to SAT M'!A:B,2,FALSE))))</f>
        <v/>
      </c>
      <c r="F375" s="11" t="str">
        <f t="shared" si="41"/>
        <v/>
      </c>
      <c r="G375" s="11" t="str">
        <f t="shared" si="45"/>
        <v/>
      </c>
      <c r="H375" s="11" t="str">
        <f t="shared" si="42"/>
        <v/>
      </c>
      <c r="I375" s="11" t="str">
        <f t="shared" si="46"/>
        <v/>
      </c>
      <c r="J375" s="11" t="str">
        <f t="shared" si="43"/>
        <v/>
      </c>
      <c r="K375" s="11" t="str">
        <f t="shared" si="47"/>
        <v/>
      </c>
      <c r="L375" s="11" t="str">
        <f>IF('Prax Math 5733'!B375="","",'SAT M to CBEST M'!$A$2+'SAT M to CBEST M'!$B$2*E375)</f>
        <v/>
      </c>
      <c r="M375" s="11" t="str">
        <f>IF('Prax Math 5733'!B375="","", IF(L375&lt;20, 20, IF(L375&gt;80, 80, L375)))</f>
        <v/>
      </c>
    </row>
    <row r="376" spans="1:13" x14ac:dyDescent="0.25">
      <c r="A376" s="11">
        <v>375</v>
      </c>
      <c r="B376" s="30"/>
      <c r="C376" s="25" t="str">
        <f t="shared" si="40"/>
        <v/>
      </c>
      <c r="D376" s="25" t="str">
        <f t="shared" si="44"/>
        <v/>
      </c>
      <c r="E376" s="11" t="str">
        <f>IF('Prax Math 5733'!B376="","",IF('Prax Math 5733'!D376&lt;'ACT M to SAT M'!$A$2,'ACT M to SAT M'!$B$2,IF('Prax Math 5733'!D376&gt;'ACT M to SAT M'!A$28,'ACT M to SAT M'!B$28,VLOOKUP(D376,'ACT M to SAT M'!A:B,2,FALSE))))</f>
        <v/>
      </c>
      <c r="F376" s="11" t="str">
        <f t="shared" si="41"/>
        <v/>
      </c>
      <c r="G376" s="11" t="str">
        <f t="shared" si="45"/>
        <v/>
      </c>
      <c r="H376" s="11" t="str">
        <f t="shared" si="42"/>
        <v/>
      </c>
      <c r="I376" s="11" t="str">
        <f t="shared" si="46"/>
        <v/>
      </c>
      <c r="J376" s="11" t="str">
        <f t="shared" si="43"/>
        <v/>
      </c>
      <c r="K376" s="11" t="str">
        <f t="shared" si="47"/>
        <v/>
      </c>
      <c r="L376" s="11" t="str">
        <f>IF('Prax Math 5733'!B376="","",'SAT M to CBEST M'!$A$2+'SAT M to CBEST M'!$B$2*E376)</f>
        <v/>
      </c>
      <c r="M376" s="11" t="str">
        <f>IF('Prax Math 5733'!B376="","", IF(L376&lt;20, 20, IF(L376&gt;80, 80, L376)))</f>
        <v/>
      </c>
    </row>
    <row r="377" spans="1:13" x14ac:dyDescent="0.25">
      <c r="A377" s="11">
        <v>376</v>
      </c>
      <c r="B377" s="30"/>
      <c r="C377" s="25" t="str">
        <f t="shared" si="40"/>
        <v/>
      </c>
      <c r="D377" s="25" t="str">
        <f t="shared" si="44"/>
        <v/>
      </c>
      <c r="E377" s="11" t="str">
        <f>IF('Prax Math 5733'!B377="","",IF('Prax Math 5733'!D377&lt;'ACT M to SAT M'!$A$2,'ACT M to SAT M'!$B$2,IF('Prax Math 5733'!D377&gt;'ACT M to SAT M'!A$28,'ACT M to SAT M'!B$28,VLOOKUP(D377,'ACT M to SAT M'!A:B,2,FALSE))))</f>
        <v/>
      </c>
      <c r="F377" s="11" t="str">
        <f t="shared" si="41"/>
        <v/>
      </c>
      <c r="G377" s="11" t="str">
        <f t="shared" si="45"/>
        <v/>
      </c>
      <c r="H377" s="11" t="str">
        <f t="shared" si="42"/>
        <v/>
      </c>
      <c r="I377" s="11" t="str">
        <f t="shared" si="46"/>
        <v/>
      </c>
      <c r="J377" s="11" t="str">
        <f t="shared" si="43"/>
        <v/>
      </c>
      <c r="K377" s="11" t="str">
        <f t="shared" si="47"/>
        <v/>
      </c>
      <c r="L377" s="11" t="str">
        <f>IF('Prax Math 5733'!B377="","",'SAT M to CBEST M'!$A$2+'SAT M to CBEST M'!$B$2*E377)</f>
        <v/>
      </c>
      <c r="M377" s="11" t="str">
        <f>IF('Prax Math 5733'!B377="","", IF(L377&lt;20, 20, IF(L377&gt;80, 80, L377)))</f>
        <v/>
      </c>
    </row>
    <row r="378" spans="1:13" x14ac:dyDescent="0.25">
      <c r="A378" s="11">
        <v>377</v>
      </c>
      <c r="B378" s="30"/>
      <c r="C378" s="25" t="str">
        <f t="shared" si="40"/>
        <v/>
      </c>
      <c r="D378" s="25" t="str">
        <f t="shared" si="44"/>
        <v/>
      </c>
      <c r="E378" s="11" t="str">
        <f>IF('Prax Math 5733'!B378="","",IF('Prax Math 5733'!D378&lt;'ACT M to SAT M'!$A$2,'ACT M to SAT M'!$B$2,IF('Prax Math 5733'!D378&gt;'ACT M to SAT M'!A$28,'ACT M to SAT M'!B$28,VLOOKUP(D378,'ACT M to SAT M'!A:B,2,FALSE))))</f>
        <v/>
      </c>
      <c r="F378" s="11" t="str">
        <f t="shared" si="41"/>
        <v/>
      </c>
      <c r="G378" s="11" t="str">
        <f t="shared" si="45"/>
        <v/>
      </c>
      <c r="H378" s="11" t="str">
        <f t="shared" si="42"/>
        <v/>
      </c>
      <c r="I378" s="11" t="str">
        <f t="shared" si="46"/>
        <v/>
      </c>
      <c r="J378" s="11" t="str">
        <f t="shared" si="43"/>
        <v/>
      </c>
      <c r="K378" s="11" t="str">
        <f t="shared" si="47"/>
        <v/>
      </c>
      <c r="L378" s="11" t="str">
        <f>IF('Prax Math 5733'!B378="","",'SAT M to CBEST M'!$A$2+'SAT M to CBEST M'!$B$2*E378)</f>
        <v/>
      </c>
      <c r="M378" s="11" t="str">
        <f>IF('Prax Math 5733'!B378="","", IF(L378&lt;20, 20, IF(L378&gt;80, 80, L378)))</f>
        <v/>
      </c>
    </row>
    <row r="379" spans="1:13" x14ac:dyDescent="0.25">
      <c r="A379" s="11">
        <v>378</v>
      </c>
      <c r="B379" s="30"/>
      <c r="C379" s="25" t="str">
        <f t="shared" si="40"/>
        <v/>
      </c>
      <c r="D379" s="25" t="str">
        <f t="shared" si="44"/>
        <v/>
      </c>
      <c r="E379" s="11" t="str">
        <f>IF('Prax Math 5733'!B379="","",IF('Prax Math 5733'!D379&lt;'ACT M to SAT M'!$A$2,'ACT M to SAT M'!$B$2,IF('Prax Math 5733'!D379&gt;'ACT M to SAT M'!A$28,'ACT M to SAT M'!B$28,VLOOKUP(D379,'ACT M to SAT M'!A:B,2,FALSE))))</f>
        <v/>
      </c>
      <c r="F379" s="11" t="str">
        <f t="shared" si="41"/>
        <v/>
      </c>
      <c r="G379" s="11" t="str">
        <f t="shared" si="45"/>
        <v/>
      </c>
      <c r="H379" s="11" t="str">
        <f t="shared" si="42"/>
        <v/>
      </c>
      <c r="I379" s="11" t="str">
        <f t="shared" si="46"/>
        <v/>
      </c>
      <c r="J379" s="11" t="str">
        <f t="shared" si="43"/>
        <v/>
      </c>
      <c r="K379" s="11" t="str">
        <f t="shared" si="47"/>
        <v/>
      </c>
      <c r="L379" s="11" t="str">
        <f>IF('Prax Math 5733'!B379="","",'SAT M to CBEST M'!$A$2+'SAT M to CBEST M'!$B$2*E379)</f>
        <v/>
      </c>
      <c r="M379" s="11" t="str">
        <f>IF('Prax Math 5733'!B379="","", IF(L379&lt;20, 20, IF(L379&gt;80, 80, L379)))</f>
        <v/>
      </c>
    </row>
    <row r="380" spans="1:13" x14ac:dyDescent="0.25">
      <c r="A380" s="11">
        <v>379</v>
      </c>
      <c r="B380" s="30"/>
      <c r="C380" s="25" t="str">
        <f t="shared" si="40"/>
        <v/>
      </c>
      <c r="D380" s="25" t="str">
        <f t="shared" si="44"/>
        <v/>
      </c>
      <c r="E380" s="11" t="str">
        <f>IF('Prax Math 5733'!B380="","",IF('Prax Math 5733'!D380&lt;'ACT M to SAT M'!$A$2,'ACT M to SAT M'!$B$2,IF('Prax Math 5733'!D380&gt;'ACT M to SAT M'!A$28,'ACT M to SAT M'!B$28,VLOOKUP(D380,'ACT M to SAT M'!A:B,2,FALSE))))</f>
        <v/>
      </c>
      <c r="F380" s="11" t="str">
        <f t="shared" si="41"/>
        <v/>
      </c>
      <c r="G380" s="11" t="str">
        <f t="shared" si="45"/>
        <v/>
      </c>
      <c r="H380" s="11" t="str">
        <f t="shared" si="42"/>
        <v/>
      </c>
      <c r="I380" s="11" t="str">
        <f t="shared" si="46"/>
        <v/>
      </c>
      <c r="J380" s="11" t="str">
        <f t="shared" si="43"/>
        <v/>
      </c>
      <c r="K380" s="11" t="str">
        <f t="shared" si="47"/>
        <v/>
      </c>
      <c r="L380" s="11" t="str">
        <f>IF('Prax Math 5733'!B380="","",'SAT M to CBEST M'!$A$2+'SAT M to CBEST M'!$B$2*E380)</f>
        <v/>
      </c>
      <c r="M380" s="11" t="str">
        <f>IF('Prax Math 5733'!B380="","", IF(L380&lt;20, 20, IF(L380&gt;80, 80, L380)))</f>
        <v/>
      </c>
    </row>
    <row r="381" spans="1:13" x14ac:dyDescent="0.25">
      <c r="A381" s="11">
        <v>380</v>
      </c>
      <c r="B381" s="30"/>
      <c r="C381" s="25" t="str">
        <f t="shared" si="40"/>
        <v/>
      </c>
      <c r="D381" s="25" t="str">
        <f t="shared" si="44"/>
        <v/>
      </c>
      <c r="E381" s="11" t="str">
        <f>IF('Prax Math 5733'!B381="","",IF('Prax Math 5733'!D381&lt;'ACT M to SAT M'!$A$2,'ACT M to SAT M'!$B$2,IF('Prax Math 5733'!D381&gt;'ACT M to SAT M'!A$28,'ACT M to SAT M'!B$28,VLOOKUP(D381,'ACT M to SAT M'!A:B,2,FALSE))))</f>
        <v/>
      </c>
      <c r="F381" s="11" t="str">
        <f t="shared" si="41"/>
        <v/>
      </c>
      <c r="G381" s="11" t="str">
        <f t="shared" si="45"/>
        <v/>
      </c>
      <c r="H381" s="11" t="str">
        <f t="shared" si="42"/>
        <v/>
      </c>
      <c r="I381" s="11" t="str">
        <f t="shared" si="46"/>
        <v/>
      </c>
      <c r="J381" s="11" t="str">
        <f t="shared" si="43"/>
        <v/>
      </c>
      <c r="K381" s="11" t="str">
        <f t="shared" si="47"/>
        <v/>
      </c>
      <c r="L381" s="11" t="str">
        <f>IF('Prax Math 5733'!B381="","",'SAT M to CBEST M'!$A$2+'SAT M to CBEST M'!$B$2*E381)</f>
        <v/>
      </c>
      <c r="M381" s="11" t="str">
        <f>IF('Prax Math 5733'!B381="","", IF(L381&lt;20, 20, IF(L381&gt;80, 80, L381)))</f>
        <v/>
      </c>
    </row>
    <row r="382" spans="1:13" x14ac:dyDescent="0.25">
      <c r="A382" s="11">
        <v>381</v>
      </c>
      <c r="B382" s="30"/>
      <c r="C382" s="25" t="str">
        <f t="shared" si="40"/>
        <v/>
      </c>
      <c r="D382" s="25" t="str">
        <f t="shared" si="44"/>
        <v/>
      </c>
      <c r="E382" s="11" t="str">
        <f>IF('Prax Math 5733'!B382="","",IF('Prax Math 5733'!D382&lt;'ACT M to SAT M'!$A$2,'ACT M to SAT M'!$B$2,IF('Prax Math 5733'!D382&gt;'ACT M to SAT M'!A$28,'ACT M to SAT M'!B$28,VLOOKUP(D382,'ACT M to SAT M'!A:B,2,FALSE))))</f>
        <v/>
      </c>
      <c r="F382" s="11" t="str">
        <f t="shared" si="41"/>
        <v/>
      </c>
      <c r="G382" s="11" t="str">
        <f t="shared" si="45"/>
        <v/>
      </c>
      <c r="H382" s="11" t="str">
        <f t="shared" si="42"/>
        <v/>
      </c>
      <c r="I382" s="11" t="str">
        <f t="shared" si="46"/>
        <v/>
      </c>
      <c r="J382" s="11" t="str">
        <f t="shared" si="43"/>
        <v/>
      </c>
      <c r="K382" s="11" t="str">
        <f t="shared" si="47"/>
        <v/>
      </c>
      <c r="L382" s="11" t="str">
        <f>IF('Prax Math 5733'!B382="","",'SAT M to CBEST M'!$A$2+'SAT M to CBEST M'!$B$2*E382)</f>
        <v/>
      </c>
      <c r="M382" s="11" t="str">
        <f>IF('Prax Math 5733'!B382="","", IF(L382&lt;20, 20, IF(L382&gt;80, 80, L382)))</f>
        <v/>
      </c>
    </row>
    <row r="383" spans="1:13" x14ac:dyDescent="0.25">
      <c r="A383" s="11">
        <v>382</v>
      </c>
      <c r="B383" s="30"/>
      <c r="C383" s="25" t="str">
        <f t="shared" si="40"/>
        <v/>
      </c>
      <c r="D383" s="25" t="str">
        <f t="shared" si="44"/>
        <v/>
      </c>
      <c r="E383" s="11" t="str">
        <f>IF('Prax Math 5733'!B383="","",IF('Prax Math 5733'!D383&lt;'ACT M to SAT M'!$A$2,'ACT M to SAT M'!$B$2,IF('Prax Math 5733'!D383&gt;'ACT M to SAT M'!A$28,'ACT M to SAT M'!B$28,VLOOKUP(D383,'ACT M to SAT M'!A:B,2,FALSE))))</f>
        <v/>
      </c>
      <c r="F383" s="11" t="str">
        <f t="shared" si="41"/>
        <v/>
      </c>
      <c r="G383" s="11" t="str">
        <f t="shared" si="45"/>
        <v/>
      </c>
      <c r="H383" s="11" t="str">
        <f t="shared" si="42"/>
        <v/>
      </c>
      <c r="I383" s="11" t="str">
        <f t="shared" si="46"/>
        <v/>
      </c>
      <c r="J383" s="11" t="str">
        <f t="shared" si="43"/>
        <v/>
      </c>
      <c r="K383" s="11" t="str">
        <f t="shared" si="47"/>
        <v/>
      </c>
      <c r="L383" s="11" t="str">
        <f>IF('Prax Math 5733'!B383="","",'SAT M to CBEST M'!$A$2+'SAT M to CBEST M'!$B$2*E383)</f>
        <v/>
      </c>
      <c r="M383" s="11" t="str">
        <f>IF('Prax Math 5733'!B383="","", IF(L383&lt;20, 20, IF(L383&gt;80, 80, L383)))</f>
        <v/>
      </c>
    </row>
    <row r="384" spans="1:13" x14ac:dyDescent="0.25">
      <c r="A384" s="11">
        <v>383</v>
      </c>
      <c r="B384" s="30"/>
      <c r="C384" s="25" t="str">
        <f t="shared" si="40"/>
        <v/>
      </c>
      <c r="D384" s="25" t="str">
        <f t="shared" si="44"/>
        <v/>
      </c>
      <c r="E384" s="11" t="str">
        <f>IF('Prax Math 5733'!B384="","",IF('Prax Math 5733'!D384&lt;'ACT M to SAT M'!$A$2,'ACT M to SAT M'!$B$2,IF('Prax Math 5733'!D384&gt;'ACT M to SAT M'!A$28,'ACT M to SAT M'!B$28,VLOOKUP(D384,'ACT M to SAT M'!A:B,2,FALSE))))</f>
        <v/>
      </c>
      <c r="F384" s="11" t="str">
        <f t="shared" si="41"/>
        <v/>
      </c>
      <c r="G384" s="11" t="str">
        <f t="shared" si="45"/>
        <v/>
      </c>
      <c r="H384" s="11" t="str">
        <f t="shared" si="42"/>
        <v/>
      </c>
      <c r="I384" s="11" t="str">
        <f t="shared" si="46"/>
        <v/>
      </c>
      <c r="J384" s="11" t="str">
        <f t="shared" si="43"/>
        <v/>
      </c>
      <c r="K384" s="11" t="str">
        <f t="shared" si="47"/>
        <v/>
      </c>
      <c r="L384" s="11" t="str">
        <f>IF('Prax Math 5733'!B384="","",'SAT M to CBEST M'!$A$2+'SAT M to CBEST M'!$B$2*E384)</f>
        <v/>
      </c>
      <c r="M384" s="11" t="str">
        <f>IF('Prax Math 5733'!B384="","", IF(L384&lt;20, 20, IF(L384&gt;80, 80, L384)))</f>
        <v/>
      </c>
    </row>
    <row r="385" spans="1:13" x14ac:dyDescent="0.25">
      <c r="A385" s="11">
        <v>384</v>
      </c>
      <c r="B385" s="30"/>
      <c r="C385" s="25" t="str">
        <f t="shared" si="40"/>
        <v/>
      </c>
      <c r="D385" s="25" t="str">
        <f t="shared" si="44"/>
        <v/>
      </c>
      <c r="E385" s="11" t="str">
        <f>IF('Prax Math 5733'!B385="","",IF('Prax Math 5733'!D385&lt;'ACT M to SAT M'!$A$2,'ACT M to SAT M'!$B$2,IF('Prax Math 5733'!D385&gt;'ACT M to SAT M'!A$28,'ACT M to SAT M'!B$28,VLOOKUP(D385,'ACT M to SAT M'!A:B,2,FALSE))))</f>
        <v/>
      </c>
      <c r="F385" s="11" t="str">
        <f t="shared" si="41"/>
        <v/>
      </c>
      <c r="G385" s="11" t="str">
        <f t="shared" si="45"/>
        <v/>
      </c>
      <c r="H385" s="11" t="str">
        <f t="shared" si="42"/>
        <v/>
      </c>
      <c r="I385" s="11" t="str">
        <f t="shared" si="46"/>
        <v/>
      </c>
      <c r="J385" s="11" t="str">
        <f t="shared" si="43"/>
        <v/>
      </c>
      <c r="K385" s="11" t="str">
        <f t="shared" si="47"/>
        <v/>
      </c>
      <c r="L385" s="11" t="str">
        <f>IF('Prax Math 5733'!B385="","",'SAT M to CBEST M'!$A$2+'SAT M to CBEST M'!$B$2*E385)</f>
        <v/>
      </c>
      <c r="M385" s="11" t="str">
        <f>IF('Prax Math 5733'!B385="","", IF(L385&lt;20, 20, IF(L385&gt;80, 80, L385)))</f>
        <v/>
      </c>
    </row>
    <row r="386" spans="1:13" x14ac:dyDescent="0.25">
      <c r="A386" s="11">
        <v>385</v>
      </c>
      <c r="B386" s="30"/>
      <c r="C386" s="25" t="str">
        <f t="shared" ref="C386:C449" si="48">IF(B386="","", interceptPCM5733toACTM + slopePCM5733toACTM*B386)</f>
        <v/>
      </c>
      <c r="D386" s="25" t="str">
        <f t="shared" si="44"/>
        <v/>
      </c>
      <c r="E386" s="11" t="str">
        <f>IF('Prax Math 5733'!B386="","",IF('Prax Math 5733'!D386&lt;'ACT M to SAT M'!$A$2,'ACT M to SAT M'!$B$2,IF('Prax Math 5733'!D386&gt;'ACT M to SAT M'!A$28,'ACT M to SAT M'!B$28,VLOOKUP(D386,'ACT M to SAT M'!A:B,2,FALSE))))</f>
        <v/>
      </c>
      <c r="F386" s="11" t="str">
        <f t="shared" ref="F386:F449" si="49">IF(B386="","",IF(D386&gt;=17, upperinterceptACTMtoPAAM201+D386*upperslopeACTMtoPAAM201, lowerinterceptACTMtoPAAM201+D386*lowerslopeACTMtoPAAM201))</f>
        <v/>
      </c>
      <c r="G386" s="11" t="str">
        <f t="shared" si="45"/>
        <v/>
      </c>
      <c r="H386" s="11" t="str">
        <f t="shared" ref="H386:H449" si="50">IF(B386="","",interceptACTMtoPCM5732+slopeACTMtoPCM5732*D386)</f>
        <v/>
      </c>
      <c r="I386" s="11" t="str">
        <f t="shared" si="46"/>
        <v/>
      </c>
      <c r="J386" s="11" t="str">
        <f t="shared" ref="J386:J449" si="51">IF(B386="","",IF(D386&gt;=16, upperinterceptACTMtoPAAM211+D386*upperslopeACTMtoPAAM211, lowerinterceptACTMtoPAAM211+D386*lowerslopeACTMtoPAAM211))</f>
        <v/>
      </c>
      <c r="K386" s="11" t="str">
        <f t="shared" si="47"/>
        <v/>
      </c>
      <c r="L386" s="11" t="str">
        <f>IF('Prax Math 5733'!B386="","",'SAT M to CBEST M'!$A$2+'SAT M to CBEST M'!$B$2*E386)</f>
        <v/>
      </c>
      <c r="M386" s="11" t="str">
        <f>IF('Prax Math 5733'!B386="","", IF(L386&lt;20, 20, IF(L386&gt;80, 80, L386)))</f>
        <v/>
      </c>
    </row>
    <row r="387" spans="1:13" x14ac:dyDescent="0.25">
      <c r="A387" s="11">
        <v>386</v>
      </c>
      <c r="B387" s="30"/>
      <c r="C387" s="25" t="str">
        <f t="shared" si="48"/>
        <v/>
      </c>
      <c r="D387" s="25" t="str">
        <f t="shared" ref="D387:D450" si="52">IF(B387="","",IF(C387&lt;1,1,IF(C387&gt;36,36,ROUND(C387,0))))</f>
        <v/>
      </c>
      <c r="E387" s="11" t="str">
        <f>IF('Prax Math 5733'!B387="","",IF('Prax Math 5733'!D387&lt;'ACT M to SAT M'!$A$2,'ACT M to SAT M'!$B$2,IF('Prax Math 5733'!D387&gt;'ACT M to SAT M'!A$28,'ACT M to SAT M'!B$28,VLOOKUP(D387,'ACT M to SAT M'!A:B,2,FALSE))))</f>
        <v/>
      </c>
      <c r="F387" s="11" t="str">
        <f t="shared" si="49"/>
        <v/>
      </c>
      <c r="G387" s="11" t="str">
        <f t="shared" ref="G387:G450" si="53">IF(B387="","", IF(F387&lt;100, 100, IF(F387&gt;300, 300, F387)))</f>
        <v/>
      </c>
      <c r="H387" s="11" t="str">
        <f t="shared" si="50"/>
        <v/>
      </c>
      <c r="I387" s="11" t="str">
        <f t="shared" ref="I387:I450" si="54">IF(B387="","", IF(H387&lt;100, 100, IF(H387&gt;200, 200, H387)))</f>
        <v/>
      </c>
      <c r="J387" s="11" t="str">
        <f t="shared" si="51"/>
        <v/>
      </c>
      <c r="K387" s="11" t="str">
        <f t="shared" ref="K387:K450" si="55">IF(B387="","", IF(J387&lt;100, 100, IF(J387&gt;300, 300, J387)))</f>
        <v/>
      </c>
      <c r="L387" s="11" t="str">
        <f>IF('Prax Math 5733'!B387="","",'SAT M to CBEST M'!$A$2+'SAT M to CBEST M'!$B$2*E387)</f>
        <v/>
      </c>
      <c r="M387" s="11" t="str">
        <f>IF('Prax Math 5733'!B387="","", IF(L387&lt;20, 20, IF(L387&gt;80, 80, L387)))</f>
        <v/>
      </c>
    </row>
    <row r="388" spans="1:13" x14ac:dyDescent="0.25">
      <c r="A388" s="11">
        <v>387</v>
      </c>
      <c r="B388" s="30"/>
      <c r="C388" s="25" t="str">
        <f t="shared" si="48"/>
        <v/>
      </c>
      <c r="D388" s="25" t="str">
        <f t="shared" si="52"/>
        <v/>
      </c>
      <c r="E388" s="11" t="str">
        <f>IF('Prax Math 5733'!B388="","",IF('Prax Math 5733'!D388&lt;'ACT M to SAT M'!$A$2,'ACT M to SAT M'!$B$2,IF('Prax Math 5733'!D388&gt;'ACT M to SAT M'!A$28,'ACT M to SAT M'!B$28,VLOOKUP(D388,'ACT M to SAT M'!A:B,2,FALSE))))</f>
        <v/>
      </c>
      <c r="F388" s="11" t="str">
        <f t="shared" si="49"/>
        <v/>
      </c>
      <c r="G388" s="11" t="str">
        <f t="shared" si="53"/>
        <v/>
      </c>
      <c r="H388" s="11" t="str">
        <f t="shared" si="50"/>
        <v/>
      </c>
      <c r="I388" s="11" t="str">
        <f t="shared" si="54"/>
        <v/>
      </c>
      <c r="J388" s="11" t="str">
        <f t="shared" si="51"/>
        <v/>
      </c>
      <c r="K388" s="11" t="str">
        <f t="shared" si="55"/>
        <v/>
      </c>
      <c r="L388" s="11" t="str">
        <f>IF('Prax Math 5733'!B388="","",'SAT M to CBEST M'!$A$2+'SAT M to CBEST M'!$B$2*E388)</f>
        <v/>
      </c>
      <c r="M388" s="11" t="str">
        <f>IF('Prax Math 5733'!B388="","", IF(L388&lt;20, 20, IF(L388&gt;80, 80, L388)))</f>
        <v/>
      </c>
    </row>
    <row r="389" spans="1:13" x14ac:dyDescent="0.25">
      <c r="A389" s="11">
        <v>388</v>
      </c>
      <c r="B389" s="30"/>
      <c r="C389" s="25" t="str">
        <f t="shared" si="48"/>
        <v/>
      </c>
      <c r="D389" s="25" t="str">
        <f t="shared" si="52"/>
        <v/>
      </c>
      <c r="E389" s="11" t="str">
        <f>IF('Prax Math 5733'!B389="","",IF('Prax Math 5733'!D389&lt;'ACT M to SAT M'!$A$2,'ACT M to SAT M'!$B$2,IF('Prax Math 5733'!D389&gt;'ACT M to SAT M'!A$28,'ACT M to SAT M'!B$28,VLOOKUP(D389,'ACT M to SAT M'!A:B,2,FALSE))))</f>
        <v/>
      </c>
      <c r="F389" s="11" t="str">
        <f t="shared" si="49"/>
        <v/>
      </c>
      <c r="G389" s="11" t="str">
        <f t="shared" si="53"/>
        <v/>
      </c>
      <c r="H389" s="11" t="str">
        <f t="shared" si="50"/>
        <v/>
      </c>
      <c r="I389" s="11" t="str">
        <f t="shared" si="54"/>
        <v/>
      </c>
      <c r="J389" s="11" t="str">
        <f t="shared" si="51"/>
        <v/>
      </c>
      <c r="K389" s="11" t="str">
        <f t="shared" si="55"/>
        <v/>
      </c>
      <c r="L389" s="11" t="str">
        <f>IF('Prax Math 5733'!B389="","",'SAT M to CBEST M'!$A$2+'SAT M to CBEST M'!$B$2*E389)</f>
        <v/>
      </c>
      <c r="M389" s="11" t="str">
        <f>IF('Prax Math 5733'!B389="","", IF(L389&lt;20, 20, IF(L389&gt;80, 80, L389)))</f>
        <v/>
      </c>
    </row>
    <row r="390" spans="1:13" x14ac:dyDescent="0.25">
      <c r="A390" s="11">
        <v>389</v>
      </c>
      <c r="B390" s="30"/>
      <c r="C390" s="25" t="str">
        <f t="shared" si="48"/>
        <v/>
      </c>
      <c r="D390" s="25" t="str">
        <f t="shared" si="52"/>
        <v/>
      </c>
      <c r="E390" s="11" t="str">
        <f>IF('Prax Math 5733'!B390="","",IF('Prax Math 5733'!D390&lt;'ACT M to SAT M'!$A$2,'ACT M to SAT M'!$B$2,IF('Prax Math 5733'!D390&gt;'ACT M to SAT M'!A$28,'ACT M to SAT M'!B$28,VLOOKUP(D390,'ACT M to SAT M'!A:B,2,FALSE))))</f>
        <v/>
      </c>
      <c r="F390" s="11" t="str">
        <f t="shared" si="49"/>
        <v/>
      </c>
      <c r="G390" s="11" t="str">
        <f t="shared" si="53"/>
        <v/>
      </c>
      <c r="H390" s="11" t="str">
        <f t="shared" si="50"/>
        <v/>
      </c>
      <c r="I390" s="11" t="str">
        <f t="shared" si="54"/>
        <v/>
      </c>
      <c r="J390" s="11" t="str">
        <f t="shared" si="51"/>
        <v/>
      </c>
      <c r="K390" s="11" t="str">
        <f t="shared" si="55"/>
        <v/>
      </c>
      <c r="L390" s="11" t="str">
        <f>IF('Prax Math 5733'!B390="","",'SAT M to CBEST M'!$A$2+'SAT M to CBEST M'!$B$2*E390)</f>
        <v/>
      </c>
      <c r="M390" s="11" t="str">
        <f>IF('Prax Math 5733'!B390="","", IF(L390&lt;20, 20, IF(L390&gt;80, 80, L390)))</f>
        <v/>
      </c>
    </row>
    <row r="391" spans="1:13" x14ac:dyDescent="0.25">
      <c r="A391" s="11">
        <v>390</v>
      </c>
      <c r="B391" s="30"/>
      <c r="C391" s="25" t="str">
        <f t="shared" si="48"/>
        <v/>
      </c>
      <c r="D391" s="25" t="str">
        <f t="shared" si="52"/>
        <v/>
      </c>
      <c r="E391" s="11" t="str">
        <f>IF('Prax Math 5733'!B391="","",IF('Prax Math 5733'!D391&lt;'ACT M to SAT M'!$A$2,'ACT M to SAT M'!$B$2,IF('Prax Math 5733'!D391&gt;'ACT M to SAT M'!A$28,'ACT M to SAT M'!B$28,VLOOKUP(D391,'ACT M to SAT M'!A:B,2,FALSE))))</f>
        <v/>
      </c>
      <c r="F391" s="11" t="str">
        <f t="shared" si="49"/>
        <v/>
      </c>
      <c r="G391" s="11" t="str">
        <f t="shared" si="53"/>
        <v/>
      </c>
      <c r="H391" s="11" t="str">
        <f t="shared" si="50"/>
        <v/>
      </c>
      <c r="I391" s="11" t="str">
        <f t="shared" si="54"/>
        <v/>
      </c>
      <c r="J391" s="11" t="str">
        <f t="shared" si="51"/>
        <v/>
      </c>
      <c r="K391" s="11" t="str">
        <f t="shared" si="55"/>
        <v/>
      </c>
      <c r="L391" s="11" t="str">
        <f>IF('Prax Math 5733'!B391="","",'SAT M to CBEST M'!$A$2+'SAT M to CBEST M'!$B$2*E391)</f>
        <v/>
      </c>
      <c r="M391" s="11" t="str">
        <f>IF('Prax Math 5733'!B391="","", IF(L391&lt;20, 20, IF(L391&gt;80, 80, L391)))</f>
        <v/>
      </c>
    </row>
    <row r="392" spans="1:13" x14ac:dyDescent="0.25">
      <c r="A392" s="11">
        <v>391</v>
      </c>
      <c r="B392" s="30"/>
      <c r="C392" s="25" t="str">
        <f t="shared" si="48"/>
        <v/>
      </c>
      <c r="D392" s="25" t="str">
        <f t="shared" si="52"/>
        <v/>
      </c>
      <c r="E392" s="11" t="str">
        <f>IF('Prax Math 5733'!B392="","",IF('Prax Math 5733'!D392&lt;'ACT M to SAT M'!$A$2,'ACT M to SAT M'!$B$2,IF('Prax Math 5733'!D392&gt;'ACT M to SAT M'!A$28,'ACT M to SAT M'!B$28,VLOOKUP(D392,'ACT M to SAT M'!A:B,2,FALSE))))</f>
        <v/>
      </c>
      <c r="F392" s="11" t="str">
        <f t="shared" si="49"/>
        <v/>
      </c>
      <c r="G392" s="11" t="str">
        <f t="shared" si="53"/>
        <v/>
      </c>
      <c r="H392" s="11" t="str">
        <f t="shared" si="50"/>
        <v/>
      </c>
      <c r="I392" s="11" t="str">
        <f t="shared" si="54"/>
        <v/>
      </c>
      <c r="J392" s="11" t="str">
        <f t="shared" si="51"/>
        <v/>
      </c>
      <c r="K392" s="11" t="str">
        <f t="shared" si="55"/>
        <v/>
      </c>
      <c r="L392" s="11" t="str">
        <f>IF('Prax Math 5733'!B392="","",'SAT M to CBEST M'!$A$2+'SAT M to CBEST M'!$B$2*E392)</f>
        <v/>
      </c>
      <c r="M392" s="11" t="str">
        <f>IF('Prax Math 5733'!B392="","", IF(L392&lt;20, 20, IF(L392&gt;80, 80, L392)))</f>
        <v/>
      </c>
    </row>
    <row r="393" spans="1:13" x14ac:dyDescent="0.25">
      <c r="A393" s="11">
        <v>392</v>
      </c>
      <c r="B393" s="30"/>
      <c r="C393" s="25" t="str">
        <f t="shared" si="48"/>
        <v/>
      </c>
      <c r="D393" s="25" t="str">
        <f t="shared" si="52"/>
        <v/>
      </c>
      <c r="E393" s="11" t="str">
        <f>IF('Prax Math 5733'!B393="","",IF('Prax Math 5733'!D393&lt;'ACT M to SAT M'!$A$2,'ACT M to SAT M'!$B$2,IF('Prax Math 5733'!D393&gt;'ACT M to SAT M'!A$28,'ACT M to SAT M'!B$28,VLOOKUP(D393,'ACT M to SAT M'!A:B,2,FALSE))))</f>
        <v/>
      </c>
      <c r="F393" s="11" t="str">
        <f t="shared" si="49"/>
        <v/>
      </c>
      <c r="G393" s="11" t="str">
        <f t="shared" si="53"/>
        <v/>
      </c>
      <c r="H393" s="11" t="str">
        <f t="shared" si="50"/>
        <v/>
      </c>
      <c r="I393" s="11" t="str">
        <f t="shared" si="54"/>
        <v/>
      </c>
      <c r="J393" s="11" t="str">
        <f t="shared" si="51"/>
        <v/>
      </c>
      <c r="K393" s="11" t="str">
        <f t="shared" si="55"/>
        <v/>
      </c>
      <c r="L393" s="11" t="str">
        <f>IF('Prax Math 5733'!B393="","",'SAT M to CBEST M'!$A$2+'SAT M to CBEST M'!$B$2*E393)</f>
        <v/>
      </c>
      <c r="M393" s="11" t="str">
        <f>IF('Prax Math 5733'!B393="","", IF(L393&lt;20, 20, IF(L393&gt;80, 80, L393)))</f>
        <v/>
      </c>
    </row>
    <row r="394" spans="1:13" x14ac:dyDescent="0.25">
      <c r="A394" s="11">
        <v>393</v>
      </c>
      <c r="B394" s="30"/>
      <c r="C394" s="25" t="str">
        <f t="shared" si="48"/>
        <v/>
      </c>
      <c r="D394" s="25" t="str">
        <f t="shared" si="52"/>
        <v/>
      </c>
      <c r="E394" s="11" t="str">
        <f>IF('Prax Math 5733'!B394="","",IF('Prax Math 5733'!D394&lt;'ACT M to SAT M'!$A$2,'ACT M to SAT M'!$B$2,IF('Prax Math 5733'!D394&gt;'ACT M to SAT M'!A$28,'ACT M to SAT M'!B$28,VLOOKUP(D394,'ACT M to SAT M'!A:B,2,FALSE))))</f>
        <v/>
      </c>
      <c r="F394" s="11" t="str">
        <f t="shared" si="49"/>
        <v/>
      </c>
      <c r="G394" s="11" t="str">
        <f t="shared" si="53"/>
        <v/>
      </c>
      <c r="H394" s="11" t="str">
        <f t="shared" si="50"/>
        <v/>
      </c>
      <c r="I394" s="11" t="str">
        <f t="shared" si="54"/>
        <v/>
      </c>
      <c r="J394" s="11" t="str">
        <f t="shared" si="51"/>
        <v/>
      </c>
      <c r="K394" s="11" t="str">
        <f t="shared" si="55"/>
        <v/>
      </c>
      <c r="L394" s="11" t="str">
        <f>IF('Prax Math 5733'!B394="","",'SAT M to CBEST M'!$A$2+'SAT M to CBEST M'!$B$2*E394)</f>
        <v/>
      </c>
      <c r="M394" s="11" t="str">
        <f>IF('Prax Math 5733'!B394="","", IF(L394&lt;20, 20, IF(L394&gt;80, 80, L394)))</f>
        <v/>
      </c>
    </row>
    <row r="395" spans="1:13" x14ac:dyDescent="0.25">
      <c r="A395" s="11">
        <v>394</v>
      </c>
      <c r="B395" s="30"/>
      <c r="C395" s="25" t="str">
        <f t="shared" si="48"/>
        <v/>
      </c>
      <c r="D395" s="25" t="str">
        <f t="shared" si="52"/>
        <v/>
      </c>
      <c r="E395" s="11" t="str">
        <f>IF('Prax Math 5733'!B395="","",IF('Prax Math 5733'!D395&lt;'ACT M to SAT M'!$A$2,'ACT M to SAT M'!$B$2,IF('Prax Math 5733'!D395&gt;'ACT M to SAT M'!A$28,'ACT M to SAT M'!B$28,VLOOKUP(D395,'ACT M to SAT M'!A:B,2,FALSE))))</f>
        <v/>
      </c>
      <c r="F395" s="11" t="str">
        <f t="shared" si="49"/>
        <v/>
      </c>
      <c r="G395" s="11" t="str">
        <f t="shared" si="53"/>
        <v/>
      </c>
      <c r="H395" s="11" t="str">
        <f t="shared" si="50"/>
        <v/>
      </c>
      <c r="I395" s="11" t="str">
        <f t="shared" si="54"/>
        <v/>
      </c>
      <c r="J395" s="11" t="str">
        <f t="shared" si="51"/>
        <v/>
      </c>
      <c r="K395" s="11" t="str">
        <f t="shared" si="55"/>
        <v/>
      </c>
      <c r="L395" s="11" t="str">
        <f>IF('Prax Math 5733'!B395="","",'SAT M to CBEST M'!$A$2+'SAT M to CBEST M'!$B$2*E395)</f>
        <v/>
      </c>
      <c r="M395" s="11" t="str">
        <f>IF('Prax Math 5733'!B395="","", IF(L395&lt;20, 20, IF(L395&gt;80, 80, L395)))</f>
        <v/>
      </c>
    </row>
    <row r="396" spans="1:13" x14ac:dyDescent="0.25">
      <c r="A396" s="11">
        <v>395</v>
      </c>
      <c r="B396" s="30"/>
      <c r="C396" s="25" t="str">
        <f t="shared" si="48"/>
        <v/>
      </c>
      <c r="D396" s="25" t="str">
        <f t="shared" si="52"/>
        <v/>
      </c>
      <c r="E396" s="11" t="str">
        <f>IF('Prax Math 5733'!B396="","",IF('Prax Math 5733'!D396&lt;'ACT M to SAT M'!$A$2,'ACT M to SAT M'!$B$2,IF('Prax Math 5733'!D396&gt;'ACT M to SAT M'!A$28,'ACT M to SAT M'!B$28,VLOOKUP(D396,'ACT M to SAT M'!A:B,2,FALSE))))</f>
        <v/>
      </c>
      <c r="F396" s="11" t="str">
        <f t="shared" si="49"/>
        <v/>
      </c>
      <c r="G396" s="11" t="str">
        <f t="shared" si="53"/>
        <v/>
      </c>
      <c r="H396" s="11" t="str">
        <f t="shared" si="50"/>
        <v/>
      </c>
      <c r="I396" s="11" t="str">
        <f t="shared" si="54"/>
        <v/>
      </c>
      <c r="J396" s="11" t="str">
        <f t="shared" si="51"/>
        <v/>
      </c>
      <c r="K396" s="11" t="str">
        <f t="shared" si="55"/>
        <v/>
      </c>
      <c r="L396" s="11" t="str">
        <f>IF('Prax Math 5733'!B396="","",'SAT M to CBEST M'!$A$2+'SAT M to CBEST M'!$B$2*E396)</f>
        <v/>
      </c>
      <c r="M396" s="11" t="str">
        <f>IF('Prax Math 5733'!B396="","", IF(L396&lt;20, 20, IF(L396&gt;80, 80, L396)))</f>
        <v/>
      </c>
    </row>
    <row r="397" spans="1:13" x14ac:dyDescent="0.25">
      <c r="A397" s="11">
        <v>396</v>
      </c>
      <c r="B397" s="30"/>
      <c r="C397" s="25" t="str">
        <f t="shared" si="48"/>
        <v/>
      </c>
      <c r="D397" s="25" t="str">
        <f t="shared" si="52"/>
        <v/>
      </c>
      <c r="E397" s="11" t="str">
        <f>IF('Prax Math 5733'!B397="","",IF('Prax Math 5733'!D397&lt;'ACT M to SAT M'!$A$2,'ACT M to SAT M'!$B$2,IF('Prax Math 5733'!D397&gt;'ACT M to SAT M'!A$28,'ACT M to SAT M'!B$28,VLOOKUP(D397,'ACT M to SAT M'!A:B,2,FALSE))))</f>
        <v/>
      </c>
      <c r="F397" s="11" t="str">
        <f t="shared" si="49"/>
        <v/>
      </c>
      <c r="G397" s="11" t="str">
        <f t="shared" si="53"/>
        <v/>
      </c>
      <c r="H397" s="11" t="str">
        <f t="shared" si="50"/>
        <v/>
      </c>
      <c r="I397" s="11" t="str">
        <f t="shared" si="54"/>
        <v/>
      </c>
      <c r="J397" s="11" t="str">
        <f t="shared" si="51"/>
        <v/>
      </c>
      <c r="K397" s="11" t="str">
        <f t="shared" si="55"/>
        <v/>
      </c>
      <c r="L397" s="11" t="str">
        <f>IF('Prax Math 5733'!B397="","",'SAT M to CBEST M'!$A$2+'SAT M to CBEST M'!$B$2*E397)</f>
        <v/>
      </c>
      <c r="M397" s="11" t="str">
        <f>IF('Prax Math 5733'!B397="","", IF(L397&lt;20, 20, IF(L397&gt;80, 80, L397)))</f>
        <v/>
      </c>
    </row>
    <row r="398" spans="1:13" x14ac:dyDescent="0.25">
      <c r="A398" s="11">
        <v>397</v>
      </c>
      <c r="B398" s="30"/>
      <c r="C398" s="25" t="str">
        <f t="shared" si="48"/>
        <v/>
      </c>
      <c r="D398" s="25" t="str">
        <f t="shared" si="52"/>
        <v/>
      </c>
      <c r="E398" s="11" t="str">
        <f>IF('Prax Math 5733'!B398="","",IF('Prax Math 5733'!D398&lt;'ACT M to SAT M'!$A$2,'ACT M to SAT M'!$B$2,IF('Prax Math 5733'!D398&gt;'ACT M to SAT M'!A$28,'ACT M to SAT M'!B$28,VLOOKUP(D398,'ACT M to SAT M'!A:B,2,FALSE))))</f>
        <v/>
      </c>
      <c r="F398" s="11" t="str">
        <f t="shared" si="49"/>
        <v/>
      </c>
      <c r="G398" s="11" t="str">
        <f t="shared" si="53"/>
        <v/>
      </c>
      <c r="H398" s="11" t="str">
        <f t="shared" si="50"/>
        <v/>
      </c>
      <c r="I398" s="11" t="str">
        <f t="shared" si="54"/>
        <v/>
      </c>
      <c r="J398" s="11" t="str">
        <f t="shared" si="51"/>
        <v/>
      </c>
      <c r="K398" s="11" t="str">
        <f t="shared" si="55"/>
        <v/>
      </c>
      <c r="L398" s="11" t="str">
        <f>IF('Prax Math 5733'!B398="","",'SAT M to CBEST M'!$A$2+'SAT M to CBEST M'!$B$2*E398)</f>
        <v/>
      </c>
      <c r="M398" s="11" t="str">
        <f>IF('Prax Math 5733'!B398="","", IF(L398&lt;20, 20, IF(L398&gt;80, 80, L398)))</f>
        <v/>
      </c>
    </row>
    <row r="399" spans="1:13" x14ac:dyDescent="0.25">
      <c r="A399" s="11">
        <v>398</v>
      </c>
      <c r="B399" s="30"/>
      <c r="C399" s="25" t="str">
        <f t="shared" si="48"/>
        <v/>
      </c>
      <c r="D399" s="25" t="str">
        <f t="shared" si="52"/>
        <v/>
      </c>
      <c r="E399" s="11" t="str">
        <f>IF('Prax Math 5733'!B399="","",IF('Prax Math 5733'!D399&lt;'ACT M to SAT M'!$A$2,'ACT M to SAT M'!$B$2,IF('Prax Math 5733'!D399&gt;'ACT M to SAT M'!A$28,'ACT M to SAT M'!B$28,VLOOKUP(D399,'ACT M to SAT M'!A:B,2,FALSE))))</f>
        <v/>
      </c>
      <c r="F399" s="11" t="str">
        <f t="shared" si="49"/>
        <v/>
      </c>
      <c r="G399" s="11" t="str">
        <f t="shared" si="53"/>
        <v/>
      </c>
      <c r="H399" s="11" t="str">
        <f t="shared" si="50"/>
        <v/>
      </c>
      <c r="I399" s="11" t="str">
        <f t="shared" si="54"/>
        <v/>
      </c>
      <c r="J399" s="11" t="str">
        <f t="shared" si="51"/>
        <v/>
      </c>
      <c r="K399" s="11" t="str">
        <f t="shared" si="55"/>
        <v/>
      </c>
      <c r="L399" s="11" t="str">
        <f>IF('Prax Math 5733'!B399="","",'SAT M to CBEST M'!$A$2+'SAT M to CBEST M'!$B$2*E399)</f>
        <v/>
      </c>
      <c r="M399" s="11" t="str">
        <f>IF('Prax Math 5733'!B399="","", IF(L399&lt;20, 20, IF(L399&gt;80, 80, L399)))</f>
        <v/>
      </c>
    </row>
    <row r="400" spans="1:13" x14ac:dyDescent="0.25">
      <c r="A400" s="11">
        <v>399</v>
      </c>
      <c r="B400" s="30"/>
      <c r="C400" s="25" t="str">
        <f t="shared" si="48"/>
        <v/>
      </c>
      <c r="D400" s="25" t="str">
        <f t="shared" si="52"/>
        <v/>
      </c>
      <c r="E400" s="11" t="str">
        <f>IF('Prax Math 5733'!B400="","",IF('Prax Math 5733'!D400&lt;'ACT M to SAT M'!$A$2,'ACT M to SAT M'!$B$2,IF('Prax Math 5733'!D400&gt;'ACT M to SAT M'!A$28,'ACT M to SAT M'!B$28,VLOOKUP(D400,'ACT M to SAT M'!A:B,2,FALSE))))</f>
        <v/>
      </c>
      <c r="F400" s="11" t="str">
        <f t="shared" si="49"/>
        <v/>
      </c>
      <c r="G400" s="11" t="str">
        <f t="shared" si="53"/>
        <v/>
      </c>
      <c r="H400" s="11" t="str">
        <f t="shared" si="50"/>
        <v/>
      </c>
      <c r="I400" s="11" t="str">
        <f t="shared" si="54"/>
        <v/>
      </c>
      <c r="J400" s="11" t="str">
        <f t="shared" si="51"/>
        <v/>
      </c>
      <c r="K400" s="11" t="str">
        <f t="shared" si="55"/>
        <v/>
      </c>
      <c r="L400" s="11" t="str">
        <f>IF('Prax Math 5733'!B400="","",'SAT M to CBEST M'!$A$2+'SAT M to CBEST M'!$B$2*E400)</f>
        <v/>
      </c>
      <c r="M400" s="11" t="str">
        <f>IF('Prax Math 5733'!B400="","", IF(L400&lt;20, 20, IF(L400&gt;80, 80, L400)))</f>
        <v/>
      </c>
    </row>
    <row r="401" spans="1:13" x14ac:dyDescent="0.25">
      <c r="A401" s="11">
        <v>400</v>
      </c>
      <c r="B401" s="30"/>
      <c r="C401" s="25" t="str">
        <f t="shared" si="48"/>
        <v/>
      </c>
      <c r="D401" s="25" t="str">
        <f t="shared" si="52"/>
        <v/>
      </c>
      <c r="E401" s="11" t="str">
        <f>IF('Prax Math 5733'!B401="","",IF('Prax Math 5733'!D401&lt;'ACT M to SAT M'!$A$2,'ACT M to SAT M'!$B$2,IF('Prax Math 5733'!D401&gt;'ACT M to SAT M'!A$28,'ACT M to SAT M'!B$28,VLOOKUP(D401,'ACT M to SAT M'!A:B,2,FALSE))))</f>
        <v/>
      </c>
      <c r="F401" s="11" t="str">
        <f t="shared" si="49"/>
        <v/>
      </c>
      <c r="G401" s="11" t="str">
        <f t="shared" si="53"/>
        <v/>
      </c>
      <c r="H401" s="11" t="str">
        <f t="shared" si="50"/>
        <v/>
      </c>
      <c r="I401" s="11" t="str">
        <f t="shared" si="54"/>
        <v/>
      </c>
      <c r="J401" s="11" t="str">
        <f t="shared" si="51"/>
        <v/>
      </c>
      <c r="K401" s="11" t="str">
        <f t="shared" si="55"/>
        <v/>
      </c>
      <c r="L401" s="11" t="str">
        <f>IF('Prax Math 5733'!B401="","",'SAT M to CBEST M'!$A$2+'SAT M to CBEST M'!$B$2*E401)</f>
        <v/>
      </c>
      <c r="M401" s="11" t="str">
        <f>IF('Prax Math 5733'!B401="","", IF(L401&lt;20, 20, IF(L401&gt;80, 80, L401)))</f>
        <v/>
      </c>
    </row>
    <row r="402" spans="1:13" x14ac:dyDescent="0.25">
      <c r="A402" s="11">
        <v>401</v>
      </c>
      <c r="B402" s="30"/>
      <c r="C402" s="25" t="str">
        <f t="shared" si="48"/>
        <v/>
      </c>
      <c r="D402" s="25" t="str">
        <f t="shared" si="52"/>
        <v/>
      </c>
      <c r="E402" s="11" t="str">
        <f>IF('Prax Math 5733'!B402="","",IF('Prax Math 5733'!D402&lt;'ACT M to SAT M'!$A$2,'ACT M to SAT M'!$B$2,IF('Prax Math 5733'!D402&gt;'ACT M to SAT M'!A$28,'ACT M to SAT M'!B$28,VLOOKUP(D402,'ACT M to SAT M'!A:B,2,FALSE))))</f>
        <v/>
      </c>
      <c r="F402" s="11" t="str">
        <f t="shared" si="49"/>
        <v/>
      </c>
      <c r="G402" s="11" t="str">
        <f t="shared" si="53"/>
        <v/>
      </c>
      <c r="H402" s="11" t="str">
        <f t="shared" si="50"/>
        <v/>
      </c>
      <c r="I402" s="11" t="str">
        <f t="shared" si="54"/>
        <v/>
      </c>
      <c r="J402" s="11" t="str">
        <f t="shared" si="51"/>
        <v/>
      </c>
      <c r="K402" s="11" t="str">
        <f t="shared" si="55"/>
        <v/>
      </c>
      <c r="L402" s="11" t="str">
        <f>IF('Prax Math 5733'!B402="","",'SAT M to CBEST M'!$A$2+'SAT M to CBEST M'!$B$2*E402)</f>
        <v/>
      </c>
      <c r="M402" s="11" t="str">
        <f>IF('Prax Math 5733'!B402="","", IF(L402&lt;20, 20, IF(L402&gt;80, 80, L402)))</f>
        <v/>
      </c>
    </row>
    <row r="403" spans="1:13" x14ac:dyDescent="0.25">
      <c r="A403" s="11">
        <v>402</v>
      </c>
      <c r="B403" s="30"/>
      <c r="C403" s="25" t="str">
        <f t="shared" si="48"/>
        <v/>
      </c>
      <c r="D403" s="25" t="str">
        <f t="shared" si="52"/>
        <v/>
      </c>
      <c r="E403" s="11" t="str">
        <f>IF('Prax Math 5733'!B403="","",IF('Prax Math 5733'!D403&lt;'ACT M to SAT M'!$A$2,'ACT M to SAT M'!$B$2,IF('Prax Math 5733'!D403&gt;'ACT M to SAT M'!A$28,'ACT M to SAT M'!B$28,VLOOKUP(D403,'ACT M to SAT M'!A:B,2,FALSE))))</f>
        <v/>
      </c>
      <c r="F403" s="11" t="str">
        <f t="shared" si="49"/>
        <v/>
      </c>
      <c r="G403" s="11" t="str">
        <f t="shared" si="53"/>
        <v/>
      </c>
      <c r="H403" s="11" t="str">
        <f t="shared" si="50"/>
        <v/>
      </c>
      <c r="I403" s="11" t="str">
        <f t="shared" si="54"/>
        <v/>
      </c>
      <c r="J403" s="11" t="str">
        <f t="shared" si="51"/>
        <v/>
      </c>
      <c r="K403" s="11" t="str">
        <f t="shared" si="55"/>
        <v/>
      </c>
      <c r="L403" s="11" t="str">
        <f>IF('Prax Math 5733'!B403="","",'SAT M to CBEST M'!$A$2+'SAT M to CBEST M'!$B$2*E403)</f>
        <v/>
      </c>
      <c r="M403" s="11" t="str">
        <f>IF('Prax Math 5733'!B403="","", IF(L403&lt;20, 20, IF(L403&gt;80, 80, L403)))</f>
        <v/>
      </c>
    </row>
    <row r="404" spans="1:13" x14ac:dyDescent="0.25">
      <c r="A404" s="11">
        <v>403</v>
      </c>
      <c r="B404" s="30"/>
      <c r="C404" s="25" t="str">
        <f t="shared" si="48"/>
        <v/>
      </c>
      <c r="D404" s="25" t="str">
        <f t="shared" si="52"/>
        <v/>
      </c>
      <c r="E404" s="11" t="str">
        <f>IF('Prax Math 5733'!B404="","",IF('Prax Math 5733'!D404&lt;'ACT M to SAT M'!$A$2,'ACT M to SAT M'!$B$2,IF('Prax Math 5733'!D404&gt;'ACT M to SAT M'!A$28,'ACT M to SAT M'!B$28,VLOOKUP(D404,'ACT M to SAT M'!A:B,2,FALSE))))</f>
        <v/>
      </c>
      <c r="F404" s="11" t="str">
        <f t="shared" si="49"/>
        <v/>
      </c>
      <c r="G404" s="11" t="str">
        <f t="shared" si="53"/>
        <v/>
      </c>
      <c r="H404" s="11" t="str">
        <f t="shared" si="50"/>
        <v/>
      </c>
      <c r="I404" s="11" t="str">
        <f t="shared" si="54"/>
        <v/>
      </c>
      <c r="J404" s="11" t="str">
        <f t="shared" si="51"/>
        <v/>
      </c>
      <c r="K404" s="11" t="str">
        <f t="shared" si="55"/>
        <v/>
      </c>
      <c r="L404" s="11" t="str">
        <f>IF('Prax Math 5733'!B404="","",'SAT M to CBEST M'!$A$2+'SAT M to CBEST M'!$B$2*E404)</f>
        <v/>
      </c>
      <c r="M404" s="11" t="str">
        <f>IF('Prax Math 5733'!B404="","", IF(L404&lt;20, 20, IF(L404&gt;80, 80, L404)))</f>
        <v/>
      </c>
    </row>
    <row r="405" spans="1:13" x14ac:dyDescent="0.25">
      <c r="A405" s="11">
        <v>404</v>
      </c>
      <c r="B405" s="30"/>
      <c r="C405" s="25" t="str">
        <f t="shared" si="48"/>
        <v/>
      </c>
      <c r="D405" s="25" t="str">
        <f t="shared" si="52"/>
        <v/>
      </c>
      <c r="E405" s="11" t="str">
        <f>IF('Prax Math 5733'!B405="","",IF('Prax Math 5733'!D405&lt;'ACT M to SAT M'!$A$2,'ACT M to SAT M'!$B$2,IF('Prax Math 5733'!D405&gt;'ACT M to SAT M'!A$28,'ACT M to SAT M'!B$28,VLOOKUP(D405,'ACT M to SAT M'!A:B,2,FALSE))))</f>
        <v/>
      </c>
      <c r="F405" s="11" t="str">
        <f t="shared" si="49"/>
        <v/>
      </c>
      <c r="G405" s="11" t="str">
        <f t="shared" si="53"/>
        <v/>
      </c>
      <c r="H405" s="11" t="str">
        <f t="shared" si="50"/>
        <v/>
      </c>
      <c r="I405" s="11" t="str">
        <f t="shared" si="54"/>
        <v/>
      </c>
      <c r="J405" s="11" t="str">
        <f t="shared" si="51"/>
        <v/>
      </c>
      <c r="K405" s="11" t="str">
        <f t="shared" si="55"/>
        <v/>
      </c>
      <c r="L405" s="11" t="str">
        <f>IF('Prax Math 5733'!B405="","",'SAT M to CBEST M'!$A$2+'SAT M to CBEST M'!$B$2*E405)</f>
        <v/>
      </c>
      <c r="M405" s="11" t="str">
        <f>IF('Prax Math 5733'!B405="","", IF(L405&lt;20, 20, IF(L405&gt;80, 80, L405)))</f>
        <v/>
      </c>
    </row>
    <row r="406" spans="1:13" x14ac:dyDescent="0.25">
      <c r="A406" s="11">
        <v>405</v>
      </c>
      <c r="B406" s="30"/>
      <c r="C406" s="25" t="str">
        <f t="shared" si="48"/>
        <v/>
      </c>
      <c r="D406" s="25" t="str">
        <f t="shared" si="52"/>
        <v/>
      </c>
      <c r="E406" s="11" t="str">
        <f>IF('Prax Math 5733'!B406="","",IF('Prax Math 5733'!D406&lt;'ACT M to SAT M'!$A$2,'ACT M to SAT M'!$B$2,IF('Prax Math 5733'!D406&gt;'ACT M to SAT M'!A$28,'ACT M to SAT M'!B$28,VLOOKUP(D406,'ACT M to SAT M'!A:B,2,FALSE))))</f>
        <v/>
      </c>
      <c r="F406" s="11" t="str">
        <f t="shared" si="49"/>
        <v/>
      </c>
      <c r="G406" s="11" t="str">
        <f t="shared" si="53"/>
        <v/>
      </c>
      <c r="H406" s="11" t="str">
        <f t="shared" si="50"/>
        <v/>
      </c>
      <c r="I406" s="11" t="str">
        <f t="shared" si="54"/>
        <v/>
      </c>
      <c r="J406" s="11" t="str">
        <f t="shared" si="51"/>
        <v/>
      </c>
      <c r="K406" s="11" t="str">
        <f t="shared" si="55"/>
        <v/>
      </c>
      <c r="L406" s="11" t="str">
        <f>IF('Prax Math 5733'!B406="","",'SAT M to CBEST M'!$A$2+'SAT M to CBEST M'!$B$2*E406)</f>
        <v/>
      </c>
      <c r="M406" s="11" t="str">
        <f>IF('Prax Math 5733'!B406="","", IF(L406&lt;20, 20, IF(L406&gt;80, 80, L406)))</f>
        <v/>
      </c>
    </row>
    <row r="407" spans="1:13" x14ac:dyDescent="0.25">
      <c r="A407" s="11">
        <v>406</v>
      </c>
      <c r="B407" s="30"/>
      <c r="C407" s="25" t="str">
        <f t="shared" si="48"/>
        <v/>
      </c>
      <c r="D407" s="25" t="str">
        <f t="shared" si="52"/>
        <v/>
      </c>
      <c r="E407" s="11" t="str">
        <f>IF('Prax Math 5733'!B407="","",IF('Prax Math 5733'!D407&lt;'ACT M to SAT M'!$A$2,'ACT M to SAT M'!$B$2,IF('Prax Math 5733'!D407&gt;'ACT M to SAT M'!A$28,'ACT M to SAT M'!B$28,VLOOKUP(D407,'ACT M to SAT M'!A:B,2,FALSE))))</f>
        <v/>
      </c>
      <c r="F407" s="11" t="str">
        <f t="shared" si="49"/>
        <v/>
      </c>
      <c r="G407" s="11" t="str">
        <f t="shared" si="53"/>
        <v/>
      </c>
      <c r="H407" s="11" t="str">
        <f t="shared" si="50"/>
        <v/>
      </c>
      <c r="I407" s="11" t="str">
        <f t="shared" si="54"/>
        <v/>
      </c>
      <c r="J407" s="11" t="str">
        <f t="shared" si="51"/>
        <v/>
      </c>
      <c r="K407" s="11" t="str">
        <f t="shared" si="55"/>
        <v/>
      </c>
      <c r="L407" s="11" t="str">
        <f>IF('Prax Math 5733'!B407="","",'SAT M to CBEST M'!$A$2+'SAT M to CBEST M'!$B$2*E407)</f>
        <v/>
      </c>
      <c r="M407" s="11" t="str">
        <f>IF('Prax Math 5733'!B407="","", IF(L407&lt;20, 20, IF(L407&gt;80, 80, L407)))</f>
        <v/>
      </c>
    </row>
    <row r="408" spans="1:13" x14ac:dyDescent="0.25">
      <c r="A408" s="11">
        <v>407</v>
      </c>
      <c r="B408" s="30"/>
      <c r="C408" s="25" t="str">
        <f t="shared" si="48"/>
        <v/>
      </c>
      <c r="D408" s="25" t="str">
        <f t="shared" si="52"/>
        <v/>
      </c>
      <c r="E408" s="11" t="str">
        <f>IF('Prax Math 5733'!B408="","",IF('Prax Math 5733'!D408&lt;'ACT M to SAT M'!$A$2,'ACT M to SAT M'!$B$2,IF('Prax Math 5733'!D408&gt;'ACT M to SAT M'!A$28,'ACT M to SAT M'!B$28,VLOOKUP(D408,'ACT M to SAT M'!A:B,2,FALSE))))</f>
        <v/>
      </c>
      <c r="F408" s="11" t="str">
        <f t="shared" si="49"/>
        <v/>
      </c>
      <c r="G408" s="11" t="str">
        <f t="shared" si="53"/>
        <v/>
      </c>
      <c r="H408" s="11" t="str">
        <f t="shared" si="50"/>
        <v/>
      </c>
      <c r="I408" s="11" t="str">
        <f t="shared" si="54"/>
        <v/>
      </c>
      <c r="J408" s="11" t="str">
        <f t="shared" si="51"/>
        <v/>
      </c>
      <c r="K408" s="11" t="str">
        <f t="shared" si="55"/>
        <v/>
      </c>
      <c r="L408" s="11" t="str">
        <f>IF('Prax Math 5733'!B408="","",'SAT M to CBEST M'!$A$2+'SAT M to CBEST M'!$B$2*E408)</f>
        <v/>
      </c>
      <c r="M408" s="11" t="str">
        <f>IF('Prax Math 5733'!B408="","", IF(L408&lt;20, 20, IF(L408&gt;80, 80, L408)))</f>
        <v/>
      </c>
    </row>
    <row r="409" spans="1:13" x14ac:dyDescent="0.25">
      <c r="A409" s="11">
        <v>408</v>
      </c>
      <c r="B409" s="30"/>
      <c r="C409" s="25" t="str">
        <f t="shared" si="48"/>
        <v/>
      </c>
      <c r="D409" s="25" t="str">
        <f t="shared" si="52"/>
        <v/>
      </c>
      <c r="E409" s="11" t="str">
        <f>IF('Prax Math 5733'!B409="","",IF('Prax Math 5733'!D409&lt;'ACT M to SAT M'!$A$2,'ACT M to SAT M'!$B$2,IF('Prax Math 5733'!D409&gt;'ACT M to SAT M'!A$28,'ACT M to SAT M'!B$28,VLOOKUP(D409,'ACT M to SAT M'!A:B,2,FALSE))))</f>
        <v/>
      </c>
      <c r="F409" s="11" t="str">
        <f t="shared" si="49"/>
        <v/>
      </c>
      <c r="G409" s="11" t="str">
        <f t="shared" si="53"/>
        <v/>
      </c>
      <c r="H409" s="11" t="str">
        <f t="shared" si="50"/>
        <v/>
      </c>
      <c r="I409" s="11" t="str">
        <f t="shared" si="54"/>
        <v/>
      </c>
      <c r="J409" s="11" t="str">
        <f t="shared" si="51"/>
        <v/>
      </c>
      <c r="K409" s="11" t="str">
        <f t="shared" si="55"/>
        <v/>
      </c>
      <c r="L409" s="11" t="str">
        <f>IF('Prax Math 5733'!B409="","",'SAT M to CBEST M'!$A$2+'SAT M to CBEST M'!$B$2*E409)</f>
        <v/>
      </c>
      <c r="M409" s="11" t="str">
        <f>IF('Prax Math 5733'!B409="","", IF(L409&lt;20, 20, IF(L409&gt;80, 80, L409)))</f>
        <v/>
      </c>
    </row>
    <row r="410" spans="1:13" x14ac:dyDescent="0.25">
      <c r="A410" s="11">
        <v>409</v>
      </c>
      <c r="B410" s="30"/>
      <c r="C410" s="25" t="str">
        <f t="shared" si="48"/>
        <v/>
      </c>
      <c r="D410" s="25" t="str">
        <f t="shared" si="52"/>
        <v/>
      </c>
      <c r="E410" s="11" t="str">
        <f>IF('Prax Math 5733'!B410="","",IF('Prax Math 5733'!D410&lt;'ACT M to SAT M'!$A$2,'ACT M to SAT M'!$B$2,IF('Prax Math 5733'!D410&gt;'ACT M to SAT M'!A$28,'ACT M to SAT M'!B$28,VLOOKUP(D410,'ACT M to SAT M'!A:B,2,FALSE))))</f>
        <v/>
      </c>
      <c r="F410" s="11" t="str">
        <f t="shared" si="49"/>
        <v/>
      </c>
      <c r="G410" s="11" t="str">
        <f t="shared" si="53"/>
        <v/>
      </c>
      <c r="H410" s="11" t="str">
        <f t="shared" si="50"/>
        <v/>
      </c>
      <c r="I410" s="11" t="str">
        <f t="shared" si="54"/>
        <v/>
      </c>
      <c r="J410" s="11" t="str">
        <f t="shared" si="51"/>
        <v/>
      </c>
      <c r="K410" s="11" t="str">
        <f t="shared" si="55"/>
        <v/>
      </c>
      <c r="L410" s="11" t="str">
        <f>IF('Prax Math 5733'!B410="","",'SAT M to CBEST M'!$A$2+'SAT M to CBEST M'!$B$2*E410)</f>
        <v/>
      </c>
      <c r="M410" s="11" t="str">
        <f>IF('Prax Math 5733'!B410="","", IF(L410&lt;20, 20, IF(L410&gt;80, 80, L410)))</f>
        <v/>
      </c>
    </row>
    <row r="411" spans="1:13" x14ac:dyDescent="0.25">
      <c r="A411" s="11">
        <v>410</v>
      </c>
      <c r="B411" s="30"/>
      <c r="C411" s="25" t="str">
        <f t="shared" si="48"/>
        <v/>
      </c>
      <c r="D411" s="25" t="str">
        <f t="shared" si="52"/>
        <v/>
      </c>
      <c r="E411" s="11" t="str">
        <f>IF('Prax Math 5733'!B411="","",IF('Prax Math 5733'!D411&lt;'ACT M to SAT M'!$A$2,'ACT M to SAT M'!$B$2,IF('Prax Math 5733'!D411&gt;'ACT M to SAT M'!A$28,'ACT M to SAT M'!B$28,VLOOKUP(D411,'ACT M to SAT M'!A:B,2,FALSE))))</f>
        <v/>
      </c>
      <c r="F411" s="11" t="str">
        <f t="shared" si="49"/>
        <v/>
      </c>
      <c r="G411" s="11" t="str">
        <f t="shared" si="53"/>
        <v/>
      </c>
      <c r="H411" s="11" t="str">
        <f t="shared" si="50"/>
        <v/>
      </c>
      <c r="I411" s="11" t="str">
        <f t="shared" si="54"/>
        <v/>
      </c>
      <c r="J411" s="11" t="str">
        <f t="shared" si="51"/>
        <v/>
      </c>
      <c r="K411" s="11" t="str">
        <f t="shared" si="55"/>
        <v/>
      </c>
      <c r="L411" s="11" t="str">
        <f>IF('Prax Math 5733'!B411="","",'SAT M to CBEST M'!$A$2+'SAT M to CBEST M'!$B$2*E411)</f>
        <v/>
      </c>
      <c r="M411" s="11" t="str">
        <f>IF('Prax Math 5733'!B411="","", IF(L411&lt;20, 20, IF(L411&gt;80, 80, L411)))</f>
        <v/>
      </c>
    </row>
    <row r="412" spans="1:13" x14ac:dyDescent="0.25">
      <c r="A412" s="11">
        <v>411</v>
      </c>
      <c r="B412" s="30"/>
      <c r="C412" s="25" t="str">
        <f t="shared" si="48"/>
        <v/>
      </c>
      <c r="D412" s="25" t="str">
        <f t="shared" si="52"/>
        <v/>
      </c>
      <c r="E412" s="11" t="str">
        <f>IF('Prax Math 5733'!B412="","",IF('Prax Math 5733'!D412&lt;'ACT M to SAT M'!$A$2,'ACT M to SAT M'!$B$2,IF('Prax Math 5733'!D412&gt;'ACT M to SAT M'!A$28,'ACT M to SAT M'!B$28,VLOOKUP(D412,'ACT M to SAT M'!A:B,2,FALSE))))</f>
        <v/>
      </c>
      <c r="F412" s="11" t="str">
        <f t="shared" si="49"/>
        <v/>
      </c>
      <c r="G412" s="11" t="str">
        <f t="shared" si="53"/>
        <v/>
      </c>
      <c r="H412" s="11" t="str">
        <f t="shared" si="50"/>
        <v/>
      </c>
      <c r="I412" s="11" t="str">
        <f t="shared" si="54"/>
        <v/>
      </c>
      <c r="J412" s="11" t="str">
        <f t="shared" si="51"/>
        <v/>
      </c>
      <c r="K412" s="11" t="str">
        <f t="shared" si="55"/>
        <v/>
      </c>
      <c r="L412" s="11" t="str">
        <f>IF('Prax Math 5733'!B412="","",'SAT M to CBEST M'!$A$2+'SAT M to CBEST M'!$B$2*E412)</f>
        <v/>
      </c>
      <c r="M412" s="11" t="str">
        <f>IF('Prax Math 5733'!B412="","", IF(L412&lt;20, 20, IF(L412&gt;80, 80, L412)))</f>
        <v/>
      </c>
    </row>
    <row r="413" spans="1:13" x14ac:dyDescent="0.25">
      <c r="A413" s="11">
        <v>412</v>
      </c>
      <c r="B413" s="30"/>
      <c r="C413" s="25" t="str">
        <f t="shared" si="48"/>
        <v/>
      </c>
      <c r="D413" s="25" t="str">
        <f t="shared" si="52"/>
        <v/>
      </c>
      <c r="E413" s="11" t="str">
        <f>IF('Prax Math 5733'!B413="","",IF('Prax Math 5733'!D413&lt;'ACT M to SAT M'!$A$2,'ACT M to SAT M'!$B$2,IF('Prax Math 5733'!D413&gt;'ACT M to SAT M'!A$28,'ACT M to SAT M'!B$28,VLOOKUP(D413,'ACT M to SAT M'!A:B,2,FALSE))))</f>
        <v/>
      </c>
      <c r="F413" s="11" t="str">
        <f t="shared" si="49"/>
        <v/>
      </c>
      <c r="G413" s="11" t="str">
        <f t="shared" si="53"/>
        <v/>
      </c>
      <c r="H413" s="11" t="str">
        <f t="shared" si="50"/>
        <v/>
      </c>
      <c r="I413" s="11" t="str">
        <f t="shared" si="54"/>
        <v/>
      </c>
      <c r="J413" s="11" t="str">
        <f t="shared" si="51"/>
        <v/>
      </c>
      <c r="K413" s="11" t="str">
        <f t="shared" si="55"/>
        <v/>
      </c>
      <c r="L413" s="11" t="str">
        <f>IF('Prax Math 5733'!B413="","",'SAT M to CBEST M'!$A$2+'SAT M to CBEST M'!$B$2*E413)</f>
        <v/>
      </c>
      <c r="M413" s="11" t="str">
        <f>IF('Prax Math 5733'!B413="","", IF(L413&lt;20, 20, IF(L413&gt;80, 80, L413)))</f>
        <v/>
      </c>
    </row>
    <row r="414" spans="1:13" x14ac:dyDescent="0.25">
      <c r="A414" s="11">
        <v>413</v>
      </c>
      <c r="B414" s="30"/>
      <c r="C414" s="25" t="str">
        <f t="shared" si="48"/>
        <v/>
      </c>
      <c r="D414" s="25" t="str">
        <f t="shared" si="52"/>
        <v/>
      </c>
      <c r="E414" s="11" t="str">
        <f>IF('Prax Math 5733'!B414="","",IF('Prax Math 5733'!D414&lt;'ACT M to SAT M'!$A$2,'ACT M to SAT M'!$B$2,IF('Prax Math 5733'!D414&gt;'ACT M to SAT M'!A$28,'ACT M to SAT M'!B$28,VLOOKUP(D414,'ACT M to SAT M'!A:B,2,FALSE))))</f>
        <v/>
      </c>
      <c r="F414" s="11" t="str">
        <f t="shared" si="49"/>
        <v/>
      </c>
      <c r="G414" s="11" t="str">
        <f t="shared" si="53"/>
        <v/>
      </c>
      <c r="H414" s="11" t="str">
        <f t="shared" si="50"/>
        <v/>
      </c>
      <c r="I414" s="11" t="str">
        <f t="shared" si="54"/>
        <v/>
      </c>
      <c r="J414" s="11" t="str">
        <f t="shared" si="51"/>
        <v/>
      </c>
      <c r="K414" s="11" t="str">
        <f t="shared" si="55"/>
        <v/>
      </c>
      <c r="L414" s="11" t="str">
        <f>IF('Prax Math 5733'!B414="","",'SAT M to CBEST M'!$A$2+'SAT M to CBEST M'!$B$2*E414)</f>
        <v/>
      </c>
      <c r="M414" s="11" t="str">
        <f>IF('Prax Math 5733'!B414="","", IF(L414&lt;20, 20, IF(L414&gt;80, 80, L414)))</f>
        <v/>
      </c>
    </row>
    <row r="415" spans="1:13" x14ac:dyDescent="0.25">
      <c r="A415" s="11">
        <v>414</v>
      </c>
      <c r="B415" s="30"/>
      <c r="C415" s="25" t="str">
        <f t="shared" si="48"/>
        <v/>
      </c>
      <c r="D415" s="25" t="str">
        <f t="shared" si="52"/>
        <v/>
      </c>
      <c r="E415" s="11" t="str">
        <f>IF('Prax Math 5733'!B415="","",IF('Prax Math 5733'!D415&lt;'ACT M to SAT M'!$A$2,'ACT M to SAT M'!$B$2,IF('Prax Math 5733'!D415&gt;'ACT M to SAT M'!A$28,'ACT M to SAT M'!B$28,VLOOKUP(D415,'ACT M to SAT M'!A:B,2,FALSE))))</f>
        <v/>
      </c>
      <c r="F415" s="11" t="str">
        <f t="shared" si="49"/>
        <v/>
      </c>
      <c r="G415" s="11" t="str">
        <f t="shared" si="53"/>
        <v/>
      </c>
      <c r="H415" s="11" t="str">
        <f t="shared" si="50"/>
        <v/>
      </c>
      <c r="I415" s="11" t="str">
        <f t="shared" si="54"/>
        <v/>
      </c>
      <c r="J415" s="11" t="str">
        <f t="shared" si="51"/>
        <v/>
      </c>
      <c r="K415" s="11" t="str">
        <f t="shared" si="55"/>
        <v/>
      </c>
      <c r="L415" s="11" t="str">
        <f>IF('Prax Math 5733'!B415="","",'SAT M to CBEST M'!$A$2+'SAT M to CBEST M'!$B$2*E415)</f>
        <v/>
      </c>
      <c r="M415" s="11" t="str">
        <f>IF('Prax Math 5733'!B415="","", IF(L415&lt;20, 20, IF(L415&gt;80, 80, L415)))</f>
        <v/>
      </c>
    </row>
    <row r="416" spans="1:13" x14ac:dyDescent="0.25">
      <c r="A416" s="11">
        <v>415</v>
      </c>
      <c r="B416" s="30"/>
      <c r="C416" s="25" t="str">
        <f t="shared" si="48"/>
        <v/>
      </c>
      <c r="D416" s="25" t="str">
        <f t="shared" si="52"/>
        <v/>
      </c>
      <c r="E416" s="11" t="str">
        <f>IF('Prax Math 5733'!B416="","",IF('Prax Math 5733'!D416&lt;'ACT M to SAT M'!$A$2,'ACT M to SAT M'!$B$2,IF('Prax Math 5733'!D416&gt;'ACT M to SAT M'!A$28,'ACT M to SAT M'!B$28,VLOOKUP(D416,'ACT M to SAT M'!A:B,2,FALSE))))</f>
        <v/>
      </c>
      <c r="F416" s="11" t="str">
        <f t="shared" si="49"/>
        <v/>
      </c>
      <c r="G416" s="11" t="str">
        <f t="shared" si="53"/>
        <v/>
      </c>
      <c r="H416" s="11" t="str">
        <f t="shared" si="50"/>
        <v/>
      </c>
      <c r="I416" s="11" t="str">
        <f t="shared" si="54"/>
        <v/>
      </c>
      <c r="J416" s="11" t="str">
        <f t="shared" si="51"/>
        <v/>
      </c>
      <c r="K416" s="11" t="str">
        <f t="shared" si="55"/>
        <v/>
      </c>
      <c r="L416" s="11" t="str">
        <f>IF('Prax Math 5733'!B416="","",'SAT M to CBEST M'!$A$2+'SAT M to CBEST M'!$B$2*E416)</f>
        <v/>
      </c>
      <c r="M416" s="11" t="str">
        <f>IF('Prax Math 5733'!B416="","", IF(L416&lt;20, 20, IF(L416&gt;80, 80, L416)))</f>
        <v/>
      </c>
    </row>
    <row r="417" spans="1:13" x14ac:dyDescent="0.25">
      <c r="A417" s="11">
        <v>416</v>
      </c>
      <c r="B417" s="30"/>
      <c r="C417" s="25" t="str">
        <f t="shared" si="48"/>
        <v/>
      </c>
      <c r="D417" s="25" t="str">
        <f t="shared" si="52"/>
        <v/>
      </c>
      <c r="E417" s="11" t="str">
        <f>IF('Prax Math 5733'!B417="","",IF('Prax Math 5733'!D417&lt;'ACT M to SAT M'!$A$2,'ACT M to SAT M'!$B$2,IF('Prax Math 5733'!D417&gt;'ACT M to SAT M'!A$28,'ACT M to SAT M'!B$28,VLOOKUP(D417,'ACT M to SAT M'!A:B,2,FALSE))))</f>
        <v/>
      </c>
      <c r="F417" s="11" t="str">
        <f t="shared" si="49"/>
        <v/>
      </c>
      <c r="G417" s="11" t="str">
        <f t="shared" si="53"/>
        <v/>
      </c>
      <c r="H417" s="11" t="str">
        <f t="shared" si="50"/>
        <v/>
      </c>
      <c r="I417" s="11" t="str">
        <f t="shared" si="54"/>
        <v/>
      </c>
      <c r="J417" s="11" t="str">
        <f t="shared" si="51"/>
        <v/>
      </c>
      <c r="K417" s="11" t="str">
        <f t="shared" si="55"/>
        <v/>
      </c>
      <c r="L417" s="11" t="str">
        <f>IF('Prax Math 5733'!B417="","",'SAT M to CBEST M'!$A$2+'SAT M to CBEST M'!$B$2*E417)</f>
        <v/>
      </c>
      <c r="M417" s="11" t="str">
        <f>IF('Prax Math 5733'!B417="","", IF(L417&lt;20, 20, IF(L417&gt;80, 80, L417)))</f>
        <v/>
      </c>
    </row>
    <row r="418" spans="1:13" x14ac:dyDescent="0.25">
      <c r="A418" s="11">
        <v>417</v>
      </c>
      <c r="B418" s="30"/>
      <c r="C418" s="25" t="str">
        <f t="shared" si="48"/>
        <v/>
      </c>
      <c r="D418" s="25" t="str">
        <f t="shared" si="52"/>
        <v/>
      </c>
      <c r="E418" s="11" t="str">
        <f>IF('Prax Math 5733'!B418="","",IF('Prax Math 5733'!D418&lt;'ACT M to SAT M'!$A$2,'ACT M to SAT M'!$B$2,IF('Prax Math 5733'!D418&gt;'ACT M to SAT M'!A$28,'ACT M to SAT M'!B$28,VLOOKUP(D418,'ACT M to SAT M'!A:B,2,FALSE))))</f>
        <v/>
      </c>
      <c r="F418" s="11" t="str">
        <f t="shared" si="49"/>
        <v/>
      </c>
      <c r="G418" s="11" t="str">
        <f t="shared" si="53"/>
        <v/>
      </c>
      <c r="H418" s="11" t="str">
        <f t="shared" si="50"/>
        <v/>
      </c>
      <c r="I418" s="11" t="str">
        <f t="shared" si="54"/>
        <v/>
      </c>
      <c r="J418" s="11" t="str">
        <f t="shared" si="51"/>
        <v/>
      </c>
      <c r="K418" s="11" t="str">
        <f t="shared" si="55"/>
        <v/>
      </c>
      <c r="L418" s="11" t="str">
        <f>IF('Prax Math 5733'!B418="","",'SAT M to CBEST M'!$A$2+'SAT M to CBEST M'!$B$2*E418)</f>
        <v/>
      </c>
      <c r="M418" s="11" t="str">
        <f>IF('Prax Math 5733'!B418="","", IF(L418&lt;20, 20, IF(L418&gt;80, 80, L418)))</f>
        <v/>
      </c>
    </row>
    <row r="419" spans="1:13" x14ac:dyDescent="0.25">
      <c r="A419" s="11">
        <v>418</v>
      </c>
      <c r="B419" s="30"/>
      <c r="C419" s="25" t="str">
        <f t="shared" si="48"/>
        <v/>
      </c>
      <c r="D419" s="25" t="str">
        <f t="shared" si="52"/>
        <v/>
      </c>
      <c r="E419" s="11" t="str">
        <f>IF('Prax Math 5733'!B419="","",IF('Prax Math 5733'!D419&lt;'ACT M to SAT M'!$A$2,'ACT M to SAT M'!$B$2,IF('Prax Math 5733'!D419&gt;'ACT M to SAT M'!A$28,'ACT M to SAT M'!B$28,VLOOKUP(D419,'ACT M to SAT M'!A:B,2,FALSE))))</f>
        <v/>
      </c>
      <c r="F419" s="11" t="str">
        <f t="shared" si="49"/>
        <v/>
      </c>
      <c r="G419" s="11" t="str">
        <f t="shared" si="53"/>
        <v/>
      </c>
      <c r="H419" s="11" t="str">
        <f t="shared" si="50"/>
        <v/>
      </c>
      <c r="I419" s="11" t="str">
        <f t="shared" si="54"/>
        <v/>
      </c>
      <c r="J419" s="11" t="str">
        <f t="shared" si="51"/>
        <v/>
      </c>
      <c r="K419" s="11" t="str">
        <f t="shared" si="55"/>
        <v/>
      </c>
      <c r="L419" s="11" t="str">
        <f>IF('Prax Math 5733'!B419="","",'SAT M to CBEST M'!$A$2+'SAT M to CBEST M'!$B$2*E419)</f>
        <v/>
      </c>
      <c r="M419" s="11" t="str">
        <f>IF('Prax Math 5733'!B419="","", IF(L419&lt;20, 20, IF(L419&gt;80, 80, L419)))</f>
        <v/>
      </c>
    </row>
    <row r="420" spans="1:13" x14ac:dyDescent="0.25">
      <c r="A420" s="11">
        <v>419</v>
      </c>
      <c r="B420" s="30"/>
      <c r="C420" s="25" t="str">
        <f t="shared" si="48"/>
        <v/>
      </c>
      <c r="D420" s="25" t="str">
        <f t="shared" si="52"/>
        <v/>
      </c>
      <c r="E420" s="11" t="str">
        <f>IF('Prax Math 5733'!B420="","",IF('Prax Math 5733'!D420&lt;'ACT M to SAT M'!$A$2,'ACT M to SAT M'!$B$2,IF('Prax Math 5733'!D420&gt;'ACT M to SAT M'!A$28,'ACT M to SAT M'!B$28,VLOOKUP(D420,'ACT M to SAT M'!A:B,2,FALSE))))</f>
        <v/>
      </c>
      <c r="F420" s="11" t="str">
        <f t="shared" si="49"/>
        <v/>
      </c>
      <c r="G420" s="11" t="str">
        <f t="shared" si="53"/>
        <v/>
      </c>
      <c r="H420" s="11" t="str">
        <f t="shared" si="50"/>
        <v/>
      </c>
      <c r="I420" s="11" t="str">
        <f t="shared" si="54"/>
        <v/>
      </c>
      <c r="J420" s="11" t="str">
        <f t="shared" si="51"/>
        <v/>
      </c>
      <c r="K420" s="11" t="str">
        <f t="shared" si="55"/>
        <v/>
      </c>
      <c r="L420" s="11" t="str">
        <f>IF('Prax Math 5733'!B420="","",'SAT M to CBEST M'!$A$2+'SAT M to CBEST M'!$B$2*E420)</f>
        <v/>
      </c>
      <c r="M420" s="11" t="str">
        <f>IF('Prax Math 5733'!B420="","", IF(L420&lt;20, 20, IF(L420&gt;80, 80, L420)))</f>
        <v/>
      </c>
    </row>
    <row r="421" spans="1:13" x14ac:dyDescent="0.25">
      <c r="A421" s="11">
        <v>420</v>
      </c>
      <c r="B421" s="30"/>
      <c r="C421" s="25" t="str">
        <f t="shared" si="48"/>
        <v/>
      </c>
      <c r="D421" s="25" t="str">
        <f t="shared" si="52"/>
        <v/>
      </c>
      <c r="E421" s="11" t="str">
        <f>IF('Prax Math 5733'!B421="","",IF('Prax Math 5733'!D421&lt;'ACT M to SAT M'!$A$2,'ACT M to SAT M'!$B$2,IF('Prax Math 5733'!D421&gt;'ACT M to SAT M'!A$28,'ACT M to SAT M'!B$28,VLOOKUP(D421,'ACT M to SAT M'!A:B,2,FALSE))))</f>
        <v/>
      </c>
      <c r="F421" s="11" t="str">
        <f t="shared" si="49"/>
        <v/>
      </c>
      <c r="G421" s="11" t="str">
        <f t="shared" si="53"/>
        <v/>
      </c>
      <c r="H421" s="11" t="str">
        <f t="shared" si="50"/>
        <v/>
      </c>
      <c r="I421" s="11" t="str">
        <f t="shared" si="54"/>
        <v/>
      </c>
      <c r="J421" s="11" t="str">
        <f t="shared" si="51"/>
        <v/>
      </c>
      <c r="K421" s="11" t="str">
        <f t="shared" si="55"/>
        <v/>
      </c>
      <c r="L421" s="11" t="str">
        <f>IF('Prax Math 5733'!B421="","",'SAT M to CBEST M'!$A$2+'SAT M to CBEST M'!$B$2*E421)</f>
        <v/>
      </c>
      <c r="M421" s="11" t="str">
        <f>IF('Prax Math 5733'!B421="","", IF(L421&lt;20, 20, IF(L421&gt;80, 80, L421)))</f>
        <v/>
      </c>
    </row>
    <row r="422" spans="1:13" x14ac:dyDescent="0.25">
      <c r="A422" s="11">
        <v>421</v>
      </c>
      <c r="B422" s="30"/>
      <c r="C422" s="25" t="str">
        <f t="shared" si="48"/>
        <v/>
      </c>
      <c r="D422" s="25" t="str">
        <f t="shared" si="52"/>
        <v/>
      </c>
      <c r="E422" s="11" t="str">
        <f>IF('Prax Math 5733'!B422="","",IF('Prax Math 5733'!D422&lt;'ACT M to SAT M'!$A$2,'ACT M to SAT M'!$B$2,IF('Prax Math 5733'!D422&gt;'ACT M to SAT M'!A$28,'ACT M to SAT M'!B$28,VLOOKUP(D422,'ACT M to SAT M'!A:B,2,FALSE))))</f>
        <v/>
      </c>
      <c r="F422" s="11" t="str">
        <f t="shared" si="49"/>
        <v/>
      </c>
      <c r="G422" s="11" t="str">
        <f t="shared" si="53"/>
        <v/>
      </c>
      <c r="H422" s="11" t="str">
        <f t="shared" si="50"/>
        <v/>
      </c>
      <c r="I422" s="11" t="str">
        <f t="shared" si="54"/>
        <v/>
      </c>
      <c r="J422" s="11" t="str">
        <f t="shared" si="51"/>
        <v/>
      </c>
      <c r="K422" s="11" t="str">
        <f t="shared" si="55"/>
        <v/>
      </c>
      <c r="L422" s="11" t="str">
        <f>IF('Prax Math 5733'!B422="","",'SAT M to CBEST M'!$A$2+'SAT M to CBEST M'!$B$2*E422)</f>
        <v/>
      </c>
      <c r="M422" s="11" t="str">
        <f>IF('Prax Math 5733'!B422="","", IF(L422&lt;20, 20, IF(L422&gt;80, 80, L422)))</f>
        <v/>
      </c>
    </row>
    <row r="423" spans="1:13" x14ac:dyDescent="0.25">
      <c r="A423" s="11">
        <v>422</v>
      </c>
      <c r="B423" s="30"/>
      <c r="C423" s="25" t="str">
        <f t="shared" si="48"/>
        <v/>
      </c>
      <c r="D423" s="25" t="str">
        <f t="shared" si="52"/>
        <v/>
      </c>
      <c r="E423" s="11" t="str">
        <f>IF('Prax Math 5733'!B423="","",IF('Prax Math 5733'!D423&lt;'ACT M to SAT M'!$A$2,'ACT M to SAT M'!$B$2,IF('Prax Math 5733'!D423&gt;'ACT M to SAT M'!A$28,'ACT M to SAT M'!B$28,VLOOKUP(D423,'ACT M to SAT M'!A:B,2,FALSE))))</f>
        <v/>
      </c>
      <c r="F423" s="11" t="str">
        <f t="shared" si="49"/>
        <v/>
      </c>
      <c r="G423" s="11" t="str">
        <f t="shared" si="53"/>
        <v/>
      </c>
      <c r="H423" s="11" t="str">
        <f t="shared" si="50"/>
        <v/>
      </c>
      <c r="I423" s="11" t="str">
        <f t="shared" si="54"/>
        <v/>
      </c>
      <c r="J423" s="11" t="str">
        <f t="shared" si="51"/>
        <v/>
      </c>
      <c r="K423" s="11" t="str">
        <f t="shared" si="55"/>
        <v/>
      </c>
      <c r="L423" s="11" t="str">
        <f>IF('Prax Math 5733'!B423="","",'SAT M to CBEST M'!$A$2+'SAT M to CBEST M'!$B$2*E423)</f>
        <v/>
      </c>
      <c r="M423" s="11" t="str">
        <f>IF('Prax Math 5733'!B423="","", IF(L423&lt;20, 20, IF(L423&gt;80, 80, L423)))</f>
        <v/>
      </c>
    </row>
    <row r="424" spans="1:13" x14ac:dyDescent="0.25">
      <c r="A424" s="11">
        <v>423</v>
      </c>
      <c r="B424" s="30"/>
      <c r="C424" s="25" t="str">
        <f t="shared" si="48"/>
        <v/>
      </c>
      <c r="D424" s="25" t="str">
        <f t="shared" si="52"/>
        <v/>
      </c>
      <c r="E424" s="11" t="str">
        <f>IF('Prax Math 5733'!B424="","",IF('Prax Math 5733'!D424&lt;'ACT M to SAT M'!$A$2,'ACT M to SAT M'!$B$2,IF('Prax Math 5733'!D424&gt;'ACT M to SAT M'!A$28,'ACT M to SAT M'!B$28,VLOOKUP(D424,'ACT M to SAT M'!A:B,2,FALSE))))</f>
        <v/>
      </c>
      <c r="F424" s="11" t="str">
        <f t="shared" si="49"/>
        <v/>
      </c>
      <c r="G424" s="11" t="str">
        <f t="shared" si="53"/>
        <v/>
      </c>
      <c r="H424" s="11" t="str">
        <f t="shared" si="50"/>
        <v/>
      </c>
      <c r="I424" s="11" t="str">
        <f t="shared" si="54"/>
        <v/>
      </c>
      <c r="J424" s="11" t="str">
        <f t="shared" si="51"/>
        <v/>
      </c>
      <c r="K424" s="11" t="str">
        <f t="shared" si="55"/>
        <v/>
      </c>
      <c r="L424" s="11" t="str">
        <f>IF('Prax Math 5733'!B424="","",'SAT M to CBEST M'!$A$2+'SAT M to CBEST M'!$B$2*E424)</f>
        <v/>
      </c>
      <c r="M424" s="11" t="str">
        <f>IF('Prax Math 5733'!B424="","", IF(L424&lt;20, 20, IF(L424&gt;80, 80, L424)))</f>
        <v/>
      </c>
    </row>
    <row r="425" spans="1:13" x14ac:dyDescent="0.25">
      <c r="A425" s="11">
        <v>424</v>
      </c>
      <c r="B425" s="30"/>
      <c r="C425" s="25" t="str">
        <f t="shared" si="48"/>
        <v/>
      </c>
      <c r="D425" s="25" t="str">
        <f t="shared" si="52"/>
        <v/>
      </c>
      <c r="E425" s="11" t="str">
        <f>IF('Prax Math 5733'!B425="","",IF('Prax Math 5733'!D425&lt;'ACT M to SAT M'!$A$2,'ACT M to SAT M'!$B$2,IF('Prax Math 5733'!D425&gt;'ACT M to SAT M'!A$28,'ACT M to SAT M'!B$28,VLOOKUP(D425,'ACT M to SAT M'!A:B,2,FALSE))))</f>
        <v/>
      </c>
      <c r="F425" s="11" t="str">
        <f t="shared" si="49"/>
        <v/>
      </c>
      <c r="G425" s="11" t="str">
        <f t="shared" si="53"/>
        <v/>
      </c>
      <c r="H425" s="11" t="str">
        <f t="shared" si="50"/>
        <v/>
      </c>
      <c r="I425" s="11" t="str">
        <f t="shared" si="54"/>
        <v/>
      </c>
      <c r="J425" s="11" t="str">
        <f t="shared" si="51"/>
        <v/>
      </c>
      <c r="K425" s="11" t="str">
        <f t="shared" si="55"/>
        <v/>
      </c>
      <c r="L425" s="11" t="str">
        <f>IF('Prax Math 5733'!B425="","",'SAT M to CBEST M'!$A$2+'SAT M to CBEST M'!$B$2*E425)</f>
        <v/>
      </c>
      <c r="M425" s="11" t="str">
        <f>IF('Prax Math 5733'!B425="","", IF(L425&lt;20, 20, IF(L425&gt;80, 80, L425)))</f>
        <v/>
      </c>
    </row>
    <row r="426" spans="1:13" x14ac:dyDescent="0.25">
      <c r="A426" s="11">
        <v>425</v>
      </c>
      <c r="B426" s="30"/>
      <c r="C426" s="25" t="str">
        <f t="shared" si="48"/>
        <v/>
      </c>
      <c r="D426" s="25" t="str">
        <f t="shared" si="52"/>
        <v/>
      </c>
      <c r="E426" s="11" t="str">
        <f>IF('Prax Math 5733'!B426="","",IF('Prax Math 5733'!D426&lt;'ACT M to SAT M'!$A$2,'ACT M to SAT M'!$B$2,IF('Prax Math 5733'!D426&gt;'ACT M to SAT M'!A$28,'ACT M to SAT M'!B$28,VLOOKUP(D426,'ACT M to SAT M'!A:B,2,FALSE))))</f>
        <v/>
      </c>
      <c r="F426" s="11" t="str">
        <f t="shared" si="49"/>
        <v/>
      </c>
      <c r="G426" s="11" t="str">
        <f t="shared" si="53"/>
        <v/>
      </c>
      <c r="H426" s="11" t="str">
        <f t="shared" si="50"/>
        <v/>
      </c>
      <c r="I426" s="11" t="str">
        <f t="shared" si="54"/>
        <v/>
      </c>
      <c r="J426" s="11" t="str">
        <f t="shared" si="51"/>
        <v/>
      </c>
      <c r="K426" s="11" t="str">
        <f t="shared" si="55"/>
        <v/>
      </c>
      <c r="L426" s="11" t="str">
        <f>IF('Prax Math 5733'!B426="","",'SAT M to CBEST M'!$A$2+'SAT M to CBEST M'!$B$2*E426)</f>
        <v/>
      </c>
      <c r="M426" s="11" t="str">
        <f>IF('Prax Math 5733'!B426="","", IF(L426&lt;20, 20, IF(L426&gt;80, 80, L426)))</f>
        <v/>
      </c>
    </row>
    <row r="427" spans="1:13" x14ac:dyDescent="0.25">
      <c r="A427" s="11">
        <v>426</v>
      </c>
      <c r="B427" s="30"/>
      <c r="C427" s="25" t="str">
        <f t="shared" si="48"/>
        <v/>
      </c>
      <c r="D427" s="25" t="str">
        <f t="shared" si="52"/>
        <v/>
      </c>
      <c r="E427" s="11" t="str">
        <f>IF('Prax Math 5733'!B427="","",IF('Prax Math 5733'!D427&lt;'ACT M to SAT M'!$A$2,'ACT M to SAT M'!$B$2,IF('Prax Math 5733'!D427&gt;'ACT M to SAT M'!A$28,'ACT M to SAT M'!B$28,VLOOKUP(D427,'ACT M to SAT M'!A:B,2,FALSE))))</f>
        <v/>
      </c>
      <c r="F427" s="11" t="str">
        <f t="shared" si="49"/>
        <v/>
      </c>
      <c r="G427" s="11" t="str">
        <f t="shared" si="53"/>
        <v/>
      </c>
      <c r="H427" s="11" t="str">
        <f t="shared" si="50"/>
        <v/>
      </c>
      <c r="I427" s="11" t="str">
        <f t="shared" si="54"/>
        <v/>
      </c>
      <c r="J427" s="11" t="str">
        <f t="shared" si="51"/>
        <v/>
      </c>
      <c r="K427" s="11" t="str">
        <f t="shared" si="55"/>
        <v/>
      </c>
      <c r="L427" s="11" t="str">
        <f>IF('Prax Math 5733'!B427="","",'SAT M to CBEST M'!$A$2+'SAT M to CBEST M'!$B$2*E427)</f>
        <v/>
      </c>
      <c r="M427" s="11" t="str">
        <f>IF('Prax Math 5733'!B427="","", IF(L427&lt;20, 20, IF(L427&gt;80, 80, L427)))</f>
        <v/>
      </c>
    </row>
    <row r="428" spans="1:13" x14ac:dyDescent="0.25">
      <c r="A428" s="11">
        <v>427</v>
      </c>
      <c r="B428" s="30"/>
      <c r="C428" s="25" t="str">
        <f t="shared" si="48"/>
        <v/>
      </c>
      <c r="D428" s="25" t="str">
        <f t="shared" si="52"/>
        <v/>
      </c>
      <c r="E428" s="11" t="str">
        <f>IF('Prax Math 5733'!B428="","",IF('Prax Math 5733'!D428&lt;'ACT M to SAT M'!$A$2,'ACT M to SAT M'!$B$2,IF('Prax Math 5733'!D428&gt;'ACT M to SAT M'!A$28,'ACT M to SAT M'!B$28,VLOOKUP(D428,'ACT M to SAT M'!A:B,2,FALSE))))</f>
        <v/>
      </c>
      <c r="F428" s="11" t="str">
        <f t="shared" si="49"/>
        <v/>
      </c>
      <c r="G428" s="11" t="str">
        <f t="shared" si="53"/>
        <v/>
      </c>
      <c r="H428" s="11" t="str">
        <f t="shared" si="50"/>
        <v/>
      </c>
      <c r="I428" s="11" t="str">
        <f t="shared" si="54"/>
        <v/>
      </c>
      <c r="J428" s="11" t="str">
        <f t="shared" si="51"/>
        <v/>
      </c>
      <c r="K428" s="11" t="str">
        <f t="shared" si="55"/>
        <v/>
      </c>
      <c r="L428" s="11" t="str">
        <f>IF('Prax Math 5733'!B428="","",'SAT M to CBEST M'!$A$2+'SAT M to CBEST M'!$B$2*E428)</f>
        <v/>
      </c>
      <c r="M428" s="11" t="str">
        <f>IF('Prax Math 5733'!B428="","", IF(L428&lt;20, 20, IF(L428&gt;80, 80, L428)))</f>
        <v/>
      </c>
    </row>
    <row r="429" spans="1:13" x14ac:dyDescent="0.25">
      <c r="A429" s="11">
        <v>428</v>
      </c>
      <c r="B429" s="30"/>
      <c r="C429" s="25" t="str">
        <f t="shared" si="48"/>
        <v/>
      </c>
      <c r="D429" s="25" t="str">
        <f t="shared" si="52"/>
        <v/>
      </c>
      <c r="E429" s="11" t="str">
        <f>IF('Prax Math 5733'!B429="","",IF('Prax Math 5733'!D429&lt;'ACT M to SAT M'!$A$2,'ACT M to SAT M'!$B$2,IF('Prax Math 5733'!D429&gt;'ACT M to SAT M'!A$28,'ACT M to SAT M'!B$28,VLOOKUP(D429,'ACT M to SAT M'!A:B,2,FALSE))))</f>
        <v/>
      </c>
      <c r="F429" s="11" t="str">
        <f t="shared" si="49"/>
        <v/>
      </c>
      <c r="G429" s="11" t="str">
        <f t="shared" si="53"/>
        <v/>
      </c>
      <c r="H429" s="11" t="str">
        <f t="shared" si="50"/>
        <v/>
      </c>
      <c r="I429" s="11" t="str">
        <f t="shared" si="54"/>
        <v/>
      </c>
      <c r="J429" s="11" t="str">
        <f t="shared" si="51"/>
        <v/>
      </c>
      <c r="K429" s="11" t="str">
        <f t="shared" si="55"/>
        <v/>
      </c>
      <c r="L429" s="11" t="str">
        <f>IF('Prax Math 5733'!B429="","",'SAT M to CBEST M'!$A$2+'SAT M to CBEST M'!$B$2*E429)</f>
        <v/>
      </c>
      <c r="M429" s="11" t="str">
        <f>IF('Prax Math 5733'!B429="","", IF(L429&lt;20, 20, IF(L429&gt;80, 80, L429)))</f>
        <v/>
      </c>
    </row>
    <row r="430" spans="1:13" x14ac:dyDescent="0.25">
      <c r="A430" s="11">
        <v>429</v>
      </c>
      <c r="B430" s="30"/>
      <c r="C430" s="25" t="str">
        <f t="shared" si="48"/>
        <v/>
      </c>
      <c r="D430" s="25" t="str">
        <f t="shared" si="52"/>
        <v/>
      </c>
      <c r="E430" s="11" t="str">
        <f>IF('Prax Math 5733'!B430="","",IF('Prax Math 5733'!D430&lt;'ACT M to SAT M'!$A$2,'ACT M to SAT M'!$B$2,IF('Prax Math 5733'!D430&gt;'ACT M to SAT M'!A$28,'ACT M to SAT M'!B$28,VLOOKUP(D430,'ACT M to SAT M'!A:B,2,FALSE))))</f>
        <v/>
      </c>
      <c r="F430" s="11" t="str">
        <f t="shared" si="49"/>
        <v/>
      </c>
      <c r="G430" s="11" t="str">
        <f t="shared" si="53"/>
        <v/>
      </c>
      <c r="H430" s="11" t="str">
        <f t="shared" si="50"/>
        <v/>
      </c>
      <c r="I430" s="11" t="str">
        <f t="shared" si="54"/>
        <v/>
      </c>
      <c r="J430" s="11" t="str">
        <f t="shared" si="51"/>
        <v/>
      </c>
      <c r="K430" s="11" t="str">
        <f t="shared" si="55"/>
        <v/>
      </c>
      <c r="L430" s="11" t="str">
        <f>IF('Prax Math 5733'!B430="","",'SAT M to CBEST M'!$A$2+'SAT M to CBEST M'!$B$2*E430)</f>
        <v/>
      </c>
      <c r="M430" s="11" t="str">
        <f>IF('Prax Math 5733'!B430="","", IF(L430&lt;20, 20, IF(L430&gt;80, 80, L430)))</f>
        <v/>
      </c>
    </row>
    <row r="431" spans="1:13" x14ac:dyDescent="0.25">
      <c r="A431" s="11">
        <v>430</v>
      </c>
      <c r="B431" s="30"/>
      <c r="C431" s="25" t="str">
        <f t="shared" si="48"/>
        <v/>
      </c>
      <c r="D431" s="25" t="str">
        <f t="shared" si="52"/>
        <v/>
      </c>
      <c r="E431" s="11" t="str">
        <f>IF('Prax Math 5733'!B431="","",IF('Prax Math 5733'!D431&lt;'ACT M to SAT M'!$A$2,'ACT M to SAT M'!$B$2,IF('Prax Math 5733'!D431&gt;'ACT M to SAT M'!A$28,'ACT M to SAT M'!B$28,VLOOKUP(D431,'ACT M to SAT M'!A:B,2,FALSE))))</f>
        <v/>
      </c>
      <c r="F431" s="11" t="str">
        <f t="shared" si="49"/>
        <v/>
      </c>
      <c r="G431" s="11" t="str">
        <f t="shared" si="53"/>
        <v/>
      </c>
      <c r="H431" s="11" t="str">
        <f t="shared" si="50"/>
        <v/>
      </c>
      <c r="I431" s="11" t="str">
        <f t="shared" si="54"/>
        <v/>
      </c>
      <c r="J431" s="11" t="str">
        <f t="shared" si="51"/>
        <v/>
      </c>
      <c r="K431" s="11" t="str">
        <f t="shared" si="55"/>
        <v/>
      </c>
      <c r="L431" s="11" t="str">
        <f>IF('Prax Math 5733'!B431="","",'SAT M to CBEST M'!$A$2+'SAT M to CBEST M'!$B$2*E431)</f>
        <v/>
      </c>
      <c r="M431" s="11" t="str">
        <f>IF('Prax Math 5733'!B431="","", IF(L431&lt;20, 20, IF(L431&gt;80, 80, L431)))</f>
        <v/>
      </c>
    </row>
    <row r="432" spans="1:13" x14ac:dyDescent="0.25">
      <c r="A432" s="11">
        <v>431</v>
      </c>
      <c r="B432" s="30"/>
      <c r="C432" s="25" t="str">
        <f t="shared" si="48"/>
        <v/>
      </c>
      <c r="D432" s="25" t="str">
        <f t="shared" si="52"/>
        <v/>
      </c>
      <c r="E432" s="11" t="str">
        <f>IF('Prax Math 5733'!B432="","",IF('Prax Math 5733'!D432&lt;'ACT M to SAT M'!$A$2,'ACT M to SAT M'!$B$2,IF('Prax Math 5733'!D432&gt;'ACT M to SAT M'!A$28,'ACT M to SAT M'!B$28,VLOOKUP(D432,'ACT M to SAT M'!A:B,2,FALSE))))</f>
        <v/>
      </c>
      <c r="F432" s="11" t="str">
        <f t="shared" si="49"/>
        <v/>
      </c>
      <c r="G432" s="11" t="str">
        <f t="shared" si="53"/>
        <v/>
      </c>
      <c r="H432" s="11" t="str">
        <f t="shared" si="50"/>
        <v/>
      </c>
      <c r="I432" s="11" t="str">
        <f t="shared" si="54"/>
        <v/>
      </c>
      <c r="J432" s="11" t="str">
        <f t="shared" si="51"/>
        <v/>
      </c>
      <c r="K432" s="11" t="str">
        <f t="shared" si="55"/>
        <v/>
      </c>
      <c r="L432" s="11" t="str">
        <f>IF('Prax Math 5733'!B432="","",'SAT M to CBEST M'!$A$2+'SAT M to CBEST M'!$B$2*E432)</f>
        <v/>
      </c>
      <c r="M432" s="11" t="str">
        <f>IF('Prax Math 5733'!B432="","", IF(L432&lt;20, 20, IF(L432&gt;80, 80, L432)))</f>
        <v/>
      </c>
    </row>
    <row r="433" spans="1:13" x14ac:dyDescent="0.25">
      <c r="A433" s="11">
        <v>432</v>
      </c>
      <c r="B433" s="30"/>
      <c r="C433" s="25" t="str">
        <f t="shared" si="48"/>
        <v/>
      </c>
      <c r="D433" s="25" t="str">
        <f t="shared" si="52"/>
        <v/>
      </c>
      <c r="E433" s="11" t="str">
        <f>IF('Prax Math 5733'!B433="","",IF('Prax Math 5733'!D433&lt;'ACT M to SAT M'!$A$2,'ACT M to SAT M'!$B$2,IF('Prax Math 5733'!D433&gt;'ACT M to SAT M'!A$28,'ACT M to SAT M'!B$28,VLOOKUP(D433,'ACT M to SAT M'!A:B,2,FALSE))))</f>
        <v/>
      </c>
      <c r="F433" s="11" t="str">
        <f t="shared" si="49"/>
        <v/>
      </c>
      <c r="G433" s="11" t="str">
        <f t="shared" si="53"/>
        <v/>
      </c>
      <c r="H433" s="11" t="str">
        <f t="shared" si="50"/>
        <v/>
      </c>
      <c r="I433" s="11" t="str">
        <f t="shared" si="54"/>
        <v/>
      </c>
      <c r="J433" s="11" t="str">
        <f t="shared" si="51"/>
        <v/>
      </c>
      <c r="K433" s="11" t="str">
        <f t="shared" si="55"/>
        <v/>
      </c>
      <c r="L433" s="11" t="str">
        <f>IF('Prax Math 5733'!B433="","",'SAT M to CBEST M'!$A$2+'SAT M to CBEST M'!$B$2*E433)</f>
        <v/>
      </c>
      <c r="M433" s="11" t="str">
        <f>IF('Prax Math 5733'!B433="","", IF(L433&lt;20, 20, IF(L433&gt;80, 80, L433)))</f>
        <v/>
      </c>
    </row>
    <row r="434" spans="1:13" x14ac:dyDescent="0.25">
      <c r="A434" s="11">
        <v>433</v>
      </c>
      <c r="B434" s="30"/>
      <c r="C434" s="25" t="str">
        <f t="shared" si="48"/>
        <v/>
      </c>
      <c r="D434" s="25" t="str">
        <f t="shared" si="52"/>
        <v/>
      </c>
      <c r="E434" s="11" t="str">
        <f>IF('Prax Math 5733'!B434="","",IF('Prax Math 5733'!D434&lt;'ACT M to SAT M'!$A$2,'ACT M to SAT M'!$B$2,IF('Prax Math 5733'!D434&gt;'ACT M to SAT M'!A$28,'ACT M to SAT M'!B$28,VLOOKUP(D434,'ACT M to SAT M'!A:B,2,FALSE))))</f>
        <v/>
      </c>
      <c r="F434" s="11" t="str">
        <f t="shared" si="49"/>
        <v/>
      </c>
      <c r="G434" s="11" t="str">
        <f t="shared" si="53"/>
        <v/>
      </c>
      <c r="H434" s="11" t="str">
        <f t="shared" si="50"/>
        <v/>
      </c>
      <c r="I434" s="11" t="str">
        <f t="shared" si="54"/>
        <v/>
      </c>
      <c r="J434" s="11" t="str">
        <f t="shared" si="51"/>
        <v/>
      </c>
      <c r="K434" s="11" t="str">
        <f t="shared" si="55"/>
        <v/>
      </c>
      <c r="L434" s="11" t="str">
        <f>IF('Prax Math 5733'!B434="","",'SAT M to CBEST M'!$A$2+'SAT M to CBEST M'!$B$2*E434)</f>
        <v/>
      </c>
      <c r="M434" s="11" t="str">
        <f>IF('Prax Math 5733'!B434="","", IF(L434&lt;20, 20, IF(L434&gt;80, 80, L434)))</f>
        <v/>
      </c>
    </row>
    <row r="435" spans="1:13" x14ac:dyDescent="0.25">
      <c r="A435" s="11">
        <v>434</v>
      </c>
      <c r="B435" s="30"/>
      <c r="C435" s="25" t="str">
        <f t="shared" si="48"/>
        <v/>
      </c>
      <c r="D435" s="25" t="str">
        <f t="shared" si="52"/>
        <v/>
      </c>
      <c r="E435" s="11" t="str">
        <f>IF('Prax Math 5733'!B435="","",IF('Prax Math 5733'!D435&lt;'ACT M to SAT M'!$A$2,'ACT M to SAT M'!$B$2,IF('Prax Math 5733'!D435&gt;'ACT M to SAT M'!A$28,'ACT M to SAT M'!B$28,VLOOKUP(D435,'ACT M to SAT M'!A:B,2,FALSE))))</f>
        <v/>
      </c>
      <c r="F435" s="11" t="str">
        <f t="shared" si="49"/>
        <v/>
      </c>
      <c r="G435" s="11" t="str">
        <f t="shared" si="53"/>
        <v/>
      </c>
      <c r="H435" s="11" t="str">
        <f t="shared" si="50"/>
        <v/>
      </c>
      <c r="I435" s="11" t="str">
        <f t="shared" si="54"/>
        <v/>
      </c>
      <c r="J435" s="11" t="str">
        <f t="shared" si="51"/>
        <v/>
      </c>
      <c r="K435" s="11" t="str">
        <f t="shared" si="55"/>
        <v/>
      </c>
      <c r="L435" s="11" t="str">
        <f>IF('Prax Math 5733'!B435="","",'SAT M to CBEST M'!$A$2+'SAT M to CBEST M'!$B$2*E435)</f>
        <v/>
      </c>
      <c r="M435" s="11" t="str">
        <f>IF('Prax Math 5733'!B435="","", IF(L435&lt;20, 20, IF(L435&gt;80, 80, L435)))</f>
        <v/>
      </c>
    </row>
    <row r="436" spans="1:13" x14ac:dyDescent="0.25">
      <c r="A436" s="11">
        <v>435</v>
      </c>
      <c r="B436" s="30"/>
      <c r="C436" s="25" t="str">
        <f t="shared" si="48"/>
        <v/>
      </c>
      <c r="D436" s="25" t="str">
        <f t="shared" si="52"/>
        <v/>
      </c>
      <c r="E436" s="11" t="str">
        <f>IF('Prax Math 5733'!B436="","",IF('Prax Math 5733'!D436&lt;'ACT M to SAT M'!$A$2,'ACT M to SAT M'!$B$2,IF('Prax Math 5733'!D436&gt;'ACT M to SAT M'!A$28,'ACT M to SAT M'!B$28,VLOOKUP(D436,'ACT M to SAT M'!A:B,2,FALSE))))</f>
        <v/>
      </c>
      <c r="F436" s="11" t="str">
        <f t="shared" si="49"/>
        <v/>
      </c>
      <c r="G436" s="11" t="str">
        <f t="shared" si="53"/>
        <v/>
      </c>
      <c r="H436" s="11" t="str">
        <f t="shared" si="50"/>
        <v/>
      </c>
      <c r="I436" s="11" t="str">
        <f t="shared" si="54"/>
        <v/>
      </c>
      <c r="J436" s="11" t="str">
        <f t="shared" si="51"/>
        <v/>
      </c>
      <c r="K436" s="11" t="str">
        <f t="shared" si="55"/>
        <v/>
      </c>
      <c r="L436" s="11" t="str">
        <f>IF('Prax Math 5733'!B436="","",'SAT M to CBEST M'!$A$2+'SAT M to CBEST M'!$B$2*E436)</f>
        <v/>
      </c>
      <c r="M436" s="11" t="str">
        <f>IF('Prax Math 5733'!B436="","", IF(L436&lt;20, 20, IF(L436&gt;80, 80, L436)))</f>
        <v/>
      </c>
    </row>
    <row r="437" spans="1:13" x14ac:dyDescent="0.25">
      <c r="A437" s="11">
        <v>436</v>
      </c>
      <c r="B437" s="30"/>
      <c r="C437" s="25" t="str">
        <f t="shared" si="48"/>
        <v/>
      </c>
      <c r="D437" s="25" t="str">
        <f t="shared" si="52"/>
        <v/>
      </c>
      <c r="E437" s="11" t="str">
        <f>IF('Prax Math 5733'!B437="","",IF('Prax Math 5733'!D437&lt;'ACT M to SAT M'!$A$2,'ACT M to SAT M'!$B$2,IF('Prax Math 5733'!D437&gt;'ACT M to SAT M'!A$28,'ACT M to SAT M'!B$28,VLOOKUP(D437,'ACT M to SAT M'!A:B,2,FALSE))))</f>
        <v/>
      </c>
      <c r="F437" s="11" t="str">
        <f t="shared" si="49"/>
        <v/>
      </c>
      <c r="G437" s="11" t="str">
        <f t="shared" si="53"/>
        <v/>
      </c>
      <c r="H437" s="11" t="str">
        <f t="shared" si="50"/>
        <v/>
      </c>
      <c r="I437" s="11" t="str">
        <f t="shared" si="54"/>
        <v/>
      </c>
      <c r="J437" s="11" t="str">
        <f t="shared" si="51"/>
        <v/>
      </c>
      <c r="K437" s="11" t="str">
        <f t="shared" si="55"/>
        <v/>
      </c>
      <c r="L437" s="11" t="str">
        <f>IF('Prax Math 5733'!B437="","",'SAT M to CBEST M'!$A$2+'SAT M to CBEST M'!$B$2*E437)</f>
        <v/>
      </c>
      <c r="M437" s="11" t="str">
        <f>IF('Prax Math 5733'!B437="","", IF(L437&lt;20, 20, IF(L437&gt;80, 80, L437)))</f>
        <v/>
      </c>
    </row>
    <row r="438" spans="1:13" x14ac:dyDescent="0.25">
      <c r="A438" s="11">
        <v>437</v>
      </c>
      <c r="B438" s="30"/>
      <c r="C438" s="25" t="str">
        <f t="shared" si="48"/>
        <v/>
      </c>
      <c r="D438" s="25" t="str">
        <f t="shared" si="52"/>
        <v/>
      </c>
      <c r="E438" s="11" t="str">
        <f>IF('Prax Math 5733'!B438="","",IF('Prax Math 5733'!D438&lt;'ACT M to SAT M'!$A$2,'ACT M to SAT M'!$B$2,IF('Prax Math 5733'!D438&gt;'ACT M to SAT M'!A$28,'ACT M to SAT M'!B$28,VLOOKUP(D438,'ACT M to SAT M'!A:B,2,FALSE))))</f>
        <v/>
      </c>
      <c r="F438" s="11" t="str">
        <f t="shared" si="49"/>
        <v/>
      </c>
      <c r="G438" s="11" t="str">
        <f t="shared" si="53"/>
        <v/>
      </c>
      <c r="H438" s="11" t="str">
        <f t="shared" si="50"/>
        <v/>
      </c>
      <c r="I438" s="11" t="str">
        <f t="shared" si="54"/>
        <v/>
      </c>
      <c r="J438" s="11" t="str">
        <f t="shared" si="51"/>
        <v/>
      </c>
      <c r="K438" s="11" t="str">
        <f t="shared" si="55"/>
        <v/>
      </c>
      <c r="L438" s="11" t="str">
        <f>IF('Prax Math 5733'!B438="","",'SAT M to CBEST M'!$A$2+'SAT M to CBEST M'!$B$2*E438)</f>
        <v/>
      </c>
      <c r="M438" s="11" t="str">
        <f>IF('Prax Math 5733'!B438="","", IF(L438&lt;20, 20, IF(L438&gt;80, 80, L438)))</f>
        <v/>
      </c>
    </row>
    <row r="439" spans="1:13" x14ac:dyDescent="0.25">
      <c r="A439" s="11">
        <v>438</v>
      </c>
      <c r="B439" s="30"/>
      <c r="C439" s="25" t="str">
        <f t="shared" si="48"/>
        <v/>
      </c>
      <c r="D439" s="25" t="str">
        <f t="shared" si="52"/>
        <v/>
      </c>
      <c r="E439" s="11" t="str">
        <f>IF('Prax Math 5733'!B439="","",IF('Prax Math 5733'!D439&lt;'ACT M to SAT M'!$A$2,'ACT M to SAT M'!$B$2,IF('Prax Math 5733'!D439&gt;'ACT M to SAT M'!A$28,'ACT M to SAT M'!B$28,VLOOKUP(D439,'ACT M to SAT M'!A:B,2,FALSE))))</f>
        <v/>
      </c>
      <c r="F439" s="11" t="str">
        <f t="shared" si="49"/>
        <v/>
      </c>
      <c r="G439" s="11" t="str">
        <f t="shared" si="53"/>
        <v/>
      </c>
      <c r="H439" s="11" t="str">
        <f t="shared" si="50"/>
        <v/>
      </c>
      <c r="I439" s="11" t="str">
        <f t="shared" si="54"/>
        <v/>
      </c>
      <c r="J439" s="11" t="str">
        <f t="shared" si="51"/>
        <v/>
      </c>
      <c r="K439" s="11" t="str">
        <f t="shared" si="55"/>
        <v/>
      </c>
      <c r="L439" s="11" t="str">
        <f>IF('Prax Math 5733'!B439="","",'SAT M to CBEST M'!$A$2+'SAT M to CBEST M'!$B$2*E439)</f>
        <v/>
      </c>
      <c r="M439" s="11" t="str">
        <f>IF('Prax Math 5733'!B439="","", IF(L439&lt;20, 20, IF(L439&gt;80, 80, L439)))</f>
        <v/>
      </c>
    </row>
    <row r="440" spans="1:13" x14ac:dyDescent="0.25">
      <c r="A440" s="11">
        <v>439</v>
      </c>
      <c r="B440" s="30"/>
      <c r="C440" s="25" t="str">
        <f t="shared" si="48"/>
        <v/>
      </c>
      <c r="D440" s="25" t="str">
        <f t="shared" si="52"/>
        <v/>
      </c>
      <c r="E440" s="11" t="str">
        <f>IF('Prax Math 5733'!B440="","",IF('Prax Math 5733'!D440&lt;'ACT M to SAT M'!$A$2,'ACT M to SAT M'!$B$2,IF('Prax Math 5733'!D440&gt;'ACT M to SAT M'!A$28,'ACT M to SAT M'!B$28,VLOOKUP(D440,'ACT M to SAT M'!A:B,2,FALSE))))</f>
        <v/>
      </c>
      <c r="F440" s="11" t="str">
        <f t="shared" si="49"/>
        <v/>
      </c>
      <c r="G440" s="11" t="str">
        <f t="shared" si="53"/>
        <v/>
      </c>
      <c r="H440" s="11" t="str">
        <f t="shared" si="50"/>
        <v/>
      </c>
      <c r="I440" s="11" t="str">
        <f t="shared" si="54"/>
        <v/>
      </c>
      <c r="J440" s="11" t="str">
        <f t="shared" si="51"/>
        <v/>
      </c>
      <c r="K440" s="11" t="str">
        <f t="shared" si="55"/>
        <v/>
      </c>
      <c r="L440" s="11" t="str">
        <f>IF('Prax Math 5733'!B440="","",'SAT M to CBEST M'!$A$2+'SAT M to CBEST M'!$B$2*E440)</f>
        <v/>
      </c>
      <c r="M440" s="11" t="str">
        <f>IF('Prax Math 5733'!B440="","", IF(L440&lt;20, 20, IF(L440&gt;80, 80, L440)))</f>
        <v/>
      </c>
    </row>
    <row r="441" spans="1:13" x14ac:dyDescent="0.25">
      <c r="A441" s="11">
        <v>440</v>
      </c>
      <c r="B441" s="30"/>
      <c r="C441" s="25" t="str">
        <f t="shared" si="48"/>
        <v/>
      </c>
      <c r="D441" s="25" t="str">
        <f t="shared" si="52"/>
        <v/>
      </c>
      <c r="E441" s="11" t="str">
        <f>IF('Prax Math 5733'!B441="","",IF('Prax Math 5733'!D441&lt;'ACT M to SAT M'!$A$2,'ACT M to SAT M'!$B$2,IF('Prax Math 5733'!D441&gt;'ACT M to SAT M'!A$28,'ACT M to SAT M'!B$28,VLOOKUP(D441,'ACT M to SAT M'!A:B,2,FALSE))))</f>
        <v/>
      </c>
      <c r="F441" s="11" t="str">
        <f t="shared" si="49"/>
        <v/>
      </c>
      <c r="G441" s="11" t="str">
        <f t="shared" si="53"/>
        <v/>
      </c>
      <c r="H441" s="11" t="str">
        <f t="shared" si="50"/>
        <v/>
      </c>
      <c r="I441" s="11" t="str">
        <f t="shared" si="54"/>
        <v/>
      </c>
      <c r="J441" s="11" t="str">
        <f t="shared" si="51"/>
        <v/>
      </c>
      <c r="K441" s="11" t="str">
        <f t="shared" si="55"/>
        <v/>
      </c>
      <c r="L441" s="11" t="str">
        <f>IF('Prax Math 5733'!B441="","",'SAT M to CBEST M'!$A$2+'SAT M to CBEST M'!$B$2*E441)</f>
        <v/>
      </c>
      <c r="M441" s="11" t="str">
        <f>IF('Prax Math 5733'!B441="","", IF(L441&lt;20, 20, IF(L441&gt;80, 80, L441)))</f>
        <v/>
      </c>
    </row>
    <row r="442" spans="1:13" x14ac:dyDescent="0.25">
      <c r="A442" s="11">
        <v>441</v>
      </c>
      <c r="B442" s="30"/>
      <c r="C442" s="25" t="str">
        <f t="shared" si="48"/>
        <v/>
      </c>
      <c r="D442" s="25" t="str">
        <f t="shared" si="52"/>
        <v/>
      </c>
      <c r="E442" s="11" t="str">
        <f>IF('Prax Math 5733'!B442="","",IF('Prax Math 5733'!D442&lt;'ACT M to SAT M'!$A$2,'ACT M to SAT M'!$B$2,IF('Prax Math 5733'!D442&gt;'ACT M to SAT M'!A$28,'ACT M to SAT M'!B$28,VLOOKUP(D442,'ACT M to SAT M'!A:B,2,FALSE))))</f>
        <v/>
      </c>
      <c r="F442" s="11" t="str">
        <f t="shared" si="49"/>
        <v/>
      </c>
      <c r="G442" s="11" t="str">
        <f t="shared" si="53"/>
        <v/>
      </c>
      <c r="H442" s="11" t="str">
        <f t="shared" si="50"/>
        <v/>
      </c>
      <c r="I442" s="11" t="str">
        <f t="shared" si="54"/>
        <v/>
      </c>
      <c r="J442" s="11" t="str">
        <f t="shared" si="51"/>
        <v/>
      </c>
      <c r="K442" s="11" t="str">
        <f t="shared" si="55"/>
        <v/>
      </c>
      <c r="L442" s="11" t="str">
        <f>IF('Prax Math 5733'!B442="","",'SAT M to CBEST M'!$A$2+'SAT M to CBEST M'!$B$2*E442)</f>
        <v/>
      </c>
      <c r="M442" s="11" t="str">
        <f>IF('Prax Math 5733'!B442="","", IF(L442&lt;20, 20, IF(L442&gt;80, 80, L442)))</f>
        <v/>
      </c>
    </row>
    <row r="443" spans="1:13" x14ac:dyDescent="0.25">
      <c r="A443" s="11">
        <v>442</v>
      </c>
      <c r="B443" s="30"/>
      <c r="C443" s="25" t="str">
        <f t="shared" si="48"/>
        <v/>
      </c>
      <c r="D443" s="25" t="str">
        <f t="shared" si="52"/>
        <v/>
      </c>
      <c r="E443" s="11" t="str">
        <f>IF('Prax Math 5733'!B443="","",IF('Prax Math 5733'!D443&lt;'ACT M to SAT M'!$A$2,'ACT M to SAT M'!$B$2,IF('Prax Math 5733'!D443&gt;'ACT M to SAT M'!A$28,'ACT M to SAT M'!B$28,VLOOKUP(D443,'ACT M to SAT M'!A:B,2,FALSE))))</f>
        <v/>
      </c>
      <c r="F443" s="11" t="str">
        <f t="shared" si="49"/>
        <v/>
      </c>
      <c r="G443" s="11" t="str">
        <f t="shared" si="53"/>
        <v/>
      </c>
      <c r="H443" s="11" t="str">
        <f t="shared" si="50"/>
        <v/>
      </c>
      <c r="I443" s="11" t="str">
        <f t="shared" si="54"/>
        <v/>
      </c>
      <c r="J443" s="11" t="str">
        <f t="shared" si="51"/>
        <v/>
      </c>
      <c r="K443" s="11" t="str">
        <f t="shared" si="55"/>
        <v/>
      </c>
      <c r="L443" s="11" t="str">
        <f>IF('Prax Math 5733'!B443="","",'SAT M to CBEST M'!$A$2+'SAT M to CBEST M'!$B$2*E443)</f>
        <v/>
      </c>
      <c r="M443" s="11" t="str">
        <f>IF('Prax Math 5733'!B443="","", IF(L443&lt;20, 20, IF(L443&gt;80, 80, L443)))</f>
        <v/>
      </c>
    </row>
    <row r="444" spans="1:13" x14ac:dyDescent="0.25">
      <c r="A444" s="11">
        <v>443</v>
      </c>
      <c r="B444" s="30"/>
      <c r="C444" s="25" t="str">
        <f t="shared" si="48"/>
        <v/>
      </c>
      <c r="D444" s="25" t="str">
        <f t="shared" si="52"/>
        <v/>
      </c>
      <c r="E444" s="11" t="str">
        <f>IF('Prax Math 5733'!B444="","",IF('Prax Math 5733'!D444&lt;'ACT M to SAT M'!$A$2,'ACT M to SAT M'!$B$2,IF('Prax Math 5733'!D444&gt;'ACT M to SAT M'!A$28,'ACT M to SAT M'!B$28,VLOOKUP(D444,'ACT M to SAT M'!A:B,2,FALSE))))</f>
        <v/>
      </c>
      <c r="F444" s="11" t="str">
        <f t="shared" si="49"/>
        <v/>
      </c>
      <c r="G444" s="11" t="str">
        <f t="shared" si="53"/>
        <v/>
      </c>
      <c r="H444" s="11" t="str">
        <f t="shared" si="50"/>
        <v/>
      </c>
      <c r="I444" s="11" t="str">
        <f t="shared" si="54"/>
        <v/>
      </c>
      <c r="J444" s="11" t="str">
        <f t="shared" si="51"/>
        <v/>
      </c>
      <c r="K444" s="11" t="str">
        <f t="shared" si="55"/>
        <v/>
      </c>
      <c r="L444" s="11" t="str">
        <f>IF('Prax Math 5733'!B444="","",'SAT M to CBEST M'!$A$2+'SAT M to CBEST M'!$B$2*E444)</f>
        <v/>
      </c>
      <c r="M444" s="11" t="str">
        <f>IF('Prax Math 5733'!B444="","", IF(L444&lt;20, 20, IF(L444&gt;80, 80, L444)))</f>
        <v/>
      </c>
    </row>
    <row r="445" spans="1:13" x14ac:dyDescent="0.25">
      <c r="A445" s="11">
        <v>444</v>
      </c>
      <c r="B445" s="30"/>
      <c r="C445" s="25" t="str">
        <f t="shared" si="48"/>
        <v/>
      </c>
      <c r="D445" s="25" t="str">
        <f t="shared" si="52"/>
        <v/>
      </c>
      <c r="E445" s="11" t="str">
        <f>IF('Prax Math 5733'!B445="","",IF('Prax Math 5733'!D445&lt;'ACT M to SAT M'!$A$2,'ACT M to SAT M'!$B$2,IF('Prax Math 5733'!D445&gt;'ACT M to SAT M'!A$28,'ACT M to SAT M'!B$28,VLOOKUP(D445,'ACT M to SAT M'!A:B,2,FALSE))))</f>
        <v/>
      </c>
      <c r="F445" s="11" t="str">
        <f t="shared" si="49"/>
        <v/>
      </c>
      <c r="G445" s="11" t="str">
        <f t="shared" si="53"/>
        <v/>
      </c>
      <c r="H445" s="11" t="str">
        <f t="shared" si="50"/>
        <v/>
      </c>
      <c r="I445" s="11" t="str">
        <f t="shared" si="54"/>
        <v/>
      </c>
      <c r="J445" s="11" t="str">
        <f t="shared" si="51"/>
        <v/>
      </c>
      <c r="K445" s="11" t="str">
        <f t="shared" si="55"/>
        <v/>
      </c>
      <c r="L445" s="11" t="str">
        <f>IF('Prax Math 5733'!B445="","",'SAT M to CBEST M'!$A$2+'SAT M to CBEST M'!$B$2*E445)</f>
        <v/>
      </c>
      <c r="M445" s="11" t="str">
        <f>IF('Prax Math 5733'!B445="","", IF(L445&lt;20, 20, IF(L445&gt;80, 80, L445)))</f>
        <v/>
      </c>
    </row>
    <row r="446" spans="1:13" x14ac:dyDescent="0.25">
      <c r="A446" s="11">
        <v>445</v>
      </c>
      <c r="B446" s="30"/>
      <c r="C446" s="25" t="str">
        <f t="shared" si="48"/>
        <v/>
      </c>
      <c r="D446" s="25" t="str">
        <f t="shared" si="52"/>
        <v/>
      </c>
      <c r="E446" s="11" t="str">
        <f>IF('Prax Math 5733'!B446="","",IF('Prax Math 5733'!D446&lt;'ACT M to SAT M'!$A$2,'ACT M to SAT M'!$B$2,IF('Prax Math 5733'!D446&gt;'ACT M to SAT M'!A$28,'ACT M to SAT M'!B$28,VLOOKUP(D446,'ACT M to SAT M'!A:B,2,FALSE))))</f>
        <v/>
      </c>
      <c r="F446" s="11" t="str">
        <f t="shared" si="49"/>
        <v/>
      </c>
      <c r="G446" s="11" t="str">
        <f t="shared" si="53"/>
        <v/>
      </c>
      <c r="H446" s="11" t="str">
        <f t="shared" si="50"/>
        <v/>
      </c>
      <c r="I446" s="11" t="str">
        <f t="shared" si="54"/>
        <v/>
      </c>
      <c r="J446" s="11" t="str">
        <f t="shared" si="51"/>
        <v/>
      </c>
      <c r="K446" s="11" t="str">
        <f t="shared" si="55"/>
        <v/>
      </c>
      <c r="L446" s="11" t="str">
        <f>IF('Prax Math 5733'!B446="","",'SAT M to CBEST M'!$A$2+'SAT M to CBEST M'!$B$2*E446)</f>
        <v/>
      </c>
      <c r="M446" s="11" t="str">
        <f>IF('Prax Math 5733'!B446="","", IF(L446&lt;20, 20, IF(L446&gt;80, 80, L446)))</f>
        <v/>
      </c>
    </row>
    <row r="447" spans="1:13" x14ac:dyDescent="0.25">
      <c r="A447" s="11">
        <v>446</v>
      </c>
      <c r="B447" s="30"/>
      <c r="C447" s="25" t="str">
        <f t="shared" si="48"/>
        <v/>
      </c>
      <c r="D447" s="25" t="str">
        <f t="shared" si="52"/>
        <v/>
      </c>
      <c r="E447" s="11" t="str">
        <f>IF('Prax Math 5733'!B447="","",IF('Prax Math 5733'!D447&lt;'ACT M to SAT M'!$A$2,'ACT M to SAT M'!$B$2,IF('Prax Math 5733'!D447&gt;'ACT M to SAT M'!A$28,'ACT M to SAT M'!B$28,VLOOKUP(D447,'ACT M to SAT M'!A:B,2,FALSE))))</f>
        <v/>
      </c>
      <c r="F447" s="11" t="str">
        <f t="shared" si="49"/>
        <v/>
      </c>
      <c r="G447" s="11" t="str">
        <f t="shared" si="53"/>
        <v/>
      </c>
      <c r="H447" s="11" t="str">
        <f t="shared" si="50"/>
        <v/>
      </c>
      <c r="I447" s="11" t="str">
        <f t="shared" si="54"/>
        <v/>
      </c>
      <c r="J447" s="11" t="str">
        <f t="shared" si="51"/>
        <v/>
      </c>
      <c r="K447" s="11" t="str">
        <f t="shared" si="55"/>
        <v/>
      </c>
      <c r="L447" s="11" t="str">
        <f>IF('Prax Math 5733'!B447="","",'SAT M to CBEST M'!$A$2+'SAT M to CBEST M'!$B$2*E447)</f>
        <v/>
      </c>
      <c r="M447" s="11" t="str">
        <f>IF('Prax Math 5733'!B447="","", IF(L447&lt;20, 20, IF(L447&gt;80, 80, L447)))</f>
        <v/>
      </c>
    </row>
    <row r="448" spans="1:13" x14ac:dyDescent="0.25">
      <c r="A448" s="11">
        <v>447</v>
      </c>
      <c r="B448" s="30"/>
      <c r="C448" s="25" t="str">
        <f t="shared" si="48"/>
        <v/>
      </c>
      <c r="D448" s="25" t="str">
        <f t="shared" si="52"/>
        <v/>
      </c>
      <c r="E448" s="11" t="str">
        <f>IF('Prax Math 5733'!B448="","",IF('Prax Math 5733'!D448&lt;'ACT M to SAT M'!$A$2,'ACT M to SAT M'!$B$2,IF('Prax Math 5733'!D448&gt;'ACT M to SAT M'!A$28,'ACT M to SAT M'!B$28,VLOOKUP(D448,'ACT M to SAT M'!A:B,2,FALSE))))</f>
        <v/>
      </c>
      <c r="F448" s="11" t="str">
        <f t="shared" si="49"/>
        <v/>
      </c>
      <c r="G448" s="11" t="str">
        <f t="shared" si="53"/>
        <v/>
      </c>
      <c r="H448" s="11" t="str">
        <f t="shared" si="50"/>
        <v/>
      </c>
      <c r="I448" s="11" t="str">
        <f t="shared" si="54"/>
        <v/>
      </c>
      <c r="J448" s="11" t="str">
        <f t="shared" si="51"/>
        <v/>
      </c>
      <c r="K448" s="11" t="str">
        <f t="shared" si="55"/>
        <v/>
      </c>
      <c r="L448" s="11" t="str">
        <f>IF('Prax Math 5733'!B448="","",'SAT M to CBEST M'!$A$2+'SAT M to CBEST M'!$B$2*E448)</f>
        <v/>
      </c>
      <c r="M448" s="11" t="str">
        <f>IF('Prax Math 5733'!B448="","", IF(L448&lt;20, 20, IF(L448&gt;80, 80, L448)))</f>
        <v/>
      </c>
    </row>
    <row r="449" spans="1:13" x14ac:dyDescent="0.25">
      <c r="A449" s="11">
        <v>448</v>
      </c>
      <c r="B449" s="30"/>
      <c r="C449" s="25" t="str">
        <f t="shared" si="48"/>
        <v/>
      </c>
      <c r="D449" s="25" t="str">
        <f t="shared" si="52"/>
        <v/>
      </c>
      <c r="E449" s="11" t="str">
        <f>IF('Prax Math 5733'!B449="","",IF('Prax Math 5733'!D449&lt;'ACT M to SAT M'!$A$2,'ACT M to SAT M'!$B$2,IF('Prax Math 5733'!D449&gt;'ACT M to SAT M'!A$28,'ACT M to SAT M'!B$28,VLOOKUP(D449,'ACT M to SAT M'!A:B,2,FALSE))))</f>
        <v/>
      </c>
      <c r="F449" s="11" t="str">
        <f t="shared" si="49"/>
        <v/>
      </c>
      <c r="G449" s="11" t="str">
        <f t="shared" si="53"/>
        <v/>
      </c>
      <c r="H449" s="11" t="str">
        <f t="shared" si="50"/>
        <v/>
      </c>
      <c r="I449" s="11" t="str">
        <f t="shared" si="54"/>
        <v/>
      </c>
      <c r="J449" s="11" t="str">
        <f t="shared" si="51"/>
        <v/>
      </c>
      <c r="K449" s="11" t="str">
        <f t="shared" si="55"/>
        <v/>
      </c>
      <c r="L449" s="11" t="str">
        <f>IF('Prax Math 5733'!B449="","",'SAT M to CBEST M'!$A$2+'SAT M to CBEST M'!$B$2*E449)</f>
        <v/>
      </c>
      <c r="M449" s="11" t="str">
        <f>IF('Prax Math 5733'!B449="","", IF(L449&lt;20, 20, IF(L449&gt;80, 80, L449)))</f>
        <v/>
      </c>
    </row>
    <row r="450" spans="1:13" x14ac:dyDescent="0.25">
      <c r="A450" s="11">
        <v>449</v>
      </c>
      <c r="B450" s="30"/>
      <c r="C450" s="25" t="str">
        <f t="shared" ref="C450:C513" si="56">IF(B450="","", interceptPCM5733toACTM + slopePCM5733toACTM*B450)</f>
        <v/>
      </c>
      <c r="D450" s="25" t="str">
        <f t="shared" si="52"/>
        <v/>
      </c>
      <c r="E450" s="11" t="str">
        <f>IF('Prax Math 5733'!B450="","",IF('Prax Math 5733'!D450&lt;'ACT M to SAT M'!$A$2,'ACT M to SAT M'!$B$2,IF('Prax Math 5733'!D450&gt;'ACT M to SAT M'!A$28,'ACT M to SAT M'!B$28,VLOOKUP(D450,'ACT M to SAT M'!A:B,2,FALSE))))</f>
        <v/>
      </c>
      <c r="F450" s="11" t="str">
        <f t="shared" ref="F450:F513" si="57">IF(B450="","",IF(D450&gt;=17, upperinterceptACTMtoPAAM201+D450*upperslopeACTMtoPAAM201, lowerinterceptACTMtoPAAM201+D450*lowerslopeACTMtoPAAM201))</f>
        <v/>
      </c>
      <c r="G450" s="11" t="str">
        <f t="shared" si="53"/>
        <v/>
      </c>
      <c r="H450" s="11" t="str">
        <f t="shared" ref="H450:H513" si="58">IF(B450="","",interceptACTMtoPCM5732+slopeACTMtoPCM5732*D450)</f>
        <v/>
      </c>
      <c r="I450" s="11" t="str">
        <f t="shared" si="54"/>
        <v/>
      </c>
      <c r="J450" s="11" t="str">
        <f t="shared" ref="J450:J513" si="59">IF(B450="","",IF(D450&gt;=16, upperinterceptACTMtoPAAM211+D450*upperslopeACTMtoPAAM211, lowerinterceptACTMtoPAAM211+D450*lowerslopeACTMtoPAAM211))</f>
        <v/>
      </c>
      <c r="K450" s="11" t="str">
        <f t="shared" si="55"/>
        <v/>
      </c>
      <c r="L450" s="11" t="str">
        <f>IF('Prax Math 5733'!B450="","",'SAT M to CBEST M'!$A$2+'SAT M to CBEST M'!$B$2*E450)</f>
        <v/>
      </c>
      <c r="M450" s="11" t="str">
        <f>IF('Prax Math 5733'!B450="","", IF(L450&lt;20, 20, IF(L450&gt;80, 80, L450)))</f>
        <v/>
      </c>
    </row>
    <row r="451" spans="1:13" x14ac:dyDescent="0.25">
      <c r="A451" s="11">
        <v>450</v>
      </c>
      <c r="B451" s="30"/>
      <c r="C451" s="25" t="str">
        <f t="shared" si="56"/>
        <v/>
      </c>
      <c r="D451" s="25" t="str">
        <f t="shared" ref="D451:D514" si="60">IF(B451="","",IF(C451&lt;1,1,IF(C451&gt;36,36,ROUND(C451,0))))</f>
        <v/>
      </c>
      <c r="E451" s="11" t="str">
        <f>IF('Prax Math 5733'!B451="","",IF('Prax Math 5733'!D451&lt;'ACT M to SAT M'!$A$2,'ACT M to SAT M'!$B$2,IF('Prax Math 5733'!D451&gt;'ACT M to SAT M'!A$28,'ACT M to SAT M'!B$28,VLOOKUP(D451,'ACT M to SAT M'!A:B,2,FALSE))))</f>
        <v/>
      </c>
      <c r="F451" s="11" t="str">
        <f t="shared" si="57"/>
        <v/>
      </c>
      <c r="G451" s="11" t="str">
        <f t="shared" ref="G451:G514" si="61">IF(B451="","", IF(F451&lt;100, 100, IF(F451&gt;300, 300, F451)))</f>
        <v/>
      </c>
      <c r="H451" s="11" t="str">
        <f t="shared" si="58"/>
        <v/>
      </c>
      <c r="I451" s="11" t="str">
        <f t="shared" ref="I451:I514" si="62">IF(B451="","", IF(H451&lt;100, 100, IF(H451&gt;200, 200, H451)))</f>
        <v/>
      </c>
      <c r="J451" s="11" t="str">
        <f t="shared" si="59"/>
        <v/>
      </c>
      <c r="K451" s="11" t="str">
        <f t="shared" ref="K451:K514" si="63">IF(B451="","", IF(J451&lt;100, 100, IF(J451&gt;300, 300, J451)))</f>
        <v/>
      </c>
      <c r="L451" s="11" t="str">
        <f>IF('Prax Math 5733'!B451="","",'SAT M to CBEST M'!$A$2+'SAT M to CBEST M'!$B$2*E451)</f>
        <v/>
      </c>
      <c r="M451" s="11" t="str">
        <f>IF('Prax Math 5733'!B451="","", IF(L451&lt;20, 20, IF(L451&gt;80, 80, L451)))</f>
        <v/>
      </c>
    </row>
    <row r="452" spans="1:13" x14ac:dyDescent="0.25">
      <c r="A452" s="11">
        <v>451</v>
      </c>
      <c r="B452" s="30"/>
      <c r="C452" s="25" t="str">
        <f t="shared" si="56"/>
        <v/>
      </c>
      <c r="D452" s="25" t="str">
        <f t="shared" si="60"/>
        <v/>
      </c>
      <c r="E452" s="11" t="str">
        <f>IF('Prax Math 5733'!B452="","",IF('Prax Math 5733'!D452&lt;'ACT M to SAT M'!$A$2,'ACT M to SAT M'!$B$2,IF('Prax Math 5733'!D452&gt;'ACT M to SAT M'!A$28,'ACT M to SAT M'!B$28,VLOOKUP(D452,'ACT M to SAT M'!A:B,2,FALSE))))</f>
        <v/>
      </c>
      <c r="F452" s="11" t="str">
        <f t="shared" si="57"/>
        <v/>
      </c>
      <c r="G452" s="11" t="str">
        <f t="shared" si="61"/>
        <v/>
      </c>
      <c r="H452" s="11" t="str">
        <f t="shared" si="58"/>
        <v/>
      </c>
      <c r="I452" s="11" t="str">
        <f t="shared" si="62"/>
        <v/>
      </c>
      <c r="J452" s="11" t="str">
        <f t="shared" si="59"/>
        <v/>
      </c>
      <c r="K452" s="11" t="str">
        <f t="shared" si="63"/>
        <v/>
      </c>
      <c r="L452" s="11" t="str">
        <f>IF('Prax Math 5733'!B452="","",'SAT M to CBEST M'!$A$2+'SAT M to CBEST M'!$B$2*E452)</f>
        <v/>
      </c>
      <c r="M452" s="11" t="str">
        <f>IF('Prax Math 5733'!B452="","", IF(L452&lt;20, 20, IF(L452&gt;80, 80, L452)))</f>
        <v/>
      </c>
    </row>
    <row r="453" spans="1:13" x14ac:dyDescent="0.25">
      <c r="A453" s="11">
        <v>452</v>
      </c>
      <c r="B453" s="30"/>
      <c r="C453" s="25" t="str">
        <f t="shared" si="56"/>
        <v/>
      </c>
      <c r="D453" s="25" t="str">
        <f t="shared" si="60"/>
        <v/>
      </c>
      <c r="E453" s="11" t="str">
        <f>IF('Prax Math 5733'!B453="","",IF('Prax Math 5733'!D453&lt;'ACT M to SAT M'!$A$2,'ACT M to SAT M'!$B$2,IF('Prax Math 5733'!D453&gt;'ACT M to SAT M'!A$28,'ACT M to SAT M'!B$28,VLOOKUP(D453,'ACT M to SAT M'!A:B,2,FALSE))))</f>
        <v/>
      </c>
      <c r="F453" s="11" t="str">
        <f t="shared" si="57"/>
        <v/>
      </c>
      <c r="G453" s="11" t="str">
        <f t="shared" si="61"/>
        <v/>
      </c>
      <c r="H453" s="11" t="str">
        <f t="shared" si="58"/>
        <v/>
      </c>
      <c r="I453" s="11" t="str">
        <f t="shared" si="62"/>
        <v/>
      </c>
      <c r="J453" s="11" t="str">
        <f t="shared" si="59"/>
        <v/>
      </c>
      <c r="K453" s="11" t="str">
        <f t="shared" si="63"/>
        <v/>
      </c>
      <c r="L453" s="11" t="str">
        <f>IF('Prax Math 5733'!B453="","",'SAT M to CBEST M'!$A$2+'SAT M to CBEST M'!$B$2*E453)</f>
        <v/>
      </c>
      <c r="M453" s="11" t="str">
        <f>IF('Prax Math 5733'!B453="","", IF(L453&lt;20, 20, IF(L453&gt;80, 80, L453)))</f>
        <v/>
      </c>
    </row>
    <row r="454" spans="1:13" x14ac:dyDescent="0.25">
      <c r="A454" s="11">
        <v>453</v>
      </c>
      <c r="B454" s="30"/>
      <c r="C454" s="25" t="str">
        <f t="shared" si="56"/>
        <v/>
      </c>
      <c r="D454" s="25" t="str">
        <f t="shared" si="60"/>
        <v/>
      </c>
      <c r="E454" s="11" t="str">
        <f>IF('Prax Math 5733'!B454="","",IF('Prax Math 5733'!D454&lt;'ACT M to SAT M'!$A$2,'ACT M to SAT M'!$B$2,IF('Prax Math 5733'!D454&gt;'ACT M to SAT M'!A$28,'ACT M to SAT M'!B$28,VLOOKUP(D454,'ACT M to SAT M'!A:B,2,FALSE))))</f>
        <v/>
      </c>
      <c r="F454" s="11" t="str">
        <f t="shared" si="57"/>
        <v/>
      </c>
      <c r="G454" s="11" t="str">
        <f t="shared" si="61"/>
        <v/>
      </c>
      <c r="H454" s="11" t="str">
        <f t="shared" si="58"/>
        <v/>
      </c>
      <c r="I454" s="11" t="str">
        <f t="shared" si="62"/>
        <v/>
      </c>
      <c r="J454" s="11" t="str">
        <f t="shared" si="59"/>
        <v/>
      </c>
      <c r="K454" s="11" t="str">
        <f t="shared" si="63"/>
        <v/>
      </c>
      <c r="L454" s="11" t="str">
        <f>IF('Prax Math 5733'!B454="","",'SAT M to CBEST M'!$A$2+'SAT M to CBEST M'!$B$2*E454)</f>
        <v/>
      </c>
      <c r="M454" s="11" t="str">
        <f>IF('Prax Math 5733'!B454="","", IF(L454&lt;20, 20, IF(L454&gt;80, 80, L454)))</f>
        <v/>
      </c>
    </row>
    <row r="455" spans="1:13" x14ac:dyDescent="0.25">
      <c r="A455" s="11">
        <v>454</v>
      </c>
      <c r="B455" s="30"/>
      <c r="C455" s="25" t="str">
        <f t="shared" si="56"/>
        <v/>
      </c>
      <c r="D455" s="25" t="str">
        <f t="shared" si="60"/>
        <v/>
      </c>
      <c r="E455" s="11" t="str">
        <f>IF('Prax Math 5733'!B455="","",IF('Prax Math 5733'!D455&lt;'ACT M to SAT M'!$A$2,'ACT M to SAT M'!$B$2,IF('Prax Math 5733'!D455&gt;'ACT M to SAT M'!A$28,'ACT M to SAT M'!B$28,VLOOKUP(D455,'ACT M to SAT M'!A:B,2,FALSE))))</f>
        <v/>
      </c>
      <c r="F455" s="11" t="str">
        <f t="shared" si="57"/>
        <v/>
      </c>
      <c r="G455" s="11" t="str">
        <f t="shared" si="61"/>
        <v/>
      </c>
      <c r="H455" s="11" t="str">
        <f t="shared" si="58"/>
        <v/>
      </c>
      <c r="I455" s="11" t="str">
        <f t="shared" si="62"/>
        <v/>
      </c>
      <c r="J455" s="11" t="str">
        <f t="shared" si="59"/>
        <v/>
      </c>
      <c r="K455" s="11" t="str">
        <f t="shared" si="63"/>
        <v/>
      </c>
      <c r="L455" s="11" t="str">
        <f>IF('Prax Math 5733'!B455="","",'SAT M to CBEST M'!$A$2+'SAT M to CBEST M'!$B$2*E455)</f>
        <v/>
      </c>
      <c r="M455" s="11" t="str">
        <f>IF('Prax Math 5733'!B455="","", IF(L455&lt;20, 20, IF(L455&gt;80, 80, L455)))</f>
        <v/>
      </c>
    </row>
    <row r="456" spans="1:13" x14ac:dyDescent="0.25">
      <c r="A456" s="11">
        <v>455</v>
      </c>
      <c r="B456" s="30"/>
      <c r="C456" s="25" t="str">
        <f t="shared" si="56"/>
        <v/>
      </c>
      <c r="D456" s="25" t="str">
        <f t="shared" si="60"/>
        <v/>
      </c>
      <c r="E456" s="11" t="str">
        <f>IF('Prax Math 5733'!B456="","",IF('Prax Math 5733'!D456&lt;'ACT M to SAT M'!$A$2,'ACT M to SAT M'!$B$2,IF('Prax Math 5733'!D456&gt;'ACT M to SAT M'!A$28,'ACT M to SAT M'!B$28,VLOOKUP(D456,'ACT M to SAT M'!A:B,2,FALSE))))</f>
        <v/>
      </c>
      <c r="F456" s="11" t="str">
        <f t="shared" si="57"/>
        <v/>
      </c>
      <c r="G456" s="11" t="str">
        <f t="shared" si="61"/>
        <v/>
      </c>
      <c r="H456" s="11" t="str">
        <f t="shared" si="58"/>
        <v/>
      </c>
      <c r="I456" s="11" t="str">
        <f t="shared" si="62"/>
        <v/>
      </c>
      <c r="J456" s="11" t="str">
        <f t="shared" si="59"/>
        <v/>
      </c>
      <c r="K456" s="11" t="str">
        <f t="shared" si="63"/>
        <v/>
      </c>
      <c r="L456" s="11" t="str">
        <f>IF('Prax Math 5733'!B456="","",'SAT M to CBEST M'!$A$2+'SAT M to CBEST M'!$B$2*E456)</f>
        <v/>
      </c>
      <c r="M456" s="11" t="str">
        <f>IF('Prax Math 5733'!B456="","", IF(L456&lt;20, 20, IF(L456&gt;80, 80, L456)))</f>
        <v/>
      </c>
    </row>
    <row r="457" spans="1:13" x14ac:dyDescent="0.25">
      <c r="A457" s="11">
        <v>456</v>
      </c>
      <c r="B457" s="30"/>
      <c r="C457" s="25" t="str">
        <f t="shared" si="56"/>
        <v/>
      </c>
      <c r="D457" s="25" t="str">
        <f t="shared" si="60"/>
        <v/>
      </c>
      <c r="E457" s="11" t="str">
        <f>IF('Prax Math 5733'!B457="","",IF('Prax Math 5733'!D457&lt;'ACT M to SAT M'!$A$2,'ACT M to SAT M'!$B$2,IF('Prax Math 5733'!D457&gt;'ACT M to SAT M'!A$28,'ACT M to SAT M'!B$28,VLOOKUP(D457,'ACT M to SAT M'!A:B,2,FALSE))))</f>
        <v/>
      </c>
      <c r="F457" s="11" t="str">
        <f t="shared" si="57"/>
        <v/>
      </c>
      <c r="G457" s="11" t="str">
        <f t="shared" si="61"/>
        <v/>
      </c>
      <c r="H457" s="11" t="str">
        <f t="shared" si="58"/>
        <v/>
      </c>
      <c r="I457" s="11" t="str">
        <f t="shared" si="62"/>
        <v/>
      </c>
      <c r="J457" s="11" t="str">
        <f t="shared" si="59"/>
        <v/>
      </c>
      <c r="K457" s="11" t="str">
        <f t="shared" si="63"/>
        <v/>
      </c>
      <c r="L457" s="11" t="str">
        <f>IF('Prax Math 5733'!B457="","",'SAT M to CBEST M'!$A$2+'SAT M to CBEST M'!$B$2*E457)</f>
        <v/>
      </c>
      <c r="M457" s="11" t="str">
        <f>IF('Prax Math 5733'!B457="","", IF(L457&lt;20, 20, IF(L457&gt;80, 80, L457)))</f>
        <v/>
      </c>
    </row>
    <row r="458" spans="1:13" x14ac:dyDescent="0.25">
      <c r="A458" s="11">
        <v>457</v>
      </c>
      <c r="B458" s="30"/>
      <c r="C458" s="25" t="str">
        <f t="shared" si="56"/>
        <v/>
      </c>
      <c r="D458" s="25" t="str">
        <f t="shared" si="60"/>
        <v/>
      </c>
      <c r="E458" s="11" t="str">
        <f>IF('Prax Math 5733'!B458="","",IF('Prax Math 5733'!D458&lt;'ACT M to SAT M'!$A$2,'ACT M to SAT M'!$B$2,IF('Prax Math 5733'!D458&gt;'ACT M to SAT M'!A$28,'ACT M to SAT M'!B$28,VLOOKUP(D458,'ACT M to SAT M'!A:B,2,FALSE))))</f>
        <v/>
      </c>
      <c r="F458" s="11" t="str">
        <f t="shared" si="57"/>
        <v/>
      </c>
      <c r="G458" s="11" t="str">
        <f t="shared" si="61"/>
        <v/>
      </c>
      <c r="H458" s="11" t="str">
        <f t="shared" si="58"/>
        <v/>
      </c>
      <c r="I458" s="11" t="str">
        <f t="shared" si="62"/>
        <v/>
      </c>
      <c r="J458" s="11" t="str">
        <f t="shared" si="59"/>
        <v/>
      </c>
      <c r="K458" s="11" t="str">
        <f t="shared" si="63"/>
        <v/>
      </c>
      <c r="L458" s="11" t="str">
        <f>IF('Prax Math 5733'!B458="","",'SAT M to CBEST M'!$A$2+'SAT M to CBEST M'!$B$2*E458)</f>
        <v/>
      </c>
      <c r="M458" s="11" t="str">
        <f>IF('Prax Math 5733'!B458="","", IF(L458&lt;20, 20, IF(L458&gt;80, 80, L458)))</f>
        <v/>
      </c>
    </row>
    <row r="459" spans="1:13" x14ac:dyDescent="0.25">
      <c r="A459" s="11">
        <v>458</v>
      </c>
      <c r="B459" s="30"/>
      <c r="C459" s="25" t="str">
        <f t="shared" si="56"/>
        <v/>
      </c>
      <c r="D459" s="25" t="str">
        <f t="shared" si="60"/>
        <v/>
      </c>
      <c r="E459" s="11" t="str">
        <f>IF('Prax Math 5733'!B459="","",IF('Prax Math 5733'!D459&lt;'ACT M to SAT M'!$A$2,'ACT M to SAT M'!$B$2,IF('Prax Math 5733'!D459&gt;'ACT M to SAT M'!A$28,'ACT M to SAT M'!B$28,VLOOKUP(D459,'ACT M to SAT M'!A:B,2,FALSE))))</f>
        <v/>
      </c>
      <c r="F459" s="11" t="str">
        <f t="shared" si="57"/>
        <v/>
      </c>
      <c r="G459" s="11" t="str">
        <f t="shared" si="61"/>
        <v/>
      </c>
      <c r="H459" s="11" t="str">
        <f t="shared" si="58"/>
        <v/>
      </c>
      <c r="I459" s="11" t="str">
        <f t="shared" si="62"/>
        <v/>
      </c>
      <c r="J459" s="11" t="str">
        <f t="shared" si="59"/>
        <v/>
      </c>
      <c r="K459" s="11" t="str">
        <f t="shared" si="63"/>
        <v/>
      </c>
      <c r="L459" s="11" t="str">
        <f>IF('Prax Math 5733'!B459="","",'SAT M to CBEST M'!$A$2+'SAT M to CBEST M'!$B$2*E459)</f>
        <v/>
      </c>
      <c r="M459" s="11" t="str">
        <f>IF('Prax Math 5733'!B459="","", IF(L459&lt;20, 20, IF(L459&gt;80, 80, L459)))</f>
        <v/>
      </c>
    </row>
    <row r="460" spans="1:13" x14ac:dyDescent="0.25">
      <c r="A460" s="11">
        <v>459</v>
      </c>
      <c r="B460" s="30"/>
      <c r="C460" s="25" t="str">
        <f t="shared" si="56"/>
        <v/>
      </c>
      <c r="D460" s="25" t="str">
        <f t="shared" si="60"/>
        <v/>
      </c>
      <c r="E460" s="11" t="str">
        <f>IF('Prax Math 5733'!B460="","",IF('Prax Math 5733'!D460&lt;'ACT M to SAT M'!$A$2,'ACT M to SAT M'!$B$2,IF('Prax Math 5733'!D460&gt;'ACT M to SAT M'!A$28,'ACT M to SAT M'!B$28,VLOOKUP(D460,'ACT M to SAT M'!A:B,2,FALSE))))</f>
        <v/>
      </c>
      <c r="F460" s="11" t="str">
        <f t="shared" si="57"/>
        <v/>
      </c>
      <c r="G460" s="11" t="str">
        <f t="shared" si="61"/>
        <v/>
      </c>
      <c r="H460" s="11" t="str">
        <f t="shared" si="58"/>
        <v/>
      </c>
      <c r="I460" s="11" t="str">
        <f t="shared" si="62"/>
        <v/>
      </c>
      <c r="J460" s="11" t="str">
        <f t="shared" si="59"/>
        <v/>
      </c>
      <c r="K460" s="11" t="str">
        <f t="shared" si="63"/>
        <v/>
      </c>
      <c r="L460" s="11" t="str">
        <f>IF('Prax Math 5733'!B460="","",'SAT M to CBEST M'!$A$2+'SAT M to CBEST M'!$B$2*E460)</f>
        <v/>
      </c>
      <c r="M460" s="11" t="str">
        <f>IF('Prax Math 5733'!B460="","", IF(L460&lt;20, 20, IF(L460&gt;80, 80, L460)))</f>
        <v/>
      </c>
    </row>
    <row r="461" spans="1:13" x14ac:dyDescent="0.25">
      <c r="A461" s="11">
        <v>460</v>
      </c>
      <c r="B461" s="30"/>
      <c r="C461" s="25" t="str">
        <f t="shared" si="56"/>
        <v/>
      </c>
      <c r="D461" s="25" t="str">
        <f t="shared" si="60"/>
        <v/>
      </c>
      <c r="E461" s="11" t="str">
        <f>IF('Prax Math 5733'!B461="","",IF('Prax Math 5733'!D461&lt;'ACT M to SAT M'!$A$2,'ACT M to SAT M'!$B$2,IF('Prax Math 5733'!D461&gt;'ACT M to SAT M'!A$28,'ACT M to SAT M'!B$28,VLOOKUP(D461,'ACT M to SAT M'!A:B,2,FALSE))))</f>
        <v/>
      </c>
      <c r="F461" s="11" t="str">
        <f t="shared" si="57"/>
        <v/>
      </c>
      <c r="G461" s="11" t="str">
        <f t="shared" si="61"/>
        <v/>
      </c>
      <c r="H461" s="11" t="str">
        <f t="shared" si="58"/>
        <v/>
      </c>
      <c r="I461" s="11" t="str">
        <f t="shared" si="62"/>
        <v/>
      </c>
      <c r="J461" s="11" t="str">
        <f t="shared" si="59"/>
        <v/>
      </c>
      <c r="K461" s="11" t="str">
        <f t="shared" si="63"/>
        <v/>
      </c>
      <c r="L461" s="11" t="str">
        <f>IF('Prax Math 5733'!B461="","",'SAT M to CBEST M'!$A$2+'SAT M to CBEST M'!$B$2*E461)</f>
        <v/>
      </c>
      <c r="M461" s="11" t="str">
        <f>IF('Prax Math 5733'!B461="","", IF(L461&lt;20, 20, IF(L461&gt;80, 80, L461)))</f>
        <v/>
      </c>
    </row>
    <row r="462" spans="1:13" x14ac:dyDescent="0.25">
      <c r="A462" s="11">
        <v>461</v>
      </c>
      <c r="B462" s="30"/>
      <c r="C462" s="25" t="str">
        <f t="shared" si="56"/>
        <v/>
      </c>
      <c r="D462" s="25" t="str">
        <f t="shared" si="60"/>
        <v/>
      </c>
      <c r="E462" s="11" t="str">
        <f>IF('Prax Math 5733'!B462="","",IF('Prax Math 5733'!D462&lt;'ACT M to SAT M'!$A$2,'ACT M to SAT M'!$B$2,IF('Prax Math 5733'!D462&gt;'ACT M to SAT M'!A$28,'ACT M to SAT M'!B$28,VLOOKUP(D462,'ACT M to SAT M'!A:B,2,FALSE))))</f>
        <v/>
      </c>
      <c r="F462" s="11" t="str">
        <f t="shared" si="57"/>
        <v/>
      </c>
      <c r="G462" s="11" t="str">
        <f t="shared" si="61"/>
        <v/>
      </c>
      <c r="H462" s="11" t="str">
        <f t="shared" si="58"/>
        <v/>
      </c>
      <c r="I462" s="11" t="str">
        <f t="shared" si="62"/>
        <v/>
      </c>
      <c r="J462" s="11" t="str">
        <f t="shared" si="59"/>
        <v/>
      </c>
      <c r="K462" s="11" t="str">
        <f t="shared" si="63"/>
        <v/>
      </c>
      <c r="L462" s="11" t="str">
        <f>IF('Prax Math 5733'!B462="","",'SAT M to CBEST M'!$A$2+'SAT M to CBEST M'!$B$2*E462)</f>
        <v/>
      </c>
      <c r="M462" s="11" t="str">
        <f>IF('Prax Math 5733'!B462="","", IF(L462&lt;20, 20, IF(L462&gt;80, 80, L462)))</f>
        <v/>
      </c>
    </row>
    <row r="463" spans="1:13" x14ac:dyDescent="0.25">
      <c r="A463" s="11">
        <v>462</v>
      </c>
      <c r="B463" s="30"/>
      <c r="C463" s="25" t="str">
        <f t="shared" si="56"/>
        <v/>
      </c>
      <c r="D463" s="25" t="str">
        <f t="shared" si="60"/>
        <v/>
      </c>
      <c r="E463" s="11" t="str">
        <f>IF('Prax Math 5733'!B463="","",IF('Prax Math 5733'!D463&lt;'ACT M to SAT M'!$A$2,'ACT M to SAT M'!$B$2,IF('Prax Math 5733'!D463&gt;'ACT M to SAT M'!A$28,'ACT M to SAT M'!B$28,VLOOKUP(D463,'ACT M to SAT M'!A:B,2,FALSE))))</f>
        <v/>
      </c>
      <c r="F463" s="11" t="str">
        <f t="shared" si="57"/>
        <v/>
      </c>
      <c r="G463" s="11" t="str">
        <f t="shared" si="61"/>
        <v/>
      </c>
      <c r="H463" s="11" t="str">
        <f t="shared" si="58"/>
        <v/>
      </c>
      <c r="I463" s="11" t="str">
        <f t="shared" si="62"/>
        <v/>
      </c>
      <c r="J463" s="11" t="str">
        <f t="shared" si="59"/>
        <v/>
      </c>
      <c r="K463" s="11" t="str">
        <f t="shared" si="63"/>
        <v/>
      </c>
      <c r="L463" s="11" t="str">
        <f>IF('Prax Math 5733'!B463="","",'SAT M to CBEST M'!$A$2+'SAT M to CBEST M'!$B$2*E463)</f>
        <v/>
      </c>
      <c r="M463" s="11" t="str">
        <f>IF('Prax Math 5733'!B463="","", IF(L463&lt;20, 20, IF(L463&gt;80, 80, L463)))</f>
        <v/>
      </c>
    </row>
    <row r="464" spans="1:13" x14ac:dyDescent="0.25">
      <c r="A464" s="11">
        <v>463</v>
      </c>
      <c r="B464" s="30"/>
      <c r="C464" s="25" t="str">
        <f t="shared" si="56"/>
        <v/>
      </c>
      <c r="D464" s="25" t="str">
        <f t="shared" si="60"/>
        <v/>
      </c>
      <c r="E464" s="11" t="str">
        <f>IF('Prax Math 5733'!B464="","",IF('Prax Math 5733'!D464&lt;'ACT M to SAT M'!$A$2,'ACT M to SAT M'!$B$2,IF('Prax Math 5733'!D464&gt;'ACT M to SAT M'!A$28,'ACT M to SAT M'!B$28,VLOOKUP(D464,'ACT M to SAT M'!A:B,2,FALSE))))</f>
        <v/>
      </c>
      <c r="F464" s="11" t="str">
        <f t="shared" si="57"/>
        <v/>
      </c>
      <c r="G464" s="11" t="str">
        <f t="shared" si="61"/>
        <v/>
      </c>
      <c r="H464" s="11" t="str">
        <f t="shared" si="58"/>
        <v/>
      </c>
      <c r="I464" s="11" t="str">
        <f t="shared" si="62"/>
        <v/>
      </c>
      <c r="J464" s="11" t="str">
        <f t="shared" si="59"/>
        <v/>
      </c>
      <c r="K464" s="11" t="str">
        <f t="shared" si="63"/>
        <v/>
      </c>
      <c r="L464" s="11" t="str">
        <f>IF('Prax Math 5733'!B464="","",'SAT M to CBEST M'!$A$2+'SAT M to CBEST M'!$B$2*E464)</f>
        <v/>
      </c>
      <c r="M464" s="11" t="str">
        <f>IF('Prax Math 5733'!B464="","", IF(L464&lt;20, 20, IF(L464&gt;80, 80, L464)))</f>
        <v/>
      </c>
    </row>
    <row r="465" spans="1:13" x14ac:dyDescent="0.25">
      <c r="A465" s="11">
        <v>464</v>
      </c>
      <c r="B465" s="30"/>
      <c r="C465" s="25" t="str">
        <f t="shared" si="56"/>
        <v/>
      </c>
      <c r="D465" s="25" t="str">
        <f t="shared" si="60"/>
        <v/>
      </c>
      <c r="E465" s="11" t="str">
        <f>IF('Prax Math 5733'!B465="","",IF('Prax Math 5733'!D465&lt;'ACT M to SAT M'!$A$2,'ACT M to SAT M'!$B$2,IF('Prax Math 5733'!D465&gt;'ACT M to SAT M'!A$28,'ACT M to SAT M'!B$28,VLOOKUP(D465,'ACT M to SAT M'!A:B,2,FALSE))))</f>
        <v/>
      </c>
      <c r="F465" s="11" t="str">
        <f t="shared" si="57"/>
        <v/>
      </c>
      <c r="G465" s="11" t="str">
        <f t="shared" si="61"/>
        <v/>
      </c>
      <c r="H465" s="11" t="str">
        <f t="shared" si="58"/>
        <v/>
      </c>
      <c r="I465" s="11" t="str">
        <f t="shared" si="62"/>
        <v/>
      </c>
      <c r="J465" s="11" t="str">
        <f t="shared" si="59"/>
        <v/>
      </c>
      <c r="K465" s="11" t="str">
        <f t="shared" si="63"/>
        <v/>
      </c>
      <c r="L465" s="11" t="str">
        <f>IF('Prax Math 5733'!B465="","",'SAT M to CBEST M'!$A$2+'SAT M to CBEST M'!$B$2*E465)</f>
        <v/>
      </c>
      <c r="M465" s="11" t="str">
        <f>IF('Prax Math 5733'!B465="","", IF(L465&lt;20, 20, IF(L465&gt;80, 80, L465)))</f>
        <v/>
      </c>
    </row>
    <row r="466" spans="1:13" x14ac:dyDescent="0.25">
      <c r="A466" s="11">
        <v>465</v>
      </c>
      <c r="B466" s="30"/>
      <c r="C466" s="25" t="str">
        <f t="shared" si="56"/>
        <v/>
      </c>
      <c r="D466" s="25" t="str">
        <f t="shared" si="60"/>
        <v/>
      </c>
      <c r="E466" s="11" t="str">
        <f>IF('Prax Math 5733'!B466="","",IF('Prax Math 5733'!D466&lt;'ACT M to SAT M'!$A$2,'ACT M to SAT M'!$B$2,IF('Prax Math 5733'!D466&gt;'ACT M to SAT M'!A$28,'ACT M to SAT M'!B$28,VLOOKUP(D466,'ACT M to SAT M'!A:B,2,FALSE))))</f>
        <v/>
      </c>
      <c r="F466" s="11" t="str">
        <f t="shared" si="57"/>
        <v/>
      </c>
      <c r="G466" s="11" t="str">
        <f t="shared" si="61"/>
        <v/>
      </c>
      <c r="H466" s="11" t="str">
        <f t="shared" si="58"/>
        <v/>
      </c>
      <c r="I466" s="11" t="str">
        <f t="shared" si="62"/>
        <v/>
      </c>
      <c r="J466" s="11" t="str">
        <f t="shared" si="59"/>
        <v/>
      </c>
      <c r="K466" s="11" t="str">
        <f t="shared" si="63"/>
        <v/>
      </c>
      <c r="L466" s="11" t="str">
        <f>IF('Prax Math 5733'!B466="","",'SAT M to CBEST M'!$A$2+'SAT M to CBEST M'!$B$2*E466)</f>
        <v/>
      </c>
      <c r="M466" s="11" t="str">
        <f>IF('Prax Math 5733'!B466="","", IF(L466&lt;20, 20, IF(L466&gt;80, 80, L466)))</f>
        <v/>
      </c>
    </row>
    <row r="467" spans="1:13" x14ac:dyDescent="0.25">
      <c r="A467" s="11">
        <v>466</v>
      </c>
      <c r="B467" s="30"/>
      <c r="C467" s="25" t="str">
        <f t="shared" si="56"/>
        <v/>
      </c>
      <c r="D467" s="25" t="str">
        <f t="shared" si="60"/>
        <v/>
      </c>
      <c r="E467" s="11" t="str">
        <f>IF('Prax Math 5733'!B467="","",IF('Prax Math 5733'!D467&lt;'ACT M to SAT M'!$A$2,'ACT M to SAT M'!$B$2,IF('Prax Math 5733'!D467&gt;'ACT M to SAT M'!A$28,'ACT M to SAT M'!B$28,VLOOKUP(D467,'ACT M to SAT M'!A:B,2,FALSE))))</f>
        <v/>
      </c>
      <c r="F467" s="11" t="str">
        <f t="shared" si="57"/>
        <v/>
      </c>
      <c r="G467" s="11" t="str">
        <f t="shared" si="61"/>
        <v/>
      </c>
      <c r="H467" s="11" t="str">
        <f t="shared" si="58"/>
        <v/>
      </c>
      <c r="I467" s="11" t="str">
        <f t="shared" si="62"/>
        <v/>
      </c>
      <c r="J467" s="11" t="str">
        <f t="shared" si="59"/>
        <v/>
      </c>
      <c r="K467" s="11" t="str">
        <f t="shared" si="63"/>
        <v/>
      </c>
      <c r="L467" s="11" t="str">
        <f>IF('Prax Math 5733'!B467="","",'SAT M to CBEST M'!$A$2+'SAT M to CBEST M'!$B$2*E467)</f>
        <v/>
      </c>
      <c r="M467" s="11" t="str">
        <f>IF('Prax Math 5733'!B467="","", IF(L467&lt;20, 20, IF(L467&gt;80, 80, L467)))</f>
        <v/>
      </c>
    </row>
    <row r="468" spans="1:13" x14ac:dyDescent="0.25">
      <c r="A468" s="11">
        <v>467</v>
      </c>
      <c r="B468" s="30"/>
      <c r="C468" s="25" t="str">
        <f t="shared" si="56"/>
        <v/>
      </c>
      <c r="D468" s="25" t="str">
        <f t="shared" si="60"/>
        <v/>
      </c>
      <c r="E468" s="11" t="str">
        <f>IF('Prax Math 5733'!B468="","",IF('Prax Math 5733'!D468&lt;'ACT M to SAT M'!$A$2,'ACT M to SAT M'!$B$2,IF('Prax Math 5733'!D468&gt;'ACT M to SAT M'!A$28,'ACT M to SAT M'!B$28,VLOOKUP(D468,'ACT M to SAT M'!A:B,2,FALSE))))</f>
        <v/>
      </c>
      <c r="F468" s="11" t="str">
        <f t="shared" si="57"/>
        <v/>
      </c>
      <c r="G468" s="11" t="str">
        <f t="shared" si="61"/>
        <v/>
      </c>
      <c r="H468" s="11" t="str">
        <f t="shared" si="58"/>
        <v/>
      </c>
      <c r="I468" s="11" t="str">
        <f t="shared" si="62"/>
        <v/>
      </c>
      <c r="J468" s="11" t="str">
        <f t="shared" si="59"/>
        <v/>
      </c>
      <c r="K468" s="11" t="str">
        <f t="shared" si="63"/>
        <v/>
      </c>
      <c r="L468" s="11" t="str">
        <f>IF('Prax Math 5733'!B468="","",'SAT M to CBEST M'!$A$2+'SAT M to CBEST M'!$B$2*E468)</f>
        <v/>
      </c>
      <c r="M468" s="11" t="str">
        <f>IF('Prax Math 5733'!B468="","", IF(L468&lt;20, 20, IF(L468&gt;80, 80, L468)))</f>
        <v/>
      </c>
    </row>
    <row r="469" spans="1:13" x14ac:dyDescent="0.25">
      <c r="A469" s="11">
        <v>468</v>
      </c>
      <c r="B469" s="30"/>
      <c r="C469" s="25" t="str">
        <f t="shared" si="56"/>
        <v/>
      </c>
      <c r="D469" s="25" t="str">
        <f t="shared" si="60"/>
        <v/>
      </c>
      <c r="E469" s="11" t="str">
        <f>IF('Prax Math 5733'!B469="","",IF('Prax Math 5733'!D469&lt;'ACT M to SAT M'!$A$2,'ACT M to SAT M'!$B$2,IF('Prax Math 5733'!D469&gt;'ACT M to SAT M'!A$28,'ACT M to SAT M'!B$28,VLOOKUP(D469,'ACT M to SAT M'!A:B,2,FALSE))))</f>
        <v/>
      </c>
      <c r="F469" s="11" t="str">
        <f t="shared" si="57"/>
        <v/>
      </c>
      <c r="G469" s="11" t="str">
        <f t="shared" si="61"/>
        <v/>
      </c>
      <c r="H469" s="11" t="str">
        <f t="shared" si="58"/>
        <v/>
      </c>
      <c r="I469" s="11" t="str">
        <f t="shared" si="62"/>
        <v/>
      </c>
      <c r="J469" s="11" t="str">
        <f t="shared" si="59"/>
        <v/>
      </c>
      <c r="K469" s="11" t="str">
        <f t="shared" si="63"/>
        <v/>
      </c>
      <c r="L469" s="11" t="str">
        <f>IF('Prax Math 5733'!B469="","",'SAT M to CBEST M'!$A$2+'SAT M to CBEST M'!$B$2*E469)</f>
        <v/>
      </c>
      <c r="M469" s="11" t="str">
        <f>IF('Prax Math 5733'!B469="","", IF(L469&lt;20, 20, IF(L469&gt;80, 80, L469)))</f>
        <v/>
      </c>
    </row>
    <row r="470" spans="1:13" x14ac:dyDescent="0.25">
      <c r="A470" s="11">
        <v>469</v>
      </c>
      <c r="B470" s="30"/>
      <c r="C470" s="25" t="str">
        <f t="shared" si="56"/>
        <v/>
      </c>
      <c r="D470" s="25" t="str">
        <f t="shared" si="60"/>
        <v/>
      </c>
      <c r="E470" s="11" t="str">
        <f>IF('Prax Math 5733'!B470="","",IF('Prax Math 5733'!D470&lt;'ACT M to SAT M'!$A$2,'ACT M to SAT M'!$B$2,IF('Prax Math 5733'!D470&gt;'ACT M to SAT M'!A$28,'ACT M to SAT M'!B$28,VLOOKUP(D470,'ACT M to SAT M'!A:B,2,FALSE))))</f>
        <v/>
      </c>
      <c r="F470" s="11" t="str">
        <f t="shared" si="57"/>
        <v/>
      </c>
      <c r="G470" s="11" t="str">
        <f t="shared" si="61"/>
        <v/>
      </c>
      <c r="H470" s="11" t="str">
        <f t="shared" si="58"/>
        <v/>
      </c>
      <c r="I470" s="11" t="str">
        <f t="shared" si="62"/>
        <v/>
      </c>
      <c r="J470" s="11" t="str">
        <f t="shared" si="59"/>
        <v/>
      </c>
      <c r="K470" s="11" t="str">
        <f t="shared" si="63"/>
        <v/>
      </c>
      <c r="L470" s="11" t="str">
        <f>IF('Prax Math 5733'!B470="","",'SAT M to CBEST M'!$A$2+'SAT M to CBEST M'!$B$2*E470)</f>
        <v/>
      </c>
      <c r="M470" s="11" t="str">
        <f>IF('Prax Math 5733'!B470="","", IF(L470&lt;20, 20, IF(L470&gt;80, 80, L470)))</f>
        <v/>
      </c>
    </row>
    <row r="471" spans="1:13" x14ac:dyDescent="0.25">
      <c r="A471" s="11">
        <v>470</v>
      </c>
      <c r="B471" s="30"/>
      <c r="C471" s="25" t="str">
        <f t="shared" si="56"/>
        <v/>
      </c>
      <c r="D471" s="25" t="str">
        <f t="shared" si="60"/>
        <v/>
      </c>
      <c r="E471" s="11" t="str">
        <f>IF('Prax Math 5733'!B471="","",IF('Prax Math 5733'!D471&lt;'ACT M to SAT M'!$A$2,'ACT M to SAT M'!$B$2,IF('Prax Math 5733'!D471&gt;'ACT M to SAT M'!A$28,'ACT M to SAT M'!B$28,VLOOKUP(D471,'ACT M to SAT M'!A:B,2,FALSE))))</f>
        <v/>
      </c>
      <c r="F471" s="11" t="str">
        <f t="shared" si="57"/>
        <v/>
      </c>
      <c r="G471" s="11" t="str">
        <f t="shared" si="61"/>
        <v/>
      </c>
      <c r="H471" s="11" t="str">
        <f t="shared" si="58"/>
        <v/>
      </c>
      <c r="I471" s="11" t="str">
        <f t="shared" si="62"/>
        <v/>
      </c>
      <c r="J471" s="11" t="str">
        <f t="shared" si="59"/>
        <v/>
      </c>
      <c r="K471" s="11" t="str">
        <f t="shared" si="63"/>
        <v/>
      </c>
      <c r="L471" s="11" t="str">
        <f>IF('Prax Math 5733'!B471="","",'SAT M to CBEST M'!$A$2+'SAT M to CBEST M'!$B$2*E471)</f>
        <v/>
      </c>
      <c r="M471" s="11" t="str">
        <f>IF('Prax Math 5733'!B471="","", IF(L471&lt;20, 20, IF(L471&gt;80, 80, L471)))</f>
        <v/>
      </c>
    </row>
    <row r="472" spans="1:13" x14ac:dyDescent="0.25">
      <c r="A472" s="11">
        <v>471</v>
      </c>
      <c r="B472" s="30"/>
      <c r="C472" s="25" t="str">
        <f t="shared" si="56"/>
        <v/>
      </c>
      <c r="D472" s="25" t="str">
        <f t="shared" si="60"/>
        <v/>
      </c>
      <c r="E472" s="11" t="str">
        <f>IF('Prax Math 5733'!B472="","",IF('Prax Math 5733'!D472&lt;'ACT M to SAT M'!$A$2,'ACT M to SAT M'!$B$2,IF('Prax Math 5733'!D472&gt;'ACT M to SAT M'!A$28,'ACT M to SAT M'!B$28,VLOOKUP(D472,'ACT M to SAT M'!A:B,2,FALSE))))</f>
        <v/>
      </c>
      <c r="F472" s="11" t="str">
        <f t="shared" si="57"/>
        <v/>
      </c>
      <c r="G472" s="11" t="str">
        <f t="shared" si="61"/>
        <v/>
      </c>
      <c r="H472" s="11" t="str">
        <f t="shared" si="58"/>
        <v/>
      </c>
      <c r="I472" s="11" t="str">
        <f t="shared" si="62"/>
        <v/>
      </c>
      <c r="J472" s="11" t="str">
        <f t="shared" si="59"/>
        <v/>
      </c>
      <c r="K472" s="11" t="str">
        <f t="shared" si="63"/>
        <v/>
      </c>
      <c r="L472" s="11" t="str">
        <f>IF('Prax Math 5733'!B472="","",'SAT M to CBEST M'!$A$2+'SAT M to CBEST M'!$B$2*E472)</f>
        <v/>
      </c>
      <c r="M472" s="11" t="str">
        <f>IF('Prax Math 5733'!B472="","", IF(L472&lt;20, 20, IF(L472&gt;80, 80, L472)))</f>
        <v/>
      </c>
    </row>
    <row r="473" spans="1:13" x14ac:dyDescent="0.25">
      <c r="A473" s="11">
        <v>472</v>
      </c>
      <c r="B473" s="30"/>
      <c r="C473" s="25" t="str">
        <f t="shared" si="56"/>
        <v/>
      </c>
      <c r="D473" s="25" t="str">
        <f t="shared" si="60"/>
        <v/>
      </c>
      <c r="E473" s="11" t="str">
        <f>IF('Prax Math 5733'!B473="","",IF('Prax Math 5733'!D473&lt;'ACT M to SAT M'!$A$2,'ACT M to SAT M'!$B$2,IF('Prax Math 5733'!D473&gt;'ACT M to SAT M'!A$28,'ACT M to SAT M'!B$28,VLOOKUP(D473,'ACT M to SAT M'!A:B,2,FALSE))))</f>
        <v/>
      </c>
      <c r="F473" s="11" t="str">
        <f t="shared" si="57"/>
        <v/>
      </c>
      <c r="G473" s="11" t="str">
        <f t="shared" si="61"/>
        <v/>
      </c>
      <c r="H473" s="11" t="str">
        <f t="shared" si="58"/>
        <v/>
      </c>
      <c r="I473" s="11" t="str">
        <f t="shared" si="62"/>
        <v/>
      </c>
      <c r="J473" s="11" t="str">
        <f t="shared" si="59"/>
        <v/>
      </c>
      <c r="K473" s="11" t="str">
        <f t="shared" si="63"/>
        <v/>
      </c>
      <c r="L473" s="11" t="str">
        <f>IF('Prax Math 5733'!B473="","",'SAT M to CBEST M'!$A$2+'SAT M to CBEST M'!$B$2*E473)</f>
        <v/>
      </c>
      <c r="M473" s="11" t="str">
        <f>IF('Prax Math 5733'!B473="","", IF(L473&lt;20, 20, IF(L473&gt;80, 80, L473)))</f>
        <v/>
      </c>
    </row>
    <row r="474" spans="1:13" x14ac:dyDescent="0.25">
      <c r="A474" s="11">
        <v>473</v>
      </c>
      <c r="B474" s="30"/>
      <c r="C474" s="25" t="str">
        <f t="shared" si="56"/>
        <v/>
      </c>
      <c r="D474" s="25" t="str">
        <f t="shared" si="60"/>
        <v/>
      </c>
      <c r="E474" s="11" t="str">
        <f>IF('Prax Math 5733'!B474="","",IF('Prax Math 5733'!D474&lt;'ACT M to SAT M'!$A$2,'ACT M to SAT M'!$B$2,IF('Prax Math 5733'!D474&gt;'ACT M to SAT M'!A$28,'ACT M to SAT M'!B$28,VLOOKUP(D474,'ACT M to SAT M'!A:B,2,FALSE))))</f>
        <v/>
      </c>
      <c r="F474" s="11" t="str">
        <f t="shared" si="57"/>
        <v/>
      </c>
      <c r="G474" s="11" t="str">
        <f t="shared" si="61"/>
        <v/>
      </c>
      <c r="H474" s="11" t="str">
        <f t="shared" si="58"/>
        <v/>
      </c>
      <c r="I474" s="11" t="str">
        <f t="shared" si="62"/>
        <v/>
      </c>
      <c r="J474" s="11" t="str">
        <f t="shared" si="59"/>
        <v/>
      </c>
      <c r="K474" s="11" t="str">
        <f t="shared" si="63"/>
        <v/>
      </c>
      <c r="L474" s="11" t="str">
        <f>IF('Prax Math 5733'!B474="","",'SAT M to CBEST M'!$A$2+'SAT M to CBEST M'!$B$2*E474)</f>
        <v/>
      </c>
      <c r="M474" s="11" t="str">
        <f>IF('Prax Math 5733'!B474="","", IF(L474&lt;20, 20, IF(L474&gt;80, 80, L474)))</f>
        <v/>
      </c>
    </row>
    <row r="475" spans="1:13" x14ac:dyDescent="0.25">
      <c r="A475" s="11">
        <v>474</v>
      </c>
      <c r="B475" s="30"/>
      <c r="C475" s="25" t="str">
        <f t="shared" si="56"/>
        <v/>
      </c>
      <c r="D475" s="25" t="str">
        <f t="shared" si="60"/>
        <v/>
      </c>
      <c r="E475" s="11" t="str">
        <f>IF('Prax Math 5733'!B475="","",IF('Prax Math 5733'!D475&lt;'ACT M to SAT M'!$A$2,'ACT M to SAT M'!$B$2,IF('Prax Math 5733'!D475&gt;'ACT M to SAT M'!A$28,'ACT M to SAT M'!B$28,VLOOKUP(D475,'ACT M to SAT M'!A:B,2,FALSE))))</f>
        <v/>
      </c>
      <c r="F475" s="11" t="str">
        <f t="shared" si="57"/>
        <v/>
      </c>
      <c r="G475" s="11" t="str">
        <f t="shared" si="61"/>
        <v/>
      </c>
      <c r="H475" s="11" t="str">
        <f t="shared" si="58"/>
        <v/>
      </c>
      <c r="I475" s="11" t="str">
        <f t="shared" si="62"/>
        <v/>
      </c>
      <c r="J475" s="11" t="str">
        <f t="shared" si="59"/>
        <v/>
      </c>
      <c r="K475" s="11" t="str">
        <f t="shared" si="63"/>
        <v/>
      </c>
      <c r="L475" s="11" t="str">
        <f>IF('Prax Math 5733'!B475="","",'SAT M to CBEST M'!$A$2+'SAT M to CBEST M'!$B$2*E475)</f>
        <v/>
      </c>
      <c r="M475" s="11" t="str">
        <f>IF('Prax Math 5733'!B475="","", IF(L475&lt;20, 20, IF(L475&gt;80, 80, L475)))</f>
        <v/>
      </c>
    </row>
    <row r="476" spans="1:13" x14ac:dyDescent="0.25">
      <c r="A476" s="11">
        <v>475</v>
      </c>
      <c r="B476" s="30"/>
      <c r="C476" s="25" t="str">
        <f t="shared" si="56"/>
        <v/>
      </c>
      <c r="D476" s="25" t="str">
        <f t="shared" si="60"/>
        <v/>
      </c>
      <c r="E476" s="11" t="str">
        <f>IF('Prax Math 5733'!B476="","",IF('Prax Math 5733'!D476&lt;'ACT M to SAT M'!$A$2,'ACT M to SAT M'!$B$2,IF('Prax Math 5733'!D476&gt;'ACT M to SAT M'!A$28,'ACT M to SAT M'!B$28,VLOOKUP(D476,'ACT M to SAT M'!A:B,2,FALSE))))</f>
        <v/>
      </c>
      <c r="F476" s="11" t="str">
        <f t="shared" si="57"/>
        <v/>
      </c>
      <c r="G476" s="11" t="str">
        <f t="shared" si="61"/>
        <v/>
      </c>
      <c r="H476" s="11" t="str">
        <f t="shared" si="58"/>
        <v/>
      </c>
      <c r="I476" s="11" t="str">
        <f t="shared" si="62"/>
        <v/>
      </c>
      <c r="J476" s="11" t="str">
        <f t="shared" si="59"/>
        <v/>
      </c>
      <c r="K476" s="11" t="str">
        <f t="shared" si="63"/>
        <v/>
      </c>
      <c r="L476" s="11" t="str">
        <f>IF('Prax Math 5733'!B476="","",'SAT M to CBEST M'!$A$2+'SAT M to CBEST M'!$B$2*E476)</f>
        <v/>
      </c>
      <c r="M476" s="11" t="str">
        <f>IF('Prax Math 5733'!B476="","", IF(L476&lt;20, 20, IF(L476&gt;80, 80, L476)))</f>
        <v/>
      </c>
    </row>
    <row r="477" spans="1:13" x14ac:dyDescent="0.25">
      <c r="A477" s="11">
        <v>476</v>
      </c>
      <c r="B477" s="30"/>
      <c r="C477" s="25" t="str">
        <f t="shared" si="56"/>
        <v/>
      </c>
      <c r="D477" s="25" t="str">
        <f t="shared" si="60"/>
        <v/>
      </c>
      <c r="E477" s="11" t="str">
        <f>IF('Prax Math 5733'!B477="","",IF('Prax Math 5733'!D477&lt;'ACT M to SAT M'!$A$2,'ACT M to SAT M'!$B$2,IF('Prax Math 5733'!D477&gt;'ACT M to SAT M'!A$28,'ACT M to SAT M'!B$28,VLOOKUP(D477,'ACT M to SAT M'!A:B,2,FALSE))))</f>
        <v/>
      </c>
      <c r="F477" s="11" t="str">
        <f t="shared" si="57"/>
        <v/>
      </c>
      <c r="G477" s="11" t="str">
        <f t="shared" si="61"/>
        <v/>
      </c>
      <c r="H477" s="11" t="str">
        <f t="shared" si="58"/>
        <v/>
      </c>
      <c r="I477" s="11" t="str">
        <f t="shared" si="62"/>
        <v/>
      </c>
      <c r="J477" s="11" t="str">
        <f t="shared" si="59"/>
        <v/>
      </c>
      <c r="K477" s="11" t="str">
        <f t="shared" si="63"/>
        <v/>
      </c>
      <c r="L477" s="11" t="str">
        <f>IF('Prax Math 5733'!B477="","",'SAT M to CBEST M'!$A$2+'SAT M to CBEST M'!$B$2*E477)</f>
        <v/>
      </c>
      <c r="M477" s="11" t="str">
        <f>IF('Prax Math 5733'!B477="","", IF(L477&lt;20, 20, IF(L477&gt;80, 80, L477)))</f>
        <v/>
      </c>
    </row>
    <row r="478" spans="1:13" x14ac:dyDescent="0.25">
      <c r="A478" s="11">
        <v>477</v>
      </c>
      <c r="B478" s="30"/>
      <c r="C478" s="25" t="str">
        <f t="shared" si="56"/>
        <v/>
      </c>
      <c r="D478" s="25" t="str">
        <f t="shared" si="60"/>
        <v/>
      </c>
      <c r="E478" s="11" t="str">
        <f>IF('Prax Math 5733'!B478="","",IF('Prax Math 5733'!D478&lt;'ACT M to SAT M'!$A$2,'ACT M to SAT M'!$B$2,IF('Prax Math 5733'!D478&gt;'ACT M to SAT M'!A$28,'ACT M to SAT M'!B$28,VLOOKUP(D478,'ACT M to SAT M'!A:B,2,FALSE))))</f>
        <v/>
      </c>
      <c r="F478" s="11" t="str">
        <f t="shared" si="57"/>
        <v/>
      </c>
      <c r="G478" s="11" t="str">
        <f t="shared" si="61"/>
        <v/>
      </c>
      <c r="H478" s="11" t="str">
        <f t="shared" si="58"/>
        <v/>
      </c>
      <c r="I478" s="11" t="str">
        <f t="shared" si="62"/>
        <v/>
      </c>
      <c r="J478" s="11" t="str">
        <f t="shared" si="59"/>
        <v/>
      </c>
      <c r="K478" s="11" t="str">
        <f t="shared" si="63"/>
        <v/>
      </c>
      <c r="L478" s="11" t="str">
        <f>IF('Prax Math 5733'!B478="","",'SAT M to CBEST M'!$A$2+'SAT M to CBEST M'!$B$2*E478)</f>
        <v/>
      </c>
      <c r="M478" s="11" t="str">
        <f>IF('Prax Math 5733'!B478="","", IF(L478&lt;20, 20, IF(L478&gt;80, 80, L478)))</f>
        <v/>
      </c>
    </row>
    <row r="479" spans="1:13" x14ac:dyDescent="0.25">
      <c r="A479" s="11">
        <v>478</v>
      </c>
      <c r="B479" s="30"/>
      <c r="C479" s="25" t="str">
        <f t="shared" si="56"/>
        <v/>
      </c>
      <c r="D479" s="25" t="str">
        <f t="shared" si="60"/>
        <v/>
      </c>
      <c r="E479" s="11" t="str">
        <f>IF('Prax Math 5733'!B479="","",IF('Prax Math 5733'!D479&lt;'ACT M to SAT M'!$A$2,'ACT M to SAT M'!$B$2,IF('Prax Math 5733'!D479&gt;'ACT M to SAT M'!A$28,'ACT M to SAT M'!B$28,VLOOKUP(D479,'ACT M to SAT M'!A:B,2,FALSE))))</f>
        <v/>
      </c>
      <c r="F479" s="11" t="str">
        <f t="shared" si="57"/>
        <v/>
      </c>
      <c r="G479" s="11" t="str">
        <f t="shared" si="61"/>
        <v/>
      </c>
      <c r="H479" s="11" t="str">
        <f t="shared" si="58"/>
        <v/>
      </c>
      <c r="I479" s="11" t="str">
        <f t="shared" si="62"/>
        <v/>
      </c>
      <c r="J479" s="11" t="str">
        <f t="shared" si="59"/>
        <v/>
      </c>
      <c r="K479" s="11" t="str">
        <f t="shared" si="63"/>
        <v/>
      </c>
      <c r="L479" s="11" t="str">
        <f>IF('Prax Math 5733'!B479="","",'SAT M to CBEST M'!$A$2+'SAT M to CBEST M'!$B$2*E479)</f>
        <v/>
      </c>
      <c r="M479" s="11" t="str">
        <f>IF('Prax Math 5733'!B479="","", IF(L479&lt;20, 20, IF(L479&gt;80, 80, L479)))</f>
        <v/>
      </c>
    </row>
    <row r="480" spans="1:13" x14ac:dyDescent="0.25">
      <c r="A480" s="11">
        <v>479</v>
      </c>
      <c r="B480" s="30"/>
      <c r="C480" s="25" t="str">
        <f t="shared" si="56"/>
        <v/>
      </c>
      <c r="D480" s="25" t="str">
        <f t="shared" si="60"/>
        <v/>
      </c>
      <c r="E480" s="11" t="str">
        <f>IF('Prax Math 5733'!B480="","",IF('Prax Math 5733'!D480&lt;'ACT M to SAT M'!$A$2,'ACT M to SAT M'!$B$2,IF('Prax Math 5733'!D480&gt;'ACT M to SAT M'!A$28,'ACT M to SAT M'!B$28,VLOOKUP(D480,'ACT M to SAT M'!A:B,2,FALSE))))</f>
        <v/>
      </c>
      <c r="F480" s="11" t="str">
        <f t="shared" si="57"/>
        <v/>
      </c>
      <c r="G480" s="11" t="str">
        <f t="shared" si="61"/>
        <v/>
      </c>
      <c r="H480" s="11" t="str">
        <f t="shared" si="58"/>
        <v/>
      </c>
      <c r="I480" s="11" t="str">
        <f t="shared" si="62"/>
        <v/>
      </c>
      <c r="J480" s="11" t="str">
        <f t="shared" si="59"/>
        <v/>
      </c>
      <c r="K480" s="11" t="str">
        <f t="shared" si="63"/>
        <v/>
      </c>
      <c r="L480" s="11" t="str">
        <f>IF('Prax Math 5733'!B480="","",'SAT M to CBEST M'!$A$2+'SAT M to CBEST M'!$B$2*E480)</f>
        <v/>
      </c>
      <c r="M480" s="11" t="str">
        <f>IF('Prax Math 5733'!B480="","", IF(L480&lt;20, 20, IF(L480&gt;80, 80, L480)))</f>
        <v/>
      </c>
    </row>
    <row r="481" spans="1:13" x14ac:dyDescent="0.25">
      <c r="A481" s="11">
        <v>480</v>
      </c>
      <c r="B481" s="30"/>
      <c r="C481" s="25" t="str">
        <f t="shared" si="56"/>
        <v/>
      </c>
      <c r="D481" s="25" t="str">
        <f t="shared" si="60"/>
        <v/>
      </c>
      <c r="E481" s="11" t="str">
        <f>IF('Prax Math 5733'!B481="","",IF('Prax Math 5733'!D481&lt;'ACT M to SAT M'!$A$2,'ACT M to SAT M'!$B$2,IF('Prax Math 5733'!D481&gt;'ACT M to SAT M'!A$28,'ACT M to SAT M'!B$28,VLOOKUP(D481,'ACT M to SAT M'!A:B,2,FALSE))))</f>
        <v/>
      </c>
      <c r="F481" s="11" t="str">
        <f t="shared" si="57"/>
        <v/>
      </c>
      <c r="G481" s="11" t="str">
        <f t="shared" si="61"/>
        <v/>
      </c>
      <c r="H481" s="11" t="str">
        <f t="shared" si="58"/>
        <v/>
      </c>
      <c r="I481" s="11" t="str">
        <f t="shared" si="62"/>
        <v/>
      </c>
      <c r="J481" s="11" t="str">
        <f t="shared" si="59"/>
        <v/>
      </c>
      <c r="K481" s="11" t="str">
        <f t="shared" si="63"/>
        <v/>
      </c>
      <c r="L481" s="11" t="str">
        <f>IF('Prax Math 5733'!B481="","",'SAT M to CBEST M'!$A$2+'SAT M to CBEST M'!$B$2*E481)</f>
        <v/>
      </c>
      <c r="M481" s="11" t="str">
        <f>IF('Prax Math 5733'!B481="","", IF(L481&lt;20, 20, IF(L481&gt;80, 80, L481)))</f>
        <v/>
      </c>
    </row>
    <row r="482" spans="1:13" x14ac:dyDescent="0.25">
      <c r="A482" s="11">
        <v>481</v>
      </c>
      <c r="B482" s="30"/>
      <c r="C482" s="25" t="str">
        <f t="shared" si="56"/>
        <v/>
      </c>
      <c r="D482" s="25" t="str">
        <f t="shared" si="60"/>
        <v/>
      </c>
      <c r="E482" s="11" t="str">
        <f>IF('Prax Math 5733'!B482="","",IF('Prax Math 5733'!D482&lt;'ACT M to SAT M'!$A$2,'ACT M to SAT M'!$B$2,IF('Prax Math 5733'!D482&gt;'ACT M to SAT M'!A$28,'ACT M to SAT M'!B$28,VLOOKUP(D482,'ACT M to SAT M'!A:B,2,FALSE))))</f>
        <v/>
      </c>
      <c r="F482" s="11" t="str">
        <f t="shared" si="57"/>
        <v/>
      </c>
      <c r="G482" s="11" t="str">
        <f t="shared" si="61"/>
        <v/>
      </c>
      <c r="H482" s="11" t="str">
        <f t="shared" si="58"/>
        <v/>
      </c>
      <c r="I482" s="11" t="str">
        <f t="shared" si="62"/>
        <v/>
      </c>
      <c r="J482" s="11" t="str">
        <f t="shared" si="59"/>
        <v/>
      </c>
      <c r="K482" s="11" t="str">
        <f t="shared" si="63"/>
        <v/>
      </c>
      <c r="L482" s="11" t="str">
        <f>IF('Prax Math 5733'!B482="","",'SAT M to CBEST M'!$A$2+'SAT M to CBEST M'!$B$2*E482)</f>
        <v/>
      </c>
      <c r="M482" s="11" t="str">
        <f>IF('Prax Math 5733'!B482="","", IF(L482&lt;20, 20, IF(L482&gt;80, 80, L482)))</f>
        <v/>
      </c>
    </row>
    <row r="483" spans="1:13" x14ac:dyDescent="0.25">
      <c r="A483" s="11">
        <v>482</v>
      </c>
      <c r="B483" s="30"/>
      <c r="C483" s="25" t="str">
        <f t="shared" si="56"/>
        <v/>
      </c>
      <c r="D483" s="25" t="str">
        <f t="shared" si="60"/>
        <v/>
      </c>
      <c r="E483" s="11" t="str">
        <f>IF('Prax Math 5733'!B483="","",IF('Prax Math 5733'!D483&lt;'ACT M to SAT M'!$A$2,'ACT M to SAT M'!$B$2,IF('Prax Math 5733'!D483&gt;'ACT M to SAT M'!A$28,'ACT M to SAT M'!B$28,VLOOKUP(D483,'ACT M to SAT M'!A:B,2,FALSE))))</f>
        <v/>
      </c>
      <c r="F483" s="11" t="str">
        <f t="shared" si="57"/>
        <v/>
      </c>
      <c r="G483" s="11" t="str">
        <f t="shared" si="61"/>
        <v/>
      </c>
      <c r="H483" s="11" t="str">
        <f t="shared" si="58"/>
        <v/>
      </c>
      <c r="I483" s="11" t="str">
        <f t="shared" si="62"/>
        <v/>
      </c>
      <c r="J483" s="11" t="str">
        <f t="shared" si="59"/>
        <v/>
      </c>
      <c r="K483" s="11" t="str">
        <f t="shared" si="63"/>
        <v/>
      </c>
      <c r="L483" s="11" t="str">
        <f>IF('Prax Math 5733'!B483="","",'SAT M to CBEST M'!$A$2+'SAT M to CBEST M'!$B$2*E483)</f>
        <v/>
      </c>
      <c r="M483" s="11" t="str">
        <f>IF('Prax Math 5733'!B483="","", IF(L483&lt;20, 20, IF(L483&gt;80, 80, L483)))</f>
        <v/>
      </c>
    </row>
    <row r="484" spans="1:13" x14ac:dyDescent="0.25">
      <c r="A484" s="11">
        <v>483</v>
      </c>
      <c r="B484" s="30"/>
      <c r="C484" s="25" t="str">
        <f t="shared" si="56"/>
        <v/>
      </c>
      <c r="D484" s="25" t="str">
        <f t="shared" si="60"/>
        <v/>
      </c>
      <c r="E484" s="11" t="str">
        <f>IF('Prax Math 5733'!B484="","",IF('Prax Math 5733'!D484&lt;'ACT M to SAT M'!$A$2,'ACT M to SAT M'!$B$2,IF('Prax Math 5733'!D484&gt;'ACT M to SAT M'!A$28,'ACT M to SAT M'!B$28,VLOOKUP(D484,'ACT M to SAT M'!A:B,2,FALSE))))</f>
        <v/>
      </c>
      <c r="F484" s="11" t="str">
        <f t="shared" si="57"/>
        <v/>
      </c>
      <c r="G484" s="11" t="str">
        <f t="shared" si="61"/>
        <v/>
      </c>
      <c r="H484" s="11" t="str">
        <f t="shared" si="58"/>
        <v/>
      </c>
      <c r="I484" s="11" t="str">
        <f t="shared" si="62"/>
        <v/>
      </c>
      <c r="J484" s="11" t="str">
        <f t="shared" si="59"/>
        <v/>
      </c>
      <c r="K484" s="11" t="str">
        <f t="shared" si="63"/>
        <v/>
      </c>
      <c r="L484" s="11" t="str">
        <f>IF('Prax Math 5733'!B484="","",'SAT M to CBEST M'!$A$2+'SAT M to CBEST M'!$B$2*E484)</f>
        <v/>
      </c>
      <c r="M484" s="11" t="str">
        <f>IF('Prax Math 5733'!B484="","", IF(L484&lt;20, 20, IF(L484&gt;80, 80, L484)))</f>
        <v/>
      </c>
    </row>
    <row r="485" spans="1:13" x14ac:dyDescent="0.25">
      <c r="A485" s="11">
        <v>484</v>
      </c>
      <c r="B485" s="30"/>
      <c r="C485" s="25" t="str">
        <f t="shared" si="56"/>
        <v/>
      </c>
      <c r="D485" s="25" t="str">
        <f t="shared" si="60"/>
        <v/>
      </c>
      <c r="E485" s="11" t="str">
        <f>IF('Prax Math 5733'!B485="","",IF('Prax Math 5733'!D485&lt;'ACT M to SAT M'!$A$2,'ACT M to SAT M'!$B$2,IF('Prax Math 5733'!D485&gt;'ACT M to SAT M'!A$28,'ACT M to SAT M'!B$28,VLOOKUP(D485,'ACT M to SAT M'!A:B,2,FALSE))))</f>
        <v/>
      </c>
      <c r="F485" s="11" t="str">
        <f t="shared" si="57"/>
        <v/>
      </c>
      <c r="G485" s="11" t="str">
        <f t="shared" si="61"/>
        <v/>
      </c>
      <c r="H485" s="11" t="str">
        <f t="shared" si="58"/>
        <v/>
      </c>
      <c r="I485" s="11" t="str">
        <f t="shared" si="62"/>
        <v/>
      </c>
      <c r="J485" s="11" t="str">
        <f t="shared" si="59"/>
        <v/>
      </c>
      <c r="K485" s="11" t="str">
        <f t="shared" si="63"/>
        <v/>
      </c>
      <c r="L485" s="11" t="str">
        <f>IF('Prax Math 5733'!B485="","",'SAT M to CBEST M'!$A$2+'SAT M to CBEST M'!$B$2*E485)</f>
        <v/>
      </c>
      <c r="M485" s="11" t="str">
        <f>IF('Prax Math 5733'!B485="","", IF(L485&lt;20, 20, IF(L485&gt;80, 80, L485)))</f>
        <v/>
      </c>
    </row>
    <row r="486" spans="1:13" x14ac:dyDescent="0.25">
      <c r="A486" s="11">
        <v>485</v>
      </c>
      <c r="B486" s="30"/>
      <c r="C486" s="25" t="str">
        <f t="shared" si="56"/>
        <v/>
      </c>
      <c r="D486" s="25" t="str">
        <f t="shared" si="60"/>
        <v/>
      </c>
      <c r="E486" s="11" t="str">
        <f>IF('Prax Math 5733'!B486="","",IF('Prax Math 5733'!D486&lt;'ACT M to SAT M'!$A$2,'ACT M to SAT M'!$B$2,IF('Prax Math 5733'!D486&gt;'ACT M to SAT M'!A$28,'ACT M to SAT M'!B$28,VLOOKUP(D486,'ACT M to SAT M'!A:B,2,FALSE))))</f>
        <v/>
      </c>
      <c r="F486" s="11" t="str">
        <f t="shared" si="57"/>
        <v/>
      </c>
      <c r="G486" s="11" t="str">
        <f t="shared" si="61"/>
        <v/>
      </c>
      <c r="H486" s="11" t="str">
        <f t="shared" si="58"/>
        <v/>
      </c>
      <c r="I486" s="11" t="str">
        <f t="shared" si="62"/>
        <v/>
      </c>
      <c r="J486" s="11" t="str">
        <f t="shared" si="59"/>
        <v/>
      </c>
      <c r="K486" s="11" t="str">
        <f t="shared" si="63"/>
        <v/>
      </c>
      <c r="L486" s="11" t="str">
        <f>IF('Prax Math 5733'!B486="","",'SAT M to CBEST M'!$A$2+'SAT M to CBEST M'!$B$2*E486)</f>
        <v/>
      </c>
      <c r="M486" s="11" t="str">
        <f>IF('Prax Math 5733'!B486="","", IF(L486&lt;20, 20, IF(L486&gt;80, 80, L486)))</f>
        <v/>
      </c>
    </row>
    <row r="487" spans="1:13" x14ac:dyDescent="0.25">
      <c r="A487" s="11">
        <v>486</v>
      </c>
      <c r="B487" s="30"/>
      <c r="C487" s="25" t="str">
        <f t="shared" si="56"/>
        <v/>
      </c>
      <c r="D487" s="25" t="str">
        <f t="shared" si="60"/>
        <v/>
      </c>
      <c r="E487" s="11" t="str">
        <f>IF('Prax Math 5733'!B487="","",IF('Prax Math 5733'!D487&lt;'ACT M to SAT M'!$A$2,'ACT M to SAT M'!$B$2,IF('Prax Math 5733'!D487&gt;'ACT M to SAT M'!A$28,'ACT M to SAT M'!B$28,VLOOKUP(D487,'ACT M to SAT M'!A:B,2,FALSE))))</f>
        <v/>
      </c>
      <c r="F487" s="11" t="str">
        <f t="shared" si="57"/>
        <v/>
      </c>
      <c r="G487" s="11" t="str">
        <f t="shared" si="61"/>
        <v/>
      </c>
      <c r="H487" s="11" t="str">
        <f t="shared" si="58"/>
        <v/>
      </c>
      <c r="I487" s="11" t="str">
        <f t="shared" si="62"/>
        <v/>
      </c>
      <c r="J487" s="11" t="str">
        <f t="shared" si="59"/>
        <v/>
      </c>
      <c r="K487" s="11" t="str">
        <f t="shared" si="63"/>
        <v/>
      </c>
      <c r="L487" s="11" t="str">
        <f>IF('Prax Math 5733'!B487="","",'SAT M to CBEST M'!$A$2+'SAT M to CBEST M'!$B$2*E487)</f>
        <v/>
      </c>
      <c r="M487" s="11" t="str">
        <f>IF('Prax Math 5733'!B487="","", IF(L487&lt;20, 20, IF(L487&gt;80, 80, L487)))</f>
        <v/>
      </c>
    </row>
    <row r="488" spans="1:13" x14ac:dyDescent="0.25">
      <c r="A488" s="11">
        <v>487</v>
      </c>
      <c r="B488" s="30"/>
      <c r="C488" s="25" t="str">
        <f t="shared" si="56"/>
        <v/>
      </c>
      <c r="D488" s="25" t="str">
        <f t="shared" si="60"/>
        <v/>
      </c>
      <c r="E488" s="11" t="str">
        <f>IF('Prax Math 5733'!B488="","",IF('Prax Math 5733'!D488&lt;'ACT M to SAT M'!$A$2,'ACT M to SAT M'!$B$2,IF('Prax Math 5733'!D488&gt;'ACT M to SAT M'!A$28,'ACT M to SAT M'!B$28,VLOOKUP(D488,'ACT M to SAT M'!A:B,2,FALSE))))</f>
        <v/>
      </c>
      <c r="F488" s="11" t="str">
        <f t="shared" si="57"/>
        <v/>
      </c>
      <c r="G488" s="11" t="str">
        <f t="shared" si="61"/>
        <v/>
      </c>
      <c r="H488" s="11" t="str">
        <f t="shared" si="58"/>
        <v/>
      </c>
      <c r="I488" s="11" t="str">
        <f t="shared" si="62"/>
        <v/>
      </c>
      <c r="J488" s="11" t="str">
        <f t="shared" si="59"/>
        <v/>
      </c>
      <c r="K488" s="11" t="str">
        <f t="shared" si="63"/>
        <v/>
      </c>
      <c r="L488" s="11" t="str">
        <f>IF('Prax Math 5733'!B488="","",'SAT M to CBEST M'!$A$2+'SAT M to CBEST M'!$B$2*E488)</f>
        <v/>
      </c>
      <c r="M488" s="11" t="str">
        <f>IF('Prax Math 5733'!B488="","", IF(L488&lt;20, 20, IF(L488&gt;80, 80, L488)))</f>
        <v/>
      </c>
    </row>
    <row r="489" spans="1:13" x14ac:dyDescent="0.25">
      <c r="A489" s="11">
        <v>488</v>
      </c>
      <c r="B489" s="30"/>
      <c r="C489" s="25" t="str">
        <f t="shared" si="56"/>
        <v/>
      </c>
      <c r="D489" s="25" t="str">
        <f t="shared" si="60"/>
        <v/>
      </c>
      <c r="E489" s="11" t="str">
        <f>IF('Prax Math 5733'!B489="","",IF('Prax Math 5733'!D489&lt;'ACT M to SAT M'!$A$2,'ACT M to SAT M'!$B$2,IF('Prax Math 5733'!D489&gt;'ACT M to SAT M'!A$28,'ACT M to SAT M'!B$28,VLOOKUP(D489,'ACT M to SAT M'!A:B,2,FALSE))))</f>
        <v/>
      </c>
      <c r="F489" s="11" t="str">
        <f t="shared" si="57"/>
        <v/>
      </c>
      <c r="G489" s="11" t="str">
        <f t="shared" si="61"/>
        <v/>
      </c>
      <c r="H489" s="11" t="str">
        <f t="shared" si="58"/>
        <v/>
      </c>
      <c r="I489" s="11" t="str">
        <f t="shared" si="62"/>
        <v/>
      </c>
      <c r="J489" s="11" t="str">
        <f t="shared" si="59"/>
        <v/>
      </c>
      <c r="K489" s="11" t="str">
        <f t="shared" si="63"/>
        <v/>
      </c>
      <c r="L489" s="11" t="str">
        <f>IF('Prax Math 5733'!B489="","",'SAT M to CBEST M'!$A$2+'SAT M to CBEST M'!$B$2*E489)</f>
        <v/>
      </c>
      <c r="M489" s="11" t="str">
        <f>IF('Prax Math 5733'!B489="","", IF(L489&lt;20, 20, IF(L489&gt;80, 80, L489)))</f>
        <v/>
      </c>
    </row>
    <row r="490" spans="1:13" x14ac:dyDescent="0.25">
      <c r="A490" s="11">
        <v>489</v>
      </c>
      <c r="B490" s="30"/>
      <c r="C490" s="25" t="str">
        <f t="shared" si="56"/>
        <v/>
      </c>
      <c r="D490" s="25" t="str">
        <f t="shared" si="60"/>
        <v/>
      </c>
      <c r="E490" s="11" t="str">
        <f>IF('Prax Math 5733'!B490="","",IF('Prax Math 5733'!D490&lt;'ACT M to SAT M'!$A$2,'ACT M to SAT M'!$B$2,IF('Prax Math 5733'!D490&gt;'ACT M to SAT M'!A$28,'ACT M to SAT M'!B$28,VLOOKUP(D490,'ACT M to SAT M'!A:B,2,FALSE))))</f>
        <v/>
      </c>
      <c r="F490" s="11" t="str">
        <f t="shared" si="57"/>
        <v/>
      </c>
      <c r="G490" s="11" t="str">
        <f t="shared" si="61"/>
        <v/>
      </c>
      <c r="H490" s="11" t="str">
        <f t="shared" si="58"/>
        <v/>
      </c>
      <c r="I490" s="11" t="str">
        <f t="shared" si="62"/>
        <v/>
      </c>
      <c r="J490" s="11" t="str">
        <f t="shared" si="59"/>
        <v/>
      </c>
      <c r="K490" s="11" t="str">
        <f t="shared" si="63"/>
        <v/>
      </c>
      <c r="L490" s="11" t="str">
        <f>IF('Prax Math 5733'!B490="","",'SAT M to CBEST M'!$A$2+'SAT M to CBEST M'!$B$2*E490)</f>
        <v/>
      </c>
      <c r="M490" s="11" t="str">
        <f>IF('Prax Math 5733'!B490="","", IF(L490&lt;20, 20, IF(L490&gt;80, 80, L490)))</f>
        <v/>
      </c>
    </row>
    <row r="491" spans="1:13" x14ac:dyDescent="0.25">
      <c r="A491" s="11">
        <v>490</v>
      </c>
      <c r="B491" s="30"/>
      <c r="C491" s="25" t="str">
        <f t="shared" si="56"/>
        <v/>
      </c>
      <c r="D491" s="25" t="str">
        <f t="shared" si="60"/>
        <v/>
      </c>
      <c r="E491" s="11" t="str">
        <f>IF('Prax Math 5733'!B491="","",IF('Prax Math 5733'!D491&lt;'ACT M to SAT M'!$A$2,'ACT M to SAT M'!$B$2,IF('Prax Math 5733'!D491&gt;'ACT M to SAT M'!A$28,'ACT M to SAT M'!B$28,VLOOKUP(D491,'ACT M to SAT M'!A:B,2,FALSE))))</f>
        <v/>
      </c>
      <c r="F491" s="11" t="str">
        <f t="shared" si="57"/>
        <v/>
      </c>
      <c r="G491" s="11" t="str">
        <f t="shared" si="61"/>
        <v/>
      </c>
      <c r="H491" s="11" t="str">
        <f t="shared" si="58"/>
        <v/>
      </c>
      <c r="I491" s="11" t="str">
        <f t="shared" si="62"/>
        <v/>
      </c>
      <c r="J491" s="11" t="str">
        <f t="shared" si="59"/>
        <v/>
      </c>
      <c r="K491" s="11" t="str">
        <f t="shared" si="63"/>
        <v/>
      </c>
      <c r="L491" s="11" t="str">
        <f>IF('Prax Math 5733'!B491="","",'SAT M to CBEST M'!$A$2+'SAT M to CBEST M'!$B$2*E491)</f>
        <v/>
      </c>
      <c r="M491" s="11" t="str">
        <f>IF('Prax Math 5733'!B491="","", IF(L491&lt;20, 20, IF(L491&gt;80, 80, L491)))</f>
        <v/>
      </c>
    </row>
    <row r="492" spans="1:13" x14ac:dyDescent="0.25">
      <c r="A492" s="11">
        <v>491</v>
      </c>
      <c r="B492" s="30"/>
      <c r="C492" s="25" t="str">
        <f t="shared" si="56"/>
        <v/>
      </c>
      <c r="D492" s="25" t="str">
        <f t="shared" si="60"/>
        <v/>
      </c>
      <c r="E492" s="11" t="str">
        <f>IF('Prax Math 5733'!B492="","",IF('Prax Math 5733'!D492&lt;'ACT M to SAT M'!$A$2,'ACT M to SAT M'!$B$2,IF('Prax Math 5733'!D492&gt;'ACT M to SAT M'!A$28,'ACT M to SAT M'!B$28,VLOOKUP(D492,'ACT M to SAT M'!A:B,2,FALSE))))</f>
        <v/>
      </c>
      <c r="F492" s="11" t="str">
        <f t="shared" si="57"/>
        <v/>
      </c>
      <c r="G492" s="11" t="str">
        <f t="shared" si="61"/>
        <v/>
      </c>
      <c r="H492" s="11" t="str">
        <f t="shared" si="58"/>
        <v/>
      </c>
      <c r="I492" s="11" t="str">
        <f t="shared" si="62"/>
        <v/>
      </c>
      <c r="J492" s="11" t="str">
        <f t="shared" si="59"/>
        <v/>
      </c>
      <c r="K492" s="11" t="str">
        <f t="shared" si="63"/>
        <v/>
      </c>
      <c r="L492" s="11" t="str">
        <f>IF('Prax Math 5733'!B492="","",'SAT M to CBEST M'!$A$2+'SAT M to CBEST M'!$B$2*E492)</f>
        <v/>
      </c>
      <c r="M492" s="11" t="str">
        <f>IF('Prax Math 5733'!B492="","", IF(L492&lt;20, 20, IF(L492&gt;80, 80, L492)))</f>
        <v/>
      </c>
    </row>
    <row r="493" spans="1:13" x14ac:dyDescent="0.25">
      <c r="A493" s="11">
        <v>492</v>
      </c>
      <c r="B493" s="30"/>
      <c r="C493" s="25" t="str">
        <f t="shared" si="56"/>
        <v/>
      </c>
      <c r="D493" s="25" t="str">
        <f t="shared" si="60"/>
        <v/>
      </c>
      <c r="E493" s="11" t="str">
        <f>IF('Prax Math 5733'!B493="","",IF('Prax Math 5733'!D493&lt;'ACT M to SAT M'!$A$2,'ACT M to SAT M'!$B$2,IF('Prax Math 5733'!D493&gt;'ACT M to SAT M'!A$28,'ACT M to SAT M'!B$28,VLOOKUP(D493,'ACT M to SAT M'!A:B,2,FALSE))))</f>
        <v/>
      </c>
      <c r="F493" s="11" t="str">
        <f t="shared" si="57"/>
        <v/>
      </c>
      <c r="G493" s="11" t="str">
        <f t="shared" si="61"/>
        <v/>
      </c>
      <c r="H493" s="11" t="str">
        <f t="shared" si="58"/>
        <v/>
      </c>
      <c r="I493" s="11" t="str">
        <f t="shared" si="62"/>
        <v/>
      </c>
      <c r="J493" s="11" t="str">
        <f t="shared" si="59"/>
        <v/>
      </c>
      <c r="K493" s="11" t="str">
        <f t="shared" si="63"/>
        <v/>
      </c>
      <c r="L493" s="11" t="str">
        <f>IF('Prax Math 5733'!B493="","",'SAT M to CBEST M'!$A$2+'SAT M to CBEST M'!$B$2*E493)</f>
        <v/>
      </c>
      <c r="M493" s="11" t="str">
        <f>IF('Prax Math 5733'!B493="","", IF(L493&lt;20, 20, IF(L493&gt;80, 80, L493)))</f>
        <v/>
      </c>
    </row>
    <row r="494" spans="1:13" x14ac:dyDescent="0.25">
      <c r="A494" s="11">
        <v>493</v>
      </c>
      <c r="B494" s="30"/>
      <c r="C494" s="25" t="str">
        <f t="shared" si="56"/>
        <v/>
      </c>
      <c r="D494" s="25" t="str">
        <f t="shared" si="60"/>
        <v/>
      </c>
      <c r="E494" s="11" t="str">
        <f>IF('Prax Math 5733'!B494="","",IF('Prax Math 5733'!D494&lt;'ACT M to SAT M'!$A$2,'ACT M to SAT M'!$B$2,IF('Prax Math 5733'!D494&gt;'ACT M to SAT M'!A$28,'ACT M to SAT M'!B$28,VLOOKUP(D494,'ACT M to SAT M'!A:B,2,FALSE))))</f>
        <v/>
      </c>
      <c r="F494" s="11" t="str">
        <f t="shared" si="57"/>
        <v/>
      </c>
      <c r="G494" s="11" t="str">
        <f t="shared" si="61"/>
        <v/>
      </c>
      <c r="H494" s="11" t="str">
        <f t="shared" si="58"/>
        <v/>
      </c>
      <c r="I494" s="11" t="str">
        <f t="shared" si="62"/>
        <v/>
      </c>
      <c r="J494" s="11" t="str">
        <f t="shared" si="59"/>
        <v/>
      </c>
      <c r="K494" s="11" t="str">
        <f t="shared" si="63"/>
        <v/>
      </c>
      <c r="L494" s="11" t="str">
        <f>IF('Prax Math 5733'!B494="","",'SAT M to CBEST M'!$A$2+'SAT M to CBEST M'!$B$2*E494)</f>
        <v/>
      </c>
      <c r="M494" s="11" t="str">
        <f>IF('Prax Math 5733'!B494="","", IF(L494&lt;20, 20, IF(L494&gt;80, 80, L494)))</f>
        <v/>
      </c>
    </row>
    <row r="495" spans="1:13" x14ac:dyDescent="0.25">
      <c r="A495" s="11">
        <v>494</v>
      </c>
      <c r="B495" s="30"/>
      <c r="C495" s="25" t="str">
        <f t="shared" si="56"/>
        <v/>
      </c>
      <c r="D495" s="25" t="str">
        <f t="shared" si="60"/>
        <v/>
      </c>
      <c r="E495" s="11" t="str">
        <f>IF('Prax Math 5733'!B495="","",IF('Prax Math 5733'!D495&lt;'ACT M to SAT M'!$A$2,'ACT M to SAT M'!$B$2,IF('Prax Math 5733'!D495&gt;'ACT M to SAT M'!A$28,'ACT M to SAT M'!B$28,VLOOKUP(D495,'ACT M to SAT M'!A:B,2,FALSE))))</f>
        <v/>
      </c>
      <c r="F495" s="11" t="str">
        <f t="shared" si="57"/>
        <v/>
      </c>
      <c r="G495" s="11" t="str">
        <f t="shared" si="61"/>
        <v/>
      </c>
      <c r="H495" s="11" t="str">
        <f t="shared" si="58"/>
        <v/>
      </c>
      <c r="I495" s="11" t="str">
        <f t="shared" si="62"/>
        <v/>
      </c>
      <c r="J495" s="11" t="str">
        <f t="shared" si="59"/>
        <v/>
      </c>
      <c r="K495" s="11" t="str">
        <f t="shared" si="63"/>
        <v/>
      </c>
      <c r="L495" s="11" t="str">
        <f>IF('Prax Math 5733'!B495="","",'SAT M to CBEST M'!$A$2+'SAT M to CBEST M'!$B$2*E495)</f>
        <v/>
      </c>
      <c r="M495" s="11" t="str">
        <f>IF('Prax Math 5733'!B495="","", IF(L495&lt;20, 20, IF(L495&gt;80, 80, L495)))</f>
        <v/>
      </c>
    </row>
    <row r="496" spans="1:13" x14ac:dyDescent="0.25">
      <c r="A496" s="11">
        <v>495</v>
      </c>
      <c r="B496" s="30"/>
      <c r="C496" s="25" t="str">
        <f t="shared" si="56"/>
        <v/>
      </c>
      <c r="D496" s="25" t="str">
        <f t="shared" si="60"/>
        <v/>
      </c>
      <c r="E496" s="11" t="str">
        <f>IF('Prax Math 5733'!B496="","",IF('Prax Math 5733'!D496&lt;'ACT M to SAT M'!$A$2,'ACT M to SAT M'!$B$2,IF('Prax Math 5733'!D496&gt;'ACT M to SAT M'!A$28,'ACT M to SAT M'!B$28,VLOOKUP(D496,'ACT M to SAT M'!A:B,2,FALSE))))</f>
        <v/>
      </c>
      <c r="F496" s="11" t="str">
        <f t="shared" si="57"/>
        <v/>
      </c>
      <c r="G496" s="11" t="str">
        <f t="shared" si="61"/>
        <v/>
      </c>
      <c r="H496" s="11" t="str">
        <f t="shared" si="58"/>
        <v/>
      </c>
      <c r="I496" s="11" t="str">
        <f t="shared" si="62"/>
        <v/>
      </c>
      <c r="J496" s="11" t="str">
        <f t="shared" si="59"/>
        <v/>
      </c>
      <c r="K496" s="11" t="str">
        <f t="shared" si="63"/>
        <v/>
      </c>
      <c r="L496" s="11" t="str">
        <f>IF('Prax Math 5733'!B496="","",'SAT M to CBEST M'!$A$2+'SAT M to CBEST M'!$B$2*E496)</f>
        <v/>
      </c>
      <c r="M496" s="11" t="str">
        <f>IF('Prax Math 5733'!B496="","", IF(L496&lt;20, 20, IF(L496&gt;80, 80, L496)))</f>
        <v/>
      </c>
    </row>
    <row r="497" spans="1:13" x14ac:dyDescent="0.25">
      <c r="A497" s="11">
        <v>496</v>
      </c>
      <c r="B497" s="30"/>
      <c r="C497" s="25" t="str">
        <f t="shared" si="56"/>
        <v/>
      </c>
      <c r="D497" s="25" t="str">
        <f t="shared" si="60"/>
        <v/>
      </c>
      <c r="E497" s="11" t="str">
        <f>IF('Prax Math 5733'!B497="","",IF('Prax Math 5733'!D497&lt;'ACT M to SAT M'!$A$2,'ACT M to SAT M'!$B$2,IF('Prax Math 5733'!D497&gt;'ACT M to SAT M'!A$28,'ACT M to SAT M'!B$28,VLOOKUP(D497,'ACT M to SAT M'!A:B,2,FALSE))))</f>
        <v/>
      </c>
      <c r="F497" s="11" t="str">
        <f t="shared" si="57"/>
        <v/>
      </c>
      <c r="G497" s="11" t="str">
        <f t="shared" si="61"/>
        <v/>
      </c>
      <c r="H497" s="11" t="str">
        <f t="shared" si="58"/>
        <v/>
      </c>
      <c r="I497" s="11" t="str">
        <f t="shared" si="62"/>
        <v/>
      </c>
      <c r="J497" s="11" t="str">
        <f t="shared" si="59"/>
        <v/>
      </c>
      <c r="K497" s="11" t="str">
        <f t="shared" si="63"/>
        <v/>
      </c>
      <c r="L497" s="11" t="str">
        <f>IF('Prax Math 5733'!B497="","",'SAT M to CBEST M'!$A$2+'SAT M to CBEST M'!$B$2*E497)</f>
        <v/>
      </c>
      <c r="M497" s="11" t="str">
        <f>IF('Prax Math 5733'!B497="","", IF(L497&lt;20, 20, IF(L497&gt;80, 80, L497)))</f>
        <v/>
      </c>
    </row>
    <row r="498" spans="1:13" x14ac:dyDescent="0.25">
      <c r="A498" s="11">
        <v>497</v>
      </c>
      <c r="B498" s="30"/>
      <c r="C498" s="25" t="str">
        <f t="shared" si="56"/>
        <v/>
      </c>
      <c r="D498" s="25" t="str">
        <f t="shared" si="60"/>
        <v/>
      </c>
      <c r="E498" s="11" t="str">
        <f>IF('Prax Math 5733'!B498="","",IF('Prax Math 5733'!D498&lt;'ACT M to SAT M'!$A$2,'ACT M to SAT M'!$B$2,IF('Prax Math 5733'!D498&gt;'ACT M to SAT M'!A$28,'ACT M to SAT M'!B$28,VLOOKUP(D498,'ACT M to SAT M'!A:B,2,FALSE))))</f>
        <v/>
      </c>
      <c r="F498" s="11" t="str">
        <f t="shared" si="57"/>
        <v/>
      </c>
      <c r="G498" s="11" t="str">
        <f t="shared" si="61"/>
        <v/>
      </c>
      <c r="H498" s="11" t="str">
        <f t="shared" si="58"/>
        <v/>
      </c>
      <c r="I498" s="11" t="str">
        <f t="shared" si="62"/>
        <v/>
      </c>
      <c r="J498" s="11" t="str">
        <f t="shared" si="59"/>
        <v/>
      </c>
      <c r="K498" s="11" t="str">
        <f t="shared" si="63"/>
        <v/>
      </c>
      <c r="L498" s="11" t="str">
        <f>IF('Prax Math 5733'!B498="","",'SAT M to CBEST M'!$A$2+'SAT M to CBEST M'!$B$2*E498)</f>
        <v/>
      </c>
      <c r="M498" s="11" t="str">
        <f>IF('Prax Math 5733'!B498="","", IF(L498&lt;20, 20, IF(L498&gt;80, 80, L498)))</f>
        <v/>
      </c>
    </row>
    <row r="499" spans="1:13" x14ac:dyDescent="0.25">
      <c r="A499" s="11">
        <v>498</v>
      </c>
      <c r="B499" s="30"/>
      <c r="C499" s="25" t="str">
        <f t="shared" si="56"/>
        <v/>
      </c>
      <c r="D499" s="25" t="str">
        <f t="shared" si="60"/>
        <v/>
      </c>
      <c r="E499" s="11" t="str">
        <f>IF('Prax Math 5733'!B499="","",IF('Prax Math 5733'!D499&lt;'ACT M to SAT M'!$A$2,'ACT M to SAT M'!$B$2,IF('Prax Math 5733'!D499&gt;'ACT M to SAT M'!A$28,'ACT M to SAT M'!B$28,VLOOKUP(D499,'ACT M to SAT M'!A:B,2,FALSE))))</f>
        <v/>
      </c>
      <c r="F499" s="11" t="str">
        <f t="shared" si="57"/>
        <v/>
      </c>
      <c r="G499" s="11" t="str">
        <f t="shared" si="61"/>
        <v/>
      </c>
      <c r="H499" s="11" t="str">
        <f t="shared" si="58"/>
        <v/>
      </c>
      <c r="I499" s="11" t="str">
        <f t="shared" si="62"/>
        <v/>
      </c>
      <c r="J499" s="11" t="str">
        <f t="shared" si="59"/>
        <v/>
      </c>
      <c r="K499" s="11" t="str">
        <f t="shared" si="63"/>
        <v/>
      </c>
      <c r="L499" s="11" t="str">
        <f>IF('Prax Math 5733'!B499="","",'SAT M to CBEST M'!$A$2+'SAT M to CBEST M'!$B$2*E499)</f>
        <v/>
      </c>
      <c r="M499" s="11" t="str">
        <f>IF('Prax Math 5733'!B499="","", IF(L499&lt;20, 20, IF(L499&gt;80, 80, L499)))</f>
        <v/>
      </c>
    </row>
    <row r="500" spans="1:13" x14ac:dyDescent="0.25">
      <c r="A500" s="11">
        <v>499</v>
      </c>
      <c r="B500" s="30"/>
      <c r="C500" s="25" t="str">
        <f t="shared" si="56"/>
        <v/>
      </c>
      <c r="D500" s="25" t="str">
        <f t="shared" si="60"/>
        <v/>
      </c>
      <c r="E500" s="11" t="str">
        <f>IF('Prax Math 5733'!B500="","",IF('Prax Math 5733'!D500&lt;'ACT M to SAT M'!$A$2,'ACT M to SAT M'!$B$2,IF('Prax Math 5733'!D500&gt;'ACT M to SAT M'!A$28,'ACT M to SAT M'!B$28,VLOOKUP(D500,'ACT M to SAT M'!A:B,2,FALSE))))</f>
        <v/>
      </c>
      <c r="F500" s="11" t="str">
        <f t="shared" si="57"/>
        <v/>
      </c>
      <c r="G500" s="11" t="str">
        <f t="shared" si="61"/>
        <v/>
      </c>
      <c r="H500" s="11" t="str">
        <f t="shared" si="58"/>
        <v/>
      </c>
      <c r="I500" s="11" t="str">
        <f t="shared" si="62"/>
        <v/>
      </c>
      <c r="J500" s="11" t="str">
        <f t="shared" si="59"/>
        <v/>
      </c>
      <c r="K500" s="11" t="str">
        <f t="shared" si="63"/>
        <v/>
      </c>
      <c r="L500" s="11" t="str">
        <f>IF('Prax Math 5733'!B500="","",'SAT M to CBEST M'!$A$2+'SAT M to CBEST M'!$B$2*E500)</f>
        <v/>
      </c>
      <c r="M500" s="11" t="str">
        <f>IF('Prax Math 5733'!B500="","", IF(L500&lt;20, 20, IF(L500&gt;80, 80, L500)))</f>
        <v/>
      </c>
    </row>
    <row r="501" spans="1:13" x14ac:dyDescent="0.25">
      <c r="A501" s="11">
        <v>500</v>
      </c>
      <c r="B501" s="30"/>
      <c r="C501" s="25" t="str">
        <f t="shared" si="56"/>
        <v/>
      </c>
      <c r="D501" s="25" t="str">
        <f t="shared" si="60"/>
        <v/>
      </c>
      <c r="E501" s="11" t="str">
        <f>IF('Prax Math 5733'!B501="","",IF('Prax Math 5733'!D501&lt;'ACT M to SAT M'!$A$2,'ACT M to SAT M'!$B$2,IF('Prax Math 5733'!D501&gt;'ACT M to SAT M'!A$28,'ACT M to SAT M'!B$28,VLOOKUP(D501,'ACT M to SAT M'!A:B,2,FALSE))))</f>
        <v/>
      </c>
      <c r="F501" s="11" t="str">
        <f t="shared" si="57"/>
        <v/>
      </c>
      <c r="G501" s="11" t="str">
        <f t="shared" si="61"/>
        <v/>
      </c>
      <c r="H501" s="11" t="str">
        <f t="shared" si="58"/>
        <v/>
      </c>
      <c r="I501" s="11" t="str">
        <f t="shared" si="62"/>
        <v/>
      </c>
      <c r="J501" s="11" t="str">
        <f t="shared" si="59"/>
        <v/>
      </c>
      <c r="K501" s="11" t="str">
        <f t="shared" si="63"/>
        <v/>
      </c>
      <c r="L501" s="11" t="str">
        <f>IF('Prax Math 5733'!B501="","",'SAT M to CBEST M'!$A$2+'SAT M to CBEST M'!$B$2*E501)</f>
        <v/>
      </c>
      <c r="M501" s="11" t="str">
        <f>IF('Prax Math 5733'!B501="","", IF(L501&lt;20, 20, IF(L501&gt;80, 80, L501)))</f>
        <v/>
      </c>
    </row>
    <row r="502" spans="1:13" x14ac:dyDescent="0.25">
      <c r="A502" s="11">
        <v>501</v>
      </c>
      <c r="B502" s="30"/>
      <c r="C502" s="25" t="str">
        <f t="shared" si="56"/>
        <v/>
      </c>
      <c r="D502" s="25" t="str">
        <f t="shared" si="60"/>
        <v/>
      </c>
      <c r="E502" s="11" t="str">
        <f>IF('Prax Math 5733'!B502="","",IF('Prax Math 5733'!D502&lt;'ACT M to SAT M'!$A$2,'ACT M to SAT M'!$B$2,IF('Prax Math 5733'!D502&gt;'ACT M to SAT M'!A$28,'ACT M to SAT M'!B$28,VLOOKUP(D502,'ACT M to SAT M'!A:B,2,FALSE))))</f>
        <v/>
      </c>
      <c r="F502" s="11" t="str">
        <f t="shared" si="57"/>
        <v/>
      </c>
      <c r="G502" s="11" t="str">
        <f t="shared" si="61"/>
        <v/>
      </c>
      <c r="H502" s="11" t="str">
        <f t="shared" si="58"/>
        <v/>
      </c>
      <c r="I502" s="11" t="str">
        <f t="shared" si="62"/>
        <v/>
      </c>
      <c r="J502" s="11" t="str">
        <f t="shared" si="59"/>
        <v/>
      </c>
      <c r="K502" s="11" t="str">
        <f t="shared" si="63"/>
        <v/>
      </c>
      <c r="L502" s="11" t="str">
        <f>IF('Prax Math 5733'!B502="","",'SAT M to CBEST M'!$A$2+'SAT M to CBEST M'!$B$2*E502)</f>
        <v/>
      </c>
      <c r="M502" s="11" t="str">
        <f>IF('Prax Math 5733'!B502="","", IF(L502&lt;20, 20, IF(L502&gt;80, 80, L502)))</f>
        <v/>
      </c>
    </row>
    <row r="503" spans="1:13" x14ac:dyDescent="0.25">
      <c r="A503" s="11">
        <v>502</v>
      </c>
      <c r="B503" s="30"/>
      <c r="C503" s="25" t="str">
        <f t="shared" si="56"/>
        <v/>
      </c>
      <c r="D503" s="25" t="str">
        <f t="shared" si="60"/>
        <v/>
      </c>
      <c r="E503" s="11" t="str">
        <f>IF('Prax Math 5733'!B503="","",IF('Prax Math 5733'!D503&lt;'ACT M to SAT M'!$A$2,'ACT M to SAT M'!$B$2,IF('Prax Math 5733'!D503&gt;'ACT M to SAT M'!A$28,'ACT M to SAT M'!B$28,VLOOKUP(D503,'ACT M to SAT M'!A:B,2,FALSE))))</f>
        <v/>
      </c>
      <c r="F503" s="11" t="str">
        <f t="shared" si="57"/>
        <v/>
      </c>
      <c r="G503" s="11" t="str">
        <f t="shared" si="61"/>
        <v/>
      </c>
      <c r="H503" s="11" t="str">
        <f t="shared" si="58"/>
        <v/>
      </c>
      <c r="I503" s="11" t="str">
        <f t="shared" si="62"/>
        <v/>
      </c>
      <c r="J503" s="11" t="str">
        <f t="shared" si="59"/>
        <v/>
      </c>
      <c r="K503" s="11" t="str">
        <f t="shared" si="63"/>
        <v/>
      </c>
      <c r="L503" s="11" t="str">
        <f>IF('Prax Math 5733'!B503="","",'SAT M to CBEST M'!$A$2+'SAT M to CBEST M'!$B$2*E503)</f>
        <v/>
      </c>
      <c r="M503" s="11" t="str">
        <f>IF('Prax Math 5733'!B503="","", IF(L503&lt;20, 20, IF(L503&gt;80, 80, L503)))</f>
        <v/>
      </c>
    </row>
    <row r="504" spans="1:13" x14ac:dyDescent="0.25">
      <c r="A504" s="11">
        <v>503</v>
      </c>
      <c r="B504" s="30"/>
      <c r="C504" s="25" t="str">
        <f t="shared" si="56"/>
        <v/>
      </c>
      <c r="D504" s="25" t="str">
        <f t="shared" si="60"/>
        <v/>
      </c>
      <c r="E504" s="11" t="str">
        <f>IF('Prax Math 5733'!B504="","",IF('Prax Math 5733'!D504&lt;'ACT M to SAT M'!$A$2,'ACT M to SAT M'!$B$2,IF('Prax Math 5733'!D504&gt;'ACT M to SAT M'!A$28,'ACT M to SAT M'!B$28,VLOOKUP(D504,'ACT M to SAT M'!A:B,2,FALSE))))</f>
        <v/>
      </c>
      <c r="F504" s="11" t="str">
        <f t="shared" si="57"/>
        <v/>
      </c>
      <c r="G504" s="11" t="str">
        <f t="shared" si="61"/>
        <v/>
      </c>
      <c r="H504" s="11" t="str">
        <f t="shared" si="58"/>
        <v/>
      </c>
      <c r="I504" s="11" t="str">
        <f t="shared" si="62"/>
        <v/>
      </c>
      <c r="J504" s="11" t="str">
        <f t="shared" si="59"/>
        <v/>
      </c>
      <c r="K504" s="11" t="str">
        <f t="shared" si="63"/>
        <v/>
      </c>
      <c r="L504" s="11" t="str">
        <f>IF('Prax Math 5733'!B504="","",'SAT M to CBEST M'!$A$2+'SAT M to CBEST M'!$B$2*E504)</f>
        <v/>
      </c>
      <c r="M504" s="11" t="str">
        <f>IF('Prax Math 5733'!B504="","", IF(L504&lt;20, 20, IF(L504&gt;80, 80, L504)))</f>
        <v/>
      </c>
    </row>
    <row r="505" spans="1:13" x14ac:dyDescent="0.25">
      <c r="A505" s="11">
        <v>504</v>
      </c>
      <c r="B505" s="30"/>
      <c r="C505" s="25" t="str">
        <f t="shared" si="56"/>
        <v/>
      </c>
      <c r="D505" s="25" t="str">
        <f t="shared" si="60"/>
        <v/>
      </c>
      <c r="E505" s="11" t="str">
        <f>IF('Prax Math 5733'!B505="","",IF('Prax Math 5733'!D505&lt;'ACT M to SAT M'!$A$2,'ACT M to SAT M'!$B$2,IF('Prax Math 5733'!D505&gt;'ACT M to SAT M'!A$28,'ACT M to SAT M'!B$28,VLOOKUP(D505,'ACT M to SAT M'!A:B,2,FALSE))))</f>
        <v/>
      </c>
      <c r="F505" s="11" t="str">
        <f t="shared" si="57"/>
        <v/>
      </c>
      <c r="G505" s="11" t="str">
        <f t="shared" si="61"/>
        <v/>
      </c>
      <c r="H505" s="11" t="str">
        <f t="shared" si="58"/>
        <v/>
      </c>
      <c r="I505" s="11" t="str">
        <f t="shared" si="62"/>
        <v/>
      </c>
      <c r="J505" s="11" t="str">
        <f t="shared" si="59"/>
        <v/>
      </c>
      <c r="K505" s="11" t="str">
        <f t="shared" si="63"/>
        <v/>
      </c>
      <c r="L505" s="11" t="str">
        <f>IF('Prax Math 5733'!B505="","",'SAT M to CBEST M'!$A$2+'SAT M to CBEST M'!$B$2*E505)</f>
        <v/>
      </c>
      <c r="M505" s="11" t="str">
        <f>IF('Prax Math 5733'!B505="","", IF(L505&lt;20, 20, IF(L505&gt;80, 80, L505)))</f>
        <v/>
      </c>
    </row>
    <row r="506" spans="1:13" x14ac:dyDescent="0.25">
      <c r="A506" s="11">
        <v>505</v>
      </c>
      <c r="B506" s="30"/>
      <c r="C506" s="25" t="str">
        <f t="shared" si="56"/>
        <v/>
      </c>
      <c r="D506" s="25" t="str">
        <f t="shared" si="60"/>
        <v/>
      </c>
      <c r="E506" s="11" t="str">
        <f>IF('Prax Math 5733'!B506="","",IF('Prax Math 5733'!D506&lt;'ACT M to SAT M'!$A$2,'ACT M to SAT M'!$B$2,IF('Prax Math 5733'!D506&gt;'ACT M to SAT M'!A$28,'ACT M to SAT M'!B$28,VLOOKUP(D506,'ACT M to SAT M'!A:B,2,FALSE))))</f>
        <v/>
      </c>
      <c r="F506" s="11" t="str">
        <f t="shared" si="57"/>
        <v/>
      </c>
      <c r="G506" s="11" t="str">
        <f t="shared" si="61"/>
        <v/>
      </c>
      <c r="H506" s="11" t="str">
        <f t="shared" si="58"/>
        <v/>
      </c>
      <c r="I506" s="11" t="str">
        <f t="shared" si="62"/>
        <v/>
      </c>
      <c r="J506" s="11" t="str">
        <f t="shared" si="59"/>
        <v/>
      </c>
      <c r="K506" s="11" t="str">
        <f t="shared" si="63"/>
        <v/>
      </c>
      <c r="L506" s="11" t="str">
        <f>IF('Prax Math 5733'!B506="","",'SAT M to CBEST M'!$A$2+'SAT M to CBEST M'!$B$2*E506)</f>
        <v/>
      </c>
      <c r="M506" s="11" t="str">
        <f>IF('Prax Math 5733'!B506="","", IF(L506&lt;20, 20, IF(L506&gt;80, 80, L506)))</f>
        <v/>
      </c>
    </row>
    <row r="507" spans="1:13" x14ac:dyDescent="0.25">
      <c r="A507" s="11">
        <v>506</v>
      </c>
      <c r="B507" s="30"/>
      <c r="C507" s="25" t="str">
        <f t="shared" si="56"/>
        <v/>
      </c>
      <c r="D507" s="25" t="str">
        <f t="shared" si="60"/>
        <v/>
      </c>
      <c r="E507" s="11" t="str">
        <f>IF('Prax Math 5733'!B507="","",IF('Prax Math 5733'!D507&lt;'ACT M to SAT M'!$A$2,'ACT M to SAT M'!$B$2,IF('Prax Math 5733'!D507&gt;'ACT M to SAT M'!A$28,'ACT M to SAT M'!B$28,VLOOKUP(D507,'ACT M to SAT M'!A:B,2,FALSE))))</f>
        <v/>
      </c>
      <c r="F507" s="11" t="str">
        <f t="shared" si="57"/>
        <v/>
      </c>
      <c r="G507" s="11" t="str">
        <f t="shared" si="61"/>
        <v/>
      </c>
      <c r="H507" s="11" t="str">
        <f t="shared" si="58"/>
        <v/>
      </c>
      <c r="I507" s="11" t="str">
        <f t="shared" si="62"/>
        <v/>
      </c>
      <c r="J507" s="11" t="str">
        <f t="shared" si="59"/>
        <v/>
      </c>
      <c r="K507" s="11" t="str">
        <f t="shared" si="63"/>
        <v/>
      </c>
      <c r="L507" s="11" t="str">
        <f>IF('Prax Math 5733'!B507="","",'SAT M to CBEST M'!$A$2+'SAT M to CBEST M'!$B$2*E507)</f>
        <v/>
      </c>
      <c r="M507" s="11" t="str">
        <f>IF('Prax Math 5733'!B507="","", IF(L507&lt;20, 20, IF(L507&gt;80, 80, L507)))</f>
        <v/>
      </c>
    </row>
    <row r="508" spans="1:13" x14ac:dyDescent="0.25">
      <c r="A508" s="11">
        <v>507</v>
      </c>
      <c r="B508" s="30"/>
      <c r="C508" s="25" t="str">
        <f t="shared" si="56"/>
        <v/>
      </c>
      <c r="D508" s="25" t="str">
        <f t="shared" si="60"/>
        <v/>
      </c>
      <c r="E508" s="11" t="str">
        <f>IF('Prax Math 5733'!B508="","",IF('Prax Math 5733'!D508&lt;'ACT M to SAT M'!$A$2,'ACT M to SAT M'!$B$2,IF('Prax Math 5733'!D508&gt;'ACT M to SAT M'!A$28,'ACT M to SAT M'!B$28,VLOOKUP(D508,'ACT M to SAT M'!A:B,2,FALSE))))</f>
        <v/>
      </c>
      <c r="F508" s="11" t="str">
        <f t="shared" si="57"/>
        <v/>
      </c>
      <c r="G508" s="11" t="str">
        <f t="shared" si="61"/>
        <v/>
      </c>
      <c r="H508" s="11" t="str">
        <f t="shared" si="58"/>
        <v/>
      </c>
      <c r="I508" s="11" t="str">
        <f t="shared" si="62"/>
        <v/>
      </c>
      <c r="J508" s="11" t="str">
        <f t="shared" si="59"/>
        <v/>
      </c>
      <c r="K508" s="11" t="str">
        <f t="shared" si="63"/>
        <v/>
      </c>
      <c r="L508" s="11" t="str">
        <f>IF('Prax Math 5733'!B508="","",'SAT M to CBEST M'!$A$2+'SAT M to CBEST M'!$B$2*E508)</f>
        <v/>
      </c>
      <c r="M508" s="11" t="str">
        <f>IF('Prax Math 5733'!B508="","", IF(L508&lt;20, 20, IF(L508&gt;80, 80, L508)))</f>
        <v/>
      </c>
    </row>
    <row r="509" spans="1:13" x14ac:dyDescent="0.25">
      <c r="A509" s="11">
        <v>508</v>
      </c>
      <c r="B509" s="30"/>
      <c r="C509" s="25" t="str">
        <f t="shared" si="56"/>
        <v/>
      </c>
      <c r="D509" s="25" t="str">
        <f t="shared" si="60"/>
        <v/>
      </c>
      <c r="E509" s="11" t="str">
        <f>IF('Prax Math 5733'!B509="","",IF('Prax Math 5733'!D509&lt;'ACT M to SAT M'!$A$2,'ACT M to SAT M'!$B$2,IF('Prax Math 5733'!D509&gt;'ACT M to SAT M'!A$28,'ACT M to SAT M'!B$28,VLOOKUP(D509,'ACT M to SAT M'!A:B,2,FALSE))))</f>
        <v/>
      </c>
      <c r="F509" s="11" t="str">
        <f t="shared" si="57"/>
        <v/>
      </c>
      <c r="G509" s="11" t="str">
        <f t="shared" si="61"/>
        <v/>
      </c>
      <c r="H509" s="11" t="str">
        <f t="shared" si="58"/>
        <v/>
      </c>
      <c r="I509" s="11" t="str">
        <f t="shared" si="62"/>
        <v/>
      </c>
      <c r="J509" s="11" t="str">
        <f t="shared" si="59"/>
        <v/>
      </c>
      <c r="K509" s="11" t="str">
        <f t="shared" si="63"/>
        <v/>
      </c>
      <c r="L509" s="11" t="str">
        <f>IF('Prax Math 5733'!B509="","",'SAT M to CBEST M'!$A$2+'SAT M to CBEST M'!$B$2*E509)</f>
        <v/>
      </c>
      <c r="M509" s="11" t="str">
        <f>IF('Prax Math 5733'!B509="","", IF(L509&lt;20, 20, IF(L509&gt;80, 80, L509)))</f>
        <v/>
      </c>
    </row>
    <row r="510" spans="1:13" x14ac:dyDescent="0.25">
      <c r="A510" s="11">
        <v>509</v>
      </c>
      <c r="B510" s="30"/>
      <c r="C510" s="25" t="str">
        <f t="shared" si="56"/>
        <v/>
      </c>
      <c r="D510" s="25" t="str">
        <f t="shared" si="60"/>
        <v/>
      </c>
      <c r="E510" s="11" t="str">
        <f>IF('Prax Math 5733'!B510="","",IF('Prax Math 5733'!D510&lt;'ACT M to SAT M'!$A$2,'ACT M to SAT M'!$B$2,IF('Prax Math 5733'!D510&gt;'ACT M to SAT M'!A$28,'ACT M to SAT M'!B$28,VLOOKUP(D510,'ACT M to SAT M'!A:B,2,FALSE))))</f>
        <v/>
      </c>
      <c r="F510" s="11" t="str">
        <f t="shared" si="57"/>
        <v/>
      </c>
      <c r="G510" s="11" t="str">
        <f t="shared" si="61"/>
        <v/>
      </c>
      <c r="H510" s="11" t="str">
        <f t="shared" si="58"/>
        <v/>
      </c>
      <c r="I510" s="11" t="str">
        <f t="shared" si="62"/>
        <v/>
      </c>
      <c r="J510" s="11" t="str">
        <f t="shared" si="59"/>
        <v/>
      </c>
      <c r="K510" s="11" t="str">
        <f t="shared" si="63"/>
        <v/>
      </c>
      <c r="L510" s="11" t="str">
        <f>IF('Prax Math 5733'!B510="","",'SAT M to CBEST M'!$A$2+'SAT M to CBEST M'!$B$2*E510)</f>
        <v/>
      </c>
      <c r="M510" s="11" t="str">
        <f>IF('Prax Math 5733'!B510="","", IF(L510&lt;20, 20, IF(L510&gt;80, 80, L510)))</f>
        <v/>
      </c>
    </row>
    <row r="511" spans="1:13" x14ac:dyDescent="0.25">
      <c r="A511" s="11">
        <v>510</v>
      </c>
      <c r="B511" s="30"/>
      <c r="C511" s="25" t="str">
        <f t="shared" si="56"/>
        <v/>
      </c>
      <c r="D511" s="25" t="str">
        <f t="shared" si="60"/>
        <v/>
      </c>
      <c r="E511" s="11" t="str">
        <f>IF('Prax Math 5733'!B511="","",IF('Prax Math 5733'!D511&lt;'ACT M to SAT M'!$A$2,'ACT M to SAT M'!$B$2,IF('Prax Math 5733'!D511&gt;'ACT M to SAT M'!A$28,'ACT M to SAT M'!B$28,VLOOKUP(D511,'ACT M to SAT M'!A:B,2,FALSE))))</f>
        <v/>
      </c>
      <c r="F511" s="11" t="str">
        <f t="shared" si="57"/>
        <v/>
      </c>
      <c r="G511" s="11" t="str">
        <f t="shared" si="61"/>
        <v/>
      </c>
      <c r="H511" s="11" t="str">
        <f t="shared" si="58"/>
        <v/>
      </c>
      <c r="I511" s="11" t="str">
        <f t="shared" si="62"/>
        <v/>
      </c>
      <c r="J511" s="11" t="str">
        <f t="shared" si="59"/>
        <v/>
      </c>
      <c r="K511" s="11" t="str">
        <f t="shared" si="63"/>
        <v/>
      </c>
      <c r="L511" s="11" t="str">
        <f>IF('Prax Math 5733'!B511="","",'SAT M to CBEST M'!$A$2+'SAT M to CBEST M'!$B$2*E511)</f>
        <v/>
      </c>
      <c r="M511" s="11" t="str">
        <f>IF('Prax Math 5733'!B511="","", IF(L511&lt;20, 20, IF(L511&gt;80, 80, L511)))</f>
        <v/>
      </c>
    </row>
    <row r="512" spans="1:13" x14ac:dyDescent="0.25">
      <c r="A512" s="11">
        <v>511</v>
      </c>
      <c r="B512" s="30"/>
      <c r="C512" s="25" t="str">
        <f t="shared" si="56"/>
        <v/>
      </c>
      <c r="D512" s="25" t="str">
        <f t="shared" si="60"/>
        <v/>
      </c>
      <c r="E512" s="11" t="str">
        <f>IF('Prax Math 5733'!B512="","",IF('Prax Math 5733'!D512&lt;'ACT M to SAT M'!$A$2,'ACT M to SAT M'!$B$2,IF('Prax Math 5733'!D512&gt;'ACT M to SAT M'!A$28,'ACT M to SAT M'!B$28,VLOOKUP(D512,'ACT M to SAT M'!A:B,2,FALSE))))</f>
        <v/>
      </c>
      <c r="F512" s="11" t="str">
        <f t="shared" si="57"/>
        <v/>
      </c>
      <c r="G512" s="11" t="str">
        <f t="shared" si="61"/>
        <v/>
      </c>
      <c r="H512" s="11" t="str">
        <f t="shared" si="58"/>
        <v/>
      </c>
      <c r="I512" s="11" t="str">
        <f t="shared" si="62"/>
        <v/>
      </c>
      <c r="J512" s="11" t="str">
        <f t="shared" si="59"/>
        <v/>
      </c>
      <c r="K512" s="11" t="str">
        <f t="shared" si="63"/>
        <v/>
      </c>
      <c r="L512" s="11" t="str">
        <f>IF('Prax Math 5733'!B512="","",'SAT M to CBEST M'!$A$2+'SAT M to CBEST M'!$B$2*E512)</f>
        <v/>
      </c>
      <c r="M512" s="11" t="str">
        <f>IF('Prax Math 5733'!B512="","", IF(L512&lt;20, 20, IF(L512&gt;80, 80, L512)))</f>
        <v/>
      </c>
    </row>
    <row r="513" spans="1:13" x14ac:dyDescent="0.25">
      <c r="A513" s="11">
        <v>512</v>
      </c>
      <c r="B513" s="30"/>
      <c r="C513" s="25" t="str">
        <f t="shared" si="56"/>
        <v/>
      </c>
      <c r="D513" s="25" t="str">
        <f t="shared" si="60"/>
        <v/>
      </c>
      <c r="E513" s="11" t="str">
        <f>IF('Prax Math 5733'!B513="","",IF('Prax Math 5733'!D513&lt;'ACT M to SAT M'!$A$2,'ACT M to SAT M'!$B$2,IF('Prax Math 5733'!D513&gt;'ACT M to SAT M'!A$28,'ACT M to SAT M'!B$28,VLOOKUP(D513,'ACT M to SAT M'!A:B,2,FALSE))))</f>
        <v/>
      </c>
      <c r="F513" s="11" t="str">
        <f t="shared" si="57"/>
        <v/>
      </c>
      <c r="G513" s="11" t="str">
        <f t="shared" si="61"/>
        <v/>
      </c>
      <c r="H513" s="11" t="str">
        <f t="shared" si="58"/>
        <v/>
      </c>
      <c r="I513" s="11" t="str">
        <f t="shared" si="62"/>
        <v/>
      </c>
      <c r="J513" s="11" t="str">
        <f t="shared" si="59"/>
        <v/>
      </c>
      <c r="K513" s="11" t="str">
        <f t="shared" si="63"/>
        <v/>
      </c>
      <c r="L513" s="11" t="str">
        <f>IF('Prax Math 5733'!B513="","",'SAT M to CBEST M'!$A$2+'SAT M to CBEST M'!$B$2*E513)</f>
        <v/>
      </c>
      <c r="M513" s="11" t="str">
        <f>IF('Prax Math 5733'!B513="","", IF(L513&lt;20, 20, IF(L513&gt;80, 80, L513)))</f>
        <v/>
      </c>
    </row>
    <row r="514" spans="1:13" x14ac:dyDescent="0.25">
      <c r="A514" s="11">
        <v>513</v>
      </c>
      <c r="B514" s="30"/>
      <c r="C514" s="25" t="str">
        <f t="shared" ref="C514:C577" si="64">IF(B514="","", interceptPCM5733toACTM + slopePCM5733toACTM*B514)</f>
        <v/>
      </c>
      <c r="D514" s="25" t="str">
        <f t="shared" si="60"/>
        <v/>
      </c>
      <c r="E514" s="11" t="str">
        <f>IF('Prax Math 5733'!B514="","",IF('Prax Math 5733'!D514&lt;'ACT M to SAT M'!$A$2,'ACT M to SAT M'!$B$2,IF('Prax Math 5733'!D514&gt;'ACT M to SAT M'!A$28,'ACT M to SAT M'!B$28,VLOOKUP(D514,'ACT M to SAT M'!A:B,2,FALSE))))</f>
        <v/>
      </c>
      <c r="F514" s="11" t="str">
        <f t="shared" ref="F514:F577" si="65">IF(B514="","",IF(D514&gt;=17, upperinterceptACTMtoPAAM201+D514*upperslopeACTMtoPAAM201, lowerinterceptACTMtoPAAM201+D514*lowerslopeACTMtoPAAM201))</f>
        <v/>
      </c>
      <c r="G514" s="11" t="str">
        <f t="shared" si="61"/>
        <v/>
      </c>
      <c r="H514" s="11" t="str">
        <f t="shared" ref="H514:H577" si="66">IF(B514="","",interceptACTMtoPCM5732+slopeACTMtoPCM5732*D514)</f>
        <v/>
      </c>
      <c r="I514" s="11" t="str">
        <f t="shared" si="62"/>
        <v/>
      </c>
      <c r="J514" s="11" t="str">
        <f t="shared" ref="J514:J577" si="67">IF(B514="","",IF(D514&gt;=16, upperinterceptACTMtoPAAM211+D514*upperslopeACTMtoPAAM211, lowerinterceptACTMtoPAAM211+D514*lowerslopeACTMtoPAAM211))</f>
        <v/>
      </c>
      <c r="K514" s="11" t="str">
        <f t="shared" si="63"/>
        <v/>
      </c>
      <c r="L514" s="11" t="str">
        <f>IF('Prax Math 5733'!B514="","",'SAT M to CBEST M'!$A$2+'SAT M to CBEST M'!$B$2*E514)</f>
        <v/>
      </c>
      <c r="M514" s="11" t="str">
        <f>IF('Prax Math 5733'!B514="","", IF(L514&lt;20, 20, IF(L514&gt;80, 80, L514)))</f>
        <v/>
      </c>
    </row>
    <row r="515" spans="1:13" x14ac:dyDescent="0.25">
      <c r="A515" s="11">
        <v>514</v>
      </c>
      <c r="B515" s="30"/>
      <c r="C515" s="25" t="str">
        <f t="shared" si="64"/>
        <v/>
      </c>
      <c r="D515" s="25" t="str">
        <f t="shared" ref="D515:D578" si="68">IF(B515="","",IF(C515&lt;1,1,IF(C515&gt;36,36,ROUND(C515,0))))</f>
        <v/>
      </c>
      <c r="E515" s="11" t="str">
        <f>IF('Prax Math 5733'!B515="","",IF('Prax Math 5733'!D515&lt;'ACT M to SAT M'!$A$2,'ACT M to SAT M'!$B$2,IF('Prax Math 5733'!D515&gt;'ACT M to SAT M'!A$28,'ACT M to SAT M'!B$28,VLOOKUP(D515,'ACT M to SAT M'!A:B,2,FALSE))))</f>
        <v/>
      </c>
      <c r="F515" s="11" t="str">
        <f t="shared" si="65"/>
        <v/>
      </c>
      <c r="G515" s="11" t="str">
        <f t="shared" ref="G515:G578" si="69">IF(B515="","", IF(F515&lt;100, 100, IF(F515&gt;300, 300, F515)))</f>
        <v/>
      </c>
      <c r="H515" s="11" t="str">
        <f t="shared" si="66"/>
        <v/>
      </c>
      <c r="I515" s="11" t="str">
        <f t="shared" ref="I515:I578" si="70">IF(B515="","", IF(H515&lt;100, 100, IF(H515&gt;200, 200, H515)))</f>
        <v/>
      </c>
      <c r="J515" s="11" t="str">
        <f t="shared" si="67"/>
        <v/>
      </c>
      <c r="K515" s="11" t="str">
        <f t="shared" ref="K515:K578" si="71">IF(B515="","", IF(J515&lt;100, 100, IF(J515&gt;300, 300, J515)))</f>
        <v/>
      </c>
      <c r="L515" s="11" t="str">
        <f>IF('Prax Math 5733'!B515="","",'SAT M to CBEST M'!$A$2+'SAT M to CBEST M'!$B$2*E515)</f>
        <v/>
      </c>
      <c r="M515" s="11" t="str">
        <f>IF('Prax Math 5733'!B515="","", IF(L515&lt;20, 20, IF(L515&gt;80, 80, L515)))</f>
        <v/>
      </c>
    </row>
    <row r="516" spans="1:13" x14ac:dyDescent="0.25">
      <c r="A516" s="11">
        <v>515</v>
      </c>
      <c r="B516" s="30"/>
      <c r="C516" s="25" t="str">
        <f t="shared" si="64"/>
        <v/>
      </c>
      <c r="D516" s="25" t="str">
        <f t="shared" si="68"/>
        <v/>
      </c>
      <c r="E516" s="11" t="str">
        <f>IF('Prax Math 5733'!B516="","",IF('Prax Math 5733'!D516&lt;'ACT M to SAT M'!$A$2,'ACT M to SAT M'!$B$2,IF('Prax Math 5733'!D516&gt;'ACT M to SAT M'!A$28,'ACT M to SAT M'!B$28,VLOOKUP(D516,'ACT M to SAT M'!A:B,2,FALSE))))</f>
        <v/>
      </c>
      <c r="F516" s="11" t="str">
        <f t="shared" si="65"/>
        <v/>
      </c>
      <c r="G516" s="11" t="str">
        <f t="shared" si="69"/>
        <v/>
      </c>
      <c r="H516" s="11" t="str">
        <f t="shared" si="66"/>
        <v/>
      </c>
      <c r="I516" s="11" t="str">
        <f t="shared" si="70"/>
        <v/>
      </c>
      <c r="J516" s="11" t="str">
        <f t="shared" si="67"/>
        <v/>
      </c>
      <c r="K516" s="11" t="str">
        <f t="shared" si="71"/>
        <v/>
      </c>
      <c r="L516" s="11" t="str">
        <f>IF('Prax Math 5733'!B516="","",'SAT M to CBEST M'!$A$2+'SAT M to CBEST M'!$B$2*E516)</f>
        <v/>
      </c>
      <c r="M516" s="11" t="str">
        <f>IF('Prax Math 5733'!B516="","", IF(L516&lt;20, 20, IF(L516&gt;80, 80, L516)))</f>
        <v/>
      </c>
    </row>
    <row r="517" spans="1:13" x14ac:dyDescent="0.25">
      <c r="A517" s="11">
        <v>516</v>
      </c>
      <c r="B517" s="30"/>
      <c r="C517" s="25" t="str">
        <f t="shared" si="64"/>
        <v/>
      </c>
      <c r="D517" s="25" t="str">
        <f t="shared" si="68"/>
        <v/>
      </c>
      <c r="E517" s="11" t="str">
        <f>IF('Prax Math 5733'!B517="","",IF('Prax Math 5733'!D517&lt;'ACT M to SAT M'!$A$2,'ACT M to SAT M'!$B$2,IF('Prax Math 5733'!D517&gt;'ACT M to SAT M'!A$28,'ACT M to SAT M'!B$28,VLOOKUP(D517,'ACT M to SAT M'!A:B,2,FALSE))))</f>
        <v/>
      </c>
      <c r="F517" s="11" t="str">
        <f t="shared" si="65"/>
        <v/>
      </c>
      <c r="G517" s="11" t="str">
        <f t="shared" si="69"/>
        <v/>
      </c>
      <c r="H517" s="11" t="str">
        <f t="shared" si="66"/>
        <v/>
      </c>
      <c r="I517" s="11" t="str">
        <f t="shared" si="70"/>
        <v/>
      </c>
      <c r="J517" s="11" t="str">
        <f t="shared" si="67"/>
        <v/>
      </c>
      <c r="K517" s="11" t="str">
        <f t="shared" si="71"/>
        <v/>
      </c>
      <c r="L517" s="11" t="str">
        <f>IF('Prax Math 5733'!B517="","",'SAT M to CBEST M'!$A$2+'SAT M to CBEST M'!$B$2*E517)</f>
        <v/>
      </c>
      <c r="M517" s="11" t="str">
        <f>IF('Prax Math 5733'!B517="","", IF(L517&lt;20, 20, IF(L517&gt;80, 80, L517)))</f>
        <v/>
      </c>
    </row>
    <row r="518" spans="1:13" x14ac:dyDescent="0.25">
      <c r="A518" s="11">
        <v>517</v>
      </c>
      <c r="B518" s="30"/>
      <c r="C518" s="25" t="str">
        <f t="shared" si="64"/>
        <v/>
      </c>
      <c r="D518" s="25" t="str">
        <f t="shared" si="68"/>
        <v/>
      </c>
      <c r="E518" s="11" t="str">
        <f>IF('Prax Math 5733'!B518="","",IF('Prax Math 5733'!D518&lt;'ACT M to SAT M'!$A$2,'ACT M to SAT M'!$B$2,IF('Prax Math 5733'!D518&gt;'ACT M to SAT M'!A$28,'ACT M to SAT M'!B$28,VLOOKUP(D518,'ACT M to SAT M'!A:B,2,FALSE))))</f>
        <v/>
      </c>
      <c r="F518" s="11" t="str">
        <f t="shared" si="65"/>
        <v/>
      </c>
      <c r="G518" s="11" t="str">
        <f t="shared" si="69"/>
        <v/>
      </c>
      <c r="H518" s="11" t="str">
        <f t="shared" si="66"/>
        <v/>
      </c>
      <c r="I518" s="11" t="str">
        <f t="shared" si="70"/>
        <v/>
      </c>
      <c r="J518" s="11" t="str">
        <f t="shared" si="67"/>
        <v/>
      </c>
      <c r="K518" s="11" t="str">
        <f t="shared" si="71"/>
        <v/>
      </c>
      <c r="L518" s="11" t="str">
        <f>IF('Prax Math 5733'!B518="","",'SAT M to CBEST M'!$A$2+'SAT M to CBEST M'!$B$2*E518)</f>
        <v/>
      </c>
      <c r="M518" s="11" t="str">
        <f>IF('Prax Math 5733'!B518="","", IF(L518&lt;20, 20, IF(L518&gt;80, 80, L518)))</f>
        <v/>
      </c>
    </row>
    <row r="519" spans="1:13" x14ac:dyDescent="0.25">
      <c r="A519" s="11">
        <v>518</v>
      </c>
      <c r="B519" s="30"/>
      <c r="C519" s="25" t="str">
        <f t="shared" si="64"/>
        <v/>
      </c>
      <c r="D519" s="25" t="str">
        <f t="shared" si="68"/>
        <v/>
      </c>
      <c r="E519" s="11" t="str">
        <f>IF('Prax Math 5733'!B519="","",IF('Prax Math 5733'!D519&lt;'ACT M to SAT M'!$A$2,'ACT M to SAT M'!$B$2,IF('Prax Math 5733'!D519&gt;'ACT M to SAT M'!A$28,'ACT M to SAT M'!B$28,VLOOKUP(D519,'ACT M to SAT M'!A:B,2,FALSE))))</f>
        <v/>
      </c>
      <c r="F519" s="11" t="str">
        <f t="shared" si="65"/>
        <v/>
      </c>
      <c r="G519" s="11" t="str">
        <f t="shared" si="69"/>
        <v/>
      </c>
      <c r="H519" s="11" t="str">
        <f t="shared" si="66"/>
        <v/>
      </c>
      <c r="I519" s="11" t="str">
        <f t="shared" si="70"/>
        <v/>
      </c>
      <c r="J519" s="11" t="str">
        <f t="shared" si="67"/>
        <v/>
      </c>
      <c r="K519" s="11" t="str">
        <f t="shared" si="71"/>
        <v/>
      </c>
      <c r="L519" s="11" t="str">
        <f>IF('Prax Math 5733'!B519="","",'SAT M to CBEST M'!$A$2+'SAT M to CBEST M'!$B$2*E519)</f>
        <v/>
      </c>
      <c r="M519" s="11" t="str">
        <f>IF('Prax Math 5733'!B519="","", IF(L519&lt;20, 20, IF(L519&gt;80, 80, L519)))</f>
        <v/>
      </c>
    </row>
    <row r="520" spans="1:13" x14ac:dyDescent="0.25">
      <c r="A520" s="11">
        <v>519</v>
      </c>
      <c r="B520" s="30"/>
      <c r="C520" s="25" t="str">
        <f t="shared" si="64"/>
        <v/>
      </c>
      <c r="D520" s="25" t="str">
        <f t="shared" si="68"/>
        <v/>
      </c>
      <c r="E520" s="11" t="str">
        <f>IF('Prax Math 5733'!B520="","",IF('Prax Math 5733'!D520&lt;'ACT M to SAT M'!$A$2,'ACT M to SAT M'!$B$2,IF('Prax Math 5733'!D520&gt;'ACT M to SAT M'!A$28,'ACT M to SAT M'!B$28,VLOOKUP(D520,'ACT M to SAT M'!A:B,2,FALSE))))</f>
        <v/>
      </c>
      <c r="F520" s="11" t="str">
        <f t="shared" si="65"/>
        <v/>
      </c>
      <c r="G520" s="11" t="str">
        <f t="shared" si="69"/>
        <v/>
      </c>
      <c r="H520" s="11" t="str">
        <f t="shared" si="66"/>
        <v/>
      </c>
      <c r="I520" s="11" t="str">
        <f t="shared" si="70"/>
        <v/>
      </c>
      <c r="J520" s="11" t="str">
        <f t="shared" si="67"/>
        <v/>
      </c>
      <c r="K520" s="11" t="str">
        <f t="shared" si="71"/>
        <v/>
      </c>
      <c r="L520" s="11" t="str">
        <f>IF('Prax Math 5733'!B520="","",'SAT M to CBEST M'!$A$2+'SAT M to CBEST M'!$B$2*E520)</f>
        <v/>
      </c>
      <c r="M520" s="11" t="str">
        <f>IF('Prax Math 5733'!B520="","", IF(L520&lt;20, 20, IF(L520&gt;80, 80, L520)))</f>
        <v/>
      </c>
    </row>
    <row r="521" spans="1:13" x14ac:dyDescent="0.25">
      <c r="A521" s="11">
        <v>520</v>
      </c>
      <c r="B521" s="30"/>
      <c r="C521" s="25" t="str">
        <f t="shared" si="64"/>
        <v/>
      </c>
      <c r="D521" s="25" t="str">
        <f t="shared" si="68"/>
        <v/>
      </c>
      <c r="E521" s="11" t="str">
        <f>IF('Prax Math 5733'!B521="","",IF('Prax Math 5733'!D521&lt;'ACT M to SAT M'!$A$2,'ACT M to SAT M'!$B$2,IF('Prax Math 5733'!D521&gt;'ACT M to SAT M'!A$28,'ACT M to SAT M'!B$28,VLOOKUP(D521,'ACT M to SAT M'!A:B,2,FALSE))))</f>
        <v/>
      </c>
      <c r="F521" s="11" t="str">
        <f t="shared" si="65"/>
        <v/>
      </c>
      <c r="G521" s="11" t="str">
        <f t="shared" si="69"/>
        <v/>
      </c>
      <c r="H521" s="11" t="str">
        <f t="shared" si="66"/>
        <v/>
      </c>
      <c r="I521" s="11" t="str">
        <f t="shared" si="70"/>
        <v/>
      </c>
      <c r="J521" s="11" t="str">
        <f t="shared" si="67"/>
        <v/>
      </c>
      <c r="K521" s="11" t="str">
        <f t="shared" si="71"/>
        <v/>
      </c>
      <c r="L521" s="11" t="str">
        <f>IF('Prax Math 5733'!B521="","",'SAT M to CBEST M'!$A$2+'SAT M to CBEST M'!$B$2*E521)</f>
        <v/>
      </c>
      <c r="M521" s="11" t="str">
        <f>IF('Prax Math 5733'!B521="","", IF(L521&lt;20, 20, IF(L521&gt;80, 80, L521)))</f>
        <v/>
      </c>
    </row>
    <row r="522" spans="1:13" x14ac:dyDescent="0.25">
      <c r="A522" s="11">
        <v>521</v>
      </c>
      <c r="B522" s="30"/>
      <c r="C522" s="25" t="str">
        <f t="shared" si="64"/>
        <v/>
      </c>
      <c r="D522" s="25" t="str">
        <f t="shared" si="68"/>
        <v/>
      </c>
      <c r="E522" s="11" t="str">
        <f>IF('Prax Math 5733'!B522="","",IF('Prax Math 5733'!D522&lt;'ACT M to SAT M'!$A$2,'ACT M to SAT M'!$B$2,IF('Prax Math 5733'!D522&gt;'ACT M to SAT M'!A$28,'ACT M to SAT M'!B$28,VLOOKUP(D522,'ACT M to SAT M'!A:B,2,FALSE))))</f>
        <v/>
      </c>
      <c r="F522" s="11" t="str">
        <f t="shared" si="65"/>
        <v/>
      </c>
      <c r="G522" s="11" t="str">
        <f t="shared" si="69"/>
        <v/>
      </c>
      <c r="H522" s="11" t="str">
        <f t="shared" si="66"/>
        <v/>
      </c>
      <c r="I522" s="11" t="str">
        <f t="shared" si="70"/>
        <v/>
      </c>
      <c r="J522" s="11" t="str">
        <f t="shared" si="67"/>
        <v/>
      </c>
      <c r="K522" s="11" t="str">
        <f t="shared" si="71"/>
        <v/>
      </c>
      <c r="L522" s="11" t="str">
        <f>IF('Prax Math 5733'!B522="","",'SAT M to CBEST M'!$A$2+'SAT M to CBEST M'!$B$2*E522)</f>
        <v/>
      </c>
      <c r="M522" s="11" t="str">
        <f>IF('Prax Math 5733'!B522="","", IF(L522&lt;20, 20, IF(L522&gt;80, 80, L522)))</f>
        <v/>
      </c>
    </row>
    <row r="523" spans="1:13" x14ac:dyDescent="0.25">
      <c r="A523" s="11">
        <v>522</v>
      </c>
      <c r="B523" s="30"/>
      <c r="C523" s="25" t="str">
        <f t="shared" si="64"/>
        <v/>
      </c>
      <c r="D523" s="25" t="str">
        <f t="shared" si="68"/>
        <v/>
      </c>
      <c r="E523" s="11" t="str">
        <f>IF('Prax Math 5733'!B523="","",IF('Prax Math 5733'!D523&lt;'ACT M to SAT M'!$A$2,'ACT M to SAT M'!$B$2,IF('Prax Math 5733'!D523&gt;'ACT M to SAT M'!A$28,'ACT M to SAT M'!B$28,VLOOKUP(D523,'ACT M to SAT M'!A:B,2,FALSE))))</f>
        <v/>
      </c>
      <c r="F523" s="11" t="str">
        <f t="shared" si="65"/>
        <v/>
      </c>
      <c r="G523" s="11" t="str">
        <f t="shared" si="69"/>
        <v/>
      </c>
      <c r="H523" s="11" t="str">
        <f t="shared" si="66"/>
        <v/>
      </c>
      <c r="I523" s="11" t="str">
        <f t="shared" si="70"/>
        <v/>
      </c>
      <c r="J523" s="11" t="str">
        <f t="shared" si="67"/>
        <v/>
      </c>
      <c r="K523" s="11" t="str">
        <f t="shared" si="71"/>
        <v/>
      </c>
      <c r="L523" s="11" t="str">
        <f>IF('Prax Math 5733'!B523="","",'SAT M to CBEST M'!$A$2+'SAT M to CBEST M'!$B$2*E523)</f>
        <v/>
      </c>
      <c r="M523" s="11" t="str">
        <f>IF('Prax Math 5733'!B523="","", IF(L523&lt;20, 20, IF(L523&gt;80, 80, L523)))</f>
        <v/>
      </c>
    </row>
    <row r="524" spans="1:13" x14ac:dyDescent="0.25">
      <c r="A524" s="11">
        <v>523</v>
      </c>
      <c r="B524" s="30"/>
      <c r="C524" s="25" t="str">
        <f t="shared" si="64"/>
        <v/>
      </c>
      <c r="D524" s="25" t="str">
        <f t="shared" si="68"/>
        <v/>
      </c>
      <c r="E524" s="11" t="str">
        <f>IF('Prax Math 5733'!B524="","",IF('Prax Math 5733'!D524&lt;'ACT M to SAT M'!$A$2,'ACT M to SAT M'!$B$2,IF('Prax Math 5733'!D524&gt;'ACT M to SAT M'!A$28,'ACT M to SAT M'!B$28,VLOOKUP(D524,'ACT M to SAT M'!A:B,2,FALSE))))</f>
        <v/>
      </c>
      <c r="F524" s="11" t="str">
        <f t="shared" si="65"/>
        <v/>
      </c>
      <c r="G524" s="11" t="str">
        <f t="shared" si="69"/>
        <v/>
      </c>
      <c r="H524" s="11" t="str">
        <f t="shared" si="66"/>
        <v/>
      </c>
      <c r="I524" s="11" t="str">
        <f t="shared" si="70"/>
        <v/>
      </c>
      <c r="J524" s="11" t="str">
        <f t="shared" si="67"/>
        <v/>
      </c>
      <c r="K524" s="11" t="str">
        <f t="shared" si="71"/>
        <v/>
      </c>
      <c r="L524" s="11" t="str">
        <f>IF('Prax Math 5733'!B524="","",'SAT M to CBEST M'!$A$2+'SAT M to CBEST M'!$B$2*E524)</f>
        <v/>
      </c>
      <c r="M524" s="11" t="str">
        <f>IF('Prax Math 5733'!B524="","", IF(L524&lt;20, 20, IF(L524&gt;80, 80, L524)))</f>
        <v/>
      </c>
    </row>
    <row r="525" spans="1:13" x14ac:dyDescent="0.25">
      <c r="A525" s="11">
        <v>524</v>
      </c>
      <c r="B525" s="30"/>
      <c r="C525" s="25" t="str">
        <f t="shared" si="64"/>
        <v/>
      </c>
      <c r="D525" s="25" t="str">
        <f t="shared" si="68"/>
        <v/>
      </c>
      <c r="E525" s="11" t="str">
        <f>IF('Prax Math 5733'!B525="","",IF('Prax Math 5733'!D525&lt;'ACT M to SAT M'!$A$2,'ACT M to SAT M'!$B$2,IF('Prax Math 5733'!D525&gt;'ACT M to SAT M'!A$28,'ACT M to SAT M'!B$28,VLOOKUP(D525,'ACT M to SAT M'!A:B,2,FALSE))))</f>
        <v/>
      </c>
      <c r="F525" s="11" t="str">
        <f t="shared" si="65"/>
        <v/>
      </c>
      <c r="G525" s="11" t="str">
        <f t="shared" si="69"/>
        <v/>
      </c>
      <c r="H525" s="11" t="str">
        <f t="shared" si="66"/>
        <v/>
      </c>
      <c r="I525" s="11" t="str">
        <f t="shared" si="70"/>
        <v/>
      </c>
      <c r="J525" s="11" t="str">
        <f t="shared" si="67"/>
        <v/>
      </c>
      <c r="K525" s="11" t="str">
        <f t="shared" si="71"/>
        <v/>
      </c>
      <c r="L525" s="11" t="str">
        <f>IF('Prax Math 5733'!B525="","",'SAT M to CBEST M'!$A$2+'SAT M to CBEST M'!$B$2*E525)</f>
        <v/>
      </c>
      <c r="M525" s="11" t="str">
        <f>IF('Prax Math 5733'!B525="","", IF(L525&lt;20, 20, IF(L525&gt;80, 80, L525)))</f>
        <v/>
      </c>
    </row>
    <row r="526" spans="1:13" x14ac:dyDescent="0.25">
      <c r="A526" s="11">
        <v>525</v>
      </c>
      <c r="B526" s="30"/>
      <c r="C526" s="25" t="str">
        <f t="shared" si="64"/>
        <v/>
      </c>
      <c r="D526" s="25" t="str">
        <f t="shared" si="68"/>
        <v/>
      </c>
      <c r="E526" s="11" t="str">
        <f>IF('Prax Math 5733'!B526="","",IF('Prax Math 5733'!D526&lt;'ACT M to SAT M'!$A$2,'ACT M to SAT M'!$B$2,IF('Prax Math 5733'!D526&gt;'ACT M to SAT M'!A$28,'ACT M to SAT M'!B$28,VLOOKUP(D526,'ACT M to SAT M'!A:B,2,FALSE))))</f>
        <v/>
      </c>
      <c r="F526" s="11" t="str">
        <f t="shared" si="65"/>
        <v/>
      </c>
      <c r="G526" s="11" t="str">
        <f t="shared" si="69"/>
        <v/>
      </c>
      <c r="H526" s="11" t="str">
        <f t="shared" si="66"/>
        <v/>
      </c>
      <c r="I526" s="11" t="str">
        <f t="shared" si="70"/>
        <v/>
      </c>
      <c r="J526" s="11" t="str">
        <f t="shared" si="67"/>
        <v/>
      </c>
      <c r="K526" s="11" t="str">
        <f t="shared" si="71"/>
        <v/>
      </c>
      <c r="L526" s="11" t="str">
        <f>IF('Prax Math 5733'!B526="","",'SAT M to CBEST M'!$A$2+'SAT M to CBEST M'!$B$2*E526)</f>
        <v/>
      </c>
      <c r="M526" s="11" t="str">
        <f>IF('Prax Math 5733'!B526="","", IF(L526&lt;20, 20, IF(L526&gt;80, 80, L526)))</f>
        <v/>
      </c>
    </row>
    <row r="527" spans="1:13" x14ac:dyDescent="0.25">
      <c r="A527" s="11">
        <v>526</v>
      </c>
      <c r="B527" s="30"/>
      <c r="C527" s="25" t="str">
        <f t="shared" si="64"/>
        <v/>
      </c>
      <c r="D527" s="25" t="str">
        <f t="shared" si="68"/>
        <v/>
      </c>
      <c r="E527" s="11" t="str">
        <f>IF('Prax Math 5733'!B527="","",IF('Prax Math 5733'!D527&lt;'ACT M to SAT M'!$A$2,'ACT M to SAT M'!$B$2,IF('Prax Math 5733'!D527&gt;'ACT M to SAT M'!A$28,'ACT M to SAT M'!B$28,VLOOKUP(D527,'ACT M to SAT M'!A:B,2,FALSE))))</f>
        <v/>
      </c>
      <c r="F527" s="11" t="str">
        <f t="shared" si="65"/>
        <v/>
      </c>
      <c r="G527" s="11" t="str">
        <f t="shared" si="69"/>
        <v/>
      </c>
      <c r="H527" s="11" t="str">
        <f t="shared" si="66"/>
        <v/>
      </c>
      <c r="I527" s="11" t="str">
        <f t="shared" si="70"/>
        <v/>
      </c>
      <c r="J527" s="11" t="str">
        <f t="shared" si="67"/>
        <v/>
      </c>
      <c r="K527" s="11" t="str">
        <f t="shared" si="71"/>
        <v/>
      </c>
      <c r="L527" s="11" t="str">
        <f>IF('Prax Math 5733'!B527="","",'SAT M to CBEST M'!$A$2+'SAT M to CBEST M'!$B$2*E527)</f>
        <v/>
      </c>
      <c r="M527" s="11" t="str">
        <f>IF('Prax Math 5733'!B527="","", IF(L527&lt;20, 20, IF(L527&gt;80, 80, L527)))</f>
        <v/>
      </c>
    </row>
    <row r="528" spans="1:13" x14ac:dyDescent="0.25">
      <c r="A528" s="11">
        <v>527</v>
      </c>
      <c r="B528" s="30"/>
      <c r="C528" s="25" t="str">
        <f t="shared" si="64"/>
        <v/>
      </c>
      <c r="D528" s="25" t="str">
        <f t="shared" si="68"/>
        <v/>
      </c>
      <c r="E528" s="11" t="str">
        <f>IF('Prax Math 5733'!B528="","",IF('Prax Math 5733'!D528&lt;'ACT M to SAT M'!$A$2,'ACT M to SAT M'!$B$2,IF('Prax Math 5733'!D528&gt;'ACT M to SAT M'!A$28,'ACT M to SAT M'!B$28,VLOOKUP(D528,'ACT M to SAT M'!A:B,2,FALSE))))</f>
        <v/>
      </c>
      <c r="F528" s="11" t="str">
        <f t="shared" si="65"/>
        <v/>
      </c>
      <c r="G528" s="11" t="str">
        <f t="shared" si="69"/>
        <v/>
      </c>
      <c r="H528" s="11" t="str">
        <f t="shared" si="66"/>
        <v/>
      </c>
      <c r="I528" s="11" t="str">
        <f t="shared" si="70"/>
        <v/>
      </c>
      <c r="J528" s="11" t="str">
        <f t="shared" si="67"/>
        <v/>
      </c>
      <c r="K528" s="11" t="str">
        <f t="shared" si="71"/>
        <v/>
      </c>
      <c r="L528" s="11" t="str">
        <f>IF('Prax Math 5733'!B528="","",'SAT M to CBEST M'!$A$2+'SAT M to CBEST M'!$B$2*E528)</f>
        <v/>
      </c>
      <c r="M528" s="11" t="str">
        <f>IF('Prax Math 5733'!B528="","", IF(L528&lt;20, 20, IF(L528&gt;80, 80, L528)))</f>
        <v/>
      </c>
    </row>
    <row r="529" spans="1:13" x14ac:dyDescent="0.25">
      <c r="A529" s="11">
        <v>528</v>
      </c>
      <c r="B529" s="30"/>
      <c r="C529" s="25" t="str">
        <f t="shared" si="64"/>
        <v/>
      </c>
      <c r="D529" s="25" t="str">
        <f t="shared" si="68"/>
        <v/>
      </c>
      <c r="E529" s="11" t="str">
        <f>IF('Prax Math 5733'!B529="","",IF('Prax Math 5733'!D529&lt;'ACT M to SAT M'!$A$2,'ACT M to SAT M'!$B$2,IF('Prax Math 5733'!D529&gt;'ACT M to SAT M'!A$28,'ACT M to SAT M'!B$28,VLOOKUP(D529,'ACT M to SAT M'!A:B,2,FALSE))))</f>
        <v/>
      </c>
      <c r="F529" s="11" t="str">
        <f t="shared" si="65"/>
        <v/>
      </c>
      <c r="G529" s="11" t="str">
        <f t="shared" si="69"/>
        <v/>
      </c>
      <c r="H529" s="11" t="str">
        <f t="shared" si="66"/>
        <v/>
      </c>
      <c r="I529" s="11" t="str">
        <f t="shared" si="70"/>
        <v/>
      </c>
      <c r="J529" s="11" t="str">
        <f t="shared" si="67"/>
        <v/>
      </c>
      <c r="K529" s="11" t="str">
        <f t="shared" si="71"/>
        <v/>
      </c>
      <c r="L529" s="11" t="str">
        <f>IF('Prax Math 5733'!B529="","",'SAT M to CBEST M'!$A$2+'SAT M to CBEST M'!$B$2*E529)</f>
        <v/>
      </c>
      <c r="M529" s="11" t="str">
        <f>IF('Prax Math 5733'!B529="","", IF(L529&lt;20, 20, IF(L529&gt;80, 80, L529)))</f>
        <v/>
      </c>
    </row>
    <row r="530" spans="1:13" x14ac:dyDescent="0.25">
      <c r="A530" s="11">
        <v>529</v>
      </c>
      <c r="B530" s="30"/>
      <c r="C530" s="25" t="str">
        <f t="shared" si="64"/>
        <v/>
      </c>
      <c r="D530" s="25" t="str">
        <f t="shared" si="68"/>
        <v/>
      </c>
      <c r="E530" s="11" t="str">
        <f>IF('Prax Math 5733'!B530="","",IF('Prax Math 5733'!D530&lt;'ACT M to SAT M'!$A$2,'ACT M to SAT M'!$B$2,IF('Prax Math 5733'!D530&gt;'ACT M to SAT M'!A$28,'ACT M to SAT M'!B$28,VLOOKUP(D530,'ACT M to SAT M'!A:B,2,FALSE))))</f>
        <v/>
      </c>
      <c r="F530" s="11" t="str">
        <f t="shared" si="65"/>
        <v/>
      </c>
      <c r="G530" s="11" t="str">
        <f t="shared" si="69"/>
        <v/>
      </c>
      <c r="H530" s="11" t="str">
        <f t="shared" si="66"/>
        <v/>
      </c>
      <c r="I530" s="11" t="str">
        <f t="shared" si="70"/>
        <v/>
      </c>
      <c r="J530" s="11" t="str">
        <f t="shared" si="67"/>
        <v/>
      </c>
      <c r="K530" s="11" t="str">
        <f t="shared" si="71"/>
        <v/>
      </c>
      <c r="L530" s="11" t="str">
        <f>IF('Prax Math 5733'!B530="","",'SAT M to CBEST M'!$A$2+'SAT M to CBEST M'!$B$2*E530)</f>
        <v/>
      </c>
      <c r="M530" s="11" t="str">
        <f>IF('Prax Math 5733'!B530="","", IF(L530&lt;20, 20, IF(L530&gt;80, 80, L530)))</f>
        <v/>
      </c>
    </row>
    <row r="531" spans="1:13" x14ac:dyDescent="0.25">
      <c r="A531" s="11">
        <v>530</v>
      </c>
      <c r="B531" s="30"/>
      <c r="C531" s="25" t="str">
        <f t="shared" si="64"/>
        <v/>
      </c>
      <c r="D531" s="25" t="str">
        <f t="shared" si="68"/>
        <v/>
      </c>
      <c r="E531" s="11" t="str">
        <f>IF('Prax Math 5733'!B531="","",IF('Prax Math 5733'!D531&lt;'ACT M to SAT M'!$A$2,'ACT M to SAT M'!$B$2,IF('Prax Math 5733'!D531&gt;'ACT M to SAT M'!A$28,'ACT M to SAT M'!B$28,VLOOKUP(D531,'ACT M to SAT M'!A:B,2,FALSE))))</f>
        <v/>
      </c>
      <c r="F531" s="11" t="str">
        <f t="shared" si="65"/>
        <v/>
      </c>
      <c r="G531" s="11" t="str">
        <f t="shared" si="69"/>
        <v/>
      </c>
      <c r="H531" s="11" t="str">
        <f t="shared" si="66"/>
        <v/>
      </c>
      <c r="I531" s="11" t="str">
        <f t="shared" si="70"/>
        <v/>
      </c>
      <c r="J531" s="11" t="str">
        <f t="shared" si="67"/>
        <v/>
      </c>
      <c r="K531" s="11" t="str">
        <f t="shared" si="71"/>
        <v/>
      </c>
      <c r="L531" s="11" t="str">
        <f>IF('Prax Math 5733'!B531="","",'SAT M to CBEST M'!$A$2+'SAT M to CBEST M'!$B$2*E531)</f>
        <v/>
      </c>
      <c r="M531" s="11" t="str">
        <f>IF('Prax Math 5733'!B531="","", IF(L531&lt;20, 20, IF(L531&gt;80, 80, L531)))</f>
        <v/>
      </c>
    </row>
    <row r="532" spans="1:13" x14ac:dyDescent="0.25">
      <c r="A532" s="11">
        <v>531</v>
      </c>
      <c r="B532" s="30"/>
      <c r="C532" s="25" t="str">
        <f t="shared" si="64"/>
        <v/>
      </c>
      <c r="D532" s="25" t="str">
        <f t="shared" si="68"/>
        <v/>
      </c>
      <c r="E532" s="11" t="str">
        <f>IF('Prax Math 5733'!B532="","",IF('Prax Math 5733'!D532&lt;'ACT M to SAT M'!$A$2,'ACT M to SAT M'!$B$2,IF('Prax Math 5733'!D532&gt;'ACT M to SAT M'!A$28,'ACT M to SAT M'!B$28,VLOOKUP(D532,'ACT M to SAT M'!A:B,2,FALSE))))</f>
        <v/>
      </c>
      <c r="F532" s="11" t="str">
        <f t="shared" si="65"/>
        <v/>
      </c>
      <c r="G532" s="11" t="str">
        <f t="shared" si="69"/>
        <v/>
      </c>
      <c r="H532" s="11" t="str">
        <f t="shared" si="66"/>
        <v/>
      </c>
      <c r="I532" s="11" t="str">
        <f t="shared" si="70"/>
        <v/>
      </c>
      <c r="J532" s="11" t="str">
        <f t="shared" si="67"/>
        <v/>
      </c>
      <c r="K532" s="11" t="str">
        <f t="shared" si="71"/>
        <v/>
      </c>
      <c r="L532" s="11" t="str">
        <f>IF('Prax Math 5733'!B532="","",'SAT M to CBEST M'!$A$2+'SAT M to CBEST M'!$B$2*E532)</f>
        <v/>
      </c>
      <c r="M532" s="11" t="str">
        <f>IF('Prax Math 5733'!B532="","", IF(L532&lt;20, 20, IF(L532&gt;80, 80, L532)))</f>
        <v/>
      </c>
    </row>
    <row r="533" spans="1:13" x14ac:dyDescent="0.25">
      <c r="A533" s="11">
        <v>532</v>
      </c>
      <c r="B533" s="30"/>
      <c r="C533" s="25" t="str">
        <f t="shared" si="64"/>
        <v/>
      </c>
      <c r="D533" s="25" t="str">
        <f t="shared" si="68"/>
        <v/>
      </c>
      <c r="E533" s="11" t="str">
        <f>IF('Prax Math 5733'!B533="","",IF('Prax Math 5733'!D533&lt;'ACT M to SAT M'!$A$2,'ACT M to SAT M'!$B$2,IF('Prax Math 5733'!D533&gt;'ACT M to SAT M'!A$28,'ACT M to SAT M'!B$28,VLOOKUP(D533,'ACT M to SAT M'!A:B,2,FALSE))))</f>
        <v/>
      </c>
      <c r="F533" s="11" t="str">
        <f t="shared" si="65"/>
        <v/>
      </c>
      <c r="G533" s="11" t="str">
        <f t="shared" si="69"/>
        <v/>
      </c>
      <c r="H533" s="11" t="str">
        <f t="shared" si="66"/>
        <v/>
      </c>
      <c r="I533" s="11" t="str">
        <f t="shared" si="70"/>
        <v/>
      </c>
      <c r="J533" s="11" t="str">
        <f t="shared" si="67"/>
        <v/>
      </c>
      <c r="K533" s="11" t="str">
        <f t="shared" si="71"/>
        <v/>
      </c>
      <c r="L533" s="11" t="str">
        <f>IF('Prax Math 5733'!B533="","",'SAT M to CBEST M'!$A$2+'SAT M to CBEST M'!$B$2*E533)</f>
        <v/>
      </c>
      <c r="M533" s="11" t="str">
        <f>IF('Prax Math 5733'!B533="","", IF(L533&lt;20, 20, IF(L533&gt;80, 80, L533)))</f>
        <v/>
      </c>
    </row>
    <row r="534" spans="1:13" x14ac:dyDescent="0.25">
      <c r="A534" s="11">
        <v>533</v>
      </c>
      <c r="B534" s="30"/>
      <c r="C534" s="25" t="str">
        <f t="shared" si="64"/>
        <v/>
      </c>
      <c r="D534" s="25" t="str">
        <f t="shared" si="68"/>
        <v/>
      </c>
      <c r="E534" s="11" t="str">
        <f>IF('Prax Math 5733'!B534="","",IF('Prax Math 5733'!D534&lt;'ACT M to SAT M'!$A$2,'ACT M to SAT M'!$B$2,IF('Prax Math 5733'!D534&gt;'ACT M to SAT M'!A$28,'ACT M to SAT M'!B$28,VLOOKUP(D534,'ACT M to SAT M'!A:B,2,FALSE))))</f>
        <v/>
      </c>
      <c r="F534" s="11" t="str">
        <f t="shared" si="65"/>
        <v/>
      </c>
      <c r="G534" s="11" t="str">
        <f t="shared" si="69"/>
        <v/>
      </c>
      <c r="H534" s="11" t="str">
        <f t="shared" si="66"/>
        <v/>
      </c>
      <c r="I534" s="11" t="str">
        <f t="shared" si="70"/>
        <v/>
      </c>
      <c r="J534" s="11" t="str">
        <f t="shared" si="67"/>
        <v/>
      </c>
      <c r="K534" s="11" t="str">
        <f t="shared" si="71"/>
        <v/>
      </c>
      <c r="L534" s="11" t="str">
        <f>IF('Prax Math 5733'!B534="","",'SAT M to CBEST M'!$A$2+'SAT M to CBEST M'!$B$2*E534)</f>
        <v/>
      </c>
      <c r="M534" s="11" t="str">
        <f>IF('Prax Math 5733'!B534="","", IF(L534&lt;20, 20, IF(L534&gt;80, 80, L534)))</f>
        <v/>
      </c>
    </row>
    <row r="535" spans="1:13" x14ac:dyDescent="0.25">
      <c r="A535" s="11">
        <v>534</v>
      </c>
      <c r="B535" s="30"/>
      <c r="C535" s="25" t="str">
        <f t="shared" si="64"/>
        <v/>
      </c>
      <c r="D535" s="25" t="str">
        <f t="shared" si="68"/>
        <v/>
      </c>
      <c r="E535" s="11" t="str">
        <f>IF('Prax Math 5733'!B535="","",IF('Prax Math 5733'!D535&lt;'ACT M to SAT M'!$A$2,'ACT M to SAT M'!$B$2,IF('Prax Math 5733'!D535&gt;'ACT M to SAT M'!A$28,'ACT M to SAT M'!B$28,VLOOKUP(D535,'ACT M to SAT M'!A:B,2,FALSE))))</f>
        <v/>
      </c>
      <c r="F535" s="11" t="str">
        <f t="shared" si="65"/>
        <v/>
      </c>
      <c r="G535" s="11" t="str">
        <f t="shared" si="69"/>
        <v/>
      </c>
      <c r="H535" s="11" t="str">
        <f t="shared" si="66"/>
        <v/>
      </c>
      <c r="I535" s="11" t="str">
        <f t="shared" si="70"/>
        <v/>
      </c>
      <c r="J535" s="11" t="str">
        <f t="shared" si="67"/>
        <v/>
      </c>
      <c r="K535" s="11" t="str">
        <f t="shared" si="71"/>
        <v/>
      </c>
      <c r="L535" s="11" t="str">
        <f>IF('Prax Math 5733'!B535="","",'SAT M to CBEST M'!$A$2+'SAT M to CBEST M'!$B$2*E535)</f>
        <v/>
      </c>
      <c r="M535" s="11" t="str">
        <f>IF('Prax Math 5733'!B535="","", IF(L535&lt;20, 20, IF(L535&gt;80, 80, L535)))</f>
        <v/>
      </c>
    </row>
    <row r="536" spans="1:13" x14ac:dyDescent="0.25">
      <c r="A536" s="11">
        <v>535</v>
      </c>
      <c r="B536" s="30"/>
      <c r="C536" s="25" t="str">
        <f t="shared" si="64"/>
        <v/>
      </c>
      <c r="D536" s="25" t="str">
        <f t="shared" si="68"/>
        <v/>
      </c>
      <c r="E536" s="11" t="str">
        <f>IF('Prax Math 5733'!B536="","",IF('Prax Math 5733'!D536&lt;'ACT M to SAT M'!$A$2,'ACT M to SAT M'!$B$2,IF('Prax Math 5733'!D536&gt;'ACT M to SAT M'!A$28,'ACT M to SAT M'!B$28,VLOOKUP(D536,'ACT M to SAT M'!A:B,2,FALSE))))</f>
        <v/>
      </c>
      <c r="F536" s="11" t="str">
        <f t="shared" si="65"/>
        <v/>
      </c>
      <c r="G536" s="11" t="str">
        <f t="shared" si="69"/>
        <v/>
      </c>
      <c r="H536" s="11" t="str">
        <f t="shared" si="66"/>
        <v/>
      </c>
      <c r="I536" s="11" t="str">
        <f t="shared" si="70"/>
        <v/>
      </c>
      <c r="J536" s="11" t="str">
        <f t="shared" si="67"/>
        <v/>
      </c>
      <c r="K536" s="11" t="str">
        <f t="shared" si="71"/>
        <v/>
      </c>
      <c r="L536" s="11" t="str">
        <f>IF('Prax Math 5733'!B536="","",'SAT M to CBEST M'!$A$2+'SAT M to CBEST M'!$B$2*E536)</f>
        <v/>
      </c>
      <c r="M536" s="11" t="str">
        <f>IF('Prax Math 5733'!B536="","", IF(L536&lt;20, 20, IF(L536&gt;80, 80, L536)))</f>
        <v/>
      </c>
    </row>
    <row r="537" spans="1:13" x14ac:dyDescent="0.25">
      <c r="A537" s="11">
        <v>536</v>
      </c>
      <c r="B537" s="30"/>
      <c r="C537" s="25" t="str">
        <f t="shared" si="64"/>
        <v/>
      </c>
      <c r="D537" s="25" t="str">
        <f t="shared" si="68"/>
        <v/>
      </c>
      <c r="E537" s="11" t="str">
        <f>IF('Prax Math 5733'!B537="","",IF('Prax Math 5733'!D537&lt;'ACT M to SAT M'!$A$2,'ACT M to SAT M'!$B$2,IF('Prax Math 5733'!D537&gt;'ACT M to SAT M'!A$28,'ACT M to SAT M'!B$28,VLOOKUP(D537,'ACT M to SAT M'!A:B,2,FALSE))))</f>
        <v/>
      </c>
      <c r="F537" s="11" t="str">
        <f t="shared" si="65"/>
        <v/>
      </c>
      <c r="G537" s="11" t="str">
        <f t="shared" si="69"/>
        <v/>
      </c>
      <c r="H537" s="11" t="str">
        <f t="shared" si="66"/>
        <v/>
      </c>
      <c r="I537" s="11" t="str">
        <f t="shared" si="70"/>
        <v/>
      </c>
      <c r="J537" s="11" t="str">
        <f t="shared" si="67"/>
        <v/>
      </c>
      <c r="K537" s="11" t="str">
        <f t="shared" si="71"/>
        <v/>
      </c>
      <c r="L537" s="11" t="str">
        <f>IF('Prax Math 5733'!B537="","",'SAT M to CBEST M'!$A$2+'SAT M to CBEST M'!$B$2*E537)</f>
        <v/>
      </c>
      <c r="M537" s="11" t="str">
        <f>IF('Prax Math 5733'!B537="","", IF(L537&lt;20, 20, IF(L537&gt;80, 80, L537)))</f>
        <v/>
      </c>
    </row>
    <row r="538" spans="1:13" x14ac:dyDescent="0.25">
      <c r="A538" s="11">
        <v>537</v>
      </c>
      <c r="B538" s="30"/>
      <c r="C538" s="25" t="str">
        <f t="shared" si="64"/>
        <v/>
      </c>
      <c r="D538" s="25" t="str">
        <f t="shared" si="68"/>
        <v/>
      </c>
      <c r="E538" s="11" t="str">
        <f>IF('Prax Math 5733'!B538="","",IF('Prax Math 5733'!D538&lt;'ACT M to SAT M'!$A$2,'ACT M to SAT M'!$B$2,IF('Prax Math 5733'!D538&gt;'ACT M to SAT M'!A$28,'ACT M to SAT M'!B$28,VLOOKUP(D538,'ACT M to SAT M'!A:B,2,FALSE))))</f>
        <v/>
      </c>
      <c r="F538" s="11" t="str">
        <f t="shared" si="65"/>
        <v/>
      </c>
      <c r="G538" s="11" t="str">
        <f t="shared" si="69"/>
        <v/>
      </c>
      <c r="H538" s="11" t="str">
        <f t="shared" si="66"/>
        <v/>
      </c>
      <c r="I538" s="11" t="str">
        <f t="shared" si="70"/>
        <v/>
      </c>
      <c r="J538" s="11" t="str">
        <f t="shared" si="67"/>
        <v/>
      </c>
      <c r="K538" s="11" t="str">
        <f t="shared" si="71"/>
        <v/>
      </c>
      <c r="L538" s="11" t="str">
        <f>IF('Prax Math 5733'!B538="","",'SAT M to CBEST M'!$A$2+'SAT M to CBEST M'!$B$2*E538)</f>
        <v/>
      </c>
      <c r="M538" s="11" t="str">
        <f>IF('Prax Math 5733'!B538="","", IF(L538&lt;20, 20, IF(L538&gt;80, 80, L538)))</f>
        <v/>
      </c>
    </row>
    <row r="539" spans="1:13" x14ac:dyDescent="0.25">
      <c r="A539" s="11">
        <v>538</v>
      </c>
      <c r="B539" s="30"/>
      <c r="C539" s="25" t="str">
        <f t="shared" si="64"/>
        <v/>
      </c>
      <c r="D539" s="25" t="str">
        <f t="shared" si="68"/>
        <v/>
      </c>
      <c r="E539" s="11" t="str">
        <f>IF('Prax Math 5733'!B539="","",IF('Prax Math 5733'!D539&lt;'ACT M to SAT M'!$A$2,'ACT M to SAT M'!$B$2,IF('Prax Math 5733'!D539&gt;'ACT M to SAT M'!A$28,'ACT M to SAT M'!B$28,VLOOKUP(D539,'ACT M to SAT M'!A:B,2,FALSE))))</f>
        <v/>
      </c>
      <c r="F539" s="11" t="str">
        <f t="shared" si="65"/>
        <v/>
      </c>
      <c r="G539" s="11" t="str">
        <f t="shared" si="69"/>
        <v/>
      </c>
      <c r="H539" s="11" t="str">
        <f t="shared" si="66"/>
        <v/>
      </c>
      <c r="I539" s="11" t="str">
        <f t="shared" si="70"/>
        <v/>
      </c>
      <c r="J539" s="11" t="str">
        <f t="shared" si="67"/>
        <v/>
      </c>
      <c r="K539" s="11" t="str">
        <f t="shared" si="71"/>
        <v/>
      </c>
      <c r="L539" s="11" t="str">
        <f>IF('Prax Math 5733'!B539="","",'SAT M to CBEST M'!$A$2+'SAT M to CBEST M'!$B$2*E539)</f>
        <v/>
      </c>
      <c r="M539" s="11" t="str">
        <f>IF('Prax Math 5733'!B539="","", IF(L539&lt;20, 20, IF(L539&gt;80, 80, L539)))</f>
        <v/>
      </c>
    </row>
    <row r="540" spans="1:13" x14ac:dyDescent="0.25">
      <c r="A540" s="11">
        <v>539</v>
      </c>
      <c r="B540" s="30"/>
      <c r="C540" s="25" t="str">
        <f t="shared" si="64"/>
        <v/>
      </c>
      <c r="D540" s="25" t="str">
        <f t="shared" si="68"/>
        <v/>
      </c>
      <c r="E540" s="11" t="str">
        <f>IF('Prax Math 5733'!B540="","",IF('Prax Math 5733'!D540&lt;'ACT M to SAT M'!$A$2,'ACT M to SAT M'!$B$2,IF('Prax Math 5733'!D540&gt;'ACT M to SAT M'!A$28,'ACT M to SAT M'!B$28,VLOOKUP(D540,'ACT M to SAT M'!A:B,2,FALSE))))</f>
        <v/>
      </c>
      <c r="F540" s="11" t="str">
        <f t="shared" si="65"/>
        <v/>
      </c>
      <c r="G540" s="11" t="str">
        <f t="shared" si="69"/>
        <v/>
      </c>
      <c r="H540" s="11" t="str">
        <f t="shared" si="66"/>
        <v/>
      </c>
      <c r="I540" s="11" t="str">
        <f t="shared" si="70"/>
        <v/>
      </c>
      <c r="J540" s="11" t="str">
        <f t="shared" si="67"/>
        <v/>
      </c>
      <c r="K540" s="11" t="str">
        <f t="shared" si="71"/>
        <v/>
      </c>
      <c r="L540" s="11" t="str">
        <f>IF('Prax Math 5733'!B540="","",'SAT M to CBEST M'!$A$2+'SAT M to CBEST M'!$B$2*E540)</f>
        <v/>
      </c>
      <c r="M540" s="11" t="str">
        <f>IF('Prax Math 5733'!B540="","", IF(L540&lt;20, 20, IF(L540&gt;80, 80, L540)))</f>
        <v/>
      </c>
    </row>
    <row r="541" spans="1:13" x14ac:dyDescent="0.25">
      <c r="A541" s="11">
        <v>540</v>
      </c>
      <c r="B541" s="30"/>
      <c r="C541" s="25" t="str">
        <f t="shared" si="64"/>
        <v/>
      </c>
      <c r="D541" s="25" t="str">
        <f t="shared" si="68"/>
        <v/>
      </c>
      <c r="E541" s="11" t="str">
        <f>IF('Prax Math 5733'!B541="","",IF('Prax Math 5733'!D541&lt;'ACT M to SAT M'!$A$2,'ACT M to SAT M'!$B$2,IF('Prax Math 5733'!D541&gt;'ACT M to SAT M'!A$28,'ACT M to SAT M'!B$28,VLOOKUP(D541,'ACT M to SAT M'!A:B,2,FALSE))))</f>
        <v/>
      </c>
      <c r="F541" s="11" t="str">
        <f t="shared" si="65"/>
        <v/>
      </c>
      <c r="G541" s="11" t="str">
        <f t="shared" si="69"/>
        <v/>
      </c>
      <c r="H541" s="11" t="str">
        <f t="shared" si="66"/>
        <v/>
      </c>
      <c r="I541" s="11" t="str">
        <f t="shared" si="70"/>
        <v/>
      </c>
      <c r="J541" s="11" t="str">
        <f t="shared" si="67"/>
        <v/>
      </c>
      <c r="K541" s="11" t="str">
        <f t="shared" si="71"/>
        <v/>
      </c>
      <c r="L541" s="11" t="str">
        <f>IF('Prax Math 5733'!B541="","",'SAT M to CBEST M'!$A$2+'SAT M to CBEST M'!$B$2*E541)</f>
        <v/>
      </c>
      <c r="M541" s="11" t="str">
        <f>IF('Prax Math 5733'!B541="","", IF(L541&lt;20, 20, IF(L541&gt;80, 80, L541)))</f>
        <v/>
      </c>
    </row>
    <row r="542" spans="1:13" x14ac:dyDescent="0.25">
      <c r="A542" s="11">
        <v>541</v>
      </c>
      <c r="B542" s="30"/>
      <c r="C542" s="25" t="str">
        <f t="shared" si="64"/>
        <v/>
      </c>
      <c r="D542" s="25" t="str">
        <f t="shared" si="68"/>
        <v/>
      </c>
      <c r="E542" s="11" t="str">
        <f>IF('Prax Math 5733'!B542="","",IF('Prax Math 5733'!D542&lt;'ACT M to SAT M'!$A$2,'ACT M to SAT M'!$B$2,IF('Prax Math 5733'!D542&gt;'ACT M to SAT M'!A$28,'ACT M to SAT M'!B$28,VLOOKUP(D542,'ACT M to SAT M'!A:B,2,FALSE))))</f>
        <v/>
      </c>
      <c r="F542" s="11" t="str">
        <f t="shared" si="65"/>
        <v/>
      </c>
      <c r="G542" s="11" t="str">
        <f t="shared" si="69"/>
        <v/>
      </c>
      <c r="H542" s="11" t="str">
        <f t="shared" si="66"/>
        <v/>
      </c>
      <c r="I542" s="11" t="str">
        <f t="shared" si="70"/>
        <v/>
      </c>
      <c r="J542" s="11" t="str">
        <f t="shared" si="67"/>
        <v/>
      </c>
      <c r="K542" s="11" t="str">
        <f t="shared" si="71"/>
        <v/>
      </c>
      <c r="L542" s="11" t="str">
        <f>IF('Prax Math 5733'!B542="","",'SAT M to CBEST M'!$A$2+'SAT M to CBEST M'!$B$2*E542)</f>
        <v/>
      </c>
      <c r="M542" s="11" t="str">
        <f>IF('Prax Math 5733'!B542="","", IF(L542&lt;20, 20, IF(L542&gt;80, 80, L542)))</f>
        <v/>
      </c>
    </row>
    <row r="543" spans="1:13" x14ac:dyDescent="0.25">
      <c r="A543" s="11">
        <v>542</v>
      </c>
      <c r="B543" s="30"/>
      <c r="C543" s="25" t="str">
        <f t="shared" si="64"/>
        <v/>
      </c>
      <c r="D543" s="25" t="str">
        <f t="shared" si="68"/>
        <v/>
      </c>
      <c r="E543" s="11" t="str">
        <f>IF('Prax Math 5733'!B543="","",IF('Prax Math 5733'!D543&lt;'ACT M to SAT M'!$A$2,'ACT M to SAT M'!$B$2,IF('Prax Math 5733'!D543&gt;'ACT M to SAT M'!A$28,'ACT M to SAT M'!B$28,VLOOKUP(D543,'ACT M to SAT M'!A:B,2,FALSE))))</f>
        <v/>
      </c>
      <c r="F543" s="11" t="str">
        <f t="shared" si="65"/>
        <v/>
      </c>
      <c r="G543" s="11" t="str">
        <f t="shared" si="69"/>
        <v/>
      </c>
      <c r="H543" s="11" t="str">
        <f t="shared" si="66"/>
        <v/>
      </c>
      <c r="I543" s="11" t="str">
        <f t="shared" si="70"/>
        <v/>
      </c>
      <c r="J543" s="11" t="str">
        <f t="shared" si="67"/>
        <v/>
      </c>
      <c r="K543" s="11" t="str">
        <f t="shared" si="71"/>
        <v/>
      </c>
      <c r="L543" s="11" t="str">
        <f>IF('Prax Math 5733'!B543="","",'SAT M to CBEST M'!$A$2+'SAT M to CBEST M'!$B$2*E543)</f>
        <v/>
      </c>
      <c r="M543" s="11" t="str">
        <f>IF('Prax Math 5733'!B543="","", IF(L543&lt;20, 20, IF(L543&gt;80, 80, L543)))</f>
        <v/>
      </c>
    </row>
    <row r="544" spans="1:13" x14ac:dyDescent="0.25">
      <c r="A544" s="11">
        <v>543</v>
      </c>
      <c r="B544" s="30"/>
      <c r="C544" s="25" t="str">
        <f t="shared" si="64"/>
        <v/>
      </c>
      <c r="D544" s="25" t="str">
        <f t="shared" si="68"/>
        <v/>
      </c>
      <c r="E544" s="11" t="str">
        <f>IF('Prax Math 5733'!B544="","",IF('Prax Math 5733'!D544&lt;'ACT M to SAT M'!$A$2,'ACT M to SAT M'!$B$2,IF('Prax Math 5733'!D544&gt;'ACT M to SAT M'!A$28,'ACT M to SAT M'!B$28,VLOOKUP(D544,'ACT M to SAT M'!A:B,2,FALSE))))</f>
        <v/>
      </c>
      <c r="F544" s="11" t="str">
        <f t="shared" si="65"/>
        <v/>
      </c>
      <c r="G544" s="11" t="str">
        <f t="shared" si="69"/>
        <v/>
      </c>
      <c r="H544" s="11" t="str">
        <f t="shared" si="66"/>
        <v/>
      </c>
      <c r="I544" s="11" t="str">
        <f t="shared" si="70"/>
        <v/>
      </c>
      <c r="J544" s="11" t="str">
        <f t="shared" si="67"/>
        <v/>
      </c>
      <c r="K544" s="11" t="str">
        <f t="shared" si="71"/>
        <v/>
      </c>
      <c r="L544" s="11" t="str">
        <f>IF('Prax Math 5733'!B544="","",'SAT M to CBEST M'!$A$2+'SAT M to CBEST M'!$B$2*E544)</f>
        <v/>
      </c>
      <c r="M544" s="11" t="str">
        <f>IF('Prax Math 5733'!B544="","", IF(L544&lt;20, 20, IF(L544&gt;80, 80, L544)))</f>
        <v/>
      </c>
    </row>
    <row r="545" spans="1:13" x14ac:dyDescent="0.25">
      <c r="A545" s="11">
        <v>544</v>
      </c>
      <c r="B545" s="30"/>
      <c r="C545" s="25" t="str">
        <f t="shared" si="64"/>
        <v/>
      </c>
      <c r="D545" s="25" t="str">
        <f t="shared" si="68"/>
        <v/>
      </c>
      <c r="E545" s="11" t="str">
        <f>IF('Prax Math 5733'!B545="","",IF('Prax Math 5733'!D545&lt;'ACT M to SAT M'!$A$2,'ACT M to SAT M'!$B$2,IF('Prax Math 5733'!D545&gt;'ACT M to SAT M'!A$28,'ACT M to SAT M'!B$28,VLOOKUP(D545,'ACT M to SAT M'!A:B,2,FALSE))))</f>
        <v/>
      </c>
      <c r="F545" s="11" t="str">
        <f t="shared" si="65"/>
        <v/>
      </c>
      <c r="G545" s="11" t="str">
        <f t="shared" si="69"/>
        <v/>
      </c>
      <c r="H545" s="11" t="str">
        <f t="shared" si="66"/>
        <v/>
      </c>
      <c r="I545" s="11" t="str">
        <f t="shared" si="70"/>
        <v/>
      </c>
      <c r="J545" s="11" t="str">
        <f t="shared" si="67"/>
        <v/>
      </c>
      <c r="K545" s="11" t="str">
        <f t="shared" si="71"/>
        <v/>
      </c>
      <c r="L545" s="11" t="str">
        <f>IF('Prax Math 5733'!B545="","",'SAT M to CBEST M'!$A$2+'SAT M to CBEST M'!$B$2*E545)</f>
        <v/>
      </c>
      <c r="M545" s="11" t="str">
        <f>IF('Prax Math 5733'!B545="","", IF(L545&lt;20, 20, IF(L545&gt;80, 80, L545)))</f>
        <v/>
      </c>
    </row>
    <row r="546" spans="1:13" x14ac:dyDescent="0.25">
      <c r="A546" s="11">
        <v>545</v>
      </c>
      <c r="B546" s="30"/>
      <c r="C546" s="25" t="str">
        <f t="shared" si="64"/>
        <v/>
      </c>
      <c r="D546" s="25" t="str">
        <f t="shared" si="68"/>
        <v/>
      </c>
      <c r="E546" s="11" t="str">
        <f>IF('Prax Math 5733'!B546="","",IF('Prax Math 5733'!D546&lt;'ACT M to SAT M'!$A$2,'ACT M to SAT M'!$B$2,IF('Prax Math 5733'!D546&gt;'ACT M to SAT M'!A$28,'ACT M to SAT M'!B$28,VLOOKUP(D546,'ACT M to SAT M'!A:B,2,FALSE))))</f>
        <v/>
      </c>
      <c r="F546" s="11" t="str">
        <f t="shared" si="65"/>
        <v/>
      </c>
      <c r="G546" s="11" t="str">
        <f t="shared" si="69"/>
        <v/>
      </c>
      <c r="H546" s="11" t="str">
        <f t="shared" si="66"/>
        <v/>
      </c>
      <c r="I546" s="11" t="str">
        <f t="shared" si="70"/>
        <v/>
      </c>
      <c r="J546" s="11" t="str">
        <f t="shared" si="67"/>
        <v/>
      </c>
      <c r="K546" s="11" t="str">
        <f t="shared" si="71"/>
        <v/>
      </c>
      <c r="L546" s="11" t="str">
        <f>IF('Prax Math 5733'!B546="","",'SAT M to CBEST M'!$A$2+'SAT M to CBEST M'!$B$2*E546)</f>
        <v/>
      </c>
      <c r="M546" s="11" t="str">
        <f>IF('Prax Math 5733'!B546="","", IF(L546&lt;20, 20, IF(L546&gt;80, 80, L546)))</f>
        <v/>
      </c>
    </row>
    <row r="547" spans="1:13" x14ac:dyDescent="0.25">
      <c r="A547" s="11">
        <v>546</v>
      </c>
      <c r="B547" s="30"/>
      <c r="C547" s="25" t="str">
        <f t="shared" si="64"/>
        <v/>
      </c>
      <c r="D547" s="25" t="str">
        <f t="shared" si="68"/>
        <v/>
      </c>
      <c r="E547" s="11" t="str">
        <f>IF('Prax Math 5733'!B547="","",IF('Prax Math 5733'!D547&lt;'ACT M to SAT M'!$A$2,'ACT M to SAT M'!$B$2,IF('Prax Math 5733'!D547&gt;'ACT M to SAT M'!A$28,'ACT M to SAT M'!B$28,VLOOKUP(D547,'ACT M to SAT M'!A:B,2,FALSE))))</f>
        <v/>
      </c>
      <c r="F547" s="11" t="str">
        <f t="shared" si="65"/>
        <v/>
      </c>
      <c r="G547" s="11" t="str">
        <f t="shared" si="69"/>
        <v/>
      </c>
      <c r="H547" s="11" t="str">
        <f t="shared" si="66"/>
        <v/>
      </c>
      <c r="I547" s="11" t="str">
        <f t="shared" si="70"/>
        <v/>
      </c>
      <c r="J547" s="11" t="str">
        <f t="shared" si="67"/>
        <v/>
      </c>
      <c r="K547" s="11" t="str">
        <f t="shared" si="71"/>
        <v/>
      </c>
      <c r="L547" s="11" t="str">
        <f>IF('Prax Math 5733'!B547="","",'SAT M to CBEST M'!$A$2+'SAT M to CBEST M'!$B$2*E547)</f>
        <v/>
      </c>
      <c r="M547" s="11" t="str">
        <f>IF('Prax Math 5733'!B547="","", IF(L547&lt;20, 20, IF(L547&gt;80, 80, L547)))</f>
        <v/>
      </c>
    </row>
    <row r="548" spans="1:13" x14ac:dyDescent="0.25">
      <c r="A548" s="11">
        <v>547</v>
      </c>
      <c r="B548" s="30"/>
      <c r="C548" s="25" t="str">
        <f t="shared" si="64"/>
        <v/>
      </c>
      <c r="D548" s="25" t="str">
        <f t="shared" si="68"/>
        <v/>
      </c>
      <c r="E548" s="11" t="str">
        <f>IF('Prax Math 5733'!B548="","",IF('Prax Math 5733'!D548&lt;'ACT M to SAT M'!$A$2,'ACT M to SAT M'!$B$2,IF('Prax Math 5733'!D548&gt;'ACT M to SAT M'!A$28,'ACT M to SAT M'!B$28,VLOOKUP(D548,'ACT M to SAT M'!A:B,2,FALSE))))</f>
        <v/>
      </c>
      <c r="F548" s="11" t="str">
        <f t="shared" si="65"/>
        <v/>
      </c>
      <c r="G548" s="11" t="str">
        <f t="shared" si="69"/>
        <v/>
      </c>
      <c r="H548" s="11" t="str">
        <f t="shared" si="66"/>
        <v/>
      </c>
      <c r="I548" s="11" t="str">
        <f t="shared" si="70"/>
        <v/>
      </c>
      <c r="J548" s="11" t="str">
        <f t="shared" si="67"/>
        <v/>
      </c>
      <c r="K548" s="11" t="str">
        <f t="shared" si="71"/>
        <v/>
      </c>
      <c r="L548" s="11" t="str">
        <f>IF('Prax Math 5733'!B548="","",'SAT M to CBEST M'!$A$2+'SAT M to CBEST M'!$B$2*E548)</f>
        <v/>
      </c>
      <c r="M548" s="11" t="str">
        <f>IF('Prax Math 5733'!B548="","", IF(L548&lt;20, 20, IF(L548&gt;80, 80, L548)))</f>
        <v/>
      </c>
    </row>
    <row r="549" spans="1:13" x14ac:dyDescent="0.25">
      <c r="A549" s="11">
        <v>548</v>
      </c>
      <c r="B549" s="30"/>
      <c r="C549" s="25" t="str">
        <f t="shared" si="64"/>
        <v/>
      </c>
      <c r="D549" s="25" t="str">
        <f t="shared" si="68"/>
        <v/>
      </c>
      <c r="E549" s="11" t="str">
        <f>IF('Prax Math 5733'!B549="","",IF('Prax Math 5733'!D549&lt;'ACT M to SAT M'!$A$2,'ACT M to SAT M'!$B$2,IF('Prax Math 5733'!D549&gt;'ACT M to SAT M'!A$28,'ACT M to SAT M'!B$28,VLOOKUP(D549,'ACT M to SAT M'!A:B,2,FALSE))))</f>
        <v/>
      </c>
      <c r="F549" s="11" t="str">
        <f t="shared" si="65"/>
        <v/>
      </c>
      <c r="G549" s="11" t="str">
        <f t="shared" si="69"/>
        <v/>
      </c>
      <c r="H549" s="11" t="str">
        <f t="shared" si="66"/>
        <v/>
      </c>
      <c r="I549" s="11" t="str">
        <f t="shared" si="70"/>
        <v/>
      </c>
      <c r="J549" s="11" t="str">
        <f t="shared" si="67"/>
        <v/>
      </c>
      <c r="K549" s="11" t="str">
        <f t="shared" si="71"/>
        <v/>
      </c>
      <c r="L549" s="11" t="str">
        <f>IF('Prax Math 5733'!B549="","",'SAT M to CBEST M'!$A$2+'SAT M to CBEST M'!$B$2*E549)</f>
        <v/>
      </c>
      <c r="M549" s="11" t="str">
        <f>IF('Prax Math 5733'!B549="","", IF(L549&lt;20, 20, IF(L549&gt;80, 80, L549)))</f>
        <v/>
      </c>
    </row>
    <row r="550" spans="1:13" x14ac:dyDescent="0.25">
      <c r="A550" s="11">
        <v>549</v>
      </c>
      <c r="B550" s="30"/>
      <c r="C550" s="25" t="str">
        <f t="shared" si="64"/>
        <v/>
      </c>
      <c r="D550" s="25" t="str">
        <f t="shared" si="68"/>
        <v/>
      </c>
      <c r="E550" s="11" t="str">
        <f>IF('Prax Math 5733'!B550="","",IF('Prax Math 5733'!D550&lt;'ACT M to SAT M'!$A$2,'ACT M to SAT M'!$B$2,IF('Prax Math 5733'!D550&gt;'ACT M to SAT M'!A$28,'ACT M to SAT M'!B$28,VLOOKUP(D550,'ACT M to SAT M'!A:B,2,FALSE))))</f>
        <v/>
      </c>
      <c r="F550" s="11" t="str">
        <f t="shared" si="65"/>
        <v/>
      </c>
      <c r="G550" s="11" t="str">
        <f t="shared" si="69"/>
        <v/>
      </c>
      <c r="H550" s="11" t="str">
        <f t="shared" si="66"/>
        <v/>
      </c>
      <c r="I550" s="11" t="str">
        <f t="shared" si="70"/>
        <v/>
      </c>
      <c r="J550" s="11" t="str">
        <f t="shared" si="67"/>
        <v/>
      </c>
      <c r="K550" s="11" t="str">
        <f t="shared" si="71"/>
        <v/>
      </c>
      <c r="L550" s="11" t="str">
        <f>IF('Prax Math 5733'!B550="","",'SAT M to CBEST M'!$A$2+'SAT M to CBEST M'!$B$2*E550)</f>
        <v/>
      </c>
      <c r="M550" s="11" t="str">
        <f>IF('Prax Math 5733'!B550="","", IF(L550&lt;20, 20, IF(L550&gt;80, 80, L550)))</f>
        <v/>
      </c>
    </row>
    <row r="551" spans="1:13" x14ac:dyDescent="0.25">
      <c r="A551" s="11">
        <v>550</v>
      </c>
      <c r="B551" s="30"/>
      <c r="C551" s="25" t="str">
        <f t="shared" si="64"/>
        <v/>
      </c>
      <c r="D551" s="25" t="str">
        <f t="shared" si="68"/>
        <v/>
      </c>
      <c r="E551" s="11" t="str">
        <f>IF('Prax Math 5733'!B551="","",IF('Prax Math 5733'!D551&lt;'ACT M to SAT M'!$A$2,'ACT M to SAT M'!$B$2,IF('Prax Math 5733'!D551&gt;'ACT M to SAT M'!A$28,'ACT M to SAT M'!B$28,VLOOKUP(D551,'ACT M to SAT M'!A:B,2,FALSE))))</f>
        <v/>
      </c>
      <c r="F551" s="11" t="str">
        <f t="shared" si="65"/>
        <v/>
      </c>
      <c r="G551" s="11" t="str">
        <f t="shared" si="69"/>
        <v/>
      </c>
      <c r="H551" s="11" t="str">
        <f t="shared" si="66"/>
        <v/>
      </c>
      <c r="I551" s="11" t="str">
        <f t="shared" si="70"/>
        <v/>
      </c>
      <c r="J551" s="11" t="str">
        <f t="shared" si="67"/>
        <v/>
      </c>
      <c r="K551" s="11" t="str">
        <f t="shared" si="71"/>
        <v/>
      </c>
      <c r="L551" s="11" t="str">
        <f>IF('Prax Math 5733'!B551="","",'SAT M to CBEST M'!$A$2+'SAT M to CBEST M'!$B$2*E551)</f>
        <v/>
      </c>
      <c r="M551" s="11" t="str">
        <f>IF('Prax Math 5733'!B551="","", IF(L551&lt;20, 20, IF(L551&gt;80, 80, L551)))</f>
        <v/>
      </c>
    </row>
    <row r="552" spans="1:13" x14ac:dyDescent="0.25">
      <c r="A552" s="11">
        <v>551</v>
      </c>
      <c r="B552" s="30"/>
      <c r="C552" s="25" t="str">
        <f t="shared" si="64"/>
        <v/>
      </c>
      <c r="D552" s="25" t="str">
        <f t="shared" si="68"/>
        <v/>
      </c>
      <c r="E552" s="11" t="str">
        <f>IF('Prax Math 5733'!B552="","",IF('Prax Math 5733'!D552&lt;'ACT M to SAT M'!$A$2,'ACT M to SAT M'!$B$2,IF('Prax Math 5733'!D552&gt;'ACT M to SAT M'!A$28,'ACT M to SAT M'!B$28,VLOOKUP(D552,'ACT M to SAT M'!A:B,2,FALSE))))</f>
        <v/>
      </c>
      <c r="F552" s="11" t="str">
        <f t="shared" si="65"/>
        <v/>
      </c>
      <c r="G552" s="11" t="str">
        <f t="shared" si="69"/>
        <v/>
      </c>
      <c r="H552" s="11" t="str">
        <f t="shared" si="66"/>
        <v/>
      </c>
      <c r="I552" s="11" t="str">
        <f t="shared" si="70"/>
        <v/>
      </c>
      <c r="J552" s="11" t="str">
        <f t="shared" si="67"/>
        <v/>
      </c>
      <c r="K552" s="11" t="str">
        <f t="shared" si="71"/>
        <v/>
      </c>
      <c r="L552" s="11" t="str">
        <f>IF('Prax Math 5733'!B552="","",'SAT M to CBEST M'!$A$2+'SAT M to CBEST M'!$B$2*E552)</f>
        <v/>
      </c>
      <c r="M552" s="11" t="str">
        <f>IF('Prax Math 5733'!B552="","", IF(L552&lt;20, 20, IF(L552&gt;80, 80, L552)))</f>
        <v/>
      </c>
    </row>
    <row r="553" spans="1:13" x14ac:dyDescent="0.25">
      <c r="A553" s="11">
        <v>552</v>
      </c>
      <c r="B553" s="30"/>
      <c r="C553" s="25" t="str">
        <f t="shared" si="64"/>
        <v/>
      </c>
      <c r="D553" s="25" t="str">
        <f t="shared" si="68"/>
        <v/>
      </c>
      <c r="E553" s="11" t="str">
        <f>IF('Prax Math 5733'!B553="","",IF('Prax Math 5733'!D553&lt;'ACT M to SAT M'!$A$2,'ACT M to SAT M'!$B$2,IF('Prax Math 5733'!D553&gt;'ACT M to SAT M'!A$28,'ACT M to SAT M'!B$28,VLOOKUP(D553,'ACT M to SAT M'!A:B,2,FALSE))))</f>
        <v/>
      </c>
      <c r="F553" s="11" t="str">
        <f t="shared" si="65"/>
        <v/>
      </c>
      <c r="G553" s="11" t="str">
        <f t="shared" si="69"/>
        <v/>
      </c>
      <c r="H553" s="11" t="str">
        <f t="shared" si="66"/>
        <v/>
      </c>
      <c r="I553" s="11" t="str">
        <f t="shared" si="70"/>
        <v/>
      </c>
      <c r="J553" s="11" t="str">
        <f t="shared" si="67"/>
        <v/>
      </c>
      <c r="K553" s="11" t="str">
        <f t="shared" si="71"/>
        <v/>
      </c>
      <c r="L553" s="11" t="str">
        <f>IF('Prax Math 5733'!B553="","",'SAT M to CBEST M'!$A$2+'SAT M to CBEST M'!$B$2*E553)</f>
        <v/>
      </c>
      <c r="M553" s="11" t="str">
        <f>IF('Prax Math 5733'!B553="","", IF(L553&lt;20, 20, IF(L553&gt;80, 80, L553)))</f>
        <v/>
      </c>
    </row>
    <row r="554" spans="1:13" x14ac:dyDescent="0.25">
      <c r="A554" s="11">
        <v>553</v>
      </c>
      <c r="B554" s="30"/>
      <c r="C554" s="25" t="str">
        <f t="shared" si="64"/>
        <v/>
      </c>
      <c r="D554" s="25" t="str">
        <f t="shared" si="68"/>
        <v/>
      </c>
      <c r="E554" s="11" t="str">
        <f>IF('Prax Math 5733'!B554="","",IF('Prax Math 5733'!D554&lt;'ACT M to SAT M'!$A$2,'ACT M to SAT M'!$B$2,IF('Prax Math 5733'!D554&gt;'ACT M to SAT M'!A$28,'ACT M to SAT M'!B$28,VLOOKUP(D554,'ACT M to SAT M'!A:B,2,FALSE))))</f>
        <v/>
      </c>
      <c r="F554" s="11" t="str">
        <f t="shared" si="65"/>
        <v/>
      </c>
      <c r="G554" s="11" t="str">
        <f t="shared" si="69"/>
        <v/>
      </c>
      <c r="H554" s="11" t="str">
        <f t="shared" si="66"/>
        <v/>
      </c>
      <c r="I554" s="11" t="str">
        <f t="shared" si="70"/>
        <v/>
      </c>
      <c r="J554" s="11" t="str">
        <f t="shared" si="67"/>
        <v/>
      </c>
      <c r="K554" s="11" t="str">
        <f t="shared" si="71"/>
        <v/>
      </c>
      <c r="L554" s="11" t="str">
        <f>IF('Prax Math 5733'!B554="","",'SAT M to CBEST M'!$A$2+'SAT M to CBEST M'!$B$2*E554)</f>
        <v/>
      </c>
      <c r="M554" s="11" t="str">
        <f>IF('Prax Math 5733'!B554="","", IF(L554&lt;20, 20, IF(L554&gt;80, 80, L554)))</f>
        <v/>
      </c>
    </row>
    <row r="555" spans="1:13" x14ac:dyDescent="0.25">
      <c r="A555" s="11">
        <v>554</v>
      </c>
      <c r="B555" s="30"/>
      <c r="C555" s="25" t="str">
        <f t="shared" si="64"/>
        <v/>
      </c>
      <c r="D555" s="25" t="str">
        <f t="shared" si="68"/>
        <v/>
      </c>
      <c r="E555" s="11" t="str">
        <f>IF('Prax Math 5733'!B555="","",IF('Prax Math 5733'!D555&lt;'ACT M to SAT M'!$A$2,'ACT M to SAT M'!$B$2,IF('Prax Math 5733'!D555&gt;'ACT M to SAT M'!A$28,'ACT M to SAT M'!B$28,VLOOKUP(D555,'ACT M to SAT M'!A:B,2,FALSE))))</f>
        <v/>
      </c>
      <c r="F555" s="11" t="str">
        <f t="shared" si="65"/>
        <v/>
      </c>
      <c r="G555" s="11" t="str">
        <f t="shared" si="69"/>
        <v/>
      </c>
      <c r="H555" s="11" t="str">
        <f t="shared" si="66"/>
        <v/>
      </c>
      <c r="I555" s="11" t="str">
        <f t="shared" si="70"/>
        <v/>
      </c>
      <c r="J555" s="11" t="str">
        <f t="shared" si="67"/>
        <v/>
      </c>
      <c r="K555" s="11" t="str">
        <f t="shared" si="71"/>
        <v/>
      </c>
      <c r="L555" s="11" t="str">
        <f>IF('Prax Math 5733'!B555="","",'SAT M to CBEST M'!$A$2+'SAT M to CBEST M'!$B$2*E555)</f>
        <v/>
      </c>
      <c r="M555" s="11" t="str">
        <f>IF('Prax Math 5733'!B555="","", IF(L555&lt;20, 20, IF(L555&gt;80, 80, L555)))</f>
        <v/>
      </c>
    </row>
    <row r="556" spans="1:13" x14ac:dyDescent="0.25">
      <c r="A556" s="11">
        <v>555</v>
      </c>
      <c r="B556" s="30"/>
      <c r="C556" s="25" t="str">
        <f t="shared" si="64"/>
        <v/>
      </c>
      <c r="D556" s="25" t="str">
        <f t="shared" si="68"/>
        <v/>
      </c>
      <c r="E556" s="11" t="str">
        <f>IF('Prax Math 5733'!B556="","",IF('Prax Math 5733'!D556&lt;'ACT M to SAT M'!$A$2,'ACT M to SAT M'!$B$2,IF('Prax Math 5733'!D556&gt;'ACT M to SAT M'!A$28,'ACT M to SAT M'!B$28,VLOOKUP(D556,'ACT M to SAT M'!A:B,2,FALSE))))</f>
        <v/>
      </c>
      <c r="F556" s="11" t="str">
        <f t="shared" si="65"/>
        <v/>
      </c>
      <c r="G556" s="11" t="str">
        <f t="shared" si="69"/>
        <v/>
      </c>
      <c r="H556" s="11" t="str">
        <f t="shared" si="66"/>
        <v/>
      </c>
      <c r="I556" s="11" t="str">
        <f t="shared" si="70"/>
        <v/>
      </c>
      <c r="J556" s="11" t="str">
        <f t="shared" si="67"/>
        <v/>
      </c>
      <c r="K556" s="11" t="str">
        <f t="shared" si="71"/>
        <v/>
      </c>
      <c r="L556" s="11" t="str">
        <f>IF('Prax Math 5733'!B556="","",'SAT M to CBEST M'!$A$2+'SAT M to CBEST M'!$B$2*E556)</f>
        <v/>
      </c>
      <c r="M556" s="11" t="str">
        <f>IF('Prax Math 5733'!B556="","", IF(L556&lt;20, 20, IF(L556&gt;80, 80, L556)))</f>
        <v/>
      </c>
    </row>
    <row r="557" spans="1:13" x14ac:dyDescent="0.25">
      <c r="A557" s="11">
        <v>556</v>
      </c>
      <c r="B557" s="30"/>
      <c r="C557" s="25" t="str">
        <f t="shared" si="64"/>
        <v/>
      </c>
      <c r="D557" s="25" t="str">
        <f t="shared" si="68"/>
        <v/>
      </c>
      <c r="E557" s="11" t="str">
        <f>IF('Prax Math 5733'!B557="","",IF('Prax Math 5733'!D557&lt;'ACT M to SAT M'!$A$2,'ACT M to SAT M'!$B$2,IF('Prax Math 5733'!D557&gt;'ACT M to SAT M'!A$28,'ACT M to SAT M'!B$28,VLOOKUP(D557,'ACT M to SAT M'!A:B,2,FALSE))))</f>
        <v/>
      </c>
      <c r="F557" s="11" t="str">
        <f t="shared" si="65"/>
        <v/>
      </c>
      <c r="G557" s="11" t="str">
        <f t="shared" si="69"/>
        <v/>
      </c>
      <c r="H557" s="11" t="str">
        <f t="shared" si="66"/>
        <v/>
      </c>
      <c r="I557" s="11" t="str">
        <f t="shared" si="70"/>
        <v/>
      </c>
      <c r="J557" s="11" t="str">
        <f t="shared" si="67"/>
        <v/>
      </c>
      <c r="K557" s="11" t="str">
        <f t="shared" si="71"/>
        <v/>
      </c>
      <c r="L557" s="11" t="str">
        <f>IF('Prax Math 5733'!B557="","",'SAT M to CBEST M'!$A$2+'SAT M to CBEST M'!$B$2*E557)</f>
        <v/>
      </c>
      <c r="M557" s="11" t="str">
        <f>IF('Prax Math 5733'!B557="","", IF(L557&lt;20, 20, IF(L557&gt;80, 80, L557)))</f>
        <v/>
      </c>
    </row>
    <row r="558" spans="1:13" x14ac:dyDescent="0.25">
      <c r="A558" s="11">
        <v>557</v>
      </c>
      <c r="B558" s="30"/>
      <c r="C558" s="25" t="str">
        <f t="shared" si="64"/>
        <v/>
      </c>
      <c r="D558" s="25" t="str">
        <f t="shared" si="68"/>
        <v/>
      </c>
      <c r="E558" s="11" t="str">
        <f>IF('Prax Math 5733'!B558="","",IF('Prax Math 5733'!D558&lt;'ACT M to SAT M'!$A$2,'ACT M to SAT M'!$B$2,IF('Prax Math 5733'!D558&gt;'ACT M to SAT M'!A$28,'ACT M to SAT M'!B$28,VLOOKUP(D558,'ACT M to SAT M'!A:B,2,FALSE))))</f>
        <v/>
      </c>
      <c r="F558" s="11" t="str">
        <f t="shared" si="65"/>
        <v/>
      </c>
      <c r="G558" s="11" t="str">
        <f t="shared" si="69"/>
        <v/>
      </c>
      <c r="H558" s="11" t="str">
        <f t="shared" si="66"/>
        <v/>
      </c>
      <c r="I558" s="11" t="str">
        <f t="shared" si="70"/>
        <v/>
      </c>
      <c r="J558" s="11" t="str">
        <f t="shared" si="67"/>
        <v/>
      </c>
      <c r="K558" s="11" t="str">
        <f t="shared" si="71"/>
        <v/>
      </c>
      <c r="L558" s="11" t="str">
        <f>IF('Prax Math 5733'!B558="","",'SAT M to CBEST M'!$A$2+'SAT M to CBEST M'!$B$2*E558)</f>
        <v/>
      </c>
      <c r="M558" s="11" t="str">
        <f>IF('Prax Math 5733'!B558="","", IF(L558&lt;20, 20, IF(L558&gt;80, 80, L558)))</f>
        <v/>
      </c>
    </row>
    <row r="559" spans="1:13" x14ac:dyDescent="0.25">
      <c r="A559" s="11">
        <v>558</v>
      </c>
      <c r="B559" s="30"/>
      <c r="C559" s="25" t="str">
        <f t="shared" si="64"/>
        <v/>
      </c>
      <c r="D559" s="25" t="str">
        <f t="shared" si="68"/>
        <v/>
      </c>
      <c r="E559" s="11" t="str">
        <f>IF('Prax Math 5733'!B559="","",IF('Prax Math 5733'!D559&lt;'ACT M to SAT M'!$A$2,'ACT M to SAT M'!$B$2,IF('Prax Math 5733'!D559&gt;'ACT M to SAT M'!A$28,'ACT M to SAT M'!B$28,VLOOKUP(D559,'ACT M to SAT M'!A:B,2,FALSE))))</f>
        <v/>
      </c>
      <c r="F559" s="11" t="str">
        <f t="shared" si="65"/>
        <v/>
      </c>
      <c r="G559" s="11" t="str">
        <f t="shared" si="69"/>
        <v/>
      </c>
      <c r="H559" s="11" t="str">
        <f t="shared" si="66"/>
        <v/>
      </c>
      <c r="I559" s="11" t="str">
        <f t="shared" si="70"/>
        <v/>
      </c>
      <c r="J559" s="11" t="str">
        <f t="shared" si="67"/>
        <v/>
      </c>
      <c r="K559" s="11" t="str">
        <f t="shared" si="71"/>
        <v/>
      </c>
      <c r="L559" s="11" t="str">
        <f>IF('Prax Math 5733'!B559="","",'SAT M to CBEST M'!$A$2+'SAT M to CBEST M'!$B$2*E559)</f>
        <v/>
      </c>
      <c r="M559" s="11" t="str">
        <f>IF('Prax Math 5733'!B559="","", IF(L559&lt;20, 20, IF(L559&gt;80, 80, L559)))</f>
        <v/>
      </c>
    </row>
    <row r="560" spans="1:13" x14ac:dyDescent="0.25">
      <c r="A560" s="11">
        <v>559</v>
      </c>
      <c r="B560" s="30"/>
      <c r="C560" s="25" t="str">
        <f t="shared" si="64"/>
        <v/>
      </c>
      <c r="D560" s="25" t="str">
        <f t="shared" si="68"/>
        <v/>
      </c>
      <c r="E560" s="11" t="str">
        <f>IF('Prax Math 5733'!B560="","",IF('Prax Math 5733'!D560&lt;'ACT M to SAT M'!$A$2,'ACT M to SAT M'!$B$2,IF('Prax Math 5733'!D560&gt;'ACT M to SAT M'!A$28,'ACT M to SAT M'!B$28,VLOOKUP(D560,'ACT M to SAT M'!A:B,2,FALSE))))</f>
        <v/>
      </c>
      <c r="F560" s="11" t="str">
        <f t="shared" si="65"/>
        <v/>
      </c>
      <c r="G560" s="11" t="str">
        <f t="shared" si="69"/>
        <v/>
      </c>
      <c r="H560" s="11" t="str">
        <f t="shared" si="66"/>
        <v/>
      </c>
      <c r="I560" s="11" t="str">
        <f t="shared" si="70"/>
        <v/>
      </c>
      <c r="J560" s="11" t="str">
        <f t="shared" si="67"/>
        <v/>
      </c>
      <c r="K560" s="11" t="str">
        <f t="shared" si="71"/>
        <v/>
      </c>
      <c r="L560" s="11" t="str">
        <f>IF('Prax Math 5733'!B560="","",'SAT M to CBEST M'!$A$2+'SAT M to CBEST M'!$B$2*E560)</f>
        <v/>
      </c>
      <c r="M560" s="11" t="str">
        <f>IF('Prax Math 5733'!B560="","", IF(L560&lt;20, 20, IF(L560&gt;80, 80, L560)))</f>
        <v/>
      </c>
    </row>
    <row r="561" spans="1:13" x14ac:dyDescent="0.25">
      <c r="A561" s="11">
        <v>560</v>
      </c>
      <c r="B561" s="30"/>
      <c r="C561" s="25" t="str">
        <f t="shared" si="64"/>
        <v/>
      </c>
      <c r="D561" s="25" t="str">
        <f t="shared" si="68"/>
        <v/>
      </c>
      <c r="E561" s="11" t="str">
        <f>IF('Prax Math 5733'!B561="","",IF('Prax Math 5733'!D561&lt;'ACT M to SAT M'!$A$2,'ACT M to SAT M'!$B$2,IF('Prax Math 5733'!D561&gt;'ACT M to SAT M'!A$28,'ACT M to SAT M'!B$28,VLOOKUP(D561,'ACT M to SAT M'!A:B,2,FALSE))))</f>
        <v/>
      </c>
      <c r="F561" s="11" t="str">
        <f t="shared" si="65"/>
        <v/>
      </c>
      <c r="G561" s="11" t="str">
        <f t="shared" si="69"/>
        <v/>
      </c>
      <c r="H561" s="11" t="str">
        <f t="shared" si="66"/>
        <v/>
      </c>
      <c r="I561" s="11" t="str">
        <f t="shared" si="70"/>
        <v/>
      </c>
      <c r="J561" s="11" t="str">
        <f t="shared" si="67"/>
        <v/>
      </c>
      <c r="K561" s="11" t="str">
        <f t="shared" si="71"/>
        <v/>
      </c>
      <c r="L561" s="11" t="str">
        <f>IF('Prax Math 5733'!B561="","",'SAT M to CBEST M'!$A$2+'SAT M to CBEST M'!$B$2*E561)</f>
        <v/>
      </c>
      <c r="M561" s="11" t="str">
        <f>IF('Prax Math 5733'!B561="","", IF(L561&lt;20, 20, IF(L561&gt;80, 80, L561)))</f>
        <v/>
      </c>
    </row>
    <row r="562" spans="1:13" x14ac:dyDescent="0.25">
      <c r="A562" s="11">
        <v>561</v>
      </c>
      <c r="B562" s="30"/>
      <c r="C562" s="25" t="str">
        <f t="shared" si="64"/>
        <v/>
      </c>
      <c r="D562" s="25" t="str">
        <f t="shared" si="68"/>
        <v/>
      </c>
      <c r="E562" s="11" t="str">
        <f>IF('Prax Math 5733'!B562="","",IF('Prax Math 5733'!D562&lt;'ACT M to SAT M'!$A$2,'ACT M to SAT M'!$B$2,IF('Prax Math 5733'!D562&gt;'ACT M to SAT M'!A$28,'ACT M to SAT M'!B$28,VLOOKUP(D562,'ACT M to SAT M'!A:B,2,FALSE))))</f>
        <v/>
      </c>
      <c r="F562" s="11" t="str">
        <f t="shared" si="65"/>
        <v/>
      </c>
      <c r="G562" s="11" t="str">
        <f t="shared" si="69"/>
        <v/>
      </c>
      <c r="H562" s="11" t="str">
        <f t="shared" si="66"/>
        <v/>
      </c>
      <c r="I562" s="11" t="str">
        <f t="shared" si="70"/>
        <v/>
      </c>
      <c r="J562" s="11" t="str">
        <f t="shared" si="67"/>
        <v/>
      </c>
      <c r="K562" s="11" t="str">
        <f t="shared" si="71"/>
        <v/>
      </c>
      <c r="L562" s="11" t="str">
        <f>IF('Prax Math 5733'!B562="","",'SAT M to CBEST M'!$A$2+'SAT M to CBEST M'!$B$2*E562)</f>
        <v/>
      </c>
      <c r="M562" s="11" t="str">
        <f>IF('Prax Math 5733'!B562="","", IF(L562&lt;20, 20, IF(L562&gt;80, 80, L562)))</f>
        <v/>
      </c>
    </row>
    <row r="563" spans="1:13" x14ac:dyDescent="0.25">
      <c r="A563" s="11">
        <v>562</v>
      </c>
      <c r="B563" s="30"/>
      <c r="C563" s="25" t="str">
        <f t="shared" si="64"/>
        <v/>
      </c>
      <c r="D563" s="25" t="str">
        <f t="shared" si="68"/>
        <v/>
      </c>
      <c r="E563" s="11" t="str">
        <f>IF('Prax Math 5733'!B563="","",IF('Prax Math 5733'!D563&lt;'ACT M to SAT M'!$A$2,'ACT M to SAT M'!$B$2,IF('Prax Math 5733'!D563&gt;'ACT M to SAT M'!A$28,'ACT M to SAT M'!B$28,VLOOKUP(D563,'ACT M to SAT M'!A:B,2,FALSE))))</f>
        <v/>
      </c>
      <c r="F563" s="11" t="str">
        <f t="shared" si="65"/>
        <v/>
      </c>
      <c r="G563" s="11" t="str">
        <f t="shared" si="69"/>
        <v/>
      </c>
      <c r="H563" s="11" t="str">
        <f t="shared" si="66"/>
        <v/>
      </c>
      <c r="I563" s="11" t="str">
        <f t="shared" si="70"/>
        <v/>
      </c>
      <c r="J563" s="11" t="str">
        <f t="shared" si="67"/>
        <v/>
      </c>
      <c r="K563" s="11" t="str">
        <f t="shared" si="71"/>
        <v/>
      </c>
      <c r="L563" s="11" t="str">
        <f>IF('Prax Math 5733'!B563="","",'SAT M to CBEST M'!$A$2+'SAT M to CBEST M'!$B$2*E563)</f>
        <v/>
      </c>
      <c r="M563" s="11" t="str">
        <f>IF('Prax Math 5733'!B563="","", IF(L563&lt;20, 20, IF(L563&gt;80, 80, L563)))</f>
        <v/>
      </c>
    </row>
    <row r="564" spans="1:13" x14ac:dyDescent="0.25">
      <c r="A564" s="11">
        <v>563</v>
      </c>
      <c r="B564" s="30"/>
      <c r="C564" s="25" t="str">
        <f t="shared" si="64"/>
        <v/>
      </c>
      <c r="D564" s="25" t="str">
        <f t="shared" si="68"/>
        <v/>
      </c>
      <c r="E564" s="11" t="str">
        <f>IF('Prax Math 5733'!B564="","",IF('Prax Math 5733'!D564&lt;'ACT M to SAT M'!$A$2,'ACT M to SAT M'!$B$2,IF('Prax Math 5733'!D564&gt;'ACT M to SAT M'!A$28,'ACT M to SAT M'!B$28,VLOOKUP(D564,'ACT M to SAT M'!A:B,2,FALSE))))</f>
        <v/>
      </c>
      <c r="F564" s="11" t="str">
        <f t="shared" si="65"/>
        <v/>
      </c>
      <c r="G564" s="11" t="str">
        <f t="shared" si="69"/>
        <v/>
      </c>
      <c r="H564" s="11" t="str">
        <f t="shared" si="66"/>
        <v/>
      </c>
      <c r="I564" s="11" t="str">
        <f t="shared" si="70"/>
        <v/>
      </c>
      <c r="J564" s="11" t="str">
        <f t="shared" si="67"/>
        <v/>
      </c>
      <c r="K564" s="11" t="str">
        <f t="shared" si="71"/>
        <v/>
      </c>
      <c r="L564" s="11" t="str">
        <f>IF('Prax Math 5733'!B564="","",'SAT M to CBEST M'!$A$2+'SAT M to CBEST M'!$B$2*E564)</f>
        <v/>
      </c>
      <c r="M564" s="11" t="str">
        <f>IF('Prax Math 5733'!B564="","", IF(L564&lt;20, 20, IF(L564&gt;80, 80, L564)))</f>
        <v/>
      </c>
    </row>
    <row r="565" spans="1:13" x14ac:dyDescent="0.25">
      <c r="A565" s="11">
        <v>564</v>
      </c>
      <c r="B565" s="30"/>
      <c r="C565" s="25" t="str">
        <f t="shared" si="64"/>
        <v/>
      </c>
      <c r="D565" s="25" t="str">
        <f t="shared" si="68"/>
        <v/>
      </c>
      <c r="E565" s="11" t="str">
        <f>IF('Prax Math 5733'!B565="","",IF('Prax Math 5733'!D565&lt;'ACT M to SAT M'!$A$2,'ACT M to SAT M'!$B$2,IF('Prax Math 5733'!D565&gt;'ACT M to SAT M'!A$28,'ACT M to SAT M'!B$28,VLOOKUP(D565,'ACT M to SAT M'!A:B,2,FALSE))))</f>
        <v/>
      </c>
      <c r="F565" s="11" t="str">
        <f t="shared" si="65"/>
        <v/>
      </c>
      <c r="G565" s="11" t="str">
        <f t="shared" si="69"/>
        <v/>
      </c>
      <c r="H565" s="11" t="str">
        <f t="shared" si="66"/>
        <v/>
      </c>
      <c r="I565" s="11" t="str">
        <f t="shared" si="70"/>
        <v/>
      </c>
      <c r="J565" s="11" t="str">
        <f t="shared" si="67"/>
        <v/>
      </c>
      <c r="K565" s="11" t="str">
        <f t="shared" si="71"/>
        <v/>
      </c>
      <c r="L565" s="11" t="str">
        <f>IF('Prax Math 5733'!B565="","",'SAT M to CBEST M'!$A$2+'SAT M to CBEST M'!$B$2*E565)</f>
        <v/>
      </c>
      <c r="M565" s="11" t="str">
        <f>IF('Prax Math 5733'!B565="","", IF(L565&lt;20, 20, IF(L565&gt;80, 80, L565)))</f>
        <v/>
      </c>
    </row>
    <row r="566" spans="1:13" x14ac:dyDescent="0.25">
      <c r="A566" s="11">
        <v>565</v>
      </c>
      <c r="B566" s="30"/>
      <c r="C566" s="25" t="str">
        <f t="shared" si="64"/>
        <v/>
      </c>
      <c r="D566" s="25" t="str">
        <f t="shared" si="68"/>
        <v/>
      </c>
      <c r="E566" s="11" t="str">
        <f>IF('Prax Math 5733'!B566="","",IF('Prax Math 5733'!D566&lt;'ACT M to SAT M'!$A$2,'ACT M to SAT M'!$B$2,IF('Prax Math 5733'!D566&gt;'ACT M to SAT M'!A$28,'ACT M to SAT M'!B$28,VLOOKUP(D566,'ACT M to SAT M'!A:B,2,FALSE))))</f>
        <v/>
      </c>
      <c r="F566" s="11" t="str">
        <f t="shared" si="65"/>
        <v/>
      </c>
      <c r="G566" s="11" t="str">
        <f t="shared" si="69"/>
        <v/>
      </c>
      <c r="H566" s="11" t="str">
        <f t="shared" si="66"/>
        <v/>
      </c>
      <c r="I566" s="11" t="str">
        <f t="shared" si="70"/>
        <v/>
      </c>
      <c r="J566" s="11" t="str">
        <f t="shared" si="67"/>
        <v/>
      </c>
      <c r="K566" s="11" t="str">
        <f t="shared" si="71"/>
        <v/>
      </c>
      <c r="L566" s="11" t="str">
        <f>IF('Prax Math 5733'!B566="","",'SAT M to CBEST M'!$A$2+'SAT M to CBEST M'!$B$2*E566)</f>
        <v/>
      </c>
      <c r="M566" s="11" t="str">
        <f>IF('Prax Math 5733'!B566="","", IF(L566&lt;20, 20, IF(L566&gt;80, 80, L566)))</f>
        <v/>
      </c>
    </row>
    <row r="567" spans="1:13" x14ac:dyDescent="0.25">
      <c r="A567" s="11">
        <v>566</v>
      </c>
      <c r="B567" s="30"/>
      <c r="C567" s="25" t="str">
        <f t="shared" si="64"/>
        <v/>
      </c>
      <c r="D567" s="25" t="str">
        <f t="shared" si="68"/>
        <v/>
      </c>
      <c r="E567" s="11" t="str">
        <f>IF('Prax Math 5733'!B567="","",IF('Prax Math 5733'!D567&lt;'ACT M to SAT M'!$A$2,'ACT M to SAT M'!$B$2,IF('Prax Math 5733'!D567&gt;'ACT M to SAT M'!A$28,'ACT M to SAT M'!B$28,VLOOKUP(D567,'ACT M to SAT M'!A:B,2,FALSE))))</f>
        <v/>
      </c>
      <c r="F567" s="11" t="str">
        <f t="shared" si="65"/>
        <v/>
      </c>
      <c r="G567" s="11" t="str">
        <f t="shared" si="69"/>
        <v/>
      </c>
      <c r="H567" s="11" t="str">
        <f t="shared" si="66"/>
        <v/>
      </c>
      <c r="I567" s="11" t="str">
        <f t="shared" si="70"/>
        <v/>
      </c>
      <c r="J567" s="11" t="str">
        <f t="shared" si="67"/>
        <v/>
      </c>
      <c r="K567" s="11" t="str">
        <f t="shared" si="71"/>
        <v/>
      </c>
      <c r="L567" s="11" t="str">
        <f>IF('Prax Math 5733'!B567="","",'SAT M to CBEST M'!$A$2+'SAT M to CBEST M'!$B$2*E567)</f>
        <v/>
      </c>
      <c r="M567" s="11" t="str">
        <f>IF('Prax Math 5733'!B567="","", IF(L567&lt;20, 20, IF(L567&gt;80, 80, L567)))</f>
        <v/>
      </c>
    </row>
    <row r="568" spans="1:13" x14ac:dyDescent="0.25">
      <c r="A568" s="11">
        <v>567</v>
      </c>
      <c r="B568" s="30"/>
      <c r="C568" s="25" t="str">
        <f t="shared" si="64"/>
        <v/>
      </c>
      <c r="D568" s="25" t="str">
        <f t="shared" si="68"/>
        <v/>
      </c>
      <c r="E568" s="11" t="str">
        <f>IF('Prax Math 5733'!B568="","",IF('Prax Math 5733'!D568&lt;'ACT M to SAT M'!$A$2,'ACT M to SAT M'!$B$2,IF('Prax Math 5733'!D568&gt;'ACT M to SAT M'!A$28,'ACT M to SAT M'!B$28,VLOOKUP(D568,'ACT M to SAT M'!A:B,2,FALSE))))</f>
        <v/>
      </c>
      <c r="F568" s="11" t="str">
        <f t="shared" si="65"/>
        <v/>
      </c>
      <c r="G568" s="11" t="str">
        <f t="shared" si="69"/>
        <v/>
      </c>
      <c r="H568" s="11" t="str">
        <f t="shared" si="66"/>
        <v/>
      </c>
      <c r="I568" s="11" t="str">
        <f t="shared" si="70"/>
        <v/>
      </c>
      <c r="J568" s="11" t="str">
        <f t="shared" si="67"/>
        <v/>
      </c>
      <c r="K568" s="11" t="str">
        <f t="shared" si="71"/>
        <v/>
      </c>
      <c r="L568" s="11" t="str">
        <f>IF('Prax Math 5733'!B568="","",'SAT M to CBEST M'!$A$2+'SAT M to CBEST M'!$B$2*E568)</f>
        <v/>
      </c>
      <c r="M568" s="11" t="str">
        <f>IF('Prax Math 5733'!B568="","", IF(L568&lt;20, 20, IF(L568&gt;80, 80, L568)))</f>
        <v/>
      </c>
    </row>
    <row r="569" spans="1:13" x14ac:dyDescent="0.25">
      <c r="A569" s="11">
        <v>568</v>
      </c>
      <c r="B569" s="30"/>
      <c r="C569" s="25" t="str">
        <f t="shared" si="64"/>
        <v/>
      </c>
      <c r="D569" s="25" t="str">
        <f t="shared" si="68"/>
        <v/>
      </c>
      <c r="E569" s="11" t="str">
        <f>IF('Prax Math 5733'!B569="","",IF('Prax Math 5733'!D569&lt;'ACT M to SAT M'!$A$2,'ACT M to SAT M'!$B$2,IF('Prax Math 5733'!D569&gt;'ACT M to SAT M'!A$28,'ACT M to SAT M'!B$28,VLOOKUP(D569,'ACT M to SAT M'!A:B,2,FALSE))))</f>
        <v/>
      </c>
      <c r="F569" s="11" t="str">
        <f t="shared" si="65"/>
        <v/>
      </c>
      <c r="G569" s="11" t="str">
        <f t="shared" si="69"/>
        <v/>
      </c>
      <c r="H569" s="11" t="str">
        <f t="shared" si="66"/>
        <v/>
      </c>
      <c r="I569" s="11" t="str">
        <f t="shared" si="70"/>
        <v/>
      </c>
      <c r="J569" s="11" t="str">
        <f t="shared" si="67"/>
        <v/>
      </c>
      <c r="K569" s="11" t="str">
        <f t="shared" si="71"/>
        <v/>
      </c>
      <c r="L569" s="11" t="str">
        <f>IF('Prax Math 5733'!B569="","",'SAT M to CBEST M'!$A$2+'SAT M to CBEST M'!$B$2*E569)</f>
        <v/>
      </c>
      <c r="M569" s="11" t="str">
        <f>IF('Prax Math 5733'!B569="","", IF(L569&lt;20, 20, IF(L569&gt;80, 80, L569)))</f>
        <v/>
      </c>
    </row>
    <row r="570" spans="1:13" x14ac:dyDescent="0.25">
      <c r="A570" s="11">
        <v>569</v>
      </c>
      <c r="B570" s="30"/>
      <c r="C570" s="25" t="str">
        <f t="shared" si="64"/>
        <v/>
      </c>
      <c r="D570" s="25" t="str">
        <f t="shared" si="68"/>
        <v/>
      </c>
      <c r="E570" s="11" t="str">
        <f>IF('Prax Math 5733'!B570="","",IF('Prax Math 5733'!D570&lt;'ACT M to SAT M'!$A$2,'ACT M to SAT M'!$B$2,IF('Prax Math 5733'!D570&gt;'ACT M to SAT M'!A$28,'ACT M to SAT M'!B$28,VLOOKUP(D570,'ACT M to SAT M'!A:B,2,FALSE))))</f>
        <v/>
      </c>
      <c r="F570" s="11" t="str">
        <f t="shared" si="65"/>
        <v/>
      </c>
      <c r="G570" s="11" t="str">
        <f t="shared" si="69"/>
        <v/>
      </c>
      <c r="H570" s="11" t="str">
        <f t="shared" si="66"/>
        <v/>
      </c>
      <c r="I570" s="11" t="str">
        <f t="shared" si="70"/>
        <v/>
      </c>
      <c r="J570" s="11" t="str">
        <f t="shared" si="67"/>
        <v/>
      </c>
      <c r="K570" s="11" t="str">
        <f t="shared" si="71"/>
        <v/>
      </c>
      <c r="L570" s="11" t="str">
        <f>IF('Prax Math 5733'!B570="","",'SAT M to CBEST M'!$A$2+'SAT M to CBEST M'!$B$2*E570)</f>
        <v/>
      </c>
      <c r="M570" s="11" t="str">
        <f>IF('Prax Math 5733'!B570="","", IF(L570&lt;20, 20, IF(L570&gt;80, 80, L570)))</f>
        <v/>
      </c>
    </row>
    <row r="571" spans="1:13" x14ac:dyDescent="0.25">
      <c r="A571" s="11">
        <v>570</v>
      </c>
      <c r="B571" s="30"/>
      <c r="C571" s="25" t="str">
        <f t="shared" si="64"/>
        <v/>
      </c>
      <c r="D571" s="25" t="str">
        <f t="shared" si="68"/>
        <v/>
      </c>
      <c r="E571" s="11" t="str">
        <f>IF('Prax Math 5733'!B571="","",IF('Prax Math 5733'!D571&lt;'ACT M to SAT M'!$A$2,'ACT M to SAT M'!$B$2,IF('Prax Math 5733'!D571&gt;'ACT M to SAT M'!A$28,'ACT M to SAT M'!B$28,VLOOKUP(D571,'ACT M to SAT M'!A:B,2,FALSE))))</f>
        <v/>
      </c>
      <c r="F571" s="11" t="str">
        <f t="shared" si="65"/>
        <v/>
      </c>
      <c r="G571" s="11" t="str">
        <f t="shared" si="69"/>
        <v/>
      </c>
      <c r="H571" s="11" t="str">
        <f t="shared" si="66"/>
        <v/>
      </c>
      <c r="I571" s="11" t="str">
        <f t="shared" si="70"/>
        <v/>
      </c>
      <c r="J571" s="11" t="str">
        <f t="shared" si="67"/>
        <v/>
      </c>
      <c r="K571" s="11" t="str">
        <f t="shared" si="71"/>
        <v/>
      </c>
      <c r="L571" s="11" t="str">
        <f>IF('Prax Math 5733'!B571="","",'SAT M to CBEST M'!$A$2+'SAT M to CBEST M'!$B$2*E571)</f>
        <v/>
      </c>
      <c r="M571" s="11" t="str">
        <f>IF('Prax Math 5733'!B571="","", IF(L571&lt;20, 20, IF(L571&gt;80, 80, L571)))</f>
        <v/>
      </c>
    </row>
    <row r="572" spans="1:13" x14ac:dyDescent="0.25">
      <c r="A572" s="11">
        <v>571</v>
      </c>
      <c r="B572" s="30"/>
      <c r="C572" s="25" t="str">
        <f t="shared" si="64"/>
        <v/>
      </c>
      <c r="D572" s="25" t="str">
        <f t="shared" si="68"/>
        <v/>
      </c>
      <c r="E572" s="11" t="str">
        <f>IF('Prax Math 5733'!B572="","",IF('Prax Math 5733'!D572&lt;'ACT M to SAT M'!$A$2,'ACT M to SAT M'!$B$2,IF('Prax Math 5733'!D572&gt;'ACT M to SAT M'!A$28,'ACT M to SAT M'!B$28,VLOOKUP(D572,'ACT M to SAT M'!A:B,2,FALSE))))</f>
        <v/>
      </c>
      <c r="F572" s="11" t="str">
        <f t="shared" si="65"/>
        <v/>
      </c>
      <c r="G572" s="11" t="str">
        <f t="shared" si="69"/>
        <v/>
      </c>
      <c r="H572" s="11" t="str">
        <f t="shared" si="66"/>
        <v/>
      </c>
      <c r="I572" s="11" t="str">
        <f t="shared" si="70"/>
        <v/>
      </c>
      <c r="J572" s="11" t="str">
        <f t="shared" si="67"/>
        <v/>
      </c>
      <c r="K572" s="11" t="str">
        <f t="shared" si="71"/>
        <v/>
      </c>
      <c r="L572" s="11" t="str">
        <f>IF('Prax Math 5733'!B572="","",'SAT M to CBEST M'!$A$2+'SAT M to CBEST M'!$B$2*E572)</f>
        <v/>
      </c>
      <c r="M572" s="11" t="str">
        <f>IF('Prax Math 5733'!B572="","", IF(L572&lt;20, 20, IF(L572&gt;80, 80, L572)))</f>
        <v/>
      </c>
    </row>
    <row r="573" spans="1:13" x14ac:dyDescent="0.25">
      <c r="A573" s="11">
        <v>572</v>
      </c>
      <c r="B573" s="30"/>
      <c r="C573" s="25" t="str">
        <f t="shared" si="64"/>
        <v/>
      </c>
      <c r="D573" s="25" t="str">
        <f t="shared" si="68"/>
        <v/>
      </c>
      <c r="E573" s="11" t="str">
        <f>IF('Prax Math 5733'!B573="","",IF('Prax Math 5733'!D573&lt;'ACT M to SAT M'!$A$2,'ACT M to SAT M'!$B$2,IF('Prax Math 5733'!D573&gt;'ACT M to SAT M'!A$28,'ACT M to SAT M'!B$28,VLOOKUP(D573,'ACT M to SAT M'!A:B,2,FALSE))))</f>
        <v/>
      </c>
      <c r="F573" s="11" t="str">
        <f t="shared" si="65"/>
        <v/>
      </c>
      <c r="G573" s="11" t="str">
        <f t="shared" si="69"/>
        <v/>
      </c>
      <c r="H573" s="11" t="str">
        <f t="shared" si="66"/>
        <v/>
      </c>
      <c r="I573" s="11" t="str">
        <f t="shared" si="70"/>
        <v/>
      </c>
      <c r="J573" s="11" t="str">
        <f t="shared" si="67"/>
        <v/>
      </c>
      <c r="K573" s="11" t="str">
        <f t="shared" si="71"/>
        <v/>
      </c>
      <c r="L573" s="11" t="str">
        <f>IF('Prax Math 5733'!B573="","",'SAT M to CBEST M'!$A$2+'SAT M to CBEST M'!$B$2*E573)</f>
        <v/>
      </c>
      <c r="M573" s="11" t="str">
        <f>IF('Prax Math 5733'!B573="","", IF(L573&lt;20, 20, IF(L573&gt;80, 80, L573)))</f>
        <v/>
      </c>
    </row>
    <row r="574" spans="1:13" x14ac:dyDescent="0.25">
      <c r="A574" s="11">
        <v>573</v>
      </c>
      <c r="B574" s="30"/>
      <c r="C574" s="25" t="str">
        <f t="shared" si="64"/>
        <v/>
      </c>
      <c r="D574" s="25" t="str">
        <f t="shared" si="68"/>
        <v/>
      </c>
      <c r="E574" s="11" t="str">
        <f>IF('Prax Math 5733'!B574="","",IF('Prax Math 5733'!D574&lt;'ACT M to SAT M'!$A$2,'ACT M to SAT M'!$B$2,IF('Prax Math 5733'!D574&gt;'ACT M to SAT M'!A$28,'ACT M to SAT M'!B$28,VLOOKUP(D574,'ACT M to SAT M'!A:B,2,FALSE))))</f>
        <v/>
      </c>
      <c r="F574" s="11" t="str">
        <f t="shared" si="65"/>
        <v/>
      </c>
      <c r="G574" s="11" t="str">
        <f t="shared" si="69"/>
        <v/>
      </c>
      <c r="H574" s="11" t="str">
        <f t="shared" si="66"/>
        <v/>
      </c>
      <c r="I574" s="11" t="str">
        <f t="shared" si="70"/>
        <v/>
      </c>
      <c r="J574" s="11" t="str">
        <f t="shared" si="67"/>
        <v/>
      </c>
      <c r="K574" s="11" t="str">
        <f t="shared" si="71"/>
        <v/>
      </c>
      <c r="L574" s="11" t="str">
        <f>IF('Prax Math 5733'!B574="","",'SAT M to CBEST M'!$A$2+'SAT M to CBEST M'!$B$2*E574)</f>
        <v/>
      </c>
      <c r="M574" s="11" t="str">
        <f>IF('Prax Math 5733'!B574="","", IF(L574&lt;20, 20, IF(L574&gt;80, 80, L574)))</f>
        <v/>
      </c>
    </row>
    <row r="575" spans="1:13" x14ac:dyDescent="0.25">
      <c r="A575" s="11">
        <v>574</v>
      </c>
      <c r="B575" s="30"/>
      <c r="C575" s="25" t="str">
        <f t="shared" si="64"/>
        <v/>
      </c>
      <c r="D575" s="25" t="str">
        <f t="shared" si="68"/>
        <v/>
      </c>
      <c r="E575" s="11" t="str">
        <f>IF('Prax Math 5733'!B575="","",IF('Prax Math 5733'!D575&lt;'ACT M to SAT M'!$A$2,'ACT M to SAT M'!$B$2,IF('Prax Math 5733'!D575&gt;'ACT M to SAT M'!A$28,'ACT M to SAT M'!B$28,VLOOKUP(D575,'ACT M to SAT M'!A:B,2,FALSE))))</f>
        <v/>
      </c>
      <c r="F575" s="11" t="str">
        <f t="shared" si="65"/>
        <v/>
      </c>
      <c r="G575" s="11" t="str">
        <f t="shared" si="69"/>
        <v/>
      </c>
      <c r="H575" s="11" t="str">
        <f t="shared" si="66"/>
        <v/>
      </c>
      <c r="I575" s="11" t="str">
        <f t="shared" si="70"/>
        <v/>
      </c>
      <c r="J575" s="11" t="str">
        <f t="shared" si="67"/>
        <v/>
      </c>
      <c r="K575" s="11" t="str">
        <f t="shared" si="71"/>
        <v/>
      </c>
      <c r="L575" s="11" t="str">
        <f>IF('Prax Math 5733'!B575="","",'SAT M to CBEST M'!$A$2+'SAT M to CBEST M'!$B$2*E575)</f>
        <v/>
      </c>
      <c r="M575" s="11" t="str">
        <f>IF('Prax Math 5733'!B575="","", IF(L575&lt;20, 20, IF(L575&gt;80, 80, L575)))</f>
        <v/>
      </c>
    </row>
    <row r="576" spans="1:13" x14ac:dyDescent="0.25">
      <c r="A576" s="11">
        <v>575</v>
      </c>
      <c r="B576" s="30"/>
      <c r="C576" s="25" t="str">
        <f t="shared" si="64"/>
        <v/>
      </c>
      <c r="D576" s="25" t="str">
        <f t="shared" si="68"/>
        <v/>
      </c>
      <c r="E576" s="11" t="str">
        <f>IF('Prax Math 5733'!B576="","",IF('Prax Math 5733'!D576&lt;'ACT M to SAT M'!$A$2,'ACT M to SAT M'!$B$2,IF('Prax Math 5733'!D576&gt;'ACT M to SAT M'!A$28,'ACT M to SAT M'!B$28,VLOOKUP(D576,'ACT M to SAT M'!A:B,2,FALSE))))</f>
        <v/>
      </c>
      <c r="F576" s="11" t="str">
        <f t="shared" si="65"/>
        <v/>
      </c>
      <c r="G576" s="11" t="str">
        <f t="shared" si="69"/>
        <v/>
      </c>
      <c r="H576" s="11" t="str">
        <f t="shared" si="66"/>
        <v/>
      </c>
      <c r="I576" s="11" t="str">
        <f t="shared" si="70"/>
        <v/>
      </c>
      <c r="J576" s="11" t="str">
        <f t="shared" si="67"/>
        <v/>
      </c>
      <c r="K576" s="11" t="str">
        <f t="shared" si="71"/>
        <v/>
      </c>
      <c r="L576" s="11" t="str">
        <f>IF('Prax Math 5733'!B576="","",'SAT M to CBEST M'!$A$2+'SAT M to CBEST M'!$B$2*E576)</f>
        <v/>
      </c>
      <c r="M576" s="11" t="str">
        <f>IF('Prax Math 5733'!B576="","", IF(L576&lt;20, 20, IF(L576&gt;80, 80, L576)))</f>
        <v/>
      </c>
    </row>
    <row r="577" spans="1:13" x14ac:dyDescent="0.25">
      <c r="A577" s="11">
        <v>576</v>
      </c>
      <c r="B577" s="30"/>
      <c r="C577" s="25" t="str">
        <f t="shared" si="64"/>
        <v/>
      </c>
      <c r="D577" s="25" t="str">
        <f t="shared" si="68"/>
        <v/>
      </c>
      <c r="E577" s="11" t="str">
        <f>IF('Prax Math 5733'!B577="","",IF('Prax Math 5733'!D577&lt;'ACT M to SAT M'!$A$2,'ACT M to SAT M'!$B$2,IF('Prax Math 5733'!D577&gt;'ACT M to SAT M'!A$28,'ACT M to SAT M'!B$28,VLOOKUP(D577,'ACT M to SAT M'!A:B,2,FALSE))))</f>
        <v/>
      </c>
      <c r="F577" s="11" t="str">
        <f t="shared" si="65"/>
        <v/>
      </c>
      <c r="G577" s="11" t="str">
        <f t="shared" si="69"/>
        <v/>
      </c>
      <c r="H577" s="11" t="str">
        <f t="shared" si="66"/>
        <v/>
      </c>
      <c r="I577" s="11" t="str">
        <f t="shared" si="70"/>
        <v/>
      </c>
      <c r="J577" s="11" t="str">
        <f t="shared" si="67"/>
        <v/>
      </c>
      <c r="K577" s="11" t="str">
        <f t="shared" si="71"/>
        <v/>
      </c>
      <c r="L577" s="11" t="str">
        <f>IF('Prax Math 5733'!B577="","",'SAT M to CBEST M'!$A$2+'SAT M to CBEST M'!$B$2*E577)</f>
        <v/>
      </c>
      <c r="M577" s="11" t="str">
        <f>IF('Prax Math 5733'!B577="","", IF(L577&lt;20, 20, IF(L577&gt;80, 80, L577)))</f>
        <v/>
      </c>
    </row>
    <row r="578" spans="1:13" x14ac:dyDescent="0.25">
      <c r="A578" s="11">
        <v>577</v>
      </c>
      <c r="B578" s="30"/>
      <c r="C578" s="25" t="str">
        <f t="shared" ref="C578:C641" si="72">IF(B578="","", interceptPCM5733toACTM + slopePCM5733toACTM*B578)</f>
        <v/>
      </c>
      <c r="D578" s="25" t="str">
        <f t="shared" si="68"/>
        <v/>
      </c>
      <c r="E578" s="11" t="str">
        <f>IF('Prax Math 5733'!B578="","",IF('Prax Math 5733'!D578&lt;'ACT M to SAT M'!$A$2,'ACT M to SAT M'!$B$2,IF('Prax Math 5733'!D578&gt;'ACT M to SAT M'!A$28,'ACT M to SAT M'!B$28,VLOOKUP(D578,'ACT M to SAT M'!A:B,2,FALSE))))</f>
        <v/>
      </c>
      <c r="F578" s="11" t="str">
        <f t="shared" ref="F578:F641" si="73">IF(B578="","",IF(D578&gt;=17, upperinterceptACTMtoPAAM201+D578*upperslopeACTMtoPAAM201, lowerinterceptACTMtoPAAM201+D578*lowerslopeACTMtoPAAM201))</f>
        <v/>
      </c>
      <c r="G578" s="11" t="str">
        <f t="shared" si="69"/>
        <v/>
      </c>
      <c r="H578" s="11" t="str">
        <f t="shared" ref="H578:H641" si="74">IF(B578="","",interceptACTMtoPCM5732+slopeACTMtoPCM5732*D578)</f>
        <v/>
      </c>
      <c r="I578" s="11" t="str">
        <f t="shared" si="70"/>
        <v/>
      </c>
      <c r="J578" s="11" t="str">
        <f t="shared" ref="J578:J641" si="75">IF(B578="","",IF(D578&gt;=16, upperinterceptACTMtoPAAM211+D578*upperslopeACTMtoPAAM211, lowerinterceptACTMtoPAAM211+D578*lowerslopeACTMtoPAAM211))</f>
        <v/>
      </c>
      <c r="K578" s="11" t="str">
        <f t="shared" si="71"/>
        <v/>
      </c>
      <c r="L578" s="11" t="str">
        <f>IF('Prax Math 5733'!B578="","",'SAT M to CBEST M'!$A$2+'SAT M to CBEST M'!$B$2*E578)</f>
        <v/>
      </c>
      <c r="M578" s="11" t="str">
        <f>IF('Prax Math 5733'!B578="","", IF(L578&lt;20, 20, IF(L578&gt;80, 80, L578)))</f>
        <v/>
      </c>
    </row>
    <row r="579" spans="1:13" x14ac:dyDescent="0.25">
      <c r="A579" s="11">
        <v>578</v>
      </c>
      <c r="B579" s="30"/>
      <c r="C579" s="25" t="str">
        <f t="shared" si="72"/>
        <v/>
      </c>
      <c r="D579" s="25" t="str">
        <f t="shared" ref="D579:D642" si="76">IF(B579="","",IF(C579&lt;1,1,IF(C579&gt;36,36,ROUND(C579,0))))</f>
        <v/>
      </c>
      <c r="E579" s="11" t="str">
        <f>IF('Prax Math 5733'!B579="","",IF('Prax Math 5733'!D579&lt;'ACT M to SAT M'!$A$2,'ACT M to SAT M'!$B$2,IF('Prax Math 5733'!D579&gt;'ACT M to SAT M'!A$28,'ACT M to SAT M'!B$28,VLOOKUP(D579,'ACT M to SAT M'!A:B,2,FALSE))))</f>
        <v/>
      </c>
      <c r="F579" s="11" t="str">
        <f t="shared" si="73"/>
        <v/>
      </c>
      <c r="G579" s="11" t="str">
        <f t="shared" ref="G579:G642" si="77">IF(B579="","", IF(F579&lt;100, 100, IF(F579&gt;300, 300, F579)))</f>
        <v/>
      </c>
      <c r="H579" s="11" t="str">
        <f t="shared" si="74"/>
        <v/>
      </c>
      <c r="I579" s="11" t="str">
        <f t="shared" ref="I579:I642" si="78">IF(B579="","", IF(H579&lt;100, 100, IF(H579&gt;200, 200, H579)))</f>
        <v/>
      </c>
      <c r="J579" s="11" t="str">
        <f t="shared" si="75"/>
        <v/>
      </c>
      <c r="K579" s="11" t="str">
        <f t="shared" ref="K579:K642" si="79">IF(B579="","", IF(J579&lt;100, 100, IF(J579&gt;300, 300, J579)))</f>
        <v/>
      </c>
      <c r="L579" s="11" t="str">
        <f>IF('Prax Math 5733'!B579="","",'SAT M to CBEST M'!$A$2+'SAT M to CBEST M'!$B$2*E579)</f>
        <v/>
      </c>
      <c r="M579" s="11" t="str">
        <f>IF('Prax Math 5733'!B579="","", IF(L579&lt;20, 20, IF(L579&gt;80, 80, L579)))</f>
        <v/>
      </c>
    </row>
    <row r="580" spans="1:13" x14ac:dyDescent="0.25">
      <c r="A580" s="11">
        <v>579</v>
      </c>
      <c r="B580" s="30"/>
      <c r="C580" s="25" t="str">
        <f t="shared" si="72"/>
        <v/>
      </c>
      <c r="D580" s="25" t="str">
        <f t="shared" si="76"/>
        <v/>
      </c>
      <c r="E580" s="11" t="str">
        <f>IF('Prax Math 5733'!B580="","",IF('Prax Math 5733'!D580&lt;'ACT M to SAT M'!$A$2,'ACT M to SAT M'!$B$2,IF('Prax Math 5733'!D580&gt;'ACT M to SAT M'!A$28,'ACT M to SAT M'!B$28,VLOOKUP(D580,'ACT M to SAT M'!A:B,2,FALSE))))</f>
        <v/>
      </c>
      <c r="F580" s="11" t="str">
        <f t="shared" si="73"/>
        <v/>
      </c>
      <c r="G580" s="11" t="str">
        <f t="shared" si="77"/>
        <v/>
      </c>
      <c r="H580" s="11" t="str">
        <f t="shared" si="74"/>
        <v/>
      </c>
      <c r="I580" s="11" t="str">
        <f t="shared" si="78"/>
        <v/>
      </c>
      <c r="J580" s="11" t="str">
        <f t="shared" si="75"/>
        <v/>
      </c>
      <c r="K580" s="11" t="str">
        <f t="shared" si="79"/>
        <v/>
      </c>
      <c r="L580" s="11" t="str">
        <f>IF('Prax Math 5733'!B580="","",'SAT M to CBEST M'!$A$2+'SAT M to CBEST M'!$B$2*E580)</f>
        <v/>
      </c>
      <c r="M580" s="11" t="str">
        <f>IF('Prax Math 5733'!B580="","", IF(L580&lt;20, 20, IF(L580&gt;80, 80, L580)))</f>
        <v/>
      </c>
    </row>
    <row r="581" spans="1:13" x14ac:dyDescent="0.25">
      <c r="A581" s="11">
        <v>580</v>
      </c>
      <c r="B581" s="30"/>
      <c r="C581" s="25" t="str">
        <f t="shared" si="72"/>
        <v/>
      </c>
      <c r="D581" s="25" t="str">
        <f t="shared" si="76"/>
        <v/>
      </c>
      <c r="E581" s="11" t="str">
        <f>IF('Prax Math 5733'!B581="","",IF('Prax Math 5733'!D581&lt;'ACT M to SAT M'!$A$2,'ACT M to SAT M'!$B$2,IF('Prax Math 5733'!D581&gt;'ACT M to SAT M'!A$28,'ACT M to SAT M'!B$28,VLOOKUP(D581,'ACT M to SAT M'!A:B,2,FALSE))))</f>
        <v/>
      </c>
      <c r="F581" s="11" t="str">
        <f t="shared" si="73"/>
        <v/>
      </c>
      <c r="G581" s="11" t="str">
        <f t="shared" si="77"/>
        <v/>
      </c>
      <c r="H581" s="11" t="str">
        <f t="shared" si="74"/>
        <v/>
      </c>
      <c r="I581" s="11" t="str">
        <f t="shared" si="78"/>
        <v/>
      </c>
      <c r="J581" s="11" t="str">
        <f t="shared" si="75"/>
        <v/>
      </c>
      <c r="K581" s="11" t="str">
        <f t="shared" si="79"/>
        <v/>
      </c>
      <c r="L581" s="11" t="str">
        <f>IF('Prax Math 5733'!B581="","",'SAT M to CBEST M'!$A$2+'SAT M to CBEST M'!$B$2*E581)</f>
        <v/>
      </c>
      <c r="M581" s="11" t="str">
        <f>IF('Prax Math 5733'!B581="","", IF(L581&lt;20, 20, IF(L581&gt;80, 80, L581)))</f>
        <v/>
      </c>
    </row>
    <row r="582" spans="1:13" x14ac:dyDescent="0.25">
      <c r="A582" s="11">
        <v>581</v>
      </c>
      <c r="B582" s="30"/>
      <c r="C582" s="25" t="str">
        <f t="shared" si="72"/>
        <v/>
      </c>
      <c r="D582" s="25" t="str">
        <f t="shared" si="76"/>
        <v/>
      </c>
      <c r="E582" s="11" t="str">
        <f>IF('Prax Math 5733'!B582="","",IF('Prax Math 5733'!D582&lt;'ACT M to SAT M'!$A$2,'ACT M to SAT M'!$B$2,IF('Prax Math 5733'!D582&gt;'ACT M to SAT M'!A$28,'ACT M to SAT M'!B$28,VLOOKUP(D582,'ACT M to SAT M'!A:B,2,FALSE))))</f>
        <v/>
      </c>
      <c r="F582" s="11" t="str">
        <f t="shared" si="73"/>
        <v/>
      </c>
      <c r="G582" s="11" t="str">
        <f t="shared" si="77"/>
        <v/>
      </c>
      <c r="H582" s="11" t="str">
        <f t="shared" si="74"/>
        <v/>
      </c>
      <c r="I582" s="11" t="str">
        <f t="shared" si="78"/>
        <v/>
      </c>
      <c r="J582" s="11" t="str">
        <f t="shared" si="75"/>
        <v/>
      </c>
      <c r="K582" s="11" t="str">
        <f t="shared" si="79"/>
        <v/>
      </c>
      <c r="L582" s="11" t="str">
        <f>IF('Prax Math 5733'!B582="","",'SAT M to CBEST M'!$A$2+'SAT M to CBEST M'!$B$2*E582)</f>
        <v/>
      </c>
      <c r="M582" s="11" t="str">
        <f>IF('Prax Math 5733'!B582="","", IF(L582&lt;20, 20, IF(L582&gt;80, 80, L582)))</f>
        <v/>
      </c>
    </row>
    <row r="583" spans="1:13" x14ac:dyDescent="0.25">
      <c r="A583" s="11">
        <v>582</v>
      </c>
      <c r="B583" s="30"/>
      <c r="C583" s="25" t="str">
        <f t="shared" si="72"/>
        <v/>
      </c>
      <c r="D583" s="25" t="str">
        <f t="shared" si="76"/>
        <v/>
      </c>
      <c r="E583" s="11" t="str">
        <f>IF('Prax Math 5733'!B583="","",IF('Prax Math 5733'!D583&lt;'ACT M to SAT M'!$A$2,'ACT M to SAT M'!$B$2,IF('Prax Math 5733'!D583&gt;'ACT M to SAT M'!A$28,'ACT M to SAT M'!B$28,VLOOKUP(D583,'ACT M to SAT M'!A:B,2,FALSE))))</f>
        <v/>
      </c>
      <c r="F583" s="11" t="str">
        <f t="shared" si="73"/>
        <v/>
      </c>
      <c r="G583" s="11" t="str">
        <f t="shared" si="77"/>
        <v/>
      </c>
      <c r="H583" s="11" t="str">
        <f t="shared" si="74"/>
        <v/>
      </c>
      <c r="I583" s="11" t="str">
        <f t="shared" si="78"/>
        <v/>
      </c>
      <c r="J583" s="11" t="str">
        <f t="shared" si="75"/>
        <v/>
      </c>
      <c r="K583" s="11" t="str">
        <f t="shared" si="79"/>
        <v/>
      </c>
      <c r="L583" s="11" t="str">
        <f>IF('Prax Math 5733'!B583="","",'SAT M to CBEST M'!$A$2+'SAT M to CBEST M'!$B$2*E583)</f>
        <v/>
      </c>
      <c r="M583" s="11" t="str">
        <f>IF('Prax Math 5733'!B583="","", IF(L583&lt;20, 20, IF(L583&gt;80, 80, L583)))</f>
        <v/>
      </c>
    </row>
    <row r="584" spans="1:13" x14ac:dyDescent="0.25">
      <c r="A584" s="11">
        <v>583</v>
      </c>
      <c r="B584" s="30"/>
      <c r="C584" s="25" t="str">
        <f t="shared" si="72"/>
        <v/>
      </c>
      <c r="D584" s="25" t="str">
        <f t="shared" si="76"/>
        <v/>
      </c>
      <c r="E584" s="11" t="str">
        <f>IF('Prax Math 5733'!B584="","",IF('Prax Math 5733'!D584&lt;'ACT M to SAT M'!$A$2,'ACT M to SAT M'!$B$2,IF('Prax Math 5733'!D584&gt;'ACT M to SAT M'!A$28,'ACT M to SAT M'!B$28,VLOOKUP(D584,'ACT M to SAT M'!A:B,2,FALSE))))</f>
        <v/>
      </c>
      <c r="F584" s="11" t="str">
        <f t="shared" si="73"/>
        <v/>
      </c>
      <c r="G584" s="11" t="str">
        <f t="shared" si="77"/>
        <v/>
      </c>
      <c r="H584" s="11" t="str">
        <f t="shared" si="74"/>
        <v/>
      </c>
      <c r="I584" s="11" t="str">
        <f t="shared" si="78"/>
        <v/>
      </c>
      <c r="J584" s="11" t="str">
        <f t="shared" si="75"/>
        <v/>
      </c>
      <c r="K584" s="11" t="str">
        <f t="shared" si="79"/>
        <v/>
      </c>
      <c r="L584" s="11" t="str">
        <f>IF('Prax Math 5733'!B584="","",'SAT M to CBEST M'!$A$2+'SAT M to CBEST M'!$B$2*E584)</f>
        <v/>
      </c>
      <c r="M584" s="11" t="str">
        <f>IF('Prax Math 5733'!B584="","", IF(L584&lt;20, 20, IF(L584&gt;80, 80, L584)))</f>
        <v/>
      </c>
    </row>
    <row r="585" spans="1:13" x14ac:dyDescent="0.25">
      <c r="A585" s="11">
        <v>584</v>
      </c>
      <c r="B585" s="30"/>
      <c r="C585" s="25" t="str">
        <f t="shared" si="72"/>
        <v/>
      </c>
      <c r="D585" s="25" t="str">
        <f t="shared" si="76"/>
        <v/>
      </c>
      <c r="E585" s="11" t="str">
        <f>IF('Prax Math 5733'!B585="","",IF('Prax Math 5733'!D585&lt;'ACT M to SAT M'!$A$2,'ACT M to SAT M'!$B$2,IF('Prax Math 5733'!D585&gt;'ACT M to SAT M'!A$28,'ACT M to SAT M'!B$28,VLOOKUP(D585,'ACT M to SAT M'!A:B,2,FALSE))))</f>
        <v/>
      </c>
      <c r="F585" s="11" t="str">
        <f t="shared" si="73"/>
        <v/>
      </c>
      <c r="G585" s="11" t="str">
        <f t="shared" si="77"/>
        <v/>
      </c>
      <c r="H585" s="11" t="str">
        <f t="shared" si="74"/>
        <v/>
      </c>
      <c r="I585" s="11" t="str">
        <f t="shared" si="78"/>
        <v/>
      </c>
      <c r="J585" s="11" t="str">
        <f t="shared" si="75"/>
        <v/>
      </c>
      <c r="K585" s="11" t="str">
        <f t="shared" si="79"/>
        <v/>
      </c>
      <c r="L585" s="11" t="str">
        <f>IF('Prax Math 5733'!B585="","",'SAT M to CBEST M'!$A$2+'SAT M to CBEST M'!$B$2*E585)</f>
        <v/>
      </c>
      <c r="M585" s="11" t="str">
        <f>IF('Prax Math 5733'!B585="","", IF(L585&lt;20, 20, IF(L585&gt;80, 80, L585)))</f>
        <v/>
      </c>
    </row>
    <row r="586" spans="1:13" x14ac:dyDescent="0.25">
      <c r="A586" s="11">
        <v>585</v>
      </c>
      <c r="B586" s="30"/>
      <c r="C586" s="25" t="str">
        <f t="shared" si="72"/>
        <v/>
      </c>
      <c r="D586" s="25" t="str">
        <f t="shared" si="76"/>
        <v/>
      </c>
      <c r="E586" s="11" t="str">
        <f>IF('Prax Math 5733'!B586="","",IF('Prax Math 5733'!D586&lt;'ACT M to SAT M'!$A$2,'ACT M to SAT M'!$B$2,IF('Prax Math 5733'!D586&gt;'ACT M to SAT M'!A$28,'ACT M to SAT M'!B$28,VLOOKUP(D586,'ACT M to SAT M'!A:B,2,FALSE))))</f>
        <v/>
      </c>
      <c r="F586" s="11" t="str">
        <f t="shared" si="73"/>
        <v/>
      </c>
      <c r="G586" s="11" t="str">
        <f t="shared" si="77"/>
        <v/>
      </c>
      <c r="H586" s="11" t="str">
        <f t="shared" si="74"/>
        <v/>
      </c>
      <c r="I586" s="11" t="str">
        <f t="shared" si="78"/>
        <v/>
      </c>
      <c r="J586" s="11" t="str">
        <f t="shared" si="75"/>
        <v/>
      </c>
      <c r="K586" s="11" t="str">
        <f t="shared" si="79"/>
        <v/>
      </c>
      <c r="L586" s="11" t="str">
        <f>IF('Prax Math 5733'!B586="","",'SAT M to CBEST M'!$A$2+'SAT M to CBEST M'!$B$2*E586)</f>
        <v/>
      </c>
      <c r="M586" s="11" t="str">
        <f>IF('Prax Math 5733'!B586="","", IF(L586&lt;20, 20, IF(L586&gt;80, 80, L586)))</f>
        <v/>
      </c>
    </row>
    <row r="587" spans="1:13" x14ac:dyDescent="0.25">
      <c r="A587" s="11">
        <v>586</v>
      </c>
      <c r="B587" s="30"/>
      <c r="C587" s="25" t="str">
        <f t="shared" si="72"/>
        <v/>
      </c>
      <c r="D587" s="25" t="str">
        <f t="shared" si="76"/>
        <v/>
      </c>
      <c r="E587" s="11" t="str">
        <f>IF('Prax Math 5733'!B587="","",IF('Prax Math 5733'!D587&lt;'ACT M to SAT M'!$A$2,'ACT M to SAT M'!$B$2,IF('Prax Math 5733'!D587&gt;'ACT M to SAT M'!A$28,'ACT M to SAT M'!B$28,VLOOKUP(D587,'ACT M to SAT M'!A:B,2,FALSE))))</f>
        <v/>
      </c>
      <c r="F587" s="11" t="str">
        <f t="shared" si="73"/>
        <v/>
      </c>
      <c r="G587" s="11" t="str">
        <f t="shared" si="77"/>
        <v/>
      </c>
      <c r="H587" s="11" t="str">
        <f t="shared" si="74"/>
        <v/>
      </c>
      <c r="I587" s="11" t="str">
        <f t="shared" si="78"/>
        <v/>
      </c>
      <c r="J587" s="11" t="str">
        <f t="shared" si="75"/>
        <v/>
      </c>
      <c r="K587" s="11" t="str">
        <f t="shared" si="79"/>
        <v/>
      </c>
      <c r="L587" s="11" t="str">
        <f>IF('Prax Math 5733'!B587="","",'SAT M to CBEST M'!$A$2+'SAT M to CBEST M'!$B$2*E587)</f>
        <v/>
      </c>
      <c r="M587" s="11" t="str">
        <f>IF('Prax Math 5733'!B587="","", IF(L587&lt;20, 20, IF(L587&gt;80, 80, L587)))</f>
        <v/>
      </c>
    </row>
    <row r="588" spans="1:13" x14ac:dyDescent="0.25">
      <c r="A588" s="11">
        <v>587</v>
      </c>
      <c r="B588" s="30"/>
      <c r="C588" s="25" t="str">
        <f t="shared" si="72"/>
        <v/>
      </c>
      <c r="D588" s="25" t="str">
        <f t="shared" si="76"/>
        <v/>
      </c>
      <c r="E588" s="11" t="str">
        <f>IF('Prax Math 5733'!B588="","",IF('Prax Math 5733'!D588&lt;'ACT M to SAT M'!$A$2,'ACT M to SAT M'!$B$2,IF('Prax Math 5733'!D588&gt;'ACT M to SAT M'!A$28,'ACT M to SAT M'!B$28,VLOOKUP(D588,'ACT M to SAT M'!A:B,2,FALSE))))</f>
        <v/>
      </c>
      <c r="F588" s="11" t="str">
        <f t="shared" si="73"/>
        <v/>
      </c>
      <c r="G588" s="11" t="str">
        <f t="shared" si="77"/>
        <v/>
      </c>
      <c r="H588" s="11" t="str">
        <f t="shared" si="74"/>
        <v/>
      </c>
      <c r="I588" s="11" t="str">
        <f t="shared" si="78"/>
        <v/>
      </c>
      <c r="J588" s="11" t="str">
        <f t="shared" si="75"/>
        <v/>
      </c>
      <c r="K588" s="11" t="str">
        <f t="shared" si="79"/>
        <v/>
      </c>
      <c r="L588" s="11" t="str">
        <f>IF('Prax Math 5733'!B588="","",'SAT M to CBEST M'!$A$2+'SAT M to CBEST M'!$B$2*E588)</f>
        <v/>
      </c>
      <c r="M588" s="11" t="str">
        <f>IF('Prax Math 5733'!B588="","", IF(L588&lt;20, 20, IF(L588&gt;80, 80, L588)))</f>
        <v/>
      </c>
    </row>
    <row r="589" spans="1:13" x14ac:dyDescent="0.25">
      <c r="A589" s="11">
        <v>588</v>
      </c>
      <c r="B589" s="30"/>
      <c r="C589" s="25" t="str">
        <f t="shared" si="72"/>
        <v/>
      </c>
      <c r="D589" s="25" t="str">
        <f t="shared" si="76"/>
        <v/>
      </c>
      <c r="E589" s="11" t="str">
        <f>IF('Prax Math 5733'!B589="","",IF('Prax Math 5733'!D589&lt;'ACT M to SAT M'!$A$2,'ACT M to SAT M'!$B$2,IF('Prax Math 5733'!D589&gt;'ACT M to SAT M'!A$28,'ACT M to SAT M'!B$28,VLOOKUP(D589,'ACT M to SAT M'!A:B,2,FALSE))))</f>
        <v/>
      </c>
      <c r="F589" s="11" t="str">
        <f t="shared" si="73"/>
        <v/>
      </c>
      <c r="G589" s="11" t="str">
        <f t="shared" si="77"/>
        <v/>
      </c>
      <c r="H589" s="11" t="str">
        <f t="shared" si="74"/>
        <v/>
      </c>
      <c r="I589" s="11" t="str">
        <f t="shared" si="78"/>
        <v/>
      </c>
      <c r="J589" s="11" t="str">
        <f t="shared" si="75"/>
        <v/>
      </c>
      <c r="K589" s="11" t="str">
        <f t="shared" si="79"/>
        <v/>
      </c>
      <c r="L589" s="11" t="str">
        <f>IF('Prax Math 5733'!B589="","",'SAT M to CBEST M'!$A$2+'SAT M to CBEST M'!$B$2*E589)</f>
        <v/>
      </c>
      <c r="M589" s="11" t="str">
        <f>IF('Prax Math 5733'!B589="","", IF(L589&lt;20, 20, IF(L589&gt;80, 80, L589)))</f>
        <v/>
      </c>
    </row>
    <row r="590" spans="1:13" x14ac:dyDescent="0.25">
      <c r="A590" s="11">
        <v>589</v>
      </c>
      <c r="B590" s="30"/>
      <c r="C590" s="25" t="str">
        <f t="shared" si="72"/>
        <v/>
      </c>
      <c r="D590" s="25" t="str">
        <f t="shared" si="76"/>
        <v/>
      </c>
      <c r="E590" s="11" t="str">
        <f>IF('Prax Math 5733'!B590="","",IF('Prax Math 5733'!D590&lt;'ACT M to SAT M'!$A$2,'ACT M to SAT M'!$B$2,IF('Prax Math 5733'!D590&gt;'ACT M to SAT M'!A$28,'ACT M to SAT M'!B$28,VLOOKUP(D590,'ACT M to SAT M'!A:B,2,FALSE))))</f>
        <v/>
      </c>
      <c r="F590" s="11" t="str">
        <f t="shared" si="73"/>
        <v/>
      </c>
      <c r="G590" s="11" t="str">
        <f t="shared" si="77"/>
        <v/>
      </c>
      <c r="H590" s="11" t="str">
        <f t="shared" si="74"/>
        <v/>
      </c>
      <c r="I590" s="11" t="str">
        <f t="shared" si="78"/>
        <v/>
      </c>
      <c r="J590" s="11" t="str">
        <f t="shared" si="75"/>
        <v/>
      </c>
      <c r="K590" s="11" t="str">
        <f t="shared" si="79"/>
        <v/>
      </c>
      <c r="L590" s="11" t="str">
        <f>IF('Prax Math 5733'!B590="","",'SAT M to CBEST M'!$A$2+'SAT M to CBEST M'!$B$2*E590)</f>
        <v/>
      </c>
      <c r="M590" s="11" t="str">
        <f>IF('Prax Math 5733'!B590="","", IF(L590&lt;20, 20, IF(L590&gt;80, 80, L590)))</f>
        <v/>
      </c>
    </row>
    <row r="591" spans="1:13" x14ac:dyDescent="0.25">
      <c r="A591" s="11">
        <v>590</v>
      </c>
      <c r="B591" s="30"/>
      <c r="C591" s="25" t="str">
        <f t="shared" si="72"/>
        <v/>
      </c>
      <c r="D591" s="25" t="str">
        <f t="shared" si="76"/>
        <v/>
      </c>
      <c r="E591" s="11" t="str">
        <f>IF('Prax Math 5733'!B591="","",IF('Prax Math 5733'!D591&lt;'ACT M to SAT M'!$A$2,'ACT M to SAT M'!$B$2,IF('Prax Math 5733'!D591&gt;'ACT M to SAT M'!A$28,'ACT M to SAT M'!B$28,VLOOKUP(D591,'ACT M to SAT M'!A:B,2,FALSE))))</f>
        <v/>
      </c>
      <c r="F591" s="11" t="str">
        <f t="shared" si="73"/>
        <v/>
      </c>
      <c r="G591" s="11" t="str">
        <f t="shared" si="77"/>
        <v/>
      </c>
      <c r="H591" s="11" t="str">
        <f t="shared" si="74"/>
        <v/>
      </c>
      <c r="I591" s="11" t="str">
        <f t="shared" si="78"/>
        <v/>
      </c>
      <c r="J591" s="11" t="str">
        <f t="shared" si="75"/>
        <v/>
      </c>
      <c r="K591" s="11" t="str">
        <f t="shared" si="79"/>
        <v/>
      </c>
      <c r="L591" s="11" t="str">
        <f>IF('Prax Math 5733'!B591="","",'SAT M to CBEST M'!$A$2+'SAT M to CBEST M'!$B$2*E591)</f>
        <v/>
      </c>
      <c r="M591" s="11" t="str">
        <f>IF('Prax Math 5733'!B591="","", IF(L591&lt;20, 20, IF(L591&gt;80, 80, L591)))</f>
        <v/>
      </c>
    </row>
    <row r="592" spans="1:13" x14ac:dyDescent="0.25">
      <c r="A592" s="11">
        <v>591</v>
      </c>
      <c r="B592" s="30"/>
      <c r="C592" s="25" t="str">
        <f t="shared" si="72"/>
        <v/>
      </c>
      <c r="D592" s="25" t="str">
        <f t="shared" si="76"/>
        <v/>
      </c>
      <c r="E592" s="11" t="str">
        <f>IF('Prax Math 5733'!B592="","",IF('Prax Math 5733'!D592&lt;'ACT M to SAT M'!$A$2,'ACT M to SAT M'!$B$2,IF('Prax Math 5733'!D592&gt;'ACT M to SAT M'!A$28,'ACT M to SAT M'!B$28,VLOOKUP(D592,'ACT M to SAT M'!A:B,2,FALSE))))</f>
        <v/>
      </c>
      <c r="F592" s="11" t="str">
        <f t="shared" si="73"/>
        <v/>
      </c>
      <c r="G592" s="11" t="str">
        <f t="shared" si="77"/>
        <v/>
      </c>
      <c r="H592" s="11" t="str">
        <f t="shared" si="74"/>
        <v/>
      </c>
      <c r="I592" s="11" t="str">
        <f t="shared" si="78"/>
        <v/>
      </c>
      <c r="J592" s="11" t="str">
        <f t="shared" si="75"/>
        <v/>
      </c>
      <c r="K592" s="11" t="str">
        <f t="shared" si="79"/>
        <v/>
      </c>
      <c r="L592" s="11" t="str">
        <f>IF('Prax Math 5733'!B592="","",'SAT M to CBEST M'!$A$2+'SAT M to CBEST M'!$B$2*E592)</f>
        <v/>
      </c>
      <c r="M592" s="11" t="str">
        <f>IF('Prax Math 5733'!B592="","", IF(L592&lt;20, 20, IF(L592&gt;80, 80, L592)))</f>
        <v/>
      </c>
    </row>
    <row r="593" spans="1:13" x14ac:dyDescent="0.25">
      <c r="A593" s="11">
        <v>592</v>
      </c>
      <c r="B593" s="30"/>
      <c r="C593" s="25" t="str">
        <f t="shared" si="72"/>
        <v/>
      </c>
      <c r="D593" s="25" t="str">
        <f t="shared" si="76"/>
        <v/>
      </c>
      <c r="E593" s="11" t="str">
        <f>IF('Prax Math 5733'!B593="","",IF('Prax Math 5733'!D593&lt;'ACT M to SAT M'!$A$2,'ACT M to SAT M'!$B$2,IF('Prax Math 5733'!D593&gt;'ACT M to SAT M'!A$28,'ACT M to SAT M'!B$28,VLOOKUP(D593,'ACT M to SAT M'!A:B,2,FALSE))))</f>
        <v/>
      </c>
      <c r="F593" s="11" t="str">
        <f t="shared" si="73"/>
        <v/>
      </c>
      <c r="G593" s="11" t="str">
        <f t="shared" si="77"/>
        <v/>
      </c>
      <c r="H593" s="11" t="str">
        <f t="shared" si="74"/>
        <v/>
      </c>
      <c r="I593" s="11" t="str">
        <f t="shared" si="78"/>
        <v/>
      </c>
      <c r="J593" s="11" t="str">
        <f t="shared" si="75"/>
        <v/>
      </c>
      <c r="K593" s="11" t="str">
        <f t="shared" si="79"/>
        <v/>
      </c>
      <c r="L593" s="11" t="str">
        <f>IF('Prax Math 5733'!B593="","",'SAT M to CBEST M'!$A$2+'SAT M to CBEST M'!$B$2*E593)</f>
        <v/>
      </c>
      <c r="M593" s="11" t="str">
        <f>IF('Prax Math 5733'!B593="","", IF(L593&lt;20, 20, IF(L593&gt;80, 80, L593)))</f>
        <v/>
      </c>
    </row>
    <row r="594" spans="1:13" x14ac:dyDescent="0.25">
      <c r="A594" s="11">
        <v>593</v>
      </c>
      <c r="B594" s="30"/>
      <c r="C594" s="25" t="str">
        <f t="shared" si="72"/>
        <v/>
      </c>
      <c r="D594" s="25" t="str">
        <f t="shared" si="76"/>
        <v/>
      </c>
      <c r="E594" s="11" t="str">
        <f>IF('Prax Math 5733'!B594="","",IF('Prax Math 5733'!D594&lt;'ACT M to SAT M'!$A$2,'ACT M to SAT M'!$B$2,IF('Prax Math 5733'!D594&gt;'ACT M to SAT M'!A$28,'ACT M to SAT M'!B$28,VLOOKUP(D594,'ACT M to SAT M'!A:B,2,FALSE))))</f>
        <v/>
      </c>
      <c r="F594" s="11" t="str">
        <f t="shared" si="73"/>
        <v/>
      </c>
      <c r="G594" s="11" t="str">
        <f t="shared" si="77"/>
        <v/>
      </c>
      <c r="H594" s="11" t="str">
        <f t="shared" si="74"/>
        <v/>
      </c>
      <c r="I594" s="11" t="str">
        <f t="shared" si="78"/>
        <v/>
      </c>
      <c r="J594" s="11" t="str">
        <f t="shared" si="75"/>
        <v/>
      </c>
      <c r="K594" s="11" t="str">
        <f t="shared" si="79"/>
        <v/>
      </c>
      <c r="L594" s="11" t="str">
        <f>IF('Prax Math 5733'!B594="","",'SAT M to CBEST M'!$A$2+'SAT M to CBEST M'!$B$2*E594)</f>
        <v/>
      </c>
      <c r="M594" s="11" t="str">
        <f>IF('Prax Math 5733'!B594="","", IF(L594&lt;20, 20, IF(L594&gt;80, 80, L594)))</f>
        <v/>
      </c>
    </row>
    <row r="595" spans="1:13" x14ac:dyDescent="0.25">
      <c r="A595" s="11">
        <v>594</v>
      </c>
      <c r="B595" s="30"/>
      <c r="C595" s="25" t="str">
        <f t="shared" si="72"/>
        <v/>
      </c>
      <c r="D595" s="25" t="str">
        <f t="shared" si="76"/>
        <v/>
      </c>
      <c r="E595" s="11" t="str">
        <f>IF('Prax Math 5733'!B595="","",IF('Prax Math 5733'!D595&lt;'ACT M to SAT M'!$A$2,'ACT M to SAT M'!$B$2,IF('Prax Math 5733'!D595&gt;'ACT M to SAT M'!A$28,'ACT M to SAT M'!B$28,VLOOKUP(D595,'ACT M to SAT M'!A:B,2,FALSE))))</f>
        <v/>
      </c>
      <c r="F595" s="11" t="str">
        <f t="shared" si="73"/>
        <v/>
      </c>
      <c r="G595" s="11" t="str">
        <f t="shared" si="77"/>
        <v/>
      </c>
      <c r="H595" s="11" t="str">
        <f t="shared" si="74"/>
        <v/>
      </c>
      <c r="I595" s="11" t="str">
        <f t="shared" si="78"/>
        <v/>
      </c>
      <c r="J595" s="11" t="str">
        <f t="shared" si="75"/>
        <v/>
      </c>
      <c r="K595" s="11" t="str">
        <f t="shared" si="79"/>
        <v/>
      </c>
      <c r="L595" s="11" t="str">
        <f>IF('Prax Math 5733'!B595="","",'SAT M to CBEST M'!$A$2+'SAT M to CBEST M'!$B$2*E595)</f>
        <v/>
      </c>
      <c r="M595" s="11" t="str">
        <f>IF('Prax Math 5733'!B595="","", IF(L595&lt;20, 20, IF(L595&gt;80, 80, L595)))</f>
        <v/>
      </c>
    </row>
    <row r="596" spans="1:13" x14ac:dyDescent="0.25">
      <c r="A596" s="11">
        <v>595</v>
      </c>
      <c r="B596" s="30"/>
      <c r="C596" s="25" t="str">
        <f t="shared" si="72"/>
        <v/>
      </c>
      <c r="D596" s="25" t="str">
        <f t="shared" si="76"/>
        <v/>
      </c>
      <c r="E596" s="11" t="str">
        <f>IF('Prax Math 5733'!B596="","",IF('Prax Math 5733'!D596&lt;'ACT M to SAT M'!$A$2,'ACT M to SAT M'!$B$2,IF('Prax Math 5733'!D596&gt;'ACT M to SAT M'!A$28,'ACT M to SAT M'!B$28,VLOOKUP(D596,'ACT M to SAT M'!A:B,2,FALSE))))</f>
        <v/>
      </c>
      <c r="F596" s="11" t="str">
        <f t="shared" si="73"/>
        <v/>
      </c>
      <c r="G596" s="11" t="str">
        <f t="shared" si="77"/>
        <v/>
      </c>
      <c r="H596" s="11" t="str">
        <f t="shared" si="74"/>
        <v/>
      </c>
      <c r="I596" s="11" t="str">
        <f t="shared" si="78"/>
        <v/>
      </c>
      <c r="J596" s="11" t="str">
        <f t="shared" si="75"/>
        <v/>
      </c>
      <c r="K596" s="11" t="str">
        <f t="shared" si="79"/>
        <v/>
      </c>
      <c r="L596" s="11" t="str">
        <f>IF('Prax Math 5733'!B596="","",'SAT M to CBEST M'!$A$2+'SAT M to CBEST M'!$B$2*E596)</f>
        <v/>
      </c>
      <c r="M596" s="11" t="str">
        <f>IF('Prax Math 5733'!B596="","", IF(L596&lt;20, 20, IF(L596&gt;80, 80, L596)))</f>
        <v/>
      </c>
    </row>
    <row r="597" spans="1:13" x14ac:dyDescent="0.25">
      <c r="A597" s="11">
        <v>596</v>
      </c>
      <c r="B597" s="30"/>
      <c r="C597" s="25" t="str">
        <f t="shared" si="72"/>
        <v/>
      </c>
      <c r="D597" s="25" t="str">
        <f t="shared" si="76"/>
        <v/>
      </c>
      <c r="E597" s="11" t="str">
        <f>IF('Prax Math 5733'!B597="","",IF('Prax Math 5733'!D597&lt;'ACT M to SAT M'!$A$2,'ACT M to SAT M'!$B$2,IF('Prax Math 5733'!D597&gt;'ACT M to SAT M'!A$28,'ACT M to SAT M'!B$28,VLOOKUP(D597,'ACT M to SAT M'!A:B,2,FALSE))))</f>
        <v/>
      </c>
      <c r="F597" s="11" t="str">
        <f t="shared" si="73"/>
        <v/>
      </c>
      <c r="G597" s="11" t="str">
        <f t="shared" si="77"/>
        <v/>
      </c>
      <c r="H597" s="11" t="str">
        <f t="shared" si="74"/>
        <v/>
      </c>
      <c r="I597" s="11" t="str">
        <f t="shared" si="78"/>
        <v/>
      </c>
      <c r="J597" s="11" t="str">
        <f t="shared" si="75"/>
        <v/>
      </c>
      <c r="K597" s="11" t="str">
        <f t="shared" si="79"/>
        <v/>
      </c>
      <c r="L597" s="11" t="str">
        <f>IF('Prax Math 5733'!B597="","",'SAT M to CBEST M'!$A$2+'SAT M to CBEST M'!$B$2*E597)</f>
        <v/>
      </c>
      <c r="M597" s="11" t="str">
        <f>IF('Prax Math 5733'!B597="","", IF(L597&lt;20, 20, IF(L597&gt;80, 80, L597)))</f>
        <v/>
      </c>
    </row>
    <row r="598" spans="1:13" x14ac:dyDescent="0.25">
      <c r="A598" s="11">
        <v>597</v>
      </c>
      <c r="B598" s="30"/>
      <c r="C598" s="25" t="str">
        <f t="shared" si="72"/>
        <v/>
      </c>
      <c r="D598" s="25" t="str">
        <f t="shared" si="76"/>
        <v/>
      </c>
      <c r="E598" s="11" t="str">
        <f>IF('Prax Math 5733'!B598="","",IF('Prax Math 5733'!D598&lt;'ACT M to SAT M'!$A$2,'ACT M to SAT M'!$B$2,IF('Prax Math 5733'!D598&gt;'ACT M to SAT M'!A$28,'ACT M to SAT M'!B$28,VLOOKUP(D598,'ACT M to SAT M'!A:B,2,FALSE))))</f>
        <v/>
      </c>
      <c r="F598" s="11" t="str">
        <f t="shared" si="73"/>
        <v/>
      </c>
      <c r="G598" s="11" t="str">
        <f t="shared" si="77"/>
        <v/>
      </c>
      <c r="H598" s="11" t="str">
        <f t="shared" si="74"/>
        <v/>
      </c>
      <c r="I598" s="11" t="str">
        <f t="shared" si="78"/>
        <v/>
      </c>
      <c r="J598" s="11" t="str">
        <f t="shared" si="75"/>
        <v/>
      </c>
      <c r="K598" s="11" t="str">
        <f t="shared" si="79"/>
        <v/>
      </c>
      <c r="L598" s="11" t="str">
        <f>IF('Prax Math 5733'!B598="","",'SAT M to CBEST M'!$A$2+'SAT M to CBEST M'!$B$2*E598)</f>
        <v/>
      </c>
      <c r="M598" s="11" t="str">
        <f>IF('Prax Math 5733'!B598="","", IF(L598&lt;20, 20, IF(L598&gt;80, 80, L598)))</f>
        <v/>
      </c>
    </row>
    <row r="599" spans="1:13" x14ac:dyDescent="0.25">
      <c r="A599" s="11">
        <v>598</v>
      </c>
      <c r="B599" s="30"/>
      <c r="C599" s="25" t="str">
        <f t="shared" si="72"/>
        <v/>
      </c>
      <c r="D599" s="25" t="str">
        <f t="shared" si="76"/>
        <v/>
      </c>
      <c r="E599" s="11" t="str">
        <f>IF('Prax Math 5733'!B599="","",IF('Prax Math 5733'!D599&lt;'ACT M to SAT M'!$A$2,'ACT M to SAT M'!$B$2,IF('Prax Math 5733'!D599&gt;'ACT M to SAT M'!A$28,'ACT M to SAT M'!B$28,VLOOKUP(D599,'ACT M to SAT M'!A:B,2,FALSE))))</f>
        <v/>
      </c>
      <c r="F599" s="11" t="str">
        <f t="shared" si="73"/>
        <v/>
      </c>
      <c r="G599" s="11" t="str">
        <f t="shared" si="77"/>
        <v/>
      </c>
      <c r="H599" s="11" t="str">
        <f t="shared" si="74"/>
        <v/>
      </c>
      <c r="I599" s="11" t="str">
        <f t="shared" si="78"/>
        <v/>
      </c>
      <c r="J599" s="11" t="str">
        <f t="shared" si="75"/>
        <v/>
      </c>
      <c r="K599" s="11" t="str">
        <f t="shared" si="79"/>
        <v/>
      </c>
      <c r="L599" s="11" t="str">
        <f>IF('Prax Math 5733'!B599="","",'SAT M to CBEST M'!$A$2+'SAT M to CBEST M'!$B$2*E599)</f>
        <v/>
      </c>
      <c r="M599" s="11" t="str">
        <f>IF('Prax Math 5733'!B599="","", IF(L599&lt;20, 20, IF(L599&gt;80, 80, L599)))</f>
        <v/>
      </c>
    </row>
    <row r="600" spans="1:13" x14ac:dyDescent="0.25">
      <c r="A600" s="11">
        <v>599</v>
      </c>
      <c r="B600" s="30"/>
      <c r="C600" s="25" t="str">
        <f t="shared" si="72"/>
        <v/>
      </c>
      <c r="D600" s="25" t="str">
        <f t="shared" si="76"/>
        <v/>
      </c>
      <c r="E600" s="11" t="str">
        <f>IF('Prax Math 5733'!B600="","",IF('Prax Math 5733'!D600&lt;'ACT M to SAT M'!$A$2,'ACT M to SAT M'!$B$2,IF('Prax Math 5733'!D600&gt;'ACT M to SAT M'!A$28,'ACT M to SAT M'!B$28,VLOOKUP(D600,'ACT M to SAT M'!A:B,2,FALSE))))</f>
        <v/>
      </c>
      <c r="F600" s="11" t="str">
        <f t="shared" si="73"/>
        <v/>
      </c>
      <c r="G600" s="11" t="str">
        <f t="shared" si="77"/>
        <v/>
      </c>
      <c r="H600" s="11" t="str">
        <f t="shared" si="74"/>
        <v/>
      </c>
      <c r="I600" s="11" t="str">
        <f t="shared" si="78"/>
        <v/>
      </c>
      <c r="J600" s="11" t="str">
        <f t="shared" si="75"/>
        <v/>
      </c>
      <c r="K600" s="11" t="str">
        <f t="shared" si="79"/>
        <v/>
      </c>
      <c r="L600" s="11" t="str">
        <f>IF('Prax Math 5733'!B600="","",'SAT M to CBEST M'!$A$2+'SAT M to CBEST M'!$B$2*E600)</f>
        <v/>
      </c>
      <c r="M600" s="11" t="str">
        <f>IF('Prax Math 5733'!B600="","", IF(L600&lt;20, 20, IF(L600&gt;80, 80, L600)))</f>
        <v/>
      </c>
    </row>
    <row r="601" spans="1:13" x14ac:dyDescent="0.25">
      <c r="A601" s="11">
        <v>600</v>
      </c>
      <c r="B601" s="30"/>
      <c r="C601" s="25" t="str">
        <f t="shared" si="72"/>
        <v/>
      </c>
      <c r="D601" s="25" t="str">
        <f t="shared" si="76"/>
        <v/>
      </c>
      <c r="E601" s="11" t="str">
        <f>IF('Prax Math 5733'!B601="","",IF('Prax Math 5733'!D601&lt;'ACT M to SAT M'!$A$2,'ACT M to SAT M'!$B$2,IF('Prax Math 5733'!D601&gt;'ACT M to SAT M'!A$28,'ACT M to SAT M'!B$28,VLOOKUP(D601,'ACT M to SAT M'!A:B,2,FALSE))))</f>
        <v/>
      </c>
      <c r="F601" s="11" t="str">
        <f t="shared" si="73"/>
        <v/>
      </c>
      <c r="G601" s="11" t="str">
        <f t="shared" si="77"/>
        <v/>
      </c>
      <c r="H601" s="11" t="str">
        <f t="shared" si="74"/>
        <v/>
      </c>
      <c r="I601" s="11" t="str">
        <f t="shared" si="78"/>
        <v/>
      </c>
      <c r="J601" s="11" t="str">
        <f t="shared" si="75"/>
        <v/>
      </c>
      <c r="K601" s="11" t="str">
        <f t="shared" si="79"/>
        <v/>
      </c>
      <c r="L601" s="11" t="str">
        <f>IF('Prax Math 5733'!B601="","",'SAT M to CBEST M'!$A$2+'SAT M to CBEST M'!$B$2*E601)</f>
        <v/>
      </c>
      <c r="M601" s="11" t="str">
        <f>IF('Prax Math 5733'!B601="","", IF(L601&lt;20, 20, IF(L601&gt;80, 80, L601)))</f>
        <v/>
      </c>
    </row>
    <row r="602" spans="1:13" x14ac:dyDescent="0.25">
      <c r="A602" s="11">
        <v>601</v>
      </c>
      <c r="B602" s="30"/>
      <c r="C602" s="25" t="str">
        <f t="shared" si="72"/>
        <v/>
      </c>
      <c r="D602" s="25" t="str">
        <f t="shared" si="76"/>
        <v/>
      </c>
      <c r="E602" s="11" t="str">
        <f>IF('Prax Math 5733'!B602="","",IF('Prax Math 5733'!D602&lt;'ACT M to SAT M'!$A$2,'ACT M to SAT M'!$B$2,IF('Prax Math 5733'!D602&gt;'ACT M to SAT M'!A$28,'ACT M to SAT M'!B$28,VLOOKUP(D602,'ACT M to SAT M'!A:B,2,FALSE))))</f>
        <v/>
      </c>
      <c r="F602" s="11" t="str">
        <f t="shared" si="73"/>
        <v/>
      </c>
      <c r="G602" s="11" t="str">
        <f t="shared" si="77"/>
        <v/>
      </c>
      <c r="H602" s="11" t="str">
        <f t="shared" si="74"/>
        <v/>
      </c>
      <c r="I602" s="11" t="str">
        <f t="shared" si="78"/>
        <v/>
      </c>
      <c r="J602" s="11" t="str">
        <f t="shared" si="75"/>
        <v/>
      </c>
      <c r="K602" s="11" t="str">
        <f t="shared" si="79"/>
        <v/>
      </c>
      <c r="L602" s="11" t="str">
        <f>IF('Prax Math 5733'!B602="","",'SAT M to CBEST M'!$A$2+'SAT M to CBEST M'!$B$2*E602)</f>
        <v/>
      </c>
      <c r="M602" s="11" t="str">
        <f>IF('Prax Math 5733'!B602="","", IF(L602&lt;20, 20, IF(L602&gt;80, 80, L602)))</f>
        <v/>
      </c>
    </row>
    <row r="603" spans="1:13" x14ac:dyDescent="0.25">
      <c r="A603" s="11">
        <v>602</v>
      </c>
      <c r="B603" s="30"/>
      <c r="C603" s="25" t="str">
        <f t="shared" si="72"/>
        <v/>
      </c>
      <c r="D603" s="25" t="str">
        <f t="shared" si="76"/>
        <v/>
      </c>
      <c r="E603" s="11" t="str">
        <f>IF('Prax Math 5733'!B603="","",IF('Prax Math 5733'!D603&lt;'ACT M to SAT M'!$A$2,'ACT M to SAT M'!$B$2,IF('Prax Math 5733'!D603&gt;'ACT M to SAT M'!A$28,'ACT M to SAT M'!B$28,VLOOKUP(D603,'ACT M to SAT M'!A:B,2,FALSE))))</f>
        <v/>
      </c>
      <c r="F603" s="11" t="str">
        <f t="shared" si="73"/>
        <v/>
      </c>
      <c r="G603" s="11" t="str">
        <f t="shared" si="77"/>
        <v/>
      </c>
      <c r="H603" s="11" t="str">
        <f t="shared" si="74"/>
        <v/>
      </c>
      <c r="I603" s="11" t="str">
        <f t="shared" si="78"/>
        <v/>
      </c>
      <c r="J603" s="11" t="str">
        <f t="shared" si="75"/>
        <v/>
      </c>
      <c r="K603" s="11" t="str">
        <f t="shared" si="79"/>
        <v/>
      </c>
      <c r="L603" s="11" t="str">
        <f>IF('Prax Math 5733'!B603="","",'SAT M to CBEST M'!$A$2+'SAT M to CBEST M'!$B$2*E603)</f>
        <v/>
      </c>
      <c r="M603" s="11" t="str">
        <f>IF('Prax Math 5733'!B603="","", IF(L603&lt;20, 20, IF(L603&gt;80, 80, L603)))</f>
        <v/>
      </c>
    </row>
    <row r="604" spans="1:13" x14ac:dyDescent="0.25">
      <c r="A604" s="11">
        <v>603</v>
      </c>
      <c r="B604" s="30"/>
      <c r="C604" s="25" t="str">
        <f t="shared" si="72"/>
        <v/>
      </c>
      <c r="D604" s="25" t="str">
        <f t="shared" si="76"/>
        <v/>
      </c>
      <c r="E604" s="11" t="str">
        <f>IF('Prax Math 5733'!B604="","",IF('Prax Math 5733'!D604&lt;'ACT M to SAT M'!$A$2,'ACT M to SAT M'!$B$2,IF('Prax Math 5733'!D604&gt;'ACT M to SAT M'!A$28,'ACT M to SAT M'!B$28,VLOOKUP(D604,'ACT M to SAT M'!A:B,2,FALSE))))</f>
        <v/>
      </c>
      <c r="F604" s="11" t="str">
        <f t="shared" si="73"/>
        <v/>
      </c>
      <c r="G604" s="11" t="str">
        <f t="shared" si="77"/>
        <v/>
      </c>
      <c r="H604" s="11" t="str">
        <f t="shared" si="74"/>
        <v/>
      </c>
      <c r="I604" s="11" t="str">
        <f t="shared" si="78"/>
        <v/>
      </c>
      <c r="J604" s="11" t="str">
        <f t="shared" si="75"/>
        <v/>
      </c>
      <c r="K604" s="11" t="str">
        <f t="shared" si="79"/>
        <v/>
      </c>
      <c r="L604" s="11" t="str">
        <f>IF('Prax Math 5733'!B604="","",'SAT M to CBEST M'!$A$2+'SAT M to CBEST M'!$B$2*E604)</f>
        <v/>
      </c>
      <c r="M604" s="11" t="str">
        <f>IF('Prax Math 5733'!B604="","", IF(L604&lt;20, 20, IF(L604&gt;80, 80, L604)))</f>
        <v/>
      </c>
    </row>
    <row r="605" spans="1:13" x14ac:dyDescent="0.25">
      <c r="A605" s="11">
        <v>604</v>
      </c>
      <c r="B605" s="30"/>
      <c r="C605" s="25" t="str">
        <f t="shared" si="72"/>
        <v/>
      </c>
      <c r="D605" s="25" t="str">
        <f t="shared" si="76"/>
        <v/>
      </c>
      <c r="E605" s="11" t="str">
        <f>IF('Prax Math 5733'!B605="","",IF('Prax Math 5733'!D605&lt;'ACT M to SAT M'!$A$2,'ACT M to SAT M'!$B$2,IF('Prax Math 5733'!D605&gt;'ACT M to SAT M'!A$28,'ACT M to SAT M'!B$28,VLOOKUP(D605,'ACT M to SAT M'!A:B,2,FALSE))))</f>
        <v/>
      </c>
      <c r="F605" s="11" t="str">
        <f t="shared" si="73"/>
        <v/>
      </c>
      <c r="G605" s="11" t="str">
        <f t="shared" si="77"/>
        <v/>
      </c>
      <c r="H605" s="11" t="str">
        <f t="shared" si="74"/>
        <v/>
      </c>
      <c r="I605" s="11" t="str">
        <f t="shared" si="78"/>
        <v/>
      </c>
      <c r="J605" s="11" t="str">
        <f t="shared" si="75"/>
        <v/>
      </c>
      <c r="K605" s="11" t="str">
        <f t="shared" si="79"/>
        <v/>
      </c>
      <c r="L605" s="11" t="str">
        <f>IF('Prax Math 5733'!B605="","",'SAT M to CBEST M'!$A$2+'SAT M to CBEST M'!$B$2*E605)</f>
        <v/>
      </c>
      <c r="M605" s="11" t="str">
        <f>IF('Prax Math 5733'!B605="","", IF(L605&lt;20, 20, IF(L605&gt;80, 80, L605)))</f>
        <v/>
      </c>
    </row>
    <row r="606" spans="1:13" x14ac:dyDescent="0.25">
      <c r="A606" s="11">
        <v>605</v>
      </c>
      <c r="B606" s="30"/>
      <c r="C606" s="25" t="str">
        <f t="shared" si="72"/>
        <v/>
      </c>
      <c r="D606" s="25" t="str">
        <f t="shared" si="76"/>
        <v/>
      </c>
      <c r="E606" s="11" t="str">
        <f>IF('Prax Math 5733'!B606="","",IF('Prax Math 5733'!D606&lt;'ACT M to SAT M'!$A$2,'ACT M to SAT M'!$B$2,IF('Prax Math 5733'!D606&gt;'ACT M to SAT M'!A$28,'ACT M to SAT M'!B$28,VLOOKUP(D606,'ACT M to SAT M'!A:B,2,FALSE))))</f>
        <v/>
      </c>
      <c r="F606" s="11" t="str">
        <f t="shared" si="73"/>
        <v/>
      </c>
      <c r="G606" s="11" t="str">
        <f t="shared" si="77"/>
        <v/>
      </c>
      <c r="H606" s="11" t="str">
        <f t="shared" si="74"/>
        <v/>
      </c>
      <c r="I606" s="11" t="str">
        <f t="shared" si="78"/>
        <v/>
      </c>
      <c r="J606" s="11" t="str">
        <f t="shared" si="75"/>
        <v/>
      </c>
      <c r="K606" s="11" t="str">
        <f t="shared" si="79"/>
        <v/>
      </c>
      <c r="L606" s="11" t="str">
        <f>IF('Prax Math 5733'!B606="","",'SAT M to CBEST M'!$A$2+'SAT M to CBEST M'!$B$2*E606)</f>
        <v/>
      </c>
      <c r="M606" s="11" t="str">
        <f>IF('Prax Math 5733'!B606="","", IF(L606&lt;20, 20, IF(L606&gt;80, 80, L606)))</f>
        <v/>
      </c>
    </row>
    <row r="607" spans="1:13" x14ac:dyDescent="0.25">
      <c r="A607" s="11">
        <v>606</v>
      </c>
      <c r="B607" s="30"/>
      <c r="C607" s="25" t="str">
        <f t="shared" si="72"/>
        <v/>
      </c>
      <c r="D607" s="25" t="str">
        <f t="shared" si="76"/>
        <v/>
      </c>
      <c r="E607" s="11" t="str">
        <f>IF('Prax Math 5733'!B607="","",IF('Prax Math 5733'!D607&lt;'ACT M to SAT M'!$A$2,'ACT M to SAT M'!$B$2,IF('Prax Math 5733'!D607&gt;'ACT M to SAT M'!A$28,'ACT M to SAT M'!B$28,VLOOKUP(D607,'ACT M to SAT M'!A:B,2,FALSE))))</f>
        <v/>
      </c>
      <c r="F607" s="11" t="str">
        <f t="shared" si="73"/>
        <v/>
      </c>
      <c r="G607" s="11" t="str">
        <f t="shared" si="77"/>
        <v/>
      </c>
      <c r="H607" s="11" t="str">
        <f t="shared" si="74"/>
        <v/>
      </c>
      <c r="I607" s="11" t="str">
        <f t="shared" si="78"/>
        <v/>
      </c>
      <c r="J607" s="11" t="str">
        <f t="shared" si="75"/>
        <v/>
      </c>
      <c r="K607" s="11" t="str">
        <f t="shared" si="79"/>
        <v/>
      </c>
      <c r="L607" s="11" t="str">
        <f>IF('Prax Math 5733'!B607="","",'SAT M to CBEST M'!$A$2+'SAT M to CBEST M'!$B$2*E607)</f>
        <v/>
      </c>
      <c r="M607" s="11" t="str">
        <f>IF('Prax Math 5733'!B607="","", IF(L607&lt;20, 20, IF(L607&gt;80, 80, L607)))</f>
        <v/>
      </c>
    </row>
    <row r="608" spans="1:13" x14ac:dyDescent="0.25">
      <c r="A608" s="11">
        <v>607</v>
      </c>
      <c r="B608" s="30"/>
      <c r="C608" s="25" t="str">
        <f t="shared" si="72"/>
        <v/>
      </c>
      <c r="D608" s="25" t="str">
        <f t="shared" si="76"/>
        <v/>
      </c>
      <c r="E608" s="11" t="str">
        <f>IF('Prax Math 5733'!B608="","",IF('Prax Math 5733'!D608&lt;'ACT M to SAT M'!$A$2,'ACT M to SAT M'!$B$2,IF('Prax Math 5733'!D608&gt;'ACT M to SAT M'!A$28,'ACT M to SAT M'!B$28,VLOOKUP(D608,'ACT M to SAT M'!A:B,2,FALSE))))</f>
        <v/>
      </c>
      <c r="F608" s="11" t="str">
        <f t="shared" si="73"/>
        <v/>
      </c>
      <c r="G608" s="11" t="str">
        <f t="shared" si="77"/>
        <v/>
      </c>
      <c r="H608" s="11" t="str">
        <f t="shared" si="74"/>
        <v/>
      </c>
      <c r="I608" s="11" t="str">
        <f t="shared" si="78"/>
        <v/>
      </c>
      <c r="J608" s="11" t="str">
        <f t="shared" si="75"/>
        <v/>
      </c>
      <c r="K608" s="11" t="str">
        <f t="shared" si="79"/>
        <v/>
      </c>
      <c r="L608" s="11" t="str">
        <f>IF('Prax Math 5733'!B608="","",'SAT M to CBEST M'!$A$2+'SAT M to CBEST M'!$B$2*E608)</f>
        <v/>
      </c>
      <c r="M608" s="11" t="str">
        <f>IF('Prax Math 5733'!B608="","", IF(L608&lt;20, 20, IF(L608&gt;80, 80, L608)))</f>
        <v/>
      </c>
    </row>
    <row r="609" spans="1:13" x14ac:dyDescent="0.25">
      <c r="A609" s="11">
        <v>608</v>
      </c>
      <c r="B609" s="30"/>
      <c r="C609" s="25" t="str">
        <f t="shared" si="72"/>
        <v/>
      </c>
      <c r="D609" s="25" t="str">
        <f t="shared" si="76"/>
        <v/>
      </c>
      <c r="E609" s="11" t="str">
        <f>IF('Prax Math 5733'!B609="","",IF('Prax Math 5733'!D609&lt;'ACT M to SAT M'!$A$2,'ACT M to SAT M'!$B$2,IF('Prax Math 5733'!D609&gt;'ACT M to SAT M'!A$28,'ACT M to SAT M'!B$28,VLOOKUP(D609,'ACT M to SAT M'!A:B,2,FALSE))))</f>
        <v/>
      </c>
      <c r="F609" s="11" t="str">
        <f t="shared" si="73"/>
        <v/>
      </c>
      <c r="G609" s="11" t="str">
        <f t="shared" si="77"/>
        <v/>
      </c>
      <c r="H609" s="11" t="str">
        <f t="shared" si="74"/>
        <v/>
      </c>
      <c r="I609" s="11" t="str">
        <f t="shared" si="78"/>
        <v/>
      </c>
      <c r="J609" s="11" t="str">
        <f t="shared" si="75"/>
        <v/>
      </c>
      <c r="K609" s="11" t="str">
        <f t="shared" si="79"/>
        <v/>
      </c>
      <c r="L609" s="11" t="str">
        <f>IF('Prax Math 5733'!B609="","",'SAT M to CBEST M'!$A$2+'SAT M to CBEST M'!$B$2*E609)</f>
        <v/>
      </c>
      <c r="M609" s="11" t="str">
        <f>IF('Prax Math 5733'!B609="","", IF(L609&lt;20, 20, IF(L609&gt;80, 80, L609)))</f>
        <v/>
      </c>
    </row>
    <row r="610" spans="1:13" x14ac:dyDescent="0.25">
      <c r="A610" s="11">
        <v>609</v>
      </c>
      <c r="B610" s="30"/>
      <c r="C610" s="25" t="str">
        <f t="shared" si="72"/>
        <v/>
      </c>
      <c r="D610" s="25" t="str">
        <f t="shared" si="76"/>
        <v/>
      </c>
      <c r="E610" s="11" t="str">
        <f>IF('Prax Math 5733'!B610="","",IF('Prax Math 5733'!D610&lt;'ACT M to SAT M'!$A$2,'ACT M to SAT M'!$B$2,IF('Prax Math 5733'!D610&gt;'ACT M to SAT M'!A$28,'ACT M to SAT M'!B$28,VLOOKUP(D610,'ACT M to SAT M'!A:B,2,FALSE))))</f>
        <v/>
      </c>
      <c r="F610" s="11" t="str">
        <f t="shared" si="73"/>
        <v/>
      </c>
      <c r="G610" s="11" t="str">
        <f t="shared" si="77"/>
        <v/>
      </c>
      <c r="H610" s="11" t="str">
        <f t="shared" si="74"/>
        <v/>
      </c>
      <c r="I610" s="11" t="str">
        <f t="shared" si="78"/>
        <v/>
      </c>
      <c r="J610" s="11" t="str">
        <f t="shared" si="75"/>
        <v/>
      </c>
      <c r="K610" s="11" t="str">
        <f t="shared" si="79"/>
        <v/>
      </c>
      <c r="L610" s="11" t="str">
        <f>IF('Prax Math 5733'!B610="","",'SAT M to CBEST M'!$A$2+'SAT M to CBEST M'!$B$2*E610)</f>
        <v/>
      </c>
      <c r="M610" s="11" t="str">
        <f>IF('Prax Math 5733'!B610="","", IF(L610&lt;20, 20, IF(L610&gt;80, 80, L610)))</f>
        <v/>
      </c>
    </row>
    <row r="611" spans="1:13" x14ac:dyDescent="0.25">
      <c r="A611" s="11">
        <v>610</v>
      </c>
      <c r="B611" s="30"/>
      <c r="C611" s="25" t="str">
        <f t="shared" si="72"/>
        <v/>
      </c>
      <c r="D611" s="25" t="str">
        <f t="shared" si="76"/>
        <v/>
      </c>
      <c r="E611" s="11" t="str">
        <f>IF('Prax Math 5733'!B611="","",IF('Prax Math 5733'!D611&lt;'ACT M to SAT M'!$A$2,'ACT M to SAT M'!$B$2,IF('Prax Math 5733'!D611&gt;'ACT M to SAT M'!A$28,'ACT M to SAT M'!B$28,VLOOKUP(D611,'ACT M to SAT M'!A:B,2,FALSE))))</f>
        <v/>
      </c>
      <c r="F611" s="11" t="str">
        <f t="shared" si="73"/>
        <v/>
      </c>
      <c r="G611" s="11" t="str">
        <f t="shared" si="77"/>
        <v/>
      </c>
      <c r="H611" s="11" t="str">
        <f t="shared" si="74"/>
        <v/>
      </c>
      <c r="I611" s="11" t="str">
        <f t="shared" si="78"/>
        <v/>
      </c>
      <c r="J611" s="11" t="str">
        <f t="shared" si="75"/>
        <v/>
      </c>
      <c r="K611" s="11" t="str">
        <f t="shared" si="79"/>
        <v/>
      </c>
      <c r="L611" s="11" t="str">
        <f>IF('Prax Math 5733'!B611="","",'SAT M to CBEST M'!$A$2+'SAT M to CBEST M'!$B$2*E611)</f>
        <v/>
      </c>
      <c r="M611" s="11" t="str">
        <f>IF('Prax Math 5733'!B611="","", IF(L611&lt;20, 20, IF(L611&gt;80, 80, L611)))</f>
        <v/>
      </c>
    </row>
    <row r="612" spans="1:13" x14ac:dyDescent="0.25">
      <c r="A612" s="11">
        <v>611</v>
      </c>
      <c r="B612" s="30"/>
      <c r="C612" s="25" t="str">
        <f t="shared" si="72"/>
        <v/>
      </c>
      <c r="D612" s="25" t="str">
        <f t="shared" si="76"/>
        <v/>
      </c>
      <c r="E612" s="11" t="str">
        <f>IF('Prax Math 5733'!B612="","",IF('Prax Math 5733'!D612&lt;'ACT M to SAT M'!$A$2,'ACT M to SAT M'!$B$2,IF('Prax Math 5733'!D612&gt;'ACT M to SAT M'!A$28,'ACT M to SAT M'!B$28,VLOOKUP(D612,'ACT M to SAT M'!A:B,2,FALSE))))</f>
        <v/>
      </c>
      <c r="F612" s="11" t="str">
        <f t="shared" si="73"/>
        <v/>
      </c>
      <c r="G612" s="11" t="str">
        <f t="shared" si="77"/>
        <v/>
      </c>
      <c r="H612" s="11" t="str">
        <f t="shared" si="74"/>
        <v/>
      </c>
      <c r="I612" s="11" t="str">
        <f t="shared" si="78"/>
        <v/>
      </c>
      <c r="J612" s="11" t="str">
        <f t="shared" si="75"/>
        <v/>
      </c>
      <c r="K612" s="11" t="str">
        <f t="shared" si="79"/>
        <v/>
      </c>
      <c r="L612" s="11" t="str">
        <f>IF('Prax Math 5733'!B612="","",'SAT M to CBEST M'!$A$2+'SAT M to CBEST M'!$B$2*E612)</f>
        <v/>
      </c>
      <c r="M612" s="11" t="str">
        <f>IF('Prax Math 5733'!B612="","", IF(L612&lt;20, 20, IF(L612&gt;80, 80, L612)))</f>
        <v/>
      </c>
    </row>
    <row r="613" spans="1:13" x14ac:dyDescent="0.25">
      <c r="A613" s="11">
        <v>612</v>
      </c>
      <c r="B613" s="30"/>
      <c r="C613" s="25" t="str">
        <f t="shared" si="72"/>
        <v/>
      </c>
      <c r="D613" s="25" t="str">
        <f t="shared" si="76"/>
        <v/>
      </c>
      <c r="E613" s="11" t="str">
        <f>IF('Prax Math 5733'!B613="","",IF('Prax Math 5733'!D613&lt;'ACT M to SAT M'!$A$2,'ACT M to SAT M'!$B$2,IF('Prax Math 5733'!D613&gt;'ACT M to SAT M'!A$28,'ACT M to SAT M'!B$28,VLOOKUP(D613,'ACT M to SAT M'!A:B,2,FALSE))))</f>
        <v/>
      </c>
      <c r="F613" s="11" t="str">
        <f t="shared" si="73"/>
        <v/>
      </c>
      <c r="G613" s="11" t="str">
        <f t="shared" si="77"/>
        <v/>
      </c>
      <c r="H613" s="11" t="str">
        <f t="shared" si="74"/>
        <v/>
      </c>
      <c r="I613" s="11" t="str">
        <f t="shared" si="78"/>
        <v/>
      </c>
      <c r="J613" s="11" t="str">
        <f t="shared" si="75"/>
        <v/>
      </c>
      <c r="K613" s="11" t="str">
        <f t="shared" si="79"/>
        <v/>
      </c>
      <c r="L613" s="11" t="str">
        <f>IF('Prax Math 5733'!B613="","",'SAT M to CBEST M'!$A$2+'SAT M to CBEST M'!$B$2*E613)</f>
        <v/>
      </c>
      <c r="M613" s="11" t="str">
        <f>IF('Prax Math 5733'!B613="","", IF(L613&lt;20, 20, IF(L613&gt;80, 80, L613)))</f>
        <v/>
      </c>
    </row>
    <row r="614" spans="1:13" x14ac:dyDescent="0.25">
      <c r="A614" s="11">
        <v>613</v>
      </c>
      <c r="B614" s="30"/>
      <c r="C614" s="25" t="str">
        <f t="shared" si="72"/>
        <v/>
      </c>
      <c r="D614" s="25" t="str">
        <f t="shared" si="76"/>
        <v/>
      </c>
      <c r="E614" s="11" t="str">
        <f>IF('Prax Math 5733'!B614="","",IF('Prax Math 5733'!D614&lt;'ACT M to SAT M'!$A$2,'ACT M to SAT M'!$B$2,IF('Prax Math 5733'!D614&gt;'ACT M to SAT M'!A$28,'ACT M to SAT M'!B$28,VLOOKUP(D614,'ACT M to SAT M'!A:B,2,FALSE))))</f>
        <v/>
      </c>
      <c r="F614" s="11" t="str">
        <f t="shared" si="73"/>
        <v/>
      </c>
      <c r="G614" s="11" t="str">
        <f t="shared" si="77"/>
        <v/>
      </c>
      <c r="H614" s="11" t="str">
        <f t="shared" si="74"/>
        <v/>
      </c>
      <c r="I614" s="11" t="str">
        <f t="shared" si="78"/>
        <v/>
      </c>
      <c r="J614" s="11" t="str">
        <f t="shared" si="75"/>
        <v/>
      </c>
      <c r="K614" s="11" t="str">
        <f t="shared" si="79"/>
        <v/>
      </c>
      <c r="L614" s="11" t="str">
        <f>IF('Prax Math 5733'!B614="","",'SAT M to CBEST M'!$A$2+'SAT M to CBEST M'!$B$2*E614)</f>
        <v/>
      </c>
      <c r="M614" s="11" t="str">
        <f>IF('Prax Math 5733'!B614="","", IF(L614&lt;20, 20, IF(L614&gt;80, 80, L614)))</f>
        <v/>
      </c>
    </row>
    <row r="615" spans="1:13" x14ac:dyDescent="0.25">
      <c r="A615" s="11">
        <v>614</v>
      </c>
      <c r="B615" s="30"/>
      <c r="C615" s="25" t="str">
        <f t="shared" si="72"/>
        <v/>
      </c>
      <c r="D615" s="25" t="str">
        <f t="shared" si="76"/>
        <v/>
      </c>
      <c r="E615" s="11" t="str">
        <f>IF('Prax Math 5733'!B615="","",IF('Prax Math 5733'!D615&lt;'ACT M to SAT M'!$A$2,'ACT M to SAT M'!$B$2,IF('Prax Math 5733'!D615&gt;'ACT M to SAT M'!A$28,'ACT M to SAT M'!B$28,VLOOKUP(D615,'ACT M to SAT M'!A:B,2,FALSE))))</f>
        <v/>
      </c>
      <c r="F615" s="11" t="str">
        <f t="shared" si="73"/>
        <v/>
      </c>
      <c r="G615" s="11" t="str">
        <f t="shared" si="77"/>
        <v/>
      </c>
      <c r="H615" s="11" t="str">
        <f t="shared" si="74"/>
        <v/>
      </c>
      <c r="I615" s="11" t="str">
        <f t="shared" si="78"/>
        <v/>
      </c>
      <c r="J615" s="11" t="str">
        <f t="shared" si="75"/>
        <v/>
      </c>
      <c r="K615" s="11" t="str">
        <f t="shared" si="79"/>
        <v/>
      </c>
      <c r="L615" s="11" t="str">
        <f>IF('Prax Math 5733'!B615="","",'SAT M to CBEST M'!$A$2+'SAT M to CBEST M'!$B$2*E615)</f>
        <v/>
      </c>
      <c r="M615" s="11" t="str">
        <f>IF('Prax Math 5733'!B615="","", IF(L615&lt;20, 20, IF(L615&gt;80, 80, L615)))</f>
        <v/>
      </c>
    </row>
    <row r="616" spans="1:13" x14ac:dyDescent="0.25">
      <c r="A616" s="11">
        <v>615</v>
      </c>
      <c r="B616" s="30"/>
      <c r="C616" s="25" t="str">
        <f t="shared" si="72"/>
        <v/>
      </c>
      <c r="D616" s="25" t="str">
        <f t="shared" si="76"/>
        <v/>
      </c>
      <c r="E616" s="11" t="str">
        <f>IF('Prax Math 5733'!B616="","",IF('Prax Math 5733'!D616&lt;'ACT M to SAT M'!$A$2,'ACT M to SAT M'!$B$2,IF('Prax Math 5733'!D616&gt;'ACT M to SAT M'!A$28,'ACT M to SAT M'!B$28,VLOOKUP(D616,'ACT M to SAT M'!A:B,2,FALSE))))</f>
        <v/>
      </c>
      <c r="F616" s="11" t="str">
        <f t="shared" si="73"/>
        <v/>
      </c>
      <c r="G616" s="11" t="str">
        <f t="shared" si="77"/>
        <v/>
      </c>
      <c r="H616" s="11" t="str">
        <f t="shared" si="74"/>
        <v/>
      </c>
      <c r="I616" s="11" t="str">
        <f t="shared" si="78"/>
        <v/>
      </c>
      <c r="J616" s="11" t="str">
        <f t="shared" si="75"/>
        <v/>
      </c>
      <c r="K616" s="11" t="str">
        <f t="shared" si="79"/>
        <v/>
      </c>
      <c r="L616" s="11" t="str">
        <f>IF('Prax Math 5733'!B616="","",'SAT M to CBEST M'!$A$2+'SAT M to CBEST M'!$B$2*E616)</f>
        <v/>
      </c>
      <c r="M616" s="11" t="str">
        <f>IF('Prax Math 5733'!B616="","", IF(L616&lt;20, 20, IF(L616&gt;80, 80, L616)))</f>
        <v/>
      </c>
    </row>
    <row r="617" spans="1:13" x14ac:dyDescent="0.25">
      <c r="A617" s="11">
        <v>616</v>
      </c>
      <c r="B617" s="30"/>
      <c r="C617" s="25" t="str">
        <f t="shared" si="72"/>
        <v/>
      </c>
      <c r="D617" s="25" t="str">
        <f t="shared" si="76"/>
        <v/>
      </c>
      <c r="E617" s="11" t="str">
        <f>IF('Prax Math 5733'!B617="","",IF('Prax Math 5733'!D617&lt;'ACT M to SAT M'!$A$2,'ACT M to SAT M'!$B$2,IF('Prax Math 5733'!D617&gt;'ACT M to SAT M'!A$28,'ACT M to SAT M'!B$28,VLOOKUP(D617,'ACT M to SAT M'!A:B,2,FALSE))))</f>
        <v/>
      </c>
      <c r="F617" s="11" t="str">
        <f t="shared" si="73"/>
        <v/>
      </c>
      <c r="G617" s="11" t="str">
        <f t="shared" si="77"/>
        <v/>
      </c>
      <c r="H617" s="11" t="str">
        <f t="shared" si="74"/>
        <v/>
      </c>
      <c r="I617" s="11" t="str">
        <f t="shared" si="78"/>
        <v/>
      </c>
      <c r="J617" s="11" t="str">
        <f t="shared" si="75"/>
        <v/>
      </c>
      <c r="K617" s="11" t="str">
        <f t="shared" si="79"/>
        <v/>
      </c>
      <c r="L617" s="11" t="str">
        <f>IF('Prax Math 5733'!B617="","",'SAT M to CBEST M'!$A$2+'SAT M to CBEST M'!$B$2*E617)</f>
        <v/>
      </c>
      <c r="M617" s="11" t="str">
        <f>IF('Prax Math 5733'!B617="","", IF(L617&lt;20, 20, IF(L617&gt;80, 80, L617)))</f>
        <v/>
      </c>
    </row>
    <row r="618" spans="1:13" x14ac:dyDescent="0.25">
      <c r="A618" s="11">
        <v>617</v>
      </c>
      <c r="B618" s="30"/>
      <c r="C618" s="25" t="str">
        <f t="shared" si="72"/>
        <v/>
      </c>
      <c r="D618" s="25" t="str">
        <f t="shared" si="76"/>
        <v/>
      </c>
      <c r="E618" s="11" t="str">
        <f>IF('Prax Math 5733'!B618="","",IF('Prax Math 5733'!D618&lt;'ACT M to SAT M'!$A$2,'ACT M to SAT M'!$B$2,IF('Prax Math 5733'!D618&gt;'ACT M to SAT M'!A$28,'ACT M to SAT M'!B$28,VLOOKUP(D618,'ACT M to SAT M'!A:B,2,FALSE))))</f>
        <v/>
      </c>
      <c r="F618" s="11" t="str">
        <f t="shared" si="73"/>
        <v/>
      </c>
      <c r="G618" s="11" t="str">
        <f t="shared" si="77"/>
        <v/>
      </c>
      <c r="H618" s="11" t="str">
        <f t="shared" si="74"/>
        <v/>
      </c>
      <c r="I618" s="11" t="str">
        <f t="shared" si="78"/>
        <v/>
      </c>
      <c r="J618" s="11" t="str">
        <f t="shared" si="75"/>
        <v/>
      </c>
      <c r="K618" s="11" t="str">
        <f t="shared" si="79"/>
        <v/>
      </c>
      <c r="L618" s="11" t="str">
        <f>IF('Prax Math 5733'!B618="","",'SAT M to CBEST M'!$A$2+'SAT M to CBEST M'!$B$2*E618)</f>
        <v/>
      </c>
      <c r="M618" s="11" t="str">
        <f>IF('Prax Math 5733'!B618="","", IF(L618&lt;20, 20, IF(L618&gt;80, 80, L618)))</f>
        <v/>
      </c>
    </row>
    <row r="619" spans="1:13" x14ac:dyDescent="0.25">
      <c r="A619" s="11">
        <v>618</v>
      </c>
      <c r="B619" s="30"/>
      <c r="C619" s="25" t="str">
        <f t="shared" si="72"/>
        <v/>
      </c>
      <c r="D619" s="25" t="str">
        <f t="shared" si="76"/>
        <v/>
      </c>
      <c r="E619" s="11" t="str">
        <f>IF('Prax Math 5733'!B619="","",IF('Prax Math 5733'!D619&lt;'ACT M to SAT M'!$A$2,'ACT M to SAT M'!$B$2,IF('Prax Math 5733'!D619&gt;'ACT M to SAT M'!A$28,'ACT M to SAT M'!B$28,VLOOKUP(D619,'ACT M to SAT M'!A:B,2,FALSE))))</f>
        <v/>
      </c>
      <c r="F619" s="11" t="str">
        <f t="shared" si="73"/>
        <v/>
      </c>
      <c r="G619" s="11" t="str">
        <f t="shared" si="77"/>
        <v/>
      </c>
      <c r="H619" s="11" t="str">
        <f t="shared" si="74"/>
        <v/>
      </c>
      <c r="I619" s="11" t="str">
        <f t="shared" si="78"/>
        <v/>
      </c>
      <c r="J619" s="11" t="str">
        <f t="shared" si="75"/>
        <v/>
      </c>
      <c r="K619" s="11" t="str">
        <f t="shared" si="79"/>
        <v/>
      </c>
      <c r="L619" s="11" t="str">
        <f>IF('Prax Math 5733'!B619="","",'SAT M to CBEST M'!$A$2+'SAT M to CBEST M'!$B$2*E619)</f>
        <v/>
      </c>
      <c r="M619" s="11" t="str">
        <f>IF('Prax Math 5733'!B619="","", IF(L619&lt;20, 20, IF(L619&gt;80, 80, L619)))</f>
        <v/>
      </c>
    </row>
    <row r="620" spans="1:13" x14ac:dyDescent="0.25">
      <c r="A620" s="11">
        <v>619</v>
      </c>
      <c r="B620" s="30"/>
      <c r="C620" s="25" t="str">
        <f t="shared" si="72"/>
        <v/>
      </c>
      <c r="D620" s="25" t="str">
        <f t="shared" si="76"/>
        <v/>
      </c>
      <c r="E620" s="11" t="str">
        <f>IF('Prax Math 5733'!B620="","",IF('Prax Math 5733'!D620&lt;'ACT M to SAT M'!$A$2,'ACT M to SAT M'!$B$2,IF('Prax Math 5733'!D620&gt;'ACT M to SAT M'!A$28,'ACT M to SAT M'!B$28,VLOOKUP(D620,'ACT M to SAT M'!A:B,2,FALSE))))</f>
        <v/>
      </c>
      <c r="F620" s="11" t="str">
        <f t="shared" si="73"/>
        <v/>
      </c>
      <c r="G620" s="11" t="str">
        <f t="shared" si="77"/>
        <v/>
      </c>
      <c r="H620" s="11" t="str">
        <f t="shared" si="74"/>
        <v/>
      </c>
      <c r="I620" s="11" t="str">
        <f t="shared" si="78"/>
        <v/>
      </c>
      <c r="J620" s="11" t="str">
        <f t="shared" si="75"/>
        <v/>
      </c>
      <c r="K620" s="11" t="str">
        <f t="shared" si="79"/>
        <v/>
      </c>
      <c r="L620" s="11" t="str">
        <f>IF('Prax Math 5733'!B620="","",'SAT M to CBEST M'!$A$2+'SAT M to CBEST M'!$B$2*E620)</f>
        <v/>
      </c>
      <c r="M620" s="11" t="str">
        <f>IF('Prax Math 5733'!B620="","", IF(L620&lt;20, 20, IF(L620&gt;80, 80, L620)))</f>
        <v/>
      </c>
    </row>
    <row r="621" spans="1:13" x14ac:dyDescent="0.25">
      <c r="A621" s="11">
        <v>620</v>
      </c>
      <c r="B621" s="30"/>
      <c r="C621" s="25" t="str">
        <f t="shared" si="72"/>
        <v/>
      </c>
      <c r="D621" s="25" t="str">
        <f t="shared" si="76"/>
        <v/>
      </c>
      <c r="E621" s="11" t="str">
        <f>IF('Prax Math 5733'!B621="","",IF('Prax Math 5733'!D621&lt;'ACT M to SAT M'!$A$2,'ACT M to SAT M'!$B$2,IF('Prax Math 5733'!D621&gt;'ACT M to SAT M'!A$28,'ACT M to SAT M'!B$28,VLOOKUP(D621,'ACT M to SAT M'!A:B,2,FALSE))))</f>
        <v/>
      </c>
      <c r="F621" s="11" t="str">
        <f t="shared" si="73"/>
        <v/>
      </c>
      <c r="G621" s="11" t="str">
        <f t="shared" si="77"/>
        <v/>
      </c>
      <c r="H621" s="11" t="str">
        <f t="shared" si="74"/>
        <v/>
      </c>
      <c r="I621" s="11" t="str">
        <f t="shared" si="78"/>
        <v/>
      </c>
      <c r="J621" s="11" t="str">
        <f t="shared" si="75"/>
        <v/>
      </c>
      <c r="K621" s="11" t="str">
        <f t="shared" si="79"/>
        <v/>
      </c>
      <c r="L621" s="11" t="str">
        <f>IF('Prax Math 5733'!B621="","",'SAT M to CBEST M'!$A$2+'SAT M to CBEST M'!$B$2*E621)</f>
        <v/>
      </c>
      <c r="M621" s="11" t="str">
        <f>IF('Prax Math 5733'!B621="","", IF(L621&lt;20, 20, IF(L621&gt;80, 80, L621)))</f>
        <v/>
      </c>
    </row>
    <row r="622" spans="1:13" x14ac:dyDescent="0.25">
      <c r="A622" s="11">
        <v>621</v>
      </c>
      <c r="B622" s="30"/>
      <c r="C622" s="25" t="str">
        <f t="shared" si="72"/>
        <v/>
      </c>
      <c r="D622" s="25" t="str">
        <f t="shared" si="76"/>
        <v/>
      </c>
      <c r="E622" s="11" t="str">
        <f>IF('Prax Math 5733'!B622="","",IF('Prax Math 5733'!D622&lt;'ACT M to SAT M'!$A$2,'ACT M to SAT M'!$B$2,IF('Prax Math 5733'!D622&gt;'ACT M to SAT M'!A$28,'ACT M to SAT M'!B$28,VLOOKUP(D622,'ACT M to SAT M'!A:B,2,FALSE))))</f>
        <v/>
      </c>
      <c r="F622" s="11" t="str">
        <f t="shared" si="73"/>
        <v/>
      </c>
      <c r="G622" s="11" t="str">
        <f t="shared" si="77"/>
        <v/>
      </c>
      <c r="H622" s="11" t="str">
        <f t="shared" si="74"/>
        <v/>
      </c>
      <c r="I622" s="11" t="str">
        <f t="shared" si="78"/>
        <v/>
      </c>
      <c r="J622" s="11" t="str">
        <f t="shared" si="75"/>
        <v/>
      </c>
      <c r="K622" s="11" t="str">
        <f t="shared" si="79"/>
        <v/>
      </c>
      <c r="L622" s="11" t="str">
        <f>IF('Prax Math 5733'!B622="","",'SAT M to CBEST M'!$A$2+'SAT M to CBEST M'!$B$2*E622)</f>
        <v/>
      </c>
      <c r="M622" s="11" t="str">
        <f>IF('Prax Math 5733'!B622="","", IF(L622&lt;20, 20, IF(L622&gt;80, 80, L622)))</f>
        <v/>
      </c>
    </row>
    <row r="623" spans="1:13" x14ac:dyDescent="0.25">
      <c r="A623" s="11">
        <v>622</v>
      </c>
      <c r="B623" s="30"/>
      <c r="C623" s="25" t="str">
        <f t="shared" si="72"/>
        <v/>
      </c>
      <c r="D623" s="25" t="str">
        <f t="shared" si="76"/>
        <v/>
      </c>
      <c r="E623" s="11" t="str">
        <f>IF('Prax Math 5733'!B623="","",IF('Prax Math 5733'!D623&lt;'ACT M to SAT M'!$A$2,'ACT M to SAT M'!$B$2,IF('Prax Math 5733'!D623&gt;'ACT M to SAT M'!A$28,'ACT M to SAT M'!B$28,VLOOKUP(D623,'ACT M to SAT M'!A:B,2,FALSE))))</f>
        <v/>
      </c>
      <c r="F623" s="11" t="str">
        <f t="shared" si="73"/>
        <v/>
      </c>
      <c r="G623" s="11" t="str">
        <f t="shared" si="77"/>
        <v/>
      </c>
      <c r="H623" s="11" t="str">
        <f t="shared" si="74"/>
        <v/>
      </c>
      <c r="I623" s="11" t="str">
        <f t="shared" si="78"/>
        <v/>
      </c>
      <c r="J623" s="11" t="str">
        <f t="shared" si="75"/>
        <v/>
      </c>
      <c r="K623" s="11" t="str">
        <f t="shared" si="79"/>
        <v/>
      </c>
      <c r="L623" s="11" t="str">
        <f>IF('Prax Math 5733'!B623="","",'SAT M to CBEST M'!$A$2+'SAT M to CBEST M'!$B$2*E623)</f>
        <v/>
      </c>
      <c r="M623" s="11" t="str">
        <f>IF('Prax Math 5733'!B623="","", IF(L623&lt;20, 20, IF(L623&gt;80, 80, L623)))</f>
        <v/>
      </c>
    </row>
    <row r="624" spans="1:13" x14ac:dyDescent="0.25">
      <c r="A624" s="11">
        <v>623</v>
      </c>
      <c r="B624" s="30"/>
      <c r="C624" s="25" t="str">
        <f t="shared" si="72"/>
        <v/>
      </c>
      <c r="D624" s="25" t="str">
        <f t="shared" si="76"/>
        <v/>
      </c>
      <c r="E624" s="11" t="str">
        <f>IF('Prax Math 5733'!B624="","",IF('Prax Math 5733'!D624&lt;'ACT M to SAT M'!$A$2,'ACT M to SAT M'!$B$2,IF('Prax Math 5733'!D624&gt;'ACT M to SAT M'!A$28,'ACT M to SAT M'!B$28,VLOOKUP(D624,'ACT M to SAT M'!A:B,2,FALSE))))</f>
        <v/>
      </c>
      <c r="F624" s="11" t="str">
        <f t="shared" si="73"/>
        <v/>
      </c>
      <c r="G624" s="11" t="str">
        <f t="shared" si="77"/>
        <v/>
      </c>
      <c r="H624" s="11" t="str">
        <f t="shared" si="74"/>
        <v/>
      </c>
      <c r="I624" s="11" t="str">
        <f t="shared" si="78"/>
        <v/>
      </c>
      <c r="J624" s="11" t="str">
        <f t="shared" si="75"/>
        <v/>
      </c>
      <c r="K624" s="11" t="str">
        <f t="shared" si="79"/>
        <v/>
      </c>
      <c r="L624" s="11" t="str">
        <f>IF('Prax Math 5733'!B624="","",'SAT M to CBEST M'!$A$2+'SAT M to CBEST M'!$B$2*E624)</f>
        <v/>
      </c>
      <c r="M624" s="11" t="str">
        <f>IF('Prax Math 5733'!B624="","", IF(L624&lt;20, 20, IF(L624&gt;80, 80, L624)))</f>
        <v/>
      </c>
    </row>
    <row r="625" spans="1:13" x14ac:dyDescent="0.25">
      <c r="A625" s="11">
        <v>624</v>
      </c>
      <c r="B625" s="30"/>
      <c r="C625" s="25" t="str">
        <f t="shared" si="72"/>
        <v/>
      </c>
      <c r="D625" s="25" t="str">
        <f t="shared" si="76"/>
        <v/>
      </c>
      <c r="E625" s="11" t="str">
        <f>IF('Prax Math 5733'!B625="","",IF('Prax Math 5733'!D625&lt;'ACT M to SAT M'!$A$2,'ACT M to SAT M'!$B$2,IF('Prax Math 5733'!D625&gt;'ACT M to SAT M'!A$28,'ACT M to SAT M'!B$28,VLOOKUP(D625,'ACT M to SAT M'!A:B,2,FALSE))))</f>
        <v/>
      </c>
      <c r="F625" s="11" t="str">
        <f t="shared" si="73"/>
        <v/>
      </c>
      <c r="G625" s="11" t="str">
        <f t="shared" si="77"/>
        <v/>
      </c>
      <c r="H625" s="11" t="str">
        <f t="shared" si="74"/>
        <v/>
      </c>
      <c r="I625" s="11" t="str">
        <f t="shared" si="78"/>
        <v/>
      </c>
      <c r="J625" s="11" t="str">
        <f t="shared" si="75"/>
        <v/>
      </c>
      <c r="K625" s="11" t="str">
        <f t="shared" si="79"/>
        <v/>
      </c>
      <c r="L625" s="11" t="str">
        <f>IF('Prax Math 5733'!B625="","",'SAT M to CBEST M'!$A$2+'SAT M to CBEST M'!$B$2*E625)</f>
        <v/>
      </c>
      <c r="M625" s="11" t="str">
        <f>IF('Prax Math 5733'!B625="","", IF(L625&lt;20, 20, IF(L625&gt;80, 80, L625)))</f>
        <v/>
      </c>
    </row>
    <row r="626" spans="1:13" x14ac:dyDescent="0.25">
      <c r="A626" s="11">
        <v>625</v>
      </c>
      <c r="B626" s="30"/>
      <c r="C626" s="25" t="str">
        <f t="shared" si="72"/>
        <v/>
      </c>
      <c r="D626" s="25" t="str">
        <f t="shared" si="76"/>
        <v/>
      </c>
      <c r="E626" s="11" t="str">
        <f>IF('Prax Math 5733'!B626="","",IF('Prax Math 5733'!D626&lt;'ACT M to SAT M'!$A$2,'ACT M to SAT M'!$B$2,IF('Prax Math 5733'!D626&gt;'ACT M to SAT M'!A$28,'ACT M to SAT M'!B$28,VLOOKUP(D626,'ACT M to SAT M'!A:B,2,FALSE))))</f>
        <v/>
      </c>
      <c r="F626" s="11" t="str">
        <f t="shared" si="73"/>
        <v/>
      </c>
      <c r="G626" s="11" t="str">
        <f t="shared" si="77"/>
        <v/>
      </c>
      <c r="H626" s="11" t="str">
        <f t="shared" si="74"/>
        <v/>
      </c>
      <c r="I626" s="11" t="str">
        <f t="shared" si="78"/>
        <v/>
      </c>
      <c r="J626" s="11" t="str">
        <f t="shared" si="75"/>
        <v/>
      </c>
      <c r="K626" s="11" t="str">
        <f t="shared" si="79"/>
        <v/>
      </c>
      <c r="L626" s="11" t="str">
        <f>IF('Prax Math 5733'!B626="","",'SAT M to CBEST M'!$A$2+'SAT M to CBEST M'!$B$2*E626)</f>
        <v/>
      </c>
      <c r="M626" s="11" t="str">
        <f>IF('Prax Math 5733'!B626="","", IF(L626&lt;20, 20, IF(L626&gt;80, 80, L626)))</f>
        <v/>
      </c>
    </row>
    <row r="627" spans="1:13" x14ac:dyDescent="0.25">
      <c r="A627" s="11">
        <v>626</v>
      </c>
      <c r="B627" s="30"/>
      <c r="C627" s="25" t="str">
        <f t="shared" si="72"/>
        <v/>
      </c>
      <c r="D627" s="25" t="str">
        <f t="shared" si="76"/>
        <v/>
      </c>
      <c r="E627" s="11" t="str">
        <f>IF('Prax Math 5733'!B627="","",IF('Prax Math 5733'!D627&lt;'ACT M to SAT M'!$A$2,'ACT M to SAT M'!$B$2,IF('Prax Math 5733'!D627&gt;'ACT M to SAT M'!A$28,'ACT M to SAT M'!B$28,VLOOKUP(D627,'ACT M to SAT M'!A:B,2,FALSE))))</f>
        <v/>
      </c>
      <c r="F627" s="11" t="str">
        <f t="shared" si="73"/>
        <v/>
      </c>
      <c r="G627" s="11" t="str">
        <f t="shared" si="77"/>
        <v/>
      </c>
      <c r="H627" s="11" t="str">
        <f t="shared" si="74"/>
        <v/>
      </c>
      <c r="I627" s="11" t="str">
        <f t="shared" si="78"/>
        <v/>
      </c>
      <c r="J627" s="11" t="str">
        <f t="shared" si="75"/>
        <v/>
      </c>
      <c r="K627" s="11" t="str">
        <f t="shared" si="79"/>
        <v/>
      </c>
      <c r="L627" s="11" t="str">
        <f>IF('Prax Math 5733'!B627="","",'SAT M to CBEST M'!$A$2+'SAT M to CBEST M'!$B$2*E627)</f>
        <v/>
      </c>
      <c r="M627" s="11" t="str">
        <f>IF('Prax Math 5733'!B627="","", IF(L627&lt;20, 20, IF(L627&gt;80, 80, L627)))</f>
        <v/>
      </c>
    </row>
    <row r="628" spans="1:13" x14ac:dyDescent="0.25">
      <c r="A628" s="11">
        <v>627</v>
      </c>
      <c r="B628" s="30"/>
      <c r="C628" s="25" t="str">
        <f t="shared" si="72"/>
        <v/>
      </c>
      <c r="D628" s="25" t="str">
        <f t="shared" si="76"/>
        <v/>
      </c>
      <c r="E628" s="11" t="str">
        <f>IF('Prax Math 5733'!B628="","",IF('Prax Math 5733'!D628&lt;'ACT M to SAT M'!$A$2,'ACT M to SAT M'!$B$2,IF('Prax Math 5733'!D628&gt;'ACT M to SAT M'!A$28,'ACT M to SAT M'!B$28,VLOOKUP(D628,'ACT M to SAT M'!A:B,2,FALSE))))</f>
        <v/>
      </c>
      <c r="F628" s="11" t="str">
        <f t="shared" si="73"/>
        <v/>
      </c>
      <c r="G628" s="11" t="str">
        <f t="shared" si="77"/>
        <v/>
      </c>
      <c r="H628" s="11" t="str">
        <f t="shared" si="74"/>
        <v/>
      </c>
      <c r="I628" s="11" t="str">
        <f t="shared" si="78"/>
        <v/>
      </c>
      <c r="J628" s="11" t="str">
        <f t="shared" si="75"/>
        <v/>
      </c>
      <c r="K628" s="11" t="str">
        <f t="shared" si="79"/>
        <v/>
      </c>
      <c r="L628" s="11" t="str">
        <f>IF('Prax Math 5733'!B628="","",'SAT M to CBEST M'!$A$2+'SAT M to CBEST M'!$B$2*E628)</f>
        <v/>
      </c>
      <c r="M628" s="11" t="str">
        <f>IF('Prax Math 5733'!B628="","", IF(L628&lt;20, 20, IF(L628&gt;80, 80, L628)))</f>
        <v/>
      </c>
    </row>
    <row r="629" spans="1:13" x14ac:dyDescent="0.25">
      <c r="A629" s="11">
        <v>628</v>
      </c>
      <c r="B629" s="30"/>
      <c r="C629" s="25" t="str">
        <f t="shared" si="72"/>
        <v/>
      </c>
      <c r="D629" s="25" t="str">
        <f t="shared" si="76"/>
        <v/>
      </c>
      <c r="E629" s="11" t="str">
        <f>IF('Prax Math 5733'!B629="","",IF('Prax Math 5733'!D629&lt;'ACT M to SAT M'!$A$2,'ACT M to SAT M'!$B$2,IF('Prax Math 5733'!D629&gt;'ACT M to SAT M'!A$28,'ACT M to SAT M'!B$28,VLOOKUP(D629,'ACT M to SAT M'!A:B,2,FALSE))))</f>
        <v/>
      </c>
      <c r="F629" s="11" t="str">
        <f t="shared" si="73"/>
        <v/>
      </c>
      <c r="G629" s="11" t="str">
        <f t="shared" si="77"/>
        <v/>
      </c>
      <c r="H629" s="11" t="str">
        <f t="shared" si="74"/>
        <v/>
      </c>
      <c r="I629" s="11" t="str">
        <f t="shared" si="78"/>
        <v/>
      </c>
      <c r="J629" s="11" t="str">
        <f t="shared" si="75"/>
        <v/>
      </c>
      <c r="K629" s="11" t="str">
        <f t="shared" si="79"/>
        <v/>
      </c>
      <c r="L629" s="11" t="str">
        <f>IF('Prax Math 5733'!B629="","",'SAT M to CBEST M'!$A$2+'SAT M to CBEST M'!$B$2*E629)</f>
        <v/>
      </c>
      <c r="M629" s="11" t="str">
        <f>IF('Prax Math 5733'!B629="","", IF(L629&lt;20, 20, IF(L629&gt;80, 80, L629)))</f>
        <v/>
      </c>
    </row>
    <row r="630" spans="1:13" x14ac:dyDescent="0.25">
      <c r="A630" s="11">
        <v>629</v>
      </c>
      <c r="B630" s="30"/>
      <c r="C630" s="25" t="str">
        <f t="shared" si="72"/>
        <v/>
      </c>
      <c r="D630" s="25" t="str">
        <f t="shared" si="76"/>
        <v/>
      </c>
      <c r="E630" s="11" t="str">
        <f>IF('Prax Math 5733'!B630="","",IF('Prax Math 5733'!D630&lt;'ACT M to SAT M'!$A$2,'ACT M to SAT M'!$B$2,IF('Prax Math 5733'!D630&gt;'ACT M to SAT M'!A$28,'ACT M to SAT M'!B$28,VLOOKUP(D630,'ACT M to SAT M'!A:B,2,FALSE))))</f>
        <v/>
      </c>
      <c r="F630" s="11" t="str">
        <f t="shared" si="73"/>
        <v/>
      </c>
      <c r="G630" s="11" t="str">
        <f t="shared" si="77"/>
        <v/>
      </c>
      <c r="H630" s="11" t="str">
        <f t="shared" si="74"/>
        <v/>
      </c>
      <c r="I630" s="11" t="str">
        <f t="shared" si="78"/>
        <v/>
      </c>
      <c r="J630" s="11" t="str">
        <f t="shared" si="75"/>
        <v/>
      </c>
      <c r="K630" s="11" t="str">
        <f t="shared" si="79"/>
        <v/>
      </c>
      <c r="L630" s="11" t="str">
        <f>IF('Prax Math 5733'!B630="","",'SAT M to CBEST M'!$A$2+'SAT M to CBEST M'!$B$2*E630)</f>
        <v/>
      </c>
      <c r="M630" s="11" t="str">
        <f>IF('Prax Math 5733'!B630="","", IF(L630&lt;20, 20, IF(L630&gt;80, 80, L630)))</f>
        <v/>
      </c>
    </row>
    <row r="631" spans="1:13" x14ac:dyDescent="0.25">
      <c r="A631" s="11">
        <v>630</v>
      </c>
      <c r="B631" s="30"/>
      <c r="C631" s="25" t="str">
        <f t="shared" si="72"/>
        <v/>
      </c>
      <c r="D631" s="25" t="str">
        <f t="shared" si="76"/>
        <v/>
      </c>
      <c r="E631" s="11" t="str">
        <f>IF('Prax Math 5733'!B631="","",IF('Prax Math 5733'!D631&lt;'ACT M to SAT M'!$A$2,'ACT M to SAT M'!$B$2,IF('Prax Math 5733'!D631&gt;'ACT M to SAT M'!A$28,'ACT M to SAT M'!B$28,VLOOKUP(D631,'ACT M to SAT M'!A:B,2,FALSE))))</f>
        <v/>
      </c>
      <c r="F631" s="11" t="str">
        <f t="shared" si="73"/>
        <v/>
      </c>
      <c r="G631" s="11" t="str">
        <f t="shared" si="77"/>
        <v/>
      </c>
      <c r="H631" s="11" t="str">
        <f t="shared" si="74"/>
        <v/>
      </c>
      <c r="I631" s="11" t="str">
        <f t="shared" si="78"/>
        <v/>
      </c>
      <c r="J631" s="11" t="str">
        <f t="shared" si="75"/>
        <v/>
      </c>
      <c r="K631" s="11" t="str">
        <f t="shared" si="79"/>
        <v/>
      </c>
      <c r="L631" s="11" t="str">
        <f>IF('Prax Math 5733'!B631="","",'SAT M to CBEST M'!$A$2+'SAT M to CBEST M'!$B$2*E631)</f>
        <v/>
      </c>
      <c r="M631" s="11" t="str">
        <f>IF('Prax Math 5733'!B631="","", IF(L631&lt;20, 20, IF(L631&gt;80, 80, L631)))</f>
        <v/>
      </c>
    </row>
    <row r="632" spans="1:13" x14ac:dyDescent="0.25">
      <c r="A632" s="11">
        <v>631</v>
      </c>
      <c r="B632" s="30"/>
      <c r="C632" s="25" t="str">
        <f t="shared" si="72"/>
        <v/>
      </c>
      <c r="D632" s="25" t="str">
        <f t="shared" si="76"/>
        <v/>
      </c>
      <c r="E632" s="11" t="str">
        <f>IF('Prax Math 5733'!B632="","",IF('Prax Math 5733'!D632&lt;'ACT M to SAT M'!$A$2,'ACT M to SAT M'!$B$2,IF('Prax Math 5733'!D632&gt;'ACT M to SAT M'!A$28,'ACT M to SAT M'!B$28,VLOOKUP(D632,'ACT M to SAT M'!A:B,2,FALSE))))</f>
        <v/>
      </c>
      <c r="F632" s="11" t="str">
        <f t="shared" si="73"/>
        <v/>
      </c>
      <c r="G632" s="11" t="str">
        <f t="shared" si="77"/>
        <v/>
      </c>
      <c r="H632" s="11" t="str">
        <f t="shared" si="74"/>
        <v/>
      </c>
      <c r="I632" s="11" t="str">
        <f t="shared" si="78"/>
        <v/>
      </c>
      <c r="J632" s="11" t="str">
        <f t="shared" si="75"/>
        <v/>
      </c>
      <c r="K632" s="11" t="str">
        <f t="shared" si="79"/>
        <v/>
      </c>
      <c r="L632" s="11" t="str">
        <f>IF('Prax Math 5733'!B632="","",'SAT M to CBEST M'!$A$2+'SAT M to CBEST M'!$B$2*E632)</f>
        <v/>
      </c>
      <c r="M632" s="11" t="str">
        <f>IF('Prax Math 5733'!B632="","", IF(L632&lt;20, 20, IF(L632&gt;80, 80, L632)))</f>
        <v/>
      </c>
    </row>
    <row r="633" spans="1:13" x14ac:dyDescent="0.25">
      <c r="A633" s="11">
        <v>632</v>
      </c>
      <c r="B633" s="30"/>
      <c r="C633" s="25" t="str">
        <f t="shared" si="72"/>
        <v/>
      </c>
      <c r="D633" s="25" t="str">
        <f t="shared" si="76"/>
        <v/>
      </c>
      <c r="E633" s="11" t="str">
        <f>IF('Prax Math 5733'!B633="","",IF('Prax Math 5733'!D633&lt;'ACT M to SAT M'!$A$2,'ACT M to SAT M'!$B$2,IF('Prax Math 5733'!D633&gt;'ACT M to SAT M'!A$28,'ACT M to SAT M'!B$28,VLOOKUP(D633,'ACT M to SAT M'!A:B,2,FALSE))))</f>
        <v/>
      </c>
      <c r="F633" s="11" t="str">
        <f t="shared" si="73"/>
        <v/>
      </c>
      <c r="G633" s="11" t="str">
        <f t="shared" si="77"/>
        <v/>
      </c>
      <c r="H633" s="11" t="str">
        <f t="shared" si="74"/>
        <v/>
      </c>
      <c r="I633" s="11" t="str">
        <f t="shared" si="78"/>
        <v/>
      </c>
      <c r="J633" s="11" t="str">
        <f t="shared" si="75"/>
        <v/>
      </c>
      <c r="K633" s="11" t="str">
        <f t="shared" si="79"/>
        <v/>
      </c>
      <c r="L633" s="11" t="str">
        <f>IF('Prax Math 5733'!B633="","",'SAT M to CBEST M'!$A$2+'SAT M to CBEST M'!$B$2*E633)</f>
        <v/>
      </c>
      <c r="M633" s="11" t="str">
        <f>IF('Prax Math 5733'!B633="","", IF(L633&lt;20, 20, IF(L633&gt;80, 80, L633)))</f>
        <v/>
      </c>
    </row>
    <row r="634" spans="1:13" x14ac:dyDescent="0.25">
      <c r="A634" s="11">
        <v>633</v>
      </c>
      <c r="B634" s="30"/>
      <c r="C634" s="25" t="str">
        <f t="shared" si="72"/>
        <v/>
      </c>
      <c r="D634" s="25" t="str">
        <f t="shared" si="76"/>
        <v/>
      </c>
      <c r="E634" s="11" t="str">
        <f>IF('Prax Math 5733'!B634="","",IF('Prax Math 5733'!D634&lt;'ACT M to SAT M'!$A$2,'ACT M to SAT M'!$B$2,IF('Prax Math 5733'!D634&gt;'ACT M to SAT M'!A$28,'ACT M to SAT M'!B$28,VLOOKUP(D634,'ACT M to SAT M'!A:B,2,FALSE))))</f>
        <v/>
      </c>
      <c r="F634" s="11" t="str">
        <f t="shared" si="73"/>
        <v/>
      </c>
      <c r="G634" s="11" t="str">
        <f t="shared" si="77"/>
        <v/>
      </c>
      <c r="H634" s="11" t="str">
        <f t="shared" si="74"/>
        <v/>
      </c>
      <c r="I634" s="11" t="str">
        <f t="shared" si="78"/>
        <v/>
      </c>
      <c r="J634" s="11" t="str">
        <f t="shared" si="75"/>
        <v/>
      </c>
      <c r="K634" s="11" t="str">
        <f t="shared" si="79"/>
        <v/>
      </c>
      <c r="L634" s="11" t="str">
        <f>IF('Prax Math 5733'!B634="","",'SAT M to CBEST M'!$A$2+'SAT M to CBEST M'!$B$2*E634)</f>
        <v/>
      </c>
      <c r="M634" s="11" t="str">
        <f>IF('Prax Math 5733'!B634="","", IF(L634&lt;20, 20, IF(L634&gt;80, 80, L634)))</f>
        <v/>
      </c>
    </row>
    <row r="635" spans="1:13" x14ac:dyDescent="0.25">
      <c r="A635" s="11">
        <v>634</v>
      </c>
      <c r="B635" s="30"/>
      <c r="C635" s="25" t="str">
        <f t="shared" si="72"/>
        <v/>
      </c>
      <c r="D635" s="25" t="str">
        <f t="shared" si="76"/>
        <v/>
      </c>
      <c r="E635" s="11" t="str">
        <f>IF('Prax Math 5733'!B635="","",IF('Prax Math 5733'!D635&lt;'ACT M to SAT M'!$A$2,'ACT M to SAT M'!$B$2,IF('Prax Math 5733'!D635&gt;'ACT M to SAT M'!A$28,'ACT M to SAT M'!B$28,VLOOKUP(D635,'ACT M to SAT M'!A:B,2,FALSE))))</f>
        <v/>
      </c>
      <c r="F635" s="11" t="str">
        <f t="shared" si="73"/>
        <v/>
      </c>
      <c r="G635" s="11" t="str">
        <f t="shared" si="77"/>
        <v/>
      </c>
      <c r="H635" s="11" t="str">
        <f t="shared" si="74"/>
        <v/>
      </c>
      <c r="I635" s="11" t="str">
        <f t="shared" si="78"/>
        <v/>
      </c>
      <c r="J635" s="11" t="str">
        <f t="shared" si="75"/>
        <v/>
      </c>
      <c r="K635" s="11" t="str">
        <f t="shared" si="79"/>
        <v/>
      </c>
      <c r="L635" s="11" t="str">
        <f>IF('Prax Math 5733'!B635="","",'SAT M to CBEST M'!$A$2+'SAT M to CBEST M'!$B$2*E635)</f>
        <v/>
      </c>
      <c r="M635" s="11" t="str">
        <f>IF('Prax Math 5733'!B635="","", IF(L635&lt;20, 20, IF(L635&gt;80, 80, L635)))</f>
        <v/>
      </c>
    </row>
    <row r="636" spans="1:13" x14ac:dyDescent="0.25">
      <c r="A636" s="11">
        <v>635</v>
      </c>
      <c r="B636" s="30"/>
      <c r="C636" s="25" t="str">
        <f t="shared" si="72"/>
        <v/>
      </c>
      <c r="D636" s="25" t="str">
        <f t="shared" si="76"/>
        <v/>
      </c>
      <c r="E636" s="11" t="str">
        <f>IF('Prax Math 5733'!B636="","",IF('Prax Math 5733'!D636&lt;'ACT M to SAT M'!$A$2,'ACT M to SAT M'!$B$2,IF('Prax Math 5733'!D636&gt;'ACT M to SAT M'!A$28,'ACT M to SAT M'!B$28,VLOOKUP(D636,'ACT M to SAT M'!A:B,2,FALSE))))</f>
        <v/>
      </c>
      <c r="F636" s="11" t="str">
        <f t="shared" si="73"/>
        <v/>
      </c>
      <c r="G636" s="11" t="str">
        <f t="shared" si="77"/>
        <v/>
      </c>
      <c r="H636" s="11" t="str">
        <f t="shared" si="74"/>
        <v/>
      </c>
      <c r="I636" s="11" t="str">
        <f t="shared" si="78"/>
        <v/>
      </c>
      <c r="J636" s="11" t="str">
        <f t="shared" si="75"/>
        <v/>
      </c>
      <c r="K636" s="11" t="str">
        <f t="shared" si="79"/>
        <v/>
      </c>
      <c r="L636" s="11" t="str">
        <f>IF('Prax Math 5733'!B636="","",'SAT M to CBEST M'!$A$2+'SAT M to CBEST M'!$B$2*E636)</f>
        <v/>
      </c>
      <c r="M636" s="11" t="str">
        <f>IF('Prax Math 5733'!B636="","", IF(L636&lt;20, 20, IF(L636&gt;80, 80, L636)))</f>
        <v/>
      </c>
    </row>
    <row r="637" spans="1:13" x14ac:dyDescent="0.25">
      <c r="A637" s="11">
        <v>636</v>
      </c>
      <c r="B637" s="30"/>
      <c r="C637" s="25" t="str">
        <f t="shared" si="72"/>
        <v/>
      </c>
      <c r="D637" s="25" t="str">
        <f t="shared" si="76"/>
        <v/>
      </c>
      <c r="E637" s="11" t="str">
        <f>IF('Prax Math 5733'!B637="","",IF('Prax Math 5733'!D637&lt;'ACT M to SAT M'!$A$2,'ACT M to SAT M'!$B$2,IF('Prax Math 5733'!D637&gt;'ACT M to SAT M'!A$28,'ACT M to SAT M'!B$28,VLOOKUP(D637,'ACT M to SAT M'!A:B,2,FALSE))))</f>
        <v/>
      </c>
      <c r="F637" s="11" t="str">
        <f t="shared" si="73"/>
        <v/>
      </c>
      <c r="G637" s="11" t="str">
        <f t="shared" si="77"/>
        <v/>
      </c>
      <c r="H637" s="11" t="str">
        <f t="shared" si="74"/>
        <v/>
      </c>
      <c r="I637" s="11" t="str">
        <f t="shared" si="78"/>
        <v/>
      </c>
      <c r="J637" s="11" t="str">
        <f t="shared" si="75"/>
        <v/>
      </c>
      <c r="K637" s="11" t="str">
        <f t="shared" si="79"/>
        <v/>
      </c>
      <c r="L637" s="11" t="str">
        <f>IF('Prax Math 5733'!B637="","",'SAT M to CBEST M'!$A$2+'SAT M to CBEST M'!$B$2*E637)</f>
        <v/>
      </c>
      <c r="M637" s="11" t="str">
        <f>IF('Prax Math 5733'!B637="","", IF(L637&lt;20, 20, IF(L637&gt;80, 80, L637)))</f>
        <v/>
      </c>
    </row>
    <row r="638" spans="1:13" x14ac:dyDescent="0.25">
      <c r="A638" s="11">
        <v>637</v>
      </c>
      <c r="B638" s="30"/>
      <c r="C638" s="25" t="str">
        <f t="shared" si="72"/>
        <v/>
      </c>
      <c r="D638" s="25" t="str">
        <f t="shared" si="76"/>
        <v/>
      </c>
      <c r="E638" s="11" t="str">
        <f>IF('Prax Math 5733'!B638="","",IF('Prax Math 5733'!D638&lt;'ACT M to SAT M'!$A$2,'ACT M to SAT M'!$B$2,IF('Prax Math 5733'!D638&gt;'ACT M to SAT M'!A$28,'ACT M to SAT M'!B$28,VLOOKUP(D638,'ACT M to SAT M'!A:B,2,FALSE))))</f>
        <v/>
      </c>
      <c r="F638" s="11" t="str">
        <f t="shared" si="73"/>
        <v/>
      </c>
      <c r="G638" s="11" t="str">
        <f t="shared" si="77"/>
        <v/>
      </c>
      <c r="H638" s="11" t="str">
        <f t="shared" si="74"/>
        <v/>
      </c>
      <c r="I638" s="11" t="str">
        <f t="shared" si="78"/>
        <v/>
      </c>
      <c r="J638" s="11" t="str">
        <f t="shared" si="75"/>
        <v/>
      </c>
      <c r="K638" s="11" t="str">
        <f t="shared" si="79"/>
        <v/>
      </c>
      <c r="L638" s="11" t="str">
        <f>IF('Prax Math 5733'!B638="","",'SAT M to CBEST M'!$A$2+'SAT M to CBEST M'!$B$2*E638)</f>
        <v/>
      </c>
      <c r="M638" s="11" t="str">
        <f>IF('Prax Math 5733'!B638="","", IF(L638&lt;20, 20, IF(L638&gt;80, 80, L638)))</f>
        <v/>
      </c>
    </row>
    <row r="639" spans="1:13" x14ac:dyDescent="0.25">
      <c r="A639" s="11">
        <v>638</v>
      </c>
      <c r="B639" s="30"/>
      <c r="C639" s="25" t="str">
        <f t="shared" si="72"/>
        <v/>
      </c>
      <c r="D639" s="25" t="str">
        <f t="shared" si="76"/>
        <v/>
      </c>
      <c r="E639" s="11" t="str">
        <f>IF('Prax Math 5733'!B639="","",IF('Prax Math 5733'!D639&lt;'ACT M to SAT M'!$A$2,'ACT M to SAT M'!$B$2,IF('Prax Math 5733'!D639&gt;'ACT M to SAT M'!A$28,'ACT M to SAT M'!B$28,VLOOKUP(D639,'ACT M to SAT M'!A:B,2,FALSE))))</f>
        <v/>
      </c>
      <c r="F639" s="11" t="str">
        <f t="shared" si="73"/>
        <v/>
      </c>
      <c r="G639" s="11" t="str">
        <f t="shared" si="77"/>
        <v/>
      </c>
      <c r="H639" s="11" t="str">
        <f t="shared" si="74"/>
        <v/>
      </c>
      <c r="I639" s="11" t="str">
        <f t="shared" si="78"/>
        <v/>
      </c>
      <c r="J639" s="11" t="str">
        <f t="shared" si="75"/>
        <v/>
      </c>
      <c r="K639" s="11" t="str">
        <f t="shared" si="79"/>
        <v/>
      </c>
      <c r="L639" s="11" t="str">
        <f>IF('Prax Math 5733'!B639="","",'SAT M to CBEST M'!$A$2+'SAT M to CBEST M'!$B$2*E639)</f>
        <v/>
      </c>
      <c r="M639" s="11" t="str">
        <f>IF('Prax Math 5733'!B639="","", IF(L639&lt;20, 20, IF(L639&gt;80, 80, L639)))</f>
        <v/>
      </c>
    </row>
    <row r="640" spans="1:13" x14ac:dyDescent="0.25">
      <c r="A640" s="11">
        <v>639</v>
      </c>
      <c r="B640" s="30"/>
      <c r="C640" s="25" t="str">
        <f t="shared" si="72"/>
        <v/>
      </c>
      <c r="D640" s="25" t="str">
        <f t="shared" si="76"/>
        <v/>
      </c>
      <c r="E640" s="11" t="str">
        <f>IF('Prax Math 5733'!B640="","",IF('Prax Math 5733'!D640&lt;'ACT M to SAT M'!$A$2,'ACT M to SAT M'!$B$2,IF('Prax Math 5733'!D640&gt;'ACT M to SAT M'!A$28,'ACT M to SAT M'!B$28,VLOOKUP(D640,'ACT M to SAT M'!A:B,2,FALSE))))</f>
        <v/>
      </c>
      <c r="F640" s="11" t="str">
        <f t="shared" si="73"/>
        <v/>
      </c>
      <c r="G640" s="11" t="str">
        <f t="shared" si="77"/>
        <v/>
      </c>
      <c r="H640" s="11" t="str">
        <f t="shared" si="74"/>
        <v/>
      </c>
      <c r="I640" s="11" t="str">
        <f t="shared" si="78"/>
        <v/>
      </c>
      <c r="J640" s="11" t="str">
        <f t="shared" si="75"/>
        <v/>
      </c>
      <c r="K640" s="11" t="str">
        <f t="shared" si="79"/>
        <v/>
      </c>
      <c r="L640" s="11" t="str">
        <f>IF('Prax Math 5733'!B640="","",'SAT M to CBEST M'!$A$2+'SAT M to CBEST M'!$B$2*E640)</f>
        <v/>
      </c>
      <c r="M640" s="11" t="str">
        <f>IF('Prax Math 5733'!B640="","", IF(L640&lt;20, 20, IF(L640&gt;80, 80, L640)))</f>
        <v/>
      </c>
    </row>
    <row r="641" spans="1:13" x14ac:dyDescent="0.25">
      <c r="A641" s="11">
        <v>640</v>
      </c>
      <c r="B641" s="30"/>
      <c r="C641" s="25" t="str">
        <f t="shared" si="72"/>
        <v/>
      </c>
      <c r="D641" s="25" t="str">
        <f t="shared" si="76"/>
        <v/>
      </c>
      <c r="E641" s="11" t="str">
        <f>IF('Prax Math 5733'!B641="","",IF('Prax Math 5733'!D641&lt;'ACT M to SAT M'!$A$2,'ACT M to SAT M'!$B$2,IF('Prax Math 5733'!D641&gt;'ACT M to SAT M'!A$28,'ACT M to SAT M'!B$28,VLOOKUP(D641,'ACT M to SAT M'!A:B,2,FALSE))))</f>
        <v/>
      </c>
      <c r="F641" s="11" t="str">
        <f t="shared" si="73"/>
        <v/>
      </c>
      <c r="G641" s="11" t="str">
        <f t="shared" si="77"/>
        <v/>
      </c>
      <c r="H641" s="11" t="str">
        <f t="shared" si="74"/>
        <v/>
      </c>
      <c r="I641" s="11" t="str">
        <f t="shared" si="78"/>
        <v/>
      </c>
      <c r="J641" s="11" t="str">
        <f t="shared" si="75"/>
        <v/>
      </c>
      <c r="K641" s="11" t="str">
        <f t="shared" si="79"/>
        <v/>
      </c>
      <c r="L641" s="11" t="str">
        <f>IF('Prax Math 5733'!B641="","",'SAT M to CBEST M'!$A$2+'SAT M to CBEST M'!$B$2*E641)</f>
        <v/>
      </c>
      <c r="M641" s="11" t="str">
        <f>IF('Prax Math 5733'!B641="","", IF(L641&lt;20, 20, IF(L641&gt;80, 80, L641)))</f>
        <v/>
      </c>
    </row>
    <row r="642" spans="1:13" x14ac:dyDescent="0.25">
      <c r="A642" s="11">
        <v>641</v>
      </c>
      <c r="B642" s="30"/>
      <c r="C642" s="25" t="str">
        <f t="shared" ref="C642:C705" si="80">IF(B642="","", interceptPCM5733toACTM + slopePCM5733toACTM*B642)</f>
        <v/>
      </c>
      <c r="D642" s="25" t="str">
        <f t="shared" si="76"/>
        <v/>
      </c>
      <c r="E642" s="11" t="str">
        <f>IF('Prax Math 5733'!B642="","",IF('Prax Math 5733'!D642&lt;'ACT M to SAT M'!$A$2,'ACT M to SAT M'!$B$2,IF('Prax Math 5733'!D642&gt;'ACT M to SAT M'!A$28,'ACT M to SAT M'!B$28,VLOOKUP(D642,'ACT M to SAT M'!A:B,2,FALSE))))</f>
        <v/>
      </c>
      <c r="F642" s="11" t="str">
        <f t="shared" ref="F642:F705" si="81">IF(B642="","",IF(D642&gt;=17, upperinterceptACTMtoPAAM201+D642*upperslopeACTMtoPAAM201, lowerinterceptACTMtoPAAM201+D642*lowerslopeACTMtoPAAM201))</f>
        <v/>
      </c>
      <c r="G642" s="11" t="str">
        <f t="shared" si="77"/>
        <v/>
      </c>
      <c r="H642" s="11" t="str">
        <f t="shared" ref="H642:H705" si="82">IF(B642="","",interceptACTMtoPCM5732+slopeACTMtoPCM5732*D642)</f>
        <v/>
      </c>
      <c r="I642" s="11" t="str">
        <f t="shared" si="78"/>
        <v/>
      </c>
      <c r="J642" s="11" t="str">
        <f t="shared" ref="J642:J705" si="83">IF(B642="","",IF(D642&gt;=16, upperinterceptACTMtoPAAM211+D642*upperslopeACTMtoPAAM211, lowerinterceptACTMtoPAAM211+D642*lowerslopeACTMtoPAAM211))</f>
        <v/>
      </c>
      <c r="K642" s="11" t="str">
        <f t="shared" si="79"/>
        <v/>
      </c>
      <c r="L642" s="11" t="str">
        <f>IF('Prax Math 5733'!B642="","",'SAT M to CBEST M'!$A$2+'SAT M to CBEST M'!$B$2*E642)</f>
        <v/>
      </c>
      <c r="M642" s="11" t="str">
        <f>IF('Prax Math 5733'!B642="","", IF(L642&lt;20, 20, IF(L642&gt;80, 80, L642)))</f>
        <v/>
      </c>
    </row>
    <row r="643" spans="1:13" x14ac:dyDescent="0.25">
      <c r="A643" s="11">
        <v>642</v>
      </c>
      <c r="B643" s="30"/>
      <c r="C643" s="25" t="str">
        <f t="shared" si="80"/>
        <v/>
      </c>
      <c r="D643" s="25" t="str">
        <f t="shared" ref="D643:D706" si="84">IF(B643="","",IF(C643&lt;1,1,IF(C643&gt;36,36,ROUND(C643,0))))</f>
        <v/>
      </c>
      <c r="E643" s="11" t="str">
        <f>IF('Prax Math 5733'!B643="","",IF('Prax Math 5733'!D643&lt;'ACT M to SAT M'!$A$2,'ACT M to SAT M'!$B$2,IF('Prax Math 5733'!D643&gt;'ACT M to SAT M'!A$28,'ACT M to SAT M'!B$28,VLOOKUP(D643,'ACT M to SAT M'!A:B,2,FALSE))))</f>
        <v/>
      </c>
      <c r="F643" s="11" t="str">
        <f t="shared" si="81"/>
        <v/>
      </c>
      <c r="G643" s="11" t="str">
        <f t="shared" ref="G643:G706" si="85">IF(B643="","", IF(F643&lt;100, 100, IF(F643&gt;300, 300, F643)))</f>
        <v/>
      </c>
      <c r="H643" s="11" t="str">
        <f t="shared" si="82"/>
        <v/>
      </c>
      <c r="I643" s="11" t="str">
        <f t="shared" ref="I643:I706" si="86">IF(B643="","", IF(H643&lt;100, 100, IF(H643&gt;200, 200, H643)))</f>
        <v/>
      </c>
      <c r="J643" s="11" t="str">
        <f t="shared" si="83"/>
        <v/>
      </c>
      <c r="K643" s="11" t="str">
        <f t="shared" ref="K643:K706" si="87">IF(B643="","", IF(J643&lt;100, 100, IF(J643&gt;300, 300, J643)))</f>
        <v/>
      </c>
      <c r="L643" s="11" t="str">
        <f>IF('Prax Math 5733'!B643="","",'SAT M to CBEST M'!$A$2+'SAT M to CBEST M'!$B$2*E643)</f>
        <v/>
      </c>
      <c r="M643" s="11" t="str">
        <f>IF('Prax Math 5733'!B643="","", IF(L643&lt;20, 20, IF(L643&gt;80, 80, L643)))</f>
        <v/>
      </c>
    </row>
    <row r="644" spans="1:13" x14ac:dyDescent="0.25">
      <c r="A644" s="11">
        <v>643</v>
      </c>
      <c r="B644" s="30"/>
      <c r="C644" s="25" t="str">
        <f t="shared" si="80"/>
        <v/>
      </c>
      <c r="D644" s="25" t="str">
        <f t="shared" si="84"/>
        <v/>
      </c>
      <c r="E644" s="11" t="str">
        <f>IF('Prax Math 5733'!B644="","",IF('Prax Math 5733'!D644&lt;'ACT M to SAT M'!$A$2,'ACT M to SAT M'!$B$2,IF('Prax Math 5733'!D644&gt;'ACT M to SAT M'!A$28,'ACT M to SAT M'!B$28,VLOOKUP(D644,'ACT M to SAT M'!A:B,2,FALSE))))</f>
        <v/>
      </c>
      <c r="F644" s="11" t="str">
        <f t="shared" si="81"/>
        <v/>
      </c>
      <c r="G644" s="11" t="str">
        <f t="shared" si="85"/>
        <v/>
      </c>
      <c r="H644" s="11" t="str">
        <f t="shared" si="82"/>
        <v/>
      </c>
      <c r="I644" s="11" t="str">
        <f t="shared" si="86"/>
        <v/>
      </c>
      <c r="J644" s="11" t="str">
        <f t="shared" si="83"/>
        <v/>
      </c>
      <c r="K644" s="11" t="str">
        <f t="shared" si="87"/>
        <v/>
      </c>
      <c r="L644" s="11" t="str">
        <f>IF('Prax Math 5733'!B644="","",'SAT M to CBEST M'!$A$2+'SAT M to CBEST M'!$B$2*E644)</f>
        <v/>
      </c>
      <c r="M644" s="11" t="str">
        <f>IF('Prax Math 5733'!B644="","", IF(L644&lt;20, 20, IF(L644&gt;80, 80, L644)))</f>
        <v/>
      </c>
    </row>
    <row r="645" spans="1:13" x14ac:dyDescent="0.25">
      <c r="A645" s="11">
        <v>644</v>
      </c>
      <c r="B645" s="30"/>
      <c r="C645" s="25" t="str">
        <f t="shared" si="80"/>
        <v/>
      </c>
      <c r="D645" s="25" t="str">
        <f t="shared" si="84"/>
        <v/>
      </c>
      <c r="E645" s="11" t="str">
        <f>IF('Prax Math 5733'!B645="","",IF('Prax Math 5733'!D645&lt;'ACT M to SAT M'!$A$2,'ACT M to SAT M'!$B$2,IF('Prax Math 5733'!D645&gt;'ACT M to SAT M'!A$28,'ACT M to SAT M'!B$28,VLOOKUP(D645,'ACT M to SAT M'!A:B,2,FALSE))))</f>
        <v/>
      </c>
      <c r="F645" s="11" t="str">
        <f t="shared" si="81"/>
        <v/>
      </c>
      <c r="G645" s="11" t="str">
        <f t="shared" si="85"/>
        <v/>
      </c>
      <c r="H645" s="11" t="str">
        <f t="shared" si="82"/>
        <v/>
      </c>
      <c r="I645" s="11" t="str">
        <f t="shared" si="86"/>
        <v/>
      </c>
      <c r="J645" s="11" t="str">
        <f t="shared" si="83"/>
        <v/>
      </c>
      <c r="K645" s="11" t="str">
        <f t="shared" si="87"/>
        <v/>
      </c>
      <c r="L645" s="11" t="str">
        <f>IF('Prax Math 5733'!B645="","",'SAT M to CBEST M'!$A$2+'SAT M to CBEST M'!$B$2*E645)</f>
        <v/>
      </c>
      <c r="M645" s="11" t="str">
        <f>IF('Prax Math 5733'!B645="","", IF(L645&lt;20, 20, IF(L645&gt;80, 80, L645)))</f>
        <v/>
      </c>
    </row>
    <row r="646" spans="1:13" x14ac:dyDescent="0.25">
      <c r="A646" s="11">
        <v>645</v>
      </c>
      <c r="B646" s="30"/>
      <c r="C646" s="25" t="str">
        <f t="shared" si="80"/>
        <v/>
      </c>
      <c r="D646" s="25" t="str">
        <f t="shared" si="84"/>
        <v/>
      </c>
      <c r="E646" s="11" t="str">
        <f>IF('Prax Math 5733'!B646="","",IF('Prax Math 5733'!D646&lt;'ACT M to SAT M'!$A$2,'ACT M to SAT M'!$B$2,IF('Prax Math 5733'!D646&gt;'ACT M to SAT M'!A$28,'ACT M to SAT M'!B$28,VLOOKUP(D646,'ACT M to SAT M'!A:B,2,FALSE))))</f>
        <v/>
      </c>
      <c r="F646" s="11" t="str">
        <f t="shared" si="81"/>
        <v/>
      </c>
      <c r="G646" s="11" t="str">
        <f t="shared" si="85"/>
        <v/>
      </c>
      <c r="H646" s="11" t="str">
        <f t="shared" si="82"/>
        <v/>
      </c>
      <c r="I646" s="11" t="str">
        <f t="shared" si="86"/>
        <v/>
      </c>
      <c r="J646" s="11" t="str">
        <f t="shared" si="83"/>
        <v/>
      </c>
      <c r="K646" s="11" t="str">
        <f t="shared" si="87"/>
        <v/>
      </c>
      <c r="L646" s="11" t="str">
        <f>IF('Prax Math 5733'!B646="","",'SAT M to CBEST M'!$A$2+'SAT M to CBEST M'!$B$2*E646)</f>
        <v/>
      </c>
      <c r="M646" s="11" t="str">
        <f>IF('Prax Math 5733'!B646="","", IF(L646&lt;20, 20, IF(L646&gt;80, 80, L646)))</f>
        <v/>
      </c>
    </row>
    <row r="647" spans="1:13" x14ac:dyDescent="0.25">
      <c r="A647" s="11">
        <v>646</v>
      </c>
      <c r="B647" s="30"/>
      <c r="C647" s="25" t="str">
        <f t="shared" si="80"/>
        <v/>
      </c>
      <c r="D647" s="25" t="str">
        <f t="shared" si="84"/>
        <v/>
      </c>
      <c r="E647" s="11" t="str">
        <f>IF('Prax Math 5733'!B647="","",IF('Prax Math 5733'!D647&lt;'ACT M to SAT M'!$A$2,'ACT M to SAT M'!$B$2,IF('Prax Math 5733'!D647&gt;'ACT M to SAT M'!A$28,'ACT M to SAT M'!B$28,VLOOKUP(D647,'ACT M to SAT M'!A:B,2,FALSE))))</f>
        <v/>
      </c>
      <c r="F647" s="11" t="str">
        <f t="shared" si="81"/>
        <v/>
      </c>
      <c r="G647" s="11" t="str">
        <f t="shared" si="85"/>
        <v/>
      </c>
      <c r="H647" s="11" t="str">
        <f t="shared" si="82"/>
        <v/>
      </c>
      <c r="I647" s="11" t="str">
        <f t="shared" si="86"/>
        <v/>
      </c>
      <c r="J647" s="11" t="str">
        <f t="shared" si="83"/>
        <v/>
      </c>
      <c r="K647" s="11" t="str">
        <f t="shared" si="87"/>
        <v/>
      </c>
      <c r="L647" s="11" t="str">
        <f>IF('Prax Math 5733'!B647="","",'SAT M to CBEST M'!$A$2+'SAT M to CBEST M'!$B$2*E647)</f>
        <v/>
      </c>
      <c r="M647" s="11" t="str">
        <f>IF('Prax Math 5733'!B647="","", IF(L647&lt;20, 20, IF(L647&gt;80, 80, L647)))</f>
        <v/>
      </c>
    </row>
    <row r="648" spans="1:13" x14ac:dyDescent="0.25">
      <c r="A648" s="11">
        <v>647</v>
      </c>
      <c r="B648" s="30"/>
      <c r="C648" s="25" t="str">
        <f t="shared" si="80"/>
        <v/>
      </c>
      <c r="D648" s="25" t="str">
        <f t="shared" si="84"/>
        <v/>
      </c>
      <c r="E648" s="11" t="str">
        <f>IF('Prax Math 5733'!B648="","",IF('Prax Math 5733'!D648&lt;'ACT M to SAT M'!$A$2,'ACT M to SAT M'!$B$2,IF('Prax Math 5733'!D648&gt;'ACT M to SAT M'!A$28,'ACT M to SAT M'!B$28,VLOOKUP(D648,'ACT M to SAT M'!A:B,2,FALSE))))</f>
        <v/>
      </c>
      <c r="F648" s="11" t="str">
        <f t="shared" si="81"/>
        <v/>
      </c>
      <c r="G648" s="11" t="str">
        <f t="shared" si="85"/>
        <v/>
      </c>
      <c r="H648" s="11" t="str">
        <f t="shared" si="82"/>
        <v/>
      </c>
      <c r="I648" s="11" t="str">
        <f t="shared" si="86"/>
        <v/>
      </c>
      <c r="J648" s="11" t="str">
        <f t="shared" si="83"/>
        <v/>
      </c>
      <c r="K648" s="11" t="str">
        <f t="shared" si="87"/>
        <v/>
      </c>
      <c r="L648" s="11" t="str">
        <f>IF('Prax Math 5733'!B648="","",'SAT M to CBEST M'!$A$2+'SAT M to CBEST M'!$B$2*E648)</f>
        <v/>
      </c>
      <c r="M648" s="11" t="str">
        <f>IF('Prax Math 5733'!B648="","", IF(L648&lt;20, 20, IF(L648&gt;80, 80, L648)))</f>
        <v/>
      </c>
    </row>
    <row r="649" spans="1:13" x14ac:dyDescent="0.25">
      <c r="A649" s="11">
        <v>648</v>
      </c>
      <c r="B649" s="30"/>
      <c r="C649" s="25" t="str">
        <f t="shared" si="80"/>
        <v/>
      </c>
      <c r="D649" s="25" t="str">
        <f t="shared" si="84"/>
        <v/>
      </c>
      <c r="E649" s="11" t="str">
        <f>IF('Prax Math 5733'!B649="","",IF('Prax Math 5733'!D649&lt;'ACT M to SAT M'!$A$2,'ACT M to SAT M'!$B$2,IF('Prax Math 5733'!D649&gt;'ACT M to SAT M'!A$28,'ACT M to SAT M'!B$28,VLOOKUP(D649,'ACT M to SAT M'!A:B,2,FALSE))))</f>
        <v/>
      </c>
      <c r="F649" s="11" t="str">
        <f t="shared" si="81"/>
        <v/>
      </c>
      <c r="G649" s="11" t="str">
        <f t="shared" si="85"/>
        <v/>
      </c>
      <c r="H649" s="11" t="str">
        <f t="shared" si="82"/>
        <v/>
      </c>
      <c r="I649" s="11" t="str">
        <f t="shared" si="86"/>
        <v/>
      </c>
      <c r="J649" s="11" t="str">
        <f t="shared" si="83"/>
        <v/>
      </c>
      <c r="K649" s="11" t="str">
        <f t="shared" si="87"/>
        <v/>
      </c>
      <c r="L649" s="11" t="str">
        <f>IF('Prax Math 5733'!B649="","",'SAT M to CBEST M'!$A$2+'SAT M to CBEST M'!$B$2*E649)</f>
        <v/>
      </c>
      <c r="M649" s="11" t="str">
        <f>IF('Prax Math 5733'!B649="","", IF(L649&lt;20, 20, IF(L649&gt;80, 80, L649)))</f>
        <v/>
      </c>
    </row>
    <row r="650" spans="1:13" x14ac:dyDescent="0.25">
      <c r="A650" s="11">
        <v>649</v>
      </c>
      <c r="B650" s="30"/>
      <c r="C650" s="25" t="str">
        <f t="shared" si="80"/>
        <v/>
      </c>
      <c r="D650" s="25" t="str">
        <f t="shared" si="84"/>
        <v/>
      </c>
      <c r="E650" s="11" t="str">
        <f>IF('Prax Math 5733'!B650="","",IF('Prax Math 5733'!D650&lt;'ACT M to SAT M'!$A$2,'ACT M to SAT M'!$B$2,IF('Prax Math 5733'!D650&gt;'ACT M to SAT M'!A$28,'ACT M to SAT M'!B$28,VLOOKUP(D650,'ACT M to SAT M'!A:B,2,FALSE))))</f>
        <v/>
      </c>
      <c r="F650" s="11" t="str">
        <f t="shared" si="81"/>
        <v/>
      </c>
      <c r="G650" s="11" t="str">
        <f t="shared" si="85"/>
        <v/>
      </c>
      <c r="H650" s="11" t="str">
        <f t="shared" si="82"/>
        <v/>
      </c>
      <c r="I650" s="11" t="str">
        <f t="shared" si="86"/>
        <v/>
      </c>
      <c r="J650" s="11" t="str">
        <f t="shared" si="83"/>
        <v/>
      </c>
      <c r="K650" s="11" t="str">
        <f t="shared" si="87"/>
        <v/>
      </c>
      <c r="L650" s="11" t="str">
        <f>IF('Prax Math 5733'!B650="","",'SAT M to CBEST M'!$A$2+'SAT M to CBEST M'!$B$2*E650)</f>
        <v/>
      </c>
      <c r="M650" s="11" t="str">
        <f>IF('Prax Math 5733'!B650="","", IF(L650&lt;20, 20, IF(L650&gt;80, 80, L650)))</f>
        <v/>
      </c>
    </row>
    <row r="651" spans="1:13" x14ac:dyDescent="0.25">
      <c r="A651" s="11">
        <v>650</v>
      </c>
      <c r="B651" s="30"/>
      <c r="C651" s="25" t="str">
        <f t="shared" si="80"/>
        <v/>
      </c>
      <c r="D651" s="25" t="str">
        <f t="shared" si="84"/>
        <v/>
      </c>
      <c r="E651" s="11" t="str">
        <f>IF('Prax Math 5733'!B651="","",IF('Prax Math 5733'!D651&lt;'ACT M to SAT M'!$A$2,'ACT M to SAT M'!$B$2,IF('Prax Math 5733'!D651&gt;'ACT M to SAT M'!A$28,'ACT M to SAT M'!B$28,VLOOKUP(D651,'ACT M to SAT M'!A:B,2,FALSE))))</f>
        <v/>
      </c>
      <c r="F651" s="11" t="str">
        <f t="shared" si="81"/>
        <v/>
      </c>
      <c r="G651" s="11" t="str">
        <f t="shared" si="85"/>
        <v/>
      </c>
      <c r="H651" s="11" t="str">
        <f t="shared" si="82"/>
        <v/>
      </c>
      <c r="I651" s="11" t="str">
        <f t="shared" si="86"/>
        <v/>
      </c>
      <c r="J651" s="11" t="str">
        <f t="shared" si="83"/>
        <v/>
      </c>
      <c r="K651" s="11" t="str">
        <f t="shared" si="87"/>
        <v/>
      </c>
      <c r="L651" s="11" t="str">
        <f>IF('Prax Math 5733'!B651="","",'SAT M to CBEST M'!$A$2+'SAT M to CBEST M'!$B$2*E651)</f>
        <v/>
      </c>
      <c r="M651" s="11" t="str">
        <f>IF('Prax Math 5733'!B651="","", IF(L651&lt;20, 20, IF(L651&gt;80, 80, L651)))</f>
        <v/>
      </c>
    </row>
    <row r="652" spans="1:13" x14ac:dyDescent="0.25">
      <c r="A652" s="11">
        <v>651</v>
      </c>
      <c r="B652" s="30"/>
      <c r="C652" s="25" t="str">
        <f t="shared" si="80"/>
        <v/>
      </c>
      <c r="D652" s="25" t="str">
        <f t="shared" si="84"/>
        <v/>
      </c>
      <c r="E652" s="11" t="str">
        <f>IF('Prax Math 5733'!B652="","",IF('Prax Math 5733'!D652&lt;'ACT M to SAT M'!$A$2,'ACT M to SAT M'!$B$2,IF('Prax Math 5733'!D652&gt;'ACT M to SAT M'!A$28,'ACT M to SAT M'!B$28,VLOOKUP(D652,'ACT M to SAT M'!A:B,2,FALSE))))</f>
        <v/>
      </c>
      <c r="F652" s="11" t="str">
        <f t="shared" si="81"/>
        <v/>
      </c>
      <c r="G652" s="11" t="str">
        <f t="shared" si="85"/>
        <v/>
      </c>
      <c r="H652" s="11" t="str">
        <f t="shared" si="82"/>
        <v/>
      </c>
      <c r="I652" s="11" t="str">
        <f t="shared" si="86"/>
        <v/>
      </c>
      <c r="J652" s="11" t="str">
        <f t="shared" si="83"/>
        <v/>
      </c>
      <c r="K652" s="11" t="str">
        <f t="shared" si="87"/>
        <v/>
      </c>
      <c r="L652" s="11" t="str">
        <f>IF('Prax Math 5733'!B652="","",'SAT M to CBEST M'!$A$2+'SAT M to CBEST M'!$B$2*E652)</f>
        <v/>
      </c>
      <c r="M652" s="11" t="str">
        <f>IF('Prax Math 5733'!B652="","", IF(L652&lt;20, 20, IF(L652&gt;80, 80, L652)))</f>
        <v/>
      </c>
    </row>
    <row r="653" spans="1:13" x14ac:dyDescent="0.25">
      <c r="A653" s="11">
        <v>652</v>
      </c>
      <c r="B653" s="30"/>
      <c r="C653" s="25" t="str">
        <f t="shared" si="80"/>
        <v/>
      </c>
      <c r="D653" s="25" t="str">
        <f t="shared" si="84"/>
        <v/>
      </c>
      <c r="E653" s="11" t="str">
        <f>IF('Prax Math 5733'!B653="","",IF('Prax Math 5733'!D653&lt;'ACT M to SAT M'!$A$2,'ACT M to SAT M'!$B$2,IF('Prax Math 5733'!D653&gt;'ACT M to SAT M'!A$28,'ACT M to SAT M'!B$28,VLOOKUP(D653,'ACT M to SAT M'!A:B,2,FALSE))))</f>
        <v/>
      </c>
      <c r="F653" s="11" t="str">
        <f t="shared" si="81"/>
        <v/>
      </c>
      <c r="G653" s="11" t="str">
        <f t="shared" si="85"/>
        <v/>
      </c>
      <c r="H653" s="11" t="str">
        <f t="shared" si="82"/>
        <v/>
      </c>
      <c r="I653" s="11" t="str">
        <f t="shared" si="86"/>
        <v/>
      </c>
      <c r="J653" s="11" t="str">
        <f t="shared" si="83"/>
        <v/>
      </c>
      <c r="K653" s="11" t="str">
        <f t="shared" si="87"/>
        <v/>
      </c>
      <c r="L653" s="11" t="str">
        <f>IF('Prax Math 5733'!B653="","",'SAT M to CBEST M'!$A$2+'SAT M to CBEST M'!$B$2*E653)</f>
        <v/>
      </c>
      <c r="M653" s="11" t="str">
        <f>IF('Prax Math 5733'!B653="","", IF(L653&lt;20, 20, IF(L653&gt;80, 80, L653)))</f>
        <v/>
      </c>
    </row>
    <row r="654" spans="1:13" x14ac:dyDescent="0.25">
      <c r="A654" s="11">
        <v>653</v>
      </c>
      <c r="B654" s="30"/>
      <c r="C654" s="25" t="str">
        <f t="shared" si="80"/>
        <v/>
      </c>
      <c r="D654" s="25" t="str">
        <f t="shared" si="84"/>
        <v/>
      </c>
      <c r="E654" s="11" t="str">
        <f>IF('Prax Math 5733'!B654="","",IF('Prax Math 5733'!D654&lt;'ACT M to SAT M'!$A$2,'ACT M to SAT M'!$B$2,IF('Prax Math 5733'!D654&gt;'ACT M to SAT M'!A$28,'ACT M to SAT M'!B$28,VLOOKUP(D654,'ACT M to SAT M'!A:B,2,FALSE))))</f>
        <v/>
      </c>
      <c r="F654" s="11" t="str">
        <f t="shared" si="81"/>
        <v/>
      </c>
      <c r="G654" s="11" t="str">
        <f t="shared" si="85"/>
        <v/>
      </c>
      <c r="H654" s="11" t="str">
        <f t="shared" si="82"/>
        <v/>
      </c>
      <c r="I654" s="11" t="str">
        <f t="shared" si="86"/>
        <v/>
      </c>
      <c r="J654" s="11" t="str">
        <f t="shared" si="83"/>
        <v/>
      </c>
      <c r="K654" s="11" t="str">
        <f t="shared" si="87"/>
        <v/>
      </c>
      <c r="L654" s="11" t="str">
        <f>IF('Prax Math 5733'!B654="","",'SAT M to CBEST M'!$A$2+'SAT M to CBEST M'!$B$2*E654)</f>
        <v/>
      </c>
      <c r="M654" s="11" t="str">
        <f>IF('Prax Math 5733'!B654="","", IF(L654&lt;20, 20, IF(L654&gt;80, 80, L654)))</f>
        <v/>
      </c>
    </row>
    <row r="655" spans="1:13" x14ac:dyDescent="0.25">
      <c r="A655" s="11">
        <v>654</v>
      </c>
      <c r="B655" s="30"/>
      <c r="C655" s="25" t="str">
        <f t="shared" si="80"/>
        <v/>
      </c>
      <c r="D655" s="25" t="str">
        <f t="shared" si="84"/>
        <v/>
      </c>
      <c r="E655" s="11" t="str">
        <f>IF('Prax Math 5733'!B655="","",IF('Prax Math 5733'!D655&lt;'ACT M to SAT M'!$A$2,'ACT M to SAT M'!$B$2,IF('Prax Math 5733'!D655&gt;'ACT M to SAT M'!A$28,'ACT M to SAT M'!B$28,VLOOKUP(D655,'ACT M to SAT M'!A:B,2,FALSE))))</f>
        <v/>
      </c>
      <c r="F655" s="11" t="str">
        <f t="shared" si="81"/>
        <v/>
      </c>
      <c r="G655" s="11" t="str">
        <f t="shared" si="85"/>
        <v/>
      </c>
      <c r="H655" s="11" t="str">
        <f t="shared" si="82"/>
        <v/>
      </c>
      <c r="I655" s="11" t="str">
        <f t="shared" si="86"/>
        <v/>
      </c>
      <c r="J655" s="11" t="str">
        <f t="shared" si="83"/>
        <v/>
      </c>
      <c r="K655" s="11" t="str">
        <f t="shared" si="87"/>
        <v/>
      </c>
      <c r="L655" s="11" t="str">
        <f>IF('Prax Math 5733'!B655="","",'SAT M to CBEST M'!$A$2+'SAT M to CBEST M'!$B$2*E655)</f>
        <v/>
      </c>
      <c r="M655" s="11" t="str">
        <f>IF('Prax Math 5733'!B655="","", IF(L655&lt;20, 20, IF(L655&gt;80, 80, L655)))</f>
        <v/>
      </c>
    </row>
    <row r="656" spans="1:13" x14ac:dyDescent="0.25">
      <c r="A656" s="11">
        <v>655</v>
      </c>
      <c r="B656" s="30"/>
      <c r="C656" s="25" t="str">
        <f t="shared" si="80"/>
        <v/>
      </c>
      <c r="D656" s="25" t="str">
        <f t="shared" si="84"/>
        <v/>
      </c>
      <c r="E656" s="11" t="str">
        <f>IF('Prax Math 5733'!B656="","",IF('Prax Math 5733'!D656&lt;'ACT M to SAT M'!$A$2,'ACT M to SAT M'!$B$2,IF('Prax Math 5733'!D656&gt;'ACT M to SAT M'!A$28,'ACT M to SAT M'!B$28,VLOOKUP(D656,'ACT M to SAT M'!A:B,2,FALSE))))</f>
        <v/>
      </c>
      <c r="F656" s="11" t="str">
        <f t="shared" si="81"/>
        <v/>
      </c>
      <c r="G656" s="11" t="str">
        <f t="shared" si="85"/>
        <v/>
      </c>
      <c r="H656" s="11" t="str">
        <f t="shared" si="82"/>
        <v/>
      </c>
      <c r="I656" s="11" t="str">
        <f t="shared" si="86"/>
        <v/>
      </c>
      <c r="J656" s="11" t="str">
        <f t="shared" si="83"/>
        <v/>
      </c>
      <c r="K656" s="11" t="str">
        <f t="shared" si="87"/>
        <v/>
      </c>
      <c r="L656" s="11" t="str">
        <f>IF('Prax Math 5733'!B656="","",'SAT M to CBEST M'!$A$2+'SAT M to CBEST M'!$B$2*E656)</f>
        <v/>
      </c>
      <c r="M656" s="11" t="str">
        <f>IF('Prax Math 5733'!B656="","", IF(L656&lt;20, 20, IF(L656&gt;80, 80, L656)))</f>
        <v/>
      </c>
    </row>
    <row r="657" spans="1:13" x14ac:dyDescent="0.25">
      <c r="A657" s="11">
        <v>656</v>
      </c>
      <c r="B657" s="30"/>
      <c r="C657" s="25" t="str">
        <f t="shared" si="80"/>
        <v/>
      </c>
      <c r="D657" s="25" t="str">
        <f t="shared" si="84"/>
        <v/>
      </c>
      <c r="E657" s="11" t="str">
        <f>IF('Prax Math 5733'!B657="","",IF('Prax Math 5733'!D657&lt;'ACT M to SAT M'!$A$2,'ACT M to SAT M'!$B$2,IF('Prax Math 5733'!D657&gt;'ACT M to SAT M'!A$28,'ACT M to SAT M'!B$28,VLOOKUP(D657,'ACT M to SAT M'!A:B,2,FALSE))))</f>
        <v/>
      </c>
      <c r="F657" s="11" t="str">
        <f t="shared" si="81"/>
        <v/>
      </c>
      <c r="G657" s="11" t="str">
        <f t="shared" si="85"/>
        <v/>
      </c>
      <c r="H657" s="11" t="str">
        <f t="shared" si="82"/>
        <v/>
      </c>
      <c r="I657" s="11" t="str">
        <f t="shared" si="86"/>
        <v/>
      </c>
      <c r="J657" s="11" t="str">
        <f t="shared" si="83"/>
        <v/>
      </c>
      <c r="K657" s="11" t="str">
        <f t="shared" si="87"/>
        <v/>
      </c>
      <c r="L657" s="11" t="str">
        <f>IF('Prax Math 5733'!B657="","",'SAT M to CBEST M'!$A$2+'SAT M to CBEST M'!$B$2*E657)</f>
        <v/>
      </c>
      <c r="M657" s="11" t="str">
        <f>IF('Prax Math 5733'!B657="","", IF(L657&lt;20, 20, IF(L657&gt;80, 80, L657)))</f>
        <v/>
      </c>
    </row>
    <row r="658" spans="1:13" x14ac:dyDescent="0.25">
      <c r="A658" s="11">
        <v>657</v>
      </c>
      <c r="B658" s="30"/>
      <c r="C658" s="25" t="str">
        <f t="shared" si="80"/>
        <v/>
      </c>
      <c r="D658" s="25" t="str">
        <f t="shared" si="84"/>
        <v/>
      </c>
      <c r="E658" s="11" t="str">
        <f>IF('Prax Math 5733'!B658="","",IF('Prax Math 5733'!D658&lt;'ACT M to SAT M'!$A$2,'ACT M to SAT M'!$B$2,IF('Prax Math 5733'!D658&gt;'ACT M to SAT M'!A$28,'ACT M to SAT M'!B$28,VLOOKUP(D658,'ACT M to SAT M'!A:B,2,FALSE))))</f>
        <v/>
      </c>
      <c r="F658" s="11" t="str">
        <f t="shared" si="81"/>
        <v/>
      </c>
      <c r="G658" s="11" t="str">
        <f t="shared" si="85"/>
        <v/>
      </c>
      <c r="H658" s="11" t="str">
        <f t="shared" si="82"/>
        <v/>
      </c>
      <c r="I658" s="11" t="str">
        <f t="shared" si="86"/>
        <v/>
      </c>
      <c r="J658" s="11" t="str">
        <f t="shared" si="83"/>
        <v/>
      </c>
      <c r="K658" s="11" t="str">
        <f t="shared" si="87"/>
        <v/>
      </c>
      <c r="L658" s="11" t="str">
        <f>IF('Prax Math 5733'!B658="","",'SAT M to CBEST M'!$A$2+'SAT M to CBEST M'!$B$2*E658)</f>
        <v/>
      </c>
      <c r="M658" s="11" t="str">
        <f>IF('Prax Math 5733'!B658="","", IF(L658&lt;20, 20, IF(L658&gt;80, 80, L658)))</f>
        <v/>
      </c>
    </row>
    <row r="659" spans="1:13" x14ac:dyDescent="0.25">
      <c r="A659" s="11">
        <v>658</v>
      </c>
      <c r="B659" s="30"/>
      <c r="C659" s="25" t="str">
        <f t="shared" si="80"/>
        <v/>
      </c>
      <c r="D659" s="25" t="str">
        <f t="shared" si="84"/>
        <v/>
      </c>
      <c r="E659" s="11" t="str">
        <f>IF('Prax Math 5733'!B659="","",IF('Prax Math 5733'!D659&lt;'ACT M to SAT M'!$A$2,'ACT M to SAT M'!$B$2,IF('Prax Math 5733'!D659&gt;'ACT M to SAT M'!A$28,'ACT M to SAT M'!B$28,VLOOKUP(D659,'ACT M to SAT M'!A:B,2,FALSE))))</f>
        <v/>
      </c>
      <c r="F659" s="11" t="str">
        <f t="shared" si="81"/>
        <v/>
      </c>
      <c r="G659" s="11" t="str">
        <f t="shared" si="85"/>
        <v/>
      </c>
      <c r="H659" s="11" t="str">
        <f t="shared" si="82"/>
        <v/>
      </c>
      <c r="I659" s="11" t="str">
        <f t="shared" si="86"/>
        <v/>
      </c>
      <c r="J659" s="11" t="str">
        <f t="shared" si="83"/>
        <v/>
      </c>
      <c r="K659" s="11" t="str">
        <f t="shared" si="87"/>
        <v/>
      </c>
      <c r="L659" s="11" t="str">
        <f>IF('Prax Math 5733'!B659="","",'SAT M to CBEST M'!$A$2+'SAT M to CBEST M'!$B$2*E659)</f>
        <v/>
      </c>
      <c r="M659" s="11" t="str">
        <f>IF('Prax Math 5733'!B659="","", IF(L659&lt;20, 20, IF(L659&gt;80, 80, L659)))</f>
        <v/>
      </c>
    </row>
    <row r="660" spans="1:13" x14ac:dyDescent="0.25">
      <c r="A660" s="11">
        <v>659</v>
      </c>
      <c r="B660" s="30"/>
      <c r="C660" s="25" t="str">
        <f t="shared" si="80"/>
        <v/>
      </c>
      <c r="D660" s="25" t="str">
        <f t="shared" si="84"/>
        <v/>
      </c>
      <c r="E660" s="11" t="str">
        <f>IF('Prax Math 5733'!B660="","",IF('Prax Math 5733'!D660&lt;'ACT M to SAT M'!$A$2,'ACT M to SAT M'!$B$2,IF('Prax Math 5733'!D660&gt;'ACT M to SAT M'!A$28,'ACT M to SAT M'!B$28,VLOOKUP(D660,'ACT M to SAT M'!A:B,2,FALSE))))</f>
        <v/>
      </c>
      <c r="F660" s="11" t="str">
        <f t="shared" si="81"/>
        <v/>
      </c>
      <c r="G660" s="11" t="str">
        <f t="shared" si="85"/>
        <v/>
      </c>
      <c r="H660" s="11" t="str">
        <f t="shared" si="82"/>
        <v/>
      </c>
      <c r="I660" s="11" t="str">
        <f t="shared" si="86"/>
        <v/>
      </c>
      <c r="J660" s="11" t="str">
        <f t="shared" si="83"/>
        <v/>
      </c>
      <c r="K660" s="11" t="str">
        <f t="shared" si="87"/>
        <v/>
      </c>
      <c r="L660" s="11" t="str">
        <f>IF('Prax Math 5733'!B660="","",'SAT M to CBEST M'!$A$2+'SAT M to CBEST M'!$B$2*E660)</f>
        <v/>
      </c>
      <c r="M660" s="11" t="str">
        <f>IF('Prax Math 5733'!B660="","", IF(L660&lt;20, 20, IF(L660&gt;80, 80, L660)))</f>
        <v/>
      </c>
    </row>
    <row r="661" spans="1:13" x14ac:dyDescent="0.25">
      <c r="A661" s="11">
        <v>660</v>
      </c>
      <c r="B661" s="30"/>
      <c r="C661" s="25" t="str">
        <f t="shared" si="80"/>
        <v/>
      </c>
      <c r="D661" s="25" t="str">
        <f t="shared" si="84"/>
        <v/>
      </c>
      <c r="E661" s="11" t="str">
        <f>IF('Prax Math 5733'!B661="","",IF('Prax Math 5733'!D661&lt;'ACT M to SAT M'!$A$2,'ACT M to SAT M'!$B$2,IF('Prax Math 5733'!D661&gt;'ACT M to SAT M'!A$28,'ACT M to SAT M'!B$28,VLOOKUP(D661,'ACT M to SAT M'!A:B,2,FALSE))))</f>
        <v/>
      </c>
      <c r="F661" s="11" t="str">
        <f t="shared" si="81"/>
        <v/>
      </c>
      <c r="G661" s="11" t="str">
        <f t="shared" si="85"/>
        <v/>
      </c>
      <c r="H661" s="11" t="str">
        <f t="shared" si="82"/>
        <v/>
      </c>
      <c r="I661" s="11" t="str">
        <f t="shared" si="86"/>
        <v/>
      </c>
      <c r="J661" s="11" t="str">
        <f t="shared" si="83"/>
        <v/>
      </c>
      <c r="K661" s="11" t="str">
        <f t="shared" si="87"/>
        <v/>
      </c>
      <c r="L661" s="11" t="str">
        <f>IF('Prax Math 5733'!B661="","",'SAT M to CBEST M'!$A$2+'SAT M to CBEST M'!$B$2*E661)</f>
        <v/>
      </c>
      <c r="M661" s="11" t="str">
        <f>IF('Prax Math 5733'!B661="","", IF(L661&lt;20, 20, IF(L661&gt;80, 80, L661)))</f>
        <v/>
      </c>
    </row>
    <row r="662" spans="1:13" x14ac:dyDescent="0.25">
      <c r="A662" s="11">
        <v>661</v>
      </c>
      <c r="B662" s="30"/>
      <c r="C662" s="25" t="str">
        <f t="shared" si="80"/>
        <v/>
      </c>
      <c r="D662" s="25" t="str">
        <f t="shared" si="84"/>
        <v/>
      </c>
      <c r="E662" s="11" t="str">
        <f>IF('Prax Math 5733'!B662="","",IF('Prax Math 5733'!D662&lt;'ACT M to SAT M'!$A$2,'ACT M to SAT M'!$B$2,IF('Prax Math 5733'!D662&gt;'ACT M to SAT M'!A$28,'ACT M to SAT M'!B$28,VLOOKUP(D662,'ACT M to SAT M'!A:B,2,FALSE))))</f>
        <v/>
      </c>
      <c r="F662" s="11" t="str">
        <f t="shared" si="81"/>
        <v/>
      </c>
      <c r="G662" s="11" t="str">
        <f t="shared" si="85"/>
        <v/>
      </c>
      <c r="H662" s="11" t="str">
        <f t="shared" si="82"/>
        <v/>
      </c>
      <c r="I662" s="11" t="str">
        <f t="shared" si="86"/>
        <v/>
      </c>
      <c r="J662" s="11" t="str">
        <f t="shared" si="83"/>
        <v/>
      </c>
      <c r="K662" s="11" t="str">
        <f t="shared" si="87"/>
        <v/>
      </c>
      <c r="L662" s="11" t="str">
        <f>IF('Prax Math 5733'!B662="","",'SAT M to CBEST M'!$A$2+'SAT M to CBEST M'!$B$2*E662)</f>
        <v/>
      </c>
      <c r="M662" s="11" t="str">
        <f>IF('Prax Math 5733'!B662="","", IF(L662&lt;20, 20, IF(L662&gt;80, 80, L662)))</f>
        <v/>
      </c>
    </row>
    <row r="663" spans="1:13" x14ac:dyDescent="0.25">
      <c r="A663" s="11">
        <v>662</v>
      </c>
      <c r="B663" s="30"/>
      <c r="C663" s="25" t="str">
        <f t="shared" si="80"/>
        <v/>
      </c>
      <c r="D663" s="25" t="str">
        <f t="shared" si="84"/>
        <v/>
      </c>
      <c r="E663" s="11" t="str">
        <f>IF('Prax Math 5733'!B663="","",IF('Prax Math 5733'!D663&lt;'ACT M to SAT M'!$A$2,'ACT M to SAT M'!$B$2,IF('Prax Math 5733'!D663&gt;'ACT M to SAT M'!A$28,'ACT M to SAT M'!B$28,VLOOKUP(D663,'ACT M to SAT M'!A:B,2,FALSE))))</f>
        <v/>
      </c>
      <c r="F663" s="11" t="str">
        <f t="shared" si="81"/>
        <v/>
      </c>
      <c r="G663" s="11" t="str">
        <f t="shared" si="85"/>
        <v/>
      </c>
      <c r="H663" s="11" t="str">
        <f t="shared" si="82"/>
        <v/>
      </c>
      <c r="I663" s="11" t="str">
        <f t="shared" si="86"/>
        <v/>
      </c>
      <c r="J663" s="11" t="str">
        <f t="shared" si="83"/>
        <v/>
      </c>
      <c r="K663" s="11" t="str">
        <f t="shared" si="87"/>
        <v/>
      </c>
      <c r="L663" s="11" t="str">
        <f>IF('Prax Math 5733'!B663="","",'SAT M to CBEST M'!$A$2+'SAT M to CBEST M'!$B$2*E663)</f>
        <v/>
      </c>
      <c r="M663" s="11" t="str">
        <f>IF('Prax Math 5733'!B663="","", IF(L663&lt;20, 20, IF(L663&gt;80, 80, L663)))</f>
        <v/>
      </c>
    </row>
    <row r="664" spans="1:13" x14ac:dyDescent="0.25">
      <c r="A664" s="11">
        <v>663</v>
      </c>
      <c r="B664" s="30"/>
      <c r="C664" s="25" t="str">
        <f t="shared" si="80"/>
        <v/>
      </c>
      <c r="D664" s="25" t="str">
        <f t="shared" si="84"/>
        <v/>
      </c>
      <c r="E664" s="11" t="str">
        <f>IF('Prax Math 5733'!B664="","",IF('Prax Math 5733'!D664&lt;'ACT M to SAT M'!$A$2,'ACT M to SAT M'!$B$2,IF('Prax Math 5733'!D664&gt;'ACT M to SAT M'!A$28,'ACT M to SAT M'!B$28,VLOOKUP(D664,'ACT M to SAT M'!A:B,2,FALSE))))</f>
        <v/>
      </c>
      <c r="F664" s="11" t="str">
        <f t="shared" si="81"/>
        <v/>
      </c>
      <c r="G664" s="11" t="str">
        <f t="shared" si="85"/>
        <v/>
      </c>
      <c r="H664" s="11" t="str">
        <f t="shared" si="82"/>
        <v/>
      </c>
      <c r="I664" s="11" t="str">
        <f t="shared" si="86"/>
        <v/>
      </c>
      <c r="J664" s="11" t="str">
        <f t="shared" si="83"/>
        <v/>
      </c>
      <c r="K664" s="11" t="str">
        <f t="shared" si="87"/>
        <v/>
      </c>
      <c r="L664" s="11" t="str">
        <f>IF('Prax Math 5733'!B664="","",'SAT M to CBEST M'!$A$2+'SAT M to CBEST M'!$B$2*E664)</f>
        <v/>
      </c>
      <c r="M664" s="11" t="str">
        <f>IF('Prax Math 5733'!B664="","", IF(L664&lt;20, 20, IF(L664&gt;80, 80, L664)))</f>
        <v/>
      </c>
    </row>
    <row r="665" spans="1:13" x14ac:dyDescent="0.25">
      <c r="A665" s="11">
        <v>664</v>
      </c>
      <c r="B665" s="30"/>
      <c r="C665" s="25" t="str">
        <f t="shared" si="80"/>
        <v/>
      </c>
      <c r="D665" s="25" t="str">
        <f t="shared" si="84"/>
        <v/>
      </c>
      <c r="E665" s="11" t="str">
        <f>IF('Prax Math 5733'!B665="","",IF('Prax Math 5733'!D665&lt;'ACT M to SAT M'!$A$2,'ACT M to SAT M'!$B$2,IF('Prax Math 5733'!D665&gt;'ACT M to SAT M'!A$28,'ACT M to SAT M'!B$28,VLOOKUP(D665,'ACT M to SAT M'!A:B,2,FALSE))))</f>
        <v/>
      </c>
      <c r="F665" s="11" t="str">
        <f t="shared" si="81"/>
        <v/>
      </c>
      <c r="G665" s="11" t="str">
        <f t="shared" si="85"/>
        <v/>
      </c>
      <c r="H665" s="11" t="str">
        <f t="shared" si="82"/>
        <v/>
      </c>
      <c r="I665" s="11" t="str">
        <f t="shared" si="86"/>
        <v/>
      </c>
      <c r="J665" s="11" t="str">
        <f t="shared" si="83"/>
        <v/>
      </c>
      <c r="K665" s="11" t="str">
        <f t="shared" si="87"/>
        <v/>
      </c>
      <c r="L665" s="11" t="str">
        <f>IF('Prax Math 5733'!B665="","",'SAT M to CBEST M'!$A$2+'SAT M to CBEST M'!$B$2*E665)</f>
        <v/>
      </c>
      <c r="M665" s="11" t="str">
        <f>IF('Prax Math 5733'!B665="","", IF(L665&lt;20, 20, IF(L665&gt;80, 80, L665)))</f>
        <v/>
      </c>
    </row>
    <row r="666" spans="1:13" x14ac:dyDescent="0.25">
      <c r="A666" s="11">
        <v>665</v>
      </c>
      <c r="B666" s="30"/>
      <c r="C666" s="25" t="str">
        <f t="shared" si="80"/>
        <v/>
      </c>
      <c r="D666" s="25" t="str">
        <f t="shared" si="84"/>
        <v/>
      </c>
      <c r="E666" s="11" t="str">
        <f>IF('Prax Math 5733'!B666="","",IF('Prax Math 5733'!D666&lt;'ACT M to SAT M'!$A$2,'ACT M to SAT M'!$B$2,IF('Prax Math 5733'!D666&gt;'ACT M to SAT M'!A$28,'ACT M to SAT M'!B$28,VLOOKUP(D666,'ACT M to SAT M'!A:B,2,FALSE))))</f>
        <v/>
      </c>
      <c r="F666" s="11" t="str">
        <f t="shared" si="81"/>
        <v/>
      </c>
      <c r="G666" s="11" t="str">
        <f t="shared" si="85"/>
        <v/>
      </c>
      <c r="H666" s="11" t="str">
        <f t="shared" si="82"/>
        <v/>
      </c>
      <c r="I666" s="11" t="str">
        <f t="shared" si="86"/>
        <v/>
      </c>
      <c r="J666" s="11" t="str">
        <f t="shared" si="83"/>
        <v/>
      </c>
      <c r="K666" s="11" t="str">
        <f t="shared" si="87"/>
        <v/>
      </c>
      <c r="L666" s="11" t="str">
        <f>IF('Prax Math 5733'!B666="","",'SAT M to CBEST M'!$A$2+'SAT M to CBEST M'!$B$2*E666)</f>
        <v/>
      </c>
      <c r="M666" s="11" t="str">
        <f>IF('Prax Math 5733'!B666="","", IF(L666&lt;20, 20, IF(L666&gt;80, 80, L666)))</f>
        <v/>
      </c>
    </row>
    <row r="667" spans="1:13" x14ac:dyDescent="0.25">
      <c r="A667" s="11">
        <v>666</v>
      </c>
      <c r="B667" s="30"/>
      <c r="C667" s="25" t="str">
        <f t="shared" si="80"/>
        <v/>
      </c>
      <c r="D667" s="25" t="str">
        <f t="shared" si="84"/>
        <v/>
      </c>
      <c r="E667" s="11" t="str">
        <f>IF('Prax Math 5733'!B667="","",IF('Prax Math 5733'!D667&lt;'ACT M to SAT M'!$A$2,'ACT M to SAT M'!$B$2,IF('Prax Math 5733'!D667&gt;'ACT M to SAT M'!A$28,'ACT M to SAT M'!B$28,VLOOKUP(D667,'ACT M to SAT M'!A:B,2,FALSE))))</f>
        <v/>
      </c>
      <c r="F667" s="11" t="str">
        <f t="shared" si="81"/>
        <v/>
      </c>
      <c r="G667" s="11" t="str">
        <f t="shared" si="85"/>
        <v/>
      </c>
      <c r="H667" s="11" t="str">
        <f t="shared" si="82"/>
        <v/>
      </c>
      <c r="I667" s="11" t="str">
        <f t="shared" si="86"/>
        <v/>
      </c>
      <c r="J667" s="11" t="str">
        <f t="shared" si="83"/>
        <v/>
      </c>
      <c r="K667" s="11" t="str">
        <f t="shared" si="87"/>
        <v/>
      </c>
      <c r="L667" s="11" t="str">
        <f>IF('Prax Math 5733'!B667="","",'SAT M to CBEST M'!$A$2+'SAT M to CBEST M'!$B$2*E667)</f>
        <v/>
      </c>
      <c r="M667" s="11" t="str">
        <f>IF('Prax Math 5733'!B667="","", IF(L667&lt;20, 20, IF(L667&gt;80, 80, L667)))</f>
        <v/>
      </c>
    </row>
    <row r="668" spans="1:13" x14ac:dyDescent="0.25">
      <c r="A668" s="11">
        <v>667</v>
      </c>
      <c r="B668" s="30"/>
      <c r="C668" s="25" t="str">
        <f t="shared" si="80"/>
        <v/>
      </c>
      <c r="D668" s="25" t="str">
        <f t="shared" si="84"/>
        <v/>
      </c>
      <c r="E668" s="11" t="str">
        <f>IF('Prax Math 5733'!B668="","",IF('Prax Math 5733'!D668&lt;'ACT M to SAT M'!$A$2,'ACT M to SAT M'!$B$2,IF('Prax Math 5733'!D668&gt;'ACT M to SAT M'!A$28,'ACT M to SAT M'!B$28,VLOOKUP(D668,'ACT M to SAT M'!A:B,2,FALSE))))</f>
        <v/>
      </c>
      <c r="F668" s="11" t="str">
        <f t="shared" si="81"/>
        <v/>
      </c>
      <c r="G668" s="11" t="str">
        <f t="shared" si="85"/>
        <v/>
      </c>
      <c r="H668" s="11" t="str">
        <f t="shared" si="82"/>
        <v/>
      </c>
      <c r="I668" s="11" t="str">
        <f t="shared" si="86"/>
        <v/>
      </c>
      <c r="J668" s="11" t="str">
        <f t="shared" si="83"/>
        <v/>
      </c>
      <c r="K668" s="11" t="str">
        <f t="shared" si="87"/>
        <v/>
      </c>
      <c r="L668" s="11" t="str">
        <f>IF('Prax Math 5733'!B668="","",'SAT M to CBEST M'!$A$2+'SAT M to CBEST M'!$B$2*E668)</f>
        <v/>
      </c>
      <c r="M668" s="11" t="str">
        <f>IF('Prax Math 5733'!B668="","", IF(L668&lt;20, 20, IF(L668&gt;80, 80, L668)))</f>
        <v/>
      </c>
    </row>
    <row r="669" spans="1:13" x14ac:dyDescent="0.25">
      <c r="A669" s="11">
        <v>668</v>
      </c>
      <c r="B669" s="30"/>
      <c r="C669" s="25" t="str">
        <f t="shared" si="80"/>
        <v/>
      </c>
      <c r="D669" s="25" t="str">
        <f t="shared" si="84"/>
        <v/>
      </c>
      <c r="E669" s="11" t="str">
        <f>IF('Prax Math 5733'!B669="","",IF('Prax Math 5733'!D669&lt;'ACT M to SAT M'!$A$2,'ACT M to SAT M'!$B$2,IF('Prax Math 5733'!D669&gt;'ACT M to SAT M'!A$28,'ACT M to SAT M'!B$28,VLOOKUP(D669,'ACT M to SAT M'!A:B,2,FALSE))))</f>
        <v/>
      </c>
      <c r="F669" s="11" t="str">
        <f t="shared" si="81"/>
        <v/>
      </c>
      <c r="G669" s="11" t="str">
        <f t="shared" si="85"/>
        <v/>
      </c>
      <c r="H669" s="11" t="str">
        <f t="shared" si="82"/>
        <v/>
      </c>
      <c r="I669" s="11" t="str">
        <f t="shared" si="86"/>
        <v/>
      </c>
      <c r="J669" s="11" t="str">
        <f t="shared" si="83"/>
        <v/>
      </c>
      <c r="K669" s="11" t="str">
        <f t="shared" si="87"/>
        <v/>
      </c>
      <c r="L669" s="11" t="str">
        <f>IF('Prax Math 5733'!B669="","",'SAT M to CBEST M'!$A$2+'SAT M to CBEST M'!$B$2*E669)</f>
        <v/>
      </c>
      <c r="M669" s="11" t="str">
        <f>IF('Prax Math 5733'!B669="","", IF(L669&lt;20, 20, IF(L669&gt;80, 80, L669)))</f>
        <v/>
      </c>
    </row>
    <row r="670" spans="1:13" x14ac:dyDescent="0.25">
      <c r="A670" s="11">
        <v>669</v>
      </c>
      <c r="B670" s="30"/>
      <c r="C670" s="25" t="str">
        <f t="shared" si="80"/>
        <v/>
      </c>
      <c r="D670" s="25" t="str">
        <f t="shared" si="84"/>
        <v/>
      </c>
      <c r="E670" s="11" t="str">
        <f>IF('Prax Math 5733'!B670="","",IF('Prax Math 5733'!D670&lt;'ACT M to SAT M'!$A$2,'ACT M to SAT M'!$B$2,IF('Prax Math 5733'!D670&gt;'ACT M to SAT M'!A$28,'ACT M to SAT M'!B$28,VLOOKUP(D670,'ACT M to SAT M'!A:B,2,FALSE))))</f>
        <v/>
      </c>
      <c r="F670" s="11" t="str">
        <f t="shared" si="81"/>
        <v/>
      </c>
      <c r="G670" s="11" t="str">
        <f t="shared" si="85"/>
        <v/>
      </c>
      <c r="H670" s="11" t="str">
        <f t="shared" si="82"/>
        <v/>
      </c>
      <c r="I670" s="11" t="str">
        <f t="shared" si="86"/>
        <v/>
      </c>
      <c r="J670" s="11" t="str">
        <f t="shared" si="83"/>
        <v/>
      </c>
      <c r="K670" s="11" t="str">
        <f t="shared" si="87"/>
        <v/>
      </c>
      <c r="L670" s="11" t="str">
        <f>IF('Prax Math 5733'!B670="","",'SAT M to CBEST M'!$A$2+'SAT M to CBEST M'!$B$2*E670)</f>
        <v/>
      </c>
      <c r="M670" s="11" t="str">
        <f>IF('Prax Math 5733'!B670="","", IF(L670&lt;20, 20, IF(L670&gt;80, 80, L670)))</f>
        <v/>
      </c>
    </row>
    <row r="671" spans="1:13" x14ac:dyDescent="0.25">
      <c r="A671" s="11">
        <v>670</v>
      </c>
      <c r="B671" s="30"/>
      <c r="C671" s="25" t="str">
        <f t="shared" si="80"/>
        <v/>
      </c>
      <c r="D671" s="25" t="str">
        <f t="shared" si="84"/>
        <v/>
      </c>
      <c r="E671" s="11" t="str">
        <f>IF('Prax Math 5733'!B671="","",IF('Prax Math 5733'!D671&lt;'ACT M to SAT M'!$A$2,'ACT M to SAT M'!$B$2,IF('Prax Math 5733'!D671&gt;'ACT M to SAT M'!A$28,'ACT M to SAT M'!B$28,VLOOKUP(D671,'ACT M to SAT M'!A:B,2,FALSE))))</f>
        <v/>
      </c>
      <c r="F671" s="11" t="str">
        <f t="shared" si="81"/>
        <v/>
      </c>
      <c r="G671" s="11" t="str">
        <f t="shared" si="85"/>
        <v/>
      </c>
      <c r="H671" s="11" t="str">
        <f t="shared" si="82"/>
        <v/>
      </c>
      <c r="I671" s="11" t="str">
        <f t="shared" si="86"/>
        <v/>
      </c>
      <c r="J671" s="11" t="str">
        <f t="shared" si="83"/>
        <v/>
      </c>
      <c r="K671" s="11" t="str">
        <f t="shared" si="87"/>
        <v/>
      </c>
      <c r="L671" s="11" t="str">
        <f>IF('Prax Math 5733'!B671="","",'SAT M to CBEST M'!$A$2+'SAT M to CBEST M'!$B$2*E671)</f>
        <v/>
      </c>
      <c r="M671" s="11" t="str">
        <f>IF('Prax Math 5733'!B671="","", IF(L671&lt;20, 20, IF(L671&gt;80, 80, L671)))</f>
        <v/>
      </c>
    </row>
    <row r="672" spans="1:13" x14ac:dyDescent="0.25">
      <c r="A672" s="11">
        <v>671</v>
      </c>
      <c r="B672" s="30"/>
      <c r="C672" s="25" t="str">
        <f t="shared" si="80"/>
        <v/>
      </c>
      <c r="D672" s="25" t="str">
        <f t="shared" si="84"/>
        <v/>
      </c>
      <c r="E672" s="11" t="str">
        <f>IF('Prax Math 5733'!B672="","",IF('Prax Math 5733'!D672&lt;'ACT M to SAT M'!$A$2,'ACT M to SAT M'!$B$2,IF('Prax Math 5733'!D672&gt;'ACT M to SAT M'!A$28,'ACT M to SAT M'!B$28,VLOOKUP(D672,'ACT M to SAT M'!A:B,2,FALSE))))</f>
        <v/>
      </c>
      <c r="F672" s="11" t="str">
        <f t="shared" si="81"/>
        <v/>
      </c>
      <c r="G672" s="11" t="str">
        <f t="shared" si="85"/>
        <v/>
      </c>
      <c r="H672" s="11" t="str">
        <f t="shared" si="82"/>
        <v/>
      </c>
      <c r="I672" s="11" t="str">
        <f t="shared" si="86"/>
        <v/>
      </c>
      <c r="J672" s="11" t="str">
        <f t="shared" si="83"/>
        <v/>
      </c>
      <c r="K672" s="11" t="str">
        <f t="shared" si="87"/>
        <v/>
      </c>
      <c r="L672" s="11" t="str">
        <f>IF('Prax Math 5733'!B672="","",'SAT M to CBEST M'!$A$2+'SAT M to CBEST M'!$B$2*E672)</f>
        <v/>
      </c>
      <c r="M672" s="11" t="str">
        <f>IF('Prax Math 5733'!B672="","", IF(L672&lt;20, 20, IF(L672&gt;80, 80, L672)))</f>
        <v/>
      </c>
    </row>
    <row r="673" spans="1:13" x14ac:dyDescent="0.25">
      <c r="A673" s="11">
        <v>672</v>
      </c>
      <c r="B673" s="30"/>
      <c r="C673" s="25" t="str">
        <f t="shared" si="80"/>
        <v/>
      </c>
      <c r="D673" s="25" t="str">
        <f t="shared" si="84"/>
        <v/>
      </c>
      <c r="E673" s="11" t="str">
        <f>IF('Prax Math 5733'!B673="","",IF('Prax Math 5733'!D673&lt;'ACT M to SAT M'!$A$2,'ACT M to SAT M'!$B$2,IF('Prax Math 5733'!D673&gt;'ACT M to SAT M'!A$28,'ACT M to SAT M'!B$28,VLOOKUP(D673,'ACT M to SAT M'!A:B,2,FALSE))))</f>
        <v/>
      </c>
      <c r="F673" s="11" t="str">
        <f t="shared" si="81"/>
        <v/>
      </c>
      <c r="G673" s="11" t="str">
        <f t="shared" si="85"/>
        <v/>
      </c>
      <c r="H673" s="11" t="str">
        <f t="shared" si="82"/>
        <v/>
      </c>
      <c r="I673" s="11" t="str">
        <f t="shared" si="86"/>
        <v/>
      </c>
      <c r="J673" s="11" t="str">
        <f t="shared" si="83"/>
        <v/>
      </c>
      <c r="K673" s="11" t="str">
        <f t="shared" si="87"/>
        <v/>
      </c>
      <c r="L673" s="11" t="str">
        <f>IF('Prax Math 5733'!B673="","",'SAT M to CBEST M'!$A$2+'SAT M to CBEST M'!$B$2*E673)</f>
        <v/>
      </c>
      <c r="M673" s="11" t="str">
        <f>IF('Prax Math 5733'!B673="","", IF(L673&lt;20, 20, IF(L673&gt;80, 80, L673)))</f>
        <v/>
      </c>
    </row>
    <row r="674" spans="1:13" x14ac:dyDescent="0.25">
      <c r="A674" s="11">
        <v>673</v>
      </c>
      <c r="B674" s="30"/>
      <c r="C674" s="25" t="str">
        <f t="shared" si="80"/>
        <v/>
      </c>
      <c r="D674" s="25" t="str">
        <f t="shared" si="84"/>
        <v/>
      </c>
      <c r="E674" s="11" t="str">
        <f>IF('Prax Math 5733'!B674="","",IF('Prax Math 5733'!D674&lt;'ACT M to SAT M'!$A$2,'ACT M to SAT M'!$B$2,IF('Prax Math 5733'!D674&gt;'ACT M to SAT M'!A$28,'ACT M to SAT M'!B$28,VLOOKUP(D674,'ACT M to SAT M'!A:B,2,FALSE))))</f>
        <v/>
      </c>
      <c r="F674" s="11" t="str">
        <f t="shared" si="81"/>
        <v/>
      </c>
      <c r="G674" s="11" t="str">
        <f t="shared" si="85"/>
        <v/>
      </c>
      <c r="H674" s="11" t="str">
        <f t="shared" si="82"/>
        <v/>
      </c>
      <c r="I674" s="11" t="str">
        <f t="shared" si="86"/>
        <v/>
      </c>
      <c r="J674" s="11" t="str">
        <f t="shared" si="83"/>
        <v/>
      </c>
      <c r="K674" s="11" t="str">
        <f t="shared" si="87"/>
        <v/>
      </c>
      <c r="L674" s="11" t="str">
        <f>IF('Prax Math 5733'!B674="","",'SAT M to CBEST M'!$A$2+'SAT M to CBEST M'!$B$2*E674)</f>
        <v/>
      </c>
      <c r="M674" s="11" t="str">
        <f>IF('Prax Math 5733'!B674="","", IF(L674&lt;20, 20, IF(L674&gt;80, 80, L674)))</f>
        <v/>
      </c>
    </row>
    <row r="675" spans="1:13" x14ac:dyDescent="0.25">
      <c r="A675" s="11">
        <v>674</v>
      </c>
      <c r="B675" s="30"/>
      <c r="C675" s="25" t="str">
        <f t="shared" si="80"/>
        <v/>
      </c>
      <c r="D675" s="25" t="str">
        <f t="shared" si="84"/>
        <v/>
      </c>
      <c r="E675" s="11" t="str">
        <f>IF('Prax Math 5733'!B675="","",IF('Prax Math 5733'!D675&lt;'ACT M to SAT M'!$A$2,'ACT M to SAT M'!$B$2,IF('Prax Math 5733'!D675&gt;'ACT M to SAT M'!A$28,'ACT M to SAT M'!B$28,VLOOKUP(D675,'ACT M to SAT M'!A:B,2,FALSE))))</f>
        <v/>
      </c>
      <c r="F675" s="11" t="str">
        <f t="shared" si="81"/>
        <v/>
      </c>
      <c r="G675" s="11" t="str">
        <f t="shared" si="85"/>
        <v/>
      </c>
      <c r="H675" s="11" t="str">
        <f t="shared" si="82"/>
        <v/>
      </c>
      <c r="I675" s="11" t="str">
        <f t="shared" si="86"/>
        <v/>
      </c>
      <c r="J675" s="11" t="str">
        <f t="shared" si="83"/>
        <v/>
      </c>
      <c r="K675" s="11" t="str">
        <f t="shared" si="87"/>
        <v/>
      </c>
      <c r="L675" s="11" t="str">
        <f>IF('Prax Math 5733'!B675="","",'SAT M to CBEST M'!$A$2+'SAT M to CBEST M'!$B$2*E675)</f>
        <v/>
      </c>
      <c r="M675" s="11" t="str">
        <f>IF('Prax Math 5733'!B675="","", IF(L675&lt;20, 20, IF(L675&gt;80, 80, L675)))</f>
        <v/>
      </c>
    </row>
    <row r="676" spans="1:13" x14ac:dyDescent="0.25">
      <c r="A676" s="11">
        <v>675</v>
      </c>
      <c r="B676" s="30"/>
      <c r="C676" s="25" t="str">
        <f t="shared" si="80"/>
        <v/>
      </c>
      <c r="D676" s="25" t="str">
        <f t="shared" si="84"/>
        <v/>
      </c>
      <c r="E676" s="11" t="str">
        <f>IF('Prax Math 5733'!B676="","",IF('Prax Math 5733'!D676&lt;'ACT M to SAT M'!$A$2,'ACT M to SAT M'!$B$2,IF('Prax Math 5733'!D676&gt;'ACT M to SAT M'!A$28,'ACT M to SAT M'!B$28,VLOOKUP(D676,'ACT M to SAT M'!A:B,2,FALSE))))</f>
        <v/>
      </c>
      <c r="F676" s="11" t="str">
        <f t="shared" si="81"/>
        <v/>
      </c>
      <c r="G676" s="11" t="str">
        <f t="shared" si="85"/>
        <v/>
      </c>
      <c r="H676" s="11" t="str">
        <f t="shared" si="82"/>
        <v/>
      </c>
      <c r="I676" s="11" t="str">
        <f t="shared" si="86"/>
        <v/>
      </c>
      <c r="J676" s="11" t="str">
        <f t="shared" si="83"/>
        <v/>
      </c>
      <c r="K676" s="11" t="str">
        <f t="shared" si="87"/>
        <v/>
      </c>
      <c r="L676" s="11" t="str">
        <f>IF('Prax Math 5733'!B676="","",'SAT M to CBEST M'!$A$2+'SAT M to CBEST M'!$B$2*E676)</f>
        <v/>
      </c>
      <c r="M676" s="11" t="str">
        <f>IF('Prax Math 5733'!B676="","", IF(L676&lt;20, 20, IF(L676&gt;80, 80, L676)))</f>
        <v/>
      </c>
    </row>
    <row r="677" spans="1:13" x14ac:dyDescent="0.25">
      <c r="A677" s="11">
        <v>676</v>
      </c>
      <c r="B677" s="30"/>
      <c r="C677" s="25" t="str">
        <f t="shared" si="80"/>
        <v/>
      </c>
      <c r="D677" s="25" t="str">
        <f t="shared" si="84"/>
        <v/>
      </c>
      <c r="E677" s="11" t="str">
        <f>IF('Prax Math 5733'!B677="","",IF('Prax Math 5733'!D677&lt;'ACT M to SAT M'!$A$2,'ACT M to SAT M'!$B$2,IF('Prax Math 5733'!D677&gt;'ACT M to SAT M'!A$28,'ACT M to SAT M'!B$28,VLOOKUP(D677,'ACT M to SAT M'!A:B,2,FALSE))))</f>
        <v/>
      </c>
      <c r="F677" s="11" t="str">
        <f t="shared" si="81"/>
        <v/>
      </c>
      <c r="G677" s="11" t="str">
        <f t="shared" si="85"/>
        <v/>
      </c>
      <c r="H677" s="11" t="str">
        <f t="shared" si="82"/>
        <v/>
      </c>
      <c r="I677" s="11" t="str">
        <f t="shared" si="86"/>
        <v/>
      </c>
      <c r="J677" s="11" t="str">
        <f t="shared" si="83"/>
        <v/>
      </c>
      <c r="K677" s="11" t="str">
        <f t="shared" si="87"/>
        <v/>
      </c>
      <c r="L677" s="11" t="str">
        <f>IF('Prax Math 5733'!B677="","",'SAT M to CBEST M'!$A$2+'SAT M to CBEST M'!$B$2*E677)</f>
        <v/>
      </c>
      <c r="M677" s="11" t="str">
        <f>IF('Prax Math 5733'!B677="","", IF(L677&lt;20, 20, IF(L677&gt;80, 80, L677)))</f>
        <v/>
      </c>
    </row>
    <row r="678" spans="1:13" x14ac:dyDescent="0.25">
      <c r="A678" s="11">
        <v>677</v>
      </c>
      <c r="B678" s="30"/>
      <c r="C678" s="25" t="str">
        <f t="shared" si="80"/>
        <v/>
      </c>
      <c r="D678" s="25" t="str">
        <f t="shared" si="84"/>
        <v/>
      </c>
      <c r="E678" s="11" t="str">
        <f>IF('Prax Math 5733'!B678="","",IF('Prax Math 5733'!D678&lt;'ACT M to SAT M'!$A$2,'ACT M to SAT M'!$B$2,IF('Prax Math 5733'!D678&gt;'ACT M to SAT M'!A$28,'ACT M to SAT M'!B$28,VLOOKUP(D678,'ACT M to SAT M'!A:B,2,FALSE))))</f>
        <v/>
      </c>
      <c r="F678" s="11" t="str">
        <f t="shared" si="81"/>
        <v/>
      </c>
      <c r="G678" s="11" t="str">
        <f t="shared" si="85"/>
        <v/>
      </c>
      <c r="H678" s="11" t="str">
        <f t="shared" si="82"/>
        <v/>
      </c>
      <c r="I678" s="11" t="str">
        <f t="shared" si="86"/>
        <v/>
      </c>
      <c r="J678" s="11" t="str">
        <f t="shared" si="83"/>
        <v/>
      </c>
      <c r="K678" s="11" t="str">
        <f t="shared" si="87"/>
        <v/>
      </c>
      <c r="L678" s="11" t="str">
        <f>IF('Prax Math 5733'!B678="","",'SAT M to CBEST M'!$A$2+'SAT M to CBEST M'!$B$2*E678)</f>
        <v/>
      </c>
      <c r="M678" s="11" t="str">
        <f>IF('Prax Math 5733'!B678="","", IF(L678&lt;20, 20, IF(L678&gt;80, 80, L678)))</f>
        <v/>
      </c>
    </row>
    <row r="679" spans="1:13" x14ac:dyDescent="0.25">
      <c r="A679" s="11">
        <v>678</v>
      </c>
      <c r="B679" s="30"/>
      <c r="C679" s="25" t="str">
        <f t="shared" si="80"/>
        <v/>
      </c>
      <c r="D679" s="25" t="str">
        <f t="shared" si="84"/>
        <v/>
      </c>
      <c r="E679" s="11" t="str">
        <f>IF('Prax Math 5733'!B679="","",IF('Prax Math 5733'!D679&lt;'ACT M to SAT M'!$A$2,'ACT M to SAT M'!$B$2,IF('Prax Math 5733'!D679&gt;'ACT M to SAT M'!A$28,'ACT M to SAT M'!B$28,VLOOKUP(D679,'ACT M to SAT M'!A:B,2,FALSE))))</f>
        <v/>
      </c>
      <c r="F679" s="11" t="str">
        <f t="shared" si="81"/>
        <v/>
      </c>
      <c r="G679" s="11" t="str">
        <f t="shared" si="85"/>
        <v/>
      </c>
      <c r="H679" s="11" t="str">
        <f t="shared" si="82"/>
        <v/>
      </c>
      <c r="I679" s="11" t="str">
        <f t="shared" si="86"/>
        <v/>
      </c>
      <c r="J679" s="11" t="str">
        <f t="shared" si="83"/>
        <v/>
      </c>
      <c r="K679" s="11" t="str">
        <f t="shared" si="87"/>
        <v/>
      </c>
      <c r="L679" s="11" t="str">
        <f>IF('Prax Math 5733'!B679="","",'SAT M to CBEST M'!$A$2+'SAT M to CBEST M'!$B$2*E679)</f>
        <v/>
      </c>
      <c r="M679" s="11" t="str">
        <f>IF('Prax Math 5733'!B679="","", IF(L679&lt;20, 20, IF(L679&gt;80, 80, L679)))</f>
        <v/>
      </c>
    </row>
    <row r="680" spans="1:13" x14ac:dyDescent="0.25">
      <c r="A680" s="11">
        <v>679</v>
      </c>
      <c r="B680" s="30"/>
      <c r="C680" s="25" t="str">
        <f t="shared" si="80"/>
        <v/>
      </c>
      <c r="D680" s="25" t="str">
        <f t="shared" si="84"/>
        <v/>
      </c>
      <c r="E680" s="11" t="str">
        <f>IF('Prax Math 5733'!B680="","",IF('Prax Math 5733'!D680&lt;'ACT M to SAT M'!$A$2,'ACT M to SAT M'!$B$2,IF('Prax Math 5733'!D680&gt;'ACT M to SAT M'!A$28,'ACT M to SAT M'!B$28,VLOOKUP(D680,'ACT M to SAT M'!A:B,2,FALSE))))</f>
        <v/>
      </c>
      <c r="F680" s="11" t="str">
        <f t="shared" si="81"/>
        <v/>
      </c>
      <c r="G680" s="11" t="str">
        <f t="shared" si="85"/>
        <v/>
      </c>
      <c r="H680" s="11" t="str">
        <f t="shared" si="82"/>
        <v/>
      </c>
      <c r="I680" s="11" t="str">
        <f t="shared" si="86"/>
        <v/>
      </c>
      <c r="J680" s="11" t="str">
        <f t="shared" si="83"/>
        <v/>
      </c>
      <c r="K680" s="11" t="str">
        <f t="shared" si="87"/>
        <v/>
      </c>
      <c r="L680" s="11" t="str">
        <f>IF('Prax Math 5733'!B680="","",'SAT M to CBEST M'!$A$2+'SAT M to CBEST M'!$B$2*E680)</f>
        <v/>
      </c>
      <c r="M680" s="11" t="str">
        <f>IF('Prax Math 5733'!B680="","", IF(L680&lt;20, 20, IF(L680&gt;80, 80, L680)))</f>
        <v/>
      </c>
    </row>
    <row r="681" spans="1:13" x14ac:dyDescent="0.25">
      <c r="A681" s="11">
        <v>680</v>
      </c>
      <c r="B681" s="30"/>
      <c r="C681" s="25" t="str">
        <f t="shared" si="80"/>
        <v/>
      </c>
      <c r="D681" s="25" t="str">
        <f t="shared" si="84"/>
        <v/>
      </c>
      <c r="E681" s="11" t="str">
        <f>IF('Prax Math 5733'!B681="","",IF('Prax Math 5733'!D681&lt;'ACT M to SAT M'!$A$2,'ACT M to SAT M'!$B$2,IF('Prax Math 5733'!D681&gt;'ACT M to SAT M'!A$28,'ACT M to SAT M'!B$28,VLOOKUP(D681,'ACT M to SAT M'!A:B,2,FALSE))))</f>
        <v/>
      </c>
      <c r="F681" s="11" t="str">
        <f t="shared" si="81"/>
        <v/>
      </c>
      <c r="G681" s="11" t="str">
        <f t="shared" si="85"/>
        <v/>
      </c>
      <c r="H681" s="11" t="str">
        <f t="shared" si="82"/>
        <v/>
      </c>
      <c r="I681" s="11" t="str">
        <f t="shared" si="86"/>
        <v/>
      </c>
      <c r="J681" s="11" t="str">
        <f t="shared" si="83"/>
        <v/>
      </c>
      <c r="K681" s="11" t="str">
        <f t="shared" si="87"/>
        <v/>
      </c>
      <c r="L681" s="11" t="str">
        <f>IF('Prax Math 5733'!B681="","",'SAT M to CBEST M'!$A$2+'SAT M to CBEST M'!$B$2*E681)</f>
        <v/>
      </c>
      <c r="M681" s="11" t="str">
        <f>IF('Prax Math 5733'!B681="","", IF(L681&lt;20, 20, IF(L681&gt;80, 80, L681)))</f>
        <v/>
      </c>
    </row>
    <row r="682" spans="1:13" x14ac:dyDescent="0.25">
      <c r="A682" s="11">
        <v>681</v>
      </c>
      <c r="B682" s="30"/>
      <c r="C682" s="25" t="str">
        <f t="shared" si="80"/>
        <v/>
      </c>
      <c r="D682" s="25" t="str">
        <f t="shared" si="84"/>
        <v/>
      </c>
      <c r="E682" s="11" t="str">
        <f>IF('Prax Math 5733'!B682="","",IF('Prax Math 5733'!D682&lt;'ACT M to SAT M'!$A$2,'ACT M to SAT M'!$B$2,IF('Prax Math 5733'!D682&gt;'ACT M to SAT M'!A$28,'ACT M to SAT M'!B$28,VLOOKUP(D682,'ACT M to SAT M'!A:B,2,FALSE))))</f>
        <v/>
      </c>
      <c r="F682" s="11" t="str">
        <f t="shared" si="81"/>
        <v/>
      </c>
      <c r="G682" s="11" t="str">
        <f t="shared" si="85"/>
        <v/>
      </c>
      <c r="H682" s="11" t="str">
        <f t="shared" si="82"/>
        <v/>
      </c>
      <c r="I682" s="11" t="str">
        <f t="shared" si="86"/>
        <v/>
      </c>
      <c r="J682" s="11" t="str">
        <f t="shared" si="83"/>
        <v/>
      </c>
      <c r="K682" s="11" t="str">
        <f t="shared" si="87"/>
        <v/>
      </c>
      <c r="L682" s="11" t="str">
        <f>IF('Prax Math 5733'!B682="","",'SAT M to CBEST M'!$A$2+'SAT M to CBEST M'!$B$2*E682)</f>
        <v/>
      </c>
      <c r="M682" s="11" t="str">
        <f>IF('Prax Math 5733'!B682="","", IF(L682&lt;20, 20, IF(L682&gt;80, 80, L682)))</f>
        <v/>
      </c>
    </row>
    <row r="683" spans="1:13" x14ac:dyDescent="0.25">
      <c r="A683" s="11">
        <v>682</v>
      </c>
      <c r="B683" s="30"/>
      <c r="C683" s="25" t="str">
        <f t="shared" si="80"/>
        <v/>
      </c>
      <c r="D683" s="25" t="str">
        <f t="shared" si="84"/>
        <v/>
      </c>
      <c r="E683" s="11" t="str">
        <f>IF('Prax Math 5733'!B683="","",IF('Prax Math 5733'!D683&lt;'ACT M to SAT M'!$A$2,'ACT M to SAT M'!$B$2,IF('Prax Math 5733'!D683&gt;'ACT M to SAT M'!A$28,'ACT M to SAT M'!B$28,VLOOKUP(D683,'ACT M to SAT M'!A:B,2,FALSE))))</f>
        <v/>
      </c>
      <c r="F683" s="11" t="str">
        <f t="shared" si="81"/>
        <v/>
      </c>
      <c r="G683" s="11" t="str">
        <f t="shared" si="85"/>
        <v/>
      </c>
      <c r="H683" s="11" t="str">
        <f t="shared" si="82"/>
        <v/>
      </c>
      <c r="I683" s="11" t="str">
        <f t="shared" si="86"/>
        <v/>
      </c>
      <c r="J683" s="11" t="str">
        <f t="shared" si="83"/>
        <v/>
      </c>
      <c r="K683" s="11" t="str">
        <f t="shared" si="87"/>
        <v/>
      </c>
      <c r="L683" s="11" t="str">
        <f>IF('Prax Math 5733'!B683="","",'SAT M to CBEST M'!$A$2+'SAT M to CBEST M'!$B$2*E683)</f>
        <v/>
      </c>
      <c r="M683" s="11" t="str">
        <f>IF('Prax Math 5733'!B683="","", IF(L683&lt;20, 20, IF(L683&gt;80, 80, L683)))</f>
        <v/>
      </c>
    </row>
    <row r="684" spans="1:13" x14ac:dyDescent="0.25">
      <c r="A684" s="11">
        <v>683</v>
      </c>
      <c r="B684" s="30"/>
      <c r="C684" s="25" t="str">
        <f t="shared" si="80"/>
        <v/>
      </c>
      <c r="D684" s="25" t="str">
        <f t="shared" si="84"/>
        <v/>
      </c>
      <c r="E684" s="11" t="str">
        <f>IF('Prax Math 5733'!B684="","",IF('Prax Math 5733'!D684&lt;'ACT M to SAT M'!$A$2,'ACT M to SAT M'!$B$2,IF('Prax Math 5733'!D684&gt;'ACT M to SAT M'!A$28,'ACT M to SAT M'!B$28,VLOOKUP(D684,'ACT M to SAT M'!A:B,2,FALSE))))</f>
        <v/>
      </c>
      <c r="F684" s="11" t="str">
        <f t="shared" si="81"/>
        <v/>
      </c>
      <c r="G684" s="11" t="str">
        <f t="shared" si="85"/>
        <v/>
      </c>
      <c r="H684" s="11" t="str">
        <f t="shared" si="82"/>
        <v/>
      </c>
      <c r="I684" s="11" t="str">
        <f t="shared" si="86"/>
        <v/>
      </c>
      <c r="J684" s="11" t="str">
        <f t="shared" si="83"/>
        <v/>
      </c>
      <c r="K684" s="11" t="str">
        <f t="shared" si="87"/>
        <v/>
      </c>
      <c r="L684" s="11" t="str">
        <f>IF('Prax Math 5733'!B684="","",'SAT M to CBEST M'!$A$2+'SAT M to CBEST M'!$B$2*E684)</f>
        <v/>
      </c>
      <c r="M684" s="11" t="str">
        <f>IF('Prax Math 5733'!B684="","", IF(L684&lt;20, 20, IF(L684&gt;80, 80, L684)))</f>
        <v/>
      </c>
    </row>
    <row r="685" spans="1:13" x14ac:dyDescent="0.25">
      <c r="A685" s="11">
        <v>684</v>
      </c>
      <c r="B685" s="30"/>
      <c r="C685" s="25" t="str">
        <f t="shared" si="80"/>
        <v/>
      </c>
      <c r="D685" s="25" t="str">
        <f t="shared" si="84"/>
        <v/>
      </c>
      <c r="E685" s="11" t="str">
        <f>IF('Prax Math 5733'!B685="","",IF('Prax Math 5733'!D685&lt;'ACT M to SAT M'!$A$2,'ACT M to SAT M'!$B$2,IF('Prax Math 5733'!D685&gt;'ACT M to SAT M'!A$28,'ACT M to SAT M'!B$28,VLOOKUP(D685,'ACT M to SAT M'!A:B,2,FALSE))))</f>
        <v/>
      </c>
      <c r="F685" s="11" t="str">
        <f t="shared" si="81"/>
        <v/>
      </c>
      <c r="G685" s="11" t="str">
        <f t="shared" si="85"/>
        <v/>
      </c>
      <c r="H685" s="11" t="str">
        <f t="shared" si="82"/>
        <v/>
      </c>
      <c r="I685" s="11" t="str">
        <f t="shared" si="86"/>
        <v/>
      </c>
      <c r="J685" s="11" t="str">
        <f t="shared" si="83"/>
        <v/>
      </c>
      <c r="K685" s="11" t="str">
        <f t="shared" si="87"/>
        <v/>
      </c>
      <c r="L685" s="11" t="str">
        <f>IF('Prax Math 5733'!B685="","",'SAT M to CBEST M'!$A$2+'SAT M to CBEST M'!$B$2*E685)</f>
        <v/>
      </c>
      <c r="M685" s="11" t="str">
        <f>IF('Prax Math 5733'!B685="","", IF(L685&lt;20, 20, IF(L685&gt;80, 80, L685)))</f>
        <v/>
      </c>
    </row>
    <row r="686" spans="1:13" x14ac:dyDescent="0.25">
      <c r="A686" s="11">
        <v>685</v>
      </c>
      <c r="B686" s="30"/>
      <c r="C686" s="25" t="str">
        <f t="shared" si="80"/>
        <v/>
      </c>
      <c r="D686" s="25" t="str">
        <f t="shared" si="84"/>
        <v/>
      </c>
      <c r="E686" s="11" t="str">
        <f>IF('Prax Math 5733'!B686="","",IF('Prax Math 5733'!D686&lt;'ACT M to SAT M'!$A$2,'ACT M to SAT M'!$B$2,IF('Prax Math 5733'!D686&gt;'ACT M to SAT M'!A$28,'ACT M to SAT M'!B$28,VLOOKUP(D686,'ACT M to SAT M'!A:B,2,FALSE))))</f>
        <v/>
      </c>
      <c r="F686" s="11" t="str">
        <f t="shared" si="81"/>
        <v/>
      </c>
      <c r="G686" s="11" t="str">
        <f t="shared" si="85"/>
        <v/>
      </c>
      <c r="H686" s="11" t="str">
        <f t="shared" si="82"/>
        <v/>
      </c>
      <c r="I686" s="11" t="str">
        <f t="shared" si="86"/>
        <v/>
      </c>
      <c r="J686" s="11" t="str">
        <f t="shared" si="83"/>
        <v/>
      </c>
      <c r="K686" s="11" t="str">
        <f t="shared" si="87"/>
        <v/>
      </c>
      <c r="L686" s="11" t="str">
        <f>IF('Prax Math 5733'!B686="","",'SAT M to CBEST M'!$A$2+'SAT M to CBEST M'!$B$2*E686)</f>
        <v/>
      </c>
      <c r="M686" s="11" t="str">
        <f>IF('Prax Math 5733'!B686="","", IF(L686&lt;20, 20, IF(L686&gt;80, 80, L686)))</f>
        <v/>
      </c>
    </row>
    <row r="687" spans="1:13" x14ac:dyDescent="0.25">
      <c r="A687" s="11">
        <v>686</v>
      </c>
      <c r="B687" s="30"/>
      <c r="C687" s="25" t="str">
        <f t="shared" si="80"/>
        <v/>
      </c>
      <c r="D687" s="25" t="str">
        <f t="shared" si="84"/>
        <v/>
      </c>
      <c r="E687" s="11" t="str">
        <f>IF('Prax Math 5733'!B687="","",IF('Prax Math 5733'!D687&lt;'ACT M to SAT M'!$A$2,'ACT M to SAT M'!$B$2,IF('Prax Math 5733'!D687&gt;'ACT M to SAT M'!A$28,'ACT M to SAT M'!B$28,VLOOKUP(D687,'ACT M to SAT M'!A:B,2,FALSE))))</f>
        <v/>
      </c>
      <c r="F687" s="11" t="str">
        <f t="shared" si="81"/>
        <v/>
      </c>
      <c r="G687" s="11" t="str">
        <f t="shared" si="85"/>
        <v/>
      </c>
      <c r="H687" s="11" t="str">
        <f t="shared" si="82"/>
        <v/>
      </c>
      <c r="I687" s="11" t="str">
        <f t="shared" si="86"/>
        <v/>
      </c>
      <c r="J687" s="11" t="str">
        <f t="shared" si="83"/>
        <v/>
      </c>
      <c r="K687" s="11" t="str">
        <f t="shared" si="87"/>
        <v/>
      </c>
      <c r="L687" s="11" t="str">
        <f>IF('Prax Math 5733'!B687="","",'SAT M to CBEST M'!$A$2+'SAT M to CBEST M'!$B$2*E687)</f>
        <v/>
      </c>
      <c r="M687" s="11" t="str">
        <f>IF('Prax Math 5733'!B687="","", IF(L687&lt;20, 20, IF(L687&gt;80, 80, L687)))</f>
        <v/>
      </c>
    </row>
    <row r="688" spans="1:13" x14ac:dyDescent="0.25">
      <c r="A688" s="11">
        <v>687</v>
      </c>
      <c r="B688" s="30"/>
      <c r="C688" s="25" t="str">
        <f t="shared" si="80"/>
        <v/>
      </c>
      <c r="D688" s="25" t="str">
        <f t="shared" si="84"/>
        <v/>
      </c>
      <c r="E688" s="11" t="str">
        <f>IF('Prax Math 5733'!B688="","",IF('Prax Math 5733'!D688&lt;'ACT M to SAT M'!$A$2,'ACT M to SAT M'!$B$2,IF('Prax Math 5733'!D688&gt;'ACT M to SAT M'!A$28,'ACT M to SAT M'!B$28,VLOOKUP(D688,'ACT M to SAT M'!A:B,2,FALSE))))</f>
        <v/>
      </c>
      <c r="F688" s="11" t="str">
        <f t="shared" si="81"/>
        <v/>
      </c>
      <c r="G688" s="11" t="str">
        <f t="shared" si="85"/>
        <v/>
      </c>
      <c r="H688" s="11" t="str">
        <f t="shared" si="82"/>
        <v/>
      </c>
      <c r="I688" s="11" t="str">
        <f t="shared" si="86"/>
        <v/>
      </c>
      <c r="J688" s="11" t="str">
        <f t="shared" si="83"/>
        <v/>
      </c>
      <c r="K688" s="11" t="str">
        <f t="shared" si="87"/>
        <v/>
      </c>
      <c r="L688" s="11" t="str">
        <f>IF('Prax Math 5733'!B688="","",'SAT M to CBEST M'!$A$2+'SAT M to CBEST M'!$B$2*E688)</f>
        <v/>
      </c>
      <c r="M688" s="11" t="str">
        <f>IF('Prax Math 5733'!B688="","", IF(L688&lt;20, 20, IF(L688&gt;80, 80, L688)))</f>
        <v/>
      </c>
    </row>
    <row r="689" spans="1:13" x14ac:dyDescent="0.25">
      <c r="A689" s="11">
        <v>688</v>
      </c>
      <c r="B689" s="30"/>
      <c r="C689" s="25" t="str">
        <f t="shared" si="80"/>
        <v/>
      </c>
      <c r="D689" s="25" t="str">
        <f t="shared" si="84"/>
        <v/>
      </c>
      <c r="E689" s="11" t="str">
        <f>IF('Prax Math 5733'!B689="","",IF('Prax Math 5733'!D689&lt;'ACT M to SAT M'!$A$2,'ACT M to SAT M'!$B$2,IF('Prax Math 5733'!D689&gt;'ACT M to SAT M'!A$28,'ACT M to SAT M'!B$28,VLOOKUP(D689,'ACT M to SAT M'!A:B,2,FALSE))))</f>
        <v/>
      </c>
      <c r="F689" s="11" t="str">
        <f t="shared" si="81"/>
        <v/>
      </c>
      <c r="G689" s="11" t="str">
        <f t="shared" si="85"/>
        <v/>
      </c>
      <c r="H689" s="11" t="str">
        <f t="shared" si="82"/>
        <v/>
      </c>
      <c r="I689" s="11" t="str">
        <f t="shared" si="86"/>
        <v/>
      </c>
      <c r="J689" s="11" t="str">
        <f t="shared" si="83"/>
        <v/>
      </c>
      <c r="K689" s="11" t="str">
        <f t="shared" si="87"/>
        <v/>
      </c>
      <c r="L689" s="11" t="str">
        <f>IF('Prax Math 5733'!B689="","",'SAT M to CBEST M'!$A$2+'SAT M to CBEST M'!$B$2*E689)</f>
        <v/>
      </c>
      <c r="M689" s="11" t="str">
        <f>IF('Prax Math 5733'!B689="","", IF(L689&lt;20, 20, IF(L689&gt;80, 80, L689)))</f>
        <v/>
      </c>
    </row>
    <row r="690" spans="1:13" x14ac:dyDescent="0.25">
      <c r="A690" s="11">
        <v>689</v>
      </c>
      <c r="B690" s="30"/>
      <c r="C690" s="25" t="str">
        <f t="shared" si="80"/>
        <v/>
      </c>
      <c r="D690" s="25" t="str">
        <f t="shared" si="84"/>
        <v/>
      </c>
      <c r="E690" s="11" t="str">
        <f>IF('Prax Math 5733'!B690="","",IF('Prax Math 5733'!D690&lt;'ACT M to SAT M'!$A$2,'ACT M to SAT M'!$B$2,IF('Prax Math 5733'!D690&gt;'ACT M to SAT M'!A$28,'ACT M to SAT M'!B$28,VLOOKUP(D690,'ACT M to SAT M'!A:B,2,FALSE))))</f>
        <v/>
      </c>
      <c r="F690" s="11" t="str">
        <f t="shared" si="81"/>
        <v/>
      </c>
      <c r="G690" s="11" t="str">
        <f t="shared" si="85"/>
        <v/>
      </c>
      <c r="H690" s="11" t="str">
        <f t="shared" si="82"/>
        <v/>
      </c>
      <c r="I690" s="11" t="str">
        <f t="shared" si="86"/>
        <v/>
      </c>
      <c r="J690" s="11" t="str">
        <f t="shared" si="83"/>
        <v/>
      </c>
      <c r="K690" s="11" t="str">
        <f t="shared" si="87"/>
        <v/>
      </c>
      <c r="L690" s="11" t="str">
        <f>IF('Prax Math 5733'!B690="","",'SAT M to CBEST M'!$A$2+'SAT M to CBEST M'!$B$2*E690)</f>
        <v/>
      </c>
      <c r="M690" s="11" t="str">
        <f>IF('Prax Math 5733'!B690="","", IF(L690&lt;20, 20, IF(L690&gt;80, 80, L690)))</f>
        <v/>
      </c>
    </row>
    <row r="691" spans="1:13" x14ac:dyDescent="0.25">
      <c r="A691" s="11">
        <v>690</v>
      </c>
      <c r="B691" s="30"/>
      <c r="C691" s="25" t="str">
        <f t="shared" si="80"/>
        <v/>
      </c>
      <c r="D691" s="25" t="str">
        <f t="shared" si="84"/>
        <v/>
      </c>
      <c r="E691" s="11" t="str">
        <f>IF('Prax Math 5733'!B691="","",IF('Prax Math 5733'!D691&lt;'ACT M to SAT M'!$A$2,'ACT M to SAT M'!$B$2,IF('Prax Math 5733'!D691&gt;'ACT M to SAT M'!A$28,'ACT M to SAT M'!B$28,VLOOKUP(D691,'ACT M to SAT M'!A:B,2,FALSE))))</f>
        <v/>
      </c>
      <c r="F691" s="11" t="str">
        <f t="shared" si="81"/>
        <v/>
      </c>
      <c r="G691" s="11" t="str">
        <f t="shared" si="85"/>
        <v/>
      </c>
      <c r="H691" s="11" t="str">
        <f t="shared" si="82"/>
        <v/>
      </c>
      <c r="I691" s="11" t="str">
        <f t="shared" si="86"/>
        <v/>
      </c>
      <c r="J691" s="11" t="str">
        <f t="shared" si="83"/>
        <v/>
      </c>
      <c r="K691" s="11" t="str">
        <f t="shared" si="87"/>
        <v/>
      </c>
      <c r="L691" s="11" t="str">
        <f>IF('Prax Math 5733'!B691="","",'SAT M to CBEST M'!$A$2+'SAT M to CBEST M'!$B$2*E691)</f>
        <v/>
      </c>
      <c r="M691" s="11" t="str">
        <f>IF('Prax Math 5733'!B691="","", IF(L691&lt;20, 20, IF(L691&gt;80, 80, L691)))</f>
        <v/>
      </c>
    </row>
    <row r="692" spans="1:13" x14ac:dyDescent="0.25">
      <c r="A692" s="11">
        <v>691</v>
      </c>
      <c r="B692" s="30"/>
      <c r="C692" s="25" t="str">
        <f t="shared" si="80"/>
        <v/>
      </c>
      <c r="D692" s="25" t="str">
        <f t="shared" si="84"/>
        <v/>
      </c>
      <c r="E692" s="11" t="str">
        <f>IF('Prax Math 5733'!B692="","",IF('Prax Math 5733'!D692&lt;'ACT M to SAT M'!$A$2,'ACT M to SAT M'!$B$2,IF('Prax Math 5733'!D692&gt;'ACT M to SAT M'!A$28,'ACT M to SAT M'!B$28,VLOOKUP(D692,'ACT M to SAT M'!A:B,2,FALSE))))</f>
        <v/>
      </c>
      <c r="F692" s="11" t="str">
        <f t="shared" si="81"/>
        <v/>
      </c>
      <c r="G692" s="11" t="str">
        <f t="shared" si="85"/>
        <v/>
      </c>
      <c r="H692" s="11" t="str">
        <f t="shared" si="82"/>
        <v/>
      </c>
      <c r="I692" s="11" t="str">
        <f t="shared" si="86"/>
        <v/>
      </c>
      <c r="J692" s="11" t="str">
        <f t="shared" si="83"/>
        <v/>
      </c>
      <c r="K692" s="11" t="str">
        <f t="shared" si="87"/>
        <v/>
      </c>
      <c r="L692" s="11" t="str">
        <f>IF('Prax Math 5733'!B692="","",'SAT M to CBEST M'!$A$2+'SAT M to CBEST M'!$B$2*E692)</f>
        <v/>
      </c>
      <c r="M692" s="11" t="str">
        <f>IF('Prax Math 5733'!B692="","", IF(L692&lt;20, 20, IF(L692&gt;80, 80, L692)))</f>
        <v/>
      </c>
    </row>
    <row r="693" spans="1:13" x14ac:dyDescent="0.25">
      <c r="A693" s="11">
        <v>692</v>
      </c>
      <c r="B693" s="30"/>
      <c r="C693" s="25" t="str">
        <f t="shared" si="80"/>
        <v/>
      </c>
      <c r="D693" s="25" t="str">
        <f t="shared" si="84"/>
        <v/>
      </c>
      <c r="E693" s="11" t="str">
        <f>IF('Prax Math 5733'!B693="","",IF('Prax Math 5733'!D693&lt;'ACT M to SAT M'!$A$2,'ACT M to SAT M'!$B$2,IF('Prax Math 5733'!D693&gt;'ACT M to SAT M'!A$28,'ACT M to SAT M'!B$28,VLOOKUP(D693,'ACT M to SAT M'!A:B,2,FALSE))))</f>
        <v/>
      </c>
      <c r="F693" s="11" t="str">
        <f t="shared" si="81"/>
        <v/>
      </c>
      <c r="G693" s="11" t="str">
        <f t="shared" si="85"/>
        <v/>
      </c>
      <c r="H693" s="11" t="str">
        <f t="shared" si="82"/>
        <v/>
      </c>
      <c r="I693" s="11" t="str">
        <f t="shared" si="86"/>
        <v/>
      </c>
      <c r="J693" s="11" t="str">
        <f t="shared" si="83"/>
        <v/>
      </c>
      <c r="K693" s="11" t="str">
        <f t="shared" si="87"/>
        <v/>
      </c>
      <c r="L693" s="11" t="str">
        <f>IF('Prax Math 5733'!B693="","",'SAT M to CBEST M'!$A$2+'SAT M to CBEST M'!$B$2*E693)</f>
        <v/>
      </c>
      <c r="M693" s="11" t="str">
        <f>IF('Prax Math 5733'!B693="","", IF(L693&lt;20, 20, IF(L693&gt;80, 80, L693)))</f>
        <v/>
      </c>
    </row>
    <row r="694" spans="1:13" x14ac:dyDescent="0.25">
      <c r="A694" s="11">
        <v>693</v>
      </c>
      <c r="B694" s="30"/>
      <c r="C694" s="25" t="str">
        <f t="shared" si="80"/>
        <v/>
      </c>
      <c r="D694" s="25" t="str">
        <f t="shared" si="84"/>
        <v/>
      </c>
      <c r="E694" s="11" t="str">
        <f>IF('Prax Math 5733'!B694="","",IF('Prax Math 5733'!D694&lt;'ACT M to SAT M'!$A$2,'ACT M to SAT M'!$B$2,IF('Prax Math 5733'!D694&gt;'ACT M to SAT M'!A$28,'ACT M to SAT M'!B$28,VLOOKUP(D694,'ACT M to SAT M'!A:B,2,FALSE))))</f>
        <v/>
      </c>
      <c r="F694" s="11" t="str">
        <f t="shared" si="81"/>
        <v/>
      </c>
      <c r="G694" s="11" t="str">
        <f t="shared" si="85"/>
        <v/>
      </c>
      <c r="H694" s="11" t="str">
        <f t="shared" si="82"/>
        <v/>
      </c>
      <c r="I694" s="11" t="str">
        <f t="shared" si="86"/>
        <v/>
      </c>
      <c r="J694" s="11" t="str">
        <f t="shared" si="83"/>
        <v/>
      </c>
      <c r="K694" s="11" t="str">
        <f t="shared" si="87"/>
        <v/>
      </c>
      <c r="L694" s="11" t="str">
        <f>IF('Prax Math 5733'!B694="","",'SAT M to CBEST M'!$A$2+'SAT M to CBEST M'!$B$2*E694)</f>
        <v/>
      </c>
      <c r="M694" s="11" t="str">
        <f>IF('Prax Math 5733'!B694="","", IF(L694&lt;20, 20, IF(L694&gt;80, 80, L694)))</f>
        <v/>
      </c>
    </row>
    <row r="695" spans="1:13" x14ac:dyDescent="0.25">
      <c r="A695" s="11">
        <v>694</v>
      </c>
      <c r="B695" s="30"/>
      <c r="C695" s="25" t="str">
        <f t="shared" si="80"/>
        <v/>
      </c>
      <c r="D695" s="25" t="str">
        <f t="shared" si="84"/>
        <v/>
      </c>
      <c r="E695" s="11" t="str">
        <f>IF('Prax Math 5733'!B695="","",IF('Prax Math 5733'!D695&lt;'ACT M to SAT M'!$A$2,'ACT M to SAT M'!$B$2,IF('Prax Math 5733'!D695&gt;'ACT M to SAT M'!A$28,'ACT M to SAT M'!B$28,VLOOKUP(D695,'ACT M to SAT M'!A:B,2,FALSE))))</f>
        <v/>
      </c>
      <c r="F695" s="11" t="str">
        <f t="shared" si="81"/>
        <v/>
      </c>
      <c r="G695" s="11" t="str">
        <f t="shared" si="85"/>
        <v/>
      </c>
      <c r="H695" s="11" t="str">
        <f t="shared" si="82"/>
        <v/>
      </c>
      <c r="I695" s="11" t="str">
        <f t="shared" si="86"/>
        <v/>
      </c>
      <c r="J695" s="11" t="str">
        <f t="shared" si="83"/>
        <v/>
      </c>
      <c r="K695" s="11" t="str">
        <f t="shared" si="87"/>
        <v/>
      </c>
      <c r="L695" s="11" t="str">
        <f>IF('Prax Math 5733'!B695="","",'SAT M to CBEST M'!$A$2+'SAT M to CBEST M'!$B$2*E695)</f>
        <v/>
      </c>
      <c r="M695" s="11" t="str">
        <f>IF('Prax Math 5733'!B695="","", IF(L695&lt;20, 20, IF(L695&gt;80, 80, L695)))</f>
        <v/>
      </c>
    </row>
    <row r="696" spans="1:13" x14ac:dyDescent="0.25">
      <c r="A696" s="11">
        <v>695</v>
      </c>
      <c r="B696" s="30"/>
      <c r="C696" s="25" t="str">
        <f t="shared" si="80"/>
        <v/>
      </c>
      <c r="D696" s="25" t="str">
        <f t="shared" si="84"/>
        <v/>
      </c>
      <c r="E696" s="11" t="str">
        <f>IF('Prax Math 5733'!B696="","",IF('Prax Math 5733'!D696&lt;'ACT M to SAT M'!$A$2,'ACT M to SAT M'!$B$2,IF('Prax Math 5733'!D696&gt;'ACT M to SAT M'!A$28,'ACT M to SAT M'!B$28,VLOOKUP(D696,'ACT M to SAT M'!A:B,2,FALSE))))</f>
        <v/>
      </c>
      <c r="F696" s="11" t="str">
        <f t="shared" si="81"/>
        <v/>
      </c>
      <c r="G696" s="11" t="str">
        <f t="shared" si="85"/>
        <v/>
      </c>
      <c r="H696" s="11" t="str">
        <f t="shared" si="82"/>
        <v/>
      </c>
      <c r="I696" s="11" t="str">
        <f t="shared" si="86"/>
        <v/>
      </c>
      <c r="J696" s="11" t="str">
        <f t="shared" si="83"/>
        <v/>
      </c>
      <c r="K696" s="11" t="str">
        <f t="shared" si="87"/>
        <v/>
      </c>
      <c r="L696" s="11" t="str">
        <f>IF('Prax Math 5733'!B696="","",'SAT M to CBEST M'!$A$2+'SAT M to CBEST M'!$B$2*E696)</f>
        <v/>
      </c>
      <c r="M696" s="11" t="str">
        <f>IF('Prax Math 5733'!B696="","", IF(L696&lt;20, 20, IF(L696&gt;80, 80, L696)))</f>
        <v/>
      </c>
    </row>
    <row r="697" spans="1:13" x14ac:dyDescent="0.25">
      <c r="A697" s="11">
        <v>696</v>
      </c>
      <c r="B697" s="30"/>
      <c r="C697" s="25" t="str">
        <f t="shared" si="80"/>
        <v/>
      </c>
      <c r="D697" s="25" t="str">
        <f t="shared" si="84"/>
        <v/>
      </c>
      <c r="E697" s="11" t="str">
        <f>IF('Prax Math 5733'!B697="","",IF('Prax Math 5733'!D697&lt;'ACT M to SAT M'!$A$2,'ACT M to SAT M'!$B$2,IF('Prax Math 5733'!D697&gt;'ACT M to SAT M'!A$28,'ACT M to SAT M'!B$28,VLOOKUP(D697,'ACT M to SAT M'!A:B,2,FALSE))))</f>
        <v/>
      </c>
      <c r="F697" s="11" t="str">
        <f t="shared" si="81"/>
        <v/>
      </c>
      <c r="G697" s="11" t="str">
        <f t="shared" si="85"/>
        <v/>
      </c>
      <c r="H697" s="11" t="str">
        <f t="shared" si="82"/>
        <v/>
      </c>
      <c r="I697" s="11" t="str">
        <f t="shared" si="86"/>
        <v/>
      </c>
      <c r="J697" s="11" t="str">
        <f t="shared" si="83"/>
        <v/>
      </c>
      <c r="K697" s="11" t="str">
        <f t="shared" si="87"/>
        <v/>
      </c>
      <c r="L697" s="11" t="str">
        <f>IF('Prax Math 5733'!B697="","",'SAT M to CBEST M'!$A$2+'SAT M to CBEST M'!$B$2*E697)</f>
        <v/>
      </c>
      <c r="M697" s="11" t="str">
        <f>IF('Prax Math 5733'!B697="","", IF(L697&lt;20, 20, IF(L697&gt;80, 80, L697)))</f>
        <v/>
      </c>
    </row>
    <row r="698" spans="1:13" x14ac:dyDescent="0.25">
      <c r="A698" s="11">
        <v>697</v>
      </c>
      <c r="B698" s="30"/>
      <c r="C698" s="25" t="str">
        <f t="shared" si="80"/>
        <v/>
      </c>
      <c r="D698" s="25" t="str">
        <f t="shared" si="84"/>
        <v/>
      </c>
      <c r="E698" s="11" t="str">
        <f>IF('Prax Math 5733'!B698="","",IF('Prax Math 5733'!D698&lt;'ACT M to SAT M'!$A$2,'ACT M to SAT M'!$B$2,IF('Prax Math 5733'!D698&gt;'ACT M to SAT M'!A$28,'ACT M to SAT M'!B$28,VLOOKUP(D698,'ACT M to SAT M'!A:B,2,FALSE))))</f>
        <v/>
      </c>
      <c r="F698" s="11" t="str">
        <f t="shared" si="81"/>
        <v/>
      </c>
      <c r="G698" s="11" t="str">
        <f t="shared" si="85"/>
        <v/>
      </c>
      <c r="H698" s="11" t="str">
        <f t="shared" si="82"/>
        <v/>
      </c>
      <c r="I698" s="11" t="str">
        <f t="shared" si="86"/>
        <v/>
      </c>
      <c r="J698" s="11" t="str">
        <f t="shared" si="83"/>
        <v/>
      </c>
      <c r="K698" s="11" t="str">
        <f t="shared" si="87"/>
        <v/>
      </c>
      <c r="L698" s="11" t="str">
        <f>IF('Prax Math 5733'!B698="","",'SAT M to CBEST M'!$A$2+'SAT M to CBEST M'!$B$2*E698)</f>
        <v/>
      </c>
      <c r="M698" s="11" t="str">
        <f>IF('Prax Math 5733'!B698="","", IF(L698&lt;20, 20, IF(L698&gt;80, 80, L698)))</f>
        <v/>
      </c>
    </row>
    <row r="699" spans="1:13" x14ac:dyDescent="0.25">
      <c r="A699" s="11">
        <v>698</v>
      </c>
      <c r="B699" s="30"/>
      <c r="C699" s="25" t="str">
        <f t="shared" si="80"/>
        <v/>
      </c>
      <c r="D699" s="25" t="str">
        <f t="shared" si="84"/>
        <v/>
      </c>
      <c r="E699" s="11" t="str">
        <f>IF('Prax Math 5733'!B699="","",IF('Prax Math 5733'!D699&lt;'ACT M to SAT M'!$A$2,'ACT M to SAT M'!$B$2,IF('Prax Math 5733'!D699&gt;'ACT M to SAT M'!A$28,'ACT M to SAT M'!B$28,VLOOKUP(D699,'ACT M to SAT M'!A:B,2,FALSE))))</f>
        <v/>
      </c>
      <c r="F699" s="11" t="str">
        <f t="shared" si="81"/>
        <v/>
      </c>
      <c r="G699" s="11" t="str">
        <f t="shared" si="85"/>
        <v/>
      </c>
      <c r="H699" s="11" t="str">
        <f t="shared" si="82"/>
        <v/>
      </c>
      <c r="I699" s="11" t="str">
        <f t="shared" si="86"/>
        <v/>
      </c>
      <c r="J699" s="11" t="str">
        <f t="shared" si="83"/>
        <v/>
      </c>
      <c r="K699" s="11" t="str">
        <f t="shared" si="87"/>
        <v/>
      </c>
      <c r="L699" s="11" t="str">
        <f>IF('Prax Math 5733'!B699="","",'SAT M to CBEST M'!$A$2+'SAT M to CBEST M'!$B$2*E699)</f>
        <v/>
      </c>
      <c r="M699" s="11" t="str">
        <f>IF('Prax Math 5733'!B699="","", IF(L699&lt;20, 20, IF(L699&gt;80, 80, L699)))</f>
        <v/>
      </c>
    </row>
    <row r="700" spans="1:13" x14ac:dyDescent="0.25">
      <c r="A700" s="11">
        <v>699</v>
      </c>
      <c r="B700" s="30"/>
      <c r="C700" s="25" t="str">
        <f t="shared" si="80"/>
        <v/>
      </c>
      <c r="D700" s="25" t="str">
        <f t="shared" si="84"/>
        <v/>
      </c>
      <c r="E700" s="11" t="str">
        <f>IF('Prax Math 5733'!B700="","",IF('Prax Math 5733'!D700&lt;'ACT M to SAT M'!$A$2,'ACT M to SAT M'!$B$2,IF('Prax Math 5733'!D700&gt;'ACT M to SAT M'!A$28,'ACT M to SAT M'!B$28,VLOOKUP(D700,'ACT M to SAT M'!A:B,2,FALSE))))</f>
        <v/>
      </c>
      <c r="F700" s="11" t="str">
        <f t="shared" si="81"/>
        <v/>
      </c>
      <c r="G700" s="11" t="str">
        <f t="shared" si="85"/>
        <v/>
      </c>
      <c r="H700" s="11" t="str">
        <f t="shared" si="82"/>
        <v/>
      </c>
      <c r="I700" s="11" t="str">
        <f t="shared" si="86"/>
        <v/>
      </c>
      <c r="J700" s="11" t="str">
        <f t="shared" si="83"/>
        <v/>
      </c>
      <c r="K700" s="11" t="str">
        <f t="shared" si="87"/>
        <v/>
      </c>
      <c r="L700" s="11" t="str">
        <f>IF('Prax Math 5733'!B700="","",'SAT M to CBEST M'!$A$2+'SAT M to CBEST M'!$B$2*E700)</f>
        <v/>
      </c>
      <c r="M700" s="11" t="str">
        <f>IF('Prax Math 5733'!B700="","", IF(L700&lt;20, 20, IF(L700&gt;80, 80, L700)))</f>
        <v/>
      </c>
    </row>
    <row r="701" spans="1:13" x14ac:dyDescent="0.25">
      <c r="A701" s="11">
        <v>700</v>
      </c>
      <c r="B701" s="30"/>
      <c r="C701" s="25" t="str">
        <f t="shared" si="80"/>
        <v/>
      </c>
      <c r="D701" s="25" t="str">
        <f t="shared" si="84"/>
        <v/>
      </c>
      <c r="E701" s="11" t="str">
        <f>IF('Prax Math 5733'!B701="","",IF('Prax Math 5733'!D701&lt;'ACT M to SAT M'!$A$2,'ACT M to SAT M'!$B$2,IF('Prax Math 5733'!D701&gt;'ACT M to SAT M'!A$28,'ACT M to SAT M'!B$28,VLOOKUP(D701,'ACT M to SAT M'!A:B,2,FALSE))))</f>
        <v/>
      </c>
      <c r="F701" s="11" t="str">
        <f t="shared" si="81"/>
        <v/>
      </c>
      <c r="G701" s="11" t="str">
        <f t="shared" si="85"/>
        <v/>
      </c>
      <c r="H701" s="11" t="str">
        <f t="shared" si="82"/>
        <v/>
      </c>
      <c r="I701" s="11" t="str">
        <f t="shared" si="86"/>
        <v/>
      </c>
      <c r="J701" s="11" t="str">
        <f t="shared" si="83"/>
        <v/>
      </c>
      <c r="K701" s="11" t="str">
        <f t="shared" si="87"/>
        <v/>
      </c>
      <c r="L701" s="11" t="str">
        <f>IF('Prax Math 5733'!B701="","",'SAT M to CBEST M'!$A$2+'SAT M to CBEST M'!$B$2*E701)</f>
        <v/>
      </c>
      <c r="M701" s="11" t="str">
        <f>IF('Prax Math 5733'!B701="","", IF(L701&lt;20, 20, IF(L701&gt;80, 80, L701)))</f>
        <v/>
      </c>
    </row>
    <row r="702" spans="1:13" x14ac:dyDescent="0.25">
      <c r="A702" s="11">
        <v>701</v>
      </c>
      <c r="B702" s="30"/>
      <c r="C702" s="25" t="str">
        <f t="shared" si="80"/>
        <v/>
      </c>
      <c r="D702" s="25" t="str">
        <f t="shared" si="84"/>
        <v/>
      </c>
      <c r="E702" s="11" t="str">
        <f>IF('Prax Math 5733'!B702="","",IF('Prax Math 5733'!D702&lt;'ACT M to SAT M'!$A$2,'ACT M to SAT M'!$B$2,IF('Prax Math 5733'!D702&gt;'ACT M to SAT M'!A$28,'ACT M to SAT M'!B$28,VLOOKUP(D702,'ACT M to SAT M'!A:B,2,FALSE))))</f>
        <v/>
      </c>
      <c r="F702" s="11" t="str">
        <f t="shared" si="81"/>
        <v/>
      </c>
      <c r="G702" s="11" t="str">
        <f t="shared" si="85"/>
        <v/>
      </c>
      <c r="H702" s="11" t="str">
        <f t="shared" si="82"/>
        <v/>
      </c>
      <c r="I702" s="11" t="str">
        <f t="shared" si="86"/>
        <v/>
      </c>
      <c r="J702" s="11" t="str">
        <f t="shared" si="83"/>
        <v/>
      </c>
      <c r="K702" s="11" t="str">
        <f t="shared" si="87"/>
        <v/>
      </c>
      <c r="L702" s="11" t="str">
        <f>IF('Prax Math 5733'!B702="","",'SAT M to CBEST M'!$A$2+'SAT M to CBEST M'!$B$2*E702)</f>
        <v/>
      </c>
      <c r="M702" s="11" t="str">
        <f>IF('Prax Math 5733'!B702="","", IF(L702&lt;20, 20, IF(L702&gt;80, 80, L702)))</f>
        <v/>
      </c>
    </row>
    <row r="703" spans="1:13" x14ac:dyDescent="0.25">
      <c r="A703" s="11">
        <v>702</v>
      </c>
      <c r="B703" s="30"/>
      <c r="C703" s="25" t="str">
        <f t="shared" si="80"/>
        <v/>
      </c>
      <c r="D703" s="25" t="str">
        <f t="shared" si="84"/>
        <v/>
      </c>
      <c r="E703" s="11" t="str">
        <f>IF('Prax Math 5733'!B703="","",IF('Prax Math 5733'!D703&lt;'ACT M to SAT M'!$A$2,'ACT M to SAT M'!$B$2,IF('Prax Math 5733'!D703&gt;'ACT M to SAT M'!A$28,'ACT M to SAT M'!B$28,VLOOKUP(D703,'ACT M to SAT M'!A:B,2,FALSE))))</f>
        <v/>
      </c>
      <c r="F703" s="11" t="str">
        <f t="shared" si="81"/>
        <v/>
      </c>
      <c r="G703" s="11" t="str">
        <f t="shared" si="85"/>
        <v/>
      </c>
      <c r="H703" s="11" t="str">
        <f t="shared" si="82"/>
        <v/>
      </c>
      <c r="I703" s="11" t="str">
        <f t="shared" si="86"/>
        <v/>
      </c>
      <c r="J703" s="11" t="str">
        <f t="shared" si="83"/>
        <v/>
      </c>
      <c r="K703" s="11" t="str">
        <f t="shared" si="87"/>
        <v/>
      </c>
      <c r="L703" s="11" t="str">
        <f>IF('Prax Math 5733'!B703="","",'SAT M to CBEST M'!$A$2+'SAT M to CBEST M'!$B$2*E703)</f>
        <v/>
      </c>
      <c r="M703" s="11" t="str">
        <f>IF('Prax Math 5733'!B703="","", IF(L703&lt;20, 20, IF(L703&gt;80, 80, L703)))</f>
        <v/>
      </c>
    </row>
    <row r="704" spans="1:13" x14ac:dyDescent="0.25">
      <c r="A704" s="11">
        <v>703</v>
      </c>
      <c r="B704" s="30"/>
      <c r="C704" s="25" t="str">
        <f t="shared" si="80"/>
        <v/>
      </c>
      <c r="D704" s="25" t="str">
        <f t="shared" si="84"/>
        <v/>
      </c>
      <c r="E704" s="11" t="str">
        <f>IF('Prax Math 5733'!B704="","",IF('Prax Math 5733'!D704&lt;'ACT M to SAT M'!$A$2,'ACT M to SAT M'!$B$2,IF('Prax Math 5733'!D704&gt;'ACT M to SAT M'!A$28,'ACT M to SAT M'!B$28,VLOOKUP(D704,'ACT M to SAT M'!A:B,2,FALSE))))</f>
        <v/>
      </c>
      <c r="F704" s="11" t="str">
        <f t="shared" si="81"/>
        <v/>
      </c>
      <c r="G704" s="11" t="str">
        <f t="shared" si="85"/>
        <v/>
      </c>
      <c r="H704" s="11" t="str">
        <f t="shared" si="82"/>
        <v/>
      </c>
      <c r="I704" s="11" t="str">
        <f t="shared" si="86"/>
        <v/>
      </c>
      <c r="J704" s="11" t="str">
        <f t="shared" si="83"/>
        <v/>
      </c>
      <c r="K704" s="11" t="str">
        <f t="shared" si="87"/>
        <v/>
      </c>
      <c r="L704" s="11" t="str">
        <f>IF('Prax Math 5733'!B704="","",'SAT M to CBEST M'!$A$2+'SAT M to CBEST M'!$B$2*E704)</f>
        <v/>
      </c>
      <c r="M704" s="11" t="str">
        <f>IF('Prax Math 5733'!B704="","", IF(L704&lt;20, 20, IF(L704&gt;80, 80, L704)))</f>
        <v/>
      </c>
    </row>
    <row r="705" spans="1:13" x14ac:dyDescent="0.25">
      <c r="A705" s="11">
        <v>704</v>
      </c>
      <c r="B705" s="30"/>
      <c r="C705" s="25" t="str">
        <f t="shared" si="80"/>
        <v/>
      </c>
      <c r="D705" s="25" t="str">
        <f t="shared" si="84"/>
        <v/>
      </c>
      <c r="E705" s="11" t="str">
        <f>IF('Prax Math 5733'!B705="","",IF('Prax Math 5733'!D705&lt;'ACT M to SAT M'!$A$2,'ACT M to SAT M'!$B$2,IF('Prax Math 5733'!D705&gt;'ACT M to SAT M'!A$28,'ACT M to SAT M'!B$28,VLOOKUP(D705,'ACT M to SAT M'!A:B,2,FALSE))))</f>
        <v/>
      </c>
      <c r="F705" s="11" t="str">
        <f t="shared" si="81"/>
        <v/>
      </c>
      <c r="G705" s="11" t="str">
        <f t="shared" si="85"/>
        <v/>
      </c>
      <c r="H705" s="11" t="str">
        <f t="shared" si="82"/>
        <v/>
      </c>
      <c r="I705" s="11" t="str">
        <f t="shared" si="86"/>
        <v/>
      </c>
      <c r="J705" s="11" t="str">
        <f t="shared" si="83"/>
        <v/>
      </c>
      <c r="K705" s="11" t="str">
        <f t="shared" si="87"/>
        <v/>
      </c>
      <c r="L705" s="11" t="str">
        <f>IF('Prax Math 5733'!B705="","",'SAT M to CBEST M'!$A$2+'SAT M to CBEST M'!$B$2*E705)</f>
        <v/>
      </c>
      <c r="M705" s="11" t="str">
        <f>IF('Prax Math 5733'!B705="","", IF(L705&lt;20, 20, IF(L705&gt;80, 80, L705)))</f>
        <v/>
      </c>
    </row>
    <row r="706" spans="1:13" x14ac:dyDescent="0.25">
      <c r="A706" s="11">
        <v>705</v>
      </c>
      <c r="B706" s="30"/>
      <c r="C706" s="25" t="str">
        <f t="shared" ref="C706:C769" si="88">IF(B706="","", interceptPCM5733toACTM + slopePCM5733toACTM*B706)</f>
        <v/>
      </c>
      <c r="D706" s="25" t="str">
        <f t="shared" si="84"/>
        <v/>
      </c>
      <c r="E706" s="11" t="str">
        <f>IF('Prax Math 5733'!B706="","",IF('Prax Math 5733'!D706&lt;'ACT M to SAT M'!$A$2,'ACT M to SAT M'!$B$2,IF('Prax Math 5733'!D706&gt;'ACT M to SAT M'!A$28,'ACT M to SAT M'!B$28,VLOOKUP(D706,'ACT M to SAT M'!A:B,2,FALSE))))</f>
        <v/>
      </c>
      <c r="F706" s="11" t="str">
        <f t="shared" ref="F706:F769" si="89">IF(B706="","",IF(D706&gt;=17, upperinterceptACTMtoPAAM201+D706*upperslopeACTMtoPAAM201, lowerinterceptACTMtoPAAM201+D706*lowerslopeACTMtoPAAM201))</f>
        <v/>
      </c>
      <c r="G706" s="11" t="str">
        <f t="shared" si="85"/>
        <v/>
      </c>
      <c r="H706" s="11" t="str">
        <f t="shared" ref="H706:H769" si="90">IF(B706="","",interceptACTMtoPCM5732+slopeACTMtoPCM5732*D706)</f>
        <v/>
      </c>
      <c r="I706" s="11" t="str">
        <f t="shared" si="86"/>
        <v/>
      </c>
      <c r="J706" s="11" t="str">
        <f t="shared" ref="J706:J769" si="91">IF(B706="","",IF(D706&gt;=16, upperinterceptACTMtoPAAM211+D706*upperslopeACTMtoPAAM211, lowerinterceptACTMtoPAAM211+D706*lowerslopeACTMtoPAAM211))</f>
        <v/>
      </c>
      <c r="K706" s="11" t="str">
        <f t="shared" si="87"/>
        <v/>
      </c>
      <c r="L706" s="11" t="str">
        <f>IF('Prax Math 5733'!B706="","",'SAT M to CBEST M'!$A$2+'SAT M to CBEST M'!$B$2*E706)</f>
        <v/>
      </c>
      <c r="M706" s="11" t="str">
        <f>IF('Prax Math 5733'!B706="","", IF(L706&lt;20, 20, IF(L706&gt;80, 80, L706)))</f>
        <v/>
      </c>
    </row>
    <row r="707" spans="1:13" x14ac:dyDescent="0.25">
      <c r="A707" s="11">
        <v>706</v>
      </c>
      <c r="B707" s="30"/>
      <c r="C707" s="25" t="str">
        <f t="shared" si="88"/>
        <v/>
      </c>
      <c r="D707" s="25" t="str">
        <f t="shared" ref="D707:D770" si="92">IF(B707="","",IF(C707&lt;1,1,IF(C707&gt;36,36,ROUND(C707,0))))</f>
        <v/>
      </c>
      <c r="E707" s="11" t="str">
        <f>IF('Prax Math 5733'!B707="","",IF('Prax Math 5733'!D707&lt;'ACT M to SAT M'!$A$2,'ACT M to SAT M'!$B$2,IF('Prax Math 5733'!D707&gt;'ACT M to SAT M'!A$28,'ACT M to SAT M'!B$28,VLOOKUP(D707,'ACT M to SAT M'!A:B,2,FALSE))))</f>
        <v/>
      </c>
      <c r="F707" s="11" t="str">
        <f t="shared" si="89"/>
        <v/>
      </c>
      <c r="G707" s="11" t="str">
        <f t="shared" ref="G707:G770" si="93">IF(B707="","", IF(F707&lt;100, 100, IF(F707&gt;300, 300, F707)))</f>
        <v/>
      </c>
      <c r="H707" s="11" t="str">
        <f t="shared" si="90"/>
        <v/>
      </c>
      <c r="I707" s="11" t="str">
        <f t="shared" ref="I707:I770" si="94">IF(B707="","", IF(H707&lt;100, 100, IF(H707&gt;200, 200, H707)))</f>
        <v/>
      </c>
      <c r="J707" s="11" t="str">
        <f t="shared" si="91"/>
        <v/>
      </c>
      <c r="K707" s="11" t="str">
        <f t="shared" ref="K707:K770" si="95">IF(B707="","", IF(J707&lt;100, 100, IF(J707&gt;300, 300, J707)))</f>
        <v/>
      </c>
      <c r="L707" s="11" t="str">
        <f>IF('Prax Math 5733'!B707="","",'SAT M to CBEST M'!$A$2+'SAT M to CBEST M'!$B$2*E707)</f>
        <v/>
      </c>
      <c r="M707" s="11" t="str">
        <f>IF('Prax Math 5733'!B707="","", IF(L707&lt;20, 20, IF(L707&gt;80, 80, L707)))</f>
        <v/>
      </c>
    </row>
    <row r="708" spans="1:13" x14ac:dyDescent="0.25">
      <c r="A708" s="11">
        <v>707</v>
      </c>
      <c r="B708" s="30"/>
      <c r="C708" s="25" t="str">
        <f t="shared" si="88"/>
        <v/>
      </c>
      <c r="D708" s="25" t="str">
        <f t="shared" si="92"/>
        <v/>
      </c>
      <c r="E708" s="11" t="str">
        <f>IF('Prax Math 5733'!B708="","",IF('Prax Math 5733'!D708&lt;'ACT M to SAT M'!$A$2,'ACT M to SAT M'!$B$2,IF('Prax Math 5733'!D708&gt;'ACT M to SAT M'!A$28,'ACT M to SAT M'!B$28,VLOOKUP(D708,'ACT M to SAT M'!A:B,2,FALSE))))</f>
        <v/>
      </c>
      <c r="F708" s="11" t="str">
        <f t="shared" si="89"/>
        <v/>
      </c>
      <c r="G708" s="11" t="str">
        <f t="shared" si="93"/>
        <v/>
      </c>
      <c r="H708" s="11" t="str">
        <f t="shared" si="90"/>
        <v/>
      </c>
      <c r="I708" s="11" t="str">
        <f t="shared" si="94"/>
        <v/>
      </c>
      <c r="J708" s="11" t="str">
        <f t="shared" si="91"/>
        <v/>
      </c>
      <c r="K708" s="11" t="str">
        <f t="shared" si="95"/>
        <v/>
      </c>
      <c r="L708" s="11" t="str">
        <f>IF('Prax Math 5733'!B708="","",'SAT M to CBEST M'!$A$2+'SAT M to CBEST M'!$B$2*E708)</f>
        <v/>
      </c>
      <c r="M708" s="11" t="str">
        <f>IF('Prax Math 5733'!B708="","", IF(L708&lt;20, 20, IF(L708&gt;80, 80, L708)))</f>
        <v/>
      </c>
    </row>
    <row r="709" spans="1:13" x14ac:dyDescent="0.25">
      <c r="A709" s="11">
        <v>708</v>
      </c>
      <c r="B709" s="30"/>
      <c r="C709" s="25" t="str">
        <f t="shared" si="88"/>
        <v/>
      </c>
      <c r="D709" s="25" t="str">
        <f t="shared" si="92"/>
        <v/>
      </c>
      <c r="E709" s="11" t="str">
        <f>IF('Prax Math 5733'!B709="","",IF('Prax Math 5733'!D709&lt;'ACT M to SAT M'!$A$2,'ACT M to SAT M'!$B$2,IF('Prax Math 5733'!D709&gt;'ACT M to SAT M'!A$28,'ACT M to SAT M'!B$28,VLOOKUP(D709,'ACT M to SAT M'!A:B,2,FALSE))))</f>
        <v/>
      </c>
      <c r="F709" s="11" t="str">
        <f t="shared" si="89"/>
        <v/>
      </c>
      <c r="G709" s="11" t="str">
        <f t="shared" si="93"/>
        <v/>
      </c>
      <c r="H709" s="11" t="str">
        <f t="shared" si="90"/>
        <v/>
      </c>
      <c r="I709" s="11" t="str">
        <f t="shared" si="94"/>
        <v/>
      </c>
      <c r="J709" s="11" t="str">
        <f t="shared" si="91"/>
        <v/>
      </c>
      <c r="K709" s="11" t="str">
        <f t="shared" si="95"/>
        <v/>
      </c>
      <c r="L709" s="11" t="str">
        <f>IF('Prax Math 5733'!B709="","",'SAT M to CBEST M'!$A$2+'SAT M to CBEST M'!$B$2*E709)</f>
        <v/>
      </c>
      <c r="M709" s="11" t="str">
        <f>IF('Prax Math 5733'!B709="","", IF(L709&lt;20, 20, IF(L709&gt;80, 80, L709)))</f>
        <v/>
      </c>
    </row>
    <row r="710" spans="1:13" x14ac:dyDescent="0.25">
      <c r="A710" s="11">
        <v>709</v>
      </c>
      <c r="B710" s="30"/>
      <c r="C710" s="25" t="str">
        <f t="shared" si="88"/>
        <v/>
      </c>
      <c r="D710" s="25" t="str">
        <f t="shared" si="92"/>
        <v/>
      </c>
      <c r="E710" s="11" t="str">
        <f>IF('Prax Math 5733'!B710="","",IF('Prax Math 5733'!D710&lt;'ACT M to SAT M'!$A$2,'ACT M to SAT M'!$B$2,IF('Prax Math 5733'!D710&gt;'ACT M to SAT M'!A$28,'ACT M to SAT M'!B$28,VLOOKUP(D710,'ACT M to SAT M'!A:B,2,FALSE))))</f>
        <v/>
      </c>
      <c r="F710" s="11" t="str">
        <f t="shared" si="89"/>
        <v/>
      </c>
      <c r="G710" s="11" t="str">
        <f t="shared" si="93"/>
        <v/>
      </c>
      <c r="H710" s="11" t="str">
        <f t="shared" si="90"/>
        <v/>
      </c>
      <c r="I710" s="11" t="str">
        <f t="shared" si="94"/>
        <v/>
      </c>
      <c r="J710" s="11" t="str">
        <f t="shared" si="91"/>
        <v/>
      </c>
      <c r="K710" s="11" t="str">
        <f t="shared" si="95"/>
        <v/>
      </c>
      <c r="L710" s="11" t="str">
        <f>IF('Prax Math 5733'!B710="","",'SAT M to CBEST M'!$A$2+'SAT M to CBEST M'!$B$2*E710)</f>
        <v/>
      </c>
      <c r="M710" s="11" t="str">
        <f>IF('Prax Math 5733'!B710="","", IF(L710&lt;20, 20, IF(L710&gt;80, 80, L710)))</f>
        <v/>
      </c>
    </row>
    <row r="711" spans="1:13" x14ac:dyDescent="0.25">
      <c r="A711" s="11">
        <v>710</v>
      </c>
      <c r="B711" s="30"/>
      <c r="C711" s="25" t="str">
        <f t="shared" si="88"/>
        <v/>
      </c>
      <c r="D711" s="25" t="str">
        <f t="shared" si="92"/>
        <v/>
      </c>
      <c r="E711" s="11" t="str">
        <f>IF('Prax Math 5733'!B711="","",IF('Prax Math 5733'!D711&lt;'ACT M to SAT M'!$A$2,'ACT M to SAT M'!$B$2,IF('Prax Math 5733'!D711&gt;'ACT M to SAT M'!A$28,'ACT M to SAT M'!B$28,VLOOKUP(D711,'ACT M to SAT M'!A:B,2,FALSE))))</f>
        <v/>
      </c>
      <c r="F711" s="11" t="str">
        <f t="shared" si="89"/>
        <v/>
      </c>
      <c r="G711" s="11" t="str">
        <f t="shared" si="93"/>
        <v/>
      </c>
      <c r="H711" s="11" t="str">
        <f t="shared" si="90"/>
        <v/>
      </c>
      <c r="I711" s="11" t="str">
        <f t="shared" si="94"/>
        <v/>
      </c>
      <c r="J711" s="11" t="str">
        <f t="shared" si="91"/>
        <v/>
      </c>
      <c r="K711" s="11" t="str">
        <f t="shared" si="95"/>
        <v/>
      </c>
      <c r="L711" s="11" t="str">
        <f>IF('Prax Math 5733'!B711="","",'SAT M to CBEST M'!$A$2+'SAT M to CBEST M'!$B$2*E711)</f>
        <v/>
      </c>
      <c r="M711" s="11" t="str">
        <f>IF('Prax Math 5733'!B711="","", IF(L711&lt;20, 20, IF(L711&gt;80, 80, L711)))</f>
        <v/>
      </c>
    </row>
    <row r="712" spans="1:13" x14ac:dyDescent="0.25">
      <c r="A712" s="11">
        <v>711</v>
      </c>
      <c r="B712" s="30"/>
      <c r="C712" s="25" t="str">
        <f t="shared" si="88"/>
        <v/>
      </c>
      <c r="D712" s="25" t="str">
        <f t="shared" si="92"/>
        <v/>
      </c>
      <c r="E712" s="11" t="str">
        <f>IF('Prax Math 5733'!B712="","",IF('Prax Math 5733'!D712&lt;'ACT M to SAT M'!$A$2,'ACT M to SAT M'!$B$2,IF('Prax Math 5733'!D712&gt;'ACT M to SAT M'!A$28,'ACT M to SAT M'!B$28,VLOOKUP(D712,'ACT M to SAT M'!A:B,2,FALSE))))</f>
        <v/>
      </c>
      <c r="F712" s="11" t="str">
        <f t="shared" si="89"/>
        <v/>
      </c>
      <c r="G712" s="11" t="str">
        <f t="shared" si="93"/>
        <v/>
      </c>
      <c r="H712" s="11" t="str">
        <f t="shared" si="90"/>
        <v/>
      </c>
      <c r="I712" s="11" t="str">
        <f t="shared" si="94"/>
        <v/>
      </c>
      <c r="J712" s="11" t="str">
        <f t="shared" si="91"/>
        <v/>
      </c>
      <c r="K712" s="11" t="str">
        <f t="shared" si="95"/>
        <v/>
      </c>
      <c r="L712" s="11" t="str">
        <f>IF('Prax Math 5733'!B712="","",'SAT M to CBEST M'!$A$2+'SAT M to CBEST M'!$B$2*E712)</f>
        <v/>
      </c>
      <c r="M712" s="11" t="str">
        <f>IF('Prax Math 5733'!B712="","", IF(L712&lt;20, 20, IF(L712&gt;80, 80, L712)))</f>
        <v/>
      </c>
    </row>
    <row r="713" spans="1:13" x14ac:dyDescent="0.25">
      <c r="A713" s="11">
        <v>712</v>
      </c>
      <c r="B713" s="30"/>
      <c r="C713" s="25" t="str">
        <f t="shared" si="88"/>
        <v/>
      </c>
      <c r="D713" s="25" t="str">
        <f t="shared" si="92"/>
        <v/>
      </c>
      <c r="E713" s="11" t="str">
        <f>IF('Prax Math 5733'!B713="","",IF('Prax Math 5733'!D713&lt;'ACT M to SAT M'!$A$2,'ACT M to SAT M'!$B$2,IF('Prax Math 5733'!D713&gt;'ACT M to SAT M'!A$28,'ACT M to SAT M'!B$28,VLOOKUP(D713,'ACT M to SAT M'!A:B,2,FALSE))))</f>
        <v/>
      </c>
      <c r="F713" s="11" t="str">
        <f t="shared" si="89"/>
        <v/>
      </c>
      <c r="G713" s="11" t="str">
        <f t="shared" si="93"/>
        <v/>
      </c>
      <c r="H713" s="11" t="str">
        <f t="shared" si="90"/>
        <v/>
      </c>
      <c r="I713" s="11" t="str">
        <f t="shared" si="94"/>
        <v/>
      </c>
      <c r="J713" s="11" t="str">
        <f t="shared" si="91"/>
        <v/>
      </c>
      <c r="K713" s="11" t="str">
        <f t="shared" si="95"/>
        <v/>
      </c>
      <c r="L713" s="11" t="str">
        <f>IF('Prax Math 5733'!B713="","",'SAT M to CBEST M'!$A$2+'SAT M to CBEST M'!$B$2*E713)</f>
        <v/>
      </c>
      <c r="M713" s="11" t="str">
        <f>IF('Prax Math 5733'!B713="","", IF(L713&lt;20, 20, IF(L713&gt;80, 80, L713)))</f>
        <v/>
      </c>
    </row>
    <row r="714" spans="1:13" x14ac:dyDescent="0.25">
      <c r="A714" s="11">
        <v>713</v>
      </c>
      <c r="B714" s="30"/>
      <c r="C714" s="25" t="str">
        <f t="shared" si="88"/>
        <v/>
      </c>
      <c r="D714" s="25" t="str">
        <f t="shared" si="92"/>
        <v/>
      </c>
      <c r="E714" s="11" t="str">
        <f>IF('Prax Math 5733'!B714="","",IF('Prax Math 5733'!D714&lt;'ACT M to SAT M'!$A$2,'ACT M to SAT M'!$B$2,IF('Prax Math 5733'!D714&gt;'ACT M to SAT M'!A$28,'ACT M to SAT M'!B$28,VLOOKUP(D714,'ACT M to SAT M'!A:B,2,FALSE))))</f>
        <v/>
      </c>
      <c r="F714" s="11" t="str">
        <f t="shared" si="89"/>
        <v/>
      </c>
      <c r="G714" s="11" t="str">
        <f t="shared" si="93"/>
        <v/>
      </c>
      <c r="H714" s="11" t="str">
        <f t="shared" si="90"/>
        <v/>
      </c>
      <c r="I714" s="11" t="str">
        <f t="shared" si="94"/>
        <v/>
      </c>
      <c r="J714" s="11" t="str">
        <f t="shared" si="91"/>
        <v/>
      </c>
      <c r="K714" s="11" t="str">
        <f t="shared" si="95"/>
        <v/>
      </c>
      <c r="L714" s="11" t="str">
        <f>IF('Prax Math 5733'!B714="","",'SAT M to CBEST M'!$A$2+'SAT M to CBEST M'!$B$2*E714)</f>
        <v/>
      </c>
      <c r="M714" s="11" t="str">
        <f>IF('Prax Math 5733'!B714="","", IF(L714&lt;20, 20, IF(L714&gt;80, 80, L714)))</f>
        <v/>
      </c>
    </row>
    <row r="715" spans="1:13" x14ac:dyDescent="0.25">
      <c r="A715" s="11">
        <v>714</v>
      </c>
      <c r="B715" s="30"/>
      <c r="C715" s="25" t="str">
        <f t="shared" si="88"/>
        <v/>
      </c>
      <c r="D715" s="25" t="str">
        <f t="shared" si="92"/>
        <v/>
      </c>
      <c r="E715" s="11" t="str">
        <f>IF('Prax Math 5733'!B715="","",IF('Prax Math 5733'!D715&lt;'ACT M to SAT M'!$A$2,'ACT M to SAT M'!$B$2,IF('Prax Math 5733'!D715&gt;'ACT M to SAT M'!A$28,'ACT M to SAT M'!B$28,VLOOKUP(D715,'ACT M to SAT M'!A:B,2,FALSE))))</f>
        <v/>
      </c>
      <c r="F715" s="11" t="str">
        <f t="shared" si="89"/>
        <v/>
      </c>
      <c r="G715" s="11" t="str">
        <f t="shared" si="93"/>
        <v/>
      </c>
      <c r="H715" s="11" t="str">
        <f t="shared" si="90"/>
        <v/>
      </c>
      <c r="I715" s="11" t="str">
        <f t="shared" si="94"/>
        <v/>
      </c>
      <c r="J715" s="11" t="str">
        <f t="shared" si="91"/>
        <v/>
      </c>
      <c r="K715" s="11" t="str">
        <f t="shared" si="95"/>
        <v/>
      </c>
      <c r="L715" s="11" t="str">
        <f>IF('Prax Math 5733'!B715="","",'SAT M to CBEST M'!$A$2+'SAT M to CBEST M'!$B$2*E715)</f>
        <v/>
      </c>
      <c r="M715" s="11" t="str">
        <f>IF('Prax Math 5733'!B715="","", IF(L715&lt;20, 20, IF(L715&gt;80, 80, L715)))</f>
        <v/>
      </c>
    </row>
    <row r="716" spans="1:13" x14ac:dyDescent="0.25">
      <c r="A716" s="11">
        <v>715</v>
      </c>
      <c r="B716" s="30"/>
      <c r="C716" s="25" t="str">
        <f t="shared" si="88"/>
        <v/>
      </c>
      <c r="D716" s="25" t="str">
        <f t="shared" si="92"/>
        <v/>
      </c>
      <c r="E716" s="11" t="str">
        <f>IF('Prax Math 5733'!B716="","",IF('Prax Math 5733'!D716&lt;'ACT M to SAT M'!$A$2,'ACT M to SAT M'!$B$2,IF('Prax Math 5733'!D716&gt;'ACT M to SAT M'!A$28,'ACT M to SAT M'!B$28,VLOOKUP(D716,'ACT M to SAT M'!A:B,2,FALSE))))</f>
        <v/>
      </c>
      <c r="F716" s="11" t="str">
        <f t="shared" si="89"/>
        <v/>
      </c>
      <c r="G716" s="11" t="str">
        <f t="shared" si="93"/>
        <v/>
      </c>
      <c r="H716" s="11" t="str">
        <f t="shared" si="90"/>
        <v/>
      </c>
      <c r="I716" s="11" t="str">
        <f t="shared" si="94"/>
        <v/>
      </c>
      <c r="J716" s="11" t="str">
        <f t="shared" si="91"/>
        <v/>
      </c>
      <c r="K716" s="11" t="str">
        <f t="shared" si="95"/>
        <v/>
      </c>
      <c r="L716" s="11" t="str">
        <f>IF('Prax Math 5733'!B716="","",'SAT M to CBEST M'!$A$2+'SAT M to CBEST M'!$B$2*E716)</f>
        <v/>
      </c>
      <c r="M716" s="11" t="str">
        <f>IF('Prax Math 5733'!B716="","", IF(L716&lt;20, 20, IF(L716&gt;80, 80, L716)))</f>
        <v/>
      </c>
    </row>
    <row r="717" spans="1:13" x14ac:dyDescent="0.25">
      <c r="A717" s="11">
        <v>716</v>
      </c>
      <c r="B717" s="30"/>
      <c r="C717" s="25" t="str">
        <f t="shared" si="88"/>
        <v/>
      </c>
      <c r="D717" s="25" t="str">
        <f t="shared" si="92"/>
        <v/>
      </c>
      <c r="E717" s="11" t="str">
        <f>IF('Prax Math 5733'!B717="","",IF('Prax Math 5733'!D717&lt;'ACT M to SAT M'!$A$2,'ACT M to SAT M'!$B$2,IF('Prax Math 5733'!D717&gt;'ACT M to SAT M'!A$28,'ACT M to SAT M'!B$28,VLOOKUP(D717,'ACT M to SAT M'!A:B,2,FALSE))))</f>
        <v/>
      </c>
      <c r="F717" s="11" t="str">
        <f t="shared" si="89"/>
        <v/>
      </c>
      <c r="G717" s="11" t="str">
        <f t="shared" si="93"/>
        <v/>
      </c>
      <c r="H717" s="11" t="str">
        <f t="shared" si="90"/>
        <v/>
      </c>
      <c r="I717" s="11" t="str">
        <f t="shared" si="94"/>
        <v/>
      </c>
      <c r="J717" s="11" t="str">
        <f t="shared" si="91"/>
        <v/>
      </c>
      <c r="K717" s="11" t="str">
        <f t="shared" si="95"/>
        <v/>
      </c>
      <c r="L717" s="11" t="str">
        <f>IF('Prax Math 5733'!B717="","",'SAT M to CBEST M'!$A$2+'SAT M to CBEST M'!$B$2*E717)</f>
        <v/>
      </c>
      <c r="M717" s="11" t="str">
        <f>IF('Prax Math 5733'!B717="","", IF(L717&lt;20, 20, IF(L717&gt;80, 80, L717)))</f>
        <v/>
      </c>
    </row>
    <row r="718" spans="1:13" x14ac:dyDescent="0.25">
      <c r="A718" s="11">
        <v>717</v>
      </c>
      <c r="B718" s="30"/>
      <c r="C718" s="25" t="str">
        <f t="shared" si="88"/>
        <v/>
      </c>
      <c r="D718" s="25" t="str">
        <f t="shared" si="92"/>
        <v/>
      </c>
      <c r="E718" s="11" t="str">
        <f>IF('Prax Math 5733'!B718="","",IF('Prax Math 5733'!D718&lt;'ACT M to SAT M'!$A$2,'ACT M to SAT M'!$B$2,IF('Prax Math 5733'!D718&gt;'ACT M to SAT M'!A$28,'ACT M to SAT M'!B$28,VLOOKUP(D718,'ACT M to SAT M'!A:B,2,FALSE))))</f>
        <v/>
      </c>
      <c r="F718" s="11" t="str">
        <f t="shared" si="89"/>
        <v/>
      </c>
      <c r="G718" s="11" t="str">
        <f t="shared" si="93"/>
        <v/>
      </c>
      <c r="H718" s="11" t="str">
        <f t="shared" si="90"/>
        <v/>
      </c>
      <c r="I718" s="11" t="str">
        <f t="shared" si="94"/>
        <v/>
      </c>
      <c r="J718" s="11" t="str">
        <f t="shared" si="91"/>
        <v/>
      </c>
      <c r="K718" s="11" t="str">
        <f t="shared" si="95"/>
        <v/>
      </c>
      <c r="L718" s="11" t="str">
        <f>IF('Prax Math 5733'!B718="","",'SAT M to CBEST M'!$A$2+'SAT M to CBEST M'!$B$2*E718)</f>
        <v/>
      </c>
      <c r="M718" s="11" t="str">
        <f>IF('Prax Math 5733'!B718="","", IF(L718&lt;20, 20, IF(L718&gt;80, 80, L718)))</f>
        <v/>
      </c>
    </row>
    <row r="719" spans="1:13" x14ac:dyDescent="0.25">
      <c r="A719" s="11">
        <v>718</v>
      </c>
      <c r="B719" s="30"/>
      <c r="C719" s="25" t="str">
        <f t="shared" si="88"/>
        <v/>
      </c>
      <c r="D719" s="25" t="str">
        <f t="shared" si="92"/>
        <v/>
      </c>
      <c r="E719" s="11" t="str">
        <f>IF('Prax Math 5733'!B719="","",IF('Prax Math 5733'!D719&lt;'ACT M to SAT M'!$A$2,'ACT M to SAT M'!$B$2,IF('Prax Math 5733'!D719&gt;'ACT M to SAT M'!A$28,'ACT M to SAT M'!B$28,VLOOKUP(D719,'ACT M to SAT M'!A:B,2,FALSE))))</f>
        <v/>
      </c>
      <c r="F719" s="11" t="str">
        <f t="shared" si="89"/>
        <v/>
      </c>
      <c r="G719" s="11" t="str">
        <f t="shared" si="93"/>
        <v/>
      </c>
      <c r="H719" s="11" t="str">
        <f t="shared" si="90"/>
        <v/>
      </c>
      <c r="I719" s="11" t="str">
        <f t="shared" si="94"/>
        <v/>
      </c>
      <c r="J719" s="11" t="str">
        <f t="shared" si="91"/>
        <v/>
      </c>
      <c r="K719" s="11" t="str">
        <f t="shared" si="95"/>
        <v/>
      </c>
      <c r="L719" s="11" t="str">
        <f>IF('Prax Math 5733'!B719="","",'SAT M to CBEST M'!$A$2+'SAT M to CBEST M'!$B$2*E719)</f>
        <v/>
      </c>
      <c r="M719" s="11" t="str">
        <f>IF('Prax Math 5733'!B719="","", IF(L719&lt;20, 20, IF(L719&gt;80, 80, L719)))</f>
        <v/>
      </c>
    </row>
    <row r="720" spans="1:13" x14ac:dyDescent="0.25">
      <c r="A720" s="11">
        <v>719</v>
      </c>
      <c r="B720" s="30"/>
      <c r="C720" s="25" t="str">
        <f t="shared" si="88"/>
        <v/>
      </c>
      <c r="D720" s="25" t="str">
        <f t="shared" si="92"/>
        <v/>
      </c>
      <c r="E720" s="11" t="str">
        <f>IF('Prax Math 5733'!B720="","",IF('Prax Math 5733'!D720&lt;'ACT M to SAT M'!$A$2,'ACT M to SAT M'!$B$2,IF('Prax Math 5733'!D720&gt;'ACT M to SAT M'!A$28,'ACT M to SAT M'!B$28,VLOOKUP(D720,'ACT M to SAT M'!A:B,2,FALSE))))</f>
        <v/>
      </c>
      <c r="F720" s="11" t="str">
        <f t="shared" si="89"/>
        <v/>
      </c>
      <c r="G720" s="11" t="str">
        <f t="shared" si="93"/>
        <v/>
      </c>
      <c r="H720" s="11" t="str">
        <f t="shared" si="90"/>
        <v/>
      </c>
      <c r="I720" s="11" t="str">
        <f t="shared" si="94"/>
        <v/>
      </c>
      <c r="J720" s="11" t="str">
        <f t="shared" si="91"/>
        <v/>
      </c>
      <c r="K720" s="11" t="str">
        <f t="shared" si="95"/>
        <v/>
      </c>
      <c r="L720" s="11" t="str">
        <f>IF('Prax Math 5733'!B720="","",'SAT M to CBEST M'!$A$2+'SAT M to CBEST M'!$B$2*E720)</f>
        <v/>
      </c>
      <c r="M720" s="11" t="str">
        <f>IF('Prax Math 5733'!B720="","", IF(L720&lt;20, 20, IF(L720&gt;80, 80, L720)))</f>
        <v/>
      </c>
    </row>
    <row r="721" spans="1:13" x14ac:dyDescent="0.25">
      <c r="A721" s="11">
        <v>720</v>
      </c>
      <c r="B721" s="30"/>
      <c r="C721" s="25" t="str">
        <f t="shared" si="88"/>
        <v/>
      </c>
      <c r="D721" s="25" t="str">
        <f t="shared" si="92"/>
        <v/>
      </c>
      <c r="E721" s="11" t="str">
        <f>IF('Prax Math 5733'!B721="","",IF('Prax Math 5733'!D721&lt;'ACT M to SAT M'!$A$2,'ACT M to SAT M'!$B$2,IF('Prax Math 5733'!D721&gt;'ACT M to SAT M'!A$28,'ACT M to SAT M'!B$28,VLOOKUP(D721,'ACT M to SAT M'!A:B,2,FALSE))))</f>
        <v/>
      </c>
      <c r="F721" s="11" t="str">
        <f t="shared" si="89"/>
        <v/>
      </c>
      <c r="G721" s="11" t="str">
        <f t="shared" si="93"/>
        <v/>
      </c>
      <c r="H721" s="11" t="str">
        <f t="shared" si="90"/>
        <v/>
      </c>
      <c r="I721" s="11" t="str">
        <f t="shared" si="94"/>
        <v/>
      </c>
      <c r="J721" s="11" t="str">
        <f t="shared" si="91"/>
        <v/>
      </c>
      <c r="K721" s="11" t="str">
        <f t="shared" si="95"/>
        <v/>
      </c>
      <c r="L721" s="11" t="str">
        <f>IF('Prax Math 5733'!B721="","",'SAT M to CBEST M'!$A$2+'SAT M to CBEST M'!$B$2*E721)</f>
        <v/>
      </c>
      <c r="M721" s="11" t="str">
        <f>IF('Prax Math 5733'!B721="","", IF(L721&lt;20, 20, IF(L721&gt;80, 80, L721)))</f>
        <v/>
      </c>
    </row>
    <row r="722" spans="1:13" x14ac:dyDescent="0.25">
      <c r="A722" s="11">
        <v>721</v>
      </c>
      <c r="B722" s="30"/>
      <c r="C722" s="25" t="str">
        <f t="shared" si="88"/>
        <v/>
      </c>
      <c r="D722" s="25" t="str">
        <f t="shared" si="92"/>
        <v/>
      </c>
      <c r="E722" s="11" t="str">
        <f>IF('Prax Math 5733'!B722="","",IF('Prax Math 5733'!D722&lt;'ACT M to SAT M'!$A$2,'ACT M to SAT M'!$B$2,IF('Prax Math 5733'!D722&gt;'ACT M to SAT M'!A$28,'ACT M to SAT M'!B$28,VLOOKUP(D722,'ACT M to SAT M'!A:B,2,FALSE))))</f>
        <v/>
      </c>
      <c r="F722" s="11" t="str">
        <f t="shared" si="89"/>
        <v/>
      </c>
      <c r="G722" s="11" t="str">
        <f t="shared" si="93"/>
        <v/>
      </c>
      <c r="H722" s="11" t="str">
        <f t="shared" si="90"/>
        <v/>
      </c>
      <c r="I722" s="11" t="str">
        <f t="shared" si="94"/>
        <v/>
      </c>
      <c r="J722" s="11" t="str">
        <f t="shared" si="91"/>
        <v/>
      </c>
      <c r="K722" s="11" t="str">
        <f t="shared" si="95"/>
        <v/>
      </c>
      <c r="L722" s="11" t="str">
        <f>IF('Prax Math 5733'!B722="","",'SAT M to CBEST M'!$A$2+'SAT M to CBEST M'!$B$2*E722)</f>
        <v/>
      </c>
      <c r="M722" s="11" t="str">
        <f>IF('Prax Math 5733'!B722="","", IF(L722&lt;20, 20, IF(L722&gt;80, 80, L722)))</f>
        <v/>
      </c>
    </row>
    <row r="723" spans="1:13" x14ac:dyDescent="0.25">
      <c r="A723" s="11">
        <v>722</v>
      </c>
      <c r="B723" s="30"/>
      <c r="C723" s="25" t="str">
        <f t="shared" si="88"/>
        <v/>
      </c>
      <c r="D723" s="25" t="str">
        <f t="shared" si="92"/>
        <v/>
      </c>
      <c r="E723" s="11" t="str">
        <f>IF('Prax Math 5733'!B723="","",IF('Prax Math 5733'!D723&lt;'ACT M to SAT M'!$A$2,'ACT M to SAT M'!$B$2,IF('Prax Math 5733'!D723&gt;'ACT M to SAT M'!A$28,'ACT M to SAT M'!B$28,VLOOKUP(D723,'ACT M to SAT M'!A:B,2,FALSE))))</f>
        <v/>
      </c>
      <c r="F723" s="11" t="str">
        <f t="shared" si="89"/>
        <v/>
      </c>
      <c r="G723" s="11" t="str">
        <f t="shared" si="93"/>
        <v/>
      </c>
      <c r="H723" s="11" t="str">
        <f t="shared" si="90"/>
        <v/>
      </c>
      <c r="I723" s="11" t="str">
        <f t="shared" si="94"/>
        <v/>
      </c>
      <c r="J723" s="11" t="str">
        <f t="shared" si="91"/>
        <v/>
      </c>
      <c r="K723" s="11" t="str">
        <f t="shared" si="95"/>
        <v/>
      </c>
      <c r="L723" s="11" t="str">
        <f>IF('Prax Math 5733'!B723="","",'SAT M to CBEST M'!$A$2+'SAT M to CBEST M'!$B$2*E723)</f>
        <v/>
      </c>
      <c r="M723" s="11" t="str">
        <f>IF('Prax Math 5733'!B723="","", IF(L723&lt;20, 20, IF(L723&gt;80, 80, L723)))</f>
        <v/>
      </c>
    </row>
    <row r="724" spans="1:13" x14ac:dyDescent="0.25">
      <c r="A724" s="11">
        <v>723</v>
      </c>
      <c r="B724" s="30"/>
      <c r="C724" s="25" t="str">
        <f t="shared" si="88"/>
        <v/>
      </c>
      <c r="D724" s="25" t="str">
        <f t="shared" si="92"/>
        <v/>
      </c>
      <c r="E724" s="11" t="str">
        <f>IF('Prax Math 5733'!B724="","",IF('Prax Math 5733'!D724&lt;'ACT M to SAT M'!$A$2,'ACT M to SAT M'!$B$2,IF('Prax Math 5733'!D724&gt;'ACT M to SAT M'!A$28,'ACT M to SAT M'!B$28,VLOOKUP(D724,'ACT M to SAT M'!A:B,2,FALSE))))</f>
        <v/>
      </c>
      <c r="F724" s="11" t="str">
        <f t="shared" si="89"/>
        <v/>
      </c>
      <c r="G724" s="11" t="str">
        <f t="shared" si="93"/>
        <v/>
      </c>
      <c r="H724" s="11" t="str">
        <f t="shared" si="90"/>
        <v/>
      </c>
      <c r="I724" s="11" t="str">
        <f t="shared" si="94"/>
        <v/>
      </c>
      <c r="J724" s="11" t="str">
        <f t="shared" si="91"/>
        <v/>
      </c>
      <c r="K724" s="11" t="str">
        <f t="shared" si="95"/>
        <v/>
      </c>
      <c r="L724" s="11" t="str">
        <f>IF('Prax Math 5733'!B724="","",'SAT M to CBEST M'!$A$2+'SAT M to CBEST M'!$B$2*E724)</f>
        <v/>
      </c>
      <c r="M724" s="11" t="str">
        <f>IF('Prax Math 5733'!B724="","", IF(L724&lt;20, 20, IF(L724&gt;80, 80, L724)))</f>
        <v/>
      </c>
    </row>
    <row r="725" spans="1:13" x14ac:dyDescent="0.25">
      <c r="A725" s="11">
        <v>724</v>
      </c>
      <c r="B725" s="30"/>
      <c r="C725" s="25" t="str">
        <f t="shared" si="88"/>
        <v/>
      </c>
      <c r="D725" s="25" t="str">
        <f t="shared" si="92"/>
        <v/>
      </c>
      <c r="E725" s="11" t="str">
        <f>IF('Prax Math 5733'!B725="","",IF('Prax Math 5733'!D725&lt;'ACT M to SAT M'!$A$2,'ACT M to SAT M'!$B$2,IF('Prax Math 5733'!D725&gt;'ACT M to SAT M'!A$28,'ACT M to SAT M'!B$28,VLOOKUP(D725,'ACT M to SAT M'!A:B,2,FALSE))))</f>
        <v/>
      </c>
      <c r="F725" s="11" t="str">
        <f t="shared" si="89"/>
        <v/>
      </c>
      <c r="G725" s="11" t="str">
        <f t="shared" si="93"/>
        <v/>
      </c>
      <c r="H725" s="11" t="str">
        <f t="shared" si="90"/>
        <v/>
      </c>
      <c r="I725" s="11" t="str">
        <f t="shared" si="94"/>
        <v/>
      </c>
      <c r="J725" s="11" t="str">
        <f t="shared" si="91"/>
        <v/>
      </c>
      <c r="K725" s="11" t="str">
        <f t="shared" si="95"/>
        <v/>
      </c>
      <c r="L725" s="11" t="str">
        <f>IF('Prax Math 5733'!B725="","",'SAT M to CBEST M'!$A$2+'SAT M to CBEST M'!$B$2*E725)</f>
        <v/>
      </c>
      <c r="M725" s="11" t="str">
        <f>IF('Prax Math 5733'!B725="","", IF(L725&lt;20, 20, IF(L725&gt;80, 80, L725)))</f>
        <v/>
      </c>
    </row>
    <row r="726" spans="1:13" x14ac:dyDescent="0.25">
      <c r="A726" s="11">
        <v>725</v>
      </c>
      <c r="B726" s="30"/>
      <c r="C726" s="25" t="str">
        <f t="shared" si="88"/>
        <v/>
      </c>
      <c r="D726" s="25" t="str">
        <f t="shared" si="92"/>
        <v/>
      </c>
      <c r="E726" s="11" t="str">
        <f>IF('Prax Math 5733'!B726="","",IF('Prax Math 5733'!D726&lt;'ACT M to SAT M'!$A$2,'ACT M to SAT M'!$B$2,IF('Prax Math 5733'!D726&gt;'ACT M to SAT M'!A$28,'ACT M to SAT M'!B$28,VLOOKUP(D726,'ACT M to SAT M'!A:B,2,FALSE))))</f>
        <v/>
      </c>
      <c r="F726" s="11" t="str">
        <f t="shared" si="89"/>
        <v/>
      </c>
      <c r="G726" s="11" t="str">
        <f t="shared" si="93"/>
        <v/>
      </c>
      <c r="H726" s="11" t="str">
        <f t="shared" si="90"/>
        <v/>
      </c>
      <c r="I726" s="11" t="str">
        <f t="shared" si="94"/>
        <v/>
      </c>
      <c r="J726" s="11" t="str">
        <f t="shared" si="91"/>
        <v/>
      </c>
      <c r="K726" s="11" t="str">
        <f t="shared" si="95"/>
        <v/>
      </c>
      <c r="L726" s="11" t="str">
        <f>IF('Prax Math 5733'!B726="","",'SAT M to CBEST M'!$A$2+'SAT M to CBEST M'!$B$2*E726)</f>
        <v/>
      </c>
      <c r="M726" s="11" t="str">
        <f>IF('Prax Math 5733'!B726="","", IF(L726&lt;20, 20, IF(L726&gt;80, 80, L726)))</f>
        <v/>
      </c>
    </row>
    <row r="727" spans="1:13" x14ac:dyDescent="0.25">
      <c r="A727" s="11">
        <v>726</v>
      </c>
      <c r="B727" s="30"/>
      <c r="C727" s="25" t="str">
        <f t="shared" si="88"/>
        <v/>
      </c>
      <c r="D727" s="25" t="str">
        <f t="shared" si="92"/>
        <v/>
      </c>
      <c r="E727" s="11" t="str">
        <f>IF('Prax Math 5733'!B727="","",IF('Prax Math 5733'!D727&lt;'ACT M to SAT M'!$A$2,'ACT M to SAT M'!$B$2,IF('Prax Math 5733'!D727&gt;'ACT M to SAT M'!A$28,'ACT M to SAT M'!B$28,VLOOKUP(D727,'ACT M to SAT M'!A:B,2,FALSE))))</f>
        <v/>
      </c>
      <c r="F727" s="11" t="str">
        <f t="shared" si="89"/>
        <v/>
      </c>
      <c r="G727" s="11" t="str">
        <f t="shared" si="93"/>
        <v/>
      </c>
      <c r="H727" s="11" t="str">
        <f t="shared" si="90"/>
        <v/>
      </c>
      <c r="I727" s="11" t="str">
        <f t="shared" si="94"/>
        <v/>
      </c>
      <c r="J727" s="11" t="str">
        <f t="shared" si="91"/>
        <v/>
      </c>
      <c r="K727" s="11" t="str">
        <f t="shared" si="95"/>
        <v/>
      </c>
      <c r="L727" s="11" t="str">
        <f>IF('Prax Math 5733'!B727="","",'SAT M to CBEST M'!$A$2+'SAT M to CBEST M'!$B$2*E727)</f>
        <v/>
      </c>
      <c r="M727" s="11" t="str">
        <f>IF('Prax Math 5733'!B727="","", IF(L727&lt;20, 20, IF(L727&gt;80, 80, L727)))</f>
        <v/>
      </c>
    </row>
    <row r="728" spans="1:13" x14ac:dyDescent="0.25">
      <c r="A728" s="11">
        <v>727</v>
      </c>
      <c r="B728" s="30"/>
      <c r="C728" s="25" t="str">
        <f t="shared" si="88"/>
        <v/>
      </c>
      <c r="D728" s="25" t="str">
        <f t="shared" si="92"/>
        <v/>
      </c>
      <c r="E728" s="11" t="str">
        <f>IF('Prax Math 5733'!B728="","",IF('Prax Math 5733'!D728&lt;'ACT M to SAT M'!$A$2,'ACT M to SAT M'!$B$2,IF('Prax Math 5733'!D728&gt;'ACT M to SAT M'!A$28,'ACT M to SAT M'!B$28,VLOOKUP(D728,'ACT M to SAT M'!A:B,2,FALSE))))</f>
        <v/>
      </c>
      <c r="F728" s="11" t="str">
        <f t="shared" si="89"/>
        <v/>
      </c>
      <c r="G728" s="11" t="str">
        <f t="shared" si="93"/>
        <v/>
      </c>
      <c r="H728" s="11" t="str">
        <f t="shared" si="90"/>
        <v/>
      </c>
      <c r="I728" s="11" t="str">
        <f t="shared" si="94"/>
        <v/>
      </c>
      <c r="J728" s="11" t="str">
        <f t="shared" si="91"/>
        <v/>
      </c>
      <c r="K728" s="11" t="str">
        <f t="shared" si="95"/>
        <v/>
      </c>
      <c r="L728" s="11" t="str">
        <f>IF('Prax Math 5733'!B728="","",'SAT M to CBEST M'!$A$2+'SAT M to CBEST M'!$B$2*E728)</f>
        <v/>
      </c>
      <c r="M728" s="11" t="str">
        <f>IF('Prax Math 5733'!B728="","", IF(L728&lt;20, 20, IF(L728&gt;80, 80, L728)))</f>
        <v/>
      </c>
    </row>
    <row r="729" spans="1:13" x14ac:dyDescent="0.25">
      <c r="A729" s="11">
        <v>728</v>
      </c>
      <c r="B729" s="30"/>
      <c r="C729" s="25" t="str">
        <f t="shared" si="88"/>
        <v/>
      </c>
      <c r="D729" s="25" t="str">
        <f t="shared" si="92"/>
        <v/>
      </c>
      <c r="E729" s="11" t="str">
        <f>IF('Prax Math 5733'!B729="","",IF('Prax Math 5733'!D729&lt;'ACT M to SAT M'!$A$2,'ACT M to SAT M'!$B$2,IF('Prax Math 5733'!D729&gt;'ACT M to SAT M'!A$28,'ACT M to SAT M'!B$28,VLOOKUP(D729,'ACT M to SAT M'!A:B,2,FALSE))))</f>
        <v/>
      </c>
      <c r="F729" s="11" t="str">
        <f t="shared" si="89"/>
        <v/>
      </c>
      <c r="G729" s="11" t="str">
        <f t="shared" si="93"/>
        <v/>
      </c>
      <c r="H729" s="11" t="str">
        <f t="shared" si="90"/>
        <v/>
      </c>
      <c r="I729" s="11" t="str">
        <f t="shared" si="94"/>
        <v/>
      </c>
      <c r="J729" s="11" t="str">
        <f t="shared" si="91"/>
        <v/>
      </c>
      <c r="K729" s="11" t="str">
        <f t="shared" si="95"/>
        <v/>
      </c>
      <c r="L729" s="11" t="str">
        <f>IF('Prax Math 5733'!B729="","",'SAT M to CBEST M'!$A$2+'SAT M to CBEST M'!$B$2*E729)</f>
        <v/>
      </c>
      <c r="M729" s="11" t="str">
        <f>IF('Prax Math 5733'!B729="","", IF(L729&lt;20, 20, IF(L729&gt;80, 80, L729)))</f>
        <v/>
      </c>
    </row>
    <row r="730" spans="1:13" x14ac:dyDescent="0.25">
      <c r="A730" s="11">
        <v>729</v>
      </c>
      <c r="B730" s="30"/>
      <c r="C730" s="25" t="str">
        <f t="shared" si="88"/>
        <v/>
      </c>
      <c r="D730" s="25" t="str">
        <f t="shared" si="92"/>
        <v/>
      </c>
      <c r="E730" s="11" t="str">
        <f>IF('Prax Math 5733'!B730="","",IF('Prax Math 5733'!D730&lt;'ACT M to SAT M'!$A$2,'ACT M to SAT M'!$B$2,IF('Prax Math 5733'!D730&gt;'ACT M to SAT M'!A$28,'ACT M to SAT M'!B$28,VLOOKUP(D730,'ACT M to SAT M'!A:B,2,FALSE))))</f>
        <v/>
      </c>
      <c r="F730" s="11" t="str">
        <f t="shared" si="89"/>
        <v/>
      </c>
      <c r="G730" s="11" t="str">
        <f t="shared" si="93"/>
        <v/>
      </c>
      <c r="H730" s="11" t="str">
        <f t="shared" si="90"/>
        <v/>
      </c>
      <c r="I730" s="11" t="str">
        <f t="shared" si="94"/>
        <v/>
      </c>
      <c r="J730" s="11" t="str">
        <f t="shared" si="91"/>
        <v/>
      </c>
      <c r="K730" s="11" t="str">
        <f t="shared" si="95"/>
        <v/>
      </c>
      <c r="L730" s="11" t="str">
        <f>IF('Prax Math 5733'!B730="","",'SAT M to CBEST M'!$A$2+'SAT M to CBEST M'!$B$2*E730)</f>
        <v/>
      </c>
      <c r="M730" s="11" t="str">
        <f>IF('Prax Math 5733'!B730="","", IF(L730&lt;20, 20, IF(L730&gt;80, 80, L730)))</f>
        <v/>
      </c>
    </row>
    <row r="731" spans="1:13" x14ac:dyDescent="0.25">
      <c r="A731" s="11">
        <v>730</v>
      </c>
      <c r="B731" s="30"/>
      <c r="C731" s="25" t="str">
        <f t="shared" si="88"/>
        <v/>
      </c>
      <c r="D731" s="25" t="str">
        <f t="shared" si="92"/>
        <v/>
      </c>
      <c r="E731" s="11" t="str">
        <f>IF('Prax Math 5733'!B731="","",IF('Prax Math 5733'!D731&lt;'ACT M to SAT M'!$A$2,'ACT M to SAT M'!$B$2,IF('Prax Math 5733'!D731&gt;'ACT M to SAT M'!A$28,'ACT M to SAT M'!B$28,VLOOKUP(D731,'ACT M to SAT M'!A:B,2,FALSE))))</f>
        <v/>
      </c>
      <c r="F731" s="11" t="str">
        <f t="shared" si="89"/>
        <v/>
      </c>
      <c r="G731" s="11" t="str">
        <f t="shared" si="93"/>
        <v/>
      </c>
      <c r="H731" s="11" t="str">
        <f t="shared" si="90"/>
        <v/>
      </c>
      <c r="I731" s="11" t="str">
        <f t="shared" si="94"/>
        <v/>
      </c>
      <c r="J731" s="11" t="str">
        <f t="shared" si="91"/>
        <v/>
      </c>
      <c r="K731" s="11" t="str">
        <f t="shared" si="95"/>
        <v/>
      </c>
      <c r="L731" s="11" t="str">
        <f>IF('Prax Math 5733'!B731="","",'SAT M to CBEST M'!$A$2+'SAT M to CBEST M'!$B$2*E731)</f>
        <v/>
      </c>
      <c r="M731" s="11" t="str">
        <f>IF('Prax Math 5733'!B731="","", IF(L731&lt;20, 20, IF(L731&gt;80, 80, L731)))</f>
        <v/>
      </c>
    </row>
    <row r="732" spans="1:13" x14ac:dyDescent="0.25">
      <c r="A732" s="11">
        <v>731</v>
      </c>
      <c r="B732" s="30"/>
      <c r="C732" s="25" t="str">
        <f t="shared" si="88"/>
        <v/>
      </c>
      <c r="D732" s="25" t="str">
        <f t="shared" si="92"/>
        <v/>
      </c>
      <c r="E732" s="11" t="str">
        <f>IF('Prax Math 5733'!B732="","",IF('Prax Math 5733'!D732&lt;'ACT M to SAT M'!$A$2,'ACT M to SAT M'!$B$2,IF('Prax Math 5733'!D732&gt;'ACT M to SAT M'!A$28,'ACT M to SAT M'!B$28,VLOOKUP(D732,'ACT M to SAT M'!A:B,2,FALSE))))</f>
        <v/>
      </c>
      <c r="F732" s="11" t="str">
        <f t="shared" si="89"/>
        <v/>
      </c>
      <c r="G732" s="11" t="str">
        <f t="shared" si="93"/>
        <v/>
      </c>
      <c r="H732" s="11" t="str">
        <f t="shared" si="90"/>
        <v/>
      </c>
      <c r="I732" s="11" t="str">
        <f t="shared" si="94"/>
        <v/>
      </c>
      <c r="J732" s="11" t="str">
        <f t="shared" si="91"/>
        <v/>
      </c>
      <c r="K732" s="11" t="str">
        <f t="shared" si="95"/>
        <v/>
      </c>
      <c r="L732" s="11" t="str">
        <f>IF('Prax Math 5733'!B732="","",'SAT M to CBEST M'!$A$2+'SAT M to CBEST M'!$B$2*E732)</f>
        <v/>
      </c>
      <c r="M732" s="11" t="str">
        <f>IF('Prax Math 5733'!B732="","", IF(L732&lt;20, 20, IF(L732&gt;80, 80, L732)))</f>
        <v/>
      </c>
    </row>
    <row r="733" spans="1:13" x14ac:dyDescent="0.25">
      <c r="A733" s="11">
        <v>732</v>
      </c>
      <c r="B733" s="30"/>
      <c r="C733" s="25" t="str">
        <f t="shared" si="88"/>
        <v/>
      </c>
      <c r="D733" s="25" t="str">
        <f t="shared" si="92"/>
        <v/>
      </c>
      <c r="E733" s="11" t="str">
        <f>IF('Prax Math 5733'!B733="","",IF('Prax Math 5733'!D733&lt;'ACT M to SAT M'!$A$2,'ACT M to SAT M'!$B$2,IF('Prax Math 5733'!D733&gt;'ACT M to SAT M'!A$28,'ACT M to SAT M'!B$28,VLOOKUP(D733,'ACT M to SAT M'!A:B,2,FALSE))))</f>
        <v/>
      </c>
      <c r="F733" s="11" t="str">
        <f t="shared" si="89"/>
        <v/>
      </c>
      <c r="G733" s="11" t="str">
        <f t="shared" si="93"/>
        <v/>
      </c>
      <c r="H733" s="11" t="str">
        <f t="shared" si="90"/>
        <v/>
      </c>
      <c r="I733" s="11" t="str">
        <f t="shared" si="94"/>
        <v/>
      </c>
      <c r="J733" s="11" t="str">
        <f t="shared" si="91"/>
        <v/>
      </c>
      <c r="K733" s="11" t="str">
        <f t="shared" si="95"/>
        <v/>
      </c>
      <c r="L733" s="11" t="str">
        <f>IF('Prax Math 5733'!B733="","",'SAT M to CBEST M'!$A$2+'SAT M to CBEST M'!$B$2*E733)</f>
        <v/>
      </c>
      <c r="M733" s="11" t="str">
        <f>IF('Prax Math 5733'!B733="","", IF(L733&lt;20, 20, IF(L733&gt;80, 80, L733)))</f>
        <v/>
      </c>
    </row>
    <row r="734" spans="1:13" x14ac:dyDescent="0.25">
      <c r="A734" s="11">
        <v>733</v>
      </c>
      <c r="B734" s="30"/>
      <c r="C734" s="25" t="str">
        <f t="shared" si="88"/>
        <v/>
      </c>
      <c r="D734" s="25" t="str">
        <f t="shared" si="92"/>
        <v/>
      </c>
      <c r="E734" s="11" t="str">
        <f>IF('Prax Math 5733'!B734="","",IF('Prax Math 5733'!D734&lt;'ACT M to SAT M'!$A$2,'ACT M to SAT M'!$B$2,IF('Prax Math 5733'!D734&gt;'ACT M to SAT M'!A$28,'ACT M to SAT M'!B$28,VLOOKUP(D734,'ACT M to SAT M'!A:B,2,FALSE))))</f>
        <v/>
      </c>
      <c r="F734" s="11" t="str">
        <f t="shared" si="89"/>
        <v/>
      </c>
      <c r="G734" s="11" t="str">
        <f t="shared" si="93"/>
        <v/>
      </c>
      <c r="H734" s="11" t="str">
        <f t="shared" si="90"/>
        <v/>
      </c>
      <c r="I734" s="11" t="str">
        <f t="shared" si="94"/>
        <v/>
      </c>
      <c r="J734" s="11" t="str">
        <f t="shared" si="91"/>
        <v/>
      </c>
      <c r="K734" s="11" t="str">
        <f t="shared" si="95"/>
        <v/>
      </c>
      <c r="L734" s="11" t="str">
        <f>IF('Prax Math 5733'!B734="","",'SAT M to CBEST M'!$A$2+'SAT M to CBEST M'!$B$2*E734)</f>
        <v/>
      </c>
      <c r="M734" s="11" t="str">
        <f>IF('Prax Math 5733'!B734="","", IF(L734&lt;20, 20, IF(L734&gt;80, 80, L734)))</f>
        <v/>
      </c>
    </row>
    <row r="735" spans="1:13" x14ac:dyDescent="0.25">
      <c r="A735" s="11">
        <v>734</v>
      </c>
      <c r="B735" s="30"/>
      <c r="C735" s="25" t="str">
        <f t="shared" si="88"/>
        <v/>
      </c>
      <c r="D735" s="25" t="str">
        <f t="shared" si="92"/>
        <v/>
      </c>
      <c r="E735" s="11" t="str">
        <f>IF('Prax Math 5733'!B735="","",IF('Prax Math 5733'!D735&lt;'ACT M to SAT M'!$A$2,'ACT M to SAT M'!$B$2,IF('Prax Math 5733'!D735&gt;'ACT M to SAT M'!A$28,'ACT M to SAT M'!B$28,VLOOKUP(D735,'ACT M to SAT M'!A:B,2,FALSE))))</f>
        <v/>
      </c>
      <c r="F735" s="11" t="str">
        <f t="shared" si="89"/>
        <v/>
      </c>
      <c r="G735" s="11" t="str">
        <f t="shared" si="93"/>
        <v/>
      </c>
      <c r="H735" s="11" t="str">
        <f t="shared" si="90"/>
        <v/>
      </c>
      <c r="I735" s="11" t="str">
        <f t="shared" si="94"/>
        <v/>
      </c>
      <c r="J735" s="11" t="str">
        <f t="shared" si="91"/>
        <v/>
      </c>
      <c r="K735" s="11" t="str">
        <f t="shared" si="95"/>
        <v/>
      </c>
      <c r="L735" s="11" t="str">
        <f>IF('Prax Math 5733'!B735="","",'SAT M to CBEST M'!$A$2+'SAT M to CBEST M'!$B$2*E735)</f>
        <v/>
      </c>
      <c r="M735" s="11" t="str">
        <f>IF('Prax Math 5733'!B735="","", IF(L735&lt;20, 20, IF(L735&gt;80, 80, L735)))</f>
        <v/>
      </c>
    </row>
    <row r="736" spans="1:13" x14ac:dyDescent="0.25">
      <c r="A736" s="11">
        <v>735</v>
      </c>
      <c r="B736" s="30"/>
      <c r="C736" s="25" t="str">
        <f t="shared" si="88"/>
        <v/>
      </c>
      <c r="D736" s="25" t="str">
        <f t="shared" si="92"/>
        <v/>
      </c>
      <c r="E736" s="11" t="str">
        <f>IF('Prax Math 5733'!B736="","",IF('Prax Math 5733'!D736&lt;'ACT M to SAT M'!$A$2,'ACT M to SAT M'!$B$2,IF('Prax Math 5733'!D736&gt;'ACT M to SAT M'!A$28,'ACT M to SAT M'!B$28,VLOOKUP(D736,'ACT M to SAT M'!A:B,2,FALSE))))</f>
        <v/>
      </c>
      <c r="F736" s="11" t="str">
        <f t="shared" si="89"/>
        <v/>
      </c>
      <c r="G736" s="11" t="str">
        <f t="shared" si="93"/>
        <v/>
      </c>
      <c r="H736" s="11" t="str">
        <f t="shared" si="90"/>
        <v/>
      </c>
      <c r="I736" s="11" t="str">
        <f t="shared" si="94"/>
        <v/>
      </c>
      <c r="J736" s="11" t="str">
        <f t="shared" si="91"/>
        <v/>
      </c>
      <c r="K736" s="11" t="str">
        <f t="shared" si="95"/>
        <v/>
      </c>
      <c r="L736" s="11" t="str">
        <f>IF('Prax Math 5733'!B736="","",'SAT M to CBEST M'!$A$2+'SAT M to CBEST M'!$B$2*E736)</f>
        <v/>
      </c>
      <c r="M736" s="11" t="str">
        <f>IF('Prax Math 5733'!B736="","", IF(L736&lt;20, 20, IF(L736&gt;80, 80, L736)))</f>
        <v/>
      </c>
    </row>
    <row r="737" spans="1:13" x14ac:dyDescent="0.25">
      <c r="A737" s="11">
        <v>736</v>
      </c>
      <c r="B737" s="30"/>
      <c r="C737" s="25" t="str">
        <f t="shared" si="88"/>
        <v/>
      </c>
      <c r="D737" s="25" t="str">
        <f t="shared" si="92"/>
        <v/>
      </c>
      <c r="E737" s="11" t="str">
        <f>IF('Prax Math 5733'!B737="","",IF('Prax Math 5733'!D737&lt;'ACT M to SAT M'!$A$2,'ACT M to SAT M'!$B$2,IF('Prax Math 5733'!D737&gt;'ACT M to SAT M'!A$28,'ACT M to SAT M'!B$28,VLOOKUP(D737,'ACT M to SAT M'!A:B,2,FALSE))))</f>
        <v/>
      </c>
      <c r="F737" s="11" t="str">
        <f t="shared" si="89"/>
        <v/>
      </c>
      <c r="G737" s="11" t="str">
        <f t="shared" si="93"/>
        <v/>
      </c>
      <c r="H737" s="11" t="str">
        <f t="shared" si="90"/>
        <v/>
      </c>
      <c r="I737" s="11" t="str">
        <f t="shared" si="94"/>
        <v/>
      </c>
      <c r="J737" s="11" t="str">
        <f t="shared" si="91"/>
        <v/>
      </c>
      <c r="K737" s="11" t="str">
        <f t="shared" si="95"/>
        <v/>
      </c>
      <c r="L737" s="11" t="str">
        <f>IF('Prax Math 5733'!B737="","",'SAT M to CBEST M'!$A$2+'SAT M to CBEST M'!$B$2*E737)</f>
        <v/>
      </c>
      <c r="M737" s="11" t="str">
        <f>IF('Prax Math 5733'!B737="","", IF(L737&lt;20, 20, IF(L737&gt;80, 80, L737)))</f>
        <v/>
      </c>
    </row>
    <row r="738" spans="1:13" x14ac:dyDescent="0.25">
      <c r="A738" s="11">
        <v>737</v>
      </c>
      <c r="B738" s="30"/>
      <c r="C738" s="25" t="str">
        <f t="shared" si="88"/>
        <v/>
      </c>
      <c r="D738" s="25" t="str">
        <f t="shared" si="92"/>
        <v/>
      </c>
      <c r="E738" s="11" t="str">
        <f>IF('Prax Math 5733'!B738="","",IF('Prax Math 5733'!D738&lt;'ACT M to SAT M'!$A$2,'ACT M to SAT M'!$B$2,IF('Prax Math 5733'!D738&gt;'ACT M to SAT M'!A$28,'ACT M to SAT M'!B$28,VLOOKUP(D738,'ACT M to SAT M'!A:B,2,FALSE))))</f>
        <v/>
      </c>
      <c r="F738" s="11" t="str">
        <f t="shared" si="89"/>
        <v/>
      </c>
      <c r="G738" s="11" t="str">
        <f t="shared" si="93"/>
        <v/>
      </c>
      <c r="H738" s="11" t="str">
        <f t="shared" si="90"/>
        <v/>
      </c>
      <c r="I738" s="11" t="str">
        <f t="shared" si="94"/>
        <v/>
      </c>
      <c r="J738" s="11" t="str">
        <f t="shared" si="91"/>
        <v/>
      </c>
      <c r="K738" s="11" t="str">
        <f t="shared" si="95"/>
        <v/>
      </c>
      <c r="L738" s="11" t="str">
        <f>IF('Prax Math 5733'!B738="","",'SAT M to CBEST M'!$A$2+'SAT M to CBEST M'!$B$2*E738)</f>
        <v/>
      </c>
      <c r="M738" s="11" t="str">
        <f>IF('Prax Math 5733'!B738="","", IF(L738&lt;20, 20, IF(L738&gt;80, 80, L738)))</f>
        <v/>
      </c>
    </row>
    <row r="739" spans="1:13" x14ac:dyDescent="0.25">
      <c r="A739" s="11">
        <v>738</v>
      </c>
      <c r="B739" s="30"/>
      <c r="C739" s="25" t="str">
        <f t="shared" si="88"/>
        <v/>
      </c>
      <c r="D739" s="25" t="str">
        <f t="shared" si="92"/>
        <v/>
      </c>
      <c r="E739" s="11" t="str">
        <f>IF('Prax Math 5733'!B739="","",IF('Prax Math 5733'!D739&lt;'ACT M to SAT M'!$A$2,'ACT M to SAT M'!$B$2,IF('Prax Math 5733'!D739&gt;'ACT M to SAT M'!A$28,'ACT M to SAT M'!B$28,VLOOKUP(D739,'ACT M to SAT M'!A:B,2,FALSE))))</f>
        <v/>
      </c>
      <c r="F739" s="11" t="str">
        <f t="shared" si="89"/>
        <v/>
      </c>
      <c r="G739" s="11" t="str">
        <f t="shared" si="93"/>
        <v/>
      </c>
      <c r="H739" s="11" t="str">
        <f t="shared" si="90"/>
        <v/>
      </c>
      <c r="I739" s="11" t="str">
        <f t="shared" si="94"/>
        <v/>
      </c>
      <c r="J739" s="11" t="str">
        <f t="shared" si="91"/>
        <v/>
      </c>
      <c r="K739" s="11" t="str">
        <f t="shared" si="95"/>
        <v/>
      </c>
      <c r="L739" s="11" t="str">
        <f>IF('Prax Math 5733'!B739="","",'SAT M to CBEST M'!$A$2+'SAT M to CBEST M'!$B$2*E739)</f>
        <v/>
      </c>
      <c r="M739" s="11" t="str">
        <f>IF('Prax Math 5733'!B739="","", IF(L739&lt;20, 20, IF(L739&gt;80, 80, L739)))</f>
        <v/>
      </c>
    </row>
    <row r="740" spans="1:13" x14ac:dyDescent="0.25">
      <c r="A740" s="11">
        <v>739</v>
      </c>
      <c r="B740" s="30"/>
      <c r="C740" s="25" t="str">
        <f t="shared" si="88"/>
        <v/>
      </c>
      <c r="D740" s="25" t="str">
        <f t="shared" si="92"/>
        <v/>
      </c>
      <c r="E740" s="11" t="str">
        <f>IF('Prax Math 5733'!B740="","",IF('Prax Math 5733'!D740&lt;'ACT M to SAT M'!$A$2,'ACT M to SAT M'!$B$2,IF('Prax Math 5733'!D740&gt;'ACT M to SAT M'!A$28,'ACT M to SAT M'!B$28,VLOOKUP(D740,'ACT M to SAT M'!A:B,2,FALSE))))</f>
        <v/>
      </c>
      <c r="F740" s="11" t="str">
        <f t="shared" si="89"/>
        <v/>
      </c>
      <c r="G740" s="11" t="str">
        <f t="shared" si="93"/>
        <v/>
      </c>
      <c r="H740" s="11" t="str">
        <f t="shared" si="90"/>
        <v/>
      </c>
      <c r="I740" s="11" t="str">
        <f t="shared" si="94"/>
        <v/>
      </c>
      <c r="J740" s="11" t="str">
        <f t="shared" si="91"/>
        <v/>
      </c>
      <c r="K740" s="11" t="str">
        <f t="shared" si="95"/>
        <v/>
      </c>
      <c r="L740" s="11" t="str">
        <f>IF('Prax Math 5733'!B740="","",'SAT M to CBEST M'!$A$2+'SAT M to CBEST M'!$B$2*E740)</f>
        <v/>
      </c>
      <c r="M740" s="11" t="str">
        <f>IF('Prax Math 5733'!B740="","", IF(L740&lt;20, 20, IF(L740&gt;80, 80, L740)))</f>
        <v/>
      </c>
    </row>
    <row r="741" spans="1:13" x14ac:dyDescent="0.25">
      <c r="A741" s="11">
        <v>740</v>
      </c>
      <c r="B741" s="30"/>
      <c r="C741" s="25" t="str">
        <f t="shared" si="88"/>
        <v/>
      </c>
      <c r="D741" s="25" t="str">
        <f t="shared" si="92"/>
        <v/>
      </c>
      <c r="E741" s="11" t="str">
        <f>IF('Prax Math 5733'!B741="","",IF('Prax Math 5733'!D741&lt;'ACT M to SAT M'!$A$2,'ACT M to SAT M'!$B$2,IF('Prax Math 5733'!D741&gt;'ACT M to SAT M'!A$28,'ACT M to SAT M'!B$28,VLOOKUP(D741,'ACT M to SAT M'!A:B,2,FALSE))))</f>
        <v/>
      </c>
      <c r="F741" s="11" t="str">
        <f t="shared" si="89"/>
        <v/>
      </c>
      <c r="G741" s="11" t="str">
        <f t="shared" si="93"/>
        <v/>
      </c>
      <c r="H741" s="11" t="str">
        <f t="shared" si="90"/>
        <v/>
      </c>
      <c r="I741" s="11" t="str">
        <f t="shared" si="94"/>
        <v/>
      </c>
      <c r="J741" s="11" t="str">
        <f t="shared" si="91"/>
        <v/>
      </c>
      <c r="K741" s="11" t="str">
        <f t="shared" si="95"/>
        <v/>
      </c>
      <c r="L741" s="11" t="str">
        <f>IF('Prax Math 5733'!B741="","",'SAT M to CBEST M'!$A$2+'SAT M to CBEST M'!$B$2*E741)</f>
        <v/>
      </c>
      <c r="M741" s="11" t="str">
        <f>IF('Prax Math 5733'!B741="","", IF(L741&lt;20, 20, IF(L741&gt;80, 80, L741)))</f>
        <v/>
      </c>
    </row>
    <row r="742" spans="1:13" x14ac:dyDescent="0.25">
      <c r="A742" s="11">
        <v>741</v>
      </c>
      <c r="B742" s="30"/>
      <c r="C742" s="25" t="str">
        <f t="shared" si="88"/>
        <v/>
      </c>
      <c r="D742" s="25" t="str">
        <f t="shared" si="92"/>
        <v/>
      </c>
      <c r="E742" s="11" t="str">
        <f>IF('Prax Math 5733'!B742="","",IF('Prax Math 5733'!D742&lt;'ACT M to SAT M'!$A$2,'ACT M to SAT M'!$B$2,IF('Prax Math 5733'!D742&gt;'ACT M to SAT M'!A$28,'ACT M to SAT M'!B$28,VLOOKUP(D742,'ACT M to SAT M'!A:B,2,FALSE))))</f>
        <v/>
      </c>
      <c r="F742" s="11" t="str">
        <f t="shared" si="89"/>
        <v/>
      </c>
      <c r="G742" s="11" t="str">
        <f t="shared" si="93"/>
        <v/>
      </c>
      <c r="H742" s="11" t="str">
        <f t="shared" si="90"/>
        <v/>
      </c>
      <c r="I742" s="11" t="str">
        <f t="shared" si="94"/>
        <v/>
      </c>
      <c r="J742" s="11" t="str">
        <f t="shared" si="91"/>
        <v/>
      </c>
      <c r="K742" s="11" t="str">
        <f t="shared" si="95"/>
        <v/>
      </c>
      <c r="L742" s="11" t="str">
        <f>IF('Prax Math 5733'!B742="","",'SAT M to CBEST M'!$A$2+'SAT M to CBEST M'!$B$2*E742)</f>
        <v/>
      </c>
      <c r="M742" s="11" t="str">
        <f>IF('Prax Math 5733'!B742="","", IF(L742&lt;20, 20, IF(L742&gt;80, 80, L742)))</f>
        <v/>
      </c>
    </row>
    <row r="743" spans="1:13" x14ac:dyDescent="0.25">
      <c r="A743" s="11">
        <v>742</v>
      </c>
      <c r="B743" s="30"/>
      <c r="C743" s="25" t="str">
        <f t="shared" si="88"/>
        <v/>
      </c>
      <c r="D743" s="25" t="str">
        <f t="shared" si="92"/>
        <v/>
      </c>
      <c r="E743" s="11" t="str">
        <f>IF('Prax Math 5733'!B743="","",IF('Prax Math 5733'!D743&lt;'ACT M to SAT M'!$A$2,'ACT M to SAT M'!$B$2,IF('Prax Math 5733'!D743&gt;'ACT M to SAT M'!A$28,'ACT M to SAT M'!B$28,VLOOKUP(D743,'ACT M to SAT M'!A:B,2,FALSE))))</f>
        <v/>
      </c>
      <c r="F743" s="11" t="str">
        <f t="shared" si="89"/>
        <v/>
      </c>
      <c r="G743" s="11" t="str">
        <f t="shared" si="93"/>
        <v/>
      </c>
      <c r="H743" s="11" t="str">
        <f t="shared" si="90"/>
        <v/>
      </c>
      <c r="I743" s="11" t="str">
        <f t="shared" si="94"/>
        <v/>
      </c>
      <c r="J743" s="11" t="str">
        <f t="shared" si="91"/>
        <v/>
      </c>
      <c r="K743" s="11" t="str">
        <f t="shared" si="95"/>
        <v/>
      </c>
      <c r="L743" s="11" t="str">
        <f>IF('Prax Math 5733'!B743="","",'SAT M to CBEST M'!$A$2+'SAT M to CBEST M'!$B$2*E743)</f>
        <v/>
      </c>
      <c r="M743" s="11" t="str">
        <f>IF('Prax Math 5733'!B743="","", IF(L743&lt;20, 20, IF(L743&gt;80, 80, L743)))</f>
        <v/>
      </c>
    </row>
    <row r="744" spans="1:13" x14ac:dyDescent="0.25">
      <c r="A744" s="11">
        <v>743</v>
      </c>
      <c r="B744" s="30"/>
      <c r="C744" s="25" t="str">
        <f t="shared" si="88"/>
        <v/>
      </c>
      <c r="D744" s="25" t="str">
        <f t="shared" si="92"/>
        <v/>
      </c>
      <c r="E744" s="11" t="str">
        <f>IF('Prax Math 5733'!B744="","",IF('Prax Math 5733'!D744&lt;'ACT M to SAT M'!$A$2,'ACT M to SAT M'!$B$2,IF('Prax Math 5733'!D744&gt;'ACT M to SAT M'!A$28,'ACT M to SAT M'!B$28,VLOOKUP(D744,'ACT M to SAT M'!A:B,2,FALSE))))</f>
        <v/>
      </c>
      <c r="F744" s="11" t="str">
        <f t="shared" si="89"/>
        <v/>
      </c>
      <c r="G744" s="11" t="str">
        <f t="shared" si="93"/>
        <v/>
      </c>
      <c r="H744" s="11" t="str">
        <f t="shared" si="90"/>
        <v/>
      </c>
      <c r="I744" s="11" t="str">
        <f t="shared" si="94"/>
        <v/>
      </c>
      <c r="J744" s="11" t="str">
        <f t="shared" si="91"/>
        <v/>
      </c>
      <c r="K744" s="11" t="str">
        <f t="shared" si="95"/>
        <v/>
      </c>
      <c r="L744" s="11" t="str">
        <f>IF('Prax Math 5733'!B744="","",'SAT M to CBEST M'!$A$2+'SAT M to CBEST M'!$B$2*E744)</f>
        <v/>
      </c>
      <c r="M744" s="11" t="str">
        <f>IF('Prax Math 5733'!B744="","", IF(L744&lt;20, 20, IF(L744&gt;80, 80, L744)))</f>
        <v/>
      </c>
    </row>
    <row r="745" spans="1:13" x14ac:dyDescent="0.25">
      <c r="A745" s="11">
        <v>744</v>
      </c>
      <c r="B745" s="30"/>
      <c r="C745" s="25" t="str">
        <f t="shared" si="88"/>
        <v/>
      </c>
      <c r="D745" s="25" t="str">
        <f t="shared" si="92"/>
        <v/>
      </c>
      <c r="E745" s="11" t="str">
        <f>IF('Prax Math 5733'!B745="","",IF('Prax Math 5733'!D745&lt;'ACT M to SAT M'!$A$2,'ACT M to SAT M'!$B$2,IF('Prax Math 5733'!D745&gt;'ACT M to SAT M'!A$28,'ACT M to SAT M'!B$28,VLOOKUP(D745,'ACT M to SAT M'!A:B,2,FALSE))))</f>
        <v/>
      </c>
      <c r="F745" s="11" t="str">
        <f t="shared" si="89"/>
        <v/>
      </c>
      <c r="G745" s="11" t="str">
        <f t="shared" si="93"/>
        <v/>
      </c>
      <c r="H745" s="11" t="str">
        <f t="shared" si="90"/>
        <v/>
      </c>
      <c r="I745" s="11" t="str">
        <f t="shared" si="94"/>
        <v/>
      </c>
      <c r="J745" s="11" t="str">
        <f t="shared" si="91"/>
        <v/>
      </c>
      <c r="K745" s="11" t="str">
        <f t="shared" si="95"/>
        <v/>
      </c>
      <c r="L745" s="11" t="str">
        <f>IF('Prax Math 5733'!B745="","",'SAT M to CBEST M'!$A$2+'SAT M to CBEST M'!$B$2*E745)</f>
        <v/>
      </c>
      <c r="M745" s="11" t="str">
        <f>IF('Prax Math 5733'!B745="","", IF(L745&lt;20, 20, IF(L745&gt;80, 80, L745)))</f>
        <v/>
      </c>
    </row>
    <row r="746" spans="1:13" x14ac:dyDescent="0.25">
      <c r="A746" s="11">
        <v>745</v>
      </c>
      <c r="B746" s="30"/>
      <c r="C746" s="25" t="str">
        <f t="shared" si="88"/>
        <v/>
      </c>
      <c r="D746" s="25" t="str">
        <f t="shared" si="92"/>
        <v/>
      </c>
      <c r="E746" s="11" t="str">
        <f>IF('Prax Math 5733'!B746="","",IF('Prax Math 5733'!D746&lt;'ACT M to SAT M'!$A$2,'ACT M to SAT M'!$B$2,IF('Prax Math 5733'!D746&gt;'ACT M to SAT M'!A$28,'ACT M to SAT M'!B$28,VLOOKUP(D746,'ACT M to SAT M'!A:B,2,FALSE))))</f>
        <v/>
      </c>
      <c r="F746" s="11" t="str">
        <f t="shared" si="89"/>
        <v/>
      </c>
      <c r="G746" s="11" t="str">
        <f t="shared" si="93"/>
        <v/>
      </c>
      <c r="H746" s="11" t="str">
        <f t="shared" si="90"/>
        <v/>
      </c>
      <c r="I746" s="11" t="str">
        <f t="shared" si="94"/>
        <v/>
      </c>
      <c r="J746" s="11" t="str">
        <f t="shared" si="91"/>
        <v/>
      </c>
      <c r="K746" s="11" t="str">
        <f t="shared" si="95"/>
        <v/>
      </c>
      <c r="L746" s="11" t="str">
        <f>IF('Prax Math 5733'!B746="","",'SAT M to CBEST M'!$A$2+'SAT M to CBEST M'!$B$2*E746)</f>
        <v/>
      </c>
      <c r="M746" s="11" t="str">
        <f>IF('Prax Math 5733'!B746="","", IF(L746&lt;20, 20, IF(L746&gt;80, 80, L746)))</f>
        <v/>
      </c>
    </row>
    <row r="747" spans="1:13" x14ac:dyDescent="0.25">
      <c r="A747" s="11">
        <v>746</v>
      </c>
      <c r="B747" s="30"/>
      <c r="C747" s="25" t="str">
        <f t="shared" si="88"/>
        <v/>
      </c>
      <c r="D747" s="25" t="str">
        <f t="shared" si="92"/>
        <v/>
      </c>
      <c r="E747" s="11" t="str">
        <f>IF('Prax Math 5733'!B747="","",IF('Prax Math 5733'!D747&lt;'ACT M to SAT M'!$A$2,'ACT M to SAT M'!$B$2,IF('Prax Math 5733'!D747&gt;'ACT M to SAT M'!A$28,'ACT M to SAT M'!B$28,VLOOKUP(D747,'ACT M to SAT M'!A:B,2,FALSE))))</f>
        <v/>
      </c>
      <c r="F747" s="11" t="str">
        <f t="shared" si="89"/>
        <v/>
      </c>
      <c r="G747" s="11" t="str">
        <f t="shared" si="93"/>
        <v/>
      </c>
      <c r="H747" s="11" t="str">
        <f t="shared" si="90"/>
        <v/>
      </c>
      <c r="I747" s="11" t="str">
        <f t="shared" si="94"/>
        <v/>
      </c>
      <c r="J747" s="11" t="str">
        <f t="shared" si="91"/>
        <v/>
      </c>
      <c r="K747" s="11" t="str">
        <f t="shared" si="95"/>
        <v/>
      </c>
      <c r="L747" s="11" t="str">
        <f>IF('Prax Math 5733'!B747="","",'SAT M to CBEST M'!$A$2+'SAT M to CBEST M'!$B$2*E747)</f>
        <v/>
      </c>
      <c r="M747" s="11" t="str">
        <f>IF('Prax Math 5733'!B747="","", IF(L747&lt;20, 20, IF(L747&gt;80, 80, L747)))</f>
        <v/>
      </c>
    </row>
    <row r="748" spans="1:13" x14ac:dyDescent="0.25">
      <c r="A748" s="11">
        <v>747</v>
      </c>
      <c r="B748" s="30"/>
      <c r="C748" s="25" t="str">
        <f t="shared" si="88"/>
        <v/>
      </c>
      <c r="D748" s="25" t="str">
        <f t="shared" si="92"/>
        <v/>
      </c>
      <c r="E748" s="11" t="str">
        <f>IF('Prax Math 5733'!B748="","",IF('Prax Math 5733'!D748&lt;'ACT M to SAT M'!$A$2,'ACT M to SAT M'!$B$2,IF('Prax Math 5733'!D748&gt;'ACT M to SAT M'!A$28,'ACT M to SAT M'!B$28,VLOOKUP(D748,'ACT M to SAT M'!A:B,2,FALSE))))</f>
        <v/>
      </c>
      <c r="F748" s="11" t="str">
        <f t="shared" si="89"/>
        <v/>
      </c>
      <c r="G748" s="11" t="str">
        <f t="shared" si="93"/>
        <v/>
      </c>
      <c r="H748" s="11" t="str">
        <f t="shared" si="90"/>
        <v/>
      </c>
      <c r="I748" s="11" t="str">
        <f t="shared" si="94"/>
        <v/>
      </c>
      <c r="J748" s="11" t="str">
        <f t="shared" si="91"/>
        <v/>
      </c>
      <c r="K748" s="11" t="str">
        <f t="shared" si="95"/>
        <v/>
      </c>
      <c r="L748" s="11" t="str">
        <f>IF('Prax Math 5733'!B748="","",'SAT M to CBEST M'!$A$2+'SAT M to CBEST M'!$B$2*E748)</f>
        <v/>
      </c>
      <c r="M748" s="11" t="str">
        <f>IF('Prax Math 5733'!B748="","", IF(L748&lt;20, 20, IF(L748&gt;80, 80, L748)))</f>
        <v/>
      </c>
    </row>
    <row r="749" spans="1:13" x14ac:dyDescent="0.25">
      <c r="A749" s="11">
        <v>748</v>
      </c>
      <c r="B749" s="30"/>
      <c r="C749" s="25" t="str">
        <f t="shared" si="88"/>
        <v/>
      </c>
      <c r="D749" s="25" t="str">
        <f t="shared" si="92"/>
        <v/>
      </c>
      <c r="E749" s="11" t="str">
        <f>IF('Prax Math 5733'!B749="","",IF('Prax Math 5733'!D749&lt;'ACT M to SAT M'!$A$2,'ACT M to SAT M'!$B$2,IF('Prax Math 5733'!D749&gt;'ACT M to SAT M'!A$28,'ACT M to SAT M'!B$28,VLOOKUP(D749,'ACT M to SAT M'!A:B,2,FALSE))))</f>
        <v/>
      </c>
      <c r="F749" s="11" t="str">
        <f t="shared" si="89"/>
        <v/>
      </c>
      <c r="G749" s="11" t="str">
        <f t="shared" si="93"/>
        <v/>
      </c>
      <c r="H749" s="11" t="str">
        <f t="shared" si="90"/>
        <v/>
      </c>
      <c r="I749" s="11" t="str">
        <f t="shared" si="94"/>
        <v/>
      </c>
      <c r="J749" s="11" t="str">
        <f t="shared" si="91"/>
        <v/>
      </c>
      <c r="K749" s="11" t="str">
        <f t="shared" si="95"/>
        <v/>
      </c>
      <c r="L749" s="11" t="str">
        <f>IF('Prax Math 5733'!B749="","",'SAT M to CBEST M'!$A$2+'SAT M to CBEST M'!$B$2*E749)</f>
        <v/>
      </c>
      <c r="M749" s="11" t="str">
        <f>IF('Prax Math 5733'!B749="","", IF(L749&lt;20, 20, IF(L749&gt;80, 80, L749)))</f>
        <v/>
      </c>
    </row>
    <row r="750" spans="1:13" x14ac:dyDescent="0.25">
      <c r="A750" s="11">
        <v>749</v>
      </c>
      <c r="B750" s="30"/>
      <c r="C750" s="25" t="str">
        <f t="shared" si="88"/>
        <v/>
      </c>
      <c r="D750" s="25" t="str">
        <f t="shared" si="92"/>
        <v/>
      </c>
      <c r="E750" s="11" t="str">
        <f>IF('Prax Math 5733'!B750="","",IF('Prax Math 5733'!D750&lt;'ACT M to SAT M'!$A$2,'ACT M to SAT M'!$B$2,IF('Prax Math 5733'!D750&gt;'ACT M to SAT M'!A$28,'ACT M to SAT M'!B$28,VLOOKUP(D750,'ACT M to SAT M'!A:B,2,FALSE))))</f>
        <v/>
      </c>
      <c r="F750" s="11" t="str">
        <f t="shared" si="89"/>
        <v/>
      </c>
      <c r="G750" s="11" t="str">
        <f t="shared" si="93"/>
        <v/>
      </c>
      <c r="H750" s="11" t="str">
        <f t="shared" si="90"/>
        <v/>
      </c>
      <c r="I750" s="11" t="str">
        <f t="shared" si="94"/>
        <v/>
      </c>
      <c r="J750" s="11" t="str">
        <f t="shared" si="91"/>
        <v/>
      </c>
      <c r="K750" s="11" t="str">
        <f t="shared" si="95"/>
        <v/>
      </c>
      <c r="L750" s="11" t="str">
        <f>IF('Prax Math 5733'!B750="","",'SAT M to CBEST M'!$A$2+'SAT M to CBEST M'!$B$2*E750)</f>
        <v/>
      </c>
      <c r="M750" s="11" t="str">
        <f>IF('Prax Math 5733'!B750="","", IF(L750&lt;20, 20, IF(L750&gt;80, 80, L750)))</f>
        <v/>
      </c>
    </row>
    <row r="751" spans="1:13" x14ac:dyDescent="0.25">
      <c r="A751" s="11">
        <v>750</v>
      </c>
      <c r="B751" s="30"/>
      <c r="C751" s="25" t="str">
        <f t="shared" si="88"/>
        <v/>
      </c>
      <c r="D751" s="25" t="str">
        <f t="shared" si="92"/>
        <v/>
      </c>
      <c r="E751" s="11" t="str">
        <f>IF('Prax Math 5733'!B751="","",IF('Prax Math 5733'!D751&lt;'ACT M to SAT M'!$A$2,'ACT M to SAT M'!$B$2,IF('Prax Math 5733'!D751&gt;'ACT M to SAT M'!A$28,'ACT M to SAT M'!B$28,VLOOKUP(D751,'ACT M to SAT M'!A:B,2,FALSE))))</f>
        <v/>
      </c>
      <c r="F751" s="11" t="str">
        <f t="shared" si="89"/>
        <v/>
      </c>
      <c r="G751" s="11" t="str">
        <f t="shared" si="93"/>
        <v/>
      </c>
      <c r="H751" s="11" t="str">
        <f t="shared" si="90"/>
        <v/>
      </c>
      <c r="I751" s="11" t="str">
        <f t="shared" si="94"/>
        <v/>
      </c>
      <c r="J751" s="11" t="str">
        <f t="shared" si="91"/>
        <v/>
      </c>
      <c r="K751" s="11" t="str">
        <f t="shared" si="95"/>
        <v/>
      </c>
      <c r="L751" s="11" t="str">
        <f>IF('Prax Math 5733'!B751="","",'SAT M to CBEST M'!$A$2+'SAT M to CBEST M'!$B$2*E751)</f>
        <v/>
      </c>
      <c r="M751" s="11" t="str">
        <f>IF('Prax Math 5733'!B751="","", IF(L751&lt;20, 20, IF(L751&gt;80, 80, L751)))</f>
        <v/>
      </c>
    </row>
    <row r="752" spans="1:13" x14ac:dyDescent="0.25">
      <c r="A752" s="11">
        <v>751</v>
      </c>
      <c r="B752" s="30"/>
      <c r="C752" s="25" t="str">
        <f t="shared" si="88"/>
        <v/>
      </c>
      <c r="D752" s="25" t="str">
        <f t="shared" si="92"/>
        <v/>
      </c>
      <c r="E752" s="11" t="str">
        <f>IF('Prax Math 5733'!B752="","",IF('Prax Math 5733'!D752&lt;'ACT M to SAT M'!$A$2,'ACT M to SAT M'!$B$2,IF('Prax Math 5733'!D752&gt;'ACT M to SAT M'!A$28,'ACT M to SAT M'!B$28,VLOOKUP(D752,'ACT M to SAT M'!A:B,2,FALSE))))</f>
        <v/>
      </c>
      <c r="F752" s="11" t="str">
        <f t="shared" si="89"/>
        <v/>
      </c>
      <c r="G752" s="11" t="str">
        <f t="shared" si="93"/>
        <v/>
      </c>
      <c r="H752" s="11" t="str">
        <f t="shared" si="90"/>
        <v/>
      </c>
      <c r="I752" s="11" t="str">
        <f t="shared" si="94"/>
        <v/>
      </c>
      <c r="J752" s="11" t="str">
        <f t="shared" si="91"/>
        <v/>
      </c>
      <c r="K752" s="11" t="str">
        <f t="shared" si="95"/>
        <v/>
      </c>
      <c r="L752" s="11" t="str">
        <f>IF('Prax Math 5733'!B752="","",'SAT M to CBEST M'!$A$2+'SAT M to CBEST M'!$B$2*E752)</f>
        <v/>
      </c>
      <c r="M752" s="11" t="str">
        <f>IF('Prax Math 5733'!B752="","", IF(L752&lt;20, 20, IF(L752&gt;80, 80, L752)))</f>
        <v/>
      </c>
    </row>
    <row r="753" spans="1:13" x14ac:dyDescent="0.25">
      <c r="A753" s="11">
        <v>752</v>
      </c>
      <c r="B753" s="30"/>
      <c r="C753" s="25" t="str">
        <f t="shared" si="88"/>
        <v/>
      </c>
      <c r="D753" s="25" t="str">
        <f t="shared" si="92"/>
        <v/>
      </c>
      <c r="E753" s="11" t="str">
        <f>IF('Prax Math 5733'!B753="","",IF('Prax Math 5733'!D753&lt;'ACT M to SAT M'!$A$2,'ACT M to SAT M'!$B$2,IF('Prax Math 5733'!D753&gt;'ACT M to SAT M'!A$28,'ACT M to SAT M'!B$28,VLOOKUP(D753,'ACT M to SAT M'!A:B,2,FALSE))))</f>
        <v/>
      </c>
      <c r="F753" s="11" t="str">
        <f t="shared" si="89"/>
        <v/>
      </c>
      <c r="G753" s="11" t="str">
        <f t="shared" si="93"/>
        <v/>
      </c>
      <c r="H753" s="11" t="str">
        <f t="shared" si="90"/>
        <v/>
      </c>
      <c r="I753" s="11" t="str">
        <f t="shared" si="94"/>
        <v/>
      </c>
      <c r="J753" s="11" t="str">
        <f t="shared" si="91"/>
        <v/>
      </c>
      <c r="K753" s="11" t="str">
        <f t="shared" si="95"/>
        <v/>
      </c>
      <c r="L753" s="11" t="str">
        <f>IF('Prax Math 5733'!B753="","",'SAT M to CBEST M'!$A$2+'SAT M to CBEST M'!$B$2*E753)</f>
        <v/>
      </c>
      <c r="M753" s="11" t="str">
        <f>IF('Prax Math 5733'!B753="","", IF(L753&lt;20, 20, IF(L753&gt;80, 80, L753)))</f>
        <v/>
      </c>
    </row>
    <row r="754" spans="1:13" x14ac:dyDescent="0.25">
      <c r="A754" s="11">
        <v>753</v>
      </c>
      <c r="B754" s="30"/>
      <c r="C754" s="25" t="str">
        <f t="shared" si="88"/>
        <v/>
      </c>
      <c r="D754" s="25" t="str">
        <f t="shared" si="92"/>
        <v/>
      </c>
      <c r="E754" s="11" t="str">
        <f>IF('Prax Math 5733'!B754="","",IF('Prax Math 5733'!D754&lt;'ACT M to SAT M'!$A$2,'ACT M to SAT M'!$B$2,IF('Prax Math 5733'!D754&gt;'ACT M to SAT M'!A$28,'ACT M to SAT M'!B$28,VLOOKUP(D754,'ACT M to SAT M'!A:B,2,FALSE))))</f>
        <v/>
      </c>
      <c r="F754" s="11" t="str">
        <f t="shared" si="89"/>
        <v/>
      </c>
      <c r="G754" s="11" t="str">
        <f t="shared" si="93"/>
        <v/>
      </c>
      <c r="H754" s="11" t="str">
        <f t="shared" si="90"/>
        <v/>
      </c>
      <c r="I754" s="11" t="str">
        <f t="shared" si="94"/>
        <v/>
      </c>
      <c r="J754" s="11" t="str">
        <f t="shared" si="91"/>
        <v/>
      </c>
      <c r="K754" s="11" t="str">
        <f t="shared" si="95"/>
        <v/>
      </c>
      <c r="L754" s="11" t="str">
        <f>IF('Prax Math 5733'!B754="","",'SAT M to CBEST M'!$A$2+'SAT M to CBEST M'!$B$2*E754)</f>
        <v/>
      </c>
      <c r="M754" s="11" t="str">
        <f>IF('Prax Math 5733'!B754="","", IF(L754&lt;20, 20, IF(L754&gt;80, 80, L754)))</f>
        <v/>
      </c>
    </row>
    <row r="755" spans="1:13" x14ac:dyDescent="0.25">
      <c r="A755" s="11">
        <v>754</v>
      </c>
      <c r="B755" s="30"/>
      <c r="C755" s="25" t="str">
        <f t="shared" si="88"/>
        <v/>
      </c>
      <c r="D755" s="25" t="str">
        <f t="shared" si="92"/>
        <v/>
      </c>
      <c r="E755" s="11" t="str">
        <f>IF('Prax Math 5733'!B755="","",IF('Prax Math 5733'!D755&lt;'ACT M to SAT M'!$A$2,'ACT M to SAT M'!$B$2,IF('Prax Math 5733'!D755&gt;'ACT M to SAT M'!A$28,'ACT M to SAT M'!B$28,VLOOKUP(D755,'ACT M to SAT M'!A:B,2,FALSE))))</f>
        <v/>
      </c>
      <c r="F755" s="11" t="str">
        <f t="shared" si="89"/>
        <v/>
      </c>
      <c r="G755" s="11" t="str">
        <f t="shared" si="93"/>
        <v/>
      </c>
      <c r="H755" s="11" t="str">
        <f t="shared" si="90"/>
        <v/>
      </c>
      <c r="I755" s="11" t="str">
        <f t="shared" si="94"/>
        <v/>
      </c>
      <c r="J755" s="11" t="str">
        <f t="shared" si="91"/>
        <v/>
      </c>
      <c r="K755" s="11" t="str">
        <f t="shared" si="95"/>
        <v/>
      </c>
      <c r="L755" s="11" t="str">
        <f>IF('Prax Math 5733'!B755="","",'SAT M to CBEST M'!$A$2+'SAT M to CBEST M'!$B$2*E755)</f>
        <v/>
      </c>
      <c r="M755" s="11" t="str">
        <f>IF('Prax Math 5733'!B755="","", IF(L755&lt;20, 20, IF(L755&gt;80, 80, L755)))</f>
        <v/>
      </c>
    </row>
    <row r="756" spans="1:13" x14ac:dyDescent="0.25">
      <c r="A756" s="11">
        <v>755</v>
      </c>
      <c r="B756" s="30"/>
      <c r="C756" s="25" t="str">
        <f t="shared" si="88"/>
        <v/>
      </c>
      <c r="D756" s="25" t="str">
        <f t="shared" si="92"/>
        <v/>
      </c>
      <c r="E756" s="11" t="str">
        <f>IF('Prax Math 5733'!B756="","",IF('Prax Math 5733'!D756&lt;'ACT M to SAT M'!$A$2,'ACT M to SAT M'!$B$2,IF('Prax Math 5733'!D756&gt;'ACT M to SAT M'!A$28,'ACT M to SAT M'!B$28,VLOOKUP(D756,'ACT M to SAT M'!A:B,2,FALSE))))</f>
        <v/>
      </c>
      <c r="F756" s="11" t="str">
        <f t="shared" si="89"/>
        <v/>
      </c>
      <c r="G756" s="11" t="str">
        <f t="shared" si="93"/>
        <v/>
      </c>
      <c r="H756" s="11" t="str">
        <f t="shared" si="90"/>
        <v/>
      </c>
      <c r="I756" s="11" t="str">
        <f t="shared" si="94"/>
        <v/>
      </c>
      <c r="J756" s="11" t="str">
        <f t="shared" si="91"/>
        <v/>
      </c>
      <c r="K756" s="11" t="str">
        <f t="shared" si="95"/>
        <v/>
      </c>
      <c r="L756" s="11" t="str">
        <f>IF('Prax Math 5733'!B756="","",'SAT M to CBEST M'!$A$2+'SAT M to CBEST M'!$B$2*E756)</f>
        <v/>
      </c>
      <c r="M756" s="11" t="str">
        <f>IF('Prax Math 5733'!B756="","", IF(L756&lt;20, 20, IF(L756&gt;80, 80, L756)))</f>
        <v/>
      </c>
    </row>
    <row r="757" spans="1:13" x14ac:dyDescent="0.25">
      <c r="A757" s="11">
        <v>756</v>
      </c>
      <c r="B757" s="30"/>
      <c r="C757" s="25" t="str">
        <f t="shared" si="88"/>
        <v/>
      </c>
      <c r="D757" s="25" t="str">
        <f t="shared" si="92"/>
        <v/>
      </c>
      <c r="E757" s="11" t="str">
        <f>IF('Prax Math 5733'!B757="","",IF('Prax Math 5733'!D757&lt;'ACT M to SAT M'!$A$2,'ACT M to SAT M'!$B$2,IF('Prax Math 5733'!D757&gt;'ACT M to SAT M'!A$28,'ACT M to SAT M'!B$28,VLOOKUP(D757,'ACT M to SAT M'!A:B,2,FALSE))))</f>
        <v/>
      </c>
      <c r="F757" s="11" t="str">
        <f t="shared" si="89"/>
        <v/>
      </c>
      <c r="G757" s="11" t="str">
        <f t="shared" si="93"/>
        <v/>
      </c>
      <c r="H757" s="11" t="str">
        <f t="shared" si="90"/>
        <v/>
      </c>
      <c r="I757" s="11" t="str">
        <f t="shared" si="94"/>
        <v/>
      </c>
      <c r="J757" s="11" t="str">
        <f t="shared" si="91"/>
        <v/>
      </c>
      <c r="K757" s="11" t="str">
        <f t="shared" si="95"/>
        <v/>
      </c>
      <c r="L757" s="11" t="str">
        <f>IF('Prax Math 5733'!B757="","",'SAT M to CBEST M'!$A$2+'SAT M to CBEST M'!$B$2*E757)</f>
        <v/>
      </c>
      <c r="M757" s="11" t="str">
        <f>IF('Prax Math 5733'!B757="","", IF(L757&lt;20, 20, IF(L757&gt;80, 80, L757)))</f>
        <v/>
      </c>
    </row>
    <row r="758" spans="1:13" x14ac:dyDescent="0.25">
      <c r="A758" s="11">
        <v>757</v>
      </c>
      <c r="B758" s="30"/>
      <c r="C758" s="25" t="str">
        <f t="shared" si="88"/>
        <v/>
      </c>
      <c r="D758" s="25" t="str">
        <f t="shared" si="92"/>
        <v/>
      </c>
      <c r="E758" s="11" t="str">
        <f>IF('Prax Math 5733'!B758="","",IF('Prax Math 5733'!D758&lt;'ACT M to SAT M'!$A$2,'ACT M to SAT M'!$B$2,IF('Prax Math 5733'!D758&gt;'ACT M to SAT M'!A$28,'ACT M to SAT M'!B$28,VLOOKUP(D758,'ACT M to SAT M'!A:B,2,FALSE))))</f>
        <v/>
      </c>
      <c r="F758" s="11" t="str">
        <f t="shared" si="89"/>
        <v/>
      </c>
      <c r="G758" s="11" t="str">
        <f t="shared" si="93"/>
        <v/>
      </c>
      <c r="H758" s="11" t="str">
        <f t="shared" si="90"/>
        <v/>
      </c>
      <c r="I758" s="11" t="str">
        <f t="shared" si="94"/>
        <v/>
      </c>
      <c r="J758" s="11" t="str">
        <f t="shared" si="91"/>
        <v/>
      </c>
      <c r="K758" s="11" t="str">
        <f t="shared" si="95"/>
        <v/>
      </c>
      <c r="L758" s="11" t="str">
        <f>IF('Prax Math 5733'!B758="","",'SAT M to CBEST M'!$A$2+'SAT M to CBEST M'!$B$2*E758)</f>
        <v/>
      </c>
      <c r="M758" s="11" t="str">
        <f>IF('Prax Math 5733'!B758="","", IF(L758&lt;20, 20, IF(L758&gt;80, 80, L758)))</f>
        <v/>
      </c>
    </row>
    <row r="759" spans="1:13" x14ac:dyDescent="0.25">
      <c r="A759" s="11">
        <v>758</v>
      </c>
      <c r="B759" s="30"/>
      <c r="C759" s="25" t="str">
        <f t="shared" si="88"/>
        <v/>
      </c>
      <c r="D759" s="25" t="str">
        <f t="shared" si="92"/>
        <v/>
      </c>
      <c r="E759" s="11" t="str">
        <f>IF('Prax Math 5733'!B759="","",IF('Prax Math 5733'!D759&lt;'ACT M to SAT M'!$A$2,'ACT M to SAT M'!$B$2,IF('Prax Math 5733'!D759&gt;'ACT M to SAT M'!A$28,'ACT M to SAT M'!B$28,VLOOKUP(D759,'ACT M to SAT M'!A:B,2,FALSE))))</f>
        <v/>
      </c>
      <c r="F759" s="11" t="str">
        <f t="shared" si="89"/>
        <v/>
      </c>
      <c r="G759" s="11" t="str">
        <f t="shared" si="93"/>
        <v/>
      </c>
      <c r="H759" s="11" t="str">
        <f t="shared" si="90"/>
        <v/>
      </c>
      <c r="I759" s="11" t="str">
        <f t="shared" si="94"/>
        <v/>
      </c>
      <c r="J759" s="11" t="str">
        <f t="shared" si="91"/>
        <v/>
      </c>
      <c r="K759" s="11" t="str">
        <f t="shared" si="95"/>
        <v/>
      </c>
      <c r="L759" s="11" t="str">
        <f>IF('Prax Math 5733'!B759="","",'SAT M to CBEST M'!$A$2+'SAT M to CBEST M'!$B$2*E759)</f>
        <v/>
      </c>
      <c r="M759" s="11" t="str">
        <f>IF('Prax Math 5733'!B759="","", IF(L759&lt;20, 20, IF(L759&gt;80, 80, L759)))</f>
        <v/>
      </c>
    </row>
    <row r="760" spans="1:13" x14ac:dyDescent="0.25">
      <c r="A760" s="11">
        <v>759</v>
      </c>
      <c r="B760" s="30"/>
      <c r="C760" s="25" t="str">
        <f t="shared" si="88"/>
        <v/>
      </c>
      <c r="D760" s="25" t="str">
        <f t="shared" si="92"/>
        <v/>
      </c>
      <c r="E760" s="11" t="str">
        <f>IF('Prax Math 5733'!B760="","",IF('Prax Math 5733'!D760&lt;'ACT M to SAT M'!$A$2,'ACT M to SAT M'!$B$2,IF('Prax Math 5733'!D760&gt;'ACT M to SAT M'!A$28,'ACT M to SAT M'!B$28,VLOOKUP(D760,'ACT M to SAT M'!A:B,2,FALSE))))</f>
        <v/>
      </c>
      <c r="F760" s="11" t="str">
        <f t="shared" si="89"/>
        <v/>
      </c>
      <c r="G760" s="11" t="str">
        <f t="shared" si="93"/>
        <v/>
      </c>
      <c r="H760" s="11" t="str">
        <f t="shared" si="90"/>
        <v/>
      </c>
      <c r="I760" s="11" t="str">
        <f t="shared" si="94"/>
        <v/>
      </c>
      <c r="J760" s="11" t="str">
        <f t="shared" si="91"/>
        <v/>
      </c>
      <c r="K760" s="11" t="str">
        <f t="shared" si="95"/>
        <v/>
      </c>
      <c r="L760" s="11" t="str">
        <f>IF('Prax Math 5733'!B760="","",'SAT M to CBEST M'!$A$2+'SAT M to CBEST M'!$B$2*E760)</f>
        <v/>
      </c>
      <c r="M760" s="11" t="str">
        <f>IF('Prax Math 5733'!B760="","", IF(L760&lt;20, 20, IF(L760&gt;80, 80, L760)))</f>
        <v/>
      </c>
    </row>
    <row r="761" spans="1:13" x14ac:dyDescent="0.25">
      <c r="A761" s="11">
        <v>760</v>
      </c>
      <c r="B761" s="30"/>
      <c r="C761" s="25" t="str">
        <f t="shared" si="88"/>
        <v/>
      </c>
      <c r="D761" s="25" t="str">
        <f t="shared" si="92"/>
        <v/>
      </c>
      <c r="E761" s="11" t="str">
        <f>IF('Prax Math 5733'!B761="","",IF('Prax Math 5733'!D761&lt;'ACT M to SAT M'!$A$2,'ACT M to SAT M'!$B$2,IF('Prax Math 5733'!D761&gt;'ACT M to SAT M'!A$28,'ACT M to SAT M'!B$28,VLOOKUP(D761,'ACT M to SAT M'!A:B,2,FALSE))))</f>
        <v/>
      </c>
      <c r="F761" s="11" t="str">
        <f t="shared" si="89"/>
        <v/>
      </c>
      <c r="G761" s="11" t="str">
        <f t="shared" si="93"/>
        <v/>
      </c>
      <c r="H761" s="11" t="str">
        <f t="shared" si="90"/>
        <v/>
      </c>
      <c r="I761" s="11" t="str">
        <f t="shared" si="94"/>
        <v/>
      </c>
      <c r="J761" s="11" t="str">
        <f t="shared" si="91"/>
        <v/>
      </c>
      <c r="K761" s="11" t="str">
        <f t="shared" si="95"/>
        <v/>
      </c>
      <c r="L761" s="11" t="str">
        <f>IF('Prax Math 5733'!B761="","",'SAT M to CBEST M'!$A$2+'SAT M to CBEST M'!$B$2*E761)</f>
        <v/>
      </c>
      <c r="M761" s="11" t="str">
        <f>IF('Prax Math 5733'!B761="","", IF(L761&lt;20, 20, IF(L761&gt;80, 80, L761)))</f>
        <v/>
      </c>
    </row>
    <row r="762" spans="1:13" x14ac:dyDescent="0.25">
      <c r="A762" s="11">
        <v>761</v>
      </c>
      <c r="B762" s="30"/>
      <c r="C762" s="25" t="str">
        <f t="shared" si="88"/>
        <v/>
      </c>
      <c r="D762" s="25" t="str">
        <f t="shared" si="92"/>
        <v/>
      </c>
      <c r="E762" s="11" t="str">
        <f>IF('Prax Math 5733'!B762="","",IF('Prax Math 5733'!D762&lt;'ACT M to SAT M'!$A$2,'ACT M to SAT M'!$B$2,IF('Prax Math 5733'!D762&gt;'ACT M to SAT M'!A$28,'ACT M to SAT M'!B$28,VLOOKUP(D762,'ACT M to SAT M'!A:B,2,FALSE))))</f>
        <v/>
      </c>
      <c r="F762" s="11" t="str">
        <f t="shared" si="89"/>
        <v/>
      </c>
      <c r="G762" s="11" t="str">
        <f t="shared" si="93"/>
        <v/>
      </c>
      <c r="H762" s="11" t="str">
        <f t="shared" si="90"/>
        <v/>
      </c>
      <c r="I762" s="11" t="str">
        <f t="shared" si="94"/>
        <v/>
      </c>
      <c r="J762" s="11" t="str">
        <f t="shared" si="91"/>
        <v/>
      </c>
      <c r="K762" s="11" t="str">
        <f t="shared" si="95"/>
        <v/>
      </c>
      <c r="L762" s="11" t="str">
        <f>IF('Prax Math 5733'!B762="","",'SAT M to CBEST M'!$A$2+'SAT M to CBEST M'!$B$2*E762)</f>
        <v/>
      </c>
      <c r="M762" s="11" t="str">
        <f>IF('Prax Math 5733'!B762="","", IF(L762&lt;20, 20, IF(L762&gt;80, 80, L762)))</f>
        <v/>
      </c>
    </row>
    <row r="763" spans="1:13" x14ac:dyDescent="0.25">
      <c r="A763" s="11">
        <v>762</v>
      </c>
      <c r="B763" s="30"/>
      <c r="C763" s="25" t="str">
        <f t="shared" si="88"/>
        <v/>
      </c>
      <c r="D763" s="25" t="str">
        <f t="shared" si="92"/>
        <v/>
      </c>
      <c r="E763" s="11" t="str">
        <f>IF('Prax Math 5733'!B763="","",IF('Prax Math 5733'!D763&lt;'ACT M to SAT M'!$A$2,'ACT M to SAT M'!$B$2,IF('Prax Math 5733'!D763&gt;'ACT M to SAT M'!A$28,'ACT M to SAT M'!B$28,VLOOKUP(D763,'ACT M to SAT M'!A:B,2,FALSE))))</f>
        <v/>
      </c>
      <c r="F763" s="11" t="str">
        <f t="shared" si="89"/>
        <v/>
      </c>
      <c r="G763" s="11" t="str">
        <f t="shared" si="93"/>
        <v/>
      </c>
      <c r="H763" s="11" t="str">
        <f t="shared" si="90"/>
        <v/>
      </c>
      <c r="I763" s="11" t="str">
        <f t="shared" si="94"/>
        <v/>
      </c>
      <c r="J763" s="11" t="str">
        <f t="shared" si="91"/>
        <v/>
      </c>
      <c r="K763" s="11" t="str">
        <f t="shared" si="95"/>
        <v/>
      </c>
      <c r="L763" s="11" t="str">
        <f>IF('Prax Math 5733'!B763="","",'SAT M to CBEST M'!$A$2+'SAT M to CBEST M'!$B$2*E763)</f>
        <v/>
      </c>
      <c r="M763" s="11" t="str">
        <f>IF('Prax Math 5733'!B763="","", IF(L763&lt;20, 20, IF(L763&gt;80, 80, L763)))</f>
        <v/>
      </c>
    </row>
    <row r="764" spans="1:13" x14ac:dyDescent="0.25">
      <c r="A764" s="11">
        <v>763</v>
      </c>
      <c r="B764" s="30"/>
      <c r="C764" s="25" t="str">
        <f t="shared" si="88"/>
        <v/>
      </c>
      <c r="D764" s="25" t="str">
        <f t="shared" si="92"/>
        <v/>
      </c>
      <c r="E764" s="11" t="str">
        <f>IF('Prax Math 5733'!B764="","",IF('Prax Math 5733'!D764&lt;'ACT M to SAT M'!$A$2,'ACT M to SAT M'!$B$2,IF('Prax Math 5733'!D764&gt;'ACT M to SAT M'!A$28,'ACT M to SAT M'!B$28,VLOOKUP(D764,'ACT M to SAT M'!A:B,2,FALSE))))</f>
        <v/>
      </c>
      <c r="F764" s="11" t="str">
        <f t="shared" si="89"/>
        <v/>
      </c>
      <c r="G764" s="11" t="str">
        <f t="shared" si="93"/>
        <v/>
      </c>
      <c r="H764" s="11" t="str">
        <f t="shared" si="90"/>
        <v/>
      </c>
      <c r="I764" s="11" t="str">
        <f t="shared" si="94"/>
        <v/>
      </c>
      <c r="J764" s="11" t="str">
        <f t="shared" si="91"/>
        <v/>
      </c>
      <c r="K764" s="11" t="str">
        <f t="shared" si="95"/>
        <v/>
      </c>
      <c r="L764" s="11" t="str">
        <f>IF('Prax Math 5733'!B764="","",'SAT M to CBEST M'!$A$2+'SAT M to CBEST M'!$B$2*E764)</f>
        <v/>
      </c>
      <c r="M764" s="11" t="str">
        <f>IF('Prax Math 5733'!B764="","", IF(L764&lt;20, 20, IF(L764&gt;80, 80, L764)))</f>
        <v/>
      </c>
    </row>
    <row r="765" spans="1:13" x14ac:dyDescent="0.25">
      <c r="A765" s="11">
        <v>764</v>
      </c>
      <c r="B765" s="30"/>
      <c r="C765" s="25" t="str">
        <f t="shared" si="88"/>
        <v/>
      </c>
      <c r="D765" s="25" t="str">
        <f t="shared" si="92"/>
        <v/>
      </c>
      <c r="E765" s="11" t="str">
        <f>IF('Prax Math 5733'!B765="","",IF('Prax Math 5733'!D765&lt;'ACT M to SAT M'!$A$2,'ACT M to SAT M'!$B$2,IF('Prax Math 5733'!D765&gt;'ACT M to SAT M'!A$28,'ACT M to SAT M'!B$28,VLOOKUP(D765,'ACT M to SAT M'!A:B,2,FALSE))))</f>
        <v/>
      </c>
      <c r="F765" s="11" t="str">
        <f t="shared" si="89"/>
        <v/>
      </c>
      <c r="G765" s="11" t="str">
        <f t="shared" si="93"/>
        <v/>
      </c>
      <c r="H765" s="11" t="str">
        <f t="shared" si="90"/>
        <v/>
      </c>
      <c r="I765" s="11" t="str">
        <f t="shared" si="94"/>
        <v/>
      </c>
      <c r="J765" s="11" t="str">
        <f t="shared" si="91"/>
        <v/>
      </c>
      <c r="K765" s="11" t="str">
        <f t="shared" si="95"/>
        <v/>
      </c>
      <c r="L765" s="11" t="str">
        <f>IF('Prax Math 5733'!B765="","",'SAT M to CBEST M'!$A$2+'SAT M to CBEST M'!$B$2*E765)</f>
        <v/>
      </c>
      <c r="M765" s="11" t="str">
        <f>IF('Prax Math 5733'!B765="","", IF(L765&lt;20, 20, IF(L765&gt;80, 80, L765)))</f>
        <v/>
      </c>
    </row>
    <row r="766" spans="1:13" x14ac:dyDescent="0.25">
      <c r="A766" s="11">
        <v>765</v>
      </c>
      <c r="B766" s="30"/>
      <c r="C766" s="25" t="str">
        <f t="shared" si="88"/>
        <v/>
      </c>
      <c r="D766" s="25" t="str">
        <f t="shared" si="92"/>
        <v/>
      </c>
      <c r="E766" s="11" t="str">
        <f>IF('Prax Math 5733'!B766="","",IF('Prax Math 5733'!D766&lt;'ACT M to SAT M'!$A$2,'ACT M to SAT M'!$B$2,IF('Prax Math 5733'!D766&gt;'ACT M to SAT M'!A$28,'ACT M to SAT M'!B$28,VLOOKUP(D766,'ACT M to SAT M'!A:B,2,FALSE))))</f>
        <v/>
      </c>
      <c r="F766" s="11" t="str">
        <f t="shared" si="89"/>
        <v/>
      </c>
      <c r="G766" s="11" t="str">
        <f t="shared" si="93"/>
        <v/>
      </c>
      <c r="H766" s="11" t="str">
        <f t="shared" si="90"/>
        <v/>
      </c>
      <c r="I766" s="11" t="str">
        <f t="shared" si="94"/>
        <v/>
      </c>
      <c r="J766" s="11" t="str">
        <f t="shared" si="91"/>
        <v/>
      </c>
      <c r="K766" s="11" t="str">
        <f t="shared" si="95"/>
        <v/>
      </c>
      <c r="L766" s="11" t="str">
        <f>IF('Prax Math 5733'!B766="","",'SAT M to CBEST M'!$A$2+'SAT M to CBEST M'!$B$2*E766)</f>
        <v/>
      </c>
      <c r="M766" s="11" t="str">
        <f>IF('Prax Math 5733'!B766="","", IF(L766&lt;20, 20, IF(L766&gt;80, 80, L766)))</f>
        <v/>
      </c>
    </row>
    <row r="767" spans="1:13" x14ac:dyDescent="0.25">
      <c r="A767" s="11">
        <v>766</v>
      </c>
      <c r="B767" s="30"/>
      <c r="C767" s="25" t="str">
        <f t="shared" si="88"/>
        <v/>
      </c>
      <c r="D767" s="25" t="str">
        <f t="shared" si="92"/>
        <v/>
      </c>
      <c r="E767" s="11" t="str">
        <f>IF('Prax Math 5733'!B767="","",IF('Prax Math 5733'!D767&lt;'ACT M to SAT M'!$A$2,'ACT M to SAT M'!$B$2,IF('Prax Math 5733'!D767&gt;'ACT M to SAT M'!A$28,'ACT M to SAT M'!B$28,VLOOKUP(D767,'ACT M to SAT M'!A:B,2,FALSE))))</f>
        <v/>
      </c>
      <c r="F767" s="11" t="str">
        <f t="shared" si="89"/>
        <v/>
      </c>
      <c r="G767" s="11" t="str">
        <f t="shared" si="93"/>
        <v/>
      </c>
      <c r="H767" s="11" t="str">
        <f t="shared" si="90"/>
        <v/>
      </c>
      <c r="I767" s="11" t="str">
        <f t="shared" si="94"/>
        <v/>
      </c>
      <c r="J767" s="11" t="str">
        <f t="shared" si="91"/>
        <v/>
      </c>
      <c r="K767" s="11" t="str">
        <f t="shared" si="95"/>
        <v/>
      </c>
      <c r="L767" s="11" t="str">
        <f>IF('Prax Math 5733'!B767="","",'SAT M to CBEST M'!$A$2+'SAT M to CBEST M'!$B$2*E767)</f>
        <v/>
      </c>
      <c r="M767" s="11" t="str">
        <f>IF('Prax Math 5733'!B767="","", IF(L767&lt;20, 20, IF(L767&gt;80, 80, L767)))</f>
        <v/>
      </c>
    </row>
    <row r="768" spans="1:13" x14ac:dyDescent="0.25">
      <c r="A768" s="11">
        <v>767</v>
      </c>
      <c r="B768" s="30"/>
      <c r="C768" s="25" t="str">
        <f t="shared" si="88"/>
        <v/>
      </c>
      <c r="D768" s="25" t="str">
        <f t="shared" si="92"/>
        <v/>
      </c>
      <c r="E768" s="11" t="str">
        <f>IF('Prax Math 5733'!B768="","",IF('Prax Math 5733'!D768&lt;'ACT M to SAT M'!$A$2,'ACT M to SAT M'!$B$2,IF('Prax Math 5733'!D768&gt;'ACT M to SAT M'!A$28,'ACT M to SAT M'!B$28,VLOOKUP(D768,'ACT M to SAT M'!A:B,2,FALSE))))</f>
        <v/>
      </c>
      <c r="F768" s="11" t="str">
        <f t="shared" si="89"/>
        <v/>
      </c>
      <c r="G768" s="11" t="str">
        <f t="shared" si="93"/>
        <v/>
      </c>
      <c r="H768" s="11" t="str">
        <f t="shared" si="90"/>
        <v/>
      </c>
      <c r="I768" s="11" t="str">
        <f t="shared" si="94"/>
        <v/>
      </c>
      <c r="J768" s="11" t="str">
        <f t="shared" si="91"/>
        <v/>
      </c>
      <c r="K768" s="11" t="str">
        <f t="shared" si="95"/>
        <v/>
      </c>
      <c r="L768" s="11" t="str">
        <f>IF('Prax Math 5733'!B768="","",'SAT M to CBEST M'!$A$2+'SAT M to CBEST M'!$B$2*E768)</f>
        <v/>
      </c>
      <c r="M768" s="11" t="str">
        <f>IF('Prax Math 5733'!B768="","", IF(L768&lt;20, 20, IF(L768&gt;80, 80, L768)))</f>
        <v/>
      </c>
    </row>
    <row r="769" spans="1:13" x14ac:dyDescent="0.25">
      <c r="A769" s="11">
        <v>768</v>
      </c>
      <c r="B769" s="30"/>
      <c r="C769" s="25" t="str">
        <f t="shared" si="88"/>
        <v/>
      </c>
      <c r="D769" s="25" t="str">
        <f t="shared" si="92"/>
        <v/>
      </c>
      <c r="E769" s="11" t="str">
        <f>IF('Prax Math 5733'!B769="","",IF('Prax Math 5733'!D769&lt;'ACT M to SAT M'!$A$2,'ACT M to SAT M'!$B$2,IF('Prax Math 5733'!D769&gt;'ACT M to SAT M'!A$28,'ACT M to SAT M'!B$28,VLOOKUP(D769,'ACT M to SAT M'!A:B,2,FALSE))))</f>
        <v/>
      </c>
      <c r="F769" s="11" t="str">
        <f t="shared" si="89"/>
        <v/>
      </c>
      <c r="G769" s="11" t="str">
        <f t="shared" si="93"/>
        <v/>
      </c>
      <c r="H769" s="11" t="str">
        <f t="shared" si="90"/>
        <v/>
      </c>
      <c r="I769" s="11" t="str">
        <f t="shared" si="94"/>
        <v/>
      </c>
      <c r="J769" s="11" t="str">
        <f t="shared" si="91"/>
        <v/>
      </c>
      <c r="K769" s="11" t="str">
        <f t="shared" si="95"/>
        <v/>
      </c>
      <c r="L769" s="11" t="str">
        <f>IF('Prax Math 5733'!B769="","",'SAT M to CBEST M'!$A$2+'SAT M to CBEST M'!$B$2*E769)</f>
        <v/>
      </c>
      <c r="M769" s="11" t="str">
        <f>IF('Prax Math 5733'!B769="","", IF(L769&lt;20, 20, IF(L769&gt;80, 80, L769)))</f>
        <v/>
      </c>
    </row>
    <row r="770" spans="1:13" x14ac:dyDescent="0.25">
      <c r="A770" s="11">
        <v>769</v>
      </c>
      <c r="B770" s="30"/>
      <c r="C770" s="25" t="str">
        <f t="shared" ref="C770:C833" si="96">IF(B770="","", interceptPCM5733toACTM + slopePCM5733toACTM*B770)</f>
        <v/>
      </c>
      <c r="D770" s="25" t="str">
        <f t="shared" si="92"/>
        <v/>
      </c>
      <c r="E770" s="11" t="str">
        <f>IF('Prax Math 5733'!B770="","",IF('Prax Math 5733'!D770&lt;'ACT M to SAT M'!$A$2,'ACT M to SAT M'!$B$2,IF('Prax Math 5733'!D770&gt;'ACT M to SAT M'!A$28,'ACT M to SAT M'!B$28,VLOOKUP(D770,'ACT M to SAT M'!A:B,2,FALSE))))</f>
        <v/>
      </c>
      <c r="F770" s="11" t="str">
        <f t="shared" ref="F770:F833" si="97">IF(B770="","",IF(D770&gt;=17, upperinterceptACTMtoPAAM201+D770*upperslopeACTMtoPAAM201, lowerinterceptACTMtoPAAM201+D770*lowerslopeACTMtoPAAM201))</f>
        <v/>
      </c>
      <c r="G770" s="11" t="str">
        <f t="shared" si="93"/>
        <v/>
      </c>
      <c r="H770" s="11" t="str">
        <f t="shared" ref="H770:H833" si="98">IF(B770="","",interceptACTMtoPCM5732+slopeACTMtoPCM5732*D770)</f>
        <v/>
      </c>
      <c r="I770" s="11" t="str">
        <f t="shared" si="94"/>
        <v/>
      </c>
      <c r="J770" s="11" t="str">
        <f t="shared" ref="J770:J833" si="99">IF(B770="","",IF(D770&gt;=16, upperinterceptACTMtoPAAM211+D770*upperslopeACTMtoPAAM211, lowerinterceptACTMtoPAAM211+D770*lowerslopeACTMtoPAAM211))</f>
        <v/>
      </c>
      <c r="K770" s="11" t="str">
        <f t="shared" si="95"/>
        <v/>
      </c>
      <c r="L770" s="11" t="str">
        <f>IF('Prax Math 5733'!B770="","",'SAT M to CBEST M'!$A$2+'SAT M to CBEST M'!$B$2*E770)</f>
        <v/>
      </c>
      <c r="M770" s="11" t="str">
        <f>IF('Prax Math 5733'!B770="","", IF(L770&lt;20, 20, IF(L770&gt;80, 80, L770)))</f>
        <v/>
      </c>
    </row>
    <row r="771" spans="1:13" x14ac:dyDescent="0.25">
      <c r="A771" s="11">
        <v>770</v>
      </c>
      <c r="B771" s="30"/>
      <c r="C771" s="25" t="str">
        <f t="shared" si="96"/>
        <v/>
      </c>
      <c r="D771" s="25" t="str">
        <f t="shared" ref="D771:D834" si="100">IF(B771="","",IF(C771&lt;1,1,IF(C771&gt;36,36,ROUND(C771,0))))</f>
        <v/>
      </c>
      <c r="E771" s="11" t="str">
        <f>IF('Prax Math 5733'!B771="","",IF('Prax Math 5733'!D771&lt;'ACT M to SAT M'!$A$2,'ACT M to SAT M'!$B$2,IF('Prax Math 5733'!D771&gt;'ACT M to SAT M'!A$28,'ACT M to SAT M'!B$28,VLOOKUP(D771,'ACT M to SAT M'!A:B,2,FALSE))))</f>
        <v/>
      </c>
      <c r="F771" s="11" t="str">
        <f t="shared" si="97"/>
        <v/>
      </c>
      <c r="G771" s="11" t="str">
        <f t="shared" ref="G771:G834" si="101">IF(B771="","", IF(F771&lt;100, 100, IF(F771&gt;300, 300, F771)))</f>
        <v/>
      </c>
      <c r="H771" s="11" t="str">
        <f t="shared" si="98"/>
        <v/>
      </c>
      <c r="I771" s="11" t="str">
        <f t="shared" ref="I771:I834" si="102">IF(B771="","", IF(H771&lt;100, 100, IF(H771&gt;200, 200, H771)))</f>
        <v/>
      </c>
      <c r="J771" s="11" t="str">
        <f t="shared" si="99"/>
        <v/>
      </c>
      <c r="K771" s="11" t="str">
        <f t="shared" ref="K771:K834" si="103">IF(B771="","", IF(J771&lt;100, 100, IF(J771&gt;300, 300, J771)))</f>
        <v/>
      </c>
      <c r="L771" s="11" t="str">
        <f>IF('Prax Math 5733'!B771="","",'SAT M to CBEST M'!$A$2+'SAT M to CBEST M'!$B$2*E771)</f>
        <v/>
      </c>
      <c r="M771" s="11" t="str">
        <f>IF('Prax Math 5733'!B771="","", IF(L771&lt;20, 20, IF(L771&gt;80, 80, L771)))</f>
        <v/>
      </c>
    </row>
    <row r="772" spans="1:13" x14ac:dyDescent="0.25">
      <c r="A772" s="11">
        <v>771</v>
      </c>
      <c r="B772" s="30"/>
      <c r="C772" s="25" t="str">
        <f t="shared" si="96"/>
        <v/>
      </c>
      <c r="D772" s="25" t="str">
        <f t="shared" si="100"/>
        <v/>
      </c>
      <c r="E772" s="11" t="str">
        <f>IF('Prax Math 5733'!B772="","",IF('Prax Math 5733'!D772&lt;'ACT M to SAT M'!$A$2,'ACT M to SAT M'!$B$2,IF('Prax Math 5733'!D772&gt;'ACT M to SAT M'!A$28,'ACT M to SAT M'!B$28,VLOOKUP(D772,'ACT M to SAT M'!A:B,2,FALSE))))</f>
        <v/>
      </c>
      <c r="F772" s="11" t="str">
        <f t="shared" si="97"/>
        <v/>
      </c>
      <c r="G772" s="11" t="str">
        <f t="shared" si="101"/>
        <v/>
      </c>
      <c r="H772" s="11" t="str">
        <f t="shared" si="98"/>
        <v/>
      </c>
      <c r="I772" s="11" t="str">
        <f t="shared" si="102"/>
        <v/>
      </c>
      <c r="J772" s="11" t="str">
        <f t="shared" si="99"/>
        <v/>
      </c>
      <c r="K772" s="11" t="str">
        <f t="shared" si="103"/>
        <v/>
      </c>
      <c r="L772" s="11" t="str">
        <f>IF('Prax Math 5733'!B772="","",'SAT M to CBEST M'!$A$2+'SAT M to CBEST M'!$B$2*E772)</f>
        <v/>
      </c>
      <c r="M772" s="11" t="str">
        <f>IF('Prax Math 5733'!B772="","", IF(L772&lt;20, 20, IF(L772&gt;80, 80, L772)))</f>
        <v/>
      </c>
    </row>
    <row r="773" spans="1:13" x14ac:dyDescent="0.25">
      <c r="A773" s="11">
        <v>772</v>
      </c>
      <c r="B773" s="30"/>
      <c r="C773" s="25" t="str">
        <f t="shared" si="96"/>
        <v/>
      </c>
      <c r="D773" s="25" t="str">
        <f t="shared" si="100"/>
        <v/>
      </c>
      <c r="E773" s="11" t="str">
        <f>IF('Prax Math 5733'!B773="","",IF('Prax Math 5733'!D773&lt;'ACT M to SAT M'!$A$2,'ACT M to SAT M'!$B$2,IF('Prax Math 5733'!D773&gt;'ACT M to SAT M'!A$28,'ACT M to SAT M'!B$28,VLOOKUP(D773,'ACT M to SAT M'!A:B,2,FALSE))))</f>
        <v/>
      </c>
      <c r="F773" s="11" t="str">
        <f t="shared" si="97"/>
        <v/>
      </c>
      <c r="G773" s="11" t="str">
        <f t="shared" si="101"/>
        <v/>
      </c>
      <c r="H773" s="11" t="str">
        <f t="shared" si="98"/>
        <v/>
      </c>
      <c r="I773" s="11" t="str">
        <f t="shared" si="102"/>
        <v/>
      </c>
      <c r="J773" s="11" t="str">
        <f t="shared" si="99"/>
        <v/>
      </c>
      <c r="K773" s="11" t="str">
        <f t="shared" si="103"/>
        <v/>
      </c>
      <c r="L773" s="11" t="str">
        <f>IF('Prax Math 5733'!B773="","",'SAT M to CBEST M'!$A$2+'SAT M to CBEST M'!$B$2*E773)</f>
        <v/>
      </c>
      <c r="M773" s="11" t="str">
        <f>IF('Prax Math 5733'!B773="","", IF(L773&lt;20, 20, IF(L773&gt;80, 80, L773)))</f>
        <v/>
      </c>
    </row>
    <row r="774" spans="1:13" x14ac:dyDescent="0.25">
      <c r="A774" s="11">
        <v>773</v>
      </c>
      <c r="B774" s="30"/>
      <c r="C774" s="25" t="str">
        <f t="shared" si="96"/>
        <v/>
      </c>
      <c r="D774" s="25" t="str">
        <f t="shared" si="100"/>
        <v/>
      </c>
      <c r="E774" s="11" t="str">
        <f>IF('Prax Math 5733'!B774="","",IF('Prax Math 5733'!D774&lt;'ACT M to SAT M'!$A$2,'ACT M to SAT M'!$B$2,IF('Prax Math 5733'!D774&gt;'ACT M to SAT M'!A$28,'ACT M to SAT M'!B$28,VLOOKUP(D774,'ACT M to SAT M'!A:B,2,FALSE))))</f>
        <v/>
      </c>
      <c r="F774" s="11" t="str">
        <f t="shared" si="97"/>
        <v/>
      </c>
      <c r="G774" s="11" t="str">
        <f t="shared" si="101"/>
        <v/>
      </c>
      <c r="H774" s="11" t="str">
        <f t="shared" si="98"/>
        <v/>
      </c>
      <c r="I774" s="11" t="str">
        <f t="shared" si="102"/>
        <v/>
      </c>
      <c r="J774" s="11" t="str">
        <f t="shared" si="99"/>
        <v/>
      </c>
      <c r="K774" s="11" t="str">
        <f t="shared" si="103"/>
        <v/>
      </c>
      <c r="L774" s="11" t="str">
        <f>IF('Prax Math 5733'!B774="","",'SAT M to CBEST M'!$A$2+'SAT M to CBEST M'!$B$2*E774)</f>
        <v/>
      </c>
      <c r="M774" s="11" t="str">
        <f>IF('Prax Math 5733'!B774="","", IF(L774&lt;20, 20, IF(L774&gt;80, 80, L774)))</f>
        <v/>
      </c>
    </row>
    <row r="775" spans="1:13" x14ac:dyDescent="0.25">
      <c r="A775" s="11">
        <v>774</v>
      </c>
      <c r="B775" s="30"/>
      <c r="C775" s="25" t="str">
        <f t="shared" si="96"/>
        <v/>
      </c>
      <c r="D775" s="25" t="str">
        <f t="shared" si="100"/>
        <v/>
      </c>
      <c r="E775" s="11" t="str">
        <f>IF('Prax Math 5733'!B775="","",IF('Prax Math 5733'!D775&lt;'ACT M to SAT M'!$A$2,'ACT M to SAT M'!$B$2,IF('Prax Math 5733'!D775&gt;'ACT M to SAT M'!A$28,'ACT M to SAT M'!B$28,VLOOKUP(D775,'ACT M to SAT M'!A:B,2,FALSE))))</f>
        <v/>
      </c>
      <c r="F775" s="11" t="str">
        <f t="shared" si="97"/>
        <v/>
      </c>
      <c r="G775" s="11" t="str">
        <f t="shared" si="101"/>
        <v/>
      </c>
      <c r="H775" s="11" t="str">
        <f t="shared" si="98"/>
        <v/>
      </c>
      <c r="I775" s="11" t="str">
        <f t="shared" si="102"/>
        <v/>
      </c>
      <c r="J775" s="11" t="str">
        <f t="shared" si="99"/>
        <v/>
      </c>
      <c r="K775" s="11" t="str">
        <f t="shared" si="103"/>
        <v/>
      </c>
      <c r="L775" s="11" t="str">
        <f>IF('Prax Math 5733'!B775="","",'SAT M to CBEST M'!$A$2+'SAT M to CBEST M'!$B$2*E775)</f>
        <v/>
      </c>
      <c r="M775" s="11" t="str">
        <f>IF('Prax Math 5733'!B775="","", IF(L775&lt;20, 20, IF(L775&gt;80, 80, L775)))</f>
        <v/>
      </c>
    </row>
    <row r="776" spans="1:13" x14ac:dyDescent="0.25">
      <c r="A776" s="11">
        <v>775</v>
      </c>
      <c r="B776" s="30"/>
      <c r="C776" s="25" t="str">
        <f t="shared" si="96"/>
        <v/>
      </c>
      <c r="D776" s="25" t="str">
        <f t="shared" si="100"/>
        <v/>
      </c>
      <c r="E776" s="11" t="str">
        <f>IF('Prax Math 5733'!B776="","",IF('Prax Math 5733'!D776&lt;'ACT M to SAT M'!$A$2,'ACT M to SAT M'!$B$2,IF('Prax Math 5733'!D776&gt;'ACT M to SAT M'!A$28,'ACT M to SAT M'!B$28,VLOOKUP(D776,'ACT M to SAT M'!A:B,2,FALSE))))</f>
        <v/>
      </c>
      <c r="F776" s="11" t="str">
        <f t="shared" si="97"/>
        <v/>
      </c>
      <c r="G776" s="11" t="str">
        <f t="shared" si="101"/>
        <v/>
      </c>
      <c r="H776" s="11" t="str">
        <f t="shared" si="98"/>
        <v/>
      </c>
      <c r="I776" s="11" t="str">
        <f t="shared" si="102"/>
        <v/>
      </c>
      <c r="J776" s="11" t="str">
        <f t="shared" si="99"/>
        <v/>
      </c>
      <c r="K776" s="11" t="str">
        <f t="shared" si="103"/>
        <v/>
      </c>
      <c r="L776" s="11" t="str">
        <f>IF('Prax Math 5733'!B776="","",'SAT M to CBEST M'!$A$2+'SAT M to CBEST M'!$B$2*E776)</f>
        <v/>
      </c>
      <c r="M776" s="11" t="str">
        <f>IF('Prax Math 5733'!B776="","", IF(L776&lt;20, 20, IF(L776&gt;80, 80, L776)))</f>
        <v/>
      </c>
    </row>
    <row r="777" spans="1:13" x14ac:dyDescent="0.25">
      <c r="A777" s="11">
        <v>776</v>
      </c>
      <c r="B777" s="30"/>
      <c r="C777" s="25" t="str">
        <f t="shared" si="96"/>
        <v/>
      </c>
      <c r="D777" s="25" t="str">
        <f t="shared" si="100"/>
        <v/>
      </c>
      <c r="E777" s="11" t="str">
        <f>IF('Prax Math 5733'!B777="","",IF('Prax Math 5733'!D777&lt;'ACT M to SAT M'!$A$2,'ACT M to SAT M'!$B$2,IF('Prax Math 5733'!D777&gt;'ACT M to SAT M'!A$28,'ACT M to SAT M'!B$28,VLOOKUP(D777,'ACT M to SAT M'!A:B,2,FALSE))))</f>
        <v/>
      </c>
      <c r="F777" s="11" t="str">
        <f t="shared" si="97"/>
        <v/>
      </c>
      <c r="G777" s="11" t="str">
        <f t="shared" si="101"/>
        <v/>
      </c>
      <c r="H777" s="11" t="str">
        <f t="shared" si="98"/>
        <v/>
      </c>
      <c r="I777" s="11" t="str">
        <f t="shared" si="102"/>
        <v/>
      </c>
      <c r="J777" s="11" t="str">
        <f t="shared" si="99"/>
        <v/>
      </c>
      <c r="K777" s="11" t="str">
        <f t="shared" si="103"/>
        <v/>
      </c>
      <c r="L777" s="11" t="str">
        <f>IF('Prax Math 5733'!B777="","",'SAT M to CBEST M'!$A$2+'SAT M to CBEST M'!$B$2*E777)</f>
        <v/>
      </c>
      <c r="M777" s="11" t="str">
        <f>IF('Prax Math 5733'!B777="","", IF(L777&lt;20, 20, IF(L777&gt;80, 80, L777)))</f>
        <v/>
      </c>
    </row>
    <row r="778" spans="1:13" x14ac:dyDescent="0.25">
      <c r="A778" s="11">
        <v>777</v>
      </c>
      <c r="B778" s="30"/>
      <c r="C778" s="25" t="str">
        <f t="shared" si="96"/>
        <v/>
      </c>
      <c r="D778" s="25" t="str">
        <f t="shared" si="100"/>
        <v/>
      </c>
      <c r="E778" s="11" t="str">
        <f>IF('Prax Math 5733'!B778="","",IF('Prax Math 5733'!D778&lt;'ACT M to SAT M'!$A$2,'ACT M to SAT M'!$B$2,IF('Prax Math 5733'!D778&gt;'ACT M to SAT M'!A$28,'ACT M to SAT M'!B$28,VLOOKUP(D778,'ACT M to SAT M'!A:B,2,FALSE))))</f>
        <v/>
      </c>
      <c r="F778" s="11" t="str">
        <f t="shared" si="97"/>
        <v/>
      </c>
      <c r="G778" s="11" t="str">
        <f t="shared" si="101"/>
        <v/>
      </c>
      <c r="H778" s="11" t="str">
        <f t="shared" si="98"/>
        <v/>
      </c>
      <c r="I778" s="11" t="str">
        <f t="shared" si="102"/>
        <v/>
      </c>
      <c r="J778" s="11" t="str">
        <f t="shared" si="99"/>
        <v/>
      </c>
      <c r="K778" s="11" t="str">
        <f t="shared" si="103"/>
        <v/>
      </c>
      <c r="L778" s="11" t="str">
        <f>IF('Prax Math 5733'!B778="","",'SAT M to CBEST M'!$A$2+'SAT M to CBEST M'!$B$2*E778)</f>
        <v/>
      </c>
      <c r="M778" s="11" t="str">
        <f>IF('Prax Math 5733'!B778="","", IF(L778&lt;20, 20, IF(L778&gt;80, 80, L778)))</f>
        <v/>
      </c>
    </row>
    <row r="779" spans="1:13" x14ac:dyDescent="0.25">
      <c r="A779" s="11">
        <v>778</v>
      </c>
      <c r="B779" s="30"/>
      <c r="C779" s="25" t="str">
        <f t="shared" si="96"/>
        <v/>
      </c>
      <c r="D779" s="25" t="str">
        <f t="shared" si="100"/>
        <v/>
      </c>
      <c r="E779" s="11" t="str">
        <f>IF('Prax Math 5733'!B779="","",IF('Prax Math 5733'!D779&lt;'ACT M to SAT M'!$A$2,'ACT M to SAT M'!$B$2,IF('Prax Math 5733'!D779&gt;'ACT M to SAT M'!A$28,'ACT M to SAT M'!B$28,VLOOKUP(D779,'ACT M to SAT M'!A:B,2,FALSE))))</f>
        <v/>
      </c>
      <c r="F779" s="11" t="str">
        <f t="shared" si="97"/>
        <v/>
      </c>
      <c r="G779" s="11" t="str">
        <f t="shared" si="101"/>
        <v/>
      </c>
      <c r="H779" s="11" t="str">
        <f t="shared" si="98"/>
        <v/>
      </c>
      <c r="I779" s="11" t="str">
        <f t="shared" si="102"/>
        <v/>
      </c>
      <c r="J779" s="11" t="str">
        <f t="shared" si="99"/>
        <v/>
      </c>
      <c r="K779" s="11" t="str">
        <f t="shared" si="103"/>
        <v/>
      </c>
      <c r="L779" s="11" t="str">
        <f>IF('Prax Math 5733'!B779="","",'SAT M to CBEST M'!$A$2+'SAT M to CBEST M'!$B$2*E779)</f>
        <v/>
      </c>
      <c r="M779" s="11" t="str">
        <f>IF('Prax Math 5733'!B779="","", IF(L779&lt;20, 20, IF(L779&gt;80, 80, L779)))</f>
        <v/>
      </c>
    </row>
    <row r="780" spans="1:13" x14ac:dyDescent="0.25">
      <c r="A780" s="11">
        <v>779</v>
      </c>
      <c r="B780" s="30"/>
      <c r="C780" s="25" t="str">
        <f t="shared" si="96"/>
        <v/>
      </c>
      <c r="D780" s="25" t="str">
        <f t="shared" si="100"/>
        <v/>
      </c>
      <c r="E780" s="11" t="str">
        <f>IF('Prax Math 5733'!B780="","",IF('Prax Math 5733'!D780&lt;'ACT M to SAT M'!$A$2,'ACT M to SAT M'!$B$2,IF('Prax Math 5733'!D780&gt;'ACT M to SAT M'!A$28,'ACT M to SAT M'!B$28,VLOOKUP(D780,'ACT M to SAT M'!A:B,2,FALSE))))</f>
        <v/>
      </c>
      <c r="F780" s="11" t="str">
        <f t="shared" si="97"/>
        <v/>
      </c>
      <c r="G780" s="11" t="str">
        <f t="shared" si="101"/>
        <v/>
      </c>
      <c r="H780" s="11" t="str">
        <f t="shared" si="98"/>
        <v/>
      </c>
      <c r="I780" s="11" t="str">
        <f t="shared" si="102"/>
        <v/>
      </c>
      <c r="J780" s="11" t="str">
        <f t="shared" si="99"/>
        <v/>
      </c>
      <c r="K780" s="11" t="str">
        <f t="shared" si="103"/>
        <v/>
      </c>
      <c r="L780" s="11" t="str">
        <f>IF('Prax Math 5733'!B780="","",'SAT M to CBEST M'!$A$2+'SAT M to CBEST M'!$B$2*E780)</f>
        <v/>
      </c>
      <c r="M780" s="11" t="str">
        <f>IF('Prax Math 5733'!B780="","", IF(L780&lt;20, 20, IF(L780&gt;80, 80, L780)))</f>
        <v/>
      </c>
    </row>
    <row r="781" spans="1:13" x14ac:dyDescent="0.25">
      <c r="A781" s="11">
        <v>780</v>
      </c>
      <c r="B781" s="30"/>
      <c r="C781" s="25" t="str">
        <f t="shared" si="96"/>
        <v/>
      </c>
      <c r="D781" s="25" t="str">
        <f t="shared" si="100"/>
        <v/>
      </c>
      <c r="E781" s="11" t="str">
        <f>IF('Prax Math 5733'!B781="","",IF('Prax Math 5733'!D781&lt;'ACT M to SAT M'!$A$2,'ACT M to SAT M'!$B$2,IF('Prax Math 5733'!D781&gt;'ACT M to SAT M'!A$28,'ACT M to SAT M'!B$28,VLOOKUP(D781,'ACT M to SAT M'!A:B,2,FALSE))))</f>
        <v/>
      </c>
      <c r="F781" s="11" t="str">
        <f t="shared" si="97"/>
        <v/>
      </c>
      <c r="G781" s="11" t="str">
        <f t="shared" si="101"/>
        <v/>
      </c>
      <c r="H781" s="11" t="str">
        <f t="shared" si="98"/>
        <v/>
      </c>
      <c r="I781" s="11" t="str">
        <f t="shared" si="102"/>
        <v/>
      </c>
      <c r="J781" s="11" t="str">
        <f t="shared" si="99"/>
        <v/>
      </c>
      <c r="K781" s="11" t="str">
        <f t="shared" si="103"/>
        <v/>
      </c>
      <c r="L781" s="11" t="str">
        <f>IF('Prax Math 5733'!B781="","",'SAT M to CBEST M'!$A$2+'SAT M to CBEST M'!$B$2*E781)</f>
        <v/>
      </c>
      <c r="M781" s="11" t="str">
        <f>IF('Prax Math 5733'!B781="","", IF(L781&lt;20, 20, IF(L781&gt;80, 80, L781)))</f>
        <v/>
      </c>
    </row>
    <row r="782" spans="1:13" x14ac:dyDescent="0.25">
      <c r="A782" s="11">
        <v>781</v>
      </c>
      <c r="B782" s="30"/>
      <c r="C782" s="25" t="str">
        <f t="shared" si="96"/>
        <v/>
      </c>
      <c r="D782" s="25" t="str">
        <f t="shared" si="100"/>
        <v/>
      </c>
      <c r="E782" s="11" t="str">
        <f>IF('Prax Math 5733'!B782="","",IF('Prax Math 5733'!D782&lt;'ACT M to SAT M'!$A$2,'ACT M to SAT M'!$B$2,IF('Prax Math 5733'!D782&gt;'ACT M to SAT M'!A$28,'ACT M to SAT M'!B$28,VLOOKUP(D782,'ACT M to SAT M'!A:B,2,FALSE))))</f>
        <v/>
      </c>
      <c r="F782" s="11" t="str">
        <f t="shared" si="97"/>
        <v/>
      </c>
      <c r="G782" s="11" t="str">
        <f t="shared" si="101"/>
        <v/>
      </c>
      <c r="H782" s="11" t="str">
        <f t="shared" si="98"/>
        <v/>
      </c>
      <c r="I782" s="11" t="str">
        <f t="shared" si="102"/>
        <v/>
      </c>
      <c r="J782" s="11" t="str">
        <f t="shared" si="99"/>
        <v/>
      </c>
      <c r="K782" s="11" t="str">
        <f t="shared" si="103"/>
        <v/>
      </c>
      <c r="L782" s="11" t="str">
        <f>IF('Prax Math 5733'!B782="","",'SAT M to CBEST M'!$A$2+'SAT M to CBEST M'!$B$2*E782)</f>
        <v/>
      </c>
      <c r="M782" s="11" t="str">
        <f>IF('Prax Math 5733'!B782="","", IF(L782&lt;20, 20, IF(L782&gt;80, 80, L782)))</f>
        <v/>
      </c>
    </row>
    <row r="783" spans="1:13" x14ac:dyDescent="0.25">
      <c r="A783" s="11">
        <v>782</v>
      </c>
      <c r="B783" s="30"/>
      <c r="C783" s="25" t="str">
        <f t="shared" si="96"/>
        <v/>
      </c>
      <c r="D783" s="25" t="str">
        <f t="shared" si="100"/>
        <v/>
      </c>
      <c r="E783" s="11" t="str">
        <f>IF('Prax Math 5733'!B783="","",IF('Prax Math 5733'!D783&lt;'ACT M to SAT M'!$A$2,'ACT M to SAT M'!$B$2,IF('Prax Math 5733'!D783&gt;'ACT M to SAT M'!A$28,'ACT M to SAT M'!B$28,VLOOKUP(D783,'ACT M to SAT M'!A:B,2,FALSE))))</f>
        <v/>
      </c>
      <c r="F783" s="11" t="str">
        <f t="shared" si="97"/>
        <v/>
      </c>
      <c r="G783" s="11" t="str">
        <f t="shared" si="101"/>
        <v/>
      </c>
      <c r="H783" s="11" t="str">
        <f t="shared" si="98"/>
        <v/>
      </c>
      <c r="I783" s="11" t="str">
        <f t="shared" si="102"/>
        <v/>
      </c>
      <c r="J783" s="11" t="str">
        <f t="shared" si="99"/>
        <v/>
      </c>
      <c r="K783" s="11" t="str">
        <f t="shared" si="103"/>
        <v/>
      </c>
      <c r="L783" s="11" t="str">
        <f>IF('Prax Math 5733'!B783="","",'SAT M to CBEST M'!$A$2+'SAT M to CBEST M'!$B$2*E783)</f>
        <v/>
      </c>
      <c r="M783" s="11" t="str">
        <f>IF('Prax Math 5733'!B783="","", IF(L783&lt;20, 20, IF(L783&gt;80, 80, L783)))</f>
        <v/>
      </c>
    </row>
    <row r="784" spans="1:13" x14ac:dyDescent="0.25">
      <c r="A784" s="11">
        <v>783</v>
      </c>
      <c r="B784" s="30"/>
      <c r="C784" s="25" t="str">
        <f t="shared" si="96"/>
        <v/>
      </c>
      <c r="D784" s="25" t="str">
        <f t="shared" si="100"/>
        <v/>
      </c>
      <c r="E784" s="11" t="str">
        <f>IF('Prax Math 5733'!B784="","",IF('Prax Math 5733'!D784&lt;'ACT M to SAT M'!$A$2,'ACT M to SAT M'!$B$2,IF('Prax Math 5733'!D784&gt;'ACT M to SAT M'!A$28,'ACT M to SAT M'!B$28,VLOOKUP(D784,'ACT M to SAT M'!A:B,2,FALSE))))</f>
        <v/>
      </c>
      <c r="F784" s="11" t="str">
        <f t="shared" si="97"/>
        <v/>
      </c>
      <c r="G784" s="11" t="str">
        <f t="shared" si="101"/>
        <v/>
      </c>
      <c r="H784" s="11" t="str">
        <f t="shared" si="98"/>
        <v/>
      </c>
      <c r="I784" s="11" t="str">
        <f t="shared" si="102"/>
        <v/>
      </c>
      <c r="J784" s="11" t="str">
        <f t="shared" si="99"/>
        <v/>
      </c>
      <c r="K784" s="11" t="str">
        <f t="shared" si="103"/>
        <v/>
      </c>
      <c r="L784" s="11" t="str">
        <f>IF('Prax Math 5733'!B784="","",'SAT M to CBEST M'!$A$2+'SAT M to CBEST M'!$B$2*E784)</f>
        <v/>
      </c>
      <c r="M784" s="11" t="str">
        <f>IF('Prax Math 5733'!B784="","", IF(L784&lt;20, 20, IF(L784&gt;80, 80, L784)))</f>
        <v/>
      </c>
    </row>
    <row r="785" spans="1:13" x14ac:dyDescent="0.25">
      <c r="A785" s="11">
        <v>784</v>
      </c>
      <c r="B785" s="30"/>
      <c r="C785" s="25" t="str">
        <f t="shared" si="96"/>
        <v/>
      </c>
      <c r="D785" s="25" t="str">
        <f t="shared" si="100"/>
        <v/>
      </c>
      <c r="E785" s="11" t="str">
        <f>IF('Prax Math 5733'!B785="","",IF('Prax Math 5733'!D785&lt;'ACT M to SAT M'!$A$2,'ACT M to SAT M'!$B$2,IF('Prax Math 5733'!D785&gt;'ACT M to SAT M'!A$28,'ACT M to SAT M'!B$28,VLOOKUP(D785,'ACT M to SAT M'!A:B,2,FALSE))))</f>
        <v/>
      </c>
      <c r="F785" s="11" t="str">
        <f t="shared" si="97"/>
        <v/>
      </c>
      <c r="G785" s="11" t="str">
        <f t="shared" si="101"/>
        <v/>
      </c>
      <c r="H785" s="11" t="str">
        <f t="shared" si="98"/>
        <v/>
      </c>
      <c r="I785" s="11" t="str">
        <f t="shared" si="102"/>
        <v/>
      </c>
      <c r="J785" s="11" t="str">
        <f t="shared" si="99"/>
        <v/>
      </c>
      <c r="K785" s="11" t="str">
        <f t="shared" si="103"/>
        <v/>
      </c>
      <c r="L785" s="11" t="str">
        <f>IF('Prax Math 5733'!B785="","",'SAT M to CBEST M'!$A$2+'SAT M to CBEST M'!$B$2*E785)</f>
        <v/>
      </c>
      <c r="M785" s="11" t="str">
        <f>IF('Prax Math 5733'!B785="","", IF(L785&lt;20, 20, IF(L785&gt;80, 80, L785)))</f>
        <v/>
      </c>
    </row>
    <row r="786" spans="1:13" x14ac:dyDescent="0.25">
      <c r="A786" s="11">
        <v>785</v>
      </c>
      <c r="B786" s="30"/>
      <c r="C786" s="25" t="str">
        <f t="shared" si="96"/>
        <v/>
      </c>
      <c r="D786" s="25" t="str">
        <f t="shared" si="100"/>
        <v/>
      </c>
      <c r="E786" s="11" t="str">
        <f>IF('Prax Math 5733'!B786="","",IF('Prax Math 5733'!D786&lt;'ACT M to SAT M'!$A$2,'ACT M to SAT M'!$B$2,IF('Prax Math 5733'!D786&gt;'ACT M to SAT M'!A$28,'ACT M to SAT M'!B$28,VLOOKUP(D786,'ACT M to SAT M'!A:B,2,FALSE))))</f>
        <v/>
      </c>
      <c r="F786" s="11" t="str">
        <f t="shared" si="97"/>
        <v/>
      </c>
      <c r="G786" s="11" t="str">
        <f t="shared" si="101"/>
        <v/>
      </c>
      <c r="H786" s="11" t="str">
        <f t="shared" si="98"/>
        <v/>
      </c>
      <c r="I786" s="11" t="str">
        <f t="shared" si="102"/>
        <v/>
      </c>
      <c r="J786" s="11" t="str">
        <f t="shared" si="99"/>
        <v/>
      </c>
      <c r="K786" s="11" t="str">
        <f t="shared" si="103"/>
        <v/>
      </c>
      <c r="L786" s="11" t="str">
        <f>IF('Prax Math 5733'!B786="","",'SAT M to CBEST M'!$A$2+'SAT M to CBEST M'!$B$2*E786)</f>
        <v/>
      </c>
      <c r="M786" s="11" t="str">
        <f>IF('Prax Math 5733'!B786="","", IF(L786&lt;20, 20, IF(L786&gt;80, 80, L786)))</f>
        <v/>
      </c>
    </row>
    <row r="787" spans="1:13" x14ac:dyDescent="0.25">
      <c r="A787" s="11">
        <v>786</v>
      </c>
      <c r="B787" s="30"/>
      <c r="C787" s="25" t="str">
        <f t="shared" si="96"/>
        <v/>
      </c>
      <c r="D787" s="25" t="str">
        <f t="shared" si="100"/>
        <v/>
      </c>
      <c r="E787" s="11" t="str">
        <f>IF('Prax Math 5733'!B787="","",IF('Prax Math 5733'!D787&lt;'ACT M to SAT M'!$A$2,'ACT M to SAT M'!$B$2,IF('Prax Math 5733'!D787&gt;'ACT M to SAT M'!A$28,'ACT M to SAT M'!B$28,VLOOKUP(D787,'ACT M to SAT M'!A:B,2,FALSE))))</f>
        <v/>
      </c>
      <c r="F787" s="11" t="str">
        <f t="shared" si="97"/>
        <v/>
      </c>
      <c r="G787" s="11" t="str">
        <f t="shared" si="101"/>
        <v/>
      </c>
      <c r="H787" s="11" t="str">
        <f t="shared" si="98"/>
        <v/>
      </c>
      <c r="I787" s="11" t="str">
        <f t="shared" si="102"/>
        <v/>
      </c>
      <c r="J787" s="11" t="str">
        <f t="shared" si="99"/>
        <v/>
      </c>
      <c r="K787" s="11" t="str">
        <f t="shared" si="103"/>
        <v/>
      </c>
      <c r="L787" s="11" t="str">
        <f>IF('Prax Math 5733'!B787="","",'SAT M to CBEST M'!$A$2+'SAT M to CBEST M'!$B$2*E787)</f>
        <v/>
      </c>
      <c r="M787" s="11" t="str">
        <f>IF('Prax Math 5733'!B787="","", IF(L787&lt;20, 20, IF(L787&gt;80, 80, L787)))</f>
        <v/>
      </c>
    </row>
    <row r="788" spans="1:13" x14ac:dyDescent="0.25">
      <c r="A788" s="11">
        <v>787</v>
      </c>
      <c r="B788" s="30"/>
      <c r="C788" s="25" t="str">
        <f t="shared" si="96"/>
        <v/>
      </c>
      <c r="D788" s="25" t="str">
        <f t="shared" si="100"/>
        <v/>
      </c>
      <c r="E788" s="11" t="str">
        <f>IF('Prax Math 5733'!B788="","",IF('Prax Math 5733'!D788&lt;'ACT M to SAT M'!$A$2,'ACT M to SAT M'!$B$2,IF('Prax Math 5733'!D788&gt;'ACT M to SAT M'!A$28,'ACT M to SAT M'!B$28,VLOOKUP(D788,'ACT M to SAT M'!A:B,2,FALSE))))</f>
        <v/>
      </c>
      <c r="F788" s="11" t="str">
        <f t="shared" si="97"/>
        <v/>
      </c>
      <c r="G788" s="11" t="str">
        <f t="shared" si="101"/>
        <v/>
      </c>
      <c r="H788" s="11" t="str">
        <f t="shared" si="98"/>
        <v/>
      </c>
      <c r="I788" s="11" t="str">
        <f t="shared" si="102"/>
        <v/>
      </c>
      <c r="J788" s="11" t="str">
        <f t="shared" si="99"/>
        <v/>
      </c>
      <c r="K788" s="11" t="str">
        <f t="shared" si="103"/>
        <v/>
      </c>
      <c r="L788" s="11" t="str">
        <f>IF('Prax Math 5733'!B788="","",'SAT M to CBEST M'!$A$2+'SAT M to CBEST M'!$B$2*E788)</f>
        <v/>
      </c>
      <c r="M788" s="11" t="str">
        <f>IF('Prax Math 5733'!B788="","", IF(L788&lt;20, 20, IF(L788&gt;80, 80, L788)))</f>
        <v/>
      </c>
    </row>
    <row r="789" spans="1:13" x14ac:dyDescent="0.25">
      <c r="A789" s="11">
        <v>788</v>
      </c>
      <c r="B789" s="30"/>
      <c r="C789" s="25" t="str">
        <f t="shared" si="96"/>
        <v/>
      </c>
      <c r="D789" s="25" t="str">
        <f t="shared" si="100"/>
        <v/>
      </c>
      <c r="E789" s="11" t="str">
        <f>IF('Prax Math 5733'!B789="","",IF('Prax Math 5733'!D789&lt;'ACT M to SAT M'!$A$2,'ACT M to SAT M'!$B$2,IF('Prax Math 5733'!D789&gt;'ACT M to SAT M'!A$28,'ACT M to SAT M'!B$28,VLOOKUP(D789,'ACT M to SAT M'!A:B,2,FALSE))))</f>
        <v/>
      </c>
      <c r="F789" s="11" t="str">
        <f t="shared" si="97"/>
        <v/>
      </c>
      <c r="G789" s="11" t="str">
        <f t="shared" si="101"/>
        <v/>
      </c>
      <c r="H789" s="11" t="str">
        <f t="shared" si="98"/>
        <v/>
      </c>
      <c r="I789" s="11" t="str">
        <f t="shared" si="102"/>
        <v/>
      </c>
      <c r="J789" s="11" t="str">
        <f t="shared" si="99"/>
        <v/>
      </c>
      <c r="K789" s="11" t="str">
        <f t="shared" si="103"/>
        <v/>
      </c>
      <c r="L789" s="11" t="str">
        <f>IF('Prax Math 5733'!B789="","",'SAT M to CBEST M'!$A$2+'SAT M to CBEST M'!$B$2*E789)</f>
        <v/>
      </c>
      <c r="M789" s="11" t="str">
        <f>IF('Prax Math 5733'!B789="","", IF(L789&lt;20, 20, IF(L789&gt;80, 80, L789)))</f>
        <v/>
      </c>
    </row>
    <row r="790" spans="1:13" x14ac:dyDescent="0.25">
      <c r="A790" s="11">
        <v>789</v>
      </c>
      <c r="B790" s="30"/>
      <c r="C790" s="25" t="str">
        <f t="shared" si="96"/>
        <v/>
      </c>
      <c r="D790" s="25" t="str">
        <f t="shared" si="100"/>
        <v/>
      </c>
      <c r="E790" s="11" t="str">
        <f>IF('Prax Math 5733'!B790="","",IF('Prax Math 5733'!D790&lt;'ACT M to SAT M'!$A$2,'ACT M to SAT M'!$B$2,IF('Prax Math 5733'!D790&gt;'ACT M to SAT M'!A$28,'ACT M to SAT M'!B$28,VLOOKUP(D790,'ACT M to SAT M'!A:B,2,FALSE))))</f>
        <v/>
      </c>
      <c r="F790" s="11" t="str">
        <f t="shared" si="97"/>
        <v/>
      </c>
      <c r="G790" s="11" t="str">
        <f t="shared" si="101"/>
        <v/>
      </c>
      <c r="H790" s="11" t="str">
        <f t="shared" si="98"/>
        <v/>
      </c>
      <c r="I790" s="11" t="str">
        <f t="shared" si="102"/>
        <v/>
      </c>
      <c r="J790" s="11" t="str">
        <f t="shared" si="99"/>
        <v/>
      </c>
      <c r="K790" s="11" t="str">
        <f t="shared" si="103"/>
        <v/>
      </c>
      <c r="L790" s="11" t="str">
        <f>IF('Prax Math 5733'!B790="","",'SAT M to CBEST M'!$A$2+'SAT M to CBEST M'!$B$2*E790)</f>
        <v/>
      </c>
      <c r="M790" s="11" t="str">
        <f>IF('Prax Math 5733'!B790="","", IF(L790&lt;20, 20, IF(L790&gt;80, 80, L790)))</f>
        <v/>
      </c>
    </row>
    <row r="791" spans="1:13" x14ac:dyDescent="0.25">
      <c r="A791" s="11">
        <v>790</v>
      </c>
      <c r="B791" s="30"/>
      <c r="C791" s="25" t="str">
        <f t="shared" si="96"/>
        <v/>
      </c>
      <c r="D791" s="25" t="str">
        <f t="shared" si="100"/>
        <v/>
      </c>
      <c r="E791" s="11" t="str">
        <f>IF('Prax Math 5733'!B791="","",IF('Prax Math 5733'!D791&lt;'ACT M to SAT M'!$A$2,'ACT M to SAT M'!$B$2,IF('Prax Math 5733'!D791&gt;'ACT M to SAT M'!A$28,'ACT M to SAT M'!B$28,VLOOKUP(D791,'ACT M to SAT M'!A:B,2,FALSE))))</f>
        <v/>
      </c>
      <c r="F791" s="11" t="str">
        <f t="shared" si="97"/>
        <v/>
      </c>
      <c r="G791" s="11" t="str">
        <f t="shared" si="101"/>
        <v/>
      </c>
      <c r="H791" s="11" t="str">
        <f t="shared" si="98"/>
        <v/>
      </c>
      <c r="I791" s="11" t="str">
        <f t="shared" si="102"/>
        <v/>
      </c>
      <c r="J791" s="11" t="str">
        <f t="shared" si="99"/>
        <v/>
      </c>
      <c r="K791" s="11" t="str">
        <f t="shared" si="103"/>
        <v/>
      </c>
      <c r="L791" s="11" t="str">
        <f>IF('Prax Math 5733'!B791="","",'SAT M to CBEST M'!$A$2+'SAT M to CBEST M'!$B$2*E791)</f>
        <v/>
      </c>
      <c r="M791" s="11" t="str">
        <f>IF('Prax Math 5733'!B791="","", IF(L791&lt;20, 20, IF(L791&gt;80, 80, L791)))</f>
        <v/>
      </c>
    </row>
    <row r="792" spans="1:13" x14ac:dyDescent="0.25">
      <c r="A792" s="11">
        <v>791</v>
      </c>
      <c r="B792" s="30"/>
      <c r="C792" s="25" t="str">
        <f t="shared" si="96"/>
        <v/>
      </c>
      <c r="D792" s="25" t="str">
        <f t="shared" si="100"/>
        <v/>
      </c>
      <c r="E792" s="11" t="str">
        <f>IF('Prax Math 5733'!B792="","",IF('Prax Math 5733'!D792&lt;'ACT M to SAT M'!$A$2,'ACT M to SAT M'!$B$2,IF('Prax Math 5733'!D792&gt;'ACT M to SAT M'!A$28,'ACT M to SAT M'!B$28,VLOOKUP(D792,'ACT M to SAT M'!A:B,2,FALSE))))</f>
        <v/>
      </c>
      <c r="F792" s="11" t="str">
        <f t="shared" si="97"/>
        <v/>
      </c>
      <c r="G792" s="11" t="str">
        <f t="shared" si="101"/>
        <v/>
      </c>
      <c r="H792" s="11" t="str">
        <f t="shared" si="98"/>
        <v/>
      </c>
      <c r="I792" s="11" t="str">
        <f t="shared" si="102"/>
        <v/>
      </c>
      <c r="J792" s="11" t="str">
        <f t="shared" si="99"/>
        <v/>
      </c>
      <c r="K792" s="11" t="str">
        <f t="shared" si="103"/>
        <v/>
      </c>
      <c r="L792" s="11" t="str">
        <f>IF('Prax Math 5733'!B792="","",'SAT M to CBEST M'!$A$2+'SAT M to CBEST M'!$B$2*E792)</f>
        <v/>
      </c>
      <c r="M792" s="11" t="str">
        <f>IF('Prax Math 5733'!B792="","", IF(L792&lt;20, 20, IF(L792&gt;80, 80, L792)))</f>
        <v/>
      </c>
    </row>
    <row r="793" spans="1:13" x14ac:dyDescent="0.25">
      <c r="A793" s="11">
        <v>792</v>
      </c>
      <c r="B793" s="30"/>
      <c r="C793" s="25" t="str">
        <f t="shared" si="96"/>
        <v/>
      </c>
      <c r="D793" s="25" t="str">
        <f t="shared" si="100"/>
        <v/>
      </c>
      <c r="E793" s="11" t="str">
        <f>IF('Prax Math 5733'!B793="","",IF('Prax Math 5733'!D793&lt;'ACT M to SAT M'!$A$2,'ACT M to SAT M'!$B$2,IF('Prax Math 5733'!D793&gt;'ACT M to SAT M'!A$28,'ACT M to SAT M'!B$28,VLOOKUP(D793,'ACT M to SAT M'!A:B,2,FALSE))))</f>
        <v/>
      </c>
      <c r="F793" s="11" t="str">
        <f t="shared" si="97"/>
        <v/>
      </c>
      <c r="G793" s="11" t="str">
        <f t="shared" si="101"/>
        <v/>
      </c>
      <c r="H793" s="11" t="str">
        <f t="shared" si="98"/>
        <v/>
      </c>
      <c r="I793" s="11" t="str">
        <f t="shared" si="102"/>
        <v/>
      </c>
      <c r="J793" s="11" t="str">
        <f t="shared" si="99"/>
        <v/>
      </c>
      <c r="K793" s="11" t="str">
        <f t="shared" si="103"/>
        <v/>
      </c>
      <c r="L793" s="11" t="str">
        <f>IF('Prax Math 5733'!B793="","",'SAT M to CBEST M'!$A$2+'SAT M to CBEST M'!$B$2*E793)</f>
        <v/>
      </c>
      <c r="M793" s="11" t="str">
        <f>IF('Prax Math 5733'!B793="","", IF(L793&lt;20, 20, IF(L793&gt;80, 80, L793)))</f>
        <v/>
      </c>
    </row>
    <row r="794" spans="1:13" x14ac:dyDescent="0.25">
      <c r="A794" s="11">
        <v>793</v>
      </c>
      <c r="B794" s="30"/>
      <c r="C794" s="25" t="str">
        <f t="shared" si="96"/>
        <v/>
      </c>
      <c r="D794" s="25" t="str">
        <f t="shared" si="100"/>
        <v/>
      </c>
      <c r="E794" s="11" t="str">
        <f>IF('Prax Math 5733'!B794="","",IF('Prax Math 5733'!D794&lt;'ACT M to SAT M'!$A$2,'ACT M to SAT M'!$B$2,IF('Prax Math 5733'!D794&gt;'ACT M to SAT M'!A$28,'ACT M to SAT M'!B$28,VLOOKUP(D794,'ACT M to SAT M'!A:B,2,FALSE))))</f>
        <v/>
      </c>
      <c r="F794" s="11" t="str">
        <f t="shared" si="97"/>
        <v/>
      </c>
      <c r="G794" s="11" t="str">
        <f t="shared" si="101"/>
        <v/>
      </c>
      <c r="H794" s="11" t="str">
        <f t="shared" si="98"/>
        <v/>
      </c>
      <c r="I794" s="11" t="str">
        <f t="shared" si="102"/>
        <v/>
      </c>
      <c r="J794" s="11" t="str">
        <f t="shared" si="99"/>
        <v/>
      </c>
      <c r="K794" s="11" t="str">
        <f t="shared" si="103"/>
        <v/>
      </c>
      <c r="L794" s="11" t="str">
        <f>IF('Prax Math 5733'!B794="","",'SAT M to CBEST M'!$A$2+'SAT M to CBEST M'!$B$2*E794)</f>
        <v/>
      </c>
      <c r="M794" s="11" t="str">
        <f>IF('Prax Math 5733'!B794="","", IF(L794&lt;20, 20, IF(L794&gt;80, 80, L794)))</f>
        <v/>
      </c>
    </row>
    <row r="795" spans="1:13" x14ac:dyDescent="0.25">
      <c r="A795" s="11">
        <v>794</v>
      </c>
      <c r="B795" s="30"/>
      <c r="C795" s="25" t="str">
        <f t="shared" si="96"/>
        <v/>
      </c>
      <c r="D795" s="25" t="str">
        <f t="shared" si="100"/>
        <v/>
      </c>
      <c r="E795" s="11" t="str">
        <f>IF('Prax Math 5733'!B795="","",IF('Prax Math 5733'!D795&lt;'ACT M to SAT M'!$A$2,'ACT M to SAT M'!$B$2,IF('Prax Math 5733'!D795&gt;'ACT M to SAT M'!A$28,'ACT M to SAT M'!B$28,VLOOKUP(D795,'ACT M to SAT M'!A:B,2,FALSE))))</f>
        <v/>
      </c>
      <c r="F795" s="11" t="str">
        <f t="shared" si="97"/>
        <v/>
      </c>
      <c r="G795" s="11" t="str">
        <f t="shared" si="101"/>
        <v/>
      </c>
      <c r="H795" s="11" t="str">
        <f t="shared" si="98"/>
        <v/>
      </c>
      <c r="I795" s="11" t="str">
        <f t="shared" si="102"/>
        <v/>
      </c>
      <c r="J795" s="11" t="str">
        <f t="shared" si="99"/>
        <v/>
      </c>
      <c r="K795" s="11" t="str">
        <f t="shared" si="103"/>
        <v/>
      </c>
      <c r="L795" s="11" t="str">
        <f>IF('Prax Math 5733'!B795="","",'SAT M to CBEST M'!$A$2+'SAT M to CBEST M'!$B$2*E795)</f>
        <v/>
      </c>
      <c r="M795" s="11" t="str">
        <f>IF('Prax Math 5733'!B795="","", IF(L795&lt;20, 20, IF(L795&gt;80, 80, L795)))</f>
        <v/>
      </c>
    </row>
    <row r="796" spans="1:13" x14ac:dyDescent="0.25">
      <c r="A796" s="11">
        <v>795</v>
      </c>
      <c r="B796" s="30"/>
      <c r="C796" s="25" t="str">
        <f t="shared" si="96"/>
        <v/>
      </c>
      <c r="D796" s="25" t="str">
        <f t="shared" si="100"/>
        <v/>
      </c>
      <c r="E796" s="11" t="str">
        <f>IF('Prax Math 5733'!B796="","",IF('Prax Math 5733'!D796&lt;'ACT M to SAT M'!$A$2,'ACT M to SAT M'!$B$2,IF('Prax Math 5733'!D796&gt;'ACT M to SAT M'!A$28,'ACT M to SAT M'!B$28,VLOOKUP(D796,'ACT M to SAT M'!A:B,2,FALSE))))</f>
        <v/>
      </c>
      <c r="F796" s="11" t="str">
        <f t="shared" si="97"/>
        <v/>
      </c>
      <c r="G796" s="11" t="str">
        <f t="shared" si="101"/>
        <v/>
      </c>
      <c r="H796" s="11" t="str">
        <f t="shared" si="98"/>
        <v/>
      </c>
      <c r="I796" s="11" t="str">
        <f t="shared" si="102"/>
        <v/>
      </c>
      <c r="J796" s="11" t="str">
        <f t="shared" si="99"/>
        <v/>
      </c>
      <c r="K796" s="11" t="str">
        <f t="shared" si="103"/>
        <v/>
      </c>
      <c r="L796" s="11" t="str">
        <f>IF('Prax Math 5733'!B796="","",'SAT M to CBEST M'!$A$2+'SAT M to CBEST M'!$B$2*E796)</f>
        <v/>
      </c>
      <c r="M796" s="11" t="str">
        <f>IF('Prax Math 5733'!B796="","", IF(L796&lt;20, 20, IF(L796&gt;80, 80, L796)))</f>
        <v/>
      </c>
    </row>
    <row r="797" spans="1:13" x14ac:dyDescent="0.25">
      <c r="A797" s="11">
        <v>796</v>
      </c>
      <c r="B797" s="30"/>
      <c r="C797" s="25" t="str">
        <f t="shared" si="96"/>
        <v/>
      </c>
      <c r="D797" s="25" t="str">
        <f t="shared" si="100"/>
        <v/>
      </c>
      <c r="E797" s="11" t="str">
        <f>IF('Prax Math 5733'!B797="","",IF('Prax Math 5733'!D797&lt;'ACT M to SAT M'!$A$2,'ACT M to SAT M'!$B$2,IF('Prax Math 5733'!D797&gt;'ACT M to SAT M'!A$28,'ACT M to SAT M'!B$28,VLOOKUP(D797,'ACT M to SAT M'!A:B,2,FALSE))))</f>
        <v/>
      </c>
      <c r="F797" s="11" t="str">
        <f t="shared" si="97"/>
        <v/>
      </c>
      <c r="G797" s="11" t="str">
        <f t="shared" si="101"/>
        <v/>
      </c>
      <c r="H797" s="11" t="str">
        <f t="shared" si="98"/>
        <v/>
      </c>
      <c r="I797" s="11" t="str">
        <f t="shared" si="102"/>
        <v/>
      </c>
      <c r="J797" s="11" t="str">
        <f t="shared" si="99"/>
        <v/>
      </c>
      <c r="K797" s="11" t="str">
        <f t="shared" si="103"/>
        <v/>
      </c>
      <c r="L797" s="11" t="str">
        <f>IF('Prax Math 5733'!B797="","",'SAT M to CBEST M'!$A$2+'SAT M to CBEST M'!$B$2*E797)</f>
        <v/>
      </c>
      <c r="M797" s="11" t="str">
        <f>IF('Prax Math 5733'!B797="","", IF(L797&lt;20, 20, IF(L797&gt;80, 80, L797)))</f>
        <v/>
      </c>
    </row>
    <row r="798" spans="1:13" x14ac:dyDescent="0.25">
      <c r="A798" s="11">
        <v>797</v>
      </c>
      <c r="B798" s="30"/>
      <c r="C798" s="25" t="str">
        <f t="shared" si="96"/>
        <v/>
      </c>
      <c r="D798" s="25" t="str">
        <f t="shared" si="100"/>
        <v/>
      </c>
      <c r="E798" s="11" t="str">
        <f>IF('Prax Math 5733'!B798="","",IF('Prax Math 5733'!D798&lt;'ACT M to SAT M'!$A$2,'ACT M to SAT M'!$B$2,IF('Prax Math 5733'!D798&gt;'ACT M to SAT M'!A$28,'ACT M to SAT M'!B$28,VLOOKUP(D798,'ACT M to SAT M'!A:B,2,FALSE))))</f>
        <v/>
      </c>
      <c r="F798" s="11" t="str">
        <f t="shared" si="97"/>
        <v/>
      </c>
      <c r="G798" s="11" t="str">
        <f t="shared" si="101"/>
        <v/>
      </c>
      <c r="H798" s="11" t="str">
        <f t="shared" si="98"/>
        <v/>
      </c>
      <c r="I798" s="11" t="str">
        <f t="shared" si="102"/>
        <v/>
      </c>
      <c r="J798" s="11" t="str">
        <f t="shared" si="99"/>
        <v/>
      </c>
      <c r="K798" s="11" t="str">
        <f t="shared" si="103"/>
        <v/>
      </c>
      <c r="L798" s="11" t="str">
        <f>IF('Prax Math 5733'!B798="","",'SAT M to CBEST M'!$A$2+'SAT M to CBEST M'!$B$2*E798)</f>
        <v/>
      </c>
      <c r="M798" s="11" t="str">
        <f>IF('Prax Math 5733'!B798="","", IF(L798&lt;20, 20, IF(L798&gt;80, 80, L798)))</f>
        <v/>
      </c>
    </row>
    <row r="799" spans="1:13" x14ac:dyDescent="0.25">
      <c r="A799" s="11">
        <v>798</v>
      </c>
      <c r="B799" s="30"/>
      <c r="C799" s="25" t="str">
        <f t="shared" si="96"/>
        <v/>
      </c>
      <c r="D799" s="25" t="str">
        <f t="shared" si="100"/>
        <v/>
      </c>
      <c r="E799" s="11" t="str">
        <f>IF('Prax Math 5733'!B799="","",IF('Prax Math 5733'!D799&lt;'ACT M to SAT M'!$A$2,'ACT M to SAT M'!$B$2,IF('Prax Math 5733'!D799&gt;'ACT M to SAT M'!A$28,'ACT M to SAT M'!B$28,VLOOKUP(D799,'ACT M to SAT M'!A:B,2,FALSE))))</f>
        <v/>
      </c>
      <c r="F799" s="11" t="str">
        <f t="shared" si="97"/>
        <v/>
      </c>
      <c r="G799" s="11" t="str">
        <f t="shared" si="101"/>
        <v/>
      </c>
      <c r="H799" s="11" t="str">
        <f t="shared" si="98"/>
        <v/>
      </c>
      <c r="I799" s="11" t="str">
        <f t="shared" si="102"/>
        <v/>
      </c>
      <c r="J799" s="11" t="str">
        <f t="shared" si="99"/>
        <v/>
      </c>
      <c r="K799" s="11" t="str">
        <f t="shared" si="103"/>
        <v/>
      </c>
      <c r="L799" s="11" t="str">
        <f>IF('Prax Math 5733'!B799="","",'SAT M to CBEST M'!$A$2+'SAT M to CBEST M'!$B$2*E799)</f>
        <v/>
      </c>
      <c r="M799" s="11" t="str">
        <f>IF('Prax Math 5733'!B799="","", IF(L799&lt;20, 20, IF(L799&gt;80, 80, L799)))</f>
        <v/>
      </c>
    </row>
    <row r="800" spans="1:13" x14ac:dyDescent="0.25">
      <c r="A800" s="11">
        <v>799</v>
      </c>
      <c r="B800" s="30"/>
      <c r="C800" s="25" t="str">
        <f t="shared" si="96"/>
        <v/>
      </c>
      <c r="D800" s="25" t="str">
        <f t="shared" si="100"/>
        <v/>
      </c>
      <c r="E800" s="11" t="str">
        <f>IF('Prax Math 5733'!B800="","",IF('Prax Math 5733'!D800&lt;'ACT M to SAT M'!$A$2,'ACT M to SAT M'!$B$2,IF('Prax Math 5733'!D800&gt;'ACT M to SAT M'!A$28,'ACT M to SAT M'!B$28,VLOOKUP(D800,'ACT M to SAT M'!A:B,2,FALSE))))</f>
        <v/>
      </c>
      <c r="F800" s="11" t="str">
        <f t="shared" si="97"/>
        <v/>
      </c>
      <c r="G800" s="11" t="str">
        <f t="shared" si="101"/>
        <v/>
      </c>
      <c r="H800" s="11" t="str">
        <f t="shared" si="98"/>
        <v/>
      </c>
      <c r="I800" s="11" t="str">
        <f t="shared" si="102"/>
        <v/>
      </c>
      <c r="J800" s="11" t="str">
        <f t="shared" si="99"/>
        <v/>
      </c>
      <c r="K800" s="11" t="str">
        <f t="shared" si="103"/>
        <v/>
      </c>
      <c r="L800" s="11" t="str">
        <f>IF('Prax Math 5733'!B800="","",'SAT M to CBEST M'!$A$2+'SAT M to CBEST M'!$B$2*E800)</f>
        <v/>
      </c>
      <c r="M800" s="11" t="str">
        <f>IF('Prax Math 5733'!B800="","", IF(L800&lt;20, 20, IF(L800&gt;80, 80, L800)))</f>
        <v/>
      </c>
    </row>
    <row r="801" spans="1:13" x14ac:dyDescent="0.25">
      <c r="A801" s="11">
        <v>800</v>
      </c>
      <c r="B801" s="30"/>
      <c r="C801" s="25" t="str">
        <f t="shared" si="96"/>
        <v/>
      </c>
      <c r="D801" s="25" t="str">
        <f t="shared" si="100"/>
        <v/>
      </c>
      <c r="E801" s="11" t="str">
        <f>IF('Prax Math 5733'!B801="","",IF('Prax Math 5733'!D801&lt;'ACT M to SAT M'!$A$2,'ACT M to SAT M'!$B$2,IF('Prax Math 5733'!D801&gt;'ACT M to SAT M'!A$28,'ACT M to SAT M'!B$28,VLOOKUP(D801,'ACT M to SAT M'!A:B,2,FALSE))))</f>
        <v/>
      </c>
      <c r="F801" s="11" t="str">
        <f t="shared" si="97"/>
        <v/>
      </c>
      <c r="G801" s="11" t="str">
        <f t="shared" si="101"/>
        <v/>
      </c>
      <c r="H801" s="11" t="str">
        <f t="shared" si="98"/>
        <v/>
      </c>
      <c r="I801" s="11" t="str">
        <f t="shared" si="102"/>
        <v/>
      </c>
      <c r="J801" s="11" t="str">
        <f t="shared" si="99"/>
        <v/>
      </c>
      <c r="K801" s="11" t="str">
        <f t="shared" si="103"/>
        <v/>
      </c>
      <c r="L801" s="11" t="str">
        <f>IF('Prax Math 5733'!B801="","",'SAT M to CBEST M'!$A$2+'SAT M to CBEST M'!$B$2*E801)</f>
        <v/>
      </c>
      <c r="M801" s="11" t="str">
        <f>IF('Prax Math 5733'!B801="","", IF(L801&lt;20, 20, IF(L801&gt;80, 80, L801)))</f>
        <v/>
      </c>
    </row>
    <row r="802" spans="1:13" x14ac:dyDescent="0.25">
      <c r="A802" s="11">
        <v>801</v>
      </c>
      <c r="B802" s="30"/>
      <c r="C802" s="25" t="str">
        <f t="shared" si="96"/>
        <v/>
      </c>
      <c r="D802" s="25" t="str">
        <f t="shared" si="100"/>
        <v/>
      </c>
      <c r="E802" s="11" t="str">
        <f>IF('Prax Math 5733'!B802="","",IF('Prax Math 5733'!D802&lt;'ACT M to SAT M'!$A$2,'ACT M to SAT M'!$B$2,IF('Prax Math 5733'!D802&gt;'ACT M to SAT M'!A$28,'ACT M to SAT M'!B$28,VLOOKUP(D802,'ACT M to SAT M'!A:B,2,FALSE))))</f>
        <v/>
      </c>
      <c r="F802" s="11" t="str">
        <f t="shared" si="97"/>
        <v/>
      </c>
      <c r="G802" s="11" t="str">
        <f t="shared" si="101"/>
        <v/>
      </c>
      <c r="H802" s="11" t="str">
        <f t="shared" si="98"/>
        <v/>
      </c>
      <c r="I802" s="11" t="str">
        <f t="shared" si="102"/>
        <v/>
      </c>
      <c r="J802" s="11" t="str">
        <f t="shared" si="99"/>
        <v/>
      </c>
      <c r="K802" s="11" t="str">
        <f t="shared" si="103"/>
        <v/>
      </c>
      <c r="L802" s="11" t="str">
        <f>IF('Prax Math 5733'!B802="","",'SAT M to CBEST M'!$A$2+'SAT M to CBEST M'!$B$2*E802)</f>
        <v/>
      </c>
      <c r="M802" s="11" t="str">
        <f>IF('Prax Math 5733'!B802="","", IF(L802&lt;20, 20, IF(L802&gt;80, 80, L802)))</f>
        <v/>
      </c>
    </row>
    <row r="803" spans="1:13" x14ac:dyDescent="0.25">
      <c r="A803" s="11">
        <v>802</v>
      </c>
      <c r="B803" s="30"/>
      <c r="C803" s="25" t="str">
        <f t="shared" si="96"/>
        <v/>
      </c>
      <c r="D803" s="25" t="str">
        <f t="shared" si="100"/>
        <v/>
      </c>
      <c r="E803" s="11" t="str">
        <f>IF('Prax Math 5733'!B803="","",IF('Prax Math 5733'!D803&lt;'ACT M to SAT M'!$A$2,'ACT M to SAT M'!$B$2,IF('Prax Math 5733'!D803&gt;'ACT M to SAT M'!A$28,'ACT M to SAT M'!B$28,VLOOKUP(D803,'ACT M to SAT M'!A:B,2,FALSE))))</f>
        <v/>
      </c>
      <c r="F803" s="11" t="str">
        <f t="shared" si="97"/>
        <v/>
      </c>
      <c r="G803" s="11" t="str">
        <f t="shared" si="101"/>
        <v/>
      </c>
      <c r="H803" s="11" t="str">
        <f t="shared" si="98"/>
        <v/>
      </c>
      <c r="I803" s="11" t="str">
        <f t="shared" si="102"/>
        <v/>
      </c>
      <c r="J803" s="11" t="str">
        <f t="shared" si="99"/>
        <v/>
      </c>
      <c r="K803" s="11" t="str">
        <f t="shared" si="103"/>
        <v/>
      </c>
      <c r="L803" s="11" t="str">
        <f>IF('Prax Math 5733'!B803="","",'SAT M to CBEST M'!$A$2+'SAT M to CBEST M'!$B$2*E803)</f>
        <v/>
      </c>
      <c r="M803" s="11" t="str">
        <f>IF('Prax Math 5733'!B803="","", IF(L803&lt;20, 20, IF(L803&gt;80, 80, L803)))</f>
        <v/>
      </c>
    </row>
    <row r="804" spans="1:13" x14ac:dyDescent="0.25">
      <c r="A804" s="11">
        <v>803</v>
      </c>
      <c r="B804" s="30"/>
      <c r="C804" s="25" t="str">
        <f t="shared" si="96"/>
        <v/>
      </c>
      <c r="D804" s="25" t="str">
        <f t="shared" si="100"/>
        <v/>
      </c>
      <c r="E804" s="11" t="str">
        <f>IF('Prax Math 5733'!B804="","",IF('Prax Math 5733'!D804&lt;'ACT M to SAT M'!$A$2,'ACT M to SAT M'!$B$2,IF('Prax Math 5733'!D804&gt;'ACT M to SAT M'!A$28,'ACT M to SAT M'!B$28,VLOOKUP(D804,'ACT M to SAT M'!A:B,2,FALSE))))</f>
        <v/>
      </c>
      <c r="F804" s="11" t="str">
        <f t="shared" si="97"/>
        <v/>
      </c>
      <c r="G804" s="11" t="str">
        <f t="shared" si="101"/>
        <v/>
      </c>
      <c r="H804" s="11" t="str">
        <f t="shared" si="98"/>
        <v/>
      </c>
      <c r="I804" s="11" t="str">
        <f t="shared" si="102"/>
        <v/>
      </c>
      <c r="J804" s="11" t="str">
        <f t="shared" si="99"/>
        <v/>
      </c>
      <c r="K804" s="11" t="str">
        <f t="shared" si="103"/>
        <v/>
      </c>
      <c r="L804" s="11" t="str">
        <f>IF('Prax Math 5733'!B804="","",'SAT M to CBEST M'!$A$2+'SAT M to CBEST M'!$B$2*E804)</f>
        <v/>
      </c>
      <c r="M804" s="11" t="str">
        <f>IF('Prax Math 5733'!B804="","", IF(L804&lt;20, 20, IF(L804&gt;80, 80, L804)))</f>
        <v/>
      </c>
    </row>
    <row r="805" spans="1:13" x14ac:dyDescent="0.25">
      <c r="A805" s="11">
        <v>804</v>
      </c>
      <c r="B805" s="30"/>
      <c r="C805" s="25" t="str">
        <f t="shared" si="96"/>
        <v/>
      </c>
      <c r="D805" s="25" t="str">
        <f t="shared" si="100"/>
        <v/>
      </c>
      <c r="E805" s="11" t="str">
        <f>IF('Prax Math 5733'!B805="","",IF('Prax Math 5733'!D805&lt;'ACT M to SAT M'!$A$2,'ACT M to SAT M'!$B$2,IF('Prax Math 5733'!D805&gt;'ACT M to SAT M'!A$28,'ACT M to SAT M'!B$28,VLOOKUP(D805,'ACT M to SAT M'!A:B,2,FALSE))))</f>
        <v/>
      </c>
      <c r="F805" s="11" t="str">
        <f t="shared" si="97"/>
        <v/>
      </c>
      <c r="G805" s="11" t="str">
        <f t="shared" si="101"/>
        <v/>
      </c>
      <c r="H805" s="11" t="str">
        <f t="shared" si="98"/>
        <v/>
      </c>
      <c r="I805" s="11" t="str">
        <f t="shared" si="102"/>
        <v/>
      </c>
      <c r="J805" s="11" t="str">
        <f t="shared" si="99"/>
        <v/>
      </c>
      <c r="K805" s="11" t="str">
        <f t="shared" si="103"/>
        <v/>
      </c>
      <c r="L805" s="11" t="str">
        <f>IF('Prax Math 5733'!B805="","",'SAT M to CBEST M'!$A$2+'SAT M to CBEST M'!$B$2*E805)</f>
        <v/>
      </c>
      <c r="M805" s="11" t="str">
        <f>IF('Prax Math 5733'!B805="","", IF(L805&lt;20, 20, IF(L805&gt;80, 80, L805)))</f>
        <v/>
      </c>
    </row>
    <row r="806" spans="1:13" x14ac:dyDescent="0.25">
      <c r="A806" s="11">
        <v>805</v>
      </c>
      <c r="B806" s="30"/>
      <c r="C806" s="25" t="str">
        <f t="shared" si="96"/>
        <v/>
      </c>
      <c r="D806" s="25" t="str">
        <f t="shared" si="100"/>
        <v/>
      </c>
      <c r="E806" s="11" t="str">
        <f>IF('Prax Math 5733'!B806="","",IF('Prax Math 5733'!D806&lt;'ACT M to SAT M'!$A$2,'ACT M to SAT M'!$B$2,IF('Prax Math 5733'!D806&gt;'ACT M to SAT M'!A$28,'ACT M to SAT M'!B$28,VLOOKUP(D806,'ACT M to SAT M'!A:B,2,FALSE))))</f>
        <v/>
      </c>
      <c r="F806" s="11" t="str">
        <f t="shared" si="97"/>
        <v/>
      </c>
      <c r="G806" s="11" t="str">
        <f t="shared" si="101"/>
        <v/>
      </c>
      <c r="H806" s="11" t="str">
        <f t="shared" si="98"/>
        <v/>
      </c>
      <c r="I806" s="11" t="str">
        <f t="shared" si="102"/>
        <v/>
      </c>
      <c r="J806" s="11" t="str">
        <f t="shared" si="99"/>
        <v/>
      </c>
      <c r="K806" s="11" t="str">
        <f t="shared" si="103"/>
        <v/>
      </c>
      <c r="L806" s="11" t="str">
        <f>IF('Prax Math 5733'!B806="","",'SAT M to CBEST M'!$A$2+'SAT M to CBEST M'!$B$2*E806)</f>
        <v/>
      </c>
      <c r="M806" s="11" t="str">
        <f>IF('Prax Math 5733'!B806="","", IF(L806&lt;20, 20, IF(L806&gt;80, 80, L806)))</f>
        <v/>
      </c>
    </row>
    <row r="807" spans="1:13" x14ac:dyDescent="0.25">
      <c r="A807" s="11">
        <v>806</v>
      </c>
      <c r="B807" s="30"/>
      <c r="C807" s="25" t="str">
        <f t="shared" si="96"/>
        <v/>
      </c>
      <c r="D807" s="25" t="str">
        <f t="shared" si="100"/>
        <v/>
      </c>
      <c r="E807" s="11" t="str">
        <f>IF('Prax Math 5733'!B807="","",IF('Prax Math 5733'!D807&lt;'ACT M to SAT M'!$A$2,'ACT M to SAT M'!$B$2,IF('Prax Math 5733'!D807&gt;'ACT M to SAT M'!A$28,'ACT M to SAT M'!B$28,VLOOKUP(D807,'ACT M to SAT M'!A:B,2,FALSE))))</f>
        <v/>
      </c>
      <c r="F807" s="11" t="str">
        <f t="shared" si="97"/>
        <v/>
      </c>
      <c r="G807" s="11" t="str">
        <f t="shared" si="101"/>
        <v/>
      </c>
      <c r="H807" s="11" t="str">
        <f t="shared" si="98"/>
        <v/>
      </c>
      <c r="I807" s="11" t="str">
        <f t="shared" si="102"/>
        <v/>
      </c>
      <c r="J807" s="11" t="str">
        <f t="shared" si="99"/>
        <v/>
      </c>
      <c r="K807" s="11" t="str">
        <f t="shared" si="103"/>
        <v/>
      </c>
      <c r="L807" s="11" t="str">
        <f>IF('Prax Math 5733'!B807="","",'SAT M to CBEST M'!$A$2+'SAT M to CBEST M'!$B$2*E807)</f>
        <v/>
      </c>
      <c r="M807" s="11" t="str">
        <f>IF('Prax Math 5733'!B807="","", IF(L807&lt;20, 20, IF(L807&gt;80, 80, L807)))</f>
        <v/>
      </c>
    </row>
    <row r="808" spans="1:13" x14ac:dyDescent="0.25">
      <c r="A808" s="11">
        <v>807</v>
      </c>
      <c r="B808" s="30"/>
      <c r="C808" s="25" t="str">
        <f t="shared" si="96"/>
        <v/>
      </c>
      <c r="D808" s="25" t="str">
        <f t="shared" si="100"/>
        <v/>
      </c>
      <c r="E808" s="11" t="str">
        <f>IF('Prax Math 5733'!B808="","",IF('Prax Math 5733'!D808&lt;'ACT M to SAT M'!$A$2,'ACT M to SAT M'!$B$2,IF('Prax Math 5733'!D808&gt;'ACT M to SAT M'!A$28,'ACT M to SAT M'!B$28,VLOOKUP(D808,'ACT M to SAT M'!A:B,2,FALSE))))</f>
        <v/>
      </c>
      <c r="F808" s="11" t="str">
        <f t="shared" si="97"/>
        <v/>
      </c>
      <c r="G808" s="11" t="str">
        <f t="shared" si="101"/>
        <v/>
      </c>
      <c r="H808" s="11" t="str">
        <f t="shared" si="98"/>
        <v/>
      </c>
      <c r="I808" s="11" t="str">
        <f t="shared" si="102"/>
        <v/>
      </c>
      <c r="J808" s="11" t="str">
        <f t="shared" si="99"/>
        <v/>
      </c>
      <c r="K808" s="11" t="str">
        <f t="shared" si="103"/>
        <v/>
      </c>
      <c r="L808" s="11" t="str">
        <f>IF('Prax Math 5733'!B808="","",'SAT M to CBEST M'!$A$2+'SAT M to CBEST M'!$B$2*E808)</f>
        <v/>
      </c>
      <c r="M808" s="11" t="str">
        <f>IF('Prax Math 5733'!B808="","", IF(L808&lt;20, 20, IF(L808&gt;80, 80, L808)))</f>
        <v/>
      </c>
    </row>
    <row r="809" spans="1:13" x14ac:dyDescent="0.25">
      <c r="A809" s="11">
        <v>808</v>
      </c>
      <c r="B809" s="30"/>
      <c r="C809" s="25" t="str">
        <f t="shared" si="96"/>
        <v/>
      </c>
      <c r="D809" s="25" t="str">
        <f t="shared" si="100"/>
        <v/>
      </c>
      <c r="E809" s="11" t="str">
        <f>IF('Prax Math 5733'!B809="","",IF('Prax Math 5733'!D809&lt;'ACT M to SAT M'!$A$2,'ACT M to SAT M'!$B$2,IF('Prax Math 5733'!D809&gt;'ACT M to SAT M'!A$28,'ACT M to SAT M'!B$28,VLOOKUP(D809,'ACT M to SAT M'!A:B,2,FALSE))))</f>
        <v/>
      </c>
      <c r="F809" s="11" t="str">
        <f t="shared" si="97"/>
        <v/>
      </c>
      <c r="G809" s="11" t="str">
        <f t="shared" si="101"/>
        <v/>
      </c>
      <c r="H809" s="11" t="str">
        <f t="shared" si="98"/>
        <v/>
      </c>
      <c r="I809" s="11" t="str">
        <f t="shared" si="102"/>
        <v/>
      </c>
      <c r="J809" s="11" t="str">
        <f t="shared" si="99"/>
        <v/>
      </c>
      <c r="K809" s="11" t="str">
        <f t="shared" si="103"/>
        <v/>
      </c>
      <c r="L809" s="11" t="str">
        <f>IF('Prax Math 5733'!B809="","",'SAT M to CBEST M'!$A$2+'SAT M to CBEST M'!$B$2*E809)</f>
        <v/>
      </c>
      <c r="M809" s="11" t="str">
        <f>IF('Prax Math 5733'!B809="","", IF(L809&lt;20, 20, IF(L809&gt;80, 80, L809)))</f>
        <v/>
      </c>
    </row>
    <row r="810" spans="1:13" x14ac:dyDescent="0.25">
      <c r="A810" s="11">
        <v>809</v>
      </c>
      <c r="B810" s="30"/>
      <c r="C810" s="25" t="str">
        <f t="shared" si="96"/>
        <v/>
      </c>
      <c r="D810" s="25" t="str">
        <f t="shared" si="100"/>
        <v/>
      </c>
      <c r="E810" s="11" t="str">
        <f>IF('Prax Math 5733'!B810="","",IF('Prax Math 5733'!D810&lt;'ACT M to SAT M'!$A$2,'ACT M to SAT M'!$B$2,IF('Prax Math 5733'!D810&gt;'ACT M to SAT M'!A$28,'ACT M to SAT M'!B$28,VLOOKUP(D810,'ACT M to SAT M'!A:B,2,FALSE))))</f>
        <v/>
      </c>
      <c r="F810" s="11" t="str">
        <f t="shared" si="97"/>
        <v/>
      </c>
      <c r="G810" s="11" t="str">
        <f t="shared" si="101"/>
        <v/>
      </c>
      <c r="H810" s="11" t="str">
        <f t="shared" si="98"/>
        <v/>
      </c>
      <c r="I810" s="11" t="str">
        <f t="shared" si="102"/>
        <v/>
      </c>
      <c r="J810" s="11" t="str">
        <f t="shared" si="99"/>
        <v/>
      </c>
      <c r="K810" s="11" t="str">
        <f t="shared" si="103"/>
        <v/>
      </c>
      <c r="L810" s="11" t="str">
        <f>IF('Prax Math 5733'!B810="","",'SAT M to CBEST M'!$A$2+'SAT M to CBEST M'!$B$2*E810)</f>
        <v/>
      </c>
      <c r="M810" s="11" t="str">
        <f>IF('Prax Math 5733'!B810="","", IF(L810&lt;20, 20, IF(L810&gt;80, 80, L810)))</f>
        <v/>
      </c>
    </row>
    <row r="811" spans="1:13" x14ac:dyDescent="0.25">
      <c r="A811" s="11">
        <v>810</v>
      </c>
      <c r="B811" s="30"/>
      <c r="C811" s="25" t="str">
        <f t="shared" si="96"/>
        <v/>
      </c>
      <c r="D811" s="25" t="str">
        <f t="shared" si="100"/>
        <v/>
      </c>
      <c r="E811" s="11" t="str">
        <f>IF('Prax Math 5733'!B811="","",IF('Prax Math 5733'!D811&lt;'ACT M to SAT M'!$A$2,'ACT M to SAT M'!$B$2,IF('Prax Math 5733'!D811&gt;'ACT M to SAT M'!A$28,'ACT M to SAT M'!B$28,VLOOKUP(D811,'ACT M to SAT M'!A:B,2,FALSE))))</f>
        <v/>
      </c>
      <c r="F811" s="11" t="str">
        <f t="shared" si="97"/>
        <v/>
      </c>
      <c r="G811" s="11" t="str">
        <f t="shared" si="101"/>
        <v/>
      </c>
      <c r="H811" s="11" t="str">
        <f t="shared" si="98"/>
        <v/>
      </c>
      <c r="I811" s="11" t="str">
        <f t="shared" si="102"/>
        <v/>
      </c>
      <c r="J811" s="11" t="str">
        <f t="shared" si="99"/>
        <v/>
      </c>
      <c r="K811" s="11" t="str">
        <f t="shared" si="103"/>
        <v/>
      </c>
      <c r="L811" s="11" t="str">
        <f>IF('Prax Math 5733'!B811="","",'SAT M to CBEST M'!$A$2+'SAT M to CBEST M'!$B$2*E811)</f>
        <v/>
      </c>
      <c r="M811" s="11" t="str">
        <f>IF('Prax Math 5733'!B811="","", IF(L811&lt;20, 20, IF(L811&gt;80, 80, L811)))</f>
        <v/>
      </c>
    </row>
    <row r="812" spans="1:13" x14ac:dyDescent="0.25">
      <c r="A812" s="11">
        <v>811</v>
      </c>
      <c r="B812" s="30"/>
      <c r="C812" s="25" t="str">
        <f t="shared" si="96"/>
        <v/>
      </c>
      <c r="D812" s="25" t="str">
        <f t="shared" si="100"/>
        <v/>
      </c>
      <c r="E812" s="11" t="str">
        <f>IF('Prax Math 5733'!B812="","",IF('Prax Math 5733'!D812&lt;'ACT M to SAT M'!$A$2,'ACT M to SAT M'!$B$2,IF('Prax Math 5733'!D812&gt;'ACT M to SAT M'!A$28,'ACT M to SAT M'!B$28,VLOOKUP(D812,'ACT M to SAT M'!A:B,2,FALSE))))</f>
        <v/>
      </c>
      <c r="F812" s="11" t="str">
        <f t="shared" si="97"/>
        <v/>
      </c>
      <c r="G812" s="11" t="str">
        <f t="shared" si="101"/>
        <v/>
      </c>
      <c r="H812" s="11" t="str">
        <f t="shared" si="98"/>
        <v/>
      </c>
      <c r="I812" s="11" t="str">
        <f t="shared" si="102"/>
        <v/>
      </c>
      <c r="J812" s="11" t="str">
        <f t="shared" si="99"/>
        <v/>
      </c>
      <c r="K812" s="11" t="str">
        <f t="shared" si="103"/>
        <v/>
      </c>
      <c r="L812" s="11" t="str">
        <f>IF('Prax Math 5733'!B812="","",'SAT M to CBEST M'!$A$2+'SAT M to CBEST M'!$B$2*E812)</f>
        <v/>
      </c>
      <c r="M812" s="11" t="str">
        <f>IF('Prax Math 5733'!B812="","", IF(L812&lt;20, 20, IF(L812&gt;80, 80, L812)))</f>
        <v/>
      </c>
    </row>
    <row r="813" spans="1:13" x14ac:dyDescent="0.25">
      <c r="A813" s="11">
        <v>812</v>
      </c>
      <c r="B813" s="30"/>
      <c r="C813" s="25" t="str">
        <f t="shared" si="96"/>
        <v/>
      </c>
      <c r="D813" s="25" t="str">
        <f t="shared" si="100"/>
        <v/>
      </c>
      <c r="E813" s="11" t="str">
        <f>IF('Prax Math 5733'!B813="","",IF('Prax Math 5733'!D813&lt;'ACT M to SAT M'!$A$2,'ACT M to SAT M'!$B$2,IF('Prax Math 5733'!D813&gt;'ACT M to SAT M'!A$28,'ACT M to SAT M'!B$28,VLOOKUP(D813,'ACT M to SAT M'!A:B,2,FALSE))))</f>
        <v/>
      </c>
      <c r="F813" s="11" t="str">
        <f t="shared" si="97"/>
        <v/>
      </c>
      <c r="G813" s="11" t="str">
        <f t="shared" si="101"/>
        <v/>
      </c>
      <c r="H813" s="11" t="str">
        <f t="shared" si="98"/>
        <v/>
      </c>
      <c r="I813" s="11" t="str">
        <f t="shared" si="102"/>
        <v/>
      </c>
      <c r="J813" s="11" t="str">
        <f t="shared" si="99"/>
        <v/>
      </c>
      <c r="K813" s="11" t="str">
        <f t="shared" si="103"/>
        <v/>
      </c>
      <c r="L813" s="11" t="str">
        <f>IF('Prax Math 5733'!B813="","",'SAT M to CBEST M'!$A$2+'SAT M to CBEST M'!$B$2*E813)</f>
        <v/>
      </c>
      <c r="M813" s="11" t="str">
        <f>IF('Prax Math 5733'!B813="","", IF(L813&lt;20, 20, IF(L813&gt;80, 80, L813)))</f>
        <v/>
      </c>
    </row>
    <row r="814" spans="1:13" x14ac:dyDescent="0.25">
      <c r="A814" s="11">
        <v>813</v>
      </c>
      <c r="B814" s="30"/>
      <c r="C814" s="25" t="str">
        <f t="shared" si="96"/>
        <v/>
      </c>
      <c r="D814" s="25" t="str">
        <f t="shared" si="100"/>
        <v/>
      </c>
      <c r="E814" s="11" t="str">
        <f>IF('Prax Math 5733'!B814="","",IF('Prax Math 5733'!D814&lt;'ACT M to SAT M'!$A$2,'ACT M to SAT M'!$B$2,IF('Prax Math 5733'!D814&gt;'ACT M to SAT M'!A$28,'ACT M to SAT M'!B$28,VLOOKUP(D814,'ACT M to SAT M'!A:B,2,FALSE))))</f>
        <v/>
      </c>
      <c r="F814" s="11" t="str">
        <f t="shared" si="97"/>
        <v/>
      </c>
      <c r="G814" s="11" t="str">
        <f t="shared" si="101"/>
        <v/>
      </c>
      <c r="H814" s="11" t="str">
        <f t="shared" si="98"/>
        <v/>
      </c>
      <c r="I814" s="11" t="str">
        <f t="shared" si="102"/>
        <v/>
      </c>
      <c r="J814" s="11" t="str">
        <f t="shared" si="99"/>
        <v/>
      </c>
      <c r="K814" s="11" t="str">
        <f t="shared" si="103"/>
        <v/>
      </c>
      <c r="L814" s="11" t="str">
        <f>IF('Prax Math 5733'!B814="","",'SAT M to CBEST M'!$A$2+'SAT M to CBEST M'!$B$2*E814)</f>
        <v/>
      </c>
      <c r="M814" s="11" t="str">
        <f>IF('Prax Math 5733'!B814="","", IF(L814&lt;20, 20, IF(L814&gt;80, 80, L814)))</f>
        <v/>
      </c>
    </row>
    <row r="815" spans="1:13" x14ac:dyDescent="0.25">
      <c r="A815" s="11">
        <v>814</v>
      </c>
      <c r="B815" s="30"/>
      <c r="C815" s="25" t="str">
        <f t="shared" si="96"/>
        <v/>
      </c>
      <c r="D815" s="25" t="str">
        <f t="shared" si="100"/>
        <v/>
      </c>
      <c r="E815" s="11" t="str">
        <f>IF('Prax Math 5733'!B815="","",IF('Prax Math 5733'!D815&lt;'ACT M to SAT M'!$A$2,'ACT M to SAT M'!$B$2,IF('Prax Math 5733'!D815&gt;'ACT M to SAT M'!A$28,'ACT M to SAT M'!B$28,VLOOKUP(D815,'ACT M to SAT M'!A:B,2,FALSE))))</f>
        <v/>
      </c>
      <c r="F815" s="11" t="str">
        <f t="shared" si="97"/>
        <v/>
      </c>
      <c r="G815" s="11" t="str">
        <f t="shared" si="101"/>
        <v/>
      </c>
      <c r="H815" s="11" t="str">
        <f t="shared" si="98"/>
        <v/>
      </c>
      <c r="I815" s="11" t="str">
        <f t="shared" si="102"/>
        <v/>
      </c>
      <c r="J815" s="11" t="str">
        <f t="shared" si="99"/>
        <v/>
      </c>
      <c r="K815" s="11" t="str">
        <f t="shared" si="103"/>
        <v/>
      </c>
      <c r="L815" s="11" t="str">
        <f>IF('Prax Math 5733'!B815="","",'SAT M to CBEST M'!$A$2+'SAT M to CBEST M'!$B$2*E815)</f>
        <v/>
      </c>
      <c r="M815" s="11" t="str">
        <f>IF('Prax Math 5733'!B815="","", IF(L815&lt;20, 20, IF(L815&gt;80, 80, L815)))</f>
        <v/>
      </c>
    </row>
    <row r="816" spans="1:13" x14ac:dyDescent="0.25">
      <c r="A816" s="11">
        <v>815</v>
      </c>
      <c r="B816" s="30"/>
      <c r="C816" s="25" t="str">
        <f t="shared" si="96"/>
        <v/>
      </c>
      <c r="D816" s="25" t="str">
        <f t="shared" si="100"/>
        <v/>
      </c>
      <c r="E816" s="11" t="str">
        <f>IF('Prax Math 5733'!B816="","",IF('Prax Math 5733'!D816&lt;'ACT M to SAT M'!$A$2,'ACT M to SAT M'!$B$2,IF('Prax Math 5733'!D816&gt;'ACT M to SAT M'!A$28,'ACT M to SAT M'!B$28,VLOOKUP(D816,'ACT M to SAT M'!A:B,2,FALSE))))</f>
        <v/>
      </c>
      <c r="F816" s="11" t="str">
        <f t="shared" si="97"/>
        <v/>
      </c>
      <c r="G816" s="11" t="str">
        <f t="shared" si="101"/>
        <v/>
      </c>
      <c r="H816" s="11" t="str">
        <f t="shared" si="98"/>
        <v/>
      </c>
      <c r="I816" s="11" t="str">
        <f t="shared" si="102"/>
        <v/>
      </c>
      <c r="J816" s="11" t="str">
        <f t="shared" si="99"/>
        <v/>
      </c>
      <c r="K816" s="11" t="str">
        <f t="shared" si="103"/>
        <v/>
      </c>
      <c r="L816" s="11" t="str">
        <f>IF('Prax Math 5733'!B816="","",'SAT M to CBEST M'!$A$2+'SAT M to CBEST M'!$B$2*E816)</f>
        <v/>
      </c>
      <c r="M816" s="11" t="str">
        <f>IF('Prax Math 5733'!B816="","", IF(L816&lt;20, 20, IF(L816&gt;80, 80, L816)))</f>
        <v/>
      </c>
    </row>
    <row r="817" spans="1:13" x14ac:dyDescent="0.25">
      <c r="A817" s="11">
        <v>816</v>
      </c>
      <c r="B817" s="30"/>
      <c r="C817" s="25" t="str">
        <f t="shared" si="96"/>
        <v/>
      </c>
      <c r="D817" s="25" t="str">
        <f t="shared" si="100"/>
        <v/>
      </c>
      <c r="E817" s="11" t="str">
        <f>IF('Prax Math 5733'!B817="","",IF('Prax Math 5733'!D817&lt;'ACT M to SAT M'!$A$2,'ACT M to SAT M'!$B$2,IF('Prax Math 5733'!D817&gt;'ACT M to SAT M'!A$28,'ACT M to SAT M'!B$28,VLOOKUP(D817,'ACT M to SAT M'!A:B,2,FALSE))))</f>
        <v/>
      </c>
      <c r="F817" s="11" t="str">
        <f t="shared" si="97"/>
        <v/>
      </c>
      <c r="G817" s="11" t="str">
        <f t="shared" si="101"/>
        <v/>
      </c>
      <c r="H817" s="11" t="str">
        <f t="shared" si="98"/>
        <v/>
      </c>
      <c r="I817" s="11" t="str">
        <f t="shared" si="102"/>
        <v/>
      </c>
      <c r="J817" s="11" t="str">
        <f t="shared" si="99"/>
        <v/>
      </c>
      <c r="K817" s="11" t="str">
        <f t="shared" si="103"/>
        <v/>
      </c>
      <c r="L817" s="11" t="str">
        <f>IF('Prax Math 5733'!B817="","",'SAT M to CBEST M'!$A$2+'SAT M to CBEST M'!$B$2*E817)</f>
        <v/>
      </c>
      <c r="M817" s="11" t="str">
        <f>IF('Prax Math 5733'!B817="","", IF(L817&lt;20, 20, IF(L817&gt;80, 80, L817)))</f>
        <v/>
      </c>
    </row>
    <row r="818" spans="1:13" x14ac:dyDescent="0.25">
      <c r="A818" s="11">
        <v>817</v>
      </c>
      <c r="B818" s="30"/>
      <c r="C818" s="25" t="str">
        <f t="shared" si="96"/>
        <v/>
      </c>
      <c r="D818" s="25" t="str">
        <f t="shared" si="100"/>
        <v/>
      </c>
      <c r="E818" s="11" t="str">
        <f>IF('Prax Math 5733'!B818="","",IF('Prax Math 5733'!D818&lt;'ACT M to SAT M'!$A$2,'ACT M to SAT M'!$B$2,IF('Prax Math 5733'!D818&gt;'ACT M to SAT M'!A$28,'ACT M to SAT M'!B$28,VLOOKUP(D818,'ACT M to SAT M'!A:B,2,FALSE))))</f>
        <v/>
      </c>
      <c r="F818" s="11" t="str">
        <f t="shared" si="97"/>
        <v/>
      </c>
      <c r="G818" s="11" t="str">
        <f t="shared" si="101"/>
        <v/>
      </c>
      <c r="H818" s="11" t="str">
        <f t="shared" si="98"/>
        <v/>
      </c>
      <c r="I818" s="11" t="str">
        <f t="shared" si="102"/>
        <v/>
      </c>
      <c r="J818" s="11" t="str">
        <f t="shared" si="99"/>
        <v/>
      </c>
      <c r="K818" s="11" t="str">
        <f t="shared" si="103"/>
        <v/>
      </c>
      <c r="L818" s="11" t="str">
        <f>IF('Prax Math 5733'!B818="","",'SAT M to CBEST M'!$A$2+'SAT M to CBEST M'!$B$2*E818)</f>
        <v/>
      </c>
      <c r="M818" s="11" t="str">
        <f>IF('Prax Math 5733'!B818="","", IF(L818&lt;20, 20, IF(L818&gt;80, 80, L818)))</f>
        <v/>
      </c>
    </row>
    <row r="819" spans="1:13" x14ac:dyDescent="0.25">
      <c r="A819" s="11">
        <v>818</v>
      </c>
      <c r="B819" s="30"/>
      <c r="C819" s="25" t="str">
        <f t="shared" si="96"/>
        <v/>
      </c>
      <c r="D819" s="25" t="str">
        <f t="shared" si="100"/>
        <v/>
      </c>
      <c r="E819" s="11" t="str">
        <f>IF('Prax Math 5733'!B819="","",IF('Prax Math 5733'!D819&lt;'ACT M to SAT M'!$A$2,'ACT M to SAT M'!$B$2,IF('Prax Math 5733'!D819&gt;'ACT M to SAT M'!A$28,'ACT M to SAT M'!B$28,VLOOKUP(D819,'ACT M to SAT M'!A:B,2,FALSE))))</f>
        <v/>
      </c>
      <c r="F819" s="11" t="str">
        <f t="shared" si="97"/>
        <v/>
      </c>
      <c r="G819" s="11" t="str">
        <f t="shared" si="101"/>
        <v/>
      </c>
      <c r="H819" s="11" t="str">
        <f t="shared" si="98"/>
        <v/>
      </c>
      <c r="I819" s="11" t="str">
        <f t="shared" si="102"/>
        <v/>
      </c>
      <c r="J819" s="11" t="str">
        <f t="shared" si="99"/>
        <v/>
      </c>
      <c r="K819" s="11" t="str">
        <f t="shared" si="103"/>
        <v/>
      </c>
      <c r="L819" s="11" t="str">
        <f>IF('Prax Math 5733'!B819="","",'SAT M to CBEST M'!$A$2+'SAT M to CBEST M'!$B$2*E819)</f>
        <v/>
      </c>
      <c r="M819" s="11" t="str">
        <f>IF('Prax Math 5733'!B819="","", IF(L819&lt;20, 20, IF(L819&gt;80, 80, L819)))</f>
        <v/>
      </c>
    </row>
    <row r="820" spans="1:13" x14ac:dyDescent="0.25">
      <c r="A820" s="11">
        <v>819</v>
      </c>
      <c r="B820" s="30"/>
      <c r="C820" s="25" t="str">
        <f t="shared" si="96"/>
        <v/>
      </c>
      <c r="D820" s="25" t="str">
        <f t="shared" si="100"/>
        <v/>
      </c>
      <c r="E820" s="11" t="str">
        <f>IF('Prax Math 5733'!B820="","",IF('Prax Math 5733'!D820&lt;'ACT M to SAT M'!$A$2,'ACT M to SAT M'!$B$2,IF('Prax Math 5733'!D820&gt;'ACT M to SAT M'!A$28,'ACT M to SAT M'!B$28,VLOOKUP(D820,'ACT M to SAT M'!A:B,2,FALSE))))</f>
        <v/>
      </c>
      <c r="F820" s="11" t="str">
        <f t="shared" si="97"/>
        <v/>
      </c>
      <c r="G820" s="11" t="str">
        <f t="shared" si="101"/>
        <v/>
      </c>
      <c r="H820" s="11" t="str">
        <f t="shared" si="98"/>
        <v/>
      </c>
      <c r="I820" s="11" t="str">
        <f t="shared" si="102"/>
        <v/>
      </c>
      <c r="J820" s="11" t="str">
        <f t="shared" si="99"/>
        <v/>
      </c>
      <c r="K820" s="11" t="str">
        <f t="shared" si="103"/>
        <v/>
      </c>
      <c r="L820" s="11" t="str">
        <f>IF('Prax Math 5733'!B820="","",'SAT M to CBEST M'!$A$2+'SAT M to CBEST M'!$B$2*E820)</f>
        <v/>
      </c>
      <c r="M820" s="11" t="str">
        <f>IF('Prax Math 5733'!B820="","", IF(L820&lt;20, 20, IF(L820&gt;80, 80, L820)))</f>
        <v/>
      </c>
    </row>
    <row r="821" spans="1:13" x14ac:dyDescent="0.25">
      <c r="A821" s="11">
        <v>820</v>
      </c>
      <c r="B821" s="30"/>
      <c r="C821" s="25" t="str">
        <f t="shared" si="96"/>
        <v/>
      </c>
      <c r="D821" s="25" t="str">
        <f t="shared" si="100"/>
        <v/>
      </c>
      <c r="E821" s="11" t="str">
        <f>IF('Prax Math 5733'!B821="","",IF('Prax Math 5733'!D821&lt;'ACT M to SAT M'!$A$2,'ACT M to SAT M'!$B$2,IF('Prax Math 5733'!D821&gt;'ACT M to SAT M'!A$28,'ACT M to SAT M'!B$28,VLOOKUP(D821,'ACT M to SAT M'!A:B,2,FALSE))))</f>
        <v/>
      </c>
      <c r="F821" s="11" t="str">
        <f t="shared" si="97"/>
        <v/>
      </c>
      <c r="G821" s="11" t="str">
        <f t="shared" si="101"/>
        <v/>
      </c>
      <c r="H821" s="11" t="str">
        <f t="shared" si="98"/>
        <v/>
      </c>
      <c r="I821" s="11" t="str">
        <f t="shared" si="102"/>
        <v/>
      </c>
      <c r="J821" s="11" t="str">
        <f t="shared" si="99"/>
        <v/>
      </c>
      <c r="K821" s="11" t="str">
        <f t="shared" si="103"/>
        <v/>
      </c>
      <c r="L821" s="11" t="str">
        <f>IF('Prax Math 5733'!B821="","",'SAT M to CBEST M'!$A$2+'SAT M to CBEST M'!$B$2*E821)</f>
        <v/>
      </c>
      <c r="M821" s="11" t="str">
        <f>IF('Prax Math 5733'!B821="","", IF(L821&lt;20, 20, IF(L821&gt;80, 80, L821)))</f>
        <v/>
      </c>
    </row>
    <row r="822" spans="1:13" x14ac:dyDescent="0.25">
      <c r="A822" s="11">
        <v>821</v>
      </c>
      <c r="B822" s="30"/>
      <c r="C822" s="25" t="str">
        <f t="shared" si="96"/>
        <v/>
      </c>
      <c r="D822" s="25" t="str">
        <f t="shared" si="100"/>
        <v/>
      </c>
      <c r="E822" s="11" t="str">
        <f>IF('Prax Math 5733'!B822="","",IF('Prax Math 5733'!D822&lt;'ACT M to SAT M'!$A$2,'ACT M to SAT M'!$B$2,IF('Prax Math 5733'!D822&gt;'ACT M to SAT M'!A$28,'ACT M to SAT M'!B$28,VLOOKUP(D822,'ACT M to SAT M'!A:B,2,FALSE))))</f>
        <v/>
      </c>
      <c r="F822" s="11" t="str">
        <f t="shared" si="97"/>
        <v/>
      </c>
      <c r="G822" s="11" t="str">
        <f t="shared" si="101"/>
        <v/>
      </c>
      <c r="H822" s="11" t="str">
        <f t="shared" si="98"/>
        <v/>
      </c>
      <c r="I822" s="11" t="str">
        <f t="shared" si="102"/>
        <v/>
      </c>
      <c r="J822" s="11" t="str">
        <f t="shared" si="99"/>
        <v/>
      </c>
      <c r="K822" s="11" t="str">
        <f t="shared" si="103"/>
        <v/>
      </c>
      <c r="L822" s="11" t="str">
        <f>IF('Prax Math 5733'!B822="","",'SAT M to CBEST M'!$A$2+'SAT M to CBEST M'!$B$2*E822)</f>
        <v/>
      </c>
      <c r="M822" s="11" t="str">
        <f>IF('Prax Math 5733'!B822="","", IF(L822&lt;20, 20, IF(L822&gt;80, 80, L822)))</f>
        <v/>
      </c>
    </row>
    <row r="823" spans="1:13" x14ac:dyDescent="0.25">
      <c r="A823" s="11">
        <v>822</v>
      </c>
      <c r="B823" s="30"/>
      <c r="C823" s="25" t="str">
        <f t="shared" si="96"/>
        <v/>
      </c>
      <c r="D823" s="25" t="str">
        <f t="shared" si="100"/>
        <v/>
      </c>
      <c r="E823" s="11" t="str">
        <f>IF('Prax Math 5733'!B823="","",IF('Prax Math 5733'!D823&lt;'ACT M to SAT M'!$A$2,'ACT M to SAT M'!$B$2,IF('Prax Math 5733'!D823&gt;'ACT M to SAT M'!A$28,'ACT M to SAT M'!B$28,VLOOKUP(D823,'ACT M to SAT M'!A:B,2,FALSE))))</f>
        <v/>
      </c>
      <c r="F823" s="11" t="str">
        <f t="shared" si="97"/>
        <v/>
      </c>
      <c r="G823" s="11" t="str">
        <f t="shared" si="101"/>
        <v/>
      </c>
      <c r="H823" s="11" t="str">
        <f t="shared" si="98"/>
        <v/>
      </c>
      <c r="I823" s="11" t="str">
        <f t="shared" si="102"/>
        <v/>
      </c>
      <c r="J823" s="11" t="str">
        <f t="shared" si="99"/>
        <v/>
      </c>
      <c r="K823" s="11" t="str">
        <f t="shared" si="103"/>
        <v/>
      </c>
      <c r="L823" s="11" t="str">
        <f>IF('Prax Math 5733'!B823="","",'SAT M to CBEST M'!$A$2+'SAT M to CBEST M'!$B$2*E823)</f>
        <v/>
      </c>
      <c r="M823" s="11" t="str">
        <f>IF('Prax Math 5733'!B823="","", IF(L823&lt;20, 20, IF(L823&gt;80, 80, L823)))</f>
        <v/>
      </c>
    </row>
    <row r="824" spans="1:13" x14ac:dyDescent="0.25">
      <c r="A824" s="11">
        <v>823</v>
      </c>
      <c r="B824" s="30"/>
      <c r="C824" s="25" t="str">
        <f t="shared" si="96"/>
        <v/>
      </c>
      <c r="D824" s="25" t="str">
        <f t="shared" si="100"/>
        <v/>
      </c>
      <c r="E824" s="11" t="str">
        <f>IF('Prax Math 5733'!B824="","",IF('Prax Math 5733'!D824&lt;'ACT M to SAT M'!$A$2,'ACT M to SAT M'!$B$2,IF('Prax Math 5733'!D824&gt;'ACT M to SAT M'!A$28,'ACT M to SAT M'!B$28,VLOOKUP(D824,'ACT M to SAT M'!A:B,2,FALSE))))</f>
        <v/>
      </c>
      <c r="F824" s="11" t="str">
        <f t="shared" si="97"/>
        <v/>
      </c>
      <c r="G824" s="11" t="str">
        <f t="shared" si="101"/>
        <v/>
      </c>
      <c r="H824" s="11" t="str">
        <f t="shared" si="98"/>
        <v/>
      </c>
      <c r="I824" s="11" t="str">
        <f t="shared" si="102"/>
        <v/>
      </c>
      <c r="J824" s="11" t="str">
        <f t="shared" si="99"/>
        <v/>
      </c>
      <c r="K824" s="11" t="str">
        <f t="shared" si="103"/>
        <v/>
      </c>
      <c r="L824" s="11" t="str">
        <f>IF('Prax Math 5733'!B824="","",'SAT M to CBEST M'!$A$2+'SAT M to CBEST M'!$B$2*E824)</f>
        <v/>
      </c>
      <c r="M824" s="11" t="str">
        <f>IF('Prax Math 5733'!B824="","", IF(L824&lt;20, 20, IF(L824&gt;80, 80, L824)))</f>
        <v/>
      </c>
    </row>
    <row r="825" spans="1:13" x14ac:dyDescent="0.25">
      <c r="A825" s="11">
        <v>824</v>
      </c>
      <c r="B825" s="30"/>
      <c r="C825" s="25" t="str">
        <f t="shared" si="96"/>
        <v/>
      </c>
      <c r="D825" s="25" t="str">
        <f t="shared" si="100"/>
        <v/>
      </c>
      <c r="E825" s="11" t="str">
        <f>IF('Prax Math 5733'!B825="","",IF('Prax Math 5733'!D825&lt;'ACT M to SAT M'!$A$2,'ACT M to SAT M'!$B$2,IF('Prax Math 5733'!D825&gt;'ACT M to SAT M'!A$28,'ACT M to SAT M'!B$28,VLOOKUP(D825,'ACT M to SAT M'!A:B,2,FALSE))))</f>
        <v/>
      </c>
      <c r="F825" s="11" t="str">
        <f t="shared" si="97"/>
        <v/>
      </c>
      <c r="G825" s="11" t="str">
        <f t="shared" si="101"/>
        <v/>
      </c>
      <c r="H825" s="11" t="str">
        <f t="shared" si="98"/>
        <v/>
      </c>
      <c r="I825" s="11" t="str">
        <f t="shared" si="102"/>
        <v/>
      </c>
      <c r="J825" s="11" t="str">
        <f t="shared" si="99"/>
        <v/>
      </c>
      <c r="K825" s="11" t="str">
        <f t="shared" si="103"/>
        <v/>
      </c>
      <c r="L825" s="11" t="str">
        <f>IF('Prax Math 5733'!B825="","",'SAT M to CBEST M'!$A$2+'SAT M to CBEST M'!$B$2*E825)</f>
        <v/>
      </c>
      <c r="M825" s="11" t="str">
        <f>IF('Prax Math 5733'!B825="","", IF(L825&lt;20, 20, IF(L825&gt;80, 80, L825)))</f>
        <v/>
      </c>
    </row>
    <row r="826" spans="1:13" x14ac:dyDescent="0.25">
      <c r="A826" s="11">
        <v>825</v>
      </c>
      <c r="B826" s="30"/>
      <c r="C826" s="25" t="str">
        <f t="shared" si="96"/>
        <v/>
      </c>
      <c r="D826" s="25" t="str">
        <f t="shared" si="100"/>
        <v/>
      </c>
      <c r="E826" s="11" t="str">
        <f>IF('Prax Math 5733'!B826="","",IF('Prax Math 5733'!D826&lt;'ACT M to SAT M'!$A$2,'ACT M to SAT M'!$B$2,IF('Prax Math 5733'!D826&gt;'ACT M to SAT M'!A$28,'ACT M to SAT M'!B$28,VLOOKUP(D826,'ACT M to SAT M'!A:B,2,FALSE))))</f>
        <v/>
      </c>
      <c r="F826" s="11" t="str">
        <f t="shared" si="97"/>
        <v/>
      </c>
      <c r="G826" s="11" t="str">
        <f t="shared" si="101"/>
        <v/>
      </c>
      <c r="H826" s="11" t="str">
        <f t="shared" si="98"/>
        <v/>
      </c>
      <c r="I826" s="11" t="str">
        <f t="shared" si="102"/>
        <v/>
      </c>
      <c r="J826" s="11" t="str">
        <f t="shared" si="99"/>
        <v/>
      </c>
      <c r="K826" s="11" t="str">
        <f t="shared" si="103"/>
        <v/>
      </c>
      <c r="L826" s="11" t="str">
        <f>IF('Prax Math 5733'!B826="","",'SAT M to CBEST M'!$A$2+'SAT M to CBEST M'!$B$2*E826)</f>
        <v/>
      </c>
      <c r="M826" s="11" t="str">
        <f>IF('Prax Math 5733'!B826="","", IF(L826&lt;20, 20, IF(L826&gt;80, 80, L826)))</f>
        <v/>
      </c>
    </row>
    <row r="827" spans="1:13" x14ac:dyDescent="0.25">
      <c r="A827" s="11">
        <v>826</v>
      </c>
      <c r="B827" s="30"/>
      <c r="C827" s="25" t="str">
        <f t="shared" si="96"/>
        <v/>
      </c>
      <c r="D827" s="25" t="str">
        <f t="shared" si="100"/>
        <v/>
      </c>
      <c r="E827" s="11" t="str">
        <f>IF('Prax Math 5733'!B827="","",IF('Prax Math 5733'!D827&lt;'ACT M to SAT M'!$A$2,'ACT M to SAT M'!$B$2,IF('Prax Math 5733'!D827&gt;'ACT M to SAT M'!A$28,'ACT M to SAT M'!B$28,VLOOKUP(D827,'ACT M to SAT M'!A:B,2,FALSE))))</f>
        <v/>
      </c>
      <c r="F827" s="11" t="str">
        <f t="shared" si="97"/>
        <v/>
      </c>
      <c r="G827" s="11" t="str">
        <f t="shared" si="101"/>
        <v/>
      </c>
      <c r="H827" s="11" t="str">
        <f t="shared" si="98"/>
        <v/>
      </c>
      <c r="I827" s="11" t="str">
        <f t="shared" si="102"/>
        <v/>
      </c>
      <c r="J827" s="11" t="str">
        <f t="shared" si="99"/>
        <v/>
      </c>
      <c r="K827" s="11" t="str">
        <f t="shared" si="103"/>
        <v/>
      </c>
      <c r="L827" s="11" t="str">
        <f>IF('Prax Math 5733'!B827="","",'SAT M to CBEST M'!$A$2+'SAT M to CBEST M'!$B$2*E827)</f>
        <v/>
      </c>
      <c r="M827" s="11" t="str">
        <f>IF('Prax Math 5733'!B827="","", IF(L827&lt;20, 20, IF(L827&gt;80, 80, L827)))</f>
        <v/>
      </c>
    </row>
    <row r="828" spans="1:13" x14ac:dyDescent="0.25">
      <c r="A828" s="11">
        <v>827</v>
      </c>
      <c r="B828" s="30"/>
      <c r="C828" s="25" t="str">
        <f t="shared" si="96"/>
        <v/>
      </c>
      <c r="D828" s="25" t="str">
        <f t="shared" si="100"/>
        <v/>
      </c>
      <c r="E828" s="11" t="str">
        <f>IF('Prax Math 5733'!B828="","",IF('Prax Math 5733'!D828&lt;'ACT M to SAT M'!$A$2,'ACT M to SAT M'!$B$2,IF('Prax Math 5733'!D828&gt;'ACT M to SAT M'!A$28,'ACT M to SAT M'!B$28,VLOOKUP(D828,'ACT M to SAT M'!A:B,2,FALSE))))</f>
        <v/>
      </c>
      <c r="F828" s="11" t="str">
        <f t="shared" si="97"/>
        <v/>
      </c>
      <c r="G828" s="11" t="str">
        <f t="shared" si="101"/>
        <v/>
      </c>
      <c r="H828" s="11" t="str">
        <f t="shared" si="98"/>
        <v/>
      </c>
      <c r="I828" s="11" t="str">
        <f t="shared" si="102"/>
        <v/>
      </c>
      <c r="J828" s="11" t="str">
        <f t="shared" si="99"/>
        <v/>
      </c>
      <c r="K828" s="11" t="str">
        <f t="shared" si="103"/>
        <v/>
      </c>
      <c r="L828" s="11" t="str">
        <f>IF('Prax Math 5733'!B828="","",'SAT M to CBEST M'!$A$2+'SAT M to CBEST M'!$B$2*E828)</f>
        <v/>
      </c>
      <c r="M828" s="11" t="str">
        <f>IF('Prax Math 5733'!B828="","", IF(L828&lt;20, 20, IF(L828&gt;80, 80, L828)))</f>
        <v/>
      </c>
    </row>
    <row r="829" spans="1:13" x14ac:dyDescent="0.25">
      <c r="A829" s="11">
        <v>828</v>
      </c>
      <c r="B829" s="30"/>
      <c r="C829" s="25" t="str">
        <f t="shared" si="96"/>
        <v/>
      </c>
      <c r="D829" s="25" t="str">
        <f t="shared" si="100"/>
        <v/>
      </c>
      <c r="E829" s="11" t="str">
        <f>IF('Prax Math 5733'!B829="","",IF('Prax Math 5733'!D829&lt;'ACT M to SAT M'!$A$2,'ACT M to SAT M'!$B$2,IF('Prax Math 5733'!D829&gt;'ACT M to SAT M'!A$28,'ACT M to SAT M'!B$28,VLOOKUP(D829,'ACT M to SAT M'!A:B,2,FALSE))))</f>
        <v/>
      </c>
      <c r="F829" s="11" t="str">
        <f t="shared" si="97"/>
        <v/>
      </c>
      <c r="G829" s="11" t="str">
        <f t="shared" si="101"/>
        <v/>
      </c>
      <c r="H829" s="11" t="str">
        <f t="shared" si="98"/>
        <v/>
      </c>
      <c r="I829" s="11" t="str">
        <f t="shared" si="102"/>
        <v/>
      </c>
      <c r="J829" s="11" t="str">
        <f t="shared" si="99"/>
        <v/>
      </c>
      <c r="K829" s="11" t="str">
        <f t="shared" si="103"/>
        <v/>
      </c>
      <c r="L829" s="11" t="str">
        <f>IF('Prax Math 5733'!B829="","",'SAT M to CBEST M'!$A$2+'SAT M to CBEST M'!$B$2*E829)</f>
        <v/>
      </c>
      <c r="M829" s="11" t="str">
        <f>IF('Prax Math 5733'!B829="","", IF(L829&lt;20, 20, IF(L829&gt;80, 80, L829)))</f>
        <v/>
      </c>
    </row>
    <row r="830" spans="1:13" x14ac:dyDescent="0.25">
      <c r="A830" s="11">
        <v>829</v>
      </c>
      <c r="B830" s="30"/>
      <c r="C830" s="25" t="str">
        <f t="shared" si="96"/>
        <v/>
      </c>
      <c r="D830" s="25" t="str">
        <f t="shared" si="100"/>
        <v/>
      </c>
      <c r="E830" s="11" t="str">
        <f>IF('Prax Math 5733'!B830="","",IF('Prax Math 5733'!D830&lt;'ACT M to SAT M'!$A$2,'ACT M to SAT M'!$B$2,IF('Prax Math 5733'!D830&gt;'ACT M to SAT M'!A$28,'ACT M to SAT M'!B$28,VLOOKUP(D830,'ACT M to SAT M'!A:B,2,FALSE))))</f>
        <v/>
      </c>
      <c r="F830" s="11" t="str">
        <f t="shared" si="97"/>
        <v/>
      </c>
      <c r="G830" s="11" t="str">
        <f t="shared" si="101"/>
        <v/>
      </c>
      <c r="H830" s="11" t="str">
        <f t="shared" si="98"/>
        <v/>
      </c>
      <c r="I830" s="11" t="str">
        <f t="shared" si="102"/>
        <v/>
      </c>
      <c r="J830" s="11" t="str">
        <f t="shared" si="99"/>
        <v/>
      </c>
      <c r="K830" s="11" t="str">
        <f t="shared" si="103"/>
        <v/>
      </c>
      <c r="L830" s="11" t="str">
        <f>IF('Prax Math 5733'!B830="","",'SAT M to CBEST M'!$A$2+'SAT M to CBEST M'!$B$2*E830)</f>
        <v/>
      </c>
      <c r="M830" s="11" t="str">
        <f>IF('Prax Math 5733'!B830="","", IF(L830&lt;20, 20, IF(L830&gt;80, 80, L830)))</f>
        <v/>
      </c>
    </row>
    <row r="831" spans="1:13" x14ac:dyDescent="0.25">
      <c r="A831" s="11">
        <v>830</v>
      </c>
      <c r="B831" s="30"/>
      <c r="C831" s="25" t="str">
        <f t="shared" si="96"/>
        <v/>
      </c>
      <c r="D831" s="25" t="str">
        <f t="shared" si="100"/>
        <v/>
      </c>
      <c r="E831" s="11" t="str">
        <f>IF('Prax Math 5733'!B831="","",IF('Prax Math 5733'!D831&lt;'ACT M to SAT M'!$A$2,'ACT M to SAT M'!$B$2,IF('Prax Math 5733'!D831&gt;'ACT M to SAT M'!A$28,'ACT M to SAT M'!B$28,VLOOKUP(D831,'ACT M to SAT M'!A:B,2,FALSE))))</f>
        <v/>
      </c>
      <c r="F831" s="11" t="str">
        <f t="shared" si="97"/>
        <v/>
      </c>
      <c r="G831" s="11" t="str">
        <f t="shared" si="101"/>
        <v/>
      </c>
      <c r="H831" s="11" t="str">
        <f t="shared" si="98"/>
        <v/>
      </c>
      <c r="I831" s="11" t="str">
        <f t="shared" si="102"/>
        <v/>
      </c>
      <c r="J831" s="11" t="str">
        <f t="shared" si="99"/>
        <v/>
      </c>
      <c r="K831" s="11" t="str">
        <f t="shared" si="103"/>
        <v/>
      </c>
      <c r="L831" s="11" t="str">
        <f>IF('Prax Math 5733'!B831="","",'SAT M to CBEST M'!$A$2+'SAT M to CBEST M'!$B$2*E831)</f>
        <v/>
      </c>
      <c r="M831" s="11" t="str">
        <f>IF('Prax Math 5733'!B831="","", IF(L831&lt;20, 20, IF(L831&gt;80, 80, L831)))</f>
        <v/>
      </c>
    </row>
    <row r="832" spans="1:13" x14ac:dyDescent="0.25">
      <c r="A832" s="11">
        <v>831</v>
      </c>
      <c r="B832" s="30"/>
      <c r="C832" s="25" t="str">
        <f t="shared" si="96"/>
        <v/>
      </c>
      <c r="D832" s="25" t="str">
        <f t="shared" si="100"/>
        <v/>
      </c>
      <c r="E832" s="11" t="str">
        <f>IF('Prax Math 5733'!B832="","",IF('Prax Math 5733'!D832&lt;'ACT M to SAT M'!$A$2,'ACT M to SAT M'!$B$2,IF('Prax Math 5733'!D832&gt;'ACT M to SAT M'!A$28,'ACT M to SAT M'!B$28,VLOOKUP(D832,'ACT M to SAT M'!A:B,2,FALSE))))</f>
        <v/>
      </c>
      <c r="F832" s="11" t="str">
        <f t="shared" si="97"/>
        <v/>
      </c>
      <c r="G832" s="11" t="str">
        <f t="shared" si="101"/>
        <v/>
      </c>
      <c r="H832" s="11" t="str">
        <f t="shared" si="98"/>
        <v/>
      </c>
      <c r="I832" s="11" t="str">
        <f t="shared" si="102"/>
        <v/>
      </c>
      <c r="J832" s="11" t="str">
        <f t="shared" si="99"/>
        <v/>
      </c>
      <c r="K832" s="11" t="str">
        <f t="shared" si="103"/>
        <v/>
      </c>
      <c r="L832" s="11" t="str">
        <f>IF('Prax Math 5733'!B832="","",'SAT M to CBEST M'!$A$2+'SAT M to CBEST M'!$B$2*E832)</f>
        <v/>
      </c>
      <c r="M832" s="11" t="str">
        <f>IF('Prax Math 5733'!B832="","", IF(L832&lt;20, 20, IF(L832&gt;80, 80, L832)))</f>
        <v/>
      </c>
    </row>
    <row r="833" spans="1:13" x14ac:dyDescent="0.25">
      <c r="A833" s="11">
        <v>832</v>
      </c>
      <c r="B833" s="30"/>
      <c r="C833" s="25" t="str">
        <f t="shared" si="96"/>
        <v/>
      </c>
      <c r="D833" s="25" t="str">
        <f t="shared" si="100"/>
        <v/>
      </c>
      <c r="E833" s="11" t="str">
        <f>IF('Prax Math 5733'!B833="","",IF('Prax Math 5733'!D833&lt;'ACT M to SAT M'!$A$2,'ACT M to SAT M'!$B$2,IF('Prax Math 5733'!D833&gt;'ACT M to SAT M'!A$28,'ACT M to SAT M'!B$28,VLOOKUP(D833,'ACT M to SAT M'!A:B,2,FALSE))))</f>
        <v/>
      </c>
      <c r="F833" s="11" t="str">
        <f t="shared" si="97"/>
        <v/>
      </c>
      <c r="G833" s="11" t="str">
        <f t="shared" si="101"/>
        <v/>
      </c>
      <c r="H833" s="11" t="str">
        <f t="shared" si="98"/>
        <v/>
      </c>
      <c r="I833" s="11" t="str">
        <f t="shared" si="102"/>
        <v/>
      </c>
      <c r="J833" s="11" t="str">
        <f t="shared" si="99"/>
        <v/>
      </c>
      <c r="K833" s="11" t="str">
        <f t="shared" si="103"/>
        <v/>
      </c>
      <c r="L833" s="11" t="str">
        <f>IF('Prax Math 5733'!B833="","",'SAT M to CBEST M'!$A$2+'SAT M to CBEST M'!$B$2*E833)</f>
        <v/>
      </c>
      <c r="M833" s="11" t="str">
        <f>IF('Prax Math 5733'!B833="","", IF(L833&lt;20, 20, IF(L833&gt;80, 80, L833)))</f>
        <v/>
      </c>
    </row>
    <row r="834" spans="1:13" x14ac:dyDescent="0.25">
      <c r="A834" s="11">
        <v>833</v>
      </c>
      <c r="B834" s="30"/>
      <c r="C834" s="25" t="str">
        <f t="shared" ref="C834:C897" si="104">IF(B834="","", interceptPCM5733toACTM + slopePCM5733toACTM*B834)</f>
        <v/>
      </c>
      <c r="D834" s="25" t="str">
        <f t="shared" si="100"/>
        <v/>
      </c>
      <c r="E834" s="11" t="str">
        <f>IF('Prax Math 5733'!B834="","",IF('Prax Math 5733'!D834&lt;'ACT M to SAT M'!$A$2,'ACT M to SAT M'!$B$2,IF('Prax Math 5733'!D834&gt;'ACT M to SAT M'!A$28,'ACT M to SAT M'!B$28,VLOOKUP(D834,'ACT M to SAT M'!A:B,2,FALSE))))</f>
        <v/>
      </c>
      <c r="F834" s="11" t="str">
        <f t="shared" ref="F834:F897" si="105">IF(B834="","",IF(D834&gt;=17, upperinterceptACTMtoPAAM201+D834*upperslopeACTMtoPAAM201, lowerinterceptACTMtoPAAM201+D834*lowerslopeACTMtoPAAM201))</f>
        <v/>
      </c>
      <c r="G834" s="11" t="str">
        <f t="shared" si="101"/>
        <v/>
      </c>
      <c r="H834" s="11" t="str">
        <f t="shared" ref="H834:H897" si="106">IF(B834="","",interceptACTMtoPCM5732+slopeACTMtoPCM5732*D834)</f>
        <v/>
      </c>
      <c r="I834" s="11" t="str">
        <f t="shared" si="102"/>
        <v/>
      </c>
      <c r="J834" s="11" t="str">
        <f t="shared" ref="J834:J897" si="107">IF(B834="","",IF(D834&gt;=16, upperinterceptACTMtoPAAM211+D834*upperslopeACTMtoPAAM211, lowerinterceptACTMtoPAAM211+D834*lowerslopeACTMtoPAAM211))</f>
        <v/>
      </c>
      <c r="K834" s="11" t="str">
        <f t="shared" si="103"/>
        <v/>
      </c>
      <c r="L834" s="11" t="str">
        <f>IF('Prax Math 5733'!B834="","",'SAT M to CBEST M'!$A$2+'SAT M to CBEST M'!$B$2*E834)</f>
        <v/>
      </c>
      <c r="M834" s="11" t="str">
        <f>IF('Prax Math 5733'!B834="","", IF(L834&lt;20, 20, IF(L834&gt;80, 80, L834)))</f>
        <v/>
      </c>
    </row>
    <row r="835" spans="1:13" x14ac:dyDescent="0.25">
      <c r="A835" s="11">
        <v>834</v>
      </c>
      <c r="B835" s="30"/>
      <c r="C835" s="25" t="str">
        <f t="shared" si="104"/>
        <v/>
      </c>
      <c r="D835" s="25" t="str">
        <f t="shared" ref="D835:D898" si="108">IF(B835="","",IF(C835&lt;1,1,IF(C835&gt;36,36,ROUND(C835,0))))</f>
        <v/>
      </c>
      <c r="E835" s="11" t="str">
        <f>IF('Prax Math 5733'!B835="","",IF('Prax Math 5733'!D835&lt;'ACT M to SAT M'!$A$2,'ACT M to SAT M'!$B$2,IF('Prax Math 5733'!D835&gt;'ACT M to SAT M'!A$28,'ACT M to SAT M'!B$28,VLOOKUP(D835,'ACT M to SAT M'!A:B,2,FALSE))))</f>
        <v/>
      </c>
      <c r="F835" s="11" t="str">
        <f t="shared" si="105"/>
        <v/>
      </c>
      <c r="G835" s="11" t="str">
        <f t="shared" ref="G835:G898" si="109">IF(B835="","", IF(F835&lt;100, 100, IF(F835&gt;300, 300, F835)))</f>
        <v/>
      </c>
      <c r="H835" s="11" t="str">
        <f t="shared" si="106"/>
        <v/>
      </c>
      <c r="I835" s="11" t="str">
        <f t="shared" ref="I835:I898" si="110">IF(B835="","", IF(H835&lt;100, 100, IF(H835&gt;200, 200, H835)))</f>
        <v/>
      </c>
      <c r="J835" s="11" t="str">
        <f t="shared" si="107"/>
        <v/>
      </c>
      <c r="K835" s="11" t="str">
        <f t="shared" ref="K835:K898" si="111">IF(B835="","", IF(J835&lt;100, 100, IF(J835&gt;300, 300, J835)))</f>
        <v/>
      </c>
      <c r="L835" s="11" t="str">
        <f>IF('Prax Math 5733'!B835="","",'SAT M to CBEST M'!$A$2+'SAT M to CBEST M'!$B$2*E835)</f>
        <v/>
      </c>
      <c r="M835" s="11" t="str">
        <f>IF('Prax Math 5733'!B835="","", IF(L835&lt;20, 20, IF(L835&gt;80, 80, L835)))</f>
        <v/>
      </c>
    </row>
    <row r="836" spans="1:13" x14ac:dyDescent="0.25">
      <c r="A836" s="11">
        <v>835</v>
      </c>
      <c r="B836" s="30"/>
      <c r="C836" s="25" t="str">
        <f t="shared" si="104"/>
        <v/>
      </c>
      <c r="D836" s="25" t="str">
        <f t="shared" si="108"/>
        <v/>
      </c>
      <c r="E836" s="11" t="str">
        <f>IF('Prax Math 5733'!B836="","",IF('Prax Math 5733'!D836&lt;'ACT M to SAT M'!$A$2,'ACT M to SAT M'!$B$2,IF('Prax Math 5733'!D836&gt;'ACT M to SAT M'!A$28,'ACT M to SAT M'!B$28,VLOOKUP(D836,'ACT M to SAT M'!A:B,2,FALSE))))</f>
        <v/>
      </c>
      <c r="F836" s="11" t="str">
        <f t="shared" si="105"/>
        <v/>
      </c>
      <c r="G836" s="11" t="str">
        <f t="shared" si="109"/>
        <v/>
      </c>
      <c r="H836" s="11" t="str">
        <f t="shared" si="106"/>
        <v/>
      </c>
      <c r="I836" s="11" t="str">
        <f t="shared" si="110"/>
        <v/>
      </c>
      <c r="J836" s="11" t="str">
        <f t="shared" si="107"/>
        <v/>
      </c>
      <c r="K836" s="11" t="str">
        <f t="shared" si="111"/>
        <v/>
      </c>
      <c r="L836" s="11" t="str">
        <f>IF('Prax Math 5733'!B836="","",'SAT M to CBEST M'!$A$2+'SAT M to CBEST M'!$B$2*E836)</f>
        <v/>
      </c>
      <c r="M836" s="11" t="str">
        <f>IF('Prax Math 5733'!B836="","", IF(L836&lt;20, 20, IF(L836&gt;80, 80, L836)))</f>
        <v/>
      </c>
    </row>
    <row r="837" spans="1:13" x14ac:dyDescent="0.25">
      <c r="A837" s="11">
        <v>836</v>
      </c>
      <c r="B837" s="30"/>
      <c r="C837" s="25" t="str">
        <f t="shared" si="104"/>
        <v/>
      </c>
      <c r="D837" s="25" t="str">
        <f t="shared" si="108"/>
        <v/>
      </c>
      <c r="E837" s="11" t="str">
        <f>IF('Prax Math 5733'!B837="","",IF('Prax Math 5733'!D837&lt;'ACT M to SAT M'!$A$2,'ACT M to SAT M'!$B$2,IF('Prax Math 5733'!D837&gt;'ACT M to SAT M'!A$28,'ACT M to SAT M'!B$28,VLOOKUP(D837,'ACT M to SAT M'!A:B,2,FALSE))))</f>
        <v/>
      </c>
      <c r="F837" s="11" t="str">
        <f t="shared" si="105"/>
        <v/>
      </c>
      <c r="G837" s="11" t="str">
        <f t="shared" si="109"/>
        <v/>
      </c>
      <c r="H837" s="11" t="str">
        <f t="shared" si="106"/>
        <v/>
      </c>
      <c r="I837" s="11" t="str">
        <f t="shared" si="110"/>
        <v/>
      </c>
      <c r="J837" s="11" t="str">
        <f t="shared" si="107"/>
        <v/>
      </c>
      <c r="K837" s="11" t="str">
        <f t="shared" si="111"/>
        <v/>
      </c>
      <c r="L837" s="11" t="str">
        <f>IF('Prax Math 5733'!B837="","",'SAT M to CBEST M'!$A$2+'SAT M to CBEST M'!$B$2*E837)</f>
        <v/>
      </c>
      <c r="M837" s="11" t="str">
        <f>IF('Prax Math 5733'!B837="","", IF(L837&lt;20, 20, IF(L837&gt;80, 80, L837)))</f>
        <v/>
      </c>
    </row>
    <row r="838" spans="1:13" x14ac:dyDescent="0.25">
      <c r="A838" s="11">
        <v>837</v>
      </c>
      <c r="B838" s="30"/>
      <c r="C838" s="25" t="str">
        <f t="shared" si="104"/>
        <v/>
      </c>
      <c r="D838" s="25" t="str">
        <f t="shared" si="108"/>
        <v/>
      </c>
      <c r="E838" s="11" t="str">
        <f>IF('Prax Math 5733'!B838="","",IF('Prax Math 5733'!D838&lt;'ACT M to SAT M'!$A$2,'ACT M to SAT M'!$B$2,IF('Prax Math 5733'!D838&gt;'ACT M to SAT M'!A$28,'ACT M to SAT M'!B$28,VLOOKUP(D838,'ACT M to SAT M'!A:B,2,FALSE))))</f>
        <v/>
      </c>
      <c r="F838" s="11" t="str">
        <f t="shared" si="105"/>
        <v/>
      </c>
      <c r="G838" s="11" t="str">
        <f t="shared" si="109"/>
        <v/>
      </c>
      <c r="H838" s="11" t="str">
        <f t="shared" si="106"/>
        <v/>
      </c>
      <c r="I838" s="11" t="str">
        <f t="shared" si="110"/>
        <v/>
      </c>
      <c r="J838" s="11" t="str">
        <f t="shared" si="107"/>
        <v/>
      </c>
      <c r="K838" s="11" t="str">
        <f t="shared" si="111"/>
        <v/>
      </c>
      <c r="L838" s="11" t="str">
        <f>IF('Prax Math 5733'!B838="","",'SAT M to CBEST M'!$A$2+'SAT M to CBEST M'!$B$2*E838)</f>
        <v/>
      </c>
      <c r="M838" s="11" t="str">
        <f>IF('Prax Math 5733'!B838="","", IF(L838&lt;20, 20, IF(L838&gt;80, 80, L838)))</f>
        <v/>
      </c>
    </row>
    <row r="839" spans="1:13" x14ac:dyDescent="0.25">
      <c r="A839" s="11">
        <v>838</v>
      </c>
      <c r="B839" s="30"/>
      <c r="C839" s="25" t="str">
        <f t="shared" si="104"/>
        <v/>
      </c>
      <c r="D839" s="25" t="str">
        <f t="shared" si="108"/>
        <v/>
      </c>
      <c r="E839" s="11" t="str">
        <f>IF('Prax Math 5733'!B839="","",IF('Prax Math 5733'!D839&lt;'ACT M to SAT M'!$A$2,'ACT M to SAT M'!$B$2,IF('Prax Math 5733'!D839&gt;'ACT M to SAT M'!A$28,'ACT M to SAT M'!B$28,VLOOKUP(D839,'ACT M to SAT M'!A:B,2,FALSE))))</f>
        <v/>
      </c>
      <c r="F839" s="11" t="str">
        <f t="shared" si="105"/>
        <v/>
      </c>
      <c r="G839" s="11" t="str">
        <f t="shared" si="109"/>
        <v/>
      </c>
      <c r="H839" s="11" t="str">
        <f t="shared" si="106"/>
        <v/>
      </c>
      <c r="I839" s="11" t="str">
        <f t="shared" si="110"/>
        <v/>
      </c>
      <c r="J839" s="11" t="str">
        <f t="shared" si="107"/>
        <v/>
      </c>
      <c r="K839" s="11" t="str">
        <f t="shared" si="111"/>
        <v/>
      </c>
      <c r="L839" s="11" t="str">
        <f>IF('Prax Math 5733'!B839="","",'SAT M to CBEST M'!$A$2+'SAT M to CBEST M'!$B$2*E839)</f>
        <v/>
      </c>
      <c r="M839" s="11" t="str">
        <f>IF('Prax Math 5733'!B839="","", IF(L839&lt;20, 20, IF(L839&gt;80, 80, L839)))</f>
        <v/>
      </c>
    </row>
    <row r="840" spans="1:13" x14ac:dyDescent="0.25">
      <c r="A840" s="11">
        <v>839</v>
      </c>
      <c r="B840" s="30"/>
      <c r="C840" s="25" t="str">
        <f t="shared" si="104"/>
        <v/>
      </c>
      <c r="D840" s="25" t="str">
        <f t="shared" si="108"/>
        <v/>
      </c>
      <c r="E840" s="11" t="str">
        <f>IF('Prax Math 5733'!B840="","",IF('Prax Math 5733'!D840&lt;'ACT M to SAT M'!$A$2,'ACT M to SAT M'!$B$2,IF('Prax Math 5733'!D840&gt;'ACT M to SAT M'!A$28,'ACT M to SAT M'!B$28,VLOOKUP(D840,'ACT M to SAT M'!A:B,2,FALSE))))</f>
        <v/>
      </c>
      <c r="F840" s="11" t="str">
        <f t="shared" si="105"/>
        <v/>
      </c>
      <c r="G840" s="11" t="str">
        <f t="shared" si="109"/>
        <v/>
      </c>
      <c r="H840" s="11" t="str">
        <f t="shared" si="106"/>
        <v/>
      </c>
      <c r="I840" s="11" t="str">
        <f t="shared" si="110"/>
        <v/>
      </c>
      <c r="J840" s="11" t="str">
        <f t="shared" si="107"/>
        <v/>
      </c>
      <c r="K840" s="11" t="str">
        <f t="shared" si="111"/>
        <v/>
      </c>
      <c r="L840" s="11" t="str">
        <f>IF('Prax Math 5733'!B840="","",'SAT M to CBEST M'!$A$2+'SAT M to CBEST M'!$B$2*E840)</f>
        <v/>
      </c>
      <c r="M840" s="11" t="str">
        <f>IF('Prax Math 5733'!B840="","", IF(L840&lt;20, 20, IF(L840&gt;80, 80, L840)))</f>
        <v/>
      </c>
    </row>
    <row r="841" spans="1:13" x14ac:dyDescent="0.25">
      <c r="A841" s="11">
        <v>840</v>
      </c>
      <c r="B841" s="30"/>
      <c r="C841" s="25" t="str">
        <f t="shared" si="104"/>
        <v/>
      </c>
      <c r="D841" s="25" t="str">
        <f t="shared" si="108"/>
        <v/>
      </c>
      <c r="E841" s="11" t="str">
        <f>IF('Prax Math 5733'!B841="","",IF('Prax Math 5733'!D841&lt;'ACT M to SAT M'!$A$2,'ACT M to SAT M'!$B$2,IF('Prax Math 5733'!D841&gt;'ACT M to SAT M'!A$28,'ACT M to SAT M'!B$28,VLOOKUP(D841,'ACT M to SAT M'!A:B,2,FALSE))))</f>
        <v/>
      </c>
      <c r="F841" s="11" t="str">
        <f t="shared" si="105"/>
        <v/>
      </c>
      <c r="G841" s="11" t="str">
        <f t="shared" si="109"/>
        <v/>
      </c>
      <c r="H841" s="11" t="str">
        <f t="shared" si="106"/>
        <v/>
      </c>
      <c r="I841" s="11" t="str">
        <f t="shared" si="110"/>
        <v/>
      </c>
      <c r="J841" s="11" t="str">
        <f t="shared" si="107"/>
        <v/>
      </c>
      <c r="K841" s="11" t="str">
        <f t="shared" si="111"/>
        <v/>
      </c>
      <c r="L841" s="11" t="str">
        <f>IF('Prax Math 5733'!B841="","",'SAT M to CBEST M'!$A$2+'SAT M to CBEST M'!$B$2*E841)</f>
        <v/>
      </c>
      <c r="M841" s="11" t="str">
        <f>IF('Prax Math 5733'!B841="","", IF(L841&lt;20, 20, IF(L841&gt;80, 80, L841)))</f>
        <v/>
      </c>
    </row>
    <row r="842" spans="1:13" x14ac:dyDescent="0.25">
      <c r="A842" s="11">
        <v>841</v>
      </c>
      <c r="B842" s="30"/>
      <c r="C842" s="25" t="str">
        <f t="shared" si="104"/>
        <v/>
      </c>
      <c r="D842" s="25" t="str">
        <f t="shared" si="108"/>
        <v/>
      </c>
      <c r="E842" s="11" t="str">
        <f>IF('Prax Math 5733'!B842="","",IF('Prax Math 5733'!D842&lt;'ACT M to SAT M'!$A$2,'ACT M to SAT M'!$B$2,IF('Prax Math 5733'!D842&gt;'ACT M to SAT M'!A$28,'ACT M to SAT M'!B$28,VLOOKUP(D842,'ACT M to SAT M'!A:B,2,FALSE))))</f>
        <v/>
      </c>
      <c r="F842" s="11" t="str">
        <f t="shared" si="105"/>
        <v/>
      </c>
      <c r="G842" s="11" t="str">
        <f t="shared" si="109"/>
        <v/>
      </c>
      <c r="H842" s="11" t="str">
        <f t="shared" si="106"/>
        <v/>
      </c>
      <c r="I842" s="11" t="str">
        <f t="shared" si="110"/>
        <v/>
      </c>
      <c r="J842" s="11" t="str">
        <f t="shared" si="107"/>
        <v/>
      </c>
      <c r="K842" s="11" t="str">
        <f t="shared" si="111"/>
        <v/>
      </c>
      <c r="L842" s="11" t="str">
        <f>IF('Prax Math 5733'!B842="","",'SAT M to CBEST M'!$A$2+'SAT M to CBEST M'!$B$2*E842)</f>
        <v/>
      </c>
      <c r="M842" s="11" t="str">
        <f>IF('Prax Math 5733'!B842="","", IF(L842&lt;20, 20, IF(L842&gt;80, 80, L842)))</f>
        <v/>
      </c>
    </row>
    <row r="843" spans="1:13" x14ac:dyDescent="0.25">
      <c r="A843" s="11">
        <v>842</v>
      </c>
      <c r="B843" s="30"/>
      <c r="C843" s="25" t="str">
        <f t="shared" si="104"/>
        <v/>
      </c>
      <c r="D843" s="25" t="str">
        <f t="shared" si="108"/>
        <v/>
      </c>
      <c r="E843" s="11" t="str">
        <f>IF('Prax Math 5733'!B843="","",IF('Prax Math 5733'!D843&lt;'ACT M to SAT M'!$A$2,'ACT M to SAT M'!$B$2,IF('Prax Math 5733'!D843&gt;'ACT M to SAT M'!A$28,'ACT M to SAT M'!B$28,VLOOKUP(D843,'ACT M to SAT M'!A:B,2,FALSE))))</f>
        <v/>
      </c>
      <c r="F843" s="11" t="str">
        <f t="shared" si="105"/>
        <v/>
      </c>
      <c r="G843" s="11" t="str">
        <f t="shared" si="109"/>
        <v/>
      </c>
      <c r="H843" s="11" t="str">
        <f t="shared" si="106"/>
        <v/>
      </c>
      <c r="I843" s="11" t="str">
        <f t="shared" si="110"/>
        <v/>
      </c>
      <c r="J843" s="11" t="str">
        <f t="shared" si="107"/>
        <v/>
      </c>
      <c r="K843" s="11" t="str">
        <f t="shared" si="111"/>
        <v/>
      </c>
      <c r="L843" s="11" t="str">
        <f>IF('Prax Math 5733'!B843="","",'SAT M to CBEST M'!$A$2+'SAT M to CBEST M'!$B$2*E843)</f>
        <v/>
      </c>
      <c r="M843" s="11" t="str">
        <f>IF('Prax Math 5733'!B843="","", IF(L843&lt;20, 20, IF(L843&gt;80, 80, L843)))</f>
        <v/>
      </c>
    </row>
    <row r="844" spans="1:13" x14ac:dyDescent="0.25">
      <c r="A844" s="11">
        <v>843</v>
      </c>
      <c r="B844" s="30"/>
      <c r="C844" s="25" t="str">
        <f t="shared" si="104"/>
        <v/>
      </c>
      <c r="D844" s="25" t="str">
        <f t="shared" si="108"/>
        <v/>
      </c>
      <c r="E844" s="11" t="str">
        <f>IF('Prax Math 5733'!B844="","",IF('Prax Math 5733'!D844&lt;'ACT M to SAT M'!$A$2,'ACT M to SAT M'!$B$2,IF('Prax Math 5733'!D844&gt;'ACT M to SAT M'!A$28,'ACT M to SAT M'!B$28,VLOOKUP(D844,'ACT M to SAT M'!A:B,2,FALSE))))</f>
        <v/>
      </c>
      <c r="F844" s="11" t="str">
        <f t="shared" si="105"/>
        <v/>
      </c>
      <c r="G844" s="11" t="str">
        <f t="shared" si="109"/>
        <v/>
      </c>
      <c r="H844" s="11" t="str">
        <f t="shared" si="106"/>
        <v/>
      </c>
      <c r="I844" s="11" t="str">
        <f t="shared" si="110"/>
        <v/>
      </c>
      <c r="J844" s="11" t="str">
        <f t="shared" si="107"/>
        <v/>
      </c>
      <c r="K844" s="11" t="str">
        <f t="shared" si="111"/>
        <v/>
      </c>
      <c r="L844" s="11" t="str">
        <f>IF('Prax Math 5733'!B844="","",'SAT M to CBEST M'!$A$2+'SAT M to CBEST M'!$B$2*E844)</f>
        <v/>
      </c>
      <c r="M844" s="11" t="str">
        <f>IF('Prax Math 5733'!B844="","", IF(L844&lt;20, 20, IF(L844&gt;80, 80, L844)))</f>
        <v/>
      </c>
    </row>
    <row r="845" spans="1:13" x14ac:dyDescent="0.25">
      <c r="A845" s="11">
        <v>844</v>
      </c>
      <c r="B845" s="30"/>
      <c r="C845" s="25" t="str">
        <f t="shared" si="104"/>
        <v/>
      </c>
      <c r="D845" s="25" t="str">
        <f t="shared" si="108"/>
        <v/>
      </c>
      <c r="E845" s="11" t="str">
        <f>IF('Prax Math 5733'!B845="","",IF('Prax Math 5733'!D845&lt;'ACT M to SAT M'!$A$2,'ACT M to SAT M'!$B$2,IF('Prax Math 5733'!D845&gt;'ACT M to SAT M'!A$28,'ACT M to SAT M'!B$28,VLOOKUP(D845,'ACT M to SAT M'!A:B,2,FALSE))))</f>
        <v/>
      </c>
      <c r="F845" s="11" t="str">
        <f t="shared" si="105"/>
        <v/>
      </c>
      <c r="G845" s="11" t="str">
        <f t="shared" si="109"/>
        <v/>
      </c>
      <c r="H845" s="11" t="str">
        <f t="shared" si="106"/>
        <v/>
      </c>
      <c r="I845" s="11" t="str">
        <f t="shared" si="110"/>
        <v/>
      </c>
      <c r="J845" s="11" t="str">
        <f t="shared" si="107"/>
        <v/>
      </c>
      <c r="K845" s="11" t="str">
        <f t="shared" si="111"/>
        <v/>
      </c>
      <c r="L845" s="11" t="str">
        <f>IF('Prax Math 5733'!B845="","",'SAT M to CBEST M'!$A$2+'SAT M to CBEST M'!$B$2*E845)</f>
        <v/>
      </c>
      <c r="M845" s="11" t="str">
        <f>IF('Prax Math 5733'!B845="","", IF(L845&lt;20, 20, IF(L845&gt;80, 80, L845)))</f>
        <v/>
      </c>
    </row>
    <row r="846" spans="1:13" x14ac:dyDescent="0.25">
      <c r="A846" s="11">
        <v>845</v>
      </c>
      <c r="B846" s="30"/>
      <c r="C846" s="25" t="str">
        <f t="shared" si="104"/>
        <v/>
      </c>
      <c r="D846" s="25" t="str">
        <f t="shared" si="108"/>
        <v/>
      </c>
      <c r="E846" s="11" t="str">
        <f>IF('Prax Math 5733'!B846="","",IF('Prax Math 5733'!D846&lt;'ACT M to SAT M'!$A$2,'ACT M to SAT M'!$B$2,IF('Prax Math 5733'!D846&gt;'ACT M to SAT M'!A$28,'ACT M to SAT M'!B$28,VLOOKUP(D846,'ACT M to SAT M'!A:B,2,FALSE))))</f>
        <v/>
      </c>
      <c r="F846" s="11" t="str">
        <f t="shared" si="105"/>
        <v/>
      </c>
      <c r="G846" s="11" t="str">
        <f t="shared" si="109"/>
        <v/>
      </c>
      <c r="H846" s="11" t="str">
        <f t="shared" si="106"/>
        <v/>
      </c>
      <c r="I846" s="11" t="str">
        <f t="shared" si="110"/>
        <v/>
      </c>
      <c r="J846" s="11" t="str">
        <f t="shared" si="107"/>
        <v/>
      </c>
      <c r="K846" s="11" t="str">
        <f t="shared" si="111"/>
        <v/>
      </c>
      <c r="L846" s="11" t="str">
        <f>IF('Prax Math 5733'!B846="","",'SAT M to CBEST M'!$A$2+'SAT M to CBEST M'!$B$2*E846)</f>
        <v/>
      </c>
      <c r="M846" s="11" t="str">
        <f>IF('Prax Math 5733'!B846="","", IF(L846&lt;20, 20, IF(L846&gt;80, 80, L846)))</f>
        <v/>
      </c>
    </row>
    <row r="847" spans="1:13" x14ac:dyDescent="0.25">
      <c r="A847" s="11">
        <v>846</v>
      </c>
      <c r="B847" s="30"/>
      <c r="C847" s="25" t="str">
        <f t="shared" si="104"/>
        <v/>
      </c>
      <c r="D847" s="25" t="str">
        <f t="shared" si="108"/>
        <v/>
      </c>
      <c r="E847" s="11" t="str">
        <f>IF('Prax Math 5733'!B847="","",IF('Prax Math 5733'!D847&lt;'ACT M to SAT M'!$A$2,'ACT M to SAT M'!$B$2,IF('Prax Math 5733'!D847&gt;'ACT M to SAT M'!A$28,'ACT M to SAT M'!B$28,VLOOKUP(D847,'ACT M to SAT M'!A:B,2,FALSE))))</f>
        <v/>
      </c>
      <c r="F847" s="11" t="str">
        <f t="shared" si="105"/>
        <v/>
      </c>
      <c r="G847" s="11" t="str">
        <f t="shared" si="109"/>
        <v/>
      </c>
      <c r="H847" s="11" t="str">
        <f t="shared" si="106"/>
        <v/>
      </c>
      <c r="I847" s="11" t="str">
        <f t="shared" si="110"/>
        <v/>
      </c>
      <c r="J847" s="11" t="str">
        <f t="shared" si="107"/>
        <v/>
      </c>
      <c r="K847" s="11" t="str">
        <f t="shared" si="111"/>
        <v/>
      </c>
      <c r="L847" s="11" t="str">
        <f>IF('Prax Math 5733'!B847="","",'SAT M to CBEST M'!$A$2+'SAT M to CBEST M'!$B$2*E847)</f>
        <v/>
      </c>
      <c r="M847" s="11" t="str">
        <f>IF('Prax Math 5733'!B847="","", IF(L847&lt;20, 20, IF(L847&gt;80, 80, L847)))</f>
        <v/>
      </c>
    </row>
    <row r="848" spans="1:13" x14ac:dyDescent="0.25">
      <c r="A848" s="11">
        <v>847</v>
      </c>
      <c r="B848" s="30"/>
      <c r="C848" s="25" t="str">
        <f t="shared" si="104"/>
        <v/>
      </c>
      <c r="D848" s="25" t="str">
        <f t="shared" si="108"/>
        <v/>
      </c>
      <c r="E848" s="11" t="str">
        <f>IF('Prax Math 5733'!B848="","",IF('Prax Math 5733'!D848&lt;'ACT M to SAT M'!$A$2,'ACT M to SAT M'!$B$2,IF('Prax Math 5733'!D848&gt;'ACT M to SAT M'!A$28,'ACT M to SAT M'!B$28,VLOOKUP(D848,'ACT M to SAT M'!A:B,2,FALSE))))</f>
        <v/>
      </c>
      <c r="F848" s="11" t="str">
        <f t="shared" si="105"/>
        <v/>
      </c>
      <c r="G848" s="11" t="str">
        <f t="shared" si="109"/>
        <v/>
      </c>
      <c r="H848" s="11" t="str">
        <f t="shared" si="106"/>
        <v/>
      </c>
      <c r="I848" s="11" t="str">
        <f t="shared" si="110"/>
        <v/>
      </c>
      <c r="J848" s="11" t="str">
        <f t="shared" si="107"/>
        <v/>
      </c>
      <c r="K848" s="11" t="str">
        <f t="shared" si="111"/>
        <v/>
      </c>
      <c r="L848" s="11" t="str">
        <f>IF('Prax Math 5733'!B848="","",'SAT M to CBEST M'!$A$2+'SAT M to CBEST M'!$B$2*E848)</f>
        <v/>
      </c>
      <c r="M848" s="11" t="str">
        <f>IF('Prax Math 5733'!B848="","", IF(L848&lt;20, 20, IF(L848&gt;80, 80, L848)))</f>
        <v/>
      </c>
    </row>
    <row r="849" spans="1:13" x14ac:dyDescent="0.25">
      <c r="A849" s="11">
        <v>848</v>
      </c>
      <c r="B849" s="30"/>
      <c r="C849" s="25" t="str">
        <f t="shared" si="104"/>
        <v/>
      </c>
      <c r="D849" s="25" t="str">
        <f t="shared" si="108"/>
        <v/>
      </c>
      <c r="E849" s="11" t="str">
        <f>IF('Prax Math 5733'!B849="","",IF('Prax Math 5733'!D849&lt;'ACT M to SAT M'!$A$2,'ACT M to SAT M'!$B$2,IF('Prax Math 5733'!D849&gt;'ACT M to SAT M'!A$28,'ACT M to SAT M'!B$28,VLOOKUP(D849,'ACT M to SAT M'!A:B,2,FALSE))))</f>
        <v/>
      </c>
      <c r="F849" s="11" t="str">
        <f t="shared" si="105"/>
        <v/>
      </c>
      <c r="G849" s="11" t="str">
        <f t="shared" si="109"/>
        <v/>
      </c>
      <c r="H849" s="11" t="str">
        <f t="shared" si="106"/>
        <v/>
      </c>
      <c r="I849" s="11" t="str">
        <f t="shared" si="110"/>
        <v/>
      </c>
      <c r="J849" s="11" t="str">
        <f t="shared" si="107"/>
        <v/>
      </c>
      <c r="K849" s="11" t="str">
        <f t="shared" si="111"/>
        <v/>
      </c>
      <c r="L849" s="11" t="str">
        <f>IF('Prax Math 5733'!B849="","",'SAT M to CBEST M'!$A$2+'SAT M to CBEST M'!$B$2*E849)</f>
        <v/>
      </c>
      <c r="M849" s="11" t="str">
        <f>IF('Prax Math 5733'!B849="","", IF(L849&lt;20, 20, IF(L849&gt;80, 80, L849)))</f>
        <v/>
      </c>
    </row>
    <row r="850" spans="1:13" x14ac:dyDescent="0.25">
      <c r="A850" s="11">
        <v>849</v>
      </c>
      <c r="B850" s="30"/>
      <c r="C850" s="25" t="str">
        <f t="shared" si="104"/>
        <v/>
      </c>
      <c r="D850" s="25" t="str">
        <f t="shared" si="108"/>
        <v/>
      </c>
      <c r="E850" s="11" t="str">
        <f>IF('Prax Math 5733'!B850="","",IF('Prax Math 5733'!D850&lt;'ACT M to SAT M'!$A$2,'ACT M to SAT M'!$B$2,IF('Prax Math 5733'!D850&gt;'ACT M to SAT M'!A$28,'ACT M to SAT M'!B$28,VLOOKUP(D850,'ACT M to SAT M'!A:B,2,FALSE))))</f>
        <v/>
      </c>
      <c r="F850" s="11" t="str">
        <f t="shared" si="105"/>
        <v/>
      </c>
      <c r="G850" s="11" t="str">
        <f t="shared" si="109"/>
        <v/>
      </c>
      <c r="H850" s="11" t="str">
        <f t="shared" si="106"/>
        <v/>
      </c>
      <c r="I850" s="11" t="str">
        <f t="shared" si="110"/>
        <v/>
      </c>
      <c r="J850" s="11" t="str">
        <f t="shared" si="107"/>
        <v/>
      </c>
      <c r="K850" s="11" t="str">
        <f t="shared" si="111"/>
        <v/>
      </c>
      <c r="L850" s="11" t="str">
        <f>IF('Prax Math 5733'!B850="","",'SAT M to CBEST M'!$A$2+'SAT M to CBEST M'!$B$2*E850)</f>
        <v/>
      </c>
      <c r="M850" s="11" t="str">
        <f>IF('Prax Math 5733'!B850="","", IF(L850&lt;20, 20, IF(L850&gt;80, 80, L850)))</f>
        <v/>
      </c>
    </row>
    <row r="851" spans="1:13" x14ac:dyDescent="0.25">
      <c r="A851" s="11">
        <v>850</v>
      </c>
      <c r="B851" s="30"/>
      <c r="C851" s="25" t="str">
        <f t="shared" si="104"/>
        <v/>
      </c>
      <c r="D851" s="25" t="str">
        <f t="shared" si="108"/>
        <v/>
      </c>
      <c r="E851" s="11" t="str">
        <f>IF('Prax Math 5733'!B851="","",IF('Prax Math 5733'!D851&lt;'ACT M to SAT M'!$A$2,'ACT M to SAT M'!$B$2,IF('Prax Math 5733'!D851&gt;'ACT M to SAT M'!A$28,'ACT M to SAT M'!B$28,VLOOKUP(D851,'ACT M to SAT M'!A:B,2,FALSE))))</f>
        <v/>
      </c>
      <c r="F851" s="11" t="str">
        <f t="shared" si="105"/>
        <v/>
      </c>
      <c r="G851" s="11" t="str">
        <f t="shared" si="109"/>
        <v/>
      </c>
      <c r="H851" s="11" t="str">
        <f t="shared" si="106"/>
        <v/>
      </c>
      <c r="I851" s="11" t="str">
        <f t="shared" si="110"/>
        <v/>
      </c>
      <c r="J851" s="11" t="str">
        <f t="shared" si="107"/>
        <v/>
      </c>
      <c r="K851" s="11" t="str">
        <f t="shared" si="111"/>
        <v/>
      </c>
      <c r="L851" s="11" t="str">
        <f>IF('Prax Math 5733'!B851="","",'SAT M to CBEST M'!$A$2+'SAT M to CBEST M'!$B$2*E851)</f>
        <v/>
      </c>
      <c r="M851" s="11" t="str">
        <f>IF('Prax Math 5733'!B851="","", IF(L851&lt;20, 20, IF(L851&gt;80, 80, L851)))</f>
        <v/>
      </c>
    </row>
    <row r="852" spans="1:13" x14ac:dyDescent="0.25">
      <c r="A852" s="11">
        <v>851</v>
      </c>
      <c r="B852" s="30"/>
      <c r="C852" s="25" t="str">
        <f t="shared" si="104"/>
        <v/>
      </c>
      <c r="D852" s="25" t="str">
        <f t="shared" si="108"/>
        <v/>
      </c>
      <c r="E852" s="11" t="str">
        <f>IF('Prax Math 5733'!B852="","",IF('Prax Math 5733'!D852&lt;'ACT M to SAT M'!$A$2,'ACT M to SAT M'!$B$2,IF('Prax Math 5733'!D852&gt;'ACT M to SAT M'!A$28,'ACT M to SAT M'!B$28,VLOOKUP(D852,'ACT M to SAT M'!A:B,2,FALSE))))</f>
        <v/>
      </c>
      <c r="F852" s="11" t="str">
        <f t="shared" si="105"/>
        <v/>
      </c>
      <c r="G852" s="11" t="str">
        <f t="shared" si="109"/>
        <v/>
      </c>
      <c r="H852" s="11" t="str">
        <f t="shared" si="106"/>
        <v/>
      </c>
      <c r="I852" s="11" t="str">
        <f t="shared" si="110"/>
        <v/>
      </c>
      <c r="J852" s="11" t="str">
        <f t="shared" si="107"/>
        <v/>
      </c>
      <c r="K852" s="11" t="str">
        <f t="shared" si="111"/>
        <v/>
      </c>
      <c r="L852" s="11" t="str">
        <f>IF('Prax Math 5733'!B852="","",'SAT M to CBEST M'!$A$2+'SAT M to CBEST M'!$B$2*E852)</f>
        <v/>
      </c>
      <c r="M852" s="11" t="str">
        <f>IF('Prax Math 5733'!B852="","", IF(L852&lt;20, 20, IF(L852&gt;80, 80, L852)))</f>
        <v/>
      </c>
    </row>
    <row r="853" spans="1:13" x14ac:dyDescent="0.25">
      <c r="A853" s="11">
        <v>852</v>
      </c>
      <c r="B853" s="30"/>
      <c r="C853" s="25" t="str">
        <f t="shared" si="104"/>
        <v/>
      </c>
      <c r="D853" s="25" t="str">
        <f t="shared" si="108"/>
        <v/>
      </c>
      <c r="E853" s="11" t="str">
        <f>IF('Prax Math 5733'!B853="","",IF('Prax Math 5733'!D853&lt;'ACT M to SAT M'!$A$2,'ACT M to SAT M'!$B$2,IF('Prax Math 5733'!D853&gt;'ACT M to SAT M'!A$28,'ACT M to SAT M'!B$28,VLOOKUP(D853,'ACT M to SAT M'!A:B,2,FALSE))))</f>
        <v/>
      </c>
      <c r="F853" s="11" t="str">
        <f t="shared" si="105"/>
        <v/>
      </c>
      <c r="G853" s="11" t="str">
        <f t="shared" si="109"/>
        <v/>
      </c>
      <c r="H853" s="11" t="str">
        <f t="shared" si="106"/>
        <v/>
      </c>
      <c r="I853" s="11" t="str">
        <f t="shared" si="110"/>
        <v/>
      </c>
      <c r="J853" s="11" t="str">
        <f t="shared" si="107"/>
        <v/>
      </c>
      <c r="K853" s="11" t="str">
        <f t="shared" si="111"/>
        <v/>
      </c>
      <c r="L853" s="11" t="str">
        <f>IF('Prax Math 5733'!B853="","",'SAT M to CBEST M'!$A$2+'SAT M to CBEST M'!$B$2*E853)</f>
        <v/>
      </c>
      <c r="M853" s="11" t="str">
        <f>IF('Prax Math 5733'!B853="","", IF(L853&lt;20, 20, IF(L853&gt;80, 80, L853)))</f>
        <v/>
      </c>
    </row>
    <row r="854" spans="1:13" x14ac:dyDescent="0.25">
      <c r="A854" s="11">
        <v>853</v>
      </c>
      <c r="B854" s="30"/>
      <c r="C854" s="25" t="str">
        <f t="shared" si="104"/>
        <v/>
      </c>
      <c r="D854" s="25" t="str">
        <f t="shared" si="108"/>
        <v/>
      </c>
      <c r="E854" s="11" t="str">
        <f>IF('Prax Math 5733'!B854="","",IF('Prax Math 5733'!D854&lt;'ACT M to SAT M'!$A$2,'ACT M to SAT M'!$B$2,IF('Prax Math 5733'!D854&gt;'ACT M to SAT M'!A$28,'ACT M to SAT M'!B$28,VLOOKUP(D854,'ACT M to SAT M'!A:B,2,FALSE))))</f>
        <v/>
      </c>
      <c r="F854" s="11" t="str">
        <f t="shared" si="105"/>
        <v/>
      </c>
      <c r="G854" s="11" t="str">
        <f t="shared" si="109"/>
        <v/>
      </c>
      <c r="H854" s="11" t="str">
        <f t="shared" si="106"/>
        <v/>
      </c>
      <c r="I854" s="11" t="str">
        <f t="shared" si="110"/>
        <v/>
      </c>
      <c r="J854" s="11" t="str">
        <f t="shared" si="107"/>
        <v/>
      </c>
      <c r="K854" s="11" t="str">
        <f t="shared" si="111"/>
        <v/>
      </c>
      <c r="L854" s="11" t="str">
        <f>IF('Prax Math 5733'!B854="","",'SAT M to CBEST M'!$A$2+'SAT M to CBEST M'!$B$2*E854)</f>
        <v/>
      </c>
      <c r="M854" s="11" t="str">
        <f>IF('Prax Math 5733'!B854="","", IF(L854&lt;20, 20, IF(L854&gt;80, 80, L854)))</f>
        <v/>
      </c>
    </row>
    <row r="855" spans="1:13" x14ac:dyDescent="0.25">
      <c r="A855" s="11">
        <v>854</v>
      </c>
      <c r="B855" s="30"/>
      <c r="C855" s="25" t="str">
        <f t="shared" si="104"/>
        <v/>
      </c>
      <c r="D855" s="25" t="str">
        <f t="shared" si="108"/>
        <v/>
      </c>
      <c r="E855" s="11" t="str">
        <f>IF('Prax Math 5733'!B855="","",IF('Prax Math 5733'!D855&lt;'ACT M to SAT M'!$A$2,'ACT M to SAT M'!$B$2,IF('Prax Math 5733'!D855&gt;'ACT M to SAT M'!A$28,'ACT M to SAT M'!B$28,VLOOKUP(D855,'ACT M to SAT M'!A:B,2,FALSE))))</f>
        <v/>
      </c>
      <c r="F855" s="11" t="str">
        <f t="shared" si="105"/>
        <v/>
      </c>
      <c r="G855" s="11" t="str">
        <f t="shared" si="109"/>
        <v/>
      </c>
      <c r="H855" s="11" t="str">
        <f t="shared" si="106"/>
        <v/>
      </c>
      <c r="I855" s="11" t="str">
        <f t="shared" si="110"/>
        <v/>
      </c>
      <c r="J855" s="11" t="str">
        <f t="shared" si="107"/>
        <v/>
      </c>
      <c r="K855" s="11" t="str">
        <f t="shared" si="111"/>
        <v/>
      </c>
      <c r="L855" s="11" t="str">
        <f>IF('Prax Math 5733'!B855="","",'SAT M to CBEST M'!$A$2+'SAT M to CBEST M'!$B$2*E855)</f>
        <v/>
      </c>
      <c r="M855" s="11" t="str">
        <f>IF('Prax Math 5733'!B855="","", IF(L855&lt;20, 20, IF(L855&gt;80, 80, L855)))</f>
        <v/>
      </c>
    </row>
    <row r="856" spans="1:13" x14ac:dyDescent="0.25">
      <c r="A856" s="11">
        <v>855</v>
      </c>
      <c r="B856" s="30"/>
      <c r="C856" s="25" t="str">
        <f t="shared" si="104"/>
        <v/>
      </c>
      <c r="D856" s="25" t="str">
        <f t="shared" si="108"/>
        <v/>
      </c>
      <c r="E856" s="11" t="str">
        <f>IF('Prax Math 5733'!B856="","",IF('Prax Math 5733'!D856&lt;'ACT M to SAT M'!$A$2,'ACT M to SAT M'!$B$2,IF('Prax Math 5733'!D856&gt;'ACT M to SAT M'!A$28,'ACT M to SAT M'!B$28,VLOOKUP(D856,'ACT M to SAT M'!A:B,2,FALSE))))</f>
        <v/>
      </c>
      <c r="F856" s="11" t="str">
        <f t="shared" si="105"/>
        <v/>
      </c>
      <c r="G856" s="11" t="str">
        <f t="shared" si="109"/>
        <v/>
      </c>
      <c r="H856" s="11" t="str">
        <f t="shared" si="106"/>
        <v/>
      </c>
      <c r="I856" s="11" t="str">
        <f t="shared" si="110"/>
        <v/>
      </c>
      <c r="J856" s="11" t="str">
        <f t="shared" si="107"/>
        <v/>
      </c>
      <c r="K856" s="11" t="str">
        <f t="shared" si="111"/>
        <v/>
      </c>
      <c r="L856" s="11" t="str">
        <f>IF('Prax Math 5733'!B856="","",'SAT M to CBEST M'!$A$2+'SAT M to CBEST M'!$B$2*E856)</f>
        <v/>
      </c>
      <c r="M856" s="11" t="str">
        <f>IF('Prax Math 5733'!B856="","", IF(L856&lt;20, 20, IF(L856&gt;80, 80, L856)))</f>
        <v/>
      </c>
    </row>
    <row r="857" spans="1:13" x14ac:dyDescent="0.25">
      <c r="A857" s="11">
        <v>856</v>
      </c>
      <c r="B857" s="30"/>
      <c r="C857" s="25" t="str">
        <f t="shared" si="104"/>
        <v/>
      </c>
      <c r="D857" s="25" t="str">
        <f t="shared" si="108"/>
        <v/>
      </c>
      <c r="E857" s="11" t="str">
        <f>IF('Prax Math 5733'!B857="","",IF('Prax Math 5733'!D857&lt;'ACT M to SAT M'!$A$2,'ACT M to SAT M'!$B$2,IF('Prax Math 5733'!D857&gt;'ACT M to SAT M'!A$28,'ACT M to SAT M'!B$28,VLOOKUP(D857,'ACT M to SAT M'!A:B,2,FALSE))))</f>
        <v/>
      </c>
      <c r="F857" s="11" t="str">
        <f t="shared" si="105"/>
        <v/>
      </c>
      <c r="G857" s="11" t="str">
        <f t="shared" si="109"/>
        <v/>
      </c>
      <c r="H857" s="11" t="str">
        <f t="shared" si="106"/>
        <v/>
      </c>
      <c r="I857" s="11" t="str">
        <f t="shared" si="110"/>
        <v/>
      </c>
      <c r="J857" s="11" t="str">
        <f t="shared" si="107"/>
        <v/>
      </c>
      <c r="K857" s="11" t="str">
        <f t="shared" si="111"/>
        <v/>
      </c>
      <c r="L857" s="11" t="str">
        <f>IF('Prax Math 5733'!B857="","",'SAT M to CBEST M'!$A$2+'SAT M to CBEST M'!$B$2*E857)</f>
        <v/>
      </c>
      <c r="M857" s="11" t="str">
        <f>IF('Prax Math 5733'!B857="","", IF(L857&lt;20, 20, IF(L857&gt;80, 80, L857)))</f>
        <v/>
      </c>
    </row>
    <row r="858" spans="1:13" x14ac:dyDescent="0.25">
      <c r="A858" s="11">
        <v>857</v>
      </c>
      <c r="B858" s="30"/>
      <c r="C858" s="25" t="str">
        <f t="shared" si="104"/>
        <v/>
      </c>
      <c r="D858" s="25" t="str">
        <f t="shared" si="108"/>
        <v/>
      </c>
      <c r="E858" s="11" t="str">
        <f>IF('Prax Math 5733'!B858="","",IF('Prax Math 5733'!D858&lt;'ACT M to SAT M'!$A$2,'ACT M to SAT M'!$B$2,IF('Prax Math 5733'!D858&gt;'ACT M to SAT M'!A$28,'ACT M to SAT M'!B$28,VLOOKUP(D858,'ACT M to SAT M'!A:B,2,FALSE))))</f>
        <v/>
      </c>
      <c r="F858" s="11" t="str">
        <f t="shared" si="105"/>
        <v/>
      </c>
      <c r="G858" s="11" t="str">
        <f t="shared" si="109"/>
        <v/>
      </c>
      <c r="H858" s="11" t="str">
        <f t="shared" si="106"/>
        <v/>
      </c>
      <c r="I858" s="11" t="str">
        <f t="shared" si="110"/>
        <v/>
      </c>
      <c r="J858" s="11" t="str">
        <f t="shared" si="107"/>
        <v/>
      </c>
      <c r="K858" s="11" t="str">
        <f t="shared" si="111"/>
        <v/>
      </c>
      <c r="L858" s="11" t="str">
        <f>IF('Prax Math 5733'!B858="","",'SAT M to CBEST M'!$A$2+'SAT M to CBEST M'!$B$2*E858)</f>
        <v/>
      </c>
      <c r="M858" s="11" t="str">
        <f>IF('Prax Math 5733'!B858="","", IF(L858&lt;20, 20, IF(L858&gt;80, 80, L858)))</f>
        <v/>
      </c>
    </row>
    <row r="859" spans="1:13" x14ac:dyDescent="0.25">
      <c r="A859" s="11">
        <v>858</v>
      </c>
      <c r="B859" s="30"/>
      <c r="C859" s="25" t="str">
        <f t="shared" si="104"/>
        <v/>
      </c>
      <c r="D859" s="25" t="str">
        <f t="shared" si="108"/>
        <v/>
      </c>
      <c r="E859" s="11" t="str">
        <f>IF('Prax Math 5733'!B859="","",IF('Prax Math 5733'!D859&lt;'ACT M to SAT M'!$A$2,'ACT M to SAT M'!$B$2,IF('Prax Math 5733'!D859&gt;'ACT M to SAT M'!A$28,'ACT M to SAT M'!B$28,VLOOKUP(D859,'ACT M to SAT M'!A:B,2,FALSE))))</f>
        <v/>
      </c>
      <c r="F859" s="11" t="str">
        <f t="shared" si="105"/>
        <v/>
      </c>
      <c r="G859" s="11" t="str">
        <f t="shared" si="109"/>
        <v/>
      </c>
      <c r="H859" s="11" t="str">
        <f t="shared" si="106"/>
        <v/>
      </c>
      <c r="I859" s="11" t="str">
        <f t="shared" si="110"/>
        <v/>
      </c>
      <c r="J859" s="11" t="str">
        <f t="shared" si="107"/>
        <v/>
      </c>
      <c r="K859" s="11" t="str">
        <f t="shared" si="111"/>
        <v/>
      </c>
      <c r="L859" s="11" t="str">
        <f>IF('Prax Math 5733'!B859="","",'SAT M to CBEST M'!$A$2+'SAT M to CBEST M'!$B$2*E859)</f>
        <v/>
      </c>
      <c r="M859" s="11" t="str">
        <f>IF('Prax Math 5733'!B859="","", IF(L859&lt;20, 20, IF(L859&gt;80, 80, L859)))</f>
        <v/>
      </c>
    </row>
    <row r="860" spans="1:13" x14ac:dyDescent="0.25">
      <c r="A860" s="11">
        <v>859</v>
      </c>
      <c r="B860" s="30"/>
      <c r="C860" s="25" t="str">
        <f t="shared" si="104"/>
        <v/>
      </c>
      <c r="D860" s="25" t="str">
        <f t="shared" si="108"/>
        <v/>
      </c>
      <c r="E860" s="11" t="str">
        <f>IF('Prax Math 5733'!B860="","",IF('Prax Math 5733'!D860&lt;'ACT M to SAT M'!$A$2,'ACT M to SAT M'!$B$2,IF('Prax Math 5733'!D860&gt;'ACT M to SAT M'!A$28,'ACT M to SAT M'!B$28,VLOOKUP(D860,'ACT M to SAT M'!A:B,2,FALSE))))</f>
        <v/>
      </c>
      <c r="F860" s="11" t="str">
        <f t="shared" si="105"/>
        <v/>
      </c>
      <c r="G860" s="11" t="str">
        <f t="shared" si="109"/>
        <v/>
      </c>
      <c r="H860" s="11" t="str">
        <f t="shared" si="106"/>
        <v/>
      </c>
      <c r="I860" s="11" t="str">
        <f t="shared" si="110"/>
        <v/>
      </c>
      <c r="J860" s="11" t="str">
        <f t="shared" si="107"/>
        <v/>
      </c>
      <c r="K860" s="11" t="str">
        <f t="shared" si="111"/>
        <v/>
      </c>
      <c r="L860" s="11" t="str">
        <f>IF('Prax Math 5733'!B860="","",'SAT M to CBEST M'!$A$2+'SAT M to CBEST M'!$B$2*E860)</f>
        <v/>
      </c>
      <c r="M860" s="11" t="str">
        <f>IF('Prax Math 5733'!B860="","", IF(L860&lt;20, 20, IF(L860&gt;80, 80, L860)))</f>
        <v/>
      </c>
    </row>
    <row r="861" spans="1:13" x14ac:dyDescent="0.25">
      <c r="A861" s="11">
        <v>860</v>
      </c>
      <c r="B861" s="30"/>
      <c r="C861" s="25" t="str">
        <f t="shared" si="104"/>
        <v/>
      </c>
      <c r="D861" s="25" t="str">
        <f t="shared" si="108"/>
        <v/>
      </c>
      <c r="E861" s="11" t="str">
        <f>IF('Prax Math 5733'!B861="","",IF('Prax Math 5733'!D861&lt;'ACT M to SAT M'!$A$2,'ACT M to SAT M'!$B$2,IF('Prax Math 5733'!D861&gt;'ACT M to SAT M'!A$28,'ACT M to SAT M'!B$28,VLOOKUP(D861,'ACT M to SAT M'!A:B,2,FALSE))))</f>
        <v/>
      </c>
      <c r="F861" s="11" t="str">
        <f t="shared" si="105"/>
        <v/>
      </c>
      <c r="G861" s="11" t="str">
        <f t="shared" si="109"/>
        <v/>
      </c>
      <c r="H861" s="11" t="str">
        <f t="shared" si="106"/>
        <v/>
      </c>
      <c r="I861" s="11" t="str">
        <f t="shared" si="110"/>
        <v/>
      </c>
      <c r="J861" s="11" t="str">
        <f t="shared" si="107"/>
        <v/>
      </c>
      <c r="K861" s="11" t="str">
        <f t="shared" si="111"/>
        <v/>
      </c>
      <c r="L861" s="11" t="str">
        <f>IF('Prax Math 5733'!B861="","",'SAT M to CBEST M'!$A$2+'SAT M to CBEST M'!$B$2*E861)</f>
        <v/>
      </c>
      <c r="M861" s="11" t="str">
        <f>IF('Prax Math 5733'!B861="","", IF(L861&lt;20, 20, IF(L861&gt;80, 80, L861)))</f>
        <v/>
      </c>
    </row>
    <row r="862" spans="1:13" x14ac:dyDescent="0.25">
      <c r="A862" s="11">
        <v>861</v>
      </c>
      <c r="B862" s="30"/>
      <c r="C862" s="25" t="str">
        <f t="shared" si="104"/>
        <v/>
      </c>
      <c r="D862" s="25" t="str">
        <f t="shared" si="108"/>
        <v/>
      </c>
      <c r="E862" s="11" t="str">
        <f>IF('Prax Math 5733'!B862="","",IF('Prax Math 5733'!D862&lt;'ACT M to SAT M'!$A$2,'ACT M to SAT M'!$B$2,IF('Prax Math 5733'!D862&gt;'ACT M to SAT M'!A$28,'ACT M to SAT M'!B$28,VLOOKUP(D862,'ACT M to SAT M'!A:B,2,FALSE))))</f>
        <v/>
      </c>
      <c r="F862" s="11" t="str">
        <f t="shared" si="105"/>
        <v/>
      </c>
      <c r="G862" s="11" t="str">
        <f t="shared" si="109"/>
        <v/>
      </c>
      <c r="H862" s="11" t="str">
        <f t="shared" si="106"/>
        <v/>
      </c>
      <c r="I862" s="11" t="str">
        <f t="shared" si="110"/>
        <v/>
      </c>
      <c r="J862" s="11" t="str">
        <f t="shared" si="107"/>
        <v/>
      </c>
      <c r="K862" s="11" t="str">
        <f t="shared" si="111"/>
        <v/>
      </c>
      <c r="L862" s="11" t="str">
        <f>IF('Prax Math 5733'!B862="","",'SAT M to CBEST M'!$A$2+'SAT M to CBEST M'!$B$2*E862)</f>
        <v/>
      </c>
      <c r="M862" s="11" t="str">
        <f>IF('Prax Math 5733'!B862="","", IF(L862&lt;20, 20, IF(L862&gt;80, 80, L862)))</f>
        <v/>
      </c>
    </row>
    <row r="863" spans="1:13" x14ac:dyDescent="0.25">
      <c r="A863" s="11">
        <v>862</v>
      </c>
      <c r="B863" s="30"/>
      <c r="C863" s="25" t="str">
        <f t="shared" si="104"/>
        <v/>
      </c>
      <c r="D863" s="25" t="str">
        <f t="shared" si="108"/>
        <v/>
      </c>
      <c r="E863" s="11" t="str">
        <f>IF('Prax Math 5733'!B863="","",IF('Prax Math 5733'!D863&lt;'ACT M to SAT M'!$A$2,'ACT M to SAT M'!$B$2,IF('Prax Math 5733'!D863&gt;'ACT M to SAT M'!A$28,'ACT M to SAT M'!B$28,VLOOKUP(D863,'ACT M to SAT M'!A:B,2,FALSE))))</f>
        <v/>
      </c>
      <c r="F863" s="11" t="str">
        <f t="shared" si="105"/>
        <v/>
      </c>
      <c r="G863" s="11" t="str">
        <f t="shared" si="109"/>
        <v/>
      </c>
      <c r="H863" s="11" t="str">
        <f t="shared" si="106"/>
        <v/>
      </c>
      <c r="I863" s="11" t="str">
        <f t="shared" si="110"/>
        <v/>
      </c>
      <c r="J863" s="11" t="str">
        <f t="shared" si="107"/>
        <v/>
      </c>
      <c r="K863" s="11" t="str">
        <f t="shared" si="111"/>
        <v/>
      </c>
      <c r="L863" s="11" t="str">
        <f>IF('Prax Math 5733'!B863="","",'SAT M to CBEST M'!$A$2+'SAT M to CBEST M'!$B$2*E863)</f>
        <v/>
      </c>
      <c r="M863" s="11" t="str">
        <f>IF('Prax Math 5733'!B863="","", IF(L863&lt;20, 20, IF(L863&gt;80, 80, L863)))</f>
        <v/>
      </c>
    </row>
    <row r="864" spans="1:13" x14ac:dyDescent="0.25">
      <c r="A864" s="11">
        <v>863</v>
      </c>
      <c r="B864" s="30"/>
      <c r="C864" s="25" t="str">
        <f t="shared" si="104"/>
        <v/>
      </c>
      <c r="D864" s="25" t="str">
        <f t="shared" si="108"/>
        <v/>
      </c>
      <c r="E864" s="11" t="str">
        <f>IF('Prax Math 5733'!B864="","",IF('Prax Math 5733'!D864&lt;'ACT M to SAT M'!$A$2,'ACT M to SAT M'!$B$2,IF('Prax Math 5733'!D864&gt;'ACT M to SAT M'!A$28,'ACT M to SAT M'!B$28,VLOOKUP(D864,'ACT M to SAT M'!A:B,2,FALSE))))</f>
        <v/>
      </c>
      <c r="F864" s="11" t="str">
        <f t="shared" si="105"/>
        <v/>
      </c>
      <c r="G864" s="11" t="str">
        <f t="shared" si="109"/>
        <v/>
      </c>
      <c r="H864" s="11" t="str">
        <f t="shared" si="106"/>
        <v/>
      </c>
      <c r="I864" s="11" t="str">
        <f t="shared" si="110"/>
        <v/>
      </c>
      <c r="J864" s="11" t="str">
        <f t="shared" si="107"/>
        <v/>
      </c>
      <c r="K864" s="11" t="str">
        <f t="shared" si="111"/>
        <v/>
      </c>
      <c r="L864" s="11" t="str">
        <f>IF('Prax Math 5733'!B864="","",'SAT M to CBEST M'!$A$2+'SAT M to CBEST M'!$B$2*E864)</f>
        <v/>
      </c>
      <c r="M864" s="11" t="str">
        <f>IF('Prax Math 5733'!B864="","", IF(L864&lt;20, 20, IF(L864&gt;80, 80, L864)))</f>
        <v/>
      </c>
    </row>
    <row r="865" spans="1:13" x14ac:dyDescent="0.25">
      <c r="A865" s="11">
        <v>864</v>
      </c>
      <c r="B865" s="30"/>
      <c r="C865" s="25" t="str">
        <f t="shared" si="104"/>
        <v/>
      </c>
      <c r="D865" s="25" t="str">
        <f t="shared" si="108"/>
        <v/>
      </c>
      <c r="E865" s="11" t="str">
        <f>IF('Prax Math 5733'!B865="","",IF('Prax Math 5733'!D865&lt;'ACT M to SAT M'!$A$2,'ACT M to SAT M'!$B$2,IF('Prax Math 5733'!D865&gt;'ACT M to SAT M'!A$28,'ACT M to SAT M'!B$28,VLOOKUP(D865,'ACT M to SAT M'!A:B,2,FALSE))))</f>
        <v/>
      </c>
      <c r="F865" s="11" t="str">
        <f t="shared" si="105"/>
        <v/>
      </c>
      <c r="G865" s="11" t="str">
        <f t="shared" si="109"/>
        <v/>
      </c>
      <c r="H865" s="11" t="str">
        <f t="shared" si="106"/>
        <v/>
      </c>
      <c r="I865" s="11" t="str">
        <f t="shared" si="110"/>
        <v/>
      </c>
      <c r="J865" s="11" t="str">
        <f t="shared" si="107"/>
        <v/>
      </c>
      <c r="K865" s="11" t="str">
        <f t="shared" si="111"/>
        <v/>
      </c>
      <c r="L865" s="11" t="str">
        <f>IF('Prax Math 5733'!B865="","",'SAT M to CBEST M'!$A$2+'SAT M to CBEST M'!$B$2*E865)</f>
        <v/>
      </c>
      <c r="M865" s="11" t="str">
        <f>IF('Prax Math 5733'!B865="","", IF(L865&lt;20, 20, IF(L865&gt;80, 80, L865)))</f>
        <v/>
      </c>
    </row>
    <row r="866" spans="1:13" x14ac:dyDescent="0.25">
      <c r="A866" s="11">
        <v>865</v>
      </c>
      <c r="B866" s="30"/>
      <c r="C866" s="25" t="str">
        <f t="shared" si="104"/>
        <v/>
      </c>
      <c r="D866" s="25" t="str">
        <f t="shared" si="108"/>
        <v/>
      </c>
      <c r="E866" s="11" t="str">
        <f>IF('Prax Math 5733'!B866="","",IF('Prax Math 5733'!D866&lt;'ACT M to SAT M'!$A$2,'ACT M to SAT M'!$B$2,IF('Prax Math 5733'!D866&gt;'ACT M to SAT M'!A$28,'ACT M to SAT M'!B$28,VLOOKUP(D866,'ACT M to SAT M'!A:B,2,FALSE))))</f>
        <v/>
      </c>
      <c r="F866" s="11" t="str">
        <f t="shared" si="105"/>
        <v/>
      </c>
      <c r="G866" s="11" t="str">
        <f t="shared" si="109"/>
        <v/>
      </c>
      <c r="H866" s="11" t="str">
        <f t="shared" si="106"/>
        <v/>
      </c>
      <c r="I866" s="11" t="str">
        <f t="shared" si="110"/>
        <v/>
      </c>
      <c r="J866" s="11" t="str">
        <f t="shared" si="107"/>
        <v/>
      </c>
      <c r="K866" s="11" t="str">
        <f t="shared" si="111"/>
        <v/>
      </c>
      <c r="L866" s="11" t="str">
        <f>IF('Prax Math 5733'!B866="","",'SAT M to CBEST M'!$A$2+'SAT M to CBEST M'!$B$2*E866)</f>
        <v/>
      </c>
      <c r="M866" s="11" t="str">
        <f>IF('Prax Math 5733'!B866="","", IF(L866&lt;20, 20, IF(L866&gt;80, 80, L866)))</f>
        <v/>
      </c>
    </row>
    <row r="867" spans="1:13" x14ac:dyDescent="0.25">
      <c r="A867" s="11">
        <v>866</v>
      </c>
      <c r="B867" s="30"/>
      <c r="C867" s="25" t="str">
        <f t="shared" si="104"/>
        <v/>
      </c>
      <c r="D867" s="25" t="str">
        <f t="shared" si="108"/>
        <v/>
      </c>
      <c r="E867" s="11" t="str">
        <f>IF('Prax Math 5733'!B867="","",IF('Prax Math 5733'!D867&lt;'ACT M to SAT M'!$A$2,'ACT M to SAT M'!$B$2,IF('Prax Math 5733'!D867&gt;'ACT M to SAT M'!A$28,'ACT M to SAT M'!B$28,VLOOKUP(D867,'ACT M to SAT M'!A:B,2,FALSE))))</f>
        <v/>
      </c>
      <c r="F867" s="11" t="str">
        <f t="shared" si="105"/>
        <v/>
      </c>
      <c r="G867" s="11" t="str">
        <f t="shared" si="109"/>
        <v/>
      </c>
      <c r="H867" s="11" t="str">
        <f t="shared" si="106"/>
        <v/>
      </c>
      <c r="I867" s="11" t="str">
        <f t="shared" si="110"/>
        <v/>
      </c>
      <c r="J867" s="11" t="str">
        <f t="shared" si="107"/>
        <v/>
      </c>
      <c r="K867" s="11" t="str">
        <f t="shared" si="111"/>
        <v/>
      </c>
      <c r="L867" s="11" t="str">
        <f>IF('Prax Math 5733'!B867="","",'SAT M to CBEST M'!$A$2+'SAT M to CBEST M'!$B$2*E867)</f>
        <v/>
      </c>
      <c r="M867" s="11" t="str">
        <f>IF('Prax Math 5733'!B867="","", IF(L867&lt;20, 20, IF(L867&gt;80, 80, L867)))</f>
        <v/>
      </c>
    </row>
    <row r="868" spans="1:13" x14ac:dyDescent="0.25">
      <c r="A868" s="11">
        <v>867</v>
      </c>
      <c r="B868" s="30"/>
      <c r="C868" s="25" t="str">
        <f t="shared" si="104"/>
        <v/>
      </c>
      <c r="D868" s="25" t="str">
        <f t="shared" si="108"/>
        <v/>
      </c>
      <c r="E868" s="11" t="str">
        <f>IF('Prax Math 5733'!B868="","",IF('Prax Math 5733'!D868&lt;'ACT M to SAT M'!$A$2,'ACT M to SAT M'!$B$2,IF('Prax Math 5733'!D868&gt;'ACT M to SAT M'!A$28,'ACT M to SAT M'!B$28,VLOOKUP(D868,'ACT M to SAT M'!A:B,2,FALSE))))</f>
        <v/>
      </c>
      <c r="F868" s="11" t="str">
        <f t="shared" si="105"/>
        <v/>
      </c>
      <c r="G868" s="11" t="str">
        <f t="shared" si="109"/>
        <v/>
      </c>
      <c r="H868" s="11" t="str">
        <f t="shared" si="106"/>
        <v/>
      </c>
      <c r="I868" s="11" t="str">
        <f t="shared" si="110"/>
        <v/>
      </c>
      <c r="J868" s="11" t="str">
        <f t="shared" si="107"/>
        <v/>
      </c>
      <c r="K868" s="11" t="str">
        <f t="shared" si="111"/>
        <v/>
      </c>
      <c r="L868" s="11" t="str">
        <f>IF('Prax Math 5733'!B868="","",'SAT M to CBEST M'!$A$2+'SAT M to CBEST M'!$B$2*E868)</f>
        <v/>
      </c>
      <c r="M868" s="11" t="str">
        <f>IF('Prax Math 5733'!B868="","", IF(L868&lt;20, 20, IF(L868&gt;80, 80, L868)))</f>
        <v/>
      </c>
    </row>
    <row r="869" spans="1:13" x14ac:dyDescent="0.25">
      <c r="A869" s="11">
        <v>868</v>
      </c>
      <c r="B869" s="30"/>
      <c r="C869" s="25" t="str">
        <f t="shared" si="104"/>
        <v/>
      </c>
      <c r="D869" s="25" t="str">
        <f t="shared" si="108"/>
        <v/>
      </c>
      <c r="E869" s="11" t="str">
        <f>IF('Prax Math 5733'!B869="","",IF('Prax Math 5733'!D869&lt;'ACT M to SAT M'!$A$2,'ACT M to SAT M'!$B$2,IF('Prax Math 5733'!D869&gt;'ACT M to SAT M'!A$28,'ACT M to SAT M'!B$28,VLOOKUP(D869,'ACT M to SAT M'!A:B,2,FALSE))))</f>
        <v/>
      </c>
      <c r="F869" s="11" t="str">
        <f t="shared" si="105"/>
        <v/>
      </c>
      <c r="G869" s="11" t="str">
        <f t="shared" si="109"/>
        <v/>
      </c>
      <c r="H869" s="11" t="str">
        <f t="shared" si="106"/>
        <v/>
      </c>
      <c r="I869" s="11" t="str">
        <f t="shared" si="110"/>
        <v/>
      </c>
      <c r="J869" s="11" t="str">
        <f t="shared" si="107"/>
        <v/>
      </c>
      <c r="K869" s="11" t="str">
        <f t="shared" si="111"/>
        <v/>
      </c>
      <c r="L869" s="11" t="str">
        <f>IF('Prax Math 5733'!B869="","",'SAT M to CBEST M'!$A$2+'SAT M to CBEST M'!$B$2*E869)</f>
        <v/>
      </c>
      <c r="M869" s="11" t="str">
        <f>IF('Prax Math 5733'!B869="","", IF(L869&lt;20, 20, IF(L869&gt;80, 80, L869)))</f>
        <v/>
      </c>
    </row>
    <row r="870" spans="1:13" x14ac:dyDescent="0.25">
      <c r="A870" s="11">
        <v>869</v>
      </c>
      <c r="B870" s="30"/>
      <c r="C870" s="25" t="str">
        <f t="shared" si="104"/>
        <v/>
      </c>
      <c r="D870" s="25" t="str">
        <f t="shared" si="108"/>
        <v/>
      </c>
      <c r="E870" s="11" t="str">
        <f>IF('Prax Math 5733'!B870="","",IF('Prax Math 5733'!D870&lt;'ACT M to SAT M'!$A$2,'ACT M to SAT M'!$B$2,IF('Prax Math 5733'!D870&gt;'ACT M to SAT M'!A$28,'ACT M to SAT M'!B$28,VLOOKUP(D870,'ACT M to SAT M'!A:B,2,FALSE))))</f>
        <v/>
      </c>
      <c r="F870" s="11" t="str">
        <f t="shared" si="105"/>
        <v/>
      </c>
      <c r="G870" s="11" t="str">
        <f t="shared" si="109"/>
        <v/>
      </c>
      <c r="H870" s="11" t="str">
        <f t="shared" si="106"/>
        <v/>
      </c>
      <c r="I870" s="11" t="str">
        <f t="shared" si="110"/>
        <v/>
      </c>
      <c r="J870" s="11" t="str">
        <f t="shared" si="107"/>
        <v/>
      </c>
      <c r="K870" s="11" t="str">
        <f t="shared" si="111"/>
        <v/>
      </c>
      <c r="L870" s="11" t="str">
        <f>IF('Prax Math 5733'!B870="","",'SAT M to CBEST M'!$A$2+'SAT M to CBEST M'!$B$2*E870)</f>
        <v/>
      </c>
      <c r="M870" s="11" t="str">
        <f>IF('Prax Math 5733'!B870="","", IF(L870&lt;20, 20, IF(L870&gt;80, 80, L870)))</f>
        <v/>
      </c>
    </row>
    <row r="871" spans="1:13" x14ac:dyDescent="0.25">
      <c r="A871" s="11">
        <v>870</v>
      </c>
      <c r="B871" s="30"/>
      <c r="C871" s="25" t="str">
        <f t="shared" si="104"/>
        <v/>
      </c>
      <c r="D871" s="25" t="str">
        <f t="shared" si="108"/>
        <v/>
      </c>
      <c r="E871" s="11" t="str">
        <f>IF('Prax Math 5733'!B871="","",IF('Prax Math 5733'!D871&lt;'ACT M to SAT M'!$A$2,'ACT M to SAT M'!$B$2,IF('Prax Math 5733'!D871&gt;'ACT M to SAT M'!A$28,'ACT M to SAT M'!B$28,VLOOKUP(D871,'ACT M to SAT M'!A:B,2,FALSE))))</f>
        <v/>
      </c>
      <c r="F871" s="11" t="str">
        <f t="shared" si="105"/>
        <v/>
      </c>
      <c r="G871" s="11" t="str">
        <f t="shared" si="109"/>
        <v/>
      </c>
      <c r="H871" s="11" t="str">
        <f t="shared" si="106"/>
        <v/>
      </c>
      <c r="I871" s="11" t="str">
        <f t="shared" si="110"/>
        <v/>
      </c>
      <c r="J871" s="11" t="str">
        <f t="shared" si="107"/>
        <v/>
      </c>
      <c r="K871" s="11" t="str">
        <f t="shared" si="111"/>
        <v/>
      </c>
      <c r="L871" s="11" t="str">
        <f>IF('Prax Math 5733'!B871="","",'SAT M to CBEST M'!$A$2+'SAT M to CBEST M'!$B$2*E871)</f>
        <v/>
      </c>
      <c r="M871" s="11" t="str">
        <f>IF('Prax Math 5733'!B871="","", IF(L871&lt;20, 20, IF(L871&gt;80, 80, L871)))</f>
        <v/>
      </c>
    </row>
    <row r="872" spans="1:13" x14ac:dyDescent="0.25">
      <c r="A872" s="11">
        <v>871</v>
      </c>
      <c r="B872" s="30"/>
      <c r="C872" s="25" t="str">
        <f t="shared" si="104"/>
        <v/>
      </c>
      <c r="D872" s="25" t="str">
        <f t="shared" si="108"/>
        <v/>
      </c>
      <c r="E872" s="11" t="str">
        <f>IF('Prax Math 5733'!B872="","",IF('Prax Math 5733'!D872&lt;'ACT M to SAT M'!$A$2,'ACT M to SAT M'!$B$2,IF('Prax Math 5733'!D872&gt;'ACT M to SAT M'!A$28,'ACT M to SAT M'!B$28,VLOOKUP(D872,'ACT M to SAT M'!A:B,2,FALSE))))</f>
        <v/>
      </c>
      <c r="F872" s="11" t="str">
        <f t="shared" si="105"/>
        <v/>
      </c>
      <c r="G872" s="11" t="str">
        <f t="shared" si="109"/>
        <v/>
      </c>
      <c r="H872" s="11" t="str">
        <f t="shared" si="106"/>
        <v/>
      </c>
      <c r="I872" s="11" t="str">
        <f t="shared" si="110"/>
        <v/>
      </c>
      <c r="J872" s="11" t="str">
        <f t="shared" si="107"/>
        <v/>
      </c>
      <c r="K872" s="11" t="str">
        <f t="shared" si="111"/>
        <v/>
      </c>
      <c r="L872" s="11" t="str">
        <f>IF('Prax Math 5733'!B872="","",'SAT M to CBEST M'!$A$2+'SAT M to CBEST M'!$B$2*E872)</f>
        <v/>
      </c>
      <c r="M872" s="11" t="str">
        <f>IF('Prax Math 5733'!B872="","", IF(L872&lt;20, 20, IF(L872&gt;80, 80, L872)))</f>
        <v/>
      </c>
    </row>
    <row r="873" spans="1:13" x14ac:dyDescent="0.25">
      <c r="A873" s="11">
        <v>872</v>
      </c>
      <c r="B873" s="30"/>
      <c r="C873" s="25" t="str">
        <f t="shared" si="104"/>
        <v/>
      </c>
      <c r="D873" s="25" t="str">
        <f t="shared" si="108"/>
        <v/>
      </c>
      <c r="E873" s="11" t="str">
        <f>IF('Prax Math 5733'!B873="","",IF('Prax Math 5733'!D873&lt;'ACT M to SAT M'!$A$2,'ACT M to SAT M'!$B$2,IF('Prax Math 5733'!D873&gt;'ACT M to SAT M'!A$28,'ACT M to SAT M'!B$28,VLOOKUP(D873,'ACT M to SAT M'!A:B,2,FALSE))))</f>
        <v/>
      </c>
      <c r="F873" s="11" t="str">
        <f t="shared" si="105"/>
        <v/>
      </c>
      <c r="G873" s="11" t="str">
        <f t="shared" si="109"/>
        <v/>
      </c>
      <c r="H873" s="11" t="str">
        <f t="shared" si="106"/>
        <v/>
      </c>
      <c r="I873" s="11" t="str">
        <f t="shared" si="110"/>
        <v/>
      </c>
      <c r="J873" s="11" t="str">
        <f t="shared" si="107"/>
        <v/>
      </c>
      <c r="K873" s="11" t="str">
        <f t="shared" si="111"/>
        <v/>
      </c>
      <c r="L873" s="11" t="str">
        <f>IF('Prax Math 5733'!B873="","",'SAT M to CBEST M'!$A$2+'SAT M to CBEST M'!$B$2*E873)</f>
        <v/>
      </c>
      <c r="M873" s="11" t="str">
        <f>IF('Prax Math 5733'!B873="","", IF(L873&lt;20, 20, IF(L873&gt;80, 80, L873)))</f>
        <v/>
      </c>
    </row>
    <row r="874" spans="1:13" x14ac:dyDescent="0.25">
      <c r="A874" s="11">
        <v>873</v>
      </c>
      <c r="B874" s="30"/>
      <c r="C874" s="25" t="str">
        <f t="shared" si="104"/>
        <v/>
      </c>
      <c r="D874" s="25" t="str">
        <f t="shared" si="108"/>
        <v/>
      </c>
      <c r="E874" s="11" t="str">
        <f>IF('Prax Math 5733'!B874="","",IF('Prax Math 5733'!D874&lt;'ACT M to SAT M'!$A$2,'ACT M to SAT M'!$B$2,IF('Prax Math 5733'!D874&gt;'ACT M to SAT M'!A$28,'ACT M to SAT M'!B$28,VLOOKUP(D874,'ACT M to SAT M'!A:B,2,FALSE))))</f>
        <v/>
      </c>
      <c r="F874" s="11" t="str">
        <f t="shared" si="105"/>
        <v/>
      </c>
      <c r="G874" s="11" t="str">
        <f t="shared" si="109"/>
        <v/>
      </c>
      <c r="H874" s="11" t="str">
        <f t="shared" si="106"/>
        <v/>
      </c>
      <c r="I874" s="11" t="str">
        <f t="shared" si="110"/>
        <v/>
      </c>
      <c r="J874" s="11" t="str">
        <f t="shared" si="107"/>
        <v/>
      </c>
      <c r="K874" s="11" t="str">
        <f t="shared" si="111"/>
        <v/>
      </c>
      <c r="L874" s="11" t="str">
        <f>IF('Prax Math 5733'!B874="","",'SAT M to CBEST M'!$A$2+'SAT M to CBEST M'!$B$2*E874)</f>
        <v/>
      </c>
      <c r="M874" s="11" t="str">
        <f>IF('Prax Math 5733'!B874="","", IF(L874&lt;20, 20, IF(L874&gt;80, 80, L874)))</f>
        <v/>
      </c>
    </row>
    <row r="875" spans="1:13" x14ac:dyDescent="0.25">
      <c r="A875" s="11">
        <v>874</v>
      </c>
      <c r="B875" s="30"/>
      <c r="C875" s="25" t="str">
        <f t="shared" si="104"/>
        <v/>
      </c>
      <c r="D875" s="25" t="str">
        <f t="shared" si="108"/>
        <v/>
      </c>
      <c r="E875" s="11" t="str">
        <f>IF('Prax Math 5733'!B875="","",IF('Prax Math 5733'!D875&lt;'ACT M to SAT M'!$A$2,'ACT M to SAT M'!$B$2,IF('Prax Math 5733'!D875&gt;'ACT M to SAT M'!A$28,'ACT M to SAT M'!B$28,VLOOKUP(D875,'ACT M to SAT M'!A:B,2,FALSE))))</f>
        <v/>
      </c>
      <c r="F875" s="11" t="str">
        <f t="shared" si="105"/>
        <v/>
      </c>
      <c r="G875" s="11" t="str">
        <f t="shared" si="109"/>
        <v/>
      </c>
      <c r="H875" s="11" t="str">
        <f t="shared" si="106"/>
        <v/>
      </c>
      <c r="I875" s="11" t="str">
        <f t="shared" si="110"/>
        <v/>
      </c>
      <c r="J875" s="11" t="str">
        <f t="shared" si="107"/>
        <v/>
      </c>
      <c r="K875" s="11" t="str">
        <f t="shared" si="111"/>
        <v/>
      </c>
      <c r="L875" s="11" t="str">
        <f>IF('Prax Math 5733'!B875="","",'SAT M to CBEST M'!$A$2+'SAT M to CBEST M'!$B$2*E875)</f>
        <v/>
      </c>
      <c r="M875" s="11" t="str">
        <f>IF('Prax Math 5733'!B875="","", IF(L875&lt;20, 20, IF(L875&gt;80, 80, L875)))</f>
        <v/>
      </c>
    </row>
    <row r="876" spans="1:13" x14ac:dyDescent="0.25">
      <c r="A876" s="11">
        <v>875</v>
      </c>
      <c r="B876" s="30"/>
      <c r="C876" s="25" t="str">
        <f t="shared" si="104"/>
        <v/>
      </c>
      <c r="D876" s="25" t="str">
        <f t="shared" si="108"/>
        <v/>
      </c>
      <c r="E876" s="11" t="str">
        <f>IF('Prax Math 5733'!B876="","",IF('Prax Math 5733'!D876&lt;'ACT M to SAT M'!$A$2,'ACT M to SAT M'!$B$2,IF('Prax Math 5733'!D876&gt;'ACT M to SAT M'!A$28,'ACT M to SAT M'!B$28,VLOOKUP(D876,'ACT M to SAT M'!A:B,2,FALSE))))</f>
        <v/>
      </c>
      <c r="F876" s="11" t="str">
        <f t="shared" si="105"/>
        <v/>
      </c>
      <c r="G876" s="11" t="str">
        <f t="shared" si="109"/>
        <v/>
      </c>
      <c r="H876" s="11" t="str">
        <f t="shared" si="106"/>
        <v/>
      </c>
      <c r="I876" s="11" t="str">
        <f t="shared" si="110"/>
        <v/>
      </c>
      <c r="J876" s="11" t="str">
        <f t="shared" si="107"/>
        <v/>
      </c>
      <c r="K876" s="11" t="str">
        <f t="shared" si="111"/>
        <v/>
      </c>
      <c r="L876" s="11" t="str">
        <f>IF('Prax Math 5733'!B876="","",'SAT M to CBEST M'!$A$2+'SAT M to CBEST M'!$B$2*E876)</f>
        <v/>
      </c>
      <c r="M876" s="11" t="str">
        <f>IF('Prax Math 5733'!B876="","", IF(L876&lt;20, 20, IF(L876&gt;80, 80, L876)))</f>
        <v/>
      </c>
    </row>
    <row r="877" spans="1:13" x14ac:dyDescent="0.25">
      <c r="A877" s="11">
        <v>876</v>
      </c>
      <c r="B877" s="30"/>
      <c r="C877" s="25" t="str">
        <f t="shared" si="104"/>
        <v/>
      </c>
      <c r="D877" s="25" t="str">
        <f t="shared" si="108"/>
        <v/>
      </c>
      <c r="E877" s="11" t="str">
        <f>IF('Prax Math 5733'!B877="","",IF('Prax Math 5733'!D877&lt;'ACT M to SAT M'!$A$2,'ACT M to SAT M'!$B$2,IF('Prax Math 5733'!D877&gt;'ACT M to SAT M'!A$28,'ACT M to SAT M'!B$28,VLOOKUP(D877,'ACT M to SAT M'!A:B,2,FALSE))))</f>
        <v/>
      </c>
      <c r="F877" s="11" t="str">
        <f t="shared" si="105"/>
        <v/>
      </c>
      <c r="G877" s="11" t="str">
        <f t="shared" si="109"/>
        <v/>
      </c>
      <c r="H877" s="11" t="str">
        <f t="shared" si="106"/>
        <v/>
      </c>
      <c r="I877" s="11" t="str">
        <f t="shared" si="110"/>
        <v/>
      </c>
      <c r="J877" s="11" t="str">
        <f t="shared" si="107"/>
        <v/>
      </c>
      <c r="K877" s="11" t="str">
        <f t="shared" si="111"/>
        <v/>
      </c>
      <c r="L877" s="11" t="str">
        <f>IF('Prax Math 5733'!B877="","",'SAT M to CBEST M'!$A$2+'SAT M to CBEST M'!$B$2*E877)</f>
        <v/>
      </c>
      <c r="M877" s="11" t="str">
        <f>IF('Prax Math 5733'!B877="","", IF(L877&lt;20, 20, IF(L877&gt;80, 80, L877)))</f>
        <v/>
      </c>
    </row>
    <row r="878" spans="1:13" x14ac:dyDescent="0.25">
      <c r="A878" s="11">
        <v>877</v>
      </c>
      <c r="B878" s="30"/>
      <c r="C878" s="25" t="str">
        <f t="shared" si="104"/>
        <v/>
      </c>
      <c r="D878" s="25" t="str">
        <f t="shared" si="108"/>
        <v/>
      </c>
      <c r="E878" s="11" t="str">
        <f>IF('Prax Math 5733'!B878="","",IF('Prax Math 5733'!D878&lt;'ACT M to SAT M'!$A$2,'ACT M to SAT M'!$B$2,IF('Prax Math 5733'!D878&gt;'ACT M to SAT M'!A$28,'ACT M to SAT M'!B$28,VLOOKUP(D878,'ACT M to SAT M'!A:B,2,FALSE))))</f>
        <v/>
      </c>
      <c r="F878" s="11" t="str">
        <f t="shared" si="105"/>
        <v/>
      </c>
      <c r="G878" s="11" t="str">
        <f t="shared" si="109"/>
        <v/>
      </c>
      <c r="H878" s="11" t="str">
        <f t="shared" si="106"/>
        <v/>
      </c>
      <c r="I878" s="11" t="str">
        <f t="shared" si="110"/>
        <v/>
      </c>
      <c r="J878" s="11" t="str">
        <f t="shared" si="107"/>
        <v/>
      </c>
      <c r="K878" s="11" t="str">
        <f t="shared" si="111"/>
        <v/>
      </c>
      <c r="L878" s="11" t="str">
        <f>IF('Prax Math 5733'!B878="","",'SAT M to CBEST M'!$A$2+'SAT M to CBEST M'!$B$2*E878)</f>
        <v/>
      </c>
      <c r="M878" s="11" t="str">
        <f>IF('Prax Math 5733'!B878="","", IF(L878&lt;20, 20, IF(L878&gt;80, 80, L878)))</f>
        <v/>
      </c>
    </row>
    <row r="879" spans="1:13" x14ac:dyDescent="0.25">
      <c r="A879" s="11">
        <v>878</v>
      </c>
      <c r="B879" s="30"/>
      <c r="C879" s="25" t="str">
        <f t="shared" si="104"/>
        <v/>
      </c>
      <c r="D879" s="25" t="str">
        <f t="shared" si="108"/>
        <v/>
      </c>
      <c r="E879" s="11" t="str">
        <f>IF('Prax Math 5733'!B879="","",IF('Prax Math 5733'!D879&lt;'ACT M to SAT M'!$A$2,'ACT M to SAT M'!$B$2,IF('Prax Math 5733'!D879&gt;'ACT M to SAT M'!A$28,'ACT M to SAT M'!B$28,VLOOKUP(D879,'ACT M to SAT M'!A:B,2,FALSE))))</f>
        <v/>
      </c>
      <c r="F879" s="11" t="str">
        <f t="shared" si="105"/>
        <v/>
      </c>
      <c r="G879" s="11" t="str">
        <f t="shared" si="109"/>
        <v/>
      </c>
      <c r="H879" s="11" t="str">
        <f t="shared" si="106"/>
        <v/>
      </c>
      <c r="I879" s="11" t="str">
        <f t="shared" si="110"/>
        <v/>
      </c>
      <c r="J879" s="11" t="str">
        <f t="shared" si="107"/>
        <v/>
      </c>
      <c r="K879" s="11" t="str">
        <f t="shared" si="111"/>
        <v/>
      </c>
      <c r="L879" s="11" t="str">
        <f>IF('Prax Math 5733'!B879="","",'SAT M to CBEST M'!$A$2+'SAT M to CBEST M'!$B$2*E879)</f>
        <v/>
      </c>
      <c r="M879" s="11" t="str">
        <f>IF('Prax Math 5733'!B879="","", IF(L879&lt;20, 20, IF(L879&gt;80, 80, L879)))</f>
        <v/>
      </c>
    </row>
    <row r="880" spans="1:13" x14ac:dyDescent="0.25">
      <c r="A880" s="11">
        <v>879</v>
      </c>
      <c r="B880" s="30"/>
      <c r="C880" s="25" t="str">
        <f t="shared" si="104"/>
        <v/>
      </c>
      <c r="D880" s="25" t="str">
        <f t="shared" si="108"/>
        <v/>
      </c>
      <c r="E880" s="11" t="str">
        <f>IF('Prax Math 5733'!B880="","",IF('Prax Math 5733'!D880&lt;'ACT M to SAT M'!$A$2,'ACT M to SAT M'!$B$2,IF('Prax Math 5733'!D880&gt;'ACT M to SAT M'!A$28,'ACT M to SAT M'!B$28,VLOOKUP(D880,'ACT M to SAT M'!A:B,2,FALSE))))</f>
        <v/>
      </c>
      <c r="F880" s="11" t="str">
        <f t="shared" si="105"/>
        <v/>
      </c>
      <c r="G880" s="11" t="str">
        <f t="shared" si="109"/>
        <v/>
      </c>
      <c r="H880" s="11" t="str">
        <f t="shared" si="106"/>
        <v/>
      </c>
      <c r="I880" s="11" t="str">
        <f t="shared" si="110"/>
        <v/>
      </c>
      <c r="J880" s="11" t="str">
        <f t="shared" si="107"/>
        <v/>
      </c>
      <c r="K880" s="11" t="str">
        <f t="shared" si="111"/>
        <v/>
      </c>
      <c r="L880" s="11" t="str">
        <f>IF('Prax Math 5733'!B880="","",'SAT M to CBEST M'!$A$2+'SAT M to CBEST M'!$B$2*E880)</f>
        <v/>
      </c>
      <c r="M880" s="11" t="str">
        <f>IF('Prax Math 5733'!B880="","", IF(L880&lt;20, 20, IF(L880&gt;80, 80, L880)))</f>
        <v/>
      </c>
    </row>
    <row r="881" spans="1:13" x14ac:dyDescent="0.25">
      <c r="A881" s="11">
        <v>880</v>
      </c>
      <c r="B881" s="30"/>
      <c r="C881" s="25" t="str">
        <f t="shared" si="104"/>
        <v/>
      </c>
      <c r="D881" s="25" t="str">
        <f t="shared" si="108"/>
        <v/>
      </c>
      <c r="E881" s="11" t="str">
        <f>IF('Prax Math 5733'!B881="","",IF('Prax Math 5733'!D881&lt;'ACT M to SAT M'!$A$2,'ACT M to SAT M'!$B$2,IF('Prax Math 5733'!D881&gt;'ACT M to SAT M'!A$28,'ACT M to SAT M'!B$28,VLOOKUP(D881,'ACT M to SAT M'!A:B,2,FALSE))))</f>
        <v/>
      </c>
      <c r="F881" s="11" t="str">
        <f t="shared" si="105"/>
        <v/>
      </c>
      <c r="G881" s="11" t="str">
        <f t="shared" si="109"/>
        <v/>
      </c>
      <c r="H881" s="11" t="str">
        <f t="shared" si="106"/>
        <v/>
      </c>
      <c r="I881" s="11" t="str">
        <f t="shared" si="110"/>
        <v/>
      </c>
      <c r="J881" s="11" t="str">
        <f t="shared" si="107"/>
        <v/>
      </c>
      <c r="K881" s="11" t="str">
        <f t="shared" si="111"/>
        <v/>
      </c>
      <c r="L881" s="11" t="str">
        <f>IF('Prax Math 5733'!B881="","",'SAT M to CBEST M'!$A$2+'SAT M to CBEST M'!$B$2*E881)</f>
        <v/>
      </c>
      <c r="M881" s="11" t="str">
        <f>IF('Prax Math 5733'!B881="","", IF(L881&lt;20, 20, IF(L881&gt;80, 80, L881)))</f>
        <v/>
      </c>
    </row>
    <row r="882" spans="1:13" x14ac:dyDescent="0.25">
      <c r="A882" s="11">
        <v>881</v>
      </c>
      <c r="B882" s="30"/>
      <c r="C882" s="25" t="str">
        <f t="shared" si="104"/>
        <v/>
      </c>
      <c r="D882" s="25" t="str">
        <f t="shared" si="108"/>
        <v/>
      </c>
      <c r="E882" s="11" t="str">
        <f>IF('Prax Math 5733'!B882="","",IF('Prax Math 5733'!D882&lt;'ACT M to SAT M'!$A$2,'ACT M to SAT M'!$B$2,IF('Prax Math 5733'!D882&gt;'ACT M to SAT M'!A$28,'ACT M to SAT M'!B$28,VLOOKUP(D882,'ACT M to SAT M'!A:B,2,FALSE))))</f>
        <v/>
      </c>
      <c r="F882" s="11" t="str">
        <f t="shared" si="105"/>
        <v/>
      </c>
      <c r="G882" s="11" t="str">
        <f t="shared" si="109"/>
        <v/>
      </c>
      <c r="H882" s="11" t="str">
        <f t="shared" si="106"/>
        <v/>
      </c>
      <c r="I882" s="11" t="str">
        <f t="shared" si="110"/>
        <v/>
      </c>
      <c r="J882" s="11" t="str">
        <f t="shared" si="107"/>
        <v/>
      </c>
      <c r="K882" s="11" t="str">
        <f t="shared" si="111"/>
        <v/>
      </c>
      <c r="L882" s="11" t="str">
        <f>IF('Prax Math 5733'!B882="","",'SAT M to CBEST M'!$A$2+'SAT M to CBEST M'!$B$2*E882)</f>
        <v/>
      </c>
      <c r="M882" s="11" t="str">
        <f>IF('Prax Math 5733'!B882="","", IF(L882&lt;20, 20, IF(L882&gt;80, 80, L882)))</f>
        <v/>
      </c>
    </row>
    <row r="883" spans="1:13" x14ac:dyDescent="0.25">
      <c r="A883" s="11">
        <v>882</v>
      </c>
      <c r="B883" s="30"/>
      <c r="C883" s="25" t="str">
        <f t="shared" si="104"/>
        <v/>
      </c>
      <c r="D883" s="25" t="str">
        <f t="shared" si="108"/>
        <v/>
      </c>
      <c r="E883" s="11" t="str">
        <f>IF('Prax Math 5733'!B883="","",IF('Prax Math 5733'!D883&lt;'ACT M to SAT M'!$A$2,'ACT M to SAT M'!$B$2,IF('Prax Math 5733'!D883&gt;'ACT M to SAT M'!A$28,'ACT M to SAT M'!B$28,VLOOKUP(D883,'ACT M to SAT M'!A:B,2,FALSE))))</f>
        <v/>
      </c>
      <c r="F883" s="11" t="str">
        <f t="shared" si="105"/>
        <v/>
      </c>
      <c r="G883" s="11" t="str">
        <f t="shared" si="109"/>
        <v/>
      </c>
      <c r="H883" s="11" t="str">
        <f t="shared" si="106"/>
        <v/>
      </c>
      <c r="I883" s="11" t="str">
        <f t="shared" si="110"/>
        <v/>
      </c>
      <c r="J883" s="11" t="str">
        <f t="shared" si="107"/>
        <v/>
      </c>
      <c r="K883" s="11" t="str">
        <f t="shared" si="111"/>
        <v/>
      </c>
      <c r="L883" s="11" t="str">
        <f>IF('Prax Math 5733'!B883="","",'SAT M to CBEST M'!$A$2+'SAT M to CBEST M'!$B$2*E883)</f>
        <v/>
      </c>
      <c r="M883" s="11" t="str">
        <f>IF('Prax Math 5733'!B883="","", IF(L883&lt;20, 20, IF(L883&gt;80, 80, L883)))</f>
        <v/>
      </c>
    </row>
    <row r="884" spans="1:13" x14ac:dyDescent="0.25">
      <c r="A884" s="11">
        <v>883</v>
      </c>
      <c r="B884" s="30"/>
      <c r="C884" s="25" t="str">
        <f t="shared" si="104"/>
        <v/>
      </c>
      <c r="D884" s="25" t="str">
        <f t="shared" si="108"/>
        <v/>
      </c>
      <c r="E884" s="11" t="str">
        <f>IF('Prax Math 5733'!B884="","",IF('Prax Math 5733'!D884&lt;'ACT M to SAT M'!$A$2,'ACT M to SAT M'!$B$2,IF('Prax Math 5733'!D884&gt;'ACT M to SAT M'!A$28,'ACT M to SAT M'!B$28,VLOOKUP(D884,'ACT M to SAT M'!A:B,2,FALSE))))</f>
        <v/>
      </c>
      <c r="F884" s="11" t="str">
        <f t="shared" si="105"/>
        <v/>
      </c>
      <c r="G884" s="11" t="str">
        <f t="shared" si="109"/>
        <v/>
      </c>
      <c r="H884" s="11" t="str">
        <f t="shared" si="106"/>
        <v/>
      </c>
      <c r="I884" s="11" t="str">
        <f t="shared" si="110"/>
        <v/>
      </c>
      <c r="J884" s="11" t="str">
        <f t="shared" si="107"/>
        <v/>
      </c>
      <c r="K884" s="11" t="str">
        <f t="shared" si="111"/>
        <v/>
      </c>
      <c r="L884" s="11" t="str">
        <f>IF('Prax Math 5733'!B884="","",'SAT M to CBEST M'!$A$2+'SAT M to CBEST M'!$B$2*E884)</f>
        <v/>
      </c>
      <c r="M884" s="11" t="str">
        <f>IF('Prax Math 5733'!B884="","", IF(L884&lt;20, 20, IF(L884&gt;80, 80, L884)))</f>
        <v/>
      </c>
    </row>
    <row r="885" spans="1:13" x14ac:dyDescent="0.25">
      <c r="A885" s="11">
        <v>884</v>
      </c>
      <c r="B885" s="30"/>
      <c r="C885" s="25" t="str">
        <f t="shared" si="104"/>
        <v/>
      </c>
      <c r="D885" s="25" t="str">
        <f t="shared" si="108"/>
        <v/>
      </c>
      <c r="E885" s="11" t="str">
        <f>IF('Prax Math 5733'!B885="","",IF('Prax Math 5733'!D885&lt;'ACT M to SAT M'!$A$2,'ACT M to SAT M'!$B$2,IF('Prax Math 5733'!D885&gt;'ACT M to SAT M'!A$28,'ACT M to SAT M'!B$28,VLOOKUP(D885,'ACT M to SAT M'!A:B,2,FALSE))))</f>
        <v/>
      </c>
      <c r="F885" s="11" t="str">
        <f t="shared" si="105"/>
        <v/>
      </c>
      <c r="G885" s="11" t="str">
        <f t="shared" si="109"/>
        <v/>
      </c>
      <c r="H885" s="11" t="str">
        <f t="shared" si="106"/>
        <v/>
      </c>
      <c r="I885" s="11" t="str">
        <f t="shared" si="110"/>
        <v/>
      </c>
      <c r="J885" s="11" t="str">
        <f t="shared" si="107"/>
        <v/>
      </c>
      <c r="K885" s="11" t="str">
        <f t="shared" si="111"/>
        <v/>
      </c>
      <c r="L885" s="11" t="str">
        <f>IF('Prax Math 5733'!B885="","",'SAT M to CBEST M'!$A$2+'SAT M to CBEST M'!$B$2*E885)</f>
        <v/>
      </c>
      <c r="M885" s="11" t="str">
        <f>IF('Prax Math 5733'!B885="","", IF(L885&lt;20, 20, IF(L885&gt;80, 80, L885)))</f>
        <v/>
      </c>
    </row>
    <row r="886" spans="1:13" x14ac:dyDescent="0.25">
      <c r="A886" s="11">
        <v>885</v>
      </c>
      <c r="B886" s="30"/>
      <c r="C886" s="25" t="str">
        <f t="shared" si="104"/>
        <v/>
      </c>
      <c r="D886" s="25" t="str">
        <f t="shared" si="108"/>
        <v/>
      </c>
      <c r="E886" s="11" t="str">
        <f>IF('Prax Math 5733'!B886="","",IF('Prax Math 5733'!D886&lt;'ACT M to SAT M'!$A$2,'ACT M to SAT M'!$B$2,IF('Prax Math 5733'!D886&gt;'ACT M to SAT M'!A$28,'ACT M to SAT M'!B$28,VLOOKUP(D886,'ACT M to SAT M'!A:B,2,FALSE))))</f>
        <v/>
      </c>
      <c r="F886" s="11" t="str">
        <f t="shared" si="105"/>
        <v/>
      </c>
      <c r="G886" s="11" t="str">
        <f t="shared" si="109"/>
        <v/>
      </c>
      <c r="H886" s="11" t="str">
        <f t="shared" si="106"/>
        <v/>
      </c>
      <c r="I886" s="11" t="str">
        <f t="shared" si="110"/>
        <v/>
      </c>
      <c r="J886" s="11" t="str">
        <f t="shared" si="107"/>
        <v/>
      </c>
      <c r="K886" s="11" t="str">
        <f t="shared" si="111"/>
        <v/>
      </c>
      <c r="L886" s="11" t="str">
        <f>IF('Prax Math 5733'!B886="","",'SAT M to CBEST M'!$A$2+'SAT M to CBEST M'!$B$2*E886)</f>
        <v/>
      </c>
      <c r="M886" s="11" t="str">
        <f>IF('Prax Math 5733'!B886="","", IF(L886&lt;20, 20, IF(L886&gt;80, 80, L886)))</f>
        <v/>
      </c>
    </row>
    <row r="887" spans="1:13" x14ac:dyDescent="0.25">
      <c r="A887" s="11">
        <v>886</v>
      </c>
      <c r="B887" s="30"/>
      <c r="C887" s="25" t="str">
        <f t="shared" si="104"/>
        <v/>
      </c>
      <c r="D887" s="25" t="str">
        <f t="shared" si="108"/>
        <v/>
      </c>
      <c r="E887" s="11" t="str">
        <f>IF('Prax Math 5733'!B887="","",IF('Prax Math 5733'!D887&lt;'ACT M to SAT M'!$A$2,'ACT M to SAT M'!$B$2,IF('Prax Math 5733'!D887&gt;'ACT M to SAT M'!A$28,'ACT M to SAT M'!B$28,VLOOKUP(D887,'ACT M to SAT M'!A:B,2,FALSE))))</f>
        <v/>
      </c>
      <c r="F887" s="11" t="str">
        <f t="shared" si="105"/>
        <v/>
      </c>
      <c r="G887" s="11" t="str">
        <f t="shared" si="109"/>
        <v/>
      </c>
      <c r="H887" s="11" t="str">
        <f t="shared" si="106"/>
        <v/>
      </c>
      <c r="I887" s="11" t="str">
        <f t="shared" si="110"/>
        <v/>
      </c>
      <c r="J887" s="11" t="str">
        <f t="shared" si="107"/>
        <v/>
      </c>
      <c r="K887" s="11" t="str">
        <f t="shared" si="111"/>
        <v/>
      </c>
      <c r="L887" s="11" t="str">
        <f>IF('Prax Math 5733'!B887="","",'SAT M to CBEST M'!$A$2+'SAT M to CBEST M'!$B$2*E887)</f>
        <v/>
      </c>
      <c r="M887" s="11" t="str">
        <f>IF('Prax Math 5733'!B887="","", IF(L887&lt;20, 20, IF(L887&gt;80, 80, L887)))</f>
        <v/>
      </c>
    </row>
    <row r="888" spans="1:13" x14ac:dyDescent="0.25">
      <c r="A888" s="11">
        <v>887</v>
      </c>
      <c r="B888" s="30"/>
      <c r="C888" s="25" t="str">
        <f t="shared" si="104"/>
        <v/>
      </c>
      <c r="D888" s="25" t="str">
        <f t="shared" si="108"/>
        <v/>
      </c>
      <c r="E888" s="11" t="str">
        <f>IF('Prax Math 5733'!B888="","",IF('Prax Math 5733'!D888&lt;'ACT M to SAT M'!$A$2,'ACT M to SAT M'!$B$2,IF('Prax Math 5733'!D888&gt;'ACT M to SAT M'!A$28,'ACT M to SAT M'!B$28,VLOOKUP(D888,'ACT M to SAT M'!A:B,2,FALSE))))</f>
        <v/>
      </c>
      <c r="F888" s="11" t="str">
        <f t="shared" si="105"/>
        <v/>
      </c>
      <c r="G888" s="11" t="str">
        <f t="shared" si="109"/>
        <v/>
      </c>
      <c r="H888" s="11" t="str">
        <f t="shared" si="106"/>
        <v/>
      </c>
      <c r="I888" s="11" t="str">
        <f t="shared" si="110"/>
        <v/>
      </c>
      <c r="J888" s="11" t="str">
        <f t="shared" si="107"/>
        <v/>
      </c>
      <c r="K888" s="11" t="str">
        <f t="shared" si="111"/>
        <v/>
      </c>
      <c r="L888" s="11" t="str">
        <f>IF('Prax Math 5733'!B888="","",'SAT M to CBEST M'!$A$2+'SAT M to CBEST M'!$B$2*E888)</f>
        <v/>
      </c>
      <c r="M888" s="11" t="str">
        <f>IF('Prax Math 5733'!B888="","", IF(L888&lt;20, 20, IF(L888&gt;80, 80, L888)))</f>
        <v/>
      </c>
    </row>
    <row r="889" spans="1:13" x14ac:dyDescent="0.25">
      <c r="A889" s="11">
        <v>888</v>
      </c>
      <c r="B889" s="30"/>
      <c r="C889" s="25" t="str">
        <f t="shared" si="104"/>
        <v/>
      </c>
      <c r="D889" s="25" t="str">
        <f t="shared" si="108"/>
        <v/>
      </c>
      <c r="E889" s="11" t="str">
        <f>IF('Prax Math 5733'!B889="","",IF('Prax Math 5733'!D889&lt;'ACT M to SAT M'!$A$2,'ACT M to SAT M'!$B$2,IF('Prax Math 5733'!D889&gt;'ACT M to SAT M'!A$28,'ACT M to SAT M'!B$28,VLOOKUP(D889,'ACT M to SAT M'!A:B,2,FALSE))))</f>
        <v/>
      </c>
      <c r="F889" s="11" t="str">
        <f t="shared" si="105"/>
        <v/>
      </c>
      <c r="G889" s="11" t="str">
        <f t="shared" si="109"/>
        <v/>
      </c>
      <c r="H889" s="11" t="str">
        <f t="shared" si="106"/>
        <v/>
      </c>
      <c r="I889" s="11" t="str">
        <f t="shared" si="110"/>
        <v/>
      </c>
      <c r="J889" s="11" t="str">
        <f t="shared" si="107"/>
        <v/>
      </c>
      <c r="K889" s="11" t="str">
        <f t="shared" si="111"/>
        <v/>
      </c>
      <c r="L889" s="11" t="str">
        <f>IF('Prax Math 5733'!B889="","",'SAT M to CBEST M'!$A$2+'SAT M to CBEST M'!$B$2*E889)</f>
        <v/>
      </c>
      <c r="M889" s="11" t="str">
        <f>IF('Prax Math 5733'!B889="","", IF(L889&lt;20, 20, IF(L889&gt;80, 80, L889)))</f>
        <v/>
      </c>
    </row>
    <row r="890" spans="1:13" x14ac:dyDescent="0.25">
      <c r="A890" s="11">
        <v>889</v>
      </c>
      <c r="B890" s="30"/>
      <c r="C890" s="25" t="str">
        <f t="shared" si="104"/>
        <v/>
      </c>
      <c r="D890" s="25" t="str">
        <f t="shared" si="108"/>
        <v/>
      </c>
      <c r="E890" s="11" t="str">
        <f>IF('Prax Math 5733'!B890="","",IF('Prax Math 5733'!D890&lt;'ACT M to SAT M'!$A$2,'ACT M to SAT M'!$B$2,IF('Prax Math 5733'!D890&gt;'ACT M to SAT M'!A$28,'ACT M to SAT M'!B$28,VLOOKUP(D890,'ACT M to SAT M'!A:B,2,FALSE))))</f>
        <v/>
      </c>
      <c r="F890" s="11" t="str">
        <f t="shared" si="105"/>
        <v/>
      </c>
      <c r="G890" s="11" t="str">
        <f t="shared" si="109"/>
        <v/>
      </c>
      <c r="H890" s="11" t="str">
        <f t="shared" si="106"/>
        <v/>
      </c>
      <c r="I890" s="11" t="str">
        <f t="shared" si="110"/>
        <v/>
      </c>
      <c r="J890" s="11" t="str">
        <f t="shared" si="107"/>
        <v/>
      </c>
      <c r="K890" s="11" t="str">
        <f t="shared" si="111"/>
        <v/>
      </c>
      <c r="L890" s="11" t="str">
        <f>IF('Prax Math 5733'!B890="","",'SAT M to CBEST M'!$A$2+'SAT M to CBEST M'!$B$2*E890)</f>
        <v/>
      </c>
      <c r="M890" s="11" t="str">
        <f>IF('Prax Math 5733'!B890="","", IF(L890&lt;20, 20, IF(L890&gt;80, 80, L890)))</f>
        <v/>
      </c>
    </row>
    <row r="891" spans="1:13" x14ac:dyDescent="0.25">
      <c r="A891" s="11">
        <v>890</v>
      </c>
      <c r="B891" s="30"/>
      <c r="C891" s="25" t="str">
        <f t="shared" si="104"/>
        <v/>
      </c>
      <c r="D891" s="25" t="str">
        <f t="shared" si="108"/>
        <v/>
      </c>
      <c r="E891" s="11" t="str">
        <f>IF('Prax Math 5733'!B891="","",IF('Prax Math 5733'!D891&lt;'ACT M to SAT M'!$A$2,'ACT M to SAT M'!$B$2,IF('Prax Math 5733'!D891&gt;'ACT M to SAT M'!A$28,'ACT M to SAT M'!B$28,VLOOKUP(D891,'ACT M to SAT M'!A:B,2,FALSE))))</f>
        <v/>
      </c>
      <c r="F891" s="11" t="str">
        <f t="shared" si="105"/>
        <v/>
      </c>
      <c r="G891" s="11" t="str">
        <f t="shared" si="109"/>
        <v/>
      </c>
      <c r="H891" s="11" t="str">
        <f t="shared" si="106"/>
        <v/>
      </c>
      <c r="I891" s="11" t="str">
        <f t="shared" si="110"/>
        <v/>
      </c>
      <c r="J891" s="11" t="str">
        <f t="shared" si="107"/>
        <v/>
      </c>
      <c r="K891" s="11" t="str">
        <f t="shared" si="111"/>
        <v/>
      </c>
      <c r="L891" s="11" t="str">
        <f>IF('Prax Math 5733'!B891="","",'SAT M to CBEST M'!$A$2+'SAT M to CBEST M'!$B$2*E891)</f>
        <v/>
      </c>
      <c r="M891" s="11" t="str">
        <f>IF('Prax Math 5733'!B891="","", IF(L891&lt;20, 20, IF(L891&gt;80, 80, L891)))</f>
        <v/>
      </c>
    </row>
    <row r="892" spans="1:13" x14ac:dyDescent="0.25">
      <c r="A892" s="11">
        <v>891</v>
      </c>
      <c r="B892" s="30"/>
      <c r="C892" s="25" t="str">
        <f t="shared" si="104"/>
        <v/>
      </c>
      <c r="D892" s="25" t="str">
        <f t="shared" si="108"/>
        <v/>
      </c>
      <c r="E892" s="11" t="str">
        <f>IF('Prax Math 5733'!B892="","",IF('Prax Math 5733'!D892&lt;'ACT M to SAT M'!$A$2,'ACT M to SAT M'!$B$2,IF('Prax Math 5733'!D892&gt;'ACT M to SAT M'!A$28,'ACT M to SAT M'!B$28,VLOOKUP(D892,'ACT M to SAT M'!A:B,2,FALSE))))</f>
        <v/>
      </c>
      <c r="F892" s="11" t="str">
        <f t="shared" si="105"/>
        <v/>
      </c>
      <c r="G892" s="11" t="str">
        <f t="shared" si="109"/>
        <v/>
      </c>
      <c r="H892" s="11" t="str">
        <f t="shared" si="106"/>
        <v/>
      </c>
      <c r="I892" s="11" t="str">
        <f t="shared" si="110"/>
        <v/>
      </c>
      <c r="J892" s="11" t="str">
        <f t="shared" si="107"/>
        <v/>
      </c>
      <c r="K892" s="11" t="str">
        <f t="shared" si="111"/>
        <v/>
      </c>
      <c r="L892" s="11" t="str">
        <f>IF('Prax Math 5733'!B892="","",'SAT M to CBEST M'!$A$2+'SAT M to CBEST M'!$B$2*E892)</f>
        <v/>
      </c>
      <c r="M892" s="11" t="str">
        <f>IF('Prax Math 5733'!B892="","", IF(L892&lt;20, 20, IF(L892&gt;80, 80, L892)))</f>
        <v/>
      </c>
    </row>
    <row r="893" spans="1:13" x14ac:dyDescent="0.25">
      <c r="A893" s="11">
        <v>892</v>
      </c>
      <c r="B893" s="30"/>
      <c r="C893" s="25" t="str">
        <f t="shared" si="104"/>
        <v/>
      </c>
      <c r="D893" s="25" t="str">
        <f t="shared" si="108"/>
        <v/>
      </c>
      <c r="E893" s="11" t="str">
        <f>IF('Prax Math 5733'!B893="","",IF('Prax Math 5733'!D893&lt;'ACT M to SAT M'!$A$2,'ACT M to SAT M'!$B$2,IF('Prax Math 5733'!D893&gt;'ACT M to SAT M'!A$28,'ACT M to SAT M'!B$28,VLOOKUP(D893,'ACT M to SAT M'!A:B,2,FALSE))))</f>
        <v/>
      </c>
      <c r="F893" s="11" t="str">
        <f t="shared" si="105"/>
        <v/>
      </c>
      <c r="G893" s="11" t="str">
        <f t="shared" si="109"/>
        <v/>
      </c>
      <c r="H893" s="11" t="str">
        <f t="shared" si="106"/>
        <v/>
      </c>
      <c r="I893" s="11" t="str">
        <f t="shared" si="110"/>
        <v/>
      </c>
      <c r="J893" s="11" t="str">
        <f t="shared" si="107"/>
        <v/>
      </c>
      <c r="K893" s="11" t="str">
        <f t="shared" si="111"/>
        <v/>
      </c>
      <c r="L893" s="11" t="str">
        <f>IF('Prax Math 5733'!B893="","",'SAT M to CBEST M'!$A$2+'SAT M to CBEST M'!$B$2*E893)</f>
        <v/>
      </c>
      <c r="M893" s="11" t="str">
        <f>IF('Prax Math 5733'!B893="","", IF(L893&lt;20, 20, IF(L893&gt;80, 80, L893)))</f>
        <v/>
      </c>
    </row>
    <row r="894" spans="1:13" x14ac:dyDescent="0.25">
      <c r="A894" s="11">
        <v>893</v>
      </c>
      <c r="B894" s="30"/>
      <c r="C894" s="25" t="str">
        <f t="shared" si="104"/>
        <v/>
      </c>
      <c r="D894" s="25" t="str">
        <f t="shared" si="108"/>
        <v/>
      </c>
      <c r="E894" s="11" t="str">
        <f>IF('Prax Math 5733'!B894="","",IF('Prax Math 5733'!D894&lt;'ACT M to SAT M'!$A$2,'ACT M to SAT M'!$B$2,IF('Prax Math 5733'!D894&gt;'ACT M to SAT M'!A$28,'ACT M to SAT M'!B$28,VLOOKUP(D894,'ACT M to SAT M'!A:B,2,FALSE))))</f>
        <v/>
      </c>
      <c r="F894" s="11" t="str">
        <f t="shared" si="105"/>
        <v/>
      </c>
      <c r="G894" s="11" t="str">
        <f t="shared" si="109"/>
        <v/>
      </c>
      <c r="H894" s="11" t="str">
        <f t="shared" si="106"/>
        <v/>
      </c>
      <c r="I894" s="11" t="str">
        <f t="shared" si="110"/>
        <v/>
      </c>
      <c r="J894" s="11" t="str">
        <f t="shared" si="107"/>
        <v/>
      </c>
      <c r="K894" s="11" t="str">
        <f t="shared" si="111"/>
        <v/>
      </c>
      <c r="L894" s="11" t="str">
        <f>IF('Prax Math 5733'!B894="","",'SAT M to CBEST M'!$A$2+'SAT M to CBEST M'!$B$2*E894)</f>
        <v/>
      </c>
      <c r="M894" s="11" t="str">
        <f>IF('Prax Math 5733'!B894="","", IF(L894&lt;20, 20, IF(L894&gt;80, 80, L894)))</f>
        <v/>
      </c>
    </row>
    <row r="895" spans="1:13" x14ac:dyDescent="0.25">
      <c r="A895" s="11">
        <v>894</v>
      </c>
      <c r="B895" s="30"/>
      <c r="C895" s="25" t="str">
        <f t="shared" si="104"/>
        <v/>
      </c>
      <c r="D895" s="25" t="str">
        <f t="shared" si="108"/>
        <v/>
      </c>
      <c r="E895" s="11" t="str">
        <f>IF('Prax Math 5733'!B895="","",IF('Prax Math 5733'!D895&lt;'ACT M to SAT M'!$A$2,'ACT M to SAT M'!$B$2,IF('Prax Math 5733'!D895&gt;'ACT M to SAT M'!A$28,'ACT M to SAT M'!B$28,VLOOKUP(D895,'ACT M to SAT M'!A:B,2,FALSE))))</f>
        <v/>
      </c>
      <c r="F895" s="11" t="str">
        <f t="shared" si="105"/>
        <v/>
      </c>
      <c r="G895" s="11" t="str">
        <f t="shared" si="109"/>
        <v/>
      </c>
      <c r="H895" s="11" t="str">
        <f t="shared" si="106"/>
        <v/>
      </c>
      <c r="I895" s="11" t="str">
        <f t="shared" si="110"/>
        <v/>
      </c>
      <c r="J895" s="11" t="str">
        <f t="shared" si="107"/>
        <v/>
      </c>
      <c r="K895" s="11" t="str">
        <f t="shared" si="111"/>
        <v/>
      </c>
      <c r="L895" s="11" t="str">
        <f>IF('Prax Math 5733'!B895="","",'SAT M to CBEST M'!$A$2+'SAT M to CBEST M'!$B$2*E895)</f>
        <v/>
      </c>
      <c r="M895" s="11" t="str">
        <f>IF('Prax Math 5733'!B895="","", IF(L895&lt;20, 20, IF(L895&gt;80, 80, L895)))</f>
        <v/>
      </c>
    </row>
    <row r="896" spans="1:13" x14ac:dyDescent="0.25">
      <c r="A896" s="11">
        <v>895</v>
      </c>
      <c r="B896" s="30"/>
      <c r="C896" s="25" t="str">
        <f t="shared" si="104"/>
        <v/>
      </c>
      <c r="D896" s="25" t="str">
        <f t="shared" si="108"/>
        <v/>
      </c>
      <c r="E896" s="11" t="str">
        <f>IF('Prax Math 5733'!B896="","",IF('Prax Math 5733'!D896&lt;'ACT M to SAT M'!$A$2,'ACT M to SAT M'!$B$2,IF('Prax Math 5733'!D896&gt;'ACT M to SAT M'!A$28,'ACT M to SAT M'!B$28,VLOOKUP(D896,'ACT M to SAT M'!A:B,2,FALSE))))</f>
        <v/>
      </c>
      <c r="F896" s="11" t="str">
        <f t="shared" si="105"/>
        <v/>
      </c>
      <c r="G896" s="11" t="str">
        <f t="shared" si="109"/>
        <v/>
      </c>
      <c r="H896" s="11" t="str">
        <f t="shared" si="106"/>
        <v/>
      </c>
      <c r="I896" s="11" t="str">
        <f t="shared" si="110"/>
        <v/>
      </c>
      <c r="J896" s="11" t="str">
        <f t="shared" si="107"/>
        <v/>
      </c>
      <c r="K896" s="11" t="str">
        <f t="shared" si="111"/>
        <v/>
      </c>
      <c r="L896" s="11" t="str">
        <f>IF('Prax Math 5733'!B896="","",'SAT M to CBEST M'!$A$2+'SAT M to CBEST M'!$B$2*E896)</f>
        <v/>
      </c>
      <c r="M896" s="11" t="str">
        <f>IF('Prax Math 5733'!B896="","", IF(L896&lt;20, 20, IF(L896&gt;80, 80, L896)))</f>
        <v/>
      </c>
    </row>
    <row r="897" spans="1:13" x14ac:dyDescent="0.25">
      <c r="A897" s="11">
        <v>896</v>
      </c>
      <c r="B897" s="30"/>
      <c r="C897" s="25" t="str">
        <f t="shared" si="104"/>
        <v/>
      </c>
      <c r="D897" s="25" t="str">
        <f t="shared" si="108"/>
        <v/>
      </c>
      <c r="E897" s="11" t="str">
        <f>IF('Prax Math 5733'!B897="","",IF('Prax Math 5733'!D897&lt;'ACT M to SAT M'!$A$2,'ACT M to SAT M'!$B$2,IF('Prax Math 5733'!D897&gt;'ACT M to SAT M'!A$28,'ACT M to SAT M'!B$28,VLOOKUP(D897,'ACT M to SAT M'!A:B,2,FALSE))))</f>
        <v/>
      </c>
      <c r="F897" s="11" t="str">
        <f t="shared" si="105"/>
        <v/>
      </c>
      <c r="G897" s="11" t="str">
        <f t="shared" si="109"/>
        <v/>
      </c>
      <c r="H897" s="11" t="str">
        <f t="shared" si="106"/>
        <v/>
      </c>
      <c r="I897" s="11" t="str">
        <f t="shared" si="110"/>
        <v/>
      </c>
      <c r="J897" s="11" t="str">
        <f t="shared" si="107"/>
        <v/>
      </c>
      <c r="K897" s="11" t="str">
        <f t="shared" si="111"/>
        <v/>
      </c>
      <c r="L897" s="11" t="str">
        <f>IF('Prax Math 5733'!B897="","",'SAT M to CBEST M'!$A$2+'SAT M to CBEST M'!$B$2*E897)</f>
        <v/>
      </c>
      <c r="M897" s="11" t="str">
        <f>IF('Prax Math 5733'!B897="","", IF(L897&lt;20, 20, IF(L897&gt;80, 80, L897)))</f>
        <v/>
      </c>
    </row>
    <row r="898" spans="1:13" x14ac:dyDescent="0.25">
      <c r="A898" s="11">
        <v>897</v>
      </c>
      <c r="B898" s="30"/>
      <c r="C898" s="25" t="str">
        <f t="shared" ref="C898:C961" si="112">IF(B898="","", interceptPCM5733toACTM + slopePCM5733toACTM*B898)</f>
        <v/>
      </c>
      <c r="D898" s="25" t="str">
        <f t="shared" si="108"/>
        <v/>
      </c>
      <c r="E898" s="11" t="str">
        <f>IF('Prax Math 5733'!B898="","",IF('Prax Math 5733'!D898&lt;'ACT M to SAT M'!$A$2,'ACT M to SAT M'!$B$2,IF('Prax Math 5733'!D898&gt;'ACT M to SAT M'!A$28,'ACT M to SAT M'!B$28,VLOOKUP(D898,'ACT M to SAT M'!A:B,2,FALSE))))</f>
        <v/>
      </c>
      <c r="F898" s="11" t="str">
        <f t="shared" ref="F898:F961" si="113">IF(B898="","",IF(D898&gt;=17, upperinterceptACTMtoPAAM201+D898*upperslopeACTMtoPAAM201, lowerinterceptACTMtoPAAM201+D898*lowerslopeACTMtoPAAM201))</f>
        <v/>
      </c>
      <c r="G898" s="11" t="str">
        <f t="shared" si="109"/>
        <v/>
      </c>
      <c r="H898" s="11" t="str">
        <f t="shared" ref="H898:H961" si="114">IF(B898="","",interceptACTMtoPCM5732+slopeACTMtoPCM5732*D898)</f>
        <v/>
      </c>
      <c r="I898" s="11" t="str">
        <f t="shared" si="110"/>
        <v/>
      </c>
      <c r="J898" s="11" t="str">
        <f t="shared" ref="J898:J961" si="115">IF(B898="","",IF(D898&gt;=16, upperinterceptACTMtoPAAM211+D898*upperslopeACTMtoPAAM211, lowerinterceptACTMtoPAAM211+D898*lowerslopeACTMtoPAAM211))</f>
        <v/>
      </c>
      <c r="K898" s="11" t="str">
        <f t="shared" si="111"/>
        <v/>
      </c>
      <c r="L898" s="11" t="str">
        <f>IF('Prax Math 5733'!B898="","",'SAT M to CBEST M'!$A$2+'SAT M to CBEST M'!$B$2*E898)</f>
        <v/>
      </c>
      <c r="M898" s="11" t="str">
        <f>IF('Prax Math 5733'!B898="","", IF(L898&lt;20, 20, IF(L898&gt;80, 80, L898)))</f>
        <v/>
      </c>
    </row>
    <row r="899" spans="1:13" x14ac:dyDescent="0.25">
      <c r="A899" s="11">
        <v>898</v>
      </c>
      <c r="B899" s="30"/>
      <c r="C899" s="25" t="str">
        <f t="shared" si="112"/>
        <v/>
      </c>
      <c r="D899" s="25" t="str">
        <f t="shared" ref="D899:D962" si="116">IF(B899="","",IF(C899&lt;1,1,IF(C899&gt;36,36,ROUND(C899,0))))</f>
        <v/>
      </c>
      <c r="E899" s="11" t="str">
        <f>IF('Prax Math 5733'!B899="","",IF('Prax Math 5733'!D899&lt;'ACT M to SAT M'!$A$2,'ACT M to SAT M'!$B$2,IF('Prax Math 5733'!D899&gt;'ACT M to SAT M'!A$28,'ACT M to SAT M'!B$28,VLOOKUP(D899,'ACT M to SAT M'!A:B,2,FALSE))))</f>
        <v/>
      </c>
      <c r="F899" s="11" t="str">
        <f t="shared" si="113"/>
        <v/>
      </c>
      <c r="G899" s="11" t="str">
        <f t="shared" ref="G899:G962" si="117">IF(B899="","", IF(F899&lt;100, 100, IF(F899&gt;300, 300, F899)))</f>
        <v/>
      </c>
      <c r="H899" s="11" t="str">
        <f t="shared" si="114"/>
        <v/>
      </c>
      <c r="I899" s="11" t="str">
        <f t="shared" ref="I899:I962" si="118">IF(B899="","", IF(H899&lt;100, 100, IF(H899&gt;200, 200, H899)))</f>
        <v/>
      </c>
      <c r="J899" s="11" t="str">
        <f t="shared" si="115"/>
        <v/>
      </c>
      <c r="K899" s="11" t="str">
        <f t="shared" ref="K899:K962" si="119">IF(B899="","", IF(J899&lt;100, 100, IF(J899&gt;300, 300, J899)))</f>
        <v/>
      </c>
      <c r="L899" s="11" t="str">
        <f>IF('Prax Math 5733'!B899="","",'SAT M to CBEST M'!$A$2+'SAT M to CBEST M'!$B$2*E899)</f>
        <v/>
      </c>
      <c r="M899" s="11" t="str">
        <f>IF('Prax Math 5733'!B899="","", IF(L899&lt;20, 20, IF(L899&gt;80, 80, L899)))</f>
        <v/>
      </c>
    </row>
    <row r="900" spans="1:13" x14ac:dyDescent="0.25">
      <c r="A900" s="11">
        <v>899</v>
      </c>
      <c r="B900" s="30"/>
      <c r="C900" s="25" t="str">
        <f t="shared" si="112"/>
        <v/>
      </c>
      <c r="D900" s="25" t="str">
        <f t="shared" si="116"/>
        <v/>
      </c>
      <c r="E900" s="11" t="str">
        <f>IF('Prax Math 5733'!B900="","",IF('Prax Math 5733'!D900&lt;'ACT M to SAT M'!$A$2,'ACT M to SAT M'!$B$2,IF('Prax Math 5733'!D900&gt;'ACT M to SAT M'!A$28,'ACT M to SAT M'!B$28,VLOOKUP(D900,'ACT M to SAT M'!A:B,2,FALSE))))</f>
        <v/>
      </c>
      <c r="F900" s="11" t="str">
        <f t="shared" si="113"/>
        <v/>
      </c>
      <c r="G900" s="11" t="str">
        <f t="shared" si="117"/>
        <v/>
      </c>
      <c r="H900" s="11" t="str">
        <f t="shared" si="114"/>
        <v/>
      </c>
      <c r="I900" s="11" t="str">
        <f t="shared" si="118"/>
        <v/>
      </c>
      <c r="J900" s="11" t="str">
        <f t="shared" si="115"/>
        <v/>
      </c>
      <c r="K900" s="11" t="str">
        <f t="shared" si="119"/>
        <v/>
      </c>
      <c r="L900" s="11" t="str">
        <f>IF('Prax Math 5733'!B900="","",'SAT M to CBEST M'!$A$2+'SAT M to CBEST M'!$B$2*E900)</f>
        <v/>
      </c>
      <c r="M900" s="11" t="str">
        <f>IF('Prax Math 5733'!B900="","", IF(L900&lt;20, 20, IF(L900&gt;80, 80, L900)))</f>
        <v/>
      </c>
    </row>
    <row r="901" spans="1:13" x14ac:dyDescent="0.25">
      <c r="A901" s="11">
        <v>900</v>
      </c>
      <c r="B901" s="30"/>
      <c r="C901" s="25" t="str">
        <f t="shared" si="112"/>
        <v/>
      </c>
      <c r="D901" s="25" t="str">
        <f t="shared" si="116"/>
        <v/>
      </c>
      <c r="E901" s="11" t="str">
        <f>IF('Prax Math 5733'!B901="","",IF('Prax Math 5733'!D901&lt;'ACT M to SAT M'!$A$2,'ACT M to SAT M'!$B$2,IF('Prax Math 5733'!D901&gt;'ACT M to SAT M'!A$28,'ACT M to SAT M'!B$28,VLOOKUP(D901,'ACT M to SAT M'!A:B,2,FALSE))))</f>
        <v/>
      </c>
      <c r="F901" s="11" t="str">
        <f t="shared" si="113"/>
        <v/>
      </c>
      <c r="G901" s="11" t="str">
        <f t="shared" si="117"/>
        <v/>
      </c>
      <c r="H901" s="11" t="str">
        <f t="shared" si="114"/>
        <v/>
      </c>
      <c r="I901" s="11" t="str">
        <f t="shared" si="118"/>
        <v/>
      </c>
      <c r="J901" s="11" t="str">
        <f t="shared" si="115"/>
        <v/>
      </c>
      <c r="K901" s="11" t="str">
        <f t="shared" si="119"/>
        <v/>
      </c>
      <c r="L901" s="11" t="str">
        <f>IF('Prax Math 5733'!B901="","",'SAT M to CBEST M'!$A$2+'SAT M to CBEST M'!$B$2*E901)</f>
        <v/>
      </c>
      <c r="M901" s="11" t="str">
        <f>IF('Prax Math 5733'!B901="","", IF(L901&lt;20, 20, IF(L901&gt;80, 80, L901)))</f>
        <v/>
      </c>
    </row>
    <row r="902" spans="1:13" x14ac:dyDescent="0.25">
      <c r="A902" s="11">
        <v>901</v>
      </c>
      <c r="B902" s="30"/>
      <c r="C902" s="25" t="str">
        <f t="shared" si="112"/>
        <v/>
      </c>
      <c r="D902" s="25" t="str">
        <f t="shared" si="116"/>
        <v/>
      </c>
      <c r="E902" s="11" t="str">
        <f>IF('Prax Math 5733'!B902="","",IF('Prax Math 5733'!D902&lt;'ACT M to SAT M'!$A$2,'ACT M to SAT M'!$B$2,IF('Prax Math 5733'!D902&gt;'ACT M to SAT M'!A$28,'ACT M to SAT M'!B$28,VLOOKUP(D902,'ACT M to SAT M'!A:B,2,FALSE))))</f>
        <v/>
      </c>
      <c r="F902" s="11" t="str">
        <f t="shared" si="113"/>
        <v/>
      </c>
      <c r="G902" s="11" t="str">
        <f t="shared" si="117"/>
        <v/>
      </c>
      <c r="H902" s="11" t="str">
        <f t="shared" si="114"/>
        <v/>
      </c>
      <c r="I902" s="11" t="str">
        <f t="shared" si="118"/>
        <v/>
      </c>
      <c r="J902" s="11" t="str">
        <f t="shared" si="115"/>
        <v/>
      </c>
      <c r="K902" s="11" t="str">
        <f t="shared" si="119"/>
        <v/>
      </c>
      <c r="L902" s="11" t="str">
        <f>IF('Prax Math 5733'!B902="","",'SAT M to CBEST M'!$A$2+'SAT M to CBEST M'!$B$2*E902)</f>
        <v/>
      </c>
      <c r="M902" s="11" t="str">
        <f>IF('Prax Math 5733'!B902="","", IF(L902&lt;20, 20, IF(L902&gt;80, 80, L902)))</f>
        <v/>
      </c>
    </row>
    <row r="903" spans="1:13" x14ac:dyDescent="0.25">
      <c r="A903" s="11">
        <v>902</v>
      </c>
      <c r="B903" s="30"/>
      <c r="C903" s="25" t="str">
        <f t="shared" si="112"/>
        <v/>
      </c>
      <c r="D903" s="25" t="str">
        <f t="shared" si="116"/>
        <v/>
      </c>
      <c r="E903" s="11" t="str">
        <f>IF('Prax Math 5733'!B903="","",IF('Prax Math 5733'!D903&lt;'ACT M to SAT M'!$A$2,'ACT M to SAT M'!$B$2,IF('Prax Math 5733'!D903&gt;'ACT M to SAT M'!A$28,'ACT M to SAT M'!B$28,VLOOKUP(D903,'ACT M to SAT M'!A:B,2,FALSE))))</f>
        <v/>
      </c>
      <c r="F903" s="11" t="str">
        <f t="shared" si="113"/>
        <v/>
      </c>
      <c r="G903" s="11" t="str">
        <f t="shared" si="117"/>
        <v/>
      </c>
      <c r="H903" s="11" t="str">
        <f t="shared" si="114"/>
        <v/>
      </c>
      <c r="I903" s="11" t="str">
        <f t="shared" si="118"/>
        <v/>
      </c>
      <c r="J903" s="11" t="str">
        <f t="shared" si="115"/>
        <v/>
      </c>
      <c r="K903" s="11" t="str">
        <f t="shared" si="119"/>
        <v/>
      </c>
      <c r="L903" s="11" t="str">
        <f>IF('Prax Math 5733'!B903="","",'SAT M to CBEST M'!$A$2+'SAT M to CBEST M'!$B$2*E903)</f>
        <v/>
      </c>
      <c r="M903" s="11" t="str">
        <f>IF('Prax Math 5733'!B903="","", IF(L903&lt;20, 20, IF(L903&gt;80, 80, L903)))</f>
        <v/>
      </c>
    </row>
    <row r="904" spans="1:13" x14ac:dyDescent="0.25">
      <c r="A904" s="11">
        <v>903</v>
      </c>
      <c r="B904" s="30"/>
      <c r="C904" s="25" t="str">
        <f t="shared" si="112"/>
        <v/>
      </c>
      <c r="D904" s="25" t="str">
        <f t="shared" si="116"/>
        <v/>
      </c>
      <c r="E904" s="11" t="str">
        <f>IF('Prax Math 5733'!B904="","",IF('Prax Math 5733'!D904&lt;'ACT M to SAT M'!$A$2,'ACT M to SAT M'!$B$2,IF('Prax Math 5733'!D904&gt;'ACT M to SAT M'!A$28,'ACT M to SAT M'!B$28,VLOOKUP(D904,'ACT M to SAT M'!A:B,2,FALSE))))</f>
        <v/>
      </c>
      <c r="F904" s="11" t="str">
        <f t="shared" si="113"/>
        <v/>
      </c>
      <c r="G904" s="11" t="str">
        <f t="shared" si="117"/>
        <v/>
      </c>
      <c r="H904" s="11" t="str">
        <f t="shared" si="114"/>
        <v/>
      </c>
      <c r="I904" s="11" t="str">
        <f t="shared" si="118"/>
        <v/>
      </c>
      <c r="J904" s="11" t="str">
        <f t="shared" si="115"/>
        <v/>
      </c>
      <c r="K904" s="11" t="str">
        <f t="shared" si="119"/>
        <v/>
      </c>
      <c r="L904" s="11" t="str">
        <f>IF('Prax Math 5733'!B904="","",'SAT M to CBEST M'!$A$2+'SAT M to CBEST M'!$B$2*E904)</f>
        <v/>
      </c>
      <c r="M904" s="11" t="str">
        <f>IF('Prax Math 5733'!B904="","", IF(L904&lt;20, 20, IF(L904&gt;80, 80, L904)))</f>
        <v/>
      </c>
    </row>
    <row r="905" spans="1:13" x14ac:dyDescent="0.25">
      <c r="A905" s="11">
        <v>904</v>
      </c>
      <c r="B905" s="30"/>
      <c r="C905" s="25" t="str">
        <f t="shared" si="112"/>
        <v/>
      </c>
      <c r="D905" s="25" t="str">
        <f t="shared" si="116"/>
        <v/>
      </c>
      <c r="E905" s="11" t="str">
        <f>IF('Prax Math 5733'!B905="","",IF('Prax Math 5733'!D905&lt;'ACT M to SAT M'!$A$2,'ACT M to SAT M'!$B$2,IF('Prax Math 5733'!D905&gt;'ACT M to SAT M'!A$28,'ACT M to SAT M'!B$28,VLOOKUP(D905,'ACT M to SAT M'!A:B,2,FALSE))))</f>
        <v/>
      </c>
      <c r="F905" s="11" t="str">
        <f t="shared" si="113"/>
        <v/>
      </c>
      <c r="G905" s="11" t="str">
        <f t="shared" si="117"/>
        <v/>
      </c>
      <c r="H905" s="11" t="str">
        <f t="shared" si="114"/>
        <v/>
      </c>
      <c r="I905" s="11" t="str">
        <f t="shared" si="118"/>
        <v/>
      </c>
      <c r="J905" s="11" t="str">
        <f t="shared" si="115"/>
        <v/>
      </c>
      <c r="K905" s="11" t="str">
        <f t="shared" si="119"/>
        <v/>
      </c>
      <c r="L905" s="11" t="str">
        <f>IF('Prax Math 5733'!B905="","",'SAT M to CBEST M'!$A$2+'SAT M to CBEST M'!$B$2*E905)</f>
        <v/>
      </c>
      <c r="M905" s="11" t="str">
        <f>IF('Prax Math 5733'!B905="","", IF(L905&lt;20, 20, IF(L905&gt;80, 80, L905)))</f>
        <v/>
      </c>
    </row>
    <row r="906" spans="1:13" x14ac:dyDescent="0.25">
      <c r="A906" s="11">
        <v>905</v>
      </c>
      <c r="B906" s="30"/>
      <c r="C906" s="25" t="str">
        <f t="shared" si="112"/>
        <v/>
      </c>
      <c r="D906" s="25" t="str">
        <f t="shared" si="116"/>
        <v/>
      </c>
      <c r="E906" s="11" t="str">
        <f>IF('Prax Math 5733'!B906="","",IF('Prax Math 5733'!D906&lt;'ACT M to SAT M'!$A$2,'ACT M to SAT M'!$B$2,IF('Prax Math 5733'!D906&gt;'ACT M to SAT M'!A$28,'ACT M to SAT M'!B$28,VLOOKUP(D906,'ACT M to SAT M'!A:B,2,FALSE))))</f>
        <v/>
      </c>
      <c r="F906" s="11" t="str">
        <f t="shared" si="113"/>
        <v/>
      </c>
      <c r="G906" s="11" t="str">
        <f t="shared" si="117"/>
        <v/>
      </c>
      <c r="H906" s="11" t="str">
        <f t="shared" si="114"/>
        <v/>
      </c>
      <c r="I906" s="11" t="str">
        <f t="shared" si="118"/>
        <v/>
      </c>
      <c r="J906" s="11" t="str">
        <f t="shared" si="115"/>
        <v/>
      </c>
      <c r="K906" s="11" t="str">
        <f t="shared" si="119"/>
        <v/>
      </c>
      <c r="L906" s="11" t="str">
        <f>IF('Prax Math 5733'!B906="","",'SAT M to CBEST M'!$A$2+'SAT M to CBEST M'!$B$2*E906)</f>
        <v/>
      </c>
      <c r="M906" s="11" t="str">
        <f>IF('Prax Math 5733'!B906="","", IF(L906&lt;20, 20, IF(L906&gt;80, 80, L906)))</f>
        <v/>
      </c>
    </row>
    <row r="907" spans="1:13" x14ac:dyDescent="0.25">
      <c r="A907" s="11">
        <v>906</v>
      </c>
      <c r="B907" s="30"/>
      <c r="C907" s="25" t="str">
        <f t="shared" si="112"/>
        <v/>
      </c>
      <c r="D907" s="25" t="str">
        <f t="shared" si="116"/>
        <v/>
      </c>
      <c r="E907" s="11" t="str">
        <f>IF('Prax Math 5733'!B907="","",IF('Prax Math 5733'!D907&lt;'ACT M to SAT M'!$A$2,'ACT M to SAT M'!$B$2,IF('Prax Math 5733'!D907&gt;'ACT M to SAT M'!A$28,'ACT M to SAT M'!B$28,VLOOKUP(D907,'ACT M to SAT M'!A:B,2,FALSE))))</f>
        <v/>
      </c>
      <c r="F907" s="11" t="str">
        <f t="shared" si="113"/>
        <v/>
      </c>
      <c r="G907" s="11" t="str">
        <f t="shared" si="117"/>
        <v/>
      </c>
      <c r="H907" s="11" t="str">
        <f t="shared" si="114"/>
        <v/>
      </c>
      <c r="I907" s="11" t="str">
        <f t="shared" si="118"/>
        <v/>
      </c>
      <c r="J907" s="11" t="str">
        <f t="shared" si="115"/>
        <v/>
      </c>
      <c r="K907" s="11" t="str">
        <f t="shared" si="119"/>
        <v/>
      </c>
      <c r="L907" s="11" t="str">
        <f>IF('Prax Math 5733'!B907="","",'SAT M to CBEST M'!$A$2+'SAT M to CBEST M'!$B$2*E907)</f>
        <v/>
      </c>
      <c r="M907" s="11" t="str">
        <f>IF('Prax Math 5733'!B907="","", IF(L907&lt;20, 20, IF(L907&gt;80, 80, L907)))</f>
        <v/>
      </c>
    </row>
    <row r="908" spans="1:13" x14ac:dyDescent="0.25">
      <c r="A908" s="11">
        <v>907</v>
      </c>
      <c r="B908" s="30"/>
      <c r="C908" s="25" t="str">
        <f t="shared" si="112"/>
        <v/>
      </c>
      <c r="D908" s="25" t="str">
        <f t="shared" si="116"/>
        <v/>
      </c>
      <c r="E908" s="11" t="str">
        <f>IF('Prax Math 5733'!B908="","",IF('Prax Math 5733'!D908&lt;'ACT M to SAT M'!$A$2,'ACT M to SAT M'!$B$2,IF('Prax Math 5733'!D908&gt;'ACT M to SAT M'!A$28,'ACT M to SAT M'!B$28,VLOOKUP(D908,'ACT M to SAT M'!A:B,2,FALSE))))</f>
        <v/>
      </c>
      <c r="F908" s="11" t="str">
        <f t="shared" si="113"/>
        <v/>
      </c>
      <c r="G908" s="11" t="str">
        <f t="shared" si="117"/>
        <v/>
      </c>
      <c r="H908" s="11" t="str">
        <f t="shared" si="114"/>
        <v/>
      </c>
      <c r="I908" s="11" t="str">
        <f t="shared" si="118"/>
        <v/>
      </c>
      <c r="J908" s="11" t="str">
        <f t="shared" si="115"/>
        <v/>
      </c>
      <c r="K908" s="11" t="str">
        <f t="shared" si="119"/>
        <v/>
      </c>
      <c r="L908" s="11" t="str">
        <f>IF('Prax Math 5733'!B908="","",'SAT M to CBEST M'!$A$2+'SAT M to CBEST M'!$B$2*E908)</f>
        <v/>
      </c>
      <c r="M908" s="11" t="str">
        <f>IF('Prax Math 5733'!B908="","", IF(L908&lt;20, 20, IF(L908&gt;80, 80, L908)))</f>
        <v/>
      </c>
    </row>
    <row r="909" spans="1:13" x14ac:dyDescent="0.25">
      <c r="A909" s="11">
        <v>908</v>
      </c>
      <c r="B909" s="30"/>
      <c r="C909" s="25" t="str">
        <f t="shared" si="112"/>
        <v/>
      </c>
      <c r="D909" s="25" t="str">
        <f t="shared" si="116"/>
        <v/>
      </c>
      <c r="E909" s="11" t="str">
        <f>IF('Prax Math 5733'!B909="","",IF('Prax Math 5733'!D909&lt;'ACT M to SAT M'!$A$2,'ACT M to SAT M'!$B$2,IF('Prax Math 5733'!D909&gt;'ACT M to SAT M'!A$28,'ACT M to SAT M'!B$28,VLOOKUP(D909,'ACT M to SAT M'!A:B,2,FALSE))))</f>
        <v/>
      </c>
      <c r="F909" s="11" t="str">
        <f t="shared" si="113"/>
        <v/>
      </c>
      <c r="G909" s="11" t="str">
        <f t="shared" si="117"/>
        <v/>
      </c>
      <c r="H909" s="11" t="str">
        <f t="shared" si="114"/>
        <v/>
      </c>
      <c r="I909" s="11" t="str">
        <f t="shared" si="118"/>
        <v/>
      </c>
      <c r="J909" s="11" t="str">
        <f t="shared" si="115"/>
        <v/>
      </c>
      <c r="K909" s="11" t="str">
        <f t="shared" si="119"/>
        <v/>
      </c>
      <c r="L909" s="11" t="str">
        <f>IF('Prax Math 5733'!B909="","",'SAT M to CBEST M'!$A$2+'SAT M to CBEST M'!$B$2*E909)</f>
        <v/>
      </c>
      <c r="M909" s="11" t="str">
        <f>IF('Prax Math 5733'!B909="","", IF(L909&lt;20, 20, IF(L909&gt;80, 80, L909)))</f>
        <v/>
      </c>
    </row>
    <row r="910" spans="1:13" x14ac:dyDescent="0.25">
      <c r="A910" s="11">
        <v>909</v>
      </c>
      <c r="B910" s="30"/>
      <c r="C910" s="25" t="str">
        <f t="shared" si="112"/>
        <v/>
      </c>
      <c r="D910" s="25" t="str">
        <f t="shared" si="116"/>
        <v/>
      </c>
      <c r="E910" s="11" t="str">
        <f>IF('Prax Math 5733'!B910="","",IF('Prax Math 5733'!D910&lt;'ACT M to SAT M'!$A$2,'ACT M to SAT M'!$B$2,IF('Prax Math 5733'!D910&gt;'ACT M to SAT M'!A$28,'ACT M to SAT M'!B$28,VLOOKUP(D910,'ACT M to SAT M'!A:B,2,FALSE))))</f>
        <v/>
      </c>
      <c r="F910" s="11" t="str">
        <f t="shared" si="113"/>
        <v/>
      </c>
      <c r="G910" s="11" t="str">
        <f t="shared" si="117"/>
        <v/>
      </c>
      <c r="H910" s="11" t="str">
        <f t="shared" si="114"/>
        <v/>
      </c>
      <c r="I910" s="11" t="str">
        <f t="shared" si="118"/>
        <v/>
      </c>
      <c r="J910" s="11" t="str">
        <f t="shared" si="115"/>
        <v/>
      </c>
      <c r="K910" s="11" t="str">
        <f t="shared" si="119"/>
        <v/>
      </c>
      <c r="L910" s="11" t="str">
        <f>IF('Prax Math 5733'!B910="","",'SAT M to CBEST M'!$A$2+'SAT M to CBEST M'!$B$2*E910)</f>
        <v/>
      </c>
      <c r="M910" s="11" t="str">
        <f>IF('Prax Math 5733'!B910="","", IF(L910&lt;20, 20, IF(L910&gt;80, 80, L910)))</f>
        <v/>
      </c>
    </row>
    <row r="911" spans="1:13" x14ac:dyDescent="0.25">
      <c r="A911" s="11">
        <v>910</v>
      </c>
      <c r="B911" s="30"/>
      <c r="C911" s="25" t="str">
        <f t="shared" si="112"/>
        <v/>
      </c>
      <c r="D911" s="25" t="str">
        <f t="shared" si="116"/>
        <v/>
      </c>
      <c r="E911" s="11" t="str">
        <f>IF('Prax Math 5733'!B911="","",IF('Prax Math 5733'!D911&lt;'ACT M to SAT M'!$A$2,'ACT M to SAT M'!$B$2,IF('Prax Math 5733'!D911&gt;'ACT M to SAT M'!A$28,'ACT M to SAT M'!B$28,VLOOKUP(D911,'ACT M to SAT M'!A:B,2,FALSE))))</f>
        <v/>
      </c>
      <c r="F911" s="11" t="str">
        <f t="shared" si="113"/>
        <v/>
      </c>
      <c r="G911" s="11" t="str">
        <f t="shared" si="117"/>
        <v/>
      </c>
      <c r="H911" s="11" t="str">
        <f t="shared" si="114"/>
        <v/>
      </c>
      <c r="I911" s="11" t="str">
        <f t="shared" si="118"/>
        <v/>
      </c>
      <c r="J911" s="11" t="str">
        <f t="shared" si="115"/>
        <v/>
      </c>
      <c r="K911" s="11" t="str">
        <f t="shared" si="119"/>
        <v/>
      </c>
      <c r="L911" s="11" t="str">
        <f>IF('Prax Math 5733'!B911="","",'SAT M to CBEST M'!$A$2+'SAT M to CBEST M'!$B$2*E911)</f>
        <v/>
      </c>
      <c r="M911" s="11" t="str">
        <f>IF('Prax Math 5733'!B911="","", IF(L911&lt;20, 20, IF(L911&gt;80, 80, L911)))</f>
        <v/>
      </c>
    </row>
    <row r="912" spans="1:13" x14ac:dyDescent="0.25">
      <c r="A912" s="11">
        <v>911</v>
      </c>
      <c r="B912" s="30"/>
      <c r="C912" s="25" t="str">
        <f t="shared" si="112"/>
        <v/>
      </c>
      <c r="D912" s="25" t="str">
        <f t="shared" si="116"/>
        <v/>
      </c>
      <c r="E912" s="11" t="str">
        <f>IF('Prax Math 5733'!B912="","",IF('Prax Math 5733'!D912&lt;'ACT M to SAT M'!$A$2,'ACT M to SAT M'!$B$2,IF('Prax Math 5733'!D912&gt;'ACT M to SAT M'!A$28,'ACT M to SAT M'!B$28,VLOOKUP(D912,'ACT M to SAT M'!A:B,2,FALSE))))</f>
        <v/>
      </c>
      <c r="F912" s="11" t="str">
        <f t="shared" si="113"/>
        <v/>
      </c>
      <c r="G912" s="11" t="str">
        <f t="shared" si="117"/>
        <v/>
      </c>
      <c r="H912" s="11" t="str">
        <f t="shared" si="114"/>
        <v/>
      </c>
      <c r="I912" s="11" t="str">
        <f t="shared" si="118"/>
        <v/>
      </c>
      <c r="J912" s="11" t="str">
        <f t="shared" si="115"/>
        <v/>
      </c>
      <c r="K912" s="11" t="str">
        <f t="shared" si="119"/>
        <v/>
      </c>
      <c r="L912" s="11" t="str">
        <f>IF('Prax Math 5733'!B912="","",'SAT M to CBEST M'!$A$2+'SAT M to CBEST M'!$B$2*E912)</f>
        <v/>
      </c>
      <c r="M912" s="11" t="str">
        <f>IF('Prax Math 5733'!B912="","", IF(L912&lt;20, 20, IF(L912&gt;80, 80, L912)))</f>
        <v/>
      </c>
    </row>
    <row r="913" spans="1:13" x14ac:dyDescent="0.25">
      <c r="A913" s="11">
        <v>912</v>
      </c>
      <c r="B913" s="30"/>
      <c r="C913" s="25" t="str">
        <f t="shared" si="112"/>
        <v/>
      </c>
      <c r="D913" s="25" t="str">
        <f t="shared" si="116"/>
        <v/>
      </c>
      <c r="E913" s="11" t="str">
        <f>IF('Prax Math 5733'!B913="","",IF('Prax Math 5733'!D913&lt;'ACT M to SAT M'!$A$2,'ACT M to SAT M'!$B$2,IF('Prax Math 5733'!D913&gt;'ACT M to SAT M'!A$28,'ACT M to SAT M'!B$28,VLOOKUP(D913,'ACT M to SAT M'!A:B,2,FALSE))))</f>
        <v/>
      </c>
      <c r="F913" s="11" t="str">
        <f t="shared" si="113"/>
        <v/>
      </c>
      <c r="G913" s="11" t="str">
        <f t="shared" si="117"/>
        <v/>
      </c>
      <c r="H913" s="11" t="str">
        <f t="shared" si="114"/>
        <v/>
      </c>
      <c r="I913" s="11" t="str">
        <f t="shared" si="118"/>
        <v/>
      </c>
      <c r="J913" s="11" t="str">
        <f t="shared" si="115"/>
        <v/>
      </c>
      <c r="K913" s="11" t="str">
        <f t="shared" si="119"/>
        <v/>
      </c>
      <c r="L913" s="11" t="str">
        <f>IF('Prax Math 5733'!B913="","",'SAT M to CBEST M'!$A$2+'SAT M to CBEST M'!$B$2*E913)</f>
        <v/>
      </c>
      <c r="M913" s="11" t="str">
        <f>IF('Prax Math 5733'!B913="","", IF(L913&lt;20, 20, IF(L913&gt;80, 80, L913)))</f>
        <v/>
      </c>
    </row>
    <row r="914" spans="1:13" x14ac:dyDescent="0.25">
      <c r="A914" s="11">
        <v>913</v>
      </c>
      <c r="B914" s="30"/>
      <c r="C914" s="25" t="str">
        <f t="shared" si="112"/>
        <v/>
      </c>
      <c r="D914" s="25" t="str">
        <f t="shared" si="116"/>
        <v/>
      </c>
      <c r="E914" s="11" t="str">
        <f>IF('Prax Math 5733'!B914="","",IF('Prax Math 5733'!D914&lt;'ACT M to SAT M'!$A$2,'ACT M to SAT M'!$B$2,IF('Prax Math 5733'!D914&gt;'ACT M to SAT M'!A$28,'ACT M to SAT M'!B$28,VLOOKUP(D914,'ACT M to SAT M'!A:B,2,FALSE))))</f>
        <v/>
      </c>
      <c r="F914" s="11" t="str">
        <f t="shared" si="113"/>
        <v/>
      </c>
      <c r="G914" s="11" t="str">
        <f t="shared" si="117"/>
        <v/>
      </c>
      <c r="H914" s="11" t="str">
        <f t="shared" si="114"/>
        <v/>
      </c>
      <c r="I914" s="11" t="str">
        <f t="shared" si="118"/>
        <v/>
      </c>
      <c r="J914" s="11" t="str">
        <f t="shared" si="115"/>
        <v/>
      </c>
      <c r="K914" s="11" t="str">
        <f t="shared" si="119"/>
        <v/>
      </c>
      <c r="L914" s="11" t="str">
        <f>IF('Prax Math 5733'!B914="","",'SAT M to CBEST M'!$A$2+'SAT M to CBEST M'!$B$2*E914)</f>
        <v/>
      </c>
      <c r="M914" s="11" t="str">
        <f>IF('Prax Math 5733'!B914="","", IF(L914&lt;20, 20, IF(L914&gt;80, 80, L914)))</f>
        <v/>
      </c>
    </row>
    <row r="915" spans="1:13" x14ac:dyDescent="0.25">
      <c r="A915" s="11">
        <v>914</v>
      </c>
      <c r="B915" s="30"/>
      <c r="C915" s="25" t="str">
        <f t="shared" si="112"/>
        <v/>
      </c>
      <c r="D915" s="25" t="str">
        <f t="shared" si="116"/>
        <v/>
      </c>
      <c r="E915" s="11" t="str">
        <f>IF('Prax Math 5733'!B915="","",IF('Prax Math 5733'!D915&lt;'ACT M to SAT M'!$A$2,'ACT M to SAT M'!$B$2,IF('Prax Math 5733'!D915&gt;'ACT M to SAT M'!A$28,'ACT M to SAT M'!B$28,VLOOKUP(D915,'ACT M to SAT M'!A:B,2,FALSE))))</f>
        <v/>
      </c>
      <c r="F915" s="11" t="str">
        <f t="shared" si="113"/>
        <v/>
      </c>
      <c r="G915" s="11" t="str">
        <f t="shared" si="117"/>
        <v/>
      </c>
      <c r="H915" s="11" t="str">
        <f t="shared" si="114"/>
        <v/>
      </c>
      <c r="I915" s="11" t="str">
        <f t="shared" si="118"/>
        <v/>
      </c>
      <c r="J915" s="11" t="str">
        <f t="shared" si="115"/>
        <v/>
      </c>
      <c r="K915" s="11" t="str">
        <f t="shared" si="119"/>
        <v/>
      </c>
      <c r="L915" s="11" t="str">
        <f>IF('Prax Math 5733'!B915="","",'SAT M to CBEST M'!$A$2+'SAT M to CBEST M'!$B$2*E915)</f>
        <v/>
      </c>
      <c r="M915" s="11" t="str">
        <f>IF('Prax Math 5733'!B915="","", IF(L915&lt;20, 20, IF(L915&gt;80, 80, L915)))</f>
        <v/>
      </c>
    </row>
    <row r="916" spans="1:13" x14ac:dyDescent="0.25">
      <c r="A916" s="11">
        <v>915</v>
      </c>
      <c r="B916" s="30"/>
      <c r="C916" s="25" t="str">
        <f t="shared" si="112"/>
        <v/>
      </c>
      <c r="D916" s="25" t="str">
        <f t="shared" si="116"/>
        <v/>
      </c>
      <c r="E916" s="11" t="str">
        <f>IF('Prax Math 5733'!B916="","",IF('Prax Math 5733'!D916&lt;'ACT M to SAT M'!$A$2,'ACT M to SAT M'!$B$2,IF('Prax Math 5733'!D916&gt;'ACT M to SAT M'!A$28,'ACT M to SAT M'!B$28,VLOOKUP(D916,'ACT M to SAT M'!A:B,2,FALSE))))</f>
        <v/>
      </c>
      <c r="F916" s="11" t="str">
        <f t="shared" si="113"/>
        <v/>
      </c>
      <c r="G916" s="11" t="str">
        <f t="shared" si="117"/>
        <v/>
      </c>
      <c r="H916" s="11" t="str">
        <f t="shared" si="114"/>
        <v/>
      </c>
      <c r="I916" s="11" t="str">
        <f t="shared" si="118"/>
        <v/>
      </c>
      <c r="J916" s="11" t="str">
        <f t="shared" si="115"/>
        <v/>
      </c>
      <c r="K916" s="11" t="str">
        <f t="shared" si="119"/>
        <v/>
      </c>
      <c r="L916" s="11" t="str">
        <f>IF('Prax Math 5733'!B916="","",'SAT M to CBEST M'!$A$2+'SAT M to CBEST M'!$B$2*E916)</f>
        <v/>
      </c>
      <c r="M916" s="11" t="str">
        <f>IF('Prax Math 5733'!B916="","", IF(L916&lt;20, 20, IF(L916&gt;80, 80, L916)))</f>
        <v/>
      </c>
    </row>
    <row r="917" spans="1:13" x14ac:dyDescent="0.25">
      <c r="A917" s="11">
        <v>916</v>
      </c>
      <c r="B917" s="30"/>
      <c r="C917" s="25" t="str">
        <f t="shared" si="112"/>
        <v/>
      </c>
      <c r="D917" s="25" t="str">
        <f t="shared" si="116"/>
        <v/>
      </c>
      <c r="E917" s="11" t="str">
        <f>IF('Prax Math 5733'!B917="","",IF('Prax Math 5733'!D917&lt;'ACT M to SAT M'!$A$2,'ACT M to SAT M'!$B$2,IF('Prax Math 5733'!D917&gt;'ACT M to SAT M'!A$28,'ACT M to SAT M'!B$28,VLOOKUP(D917,'ACT M to SAT M'!A:B,2,FALSE))))</f>
        <v/>
      </c>
      <c r="F917" s="11" t="str">
        <f t="shared" si="113"/>
        <v/>
      </c>
      <c r="G917" s="11" t="str">
        <f t="shared" si="117"/>
        <v/>
      </c>
      <c r="H917" s="11" t="str">
        <f t="shared" si="114"/>
        <v/>
      </c>
      <c r="I917" s="11" t="str">
        <f t="shared" si="118"/>
        <v/>
      </c>
      <c r="J917" s="11" t="str">
        <f t="shared" si="115"/>
        <v/>
      </c>
      <c r="K917" s="11" t="str">
        <f t="shared" si="119"/>
        <v/>
      </c>
      <c r="L917" s="11" t="str">
        <f>IF('Prax Math 5733'!B917="","",'SAT M to CBEST M'!$A$2+'SAT M to CBEST M'!$B$2*E917)</f>
        <v/>
      </c>
      <c r="M917" s="11" t="str">
        <f>IF('Prax Math 5733'!B917="","", IF(L917&lt;20, 20, IF(L917&gt;80, 80, L917)))</f>
        <v/>
      </c>
    </row>
    <row r="918" spans="1:13" x14ac:dyDescent="0.25">
      <c r="A918" s="11">
        <v>917</v>
      </c>
      <c r="B918" s="30"/>
      <c r="C918" s="25" t="str">
        <f t="shared" si="112"/>
        <v/>
      </c>
      <c r="D918" s="25" t="str">
        <f t="shared" si="116"/>
        <v/>
      </c>
      <c r="E918" s="11" t="str">
        <f>IF('Prax Math 5733'!B918="","",IF('Prax Math 5733'!D918&lt;'ACT M to SAT M'!$A$2,'ACT M to SAT M'!$B$2,IF('Prax Math 5733'!D918&gt;'ACT M to SAT M'!A$28,'ACT M to SAT M'!B$28,VLOOKUP(D918,'ACT M to SAT M'!A:B,2,FALSE))))</f>
        <v/>
      </c>
      <c r="F918" s="11" t="str">
        <f t="shared" si="113"/>
        <v/>
      </c>
      <c r="G918" s="11" t="str">
        <f t="shared" si="117"/>
        <v/>
      </c>
      <c r="H918" s="11" t="str">
        <f t="shared" si="114"/>
        <v/>
      </c>
      <c r="I918" s="11" t="str">
        <f t="shared" si="118"/>
        <v/>
      </c>
      <c r="J918" s="11" t="str">
        <f t="shared" si="115"/>
        <v/>
      </c>
      <c r="K918" s="11" t="str">
        <f t="shared" si="119"/>
        <v/>
      </c>
      <c r="L918" s="11" t="str">
        <f>IF('Prax Math 5733'!B918="","",'SAT M to CBEST M'!$A$2+'SAT M to CBEST M'!$B$2*E918)</f>
        <v/>
      </c>
      <c r="M918" s="11" t="str">
        <f>IF('Prax Math 5733'!B918="","", IF(L918&lt;20, 20, IF(L918&gt;80, 80, L918)))</f>
        <v/>
      </c>
    </row>
    <row r="919" spans="1:13" x14ac:dyDescent="0.25">
      <c r="A919" s="11">
        <v>918</v>
      </c>
      <c r="B919" s="30"/>
      <c r="C919" s="25" t="str">
        <f t="shared" si="112"/>
        <v/>
      </c>
      <c r="D919" s="25" t="str">
        <f t="shared" si="116"/>
        <v/>
      </c>
      <c r="E919" s="11" t="str">
        <f>IF('Prax Math 5733'!B919="","",IF('Prax Math 5733'!D919&lt;'ACT M to SAT M'!$A$2,'ACT M to SAT M'!$B$2,IF('Prax Math 5733'!D919&gt;'ACT M to SAT M'!A$28,'ACT M to SAT M'!B$28,VLOOKUP(D919,'ACT M to SAT M'!A:B,2,FALSE))))</f>
        <v/>
      </c>
      <c r="F919" s="11" t="str">
        <f t="shared" si="113"/>
        <v/>
      </c>
      <c r="G919" s="11" t="str">
        <f t="shared" si="117"/>
        <v/>
      </c>
      <c r="H919" s="11" t="str">
        <f t="shared" si="114"/>
        <v/>
      </c>
      <c r="I919" s="11" t="str">
        <f t="shared" si="118"/>
        <v/>
      </c>
      <c r="J919" s="11" t="str">
        <f t="shared" si="115"/>
        <v/>
      </c>
      <c r="K919" s="11" t="str">
        <f t="shared" si="119"/>
        <v/>
      </c>
      <c r="L919" s="11" t="str">
        <f>IF('Prax Math 5733'!B919="","",'SAT M to CBEST M'!$A$2+'SAT M to CBEST M'!$B$2*E919)</f>
        <v/>
      </c>
      <c r="M919" s="11" t="str">
        <f>IF('Prax Math 5733'!B919="","", IF(L919&lt;20, 20, IF(L919&gt;80, 80, L919)))</f>
        <v/>
      </c>
    </row>
    <row r="920" spans="1:13" x14ac:dyDescent="0.25">
      <c r="A920" s="11">
        <v>919</v>
      </c>
      <c r="B920" s="30"/>
      <c r="C920" s="25" t="str">
        <f t="shared" si="112"/>
        <v/>
      </c>
      <c r="D920" s="25" t="str">
        <f t="shared" si="116"/>
        <v/>
      </c>
      <c r="E920" s="11" t="str">
        <f>IF('Prax Math 5733'!B920="","",IF('Prax Math 5733'!D920&lt;'ACT M to SAT M'!$A$2,'ACT M to SAT M'!$B$2,IF('Prax Math 5733'!D920&gt;'ACT M to SAT M'!A$28,'ACT M to SAT M'!B$28,VLOOKUP(D920,'ACT M to SAT M'!A:B,2,FALSE))))</f>
        <v/>
      </c>
      <c r="F920" s="11" t="str">
        <f t="shared" si="113"/>
        <v/>
      </c>
      <c r="G920" s="11" t="str">
        <f t="shared" si="117"/>
        <v/>
      </c>
      <c r="H920" s="11" t="str">
        <f t="shared" si="114"/>
        <v/>
      </c>
      <c r="I920" s="11" t="str">
        <f t="shared" si="118"/>
        <v/>
      </c>
      <c r="J920" s="11" t="str">
        <f t="shared" si="115"/>
        <v/>
      </c>
      <c r="K920" s="11" t="str">
        <f t="shared" si="119"/>
        <v/>
      </c>
      <c r="L920" s="11" t="str">
        <f>IF('Prax Math 5733'!B920="","",'SAT M to CBEST M'!$A$2+'SAT M to CBEST M'!$B$2*E920)</f>
        <v/>
      </c>
      <c r="M920" s="11" t="str">
        <f>IF('Prax Math 5733'!B920="","", IF(L920&lt;20, 20, IF(L920&gt;80, 80, L920)))</f>
        <v/>
      </c>
    </row>
    <row r="921" spans="1:13" x14ac:dyDescent="0.25">
      <c r="A921" s="11">
        <v>920</v>
      </c>
      <c r="B921" s="30"/>
      <c r="C921" s="25" t="str">
        <f t="shared" si="112"/>
        <v/>
      </c>
      <c r="D921" s="25" t="str">
        <f t="shared" si="116"/>
        <v/>
      </c>
      <c r="E921" s="11" t="str">
        <f>IF('Prax Math 5733'!B921="","",IF('Prax Math 5733'!D921&lt;'ACT M to SAT M'!$A$2,'ACT M to SAT M'!$B$2,IF('Prax Math 5733'!D921&gt;'ACT M to SAT M'!A$28,'ACT M to SAT M'!B$28,VLOOKUP(D921,'ACT M to SAT M'!A:B,2,FALSE))))</f>
        <v/>
      </c>
      <c r="F921" s="11" t="str">
        <f t="shared" si="113"/>
        <v/>
      </c>
      <c r="G921" s="11" t="str">
        <f t="shared" si="117"/>
        <v/>
      </c>
      <c r="H921" s="11" t="str">
        <f t="shared" si="114"/>
        <v/>
      </c>
      <c r="I921" s="11" t="str">
        <f t="shared" si="118"/>
        <v/>
      </c>
      <c r="J921" s="11" t="str">
        <f t="shared" si="115"/>
        <v/>
      </c>
      <c r="K921" s="11" t="str">
        <f t="shared" si="119"/>
        <v/>
      </c>
      <c r="L921" s="11" t="str">
        <f>IF('Prax Math 5733'!B921="","",'SAT M to CBEST M'!$A$2+'SAT M to CBEST M'!$B$2*E921)</f>
        <v/>
      </c>
      <c r="M921" s="11" t="str">
        <f>IF('Prax Math 5733'!B921="","", IF(L921&lt;20, 20, IF(L921&gt;80, 80, L921)))</f>
        <v/>
      </c>
    </row>
    <row r="922" spans="1:13" x14ac:dyDescent="0.25">
      <c r="A922" s="11">
        <v>921</v>
      </c>
      <c r="B922" s="30"/>
      <c r="C922" s="25" t="str">
        <f t="shared" si="112"/>
        <v/>
      </c>
      <c r="D922" s="25" t="str">
        <f t="shared" si="116"/>
        <v/>
      </c>
      <c r="E922" s="11" t="str">
        <f>IF('Prax Math 5733'!B922="","",IF('Prax Math 5733'!D922&lt;'ACT M to SAT M'!$A$2,'ACT M to SAT M'!$B$2,IF('Prax Math 5733'!D922&gt;'ACT M to SAT M'!A$28,'ACT M to SAT M'!B$28,VLOOKUP(D922,'ACT M to SAT M'!A:B,2,FALSE))))</f>
        <v/>
      </c>
      <c r="F922" s="11" t="str">
        <f t="shared" si="113"/>
        <v/>
      </c>
      <c r="G922" s="11" t="str">
        <f t="shared" si="117"/>
        <v/>
      </c>
      <c r="H922" s="11" t="str">
        <f t="shared" si="114"/>
        <v/>
      </c>
      <c r="I922" s="11" t="str">
        <f t="shared" si="118"/>
        <v/>
      </c>
      <c r="J922" s="11" t="str">
        <f t="shared" si="115"/>
        <v/>
      </c>
      <c r="K922" s="11" t="str">
        <f t="shared" si="119"/>
        <v/>
      </c>
      <c r="L922" s="11" t="str">
        <f>IF('Prax Math 5733'!B922="","",'SAT M to CBEST M'!$A$2+'SAT M to CBEST M'!$B$2*E922)</f>
        <v/>
      </c>
      <c r="M922" s="11" t="str">
        <f>IF('Prax Math 5733'!B922="","", IF(L922&lt;20, 20, IF(L922&gt;80, 80, L922)))</f>
        <v/>
      </c>
    </row>
    <row r="923" spans="1:13" x14ac:dyDescent="0.25">
      <c r="A923" s="11">
        <v>922</v>
      </c>
      <c r="B923" s="30"/>
      <c r="C923" s="25" t="str">
        <f t="shared" si="112"/>
        <v/>
      </c>
      <c r="D923" s="25" t="str">
        <f t="shared" si="116"/>
        <v/>
      </c>
      <c r="E923" s="11" t="str">
        <f>IF('Prax Math 5733'!B923="","",IF('Prax Math 5733'!D923&lt;'ACT M to SAT M'!$A$2,'ACT M to SAT M'!$B$2,IF('Prax Math 5733'!D923&gt;'ACT M to SAT M'!A$28,'ACT M to SAT M'!B$28,VLOOKUP(D923,'ACT M to SAT M'!A:B,2,FALSE))))</f>
        <v/>
      </c>
      <c r="F923" s="11" t="str">
        <f t="shared" si="113"/>
        <v/>
      </c>
      <c r="G923" s="11" t="str">
        <f t="shared" si="117"/>
        <v/>
      </c>
      <c r="H923" s="11" t="str">
        <f t="shared" si="114"/>
        <v/>
      </c>
      <c r="I923" s="11" t="str">
        <f t="shared" si="118"/>
        <v/>
      </c>
      <c r="J923" s="11" t="str">
        <f t="shared" si="115"/>
        <v/>
      </c>
      <c r="K923" s="11" t="str">
        <f t="shared" si="119"/>
        <v/>
      </c>
      <c r="L923" s="11" t="str">
        <f>IF('Prax Math 5733'!B923="","",'SAT M to CBEST M'!$A$2+'SAT M to CBEST M'!$B$2*E923)</f>
        <v/>
      </c>
      <c r="M923" s="11" t="str">
        <f>IF('Prax Math 5733'!B923="","", IF(L923&lt;20, 20, IF(L923&gt;80, 80, L923)))</f>
        <v/>
      </c>
    </row>
    <row r="924" spans="1:13" x14ac:dyDescent="0.25">
      <c r="A924" s="11">
        <v>923</v>
      </c>
      <c r="B924" s="30"/>
      <c r="C924" s="25" t="str">
        <f t="shared" si="112"/>
        <v/>
      </c>
      <c r="D924" s="25" t="str">
        <f t="shared" si="116"/>
        <v/>
      </c>
      <c r="E924" s="11" t="str">
        <f>IF('Prax Math 5733'!B924="","",IF('Prax Math 5733'!D924&lt;'ACT M to SAT M'!$A$2,'ACT M to SAT M'!$B$2,IF('Prax Math 5733'!D924&gt;'ACT M to SAT M'!A$28,'ACT M to SAT M'!B$28,VLOOKUP(D924,'ACT M to SAT M'!A:B,2,FALSE))))</f>
        <v/>
      </c>
      <c r="F924" s="11" t="str">
        <f t="shared" si="113"/>
        <v/>
      </c>
      <c r="G924" s="11" t="str">
        <f t="shared" si="117"/>
        <v/>
      </c>
      <c r="H924" s="11" t="str">
        <f t="shared" si="114"/>
        <v/>
      </c>
      <c r="I924" s="11" t="str">
        <f t="shared" si="118"/>
        <v/>
      </c>
      <c r="J924" s="11" t="str">
        <f t="shared" si="115"/>
        <v/>
      </c>
      <c r="K924" s="11" t="str">
        <f t="shared" si="119"/>
        <v/>
      </c>
      <c r="L924" s="11" t="str">
        <f>IF('Prax Math 5733'!B924="","",'SAT M to CBEST M'!$A$2+'SAT M to CBEST M'!$B$2*E924)</f>
        <v/>
      </c>
      <c r="M924" s="11" t="str">
        <f>IF('Prax Math 5733'!B924="","", IF(L924&lt;20, 20, IF(L924&gt;80, 80, L924)))</f>
        <v/>
      </c>
    </row>
    <row r="925" spans="1:13" x14ac:dyDescent="0.25">
      <c r="A925" s="11">
        <v>924</v>
      </c>
      <c r="B925" s="30"/>
      <c r="C925" s="25" t="str">
        <f t="shared" si="112"/>
        <v/>
      </c>
      <c r="D925" s="25" t="str">
        <f t="shared" si="116"/>
        <v/>
      </c>
      <c r="E925" s="11" t="str">
        <f>IF('Prax Math 5733'!B925="","",IF('Prax Math 5733'!D925&lt;'ACT M to SAT M'!$A$2,'ACT M to SAT M'!$B$2,IF('Prax Math 5733'!D925&gt;'ACT M to SAT M'!A$28,'ACT M to SAT M'!B$28,VLOOKUP(D925,'ACT M to SAT M'!A:B,2,FALSE))))</f>
        <v/>
      </c>
      <c r="F925" s="11" t="str">
        <f t="shared" si="113"/>
        <v/>
      </c>
      <c r="G925" s="11" t="str">
        <f t="shared" si="117"/>
        <v/>
      </c>
      <c r="H925" s="11" t="str">
        <f t="shared" si="114"/>
        <v/>
      </c>
      <c r="I925" s="11" t="str">
        <f t="shared" si="118"/>
        <v/>
      </c>
      <c r="J925" s="11" t="str">
        <f t="shared" si="115"/>
        <v/>
      </c>
      <c r="K925" s="11" t="str">
        <f t="shared" si="119"/>
        <v/>
      </c>
      <c r="L925" s="11" t="str">
        <f>IF('Prax Math 5733'!B925="","",'SAT M to CBEST M'!$A$2+'SAT M to CBEST M'!$B$2*E925)</f>
        <v/>
      </c>
      <c r="M925" s="11" t="str">
        <f>IF('Prax Math 5733'!B925="","", IF(L925&lt;20, 20, IF(L925&gt;80, 80, L925)))</f>
        <v/>
      </c>
    </row>
    <row r="926" spans="1:13" x14ac:dyDescent="0.25">
      <c r="A926" s="11">
        <v>925</v>
      </c>
      <c r="B926" s="30"/>
      <c r="C926" s="25" t="str">
        <f t="shared" si="112"/>
        <v/>
      </c>
      <c r="D926" s="25" t="str">
        <f t="shared" si="116"/>
        <v/>
      </c>
      <c r="E926" s="11" t="str">
        <f>IF('Prax Math 5733'!B926="","",IF('Prax Math 5733'!D926&lt;'ACT M to SAT M'!$A$2,'ACT M to SAT M'!$B$2,IF('Prax Math 5733'!D926&gt;'ACT M to SAT M'!A$28,'ACT M to SAT M'!B$28,VLOOKUP(D926,'ACT M to SAT M'!A:B,2,FALSE))))</f>
        <v/>
      </c>
      <c r="F926" s="11" t="str">
        <f t="shared" si="113"/>
        <v/>
      </c>
      <c r="G926" s="11" t="str">
        <f t="shared" si="117"/>
        <v/>
      </c>
      <c r="H926" s="11" t="str">
        <f t="shared" si="114"/>
        <v/>
      </c>
      <c r="I926" s="11" t="str">
        <f t="shared" si="118"/>
        <v/>
      </c>
      <c r="J926" s="11" t="str">
        <f t="shared" si="115"/>
        <v/>
      </c>
      <c r="K926" s="11" t="str">
        <f t="shared" si="119"/>
        <v/>
      </c>
      <c r="L926" s="11" t="str">
        <f>IF('Prax Math 5733'!B926="","",'SAT M to CBEST M'!$A$2+'SAT M to CBEST M'!$B$2*E926)</f>
        <v/>
      </c>
      <c r="M926" s="11" t="str">
        <f>IF('Prax Math 5733'!B926="","", IF(L926&lt;20, 20, IF(L926&gt;80, 80, L926)))</f>
        <v/>
      </c>
    </row>
    <row r="927" spans="1:13" x14ac:dyDescent="0.25">
      <c r="A927" s="11">
        <v>926</v>
      </c>
      <c r="B927" s="30"/>
      <c r="C927" s="25" t="str">
        <f t="shared" si="112"/>
        <v/>
      </c>
      <c r="D927" s="25" t="str">
        <f t="shared" si="116"/>
        <v/>
      </c>
      <c r="E927" s="11" t="str">
        <f>IF('Prax Math 5733'!B927="","",IF('Prax Math 5733'!D927&lt;'ACT M to SAT M'!$A$2,'ACT M to SAT M'!$B$2,IF('Prax Math 5733'!D927&gt;'ACT M to SAT M'!A$28,'ACT M to SAT M'!B$28,VLOOKUP(D927,'ACT M to SAT M'!A:B,2,FALSE))))</f>
        <v/>
      </c>
      <c r="F927" s="11" t="str">
        <f t="shared" si="113"/>
        <v/>
      </c>
      <c r="G927" s="11" t="str">
        <f t="shared" si="117"/>
        <v/>
      </c>
      <c r="H927" s="11" t="str">
        <f t="shared" si="114"/>
        <v/>
      </c>
      <c r="I927" s="11" t="str">
        <f t="shared" si="118"/>
        <v/>
      </c>
      <c r="J927" s="11" t="str">
        <f t="shared" si="115"/>
        <v/>
      </c>
      <c r="K927" s="11" t="str">
        <f t="shared" si="119"/>
        <v/>
      </c>
      <c r="L927" s="11" t="str">
        <f>IF('Prax Math 5733'!B927="","",'SAT M to CBEST M'!$A$2+'SAT M to CBEST M'!$B$2*E927)</f>
        <v/>
      </c>
      <c r="M927" s="11" t="str">
        <f>IF('Prax Math 5733'!B927="","", IF(L927&lt;20, 20, IF(L927&gt;80, 80, L927)))</f>
        <v/>
      </c>
    </row>
    <row r="928" spans="1:13" x14ac:dyDescent="0.25">
      <c r="A928" s="11">
        <v>927</v>
      </c>
      <c r="B928" s="30"/>
      <c r="C928" s="25" t="str">
        <f t="shared" si="112"/>
        <v/>
      </c>
      <c r="D928" s="25" t="str">
        <f t="shared" si="116"/>
        <v/>
      </c>
      <c r="E928" s="11" t="str">
        <f>IF('Prax Math 5733'!B928="","",IF('Prax Math 5733'!D928&lt;'ACT M to SAT M'!$A$2,'ACT M to SAT M'!$B$2,IF('Prax Math 5733'!D928&gt;'ACT M to SAT M'!A$28,'ACT M to SAT M'!B$28,VLOOKUP(D928,'ACT M to SAT M'!A:B,2,FALSE))))</f>
        <v/>
      </c>
      <c r="F928" s="11" t="str">
        <f t="shared" si="113"/>
        <v/>
      </c>
      <c r="G928" s="11" t="str">
        <f t="shared" si="117"/>
        <v/>
      </c>
      <c r="H928" s="11" t="str">
        <f t="shared" si="114"/>
        <v/>
      </c>
      <c r="I928" s="11" t="str">
        <f t="shared" si="118"/>
        <v/>
      </c>
      <c r="J928" s="11" t="str">
        <f t="shared" si="115"/>
        <v/>
      </c>
      <c r="K928" s="11" t="str">
        <f t="shared" si="119"/>
        <v/>
      </c>
      <c r="L928" s="11" t="str">
        <f>IF('Prax Math 5733'!B928="","",'SAT M to CBEST M'!$A$2+'SAT M to CBEST M'!$B$2*E928)</f>
        <v/>
      </c>
      <c r="M928" s="11" t="str">
        <f>IF('Prax Math 5733'!B928="","", IF(L928&lt;20, 20, IF(L928&gt;80, 80, L928)))</f>
        <v/>
      </c>
    </row>
    <row r="929" spans="1:13" x14ac:dyDescent="0.25">
      <c r="A929" s="11">
        <v>928</v>
      </c>
      <c r="B929" s="30"/>
      <c r="C929" s="25" t="str">
        <f t="shared" si="112"/>
        <v/>
      </c>
      <c r="D929" s="25" t="str">
        <f t="shared" si="116"/>
        <v/>
      </c>
      <c r="E929" s="11" t="str">
        <f>IF('Prax Math 5733'!B929="","",IF('Prax Math 5733'!D929&lt;'ACT M to SAT M'!$A$2,'ACT M to SAT M'!$B$2,IF('Prax Math 5733'!D929&gt;'ACT M to SAT M'!A$28,'ACT M to SAT M'!B$28,VLOOKUP(D929,'ACT M to SAT M'!A:B,2,FALSE))))</f>
        <v/>
      </c>
      <c r="F929" s="11" t="str">
        <f t="shared" si="113"/>
        <v/>
      </c>
      <c r="G929" s="11" t="str">
        <f t="shared" si="117"/>
        <v/>
      </c>
      <c r="H929" s="11" t="str">
        <f t="shared" si="114"/>
        <v/>
      </c>
      <c r="I929" s="11" t="str">
        <f t="shared" si="118"/>
        <v/>
      </c>
      <c r="J929" s="11" t="str">
        <f t="shared" si="115"/>
        <v/>
      </c>
      <c r="K929" s="11" t="str">
        <f t="shared" si="119"/>
        <v/>
      </c>
      <c r="L929" s="11" t="str">
        <f>IF('Prax Math 5733'!B929="","",'SAT M to CBEST M'!$A$2+'SAT M to CBEST M'!$B$2*E929)</f>
        <v/>
      </c>
      <c r="M929" s="11" t="str">
        <f>IF('Prax Math 5733'!B929="","", IF(L929&lt;20, 20, IF(L929&gt;80, 80, L929)))</f>
        <v/>
      </c>
    </row>
    <row r="930" spans="1:13" x14ac:dyDescent="0.25">
      <c r="A930" s="11">
        <v>929</v>
      </c>
      <c r="B930" s="30"/>
      <c r="C930" s="25" t="str">
        <f t="shared" si="112"/>
        <v/>
      </c>
      <c r="D930" s="25" t="str">
        <f t="shared" si="116"/>
        <v/>
      </c>
      <c r="E930" s="11" t="str">
        <f>IF('Prax Math 5733'!B930="","",IF('Prax Math 5733'!D930&lt;'ACT M to SAT M'!$A$2,'ACT M to SAT M'!$B$2,IF('Prax Math 5733'!D930&gt;'ACT M to SAT M'!A$28,'ACT M to SAT M'!B$28,VLOOKUP(D930,'ACT M to SAT M'!A:B,2,FALSE))))</f>
        <v/>
      </c>
      <c r="F930" s="11" t="str">
        <f t="shared" si="113"/>
        <v/>
      </c>
      <c r="G930" s="11" t="str">
        <f t="shared" si="117"/>
        <v/>
      </c>
      <c r="H930" s="11" t="str">
        <f t="shared" si="114"/>
        <v/>
      </c>
      <c r="I930" s="11" t="str">
        <f t="shared" si="118"/>
        <v/>
      </c>
      <c r="J930" s="11" t="str">
        <f t="shared" si="115"/>
        <v/>
      </c>
      <c r="K930" s="11" t="str">
        <f t="shared" si="119"/>
        <v/>
      </c>
      <c r="L930" s="11" t="str">
        <f>IF('Prax Math 5733'!B930="","",'SAT M to CBEST M'!$A$2+'SAT M to CBEST M'!$B$2*E930)</f>
        <v/>
      </c>
      <c r="M930" s="11" t="str">
        <f>IF('Prax Math 5733'!B930="","", IF(L930&lt;20, 20, IF(L930&gt;80, 80, L930)))</f>
        <v/>
      </c>
    </row>
    <row r="931" spans="1:13" x14ac:dyDescent="0.25">
      <c r="A931" s="11">
        <v>930</v>
      </c>
      <c r="B931" s="30"/>
      <c r="C931" s="25" t="str">
        <f t="shared" si="112"/>
        <v/>
      </c>
      <c r="D931" s="25" t="str">
        <f t="shared" si="116"/>
        <v/>
      </c>
      <c r="E931" s="11" t="str">
        <f>IF('Prax Math 5733'!B931="","",IF('Prax Math 5733'!D931&lt;'ACT M to SAT M'!$A$2,'ACT M to SAT M'!$B$2,IF('Prax Math 5733'!D931&gt;'ACT M to SAT M'!A$28,'ACT M to SAT M'!B$28,VLOOKUP(D931,'ACT M to SAT M'!A:B,2,FALSE))))</f>
        <v/>
      </c>
      <c r="F931" s="11" t="str">
        <f t="shared" si="113"/>
        <v/>
      </c>
      <c r="G931" s="11" t="str">
        <f t="shared" si="117"/>
        <v/>
      </c>
      <c r="H931" s="11" t="str">
        <f t="shared" si="114"/>
        <v/>
      </c>
      <c r="I931" s="11" t="str">
        <f t="shared" si="118"/>
        <v/>
      </c>
      <c r="J931" s="11" t="str">
        <f t="shared" si="115"/>
        <v/>
      </c>
      <c r="K931" s="11" t="str">
        <f t="shared" si="119"/>
        <v/>
      </c>
      <c r="L931" s="11" t="str">
        <f>IF('Prax Math 5733'!B931="","",'SAT M to CBEST M'!$A$2+'SAT M to CBEST M'!$B$2*E931)</f>
        <v/>
      </c>
      <c r="M931" s="11" t="str">
        <f>IF('Prax Math 5733'!B931="","", IF(L931&lt;20, 20, IF(L931&gt;80, 80, L931)))</f>
        <v/>
      </c>
    </row>
    <row r="932" spans="1:13" x14ac:dyDescent="0.25">
      <c r="A932" s="11">
        <v>931</v>
      </c>
      <c r="B932" s="30"/>
      <c r="C932" s="25" t="str">
        <f t="shared" si="112"/>
        <v/>
      </c>
      <c r="D932" s="25" t="str">
        <f t="shared" si="116"/>
        <v/>
      </c>
      <c r="E932" s="11" t="str">
        <f>IF('Prax Math 5733'!B932="","",IF('Prax Math 5733'!D932&lt;'ACT M to SAT M'!$A$2,'ACT M to SAT M'!$B$2,IF('Prax Math 5733'!D932&gt;'ACT M to SAT M'!A$28,'ACT M to SAT M'!B$28,VLOOKUP(D932,'ACT M to SAT M'!A:B,2,FALSE))))</f>
        <v/>
      </c>
      <c r="F932" s="11" t="str">
        <f t="shared" si="113"/>
        <v/>
      </c>
      <c r="G932" s="11" t="str">
        <f t="shared" si="117"/>
        <v/>
      </c>
      <c r="H932" s="11" t="str">
        <f t="shared" si="114"/>
        <v/>
      </c>
      <c r="I932" s="11" t="str">
        <f t="shared" si="118"/>
        <v/>
      </c>
      <c r="J932" s="11" t="str">
        <f t="shared" si="115"/>
        <v/>
      </c>
      <c r="K932" s="11" t="str">
        <f t="shared" si="119"/>
        <v/>
      </c>
      <c r="L932" s="11" t="str">
        <f>IF('Prax Math 5733'!B932="","",'SAT M to CBEST M'!$A$2+'SAT M to CBEST M'!$B$2*E932)</f>
        <v/>
      </c>
      <c r="M932" s="11" t="str">
        <f>IF('Prax Math 5733'!B932="","", IF(L932&lt;20, 20, IF(L932&gt;80, 80, L932)))</f>
        <v/>
      </c>
    </row>
    <row r="933" spans="1:13" x14ac:dyDescent="0.25">
      <c r="A933" s="11">
        <v>932</v>
      </c>
      <c r="B933" s="30"/>
      <c r="C933" s="25" t="str">
        <f t="shared" si="112"/>
        <v/>
      </c>
      <c r="D933" s="25" t="str">
        <f t="shared" si="116"/>
        <v/>
      </c>
      <c r="E933" s="11" t="str">
        <f>IF('Prax Math 5733'!B933="","",IF('Prax Math 5733'!D933&lt;'ACT M to SAT M'!$A$2,'ACT M to SAT M'!$B$2,IF('Prax Math 5733'!D933&gt;'ACT M to SAT M'!A$28,'ACT M to SAT M'!B$28,VLOOKUP(D933,'ACT M to SAT M'!A:B,2,FALSE))))</f>
        <v/>
      </c>
      <c r="F933" s="11" t="str">
        <f t="shared" si="113"/>
        <v/>
      </c>
      <c r="G933" s="11" t="str">
        <f t="shared" si="117"/>
        <v/>
      </c>
      <c r="H933" s="11" t="str">
        <f t="shared" si="114"/>
        <v/>
      </c>
      <c r="I933" s="11" t="str">
        <f t="shared" si="118"/>
        <v/>
      </c>
      <c r="J933" s="11" t="str">
        <f t="shared" si="115"/>
        <v/>
      </c>
      <c r="K933" s="11" t="str">
        <f t="shared" si="119"/>
        <v/>
      </c>
      <c r="L933" s="11" t="str">
        <f>IF('Prax Math 5733'!B933="","",'SAT M to CBEST M'!$A$2+'SAT M to CBEST M'!$B$2*E933)</f>
        <v/>
      </c>
      <c r="M933" s="11" t="str">
        <f>IF('Prax Math 5733'!B933="","", IF(L933&lt;20, 20, IF(L933&gt;80, 80, L933)))</f>
        <v/>
      </c>
    </row>
    <row r="934" spans="1:13" x14ac:dyDescent="0.25">
      <c r="A934" s="11">
        <v>933</v>
      </c>
      <c r="B934" s="30"/>
      <c r="C934" s="25" t="str">
        <f t="shared" si="112"/>
        <v/>
      </c>
      <c r="D934" s="25" t="str">
        <f t="shared" si="116"/>
        <v/>
      </c>
      <c r="E934" s="11" t="str">
        <f>IF('Prax Math 5733'!B934="","",IF('Prax Math 5733'!D934&lt;'ACT M to SAT M'!$A$2,'ACT M to SAT M'!$B$2,IF('Prax Math 5733'!D934&gt;'ACT M to SAT M'!A$28,'ACT M to SAT M'!B$28,VLOOKUP(D934,'ACT M to SAT M'!A:B,2,FALSE))))</f>
        <v/>
      </c>
      <c r="F934" s="11" t="str">
        <f t="shared" si="113"/>
        <v/>
      </c>
      <c r="G934" s="11" t="str">
        <f t="shared" si="117"/>
        <v/>
      </c>
      <c r="H934" s="11" t="str">
        <f t="shared" si="114"/>
        <v/>
      </c>
      <c r="I934" s="11" t="str">
        <f t="shared" si="118"/>
        <v/>
      </c>
      <c r="J934" s="11" t="str">
        <f t="shared" si="115"/>
        <v/>
      </c>
      <c r="K934" s="11" t="str">
        <f t="shared" si="119"/>
        <v/>
      </c>
      <c r="L934" s="11" t="str">
        <f>IF('Prax Math 5733'!B934="","",'SAT M to CBEST M'!$A$2+'SAT M to CBEST M'!$B$2*E934)</f>
        <v/>
      </c>
      <c r="M934" s="11" t="str">
        <f>IF('Prax Math 5733'!B934="","", IF(L934&lt;20, 20, IF(L934&gt;80, 80, L934)))</f>
        <v/>
      </c>
    </row>
    <row r="935" spans="1:13" x14ac:dyDescent="0.25">
      <c r="A935" s="11">
        <v>934</v>
      </c>
      <c r="B935" s="30"/>
      <c r="C935" s="25" t="str">
        <f t="shared" si="112"/>
        <v/>
      </c>
      <c r="D935" s="25" t="str">
        <f t="shared" si="116"/>
        <v/>
      </c>
      <c r="E935" s="11" t="str">
        <f>IF('Prax Math 5733'!B935="","",IF('Prax Math 5733'!D935&lt;'ACT M to SAT M'!$A$2,'ACT M to SAT M'!$B$2,IF('Prax Math 5733'!D935&gt;'ACT M to SAT M'!A$28,'ACT M to SAT M'!B$28,VLOOKUP(D935,'ACT M to SAT M'!A:B,2,FALSE))))</f>
        <v/>
      </c>
      <c r="F935" s="11" t="str">
        <f t="shared" si="113"/>
        <v/>
      </c>
      <c r="G935" s="11" t="str">
        <f t="shared" si="117"/>
        <v/>
      </c>
      <c r="H935" s="11" t="str">
        <f t="shared" si="114"/>
        <v/>
      </c>
      <c r="I935" s="11" t="str">
        <f t="shared" si="118"/>
        <v/>
      </c>
      <c r="J935" s="11" t="str">
        <f t="shared" si="115"/>
        <v/>
      </c>
      <c r="K935" s="11" t="str">
        <f t="shared" si="119"/>
        <v/>
      </c>
      <c r="L935" s="11" t="str">
        <f>IF('Prax Math 5733'!B935="","",'SAT M to CBEST M'!$A$2+'SAT M to CBEST M'!$B$2*E935)</f>
        <v/>
      </c>
      <c r="M935" s="11" t="str">
        <f>IF('Prax Math 5733'!B935="","", IF(L935&lt;20, 20, IF(L935&gt;80, 80, L935)))</f>
        <v/>
      </c>
    </row>
    <row r="936" spans="1:13" x14ac:dyDescent="0.25">
      <c r="A936" s="11">
        <v>935</v>
      </c>
      <c r="B936" s="30"/>
      <c r="C936" s="25" t="str">
        <f t="shared" si="112"/>
        <v/>
      </c>
      <c r="D936" s="25" t="str">
        <f t="shared" si="116"/>
        <v/>
      </c>
      <c r="E936" s="11" t="str">
        <f>IF('Prax Math 5733'!B936="","",IF('Prax Math 5733'!D936&lt;'ACT M to SAT M'!$A$2,'ACT M to SAT M'!$B$2,IF('Prax Math 5733'!D936&gt;'ACT M to SAT M'!A$28,'ACT M to SAT M'!B$28,VLOOKUP(D936,'ACT M to SAT M'!A:B,2,FALSE))))</f>
        <v/>
      </c>
      <c r="F936" s="11" t="str">
        <f t="shared" si="113"/>
        <v/>
      </c>
      <c r="G936" s="11" t="str">
        <f t="shared" si="117"/>
        <v/>
      </c>
      <c r="H936" s="11" t="str">
        <f t="shared" si="114"/>
        <v/>
      </c>
      <c r="I936" s="11" t="str">
        <f t="shared" si="118"/>
        <v/>
      </c>
      <c r="J936" s="11" t="str">
        <f t="shared" si="115"/>
        <v/>
      </c>
      <c r="K936" s="11" t="str">
        <f t="shared" si="119"/>
        <v/>
      </c>
      <c r="L936" s="11" t="str">
        <f>IF('Prax Math 5733'!B936="","",'SAT M to CBEST M'!$A$2+'SAT M to CBEST M'!$B$2*E936)</f>
        <v/>
      </c>
      <c r="M936" s="11" t="str">
        <f>IF('Prax Math 5733'!B936="","", IF(L936&lt;20, 20, IF(L936&gt;80, 80, L936)))</f>
        <v/>
      </c>
    </row>
    <row r="937" spans="1:13" x14ac:dyDescent="0.25">
      <c r="A937" s="11">
        <v>936</v>
      </c>
      <c r="B937" s="30"/>
      <c r="C937" s="25" t="str">
        <f t="shared" si="112"/>
        <v/>
      </c>
      <c r="D937" s="25" t="str">
        <f t="shared" si="116"/>
        <v/>
      </c>
      <c r="E937" s="11" t="str">
        <f>IF('Prax Math 5733'!B937="","",IF('Prax Math 5733'!D937&lt;'ACT M to SAT M'!$A$2,'ACT M to SAT M'!$B$2,IF('Prax Math 5733'!D937&gt;'ACT M to SAT M'!A$28,'ACT M to SAT M'!B$28,VLOOKUP(D937,'ACT M to SAT M'!A:B,2,FALSE))))</f>
        <v/>
      </c>
      <c r="F937" s="11" t="str">
        <f t="shared" si="113"/>
        <v/>
      </c>
      <c r="G937" s="11" t="str">
        <f t="shared" si="117"/>
        <v/>
      </c>
      <c r="H937" s="11" t="str">
        <f t="shared" si="114"/>
        <v/>
      </c>
      <c r="I937" s="11" t="str">
        <f t="shared" si="118"/>
        <v/>
      </c>
      <c r="J937" s="11" t="str">
        <f t="shared" si="115"/>
        <v/>
      </c>
      <c r="K937" s="11" t="str">
        <f t="shared" si="119"/>
        <v/>
      </c>
      <c r="L937" s="11" t="str">
        <f>IF('Prax Math 5733'!B937="","",'SAT M to CBEST M'!$A$2+'SAT M to CBEST M'!$B$2*E937)</f>
        <v/>
      </c>
      <c r="M937" s="11" t="str">
        <f>IF('Prax Math 5733'!B937="","", IF(L937&lt;20, 20, IF(L937&gt;80, 80, L937)))</f>
        <v/>
      </c>
    </row>
    <row r="938" spans="1:13" x14ac:dyDescent="0.25">
      <c r="A938" s="11">
        <v>937</v>
      </c>
      <c r="B938" s="30"/>
      <c r="C938" s="25" t="str">
        <f t="shared" si="112"/>
        <v/>
      </c>
      <c r="D938" s="25" t="str">
        <f t="shared" si="116"/>
        <v/>
      </c>
      <c r="E938" s="11" t="str">
        <f>IF('Prax Math 5733'!B938="","",IF('Prax Math 5733'!D938&lt;'ACT M to SAT M'!$A$2,'ACT M to SAT M'!$B$2,IF('Prax Math 5733'!D938&gt;'ACT M to SAT M'!A$28,'ACT M to SAT M'!B$28,VLOOKUP(D938,'ACT M to SAT M'!A:B,2,FALSE))))</f>
        <v/>
      </c>
      <c r="F938" s="11" t="str">
        <f t="shared" si="113"/>
        <v/>
      </c>
      <c r="G938" s="11" t="str">
        <f t="shared" si="117"/>
        <v/>
      </c>
      <c r="H938" s="11" t="str">
        <f t="shared" si="114"/>
        <v/>
      </c>
      <c r="I938" s="11" t="str">
        <f t="shared" si="118"/>
        <v/>
      </c>
      <c r="J938" s="11" t="str">
        <f t="shared" si="115"/>
        <v/>
      </c>
      <c r="K938" s="11" t="str">
        <f t="shared" si="119"/>
        <v/>
      </c>
      <c r="L938" s="11" t="str">
        <f>IF('Prax Math 5733'!B938="","",'SAT M to CBEST M'!$A$2+'SAT M to CBEST M'!$B$2*E938)</f>
        <v/>
      </c>
      <c r="M938" s="11" t="str">
        <f>IF('Prax Math 5733'!B938="","", IF(L938&lt;20, 20, IF(L938&gt;80, 80, L938)))</f>
        <v/>
      </c>
    </row>
    <row r="939" spans="1:13" x14ac:dyDescent="0.25">
      <c r="A939" s="11">
        <v>938</v>
      </c>
      <c r="B939" s="30"/>
      <c r="C939" s="25" t="str">
        <f t="shared" si="112"/>
        <v/>
      </c>
      <c r="D939" s="25" t="str">
        <f t="shared" si="116"/>
        <v/>
      </c>
      <c r="E939" s="11" t="str">
        <f>IF('Prax Math 5733'!B939="","",IF('Prax Math 5733'!D939&lt;'ACT M to SAT M'!$A$2,'ACT M to SAT M'!$B$2,IF('Prax Math 5733'!D939&gt;'ACT M to SAT M'!A$28,'ACT M to SAT M'!B$28,VLOOKUP(D939,'ACT M to SAT M'!A:B,2,FALSE))))</f>
        <v/>
      </c>
      <c r="F939" s="11" t="str">
        <f t="shared" si="113"/>
        <v/>
      </c>
      <c r="G939" s="11" t="str">
        <f t="shared" si="117"/>
        <v/>
      </c>
      <c r="H939" s="11" t="str">
        <f t="shared" si="114"/>
        <v/>
      </c>
      <c r="I939" s="11" t="str">
        <f t="shared" si="118"/>
        <v/>
      </c>
      <c r="J939" s="11" t="str">
        <f t="shared" si="115"/>
        <v/>
      </c>
      <c r="K939" s="11" t="str">
        <f t="shared" si="119"/>
        <v/>
      </c>
      <c r="L939" s="11" t="str">
        <f>IF('Prax Math 5733'!B939="","",'SAT M to CBEST M'!$A$2+'SAT M to CBEST M'!$B$2*E939)</f>
        <v/>
      </c>
      <c r="M939" s="11" t="str">
        <f>IF('Prax Math 5733'!B939="","", IF(L939&lt;20, 20, IF(L939&gt;80, 80, L939)))</f>
        <v/>
      </c>
    </row>
    <row r="940" spans="1:13" x14ac:dyDescent="0.25">
      <c r="A940" s="11">
        <v>939</v>
      </c>
      <c r="B940" s="30"/>
      <c r="C940" s="25" t="str">
        <f t="shared" si="112"/>
        <v/>
      </c>
      <c r="D940" s="25" t="str">
        <f t="shared" si="116"/>
        <v/>
      </c>
      <c r="E940" s="11" t="str">
        <f>IF('Prax Math 5733'!B940="","",IF('Prax Math 5733'!D940&lt;'ACT M to SAT M'!$A$2,'ACT M to SAT M'!$B$2,IF('Prax Math 5733'!D940&gt;'ACT M to SAT M'!A$28,'ACT M to SAT M'!B$28,VLOOKUP(D940,'ACT M to SAT M'!A:B,2,FALSE))))</f>
        <v/>
      </c>
      <c r="F940" s="11" t="str">
        <f t="shared" si="113"/>
        <v/>
      </c>
      <c r="G940" s="11" t="str">
        <f t="shared" si="117"/>
        <v/>
      </c>
      <c r="H940" s="11" t="str">
        <f t="shared" si="114"/>
        <v/>
      </c>
      <c r="I940" s="11" t="str">
        <f t="shared" si="118"/>
        <v/>
      </c>
      <c r="J940" s="11" t="str">
        <f t="shared" si="115"/>
        <v/>
      </c>
      <c r="K940" s="11" t="str">
        <f t="shared" si="119"/>
        <v/>
      </c>
      <c r="L940" s="11" t="str">
        <f>IF('Prax Math 5733'!B940="","",'SAT M to CBEST M'!$A$2+'SAT M to CBEST M'!$B$2*E940)</f>
        <v/>
      </c>
      <c r="M940" s="11" t="str">
        <f>IF('Prax Math 5733'!B940="","", IF(L940&lt;20, 20, IF(L940&gt;80, 80, L940)))</f>
        <v/>
      </c>
    </row>
    <row r="941" spans="1:13" x14ac:dyDescent="0.25">
      <c r="A941" s="11">
        <v>940</v>
      </c>
      <c r="B941" s="30"/>
      <c r="C941" s="25" t="str">
        <f t="shared" si="112"/>
        <v/>
      </c>
      <c r="D941" s="25" t="str">
        <f t="shared" si="116"/>
        <v/>
      </c>
      <c r="E941" s="11" t="str">
        <f>IF('Prax Math 5733'!B941="","",IF('Prax Math 5733'!D941&lt;'ACT M to SAT M'!$A$2,'ACT M to SAT M'!$B$2,IF('Prax Math 5733'!D941&gt;'ACT M to SAT M'!A$28,'ACT M to SAT M'!B$28,VLOOKUP(D941,'ACT M to SAT M'!A:B,2,FALSE))))</f>
        <v/>
      </c>
      <c r="F941" s="11" t="str">
        <f t="shared" si="113"/>
        <v/>
      </c>
      <c r="G941" s="11" t="str">
        <f t="shared" si="117"/>
        <v/>
      </c>
      <c r="H941" s="11" t="str">
        <f t="shared" si="114"/>
        <v/>
      </c>
      <c r="I941" s="11" t="str">
        <f t="shared" si="118"/>
        <v/>
      </c>
      <c r="J941" s="11" t="str">
        <f t="shared" si="115"/>
        <v/>
      </c>
      <c r="K941" s="11" t="str">
        <f t="shared" si="119"/>
        <v/>
      </c>
      <c r="L941" s="11" t="str">
        <f>IF('Prax Math 5733'!B941="","",'SAT M to CBEST M'!$A$2+'SAT M to CBEST M'!$B$2*E941)</f>
        <v/>
      </c>
      <c r="M941" s="11" t="str">
        <f>IF('Prax Math 5733'!B941="","", IF(L941&lt;20, 20, IF(L941&gt;80, 80, L941)))</f>
        <v/>
      </c>
    </row>
    <row r="942" spans="1:13" x14ac:dyDescent="0.25">
      <c r="A942" s="11">
        <v>941</v>
      </c>
      <c r="B942" s="30"/>
      <c r="C942" s="25" t="str">
        <f t="shared" si="112"/>
        <v/>
      </c>
      <c r="D942" s="25" t="str">
        <f t="shared" si="116"/>
        <v/>
      </c>
      <c r="E942" s="11" t="str">
        <f>IF('Prax Math 5733'!B942="","",IF('Prax Math 5733'!D942&lt;'ACT M to SAT M'!$A$2,'ACT M to SAT M'!$B$2,IF('Prax Math 5733'!D942&gt;'ACT M to SAT M'!A$28,'ACT M to SAT M'!B$28,VLOOKUP(D942,'ACT M to SAT M'!A:B,2,FALSE))))</f>
        <v/>
      </c>
      <c r="F942" s="11" t="str">
        <f t="shared" si="113"/>
        <v/>
      </c>
      <c r="G942" s="11" t="str">
        <f t="shared" si="117"/>
        <v/>
      </c>
      <c r="H942" s="11" t="str">
        <f t="shared" si="114"/>
        <v/>
      </c>
      <c r="I942" s="11" t="str">
        <f t="shared" si="118"/>
        <v/>
      </c>
      <c r="J942" s="11" t="str">
        <f t="shared" si="115"/>
        <v/>
      </c>
      <c r="K942" s="11" t="str">
        <f t="shared" si="119"/>
        <v/>
      </c>
      <c r="L942" s="11" t="str">
        <f>IF('Prax Math 5733'!B942="","",'SAT M to CBEST M'!$A$2+'SAT M to CBEST M'!$B$2*E942)</f>
        <v/>
      </c>
      <c r="M942" s="11" t="str">
        <f>IF('Prax Math 5733'!B942="","", IF(L942&lt;20, 20, IF(L942&gt;80, 80, L942)))</f>
        <v/>
      </c>
    </row>
    <row r="943" spans="1:13" x14ac:dyDescent="0.25">
      <c r="A943" s="11">
        <v>942</v>
      </c>
      <c r="B943" s="30"/>
      <c r="C943" s="25" t="str">
        <f t="shared" si="112"/>
        <v/>
      </c>
      <c r="D943" s="25" t="str">
        <f t="shared" si="116"/>
        <v/>
      </c>
      <c r="E943" s="11" t="str">
        <f>IF('Prax Math 5733'!B943="","",IF('Prax Math 5733'!D943&lt;'ACT M to SAT M'!$A$2,'ACT M to SAT M'!$B$2,IF('Prax Math 5733'!D943&gt;'ACT M to SAT M'!A$28,'ACT M to SAT M'!B$28,VLOOKUP(D943,'ACT M to SAT M'!A:B,2,FALSE))))</f>
        <v/>
      </c>
      <c r="F943" s="11" t="str">
        <f t="shared" si="113"/>
        <v/>
      </c>
      <c r="G943" s="11" t="str">
        <f t="shared" si="117"/>
        <v/>
      </c>
      <c r="H943" s="11" t="str">
        <f t="shared" si="114"/>
        <v/>
      </c>
      <c r="I943" s="11" t="str">
        <f t="shared" si="118"/>
        <v/>
      </c>
      <c r="J943" s="11" t="str">
        <f t="shared" si="115"/>
        <v/>
      </c>
      <c r="K943" s="11" t="str">
        <f t="shared" si="119"/>
        <v/>
      </c>
      <c r="L943" s="11" t="str">
        <f>IF('Prax Math 5733'!B943="","",'SAT M to CBEST M'!$A$2+'SAT M to CBEST M'!$B$2*E943)</f>
        <v/>
      </c>
      <c r="M943" s="11" t="str">
        <f>IF('Prax Math 5733'!B943="","", IF(L943&lt;20, 20, IF(L943&gt;80, 80, L943)))</f>
        <v/>
      </c>
    </row>
    <row r="944" spans="1:13" x14ac:dyDescent="0.25">
      <c r="A944" s="11">
        <v>943</v>
      </c>
      <c r="B944" s="30"/>
      <c r="C944" s="25" t="str">
        <f t="shared" si="112"/>
        <v/>
      </c>
      <c r="D944" s="25" t="str">
        <f t="shared" si="116"/>
        <v/>
      </c>
      <c r="E944" s="11" t="str">
        <f>IF('Prax Math 5733'!B944="","",IF('Prax Math 5733'!D944&lt;'ACT M to SAT M'!$A$2,'ACT M to SAT M'!$B$2,IF('Prax Math 5733'!D944&gt;'ACT M to SAT M'!A$28,'ACT M to SAT M'!B$28,VLOOKUP(D944,'ACT M to SAT M'!A:B,2,FALSE))))</f>
        <v/>
      </c>
      <c r="F944" s="11" t="str">
        <f t="shared" si="113"/>
        <v/>
      </c>
      <c r="G944" s="11" t="str">
        <f t="shared" si="117"/>
        <v/>
      </c>
      <c r="H944" s="11" t="str">
        <f t="shared" si="114"/>
        <v/>
      </c>
      <c r="I944" s="11" t="str">
        <f t="shared" si="118"/>
        <v/>
      </c>
      <c r="J944" s="11" t="str">
        <f t="shared" si="115"/>
        <v/>
      </c>
      <c r="K944" s="11" t="str">
        <f t="shared" si="119"/>
        <v/>
      </c>
      <c r="L944" s="11" t="str">
        <f>IF('Prax Math 5733'!B944="","",'SAT M to CBEST M'!$A$2+'SAT M to CBEST M'!$B$2*E944)</f>
        <v/>
      </c>
      <c r="M944" s="11" t="str">
        <f>IF('Prax Math 5733'!B944="","", IF(L944&lt;20, 20, IF(L944&gt;80, 80, L944)))</f>
        <v/>
      </c>
    </row>
    <row r="945" spans="1:13" x14ac:dyDescent="0.25">
      <c r="A945" s="11">
        <v>944</v>
      </c>
      <c r="B945" s="30"/>
      <c r="C945" s="25" t="str">
        <f t="shared" si="112"/>
        <v/>
      </c>
      <c r="D945" s="25" t="str">
        <f t="shared" si="116"/>
        <v/>
      </c>
      <c r="E945" s="11" t="str">
        <f>IF('Prax Math 5733'!B945="","",IF('Prax Math 5733'!D945&lt;'ACT M to SAT M'!$A$2,'ACT M to SAT M'!$B$2,IF('Prax Math 5733'!D945&gt;'ACT M to SAT M'!A$28,'ACT M to SAT M'!B$28,VLOOKUP(D945,'ACT M to SAT M'!A:B,2,FALSE))))</f>
        <v/>
      </c>
      <c r="F945" s="11" t="str">
        <f t="shared" si="113"/>
        <v/>
      </c>
      <c r="G945" s="11" t="str">
        <f t="shared" si="117"/>
        <v/>
      </c>
      <c r="H945" s="11" t="str">
        <f t="shared" si="114"/>
        <v/>
      </c>
      <c r="I945" s="11" t="str">
        <f t="shared" si="118"/>
        <v/>
      </c>
      <c r="J945" s="11" t="str">
        <f t="shared" si="115"/>
        <v/>
      </c>
      <c r="K945" s="11" t="str">
        <f t="shared" si="119"/>
        <v/>
      </c>
      <c r="L945" s="11" t="str">
        <f>IF('Prax Math 5733'!B945="","",'SAT M to CBEST M'!$A$2+'SAT M to CBEST M'!$B$2*E945)</f>
        <v/>
      </c>
      <c r="M945" s="11" t="str">
        <f>IF('Prax Math 5733'!B945="","", IF(L945&lt;20, 20, IF(L945&gt;80, 80, L945)))</f>
        <v/>
      </c>
    </row>
    <row r="946" spans="1:13" x14ac:dyDescent="0.25">
      <c r="A946" s="11">
        <v>945</v>
      </c>
      <c r="B946" s="30"/>
      <c r="C946" s="25" t="str">
        <f t="shared" si="112"/>
        <v/>
      </c>
      <c r="D946" s="25" t="str">
        <f t="shared" si="116"/>
        <v/>
      </c>
      <c r="E946" s="11" t="str">
        <f>IF('Prax Math 5733'!B946="","",IF('Prax Math 5733'!D946&lt;'ACT M to SAT M'!$A$2,'ACT M to SAT M'!$B$2,IF('Prax Math 5733'!D946&gt;'ACT M to SAT M'!A$28,'ACT M to SAT M'!B$28,VLOOKUP(D946,'ACT M to SAT M'!A:B,2,FALSE))))</f>
        <v/>
      </c>
      <c r="F946" s="11" t="str">
        <f t="shared" si="113"/>
        <v/>
      </c>
      <c r="G946" s="11" t="str">
        <f t="shared" si="117"/>
        <v/>
      </c>
      <c r="H946" s="11" t="str">
        <f t="shared" si="114"/>
        <v/>
      </c>
      <c r="I946" s="11" t="str">
        <f t="shared" si="118"/>
        <v/>
      </c>
      <c r="J946" s="11" t="str">
        <f t="shared" si="115"/>
        <v/>
      </c>
      <c r="K946" s="11" t="str">
        <f t="shared" si="119"/>
        <v/>
      </c>
      <c r="L946" s="11" t="str">
        <f>IF('Prax Math 5733'!B946="","",'SAT M to CBEST M'!$A$2+'SAT M to CBEST M'!$B$2*E946)</f>
        <v/>
      </c>
      <c r="M946" s="11" t="str">
        <f>IF('Prax Math 5733'!B946="","", IF(L946&lt;20, 20, IF(L946&gt;80, 80, L946)))</f>
        <v/>
      </c>
    </row>
    <row r="947" spans="1:13" x14ac:dyDescent="0.25">
      <c r="A947" s="11">
        <v>946</v>
      </c>
      <c r="B947" s="30"/>
      <c r="C947" s="25" t="str">
        <f t="shared" si="112"/>
        <v/>
      </c>
      <c r="D947" s="25" t="str">
        <f t="shared" si="116"/>
        <v/>
      </c>
      <c r="E947" s="11" t="str">
        <f>IF('Prax Math 5733'!B947="","",IF('Prax Math 5733'!D947&lt;'ACT M to SAT M'!$A$2,'ACT M to SAT M'!$B$2,IF('Prax Math 5733'!D947&gt;'ACT M to SAT M'!A$28,'ACT M to SAT M'!B$28,VLOOKUP(D947,'ACT M to SAT M'!A:B,2,FALSE))))</f>
        <v/>
      </c>
      <c r="F947" s="11" t="str">
        <f t="shared" si="113"/>
        <v/>
      </c>
      <c r="G947" s="11" t="str">
        <f t="shared" si="117"/>
        <v/>
      </c>
      <c r="H947" s="11" t="str">
        <f t="shared" si="114"/>
        <v/>
      </c>
      <c r="I947" s="11" t="str">
        <f t="shared" si="118"/>
        <v/>
      </c>
      <c r="J947" s="11" t="str">
        <f t="shared" si="115"/>
        <v/>
      </c>
      <c r="K947" s="11" t="str">
        <f t="shared" si="119"/>
        <v/>
      </c>
      <c r="L947" s="11" t="str">
        <f>IF('Prax Math 5733'!B947="","",'SAT M to CBEST M'!$A$2+'SAT M to CBEST M'!$B$2*E947)</f>
        <v/>
      </c>
      <c r="M947" s="11" t="str">
        <f>IF('Prax Math 5733'!B947="","", IF(L947&lt;20, 20, IF(L947&gt;80, 80, L947)))</f>
        <v/>
      </c>
    </row>
    <row r="948" spans="1:13" x14ac:dyDescent="0.25">
      <c r="A948" s="11">
        <v>947</v>
      </c>
      <c r="B948" s="30"/>
      <c r="C948" s="25" t="str">
        <f t="shared" si="112"/>
        <v/>
      </c>
      <c r="D948" s="25" t="str">
        <f t="shared" si="116"/>
        <v/>
      </c>
      <c r="E948" s="11" t="str">
        <f>IF('Prax Math 5733'!B948="","",IF('Prax Math 5733'!D948&lt;'ACT M to SAT M'!$A$2,'ACT M to SAT M'!$B$2,IF('Prax Math 5733'!D948&gt;'ACT M to SAT M'!A$28,'ACT M to SAT M'!B$28,VLOOKUP(D948,'ACT M to SAT M'!A:B,2,FALSE))))</f>
        <v/>
      </c>
      <c r="F948" s="11" t="str">
        <f t="shared" si="113"/>
        <v/>
      </c>
      <c r="G948" s="11" t="str">
        <f t="shared" si="117"/>
        <v/>
      </c>
      <c r="H948" s="11" t="str">
        <f t="shared" si="114"/>
        <v/>
      </c>
      <c r="I948" s="11" t="str">
        <f t="shared" si="118"/>
        <v/>
      </c>
      <c r="J948" s="11" t="str">
        <f t="shared" si="115"/>
        <v/>
      </c>
      <c r="K948" s="11" t="str">
        <f t="shared" si="119"/>
        <v/>
      </c>
      <c r="L948" s="11" t="str">
        <f>IF('Prax Math 5733'!B948="","",'SAT M to CBEST M'!$A$2+'SAT M to CBEST M'!$B$2*E948)</f>
        <v/>
      </c>
      <c r="M948" s="11" t="str">
        <f>IF('Prax Math 5733'!B948="","", IF(L948&lt;20, 20, IF(L948&gt;80, 80, L948)))</f>
        <v/>
      </c>
    </row>
    <row r="949" spans="1:13" x14ac:dyDescent="0.25">
      <c r="A949" s="11">
        <v>948</v>
      </c>
      <c r="B949" s="30"/>
      <c r="C949" s="25" t="str">
        <f t="shared" si="112"/>
        <v/>
      </c>
      <c r="D949" s="25" t="str">
        <f t="shared" si="116"/>
        <v/>
      </c>
      <c r="E949" s="11" t="str">
        <f>IF('Prax Math 5733'!B949="","",IF('Prax Math 5733'!D949&lt;'ACT M to SAT M'!$A$2,'ACT M to SAT M'!$B$2,IF('Prax Math 5733'!D949&gt;'ACT M to SAT M'!A$28,'ACT M to SAT M'!B$28,VLOOKUP(D949,'ACT M to SAT M'!A:B,2,FALSE))))</f>
        <v/>
      </c>
      <c r="F949" s="11" t="str">
        <f t="shared" si="113"/>
        <v/>
      </c>
      <c r="G949" s="11" t="str">
        <f t="shared" si="117"/>
        <v/>
      </c>
      <c r="H949" s="11" t="str">
        <f t="shared" si="114"/>
        <v/>
      </c>
      <c r="I949" s="11" t="str">
        <f t="shared" si="118"/>
        <v/>
      </c>
      <c r="J949" s="11" t="str">
        <f t="shared" si="115"/>
        <v/>
      </c>
      <c r="K949" s="11" t="str">
        <f t="shared" si="119"/>
        <v/>
      </c>
      <c r="L949" s="11" t="str">
        <f>IF('Prax Math 5733'!B949="","",'SAT M to CBEST M'!$A$2+'SAT M to CBEST M'!$B$2*E949)</f>
        <v/>
      </c>
      <c r="M949" s="11" t="str">
        <f>IF('Prax Math 5733'!B949="","", IF(L949&lt;20, 20, IF(L949&gt;80, 80, L949)))</f>
        <v/>
      </c>
    </row>
    <row r="950" spans="1:13" x14ac:dyDescent="0.25">
      <c r="A950" s="11">
        <v>949</v>
      </c>
      <c r="B950" s="30"/>
      <c r="C950" s="25" t="str">
        <f t="shared" si="112"/>
        <v/>
      </c>
      <c r="D950" s="25" t="str">
        <f t="shared" si="116"/>
        <v/>
      </c>
      <c r="E950" s="11" t="str">
        <f>IF('Prax Math 5733'!B950="","",IF('Prax Math 5733'!D950&lt;'ACT M to SAT M'!$A$2,'ACT M to SAT M'!$B$2,IF('Prax Math 5733'!D950&gt;'ACT M to SAT M'!A$28,'ACT M to SAT M'!B$28,VLOOKUP(D950,'ACT M to SAT M'!A:B,2,FALSE))))</f>
        <v/>
      </c>
      <c r="F950" s="11" t="str">
        <f t="shared" si="113"/>
        <v/>
      </c>
      <c r="G950" s="11" t="str">
        <f t="shared" si="117"/>
        <v/>
      </c>
      <c r="H950" s="11" t="str">
        <f t="shared" si="114"/>
        <v/>
      </c>
      <c r="I950" s="11" t="str">
        <f t="shared" si="118"/>
        <v/>
      </c>
      <c r="J950" s="11" t="str">
        <f t="shared" si="115"/>
        <v/>
      </c>
      <c r="K950" s="11" t="str">
        <f t="shared" si="119"/>
        <v/>
      </c>
      <c r="L950" s="11" t="str">
        <f>IF('Prax Math 5733'!B950="","",'SAT M to CBEST M'!$A$2+'SAT M to CBEST M'!$B$2*E950)</f>
        <v/>
      </c>
      <c r="M950" s="11" t="str">
        <f>IF('Prax Math 5733'!B950="","", IF(L950&lt;20, 20, IF(L950&gt;80, 80, L950)))</f>
        <v/>
      </c>
    </row>
    <row r="951" spans="1:13" x14ac:dyDescent="0.25">
      <c r="A951" s="11">
        <v>950</v>
      </c>
      <c r="B951" s="30"/>
      <c r="C951" s="25" t="str">
        <f t="shared" si="112"/>
        <v/>
      </c>
      <c r="D951" s="25" t="str">
        <f t="shared" si="116"/>
        <v/>
      </c>
      <c r="E951" s="11" t="str">
        <f>IF('Prax Math 5733'!B951="","",IF('Prax Math 5733'!D951&lt;'ACT M to SAT M'!$A$2,'ACT M to SAT M'!$B$2,IF('Prax Math 5733'!D951&gt;'ACT M to SAT M'!A$28,'ACT M to SAT M'!B$28,VLOOKUP(D951,'ACT M to SAT M'!A:B,2,FALSE))))</f>
        <v/>
      </c>
      <c r="F951" s="11" t="str">
        <f t="shared" si="113"/>
        <v/>
      </c>
      <c r="G951" s="11" t="str">
        <f t="shared" si="117"/>
        <v/>
      </c>
      <c r="H951" s="11" t="str">
        <f t="shared" si="114"/>
        <v/>
      </c>
      <c r="I951" s="11" t="str">
        <f t="shared" si="118"/>
        <v/>
      </c>
      <c r="J951" s="11" t="str">
        <f t="shared" si="115"/>
        <v/>
      </c>
      <c r="K951" s="11" t="str">
        <f t="shared" si="119"/>
        <v/>
      </c>
      <c r="L951" s="11" t="str">
        <f>IF('Prax Math 5733'!B951="","",'SAT M to CBEST M'!$A$2+'SAT M to CBEST M'!$B$2*E951)</f>
        <v/>
      </c>
      <c r="M951" s="11" t="str">
        <f>IF('Prax Math 5733'!B951="","", IF(L951&lt;20, 20, IF(L951&gt;80, 80, L951)))</f>
        <v/>
      </c>
    </row>
    <row r="952" spans="1:13" x14ac:dyDescent="0.25">
      <c r="A952" s="11">
        <v>951</v>
      </c>
      <c r="B952" s="30"/>
      <c r="C952" s="25" t="str">
        <f t="shared" si="112"/>
        <v/>
      </c>
      <c r="D952" s="25" t="str">
        <f t="shared" si="116"/>
        <v/>
      </c>
      <c r="E952" s="11" t="str">
        <f>IF('Prax Math 5733'!B952="","",IF('Prax Math 5733'!D952&lt;'ACT M to SAT M'!$A$2,'ACT M to SAT M'!$B$2,IF('Prax Math 5733'!D952&gt;'ACT M to SAT M'!A$28,'ACT M to SAT M'!B$28,VLOOKUP(D952,'ACT M to SAT M'!A:B,2,FALSE))))</f>
        <v/>
      </c>
      <c r="F952" s="11" t="str">
        <f t="shared" si="113"/>
        <v/>
      </c>
      <c r="G952" s="11" t="str">
        <f t="shared" si="117"/>
        <v/>
      </c>
      <c r="H952" s="11" t="str">
        <f t="shared" si="114"/>
        <v/>
      </c>
      <c r="I952" s="11" t="str">
        <f t="shared" si="118"/>
        <v/>
      </c>
      <c r="J952" s="11" t="str">
        <f t="shared" si="115"/>
        <v/>
      </c>
      <c r="K952" s="11" t="str">
        <f t="shared" si="119"/>
        <v/>
      </c>
      <c r="L952" s="11" t="str">
        <f>IF('Prax Math 5733'!B952="","",'SAT M to CBEST M'!$A$2+'SAT M to CBEST M'!$B$2*E952)</f>
        <v/>
      </c>
      <c r="M952" s="11" t="str">
        <f>IF('Prax Math 5733'!B952="","", IF(L952&lt;20, 20, IF(L952&gt;80, 80, L952)))</f>
        <v/>
      </c>
    </row>
    <row r="953" spans="1:13" x14ac:dyDescent="0.25">
      <c r="A953" s="11">
        <v>952</v>
      </c>
      <c r="B953" s="30"/>
      <c r="C953" s="25" t="str">
        <f t="shared" si="112"/>
        <v/>
      </c>
      <c r="D953" s="25" t="str">
        <f t="shared" si="116"/>
        <v/>
      </c>
      <c r="E953" s="11" t="str">
        <f>IF('Prax Math 5733'!B953="","",IF('Prax Math 5733'!D953&lt;'ACT M to SAT M'!$A$2,'ACT M to SAT M'!$B$2,IF('Prax Math 5733'!D953&gt;'ACT M to SAT M'!A$28,'ACT M to SAT M'!B$28,VLOOKUP(D953,'ACT M to SAT M'!A:B,2,FALSE))))</f>
        <v/>
      </c>
      <c r="F953" s="11" t="str">
        <f t="shared" si="113"/>
        <v/>
      </c>
      <c r="G953" s="11" t="str">
        <f t="shared" si="117"/>
        <v/>
      </c>
      <c r="H953" s="11" t="str">
        <f t="shared" si="114"/>
        <v/>
      </c>
      <c r="I953" s="11" t="str">
        <f t="shared" si="118"/>
        <v/>
      </c>
      <c r="J953" s="11" t="str">
        <f t="shared" si="115"/>
        <v/>
      </c>
      <c r="K953" s="11" t="str">
        <f t="shared" si="119"/>
        <v/>
      </c>
      <c r="L953" s="11" t="str">
        <f>IF('Prax Math 5733'!B953="","",'SAT M to CBEST M'!$A$2+'SAT M to CBEST M'!$B$2*E953)</f>
        <v/>
      </c>
      <c r="M953" s="11" t="str">
        <f>IF('Prax Math 5733'!B953="","", IF(L953&lt;20, 20, IF(L953&gt;80, 80, L953)))</f>
        <v/>
      </c>
    </row>
    <row r="954" spans="1:13" x14ac:dyDescent="0.25">
      <c r="A954" s="11">
        <v>953</v>
      </c>
      <c r="B954" s="30"/>
      <c r="C954" s="25" t="str">
        <f t="shared" si="112"/>
        <v/>
      </c>
      <c r="D954" s="25" t="str">
        <f t="shared" si="116"/>
        <v/>
      </c>
      <c r="E954" s="11" t="str">
        <f>IF('Prax Math 5733'!B954="","",IF('Prax Math 5733'!D954&lt;'ACT M to SAT M'!$A$2,'ACT M to SAT M'!$B$2,IF('Prax Math 5733'!D954&gt;'ACT M to SAT M'!A$28,'ACT M to SAT M'!B$28,VLOOKUP(D954,'ACT M to SAT M'!A:B,2,FALSE))))</f>
        <v/>
      </c>
      <c r="F954" s="11" t="str">
        <f t="shared" si="113"/>
        <v/>
      </c>
      <c r="G954" s="11" t="str">
        <f t="shared" si="117"/>
        <v/>
      </c>
      <c r="H954" s="11" t="str">
        <f t="shared" si="114"/>
        <v/>
      </c>
      <c r="I954" s="11" t="str">
        <f t="shared" si="118"/>
        <v/>
      </c>
      <c r="J954" s="11" t="str">
        <f t="shared" si="115"/>
        <v/>
      </c>
      <c r="K954" s="11" t="str">
        <f t="shared" si="119"/>
        <v/>
      </c>
      <c r="L954" s="11" t="str">
        <f>IF('Prax Math 5733'!B954="","",'SAT M to CBEST M'!$A$2+'SAT M to CBEST M'!$B$2*E954)</f>
        <v/>
      </c>
      <c r="M954" s="11" t="str">
        <f>IF('Prax Math 5733'!B954="","", IF(L954&lt;20, 20, IF(L954&gt;80, 80, L954)))</f>
        <v/>
      </c>
    </row>
    <row r="955" spans="1:13" x14ac:dyDescent="0.25">
      <c r="A955" s="11">
        <v>954</v>
      </c>
      <c r="B955" s="30"/>
      <c r="C955" s="25" t="str">
        <f t="shared" si="112"/>
        <v/>
      </c>
      <c r="D955" s="25" t="str">
        <f t="shared" si="116"/>
        <v/>
      </c>
      <c r="E955" s="11" t="str">
        <f>IF('Prax Math 5733'!B955="","",IF('Prax Math 5733'!D955&lt;'ACT M to SAT M'!$A$2,'ACT M to SAT M'!$B$2,IF('Prax Math 5733'!D955&gt;'ACT M to SAT M'!A$28,'ACT M to SAT M'!B$28,VLOOKUP(D955,'ACT M to SAT M'!A:B,2,FALSE))))</f>
        <v/>
      </c>
      <c r="F955" s="11" t="str">
        <f t="shared" si="113"/>
        <v/>
      </c>
      <c r="G955" s="11" t="str">
        <f t="shared" si="117"/>
        <v/>
      </c>
      <c r="H955" s="11" t="str">
        <f t="shared" si="114"/>
        <v/>
      </c>
      <c r="I955" s="11" t="str">
        <f t="shared" si="118"/>
        <v/>
      </c>
      <c r="J955" s="11" t="str">
        <f t="shared" si="115"/>
        <v/>
      </c>
      <c r="K955" s="11" t="str">
        <f t="shared" si="119"/>
        <v/>
      </c>
      <c r="L955" s="11" t="str">
        <f>IF('Prax Math 5733'!B955="","",'SAT M to CBEST M'!$A$2+'SAT M to CBEST M'!$B$2*E955)</f>
        <v/>
      </c>
      <c r="M955" s="11" t="str">
        <f>IF('Prax Math 5733'!B955="","", IF(L955&lt;20, 20, IF(L955&gt;80, 80, L955)))</f>
        <v/>
      </c>
    </row>
    <row r="956" spans="1:13" x14ac:dyDescent="0.25">
      <c r="A956" s="11">
        <v>955</v>
      </c>
      <c r="B956" s="30"/>
      <c r="C956" s="25" t="str">
        <f t="shared" si="112"/>
        <v/>
      </c>
      <c r="D956" s="25" t="str">
        <f t="shared" si="116"/>
        <v/>
      </c>
      <c r="E956" s="11" t="str">
        <f>IF('Prax Math 5733'!B956="","",IF('Prax Math 5733'!D956&lt;'ACT M to SAT M'!$A$2,'ACT M to SAT M'!$B$2,IF('Prax Math 5733'!D956&gt;'ACT M to SAT M'!A$28,'ACT M to SAT M'!B$28,VLOOKUP(D956,'ACT M to SAT M'!A:B,2,FALSE))))</f>
        <v/>
      </c>
      <c r="F956" s="11" t="str">
        <f t="shared" si="113"/>
        <v/>
      </c>
      <c r="G956" s="11" t="str">
        <f t="shared" si="117"/>
        <v/>
      </c>
      <c r="H956" s="11" t="str">
        <f t="shared" si="114"/>
        <v/>
      </c>
      <c r="I956" s="11" t="str">
        <f t="shared" si="118"/>
        <v/>
      </c>
      <c r="J956" s="11" t="str">
        <f t="shared" si="115"/>
        <v/>
      </c>
      <c r="K956" s="11" t="str">
        <f t="shared" si="119"/>
        <v/>
      </c>
      <c r="L956" s="11" t="str">
        <f>IF('Prax Math 5733'!B956="","",'SAT M to CBEST M'!$A$2+'SAT M to CBEST M'!$B$2*E956)</f>
        <v/>
      </c>
      <c r="M956" s="11" t="str">
        <f>IF('Prax Math 5733'!B956="","", IF(L956&lt;20, 20, IF(L956&gt;80, 80, L956)))</f>
        <v/>
      </c>
    </row>
    <row r="957" spans="1:13" x14ac:dyDescent="0.25">
      <c r="A957" s="11">
        <v>956</v>
      </c>
      <c r="B957" s="30"/>
      <c r="C957" s="25" t="str">
        <f t="shared" si="112"/>
        <v/>
      </c>
      <c r="D957" s="25" t="str">
        <f t="shared" si="116"/>
        <v/>
      </c>
      <c r="E957" s="11" t="str">
        <f>IF('Prax Math 5733'!B957="","",IF('Prax Math 5733'!D957&lt;'ACT M to SAT M'!$A$2,'ACT M to SAT M'!$B$2,IF('Prax Math 5733'!D957&gt;'ACT M to SAT M'!A$28,'ACT M to SAT M'!B$28,VLOOKUP(D957,'ACT M to SAT M'!A:B,2,FALSE))))</f>
        <v/>
      </c>
      <c r="F957" s="11" t="str">
        <f t="shared" si="113"/>
        <v/>
      </c>
      <c r="G957" s="11" t="str">
        <f t="shared" si="117"/>
        <v/>
      </c>
      <c r="H957" s="11" t="str">
        <f t="shared" si="114"/>
        <v/>
      </c>
      <c r="I957" s="11" t="str">
        <f t="shared" si="118"/>
        <v/>
      </c>
      <c r="J957" s="11" t="str">
        <f t="shared" si="115"/>
        <v/>
      </c>
      <c r="K957" s="11" t="str">
        <f t="shared" si="119"/>
        <v/>
      </c>
      <c r="L957" s="11" t="str">
        <f>IF('Prax Math 5733'!B957="","",'SAT M to CBEST M'!$A$2+'SAT M to CBEST M'!$B$2*E957)</f>
        <v/>
      </c>
      <c r="M957" s="11" t="str">
        <f>IF('Prax Math 5733'!B957="","", IF(L957&lt;20, 20, IF(L957&gt;80, 80, L957)))</f>
        <v/>
      </c>
    </row>
    <row r="958" spans="1:13" x14ac:dyDescent="0.25">
      <c r="A958" s="11">
        <v>957</v>
      </c>
      <c r="B958" s="30"/>
      <c r="C958" s="25" t="str">
        <f t="shared" si="112"/>
        <v/>
      </c>
      <c r="D958" s="25" t="str">
        <f t="shared" si="116"/>
        <v/>
      </c>
      <c r="E958" s="11" t="str">
        <f>IF('Prax Math 5733'!B958="","",IF('Prax Math 5733'!D958&lt;'ACT M to SAT M'!$A$2,'ACT M to SAT M'!$B$2,IF('Prax Math 5733'!D958&gt;'ACT M to SAT M'!A$28,'ACT M to SAT M'!B$28,VLOOKUP(D958,'ACT M to SAT M'!A:B,2,FALSE))))</f>
        <v/>
      </c>
      <c r="F958" s="11" t="str">
        <f t="shared" si="113"/>
        <v/>
      </c>
      <c r="G958" s="11" t="str">
        <f t="shared" si="117"/>
        <v/>
      </c>
      <c r="H958" s="11" t="str">
        <f t="shared" si="114"/>
        <v/>
      </c>
      <c r="I958" s="11" t="str">
        <f t="shared" si="118"/>
        <v/>
      </c>
      <c r="J958" s="11" t="str">
        <f t="shared" si="115"/>
        <v/>
      </c>
      <c r="K958" s="11" t="str">
        <f t="shared" si="119"/>
        <v/>
      </c>
      <c r="L958" s="11" t="str">
        <f>IF('Prax Math 5733'!B958="","",'SAT M to CBEST M'!$A$2+'SAT M to CBEST M'!$B$2*E958)</f>
        <v/>
      </c>
      <c r="M958" s="11" t="str">
        <f>IF('Prax Math 5733'!B958="","", IF(L958&lt;20, 20, IF(L958&gt;80, 80, L958)))</f>
        <v/>
      </c>
    </row>
    <row r="959" spans="1:13" x14ac:dyDescent="0.25">
      <c r="A959" s="11">
        <v>958</v>
      </c>
      <c r="B959" s="30"/>
      <c r="C959" s="25" t="str">
        <f t="shared" si="112"/>
        <v/>
      </c>
      <c r="D959" s="25" t="str">
        <f t="shared" si="116"/>
        <v/>
      </c>
      <c r="E959" s="11" t="str">
        <f>IF('Prax Math 5733'!B959="","",IF('Prax Math 5733'!D959&lt;'ACT M to SAT M'!$A$2,'ACT M to SAT M'!$B$2,IF('Prax Math 5733'!D959&gt;'ACT M to SAT M'!A$28,'ACT M to SAT M'!B$28,VLOOKUP(D959,'ACT M to SAT M'!A:B,2,FALSE))))</f>
        <v/>
      </c>
      <c r="F959" s="11" t="str">
        <f t="shared" si="113"/>
        <v/>
      </c>
      <c r="G959" s="11" t="str">
        <f t="shared" si="117"/>
        <v/>
      </c>
      <c r="H959" s="11" t="str">
        <f t="shared" si="114"/>
        <v/>
      </c>
      <c r="I959" s="11" t="str">
        <f t="shared" si="118"/>
        <v/>
      </c>
      <c r="J959" s="11" t="str">
        <f t="shared" si="115"/>
        <v/>
      </c>
      <c r="K959" s="11" t="str">
        <f t="shared" si="119"/>
        <v/>
      </c>
      <c r="L959" s="11" t="str">
        <f>IF('Prax Math 5733'!B959="","",'SAT M to CBEST M'!$A$2+'SAT M to CBEST M'!$B$2*E959)</f>
        <v/>
      </c>
      <c r="M959" s="11" t="str">
        <f>IF('Prax Math 5733'!B959="","", IF(L959&lt;20, 20, IF(L959&gt;80, 80, L959)))</f>
        <v/>
      </c>
    </row>
    <row r="960" spans="1:13" x14ac:dyDescent="0.25">
      <c r="A960" s="11">
        <v>959</v>
      </c>
      <c r="B960" s="30"/>
      <c r="C960" s="25" t="str">
        <f t="shared" si="112"/>
        <v/>
      </c>
      <c r="D960" s="25" t="str">
        <f t="shared" si="116"/>
        <v/>
      </c>
      <c r="E960" s="11" t="str">
        <f>IF('Prax Math 5733'!B960="","",IF('Prax Math 5733'!D960&lt;'ACT M to SAT M'!$A$2,'ACT M to SAT M'!$B$2,IF('Prax Math 5733'!D960&gt;'ACT M to SAT M'!A$28,'ACT M to SAT M'!B$28,VLOOKUP(D960,'ACT M to SAT M'!A:B,2,FALSE))))</f>
        <v/>
      </c>
      <c r="F960" s="11" t="str">
        <f t="shared" si="113"/>
        <v/>
      </c>
      <c r="G960" s="11" t="str">
        <f t="shared" si="117"/>
        <v/>
      </c>
      <c r="H960" s="11" t="str">
        <f t="shared" si="114"/>
        <v/>
      </c>
      <c r="I960" s="11" t="str">
        <f t="shared" si="118"/>
        <v/>
      </c>
      <c r="J960" s="11" t="str">
        <f t="shared" si="115"/>
        <v/>
      </c>
      <c r="K960" s="11" t="str">
        <f t="shared" si="119"/>
        <v/>
      </c>
      <c r="L960" s="11" t="str">
        <f>IF('Prax Math 5733'!B960="","",'SAT M to CBEST M'!$A$2+'SAT M to CBEST M'!$B$2*E960)</f>
        <v/>
      </c>
      <c r="M960" s="11" t="str">
        <f>IF('Prax Math 5733'!B960="","", IF(L960&lt;20, 20, IF(L960&gt;80, 80, L960)))</f>
        <v/>
      </c>
    </row>
    <row r="961" spans="1:13" x14ac:dyDescent="0.25">
      <c r="A961" s="11">
        <v>960</v>
      </c>
      <c r="B961" s="30"/>
      <c r="C961" s="25" t="str">
        <f t="shared" si="112"/>
        <v/>
      </c>
      <c r="D961" s="25" t="str">
        <f t="shared" si="116"/>
        <v/>
      </c>
      <c r="E961" s="11" t="str">
        <f>IF('Prax Math 5733'!B961="","",IF('Prax Math 5733'!D961&lt;'ACT M to SAT M'!$A$2,'ACT M to SAT M'!$B$2,IF('Prax Math 5733'!D961&gt;'ACT M to SAT M'!A$28,'ACT M to SAT M'!B$28,VLOOKUP(D961,'ACT M to SAT M'!A:B,2,FALSE))))</f>
        <v/>
      </c>
      <c r="F961" s="11" t="str">
        <f t="shared" si="113"/>
        <v/>
      </c>
      <c r="G961" s="11" t="str">
        <f t="shared" si="117"/>
        <v/>
      </c>
      <c r="H961" s="11" t="str">
        <f t="shared" si="114"/>
        <v/>
      </c>
      <c r="I961" s="11" t="str">
        <f t="shared" si="118"/>
        <v/>
      </c>
      <c r="J961" s="11" t="str">
        <f t="shared" si="115"/>
        <v/>
      </c>
      <c r="K961" s="11" t="str">
        <f t="shared" si="119"/>
        <v/>
      </c>
      <c r="L961" s="11" t="str">
        <f>IF('Prax Math 5733'!B961="","",'SAT M to CBEST M'!$A$2+'SAT M to CBEST M'!$B$2*E961)</f>
        <v/>
      </c>
      <c r="M961" s="11" t="str">
        <f>IF('Prax Math 5733'!B961="","", IF(L961&lt;20, 20, IF(L961&gt;80, 80, L961)))</f>
        <v/>
      </c>
    </row>
    <row r="962" spans="1:13" x14ac:dyDescent="0.25">
      <c r="A962" s="11">
        <v>961</v>
      </c>
      <c r="B962" s="30"/>
      <c r="C962" s="25" t="str">
        <f t="shared" ref="C962:C1025" si="120">IF(B962="","", interceptPCM5733toACTM + slopePCM5733toACTM*B962)</f>
        <v/>
      </c>
      <c r="D962" s="25" t="str">
        <f t="shared" si="116"/>
        <v/>
      </c>
      <c r="E962" s="11" t="str">
        <f>IF('Prax Math 5733'!B962="","",IF('Prax Math 5733'!D962&lt;'ACT M to SAT M'!$A$2,'ACT M to SAT M'!$B$2,IF('Prax Math 5733'!D962&gt;'ACT M to SAT M'!A$28,'ACT M to SAT M'!B$28,VLOOKUP(D962,'ACT M to SAT M'!A:B,2,FALSE))))</f>
        <v/>
      </c>
      <c r="F962" s="11" t="str">
        <f t="shared" ref="F962:F1001" si="121">IF(B962="","",IF(D962&gt;=17, upperinterceptACTMtoPAAM201+D962*upperslopeACTMtoPAAM201, lowerinterceptACTMtoPAAM201+D962*lowerslopeACTMtoPAAM201))</f>
        <v/>
      </c>
      <c r="G962" s="11" t="str">
        <f t="shared" si="117"/>
        <v/>
      </c>
      <c r="H962" s="11" t="str">
        <f t="shared" ref="H962:H1001" si="122">IF(B962="","",interceptACTMtoPCM5732+slopeACTMtoPCM5732*D962)</f>
        <v/>
      </c>
      <c r="I962" s="11" t="str">
        <f t="shared" si="118"/>
        <v/>
      </c>
      <c r="J962" s="11" t="str">
        <f t="shared" ref="J962:J1001" si="123">IF(B962="","",IF(D962&gt;=16, upperinterceptACTMtoPAAM211+D962*upperslopeACTMtoPAAM211, lowerinterceptACTMtoPAAM211+D962*lowerslopeACTMtoPAAM211))</f>
        <v/>
      </c>
      <c r="K962" s="11" t="str">
        <f t="shared" si="119"/>
        <v/>
      </c>
      <c r="L962" s="11" t="str">
        <f>IF('Prax Math 5733'!B962="","",'SAT M to CBEST M'!$A$2+'SAT M to CBEST M'!$B$2*E962)</f>
        <v/>
      </c>
      <c r="M962" s="11" t="str">
        <f>IF('Prax Math 5733'!B962="","", IF(L962&lt;20, 20, IF(L962&gt;80, 80, L962)))</f>
        <v/>
      </c>
    </row>
    <row r="963" spans="1:13" x14ac:dyDescent="0.25">
      <c r="A963" s="11">
        <v>962</v>
      </c>
      <c r="B963" s="30"/>
      <c r="C963" s="25" t="str">
        <f t="shared" si="120"/>
        <v/>
      </c>
      <c r="D963" s="25" t="str">
        <f t="shared" ref="D963:D1001" si="124">IF(B963="","",IF(C963&lt;1,1,IF(C963&gt;36,36,ROUND(C963,0))))</f>
        <v/>
      </c>
      <c r="E963" s="11" t="str">
        <f>IF('Prax Math 5733'!B963="","",IF('Prax Math 5733'!D963&lt;'ACT M to SAT M'!$A$2,'ACT M to SAT M'!$B$2,IF('Prax Math 5733'!D963&gt;'ACT M to SAT M'!A$28,'ACT M to SAT M'!B$28,VLOOKUP(D963,'ACT M to SAT M'!A:B,2,FALSE))))</f>
        <v/>
      </c>
      <c r="F963" s="11" t="str">
        <f t="shared" si="121"/>
        <v/>
      </c>
      <c r="G963" s="11" t="str">
        <f t="shared" ref="G963:G1001" si="125">IF(B963="","", IF(F963&lt;100, 100, IF(F963&gt;300, 300, F963)))</f>
        <v/>
      </c>
      <c r="H963" s="11" t="str">
        <f t="shared" si="122"/>
        <v/>
      </c>
      <c r="I963" s="11" t="str">
        <f t="shared" ref="I963:I1001" si="126">IF(B963="","", IF(H963&lt;100, 100, IF(H963&gt;200, 200, H963)))</f>
        <v/>
      </c>
      <c r="J963" s="11" t="str">
        <f t="shared" si="123"/>
        <v/>
      </c>
      <c r="K963" s="11" t="str">
        <f t="shared" ref="K963:K1001" si="127">IF(B963="","", IF(J963&lt;100, 100, IF(J963&gt;300, 300, J963)))</f>
        <v/>
      </c>
      <c r="L963" s="11" t="str">
        <f>IF('Prax Math 5733'!B963="","",'SAT M to CBEST M'!$A$2+'SAT M to CBEST M'!$B$2*E963)</f>
        <v/>
      </c>
      <c r="M963" s="11" t="str">
        <f>IF('Prax Math 5733'!B963="","", IF(L963&lt;20, 20, IF(L963&gt;80, 80, L963)))</f>
        <v/>
      </c>
    </row>
    <row r="964" spans="1:13" x14ac:dyDescent="0.25">
      <c r="A964" s="11">
        <v>963</v>
      </c>
      <c r="B964" s="30"/>
      <c r="C964" s="25" t="str">
        <f t="shared" si="120"/>
        <v/>
      </c>
      <c r="D964" s="25" t="str">
        <f t="shared" si="124"/>
        <v/>
      </c>
      <c r="E964" s="11" t="str">
        <f>IF('Prax Math 5733'!B964="","",IF('Prax Math 5733'!D964&lt;'ACT M to SAT M'!$A$2,'ACT M to SAT M'!$B$2,IF('Prax Math 5733'!D964&gt;'ACT M to SAT M'!A$28,'ACT M to SAT M'!B$28,VLOOKUP(D964,'ACT M to SAT M'!A:B,2,FALSE))))</f>
        <v/>
      </c>
      <c r="F964" s="11" t="str">
        <f t="shared" si="121"/>
        <v/>
      </c>
      <c r="G964" s="11" t="str">
        <f t="shared" si="125"/>
        <v/>
      </c>
      <c r="H964" s="11" t="str">
        <f t="shared" si="122"/>
        <v/>
      </c>
      <c r="I964" s="11" t="str">
        <f t="shared" si="126"/>
        <v/>
      </c>
      <c r="J964" s="11" t="str">
        <f t="shared" si="123"/>
        <v/>
      </c>
      <c r="K964" s="11" t="str">
        <f t="shared" si="127"/>
        <v/>
      </c>
      <c r="L964" s="11" t="str">
        <f>IF('Prax Math 5733'!B964="","",'SAT M to CBEST M'!$A$2+'SAT M to CBEST M'!$B$2*E964)</f>
        <v/>
      </c>
      <c r="M964" s="11" t="str">
        <f>IF('Prax Math 5733'!B964="","", IF(L964&lt;20, 20, IF(L964&gt;80, 80, L964)))</f>
        <v/>
      </c>
    </row>
    <row r="965" spans="1:13" x14ac:dyDescent="0.25">
      <c r="A965" s="11">
        <v>964</v>
      </c>
      <c r="B965" s="30"/>
      <c r="C965" s="25" t="str">
        <f t="shared" si="120"/>
        <v/>
      </c>
      <c r="D965" s="25" t="str">
        <f t="shared" si="124"/>
        <v/>
      </c>
      <c r="E965" s="11" t="str">
        <f>IF('Prax Math 5733'!B965="","",IF('Prax Math 5733'!D965&lt;'ACT M to SAT M'!$A$2,'ACT M to SAT M'!$B$2,IF('Prax Math 5733'!D965&gt;'ACT M to SAT M'!A$28,'ACT M to SAT M'!B$28,VLOOKUP(D965,'ACT M to SAT M'!A:B,2,FALSE))))</f>
        <v/>
      </c>
      <c r="F965" s="11" t="str">
        <f t="shared" si="121"/>
        <v/>
      </c>
      <c r="G965" s="11" t="str">
        <f t="shared" si="125"/>
        <v/>
      </c>
      <c r="H965" s="11" t="str">
        <f t="shared" si="122"/>
        <v/>
      </c>
      <c r="I965" s="11" t="str">
        <f t="shared" si="126"/>
        <v/>
      </c>
      <c r="J965" s="11" t="str">
        <f t="shared" si="123"/>
        <v/>
      </c>
      <c r="K965" s="11" t="str">
        <f t="shared" si="127"/>
        <v/>
      </c>
      <c r="L965" s="11" t="str">
        <f>IF('Prax Math 5733'!B965="","",'SAT M to CBEST M'!$A$2+'SAT M to CBEST M'!$B$2*E965)</f>
        <v/>
      </c>
      <c r="M965" s="11" t="str">
        <f>IF('Prax Math 5733'!B965="","", IF(L965&lt;20, 20, IF(L965&gt;80, 80, L965)))</f>
        <v/>
      </c>
    </row>
    <row r="966" spans="1:13" x14ac:dyDescent="0.25">
      <c r="A966" s="11">
        <v>965</v>
      </c>
      <c r="B966" s="30"/>
      <c r="C966" s="25" t="str">
        <f t="shared" si="120"/>
        <v/>
      </c>
      <c r="D966" s="25" t="str">
        <f t="shared" si="124"/>
        <v/>
      </c>
      <c r="E966" s="11" t="str">
        <f>IF('Prax Math 5733'!B966="","",IF('Prax Math 5733'!D966&lt;'ACT M to SAT M'!$A$2,'ACT M to SAT M'!$B$2,IF('Prax Math 5733'!D966&gt;'ACT M to SAT M'!A$28,'ACT M to SAT M'!B$28,VLOOKUP(D966,'ACT M to SAT M'!A:B,2,FALSE))))</f>
        <v/>
      </c>
      <c r="F966" s="11" t="str">
        <f t="shared" si="121"/>
        <v/>
      </c>
      <c r="G966" s="11" t="str">
        <f t="shared" si="125"/>
        <v/>
      </c>
      <c r="H966" s="11" t="str">
        <f t="shared" si="122"/>
        <v/>
      </c>
      <c r="I966" s="11" t="str">
        <f t="shared" si="126"/>
        <v/>
      </c>
      <c r="J966" s="11" t="str">
        <f t="shared" si="123"/>
        <v/>
      </c>
      <c r="K966" s="11" t="str">
        <f t="shared" si="127"/>
        <v/>
      </c>
      <c r="L966" s="11" t="str">
        <f>IF('Prax Math 5733'!B966="","",'SAT M to CBEST M'!$A$2+'SAT M to CBEST M'!$B$2*E966)</f>
        <v/>
      </c>
      <c r="M966" s="11" t="str">
        <f>IF('Prax Math 5733'!B966="","", IF(L966&lt;20, 20, IF(L966&gt;80, 80, L966)))</f>
        <v/>
      </c>
    </row>
    <row r="967" spans="1:13" x14ac:dyDescent="0.25">
      <c r="A967" s="11">
        <v>966</v>
      </c>
      <c r="B967" s="30"/>
      <c r="C967" s="25" t="str">
        <f t="shared" si="120"/>
        <v/>
      </c>
      <c r="D967" s="25" t="str">
        <f t="shared" si="124"/>
        <v/>
      </c>
      <c r="E967" s="11" t="str">
        <f>IF('Prax Math 5733'!B967="","",IF('Prax Math 5733'!D967&lt;'ACT M to SAT M'!$A$2,'ACT M to SAT M'!$B$2,IF('Prax Math 5733'!D967&gt;'ACT M to SAT M'!A$28,'ACT M to SAT M'!B$28,VLOOKUP(D967,'ACT M to SAT M'!A:B,2,FALSE))))</f>
        <v/>
      </c>
      <c r="F967" s="11" t="str">
        <f t="shared" si="121"/>
        <v/>
      </c>
      <c r="G967" s="11" t="str">
        <f t="shared" si="125"/>
        <v/>
      </c>
      <c r="H967" s="11" t="str">
        <f t="shared" si="122"/>
        <v/>
      </c>
      <c r="I967" s="11" t="str">
        <f t="shared" si="126"/>
        <v/>
      </c>
      <c r="J967" s="11" t="str">
        <f t="shared" si="123"/>
        <v/>
      </c>
      <c r="K967" s="11" t="str">
        <f t="shared" si="127"/>
        <v/>
      </c>
      <c r="L967" s="11" t="str">
        <f>IF('Prax Math 5733'!B967="","",'SAT M to CBEST M'!$A$2+'SAT M to CBEST M'!$B$2*E967)</f>
        <v/>
      </c>
      <c r="M967" s="11" t="str">
        <f>IF('Prax Math 5733'!B967="","", IF(L967&lt;20, 20, IF(L967&gt;80, 80, L967)))</f>
        <v/>
      </c>
    </row>
    <row r="968" spans="1:13" x14ac:dyDescent="0.25">
      <c r="A968" s="11">
        <v>967</v>
      </c>
      <c r="B968" s="30"/>
      <c r="C968" s="25" t="str">
        <f t="shared" si="120"/>
        <v/>
      </c>
      <c r="D968" s="25" t="str">
        <f t="shared" si="124"/>
        <v/>
      </c>
      <c r="E968" s="11" t="str">
        <f>IF('Prax Math 5733'!B968="","",IF('Prax Math 5733'!D968&lt;'ACT M to SAT M'!$A$2,'ACT M to SAT M'!$B$2,IF('Prax Math 5733'!D968&gt;'ACT M to SAT M'!A$28,'ACT M to SAT M'!B$28,VLOOKUP(D968,'ACT M to SAT M'!A:B,2,FALSE))))</f>
        <v/>
      </c>
      <c r="F968" s="11" t="str">
        <f t="shared" si="121"/>
        <v/>
      </c>
      <c r="G968" s="11" t="str">
        <f t="shared" si="125"/>
        <v/>
      </c>
      <c r="H968" s="11" t="str">
        <f t="shared" si="122"/>
        <v/>
      </c>
      <c r="I968" s="11" t="str">
        <f t="shared" si="126"/>
        <v/>
      </c>
      <c r="J968" s="11" t="str">
        <f t="shared" si="123"/>
        <v/>
      </c>
      <c r="K968" s="11" t="str">
        <f t="shared" si="127"/>
        <v/>
      </c>
      <c r="L968" s="11" t="str">
        <f>IF('Prax Math 5733'!B968="","",'SAT M to CBEST M'!$A$2+'SAT M to CBEST M'!$B$2*E968)</f>
        <v/>
      </c>
      <c r="M968" s="11" t="str">
        <f>IF('Prax Math 5733'!B968="","", IF(L968&lt;20, 20, IF(L968&gt;80, 80, L968)))</f>
        <v/>
      </c>
    </row>
    <row r="969" spans="1:13" x14ac:dyDescent="0.25">
      <c r="A969" s="11">
        <v>968</v>
      </c>
      <c r="B969" s="30"/>
      <c r="C969" s="25" t="str">
        <f t="shared" si="120"/>
        <v/>
      </c>
      <c r="D969" s="25" t="str">
        <f t="shared" si="124"/>
        <v/>
      </c>
      <c r="E969" s="11" t="str">
        <f>IF('Prax Math 5733'!B969="","",IF('Prax Math 5733'!D969&lt;'ACT M to SAT M'!$A$2,'ACT M to SAT M'!$B$2,IF('Prax Math 5733'!D969&gt;'ACT M to SAT M'!A$28,'ACT M to SAT M'!B$28,VLOOKUP(D969,'ACT M to SAT M'!A:B,2,FALSE))))</f>
        <v/>
      </c>
      <c r="F969" s="11" t="str">
        <f t="shared" si="121"/>
        <v/>
      </c>
      <c r="G969" s="11" t="str">
        <f t="shared" si="125"/>
        <v/>
      </c>
      <c r="H969" s="11" t="str">
        <f t="shared" si="122"/>
        <v/>
      </c>
      <c r="I969" s="11" t="str">
        <f t="shared" si="126"/>
        <v/>
      </c>
      <c r="J969" s="11" t="str">
        <f t="shared" si="123"/>
        <v/>
      </c>
      <c r="K969" s="11" t="str">
        <f t="shared" si="127"/>
        <v/>
      </c>
      <c r="L969" s="11" t="str">
        <f>IF('Prax Math 5733'!B969="","",'SAT M to CBEST M'!$A$2+'SAT M to CBEST M'!$B$2*E969)</f>
        <v/>
      </c>
      <c r="M969" s="11" t="str">
        <f>IF('Prax Math 5733'!B969="","", IF(L969&lt;20, 20, IF(L969&gt;80, 80, L969)))</f>
        <v/>
      </c>
    </row>
    <row r="970" spans="1:13" x14ac:dyDescent="0.25">
      <c r="A970" s="11">
        <v>969</v>
      </c>
      <c r="B970" s="30"/>
      <c r="C970" s="25" t="str">
        <f t="shared" si="120"/>
        <v/>
      </c>
      <c r="D970" s="25" t="str">
        <f t="shared" si="124"/>
        <v/>
      </c>
      <c r="E970" s="11" t="str">
        <f>IF('Prax Math 5733'!B970="","",IF('Prax Math 5733'!D970&lt;'ACT M to SAT M'!$A$2,'ACT M to SAT M'!$B$2,IF('Prax Math 5733'!D970&gt;'ACT M to SAT M'!A$28,'ACT M to SAT M'!B$28,VLOOKUP(D970,'ACT M to SAT M'!A:B,2,FALSE))))</f>
        <v/>
      </c>
      <c r="F970" s="11" t="str">
        <f t="shared" si="121"/>
        <v/>
      </c>
      <c r="G970" s="11" t="str">
        <f t="shared" si="125"/>
        <v/>
      </c>
      <c r="H970" s="11" t="str">
        <f t="shared" si="122"/>
        <v/>
      </c>
      <c r="I970" s="11" t="str">
        <f t="shared" si="126"/>
        <v/>
      </c>
      <c r="J970" s="11" t="str">
        <f t="shared" si="123"/>
        <v/>
      </c>
      <c r="K970" s="11" t="str">
        <f t="shared" si="127"/>
        <v/>
      </c>
      <c r="L970" s="11" t="str">
        <f>IF('Prax Math 5733'!B970="","",'SAT M to CBEST M'!$A$2+'SAT M to CBEST M'!$B$2*E970)</f>
        <v/>
      </c>
      <c r="M970" s="11" t="str">
        <f>IF('Prax Math 5733'!B970="","", IF(L970&lt;20, 20, IF(L970&gt;80, 80, L970)))</f>
        <v/>
      </c>
    </row>
    <row r="971" spans="1:13" x14ac:dyDescent="0.25">
      <c r="A971" s="11">
        <v>970</v>
      </c>
      <c r="B971" s="30"/>
      <c r="C971" s="25" t="str">
        <f t="shared" si="120"/>
        <v/>
      </c>
      <c r="D971" s="25" t="str">
        <f t="shared" si="124"/>
        <v/>
      </c>
      <c r="E971" s="11" t="str">
        <f>IF('Prax Math 5733'!B971="","",IF('Prax Math 5733'!D971&lt;'ACT M to SAT M'!$A$2,'ACT M to SAT M'!$B$2,IF('Prax Math 5733'!D971&gt;'ACT M to SAT M'!A$28,'ACT M to SAT M'!B$28,VLOOKUP(D971,'ACT M to SAT M'!A:B,2,FALSE))))</f>
        <v/>
      </c>
      <c r="F971" s="11" t="str">
        <f t="shared" si="121"/>
        <v/>
      </c>
      <c r="G971" s="11" t="str">
        <f t="shared" si="125"/>
        <v/>
      </c>
      <c r="H971" s="11" t="str">
        <f t="shared" si="122"/>
        <v/>
      </c>
      <c r="I971" s="11" t="str">
        <f t="shared" si="126"/>
        <v/>
      </c>
      <c r="J971" s="11" t="str">
        <f t="shared" si="123"/>
        <v/>
      </c>
      <c r="K971" s="11" t="str">
        <f t="shared" si="127"/>
        <v/>
      </c>
      <c r="L971" s="11" t="str">
        <f>IF('Prax Math 5733'!B971="","",'SAT M to CBEST M'!$A$2+'SAT M to CBEST M'!$B$2*E971)</f>
        <v/>
      </c>
      <c r="M971" s="11" t="str">
        <f>IF('Prax Math 5733'!B971="","", IF(L971&lt;20, 20, IF(L971&gt;80, 80, L971)))</f>
        <v/>
      </c>
    </row>
    <row r="972" spans="1:13" x14ac:dyDescent="0.25">
      <c r="A972" s="11">
        <v>971</v>
      </c>
      <c r="B972" s="30"/>
      <c r="C972" s="25" t="str">
        <f t="shared" si="120"/>
        <v/>
      </c>
      <c r="D972" s="25" t="str">
        <f t="shared" si="124"/>
        <v/>
      </c>
      <c r="E972" s="11" t="str">
        <f>IF('Prax Math 5733'!B972="","",IF('Prax Math 5733'!D972&lt;'ACT M to SAT M'!$A$2,'ACT M to SAT M'!$B$2,IF('Prax Math 5733'!D972&gt;'ACT M to SAT M'!A$28,'ACT M to SAT M'!B$28,VLOOKUP(D972,'ACT M to SAT M'!A:B,2,FALSE))))</f>
        <v/>
      </c>
      <c r="F972" s="11" t="str">
        <f t="shared" si="121"/>
        <v/>
      </c>
      <c r="G972" s="11" t="str">
        <f t="shared" si="125"/>
        <v/>
      </c>
      <c r="H972" s="11" t="str">
        <f t="shared" si="122"/>
        <v/>
      </c>
      <c r="I972" s="11" t="str">
        <f t="shared" si="126"/>
        <v/>
      </c>
      <c r="J972" s="11" t="str">
        <f t="shared" si="123"/>
        <v/>
      </c>
      <c r="K972" s="11" t="str">
        <f t="shared" si="127"/>
        <v/>
      </c>
      <c r="L972" s="11" t="str">
        <f>IF('Prax Math 5733'!B972="","",'SAT M to CBEST M'!$A$2+'SAT M to CBEST M'!$B$2*E972)</f>
        <v/>
      </c>
      <c r="M972" s="11" t="str">
        <f>IF('Prax Math 5733'!B972="","", IF(L972&lt;20, 20, IF(L972&gt;80, 80, L972)))</f>
        <v/>
      </c>
    </row>
    <row r="973" spans="1:13" x14ac:dyDescent="0.25">
      <c r="A973" s="11">
        <v>972</v>
      </c>
      <c r="B973" s="30"/>
      <c r="C973" s="25" t="str">
        <f t="shared" si="120"/>
        <v/>
      </c>
      <c r="D973" s="25" t="str">
        <f t="shared" si="124"/>
        <v/>
      </c>
      <c r="E973" s="11" t="str">
        <f>IF('Prax Math 5733'!B973="","",IF('Prax Math 5733'!D973&lt;'ACT M to SAT M'!$A$2,'ACT M to SAT M'!$B$2,IF('Prax Math 5733'!D973&gt;'ACT M to SAT M'!A$28,'ACT M to SAT M'!B$28,VLOOKUP(D973,'ACT M to SAT M'!A:B,2,FALSE))))</f>
        <v/>
      </c>
      <c r="F973" s="11" t="str">
        <f t="shared" si="121"/>
        <v/>
      </c>
      <c r="G973" s="11" t="str">
        <f t="shared" si="125"/>
        <v/>
      </c>
      <c r="H973" s="11" t="str">
        <f t="shared" si="122"/>
        <v/>
      </c>
      <c r="I973" s="11" t="str">
        <f t="shared" si="126"/>
        <v/>
      </c>
      <c r="J973" s="11" t="str">
        <f t="shared" si="123"/>
        <v/>
      </c>
      <c r="K973" s="11" t="str">
        <f t="shared" si="127"/>
        <v/>
      </c>
      <c r="L973" s="11" t="str">
        <f>IF('Prax Math 5733'!B973="","",'SAT M to CBEST M'!$A$2+'SAT M to CBEST M'!$B$2*E973)</f>
        <v/>
      </c>
      <c r="M973" s="11" t="str">
        <f>IF('Prax Math 5733'!B973="","", IF(L973&lt;20, 20, IF(L973&gt;80, 80, L973)))</f>
        <v/>
      </c>
    </row>
    <row r="974" spans="1:13" x14ac:dyDescent="0.25">
      <c r="A974" s="11">
        <v>973</v>
      </c>
      <c r="B974" s="30"/>
      <c r="C974" s="25" t="str">
        <f t="shared" si="120"/>
        <v/>
      </c>
      <c r="D974" s="25" t="str">
        <f t="shared" si="124"/>
        <v/>
      </c>
      <c r="E974" s="11" t="str">
        <f>IF('Prax Math 5733'!B974="","",IF('Prax Math 5733'!D974&lt;'ACT M to SAT M'!$A$2,'ACT M to SAT M'!$B$2,IF('Prax Math 5733'!D974&gt;'ACT M to SAT M'!A$28,'ACT M to SAT M'!B$28,VLOOKUP(D974,'ACT M to SAT M'!A:B,2,FALSE))))</f>
        <v/>
      </c>
      <c r="F974" s="11" t="str">
        <f t="shared" si="121"/>
        <v/>
      </c>
      <c r="G974" s="11" t="str">
        <f t="shared" si="125"/>
        <v/>
      </c>
      <c r="H974" s="11" t="str">
        <f t="shared" si="122"/>
        <v/>
      </c>
      <c r="I974" s="11" t="str">
        <f t="shared" si="126"/>
        <v/>
      </c>
      <c r="J974" s="11" t="str">
        <f t="shared" si="123"/>
        <v/>
      </c>
      <c r="K974" s="11" t="str">
        <f t="shared" si="127"/>
        <v/>
      </c>
      <c r="L974" s="11" t="str">
        <f>IF('Prax Math 5733'!B974="","",'SAT M to CBEST M'!$A$2+'SAT M to CBEST M'!$B$2*E974)</f>
        <v/>
      </c>
      <c r="M974" s="11" t="str">
        <f>IF('Prax Math 5733'!B974="","", IF(L974&lt;20, 20, IF(L974&gt;80, 80, L974)))</f>
        <v/>
      </c>
    </row>
    <row r="975" spans="1:13" x14ac:dyDescent="0.25">
      <c r="A975" s="11">
        <v>974</v>
      </c>
      <c r="B975" s="30"/>
      <c r="C975" s="25" t="str">
        <f t="shared" si="120"/>
        <v/>
      </c>
      <c r="D975" s="25" t="str">
        <f t="shared" si="124"/>
        <v/>
      </c>
      <c r="E975" s="11" t="str">
        <f>IF('Prax Math 5733'!B975="","",IF('Prax Math 5733'!D975&lt;'ACT M to SAT M'!$A$2,'ACT M to SAT M'!$B$2,IF('Prax Math 5733'!D975&gt;'ACT M to SAT M'!A$28,'ACT M to SAT M'!B$28,VLOOKUP(D975,'ACT M to SAT M'!A:B,2,FALSE))))</f>
        <v/>
      </c>
      <c r="F975" s="11" t="str">
        <f t="shared" si="121"/>
        <v/>
      </c>
      <c r="G975" s="11" t="str">
        <f t="shared" si="125"/>
        <v/>
      </c>
      <c r="H975" s="11" t="str">
        <f t="shared" si="122"/>
        <v/>
      </c>
      <c r="I975" s="11" t="str">
        <f t="shared" si="126"/>
        <v/>
      </c>
      <c r="J975" s="11" t="str">
        <f t="shared" si="123"/>
        <v/>
      </c>
      <c r="K975" s="11" t="str">
        <f t="shared" si="127"/>
        <v/>
      </c>
      <c r="L975" s="11" t="str">
        <f>IF('Prax Math 5733'!B975="","",'SAT M to CBEST M'!$A$2+'SAT M to CBEST M'!$B$2*E975)</f>
        <v/>
      </c>
      <c r="M975" s="11" t="str">
        <f>IF('Prax Math 5733'!B975="","", IF(L975&lt;20, 20, IF(L975&gt;80, 80, L975)))</f>
        <v/>
      </c>
    </row>
    <row r="976" spans="1:13" x14ac:dyDescent="0.25">
      <c r="A976" s="11">
        <v>975</v>
      </c>
      <c r="B976" s="30"/>
      <c r="C976" s="25" t="str">
        <f t="shared" si="120"/>
        <v/>
      </c>
      <c r="D976" s="25" t="str">
        <f t="shared" si="124"/>
        <v/>
      </c>
      <c r="E976" s="11" t="str">
        <f>IF('Prax Math 5733'!B976="","",IF('Prax Math 5733'!D976&lt;'ACT M to SAT M'!$A$2,'ACT M to SAT M'!$B$2,IF('Prax Math 5733'!D976&gt;'ACT M to SAT M'!A$28,'ACT M to SAT M'!B$28,VLOOKUP(D976,'ACT M to SAT M'!A:B,2,FALSE))))</f>
        <v/>
      </c>
      <c r="F976" s="11" t="str">
        <f t="shared" si="121"/>
        <v/>
      </c>
      <c r="G976" s="11" t="str">
        <f t="shared" si="125"/>
        <v/>
      </c>
      <c r="H976" s="11" t="str">
        <f t="shared" si="122"/>
        <v/>
      </c>
      <c r="I976" s="11" t="str">
        <f t="shared" si="126"/>
        <v/>
      </c>
      <c r="J976" s="11" t="str">
        <f t="shared" si="123"/>
        <v/>
      </c>
      <c r="K976" s="11" t="str">
        <f t="shared" si="127"/>
        <v/>
      </c>
      <c r="L976" s="11" t="str">
        <f>IF('Prax Math 5733'!B976="","",'SAT M to CBEST M'!$A$2+'SAT M to CBEST M'!$B$2*E976)</f>
        <v/>
      </c>
      <c r="M976" s="11" t="str">
        <f>IF('Prax Math 5733'!B976="","", IF(L976&lt;20, 20, IF(L976&gt;80, 80, L976)))</f>
        <v/>
      </c>
    </row>
    <row r="977" spans="1:13" x14ac:dyDescent="0.25">
      <c r="A977" s="11">
        <v>976</v>
      </c>
      <c r="B977" s="30"/>
      <c r="C977" s="25" t="str">
        <f t="shared" si="120"/>
        <v/>
      </c>
      <c r="D977" s="25" t="str">
        <f t="shared" si="124"/>
        <v/>
      </c>
      <c r="E977" s="11" t="str">
        <f>IF('Prax Math 5733'!B977="","",IF('Prax Math 5733'!D977&lt;'ACT M to SAT M'!$A$2,'ACT M to SAT M'!$B$2,IF('Prax Math 5733'!D977&gt;'ACT M to SAT M'!A$28,'ACT M to SAT M'!B$28,VLOOKUP(D977,'ACT M to SAT M'!A:B,2,FALSE))))</f>
        <v/>
      </c>
      <c r="F977" s="11" t="str">
        <f t="shared" si="121"/>
        <v/>
      </c>
      <c r="G977" s="11" t="str">
        <f t="shared" si="125"/>
        <v/>
      </c>
      <c r="H977" s="11" t="str">
        <f t="shared" si="122"/>
        <v/>
      </c>
      <c r="I977" s="11" t="str">
        <f t="shared" si="126"/>
        <v/>
      </c>
      <c r="J977" s="11" t="str">
        <f t="shared" si="123"/>
        <v/>
      </c>
      <c r="K977" s="11" t="str">
        <f t="shared" si="127"/>
        <v/>
      </c>
      <c r="L977" s="11" t="str">
        <f>IF('Prax Math 5733'!B977="","",'SAT M to CBEST M'!$A$2+'SAT M to CBEST M'!$B$2*E977)</f>
        <v/>
      </c>
      <c r="M977" s="11" t="str">
        <f>IF('Prax Math 5733'!B977="","", IF(L977&lt;20, 20, IF(L977&gt;80, 80, L977)))</f>
        <v/>
      </c>
    </row>
    <row r="978" spans="1:13" x14ac:dyDescent="0.25">
      <c r="A978" s="11">
        <v>977</v>
      </c>
      <c r="B978" s="30"/>
      <c r="C978" s="25" t="str">
        <f t="shared" si="120"/>
        <v/>
      </c>
      <c r="D978" s="25" t="str">
        <f t="shared" si="124"/>
        <v/>
      </c>
      <c r="E978" s="11" t="str">
        <f>IF('Prax Math 5733'!B978="","",IF('Prax Math 5733'!D978&lt;'ACT M to SAT M'!$A$2,'ACT M to SAT M'!$B$2,IF('Prax Math 5733'!D978&gt;'ACT M to SAT M'!A$28,'ACT M to SAT M'!B$28,VLOOKUP(D978,'ACT M to SAT M'!A:B,2,FALSE))))</f>
        <v/>
      </c>
      <c r="F978" s="11" t="str">
        <f t="shared" si="121"/>
        <v/>
      </c>
      <c r="G978" s="11" t="str">
        <f t="shared" si="125"/>
        <v/>
      </c>
      <c r="H978" s="11" t="str">
        <f t="shared" si="122"/>
        <v/>
      </c>
      <c r="I978" s="11" t="str">
        <f t="shared" si="126"/>
        <v/>
      </c>
      <c r="J978" s="11" t="str">
        <f t="shared" si="123"/>
        <v/>
      </c>
      <c r="K978" s="11" t="str">
        <f t="shared" si="127"/>
        <v/>
      </c>
      <c r="L978" s="11" t="str">
        <f>IF('Prax Math 5733'!B978="","",'SAT M to CBEST M'!$A$2+'SAT M to CBEST M'!$B$2*E978)</f>
        <v/>
      </c>
      <c r="M978" s="11" t="str">
        <f>IF('Prax Math 5733'!B978="","", IF(L978&lt;20, 20, IF(L978&gt;80, 80, L978)))</f>
        <v/>
      </c>
    </row>
    <row r="979" spans="1:13" x14ac:dyDescent="0.25">
      <c r="A979" s="11">
        <v>978</v>
      </c>
      <c r="B979" s="30"/>
      <c r="C979" s="25" t="str">
        <f t="shared" si="120"/>
        <v/>
      </c>
      <c r="D979" s="25" t="str">
        <f t="shared" si="124"/>
        <v/>
      </c>
      <c r="E979" s="11" t="str">
        <f>IF('Prax Math 5733'!B979="","",IF('Prax Math 5733'!D979&lt;'ACT M to SAT M'!$A$2,'ACT M to SAT M'!$B$2,IF('Prax Math 5733'!D979&gt;'ACT M to SAT M'!A$28,'ACT M to SAT M'!B$28,VLOOKUP(D979,'ACT M to SAT M'!A:B,2,FALSE))))</f>
        <v/>
      </c>
      <c r="F979" s="11" t="str">
        <f t="shared" si="121"/>
        <v/>
      </c>
      <c r="G979" s="11" t="str">
        <f t="shared" si="125"/>
        <v/>
      </c>
      <c r="H979" s="11" t="str">
        <f t="shared" si="122"/>
        <v/>
      </c>
      <c r="I979" s="11" t="str">
        <f t="shared" si="126"/>
        <v/>
      </c>
      <c r="J979" s="11" t="str">
        <f t="shared" si="123"/>
        <v/>
      </c>
      <c r="K979" s="11" t="str">
        <f t="shared" si="127"/>
        <v/>
      </c>
      <c r="L979" s="11" t="str">
        <f>IF('Prax Math 5733'!B979="","",'SAT M to CBEST M'!$A$2+'SAT M to CBEST M'!$B$2*E979)</f>
        <v/>
      </c>
      <c r="M979" s="11" t="str">
        <f>IF('Prax Math 5733'!B979="","", IF(L979&lt;20, 20, IF(L979&gt;80, 80, L979)))</f>
        <v/>
      </c>
    </row>
    <row r="980" spans="1:13" x14ac:dyDescent="0.25">
      <c r="A980" s="11">
        <v>979</v>
      </c>
      <c r="B980" s="30"/>
      <c r="C980" s="25" t="str">
        <f t="shared" si="120"/>
        <v/>
      </c>
      <c r="D980" s="25" t="str">
        <f t="shared" si="124"/>
        <v/>
      </c>
      <c r="E980" s="11" t="str">
        <f>IF('Prax Math 5733'!B980="","",IF('Prax Math 5733'!D980&lt;'ACT M to SAT M'!$A$2,'ACT M to SAT M'!$B$2,IF('Prax Math 5733'!D980&gt;'ACT M to SAT M'!A$28,'ACT M to SAT M'!B$28,VLOOKUP(D980,'ACT M to SAT M'!A:B,2,FALSE))))</f>
        <v/>
      </c>
      <c r="F980" s="11" t="str">
        <f t="shared" si="121"/>
        <v/>
      </c>
      <c r="G980" s="11" t="str">
        <f t="shared" si="125"/>
        <v/>
      </c>
      <c r="H980" s="11" t="str">
        <f t="shared" si="122"/>
        <v/>
      </c>
      <c r="I980" s="11" t="str">
        <f t="shared" si="126"/>
        <v/>
      </c>
      <c r="J980" s="11" t="str">
        <f t="shared" si="123"/>
        <v/>
      </c>
      <c r="K980" s="11" t="str">
        <f t="shared" si="127"/>
        <v/>
      </c>
      <c r="L980" s="11" t="str">
        <f>IF('Prax Math 5733'!B980="","",'SAT M to CBEST M'!$A$2+'SAT M to CBEST M'!$B$2*E980)</f>
        <v/>
      </c>
      <c r="M980" s="11" t="str">
        <f>IF('Prax Math 5733'!B980="","", IF(L980&lt;20, 20, IF(L980&gt;80, 80, L980)))</f>
        <v/>
      </c>
    </row>
    <row r="981" spans="1:13" x14ac:dyDescent="0.25">
      <c r="A981" s="11">
        <v>980</v>
      </c>
      <c r="B981" s="30"/>
      <c r="C981" s="25" t="str">
        <f t="shared" si="120"/>
        <v/>
      </c>
      <c r="D981" s="25" t="str">
        <f t="shared" si="124"/>
        <v/>
      </c>
      <c r="E981" s="11" t="str">
        <f>IF('Prax Math 5733'!B981="","",IF('Prax Math 5733'!D981&lt;'ACT M to SAT M'!$A$2,'ACT M to SAT M'!$B$2,IF('Prax Math 5733'!D981&gt;'ACT M to SAT M'!A$28,'ACT M to SAT M'!B$28,VLOOKUP(D981,'ACT M to SAT M'!A:B,2,FALSE))))</f>
        <v/>
      </c>
      <c r="F981" s="11" t="str">
        <f t="shared" si="121"/>
        <v/>
      </c>
      <c r="G981" s="11" t="str">
        <f t="shared" si="125"/>
        <v/>
      </c>
      <c r="H981" s="11" t="str">
        <f t="shared" si="122"/>
        <v/>
      </c>
      <c r="I981" s="11" t="str">
        <f t="shared" si="126"/>
        <v/>
      </c>
      <c r="J981" s="11" t="str">
        <f t="shared" si="123"/>
        <v/>
      </c>
      <c r="K981" s="11" t="str">
        <f t="shared" si="127"/>
        <v/>
      </c>
      <c r="L981" s="11" t="str">
        <f>IF('Prax Math 5733'!B981="","",'SAT M to CBEST M'!$A$2+'SAT M to CBEST M'!$B$2*E981)</f>
        <v/>
      </c>
      <c r="M981" s="11" t="str">
        <f>IF('Prax Math 5733'!B981="","", IF(L981&lt;20, 20, IF(L981&gt;80, 80, L981)))</f>
        <v/>
      </c>
    </row>
    <row r="982" spans="1:13" x14ac:dyDescent="0.25">
      <c r="A982" s="11">
        <v>981</v>
      </c>
      <c r="B982" s="30"/>
      <c r="C982" s="25" t="str">
        <f t="shared" si="120"/>
        <v/>
      </c>
      <c r="D982" s="25" t="str">
        <f t="shared" si="124"/>
        <v/>
      </c>
      <c r="E982" s="11" t="str">
        <f>IF('Prax Math 5733'!B982="","",IF('Prax Math 5733'!D982&lt;'ACT M to SAT M'!$A$2,'ACT M to SAT M'!$B$2,IF('Prax Math 5733'!D982&gt;'ACT M to SAT M'!A$28,'ACT M to SAT M'!B$28,VLOOKUP(D982,'ACT M to SAT M'!A:B,2,FALSE))))</f>
        <v/>
      </c>
      <c r="F982" s="11" t="str">
        <f t="shared" si="121"/>
        <v/>
      </c>
      <c r="G982" s="11" t="str">
        <f t="shared" si="125"/>
        <v/>
      </c>
      <c r="H982" s="11" t="str">
        <f t="shared" si="122"/>
        <v/>
      </c>
      <c r="I982" s="11" t="str">
        <f t="shared" si="126"/>
        <v/>
      </c>
      <c r="J982" s="11" t="str">
        <f t="shared" si="123"/>
        <v/>
      </c>
      <c r="K982" s="11" t="str">
        <f t="shared" si="127"/>
        <v/>
      </c>
      <c r="L982" s="11" t="str">
        <f>IF('Prax Math 5733'!B982="","",'SAT M to CBEST M'!$A$2+'SAT M to CBEST M'!$B$2*E982)</f>
        <v/>
      </c>
      <c r="M982" s="11" t="str">
        <f>IF('Prax Math 5733'!B982="","", IF(L982&lt;20, 20, IF(L982&gt;80, 80, L982)))</f>
        <v/>
      </c>
    </row>
    <row r="983" spans="1:13" x14ac:dyDescent="0.25">
      <c r="A983" s="11">
        <v>982</v>
      </c>
      <c r="B983" s="30"/>
      <c r="C983" s="25" t="str">
        <f t="shared" si="120"/>
        <v/>
      </c>
      <c r="D983" s="25" t="str">
        <f t="shared" si="124"/>
        <v/>
      </c>
      <c r="E983" s="11" t="str">
        <f>IF('Prax Math 5733'!B983="","",IF('Prax Math 5733'!D983&lt;'ACT M to SAT M'!$A$2,'ACT M to SAT M'!$B$2,IF('Prax Math 5733'!D983&gt;'ACT M to SAT M'!A$28,'ACT M to SAT M'!B$28,VLOOKUP(D983,'ACT M to SAT M'!A:B,2,FALSE))))</f>
        <v/>
      </c>
      <c r="F983" s="11" t="str">
        <f t="shared" si="121"/>
        <v/>
      </c>
      <c r="G983" s="11" t="str">
        <f t="shared" si="125"/>
        <v/>
      </c>
      <c r="H983" s="11" t="str">
        <f t="shared" si="122"/>
        <v/>
      </c>
      <c r="I983" s="11" t="str">
        <f t="shared" si="126"/>
        <v/>
      </c>
      <c r="J983" s="11" t="str">
        <f t="shared" si="123"/>
        <v/>
      </c>
      <c r="K983" s="11" t="str">
        <f t="shared" si="127"/>
        <v/>
      </c>
      <c r="L983" s="11" t="str">
        <f>IF('Prax Math 5733'!B983="","",'SAT M to CBEST M'!$A$2+'SAT M to CBEST M'!$B$2*E983)</f>
        <v/>
      </c>
      <c r="M983" s="11" t="str">
        <f>IF('Prax Math 5733'!B983="","", IF(L983&lt;20, 20, IF(L983&gt;80, 80, L983)))</f>
        <v/>
      </c>
    </row>
    <row r="984" spans="1:13" x14ac:dyDescent="0.25">
      <c r="A984" s="11">
        <v>983</v>
      </c>
      <c r="B984" s="30"/>
      <c r="C984" s="25" t="str">
        <f t="shared" si="120"/>
        <v/>
      </c>
      <c r="D984" s="25" t="str">
        <f t="shared" si="124"/>
        <v/>
      </c>
      <c r="E984" s="11" t="str">
        <f>IF('Prax Math 5733'!B984="","",IF('Prax Math 5733'!D984&lt;'ACT M to SAT M'!$A$2,'ACT M to SAT M'!$B$2,IF('Prax Math 5733'!D984&gt;'ACT M to SAT M'!A$28,'ACT M to SAT M'!B$28,VLOOKUP(D984,'ACT M to SAT M'!A:B,2,FALSE))))</f>
        <v/>
      </c>
      <c r="F984" s="11" t="str">
        <f t="shared" si="121"/>
        <v/>
      </c>
      <c r="G984" s="11" t="str">
        <f t="shared" si="125"/>
        <v/>
      </c>
      <c r="H984" s="11" t="str">
        <f t="shared" si="122"/>
        <v/>
      </c>
      <c r="I984" s="11" t="str">
        <f t="shared" si="126"/>
        <v/>
      </c>
      <c r="J984" s="11" t="str">
        <f t="shared" si="123"/>
        <v/>
      </c>
      <c r="K984" s="11" t="str">
        <f t="shared" si="127"/>
        <v/>
      </c>
      <c r="L984" s="11" t="str">
        <f>IF('Prax Math 5733'!B984="","",'SAT M to CBEST M'!$A$2+'SAT M to CBEST M'!$B$2*E984)</f>
        <v/>
      </c>
      <c r="M984" s="11" t="str">
        <f>IF('Prax Math 5733'!B984="","", IF(L984&lt;20, 20, IF(L984&gt;80, 80, L984)))</f>
        <v/>
      </c>
    </row>
    <row r="985" spans="1:13" x14ac:dyDescent="0.25">
      <c r="A985" s="11">
        <v>984</v>
      </c>
      <c r="B985" s="30"/>
      <c r="C985" s="25" t="str">
        <f t="shared" si="120"/>
        <v/>
      </c>
      <c r="D985" s="25" t="str">
        <f t="shared" si="124"/>
        <v/>
      </c>
      <c r="E985" s="11" t="str">
        <f>IF('Prax Math 5733'!B985="","",IF('Prax Math 5733'!D985&lt;'ACT M to SAT M'!$A$2,'ACT M to SAT M'!$B$2,IF('Prax Math 5733'!D985&gt;'ACT M to SAT M'!A$28,'ACT M to SAT M'!B$28,VLOOKUP(D985,'ACT M to SAT M'!A:B,2,FALSE))))</f>
        <v/>
      </c>
      <c r="F985" s="11" t="str">
        <f t="shared" si="121"/>
        <v/>
      </c>
      <c r="G985" s="11" t="str">
        <f t="shared" si="125"/>
        <v/>
      </c>
      <c r="H985" s="11" t="str">
        <f t="shared" si="122"/>
        <v/>
      </c>
      <c r="I985" s="11" t="str">
        <f t="shared" si="126"/>
        <v/>
      </c>
      <c r="J985" s="11" t="str">
        <f t="shared" si="123"/>
        <v/>
      </c>
      <c r="K985" s="11" t="str">
        <f t="shared" si="127"/>
        <v/>
      </c>
      <c r="L985" s="11" t="str">
        <f>IF('Prax Math 5733'!B985="","",'SAT M to CBEST M'!$A$2+'SAT M to CBEST M'!$B$2*E985)</f>
        <v/>
      </c>
      <c r="M985" s="11" t="str">
        <f>IF('Prax Math 5733'!B985="","", IF(L985&lt;20, 20, IF(L985&gt;80, 80, L985)))</f>
        <v/>
      </c>
    </row>
    <row r="986" spans="1:13" x14ac:dyDescent="0.25">
      <c r="A986" s="11">
        <v>985</v>
      </c>
      <c r="B986" s="30"/>
      <c r="C986" s="25" t="str">
        <f t="shared" si="120"/>
        <v/>
      </c>
      <c r="D986" s="25" t="str">
        <f t="shared" si="124"/>
        <v/>
      </c>
      <c r="E986" s="11" t="str">
        <f>IF('Prax Math 5733'!B986="","",IF('Prax Math 5733'!D986&lt;'ACT M to SAT M'!$A$2,'ACT M to SAT M'!$B$2,IF('Prax Math 5733'!D986&gt;'ACT M to SAT M'!A$28,'ACT M to SAT M'!B$28,VLOOKUP(D986,'ACT M to SAT M'!A:B,2,FALSE))))</f>
        <v/>
      </c>
      <c r="F986" s="11" t="str">
        <f t="shared" si="121"/>
        <v/>
      </c>
      <c r="G986" s="11" t="str">
        <f t="shared" si="125"/>
        <v/>
      </c>
      <c r="H986" s="11" t="str">
        <f t="shared" si="122"/>
        <v/>
      </c>
      <c r="I986" s="11" t="str">
        <f t="shared" si="126"/>
        <v/>
      </c>
      <c r="J986" s="11" t="str">
        <f t="shared" si="123"/>
        <v/>
      </c>
      <c r="K986" s="11" t="str">
        <f t="shared" si="127"/>
        <v/>
      </c>
      <c r="L986" s="11" t="str">
        <f>IF('Prax Math 5733'!B986="","",'SAT M to CBEST M'!$A$2+'SAT M to CBEST M'!$B$2*E986)</f>
        <v/>
      </c>
      <c r="M986" s="11" t="str">
        <f>IF('Prax Math 5733'!B986="","", IF(L986&lt;20, 20, IF(L986&gt;80, 80, L986)))</f>
        <v/>
      </c>
    </row>
    <row r="987" spans="1:13" x14ac:dyDescent="0.25">
      <c r="A987" s="11">
        <v>986</v>
      </c>
      <c r="B987" s="30"/>
      <c r="C987" s="25" t="str">
        <f t="shared" si="120"/>
        <v/>
      </c>
      <c r="D987" s="25" t="str">
        <f t="shared" si="124"/>
        <v/>
      </c>
      <c r="E987" s="11" t="str">
        <f>IF('Prax Math 5733'!B987="","",IF('Prax Math 5733'!D987&lt;'ACT M to SAT M'!$A$2,'ACT M to SAT M'!$B$2,IF('Prax Math 5733'!D987&gt;'ACT M to SAT M'!A$28,'ACT M to SAT M'!B$28,VLOOKUP(D987,'ACT M to SAT M'!A:B,2,FALSE))))</f>
        <v/>
      </c>
      <c r="F987" s="11" t="str">
        <f t="shared" si="121"/>
        <v/>
      </c>
      <c r="G987" s="11" t="str">
        <f t="shared" si="125"/>
        <v/>
      </c>
      <c r="H987" s="11" t="str">
        <f t="shared" si="122"/>
        <v/>
      </c>
      <c r="I987" s="11" t="str">
        <f t="shared" si="126"/>
        <v/>
      </c>
      <c r="J987" s="11" t="str">
        <f t="shared" si="123"/>
        <v/>
      </c>
      <c r="K987" s="11" t="str">
        <f t="shared" si="127"/>
        <v/>
      </c>
      <c r="L987" s="11" t="str">
        <f>IF('Prax Math 5733'!B987="","",'SAT M to CBEST M'!$A$2+'SAT M to CBEST M'!$B$2*E987)</f>
        <v/>
      </c>
      <c r="M987" s="11" t="str">
        <f>IF('Prax Math 5733'!B987="","", IF(L987&lt;20, 20, IF(L987&gt;80, 80, L987)))</f>
        <v/>
      </c>
    </row>
    <row r="988" spans="1:13" x14ac:dyDescent="0.25">
      <c r="A988" s="11">
        <v>987</v>
      </c>
      <c r="B988" s="30"/>
      <c r="C988" s="25" t="str">
        <f t="shared" si="120"/>
        <v/>
      </c>
      <c r="D988" s="25" t="str">
        <f t="shared" si="124"/>
        <v/>
      </c>
      <c r="E988" s="11" t="str">
        <f>IF('Prax Math 5733'!B988="","",IF('Prax Math 5733'!D988&lt;'ACT M to SAT M'!$A$2,'ACT M to SAT M'!$B$2,IF('Prax Math 5733'!D988&gt;'ACT M to SAT M'!A$28,'ACT M to SAT M'!B$28,VLOOKUP(D988,'ACT M to SAT M'!A:B,2,FALSE))))</f>
        <v/>
      </c>
      <c r="F988" s="11" t="str">
        <f t="shared" si="121"/>
        <v/>
      </c>
      <c r="G988" s="11" t="str">
        <f t="shared" si="125"/>
        <v/>
      </c>
      <c r="H988" s="11" t="str">
        <f t="shared" si="122"/>
        <v/>
      </c>
      <c r="I988" s="11" t="str">
        <f t="shared" si="126"/>
        <v/>
      </c>
      <c r="J988" s="11" t="str">
        <f t="shared" si="123"/>
        <v/>
      </c>
      <c r="K988" s="11" t="str">
        <f t="shared" si="127"/>
        <v/>
      </c>
      <c r="L988" s="11" t="str">
        <f>IF('Prax Math 5733'!B988="","",'SAT M to CBEST M'!$A$2+'SAT M to CBEST M'!$B$2*E988)</f>
        <v/>
      </c>
      <c r="M988" s="11" t="str">
        <f>IF('Prax Math 5733'!B988="","", IF(L988&lt;20, 20, IF(L988&gt;80, 80, L988)))</f>
        <v/>
      </c>
    </row>
    <row r="989" spans="1:13" x14ac:dyDescent="0.25">
      <c r="A989" s="11">
        <v>988</v>
      </c>
      <c r="B989" s="30"/>
      <c r="C989" s="25" t="str">
        <f t="shared" si="120"/>
        <v/>
      </c>
      <c r="D989" s="25" t="str">
        <f t="shared" si="124"/>
        <v/>
      </c>
      <c r="E989" s="11" t="str">
        <f>IF('Prax Math 5733'!B989="","",IF('Prax Math 5733'!D989&lt;'ACT M to SAT M'!$A$2,'ACT M to SAT M'!$B$2,IF('Prax Math 5733'!D989&gt;'ACT M to SAT M'!A$28,'ACT M to SAT M'!B$28,VLOOKUP(D989,'ACT M to SAT M'!A:B,2,FALSE))))</f>
        <v/>
      </c>
      <c r="F989" s="11" t="str">
        <f t="shared" si="121"/>
        <v/>
      </c>
      <c r="G989" s="11" t="str">
        <f t="shared" si="125"/>
        <v/>
      </c>
      <c r="H989" s="11" t="str">
        <f t="shared" si="122"/>
        <v/>
      </c>
      <c r="I989" s="11" t="str">
        <f t="shared" si="126"/>
        <v/>
      </c>
      <c r="J989" s="11" t="str">
        <f t="shared" si="123"/>
        <v/>
      </c>
      <c r="K989" s="11" t="str">
        <f t="shared" si="127"/>
        <v/>
      </c>
      <c r="L989" s="11" t="str">
        <f>IF('Prax Math 5733'!B989="","",'SAT M to CBEST M'!$A$2+'SAT M to CBEST M'!$B$2*E989)</f>
        <v/>
      </c>
      <c r="M989" s="11" t="str">
        <f>IF('Prax Math 5733'!B989="","", IF(L989&lt;20, 20, IF(L989&gt;80, 80, L989)))</f>
        <v/>
      </c>
    </row>
    <row r="990" spans="1:13" x14ac:dyDescent="0.25">
      <c r="A990" s="11">
        <v>989</v>
      </c>
      <c r="B990" s="30"/>
      <c r="C990" s="25" t="str">
        <f t="shared" si="120"/>
        <v/>
      </c>
      <c r="D990" s="25" t="str">
        <f t="shared" si="124"/>
        <v/>
      </c>
      <c r="E990" s="11" t="str">
        <f>IF('Prax Math 5733'!B990="","",IF('Prax Math 5733'!D990&lt;'ACT M to SAT M'!$A$2,'ACT M to SAT M'!$B$2,IF('Prax Math 5733'!D990&gt;'ACT M to SAT M'!A$28,'ACT M to SAT M'!B$28,VLOOKUP(D990,'ACT M to SAT M'!A:B,2,FALSE))))</f>
        <v/>
      </c>
      <c r="F990" s="11" t="str">
        <f t="shared" si="121"/>
        <v/>
      </c>
      <c r="G990" s="11" t="str">
        <f t="shared" si="125"/>
        <v/>
      </c>
      <c r="H990" s="11" t="str">
        <f t="shared" si="122"/>
        <v/>
      </c>
      <c r="I990" s="11" t="str">
        <f t="shared" si="126"/>
        <v/>
      </c>
      <c r="J990" s="11" t="str">
        <f t="shared" si="123"/>
        <v/>
      </c>
      <c r="K990" s="11" t="str">
        <f t="shared" si="127"/>
        <v/>
      </c>
      <c r="L990" s="11" t="str">
        <f>IF('Prax Math 5733'!B990="","",'SAT M to CBEST M'!$A$2+'SAT M to CBEST M'!$B$2*E990)</f>
        <v/>
      </c>
      <c r="M990" s="11" t="str">
        <f>IF('Prax Math 5733'!B990="","", IF(L990&lt;20, 20, IF(L990&gt;80, 80, L990)))</f>
        <v/>
      </c>
    </row>
    <row r="991" spans="1:13" x14ac:dyDescent="0.25">
      <c r="A991" s="11">
        <v>990</v>
      </c>
      <c r="B991" s="30"/>
      <c r="C991" s="25" t="str">
        <f t="shared" si="120"/>
        <v/>
      </c>
      <c r="D991" s="25" t="str">
        <f t="shared" si="124"/>
        <v/>
      </c>
      <c r="E991" s="11" t="str">
        <f>IF('Prax Math 5733'!B991="","",IF('Prax Math 5733'!D991&lt;'ACT M to SAT M'!$A$2,'ACT M to SAT M'!$B$2,IF('Prax Math 5733'!D991&gt;'ACT M to SAT M'!A$28,'ACT M to SAT M'!B$28,VLOOKUP(D991,'ACT M to SAT M'!A:B,2,FALSE))))</f>
        <v/>
      </c>
      <c r="F991" s="11" t="str">
        <f t="shared" si="121"/>
        <v/>
      </c>
      <c r="G991" s="11" t="str">
        <f t="shared" si="125"/>
        <v/>
      </c>
      <c r="H991" s="11" t="str">
        <f t="shared" si="122"/>
        <v/>
      </c>
      <c r="I991" s="11" t="str">
        <f t="shared" si="126"/>
        <v/>
      </c>
      <c r="J991" s="11" t="str">
        <f t="shared" si="123"/>
        <v/>
      </c>
      <c r="K991" s="11" t="str">
        <f t="shared" si="127"/>
        <v/>
      </c>
      <c r="L991" s="11" t="str">
        <f>IF('Prax Math 5733'!B991="","",'SAT M to CBEST M'!$A$2+'SAT M to CBEST M'!$B$2*E991)</f>
        <v/>
      </c>
      <c r="M991" s="11" t="str">
        <f>IF('Prax Math 5733'!B991="","", IF(L991&lt;20, 20, IF(L991&gt;80, 80, L991)))</f>
        <v/>
      </c>
    </row>
    <row r="992" spans="1:13" x14ac:dyDescent="0.25">
      <c r="A992" s="11">
        <v>991</v>
      </c>
      <c r="B992" s="30"/>
      <c r="C992" s="25" t="str">
        <f t="shared" si="120"/>
        <v/>
      </c>
      <c r="D992" s="25" t="str">
        <f t="shared" si="124"/>
        <v/>
      </c>
      <c r="E992" s="11" t="str">
        <f>IF('Prax Math 5733'!B992="","",IF('Prax Math 5733'!D992&lt;'ACT M to SAT M'!$A$2,'ACT M to SAT M'!$B$2,IF('Prax Math 5733'!D992&gt;'ACT M to SAT M'!A$28,'ACT M to SAT M'!B$28,VLOOKUP(D992,'ACT M to SAT M'!A:B,2,FALSE))))</f>
        <v/>
      </c>
      <c r="F992" s="11" t="str">
        <f t="shared" si="121"/>
        <v/>
      </c>
      <c r="G992" s="11" t="str">
        <f t="shared" si="125"/>
        <v/>
      </c>
      <c r="H992" s="11" t="str">
        <f t="shared" si="122"/>
        <v/>
      </c>
      <c r="I992" s="11" t="str">
        <f t="shared" si="126"/>
        <v/>
      </c>
      <c r="J992" s="11" t="str">
        <f t="shared" si="123"/>
        <v/>
      </c>
      <c r="K992" s="11" t="str">
        <f t="shared" si="127"/>
        <v/>
      </c>
      <c r="L992" s="11" t="str">
        <f>IF('Prax Math 5733'!B992="","",'SAT M to CBEST M'!$A$2+'SAT M to CBEST M'!$B$2*E992)</f>
        <v/>
      </c>
      <c r="M992" s="11" t="str">
        <f>IF('Prax Math 5733'!B992="","", IF(L992&lt;20, 20, IF(L992&gt;80, 80, L992)))</f>
        <v/>
      </c>
    </row>
    <row r="993" spans="1:13" x14ac:dyDescent="0.25">
      <c r="A993" s="11">
        <v>992</v>
      </c>
      <c r="B993" s="30"/>
      <c r="C993" s="25" t="str">
        <f t="shared" si="120"/>
        <v/>
      </c>
      <c r="D993" s="25" t="str">
        <f t="shared" si="124"/>
        <v/>
      </c>
      <c r="E993" s="11" t="str">
        <f>IF('Prax Math 5733'!B993="","",IF('Prax Math 5733'!D993&lt;'ACT M to SAT M'!$A$2,'ACT M to SAT M'!$B$2,IF('Prax Math 5733'!D993&gt;'ACT M to SAT M'!A$28,'ACT M to SAT M'!B$28,VLOOKUP(D993,'ACT M to SAT M'!A:B,2,FALSE))))</f>
        <v/>
      </c>
      <c r="F993" s="11" t="str">
        <f t="shared" si="121"/>
        <v/>
      </c>
      <c r="G993" s="11" t="str">
        <f t="shared" si="125"/>
        <v/>
      </c>
      <c r="H993" s="11" t="str">
        <f t="shared" si="122"/>
        <v/>
      </c>
      <c r="I993" s="11" t="str">
        <f t="shared" si="126"/>
        <v/>
      </c>
      <c r="J993" s="11" t="str">
        <f t="shared" si="123"/>
        <v/>
      </c>
      <c r="K993" s="11" t="str">
        <f t="shared" si="127"/>
        <v/>
      </c>
      <c r="L993" s="11" t="str">
        <f>IF('Prax Math 5733'!B993="","",'SAT M to CBEST M'!$A$2+'SAT M to CBEST M'!$B$2*E993)</f>
        <v/>
      </c>
      <c r="M993" s="11" t="str">
        <f>IF('Prax Math 5733'!B993="","", IF(L993&lt;20, 20, IF(L993&gt;80, 80, L993)))</f>
        <v/>
      </c>
    </row>
    <row r="994" spans="1:13" x14ac:dyDescent="0.25">
      <c r="A994" s="11">
        <v>993</v>
      </c>
      <c r="B994" s="30"/>
      <c r="C994" s="25" t="str">
        <f t="shared" si="120"/>
        <v/>
      </c>
      <c r="D994" s="25" t="str">
        <f t="shared" si="124"/>
        <v/>
      </c>
      <c r="E994" s="11" t="str">
        <f>IF('Prax Math 5733'!B994="","",IF('Prax Math 5733'!D994&lt;'ACT M to SAT M'!$A$2,'ACT M to SAT M'!$B$2,IF('Prax Math 5733'!D994&gt;'ACT M to SAT M'!A$28,'ACT M to SAT M'!B$28,VLOOKUP(D994,'ACT M to SAT M'!A:B,2,FALSE))))</f>
        <v/>
      </c>
      <c r="F994" s="11" t="str">
        <f t="shared" si="121"/>
        <v/>
      </c>
      <c r="G994" s="11" t="str">
        <f t="shared" si="125"/>
        <v/>
      </c>
      <c r="H994" s="11" t="str">
        <f t="shared" si="122"/>
        <v/>
      </c>
      <c r="I994" s="11" t="str">
        <f t="shared" si="126"/>
        <v/>
      </c>
      <c r="J994" s="11" t="str">
        <f t="shared" si="123"/>
        <v/>
      </c>
      <c r="K994" s="11" t="str">
        <f t="shared" si="127"/>
        <v/>
      </c>
      <c r="L994" s="11" t="str">
        <f>IF('Prax Math 5733'!B994="","",'SAT M to CBEST M'!$A$2+'SAT M to CBEST M'!$B$2*E994)</f>
        <v/>
      </c>
      <c r="M994" s="11" t="str">
        <f>IF('Prax Math 5733'!B994="","", IF(L994&lt;20, 20, IF(L994&gt;80, 80, L994)))</f>
        <v/>
      </c>
    </row>
    <row r="995" spans="1:13" x14ac:dyDescent="0.25">
      <c r="A995" s="11">
        <v>994</v>
      </c>
      <c r="B995" s="30"/>
      <c r="C995" s="25" t="str">
        <f t="shared" si="120"/>
        <v/>
      </c>
      <c r="D995" s="25" t="str">
        <f t="shared" si="124"/>
        <v/>
      </c>
      <c r="E995" s="11" t="str">
        <f>IF('Prax Math 5733'!B995="","",IF('Prax Math 5733'!D995&lt;'ACT M to SAT M'!$A$2,'ACT M to SAT M'!$B$2,IF('Prax Math 5733'!D995&gt;'ACT M to SAT M'!A$28,'ACT M to SAT M'!B$28,VLOOKUP(D995,'ACT M to SAT M'!A:B,2,FALSE))))</f>
        <v/>
      </c>
      <c r="F995" s="11" t="str">
        <f t="shared" si="121"/>
        <v/>
      </c>
      <c r="G995" s="11" t="str">
        <f t="shared" si="125"/>
        <v/>
      </c>
      <c r="H995" s="11" t="str">
        <f t="shared" si="122"/>
        <v/>
      </c>
      <c r="I995" s="11" t="str">
        <f t="shared" si="126"/>
        <v/>
      </c>
      <c r="J995" s="11" t="str">
        <f t="shared" si="123"/>
        <v/>
      </c>
      <c r="K995" s="11" t="str">
        <f t="shared" si="127"/>
        <v/>
      </c>
      <c r="L995" s="11" t="str">
        <f>IF('Prax Math 5733'!B995="","",'SAT M to CBEST M'!$A$2+'SAT M to CBEST M'!$B$2*E995)</f>
        <v/>
      </c>
      <c r="M995" s="11" t="str">
        <f>IF('Prax Math 5733'!B995="","", IF(L995&lt;20, 20, IF(L995&gt;80, 80, L995)))</f>
        <v/>
      </c>
    </row>
    <row r="996" spans="1:13" x14ac:dyDescent="0.25">
      <c r="A996" s="11">
        <v>995</v>
      </c>
      <c r="B996" s="30"/>
      <c r="C996" s="25" t="str">
        <f t="shared" si="120"/>
        <v/>
      </c>
      <c r="D996" s="25" t="str">
        <f t="shared" si="124"/>
        <v/>
      </c>
      <c r="E996" s="11" t="str">
        <f>IF('Prax Math 5733'!B996="","",IF('Prax Math 5733'!D996&lt;'ACT M to SAT M'!$A$2,'ACT M to SAT M'!$B$2,IF('Prax Math 5733'!D996&gt;'ACT M to SAT M'!A$28,'ACT M to SAT M'!B$28,VLOOKUP(D996,'ACT M to SAT M'!A:B,2,FALSE))))</f>
        <v/>
      </c>
      <c r="F996" s="11" t="str">
        <f t="shared" si="121"/>
        <v/>
      </c>
      <c r="G996" s="11" t="str">
        <f t="shared" si="125"/>
        <v/>
      </c>
      <c r="H996" s="11" t="str">
        <f t="shared" si="122"/>
        <v/>
      </c>
      <c r="I996" s="11" t="str">
        <f t="shared" si="126"/>
        <v/>
      </c>
      <c r="J996" s="11" t="str">
        <f t="shared" si="123"/>
        <v/>
      </c>
      <c r="K996" s="11" t="str">
        <f t="shared" si="127"/>
        <v/>
      </c>
      <c r="L996" s="11" t="str">
        <f>IF('Prax Math 5733'!B996="","",'SAT M to CBEST M'!$A$2+'SAT M to CBEST M'!$B$2*E996)</f>
        <v/>
      </c>
      <c r="M996" s="11" t="str">
        <f>IF('Prax Math 5733'!B996="","", IF(L996&lt;20, 20, IF(L996&gt;80, 80, L996)))</f>
        <v/>
      </c>
    </row>
    <row r="997" spans="1:13" x14ac:dyDescent="0.25">
      <c r="A997" s="11">
        <v>996</v>
      </c>
      <c r="B997" s="30"/>
      <c r="C997" s="25" t="str">
        <f t="shared" si="120"/>
        <v/>
      </c>
      <c r="D997" s="25" t="str">
        <f t="shared" si="124"/>
        <v/>
      </c>
      <c r="E997" s="11" t="str">
        <f>IF('Prax Math 5733'!B997="","",IF('Prax Math 5733'!D997&lt;'ACT M to SAT M'!$A$2,'ACT M to SAT M'!$B$2,IF('Prax Math 5733'!D997&gt;'ACT M to SAT M'!A$28,'ACT M to SAT M'!B$28,VLOOKUP(D997,'ACT M to SAT M'!A:B,2,FALSE))))</f>
        <v/>
      </c>
      <c r="F997" s="11" t="str">
        <f t="shared" si="121"/>
        <v/>
      </c>
      <c r="G997" s="11" t="str">
        <f t="shared" si="125"/>
        <v/>
      </c>
      <c r="H997" s="11" t="str">
        <f t="shared" si="122"/>
        <v/>
      </c>
      <c r="I997" s="11" t="str">
        <f t="shared" si="126"/>
        <v/>
      </c>
      <c r="J997" s="11" t="str">
        <f t="shared" si="123"/>
        <v/>
      </c>
      <c r="K997" s="11" t="str">
        <f t="shared" si="127"/>
        <v/>
      </c>
      <c r="L997" s="11" t="str">
        <f>IF('Prax Math 5733'!B997="","",'SAT M to CBEST M'!$A$2+'SAT M to CBEST M'!$B$2*E997)</f>
        <v/>
      </c>
      <c r="M997" s="11" t="str">
        <f>IF('Prax Math 5733'!B997="","", IF(L997&lt;20, 20, IF(L997&gt;80, 80, L997)))</f>
        <v/>
      </c>
    </row>
    <row r="998" spans="1:13" x14ac:dyDescent="0.25">
      <c r="A998" s="11">
        <v>997</v>
      </c>
      <c r="B998" s="30"/>
      <c r="C998" s="25" t="str">
        <f t="shared" si="120"/>
        <v/>
      </c>
      <c r="D998" s="25" t="str">
        <f t="shared" si="124"/>
        <v/>
      </c>
      <c r="E998" s="11" t="str">
        <f>IF('Prax Math 5733'!B998="","",IF('Prax Math 5733'!D998&lt;'ACT M to SAT M'!$A$2,'ACT M to SAT M'!$B$2,IF('Prax Math 5733'!D998&gt;'ACT M to SAT M'!A$28,'ACT M to SAT M'!B$28,VLOOKUP(D998,'ACT M to SAT M'!A:B,2,FALSE))))</f>
        <v/>
      </c>
      <c r="F998" s="11" t="str">
        <f t="shared" si="121"/>
        <v/>
      </c>
      <c r="G998" s="11" t="str">
        <f t="shared" si="125"/>
        <v/>
      </c>
      <c r="H998" s="11" t="str">
        <f t="shared" si="122"/>
        <v/>
      </c>
      <c r="I998" s="11" t="str">
        <f t="shared" si="126"/>
        <v/>
      </c>
      <c r="J998" s="11" t="str">
        <f t="shared" si="123"/>
        <v/>
      </c>
      <c r="K998" s="11" t="str">
        <f t="shared" si="127"/>
        <v/>
      </c>
      <c r="L998" s="11" t="str">
        <f>IF('Prax Math 5733'!B998="","",'SAT M to CBEST M'!$A$2+'SAT M to CBEST M'!$B$2*E998)</f>
        <v/>
      </c>
      <c r="M998" s="11" t="str">
        <f>IF('Prax Math 5733'!B998="","", IF(L998&lt;20, 20, IF(L998&gt;80, 80, L998)))</f>
        <v/>
      </c>
    </row>
    <row r="999" spans="1:13" x14ac:dyDescent="0.25">
      <c r="A999" s="11">
        <v>998</v>
      </c>
      <c r="B999" s="30"/>
      <c r="C999" s="25" t="str">
        <f t="shared" si="120"/>
        <v/>
      </c>
      <c r="D999" s="25" t="str">
        <f t="shared" si="124"/>
        <v/>
      </c>
      <c r="E999" s="11" t="str">
        <f>IF('Prax Math 5733'!B999="","",IF('Prax Math 5733'!D999&lt;'ACT M to SAT M'!$A$2,'ACT M to SAT M'!$B$2,IF('Prax Math 5733'!D999&gt;'ACT M to SAT M'!A$28,'ACT M to SAT M'!B$28,VLOOKUP(D999,'ACT M to SAT M'!A:B,2,FALSE))))</f>
        <v/>
      </c>
      <c r="F999" s="11" t="str">
        <f t="shared" si="121"/>
        <v/>
      </c>
      <c r="G999" s="11" t="str">
        <f t="shared" si="125"/>
        <v/>
      </c>
      <c r="H999" s="11" t="str">
        <f t="shared" si="122"/>
        <v/>
      </c>
      <c r="I999" s="11" t="str">
        <f t="shared" si="126"/>
        <v/>
      </c>
      <c r="J999" s="11" t="str">
        <f t="shared" si="123"/>
        <v/>
      </c>
      <c r="K999" s="11" t="str">
        <f t="shared" si="127"/>
        <v/>
      </c>
      <c r="L999" s="11" t="str">
        <f>IF('Prax Math 5733'!B999="","",'SAT M to CBEST M'!$A$2+'SAT M to CBEST M'!$B$2*E999)</f>
        <v/>
      </c>
      <c r="M999" s="11" t="str">
        <f>IF('Prax Math 5733'!B999="","", IF(L999&lt;20, 20, IF(L999&gt;80, 80, L999)))</f>
        <v/>
      </c>
    </row>
    <row r="1000" spans="1:13" x14ac:dyDescent="0.25">
      <c r="A1000" s="11">
        <v>999</v>
      </c>
      <c r="B1000" s="30"/>
      <c r="C1000" s="25" t="str">
        <f t="shared" si="120"/>
        <v/>
      </c>
      <c r="D1000" s="25" t="str">
        <f t="shared" si="124"/>
        <v/>
      </c>
      <c r="E1000" s="11" t="str">
        <f>IF('Prax Math 5733'!B1000="","",IF('Prax Math 5733'!D1000&lt;'ACT M to SAT M'!$A$2,'ACT M to SAT M'!$B$2,IF('Prax Math 5733'!D1000&gt;'ACT M to SAT M'!A$28,'ACT M to SAT M'!B$28,VLOOKUP(D1000,'ACT M to SAT M'!A:B,2,FALSE))))</f>
        <v/>
      </c>
      <c r="F1000" s="11" t="str">
        <f t="shared" si="121"/>
        <v/>
      </c>
      <c r="G1000" s="11" t="str">
        <f t="shared" si="125"/>
        <v/>
      </c>
      <c r="H1000" s="11" t="str">
        <f t="shared" si="122"/>
        <v/>
      </c>
      <c r="I1000" s="11" t="str">
        <f t="shared" si="126"/>
        <v/>
      </c>
      <c r="J1000" s="11" t="str">
        <f t="shared" si="123"/>
        <v/>
      </c>
      <c r="K1000" s="11" t="str">
        <f t="shared" si="127"/>
        <v/>
      </c>
      <c r="L1000" s="11" t="str">
        <f>IF('Prax Math 5733'!B1000="","",'SAT M to CBEST M'!$A$2+'SAT M to CBEST M'!$B$2*E1000)</f>
        <v/>
      </c>
      <c r="M1000" s="11" t="str">
        <f>IF('Prax Math 5733'!B1000="","", IF(L1000&lt;20, 20, IF(L1000&gt;80, 80, L1000)))</f>
        <v/>
      </c>
    </row>
    <row r="1001" spans="1:13" x14ac:dyDescent="0.25">
      <c r="A1001" s="11">
        <v>1000</v>
      </c>
      <c r="B1001" s="30"/>
      <c r="C1001" s="25" t="str">
        <f t="shared" si="120"/>
        <v/>
      </c>
      <c r="D1001" s="25" t="str">
        <f t="shared" si="124"/>
        <v/>
      </c>
      <c r="E1001" s="11" t="str">
        <f>IF('Prax Math 5733'!B1001="","",IF('Prax Math 5733'!D1001&lt;'ACT M to SAT M'!$A$2,'ACT M to SAT M'!$B$2,IF('Prax Math 5733'!D1001&gt;'ACT M to SAT M'!A$28,'ACT M to SAT M'!B$28,VLOOKUP(D1001,'ACT M to SAT M'!A:B,2,FALSE))))</f>
        <v/>
      </c>
      <c r="F1001" s="11" t="str">
        <f t="shared" si="121"/>
        <v/>
      </c>
      <c r="G1001" s="11" t="str">
        <f t="shared" si="125"/>
        <v/>
      </c>
      <c r="H1001" s="11" t="str">
        <f t="shared" si="122"/>
        <v/>
      </c>
      <c r="I1001" s="11" t="str">
        <f t="shared" si="126"/>
        <v/>
      </c>
      <c r="J1001" s="11" t="str">
        <f t="shared" si="123"/>
        <v/>
      </c>
      <c r="K1001" s="11" t="str">
        <f t="shared" si="127"/>
        <v/>
      </c>
      <c r="L1001" s="11" t="str">
        <f>IF('Prax Math 5733'!B1001="","",'SAT M to CBEST M'!$A$2+'SAT M to CBEST M'!$B$2*E1001)</f>
        <v/>
      </c>
      <c r="M1001" s="11" t="str">
        <f>IF('Prax Math 5733'!B1001="","", IF(L1001&lt;20, 20, IF(L1001&gt;80, 80, L1001)))</f>
        <v/>
      </c>
    </row>
  </sheetData>
  <sheetProtection algorithmName="SHA-512" hashValue="7UqJOHCi5wCNt8jBo1d0fplWW171v0JhubPE6k7/QCZPU7NAhQ8MnLfAQNTUfkxdWw8ty8YB17xdYOTRb+eVlw==" saltValue="n9NSn7Mj+Pyshun++9TfCw==" spinCount="100000" sheet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7FF2F-AA37-4B78-8662-02BC8FCEB0F1}">
  <sheetPr codeName="Sheet14">
    <tabColor theme="9" tint="0.79998168889431442"/>
  </sheetPr>
  <dimension ref="A1:W1001"/>
  <sheetViews>
    <sheetView workbookViewId="0">
      <selection activeCell="B2" sqref="B2"/>
    </sheetView>
  </sheetViews>
  <sheetFormatPr defaultColWidth="8.7109375" defaultRowHeight="15" x14ac:dyDescent="0.25"/>
  <cols>
    <col min="1" max="1" width="10.28515625" style="11" customWidth="1"/>
    <col min="2" max="2" width="10.85546875" style="29" customWidth="1"/>
    <col min="3" max="4" width="16.140625" style="32" hidden="1" customWidth="1"/>
    <col min="5" max="5" width="16.140625" style="25" hidden="1" customWidth="1"/>
    <col min="6" max="12" width="16.140625" style="11" hidden="1" customWidth="1"/>
    <col min="13" max="14" width="13.85546875" style="11" hidden="1" customWidth="1"/>
    <col min="15" max="15" width="8.7109375" style="11" customWidth="1"/>
    <col min="16" max="16" width="10.5703125" style="11" customWidth="1"/>
    <col min="17" max="17" width="9.7109375" style="11" hidden="1" customWidth="1"/>
    <col min="18" max="18" width="11.140625" style="11" hidden="1" customWidth="1"/>
    <col min="19" max="19" width="11.42578125" style="11" hidden="1" customWidth="1"/>
    <col min="20" max="21" width="9.7109375" style="11" hidden="1" customWidth="1"/>
    <col min="22" max="22" width="9.7109375" style="11" customWidth="1"/>
    <col min="23" max="23" width="10.42578125" style="11" hidden="1" customWidth="1"/>
    <col min="24" max="16384" width="8.7109375" style="11"/>
  </cols>
  <sheetData>
    <row r="1" spans="1:23" ht="75" x14ac:dyDescent="0.25">
      <c r="A1" s="11" t="s">
        <v>45</v>
      </c>
      <c r="B1" s="29" t="s">
        <v>193</v>
      </c>
      <c r="C1" s="32" t="s">
        <v>194</v>
      </c>
      <c r="D1" s="32" t="s">
        <v>151</v>
      </c>
      <c r="E1" s="25" t="s">
        <v>153</v>
      </c>
      <c r="F1" s="11" t="s">
        <v>146</v>
      </c>
      <c r="G1" s="11" t="s">
        <v>140</v>
      </c>
      <c r="H1" s="11" t="s">
        <v>141</v>
      </c>
      <c r="I1" s="11" t="s">
        <v>169</v>
      </c>
      <c r="J1" s="11" t="s">
        <v>168</v>
      </c>
      <c r="K1" s="11" t="s">
        <v>142</v>
      </c>
      <c r="L1" s="11" t="s">
        <v>143</v>
      </c>
      <c r="M1" s="11" t="s">
        <v>96</v>
      </c>
      <c r="N1" s="11" t="s">
        <v>106</v>
      </c>
      <c r="P1" s="11" t="s">
        <v>28</v>
      </c>
      <c r="Q1" s="11" t="s">
        <v>104</v>
      </c>
      <c r="R1" s="11" t="s">
        <v>43</v>
      </c>
      <c r="S1" s="11" t="s">
        <v>108</v>
      </c>
      <c r="T1" s="11" t="s">
        <v>107</v>
      </c>
      <c r="U1" s="11" t="s">
        <v>184</v>
      </c>
      <c r="V1" s="11" t="s">
        <v>206</v>
      </c>
      <c r="W1" s="11" t="s">
        <v>100</v>
      </c>
    </row>
    <row r="2" spans="1:23" x14ac:dyDescent="0.25">
      <c r="A2" s="11">
        <v>1</v>
      </c>
      <c r="B2" s="30"/>
      <c r="C2" s="25" t="str">
        <f t="shared" ref="C2:C65" si="0">IF(B2="","",IF(B2&gt;=250, upperinterceptPAAM211toACTM+B2*upperslopePAAM211toACTM, lowerinterceptPAAM211toACTM+B2*lowerslopePAAM211toACTM))</f>
        <v/>
      </c>
      <c r="D2" s="25" t="str">
        <f>IF(B2="","", IF(C2&lt;1, 1, IF(C2&gt;36, 36, C2)))</f>
        <v/>
      </c>
      <c r="E2" s="25" t="str">
        <f>IF(ISBLANK(B2), "", ROUND(D2, 0))</f>
        <v/>
      </c>
      <c r="F2" s="11" t="str">
        <f>IF('GACE Math 211'!E2="","",IF('GACE Math 211'!E2&lt;'ACT M to SAT M'!$A$2,'ACT M to SAT M'!$B$2,IF('GACE Math 211'!E2&gt;'ACT M to SAT M'!A$28,'ACT M to SAT M'!B$28,VLOOKUP(E2,'ACT M to SAT M'!A:B,2,FALSE))))</f>
        <v/>
      </c>
      <c r="G2" s="11" t="str">
        <f t="shared" ref="G2:G65" si="1">IF(B2="","",interceptACTMtoPCM5732+slopeACTMtoPCM5732*E2)</f>
        <v/>
      </c>
      <c r="H2" s="11" t="str">
        <f>IF(B2="","", IF(G2&lt;100, 100, IF(G2&gt;200, 200, G2)))</f>
        <v/>
      </c>
      <c r="I2" s="11" t="str">
        <f t="shared" ref="I2:I65" si="2">IF(B2="","",interceptACTMtoPCM5733+slopeACTMtoPCM5733*E2)</f>
        <v/>
      </c>
      <c r="J2" s="11" t="str">
        <f>IF(B2="","", IF(I2&lt;100, 100, IF(I2&gt;200, 200, I2)))</f>
        <v/>
      </c>
      <c r="K2" s="11" t="str">
        <f t="shared" ref="K2:K65" si="3">IF(B2="","",IF(E2&gt;=16, upperinterceptACTMtoPAAM201+E2*upperslopeACTMtoPAAM201, lowerinterceptACTMtoPAAM201+E2*lowerslopeACTMtoPAAM201))</f>
        <v/>
      </c>
      <c r="L2" s="11" t="str">
        <f>IF(B2="","", IF(K2&lt;100, 100, IF(K2&gt;300, 300, K2)))</f>
        <v/>
      </c>
      <c r="M2" s="11" t="str">
        <f>IF('GACE Math 211'!B2="","",'SAT M to CBEST M'!$A$2+'SAT M to CBEST M'!$B$2*F2)</f>
        <v/>
      </c>
      <c r="N2" s="11" t="str">
        <f>IF('GACE Math 211'!B2="","", IF(M2&lt;20, 20, IF(M2&gt;80, 80, M2)))</f>
        <v/>
      </c>
      <c r="P2" s="11">
        <f>IF(COUNT(B:B)=COUNT(C:C), COUNT(B:B), "error")</f>
        <v>0</v>
      </c>
      <c r="Q2" s="12" t="str">
        <f>IF(AND(P2&lt;&gt;"error", P2&lt;&gt;0),AVERAGE(E:E),"")</f>
        <v/>
      </c>
      <c r="R2" s="12" t="str">
        <f>IF(AND(P2&lt;&gt;"error", P2&lt;&gt;0),AVERAGE(F:F),"")</f>
        <v/>
      </c>
      <c r="S2" s="11" t="str">
        <f>IF(AND(P2&lt;&gt;"error", P2&lt;&gt;0),AVERAGE(H:H),"")</f>
        <v/>
      </c>
      <c r="T2" s="12" t="str">
        <f>IF(AND(P2&lt;&gt;"error", P2&lt;&gt;0),AVERAGE(L:L),"")</f>
        <v/>
      </c>
      <c r="U2" s="11" t="str">
        <f>IF(AND($P2&lt;&gt;"error", $P2&lt;&gt;0),AVERAGE(J:J),"")</f>
        <v/>
      </c>
      <c r="V2" s="11" t="str">
        <f>IF(AND($P2&lt;&gt;"error", $P2&lt;&gt;0),AVERAGE(B:B),"")</f>
        <v/>
      </c>
      <c r="W2" s="11" t="str">
        <f>IF(AND(P2&lt;&gt;"error", P2&lt;&gt;0),AVERAGE(N:N),"")</f>
        <v/>
      </c>
    </row>
    <row r="3" spans="1:23" x14ac:dyDescent="0.25">
      <c r="A3" s="11">
        <v>2</v>
      </c>
      <c r="B3" s="30"/>
      <c r="C3" s="25" t="str">
        <f t="shared" si="0"/>
        <v/>
      </c>
      <c r="D3" s="25" t="str">
        <f t="shared" ref="D3:D66" si="4">IF(B3="","", IF(C3&lt;1, 1, IF(C3&gt;36, 36, C3)))</f>
        <v/>
      </c>
      <c r="E3" s="25" t="str">
        <f t="shared" ref="E3:E66" si="5">IF(ISBLANK(B3), "", ROUND(D3, 0))</f>
        <v/>
      </c>
      <c r="F3" s="11" t="str">
        <f>IF('GACE Math 211'!E3="","",IF('GACE Math 211'!E3&lt;'ACT M to SAT M'!$A$2,'ACT M to SAT M'!$B$2,IF('GACE Math 211'!E3&gt;'ACT M to SAT M'!A$28,'ACT M to SAT M'!B$28,VLOOKUP(E3,'ACT M to SAT M'!A:B,2,FALSE))))</f>
        <v/>
      </c>
      <c r="G3" s="11" t="str">
        <f t="shared" si="1"/>
        <v/>
      </c>
      <c r="H3" s="11" t="str">
        <f t="shared" ref="H3:H66" si="6">IF(B3="","", IF(G3&lt;100, 100, IF(G3&gt;200, 200, G3)))</f>
        <v/>
      </c>
      <c r="I3" s="11" t="str">
        <f t="shared" si="2"/>
        <v/>
      </c>
      <c r="J3" s="11" t="str">
        <f t="shared" ref="J3:J66" si="7">IF(B3="","", IF(I3&lt;100, 100, IF(I3&gt;200, 200, I3)))</f>
        <v/>
      </c>
      <c r="K3" s="11" t="str">
        <f t="shared" si="3"/>
        <v/>
      </c>
      <c r="L3" s="11" t="str">
        <f t="shared" ref="L3:L66" si="8">IF(B3="","", IF(K3&lt;100, 100, IF(K3&gt;300, 300, K3)))</f>
        <v/>
      </c>
      <c r="M3" s="11" t="str">
        <f>IF('GACE Math 211'!B3="","",'SAT M to CBEST M'!$A$2+'SAT M to CBEST M'!$B$2*F3)</f>
        <v/>
      </c>
      <c r="N3" s="11" t="str">
        <f>IF('GACE Math 211'!B3="","", IF(M3&lt;20, 20, IF(M3&gt;80, 80, M3)))</f>
        <v/>
      </c>
    </row>
    <row r="4" spans="1:23" x14ac:dyDescent="0.25">
      <c r="A4" s="11">
        <v>3</v>
      </c>
      <c r="B4" s="30"/>
      <c r="C4" s="25" t="str">
        <f t="shared" si="0"/>
        <v/>
      </c>
      <c r="D4" s="25" t="str">
        <f t="shared" si="4"/>
        <v/>
      </c>
      <c r="E4" s="25" t="str">
        <f t="shared" si="5"/>
        <v/>
      </c>
      <c r="F4" s="11" t="str">
        <f>IF('GACE Math 211'!E4="","",IF('GACE Math 211'!E4&lt;'ACT M to SAT M'!$A$2,'ACT M to SAT M'!$B$2,IF('GACE Math 211'!E4&gt;'ACT M to SAT M'!A$28,'ACT M to SAT M'!B$28,VLOOKUP(E4,'ACT M to SAT M'!A:B,2,FALSE))))</f>
        <v/>
      </c>
      <c r="G4" s="11" t="str">
        <f t="shared" si="1"/>
        <v/>
      </c>
      <c r="H4" s="11" t="str">
        <f t="shared" si="6"/>
        <v/>
      </c>
      <c r="I4" s="11" t="str">
        <f t="shared" si="2"/>
        <v/>
      </c>
      <c r="J4" s="11" t="str">
        <f t="shared" si="7"/>
        <v/>
      </c>
      <c r="K4" s="11" t="str">
        <f t="shared" si="3"/>
        <v/>
      </c>
      <c r="L4" s="11" t="str">
        <f t="shared" si="8"/>
        <v/>
      </c>
      <c r="M4" s="11" t="str">
        <f>IF('GACE Math 211'!B4="","",'SAT M to CBEST M'!$A$2+'SAT M to CBEST M'!$B$2*F4)</f>
        <v/>
      </c>
      <c r="N4" s="11" t="str">
        <f>IF('GACE Math 211'!B4="","", IF(M4&lt;20, 20, IF(M4&gt;80, 80, M4)))</f>
        <v/>
      </c>
    </row>
    <row r="5" spans="1:23" x14ac:dyDescent="0.25">
      <c r="A5" s="11">
        <v>4</v>
      </c>
      <c r="B5" s="30"/>
      <c r="C5" s="25" t="str">
        <f t="shared" si="0"/>
        <v/>
      </c>
      <c r="D5" s="25" t="str">
        <f t="shared" si="4"/>
        <v/>
      </c>
      <c r="E5" s="25" t="str">
        <f t="shared" si="5"/>
        <v/>
      </c>
      <c r="F5" s="11" t="str">
        <f>IF('GACE Math 211'!E5="","",IF('GACE Math 211'!E5&lt;'ACT M to SAT M'!$A$2,'ACT M to SAT M'!$B$2,IF('GACE Math 211'!E5&gt;'ACT M to SAT M'!A$28,'ACT M to SAT M'!B$28,VLOOKUP(E5,'ACT M to SAT M'!A:B,2,FALSE))))</f>
        <v/>
      </c>
      <c r="G5" s="11" t="str">
        <f t="shared" si="1"/>
        <v/>
      </c>
      <c r="H5" s="11" t="str">
        <f t="shared" si="6"/>
        <v/>
      </c>
      <c r="I5" s="11" t="str">
        <f t="shared" si="2"/>
        <v/>
      </c>
      <c r="J5" s="11" t="str">
        <f t="shared" si="7"/>
        <v/>
      </c>
      <c r="K5" s="11" t="str">
        <f t="shared" si="3"/>
        <v/>
      </c>
      <c r="L5" s="11" t="str">
        <f t="shared" si="8"/>
        <v/>
      </c>
      <c r="M5" s="11" t="str">
        <f>IF('GACE Math 211'!B5="","",'SAT M to CBEST M'!$A$2+'SAT M to CBEST M'!$B$2*F5)</f>
        <v/>
      </c>
      <c r="N5" s="11" t="str">
        <f>IF('GACE Math 211'!B5="","", IF(M5&lt;20, 20, IF(M5&gt;80, 80, M5)))</f>
        <v/>
      </c>
    </row>
    <row r="6" spans="1:23" x14ac:dyDescent="0.25">
      <c r="A6" s="11">
        <v>5</v>
      </c>
      <c r="B6" s="30"/>
      <c r="C6" s="25" t="str">
        <f t="shared" si="0"/>
        <v/>
      </c>
      <c r="D6" s="25" t="str">
        <f t="shared" si="4"/>
        <v/>
      </c>
      <c r="E6" s="25" t="str">
        <f t="shared" si="5"/>
        <v/>
      </c>
      <c r="F6" s="11" t="str">
        <f>IF('GACE Math 211'!E6="","",IF('GACE Math 211'!E6&lt;'ACT M to SAT M'!$A$2,'ACT M to SAT M'!$B$2,IF('GACE Math 211'!E6&gt;'ACT M to SAT M'!A$28,'ACT M to SAT M'!B$28,VLOOKUP(E6,'ACT M to SAT M'!A:B,2,FALSE))))</f>
        <v/>
      </c>
      <c r="G6" s="11" t="str">
        <f t="shared" si="1"/>
        <v/>
      </c>
      <c r="H6" s="11" t="str">
        <f t="shared" si="6"/>
        <v/>
      </c>
      <c r="I6" s="11" t="str">
        <f t="shared" si="2"/>
        <v/>
      </c>
      <c r="J6" s="11" t="str">
        <f t="shared" si="7"/>
        <v/>
      </c>
      <c r="K6" s="11" t="str">
        <f t="shared" si="3"/>
        <v/>
      </c>
      <c r="L6" s="11" t="str">
        <f t="shared" si="8"/>
        <v/>
      </c>
      <c r="M6" s="11" t="str">
        <f>IF('GACE Math 211'!B6="","",'SAT M to CBEST M'!$A$2+'SAT M to CBEST M'!$B$2*F6)</f>
        <v/>
      </c>
      <c r="N6" s="11" t="str">
        <f>IF('GACE Math 211'!B6="","", IF(M6&lt;20, 20, IF(M6&gt;80, 80, M6)))</f>
        <v/>
      </c>
    </row>
    <row r="7" spans="1:23" x14ac:dyDescent="0.25">
      <c r="A7" s="11">
        <v>6</v>
      </c>
      <c r="B7" s="30"/>
      <c r="C7" s="25" t="str">
        <f t="shared" si="0"/>
        <v/>
      </c>
      <c r="D7" s="25" t="str">
        <f t="shared" si="4"/>
        <v/>
      </c>
      <c r="E7" s="25" t="str">
        <f t="shared" si="5"/>
        <v/>
      </c>
      <c r="F7" s="11" t="str">
        <f>IF('GACE Math 211'!E7="","",IF('GACE Math 211'!E7&lt;'ACT M to SAT M'!$A$2,'ACT M to SAT M'!$B$2,IF('GACE Math 211'!E7&gt;'ACT M to SAT M'!A$28,'ACT M to SAT M'!B$28,VLOOKUP(E7,'ACT M to SAT M'!A:B,2,FALSE))))</f>
        <v/>
      </c>
      <c r="G7" s="11" t="str">
        <f t="shared" si="1"/>
        <v/>
      </c>
      <c r="H7" s="11" t="str">
        <f t="shared" si="6"/>
        <v/>
      </c>
      <c r="I7" s="11" t="str">
        <f t="shared" si="2"/>
        <v/>
      </c>
      <c r="J7" s="11" t="str">
        <f t="shared" si="7"/>
        <v/>
      </c>
      <c r="K7" s="11" t="str">
        <f t="shared" si="3"/>
        <v/>
      </c>
      <c r="L7" s="11" t="str">
        <f t="shared" si="8"/>
        <v/>
      </c>
      <c r="M7" s="11" t="str">
        <f>IF('GACE Math 211'!B7="","",'SAT M to CBEST M'!$A$2+'SAT M to CBEST M'!$B$2*F7)</f>
        <v/>
      </c>
      <c r="N7" s="11" t="str">
        <f>IF('GACE Math 211'!B7="","", IF(M7&lt;20, 20, IF(M7&gt;80, 80, M7)))</f>
        <v/>
      </c>
    </row>
    <row r="8" spans="1:23" x14ac:dyDescent="0.25">
      <c r="A8" s="11">
        <v>7</v>
      </c>
      <c r="B8" s="30"/>
      <c r="C8" s="25" t="str">
        <f t="shared" si="0"/>
        <v/>
      </c>
      <c r="D8" s="25" t="str">
        <f t="shared" si="4"/>
        <v/>
      </c>
      <c r="E8" s="25" t="str">
        <f t="shared" si="5"/>
        <v/>
      </c>
      <c r="F8" s="11" t="str">
        <f>IF('GACE Math 211'!E8="","",IF('GACE Math 211'!E8&lt;'ACT M to SAT M'!$A$2,'ACT M to SAT M'!$B$2,IF('GACE Math 211'!E8&gt;'ACT M to SAT M'!A$28,'ACT M to SAT M'!B$28,VLOOKUP(E8,'ACT M to SAT M'!A:B,2,FALSE))))</f>
        <v/>
      </c>
      <c r="G8" s="11" t="str">
        <f t="shared" si="1"/>
        <v/>
      </c>
      <c r="H8" s="11" t="str">
        <f t="shared" si="6"/>
        <v/>
      </c>
      <c r="I8" s="11" t="str">
        <f t="shared" si="2"/>
        <v/>
      </c>
      <c r="J8" s="11" t="str">
        <f t="shared" si="7"/>
        <v/>
      </c>
      <c r="K8" s="11" t="str">
        <f t="shared" si="3"/>
        <v/>
      </c>
      <c r="L8" s="11" t="str">
        <f t="shared" si="8"/>
        <v/>
      </c>
      <c r="M8" s="11" t="str">
        <f>IF('GACE Math 211'!B8="","",'SAT M to CBEST M'!$A$2+'SAT M to CBEST M'!$B$2*F8)</f>
        <v/>
      </c>
      <c r="N8" s="11" t="str">
        <f>IF('GACE Math 211'!B8="","", IF(M8&lt;20, 20, IF(M8&gt;80, 80, M8)))</f>
        <v/>
      </c>
    </row>
    <row r="9" spans="1:23" x14ac:dyDescent="0.25">
      <c r="A9" s="11">
        <v>8</v>
      </c>
      <c r="B9" s="30"/>
      <c r="C9" s="25" t="str">
        <f t="shared" si="0"/>
        <v/>
      </c>
      <c r="D9" s="25" t="str">
        <f t="shared" si="4"/>
        <v/>
      </c>
      <c r="E9" s="25" t="str">
        <f t="shared" si="5"/>
        <v/>
      </c>
      <c r="F9" s="11" t="str">
        <f>IF('GACE Math 211'!E9="","",IF('GACE Math 211'!E9&lt;'ACT M to SAT M'!$A$2,'ACT M to SAT M'!$B$2,IF('GACE Math 211'!E9&gt;'ACT M to SAT M'!A$28,'ACT M to SAT M'!B$28,VLOOKUP(E9,'ACT M to SAT M'!A:B,2,FALSE))))</f>
        <v/>
      </c>
      <c r="G9" s="11" t="str">
        <f t="shared" si="1"/>
        <v/>
      </c>
      <c r="H9" s="11" t="str">
        <f t="shared" si="6"/>
        <v/>
      </c>
      <c r="I9" s="11" t="str">
        <f t="shared" si="2"/>
        <v/>
      </c>
      <c r="J9" s="11" t="str">
        <f t="shared" si="7"/>
        <v/>
      </c>
      <c r="K9" s="11" t="str">
        <f t="shared" si="3"/>
        <v/>
      </c>
      <c r="L9" s="11" t="str">
        <f t="shared" si="8"/>
        <v/>
      </c>
      <c r="M9" s="11" t="str">
        <f>IF('GACE Math 211'!B9="","",'SAT M to CBEST M'!$A$2+'SAT M to CBEST M'!$B$2*F9)</f>
        <v/>
      </c>
      <c r="N9" s="11" t="str">
        <f>IF('GACE Math 211'!B9="","", IF(M9&lt;20, 20, IF(M9&gt;80, 80, M9)))</f>
        <v/>
      </c>
    </row>
    <row r="10" spans="1:23" x14ac:dyDescent="0.25">
      <c r="A10" s="11">
        <v>9</v>
      </c>
      <c r="B10" s="30"/>
      <c r="C10" s="25" t="str">
        <f t="shared" si="0"/>
        <v/>
      </c>
      <c r="D10" s="25" t="str">
        <f t="shared" si="4"/>
        <v/>
      </c>
      <c r="E10" s="25" t="str">
        <f t="shared" si="5"/>
        <v/>
      </c>
      <c r="F10" s="11" t="str">
        <f>IF('GACE Math 211'!E10="","",IF('GACE Math 211'!E10&lt;'ACT M to SAT M'!$A$2,'ACT M to SAT M'!$B$2,IF('GACE Math 211'!E10&gt;'ACT M to SAT M'!A$28,'ACT M to SAT M'!B$28,VLOOKUP(E10,'ACT M to SAT M'!A:B,2,FALSE))))</f>
        <v/>
      </c>
      <c r="G10" s="11" t="str">
        <f t="shared" si="1"/>
        <v/>
      </c>
      <c r="H10" s="11" t="str">
        <f t="shared" si="6"/>
        <v/>
      </c>
      <c r="I10" s="11" t="str">
        <f t="shared" si="2"/>
        <v/>
      </c>
      <c r="J10" s="11" t="str">
        <f t="shared" si="7"/>
        <v/>
      </c>
      <c r="K10" s="11" t="str">
        <f t="shared" si="3"/>
        <v/>
      </c>
      <c r="L10" s="11" t="str">
        <f t="shared" si="8"/>
        <v/>
      </c>
      <c r="M10" s="11" t="str">
        <f>IF('GACE Math 211'!B10="","",'SAT M to CBEST M'!$A$2+'SAT M to CBEST M'!$B$2*F10)</f>
        <v/>
      </c>
      <c r="N10" s="11" t="str">
        <f>IF('GACE Math 211'!B10="","", IF(M10&lt;20, 20, IF(M10&gt;80, 80, M10)))</f>
        <v/>
      </c>
    </row>
    <row r="11" spans="1:23" x14ac:dyDescent="0.25">
      <c r="A11" s="11">
        <v>10</v>
      </c>
      <c r="B11" s="30"/>
      <c r="C11" s="25" t="str">
        <f t="shared" si="0"/>
        <v/>
      </c>
      <c r="D11" s="25" t="str">
        <f t="shared" si="4"/>
        <v/>
      </c>
      <c r="E11" s="25" t="str">
        <f t="shared" si="5"/>
        <v/>
      </c>
      <c r="F11" s="11" t="str">
        <f>IF('GACE Math 211'!E11="","",IF('GACE Math 211'!E11&lt;'ACT M to SAT M'!$A$2,'ACT M to SAT M'!$B$2,IF('GACE Math 211'!E11&gt;'ACT M to SAT M'!A$28,'ACT M to SAT M'!B$28,VLOOKUP(E11,'ACT M to SAT M'!A:B,2,FALSE))))</f>
        <v/>
      </c>
      <c r="G11" s="11" t="str">
        <f t="shared" si="1"/>
        <v/>
      </c>
      <c r="H11" s="11" t="str">
        <f t="shared" si="6"/>
        <v/>
      </c>
      <c r="I11" s="11" t="str">
        <f t="shared" si="2"/>
        <v/>
      </c>
      <c r="J11" s="11" t="str">
        <f t="shared" si="7"/>
        <v/>
      </c>
      <c r="K11" s="11" t="str">
        <f t="shared" si="3"/>
        <v/>
      </c>
      <c r="L11" s="11" t="str">
        <f t="shared" si="8"/>
        <v/>
      </c>
      <c r="M11" s="11" t="str">
        <f>IF('GACE Math 211'!B11="","",'SAT M to CBEST M'!$A$2+'SAT M to CBEST M'!$B$2*F11)</f>
        <v/>
      </c>
      <c r="N11" s="11" t="str">
        <f>IF('GACE Math 211'!B11="","", IF(M11&lt;20, 20, IF(M11&gt;80, 80, M11)))</f>
        <v/>
      </c>
    </row>
    <row r="12" spans="1:23" x14ac:dyDescent="0.25">
      <c r="A12" s="11">
        <v>11</v>
      </c>
      <c r="B12" s="30"/>
      <c r="C12" s="25" t="str">
        <f t="shared" si="0"/>
        <v/>
      </c>
      <c r="D12" s="25" t="str">
        <f t="shared" si="4"/>
        <v/>
      </c>
      <c r="E12" s="25" t="str">
        <f t="shared" si="5"/>
        <v/>
      </c>
      <c r="F12" s="11" t="str">
        <f>IF('GACE Math 211'!E12="","",IF('GACE Math 211'!E12&lt;'ACT M to SAT M'!$A$2,'ACT M to SAT M'!$B$2,IF('GACE Math 211'!E12&gt;'ACT M to SAT M'!A$28,'ACT M to SAT M'!B$28,VLOOKUP(E12,'ACT M to SAT M'!A:B,2,FALSE))))</f>
        <v/>
      </c>
      <c r="G12" s="11" t="str">
        <f t="shared" si="1"/>
        <v/>
      </c>
      <c r="H12" s="11" t="str">
        <f t="shared" si="6"/>
        <v/>
      </c>
      <c r="I12" s="11" t="str">
        <f t="shared" si="2"/>
        <v/>
      </c>
      <c r="J12" s="11" t="str">
        <f t="shared" si="7"/>
        <v/>
      </c>
      <c r="K12" s="11" t="str">
        <f t="shared" si="3"/>
        <v/>
      </c>
      <c r="L12" s="11" t="str">
        <f t="shared" si="8"/>
        <v/>
      </c>
      <c r="M12" s="11" t="str">
        <f>IF('GACE Math 211'!B12="","",'SAT M to CBEST M'!$A$2+'SAT M to CBEST M'!$B$2*F12)</f>
        <v/>
      </c>
      <c r="N12" s="11" t="str">
        <f>IF('GACE Math 211'!B12="","", IF(M12&lt;20, 20, IF(M12&gt;80, 80, M12)))</f>
        <v/>
      </c>
    </row>
    <row r="13" spans="1:23" x14ac:dyDescent="0.25">
      <c r="A13" s="11">
        <v>12</v>
      </c>
      <c r="B13" s="30"/>
      <c r="C13" s="25" t="str">
        <f t="shared" si="0"/>
        <v/>
      </c>
      <c r="D13" s="25" t="str">
        <f t="shared" si="4"/>
        <v/>
      </c>
      <c r="E13" s="25" t="str">
        <f t="shared" si="5"/>
        <v/>
      </c>
      <c r="F13" s="11" t="str">
        <f>IF('GACE Math 211'!E13="","",IF('GACE Math 211'!E13&lt;'ACT M to SAT M'!$A$2,'ACT M to SAT M'!$B$2,IF('GACE Math 211'!E13&gt;'ACT M to SAT M'!A$28,'ACT M to SAT M'!B$28,VLOOKUP(E13,'ACT M to SAT M'!A:B,2,FALSE))))</f>
        <v/>
      </c>
      <c r="G13" s="11" t="str">
        <f t="shared" si="1"/>
        <v/>
      </c>
      <c r="H13" s="11" t="str">
        <f t="shared" si="6"/>
        <v/>
      </c>
      <c r="I13" s="11" t="str">
        <f t="shared" si="2"/>
        <v/>
      </c>
      <c r="J13" s="11" t="str">
        <f t="shared" si="7"/>
        <v/>
      </c>
      <c r="K13" s="11" t="str">
        <f t="shared" si="3"/>
        <v/>
      </c>
      <c r="L13" s="11" t="str">
        <f t="shared" si="8"/>
        <v/>
      </c>
      <c r="M13" s="11" t="str">
        <f>IF('GACE Math 211'!B13="","",'SAT M to CBEST M'!$A$2+'SAT M to CBEST M'!$B$2*F13)</f>
        <v/>
      </c>
      <c r="N13" s="11" t="str">
        <f>IF('GACE Math 211'!B13="","", IF(M13&lt;20, 20, IF(M13&gt;80, 80, M13)))</f>
        <v/>
      </c>
    </row>
    <row r="14" spans="1:23" x14ac:dyDescent="0.25">
      <c r="A14" s="11">
        <v>13</v>
      </c>
      <c r="B14" s="30"/>
      <c r="C14" s="25" t="str">
        <f t="shared" si="0"/>
        <v/>
      </c>
      <c r="D14" s="25" t="str">
        <f t="shared" si="4"/>
        <v/>
      </c>
      <c r="E14" s="25" t="str">
        <f t="shared" si="5"/>
        <v/>
      </c>
      <c r="F14" s="11" t="str">
        <f>IF('GACE Math 211'!E14="","",IF('GACE Math 211'!E14&lt;'ACT M to SAT M'!$A$2,'ACT M to SAT M'!$B$2,IF('GACE Math 211'!E14&gt;'ACT M to SAT M'!A$28,'ACT M to SAT M'!B$28,VLOOKUP(E14,'ACT M to SAT M'!A:B,2,FALSE))))</f>
        <v/>
      </c>
      <c r="G14" s="11" t="str">
        <f t="shared" si="1"/>
        <v/>
      </c>
      <c r="H14" s="11" t="str">
        <f t="shared" si="6"/>
        <v/>
      </c>
      <c r="I14" s="11" t="str">
        <f t="shared" si="2"/>
        <v/>
      </c>
      <c r="J14" s="11" t="str">
        <f t="shared" si="7"/>
        <v/>
      </c>
      <c r="K14" s="11" t="str">
        <f t="shared" si="3"/>
        <v/>
      </c>
      <c r="L14" s="11" t="str">
        <f t="shared" si="8"/>
        <v/>
      </c>
      <c r="M14" s="11" t="str">
        <f>IF('GACE Math 211'!B14="","",'SAT M to CBEST M'!$A$2+'SAT M to CBEST M'!$B$2*F14)</f>
        <v/>
      </c>
      <c r="N14" s="11" t="str">
        <f>IF('GACE Math 211'!B14="","", IF(M14&lt;20, 20, IF(M14&gt;80, 80, M14)))</f>
        <v/>
      </c>
    </row>
    <row r="15" spans="1:23" x14ac:dyDescent="0.25">
      <c r="A15" s="11">
        <v>14</v>
      </c>
      <c r="B15" s="30"/>
      <c r="C15" s="25" t="str">
        <f t="shared" si="0"/>
        <v/>
      </c>
      <c r="D15" s="25" t="str">
        <f t="shared" si="4"/>
        <v/>
      </c>
      <c r="E15" s="25" t="str">
        <f t="shared" si="5"/>
        <v/>
      </c>
      <c r="F15" s="11" t="str">
        <f>IF('GACE Math 211'!E15="","",IF('GACE Math 211'!E15&lt;'ACT M to SAT M'!$A$2,'ACT M to SAT M'!$B$2,IF('GACE Math 211'!E15&gt;'ACT M to SAT M'!A$28,'ACT M to SAT M'!B$28,VLOOKUP(E15,'ACT M to SAT M'!A:B,2,FALSE))))</f>
        <v/>
      </c>
      <c r="G15" s="11" t="str">
        <f t="shared" si="1"/>
        <v/>
      </c>
      <c r="H15" s="11" t="str">
        <f t="shared" si="6"/>
        <v/>
      </c>
      <c r="I15" s="11" t="str">
        <f t="shared" si="2"/>
        <v/>
      </c>
      <c r="J15" s="11" t="str">
        <f t="shared" si="7"/>
        <v/>
      </c>
      <c r="K15" s="11" t="str">
        <f t="shared" si="3"/>
        <v/>
      </c>
      <c r="L15" s="11" t="str">
        <f t="shared" si="8"/>
        <v/>
      </c>
      <c r="M15" s="11" t="str">
        <f>IF('GACE Math 211'!B15="","",'SAT M to CBEST M'!$A$2+'SAT M to CBEST M'!$B$2*F15)</f>
        <v/>
      </c>
      <c r="N15" s="11" t="str">
        <f>IF('GACE Math 211'!B15="","", IF(M15&lt;20, 20, IF(M15&gt;80, 80, M15)))</f>
        <v/>
      </c>
    </row>
    <row r="16" spans="1:23" x14ac:dyDescent="0.25">
      <c r="A16" s="11">
        <v>15</v>
      </c>
      <c r="B16" s="30"/>
      <c r="C16" s="25" t="str">
        <f t="shared" si="0"/>
        <v/>
      </c>
      <c r="D16" s="25" t="str">
        <f t="shared" si="4"/>
        <v/>
      </c>
      <c r="E16" s="25" t="str">
        <f t="shared" si="5"/>
        <v/>
      </c>
      <c r="F16" s="11" t="str">
        <f>IF('GACE Math 211'!E16="","",IF('GACE Math 211'!E16&lt;'ACT M to SAT M'!$A$2,'ACT M to SAT M'!$B$2,IF('GACE Math 211'!E16&gt;'ACT M to SAT M'!A$28,'ACT M to SAT M'!B$28,VLOOKUP(E16,'ACT M to SAT M'!A:B,2,FALSE))))</f>
        <v/>
      </c>
      <c r="G16" s="11" t="str">
        <f t="shared" si="1"/>
        <v/>
      </c>
      <c r="H16" s="11" t="str">
        <f t="shared" si="6"/>
        <v/>
      </c>
      <c r="I16" s="11" t="str">
        <f t="shared" si="2"/>
        <v/>
      </c>
      <c r="J16" s="11" t="str">
        <f t="shared" si="7"/>
        <v/>
      </c>
      <c r="K16" s="11" t="str">
        <f t="shared" si="3"/>
        <v/>
      </c>
      <c r="L16" s="11" t="str">
        <f t="shared" si="8"/>
        <v/>
      </c>
      <c r="M16" s="11" t="str">
        <f>IF('GACE Math 211'!B16="","",'SAT M to CBEST M'!$A$2+'SAT M to CBEST M'!$B$2*F16)</f>
        <v/>
      </c>
      <c r="N16" s="11" t="str">
        <f>IF('GACE Math 211'!B16="","", IF(M16&lt;20, 20, IF(M16&gt;80, 80, M16)))</f>
        <v/>
      </c>
    </row>
    <row r="17" spans="1:14" x14ac:dyDescent="0.25">
      <c r="A17" s="11">
        <v>16</v>
      </c>
      <c r="B17" s="30"/>
      <c r="C17" s="25" t="str">
        <f t="shared" si="0"/>
        <v/>
      </c>
      <c r="D17" s="25" t="str">
        <f t="shared" si="4"/>
        <v/>
      </c>
      <c r="E17" s="25" t="str">
        <f t="shared" si="5"/>
        <v/>
      </c>
      <c r="F17" s="11" t="str">
        <f>IF('GACE Math 211'!E17="","",IF('GACE Math 211'!E17&lt;'ACT M to SAT M'!$A$2,'ACT M to SAT M'!$B$2,IF('GACE Math 211'!E17&gt;'ACT M to SAT M'!A$28,'ACT M to SAT M'!B$28,VLOOKUP(E17,'ACT M to SAT M'!A:B,2,FALSE))))</f>
        <v/>
      </c>
      <c r="G17" s="11" t="str">
        <f t="shared" si="1"/>
        <v/>
      </c>
      <c r="H17" s="11" t="str">
        <f t="shared" si="6"/>
        <v/>
      </c>
      <c r="I17" s="11" t="str">
        <f t="shared" si="2"/>
        <v/>
      </c>
      <c r="J17" s="11" t="str">
        <f t="shared" si="7"/>
        <v/>
      </c>
      <c r="K17" s="11" t="str">
        <f t="shared" si="3"/>
        <v/>
      </c>
      <c r="L17" s="11" t="str">
        <f t="shared" si="8"/>
        <v/>
      </c>
      <c r="M17" s="11" t="str">
        <f>IF('GACE Math 211'!B17="","",'SAT M to CBEST M'!$A$2+'SAT M to CBEST M'!$B$2*F17)</f>
        <v/>
      </c>
      <c r="N17" s="11" t="str">
        <f>IF('GACE Math 211'!B17="","", IF(M17&lt;20, 20, IF(M17&gt;80, 80, M17)))</f>
        <v/>
      </c>
    </row>
    <row r="18" spans="1:14" x14ac:dyDescent="0.25">
      <c r="A18" s="11">
        <v>17</v>
      </c>
      <c r="B18" s="30"/>
      <c r="C18" s="25" t="str">
        <f t="shared" si="0"/>
        <v/>
      </c>
      <c r="D18" s="25" t="str">
        <f t="shared" si="4"/>
        <v/>
      </c>
      <c r="E18" s="25" t="str">
        <f t="shared" si="5"/>
        <v/>
      </c>
      <c r="F18" s="11" t="str">
        <f>IF('GACE Math 211'!E18="","",IF('GACE Math 211'!E18&lt;'ACT M to SAT M'!$A$2,'ACT M to SAT M'!$B$2,IF('GACE Math 211'!E18&gt;'ACT M to SAT M'!A$28,'ACT M to SAT M'!B$28,VLOOKUP(E18,'ACT M to SAT M'!A:B,2,FALSE))))</f>
        <v/>
      </c>
      <c r="G18" s="11" t="str">
        <f t="shared" si="1"/>
        <v/>
      </c>
      <c r="H18" s="11" t="str">
        <f t="shared" si="6"/>
        <v/>
      </c>
      <c r="I18" s="11" t="str">
        <f t="shared" si="2"/>
        <v/>
      </c>
      <c r="J18" s="11" t="str">
        <f t="shared" si="7"/>
        <v/>
      </c>
      <c r="K18" s="11" t="str">
        <f t="shared" si="3"/>
        <v/>
      </c>
      <c r="L18" s="11" t="str">
        <f t="shared" si="8"/>
        <v/>
      </c>
      <c r="M18" s="11" t="str">
        <f>IF('GACE Math 211'!B18="","",'SAT M to CBEST M'!$A$2+'SAT M to CBEST M'!$B$2*F18)</f>
        <v/>
      </c>
      <c r="N18" s="11" t="str">
        <f>IF('GACE Math 211'!B18="","", IF(M18&lt;20, 20, IF(M18&gt;80, 80, M18)))</f>
        <v/>
      </c>
    </row>
    <row r="19" spans="1:14" x14ac:dyDescent="0.25">
      <c r="A19" s="11">
        <v>18</v>
      </c>
      <c r="B19" s="30"/>
      <c r="C19" s="25" t="str">
        <f t="shared" si="0"/>
        <v/>
      </c>
      <c r="D19" s="25" t="str">
        <f t="shared" si="4"/>
        <v/>
      </c>
      <c r="E19" s="25" t="str">
        <f t="shared" si="5"/>
        <v/>
      </c>
      <c r="F19" s="11" t="str">
        <f>IF('GACE Math 211'!E19="","",IF('GACE Math 211'!E19&lt;'ACT M to SAT M'!$A$2,'ACT M to SAT M'!$B$2,IF('GACE Math 211'!E19&gt;'ACT M to SAT M'!A$28,'ACT M to SAT M'!B$28,VLOOKUP(E19,'ACT M to SAT M'!A:B,2,FALSE))))</f>
        <v/>
      </c>
      <c r="G19" s="11" t="str">
        <f t="shared" si="1"/>
        <v/>
      </c>
      <c r="H19" s="11" t="str">
        <f t="shared" si="6"/>
        <v/>
      </c>
      <c r="I19" s="11" t="str">
        <f t="shared" si="2"/>
        <v/>
      </c>
      <c r="J19" s="11" t="str">
        <f t="shared" si="7"/>
        <v/>
      </c>
      <c r="K19" s="11" t="str">
        <f t="shared" si="3"/>
        <v/>
      </c>
      <c r="L19" s="11" t="str">
        <f t="shared" si="8"/>
        <v/>
      </c>
      <c r="M19" s="11" t="str">
        <f>IF('GACE Math 211'!B19="","",'SAT M to CBEST M'!$A$2+'SAT M to CBEST M'!$B$2*F19)</f>
        <v/>
      </c>
      <c r="N19" s="11" t="str">
        <f>IF('GACE Math 211'!B19="","", IF(M19&lt;20, 20, IF(M19&gt;80, 80, M19)))</f>
        <v/>
      </c>
    </row>
    <row r="20" spans="1:14" x14ac:dyDescent="0.25">
      <c r="A20" s="11">
        <v>19</v>
      </c>
      <c r="B20" s="30"/>
      <c r="C20" s="25" t="str">
        <f t="shared" si="0"/>
        <v/>
      </c>
      <c r="D20" s="25" t="str">
        <f t="shared" si="4"/>
        <v/>
      </c>
      <c r="E20" s="25" t="str">
        <f t="shared" si="5"/>
        <v/>
      </c>
      <c r="F20" s="11" t="str">
        <f>IF('GACE Math 211'!E20="","",IF('GACE Math 211'!E20&lt;'ACT M to SAT M'!$A$2,'ACT M to SAT M'!$B$2,IF('GACE Math 211'!E20&gt;'ACT M to SAT M'!A$28,'ACT M to SAT M'!B$28,VLOOKUP(E20,'ACT M to SAT M'!A:B,2,FALSE))))</f>
        <v/>
      </c>
      <c r="G20" s="11" t="str">
        <f t="shared" si="1"/>
        <v/>
      </c>
      <c r="H20" s="11" t="str">
        <f t="shared" si="6"/>
        <v/>
      </c>
      <c r="I20" s="11" t="str">
        <f t="shared" si="2"/>
        <v/>
      </c>
      <c r="J20" s="11" t="str">
        <f t="shared" si="7"/>
        <v/>
      </c>
      <c r="K20" s="11" t="str">
        <f t="shared" si="3"/>
        <v/>
      </c>
      <c r="L20" s="11" t="str">
        <f t="shared" si="8"/>
        <v/>
      </c>
      <c r="M20" s="11" t="str">
        <f>IF('GACE Math 211'!B20="","",'SAT M to CBEST M'!$A$2+'SAT M to CBEST M'!$B$2*F20)</f>
        <v/>
      </c>
      <c r="N20" s="11" t="str">
        <f>IF('GACE Math 211'!B20="","", IF(M20&lt;20, 20, IF(M20&gt;80, 80, M20)))</f>
        <v/>
      </c>
    </row>
    <row r="21" spans="1:14" x14ac:dyDescent="0.25">
      <c r="A21" s="11">
        <v>20</v>
      </c>
      <c r="B21" s="30"/>
      <c r="C21" s="25" t="str">
        <f t="shared" si="0"/>
        <v/>
      </c>
      <c r="D21" s="25" t="str">
        <f t="shared" si="4"/>
        <v/>
      </c>
      <c r="E21" s="25" t="str">
        <f t="shared" si="5"/>
        <v/>
      </c>
      <c r="F21" s="11" t="str">
        <f>IF('GACE Math 211'!E21="","",IF('GACE Math 211'!E21&lt;'ACT M to SAT M'!$A$2,'ACT M to SAT M'!$B$2,IF('GACE Math 211'!E21&gt;'ACT M to SAT M'!A$28,'ACT M to SAT M'!B$28,VLOOKUP(E21,'ACT M to SAT M'!A:B,2,FALSE))))</f>
        <v/>
      </c>
      <c r="G21" s="11" t="str">
        <f t="shared" si="1"/>
        <v/>
      </c>
      <c r="H21" s="11" t="str">
        <f t="shared" si="6"/>
        <v/>
      </c>
      <c r="I21" s="11" t="str">
        <f t="shared" si="2"/>
        <v/>
      </c>
      <c r="J21" s="11" t="str">
        <f t="shared" si="7"/>
        <v/>
      </c>
      <c r="K21" s="11" t="str">
        <f t="shared" si="3"/>
        <v/>
      </c>
      <c r="L21" s="11" t="str">
        <f t="shared" si="8"/>
        <v/>
      </c>
      <c r="M21" s="11" t="str">
        <f>IF('GACE Math 211'!B21="","",'SAT M to CBEST M'!$A$2+'SAT M to CBEST M'!$B$2*F21)</f>
        <v/>
      </c>
      <c r="N21" s="11" t="str">
        <f>IF('GACE Math 211'!B21="","", IF(M21&lt;20, 20, IF(M21&gt;80, 80, M21)))</f>
        <v/>
      </c>
    </row>
    <row r="22" spans="1:14" x14ac:dyDescent="0.25">
      <c r="A22" s="11">
        <v>21</v>
      </c>
      <c r="B22" s="30"/>
      <c r="C22" s="25" t="str">
        <f t="shared" si="0"/>
        <v/>
      </c>
      <c r="D22" s="25" t="str">
        <f t="shared" si="4"/>
        <v/>
      </c>
      <c r="E22" s="25" t="str">
        <f t="shared" si="5"/>
        <v/>
      </c>
      <c r="F22" s="11" t="str">
        <f>IF('GACE Math 211'!E22="","",IF('GACE Math 211'!E22&lt;'ACT M to SAT M'!$A$2,'ACT M to SAT M'!$B$2,IF('GACE Math 211'!E22&gt;'ACT M to SAT M'!A$28,'ACT M to SAT M'!B$28,VLOOKUP(E22,'ACT M to SAT M'!A:B,2,FALSE))))</f>
        <v/>
      </c>
      <c r="G22" s="11" t="str">
        <f t="shared" si="1"/>
        <v/>
      </c>
      <c r="H22" s="11" t="str">
        <f t="shared" si="6"/>
        <v/>
      </c>
      <c r="I22" s="11" t="str">
        <f t="shared" si="2"/>
        <v/>
      </c>
      <c r="J22" s="11" t="str">
        <f t="shared" si="7"/>
        <v/>
      </c>
      <c r="K22" s="11" t="str">
        <f t="shared" si="3"/>
        <v/>
      </c>
      <c r="L22" s="11" t="str">
        <f t="shared" si="8"/>
        <v/>
      </c>
      <c r="M22" s="11" t="str">
        <f>IF('GACE Math 211'!B22="","",'SAT M to CBEST M'!$A$2+'SAT M to CBEST M'!$B$2*F22)</f>
        <v/>
      </c>
      <c r="N22" s="11" t="str">
        <f>IF('GACE Math 211'!B22="","", IF(M22&lt;20, 20, IF(M22&gt;80, 80, M22)))</f>
        <v/>
      </c>
    </row>
    <row r="23" spans="1:14" x14ac:dyDescent="0.25">
      <c r="A23" s="11">
        <v>22</v>
      </c>
      <c r="B23" s="30"/>
      <c r="C23" s="25" t="str">
        <f t="shared" si="0"/>
        <v/>
      </c>
      <c r="D23" s="25" t="str">
        <f t="shared" si="4"/>
        <v/>
      </c>
      <c r="E23" s="25" t="str">
        <f t="shared" si="5"/>
        <v/>
      </c>
      <c r="F23" s="11" t="str">
        <f>IF('GACE Math 211'!E23="","",IF('GACE Math 211'!E23&lt;'ACT M to SAT M'!$A$2,'ACT M to SAT M'!$B$2,IF('GACE Math 211'!E23&gt;'ACT M to SAT M'!A$28,'ACT M to SAT M'!B$28,VLOOKUP(E23,'ACT M to SAT M'!A:B,2,FALSE))))</f>
        <v/>
      </c>
      <c r="G23" s="11" t="str">
        <f t="shared" si="1"/>
        <v/>
      </c>
      <c r="H23" s="11" t="str">
        <f t="shared" si="6"/>
        <v/>
      </c>
      <c r="I23" s="11" t="str">
        <f t="shared" si="2"/>
        <v/>
      </c>
      <c r="J23" s="11" t="str">
        <f t="shared" si="7"/>
        <v/>
      </c>
      <c r="K23" s="11" t="str">
        <f t="shared" si="3"/>
        <v/>
      </c>
      <c r="L23" s="11" t="str">
        <f t="shared" si="8"/>
        <v/>
      </c>
      <c r="M23" s="11" t="str">
        <f>IF('GACE Math 211'!B23="","",'SAT M to CBEST M'!$A$2+'SAT M to CBEST M'!$B$2*F23)</f>
        <v/>
      </c>
      <c r="N23" s="11" t="str">
        <f>IF('GACE Math 211'!B23="","", IF(M23&lt;20, 20, IF(M23&gt;80, 80, M23)))</f>
        <v/>
      </c>
    </row>
    <row r="24" spans="1:14" x14ac:dyDescent="0.25">
      <c r="A24" s="11">
        <v>23</v>
      </c>
      <c r="B24" s="30"/>
      <c r="C24" s="25" t="str">
        <f t="shared" si="0"/>
        <v/>
      </c>
      <c r="D24" s="25" t="str">
        <f t="shared" si="4"/>
        <v/>
      </c>
      <c r="E24" s="25" t="str">
        <f t="shared" si="5"/>
        <v/>
      </c>
      <c r="F24" s="11" t="str">
        <f>IF('GACE Math 211'!E24="","",IF('GACE Math 211'!E24&lt;'ACT M to SAT M'!$A$2,'ACT M to SAT M'!$B$2,IF('GACE Math 211'!E24&gt;'ACT M to SAT M'!A$28,'ACT M to SAT M'!B$28,VLOOKUP(E24,'ACT M to SAT M'!A:B,2,FALSE))))</f>
        <v/>
      </c>
      <c r="G24" s="11" t="str">
        <f t="shared" si="1"/>
        <v/>
      </c>
      <c r="H24" s="11" t="str">
        <f t="shared" si="6"/>
        <v/>
      </c>
      <c r="I24" s="11" t="str">
        <f t="shared" si="2"/>
        <v/>
      </c>
      <c r="J24" s="11" t="str">
        <f t="shared" si="7"/>
        <v/>
      </c>
      <c r="K24" s="11" t="str">
        <f t="shared" si="3"/>
        <v/>
      </c>
      <c r="L24" s="11" t="str">
        <f t="shared" si="8"/>
        <v/>
      </c>
      <c r="M24" s="11" t="str">
        <f>IF('GACE Math 211'!B24="","",'SAT M to CBEST M'!$A$2+'SAT M to CBEST M'!$B$2*F24)</f>
        <v/>
      </c>
      <c r="N24" s="11" t="str">
        <f>IF('GACE Math 211'!B24="","", IF(M24&lt;20, 20, IF(M24&gt;80, 80, M24)))</f>
        <v/>
      </c>
    </row>
    <row r="25" spans="1:14" x14ac:dyDescent="0.25">
      <c r="A25" s="11">
        <v>24</v>
      </c>
      <c r="B25" s="30"/>
      <c r="C25" s="25" t="str">
        <f t="shared" si="0"/>
        <v/>
      </c>
      <c r="D25" s="25" t="str">
        <f t="shared" si="4"/>
        <v/>
      </c>
      <c r="E25" s="25" t="str">
        <f t="shared" si="5"/>
        <v/>
      </c>
      <c r="F25" s="11" t="str">
        <f>IF('GACE Math 211'!E25="","",IF('GACE Math 211'!E25&lt;'ACT M to SAT M'!$A$2,'ACT M to SAT M'!$B$2,IF('GACE Math 211'!E25&gt;'ACT M to SAT M'!A$28,'ACT M to SAT M'!B$28,VLOOKUP(E25,'ACT M to SAT M'!A:B,2,FALSE))))</f>
        <v/>
      </c>
      <c r="G25" s="11" t="str">
        <f t="shared" si="1"/>
        <v/>
      </c>
      <c r="H25" s="11" t="str">
        <f t="shared" si="6"/>
        <v/>
      </c>
      <c r="I25" s="11" t="str">
        <f t="shared" si="2"/>
        <v/>
      </c>
      <c r="J25" s="11" t="str">
        <f t="shared" si="7"/>
        <v/>
      </c>
      <c r="K25" s="11" t="str">
        <f t="shared" si="3"/>
        <v/>
      </c>
      <c r="L25" s="11" t="str">
        <f t="shared" si="8"/>
        <v/>
      </c>
      <c r="M25" s="11" t="str">
        <f>IF('GACE Math 211'!B25="","",'SAT M to CBEST M'!$A$2+'SAT M to CBEST M'!$B$2*F25)</f>
        <v/>
      </c>
      <c r="N25" s="11" t="str">
        <f>IF('GACE Math 211'!B25="","", IF(M25&lt;20, 20, IF(M25&gt;80, 80, M25)))</f>
        <v/>
      </c>
    </row>
    <row r="26" spans="1:14" x14ac:dyDescent="0.25">
      <c r="A26" s="11">
        <v>25</v>
      </c>
      <c r="B26" s="30"/>
      <c r="C26" s="25" t="str">
        <f t="shared" si="0"/>
        <v/>
      </c>
      <c r="D26" s="25" t="str">
        <f t="shared" si="4"/>
        <v/>
      </c>
      <c r="E26" s="25" t="str">
        <f t="shared" si="5"/>
        <v/>
      </c>
      <c r="F26" s="11" t="str">
        <f>IF('GACE Math 211'!E26="","",IF('GACE Math 211'!E26&lt;'ACT M to SAT M'!$A$2,'ACT M to SAT M'!$B$2,IF('GACE Math 211'!E26&gt;'ACT M to SAT M'!A$28,'ACT M to SAT M'!B$28,VLOOKUP(E26,'ACT M to SAT M'!A:B,2,FALSE))))</f>
        <v/>
      </c>
      <c r="G26" s="11" t="str">
        <f t="shared" si="1"/>
        <v/>
      </c>
      <c r="H26" s="11" t="str">
        <f t="shared" si="6"/>
        <v/>
      </c>
      <c r="I26" s="11" t="str">
        <f t="shared" si="2"/>
        <v/>
      </c>
      <c r="J26" s="11" t="str">
        <f t="shared" si="7"/>
        <v/>
      </c>
      <c r="K26" s="11" t="str">
        <f t="shared" si="3"/>
        <v/>
      </c>
      <c r="L26" s="11" t="str">
        <f t="shared" si="8"/>
        <v/>
      </c>
      <c r="M26" s="11" t="str">
        <f>IF('GACE Math 211'!B26="","",'SAT M to CBEST M'!$A$2+'SAT M to CBEST M'!$B$2*F26)</f>
        <v/>
      </c>
      <c r="N26" s="11" t="str">
        <f>IF('GACE Math 211'!B26="","", IF(M26&lt;20, 20, IF(M26&gt;80, 80, M26)))</f>
        <v/>
      </c>
    </row>
    <row r="27" spans="1:14" x14ac:dyDescent="0.25">
      <c r="A27" s="11">
        <v>26</v>
      </c>
      <c r="B27" s="30"/>
      <c r="C27" s="25" t="str">
        <f t="shared" si="0"/>
        <v/>
      </c>
      <c r="D27" s="25" t="str">
        <f t="shared" si="4"/>
        <v/>
      </c>
      <c r="E27" s="25" t="str">
        <f t="shared" si="5"/>
        <v/>
      </c>
      <c r="F27" s="11" t="str">
        <f>IF('GACE Math 211'!E27="","",IF('GACE Math 211'!E27&lt;'ACT M to SAT M'!$A$2,'ACT M to SAT M'!$B$2,IF('GACE Math 211'!E27&gt;'ACT M to SAT M'!A$28,'ACT M to SAT M'!B$28,VLOOKUP(E27,'ACT M to SAT M'!A:B,2,FALSE))))</f>
        <v/>
      </c>
      <c r="G27" s="11" t="str">
        <f t="shared" si="1"/>
        <v/>
      </c>
      <c r="H27" s="11" t="str">
        <f t="shared" si="6"/>
        <v/>
      </c>
      <c r="I27" s="11" t="str">
        <f t="shared" si="2"/>
        <v/>
      </c>
      <c r="J27" s="11" t="str">
        <f t="shared" si="7"/>
        <v/>
      </c>
      <c r="K27" s="11" t="str">
        <f t="shared" si="3"/>
        <v/>
      </c>
      <c r="L27" s="11" t="str">
        <f t="shared" si="8"/>
        <v/>
      </c>
      <c r="M27" s="11" t="str">
        <f>IF('GACE Math 211'!B27="","",'SAT M to CBEST M'!$A$2+'SAT M to CBEST M'!$B$2*F27)</f>
        <v/>
      </c>
      <c r="N27" s="11" t="str">
        <f>IF('GACE Math 211'!B27="","", IF(M27&lt;20, 20, IF(M27&gt;80, 80, M27)))</f>
        <v/>
      </c>
    </row>
    <row r="28" spans="1:14" x14ac:dyDescent="0.25">
      <c r="A28" s="11">
        <v>27</v>
      </c>
      <c r="B28" s="30"/>
      <c r="C28" s="25" t="str">
        <f t="shared" si="0"/>
        <v/>
      </c>
      <c r="D28" s="25" t="str">
        <f t="shared" si="4"/>
        <v/>
      </c>
      <c r="E28" s="25" t="str">
        <f t="shared" si="5"/>
        <v/>
      </c>
      <c r="F28" s="11" t="str">
        <f>IF('GACE Math 211'!E28="","",IF('GACE Math 211'!E28&lt;'ACT M to SAT M'!$A$2,'ACT M to SAT M'!$B$2,IF('GACE Math 211'!E28&gt;'ACT M to SAT M'!A$28,'ACT M to SAT M'!B$28,VLOOKUP(E28,'ACT M to SAT M'!A:B,2,FALSE))))</f>
        <v/>
      </c>
      <c r="G28" s="11" t="str">
        <f t="shared" si="1"/>
        <v/>
      </c>
      <c r="H28" s="11" t="str">
        <f t="shared" si="6"/>
        <v/>
      </c>
      <c r="I28" s="11" t="str">
        <f t="shared" si="2"/>
        <v/>
      </c>
      <c r="J28" s="11" t="str">
        <f t="shared" si="7"/>
        <v/>
      </c>
      <c r="K28" s="11" t="str">
        <f t="shared" si="3"/>
        <v/>
      </c>
      <c r="L28" s="11" t="str">
        <f t="shared" si="8"/>
        <v/>
      </c>
      <c r="M28" s="11" t="str">
        <f>IF('GACE Math 211'!B28="","",'SAT M to CBEST M'!$A$2+'SAT M to CBEST M'!$B$2*F28)</f>
        <v/>
      </c>
      <c r="N28" s="11" t="str">
        <f>IF('GACE Math 211'!B28="","", IF(M28&lt;20, 20, IF(M28&gt;80, 80, M28)))</f>
        <v/>
      </c>
    </row>
    <row r="29" spans="1:14" x14ac:dyDescent="0.25">
      <c r="A29" s="11">
        <v>28</v>
      </c>
      <c r="B29" s="30"/>
      <c r="C29" s="25" t="str">
        <f t="shared" si="0"/>
        <v/>
      </c>
      <c r="D29" s="25" t="str">
        <f t="shared" si="4"/>
        <v/>
      </c>
      <c r="E29" s="25" t="str">
        <f t="shared" si="5"/>
        <v/>
      </c>
      <c r="F29" s="11" t="str">
        <f>IF('GACE Math 211'!E29="","",IF('GACE Math 211'!E29&lt;'ACT M to SAT M'!$A$2,'ACT M to SAT M'!$B$2,IF('GACE Math 211'!E29&gt;'ACT M to SAT M'!A$28,'ACT M to SAT M'!B$28,VLOOKUP(E29,'ACT M to SAT M'!A:B,2,FALSE))))</f>
        <v/>
      </c>
      <c r="G29" s="11" t="str">
        <f t="shared" si="1"/>
        <v/>
      </c>
      <c r="H29" s="11" t="str">
        <f t="shared" si="6"/>
        <v/>
      </c>
      <c r="I29" s="11" t="str">
        <f t="shared" si="2"/>
        <v/>
      </c>
      <c r="J29" s="11" t="str">
        <f t="shared" si="7"/>
        <v/>
      </c>
      <c r="K29" s="11" t="str">
        <f t="shared" si="3"/>
        <v/>
      </c>
      <c r="L29" s="11" t="str">
        <f t="shared" si="8"/>
        <v/>
      </c>
      <c r="M29" s="11" t="str">
        <f>IF('GACE Math 211'!B29="","",'SAT M to CBEST M'!$A$2+'SAT M to CBEST M'!$B$2*F29)</f>
        <v/>
      </c>
      <c r="N29" s="11" t="str">
        <f>IF('GACE Math 211'!B29="","", IF(M29&lt;20, 20, IF(M29&gt;80, 80, M29)))</f>
        <v/>
      </c>
    </row>
    <row r="30" spans="1:14" x14ac:dyDescent="0.25">
      <c r="A30" s="11">
        <v>29</v>
      </c>
      <c r="B30" s="30"/>
      <c r="C30" s="25" t="str">
        <f t="shared" si="0"/>
        <v/>
      </c>
      <c r="D30" s="25" t="str">
        <f t="shared" si="4"/>
        <v/>
      </c>
      <c r="E30" s="25" t="str">
        <f t="shared" si="5"/>
        <v/>
      </c>
      <c r="F30" s="11" t="str">
        <f>IF('GACE Math 211'!E30="","",IF('GACE Math 211'!E30&lt;'ACT M to SAT M'!$A$2,'ACT M to SAT M'!$B$2,IF('GACE Math 211'!E30&gt;'ACT M to SAT M'!A$28,'ACT M to SAT M'!B$28,VLOOKUP(E30,'ACT M to SAT M'!A:B,2,FALSE))))</f>
        <v/>
      </c>
      <c r="G30" s="11" t="str">
        <f t="shared" si="1"/>
        <v/>
      </c>
      <c r="H30" s="11" t="str">
        <f t="shared" si="6"/>
        <v/>
      </c>
      <c r="I30" s="11" t="str">
        <f t="shared" si="2"/>
        <v/>
      </c>
      <c r="J30" s="11" t="str">
        <f t="shared" si="7"/>
        <v/>
      </c>
      <c r="K30" s="11" t="str">
        <f t="shared" si="3"/>
        <v/>
      </c>
      <c r="L30" s="11" t="str">
        <f t="shared" si="8"/>
        <v/>
      </c>
      <c r="M30" s="11" t="str">
        <f>IF('GACE Math 211'!B30="","",'SAT M to CBEST M'!$A$2+'SAT M to CBEST M'!$B$2*F30)</f>
        <v/>
      </c>
      <c r="N30" s="11" t="str">
        <f>IF('GACE Math 211'!B30="","", IF(M30&lt;20, 20, IF(M30&gt;80, 80, M30)))</f>
        <v/>
      </c>
    </row>
    <row r="31" spans="1:14" x14ac:dyDescent="0.25">
      <c r="A31" s="11">
        <v>30</v>
      </c>
      <c r="B31" s="30"/>
      <c r="C31" s="25" t="str">
        <f t="shared" si="0"/>
        <v/>
      </c>
      <c r="D31" s="25" t="str">
        <f t="shared" si="4"/>
        <v/>
      </c>
      <c r="E31" s="25" t="str">
        <f t="shared" si="5"/>
        <v/>
      </c>
      <c r="F31" s="11" t="str">
        <f>IF('GACE Math 211'!E31="","",IF('GACE Math 211'!E31&lt;'ACT M to SAT M'!$A$2,'ACT M to SAT M'!$B$2,IF('GACE Math 211'!E31&gt;'ACT M to SAT M'!A$28,'ACT M to SAT M'!B$28,VLOOKUP(E31,'ACT M to SAT M'!A:B,2,FALSE))))</f>
        <v/>
      </c>
      <c r="G31" s="11" t="str">
        <f t="shared" si="1"/>
        <v/>
      </c>
      <c r="H31" s="11" t="str">
        <f t="shared" si="6"/>
        <v/>
      </c>
      <c r="I31" s="11" t="str">
        <f t="shared" si="2"/>
        <v/>
      </c>
      <c r="J31" s="11" t="str">
        <f t="shared" si="7"/>
        <v/>
      </c>
      <c r="K31" s="11" t="str">
        <f t="shared" si="3"/>
        <v/>
      </c>
      <c r="L31" s="11" t="str">
        <f t="shared" si="8"/>
        <v/>
      </c>
      <c r="M31" s="11" t="str">
        <f>IF('GACE Math 211'!B31="","",'SAT M to CBEST M'!$A$2+'SAT M to CBEST M'!$B$2*F31)</f>
        <v/>
      </c>
      <c r="N31" s="11" t="str">
        <f>IF('GACE Math 211'!B31="","", IF(M31&lt;20, 20, IF(M31&gt;80, 80, M31)))</f>
        <v/>
      </c>
    </row>
    <row r="32" spans="1:14" x14ac:dyDescent="0.25">
      <c r="A32" s="11">
        <v>31</v>
      </c>
      <c r="B32" s="30"/>
      <c r="C32" s="25" t="str">
        <f t="shared" si="0"/>
        <v/>
      </c>
      <c r="D32" s="25" t="str">
        <f t="shared" si="4"/>
        <v/>
      </c>
      <c r="E32" s="25" t="str">
        <f t="shared" si="5"/>
        <v/>
      </c>
      <c r="F32" s="11" t="str">
        <f>IF('GACE Math 211'!E32="","",IF('GACE Math 211'!E32&lt;'ACT M to SAT M'!$A$2,'ACT M to SAT M'!$B$2,IF('GACE Math 211'!E32&gt;'ACT M to SAT M'!A$28,'ACT M to SAT M'!B$28,VLOOKUP(E32,'ACT M to SAT M'!A:B,2,FALSE))))</f>
        <v/>
      </c>
      <c r="G32" s="11" t="str">
        <f t="shared" si="1"/>
        <v/>
      </c>
      <c r="H32" s="11" t="str">
        <f t="shared" si="6"/>
        <v/>
      </c>
      <c r="I32" s="11" t="str">
        <f t="shared" si="2"/>
        <v/>
      </c>
      <c r="J32" s="11" t="str">
        <f t="shared" si="7"/>
        <v/>
      </c>
      <c r="K32" s="11" t="str">
        <f t="shared" si="3"/>
        <v/>
      </c>
      <c r="L32" s="11" t="str">
        <f t="shared" si="8"/>
        <v/>
      </c>
      <c r="M32" s="11" t="str">
        <f>IF('GACE Math 211'!B32="","",'SAT M to CBEST M'!$A$2+'SAT M to CBEST M'!$B$2*F32)</f>
        <v/>
      </c>
      <c r="N32" s="11" t="str">
        <f>IF('GACE Math 211'!B32="","", IF(M32&lt;20, 20, IF(M32&gt;80, 80, M32)))</f>
        <v/>
      </c>
    </row>
    <row r="33" spans="1:14" x14ac:dyDescent="0.25">
      <c r="A33" s="11">
        <v>32</v>
      </c>
      <c r="B33" s="30"/>
      <c r="C33" s="25" t="str">
        <f t="shared" si="0"/>
        <v/>
      </c>
      <c r="D33" s="25" t="str">
        <f t="shared" si="4"/>
        <v/>
      </c>
      <c r="E33" s="25" t="str">
        <f t="shared" si="5"/>
        <v/>
      </c>
      <c r="F33" s="11" t="str">
        <f>IF('GACE Math 211'!E33="","",IF('GACE Math 211'!E33&lt;'ACT M to SAT M'!$A$2,'ACT M to SAT M'!$B$2,IF('GACE Math 211'!E33&gt;'ACT M to SAT M'!A$28,'ACT M to SAT M'!B$28,VLOOKUP(E33,'ACT M to SAT M'!A:B,2,FALSE))))</f>
        <v/>
      </c>
      <c r="G33" s="11" t="str">
        <f t="shared" si="1"/>
        <v/>
      </c>
      <c r="H33" s="11" t="str">
        <f t="shared" si="6"/>
        <v/>
      </c>
      <c r="I33" s="11" t="str">
        <f t="shared" si="2"/>
        <v/>
      </c>
      <c r="J33" s="11" t="str">
        <f t="shared" si="7"/>
        <v/>
      </c>
      <c r="K33" s="11" t="str">
        <f t="shared" si="3"/>
        <v/>
      </c>
      <c r="L33" s="11" t="str">
        <f t="shared" si="8"/>
        <v/>
      </c>
      <c r="M33" s="11" t="str">
        <f>IF('GACE Math 211'!B33="","",'SAT M to CBEST M'!$A$2+'SAT M to CBEST M'!$B$2*F33)</f>
        <v/>
      </c>
      <c r="N33" s="11" t="str">
        <f>IF('GACE Math 211'!B33="","", IF(M33&lt;20, 20, IF(M33&gt;80, 80, M33)))</f>
        <v/>
      </c>
    </row>
    <row r="34" spans="1:14" x14ac:dyDescent="0.25">
      <c r="A34" s="11">
        <v>33</v>
      </c>
      <c r="B34" s="30"/>
      <c r="C34" s="25" t="str">
        <f t="shared" si="0"/>
        <v/>
      </c>
      <c r="D34" s="25" t="str">
        <f t="shared" si="4"/>
        <v/>
      </c>
      <c r="E34" s="25" t="str">
        <f t="shared" si="5"/>
        <v/>
      </c>
      <c r="F34" s="11" t="str">
        <f>IF('GACE Math 211'!E34="","",IF('GACE Math 211'!E34&lt;'ACT M to SAT M'!$A$2,'ACT M to SAT M'!$B$2,IF('GACE Math 211'!E34&gt;'ACT M to SAT M'!A$28,'ACT M to SAT M'!B$28,VLOOKUP(E34,'ACT M to SAT M'!A:B,2,FALSE))))</f>
        <v/>
      </c>
      <c r="G34" s="11" t="str">
        <f t="shared" si="1"/>
        <v/>
      </c>
      <c r="H34" s="11" t="str">
        <f t="shared" si="6"/>
        <v/>
      </c>
      <c r="I34" s="11" t="str">
        <f t="shared" si="2"/>
        <v/>
      </c>
      <c r="J34" s="11" t="str">
        <f t="shared" si="7"/>
        <v/>
      </c>
      <c r="K34" s="11" t="str">
        <f t="shared" si="3"/>
        <v/>
      </c>
      <c r="L34" s="11" t="str">
        <f t="shared" si="8"/>
        <v/>
      </c>
      <c r="M34" s="11" t="str">
        <f>IF('GACE Math 211'!B34="","",'SAT M to CBEST M'!$A$2+'SAT M to CBEST M'!$B$2*F34)</f>
        <v/>
      </c>
      <c r="N34" s="11" t="str">
        <f>IF('GACE Math 211'!B34="","", IF(M34&lt;20, 20, IF(M34&gt;80, 80, M34)))</f>
        <v/>
      </c>
    </row>
    <row r="35" spans="1:14" x14ac:dyDescent="0.25">
      <c r="A35" s="11">
        <v>34</v>
      </c>
      <c r="B35" s="30"/>
      <c r="C35" s="25" t="str">
        <f t="shared" si="0"/>
        <v/>
      </c>
      <c r="D35" s="25" t="str">
        <f t="shared" si="4"/>
        <v/>
      </c>
      <c r="E35" s="25" t="str">
        <f t="shared" si="5"/>
        <v/>
      </c>
      <c r="F35" s="11" t="str">
        <f>IF('GACE Math 211'!E35="","",IF('GACE Math 211'!E35&lt;'ACT M to SAT M'!$A$2,'ACT M to SAT M'!$B$2,IF('GACE Math 211'!E35&gt;'ACT M to SAT M'!A$28,'ACT M to SAT M'!B$28,VLOOKUP(E35,'ACT M to SAT M'!A:B,2,FALSE))))</f>
        <v/>
      </c>
      <c r="G35" s="11" t="str">
        <f t="shared" si="1"/>
        <v/>
      </c>
      <c r="H35" s="11" t="str">
        <f t="shared" si="6"/>
        <v/>
      </c>
      <c r="I35" s="11" t="str">
        <f t="shared" si="2"/>
        <v/>
      </c>
      <c r="J35" s="11" t="str">
        <f t="shared" si="7"/>
        <v/>
      </c>
      <c r="K35" s="11" t="str">
        <f t="shared" si="3"/>
        <v/>
      </c>
      <c r="L35" s="11" t="str">
        <f t="shared" si="8"/>
        <v/>
      </c>
      <c r="M35" s="11" t="str">
        <f>IF('GACE Math 211'!B35="","",'SAT M to CBEST M'!$A$2+'SAT M to CBEST M'!$B$2*F35)</f>
        <v/>
      </c>
      <c r="N35" s="11" t="str">
        <f>IF('GACE Math 211'!B35="","", IF(M35&lt;20, 20, IF(M35&gt;80, 80, M35)))</f>
        <v/>
      </c>
    </row>
    <row r="36" spans="1:14" x14ac:dyDescent="0.25">
      <c r="A36" s="11">
        <v>35</v>
      </c>
      <c r="B36" s="30"/>
      <c r="C36" s="25" t="str">
        <f t="shared" si="0"/>
        <v/>
      </c>
      <c r="D36" s="25" t="str">
        <f t="shared" si="4"/>
        <v/>
      </c>
      <c r="E36" s="25" t="str">
        <f t="shared" si="5"/>
        <v/>
      </c>
      <c r="F36" s="11" t="str">
        <f>IF('GACE Math 211'!E36="","",IF('GACE Math 211'!E36&lt;'ACT M to SAT M'!$A$2,'ACT M to SAT M'!$B$2,IF('GACE Math 211'!E36&gt;'ACT M to SAT M'!A$28,'ACT M to SAT M'!B$28,VLOOKUP(E36,'ACT M to SAT M'!A:B,2,FALSE))))</f>
        <v/>
      </c>
      <c r="G36" s="11" t="str">
        <f t="shared" si="1"/>
        <v/>
      </c>
      <c r="H36" s="11" t="str">
        <f t="shared" si="6"/>
        <v/>
      </c>
      <c r="I36" s="11" t="str">
        <f t="shared" si="2"/>
        <v/>
      </c>
      <c r="J36" s="11" t="str">
        <f t="shared" si="7"/>
        <v/>
      </c>
      <c r="K36" s="11" t="str">
        <f t="shared" si="3"/>
        <v/>
      </c>
      <c r="L36" s="11" t="str">
        <f t="shared" si="8"/>
        <v/>
      </c>
      <c r="M36" s="11" t="str">
        <f>IF('GACE Math 211'!B36="","",'SAT M to CBEST M'!$A$2+'SAT M to CBEST M'!$B$2*F36)</f>
        <v/>
      </c>
      <c r="N36" s="11" t="str">
        <f>IF('GACE Math 211'!B36="","", IF(M36&lt;20, 20, IF(M36&gt;80, 80, M36)))</f>
        <v/>
      </c>
    </row>
    <row r="37" spans="1:14" x14ac:dyDescent="0.25">
      <c r="A37" s="11">
        <v>36</v>
      </c>
      <c r="B37" s="30"/>
      <c r="C37" s="25" t="str">
        <f t="shared" si="0"/>
        <v/>
      </c>
      <c r="D37" s="25" t="str">
        <f t="shared" si="4"/>
        <v/>
      </c>
      <c r="E37" s="25" t="str">
        <f t="shared" si="5"/>
        <v/>
      </c>
      <c r="F37" s="11" t="str">
        <f>IF('GACE Math 211'!E37="","",IF('GACE Math 211'!E37&lt;'ACT M to SAT M'!$A$2,'ACT M to SAT M'!$B$2,IF('GACE Math 211'!E37&gt;'ACT M to SAT M'!A$28,'ACT M to SAT M'!B$28,VLOOKUP(E37,'ACT M to SAT M'!A:B,2,FALSE))))</f>
        <v/>
      </c>
      <c r="G37" s="11" t="str">
        <f t="shared" si="1"/>
        <v/>
      </c>
      <c r="H37" s="11" t="str">
        <f t="shared" si="6"/>
        <v/>
      </c>
      <c r="I37" s="11" t="str">
        <f t="shared" si="2"/>
        <v/>
      </c>
      <c r="J37" s="11" t="str">
        <f t="shared" si="7"/>
        <v/>
      </c>
      <c r="K37" s="11" t="str">
        <f t="shared" si="3"/>
        <v/>
      </c>
      <c r="L37" s="11" t="str">
        <f t="shared" si="8"/>
        <v/>
      </c>
      <c r="M37" s="11" t="str">
        <f>IF('GACE Math 211'!B37="","",'SAT M to CBEST M'!$A$2+'SAT M to CBEST M'!$B$2*F37)</f>
        <v/>
      </c>
      <c r="N37" s="11" t="str">
        <f>IF('GACE Math 211'!B37="","", IF(M37&lt;20, 20, IF(M37&gt;80, 80, M37)))</f>
        <v/>
      </c>
    </row>
    <row r="38" spans="1:14" x14ac:dyDescent="0.25">
      <c r="A38" s="11">
        <v>37</v>
      </c>
      <c r="B38" s="30"/>
      <c r="C38" s="25" t="str">
        <f t="shared" si="0"/>
        <v/>
      </c>
      <c r="D38" s="25" t="str">
        <f t="shared" si="4"/>
        <v/>
      </c>
      <c r="E38" s="25" t="str">
        <f t="shared" si="5"/>
        <v/>
      </c>
      <c r="F38" s="11" t="str">
        <f>IF('GACE Math 211'!E38="","",IF('GACE Math 211'!E38&lt;'ACT M to SAT M'!$A$2,'ACT M to SAT M'!$B$2,IF('GACE Math 211'!E38&gt;'ACT M to SAT M'!A$28,'ACT M to SAT M'!B$28,VLOOKUP(E38,'ACT M to SAT M'!A:B,2,FALSE))))</f>
        <v/>
      </c>
      <c r="G38" s="11" t="str">
        <f t="shared" si="1"/>
        <v/>
      </c>
      <c r="H38" s="11" t="str">
        <f t="shared" si="6"/>
        <v/>
      </c>
      <c r="I38" s="11" t="str">
        <f t="shared" si="2"/>
        <v/>
      </c>
      <c r="J38" s="11" t="str">
        <f t="shared" si="7"/>
        <v/>
      </c>
      <c r="K38" s="11" t="str">
        <f t="shared" si="3"/>
        <v/>
      </c>
      <c r="L38" s="11" t="str">
        <f t="shared" si="8"/>
        <v/>
      </c>
      <c r="M38" s="11" t="str">
        <f>IF('GACE Math 211'!B38="","",'SAT M to CBEST M'!$A$2+'SAT M to CBEST M'!$B$2*F38)</f>
        <v/>
      </c>
      <c r="N38" s="11" t="str">
        <f>IF('GACE Math 211'!B38="","", IF(M38&lt;20, 20, IF(M38&gt;80, 80, M38)))</f>
        <v/>
      </c>
    </row>
    <row r="39" spans="1:14" x14ac:dyDescent="0.25">
      <c r="A39" s="11">
        <v>38</v>
      </c>
      <c r="B39" s="30"/>
      <c r="C39" s="25" t="str">
        <f t="shared" si="0"/>
        <v/>
      </c>
      <c r="D39" s="25" t="str">
        <f t="shared" si="4"/>
        <v/>
      </c>
      <c r="E39" s="25" t="str">
        <f t="shared" si="5"/>
        <v/>
      </c>
      <c r="F39" s="11" t="str">
        <f>IF('GACE Math 211'!E39="","",IF('GACE Math 211'!E39&lt;'ACT M to SAT M'!$A$2,'ACT M to SAT M'!$B$2,IF('GACE Math 211'!E39&gt;'ACT M to SAT M'!A$28,'ACT M to SAT M'!B$28,VLOOKUP(E39,'ACT M to SAT M'!A:B,2,FALSE))))</f>
        <v/>
      </c>
      <c r="G39" s="11" t="str">
        <f t="shared" si="1"/>
        <v/>
      </c>
      <c r="H39" s="11" t="str">
        <f t="shared" si="6"/>
        <v/>
      </c>
      <c r="I39" s="11" t="str">
        <f t="shared" si="2"/>
        <v/>
      </c>
      <c r="J39" s="11" t="str">
        <f t="shared" si="7"/>
        <v/>
      </c>
      <c r="K39" s="11" t="str">
        <f t="shared" si="3"/>
        <v/>
      </c>
      <c r="L39" s="11" t="str">
        <f t="shared" si="8"/>
        <v/>
      </c>
      <c r="M39" s="11" t="str">
        <f>IF('GACE Math 211'!B39="","",'SAT M to CBEST M'!$A$2+'SAT M to CBEST M'!$B$2*F39)</f>
        <v/>
      </c>
      <c r="N39" s="11" t="str">
        <f>IF('GACE Math 211'!B39="","", IF(M39&lt;20, 20, IF(M39&gt;80, 80, M39)))</f>
        <v/>
      </c>
    </row>
    <row r="40" spans="1:14" x14ac:dyDescent="0.25">
      <c r="A40" s="11">
        <v>39</v>
      </c>
      <c r="B40" s="30"/>
      <c r="C40" s="25" t="str">
        <f t="shared" si="0"/>
        <v/>
      </c>
      <c r="D40" s="25" t="str">
        <f t="shared" si="4"/>
        <v/>
      </c>
      <c r="E40" s="25" t="str">
        <f t="shared" si="5"/>
        <v/>
      </c>
      <c r="F40" s="11" t="str">
        <f>IF('GACE Math 211'!E40="","",IF('GACE Math 211'!E40&lt;'ACT M to SAT M'!$A$2,'ACT M to SAT M'!$B$2,IF('GACE Math 211'!E40&gt;'ACT M to SAT M'!A$28,'ACT M to SAT M'!B$28,VLOOKUP(E40,'ACT M to SAT M'!A:B,2,FALSE))))</f>
        <v/>
      </c>
      <c r="G40" s="11" t="str">
        <f t="shared" si="1"/>
        <v/>
      </c>
      <c r="H40" s="11" t="str">
        <f t="shared" si="6"/>
        <v/>
      </c>
      <c r="I40" s="11" t="str">
        <f t="shared" si="2"/>
        <v/>
      </c>
      <c r="J40" s="11" t="str">
        <f t="shared" si="7"/>
        <v/>
      </c>
      <c r="K40" s="11" t="str">
        <f t="shared" si="3"/>
        <v/>
      </c>
      <c r="L40" s="11" t="str">
        <f t="shared" si="8"/>
        <v/>
      </c>
      <c r="M40" s="11" t="str">
        <f>IF('GACE Math 211'!B40="","",'SAT M to CBEST M'!$A$2+'SAT M to CBEST M'!$B$2*F40)</f>
        <v/>
      </c>
      <c r="N40" s="11" t="str">
        <f>IF('GACE Math 211'!B40="","", IF(M40&lt;20, 20, IF(M40&gt;80, 80, M40)))</f>
        <v/>
      </c>
    </row>
    <row r="41" spans="1:14" x14ac:dyDescent="0.25">
      <c r="A41" s="11">
        <v>40</v>
      </c>
      <c r="B41" s="30"/>
      <c r="C41" s="25" t="str">
        <f t="shared" si="0"/>
        <v/>
      </c>
      <c r="D41" s="25" t="str">
        <f t="shared" si="4"/>
        <v/>
      </c>
      <c r="E41" s="25" t="str">
        <f t="shared" si="5"/>
        <v/>
      </c>
      <c r="F41" s="11" t="str">
        <f>IF('GACE Math 211'!E41="","",IF('GACE Math 211'!E41&lt;'ACT M to SAT M'!$A$2,'ACT M to SAT M'!$B$2,IF('GACE Math 211'!E41&gt;'ACT M to SAT M'!A$28,'ACT M to SAT M'!B$28,VLOOKUP(E41,'ACT M to SAT M'!A:B,2,FALSE))))</f>
        <v/>
      </c>
      <c r="G41" s="11" t="str">
        <f t="shared" si="1"/>
        <v/>
      </c>
      <c r="H41" s="11" t="str">
        <f t="shared" si="6"/>
        <v/>
      </c>
      <c r="I41" s="11" t="str">
        <f t="shared" si="2"/>
        <v/>
      </c>
      <c r="J41" s="11" t="str">
        <f t="shared" si="7"/>
        <v/>
      </c>
      <c r="K41" s="11" t="str">
        <f t="shared" si="3"/>
        <v/>
      </c>
      <c r="L41" s="11" t="str">
        <f t="shared" si="8"/>
        <v/>
      </c>
      <c r="M41" s="11" t="str">
        <f>IF('GACE Math 211'!B41="","",'SAT M to CBEST M'!$A$2+'SAT M to CBEST M'!$B$2*F41)</f>
        <v/>
      </c>
      <c r="N41" s="11" t="str">
        <f>IF('GACE Math 211'!B41="","", IF(M41&lt;20, 20, IF(M41&gt;80, 80, M41)))</f>
        <v/>
      </c>
    </row>
    <row r="42" spans="1:14" x14ac:dyDescent="0.25">
      <c r="A42" s="11">
        <v>41</v>
      </c>
      <c r="B42" s="30"/>
      <c r="C42" s="25" t="str">
        <f t="shared" si="0"/>
        <v/>
      </c>
      <c r="D42" s="25" t="str">
        <f t="shared" si="4"/>
        <v/>
      </c>
      <c r="E42" s="25" t="str">
        <f t="shared" si="5"/>
        <v/>
      </c>
      <c r="F42" s="11" t="str">
        <f>IF('GACE Math 211'!E42="","",IF('GACE Math 211'!E42&lt;'ACT M to SAT M'!$A$2,'ACT M to SAT M'!$B$2,IF('GACE Math 211'!E42&gt;'ACT M to SAT M'!A$28,'ACT M to SAT M'!B$28,VLOOKUP(E42,'ACT M to SAT M'!A:B,2,FALSE))))</f>
        <v/>
      </c>
      <c r="G42" s="11" t="str">
        <f t="shared" si="1"/>
        <v/>
      </c>
      <c r="H42" s="11" t="str">
        <f t="shared" si="6"/>
        <v/>
      </c>
      <c r="I42" s="11" t="str">
        <f t="shared" si="2"/>
        <v/>
      </c>
      <c r="J42" s="11" t="str">
        <f t="shared" si="7"/>
        <v/>
      </c>
      <c r="K42" s="11" t="str">
        <f t="shared" si="3"/>
        <v/>
      </c>
      <c r="L42" s="11" t="str">
        <f t="shared" si="8"/>
        <v/>
      </c>
      <c r="M42" s="11" t="str">
        <f>IF('GACE Math 211'!B42="","",'SAT M to CBEST M'!$A$2+'SAT M to CBEST M'!$B$2*F42)</f>
        <v/>
      </c>
      <c r="N42" s="11" t="str">
        <f>IF('GACE Math 211'!B42="","", IF(M42&lt;20, 20, IF(M42&gt;80, 80, M42)))</f>
        <v/>
      </c>
    </row>
    <row r="43" spans="1:14" x14ac:dyDescent="0.25">
      <c r="A43" s="11">
        <v>42</v>
      </c>
      <c r="B43" s="30"/>
      <c r="C43" s="25" t="str">
        <f t="shared" si="0"/>
        <v/>
      </c>
      <c r="D43" s="25" t="str">
        <f t="shared" si="4"/>
        <v/>
      </c>
      <c r="E43" s="25" t="str">
        <f t="shared" si="5"/>
        <v/>
      </c>
      <c r="F43" s="11" t="str">
        <f>IF('GACE Math 211'!E43="","",IF('GACE Math 211'!E43&lt;'ACT M to SAT M'!$A$2,'ACT M to SAT M'!$B$2,IF('GACE Math 211'!E43&gt;'ACT M to SAT M'!A$28,'ACT M to SAT M'!B$28,VLOOKUP(E43,'ACT M to SAT M'!A:B,2,FALSE))))</f>
        <v/>
      </c>
      <c r="G43" s="11" t="str">
        <f t="shared" si="1"/>
        <v/>
      </c>
      <c r="H43" s="11" t="str">
        <f t="shared" si="6"/>
        <v/>
      </c>
      <c r="I43" s="11" t="str">
        <f t="shared" si="2"/>
        <v/>
      </c>
      <c r="J43" s="11" t="str">
        <f t="shared" si="7"/>
        <v/>
      </c>
      <c r="K43" s="11" t="str">
        <f t="shared" si="3"/>
        <v/>
      </c>
      <c r="L43" s="11" t="str">
        <f t="shared" si="8"/>
        <v/>
      </c>
      <c r="M43" s="11" t="str">
        <f>IF('GACE Math 211'!B43="","",'SAT M to CBEST M'!$A$2+'SAT M to CBEST M'!$B$2*F43)</f>
        <v/>
      </c>
      <c r="N43" s="11" t="str">
        <f>IF('GACE Math 211'!B43="","", IF(M43&lt;20, 20, IF(M43&gt;80, 80, M43)))</f>
        <v/>
      </c>
    </row>
    <row r="44" spans="1:14" x14ac:dyDescent="0.25">
      <c r="A44" s="11">
        <v>43</v>
      </c>
      <c r="B44" s="30"/>
      <c r="C44" s="25" t="str">
        <f t="shared" si="0"/>
        <v/>
      </c>
      <c r="D44" s="25" t="str">
        <f t="shared" si="4"/>
        <v/>
      </c>
      <c r="E44" s="25" t="str">
        <f t="shared" si="5"/>
        <v/>
      </c>
      <c r="F44" s="11" t="str">
        <f>IF('GACE Math 211'!E44="","",IF('GACE Math 211'!E44&lt;'ACT M to SAT M'!$A$2,'ACT M to SAT M'!$B$2,IF('GACE Math 211'!E44&gt;'ACT M to SAT M'!A$28,'ACT M to SAT M'!B$28,VLOOKUP(E44,'ACT M to SAT M'!A:B,2,FALSE))))</f>
        <v/>
      </c>
      <c r="G44" s="11" t="str">
        <f t="shared" si="1"/>
        <v/>
      </c>
      <c r="H44" s="11" t="str">
        <f t="shared" si="6"/>
        <v/>
      </c>
      <c r="I44" s="11" t="str">
        <f t="shared" si="2"/>
        <v/>
      </c>
      <c r="J44" s="11" t="str">
        <f t="shared" si="7"/>
        <v/>
      </c>
      <c r="K44" s="11" t="str">
        <f t="shared" si="3"/>
        <v/>
      </c>
      <c r="L44" s="11" t="str">
        <f t="shared" si="8"/>
        <v/>
      </c>
      <c r="M44" s="11" t="str">
        <f>IF('GACE Math 211'!B44="","",'SAT M to CBEST M'!$A$2+'SAT M to CBEST M'!$B$2*F44)</f>
        <v/>
      </c>
      <c r="N44" s="11" t="str">
        <f>IF('GACE Math 211'!B44="","", IF(M44&lt;20, 20, IF(M44&gt;80, 80, M44)))</f>
        <v/>
      </c>
    </row>
    <row r="45" spans="1:14" x14ac:dyDescent="0.25">
      <c r="A45" s="11">
        <v>44</v>
      </c>
      <c r="B45" s="30"/>
      <c r="C45" s="25" t="str">
        <f t="shared" si="0"/>
        <v/>
      </c>
      <c r="D45" s="25" t="str">
        <f t="shared" si="4"/>
        <v/>
      </c>
      <c r="E45" s="25" t="str">
        <f t="shared" si="5"/>
        <v/>
      </c>
      <c r="F45" s="11" t="str">
        <f>IF('GACE Math 211'!E45="","",IF('GACE Math 211'!E45&lt;'ACT M to SAT M'!$A$2,'ACT M to SAT M'!$B$2,IF('GACE Math 211'!E45&gt;'ACT M to SAT M'!A$28,'ACT M to SAT M'!B$28,VLOOKUP(E45,'ACT M to SAT M'!A:B,2,FALSE))))</f>
        <v/>
      </c>
      <c r="G45" s="11" t="str">
        <f t="shared" si="1"/>
        <v/>
      </c>
      <c r="H45" s="11" t="str">
        <f t="shared" si="6"/>
        <v/>
      </c>
      <c r="I45" s="11" t="str">
        <f t="shared" si="2"/>
        <v/>
      </c>
      <c r="J45" s="11" t="str">
        <f t="shared" si="7"/>
        <v/>
      </c>
      <c r="K45" s="11" t="str">
        <f t="shared" si="3"/>
        <v/>
      </c>
      <c r="L45" s="11" t="str">
        <f t="shared" si="8"/>
        <v/>
      </c>
      <c r="M45" s="11" t="str">
        <f>IF('GACE Math 211'!B45="","",'SAT M to CBEST M'!$A$2+'SAT M to CBEST M'!$B$2*F45)</f>
        <v/>
      </c>
      <c r="N45" s="11" t="str">
        <f>IF('GACE Math 211'!B45="","", IF(M45&lt;20, 20, IF(M45&gt;80, 80, M45)))</f>
        <v/>
      </c>
    </row>
    <row r="46" spans="1:14" x14ac:dyDescent="0.25">
      <c r="A46" s="11">
        <v>45</v>
      </c>
      <c r="B46" s="30"/>
      <c r="C46" s="25" t="str">
        <f t="shared" si="0"/>
        <v/>
      </c>
      <c r="D46" s="25" t="str">
        <f t="shared" si="4"/>
        <v/>
      </c>
      <c r="E46" s="25" t="str">
        <f t="shared" si="5"/>
        <v/>
      </c>
      <c r="F46" s="11" t="str">
        <f>IF('GACE Math 211'!E46="","",IF('GACE Math 211'!E46&lt;'ACT M to SAT M'!$A$2,'ACT M to SAT M'!$B$2,IF('GACE Math 211'!E46&gt;'ACT M to SAT M'!A$28,'ACT M to SAT M'!B$28,VLOOKUP(E46,'ACT M to SAT M'!A:B,2,FALSE))))</f>
        <v/>
      </c>
      <c r="G46" s="11" t="str">
        <f t="shared" si="1"/>
        <v/>
      </c>
      <c r="H46" s="11" t="str">
        <f t="shared" si="6"/>
        <v/>
      </c>
      <c r="I46" s="11" t="str">
        <f t="shared" si="2"/>
        <v/>
      </c>
      <c r="J46" s="11" t="str">
        <f t="shared" si="7"/>
        <v/>
      </c>
      <c r="K46" s="11" t="str">
        <f t="shared" si="3"/>
        <v/>
      </c>
      <c r="L46" s="11" t="str">
        <f t="shared" si="8"/>
        <v/>
      </c>
      <c r="M46" s="11" t="str">
        <f>IF('GACE Math 211'!B46="","",'SAT M to CBEST M'!$A$2+'SAT M to CBEST M'!$B$2*F46)</f>
        <v/>
      </c>
      <c r="N46" s="11" t="str">
        <f>IF('GACE Math 211'!B46="","", IF(M46&lt;20, 20, IF(M46&gt;80, 80, M46)))</f>
        <v/>
      </c>
    </row>
    <row r="47" spans="1:14" x14ac:dyDescent="0.25">
      <c r="A47" s="11">
        <v>46</v>
      </c>
      <c r="B47" s="30"/>
      <c r="C47" s="25" t="str">
        <f t="shared" si="0"/>
        <v/>
      </c>
      <c r="D47" s="25" t="str">
        <f t="shared" si="4"/>
        <v/>
      </c>
      <c r="E47" s="25" t="str">
        <f t="shared" si="5"/>
        <v/>
      </c>
      <c r="F47" s="11" t="str">
        <f>IF('GACE Math 211'!E47="","",IF('GACE Math 211'!E47&lt;'ACT M to SAT M'!$A$2,'ACT M to SAT M'!$B$2,IF('GACE Math 211'!E47&gt;'ACT M to SAT M'!A$28,'ACT M to SAT M'!B$28,VLOOKUP(E47,'ACT M to SAT M'!A:B,2,FALSE))))</f>
        <v/>
      </c>
      <c r="G47" s="11" t="str">
        <f t="shared" si="1"/>
        <v/>
      </c>
      <c r="H47" s="11" t="str">
        <f t="shared" si="6"/>
        <v/>
      </c>
      <c r="I47" s="11" t="str">
        <f t="shared" si="2"/>
        <v/>
      </c>
      <c r="J47" s="11" t="str">
        <f t="shared" si="7"/>
        <v/>
      </c>
      <c r="K47" s="11" t="str">
        <f t="shared" si="3"/>
        <v/>
      </c>
      <c r="L47" s="11" t="str">
        <f t="shared" si="8"/>
        <v/>
      </c>
      <c r="M47" s="11" t="str">
        <f>IF('GACE Math 211'!B47="","",'SAT M to CBEST M'!$A$2+'SAT M to CBEST M'!$B$2*F47)</f>
        <v/>
      </c>
      <c r="N47" s="11" t="str">
        <f>IF('GACE Math 211'!B47="","", IF(M47&lt;20, 20, IF(M47&gt;80, 80, M47)))</f>
        <v/>
      </c>
    </row>
    <row r="48" spans="1:14" x14ac:dyDescent="0.25">
      <c r="A48" s="11">
        <v>47</v>
      </c>
      <c r="B48" s="30"/>
      <c r="C48" s="25" t="str">
        <f t="shared" si="0"/>
        <v/>
      </c>
      <c r="D48" s="25" t="str">
        <f t="shared" si="4"/>
        <v/>
      </c>
      <c r="E48" s="25" t="str">
        <f t="shared" si="5"/>
        <v/>
      </c>
      <c r="F48" s="11" t="str">
        <f>IF('GACE Math 211'!E48="","",IF('GACE Math 211'!E48&lt;'ACT M to SAT M'!$A$2,'ACT M to SAT M'!$B$2,IF('GACE Math 211'!E48&gt;'ACT M to SAT M'!A$28,'ACT M to SAT M'!B$28,VLOOKUP(E48,'ACT M to SAT M'!A:B,2,FALSE))))</f>
        <v/>
      </c>
      <c r="G48" s="11" t="str">
        <f t="shared" si="1"/>
        <v/>
      </c>
      <c r="H48" s="11" t="str">
        <f t="shared" si="6"/>
        <v/>
      </c>
      <c r="I48" s="11" t="str">
        <f t="shared" si="2"/>
        <v/>
      </c>
      <c r="J48" s="11" t="str">
        <f t="shared" si="7"/>
        <v/>
      </c>
      <c r="K48" s="11" t="str">
        <f t="shared" si="3"/>
        <v/>
      </c>
      <c r="L48" s="11" t="str">
        <f t="shared" si="8"/>
        <v/>
      </c>
      <c r="M48" s="11" t="str">
        <f>IF('GACE Math 211'!B48="","",'SAT M to CBEST M'!$A$2+'SAT M to CBEST M'!$B$2*F48)</f>
        <v/>
      </c>
      <c r="N48" s="11" t="str">
        <f>IF('GACE Math 211'!B48="","", IF(M48&lt;20, 20, IF(M48&gt;80, 80, M48)))</f>
        <v/>
      </c>
    </row>
    <row r="49" spans="1:14" x14ac:dyDescent="0.25">
      <c r="A49" s="11">
        <v>48</v>
      </c>
      <c r="B49" s="30"/>
      <c r="C49" s="25" t="str">
        <f t="shared" si="0"/>
        <v/>
      </c>
      <c r="D49" s="25" t="str">
        <f t="shared" si="4"/>
        <v/>
      </c>
      <c r="E49" s="25" t="str">
        <f t="shared" si="5"/>
        <v/>
      </c>
      <c r="F49" s="11" t="str">
        <f>IF('GACE Math 211'!E49="","",IF('GACE Math 211'!E49&lt;'ACT M to SAT M'!$A$2,'ACT M to SAT M'!$B$2,IF('GACE Math 211'!E49&gt;'ACT M to SAT M'!A$28,'ACT M to SAT M'!B$28,VLOOKUP(E49,'ACT M to SAT M'!A:B,2,FALSE))))</f>
        <v/>
      </c>
      <c r="G49" s="11" t="str">
        <f t="shared" si="1"/>
        <v/>
      </c>
      <c r="H49" s="11" t="str">
        <f t="shared" si="6"/>
        <v/>
      </c>
      <c r="I49" s="11" t="str">
        <f t="shared" si="2"/>
        <v/>
      </c>
      <c r="J49" s="11" t="str">
        <f t="shared" si="7"/>
        <v/>
      </c>
      <c r="K49" s="11" t="str">
        <f t="shared" si="3"/>
        <v/>
      </c>
      <c r="L49" s="11" t="str">
        <f t="shared" si="8"/>
        <v/>
      </c>
      <c r="M49" s="11" t="str">
        <f>IF('GACE Math 211'!B49="","",'SAT M to CBEST M'!$A$2+'SAT M to CBEST M'!$B$2*F49)</f>
        <v/>
      </c>
      <c r="N49" s="11" t="str">
        <f>IF('GACE Math 211'!B49="","", IF(M49&lt;20, 20, IF(M49&gt;80, 80, M49)))</f>
        <v/>
      </c>
    </row>
    <row r="50" spans="1:14" x14ac:dyDescent="0.25">
      <c r="A50" s="11">
        <v>49</v>
      </c>
      <c r="B50" s="30"/>
      <c r="C50" s="25" t="str">
        <f t="shared" si="0"/>
        <v/>
      </c>
      <c r="D50" s="25" t="str">
        <f t="shared" si="4"/>
        <v/>
      </c>
      <c r="E50" s="25" t="str">
        <f t="shared" si="5"/>
        <v/>
      </c>
      <c r="F50" s="11" t="str">
        <f>IF('GACE Math 211'!E50="","",IF('GACE Math 211'!E50&lt;'ACT M to SAT M'!$A$2,'ACT M to SAT M'!$B$2,IF('GACE Math 211'!E50&gt;'ACT M to SAT M'!A$28,'ACT M to SAT M'!B$28,VLOOKUP(E50,'ACT M to SAT M'!A:B,2,FALSE))))</f>
        <v/>
      </c>
      <c r="G50" s="11" t="str">
        <f t="shared" si="1"/>
        <v/>
      </c>
      <c r="H50" s="11" t="str">
        <f t="shared" si="6"/>
        <v/>
      </c>
      <c r="I50" s="11" t="str">
        <f t="shared" si="2"/>
        <v/>
      </c>
      <c r="J50" s="11" t="str">
        <f t="shared" si="7"/>
        <v/>
      </c>
      <c r="K50" s="11" t="str">
        <f t="shared" si="3"/>
        <v/>
      </c>
      <c r="L50" s="11" t="str">
        <f t="shared" si="8"/>
        <v/>
      </c>
      <c r="M50" s="11" t="str">
        <f>IF('GACE Math 211'!B50="","",'SAT M to CBEST M'!$A$2+'SAT M to CBEST M'!$B$2*F50)</f>
        <v/>
      </c>
      <c r="N50" s="11" t="str">
        <f>IF('GACE Math 211'!B50="","", IF(M50&lt;20, 20, IF(M50&gt;80, 80, M50)))</f>
        <v/>
      </c>
    </row>
    <row r="51" spans="1:14" x14ac:dyDescent="0.25">
      <c r="A51" s="11">
        <v>50</v>
      </c>
      <c r="B51" s="30"/>
      <c r="C51" s="25" t="str">
        <f t="shared" si="0"/>
        <v/>
      </c>
      <c r="D51" s="25" t="str">
        <f t="shared" si="4"/>
        <v/>
      </c>
      <c r="E51" s="25" t="str">
        <f t="shared" si="5"/>
        <v/>
      </c>
      <c r="F51" s="11" t="str">
        <f>IF('GACE Math 211'!E51="","",IF('GACE Math 211'!E51&lt;'ACT M to SAT M'!$A$2,'ACT M to SAT M'!$B$2,IF('GACE Math 211'!E51&gt;'ACT M to SAT M'!A$28,'ACT M to SAT M'!B$28,VLOOKUP(E51,'ACT M to SAT M'!A:B,2,FALSE))))</f>
        <v/>
      </c>
      <c r="G51" s="11" t="str">
        <f t="shared" si="1"/>
        <v/>
      </c>
      <c r="H51" s="11" t="str">
        <f t="shared" si="6"/>
        <v/>
      </c>
      <c r="I51" s="11" t="str">
        <f t="shared" si="2"/>
        <v/>
      </c>
      <c r="J51" s="11" t="str">
        <f t="shared" si="7"/>
        <v/>
      </c>
      <c r="K51" s="11" t="str">
        <f t="shared" si="3"/>
        <v/>
      </c>
      <c r="L51" s="11" t="str">
        <f t="shared" si="8"/>
        <v/>
      </c>
      <c r="M51" s="11" t="str">
        <f>IF('GACE Math 211'!B51="","",'SAT M to CBEST M'!$A$2+'SAT M to CBEST M'!$B$2*F51)</f>
        <v/>
      </c>
      <c r="N51" s="11" t="str">
        <f>IF('GACE Math 211'!B51="","", IF(M51&lt;20, 20, IF(M51&gt;80, 80, M51)))</f>
        <v/>
      </c>
    </row>
    <row r="52" spans="1:14" x14ac:dyDescent="0.25">
      <c r="A52" s="11">
        <v>51</v>
      </c>
      <c r="B52" s="30"/>
      <c r="C52" s="25" t="str">
        <f t="shared" si="0"/>
        <v/>
      </c>
      <c r="D52" s="25" t="str">
        <f t="shared" si="4"/>
        <v/>
      </c>
      <c r="E52" s="25" t="str">
        <f t="shared" si="5"/>
        <v/>
      </c>
      <c r="F52" s="11" t="str">
        <f>IF('GACE Math 211'!E52="","",IF('GACE Math 211'!E52&lt;'ACT M to SAT M'!$A$2,'ACT M to SAT M'!$B$2,IF('GACE Math 211'!E52&gt;'ACT M to SAT M'!A$28,'ACT M to SAT M'!B$28,VLOOKUP(E52,'ACT M to SAT M'!A:B,2,FALSE))))</f>
        <v/>
      </c>
      <c r="G52" s="11" t="str">
        <f t="shared" si="1"/>
        <v/>
      </c>
      <c r="H52" s="11" t="str">
        <f t="shared" si="6"/>
        <v/>
      </c>
      <c r="I52" s="11" t="str">
        <f t="shared" si="2"/>
        <v/>
      </c>
      <c r="J52" s="11" t="str">
        <f t="shared" si="7"/>
        <v/>
      </c>
      <c r="K52" s="11" t="str">
        <f t="shared" si="3"/>
        <v/>
      </c>
      <c r="L52" s="11" t="str">
        <f t="shared" si="8"/>
        <v/>
      </c>
      <c r="M52" s="11" t="str">
        <f>IF('GACE Math 211'!B52="","",'SAT M to CBEST M'!$A$2+'SAT M to CBEST M'!$B$2*F52)</f>
        <v/>
      </c>
      <c r="N52" s="11" t="str">
        <f>IF('GACE Math 211'!B52="","", IF(M52&lt;20, 20, IF(M52&gt;80, 80, M52)))</f>
        <v/>
      </c>
    </row>
    <row r="53" spans="1:14" x14ac:dyDescent="0.25">
      <c r="A53" s="11">
        <v>52</v>
      </c>
      <c r="B53" s="30"/>
      <c r="C53" s="25" t="str">
        <f t="shared" si="0"/>
        <v/>
      </c>
      <c r="D53" s="25" t="str">
        <f t="shared" si="4"/>
        <v/>
      </c>
      <c r="E53" s="25" t="str">
        <f t="shared" si="5"/>
        <v/>
      </c>
      <c r="F53" s="11" t="str">
        <f>IF('GACE Math 211'!E53="","",IF('GACE Math 211'!E53&lt;'ACT M to SAT M'!$A$2,'ACT M to SAT M'!$B$2,IF('GACE Math 211'!E53&gt;'ACT M to SAT M'!A$28,'ACT M to SAT M'!B$28,VLOOKUP(E53,'ACT M to SAT M'!A:B,2,FALSE))))</f>
        <v/>
      </c>
      <c r="G53" s="11" t="str">
        <f t="shared" si="1"/>
        <v/>
      </c>
      <c r="H53" s="11" t="str">
        <f t="shared" si="6"/>
        <v/>
      </c>
      <c r="I53" s="11" t="str">
        <f t="shared" si="2"/>
        <v/>
      </c>
      <c r="J53" s="11" t="str">
        <f t="shared" si="7"/>
        <v/>
      </c>
      <c r="K53" s="11" t="str">
        <f t="shared" si="3"/>
        <v/>
      </c>
      <c r="L53" s="11" t="str">
        <f t="shared" si="8"/>
        <v/>
      </c>
      <c r="M53" s="11" t="str">
        <f>IF('GACE Math 211'!B53="","",'SAT M to CBEST M'!$A$2+'SAT M to CBEST M'!$B$2*F53)</f>
        <v/>
      </c>
      <c r="N53" s="11" t="str">
        <f>IF('GACE Math 211'!B53="","", IF(M53&lt;20, 20, IF(M53&gt;80, 80, M53)))</f>
        <v/>
      </c>
    </row>
    <row r="54" spans="1:14" x14ac:dyDescent="0.25">
      <c r="A54" s="11">
        <v>53</v>
      </c>
      <c r="B54" s="30"/>
      <c r="C54" s="25" t="str">
        <f t="shared" si="0"/>
        <v/>
      </c>
      <c r="D54" s="25" t="str">
        <f t="shared" si="4"/>
        <v/>
      </c>
      <c r="E54" s="25" t="str">
        <f t="shared" si="5"/>
        <v/>
      </c>
      <c r="F54" s="11" t="str">
        <f>IF('GACE Math 211'!E54="","",IF('GACE Math 211'!E54&lt;'ACT M to SAT M'!$A$2,'ACT M to SAT M'!$B$2,IF('GACE Math 211'!E54&gt;'ACT M to SAT M'!A$28,'ACT M to SAT M'!B$28,VLOOKUP(E54,'ACT M to SAT M'!A:B,2,FALSE))))</f>
        <v/>
      </c>
      <c r="G54" s="11" t="str">
        <f t="shared" si="1"/>
        <v/>
      </c>
      <c r="H54" s="11" t="str">
        <f t="shared" si="6"/>
        <v/>
      </c>
      <c r="I54" s="11" t="str">
        <f t="shared" si="2"/>
        <v/>
      </c>
      <c r="J54" s="11" t="str">
        <f t="shared" si="7"/>
        <v/>
      </c>
      <c r="K54" s="11" t="str">
        <f t="shared" si="3"/>
        <v/>
      </c>
      <c r="L54" s="11" t="str">
        <f t="shared" si="8"/>
        <v/>
      </c>
      <c r="M54" s="11" t="str">
        <f>IF('GACE Math 211'!B54="","",'SAT M to CBEST M'!$A$2+'SAT M to CBEST M'!$B$2*F54)</f>
        <v/>
      </c>
      <c r="N54" s="11" t="str">
        <f>IF('GACE Math 211'!B54="","", IF(M54&lt;20, 20, IF(M54&gt;80, 80, M54)))</f>
        <v/>
      </c>
    </row>
    <row r="55" spans="1:14" x14ac:dyDescent="0.25">
      <c r="A55" s="11">
        <v>54</v>
      </c>
      <c r="B55" s="30"/>
      <c r="C55" s="25" t="str">
        <f t="shared" si="0"/>
        <v/>
      </c>
      <c r="D55" s="25" t="str">
        <f t="shared" si="4"/>
        <v/>
      </c>
      <c r="E55" s="25" t="str">
        <f t="shared" si="5"/>
        <v/>
      </c>
      <c r="F55" s="11" t="str">
        <f>IF('GACE Math 211'!E55="","",IF('GACE Math 211'!E55&lt;'ACT M to SAT M'!$A$2,'ACT M to SAT M'!$B$2,IF('GACE Math 211'!E55&gt;'ACT M to SAT M'!A$28,'ACT M to SAT M'!B$28,VLOOKUP(E55,'ACT M to SAT M'!A:B,2,FALSE))))</f>
        <v/>
      </c>
      <c r="G55" s="11" t="str">
        <f t="shared" si="1"/>
        <v/>
      </c>
      <c r="H55" s="11" t="str">
        <f t="shared" si="6"/>
        <v/>
      </c>
      <c r="I55" s="11" t="str">
        <f t="shared" si="2"/>
        <v/>
      </c>
      <c r="J55" s="11" t="str">
        <f t="shared" si="7"/>
        <v/>
      </c>
      <c r="K55" s="11" t="str">
        <f t="shared" si="3"/>
        <v/>
      </c>
      <c r="L55" s="11" t="str">
        <f t="shared" si="8"/>
        <v/>
      </c>
      <c r="M55" s="11" t="str">
        <f>IF('GACE Math 211'!B55="","",'SAT M to CBEST M'!$A$2+'SAT M to CBEST M'!$B$2*F55)</f>
        <v/>
      </c>
      <c r="N55" s="11" t="str">
        <f>IF('GACE Math 211'!B55="","", IF(M55&lt;20, 20, IF(M55&gt;80, 80, M55)))</f>
        <v/>
      </c>
    </row>
    <row r="56" spans="1:14" x14ac:dyDescent="0.25">
      <c r="A56" s="11">
        <v>55</v>
      </c>
      <c r="B56" s="30"/>
      <c r="C56" s="25" t="str">
        <f t="shared" si="0"/>
        <v/>
      </c>
      <c r="D56" s="25" t="str">
        <f t="shared" si="4"/>
        <v/>
      </c>
      <c r="E56" s="25" t="str">
        <f t="shared" si="5"/>
        <v/>
      </c>
      <c r="F56" s="11" t="str">
        <f>IF('GACE Math 211'!E56="","",IF('GACE Math 211'!E56&lt;'ACT M to SAT M'!$A$2,'ACT M to SAT M'!$B$2,IF('GACE Math 211'!E56&gt;'ACT M to SAT M'!A$28,'ACT M to SAT M'!B$28,VLOOKUP(E56,'ACT M to SAT M'!A:B,2,FALSE))))</f>
        <v/>
      </c>
      <c r="G56" s="11" t="str">
        <f t="shared" si="1"/>
        <v/>
      </c>
      <c r="H56" s="11" t="str">
        <f t="shared" si="6"/>
        <v/>
      </c>
      <c r="I56" s="11" t="str">
        <f t="shared" si="2"/>
        <v/>
      </c>
      <c r="J56" s="11" t="str">
        <f t="shared" si="7"/>
        <v/>
      </c>
      <c r="K56" s="11" t="str">
        <f t="shared" si="3"/>
        <v/>
      </c>
      <c r="L56" s="11" t="str">
        <f t="shared" si="8"/>
        <v/>
      </c>
      <c r="M56" s="11" t="str">
        <f>IF('GACE Math 211'!B56="","",'SAT M to CBEST M'!$A$2+'SAT M to CBEST M'!$B$2*F56)</f>
        <v/>
      </c>
      <c r="N56" s="11" t="str">
        <f>IF('GACE Math 211'!B56="","", IF(M56&lt;20, 20, IF(M56&gt;80, 80, M56)))</f>
        <v/>
      </c>
    </row>
    <row r="57" spans="1:14" x14ac:dyDescent="0.25">
      <c r="A57" s="11">
        <v>56</v>
      </c>
      <c r="B57" s="30"/>
      <c r="C57" s="25" t="str">
        <f t="shared" si="0"/>
        <v/>
      </c>
      <c r="D57" s="25" t="str">
        <f t="shared" si="4"/>
        <v/>
      </c>
      <c r="E57" s="25" t="str">
        <f t="shared" si="5"/>
        <v/>
      </c>
      <c r="F57" s="11" t="str">
        <f>IF('GACE Math 211'!E57="","",IF('GACE Math 211'!E57&lt;'ACT M to SAT M'!$A$2,'ACT M to SAT M'!$B$2,IF('GACE Math 211'!E57&gt;'ACT M to SAT M'!A$28,'ACT M to SAT M'!B$28,VLOOKUP(E57,'ACT M to SAT M'!A:B,2,FALSE))))</f>
        <v/>
      </c>
      <c r="G57" s="11" t="str">
        <f t="shared" si="1"/>
        <v/>
      </c>
      <c r="H57" s="11" t="str">
        <f t="shared" si="6"/>
        <v/>
      </c>
      <c r="I57" s="11" t="str">
        <f t="shared" si="2"/>
        <v/>
      </c>
      <c r="J57" s="11" t="str">
        <f t="shared" si="7"/>
        <v/>
      </c>
      <c r="K57" s="11" t="str">
        <f t="shared" si="3"/>
        <v/>
      </c>
      <c r="L57" s="11" t="str">
        <f t="shared" si="8"/>
        <v/>
      </c>
      <c r="M57" s="11" t="str">
        <f>IF('GACE Math 211'!B57="","",'SAT M to CBEST M'!$A$2+'SAT M to CBEST M'!$B$2*F57)</f>
        <v/>
      </c>
      <c r="N57" s="11" t="str">
        <f>IF('GACE Math 211'!B57="","", IF(M57&lt;20, 20, IF(M57&gt;80, 80, M57)))</f>
        <v/>
      </c>
    </row>
    <row r="58" spans="1:14" x14ac:dyDescent="0.25">
      <c r="A58" s="11">
        <v>57</v>
      </c>
      <c r="B58" s="30"/>
      <c r="C58" s="25" t="str">
        <f t="shared" si="0"/>
        <v/>
      </c>
      <c r="D58" s="25" t="str">
        <f t="shared" si="4"/>
        <v/>
      </c>
      <c r="E58" s="25" t="str">
        <f t="shared" si="5"/>
        <v/>
      </c>
      <c r="F58" s="11" t="str">
        <f>IF('GACE Math 211'!E58="","",IF('GACE Math 211'!E58&lt;'ACT M to SAT M'!$A$2,'ACT M to SAT M'!$B$2,IF('GACE Math 211'!E58&gt;'ACT M to SAT M'!A$28,'ACT M to SAT M'!B$28,VLOOKUP(E58,'ACT M to SAT M'!A:B,2,FALSE))))</f>
        <v/>
      </c>
      <c r="G58" s="11" t="str">
        <f t="shared" si="1"/>
        <v/>
      </c>
      <c r="H58" s="11" t="str">
        <f t="shared" si="6"/>
        <v/>
      </c>
      <c r="I58" s="11" t="str">
        <f t="shared" si="2"/>
        <v/>
      </c>
      <c r="J58" s="11" t="str">
        <f t="shared" si="7"/>
        <v/>
      </c>
      <c r="K58" s="11" t="str">
        <f t="shared" si="3"/>
        <v/>
      </c>
      <c r="L58" s="11" t="str">
        <f t="shared" si="8"/>
        <v/>
      </c>
      <c r="M58" s="11" t="str">
        <f>IF('GACE Math 211'!B58="","",'SAT M to CBEST M'!$A$2+'SAT M to CBEST M'!$B$2*F58)</f>
        <v/>
      </c>
      <c r="N58" s="11" t="str">
        <f>IF('GACE Math 211'!B58="","", IF(M58&lt;20, 20, IF(M58&gt;80, 80, M58)))</f>
        <v/>
      </c>
    </row>
    <row r="59" spans="1:14" x14ac:dyDescent="0.25">
      <c r="A59" s="11">
        <v>58</v>
      </c>
      <c r="B59" s="30"/>
      <c r="C59" s="25" t="str">
        <f t="shared" si="0"/>
        <v/>
      </c>
      <c r="D59" s="25" t="str">
        <f t="shared" si="4"/>
        <v/>
      </c>
      <c r="E59" s="25" t="str">
        <f t="shared" si="5"/>
        <v/>
      </c>
      <c r="F59" s="11" t="str">
        <f>IF('GACE Math 211'!E59="","",IF('GACE Math 211'!E59&lt;'ACT M to SAT M'!$A$2,'ACT M to SAT M'!$B$2,IF('GACE Math 211'!E59&gt;'ACT M to SAT M'!A$28,'ACT M to SAT M'!B$28,VLOOKUP(E59,'ACT M to SAT M'!A:B,2,FALSE))))</f>
        <v/>
      </c>
      <c r="G59" s="11" t="str">
        <f t="shared" si="1"/>
        <v/>
      </c>
      <c r="H59" s="11" t="str">
        <f t="shared" si="6"/>
        <v/>
      </c>
      <c r="I59" s="11" t="str">
        <f t="shared" si="2"/>
        <v/>
      </c>
      <c r="J59" s="11" t="str">
        <f t="shared" si="7"/>
        <v/>
      </c>
      <c r="K59" s="11" t="str">
        <f t="shared" si="3"/>
        <v/>
      </c>
      <c r="L59" s="11" t="str">
        <f t="shared" si="8"/>
        <v/>
      </c>
      <c r="M59" s="11" t="str">
        <f>IF('GACE Math 211'!B59="","",'SAT M to CBEST M'!$A$2+'SAT M to CBEST M'!$B$2*F59)</f>
        <v/>
      </c>
      <c r="N59" s="11" t="str">
        <f>IF('GACE Math 211'!B59="","", IF(M59&lt;20, 20, IF(M59&gt;80, 80, M59)))</f>
        <v/>
      </c>
    </row>
    <row r="60" spans="1:14" x14ac:dyDescent="0.25">
      <c r="A60" s="11">
        <v>59</v>
      </c>
      <c r="B60" s="30"/>
      <c r="C60" s="25" t="str">
        <f t="shared" si="0"/>
        <v/>
      </c>
      <c r="D60" s="25" t="str">
        <f t="shared" si="4"/>
        <v/>
      </c>
      <c r="E60" s="25" t="str">
        <f t="shared" si="5"/>
        <v/>
      </c>
      <c r="F60" s="11" t="str">
        <f>IF('GACE Math 211'!E60="","",IF('GACE Math 211'!E60&lt;'ACT M to SAT M'!$A$2,'ACT M to SAT M'!$B$2,IF('GACE Math 211'!E60&gt;'ACT M to SAT M'!A$28,'ACT M to SAT M'!B$28,VLOOKUP(E60,'ACT M to SAT M'!A:B,2,FALSE))))</f>
        <v/>
      </c>
      <c r="G60" s="11" t="str">
        <f t="shared" si="1"/>
        <v/>
      </c>
      <c r="H60" s="11" t="str">
        <f t="shared" si="6"/>
        <v/>
      </c>
      <c r="I60" s="11" t="str">
        <f t="shared" si="2"/>
        <v/>
      </c>
      <c r="J60" s="11" t="str">
        <f t="shared" si="7"/>
        <v/>
      </c>
      <c r="K60" s="11" t="str">
        <f t="shared" si="3"/>
        <v/>
      </c>
      <c r="L60" s="11" t="str">
        <f t="shared" si="8"/>
        <v/>
      </c>
      <c r="M60" s="11" t="str">
        <f>IF('GACE Math 211'!B60="","",'SAT M to CBEST M'!$A$2+'SAT M to CBEST M'!$B$2*F60)</f>
        <v/>
      </c>
      <c r="N60" s="11" t="str">
        <f>IF('GACE Math 211'!B60="","", IF(M60&lt;20, 20, IF(M60&gt;80, 80, M60)))</f>
        <v/>
      </c>
    </row>
    <row r="61" spans="1:14" x14ac:dyDescent="0.25">
      <c r="A61" s="11">
        <v>60</v>
      </c>
      <c r="B61" s="30"/>
      <c r="C61" s="25" t="str">
        <f t="shared" si="0"/>
        <v/>
      </c>
      <c r="D61" s="25" t="str">
        <f t="shared" si="4"/>
        <v/>
      </c>
      <c r="E61" s="25" t="str">
        <f t="shared" si="5"/>
        <v/>
      </c>
      <c r="F61" s="11" t="str">
        <f>IF('GACE Math 211'!E61="","",IF('GACE Math 211'!E61&lt;'ACT M to SAT M'!$A$2,'ACT M to SAT M'!$B$2,IF('GACE Math 211'!E61&gt;'ACT M to SAT M'!A$28,'ACT M to SAT M'!B$28,VLOOKUP(E61,'ACT M to SAT M'!A:B,2,FALSE))))</f>
        <v/>
      </c>
      <c r="G61" s="11" t="str">
        <f t="shared" si="1"/>
        <v/>
      </c>
      <c r="H61" s="11" t="str">
        <f t="shared" si="6"/>
        <v/>
      </c>
      <c r="I61" s="11" t="str">
        <f t="shared" si="2"/>
        <v/>
      </c>
      <c r="J61" s="11" t="str">
        <f t="shared" si="7"/>
        <v/>
      </c>
      <c r="K61" s="11" t="str">
        <f t="shared" si="3"/>
        <v/>
      </c>
      <c r="L61" s="11" t="str">
        <f t="shared" si="8"/>
        <v/>
      </c>
      <c r="M61" s="11" t="str">
        <f>IF('GACE Math 211'!B61="","",'SAT M to CBEST M'!$A$2+'SAT M to CBEST M'!$B$2*F61)</f>
        <v/>
      </c>
      <c r="N61" s="11" t="str">
        <f>IF('GACE Math 211'!B61="","", IF(M61&lt;20, 20, IF(M61&gt;80, 80, M61)))</f>
        <v/>
      </c>
    </row>
    <row r="62" spans="1:14" x14ac:dyDescent="0.25">
      <c r="A62" s="11">
        <v>61</v>
      </c>
      <c r="B62" s="30"/>
      <c r="C62" s="25" t="str">
        <f t="shared" si="0"/>
        <v/>
      </c>
      <c r="D62" s="25" t="str">
        <f t="shared" si="4"/>
        <v/>
      </c>
      <c r="E62" s="25" t="str">
        <f t="shared" si="5"/>
        <v/>
      </c>
      <c r="F62" s="11" t="str">
        <f>IF('GACE Math 211'!E62="","",IF('GACE Math 211'!E62&lt;'ACT M to SAT M'!$A$2,'ACT M to SAT M'!$B$2,IF('GACE Math 211'!E62&gt;'ACT M to SAT M'!A$28,'ACT M to SAT M'!B$28,VLOOKUP(E62,'ACT M to SAT M'!A:B,2,FALSE))))</f>
        <v/>
      </c>
      <c r="G62" s="11" t="str">
        <f t="shared" si="1"/>
        <v/>
      </c>
      <c r="H62" s="11" t="str">
        <f t="shared" si="6"/>
        <v/>
      </c>
      <c r="I62" s="11" t="str">
        <f t="shared" si="2"/>
        <v/>
      </c>
      <c r="J62" s="11" t="str">
        <f t="shared" si="7"/>
        <v/>
      </c>
      <c r="K62" s="11" t="str">
        <f t="shared" si="3"/>
        <v/>
      </c>
      <c r="L62" s="11" t="str">
        <f t="shared" si="8"/>
        <v/>
      </c>
      <c r="M62" s="11" t="str">
        <f>IF('GACE Math 211'!B62="","",'SAT M to CBEST M'!$A$2+'SAT M to CBEST M'!$B$2*F62)</f>
        <v/>
      </c>
      <c r="N62" s="11" t="str">
        <f>IF('GACE Math 211'!B62="","", IF(M62&lt;20, 20, IF(M62&gt;80, 80, M62)))</f>
        <v/>
      </c>
    </row>
    <row r="63" spans="1:14" x14ac:dyDescent="0.25">
      <c r="A63" s="11">
        <v>62</v>
      </c>
      <c r="B63" s="30"/>
      <c r="C63" s="25" t="str">
        <f t="shared" si="0"/>
        <v/>
      </c>
      <c r="D63" s="25" t="str">
        <f t="shared" si="4"/>
        <v/>
      </c>
      <c r="E63" s="25" t="str">
        <f t="shared" si="5"/>
        <v/>
      </c>
      <c r="F63" s="11" t="str">
        <f>IF('GACE Math 211'!E63="","",IF('GACE Math 211'!E63&lt;'ACT M to SAT M'!$A$2,'ACT M to SAT M'!$B$2,IF('GACE Math 211'!E63&gt;'ACT M to SAT M'!A$28,'ACT M to SAT M'!B$28,VLOOKUP(E63,'ACT M to SAT M'!A:B,2,FALSE))))</f>
        <v/>
      </c>
      <c r="G63" s="11" t="str">
        <f t="shared" si="1"/>
        <v/>
      </c>
      <c r="H63" s="11" t="str">
        <f t="shared" si="6"/>
        <v/>
      </c>
      <c r="I63" s="11" t="str">
        <f t="shared" si="2"/>
        <v/>
      </c>
      <c r="J63" s="11" t="str">
        <f t="shared" si="7"/>
        <v/>
      </c>
      <c r="K63" s="11" t="str">
        <f t="shared" si="3"/>
        <v/>
      </c>
      <c r="L63" s="11" t="str">
        <f t="shared" si="8"/>
        <v/>
      </c>
      <c r="M63" s="11" t="str">
        <f>IF('GACE Math 211'!B63="","",'SAT M to CBEST M'!$A$2+'SAT M to CBEST M'!$B$2*F63)</f>
        <v/>
      </c>
      <c r="N63" s="11" t="str">
        <f>IF('GACE Math 211'!B63="","", IF(M63&lt;20, 20, IF(M63&gt;80, 80, M63)))</f>
        <v/>
      </c>
    </row>
    <row r="64" spans="1:14" x14ac:dyDescent="0.25">
      <c r="A64" s="11">
        <v>63</v>
      </c>
      <c r="B64" s="30"/>
      <c r="C64" s="25" t="str">
        <f t="shared" si="0"/>
        <v/>
      </c>
      <c r="D64" s="25" t="str">
        <f t="shared" si="4"/>
        <v/>
      </c>
      <c r="E64" s="25" t="str">
        <f t="shared" si="5"/>
        <v/>
      </c>
      <c r="F64" s="11" t="str">
        <f>IF('GACE Math 211'!E64="","",IF('GACE Math 211'!E64&lt;'ACT M to SAT M'!$A$2,'ACT M to SAT M'!$B$2,IF('GACE Math 211'!E64&gt;'ACT M to SAT M'!A$28,'ACT M to SAT M'!B$28,VLOOKUP(E64,'ACT M to SAT M'!A:B,2,FALSE))))</f>
        <v/>
      </c>
      <c r="G64" s="11" t="str">
        <f t="shared" si="1"/>
        <v/>
      </c>
      <c r="H64" s="11" t="str">
        <f t="shared" si="6"/>
        <v/>
      </c>
      <c r="I64" s="11" t="str">
        <f t="shared" si="2"/>
        <v/>
      </c>
      <c r="J64" s="11" t="str">
        <f t="shared" si="7"/>
        <v/>
      </c>
      <c r="K64" s="11" t="str">
        <f t="shared" si="3"/>
        <v/>
      </c>
      <c r="L64" s="11" t="str">
        <f t="shared" si="8"/>
        <v/>
      </c>
      <c r="M64" s="11" t="str">
        <f>IF('GACE Math 211'!B64="","",'SAT M to CBEST M'!$A$2+'SAT M to CBEST M'!$B$2*F64)</f>
        <v/>
      </c>
      <c r="N64" s="11" t="str">
        <f>IF('GACE Math 211'!B64="","", IF(M64&lt;20, 20, IF(M64&gt;80, 80, M64)))</f>
        <v/>
      </c>
    </row>
    <row r="65" spans="1:14" x14ac:dyDescent="0.25">
      <c r="A65" s="11">
        <v>64</v>
      </c>
      <c r="B65" s="30"/>
      <c r="C65" s="25" t="str">
        <f t="shared" si="0"/>
        <v/>
      </c>
      <c r="D65" s="25" t="str">
        <f t="shared" si="4"/>
        <v/>
      </c>
      <c r="E65" s="25" t="str">
        <f t="shared" si="5"/>
        <v/>
      </c>
      <c r="F65" s="11" t="str">
        <f>IF('GACE Math 211'!E65="","",IF('GACE Math 211'!E65&lt;'ACT M to SAT M'!$A$2,'ACT M to SAT M'!$B$2,IF('GACE Math 211'!E65&gt;'ACT M to SAT M'!A$28,'ACT M to SAT M'!B$28,VLOOKUP(E65,'ACT M to SAT M'!A:B,2,FALSE))))</f>
        <v/>
      </c>
      <c r="G65" s="11" t="str">
        <f t="shared" si="1"/>
        <v/>
      </c>
      <c r="H65" s="11" t="str">
        <f t="shared" si="6"/>
        <v/>
      </c>
      <c r="I65" s="11" t="str">
        <f t="shared" si="2"/>
        <v/>
      </c>
      <c r="J65" s="11" t="str">
        <f t="shared" si="7"/>
        <v/>
      </c>
      <c r="K65" s="11" t="str">
        <f t="shared" si="3"/>
        <v/>
      </c>
      <c r="L65" s="11" t="str">
        <f t="shared" si="8"/>
        <v/>
      </c>
      <c r="M65" s="11" t="str">
        <f>IF('GACE Math 211'!B65="","",'SAT M to CBEST M'!$A$2+'SAT M to CBEST M'!$B$2*F65)</f>
        <v/>
      </c>
      <c r="N65" s="11" t="str">
        <f>IF('GACE Math 211'!B65="","", IF(M65&lt;20, 20, IF(M65&gt;80, 80, M65)))</f>
        <v/>
      </c>
    </row>
    <row r="66" spans="1:14" x14ac:dyDescent="0.25">
      <c r="A66" s="11">
        <v>65</v>
      </c>
      <c r="B66" s="30"/>
      <c r="C66" s="25" t="str">
        <f t="shared" ref="C66:C129" si="9">IF(B66="","",IF(B66&gt;=250, upperinterceptPAAM211toACTM+B66*upperslopePAAM211toACTM, lowerinterceptPAAM211toACTM+B66*lowerslopePAAM211toACTM))</f>
        <v/>
      </c>
      <c r="D66" s="25" t="str">
        <f t="shared" si="4"/>
        <v/>
      </c>
      <c r="E66" s="25" t="str">
        <f t="shared" si="5"/>
        <v/>
      </c>
      <c r="F66" s="11" t="str">
        <f>IF('GACE Math 211'!E66="","",IF('GACE Math 211'!E66&lt;'ACT M to SAT M'!$A$2,'ACT M to SAT M'!$B$2,IF('GACE Math 211'!E66&gt;'ACT M to SAT M'!A$28,'ACT M to SAT M'!B$28,VLOOKUP(E66,'ACT M to SAT M'!A:B,2,FALSE))))</f>
        <v/>
      </c>
      <c r="G66" s="11" t="str">
        <f t="shared" ref="G66:G129" si="10">IF(B66="","",interceptACTMtoPCM5732+slopeACTMtoPCM5732*E66)</f>
        <v/>
      </c>
      <c r="H66" s="11" t="str">
        <f t="shared" si="6"/>
        <v/>
      </c>
      <c r="I66" s="11" t="str">
        <f t="shared" ref="I66:I129" si="11">IF(B66="","",interceptACTMtoPCM5733+slopeACTMtoPCM5733*E66)</f>
        <v/>
      </c>
      <c r="J66" s="11" t="str">
        <f t="shared" si="7"/>
        <v/>
      </c>
      <c r="K66" s="11" t="str">
        <f t="shared" ref="K66:K129" si="12">IF(B66="","",IF(E66&gt;=16, upperinterceptACTMtoPAAM201+E66*upperslopeACTMtoPAAM201, lowerinterceptACTMtoPAAM201+E66*lowerslopeACTMtoPAAM201))</f>
        <v/>
      </c>
      <c r="L66" s="11" t="str">
        <f t="shared" si="8"/>
        <v/>
      </c>
      <c r="M66" s="11" t="str">
        <f>IF('GACE Math 211'!B66="","",'SAT M to CBEST M'!$A$2+'SAT M to CBEST M'!$B$2*F66)</f>
        <v/>
      </c>
      <c r="N66" s="11" t="str">
        <f>IF('GACE Math 211'!B66="","", IF(M66&lt;20, 20, IF(M66&gt;80, 80, M66)))</f>
        <v/>
      </c>
    </row>
    <row r="67" spans="1:14" x14ac:dyDescent="0.25">
      <c r="A67" s="11">
        <v>66</v>
      </c>
      <c r="B67" s="30"/>
      <c r="C67" s="25" t="str">
        <f t="shared" si="9"/>
        <v/>
      </c>
      <c r="D67" s="25" t="str">
        <f t="shared" ref="D67:D130" si="13">IF(B67="","", IF(C67&lt;1, 1, IF(C67&gt;36, 36, C67)))</f>
        <v/>
      </c>
      <c r="E67" s="25" t="str">
        <f t="shared" ref="E67:E130" si="14">IF(ISBLANK(B67), "", ROUND(D67, 0))</f>
        <v/>
      </c>
      <c r="F67" s="11" t="str">
        <f>IF('GACE Math 211'!E67="","",IF('GACE Math 211'!E67&lt;'ACT M to SAT M'!$A$2,'ACT M to SAT M'!$B$2,IF('GACE Math 211'!E67&gt;'ACT M to SAT M'!A$28,'ACT M to SAT M'!B$28,VLOOKUP(E67,'ACT M to SAT M'!A:B,2,FALSE))))</f>
        <v/>
      </c>
      <c r="G67" s="11" t="str">
        <f t="shared" si="10"/>
        <v/>
      </c>
      <c r="H67" s="11" t="str">
        <f t="shared" ref="H67:H130" si="15">IF(B67="","", IF(G67&lt;100, 100, IF(G67&gt;200, 200, G67)))</f>
        <v/>
      </c>
      <c r="I67" s="11" t="str">
        <f t="shared" si="11"/>
        <v/>
      </c>
      <c r="J67" s="11" t="str">
        <f t="shared" ref="J67:J130" si="16">IF(B67="","", IF(I67&lt;100, 100, IF(I67&gt;200, 200, I67)))</f>
        <v/>
      </c>
      <c r="K67" s="11" t="str">
        <f t="shared" si="12"/>
        <v/>
      </c>
      <c r="L67" s="11" t="str">
        <f t="shared" ref="L67:L130" si="17">IF(B67="","", IF(K67&lt;100, 100, IF(K67&gt;300, 300, K67)))</f>
        <v/>
      </c>
      <c r="M67" s="11" t="str">
        <f>IF('GACE Math 211'!B67="","",'SAT M to CBEST M'!$A$2+'SAT M to CBEST M'!$B$2*F67)</f>
        <v/>
      </c>
      <c r="N67" s="11" t="str">
        <f>IF('GACE Math 211'!B67="","", IF(M67&lt;20, 20, IF(M67&gt;80, 80, M67)))</f>
        <v/>
      </c>
    </row>
    <row r="68" spans="1:14" x14ac:dyDescent="0.25">
      <c r="A68" s="11">
        <v>67</v>
      </c>
      <c r="B68" s="30"/>
      <c r="C68" s="25" t="str">
        <f t="shared" si="9"/>
        <v/>
      </c>
      <c r="D68" s="25" t="str">
        <f t="shared" si="13"/>
        <v/>
      </c>
      <c r="E68" s="25" t="str">
        <f t="shared" si="14"/>
        <v/>
      </c>
      <c r="F68" s="11" t="str">
        <f>IF('GACE Math 211'!E68="","",IF('GACE Math 211'!E68&lt;'ACT M to SAT M'!$A$2,'ACT M to SAT M'!$B$2,IF('GACE Math 211'!E68&gt;'ACT M to SAT M'!A$28,'ACT M to SAT M'!B$28,VLOOKUP(E68,'ACT M to SAT M'!A:B,2,FALSE))))</f>
        <v/>
      </c>
      <c r="G68" s="11" t="str">
        <f t="shared" si="10"/>
        <v/>
      </c>
      <c r="H68" s="11" t="str">
        <f t="shared" si="15"/>
        <v/>
      </c>
      <c r="I68" s="11" t="str">
        <f t="shared" si="11"/>
        <v/>
      </c>
      <c r="J68" s="11" t="str">
        <f t="shared" si="16"/>
        <v/>
      </c>
      <c r="K68" s="11" t="str">
        <f t="shared" si="12"/>
        <v/>
      </c>
      <c r="L68" s="11" t="str">
        <f t="shared" si="17"/>
        <v/>
      </c>
      <c r="M68" s="11" t="str">
        <f>IF('GACE Math 211'!B68="","",'SAT M to CBEST M'!$A$2+'SAT M to CBEST M'!$B$2*F68)</f>
        <v/>
      </c>
      <c r="N68" s="11" t="str">
        <f>IF('GACE Math 211'!B68="","", IF(M68&lt;20, 20, IF(M68&gt;80, 80, M68)))</f>
        <v/>
      </c>
    </row>
    <row r="69" spans="1:14" x14ac:dyDescent="0.25">
      <c r="A69" s="11">
        <v>68</v>
      </c>
      <c r="B69" s="30"/>
      <c r="C69" s="25" t="str">
        <f t="shared" si="9"/>
        <v/>
      </c>
      <c r="D69" s="25" t="str">
        <f t="shared" si="13"/>
        <v/>
      </c>
      <c r="E69" s="25" t="str">
        <f t="shared" si="14"/>
        <v/>
      </c>
      <c r="F69" s="11" t="str">
        <f>IF('GACE Math 211'!E69="","",IF('GACE Math 211'!E69&lt;'ACT M to SAT M'!$A$2,'ACT M to SAT M'!$B$2,IF('GACE Math 211'!E69&gt;'ACT M to SAT M'!A$28,'ACT M to SAT M'!B$28,VLOOKUP(E69,'ACT M to SAT M'!A:B,2,FALSE))))</f>
        <v/>
      </c>
      <c r="G69" s="11" t="str">
        <f t="shared" si="10"/>
        <v/>
      </c>
      <c r="H69" s="11" t="str">
        <f t="shared" si="15"/>
        <v/>
      </c>
      <c r="I69" s="11" t="str">
        <f t="shared" si="11"/>
        <v/>
      </c>
      <c r="J69" s="11" t="str">
        <f t="shared" si="16"/>
        <v/>
      </c>
      <c r="K69" s="11" t="str">
        <f t="shared" si="12"/>
        <v/>
      </c>
      <c r="L69" s="11" t="str">
        <f t="shared" si="17"/>
        <v/>
      </c>
      <c r="M69" s="11" t="str">
        <f>IF('GACE Math 211'!B69="","",'SAT M to CBEST M'!$A$2+'SAT M to CBEST M'!$B$2*F69)</f>
        <v/>
      </c>
      <c r="N69" s="11" t="str">
        <f>IF('GACE Math 211'!B69="","", IF(M69&lt;20, 20, IF(M69&gt;80, 80, M69)))</f>
        <v/>
      </c>
    </row>
    <row r="70" spans="1:14" x14ac:dyDescent="0.25">
      <c r="A70" s="11">
        <v>69</v>
      </c>
      <c r="B70" s="30"/>
      <c r="C70" s="25" t="str">
        <f t="shared" si="9"/>
        <v/>
      </c>
      <c r="D70" s="25" t="str">
        <f t="shared" si="13"/>
        <v/>
      </c>
      <c r="E70" s="25" t="str">
        <f t="shared" si="14"/>
        <v/>
      </c>
      <c r="F70" s="11" t="str">
        <f>IF('GACE Math 211'!E70="","",IF('GACE Math 211'!E70&lt;'ACT M to SAT M'!$A$2,'ACT M to SAT M'!$B$2,IF('GACE Math 211'!E70&gt;'ACT M to SAT M'!A$28,'ACT M to SAT M'!B$28,VLOOKUP(E70,'ACT M to SAT M'!A:B,2,FALSE))))</f>
        <v/>
      </c>
      <c r="G70" s="11" t="str">
        <f t="shared" si="10"/>
        <v/>
      </c>
      <c r="H70" s="11" t="str">
        <f t="shared" si="15"/>
        <v/>
      </c>
      <c r="I70" s="11" t="str">
        <f t="shared" si="11"/>
        <v/>
      </c>
      <c r="J70" s="11" t="str">
        <f t="shared" si="16"/>
        <v/>
      </c>
      <c r="K70" s="11" t="str">
        <f t="shared" si="12"/>
        <v/>
      </c>
      <c r="L70" s="11" t="str">
        <f t="shared" si="17"/>
        <v/>
      </c>
      <c r="M70" s="11" t="str">
        <f>IF('GACE Math 211'!B70="","",'SAT M to CBEST M'!$A$2+'SAT M to CBEST M'!$B$2*F70)</f>
        <v/>
      </c>
      <c r="N70" s="11" t="str">
        <f>IF('GACE Math 211'!B70="","", IF(M70&lt;20, 20, IF(M70&gt;80, 80, M70)))</f>
        <v/>
      </c>
    </row>
    <row r="71" spans="1:14" x14ac:dyDescent="0.25">
      <c r="A71" s="11">
        <v>70</v>
      </c>
      <c r="B71" s="30"/>
      <c r="C71" s="25" t="str">
        <f t="shared" si="9"/>
        <v/>
      </c>
      <c r="D71" s="25" t="str">
        <f t="shared" si="13"/>
        <v/>
      </c>
      <c r="E71" s="25" t="str">
        <f t="shared" si="14"/>
        <v/>
      </c>
      <c r="F71" s="11" t="str">
        <f>IF('GACE Math 211'!E71="","",IF('GACE Math 211'!E71&lt;'ACT M to SAT M'!$A$2,'ACT M to SAT M'!$B$2,IF('GACE Math 211'!E71&gt;'ACT M to SAT M'!A$28,'ACT M to SAT M'!B$28,VLOOKUP(E71,'ACT M to SAT M'!A:B,2,FALSE))))</f>
        <v/>
      </c>
      <c r="G71" s="11" t="str">
        <f t="shared" si="10"/>
        <v/>
      </c>
      <c r="H71" s="11" t="str">
        <f t="shared" si="15"/>
        <v/>
      </c>
      <c r="I71" s="11" t="str">
        <f t="shared" si="11"/>
        <v/>
      </c>
      <c r="J71" s="11" t="str">
        <f t="shared" si="16"/>
        <v/>
      </c>
      <c r="K71" s="11" t="str">
        <f t="shared" si="12"/>
        <v/>
      </c>
      <c r="L71" s="11" t="str">
        <f t="shared" si="17"/>
        <v/>
      </c>
      <c r="M71" s="11" t="str">
        <f>IF('GACE Math 211'!B71="","",'SAT M to CBEST M'!$A$2+'SAT M to CBEST M'!$B$2*F71)</f>
        <v/>
      </c>
      <c r="N71" s="11" t="str">
        <f>IF('GACE Math 211'!B71="","", IF(M71&lt;20, 20, IF(M71&gt;80, 80, M71)))</f>
        <v/>
      </c>
    </row>
    <row r="72" spans="1:14" x14ac:dyDescent="0.25">
      <c r="A72" s="11">
        <v>71</v>
      </c>
      <c r="B72" s="30"/>
      <c r="C72" s="25" t="str">
        <f t="shared" si="9"/>
        <v/>
      </c>
      <c r="D72" s="25" t="str">
        <f t="shared" si="13"/>
        <v/>
      </c>
      <c r="E72" s="25" t="str">
        <f t="shared" si="14"/>
        <v/>
      </c>
      <c r="F72" s="11" t="str">
        <f>IF('GACE Math 211'!E72="","",IF('GACE Math 211'!E72&lt;'ACT M to SAT M'!$A$2,'ACT M to SAT M'!$B$2,IF('GACE Math 211'!E72&gt;'ACT M to SAT M'!A$28,'ACT M to SAT M'!B$28,VLOOKUP(E72,'ACT M to SAT M'!A:B,2,FALSE))))</f>
        <v/>
      </c>
      <c r="G72" s="11" t="str">
        <f t="shared" si="10"/>
        <v/>
      </c>
      <c r="H72" s="11" t="str">
        <f t="shared" si="15"/>
        <v/>
      </c>
      <c r="I72" s="11" t="str">
        <f t="shared" si="11"/>
        <v/>
      </c>
      <c r="J72" s="11" t="str">
        <f t="shared" si="16"/>
        <v/>
      </c>
      <c r="K72" s="11" t="str">
        <f t="shared" si="12"/>
        <v/>
      </c>
      <c r="L72" s="11" t="str">
        <f t="shared" si="17"/>
        <v/>
      </c>
      <c r="M72" s="11" t="str">
        <f>IF('GACE Math 211'!B72="","",'SAT M to CBEST M'!$A$2+'SAT M to CBEST M'!$B$2*F72)</f>
        <v/>
      </c>
      <c r="N72" s="11" t="str">
        <f>IF('GACE Math 211'!B72="","", IF(M72&lt;20, 20, IF(M72&gt;80, 80, M72)))</f>
        <v/>
      </c>
    </row>
    <row r="73" spans="1:14" x14ac:dyDescent="0.25">
      <c r="A73" s="11">
        <v>72</v>
      </c>
      <c r="B73" s="30"/>
      <c r="C73" s="25" t="str">
        <f t="shared" si="9"/>
        <v/>
      </c>
      <c r="D73" s="25" t="str">
        <f t="shared" si="13"/>
        <v/>
      </c>
      <c r="E73" s="25" t="str">
        <f t="shared" si="14"/>
        <v/>
      </c>
      <c r="F73" s="11" t="str">
        <f>IF('GACE Math 211'!E73="","",IF('GACE Math 211'!E73&lt;'ACT M to SAT M'!$A$2,'ACT M to SAT M'!$B$2,IF('GACE Math 211'!E73&gt;'ACT M to SAT M'!A$28,'ACT M to SAT M'!B$28,VLOOKUP(E73,'ACT M to SAT M'!A:B,2,FALSE))))</f>
        <v/>
      </c>
      <c r="G73" s="11" t="str">
        <f t="shared" si="10"/>
        <v/>
      </c>
      <c r="H73" s="11" t="str">
        <f t="shared" si="15"/>
        <v/>
      </c>
      <c r="I73" s="11" t="str">
        <f t="shared" si="11"/>
        <v/>
      </c>
      <c r="J73" s="11" t="str">
        <f t="shared" si="16"/>
        <v/>
      </c>
      <c r="K73" s="11" t="str">
        <f t="shared" si="12"/>
        <v/>
      </c>
      <c r="L73" s="11" t="str">
        <f t="shared" si="17"/>
        <v/>
      </c>
      <c r="M73" s="11" t="str">
        <f>IF('GACE Math 211'!B73="","",'SAT M to CBEST M'!$A$2+'SAT M to CBEST M'!$B$2*F73)</f>
        <v/>
      </c>
      <c r="N73" s="11" t="str">
        <f>IF('GACE Math 211'!B73="","", IF(M73&lt;20, 20, IF(M73&gt;80, 80, M73)))</f>
        <v/>
      </c>
    </row>
    <row r="74" spans="1:14" x14ac:dyDescent="0.25">
      <c r="A74" s="11">
        <v>73</v>
      </c>
      <c r="B74" s="30"/>
      <c r="C74" s="25" t="str">
        <f t="shared" si="9"/>
        <v/>
      </c>
      <c r="D74" s="25" t="str">
        <f t="shared" si="13"/>
        <v/>
      </c>
      <c r="E74" s="25" t="str">
        <f t="shared" si="14"/>
        <v/>
      </c>
      <c r="F74" s="11" t="str">
        <f>IF('GACE Math 211'!E74="","",IF('GACE Math 211'!E74&lt;'ACT M to SAT M'!$A$2,'ACT M to SAT M'!$B$2,IF('GACE Math 211'!E74&gt;'ACT M to SAT M'!A$28,'ACT M to SAT M'!B$28,VLOOKUP(E74,'ACT M to SAT M'!A:B,2,FALSE))))</f>
        <v/>
      </c>
      <c r="G74" s="11" t="str">
        <f t="shared" si="10"/>
        <v/>
      </c>
      <c r="H74" s="11" t="str">
        <f t="shared" si="15"/>
        <v/>
      </c>
      <c r="I74" s="11" t="str">
        <f t="shared" si="11"/>
        <v/>
      </c>
      <c r="J74" s="11" t="str">
        <f t="shared" si="16"/>
        <v/>
      </c>
      <c r="K74" s="11" t="str">
        <f t="shared" si="12"/>
        <v/>
      </c>
      <c r="L74" s="11" t="str">
        <f t="shared" si="17"/>
        <v/>
      </c>
      <c r="M74" s="11" t="str">
        <f>IF('GACE Math 211'!B74="","",'SAT M to CBEST M'!$A$2+'SAT M to CBEST M'!$B$2*F74)</f>
        <v/>
      </c>
      <c r="N74" s="11" t="str">
        <f>IF('GACE Math 211'!B74="","", IF(M74&lt;20, 20, IF(M74&gt;80, 80, M74)))</f>
        <v/>
      </c>
    </row>
    <row r="75" spans="1:14" x14ac:dyDescent="0.25">
      <c r="A75" s="11">
        <v>74</v>
      </c>
      <c r="B75" s="30"/>
      <c r="C75" s="25" t="str">
        <f t="shared" si="9"/>
        <v/>
      </c>
      <c r="D75" s="25" t="str">
        <f t="shared" si="13"/>
        <v/>
      </c>
      <c r="E75" s="25" t="str">
        <f t="shared" si="14"/>
        <v/>
      </c>
      <c r="F75" s="11" t="str">
        <f>IF('GACE Math 211'!E75="","",IF('GACE Math 211'!E75&lt;'ACT M to SAT M'!$A$2,'ACT M to SAT M'!$B$2,IF('GACE Math 211'!E75&gt;'ACT M to SAT M'!A$28,'ACT M to SAT M'!B$28,VLOOKUP(E75,'ACT M to SAT M'!A:B,2,FALSE))))</f>
        <v/>
      </c>
      <c r="G75" s="11" t="str">
        <f t="shared" si="10"/>
        <v/>
      </c>
      <c r="H75" s="11" t="str">
        <f t="shared" si="15"/>
        <v/>
      </c>
      <c r="I75" s="11" t="str">
        <f t="shared" si="11"/>
        <v/>
      </c>
      <c r="J75" s="11" t="str">
        <f t="shared" si="16"/>
        <v/>
      </c>
      <c r="K75" s="11" t="str">
        <f t="shared" si="12"/>
        <v/>
      </c>
      <c r="L75" s="11" t="str">
        <f t="shared" si="17"/>
        <v/>
      </c>
      <c r="M75" s="11" t="str">
        <f>IF('GACE Math 211'!B75="","",'SAT M to CBEST M'!$A$2+'SAT M to CBEST M'!$B$2*F75)</f>
        <v/>
      </c>
      <c r="N75" s="11" t="str">
        <f>IF('GACE Math 211'!B75="","", IF(M75&lt;20, 20, IF(M75&gt;80, 80, M75)))</f>
        <v/>
      </c>
    </row>
    <row r="76" spans="1:14" x14ac:dyDescent="0.25">
      <c r="A76" s="11">
        <v>75</v>
      </c>
      <c r="B76" s="30"/>
      <c r="C76" s="25" t="str">
        <f t="shared" si="9"/>
        <v/>
      </c>
      <c r="D76" s="25" t="str">
        <f t="shared" si="13"/>
        <v/>
      </c>
      <c r="E76" s="25" t="str">
        <f t="shared" si="14"/>
        <v/>
      </c>
      <c r="F76" s="11" t="str">
        <f>IF('GACE Math 211'!E76="","",IF('GACE Math 211'!E76&lt;'ACT M to SAT M'!$A$2,'ACT M to SAT M'!$B$2,IF('GACE Math 211'!E76&gt;'ACT M to SAT M'!A$28,'ACT M to SAT M'!B$28,VLOOKUP(E76,'ACT M to SAT M'!A:B,2,FALSE))))</f>
        <v/>
      </c>
      <c r="G76" s="11" t="str">
        <f t="shared" si="10"/>
        <v/>
      </c>
      <c r="H76" s="11" t="str">
        <f t="shared" si="15"/>
        <v/>
      </c>
      <c r="I76" s="11" t="str">
        <f t="shared" si="11"/>
        <v/>
      </c>
      <c r="J76" s="11" t="str">
        <f t="shared" si="16"/>
        <v/>
      </c>
      <c r="K76" s="11" t="str">
        <f t="shared" si="12"/>
        <v/>
      </c>
      <c r="L76" s="11" t="str">
        <f t="shared" si="17"/>
        <v/>
      </c>
      <c r="M76" s="11" t="str">
        <f>IF('GACE Math 211'!B76="","",'SAT M to CBEST M'!$A$2+'SAT M to CBEST M'!$B$2*F76)</f>
        <v/>
      </c>
      <c r="N76" s="11" t="str">
        <f>IF('GACE Math 211'!B76="","", IF(M76&lt;20, 20, IF(M76&gt;80, 80, M76)))</f>
        <v/>
      </c>
    </row>
    <row r="77" spans="1:14" x14ac:dyDescent="0.25">
      <c r="A77" s="11">
        <v>76</v>
      </c>
      <c r="B77" s="30"/>
      <c r="C77" s="25" t="str">
        <f t="shared" si="9"/>
        <v/>
      </c>
      <c r="D77" s="25" t="str">
        <f t="shared" si="13"/>
        <v/>
      </c>
      <c r="E77" s="25" t="str">
        <f t="shared" si="14"/>
        <v/>
      </c>
      <c r="F77" s="11" t="str">
        <f>IF('GACE Math 211'!E77="","",IF('GACE Math 211'!E77&lt;'ACT M to SAT M'!$A$2,'ACT M to SAT M'!$B$2,IF('GACE Math 211'!E77&gt;'ACT M to SAT M'!A$28,'ACT M to SAT M'!B$28,VLOOKUP(E77,'ACT M to SAT M'!A:B,2,FALSE))))</f>
        <v/>
      </c>
      <c r="G77" s="11" t="str">
        <f t="shared" si="10"/>
        <v/>
      </c>
      <c r="H77" s="11" t="str">
        <f t="shared" si="15"/>
        <v/>
      </c>
      <c r="I77" s="11" t="str">
        <f t="shared" si="11"/>
        <v/>
      </c>
      <c r="J77" s="11" t="str">
        <f t="shared" si="16"/>
        <v/>
      </c>
      <c r="K77" s="11" t="str">
        <f t="shared" si="12"/>
        <v/>
      </c>
      <c r="L77" s="11" t="str">
        <f t="shared" si="17"/>
        <v/>
      </c>
      <c r="M77" s="11" t="str">
        <f>IF('GACE Math 211'!B77="","",'SAT M to CBEST M'!$A$2+'SAT M to CBEST M'!$B$2*F77)</f>
        <v/>
      </c>
      <c r="N77" s="11" t="str">
        <f>IF('GACE Math 211'!B77="","", IF(M77&lt;20, 20, IF(M77&gt;80, 80, M77)))</f>
        <v/>
      </c>
    </row>
    <row r="78" spans="1:14" x14ac:dyDescent="0.25">
      <c r="A78" s="11">
        <v>77</v>
      </c>
      <c r="B78" s="30"/>
      <c r="C78" s="25" t="str">
        <f t="shared" si="9"/>
        <v/>
      </c>
      <c r="D78" s="25" t="str">
        <f t="shared" si="13"/>
        <v/>
      </c>
      <c r="E78" s="25" t="str">
        <f t="shared" si="14"/>
        <v/>
      </c>
      <c r="F78" s="11" t="str">
        <f>IF('GACE Math 211'!E78="","",IF('GACE Math 211'!E78&lt;'ACT M to SAT M'!$A$2,'ACT M to SAT M'!$B$2,IF('GACE Math 211'!E78&gt;'ACT M to SAT M'!A$28,'ACT M to SAT M'!B$28,VLOOKUP(E78,'ACT M to SAT M'!A:B,2,FALSE))))</f>
        <v/>
      </c>
      <c r="G78" s="11" t="str">
        <f t="shared" si="10"/>
        <v/>
      </c>
      <c r="H78" s="11" t="str">
        <f t="shared" si="15"/>
        <v/>
      </c>
      <c r="I78" s="11" t="str">
        <f t="shared" si="11"/>
        <v/>
      </c>
      <c r="J78" s="11" t="str">
        <f t="shared" si="16"/>
        <v/>
      </c>
      <c r="K78" s="11" t="str">
        <f t="shared" si="12"/>
        <v/>
      </c>
      <c r="L78" s="11" t="str">
        <f t="shared" si="17"/>
        <v/>
      </c>
      <c r="M78" s="11" t="str">
        <f>IF('GACE Math 211'!B78="","",'SAT M to CBEST M'!$A$2+'SAT M to CBEST M'!$B$2*F78)</f>
        <v/>
      </c>
      <c r="N78" s="11" t="str">
        <f>IF('GACE Math 211'!B78="","", IF(M78&lt;20, 20, IF(M78&gt;80, 80, M78)))</f>
        <v/>
      </c>
    </row>
    <row r="79" spans="1:14" x14ac:dyDescent="0.25">
      <c r="A79" s="11">
        <v>78</v>
      </c>
      <c r="B79" s="30"/>
      <c r="C79" s="25" t="str">
        <f t="shared" si="9"/>
        <v/>
      </c>
      <c r="D79" s="25" t="str">
        <f t="shared" si="13"/>
        <v/>
      </c>
      <c r="E79" s="25" t="str">
        <f t="shared" si="14"/>
        <v/>
      </c>
      <c r="F79" s="11" t="str">
        <f>IF('GACE Math 211'!E79="","",IF('GACE Math 211'!E79&lt;'ACT M to SAT M'!$A$2,'ACT M to SAT M'!$B$2,IF('GACE Math 211'!E79&gt;'ACT M to SAT M'!A$28,'ACT M to SAT M'!B$28,VLOOKUP(E79,'ACT M to SAT M'!A:B,2,FALSE))))</f>
        <v/>
      </c>
      <c r="G79" s="11" t="str">
        <f t="shared" si="10"/>
        <v/>
      </c>
      <c r="H79" s="11" t="str">
        <f t="shared" si="15"/>
        <v/>
      </c>
      <c r="I79" s="11" t="str">
        <f t="shared" si="11"/>
        <v/>
      </c>
      <c r="J79" s="11" t="str">
        <f t="shared" si="16"/>
        <v/>
      </c>
      <c r="K79" s="11" t="str">
        <f t="shared" si="12"/>
        <v/>
      </c>
      <c r="L79" s="11" t="str">
        <f t="shared" si="17"/>
        <v/>
      </c>
      <c r="M79" s="11" t="str">
        <f>IF('GACE Math 211'!B79="","",'SAT M to CBEST M'!$A$2+'SAT M to CBEST M'!$B$2*F79)</f>
        <v/>
      </c>
      <c r="N79" s="11" t="str">
        <f>IF('GACE Math 211'!B79="","", IF(M79&lt;20, 20, IF(M79&gt;80, 80, M79)))</f>
        <v/>
      </c>
    </row>
    <row r="80" spans="1:14" x14ac:dyDescent="0.25">
      <c r="A80" s="11">
        <v>79</v>
      </c>
      <c r="B80" s="30"/>
      <c r="C80" s="25" t="str">
        <f t="shared" si="9"/>
        <v/>
      </c>
      <c r="D80" s="25" t="str">
        <f t="shared" si="13"/>
        <v/>
      </c>
      <c r="E80" s="25" t="str">
        <f t="shared" si="14"/>
        <v/>
      </c>
      <c r="F80" s="11" t="str">
        <f>IF('GACE Math 211'!E80="","",IF('GACE Math 211'!E80&lt;'ACT M to SAT M'!$A$2,'ACT M to SAT M'!$B$2,IF('GACE Math 211'!E80&gt;'ACT M to SAT M'!A$28,'ACT M to SAT M'!B$28,VLOOKUP(E80,'ACT M to SAT M'!A:B,2,FALSE))))</f>
        <v/>
      </c>
      <c r="G80" s="11" t="str">
        <f t="shared" si="10"/>
        <v/>
      </c>
      <c r="H80" s="11" t="str">
        <f t="shared" si="15"/>
        <v/>
      </c>
      <c r="I80" s="11" t="str">
        <f t="shared" si="11"/>
        <v/>
      </c>
      <c r="J80" s="11" t="str">
        <f t="shared" si="16"/>
        <v/>
      </c>
      <c r="K80" s="11" t="str">
        <f t="shared" si="12"/>
        <v/>
      </c>
      <c r="L80" s="11" t="str">
        <f t="shared" si="17"/>
        <v/>
      </c>
      <c r="M80" s="11" t="str">
        <f>IF('GACE Math 211'!B80="","",'SAT M to CBEST M'!$A$2+'SAT M to CBEST M'!$B$2*F80)</f>
        <v/>
      </c>
      <c r="N80" s="11" t="str">
        <f>IF('GACE Math 211'!B80="","", IF(M80&lt;20, 20, IF(M80&gt;80, 80, M80)))</f>
        <v/>
      </c>
    </row>
    <row r="81" spans="1:14" x14ac:dyDescent="0.25">
      <c r="A81" s="11">
        <v>80</v>
      </c>
      <c r="B81" s="30"/>
      <c r="C81" s="25" t="str">
        <f t="shared" si="9"/>
        <v/>
      </c>
      <c r="D81" s="25" t="str">
        <f t="shared" si="13"/>
        <v/>
      </c>
      <c r="E81" s="25" t="str">
        <f t="shared" si="14"/>
        <v/>
      </c>
      <c r="F81" s="11" t="str">
        <f>IF('GACE Math 211'!E81="","",IF('GACE Math 211'!E81&lt;'ACT M to SAT M'!$A$2,'ACT M to SAT M'!$B$2,IF('GACE Math 211'!E81&gt;'ACT M to SAT M'!A$28,'ACT M to SAT M'!B$28,VLOOKUP(E81,'ACT M to SAT M'!A:B,2,FALSE))))</f>
        <v/>
      </c>
      <c r="G81" s="11" t="str">
        <f t="shared" si="10"/>
        <v/>
      </c>
      <c r="H81" s="11" t="str">
        <f t="shared" si="15"/>
        <v/>
      </c>
      <c r="I81" s="11" t="str">
        <f t="shared" si="11"/>
        <v/>
      </c>
      <c r="J81" s="11" t="str">
        <f t="shared" si="16"/>
        <v/>
      </c>
      <c r="K81" s="11" t="str">
        <f t="shared" si="12"/>
        <v/>
      </c>
      <c r="L81" s="11" t="str">
        <f t="shared" si="17"/>
        <v/>
      </c>
      <c r="M81" s="11" t="str">
        <f>IF('GACE Math 211'!B81="","",'SAT M to CBEST M'!$A$2+'SAT M to CBEST M'!$B$2*F81)</f>
        <v/>
      </c>
      <c r="N81" s="11" t="str">
        <f>IF('GACE Math 211'!B81="","", IF(M81&lt;20, 20, IF(M81&gt;80, 80, M81)))</f>
        <v/>
      </c>
    </row>
    <row r="82" spans="1:14" x14ac:dyDescent="0.25">
      <c r="A82" s="11">
        <v>81</v>
      </c>
      <c r="B82" s="30"/>
      <c r="C82" s="25" t="str">
        <f t="shared" si="9"/>
        <v/>
      </c>
      <c r="D82" s="25" t="str">
        <f t="shared" si="13"/>
        <v/>
      </c>
      <c r="E82" s="25" t="str">
        <f t="shared" si="14"/>
        <v/>
      </c>
      <c r="F82" s="11" t="str">
        <f>IF('GACE Math 211'!E82="","",IF('GACE Math 211'!E82&lt;'ACT M to SAT M'!$A$2,'ACT M to SAT M'!$B$2,IF('GACE Math 211'!E82&gt;'ACT M to SAT M'!A$28,'ACT M to SAT M'!B$28,VLOOKUP(E82,'ACT M to SAT M'!A:B,2,FALSE))))</f>
        <v/>
      </c>
      <c r="G82" s="11" t="str">
        <f t="shared" si="10"/>
        <v/>
      </c>
      <c r="H82" s="11" t="str">
        <f t="shared" si="15"/>
        <v/>
      </c>
      <c r="I82" s="11" t="str">
        <f t="shared" si="11"/>
        <v/>
      </c>
      <c r="J82" s="11" t="str">
        <f t="shared" si="16"/>
        <v/>
      </c>
      <c r="K82" s="11" t="str">
        <f t="shared" si="12"/>
        <v/>
      </c>
      <c r="L82" s="11" t="str">
        <f t="shared" si="17"/>
        <v/>
      </c>
      <c r="M82" s="11" t="str">
        <f>IF('GACE Math 211'!B82="","",'SAT M to CBEST M'!$A$2+'SAT M to CBEST M'!$B$2*F82)</f>
        <v/>
      </c>
      <c r="N82" s="11" t="str">
        <f>IF('GACE Math 211'!B82="","", IF(M82&lt;20, 20, IF(M82&gt;80, 80, M82)))</f>
        <v/>
      </c>
    </row>
    <row r="83" spans="1:14" x14ac:dyDescent="0.25">
      <c r="A83" s="11">
        <v>82</v>
      </c>
      <c r="B83" s="30"/>
      <c r="C83" s="25" t="str">
        <f t="shared" si="9"/>
        <v/>
      </c>
      <c r="D83" s="25" t="str">
        <f t="shared" si="13"/>
        <v/>
      </c>
      <c r="E83" s="25" t="str">
        <f t="shared" si="14"/>
        <v/>
      </c>
      <c r="F83" s="11" t="str">
        <f>IF('GACE Math 211'!E83="","",IF('GACE Math 211'!E83&lt;'ACT M to SAT M'!$A$2,'ACT M to SAT M'!$B$2,IF('GACE Math 211'!E83&gt;'ACT M to SAT M'!A$28,'ACT M to SAT M'!B$28,VLOOKUP(E83,'ACT M to SAT M'!A:B,2,FALSE))))</f>
        <v/>
      </c>
      <c r="G83" s="11" t="str">
        <f t="shared" si="10"/>
        <v/>
      </c>
      <c r="H83" s="11" t="str">
        <f t="shared" si="15"/>
        <v/>
      </c>
      <c r="I83" s="11" t="str">
        <f t="shared" si="11"/>
        <v/>
      </c>
      <c r="J83" s="11" t="str">
        <f t="shared" si="16"/>
        <v/>
      </c>
      <c r="K83" s="11" t="str">
        <f t="shared" si="12"/>
        <v/>
      </c>
      <c r="L83" s="11" t="str">
        <f t="shared" si="17"/>
        <v/>
      </c>
      <c r="M83" s="11" t="str">
        <f>IF('GACE Math 211'!B83="","",'SAT M to CBEST M'!$A$2+'SAT M to CBEST M'!$B$2*F83)</f>
        <v/>
      </c>
      <c r="N83" s="11" t="str">
        <f>IF('GACE Math 211'!B83="","", IF(M83&lt;20, 20, IF(M83&gt;80, 80, M83)))</f>
        <v/>
      </c>
    </row>
    <row r="84" spans="1:14" x14ac:dyDescent="0.25">
      <c r="A84" s="11">
        <v>83</v>
      </c>
      <c r="B84" s="30"/>
      <c r="C84" s="25" t="str">
        <f t="shared" si="9"/>
        <v/>
      </c>
      <c r="D84" s="25" t="str">
        <f t="shared" si="13"/>
        <v/>
      </c>
      <c r="E84" s="25" t="str">
        <f t="shared" si="14"/>
        <v/>
      </c>
      <c r="F84" s="11" t="str">
        <f>IF('GACE Math 211'!E84="","",IF('GACE Math 211'!E84&lt;'ACT M to SAT M'!$A$2,'ACT M to SAT M'!$B$2,IF('GACE Math 211'!E84&gt;'ACT M to SAT M'!A$28,'ACT M to SAT M'!B$28,VLOOKUP(E84,'ACT M to SAT M'!A:B,2,FALSE))))</f>
        <v/>
      </c>
      <c r="G84" s="11" t="str">
        <f t="shared" si="10"/>
        <v/>
      </c>
      <c r="H84" s="11" t="str">
        <f t="shared" si="15"/>
        <v/>
      </c>
      <c r="I84" s="11" t="str">
        <f t="shared" si="11"/>
        <v/>
      </c>
      <c r="J84" s="11" t="str">
        <f t="shared" si="16"/>
        <v/>
      </c>
      <c r="K84" s="11" t="str">
        <f t="shared" si="12"/>
        <v/>
      </c>
      <c r="L84" s="11" t="str">
        <f t="shared" si="17"/>
        <v/>
      </c>
      <c r="M84" s="11" t="str">
        <f>IF('GACE Math 211'!B84="","",'SAT M to CBEST M'!$A$2+'SAT M to CBEST M'!$B$2*F84)</f>
        <v/>
      </c>
      <c r="N84" s="11" t="str">
        <f>IF('GACE Math 211'!B84="","", IF(M84&lt;20, 20, IF(M84&gt;80, 80, M84)))</f>
        <v/>
      </c>
    </row>
    <row r="85" spans="1:14" x14ac:dyDescent="0.25">
      <c r="A85" s="11">
        <v>84</v>
      </c>
      <c r="B85" s="30"/>
      <c r="C85" s="25" t="str">
        <f t="shared" si="9"/>
        <v/>
      </c>
      <c r="D85" s="25" t="str">
        <f t="shared" si="13"/>
        <v/>
      </c>
      <c r="E85" s="25" t="str">
        <f t="shared" si="14"/>
        <v/>
      </c>
      <c r="F85" s="11" t="str">
        <f>IF('GACE Math 211'!E85="","",IF('GACE Math 211'!E85&lt;'ACT M to SAT M'!$A$2,'ACT M to SAT M'!$B$2,IF('GACE Math 211'!E85&gt;'ACT M to SAT M'!A$28,'ACT M to SAT M'!B$28,VLOOKUP(E85,'ACT M to SAT M'!A:B,2,FALSE))))</f>
        <v/>
      </c>
      <c r="G85" s="11" t="str">
        <f t="shared" si="10"/>
        <v/>
      </c>
      <c r="H85" s="11" t="str">
        <f t="shared" si="15"/>
        <v/>
      </c>
      <c r="I85" s="11" t="str">
        <f t="shared" si="11"/>
        <v/>
      </c>
      <c r="J85" s="11" t="str">
        <f t="shared" si="16"/>
        <v/>
      </c>
      <c r="K85" s="11" t="str">
        <f t="shared" si="12"/>
        <v/>
      </c>
      <c r="L85" s="11" t="str">
        <f t="shared" si="17"/>
        <v/>
      </c>
      <c r="M85" s="11" t="str">
        <f>IF('GACE Math 211'!B85="","",'SAT M to CBEST M'!$A$2+'SAT M to CBEST M'!$B$2*F85)</f>
        <v/>
      </c>
      <c r="N85" s="11" t="str">
        <f>IF('GACE Math 211'!B85="","", IF(M85&lt;20, 20, IF(M85&gt;80, 80, M85)))</f>
        <v/>
      </c>
    </row>
    <row r="86" spans="1:14" x14ac:dyDescent="0.25">
      <c r="A86" s="11">
        <v>85</v>
      </c>
      <c r="B86" s="30"/>
      <c r="C86" s="25" t="str">
        <f t="shared" si="9"/>
        <v/>
      </c>
      <c r="D86" s="25" t="str">
        <f t="shared" si="13"/>
        <v/>
      </c>
      <c r="E86" s="25" t="str">
        <f t="shared" si="14"/>
        <v/>
      </c>
      <c r="F86" s="11" t="str">
        <f>IF('GACE Math 211'!E86="","",IF('GACE Math 211'!E86&lt;'ACT M to SAT M'!$A$2,'ACT M to SAT M'!$B$2,IF('GACE Math 211'!E86&gt;'ACT M to SAT M'!A$28,'ACT M to SAT M'!B$28,VLOOKUP(E86,'ACT M to SAT M'!A:B,2,FALSE))))</f>
        <v/>
      </c>
      <c r="G86" s="11" t="str">
        <f t="shared" si="10"/>
        <v/>
      </c>
      <c r="H86" s="11" t="str">
        <f t="shared" si="15"/>
        <v/>
      </c>
      <c r="I86" s="11" t="str">
        <f t="shared" si="11"/>
        <v/>
      </c>
      <c r="J86" s="11" t="str">
        <f t="shared" si="16"/>
        <v/>
      </c>
      <c r="K86" s="11" t="str">
        <f t="shared" si="12"/>
        <v/>
      </c>
      <c r="L86" s="11" t="str">
        <f t="shared" si="17"/>
        <v/>
      </c>
      <c r="M86" s="11" t="str">
        <f>IF('GACE Math 211'!B86="","",'SAT M to CBEST M'!$A$2+'SAT M to CBEST M'!$B$2*F86)</f>
        <v/>
      </c>
      <c r="N86" s="11" t="str">
        <f>IF('GACE Math 211'!B86="","", IF(M86&lt;20, 20, IF(M86&gt;80, 80, M86)))</f>
        <v/>
      </c>
    </row>
    <row r="87" spans="1:14" x14ac:dyDescent="0.25">
      <c r="A87" s="11">
        <v>86</v>
      </c>
      <c r="B87" s="30"/>
      <c r="C87" s="25" t="str">
        <f t="shared" si="9"/>
        <v/>
      </c>
      <c r="D87" s="25" t="str">
        <f t="shared" si="13"/>
        <v/>
      </c>
      <c r="E87" s="25" t="str">
        <f t="shared" si="14"/>
        <v/>
      </c>
      <c r="F87" s="11" t="str">
        <f>IF('GACE Math 211'!E87="","",IF('GACE Math 211'!E87&lt;'ACT M to SAT M'!$A$2,'ACT M to SAT M'!$B$2,IF('GACE Math 211'!E87&gt;'ACT M to SAT M'!A$28,'ACT M to SAT M'!B$28,VLOOKUP(E87,'ACT M to SAT M'!A:B,2,FALSE))))</f>
        <v/>
      </c>
      <c r="G87" s="11" t="str">
        <f t="shared" si="10"/>
        <v/>
      </c>
      <c r="H87" s="11" t="str">
        <f t="shared" si="15"/>
        <v/>
      </c>
      <c r="I87" s="11" t="str">
        <f t="shared" si="11"/>
        <v/>
      </c>
      <c r="J87" s="11" t="str">
        <f t="shared" si="16"/>
        <v/>
      </c>
      <c r="K87" s="11" t="str">
        <f t="shared" si="12"/>
        <v/>
      </c>
      <c r="L87" s="11" t="str">
        <f t="shared" si="17"/>
        <v/>
      </c>
      <c r="M87" s="11" t="str">
        <f>IF('GACE Math 211'!B87="","",'SAT M to CBEST M'!$A$2+'SAT M to CBEST M'!$B$2*F87)</f>
        <v/>
      </c>
      <c r="N87" s="11" t="str">
        <f>IF('GACE Math 211'!B87="","", IF(M87&lt;20, 20, IF(M87&gt;80, 80, M87)))</f>
        <v/>
      </c>
    </row>
    <row r="88" spans="1:14" x14ac:dyDescent="0.25">
      <c r="A88" s="11">
        <v>87</v>
      </c>
      <c r="B88" s="30"/>
      <c r="C88" s="25" t="str">
        <f t="shared" si="9"/>
        <v/>
      </c>
      <c r="D88" s="25" t="str">
        <f t="shared" si="13"/>
        <v/>
      </c>
      <c r="E88" s="25" t="str">
        <f t="shared" si="14"/>
        <v/>
      </c>
      <c r="F88" s="11" t="str">
        <f>IF('GACE Math 211'!E88="","",IF('GACE Math 211'!E88&lt;'ACT M to SAT M'!$A$2,'ACT M to SAT M'!$B$2,IF('GACE Math 211'!E88&gt;'ACT M to SAT M'!A$28,'ACT M to SAT M'!B$28,VLOOKUP(E88,'ACT M to SAT M'!A:B,2,FALSE))))</f>
        <v/>
      </c>
      <c r="G88" s="11" t="str">
        <f t="shared" si="10"/>
        <v/>
      </c>
      <c r="H88" s="11" t="str">
        <f t="shared" si="15"/>
        <v/>
      </c>
      <c r="I88" s="11" t="str">
        <f t="shared" si="11"/>
        <v/>
      </c>
      <c r="J88" s="11" t="str">
        <f t="shared" si="16"/>
        <v/>
      </c>
      <c r="K88" s="11" t="str">
        <f t="shared" si="12"/>
        <v/>
      </c>
      <c r="L88" s="11" t="str">
        <f t="shared" si="17"/>
        <v/>
      </c>
      <c r="M88" s="11" t="str">
        <f>IF('GACE Math 211'!B88="","",'SAT M to CBEST M'!$A$2+'SAT M to CBEST M'!$B$2*F88)</f>
        <v/>
      </c>
      <c r="N88" s="11" t="str">
        <f>IF('GACE Math 211'!B88="","", IF(M88&lt;20, 20, IF(M88&gt;80, 80, M88)))</f>
        <v/>
      </c>
    </row>
    <row r="89" spans="1:14" x14ac:dyDescent="0.25">
      <c r="A89" s="11">
        <v>88</v>
      </c>
      <c r="B89" s="30"/>
      <c r="C89" s="25" t="str">
        <f t="shared" si="9"/>
        <v/>
      </c>
      <c r="D89" s="25" t="str">
        <f t="shared" si="13"/>
        <v/>
      </c>
      <c r="E89" s="25" t="str">
        <f t="shared" si="14"/>
        <v/>
      </c>
      <c r="F89" s="11" t="str">
        <f>IF('GACE Math 211'!E89="","",IF('GACE Math 211'!E89&lt;'ACT M to SAT M'!$A$2,'ACT M to SAT M'!$B$2,IF('GACE Math 211'!E89&gt;'ACT M to SAT M'!A$28,'ACT M to SAT M'!B$28,VLOOKUP(E89,'ACT M to SAT M'!A:B,2,FALSE))))</f>
        <v/>
      </c>
      <c r="G89" s="11" t="str">
        <f t="shared" si="10"/>
        <v/>
      </c>
      <c r="H89" s="11" t="str">
        <f t="shared" si="15"/>
        <v/>
      </c>
      <c r="I89" s="11" t="str">
        <f t="shared" si="11"/>
        <v/>
      </c>
      <c r="J89" s="11" t="str">
        <f t="shared" si="16"/>
        <v/>
      </c>
      <c r="K89" s="11" t="str">
        <f t="shared" si="12"/>
        <v/>
      </c>
      <c r="L89" s="11" t="str">
        <f t="shared" si="17"/>
        <v/>
      </c>
      <c r="M89" s="11" t="str">
        <f>IF('GACE Math 211'!B89="","",'SAT M to CBEST M'!$A$2+'SAT M to CBEST M'!$B$2*F89)</f>
        <v/>
      </c>
      <c r="N89" s="11" t="str">
        <f>IF('GACE Math 211'!B89="","", IF(M89&lt;20, 20, IF(M89&gt;80, 80, M89)))</f>
        <v/>
      </c>
    </row>
    <row r="90" spans="1:14" x14ac:dyDescent="0.25">
      <c r="A90" s="11">
        <v>89</v>
      </c>
      <c r="B90" s="30"/>
      <c r="C90" s="25" t="str">
        <f t="shared" si="9"/>
        <v/>
      </c>
      <c r="D90" s="25" t="str">
        <f t="shared" si="13"/>
        <v/>
      </c>
      <c r="E90" s="25" t="str">
        <f t="shared" si="14"/>
        <v/>
      </c>
      <c r="F90" s="11" t="str">
        <f>IF('GACE Math 211'!E90="","",IF('GACE Math 211'!E90&lt;'ACT M to SAT M'!$A$2,'ACT M to SAT M'!$B$2,IF('GACE Math 211'!E90&gt;'ACT M to SAT M'!A$28,'ACT M to SAT M'!B$28,VLOOKUP(E90,'ACT M to SAT M'!A:B,2,FALSE))))</f>
        <v/>
      </c>
      <c r="G90" s="11" t="str">
        <f t="shared" si="10"/>
        <v/>
      </c>
      <c r="H90" s="11" t="str">
        <f t="shared" si="15"/>
        <v/>
      </c>
      <c r="I90" s="11" t="str">
        <f t="shared" si="11"/>
        <v/>
      </c>
      <c r="J90" s="11" t="str">
        <f t="shared" si="16"/>
        <v/>
      </c>
      <c r="K90" s="11" t="str">
        <f t="shared" si="12"/>
        <v/>
      </c>
      <c r="L90" s="11" t="str">
        <f t="shared" si="17"/>
        <v/>
      </c>
      <c r="M90" s="11" t="str">
        <f>IF('GACE Math 211'!B90="","",'SAT M to CBEST M'!$A$2+'SAT M to CBEST M'!$B$2*F90)</f>
        <v/>
      </c>
      <c r="N90" s="11" t="str">
        <f>IF('GACE Math 211'!B90="","", IF(M90&lt;20, 20, IF(M90&gt;80, 80, M90)))</f>
        <v/>
      </c>
    </row>
    <row r="91" spans="1:14" x14ac:dyDescent="0.25">
      <c r="A91" s="11">
        <v>90</v>
      </c>
      <c r="B91" s="30"/>
      <c r="C91" s="25" t="str">
        <f t="shared" si="9"/>
        <v/>
      </c>
      <c r="D91" s="25" t="str">
        <f t="shared" si="13"/>
        <v/>
      </c>
      <c r="E91" s="25" t="str">
        <f t="shared" si="14"/>
        <v/>
      </c>
      <c r="F91" s="11" t="str">
        <f>IF('GACE Math 211'!E91="","",IF('GACE Math 211'!E91&lt;'ACT M to SAT M'!$A$2,'ACT M to SAT M'!$B$2,IF('GACE Math 211'!E91&gt;'ACT M to SAT M'!A$28,'ACT M to SAT M'!B$28,VLOOKUP(E91,'ACT M to SAT M'!A:B,2,FALSE))))</f>
        <v/>
      </c>
      <c r="G91" s="11" t="str">
        <f t="shared" si="10"/>
        <v/>
      </c>
      <c r="H91" s="11" t="str">
        <f t="shared" si="15"/>
        <v/>
      </c>
      <c r="I91" s="11" t="str">
        <f t="shared" si="11"/>
        <v/>
      </c>
      <c r="J91" s="11" t="str">
        <f t="shared" si="16"/>
        <v/>
      </c>
      <c r="K91" s="11" t="str">
        <f t="shared" si="12"/>
        <v/>
      </c>
      <c r="L91" s="11" t="str">
        <f t="shared" si="17"/>
        <v/>
      </c>
      <c r="M91" s="11" t="str">
        <f>IF('GACE Math 211'!B91="","",'SAT M to CBEST M'!$A$2+'SAT M to CBEST M'!$B$2*F91)</f>
        <v/>
      </c>
      <c r="N91" s="11" t="str">
        <f>IF('GACE Math 211'!B91="","", IF(M91&lt;20, 20, IF(M91&gt;80, 80, M91)))</f>
        <v/>
      </c>
    </row>
    <row r="92" spans="1:14" x14ac:dyDescent="0.25">
      <c r="A92" s="11">
        <v>91</v>
      </c>
      <c r="B92" s="30"/>
      <c r="C92" s="25" t="str">
        <f t="shared" si="9"/>
        <v/>
      </c>
      <c r="D92" s="25" t="str">
        <f t="shared" si="13"/>
        <v/>
      </c>
      <c r="E92" s="25" t="str">
        <f t="shared" si="14"/>
        <v/>
      </c>
      <c r="F92" s="11" t="str">
        <f>IF('GACE Math 211'!E92="","",IF('GACE Math 211'!E92&lt;'ACT M to SAT M'!$A$2,'ACT M to SAT M'!$B$2,IF('GACE Math 211'!E92&gt;'ACT M to SAT M'!A$28,'ACT M to SAT M'!B$28,VLOOKUP(E92,'ACT M to SAT M'!A:B,2,FALSE))))</f>
        <v/>
      </c>
      <c r="G92" s="11" t="str">
        <f t="shared" si="10"/>
        <v/>
      </c>
      <c r="H92" s="11" t="str">
        <f t="shared" si="15"/>
        <v/>
      </c>
      <c r="I92" s="11" t="str">
        <f t="shared" si="11"/>
        <v/>
      </c>
      <c r="J92" s="11" t="str">
        <f t="shared" si="16"/>
        <v/>
      </c>
      <c r="K92" s="11" t="str">
        <f t="shared" si="12"/>
        <v/>
      </c>
      <c r="L92" s="11" t="str">
        <f t="shared" si="17"/>
        <v/>
      </c>
      <c r="M92" s="11" t="str">
        <f>IF('GACE Math 211'!B92="","",'SAT M to CBEST M'!$A$2+'SAT M to CBEST M'!$B$2*F92)</f>
        <v/>
      </c>
      <c r="N92" s="11" t="str">
        <f>IF('GACE Math 211'!B92="","", IF(M92&lt;20, 20, IF(M92&gt;80, 80, M92)))</f>
        <v/>
      </c>
    </row>
    <row r="93" spans="1:14" x14ac:dyDescent="0.25">
      <c r="A93" s="11">
        <v>92</v>
      </c>
      <c r="B93" s="30"/>
      <c r="C93" s="25" t="str">
        <f t="shared" si="9"/>
        <v/>
      </c>
      <c r="D93" s="25" t="str">
        <f t="shared" si="13"/>
        <v/>
      </c>
      <c r="E93" s="25" t="str">
        <f t="shared" si="14"/>
        <v/>
      </c>
      <c r="F93" s="11" t="str">
        <f>IF('GACE Math 211'!E93="","",IF('GACE Math 211'!E93&lt;'ACT M to SAT M'!$A$2,'ACT M to SAT M'!$B$2,IF('GACE Math 211'!E93&gt;'ACT M to SAT M'!A$28,'ACT M to SAT M'!B$28,VLOOKUP(E93,'ACT M to SAT M'!A:B,2,FALSE))))</f>
        <v/>
      </c>
      <c r="G93" s="11" t="str">
        <f t="shared" si="10"/>
        <v/>
      </c>
      <c r="H93" s="11" t="str">
        <f t="shared" si="15"/>
        <v/>
      </c>
      <c r="I93" s="11" t="str">
        <f t="shared" si="11"/>
        <v/>
      </c>
      <c r="J93" s="11" t="str">
        <f t="shared" si="16"/>
        <v/>
      </c>
      <c r="K93" s="11" t="str">
        <f t="shared" si="12"/>
        <v/>
      </c>
      <c r="L93" s="11" t="str">
        <f t="shared" si="17"/>
        <v/>
      </c>
      <c r="M93" s="11" t="str">
        <f>IF('GACE Math 211'!B93="","",'SAT M to CBEST M'!$A$2+'SAT M to CBEST M'!$B$2*F93)</f>
        <v/>
      </c>
      <c r="N93" s="11" t="str">
        <f>IF('GACE Math 211'!B93="","", IF(M93&lt;20, 20, IF(M93&gt;80, 80, M93)))</f>
        <v/>
      </c>
    </row>
    <row r="94" spans="1:14" x14ac:dyDescent="0.25">
      <c r="A94" s="11">
        <v>93</v>
      </c>
      <c r="B94" s="30"/>
      <c r="C94" s="25" t="str">
        <f t="shared" si="9"/>
        <v/>
      </c>
      <c r="D94" s="25" t="str">
        <f t="shared" si="13"/>
        <v/>
      </c>
      <c r="E94" s="25" t="str">
        <f t="shared" si="14"/>
        <v/>
      </c>
      <c r="F94" s="11" t="str">
        <f>IF('GACE Math 211'!E94="","",IF('GACE Math 211'!E94&lt;'ACT M to SAT M'!$A$2,'ACT M to SAT M'!$B$2,IF('GACE Math 211'!E94&gt;'ACT M to SAT M'!A$28,'ACT M to SAT M'!B$28,VLOOKUP(E94,'ACT M to SAT M'!A:B,2,FALSE))))</f>
        <v/>
      </c>
      <c r="G94" s="11" t="str">
        <f t="shared" si="10"/>
        <v/>
      </c>
      <c r="H94" s="11" t="str">
        <f t="shared" si="15"/>
        <v/>
      </c>
      <c r="I94" s="11" t="str">
        <f t="shared" si="11"/>
        <v/>
      </c>
      <c r="J94" s="11" t="str">
        <f t="shared" si="16"/>
        <v/>
      </c>
      <c r="K94" s="11" t="str">
        <f t="shared" si="12"/>
        <v/>
      </c>
      <c r="L94" s="11" t="str">
        <f t="shared" si="17"/>
        <v/>
      </c>
      <c r="M94" s="11" t="str">
        <f>IF('GACE Math 211'!B94="","",'SAT M to CBEST M'!$A$2+'SAT M to CBEST M'!$B$2*F94)</f>
        <v/>
      </c>
      <c r="N94" s="11" t="str">
        <f>IF('GACE Math 211'!B94="","", IF(M94&lt;20, 20, IF(M94&gt;80, 80, M94)))</f>
        <v/>
      </c>
    </row>
    <row r="95" spans="1:14" x14ac:dyDescent="0.25">
      <c r="A95" s="11">
        <v>94</v>
      </c>
      <c r="B95" s="30"/>
      <c r="C95" s="25" t="str">
        <f t="shared" si="9"/>
        <v/>
      </c>
      <c r="D95" s="25" t="str">
        <f t="shared" si="13"/>
        <v/>
      </c>
      <c r="E95" s="25" t="str">
        <f t="shared" si="14"/>
        <v/>
      </c>
      <c r="F95" s="11" t="str">
        <f>IF('GACE Math 211'!E95="","",IF('GACE Math 211'!E95&lt;'ACT M to SAT M'!$A$2,'ACT M to SAT M'!$B$2,IF('GACE Math 211'!E95&gt;'ACT M to SAT M'!A$28,'ACT M to SAT M'!B$28,VLOOKUP(E95,'ACT M to SAT M'!A:B,2,FALSE))))</f>
        <v/>
      </c>
      <c r="G95" s="11" t="str">
        <f t="shared" si="10"/>
        <v/>
      </c>
      <c r="H95" s="11" t="str">
        <f t="shared" si="15"/>
        <v/>
      </c>
      <c r="I95" s="11" t="str">
        <f t="shared" si="11"/>
        <v/>
      </c>
      <c r="J95" s="11" t="str">
        <f t="shared" si="16"/>
        <v/>
      </c>
      <c r="K95" s="11" t="str">
        <f t="shared" si="12"/>
        <v/>
      </c>
      <c r="L95" s="11" t="str">
        <f t="shared" si="17"/>
        <v/>
      </c>
      <c r="M95" s="11" t="str">
        <f>IF('GACE Math 211'!B95="","",'SAT M to CBEST M'!$A$2+'SAT M to CBEST M'!$B$2*F95)</f>
        <v/>
      </c>
      <c r="N95" s="11" t="str">
        <f>IF('GACE Math 211'!B95="","", IF(M95&lt;20, 20, IF(M95&gt;80, 80, M95)))</f>
        <v/>
      </c>
    </row>
    <row r="96" spans="1:14" x14ac:dyDescent="0.25">
      <c r="A96" s="11">
        <v>95</v>
      </c>
      <c r="B96" s="30"/>
      <c r="C96" s="25" t="str">
        <f t="shared" si="9"/>
        <v/>
      </c>
      <c r="D96" s="25" t="str">
        <f t="shared" si="13"/>
        <v/>
      </c>
      <c r="E96" s="25" t="str">
        <f t="shared" si="14"/>
        <v/>
      </c>
      <c r="F96" s="11" t="str">
        <f>IF('GACE Math 211'!E96="","",IF('GACE Math 211'!E96&lt;'ACT M to SAT M'!$A$2,'ACT M to SAT M'!$B$2,IF('GACE Math 211'!E96&gt;'ACT M to SAT M'!A$28,'ACT M to SAT M'!B$28,VLOOKUP(E96,'ACT M to SAT M'!A:B,2,FALSE))))</f>
        <v/>
      </c>
      <c r="G96" s="11" t="str">
        <f t="shared" si="10"/>
        <v/>
      </c>
      <c r="H96" s="11" t="str">
        <f t="shared" si="15"/>
        <v/>
      </c>
      <c r="I96" s="11" t="str">
        <f t="shared" si="11"/>
        <v/>
      </c>
      <c r="J96" s="11" t="str">
        <f t="shared" si="16"/>
        <v/>
      </c>
      <c r="K96" s="11" t="str">
        <f t="shared" si="12"/>
        <v/>
      </c>
      <c r="L96" s="11" t="str">
        <f t="shared" si="17"/>
        <v/>
      </c>
      <c r="M96" s="11" t="str">
        <f>IF('GACE Math 211'!B96="","",'SAT M to CBEST M'!$A$2+'SAT M to CBEST M'!$B$2*F96)</f>
        <v/>
      </c>
      <c r="N96" s="11" t="str">
        <f>IF('GACE Math 211'!B96="","", IF(M96&lt;20, 20, IF(M96&gt;80, 80, M96)))</f>
        <v/>
      </c>
    </row>
    <row r="97" spans="1:14" x14ac:dyDescent="0.25">
      <c r="A97" s="11">
        <v>96</v>
      </c>
      <c r="B97" s="30"/>
      <c r="C97" s="25" t="str">
        <f t="shared" si="9"/>
        <v/>
      </c>
      <c r="D97" s="25" t="str">
        <f t="shared" si="13"/>
        <v/>
      </c>
      <c r="E97" s="25" t="str">
        <f t="shared" si="14"/>
        <v/>
      </c>
      <c r="F97" s="11" t="str">
        <f>IF('GACE Math 211'!E97="","",IF('GACE Math 211'!E97&lt;'ACT M to SAT M'!$A$2,'ACT M to SAT M'!$B$2,IF('GACE Math 211'!E97&gt;'ACT M to SAT M'!A$28,'ACT M to SAT M'!B$28,VLOOKUP(E97,'ACT M to SAT M'!A:B,2,FALSE))))</f>
        <v/>
      </c>
      <c r="G97" s="11" t="str">
        <f t="shared" si="10"/>
        <v/>
      </c>
      <c r="H97" s="11" t="str">
        <f t="shared" si="15"/>
        <v/>
      </c>
      <c r="I97" s="11" t="str">
        <f t="shared" si="11"/>
        <v/>
      </c>
      <c r="J97" s="11" t="str">
        <f t="shared" si="16"/>
        <v/>
      </c>
      <c r="K97" s="11" t="str">
        <f t="shared" si="12"/>
        <v/>
      </c>
      <c r="L97" s="11" t="str">
        <f t="shared" si="17"/>
        <v/>
      </c>
      <c r="M97" s="11" t="str">
        <f>IF('GACE Math 211'!B97="","",'SAT M to CBEST M'!$A$2+'SAT M to CBEST M'!$B$2*F97)</f>
        <v/>
      </c>
      <c r="N97" s="11" t="str">
        <f>IF('GACE Math 211'!B97="","", IF(M97&lt;20, 20, IF(M97&gt;80, 80, M97)))</f>
        <v/>
      </c>
    </row>
    <row r="98" spans="1:14" x14ac:dyDescent="0.25">
      <c r="A98" s="11">
        <v>97</v>
      </c>
      <c r="B98" s="30"/>
      <c r="C98" s="25" t="str">
        <f t="shared" si="9"/>
        <v/>
      </c>
      <c r="D98" s="25" t="str">
        <f t="shared" si="13"/>
        <v/>
      </c>
      <c r="E98" s="25" t="str">
        <f t="shared" si="14"/>
        <v/>
      </c>
      <c r="F98" s="11" t="str">
        <f>IF('GACE Math 211'!E98="","",IF('GACE Math 211'!E98&lt;'ACT M to SAT M'!$A$2,'ACT M to SAT M'!$B$2,IF('GACE Math 211'!E98&gt;'ACT M to SAT M'!A$28,'ACT M to SAT M'!B$28,VLOOKUP(E98,'ACT M to SAT M'!A:B,2,FALSE))))</f>
        <v/>
      </c>
      <c r="G98" s="11" t="str">
        <f t="shared" si="10"/>
        <v/>
      </c>
      <c r="H98" s="11" t="str">
        <f t="shared" si="15"/>
        <v/>
      </c>
      <c r="I98" s="11" t="str">
        <f t="shared" si="11"/>
        <v/>
      </c>
      <c r="J98" s="11" t="str">
        <f t="shared" si="16"/>
        <v/>
      </c>
      <c r="K98" s="11" t="str">
        <f t="shared" si="12"/>
        <v/>
      </c>
      <c r="L98" s="11" t="str">
        <f t="shared" si="17"/>
        <v/>
      </c>
      <c r="M98" s="11" t="str">
        <f>IF('GACE Math 211'!B98="","",'SAT M to CBEST M'!$A$2+'SAT M to CBEST M'!$B$2*F98)</f>
        <v/>
      </c>
      <c r="N98" s="11" t="str">
        <f>IF('GACE Math 211'!B98="","", IF(M98&lt;20, 20, IF(M98&gt;80, 80, M98)))</f>
        <v/>
      </c>
    </row>
    <row r="99" spans="1:14" x14ac:dyDescent="0.25">
      <c r="A99" s="11">
        <v>98</v>
      </c>
      <c r="B99" s="30"/>
      <c r="C99" s="25" t="str">
        <f t="shared" si="9"/>
        <v/>
      </c>
      <c r="D99" s="25" t="str">
        <f t="shared" si="13"/>
        <v/>
      </c>
      <c r="E99" s="25" t="str">
        <f t="shared" si="14"/>
        <v/>
      </c>
      <c r="F99" s="11" t="str">
        <f>IF('GACE Math 211'!E99="","",IF('GACE Math 211'!E99&lt;'ACT M to SAT M'!$A$2,'ACT M to SAT M'!$B$2,IF('GACE Math 211'!E99&gt;'ACT M to SAT M'!A$28,'ACT M to SAT M'!B$28,VLOOKUP(E99,'ACT M to SAT M'!A:B,2,FALSE))))</f>
        <v/>
      </c>
      <c r="G99" s="11" t="str">
        <f t="shared" si="10"/>
        <v/>
      </c>
      <c r="H99" s="11" t="str">
        <f t="shared" si="15"/>
        <v/>
      </c>
      <c r="I99" s="11" t="str">
        <f t="shared" si="11"/>
        <v/>
      </c>
      <c r="J99" s="11" t="str">
        <f t="shared" si="16"/>
        <v/>
      </c>
      <c r="K99" s="11" t="str">
        <f t="shared" si="12"/>
        <v/>
      </c>
      <c r="L99" s="11" t="str">
        <f t="shared" si="17"/>
        <v/>
      </c>
      <c r="M99" s="11" t="str">
        <f>IF('GACE Math 211'!B99="","",'SAT M to CBEST M'!$A$2+'SAT M to CBEST M'!$B$2*F99)</f>
        <v/>
      </c>
      <c r="N99" s="11" t="str">
        <f>IF('GACE Math 211'!B99="","", IF(M99&lt;20, 20, IF(M99&gt;80, 80, M99)))</f>
        <v/>
      </c>
    </row>
    <row r="100" spans="1:14" x14ac:dyDescent="0.25">
      <c r="A100" s="11">
        <v>99</v>
      </c>
      <c r="B100" s="30"/>
      <c r="C100" s="25" t="str">
        <f t="shared" si="9"/>
        <v/>
      </c>
      <c r="D100" s="25" t="str">
        <f t="shared" si="13"/>
        <v/>
      </c>
      <c r="E100" s="25" t="str">
        <f t="shared" si="14"/>
        <v/>
      </c>
      <c r="F100" s="11" t="str">
        <f>IF('GACE Math 211'!E100="","",IF('GACE Math 211'!E100&lt;'ACT M to SAT M'!$A$2,'ACT M to SAT M'!$B$2,IF('GACE Math 211'!E100&gt;'ACT M to SAT M'!A$28,'ACT M to SAT M'!B$28,VLOOKUP(E100,'ACT M to SAT M'!A:B,2,FALSE))))</f>
        <v/>
      </c>
      <c r="G100" s="11" t="str">
        <f t="shared" si="10"/>
        <v/>
      </c>
      <c r="H100" s="11" t="str">
        <f t="shared" si="15"/>
        <v/>
      </c>
      <c r="I100" s="11" t="str">
        <f t="shared" si="11"/>
        <v/>
      </c>
      <c r="J100" s="11" t="str">
        <f t="shared" si="16"/>
        <v/>
      </c>
      <c r="K100" s="11" t="str">
        <f t="shared" si="12"/>
        <v/>
      </c>
      <c r="L100" s="11" t="str">
        <f t="shared" si="17"/>
        <v/>
      </c>
      <c r="M100" s="11" t="str">
        <f>IF('GACE Math 211'!B100="","",'SAT M to CBEST M'!$A$2+'SAT M to CBEST M'!$B$2*F100)</f>
        <v/>
      </c>
      <c r="N100" s="11" t="str">
        <f>IF('GACE Math 211'!B100="","", IF(M100&lt;20, 20, IF(M100&gt;80, 80, M100)))</f>
        <v/>
      </c>
    </row>
    <row r="101" spans="1:14" x14ac:dyDescent="0.25">
      <c r="A101" s="11">
        <v>100</v>
      </c>
      <c r="B101" s="30"/>
      <c r="C101" s="25" t="str">
        <f t="shared" si="9"/>
        <v/>
      </c>
      <c r="D101" s="25" t="str">
        <f t="shared" si="13"/>
        <v/>
      </c>
      <c r="E101" s="25" t="str">
        <f t="shared" si="14"/>
        <v/>
      </c>
      <c r="F101" s="11" t="str">
        <f>IF('GACE Math 211'!E101="","",IF('GACE Math 211'!E101&lt;'ACT M to SAT M'!$A$2,'ACT M to SAT M'!$B$2,IF('GACE Math 211'!E101&gt;'ACT M to SAT M'!A$28,'ACT M to SAT M'!B$28,VLOOKUP(E101,'ACT M to SAT M'!A:B,2,FALSE))))</f>
        <v/>
      </c>
      <c r="G101" s="11" t="str">
        <f t="shared" si="10"/>
        <v/>
      </c>
      <c r="H101" s="11" t="str">
        <f t="shared" si="15"/>
        <v/>
      </c>
      <c r="I101" s="11" t="str">
        <f t="shared" si="11"/>
        <v/>
      </c>
      <c r="J101" s="11" t="str">
        <f t="shared" si="16"/>
        <v/>
      </c>
      <c r="K101" s="11" t="str">
        <f t="shared" si="12"/>
        <v/>
      </c>
      <c r="L101" s="11" t="str">
        <f t="shared" si="17"/>
        <v/>
      </c>
      <c r="M101" s="11" t="str">
        <f>IF('GACE Math 211'!B101="","",'SAT M to CBEST M'!$A$2+'SAT M to CBEST M'!$B$2*F101)</f>
        <v/>
      </c>
      <c r="N101" s="11" t="str">
        <f>IF('GACE Math 211'!B101="","", IF(M101&lt;20, 20, IF(M101&gt;80, 80, M101)))</f>
        <v/>
      </c>
    </row>
    <row r="102" spans="1:14" x14ac:dyDescent="0.25">
      <c r="A102" s="11">
        <v>101</v>
      </c>
      <c r="B102" s="30"/>
      <c r="C102" s="25" t="str">
        <f t="shared" si="9"/>
        <v/>
      </c>
      <c r="D102" s="25" t="str">
        <f t="shared" si="13"/>
        <v/>
      </c>
      <c r="E102" s="25" t="str">
        <f t="shared" si="14"/>
        <v/>
      </c>
      <c r="F102" s="11" t="str">
        <f>IF('GACE Math 211'!E102="","",IF('GACE Math 211'!E102&lt;'ACT M to SAT M'!$A$2,'ACT M to SAT M'!$B$2,IF('GACE Math 211'!E102&gt;'ACT M to SAT M'!A$28,'ACT M to SAT M'!B$28,VLOOKUP(E102,'ACT M to SAT M'!A:B,2,FALSE))))</f>
        <v/>
      </c>
      <c r="G102" s="11" t="str">
        <f t="shared" si="10"/>
        <v/>
      </c>
      <c r="H102" s="11" t="str">
        <f t="shared" si="15"/>
        <v/>
      </c>
      <c r="I102" s="11" t="str">
        <f t="shared" si="11"/>
        <v/>
      </c>
      <c r="J102" s="11" t="str">
        <f t="shared" si="16"/>
        <v/>
      </c>
      <c r="K102" s="11" t="str">
        <f t="shared" si="12"/>
        <v/>
      </c>
      <c r="L102" s="11" t="str">
        <f t="shared" si="17"/>
        <v/>
      </c>
      <c r="M102" s="11" t="str">
        <f>IF('GACE Math 211'!B102="","",'SAT M to CBEST M'!$A$2+'SAT M to CBEST M'!$B$2*F102)</f>
        <v/>
      </c>
      <c r="N102" s="11" t="str">
        <f>IF('GACE Math 211'!B102="","", IF(M102&lt;20, 20, IF(M102&gt;80, 80, M102)))</f>
        <v/>
      </c>
    </row>
    <row r="103" spans="1:14" x14ac:dyDescent="0.25">
      <c r="A103" s="11">
        <v>102</v>
      </c>
      <c r="B103" s="30"/>
      <c r="C103" s="25" t="str">
        <f t="shared" si="9"/>
        <v/>
      </c>
      <c r="D103" s="25" t="str">
        <f t="shared" si="13"/>
        <v/>
      </c>
      <c r="E103" s="25" t="str">
        <f t="shared" si="14"/>
        <v/>
      </c>
      <c r="F103" s="11" t="str">
        <f>IF('GACE Math 211'!E103="","",IF('GACE Math 211'!E103&lt;'ACT M to SAT M'!$A$2,'ACT M to SAT M'!$B$2,IF('GACE Math 211'!E103&gt;'ACT M to SAT M'!A$28,'ACT M to SAT M'!B$28,VLOOKUP(E103,'ACT M to SAT M'!A:B,2,FALSE))))</f>
        <v/>
      </c>
      <c r="G103" s="11" t="str">
        <f t="shared" si="10"/>
        <v/>
      </c>
      <c r="H103" s="11" t="str">
        <f t="shared" si="15"/>
        <v/>
      </c>
      <c r="I103" s="11" t="str">
        <f t="shared" si="11"/>
        <v/>
      </c>
      <c r="J103" s="11" t="str">
        <f t="shared" si="16"/>
        <v/>
      </c>
      <c r="K103" s="11" t="str">
        <f t="shared" si="12"/>
        <v/>
      </c>
      <c r="L103" s="11" t="str">
        <f t="shared" si="17"/>
        <v/>
      </c>
      <c r="M103" s="11" t="str">
        <f>IF('GACE Math 211'!B103="","",'SAT M to CBEST M'!$A$2+'SAT M to CBEST M'!$B$2*F103)</f>
        <v/>
      </c>
      <c r="N103" s="11" t="str">
        <f>IF('GACE Math 211'!B103="","", IF(M103&lt;20, 20, IF(M103&gt;80, 80, M103)))</f>
        <v/>
      </c>
    </row>
    <row r="104" spans="1:14" x14ac:dyDescent="0.25">
      <c r="A104" s="11">
        <v>103</v>
      </c>
      <c r="B104" s="30"/>
      <c r="C104" s="25" t="str">
        <f t="shared" si="9"/>
        <v/>
      </c>
      <c r="D104" s="25" t="str">
        <f t="shared" si="13"/>
        <v/>
      </c>
      <c r="E104" s="25" t="str">
        <f t="shared" si="14"/>
        <v/>
      </c>
      <c r="F104" s="11" t="str">
        <f>IF('GACE Math 211'!E104="","",IF('GACE Math 211'!E104&lt;'ACT M to SAT M'!$A$2,'ACT M to SAT M'!$B$2,IF('GACE Math 211'!E104&gt;'ACT M to SAT M'!A$28,'ACT M to SAT M'!B$28,VLOOKUP(E104,'ACT M to SAT M'!A:B,2,FALSE))))</f>
        <v/>
      </c>
      <c r="G104" s="11" t="str">
        <f t="shared" si="10"/>
        <v/>
      </c>
      <c r="H104" s="11" t="str">
        <f t="shared" si="15"/>
        <v/>
      </c>
      <c r="I104" s="11" t="str">
        <f t="shared" si="11"/>
        <v/>
      </c>
      <c r="J104" s="11" t="str">
        <f t="shared" si="16"/>
        <v/>
      </c>
      <c r="K104" s="11" t="str">
        <f t="shared" si="12"/>
        <v/>
      </c>
      <c r="L104" s="11" t="str">
        <f t="shared" si="17"/>
        <v/>
      </c>
      <c r="M104" s="11" t="str">
        <f>IF('GACE Math 211'!B104="","",'SAT M to CBEST M'!$A$2+'SAT M to CBEST M'!$B$2*F104)</f>
        <v/>
      </c>
      <c r="N104" s="11" t="str">
        <f>IF('GACE Math 211'!B104="","", IF(M104&lt;20, 20, IF(M104&gt;80, 80, M104)))</f>
        <v/>
      </c>
    </row>
    <row r="105" spans="1:14" x14ac:dyDescent="0.25">
      <c r="A105" s="11">
        <v>104</v>
      </c>
      <c r="B105" s="30"/>
      <c r="C105" s="25" t="str">
        <f t="shared" si="9"/>
        <v/>
      </c>
      <c r="D105" s="25" t="str">
        <f t="shared" si="13"/>
        <v/>
      </c>
      <c r="E105" s="25" t="str">
        <f t="shared" si="14"/>
        <v/>
      </c>
      <c r="F105" s="11" t="str">
        <f>IF('GACE Math 211'!E105="","",IF('GACE Math 211'!E105&lt;'ACT M to SAT M'!$A$2,'ACT M to SAT M'!$B$2,IF('GACE Math 211'!E105&gt;'ACT M to SAT M'!A$28,'ACT M to SAT M'!B$28,VLOOKUP(E105,'ACT M to SAT M'!A:B,2,FALSE))))</f>
        <v/>
      </c>
      <c r="G105" s="11" t="str">
        <f t="shared" si="10"/>
        <v/>
      </c>
      <c r="H105" s="11" t="str">
        <f t="shared" si="15"/>
        <v/>
      </c>
      <c r="I105" s="11" t="str">
        <f t="shared" si="11"/>
        <v/>
      </c>
      <c r="J105" s="11" t="str">
        <f t="shared" si="16"/>
        <v/>
      </c>
      <c r="K105" s="11" t="str">
        <f t="shared" si="12"/>
        <v/>
      </c>
      <c r="L105" s="11" t="str">
        <f t="shared" si="17"/>
        <v/>
      </c>
      <c r="M105" s="11" t="str">
        <f>IF('GACE Math 211'!B105="","",'SAT M to CBEST M'!$A$2+'SAT M to CBEST M'!$B$2*F105)</f>
        <v/>
      </c>
      <c r="N105" s="11" t="str">
        <f>IF('GACE Math 211'!B105="","", IF(M105&lt;20, 20, IF(M105&gt;80, 80, M105)))</f>
        <v/>
      </c>
    </row>
    <row r="106" spans="1:14" x14ac:dyDescent="0.25">
      <c r="A106" s="11">
        <v>105</v>
      </c>
      <c r="B106" s="30"/>
      <c r="C106" s="25" t="str">
        <f t="shared" si="9"/>
        <v/>
      </c>
      <c r="D106" s="25" t="str">
        <f t="shared" si="13"/>
        <v/>
      </c>
      <c r="E106" s="25" t="str">
        <f t="shared" si="14"/>
        <v/>
      </c>
      <c r="F106" s="11" t="str">
        <f>IF('GACE Math 211'!E106="","",IF('GACE Math 211'!E106&lt;'ACT M to SAT M'!$A$2,'ACT M to SAT M'!$B$2,IF('GACE Math 211'!E106&gt;'ACT M to SAT M'!A$28,'ACT M to SAT M'!B$28,VLOOKUP(E106,'ACT M to SAT M'!A:B,2,FALSE))))</f>
        <v/>
      </c>
      <c r="G106" s="11" t="str">
        <f t="shared" si="10"/>
        <v/>
      </c>
      <c r="H106" s="11" t="str">
        <f t="shared" si="15"/>
        <v/>
      </c>
      <c r="I106" s="11" t="str">
        <f t="shared" si="11"/>
        <v/>
      </c>
      <c r="J106" s="11" t="str">
        <f t="shared" si="16"/>
        <v/>
      </c>
      <c r="K106" s="11" t="str">
        <f t="shared" si="12"/>
        <v/>
      </c>
      <c r="L106" s="11" t="str">
        <f t="shared" si="17"/>
        <v/>
      </c>
      <c r="M106" s="11" t="str">
        <f>IF('GACE Math 211'!B106="","",'SAT M to CBEST M'!$A$2+'SAT M to CBEST M'!$B$2*F106)</f>
        <v/>
      </c>
      <c r="N106" s="11" t="str">
        <f>IF('GACE Math 211'!B106="","", IF(M106&lt;20, 20, IF(M106&gt;80, 80, M106)))</f>
        <v/>
      </c>
    </row>
    <row r="107" spans="1:14" x14ac:dyDescent="0.25">
      <c r="A107" s="11">
        <v>106</v>
      </c>
      <c r="B107" s="30"/>
      <c r="C107" s="25" t="str">
        <f t="shared" si="9"/>
        <v/>
      </c>
      <c r="D107" s="25" t="str">
        <f t="shared" si="13"/>
        <v/>
      </c>
      <c r="E107" s="25" t="str">
        <f t="shared" si="14"/>
        <v/>
      </c>
      <c r="F107" s="11" t="str">
        <f>IF('GACE Math 211'!E107="","",IF('GACE Math 211'!E107&lt;'ACT M to SAT M'!$A$2,'ACT M to SAT M'!$B$2,IF('GACE Math 211'!E107&gt;'ACT M to SAT M'!A$28,'ACT M to SAT M'!B$28,VLOOKUP(E107,'ACT M to SAT M'!A:B,2,FALSE))))</f>
        <v/>
      </c>
      <c r="G107" s="11" t="str">
        <f t="shared" si="10"/>
        <v/>
      </c>
      <c r="H107" s="11" t="str">
        <f t="shared" si="15"/>
        <v/>
      </c>
      <c r="I107" s="11" t="str">
        <f t="shared" si="11"/>
        <v/>
      </c>
      <c r="J107" s="11" t="str">
        <f t="shared" si="16"/>
        <v/>
      </c>
      <c r="K107" s="11" t="str">
        <f t="shared" si="12"/>
        <v/>
      </c>
      <c r="L107" s="11" t="str">
        <f t="shared" si="17"/>
        <v/>
      </c>
      <c r="M107" s="11" t="str">
        <f>IF('GACE Math 211'!B107="","",'SAT M to CBEST M'!$A$2+'SAT M to CBEST M'!$B$2*F107)</f>
        <v/>
      </c>
      <c r="N107" s="11" t="str">
        <f>IF('GACE Math 211'!B107="","", IF(M107&lt;20, 20, IF(M107&gt;80, 80, M107)))</f>
        <v/>
      </c>
    </row>
    <row r="108" spans="1:14" x14ac:dyDescent="0.25">
      <c r="A108" s="11">
        <v>107</v>
      </c>
      <c r="B108" s="30"/>
      <c r="C108" s="25" t="str">
        <f t="shared" si="9"/>
        <v/>
      </c>
      <c r="D108" s="25" t="str">
        <f t="shared" si="13"/>
        <v/>
      </c>
      <c r="E108" s="25" t="str">
        <f t="shared" si="14"/>
        <v/>
      </c>
      <c r="F108" s="11" t="str">
        <f>IF('GACE Math 211'!E108="","",IF('GACE Math 211'!E108&lt;'ACT M to SAT M'!$A$2,'ACT M to SAT M'!$B$2,IF('GACE Math 211'!E108&gt;'ACT M to SAT M'!A$28,'ACT M to SAT M'!B$28,VLOOKUP(E108,'ACT M to SAT M'!A:B,2,FALSE))))</f>
        <v/>
      </c>
      <c r="G108" s="11" t="str">
        <f t="shared" si="10"/>
        <v/>
      </c>
      <c r="H108" s="11" t="str">
        <f t="shared" si="15"/>
        <v/>
      </c>
      <c r="I108" s="11" t="str">
        <f t="shared" si="11"/>
        <v/>
      </c>
      <c r="J108" s="11" t="str">
        <f t="shared" si="16"/>
        <v/>
      </c>
      <c r="K108" s="11" t="str">
        <f t="shared" si="12"/>
        <v/>
      </c>
      <c r="L108" s="11" t="str">
        <f t="shared" si="17"/>
        <v/>
      </c>
      <c r="M108" s="11" t="str">
        <f>IF('GACE Math 211'!B108="","",'SAT M to CBEST M'!$A$2+'SAT M to CBEST M'!$B$2*F108)</f>
        <v/>
      </c>
      <c r="N108" s="11" t="str">
        <f>IF('GACE Math 211'!B108="","", IF(M108&lt;20, 20, IF(M108&gt;80, 80, M108)))</f>
        <v/>
      </c>
    </row>
    <row r="109" spans="1:14" x14ac:dyDescent="0.25">
      <c r="A109" s="11">
        <v>108</v>
      </c>
      <c r="B109" s="30"/>
      <c r="C109" s="25" t="str">
        <f t="shared" si="9"/>
        <v/>
      </c>
      <c r="D109" s="25" t="str">
        <f t="shared" si="13"/>
        <v/>
      </c>
      <c r="E109" s="25" t="str">
        <f t="shared" si="14"/>
        <v/>
      </c>
      <c r="F109" s="11" t="str">
        <f>IF('GACE Math 211'!E109="","",IF('GACE Math 211'!E109&lt;'ACT M to SAT M'!$A$2,'ACT M to SAT M'!$B$2,IF('GACE Math 211'!E109&gt;'ACT M to SAT M'!A$28,'ACT M to SAT M'!B$28,VLOOKUP(E109,'ACT M to SAT M'!A:B,2,FALSE))))</f>
        <v/>
      </c>
      <c r="G109" s="11" t="str">
        <f t="shared" si="10"/>
        <v/>
      </c>
      <c r="H109" s="11" t="str">
        <f t="shared" si="15"/>
        <v/>
      </c>
      <c r="I109" s="11" t="str">
        <f t="shared" si="11"/>
        <v/>
      </c>
      <c r="J109" s="11" t="str">
        <f t="shared" si="16"/>
        <v/>
      </c>
      <c r="K109" s="11" t="str">
        <f t="shared" si="12"/>
        <v/>
      </c>
      <c r="L109" s="11" t="str">
        <f t="shared" si="17"/>
        <v/>
      </c>
      <c r="M109" s="11" t="str">
        <f>IF('GACE Math 211'!B109="","",'SAT M to CBEST M'!$A$2+'SAT M to CBEST M'!$B$2*F109)</f>
        <v/>
      </c>
      <c r="N109" s="11" t="str">
        <f>IF('GACE Math 211'!B109="","", IF(M109&lt;20, 20, IF(M109&gt;80, 80, M109)))</f>
        <v/>
      </c>
    </row>
    <row r="110" spans="1:14" x14ac:dyDescent="0.25">
      <c r="A110" s="11">
        <v>109</v>
      </c>
      <c r="B110" s="30"/>
      <c r="C110" s="25" t="str">
        <f t="shared" si="9"/>
        <v/>
      </c>
      <c r="D110" s="25" t="str">
        <f t="shared" si="13"/>
        <v/>
      </c>
      <c r="E110" s="25" t="str">
        <f t="shared" si="14"/>
        <v/>
      </c>
      <c r="F110" s="11" t="str">
        <f>IF('GACE Math 211'!E110="","",IF('GACE Math 211'!E110&lt;'ACT M to SAT M'!$A$2,'ACT M to SAT M'!$B$2,IF('GACE Math 211'!E110&gt;'ACT M to SAT M'!A$28,'ACT M to SAT M'!B$28,VLOOKUP(E110,'ACT M to SAT M'!A:B,2,FALSE))))</f>
        <v/>
      </c>
      <c r="G110" s="11" t="str">
        <f t="shared" si="10"/>
        <v/>
      </c>
      <c r="H110" s="11" t="str">
        <f t="shared" si="15"/>
        <v/>
      </c>
      <c r="I110" s="11" t="str">
        <f t="shared" si="11"/>
        <v/>
      </c>
      <c r="J110" s="11" t="str">
        <f t="shared" si="16"/>
        <v/>
      </c>
      <c r="K110" s="11" t="str">
        <f t="shared" si="12"/>
        <v/>
      </c>
      <c r="L110" s="11" t="str">
        <f t="shared" si="17"/>
        <v/>
      </c>
      <c r="M110" s="11" t="str">
        <f>IF('GACE Math 211'!B110="","",'SAT M to CBEST M'!$A$2+'SAT M to CBEST M'!$B$2*F110)</f>
        <v/>
      </c>
      <c r="N110" s="11" t="str">
        <f>IF('GACE Math 211'!B110="","", IF(M110&lt;20, 20, IF(M110&gt;80, 80, M110)))</f>
        <v/>
      </c>
    </row>
    <row r="111" spans="1:14" x14ac:dyDescent="0.25">
      <c r="A111" s="11">
        <v>110</v>
      </c>
      <c r="B111" s="30"/>
      <c r="C111" s="25" t="str">
        <f t="shared" si="9"/>
        <v/>
      </c>
      <c r="D111" s="25" t="str">
        <f t="shared" si="13"/>
        <v/>
      </c>
      <c r="E111" s="25" t="str">
        <f t="shared" si="14"/>
        <v/>
      </c>
      <c r="F111" s="11" t="str">
        <f>IF('GACE Math 211'!E111="","",IF('GACE Math 211'!E111&lt;'ACT M to SAT M'!$A$2,'ACT M to SAT M'!$B$2,IF('GACE Math 211'!E111&gt;'ACT M to SAT M'!A$28,'ACT M to SAT M'!B$28,VLOOKUP(E111,'ACT M to SAT M'!A:B,2,FALSE))))</f>
        <v/>
      </c>
      <c r="G111" s="11" t="str">
        <f t="shared" si="10"/>
        <v/>
      </c>
      <c r="H111" s="11" t="str">
        <f t="shared" si="15"/>
        <v/>
      </c>
      <c r="I111" s="11" t="str">
        <f t="shared" si="11"/>
        <v/>
      </c>
      <c r="J111" s="11" t="str">
        <f t="shared" si="16"/>
        <v/>
      </c>
      <c r="K111" s="11" t="str">
        <f t="shared" si="12"/>
        <v/>
      </c>
      <c r="L111" s="11" t="str">
        <f t="shared" si="17"/>
        <v/>
      </c>
      <c r="M111" s="11" t="str">
        <f>IF('GACE Math 211'!B111="","",'SAT M to CBEST M'!$A$2+'SAT M to CBEST M'!$B$2*F111)</f>
        <v/>
      </c>
      <c r="N111" s="11" t="str">
        <f>IF('GACE Math 211'!B111="","", IF(M111&lt;20, 20, IF(M111&gt;80, 80, M111)))</f>
        <v/>
      </c>
    </row>
    <row r="112" spans="1:14" x14ac:dyDescent="0.25">
      <c r="A112" s="11">
        <v>111</v>
      </c>
      <c r="B112" s="30"/>
      <c r="C112" s="25" t="str">
        <f t="shared" si="9"/>
        <v/>
      </c>
      <c r="D112" s="25" t="str">
        <f t="shared" si="13"/>
        <v/>
      </c>
      <c r="E112" s="25" t="str">
        <f t="shared" si="14"/>
        <v/>
      </c>
      <c r="F112" s="11" t="str">
        <f>IF('GACE Math 211'!E112="","",IF('GACE Math 211'!E112&lt;'ACT M to SAT M'!$A$2,'ACT M to SAT M'!$B$2,IF('GACE Math 211'!E112&gt;'ACT M to SAT M'!A$28,'ACT M to SAT M'!B$28,VLOOKUP(E112,'ACT M to SAT M'!A:B,2,FALSE))))</f>
        <v/>
      </c>
      <c r="G112" s="11" t="str">
        <f t="shared" si="10"/>
        <v/>
      </c>
      <c r="H112" s="11" t="str">
        <f t="shared" si="15"/>
        <v/>
      </c>
      <c r="I112" s="11" t="str">
        <f t="shared" si="11"/>
        <v/>
      </c>
      <c r="J112" s="11" t="str">
        <f t="shared" si="16"/>
        <v/>
      </c>
      <c r="K112" s="11" t="str">
        <f t="shared" si="12"/>
        <v/>
      </c>
      <c r="L112" s="11" t="str">
        <f t="shared" si="17"/>
        <v/>
      </c>
      <c r="M112" s="11" t="str">
        <f>IF('GACE Math 211'!B112="","",'SAT M to CBEST M'!$A$2+'SAT M to CBEST M'!$B$2*F112)</f>
        <v/>
      </c>
      <c r="N112" s="11" t="str">
        <f>IF('GACE Math 211'!B112="","", IF(M112&lt;20, 20, IF(M112&gt;80, 80, M112)))</f>
        <v/>
      </c>
    </row>
    <row r="113" spans="1:14" x14ac:dyDescent="0.25">
      <c r="A113" s="11">
        <v>112</v>
      </c>
      <c r="B113" s="30"/>
      <c r="C113" s="25" t="str">
        <f t="shared" si="9"/>
        <v/>
      </c>
      <c r="D113" s="25" t="str">
        <f t="shared" si="13"/>
        <v/>
      </c>
      <c r="E113" s="25" t="str">
        <f t="shared" si="14"/>
        <v/>
      </c>
      <c r="F113" s="11" t="str">
        <f>IF('GACE Math 211'!E113="","",IF('GACE Math 211'!E113&lt;'ACT M to SAT M'!$A$2,'ACT M to SAT M'!$B$2,IF('GACE Math 211'!E113&gt;'ACT M to SAT M'!A$28,'ACT M to SAT M'!B$28,VLOOKUP(E113,'ACT M to SAT M'!A:B,2,FALSE))))</f>
        <v/>
      </c>
      <c r="G113" s="11" t="str">
        <f t="shared" si="10"/>
        <v/>
      </c>
      <c r="H113" s="11" t="str">
        <f t="shared" si="15"/>
        <v/>
      </c>
      <c r="I113" s="11" t="str">
        <f t="shared" si="11"/>
        <v/>
      </c>
      <c r="J113" s="11" t="str">
        <f t="shared" si="16"/>
        <v/>
      </c>
      <c r="K113" s="11" t="str">
        <f t="shared" si="12"/>
        <v/>
      </c>
      <c r="L113" s="11" t="str">
        <f t="shared" si="17"/>
        <v/>
      </c>
      <c r="M113" s="11" t="str">
        <f>IF('GACE Math 211'!B113="","",'SAT M to CBEST M'!$A$2+'SAT M to CBEST M'!$B$2*F113)</f>
        <v/>
      </c>
      <c r="N113" s="11" t="str">
        <f>IF('GACE Math 211'!B113="","", IF(M113&lt;20, 20, IF(M113&gt;80, 80, M113)))</f>
        <v/>
      </c>
    </row>
    <row r="114" spans="1:14" x14ac:dyDescent="0.25">
      <c r="A114" s="11">
        <v>113</v>
      </c>
      <c r="B114" s="30"/>
      <c r="C114" s="25" t="str">
        <f t="shared" si="9"/>
        <v/>
      </c>
      <c r="D114" s="25" t="str">
        <f t="shared" si="13"/>
        <v/>
      </c>
      <c r="E114" s="25" t="str">
        <f t="shared" si="14"/>
        <v/>
      </c>
      <c r="F114" s="11" t="str">
        <f>IF('GACE Math 211'!E114="","",IF('GACE Math 211'!E114&lt;'ACT M to SAT M'!$A$2,'ACT M to SAT M'!$B$2,IF('GACE Math 211'!E114&gt;'ACT M to SAT M'!A$28,'ACT M to SAT M'!B$28,VLOOKUP(E114,'ACT M to SAT M'!A:B,2,FALSE))))</f>
        <v/>
      </c>
      <c r="G114" s="11" t="str">
        <f t="shared" si="10"/>
        <v/>
      </c>
      <c r="H114" s="11" t="str">
        <f t="shared" si="15"/>
        <v/>
      </c>
      <c r="I114" s="11" t="str">
        <f t="shared" si="11"/>
        <v/>
      </c>
      <c r="J114" s="11" t="str">
        <f t="shared" si="16"/>
        <v/>
      </c>
      <c r="K114" s="11" t="str">
        <f t="shared" si="12"/>
        <v/>
      </c>
      <c r="L114" s="11" t="str">
        <f t="shared" si="17"/>
        <v/>
      </c>
      <c r="M114" s="11" t="str">
        <f>IF('GACE Math 211'!B114="","",'SAT M to CBEST M'!$A$2+'SAT M to CBEST M'!$B$2*F114)</f>
        <v/>
      </c>
      <c r="N114" s="11" t="str">
        <f>IF('GACE Math 211'!B114="","", IF(M114&lt;20, 20, IF(M114&gt;80, 80, M114)))</f>
        <v/>
      </c>
    </row>
    <row r="115" spans="1:14" x14ac:dyDescent="0.25">
      <c r="A115" s="11">
        <v>114</v>
      </c>
      <c r="B115" s="30"/>
      <c r="C115" s="25" t="str">
        <f t="shared" si="9"/>
        <v/>
      </c>
      <c r="D115" s="25" t="str">
        <f t="shared" si="13"/>
        <v/>
      </c>
      <c r="E115" s="25" t="str">
        <f t="shared" si="14"/>
        <v/>
      </c>
      <c r="F115" s="11" t="str">
        <f>IF('GACE Math 211'!E115="","",IF('GACE Math 211'!E115&lt;'ACT M to SAT M'!$A$2,'ACT M to SAT M'!$B$2,IF('GACE Math 211'!E115&gt;'ACT M to SAT M'!A$28,'ACT M to SAT M'!B$28,VLOOKUP(E115,'ACT M to SAT M'!A:B,2,FALSE))))</f>
        <v/>
      </c>
      <c r="G115" s="11" t="str">
        <f t="shared" si="10"/>
        <v/>
      </c>
      <c r="H115" s="11" t="str">
        <f t="shared" si="15"/>
        <v/>
      </c>
      <c r="I115" s="11" t="str">
        <f t="shared" si="11"/>
        <v/>
      </c>
      <c r="J115" s="11" t="str">
        <f t="shared" si="16"/>
        <v/>
      </c>
      <c r="K115" s="11" t="str">
        <f t="shared" si="12"/>
        <v/>
      </c>
      <c r="L115" s="11" t="str">
        <f t="shared" si="17"/>
        <v/>
      </c>
      <c r="M115" s="11" t="str">
        <f>IF('GACE Math 211'!B115="","",'SAT M to CBEST M'!$A$2+'SAT M to CBEST M'!$B$2*F115)</f>
        <v/>
      </c>
      <c r="N115" s="11" t="str">
        <f>IF('GACE Math 211'!B115="","", IF(M115&lt;20, 20, IF(M115&gt;80, 80, M115)))</f>
        <v/>
      </c>
    </row>
    <row r="116" spans="1:14" x14ac:dyDescent="0.25">
      <c r="A116" s="11">
        <v>115</v>
      </c>
      <c r="B116" s="30"/>
      <c r="C116" s="25" t="str">
        <f t="shared" si="9"/>
        <v/>
      </c>
      <c r="D116" s="25" t="str">
        <f t="shared" si="13"/>
        <v/>
      </c>
      <c r="E116" s="25" t="str">
        <f t="shared" si="14"/>
        <v/>
      </c>
      <c r="F116" s="11" t="str">
        <f>IF('GACE Math 211'!E116="","",IF('GACE Math 211'!E116&lt;'ACT M to SAT M'!$A$2,'ACT M to SAT M'!$B$2,IF('GACE Math 211'!E116&gt;'ACT M to SAT M'!A$28,'ACT M to SAT M'!B$28,VLOOKUP(E116,'ACT M to SAT M'!A:B,2,FALSE))))</f>
        <v/>
      </c>
      <c r="G116" s="11" t="str">
        <f t="shared" si="10"/>
        <v/>
      </c>
      <c r="H116" s="11" t="str">
        <f t="shared" si="15"/>
        <v/>
      </c>
      <c r="I116" s="11" t="str">
        <f t="shared" si="11"/>
        <v/>
      </c>
      <c r="J116" s="11" t="str">
        <f t="shared" si="16"/>
        <v/>
      </c>
      <c r="K116" s="11" t="str">
        <f t="shared" si="12"/>
        <v/>
      </c>
      <c r="L116" s="11" t="str">
        <f t="shared" si="17"/>
        <v/>
      </c>
      <c r="M116" s="11" t="str">
        <f>IF('GACE Math 211'!B116="","",'SAT M to CBEST M'!$A$2+'SAT M to CBEST M'!$B$2*F116)</f>
        <v/>
      </c>
      <c r="N116" s="11" t="str">
        <f>IF('GACE Math 211'!B116="","", IF(M116&lt;20, 20, IF(M116&gt;80, 80, M116)))</f>
        <v/>
      </c>
    </row>
    <row r="117" spans="1:14" x14ac:dyDescent="0.25">
      <c r="A117" s="11">
        <v>116</v>
      </c>
      <c r="B117" s="30"/>
      <c r="C117" s="25" t="str">
        <f t="shared" si="9"/>
        <v/>
      </c>
      <c r="D117" s="25" t="str">
        <f t="shared" si="13"/>
        <v/>
      </c>
      <c r="E117" s="25" t="str">
        <f t="shared" si="14"/>
        <v/>
      </c>
      <c r="F117" s="11" t="str">
        <f>IF('GACE Math 211'!E117="","",IF('GACE Math 211'!E117&lt;'ACT M to SAT M'!$A$2,'ACT M to SAT M'!$B$2,IF('GACE Math 211'!E117&gt;'ACT M to SAT M'!A$28,'ACT M to SAT M'!B$28,VLOOKUP(E117,'ACT M to SAT M'!A:B,2,FALSE))))</f>
        <v/>
      </c>
      <c r="G117" s="11" t="str">
        <f t="shared" si="10"/>
        <v/>
      </c>
      <c r="H117" s="11" t="str">
        <f t="shared" si="15"/>
        <v/>
      </c>
      <c r="I117" s="11" t="str">
        <f t="shared" si="11"/>
        <v/>
      </c>
      <c r="J117" s="11" t="str">
        <f t="shared" si="16"/>
        <v/>
      </c>
      <c r="K117" s="11" t="str">
        <f t="shared" si="12"/>
        <v/>
      </c>
      <c r="L117" s="11" t="str">
        <f t="shared" si="17"/>
        <v/>
      </c>
      <c r="M117" s="11" t="str">
        <f>IF('GACE Math 211'!B117="","",'SAT M to CBEST M'!$A$2+'SAT M to CBEST M'!$B$2*F117)</f>
        <v/>
      </c>
      <c r="N117" s="11" t="str">
        <f>IF('GACE Math 211'!B117="","", IF(M117&lt;20, 20, IF(M117&gt;80, 80, M117)))</f>
        <v/>
      </c>
    </row>
    <row r="118" spans="1:14" x14ac:dyDescent="0.25">
      <c r="A118" s="11">
        <v>117</v>
      </c>
      <c r="B118" s="30"/>
      <c r="C118" s="25" t="str">
        <f t="shared" si="9"/>
        <v/>
      </c>
      <c r="D118" s="25" t="str">
        <f t="shared" si="13"/>
        <v/>
      </c>
      <c r="E118" s="25" t="str">
        <f t="shared" si="14"/>
        <v/>
      </c>
      <c r="F118" s="11" t="str">
        <f>IF('GACE Math 211'!E118="","",IF('GACE Math 211'!E118&lt;'ACT M to SAT M'!$A$2,'ACT M to SAT M'!$B$2,IF('GACE Math 211'!E118&gt;'ACT M to SAT M'!A$28,'ACT M to SAT M'!B$28,VLOOKUP(E118,'ACT M to SAT M'!A:B,2,FALSE))))</f>
        <v/>
      </c>
      <c r="G118" s="11" t="str">
        <f t="shared" si="10"/>
        <v/>
      </c>
      <c r="H118" s="11" t="str">
        <f t="shared" si="15"/>
        <v/>
      </c>
      <c r="I118" s="11" t="str">
        <f t="shared" si="11"/>
        <v/>
      </c>
      <c r="J118" s="11" t="str">
        <f t="shared" si="16"/>
        <v/>
      </c>
      <c r="K118" s="11" t="str">
        <f t="shared" si="12"/>
        <v/>
      </c>
      <c r="L118" s="11" t="str">
        <f t="shared" si="17"/>
        <v/>
      </c>
      <c r="M118" s="11" t="str">
        <f>IF('GACE Math 211'!B118="","",'SAT M to CBEST M'!$A$2+'SAT M to CBEST M'!$B$2*F118)</f>
        <v/>
      </c>
      <c r="N118" s="11" t="str">
        <f>IF('GACE Math 211'!B118="","", IF(M118&lt;20, 20, IF(M118&gt;80, 80, M118)))</f>
        <v/>
      </c>
    </row>
    <row r="119" spans="1:14" x14ac:dyDescent="0.25">
      <c r="A119" s="11">
        <v>118</v>
      </c>
      <c r="B119" s="30"/>
      <c r="C119" s="25" t="str">
        <f t="shared" si="9"/>
        <v/>
      </c>
      <c r="D119" s="25" t="str">
        <f t="shared" si="13"/>
        <v/>
      </c>
      <c r="E119" s="25" t="str">
        <f t="shared" si="14"/>
        <v/>
      </c>
      <c r="F119" s="11" t="str">
        <f>IF('GACE Math 211'!E119="","",IF('GACE Math 211'!E119&lt;'ACT M to SAT M'!$A$2,'ACT M to SAT M'!$B$2,IF('GACE Math 211'!E119&gt;'ACT M to SAT M'!A$28,'ACT M to SAT M'!B$28,VLOOKUP(E119,'ACT M to SAT M'!A:B,2,FALSE))))</f>
        <v/>
      </c>
      <c r="G119" s="11" t="str">
        <f t="shared" si="10"/>
        <v/>
      </c>
      <c r="H119" s="11" t="str">
        <f t="shared" si="15"/>
        <v/>
      </c>
      <c r="I119" s="11" t="str">
        <f t="shared" si="11"/>
        <v/>
      </c>
      <c r="J119" s="11" t="str">
        <f t="shared" si="16"/>
        <v/>
      </c>
      <c r="K119" s="11" t="str">
        <f t="shared" si="12"/>
        <v/>
      </c>
      <c r="L119" s="11" t="str">
        <f t="shared" si="17"/>
        <v/>
      </c>
      <c r="M119" s="11" t="str">
        <f>IF('GACE Math 211'!B119="","",'SAT M to CBEST M'!$A$2+'SAT M to CBEST M'!$B$2*F119)</f>
        <v/>
      </c>
      <c r="N119" s="11" t="str">
        <f>IF('GACE Math 211'!B119="","", IF(M119&lt;20, 20, IF(M119&gt;80, 80, M119)))</f>
        <v/>
      </c>
    </row>
    <row r="120" spans="1:14" x14ac:dyDescent="0.25">
      <c r="A120" s="11">
        <v>119</v>
      </c>
      <c r="B120" s="30"/>
      <c r="C120" s="25" t="str">
        <f t="shared" si="9"/>
        <v/>
      </c>
      <c r="D120" s="25" t="str">
        <f t="shared" si="13"/>
        <v/>
      </c>
      <c r="E120" s="25" t="str">
        <f t="shared" si="14"/>
        <v/>
      </c>
      <c r="F120" s="11" t="str">
        <f>IF('GACE Math 211'!E120="","",IF('GACE Math 211'!E120&lt;'ACT M to SAT M'!$A$2,'ACT M to SAT M'!$B$2,IF('GACE Math 211'!E120&gt;'ACT M to SAT M'!A$28,'ACT M to SAT M'!B$28,VLOOKUP(E120,'ACT M to SAT M'!A:B,2,FALSE))))</f>
        <v/>
      </c>
      <c r="G120" s="11" t="str">
        <f t="shared" si="10"/>
        <v/>
      </c>
      <c r="H120" s="11" t="str">
        <f t="shared" si="15"/>
        <v/>
      </c>
      <c r="I120" s="11" t="str">
        <f t="shared" si="11"/>
        <v/>
      </c>
      <c r="J120" s="11" t="str">
        <f t="shared" si="16"/>
        <v/>
      </c>
      <c r="K120" s="11" t="str">
        <f t="shared" si="12"/>
        <v/>
      </c>
      <c r="L120" s="11" t="str">
        <f t="shared" si="17"/>
        <v/>
      </c>
      <c r="M120" s="11" t="str">
        <f>IF('GACE Math 211'!B120="","",'SAT M to CBEST M'!$A$2+'SAT M to CBEST M'!$B$2*F120)</f>
        <v/>
      </c>
      <c r="N120" s="11" t="str">
        <f>IF('GACE Math 211'!B120="","", IF(M120&lt;20, 20, IF(M120&gt;80, 80, M120)))</f>
        <v/>
      </c>
    </row>
    <row r="121" spans="1:14" x14ac:dyDescent="0.25">
      <c r="A121" s="11">
        <v>120</v>
      </c>
      <c r="B121" s="30"/>
      <c r="C121" s="25" t="str">
        <f t="shared" si="9"/>
        <v/>
      </c>
      <c r="D121" s="25" t="str">
        <f t="shared" si="13"/>
        <v/>
      </c>
      <c r="E121" s="25" t="str">
        <f t="shared" si="14"/>
        <v/>
      </c>
      <c r="F121" s="11" t="str">
        <f>IF('GACE Math 211'!E121="","",IF('GACE Math 211'!E121&lt;'ACT M to SAT M'!$A$2,'ACT M to SAT M'!$B$2,IF('GACE Math 211'!E121&gt;'ACT M to SAT M'!A$28,'ACT M to SAT M'!B$28,VLOOKUP(E121,'ACT M to SAT M'!A:B,2,FALSE))))</f>
        <v/>
      </c>
      <c r="G121" s="11" t="str">
        <f t="shared" si="10"/>
        <v/>
      </c>
      <c r="H121" s="11" t="str">
        <f t="shared" si="15"/>
        <v/>
      </c>
      <c r="I121" s="11" t="str">
        <f t="shared" si="11"/>
        <v/>
      </c>
      <c r="J121" s="11" t="str">
        <f t="shared" si="16"/>
        <v/>
      </c>
      <c r="K121" s="11" t="str">
        <f t="shared" si="12"/>
        <v/>
      </c>
      <c r="L121" s="11" t="str">
        <f t="shared" si="17"/>
        <v/>
      </c>
      <c r="M121" s="11" t="str">
        <f>IF('GACE Math 211'!B121="","",'SAT M to CBEST M'!$A$2+'SAT M to CBEST M'!$B$2*F121)</f>
        <v/>
      </c>
      <c r="N121" s="11" t="str">
        <f>IF('GACE Math 211'!B121="","", IF(M121&lt;20, 20, IF(M121&gt;80, 80, M121)))</f>
        <v/>
      </c>
    </row>
    <row r="122" spans="1:14" x14ac:dyDescent="0.25">
      <c r="A122" s="11">
        <v>121</v>
      </c>
      <c r="B122" s="30"/>
      <c r="C122" s="25" t="str">
        <f t="shared" si="9"/>
        <v/>
      </c>
      <c r="D122" s="25" t="str">
        <f t="shared" si="13"/>
        <v/>
      </c>
      <c r="E122" s="25" t="str">
        <f t="shared" si="14"/>
        <v/>
      </c>
      <c r="F122" s="11" t="str">
        <f>IF('GACE Math 211'!E122="","",IF('GACE Math 211'!E122&lt;'ACT M to SAT M'!$A$2,'ACT M to SAT M'!$B$2,IF('GACE Math 211'!E122&gt;'ACT M to SAT M'!A$28,'ACT M to SAT M'!B$28,VLOOKUP(E122,'ACT M to SAT M'!A:B,2,FALSE))))</f>
        <v/>
      </c>
      <c r="G122" s="11" t="str">
        <f t="shared" si="10"/>
        <v/>
      </c>
      <c r="H122" s="11" t="str">
        <f t="shared" si="15"/>
        <v/>
      </c>
      <c r="I122" s="11" t="str">
        <f t="shared" si="11"/>
        <v/>
      </c>
      <c r="J122" s="11" t="str">
        <f t="shared" si="16"/>
        <v/>
      </c>
      <c r="K122" s="11" t="str">
        <f t="shared" si="12"/>
        <v/>
      </c>
      <c r="L122" s="11" t="str">
        <f t="shared" si="17"/>
        <v/>
      </c>
      <c r="M122" s="11" t="str">
        <f>IF('GACE Math 211'!B122="","",'SAT M to CBEST M'!$A$2+'SAT M to CBEST M'!$B$2*F122)</f>
        <v/>
      </c>
      <c r="N122" s="11" t="str">
        <f>IF('GACE Math 211'!B122="","", IF(M122&lt;20, 20, IF(M122&gt;80, 80, M122)))</f>
        <v/>
      </c>
    </row>
    <row r="123" spans="1:14" x14ac:dyDescent="0.25">
      <c r="A123" s="11">
        <v>122</v>
      </c>
      <c r="B123" s="30"/>
      <c r="C123" s="25" t="str">
        <f t="shared" si="9"/>
        <v/>
      </c>
      <c r="D123" s="25" t="str">
        <f t="shared" si="13"/>
        <v/>
      </c>
      <c r="E123" s="25" t="str">
        <f t="shared" si="14"/>
        <v/>
      </c>
      <c r="F123" s="11" t="str">
        <f>IF('GACE Math 211'!E123="","",IF('GACE Math 211'!E123&lt;'ACT M to SAT M'!$A$2,'ACT M to SAT M'!$B$2,IF('GACE Math 211'!E123&gt;'ACT M to SAT M'!A$28,'ACT M to SAT M'!B$28,VLOOKUP(E123,'ACT M to SAT M'!A:B,2,FALSE))))</f>
        <v/>
      </c>
      <c r="G123" s="11" t="str">
        <f t="shared" si="10"/>
        <v/>
      </c>
      <c r="H123" s="11" t="str">
        <f t="shared" si="15"/>
        <v/>
      </c>
      <c r="I123" s="11" t="str">
        <f t="shared" si="11"/>
        <v/>
      </c>
      <c r="J123" s="11" t="str">
        <f t="shared" si="16"/>
        <v/>
      </c>
      <c r="K123" s="11" t="str">
        <f t="shared" si="12"/>
        <v/>
      </c>
      <c r="L123" s="11" t="str">
        <f t="shared" si="17"/>
        <v/>
      </c>
      <c r="M123" s="11" t="str">
        <f>IF('GACE Math 211'!B123="","",'SAT M to CBEST M'!$A$2+'SAT M to CBEST M'!$B$2*F123)</f>
        <v/>
      </c>
      <c r="N123" s="11" t="str">
        <f>IF('GACE Math 211'!B123="","", IF(M123&lt;20, 20, IF(M123&gt;80, 80, M123)))</f>
        <v/>
      </c>
    </row>
    <row r="124" spans="1:14" x14ac:dyDescent="0.25">
      <c r="A124" s="11">
        <v>123</v>
      </c>
      <c r="B124" s="30"/>
      <c r="C124" s="25" t="str">
        <f t="shared" si="9"/>
        <v/>
      </c>
      <c r="D124" s="25" t="str">
        <f t="shared" si="13"/>
        <v/>
      </c>
      <c r="E124" s="25" t="str">
        <f t="shared" si="14"/>
        <v/>
      </c>
      <c r="F124" s="11" t="str">
        <f>IF('GACE Math 211'!E124="","",IF('GACE Math 211'!E124&lt;'ACT M to SAT M'!$A$2,'ACT M to SAT M'!$B$2,IF('GACE Math 211'!E124&gt;'ACT M to SAT M'!A$28,'ACT M to SAT M'!B$28,VLOOKUP(E124,'ACT M to SAT M'!A:B,2,FALSE))))</f>
        <v/>
      </c>
      <c r="G124" s="11" t="str">
        <f t="shared" si="10"/>
        <v/>
      </c>
      <c r="H124" s="11" t="str">
        <f t="shared" si="15"/>
        <v/>
      </c>
      <c r="I124" s="11" t="str">
        <f t="shared" si="11"/>
        <v/>
      </c>
      <c r="J124" s="11" t="str">
        <f t="shared" si="16"/>
        <v/>
      </c>
      <c r="K124" s="11" t="str">
        <f t="shared" si="12"/>
        <v/>
      </c>
      <c r="L124" s="11" t="str">
        <f t="shared" si="17"/>
        <v/>
      </c>
      <c r="M124" s="11" t="str">
        <f>IF('GACE Math 211'!B124="","",'SAT M to CBEST M'!$A$2+'SAT M to CBEST M'!$B$2*F124)</f>
        <v/>
      </c>
      <c r="N124" s="11" t="str">
        <f>IF('GACE Math 211'!B124="","", IF(M124&lt;20, 20, IF(M124&gt;80, 80, M124)))</f>
        <v/>
      </c>
    </row>
    <row r="125" spans="1:14" x14ac:dyDescent="0.25">
      <c r="A125" s="11">
        <v>124</v>
      </c>
      <c r="B125" s="30"/>
      <c r="C125" s="25" t="str">
        <f t="shared" si="9"/>
        <v/>
      </c>
      <c r="D125" s="25" t="str">
        <f t="shared" si="13"/>
        <v/>
      </c>
      <c r="E125" s="25" t="str">
        <f t="shared" si="14"/>
        <v/>
      </c>
      <c r="F125" s="11" t="str">
        <f>IF('GACE Math 211'!E125="","",IF('GACE Math 211'!E125&lt;'ACT M to SAT M'!$A$2,'ACT M to SAT M'!$B$2,IF('GACE Math 211'!E125&gt;'ACT M to SAT M'!A$28,'ACT M to SAT M'!B$28,VLOOKUP(E125,'ACT M to SAT M'!A:B,2,FALSE))))</f>
        <v/>
      </c>
      <c r="G125" s="11" t="str">
        <f t="shared" si="10"/>
        <v/>
      </c>
      <c r="H125" s="11" t="str">
        <f t="shared" si="15"/>
        <v/>
      </c>
      <c r="I125" s="11" t="str">
        <f t="shared" si="11"/>
        <v/>
      </c>
      <c r="J125" s="11" t="str">
        <f t="shared" si="16"/>
        <v/>
      </c>
      <c r="K125" s="11" t="str">
        <f t="shared" si="12"/>
        <v/>
      </c>
      <c r="L125" s="11" t="str">
        <f t="shared" si="17"/>
        <v/>
      </c>
      <c r="M125" s="11" t="str">
        <f>IF('GACE Math 211'!B125="","",'SAT M to CBEST M'!$A$2+'SAT M to CBEST M'!$B$2*F125)</f>
        <v/>
      </c>
      <c r="N125" s="11" t="str">
        <f>IF('GACE Math 211'!B125="","", IF(M125&lt;20, 20, IF(M125&gt;80, 80, M125)))</f>
        <v/>
      </c>
    </row>
    <row r="126" spans="1:14" x14ac:dyDescent="0.25">
      <c r="A126" s="11">
        <v>125</v>
      </c>
      <c r="B126" s="30"/>
      <c r="C126" s="25" t="str">
        <f t="shared" si="9"/>
        <v/>
      </c>
      <c r="D126" s="25" t="str">
        <f t="shared" si="13"/>
        <v/>
      </c>
      <c r="E126" s="25" t="str">
        <f t="shared" si="14"/>
        <v/>
      </c>
      <c r="F126" s="11" t="str">
        <f>IF('GACE Math 211'!E126="","",IF('GACE Math 211'!E126&lt;'ACT M to SAT M'!$A$2,'ACT M to SAT M'!$B$2,IF('GACE Math 211'!E126&gt;'ACT M to SAT M'!A$28,'ACT M to SAT M'!B$28,VLOOKUP(E126,'ACT M to SAT M'!A:B,2,FALSE))))</f>
        <v/>
      </c>
      <c r="G126" s="11" t="str">
        <f t="shared" si="10"/>
        <v/>
      </c>
      <c r="H126" s="11" t="str">
        <f t="shared" si="15"/>
        <v/>
      </c>
      <c r="I126" s="11" t="str">
        <f t="shared" si="11"/>
        <v/>
      </c>
      <c r="J126" s="11" t="str">
        <f t="shared" si="16"/>
        <v/>
      </c>
      <c r="K126" s="11" t="str">
        <f t="shared" si="12"/>
        <v/>
      </c>
      <c r="L126" s="11" t="str">
        <f t="shared" si="17"/>
        <v/>
      </c>
      <c r="M126" s="11" t="str">
        <f>IF('GACE Math 211'!B126="","",'SAT M to CBEST M'!$A$2+'SAT M to CBEST M'!$B$2*F126)</f>
        <v/>
      </c>
      <c r="N126" s="11" t="str">
        <f>IF('GACE Math 211'!B126="","", IF(M126&lt;20, 20, IF(M126&gt;80, 80, M126)))</f>
        <v/>
      </c>
    </row>
    <row r="127" spans="1:14" x14ac:dyDescent="0.25">
      <c r="A127" s="11">
        <v>126</v>
      </c>
      <c r="B127" s="30"/>
      <c r="C127" s="25" t="str">
        <f t="shared" si="9"/>
        <v/>
      </c>
      <c r="D127" s="25" t="str">
        <f t="shared" si="13"/>
        <v/>
      </c>
      <c r="E127" s="25" t="str">
        <f t="shared" si="14"/>
        <v/>
      </c>
      <c r="F127" s="11" t="str">
        <f>IF('GACE Math 211'!E127="","",IF('GACE Math 211'!E127&lt;'ACT M to SAT M'!$A$2,'ACT M to SAT M'!$B$2,IF('GACE Math 211'!E127&gt;'ACT M to SAT M'!A$28,'ACT M to SAT M'!B$28,VLOOKUP(E127,'ACT M to SAT M'!A:B,2,FALSE))))</f>
        <v/>
      </c>
      <c r="G127" s="11" t="str">
        <f t="shared" si="10"/>
        <v/>
      </c>
      <c r="H127" s="11" t="str">
        <f t="shared" si="15"/>
        <v/>
      </c>
      <c r="I127" s="11" t="str">
        <f t="shared" si="11"/>
        <v/>
      </c>
      <c r="J127" s="11" t="str">
        <f t="shared" si="16"/>
        <v/>
      </c>
      <c r="K127" s="11" t="str">
        <f t="shared" si="12"/>
        <v/>
      </c>
      <c r="L127" s="11" t="str">
        <f t="shared" si="17"/>
        <v/>
      </c>
      <c r="M127" s="11" t="str">
        <f>IF('GACE Math 211'!B127="","",'SAT M to CBEST M'!$A$2+'SAT M to CBEST M'!$B$2*F127)</f>
        <v/>
      </c>
      <c r="N127" s="11" t="str">
        <f>IF('GACE Math 211'!B127="","", IF(M127&lt;20, 20, IF(M127&gt;80, 80, M127)))</f>
        <v/>
      </c>
    </row>
    <row r="128" spans="1:14" x14ac:dyDescent="0.25">
      <c r="A128" s="11">
        <v>127</v>
      </c>
      <c r="B128" s="30"/>
      <c r="C128" s="25" t="str">
        <f t="shared" si="9"/>
        <v/>
      </c>
      <c r="D128" s="25" t="str">
        <f t="shared" si="13"/>
        <v/>
      </c>
      <c r="E128" s="25" t="str">
        <f t="shared" si="14"/>
        <v/>
      </c>
      <c r="F128" s="11" t="str">
        <f>IF('GACE Math 211'!E128="","",IF('GACE Math 211'!E128&lt;'ACT M to SAT M'!$A$2,'ACT M to SAT M'!$B$2,IF('GACE Math 211'!E128&gt;'ACT M to SAT M'!A$28,'ACT M to SAT M'!B$28,VLOOKUP(E128,'ACT M to SAT M'!A:B,2,FALSE))))</f>
        <v/>
      </c>
      <c r="G128" s="11" t="str">
        <f t="shared" si="10"/>
        <v/>
      </c>
      <c r="H128" s="11" t="str">
        <f t="shared" si="15"/>
        <v/>
      </c>
      <c r="I128" s="11" t="str">
        <f t="shared" si="11"/>
        <v/>
      </c>
      <c r="J128" s="11" t="str">
        <f t="shared" si="16"/>
        <v/>
      </c>
      <c r="K128" s="11" t="str">
        <f t="shared" si="12"/>
        <v/>
      </c>
      <c r="L128" s="11" t="str">
        <f t="shared" si="17"/>
        <v/>
      </c>
      <c r="M128" s="11" t="str">
        <f>IF('GACE Math 211'!B128="","",'SAT M to CBEST M'!$A$2+'SAT M to CBEST M'!$B$2*F128)</f>
        <v/>
      </c>
      <c r="N128" s="11" t="str">
        <f>IF('GACE Math 211'!B128="","", IF(M128&lt;20, 20, IF(M128&gt;80, 80, M128)))</f>
        <v/>
      </c>
    </row>
    <row r="129" spans="1:14" x14ac:dyDescent="0.25">
      <c r="A129" s="11">
        <v>128</v>
      </c>
      <c r="B129" s="30"/>
      <c r="C129" s="25" t="str">
        <f t="shared" si="9"/>
        <v/>
      </c>
      <c r="D129" s="25" t="str">
        <f t="shared" si="13"/>
        <v/>
      </c>
      <c r="E129" s="25" t="str">
        <f t="shared" si="14"/>
        <v/>
      </c>
      <c r="F129" s="11" t="str">
        <f>IF('GACE Math 211'!E129="","",IF('GACE Math 211'!E129&lt;'ACT M to SAT M'!$A$2,'ACT M to SAT M'!$B$2,IF('GACE Math 211'!E129&gt;'ACT M to SAT M'!A$28,'ACT M to SAT M'!B$28,VLOOKUP(E129,'ACT M to SAT M'!A:B,2,FALSE))))</f>
        <v/>
      </c>
      <c r="G129" s="11" t="str">
        <f t="shared" si="10"/>
        <v/>
      </c>
      <c r="H129" s="11" t="str">
        <f t="shared" si="15"/>
        <v/>
      </c>
      <c r="I129" s="11" t="str">
        <f t="shared" si="11"/>
        <v/>
      </c>
      <c r="J129" s="11" t="str">
        <f t="shared" si="16"/>
        <v/>
      </c>
      <c r="K129" s="11" t="str">
        <f t="shared" si="12"/>
        <v/>
      </c>
      <c r="L129" s="11" t="str">
        <f t="shared" si="17"/>
        <v/>
      </c>
      <c r="M129" s="11" t="str">
        <f>IF('GACE Math 211'!B129="","",'SAT M to CBEST M'!$A$2+'SAT M to CBEST M'!$B$2*F129)</f>
        <v/>
      </c>
      <c r="N129" s="11" t="str">
        <f>IF('GACE Math 211'!B129="","", IF(M129&lt;20, 20, IF(M129&gt;80, 80, M129)))</f>
        <v/>
      </c>
    </row>
    <row r="130" spans="1:14" x14ac:dyDescent="0.25">
      <c r="A130" s="11">
        <v>129</v>
      </c>
      <c r="B130" s="30"/>
      <c r="C130" s="25" t="str">
        <f t="shared" ref="C130:C193" si="18">IF(B130="","",IF(B130&gt;=250, upperinterceptPAAM211toACTM+B130*upperslopePAAM211toACTM, lowerinterceptPAAM211toACTM+B130*lowerslopePAAM211toACTM))</f>
        <v/>
      </c>
      <c r="D130" s="25" t="str">
        <f t="shared" si="13"/>
        <v/>
      </c>
      <c r="E130" s="25" t="str">
        <f t="shared" si="14"/>
        <v/>
      </c>
      <c r="F130" s="11" t="str">
        <f>IF('GACE Math 211'!E130="","",IF('GACE Math 211'!E130&lt;'ACT M to SAT M'!$A$2,'ACT M to SAT M'!$B$2,IF('GACE Math 211'!E130&gt;'ACT M to SAT M'!A$28,'ACT M to SAT M'!B$28,VLOOKUP(E130,'ACT M to SAT M'!A:B,2,FALSE))))</f>
        <v/>
      </c>
      <c r="G130" s="11" t="str">
        <f t="shared" ref="G130:G193" si="19">IF(B130="","",interceptACTMtoPCM5732+slopeACTMtoPCM5732*E130)</f>
        <v/>
      </c>
      <c r="H130" s="11" t="str">
        <f t="shared" si="15"/>
        <v/>
      </c>
      <c r="I130" s="11" t="str">
        <f t="shared" ref="I130:I193" si="20">IF(B130="","",interceptACTMtoPCM5733+slopeACTMtoPCM5733*E130)</f>
        <v/>
      </c>
      <c r="J130" s="11" t="str">
        <f t="shared" si="16"/>
        <v/>
      </c>
      <c r="K130" s="11" t="str">
        <f t="shared" ref="K130:K193" si="21">IF(B130="","",IF(E130&gt;=16, upperinterceptACTMtoPAAM201+E130*upperslopeACTMtoPAAM201, lowerinterceptACTMtoPAAM201+E130*lowerslopeACTMtoPAAM201))</f>
        <v/>
      </c>
      <c r="L130" s="11" t="str">
        <f t="shared" si="17"/>
        <v/>
      </c>
      <c r="M130" s="11" t="str">
        <f>IF('GACE Math 211'!B130="","",'SAT M to CBEST M'!$A$2+'SAT M to CBEST M'!$B$2*F130)</f>
        <v/>
      </c>
      <c r="N130" s="11" t="str">
        <f>IF('GACE Math 211'!B130="","", IF(M130&lt;20, 20, IF(M130&gt;80, 80, M130)))</f>
        <v/>
      </c>
    </row>
    <row r="131" spans="1:14" x14ac:dyDescent="0.25">
      <c r="A131" s="11">
        <v>130</v>
      </c>
      <c r="B131" s="30"/>
      <c r="C131" s="25" t="str">
        <f t="shared" si="18"/>
        <v/>
      </c>
      <c r="D131" s="25" t="str">
        <f t="shared" ref="D131:D194" si="22">IF(B131="","", IF(C131&lt;1, 1, IF(C131&gt;36, 36, C131)))</f>
        <v/>
      </c>
      <c r="E131" s="25" t="str">
        <f t="shared" ref="E131:E194" si="23">IF(ISBLANK(B131), "", ROUND(D131, 0))</f>
        <v/>
      </c>
      <c r="F131" s="11" t="str">
        <f>IF('GACE Math 211'!E131="","",IF('GACE Math 211'!E131&lt;'ACT M to SAT M'!$A$2,'ACT M to SAT M'!$B$2,IF('GACE Math 211'!E131&gt;'ACT M to SAT M'!A$28,'ACT M to SAT M'!B$28,VLOOKUP(E131,'ACT M to SAT M'!A:B,2,FALSE))))</f>
        <v/>
      </c>
      <c r="G131" s="11" t="str">
        <f t="shared" si="19"/>
        <v/>
      </c>
      <c r="H131" s="11" t="str">
        <f t="shared" ref="H131:H194" si="24">IF(B131="","", IF(G131&lt;100, 100, IF(G131&gt;200, 200, G131)))</f>
        <v/>
      </c>
      <c r="I131" s="11" t="str">
        <f t="shared" si="20"/>
        <v/>
      </c>
      <c r="J131" s="11" t="str">
        <f t="shared" ref="J131:J194" si="25">IF(B131="","", IF(I131&lt;100, 100, IF(I131&gt;200, 200, I131)))</f>
        <v/>
      </c>
      <c r="K131" s="11" t="str">
        <f t="shared" si="21"/>
        <v/>
      </c>
      <c r="L131" s="11" t="str">
        <f t="shared" ref="L131:L194" si="26">IF(B131="","", IF(K131&lt;100, 100, IF(K131&gt;300, 300, K131)))</f>
        <v/>
      </c>
      <c r="M131" s="11" t="str">
        <f>IF('GACE Math 211'!B131="","",'SAT M to CBEST M'!$A$2+'SAT M to CBEST M'!$B$2*F131)</f>
        <v/>
      </c>
      <c r="N131" s="11" t="str">
        <f>IF('GACE Math 211'!B131="","", IF(M131&lt;20, 20, IF(M131&gt;80, 80, M131)))</f>
        <v/>
      </c>
    </row>
    <row r="132" spans="1:14" x14ac:dyDescent="0.25">
      <c r="A132" s="11">
        <v>131</v>
      </c>
      <c r="B132" s="30"/>
      <c r="C132" s="25" t="str">
        <f t="shared" si="18"/>
        <v/>
      </c>
      <c r="D132" s="25" t="str">
        <f t="shared" si="22"/>
        <v/>
      </c>
      <c r="E132" s="25" t="str">
        <f t="shared" si="23"/>
        <v/>
      </c>
      <c r="F132" s="11" t="str">
        <f>IF('GACE Math 211'!E132="","",IF('GACE Math 211'!E132&lt;'ACT M to SAT M'!$A$2,'ACT M to SAT M'!$B$2,IF('GACE Math 211'!E132&gt;'ACT M to SAT M'!A$28,'ACT M to SAT M'!B$28,VLOOKUP(E132,'ACT M to SAT M'!A:B,2,FALSE))))</f>
        <v/>
      </c>
      <c r="G132" s="11" t="str">
        <f t="shared" si="19"/>
        <v/>
      </c>
      <c r="H132" s="11" t="str">
        <f t="shared" si="24"/>
        <v/>
      </c>
      <c r="I132" s="11" t="str">
        <f t="shared" si="20"/>
        <v/>
      </c>
      <c r="J132" s="11" t="str">
        <f t="shared" si="25"/>
        <v/>
      </c>
      <c r="K132" s="11" t="str">
        <f t="shared" si="21"/>
        <v/>
      </c>
      <c r="L132" s="11" t="str">
        <f t="shared" si="26"/>
        <v/>
      </c>
      <c r="M132" s="11" t="str">
        <f>IF('GACE Math 211'!B132="","",'SAT M to CBEST M'!$A$2+'SAT M to CBEST M'!$B$2*F132)</f>
        <v/>
      </c>
      <c r="N132" s="11" t="str">
        <f>IF('GACE Math 211'!B132="","", IF(M132&lt;20, 20, IF(M132&gt;80, 80, M132)))</f>
        <v/>
      </c>
    </row>
    <row r="133" spans="1:14" x14ac:dyDescent="0.25">
      <c r="A133" s="11">
        <v>132</v>
      </c>
      <c r="B133" s="30"/>
      <c r="C133" s="25" t="str">
        <f t="shared" si="18"/>
        <v/>
      </c>
      <c r="D133" s="25" t="str">
        <f t="shared" si="22"/>
        <v/>
      </c>
      <c r="E133" s="25" t="str">
        <f t="shared" si="23"/>
        <v/>
      </c>
      <c r="F133" s="11" t="str">
        <f>IF('GACE Math 211'!E133="","",IF('GACE Math 211'!E133&lt;'ACT M to SAT M'!$A$2,'ACT M to SAT M'!$B$2,IF('GACE Math 211'!E133&gt;'ACT M to SAT M'!A$28,'ACT M to SAT M'!B$28,VLOOKUP(E133,'ACT M to SAT M'!A:B,2,FALSE))))</f>
        <v/>
      </c>
      <c r="G133" s="11" t="str">
        <f t="shared" si="19"/>
        <v/>
      </c>
      <c r="H133" s="11" t="str">
        <f t="shared" si="24"/>
        <v/>
      </c>
      <c r="I133" s="11" t="str">
        <f t="shared" si="20"/>
        <v/>
      </c>
      <c r="J133" s="11" t="str">
        <f t="shared" si="25"/>
        <v/>
      </c>
      <c r="K133" s="11" t="str">
        <f t="shared" si="21"/>
        <v/>
      </c>
      <c r="L133" s="11" t="str">
        <f t="shared" si="26"/>
        <v/>
      </c>
      <c r="M133" s="11" t="str">
        <f>IF('GACE Math 211'!B133="","",'SAT M to CBEST M'!$A$2+'SAT M to CBEST M'!$B$2*F133)</f>
        <v/>
      </c>
      <c r="N133" s="11" t="str">
        <f>IF('GACE Math 211'!B133="","", IF(M133&lt;20, 20, IF(M133&gt;80, 80, M133)))</f>
        <v/>
      </c>
    </row>
    <row r="134" spans="1:14" x14ac:dyDescent="0.25">
      <c r="A134" s="11">
        <v>133</v>
      </c>
      <c r="B134" s="30"/>
      <c r="C134" s="25" t="str">
        <f t="shared" si="18"/>
        <v/>
      </c>
      <c r="D134" s="25" t="str">
        <f t="shared" si="22"/>
        <v/>
      </c>
      <c r="E134" s="25" t="str">
        <f t="shared" si="23"/>
        <v/>
      </c>
      <c r="F134" s="11" t="str">
        <f>IF('GACE Math 211'!E134="","",IF('GACE Math 211'!E134&lt;'ACT M to SAT M'!$A$2,'ACT M to SAT M'!$B$2,IF('GACE Math 211'!E134&gt;'ACT M to SAT M'!A$28,'ACT M to SAT M'!B$28,VLOOKUP(E134,'ACT M to SAT M'!A:B,2,FALSE))))</f>
        <v/>
      </c>
      <c r="G134" s="11" t="str">
        <f t="shared" si="19"/>
        <v/>
      </c>
      <c r="H134" s="11" t="str">
        <f t="shared" si="24"/>
        <v/>
      </c>
      <c r="I134" s="11" t="str">
        <f t="shared" si="20"/>
        <v/>
      </c>
      <c r="J134" s="11" t="str">
        <f t="shared" si="25"/>
        <v/>
      </c>
      <c r="K134" s="11" t="str">
        <f t="shared" si="21"/>
        <v/>
      </c>
      <c r="L134" s="11" t="str">
        <f t="shared" si="26"/>
        <v/>
      </c>
      <c r="M134" s="11" t="str">
        <f>IF('GACE Math 211'!B134="","",'SAT M to CBEST M'!$A$2+'SAT M to CBEST M'!$B$2*F134)</f>
        <v/>
      </c>
      <c r="N134" s="11" t="str">
        <f>IF('GACE Math 211'!B134="","", IF(M134&lt;20, 20, IF(M134&gt;80, 80, M134)))</f>
        <v/>
      </c>
    </row>
    <row r="135" spans="1:14" x14ac:dyDescent="0.25">
      <c r="A135" s="11">
        <v>134</v>
      </c>
      <c r="B135" s="30"/>
      <c r="C135" s="25" t="str">
        <f t="shared" si="18"/>
        <v/>
      </c>
      <c r="D135" s="25" t="str">
        <f t="shared" si="22"/>
        <v/>
      </c>
      <c r="E135" s="25" t="str">
        <f t="shared" si="23"/>
        <v/>
      </c>
      <c r="F135" s="11" t="str">
        <f>IF('GACE Math 211'!E135="","",IF('GACE Math 211'!E135&lt;'ACT M to SAT M'!$A$2,'ACT M to SAT M'!$B$2,IF('GACE Math 211'!E135&gt;'ACT M to SAT M'!A$28,'ACT M to SAT M'!B$28,VLOOKUP(E135,'ACT M to SAT M'!A:B,2,FALSE))))</f>
        <v/>
      </c>
      <c r="G135" s="11" t="str">
        <f t="shared" si="19"/>
        <v/>
      </c>
      <c r="H135" s="11" t="str">
        <f t="shared" si="24"/>
        <v/>
      </c>
      <c r="I135" s="11" t="str">
        <f t="shared" si="20"/>
        <v/>
      </c>
      <c r="J135" s="11" t="str">
        <f t="shared" si="25"/>
        <v/>
      </c>
      <c r="K135" s="11" t="str">
        <f t="shared" si="21"/>
        <v/>
      </c>
      <c r="L135" s="11" t="str">
        <f t="shared" si="26"/>
        <v/>
      </c>
      <c r="M135" s="11" t="str">
        <f>IF('GACE Math 211'!B135="","",'SAT M to CBEST M'!$A$2+'SAT M to CBEST M'!$B$2*F135)</f>
        <v/>
      </c>
      <c r="N135" s="11" t="str">
        <f>IF('GACE Math 211'!B135="","", IF(M135&lt;20, 20, IF(M135&gt;80, 80, M135)))</f>
        <v/>
      </c>
    </row>
    <row r="136" spans="1:14" x14ac:dyDescent="0.25">
      <c r="A136" s="11">
        <v>135</v>
      </c>
      <c r="B136" s="30"/>
      <c r="C136" s="25" t="str">
        <f t="shared" si="18"/>
        <v/>
      </c>
      <c r="D136" s="25" t="str">
        <f t="shared" si="22"/>
        <v/>
      </c>
      <c r="E136" s="25" t="str">
        <f t="shared" si="23"/>
        <v/>
      </c>
      <c r="F136" s="11" t="str">
        <f>IF('GACE Math 211'!E136="","",IF('GACE Math 211'!E136&lt;'ACT M to SAT M'!$A$2,'ACT M to SAT M'!$B$2,IF('GACE Math 211'!E136&gt;'ACT M to SAT M'!A$28,'ACT M to SAT M'!B$28,VLOOKUP(E136,'ACT M to SAT M'!A:B,2,FALSE))))</f>
        <v/>
      </c>
      <c r="G136" s="11" t="str">
        <f t="shared" si="19"/>
        <v/>
      </c>
      <c r="H136" s="11" t="str">
        <f t="shared" si="24"/>
        <v/>
      </c>
      <c r="I136" s="11" t="str">
        <f t="shared" si="20"/>
        <v/>
      </c>
      <c r="J136" s="11" t="str">
        <f t="shared" si="25"/>
        <v/>
      </c>
      <c r="K136" s="11" t="str">
        <f t="shared" si="21"/>
        <v/>
      </c>
      <c r="L136" s="11" t="str">
        <f t="shared" si="26"/>
        <v/>
      </c>
      <c r="M136" s="11" t="str">
        <f>IF('GACE Math 211'!B136="","",'SAT M to CBEST M'!$A$2+'SAT M to CBEST M'!$B$2*F136)</f>
        <v/>
      </c>
      <c r="N136" s="11" t="str">
        <f>IF('GACE Math 211'!B136="","", IF(M136&lt;20, 20, IF(M136&gt;80, 80, M136)))</f>
        <v/>
      </c>
    </row>
    <row r="137" spans="1:14" x14ac:dyDescent="0.25">
      <c r="A137" s="11">
        <v>136</v>
      </c>
      <c r="B137" s="30"/>
      <c r="C137" s="25" t="str">
        <f t="shared" si="18"/>
        <v/>
      </c>
      <c r="D137" s="25" t="str">
        <f t="shared" si="22"/>
        <v/>
      </c>
      <c r="E137" s="25" t="str">
        <f t="shared" si="23"/>
        <v/>
      </c>
      <c r="F137" s="11" t="str">
        <f>IF('GACE Math 211'!E137="","",IF('GACE Math 211'!E137&lt;'ACT M to SAT M'!$A$2,'ACT M to SAT M'!$B$2,IF('GACE Math 211'!E137&gt;'ACT M to SAT M'!A$28,'ACT M to SAT M'!B$28,VLOOKUP(E137,'ACT M to SAT M'!A:B,2,FALSE))))</f>
        <v/>
      </c>
      <c r="G137" s="11" t="str">
        <f t="shared" si="19"/>
        <v/>
      </c>
      <c r="H137" s="11" t="str">
        <f t="shared" si="24"/>
        <v/>
      </c>
      <c r="I137" s="11" t="str">
        <f t="shared" si="20"/>
        <v/>
      </c>
      <c r="J137" s="11" t="str">
        <f t="shared" si="25"/>
        <v/>
      </c>
      <c r="K137" s="11" t="str">
        <f t="shared" si="21"/>
        <v/>
      </c>
      <c r="L137" s="11" t="str">
        <f t="shared" si="26"/>
        <v/>
      </c>
      <c r="M137" s="11" t="str">
        <f>IF('GACE Math 211'!B137="","",'SAT M to CBEST M'!$A$2+'SAT M to CBEST M'!$B$2*F137)</f>
        <v/>
      </c>
      <c r="N137" s="11" t="str">
        <f>IF('GACE Math 211'!B137="","", IF(M137&lt;20, 20, IF(M137&gt;80, 80, M137)))</f>
        <v/>
      </c>
    </row>
    <row r="138" spans="1:14" x14ac:dyDescent="0.25">
      <c r="A138" s="11">
        <v>137</v>
      </c>
      <c r="B138" s="30"/>
      <c r="C138" s="25" t="str">
        <f t="shared" si="18"/>
        <v/>
      </c>
      <c r="D138" s="25" t="str">
        <f t="shared" si="22"/>
        <v/>
      </c>
      <c r="E138" s="25" t="str">
        <f t="shared" si="23"/>
        <v/>
      </c>
      <c r="F138" s="11" t="str">
        <f>IF('GACE Math 211'!E138="","",IF('GACE Math 211'!E138&lt;'ACT M to SAT M'!$A$2,'ACT M to SAT M'!$B$2,IF('GACE Math 211'!E138&gt;'ACT M to SAT M'!A$28,'ACT M to SAT M'!B$28,VLOOKUP(E138,'ACT M to SAT M'!A:B,2,FALSE))))</f>
        <v/>
      </c>
      <c r="G138" s="11" t="str">
        <f t="shared" si="19"/>
        <v/>
      </c>
      <c r="H138" s="11" t="str">
        <f t="shared" si="24"/>
        <v/>
      </c>
      <c r="I138" s="11" t="str">
        <f t="shared" si="20"/>
        <v/>
      </c>
      <c r="J138" s="11" t="str">
        <f t="shared" si="25"/>
        <v/>
      </c>
      <c r="K138" s="11" t="str">
        <f t="shared" si="21"/>
        <v/>
      </c>
      <c r="L138" s="11" t="str">
        <f t="shared" si="26"/>
        <v/>
      </c>
      <c r="M138" s="11" t="str">
        <f>IF('GACE Math 211'!B138="","",'SAT M to CBEST M'!$A$2+'SAT M to CBEST M'!$B$2*F138)</f>
        <v/>
      </c>
      <c r="N138" s="11" t="str">
        <f>IF('GACE Math 211'!B138="","", IF(M138&lt;20, 20, IF(M138&gt;80, 80, M138)))</f>
        <v/>
      </c>
    </row>
    <row r="139" spans="1:14" x14ac:dyDescent="0.25">
      <c r="A139" s="11">
        <v>138</v>
      </c>
      <c r="B139" s="30"/>
      <c r="C139" s="25" t="str">
        <f t="shared" si="18"/>
        <v/>
      </c>
      <c r="D139" s="25" t="str">
        <f t="shared" si="22"/>
        <v/>
      </c>
      <c r="E139" s="25" t="str">
        <f t="shared" si="23"/>
        <v/>
      </c>
      <c r="F139" s="11" t="str">
        <f>IF('GACE Math 211'!E139="","",IF('GACE Math 211'!E139&lt;'ACT M to SAT M'!$A$2,'ACT M to SAT M'!$B$2,IF('GACE Math 211'!E139&gt;'ACT M to SAT M'!A$28,'ACT M to SAT M'!B$28,VLOOKUP(E139,'ACT M to SAT M'!A:B,2,FALSE))))</f>
        <v/>
      </c>
      <c r="G139" s="11" t="str">
        <f t="shared" si="19"/>
        <v/>
      </c>
      <c r="H139" s="11" t="str">
        <f t="shared" si="24"/>
        <v/>
      </c>
      <c r="I139" s="11" t="str">
        <f t="shared" si="20"/>
        <v/>
      </c>
      <c r="J139" s="11" t="str">
        <f t="shared" si="25"/>
        <v/>
      </c>
      <c r="K139" s="11" t="str">
        <f t="shared" si="21"/>
        <v/>
      </c>
      <c r="L139" s="11" t="str">
        <f t="shared" si="26"/>
        <v/>
      </c>
      <c r="M139" s="11" t="str">
        <f>IF('GACE Math 211'!B139="","",'SAT M to CBEST M'!$A$2+'SAT M to CBEST M'!$B$2*F139)</f>
        <v/>
      </c>
      <c r="N139" s="11" t="str">
        <f>IF('GACE Math 211'!B139="","", IF(M139&lt;20, 20, IF(M139&gt;80, 80, M139)))</f>
        <v/>
      </c>
    </row>
    <row r="140" spans="1:14" x14ac:dyDescent="0.25">
      <c r="A140" s="11">
        <v>139</v>
      </c>
      <c r="B140" s="30"/>
      <c r="C140" s="25" t="str">
        <f t="shared" si="18"/>
        <v/>
      </c>
      <c r="D140" s="25" t="str">
        <f t="shared" si="22"/>
        <v/>
      </c>
      <c r="E140" s="25" t="str">
        <f t="shared" si="23"/>
        <v/>
      </c>
      <c r="F140" s="11" t="str">
        <f>IF('GACE Math 211'!E140="","",IF('GACE Math 211'!E140&lt;'ACT M to SAT M'!$A$2,'ACT M to SAT M'!$B$2,IF('GACE Math 211'!E140&gt;'ACT M to SAT M'!A$28,'ACT M to SAT M'!B$28,VLOOKUP(E140,'ACT M to SAT M'!A:B,2,FALSE))))</f>
        <v/>
      </c>
      <c r="G140" s="11" t="str">
        <f t="shared" si="19"/>
        <v/>
      </c>
      <c r="H140" s="11" t="str">
        <f t="shared" si="24"/>
        <v/>
      </c>
      <c r="I140" s="11" t="str">
        <f t="shared" si="20"/>
        <v/>
      </c>
      <c r="J140" s="11" t="str">
        <f t="shared" si="25"/>
        <v/>
      </c>
      <c r="K140" s="11" t="str">
        <f t="shared" si="21"/>
        <v/>
      </c>
      <c r="L140" s="11" t="str">
        <f t="shared" si="26"/>
        <v/>
      </c>
      <c r="M140" s="11" t="str">
        <f>IF('GACE Math 211'!B140="","",'SAT M to CBEST M'!$A$2+'SAT M to CBEST M'!$B$2*F140)</f>
        <v/>
      </c>
      <c r="N140" s="11" t="str">
        <f>IF('GACE Math 211'!B140="","", IF(M140&lt;20, 20, IF(M140&gt;80, 80, M140)))</f>
        <v/>
      </c>
    </row>
    <row r="141" spans="1:14" x14ac:dyDescent="0.25">
      <c r="A141" s="11">
        <v>140</v>
      </c>
      <c r="B141" s="30"/>
      <c r="C141" s="25" t="str">
        <f t="shared" si="18"/>
        <v/>
      </c>
      <c r="D141" s="25" t="str">
        <f t="shared" si="22"/>
        <v/>
      </c>
      <c r="E141" s="25" t="str">
        <f t="shared" si="23"/>
        <v/>
      </c>
      <c r="F141" s="11" t="str">
        <f>IF('GACE Math 211'!E141="","",IF('GACE Math 211'!E141&lt;'ACT M to SAT M'!$A$2,'ACT M to SAT M'!$B$2,IF('GACE Math 211'!E141&gt;'ACT M to SAT M'!A$28,'ACT M to SAT M'!B$28,VLOOKUP(E141,'ACT M to SAT M'!A:B,2,FALSE))))</f>
        <v/>
      </c>
      <c r="G141" s="11" t="str">
        <f t="shared" si="19"/>
        <v/>
      </c>
      <c r="H141" s="11" t="str">
        <f t="shared" si="24"/>
        <v/>
      </c>
      <c r="I141" s="11" t="str">
        <f t="shared" si="20"/>
        <v/>
      </c>
      <c r="J141" s="11" t="str">
        <f t="shared" si="25"/>
        <v/>
      </c>
      <c r="K141" s="11" t="str">
        <f t="shared" si="21"/>
        <v/>
      </c>
      <c r="L141" s="11" t="str">
        <f t="shared" si="26"/>
        <v/>
      </c>
      <c r="M141" s="11" t="str">
        <f>IF('GACE Math 211'!B141="","",'SAT M to CBEST M'!$A$2+'SAT M to CBEST M'!$B$2*F141)</f>
        <v/>
      </c>
      <c r="N141" s="11" t="str">
        <f>IF('GACE Math 211'!B141="","", IF(M141&lt;20, 20, IF(M141&gt;80, 80, M141)))</f>
        <v/>
      </c>
    </row>
    <row r="142" spans="1:14" x14ac:dyDescent="0.25">
      <c r="A142" s="11">
        <v>141</v>
      </c>
      <c r="B142" s="30"/>
      <c r="C142" s="25" t="str">
        <f t="shared" si="18"/>
        <v/>
      </c>
      <c r="D142" s="25" t="str">
        <f t="shared" si="22"/>
        <v/>
      </c>
      <c r="E142" s="25" t="str">
        <f t="shared" si="23"/>
        <v/>
      </c>
      <c r="F142" s="11" t="str">
        <f>IF('GACE Math 211'!E142="","",IF('GACE Math 211'!E142&lt;'ACT M to SAT M'!$A$2,'ACT M to SAT M'!$B$2,IF('GACE Math 211'!E142&gt;'ACT M to SAT M'!A$28,'ACT M to SAT M'!B$28,VLOOKUP(E142,'ACT M to SAT M'!A:B,2,FALSE))))</f>
        <v/>
      </c>
      <c r="G142" s="11" t="str">
        <f t="shared" si="19"/>
        <v/>
      </c>
      <c r="H142" s="11" t="str">
        <f t="shared" si="24"/>
        <v/>
      </c>
      <c r="I142" s="11" t="str">
        <f t="shared" si="20"/>
        <v/>
      </c>
      <c r="J142" s="11" t="str">
        <f t="shared" si="25"/>
        <v/>
      </c>
      <c r="K142" s="11" t="str">
        <f t="shared" si="21"/>
        <v/>
      </c>
      <c r="L142" s="11" t="str">
        <f t="shared" si="26"/>
        <v/>
      </c>
      <c r="M142" s="11" t="str">
        <f>IF('GACE Math 211'!B142="","",'SAT M to CBEST M'!$A$2+'SAT M to CBEST M'!$B$2*F142)</f>
        <v/>
      </c>
      <c r="N142" s="11" t="str">
        <f>IF('GACE Math 211'!B142="","", IF(M142&lt;20, 20, IF(M142&gt;80, 80, M142)))</f>
        <v/>
      </c>
    </row>
    <row r="143" spans="1:14" x14ac:dyDescent="0.25">
      <c r="A143" s="11">
        <v>142</v>
      </c>
      <c r="B143" s="30"/>
      <c r="C143" s="25" t="str">
        <f t="shared" si="18"/>
        <v/>
      </c>
      <c r="D143" s="25" t="str">
        <f t="shared" si="22"/>
        <v/>
      </c>
      <c r="E143" s="25" t="str">
        <f t="shared" si="23"/>
        <v/>
      </c>
      <c r="F143" s="11" t="str">
        <f>IF('GACE Math 211'!E143="","",IF('GACE Math 211'!E143&lt;'ACT M to SAT M'!$A$2,'ACT M to SAT M'!$B$2,IF('GACE Math 211'!E143&gt;'ACT M to SAT M'!A$28,'ACT M to SAT M'!B$28,VLOOKUP(E143,'ACT M to SAT M'!A:B,2,FALSE))))</f>
        <v/>
      </c>
      <c r="G143" s="11" t="str">
        <f t="shared" si="19"/>
        <v/>
      </c>
      <c r="H143" s="11" t="str">
        <f t="shared" si="24"/>
        <v/>
      </c>
      <c r="I143" s="11" t="str">
        <f t="shared" si="20"/>
        <v/>
      </c>
      <c r="J143" s="11" t="str">
        <f t="shared" si="25"/>
        <v/>
      </c>
      <c r="K143" s="11" t="str">
        <f t="shared" si="21"/>
        <v/>
      </c>
      <c r="L143" s="11" t="str">
        <f t="shared" si="26"/>
        <v/>
      </c>
      <c r="M143" s="11" t="str">
        <f>IF('GACE Math 211'!B143="","",'SAT M to CBEST M'!$A$2+'SAT M to CBEST M'!$B$2*F143)</f>
        <v/>
      </c>
      <c r="N143" s="11" t="str">
        <f>IF('GACE Math 211'!B143="","", IF(M143&lt;20, 20, IF(M143&gt;80, 80, M143)))</f>
        <v/>
      </c>
    </row>
    <row r="144" spans="1:14" x14ac:dyDescent="0.25">
      <c r="A144" s="11">
        <v>143</v>
      </c>
      <c r="B144" s="30"/>
      <c r="C144" s="25" t="str">
        <f t="shared" si="18"/>
        <v/>
      </c>
      <c r="D144" s="25" t="str">
        <f t="shared" si="22"/>
        <v/>
      </c>
      <c r="E144" s="25" t="str">
        <f t="shared" si="23"/>
        <v/>
      </c>
      <c r="F144" s="11" t="str">
        <f>IF('GACE Math 211'!E144="","",IF('GACE Math 211'!E144&lt;'ACT M to SAT M'!$A$2,'ACT M to SAT M'!$B$2,IF('GACE Math 211'!E144&gt;'ACT M to SAT M'!A$28,'ACT M to SAT M'!B$28,VLOOKUP(E144,'ACT M to SAT M'!A:B,2,FALSE))))</f>
        <v/>
      </c>
      <c r="G144" s="11" t="str">
        <f t="shared" si="19"/>
        <v/>
      </c>
      <c r="H144" s="11" t="str">
        <f t="shared" si="24"/>
        <v/>
      </c>
      <c r="I144" s="11" t="str">
        <f t="shared" si="20"/>
        <v/>
      </c>
      <c r="J144" s="11" t="str">
        <f t="shared" si="25"/>
        <v/>
      </c>
      <c r="K144" s="11" t="str">
        <f t="shared" si="21"/>
        <v/>
      </c>
      <c r="L144" s="11" t="str">
        <f t="shared" si="26"/>
        <v/>
      </c>
      <c r="M144" s="11" t="str">
        <f>IF('GACE Math 211'!B144="","",'SAT M to CBEST M'!$A$2+'SAT M to CBEST M'!$B$2*F144)</f>
        <v/>
      </c>
      <c r="N144" s="11" t="str">
        <f>IF('GACE Math 211'!B144="","", IF(M144&lt;20, 20, IF(M144&gt;80, 80, M144)))</f>
        <v/>
      </c>
    </row>
    <row r="145" spans="1:14" x14ac:dyDescent="0.25">
      <c r="A145" s="11">
        <v>144</v>
      </c>
      <c r="B145" s="30"/>
      <c r="C145" s="25" t="str">
        <f t="shared" si="18"/>
        <v/>
      </c>
      <c r="D145" s="25" t="str">
        <f t="shared" si="22"/>
        <v/>
      </c>
      <c r="E145" s="25" t="str">
        <f t="shared" si="23"/>
        <v/>
      </c>
      <c r="F145" s="11" t="str">
        <f>IF('GACE Math 211'!E145="","",IF('GACE Math 211'!E145&lt;'ACT M to SAT M'!$A$2,'ACT M to SAT M'!$B$2,IF('GACE Math 211'!E145&gt;'ACT M to SAT M'!A$28,'ACT M to SAT M'!B$28,VLOOKUP(E145,'ACT M to SAT M'!A:B,2,FALSE))))</f>
        <v/>
      </c>
      <c r="G145" s="11" t="str">
        <f t="shared" si="19"/>
        <v/>
      </c>
      <c r="H145" s="11" t="str">
        <f t="shared" si="24"/>
        <v/>
      </c>
      <c r="I145" s="11" t="str">
        <f t="shared" si="20"/>
        <v/>
      </c>
      <c r="J145" s="11" t="str">
        <f t="shared" si="25"/>
        <v/>
      </c>
      <c r="K145" s="11" t="str">
        <f t="shared" si="21"/>
        <v/>
      </c>
      <c r="L145" s="11" t="str">
        <f t="shared" si="26"/>
        <v/>
      </c>
      <c r="M145" s="11" t="str">
        <f>IF('GACE Math 211'!B145="","",'SAT M to CBEST M'!$A$2+'SAT M to CBEST M'!$B$2*F145)</f>
        <v/>
      </c>
      <c r="N145" s="11" t="str">
        <f>IF('GACE Math 211'!B145="","", IF(M145&lt;20, 20, IF(M145&gt;80, 80, M145)))</f>
        <v/>
      </c>
    </row>
    <row r="146" spans="1:14" x14ac:dyDescent="0.25">
      <c r="A146" s="11">
        <v>145</v>
      </c>
      <c r="B146" s="30"/>
      <c r="C146" s="25" t="str">
        <f t="shared" si="18"/>
        <v/>
      </c>
      <c r="D146" s="25" t="str">
        <f t="shared" si="22"/>
        <v/>
      </c>
      <c r="E146" s="25" t="str">
        <f t="shared" si="23"/>
        <v/>
      </c>
      <c r="F146" s="11" t="str">
        <f>IF('GACE Math 211'!E146="","",IF('GACE Math 211'!E146&lt;'ACT M to SAT M'!$A$2,'ACT M to SAT M'!$B$2,IF('GACE Math 211'!E146&gt;'ACT M to SAT M'!A$28,'ACT M to SAT M'!B$28,VLOOKUP(E146,'ACT M to SAT M'!A:B,2,FALSE))))</f>
        <v/>
      </c>
      <c r="G146" s="11" t="str">
        <f t="shared" si="19"/>
        <v/>
      </c>
      <c r="H146" s="11" t="str">
        <f t="shared" si="24"/>
        <v/>
      </c>
      <c r="I146" s="11" t="str">
        <f t="shared" si="20"/>
        <v/>
      </c>
      <c r="J146" s="11" t="str">
        <f t="shared" si="25"/>
        <v/>
      </c>
      <c r="K146" s="11" t="str">
        <f t="shared" si="21"/>
        <v/>
      </c>
      <c r="L146" s="11" t="str">
        <f t="shared" si="26"/>
        <v/>
      </c>
      <c r="M146" s="11" t="str">
        <f>IF('GACE Math 211'!B146="","",'SAT M to CBEST M'!$A$2+'SAT M to CBEST M'!$B$2*F146)</f>
        <v/>
      </c>
      <c r="N146" s="11" t="str">
        <f>IF('GACE Math 211'!B146="","", IF(M146&lt;20, 20, IF(M146&gt;80, 80, M146)))</f>
        <v/>
      </c>
    </row>
    <row r="147" spans="1:14" x14ac:dyDescent="0.25">
      <c r="A147" s="11">
        <v>146</v>
      </c>
      <c r="B147" s="30"/>
      <c r="C147" s="25" t="str">
        <f t="shared" si="18"/>
        <v/>
      </c>
      <c r="D147" s="25" t="str">
        <f t="shared" si="22"/>
        <v/>
      </c>
      <c r="E147" s="25" t="str">
        <f t="shared" si="23"/>
        <v/>
      </c>
      <c r="F147" s="11" t="str">
        <f>IF('GACE Math 211'!E147="","",IF('GACE Math 211'!E147&lt;'ACT M to SAT M'!$A$2,'ACT M to SAT M'!$B$2,IF('GACE Math 211'!E147&gt;'ACT M to SAT M'!A$28,'ACT M to SAT M'!B$28,VLOOKUP(E147,'ACT M to SAT M'!A:B,2,FALSE))))</f>
        <v/>
      </c>
      <c r="G147" s="11" t="str">
        <f t="shared" si="19"/>
        <v/>
      </c>
      <c r="H147" s="11" t="str">
        <f t="shared" si="24"/>
        <v/>
      </c>
      <c r="I147" s="11" t="str">
        <f t="shared" si="20"/>
        <v/>
      </c>
      <c r="J147" s="11" t="str">
        <f t="shared" si="25"/>
        <v/>
      </c>
      <c r="K147" s="11" t="str">
        <f t="shared" si="21"/>
        <v/>
      </c>
      <c r="L147" s="11" t="str">
        <f t="shared" si="26"/>
        <v/>
      </c>
      <c r="M147" s="11" t="str">
        <f>IF('GACE Math 211'!B147="","",'SAT M to CBEST M'!$A$2+'SAT M to CBEST M'!$B$2*F147)</f>
        <v/>
      </c>
      <c r="N147" s="11" t="str">
        <f>IF('GACE Math 211'!B147="","", IF(M147&lt;20, 20, IF(M147&gt;80, 80, M147)))</f>
        <v/>
      </c>
    </row>
    <row r="148" spans="1:14" x14ac:dyDescent="0.25">
      <c r="A148" s="11">
        <v>147</v>
      </c>
      <c r="B148" s="30"/>
      <c r="C148" s="25" t="str">
        <f t="shared" si="18"/>
        <v/>
      </c>
      <c r="D148" s="25" t="str">
        <f t="shared" si="22"/>
        <v/>
      </c>
      <c r="E148" s="25" t="str">
        <f t="shared" si="23"/>
        <v/>
      </c>
      <c r="F148" s="11" t="str">
        <f>IF('GACE Math 211'!E148="","",IF('GACE Math 211'!E148&lt;'ACT M to SAT M'!$A$2,'ACT M to SAT M'!$B$2,IF('GACE Math 211'!E148&gt;'ACT M to SAT M'!A$28,'ACT M to SAT M'!B$28,VLOOKUP(E148,'ACT M to SAT M'!A:B,2,FALSE))))</f>
        <v/>
      </c>
      <c r="G148" s="11" t="str">
        <f t="shared" si="19"/>
        <v/>
      </c>
      <c r="H148" s="11" t="str">
        <f t="shared" si="24"/>
        <v/>
      </c>
      <c r="I148" s="11" t="str">
        <f t="shared" si="20"/>
        <v/>
      </c>
      <c r="J148" s="11" t="str">
        <f t="shared" si="25"/>
        <v/>
      </c>
      <c r="K148" s="11" t="str">
        <f t="shared" si="21"/>
        <v/>
      </c>
      <c r="L148" s="11" t="str">
        <f t="shared" si="26"/>
        <v/>
      </c>
      <c r="M148" s="11" t="str">
        <f>IF('GACE Math 211'!B148="","",'SAT M to CBEST M'!$A$2+'SAT M to CBEST M'!$B$2*F148)</f>
        <v/>
      </c>
      <c r="N148" s="11" t="str">
        <f>IF('GACE Math 211'!B148="","", IF(M148&lt;20, 20, IF(M148&gt;80, 80, M148)))</f>
        <v/>
      </c>
    </row>
    <row r="149" spans="1:14" x14ac:dyDescent="0.25">
      <c r="A149" s="11">
        <v>148</v>
      </c>
      <c r="B149" s="30"/>
      <c r="C149" s="25" t="str">
        <f t="shared" si="18"/>
        <v/>
      </c>
      <c r="D149" s="25" t="str">
        <f t="shared" si="22"/>
        <v/>
      </c>
      <c r="E149" s="25" t="str">
        <f t="shared" si="23"/>
        <v/>
      </c>
      <c r="F149" s="11" t="str">
        <f>IF('GACE Math 211'!E149="","",IF('GACE Math 211'!E149&lt;'ACT M to SAT M'!$A$2,'ACT M to SAT M'!$B$2,IF('GACE Math 211'!E149&gt;'ACT M to SAT M'!A$28,'ACT M to SAT M'!B$28,VLOOKUP(E149,'ACT M to SAT M'!A:B,2,FALSE))))</f>
        <v/>
      </c>
      <c r="G149" s="11" t="str">
        <f t="shared" si="19"/>
        <v/>
      </c>
      <c r="H149" s="11" t="str">
        <f t="shared" si="24"/>
        <v/>
      </c>
      <c r="I149" s="11" t="str">
        <f t="shared" si="20"/>
        <v/>
      </c>
      <c r="J149" s="11" t="str">
        <f t="shared" si="25"/>
        <v/>
      </c>
      <c r="K149" s="11" t="str">
        <f t="shared" si="21"/>
        <v/>
      </c>
      <c r="L149" s="11" t="str">
        <f t="shared" si="26"/>
        <v/>
      </c>
      <c r="M149" s="11" t="str">
        <f>IF('GACE Math 211'!B149="","",'SAT M to CBEST M'!$A$2+'SAT M to CBEST M'!$B$2*F149)</f>
        <v/>
      </c>
      <c r="N149" s="11" t="str">
        <f>IF('GACE Math 211'!B149="","", IF(M149&lt;20, 20, IF(M149&gt;80, 80, M149)))</f>
        <v/>
      </c>
    </row>
    <row r="150" spans="1:14" x14ac:dyDescent="0.25">
      <c r="A150" s="11">
        <v>149</v>
      </c>
      <c r="B150" s="30"/>
      <c r="C150" s="25" t="str">
        <f t="shared" si="18"/>
        <v/>
      </c>
      <c r="D150" s="25" t="str">
        <f t="shared" si="22"/>
        <v/>
      </c>
      <c r="E150" s="25" t="str">
        <f t="shared" si="23"/>
        <v/>
      </c>
      <c r="F150" s="11" t="str">
        <f>IF('GACE Math 211'!E150="","",IF('GACE Math 211'!E150&lt;'ACT M to SAT M'!$A$2,'ACT M to SAT M'!$B$2,IF('GACE Math 211'!E150&gt;'ACT M to SAT M'!A$28,'ACT M to SAT M'!B$28,VLOOKUP(E150,'ACT M to SAT M'!A:B,2,FALSE))))</f>
        <v/>
      </c>
      <c r="G150" s="11" t="str">
        <f t="shared" si="19"/>
        <v/>
      </c>
      <c r="H150" s="11" t="str">
        <f t="shared" si="24"/>
        <v/>
      </c>
      <c r="I150" s="11" t="str">
        <f t="shared" si="20"/>
        <v/>
      </c>
      <c r="J150" s="11" t="str">
        <f t="shared" si="25"/>
        <v/>
      </c>
      <c r="K150" s="11" t="str">
        <f t="shared" si="21"/>
        <v/>
      </c>
      <c r="L150" s="11" t="str">
        <f t="shared" si="26"/>
        <v/>
      </c>
      <c r="M150" s="11" t="str">
        <f>IF('GACE Math 211'!B150="","",'SAT M to CBEST M'!$A$2+'SAT M to CBEST M'!$B$2*F150)</f>
        <v/>
      </c>
      <c r="N150" s="11" t="str">
        <f>IF('GACE Math 211'!B150="","", IF(M150&lt;20, 20, IF(M150&gt;80, 80, M150)))</f>
        <v/>
      </c>
    </row>
    <row r="151" spans="1:14" x14ac:dyDescent="0.25">
      <c r="A151" s="11">
        <v>150</v>
      </c>
      <c r="B151" s="30"/>
      <c r="C151" s="25" t="str">
        <f t="shared" si="18"/>
        <v/>
      </c>
      <c r="D151" s="25" t="str">
        <f t="shared" si="22"/>
        <v/>
      </c>
      <c r="E151" s="25" t="str">
        <f t="shared" si="23"/>
        <v/>
      </c>
      <c r="F151" s="11" t="str">
        <f>IF('GACE Math 211'!E151="","",IF('GACE Math 211'!E151&lt;'ACT M to SAT M'!$A$2,'ACT M to SAT M'!$B$2,IF('GACE Math 211'!E151&gt;'ACT M to SAT M'!A$28,'ACT M to SAT M'!B$28,VLOOKUP(E151,'ACT M to SAT M'!A:B,2,FALSE))))</f>
        <v/>
      </c>
      <c r="G151" s="11" t="str">
        <f t="shared" si="19"/>
        <v/>
      </c>
      <c r="H151" s="11" t="str">
        <f t="shared" si="24"/>
        <v/>
      </c>
      <c r="I151" s="11" t="str">
        <f t="shared" si="20"/>
        <v/>
      </c>
      <c r="J151" s="11" t="str">
        <f t="shared" si="25"/>
        <v/>
      </c>
      <c r="K151" s="11" t="str">
        <f t="shared" si="21"/>
        <v/>
      </c>
      <c r="L151" s="11" t="str">
        <f t="shared" si="26"/>
        <v/>
      </c>
      <c r="M151" s="11" t="str">
        <f>IF('GACE Math 211'!B151="","",'SAT M to CBEST M'!$A$2+'SAT M to CBEST M'!$B$2*F151)</f>
        <v/>
      </c>
      <c r="N151" s="11" t="str">
        <f>IF('GACE Math 211'!B151="","", IF(M151&lt;20, 20, IF(M151&gt;80, 80, M151)))</f>
        <v/>
      </c>
    </row>
    <row r="152" spans="1:14" x14ac:dyDescent="0.25">
      <c r="A152" s="11">
        <v>151</v>
      </c>
      <c r="B152" s="30"/>
      <c r="C152" s="25" t="str">
        <f t="shared" si="18"/>
        <v/>
      </c>
      <c r="D152" s="25" t="str">
        <f t="shared" si="22"/>
        <v/>
      </c>
      <c r="E152" s="25" t="str">
        <f t="shared" si="23"/>
        <v/>
      </c>
      <c r="F152" s="11" t="str">
        <f>IF('GACE Math 211'!E152="","",IF('GACE Math 211'!E152&lt;'ACT M to SAT M'!$A$2,'ACT M to SAT M'!$B$2,IF('GACE Math 211'!E152&gt;'ACT M to SAT M'!A$28,'ACT M to SAT M'!B$28,VLOOKUP(E152,'ACT M to SAT M'!A:B,2,FALSE))))</f>
        <v/>
      </c>
      <c r="G152" s="11" t="str">
        <f t="shared" si="19"/>
        <v/>
      </c>
      <c r="H152" s="11" t="str">
        <f t="shared" si="24"/>
        <v/>
      </c>
      <c r="I152" s="11" t="str">
        <f t="shared" si="20"/>
        <v/>
      </c>
      <c r="J152" s="11" t="str">
        <f t="shared" si="25"/>
        <v/>
      </c>
      <c r="K152" s="11" t="str">
        <f t="shared" si="21"/>
        <v/>
      </c>
      <c r="L152" s="11" t="str">
        <f t="shared" si="26"/>
        <v/>
      </c>
      <c r="M152" s="11" t="str">
        <f>IF('GACE Math 211'!B152="","",'SAT M to CBEST M'!$A$2+'SAT M to CBEST M'!$B$2*F152)</f>
        <v/>
      </c>
      <c r="N152" s="11" t="str">
        <f>IF('GACE Math 211'!B152="","", IF(M152&lt;20, 20, IF(M152&gt;80, 80, M152)))</f>
        <v/>
      </c>
    </row>
    <row r="153" spans="1:14" x14ac:dyDescent="0.25">
      <c r="A153" s="11">
        <v>152</v>
      </c>
      <c r="B153" s="30"/>
      <c r="C153" s="25" t="str">
        <f t="shared" si="18"/>
        <v/>
      </c>
      <c r="D153" s="25" t="str">
        <f t="shared" si="22"/>
        <v/>
      </c>
      <c r="E153" s="25" t="str">
        <f t="shared" si="23"/>
        <v/>
      </c>
      <c r="F153" s="11" t="str">
        <f>IF('GACE Math 211'!E153="","",IF('GACE Math 211'!E153&lt;'ACT M to SAT M'!$A$2,'ACT M to SAT M'!$B$2,IF('GACE Math 211'!E153&gt;'ACT M to SAT M'!A$28,'ACT M to SAT M'!B$28,VLOOKUP(E153,'ACT M to SAT M'!A:B,2,FALSE))))</f>
        <v/>
      </c>
      <c r="G153" s="11" t="str">
        <f t="shared" si="19"/>
        <v/>
      </c>
      <c r="H153" s="11" t="str">
        <f t="shared" si="24"/>
        <v/>
      </c>
      <c r="I153" s="11" t="str">
        <f t="shared" si="20"/>
        <v/>
      </c>
      <c r="J153" s="11" t="str">
        <f t="shared" si="25"/>
        <v/>
      </c>
      <c r="K153" s="11" t="str">
        <f t="shared" si="21"/>
        <v/>
      </c>
      <c r="L153" s="11" t="str">
        <f t="shared" si="26"/>
        <v/>
      </c>
      <c r="M153" s="11" t="str">
        <f>IF('GACE Math 211'!B153="","",'SAT M to CBEST M'!$A$2+'SAT M to CBEST M'!$B$2*F153)</f>
        <v/>
      </c>
      <c r="N153" s="11" t="str">
        <f>IF('GACE Math 211'!B153="","", IF(M153&lt;20, 20, IF(M153&gt;80, 80, M153)))</f>
        <v/>
      </c>
    </row>
    <row r="154" spans="1:14" x14ac:dyDescent="0.25">
      <c r="A154" s="11">
        <v>153</v>
      </c>
      <c r="B154" s="30"/>
      <c r="C154" s="25" t="str">
        <f t="shared" si="18"/>
        <v/>
      </c>
      <c r="D154" s="25" t="str">
        <f t="shared" si="22"/>
        <v/>
      </c>
      <c r="E154" s="25" t="str">
        <f t="shared" si="23"/>
        <v/>
      </c>
      <c r="F154" s="11" t="str">
        <f>IF('GACE Math 211'!E154="","",IF('GACE Math 211'!E154&lt;'ACT M to SAT M'!$A$2,'ACT M to SAT M'!$B$2,IF('GACE Math 211'!E154&gt;'ACT M to SAT M'!A$28,'ACT M to SAT M'!B$28,VLOOKUP(E154,'ACT M to SAT M'!A:B,2,FALSE))))</f>
        <v/>
      </c>
      <c r="G154" s="11" t="str">
        <f t="shared" si="19"/>
        <v/>
      </c>
      <c r="H154" s="11" t="str">
        <f t="shared" si="24"/>
        <v/>
      </c>
      <c r="I154" s="11" t="str">
        <f t="shared" si="20"/>
        <v/>
      </c>
      <c r="J154" s="11" t="str">
        <f t="shared" si="25"/>
        <v/>
      </c>
      <c r="K154" s="11" t="str">
        <f t="shared" si="21"/>
        <v/>
      </c>
      <c r="L154" s="11" t="str">
        <f t="shared" si="26"/>
        <v/>
      </c>
      <c r="M154" s="11" t="str">
        <f>IF('GACE Math 211'!B154="","",'SAT M to CBEST M'!$A$2+'SAT M to CBEST M'!$B$2*F154)</f>
        <v/>
      </c>
      <c r="N154" s="11" t="str">
        <f>IF('GACE Math 211'!B154="","", IF(M154&lt;20, 20, IF(M154&gt;80, 80, M154)))</f>
        <v/>
      </c>
    </row>
    <row r="155" spans="1:14" x14ac:dyDescent="0.25">
      <c r="A155" s="11">
        <v>154</v>
      </c>
      <c r="B155" s="30"/>
      <c r="C155" s="25" t="str">
        <f t="shared" si="18"/>
        <v/>
      </c>
      <c r="D155" s="25" t="str">
        <f t="shared" si="22"/>
        <v/>
      </c>
      <c r="E155" s="25" t="str">
        <f t="shared" si="23"/>
        <v/>
      </c>
      <c r="F155" s="11" t="str">
        <f>IF('GACE Math 211'!E155="","",IF('GACE Math 211'!E155&lt;'ACT M to SAT M'!$A$2,'ACT M to SAT M'!$B$2,IF('GACE Math 211'!E155&gt;'ACT M to SAT M'!A$28,'ACT M to SAT M'!B$28,VLOOKUP(E155,'ACT M to SAT M'!A:B,2,FALSE))))</f>
        <v/>
      </c>
      <c r="G155" s="11" t="str">
        <f t="shared" si="19"/>
        <v/>
      </c>
      <c r="H155" s="11" t="str">
        <f t="shared" si="24"/>
        <v/>
      </c>
      <c r="I155" s="11" t="str">
        <f t="shared" si="20"/>
        <v/>
      </c>
      <c r="J155" s="11" t="str">
        <f t="shared" si="25"/>
        <v/>
      </c>
      <c r="K155" s="11" t="str">
        <f t="shared" si="21"/>
        <v/>
      </c>
      <c r="L155" s="11" t="str">
        <f t="shared" si="26"/>
        <v/>
      </c>
      <c r="M155" s="11" t="str">
        <f>IF('GACE Math 211'!B155="","",'SAT M to CBEST M'!$A$2+'SAT M to CBEST M'!$B$2*F155)</f>
        <v/>
      </c>
      <c r="N155" s="11" t="str">
        <f>IF('GACE Math 211'!B155="","", IF(M155&lt;20, 20, IF(M155&gt;80, 80, M155)))</f>
        <v/>
      </c>
    </row>
    <row r="156" spans="1:14" x14ac:dyDescent="0.25">
      <c r="A156" s="11">
        <v>155</v>
      </c>
      <c r="B156" s="30"/>
      <c r="C156" s="25" t="str">
        <f t="shared" si="18"/>
        <v/>
      </c>
      <c r="D156" s="25" t="str">
        <f t="shared" si="22"/>
        <v/>
      </c>
      <c r="E156" s="25" t="str">
        <f t="shared" si="23"/>
        <v/>
      </c>
      <c r="F156" s="11" t="str">
        <f>IF('GACE Math 211'!E156="","",IF('GACE Math 211'!E156&lt;'ACT M to SAT M'!$A$2,'ACT M to SAT M'!$B$2,IF('GACE Math 211'!E156&gt;'ACT M to SAT M'!A$28,'ACT M to SAT M'!B$28,VLOOKUP(E156,'ACT M to SAT M'!A:B,2,FALSE))))</f>
        <v/>
      </c>
      <c r="G156" s="11" t="str">
        <f t="shared" si="19"/>
        <v/>
      </c>
      <c r="H156" s="11" t="str">
        <f t="shared" si="24"/>
        <v/>
      </c>
      <c r="I156" s="11" t="str">
        <f t="shared" si="20"/>
        <v/>
      </c>
      <c r="J156" s="11" t="str">
        <f t="shared" si="25"/>
        <v/>
      </c>
      <c r="K156" s="11" t="str">
        <f t="shared" si="21"/>
        <v/>
      </c>
      <c r="L156" s="11" t="str">
        <f t="shared" si="26"/>
        <v/>
      </c>
      <c r="M156" s="11" t="str">
        <f>IF('GACE Math 211'!B156="","",'SAT M to CBEST M'!$A$2+'SAT M to CBEST M'!$B$2*F156)</f>
        <v/>
      </c>
      <c r="N156" s="11" t="str">
        <f>IF('GACE Math 211'!B156="","", IF(M156&lt;20, 20, IF(M156&gt;80, 80, M156)))</f>
        <v/>
      </c>
    </row>
    <row r="157" spans="1:14" x14ac:dyDescent="0.25">
      <c r="A157" s="11">
        <v>156</v>
      </c>
      <c r="B157" s="30"/>
      <c r="C157" s="25" t="str">
        <f t="shared" si="18"/>
        <v/>
      </c>
      <c r="D157" s="25" t="str">
        <f t="shared" si="22"/>
        <v/>
      </c>
      <c r="E157" s="25" t="str">
        <f t="shared" si="23"/>
        <v/>
      </c>
      <c r="F157" s="11" t="str">
        <f>IF('GACE Math 211'!E157="","",IF('GACE Math 211'!E157&lt;'ACT M to SAT M'!$A$2,'ACT M to SAT M'!$B$2,IF('GACE Math 211'!E157&gt;'ACT M to SAT M'!A$28,'ACT M to SAT M'!B$28,VLOOKUP(E157,'ACT M to SAT M'!A:B,2,FALSE))))</f>
        <v/>
      </c>
      <c r="G157" s="11" t="str">
        <f t="shared" si="19"/>
        <v/>
      </c>
      <c r="H157" s="11" t="str">
        <f t="shared" si="24"/>
        <v/>
      </c>
      <c r="I157" s="11" t="str">
        <f t="shared" si="20"/>
        <v/>
      </c>
      <c r="J157" s="11" t="str">
        <f t="shared" si="25"/>
        <v/>
      </c>
      <c r="K157" s="11" t="str">
        <f t="shared" si="21"/>
        <v/>
      </c>
      <c r="L157" s="11" t="str">
        <f t="shared" si="26"/>
        <v/>
      </c>
      <c r="M157" s="11" t="str">
        <f>IF('GACE Math 211'!B157="","",'SAT M to CBEST M'!$A$2+'SAT M to CBEST M'!$B$2*F157)</f>
        <v/>
      </c>
      <c r="N157" s="11" t="str">
        <f>IF('GACE Math 211'!B157="","", IF(M157&lt;20, 20, IF(M157&gt;80, 80, M157)))</f>
        <v/>
      </c>
    </row>
    <row r="158" spans="1:14" x14ac:dyDescent="0.25">
      <c r="A158" s="11">
        <v>157</v>
      </c>
      <c r="B158" s="30"/>
      <c r="C158" s="25" t="str">
        <f t="shared" si="18"/>
        <v/>
      </c>
      <c r="D158" s="25" t="str">
        <f t="shared" si="22"/>
        <v/>
      </c>
      <c r="E158" s="25" t="str">
        <f t="shared" si="23"/>
        <v/>
      </c>
      <c r="F158" s="11" t="str">
        <f>IF('GACE Math 211'!E158="","",IF('GACE Math 211'!E158&lt;'ACT M to SAT M'!$A$2,'ACT M to SAT M'!$B$2,IF('GACE Math 211'!E158&gt;'ACT M to SAT M'!A$28,'ACT M to SAT M'!B$28,VLOOKUP(E158,'ACT M to SAT M'!A:B,2,FALSE))))</f>
        <v/>
      </c>
      <c r="G158" s="11" t="str">
        <f t="shared" si="19"/>
        <v/>
      </c>
      <c r="H158" s="11" t="str">
        <f t="shared" si="24"/>
        <v/>
      </c>
      <c r="I158" s="11" t="str">
        <f t="shared" si="20"/>
        <v/>
      </c>
      <c r="J158" s="11" t="str">
        <f t="shared" si="25"/>
        <v/>
      </c>
      <c r="K158" s="11" t="str">
        <f t="shared" si="21"/>
        <v/>
      </c>
      <c r="L158" s="11" t="str">
        <f t="shared" si="26"/>
        <v/>
      </c>
      <c r="M158" s="11" t="str">
        <f>IF('GACE Math 211'!B158="","",'SAT M to CBEST M'!$A$2+'SAT M to CBEST M'!$B$2*F158)</f>
        <v/>
      </c>
      <c r="N158" s="11" t="str">
        <f>IF('GACE Math 211'!B158="","", IF(M158&lt;20, 20, IF(M158&gt;80, 80, M158)))</f>
        <v/>
      </c>
    </row>
    <row r="159" spans="1:14" x14ac:dyDescent="0.25">
      <c r="A159" s="11">
        <v>158</v>
      </c>
      <c r="B159" s="30"/>
      <c r="C159" s="25" t="str">
        <f t="shared" si="18"/>
        <v/>
      </c>
      <c r="D159" s="25" t="str">
        <f t="shared" si="22"/>
        <v/>
      </c>
      <c r="E159" s="25" t="str">
        <f t="shared" si="23"/>
        <v/>
      </c>
      <c r="F159" s="11" t="str">
        <f>IF('GACE Math 211'!E159="","",IF('GACE Math 211'!E159&lt;'ACT M to SAT M'!$A$2,'ACT M to SAT M'!$B$2,IF('GACE Math 211'!E159&gt;'ACT M to SAT M'!A$28,'ACT M to SAT M'!B$28,VLOOKUP(E159,'ACT M to SAT M'!A:B,2,FALSE))))</f>
        <v/>
      </c>
      <c r="G159" s="11" t="str">
        <f t="shared" si="19"/>
        <v/>
      </c>
      <c r="H159" s="11" t="str">
        <f t="shared" si="24"/>
        <v/>
      </c>
      <c r="I159" s="11" t="str">
        <f t="shared" si="20"/>
        <v/>
      </c>
      <c r="J159" s="11" t="str">
        <f t="shared" si="25"/>
        <v/>
      </c>
      <c r="K159" s="11" t="str">
        <f t="shared" si="21"/>
        <v/>
      </c>
      <c r="L159" s="11" t="str">
        <f t="shared" si="26"/>
        <v/>
      </c>
      <c r="M159" s="11" t="str">
        <f>IF('GACE Math 211'!B159="","",'SAT M to CBEST M'!$A$2+'SAT M to CBEST M'!$B$2*F159)</f>
        <v/>
      </c>
      <c r="N159" s="11" t="str">
        <f>IF('GACE Math 211'!B159="","", IF(M159&lt;20, 20, IF(M159&gt;80, 80, M159)))</f>
        <v/>
      </c>
    </row>
    <row r="160" spans="1:14" x14ac:dyDescent="0.25">
      <c r="A160" s="11">
        <v>159</v>
      </c>
      <c r="B160" s="30"/>
      <c r="C160" s="25" t="str">
        <f t="shared" si="18"/>
        <v/>
      </c>
      <c r="D160" s="25" t="str">
        <f t="shared" si="22"/>
        <v/>
      </c>
      <c r="E160" s="25" t="str">
        <f t="shared" si="23"/>
        <v/>
      </c>
      <c r="F160" s="11" t="str">
        <f>IF('GACE Math 211'!E160="","",IF('GACE Math 211'!E160&lt;'ACT M to SAT M'!$A$2,'ACT M to SAT M'!$B$2,IF('GACE Math 211'!E160&gt;'ACT M to SAT M'!A$28,'ACT M to SAT M'!B$28,VLOOKUP(E160,'ACT M to SAT M'!A:B,2,FALSE))))</f>
        <v/>
      </c>
      <c r="G160" s="11" t="str">
        <f t="shared" si="19"/>
        <v/>
      </c>
      <c r="H160" s="11" t="str">
        <f t="shared" si="24"/>
        <v/>
      </c>
      <c r="I160" s="11" t="str">
        <f t="shared" si="20"/>
        <v/>
      </c>
      <c r="J160" s="11" t="str">
        <f t="shared" si="25"/>
        <v/>
      </c>
      <c r="K160" s="11" t="str">
        <f t="shared" si="21"/>
        <v/>
      </c>
      <c r="L160" s="11" t="str">
        <f t="shared" si="26"/>
        <v/>
      </c>
      <c r="M160" s="11" t="str">
        <f>IF('GACE Math 211'!B160="","",'SAT M to CBEST M'!$A$2+'SAT M to CBEST M'!$B$2*F160)</f>
        <v/>
      </c>
      <c r="N160" s="11" t="str">
        <f>IF('GACE Math 211'!B160="","", IF(M160&lt;20, 20, IF(M160&gt;80, 80, M160)))</f>
        <v/>
      </c>
    </row>
    <row r="161" spans="1:14" x14ac:dyDescent="0.25">
      <c r="A161" s="11">
        <v>160</v>
      </c>
      <c r="B161" s="30"/>
      <c r="C161" s="25" t="str">
        <f t="shared" si="18"/>
        <v/>
      </c>
      <c r="D161" s="25" t="str">
        <f t="shared" si="22"/>
        <v/>
      </c>
      <c r="E161" s="25" t="str">
        <f t="shared" si="23"/>
        <v/>
      </c>
      <c r="F161" s="11" t="str">
        <f>IF('GACE Math 211'!E161="","",IF('GACE Math 211'!E161&lt;'ACT M to SAT M'!$A$2,'ACT M to SAT M'!$B$2,IF('GACE Math 211'!E161&gt;'ACT M to SAT M'!A$28,'ACT M to SAT M'!B$28,VLOOKUP(E161,'ACT M to SAT M'!A:B,2,FALSE))))</f>
        <v/>
      </c>
      <c r="G161" s="11" t="str">
        <f t="shared" si="19"/>
        <v/>
      </c>
      <c r="H161" s="11" t="str">
        <f t="shared" si="24"/>
        <v/>
      </c>
      <c r="I161" s="11" t="str">
        <f t="shared" si="20"/>
        <v/>
      </c>
      <c r="J161" s="11" t="str">
        <f t="shared" si="25"/>
        <v/>
      </c>
      <c r="K161" s="11" t="str">
        <f t="shared" si="21"/>
        <v/>
      </c>
      <c r="L161" s="11" t="str">
        <f t="shared" si="26"/>
        <v/>
      </c>
      <c r="M161" s="11" t="str">
        <f>IF('GACE Math 211'!B161="","",'SAT M to CBEST M'!$A$2+'SAT M to CBEST M'!$B$2*F161)</f>
        <v/>
      </c>
      <c r="N161" s="11" t="str">
        <f>IF('GACE Math 211'!B161="","", IF(M161&lt;20, 20, IF(M161&gt;80, 80, M161)))</f>
        <v/>
      </c>
    </row>
    <row r="162" spans="1:14" x14ac:dyDescent="0.25">
      <c r="A162" s="11">
        <v>161</v>
      </c>
      <c r="B162" s="30"/>
      <c r="C162" s="25" t="str">
        <f t="shared" si="18"/>
        <v/>
      </c>
      <c r="D162" s="25" t="str">
        <f t="shared" si="22"/>
        <v/>
      </c>
      <c r="E162" s="25" t="str">
        <f t="shared" si="23"/>
        <v/>
      </c>
      <c r="F162" s="11" t="str">
        <f>IF('GACE Math 211'!E162="","",IF('GACE Math 211'!E162&lt;'ACT M to SAT M'!$A$2,'ACT M to SAT M'!$B$2,IF('GACE Math 211'!E162&gt;'ACT M to SAT M'!A$28,'ACT M to SAT M'!B$28,VLOOKUP(E162,'ACT M to SAT M'!A:B,2,FALSE))))</f>
        <v/>
      </c>
      <c r="G162" s="11" t="str">
        <f t="shared" si="19"/>
        <v/>
      </c>
      <c r="H162" s="11" t="str">
        <f t="shared" si="24"/>
        <v/>
      </c>
      <c r="I162" s="11" t="str">
        <f t="shared" si="20"/>
        <v/>
      </c>
      <c r="J162" s="11" t="str">
        <f t="shared" si="25"/>
        <v/>
      </c>
      <c r="K162" s="11" t="str">
        <f t="shared" si="21"/>
        <v/>
      </c>
      <c r="L162" s="11" t="str">
        <f t="shared" si="26"/>
        <v/>
      </c>
      <c r="M162" s="11" t="str">
        <f>IF('GACE Math 211'!B162="","",'SAT M to CBEST M'!$A$2+'SAT M to CBEST M'!$B$2*F162)</f>
        <v/>
      </c>
      <c r="N162" s="11" t="str">
        <f>IF('GACE Math 211'!B162="","", IF(M162&lt;20, 20, IF(M162&gt;80, 80, M162)))</f>
        <v/>
      </c>
    </row>
    <row r="163" spans="1:14" x14ac:dyDescent="0.25">
      <c r="A163" s="11">
        <v>162</v>
      </c>
      <c r="B163" s="30"/>
      <c r="C163" s="25" t="str">
        <f t="shared" si="18"/>
        <v/>
      </c>
      <c r="D163" s="25" t="str">
        <f t="shared" si="22"/>
        <v/>
      </c>
      <c r="E163" s="25" t="str">
        <f t="shared" si="23"/>
        <v/>
      </c>
      <c r="F163" s="11" t="str">
        <f>IF('GACE Math 211'!E163="","",IF('GACE Math 211'!E163&lt;'ACT M to SAT M'!$A$2,'ACT M to SAT M'!$B$2,IF('GACE Math 211'!E163&gt;'ACT M to SAT M'!A$28,'ACT M to SAT M'!B$28,VLOOKUP(E163,'ACT M to SAT M'!A:B,2,FALSE))))</f>
        <v/>
      </c>
      <c r="G163" s="11" t="str">
        <f t="shared" si="19"/>
        <v/>
      </c>
      <c r="H163" s="11" t="str">
        <f t="shared" si="24"/>
        <v/>
      </c>
      <c r="I163" s="11" t="str">
        <f t="shared" si="20"/>
        <v/>
      </c>
      <c r="J163" s="11" t="str">
        <f t="shared" si="25"/>
        <v/>
      </c>
      <c r="K163" s="11" t="str">
        <f t="shared" si="21"/>
        <v/>
      </c>
      <c r="L163" s="11" t="str">
        <f t="shared" si="26"/>
        <v/>
      </c>
      <c r="M163" s="11" t="str">
        <f>IF('GACE Math 211'!B163="","",'SAT M to CBEST M'!$A$2+'SAT M to CBEST M'!$B$2*F163)</f>
        <v/>
      </c>
      <c r="N163" s="11" t="str">
        <f>IF('GACE Math 211'!B163="","", IF(M163&lt;20, 20, IF(M163&gt;80, 80, M163)))</f>
        <v/>
      </c>
    </row>
    <row r="164" spans="1:14" x14ac:dyDescent="0.25">
      <c r="A164" s="11">
        <v>163</v>
      </c>
      <c r="B164" s="30"/>
      <c r="C164" s="25" t="str">
        <f t="shared" si="18"/>
        <v/>
      </c>
      <c r="D164" s="25" t="str">
        <f t="shared" si="22"/>
        <v/>
      </c>
      <c r="E164" s="25" t="str">
        <f t="shared" si="23"/>
        <v/>
      </c>
      <c r="F164" s="11" t="str">
        <f>IF('GACE Math 211'!E164="","",IF('GACE Math 211'!E164&lt;'ACT M to SAT M'!$A$2,'ACT M to SAT M'!$B$2,IF('GACE Math 211'!E164&gt;'ACT M to SAT M'!A$28,'ACT M to SAT M'!B$28,VLOOKUP(E164,'ACT M to SAT M'!A:B,2,FALSE))))</f>
        <v/>
      </c>
      <c r="G164" s="11" t="str">
        <f t="shared" si="19"/>
        <v/>
      </c>
      <c r="H164" s="11" t="str">
        <f t="shared" si="24"/>
        <v/>
      </c>
      <c r="I164" s="11" t="str">
        <f t="shared" si="20"/>
        <v/>
      </c>
      <c r="J164" s="11" t="str">
        <f t="shared" si="25"/>
        <v/>
      </c>
      <c r="K164" s="11" t="str">
        <f t="shared" si="21"/>
        <v/>
      </c>
      <c r="L164" s="11" t="str">
        <f t="shared" si="26"/>
        <v/>
      </c>
      <c r="M164" s="11" t="str">
        <f>IF('GACE Math 211'!B164="","",'SAT M to CBEST M'!$A$2+'SAT M to CBEST M'!$B$2*F164)</f>
        <v/>
      </c>
      <c r="N164" s="11" t="str">
        <f>IF('GACE Math 211'!B164="","", IF(M164&lt;20, 20, IF(M164&gt;80, 80, M164)))</f>
        <v/>
      </c>
    </row>
    <row r="165" spans="1:14" x14ac:dyDescent="0.25">
      <c r="A165" s="11">
        <v>164</v>
      </c>
      <c r="B165" s="30"/>
      <c r="C165" s="25" t="str">
        <f t="shared" si="18"/>
        <v/>
      </c>
      <c r="D165" s="25" t="str">
        <f t="shared" si="22"/>
        <v/>
      </c>
      <c r="E165" s="25" t="str">
        <f t="shared" si="23"/>
        <v/>
      </c>
      <c r="F165" s="11" t="str">
        <f>IF('GACE Math 211'!E165="","",IF('GACE Math 211'!E165&lt;'ACT M to SAT M'!$A$2,'ACT M to SAT M'!$B$2,IF('GACE Math 211'!E165&gt;'ACT M to SAT M'!A$28,'ACT M to SAT M'!B$28,VLOOKUP(E165,'ACT M to SAT M'!A:B,2,FALSE))))</f>
        <v/>
      </c>
      <c r="G165" s="11" t="str">
        <f t="shared" si="19"/>
        <v/>
      </c>
      <c r="H165" s="11" t="str">
        <f t="shared" si="24"/>
        <v/>
      </c>
      <c r="I165" s="11" t="str">
        <f t="shared" si="20"/>
        <v/>
      </c>
      <c r="J165" s="11" t="str">
        <f t="shared" si="25"/>
        <v/>
      </c>
      <c r="K165" s="11" t="str">
        <f t="shared" si="21"/>
        <v/>
      </c>
      <c r="L165" s="11" t="str">
        <f t="shared" si="26"/>
        <v/>
      </c>
      <c r="M165" s="11" t="str">
        <f>IF('GACE Math 211'!B165="","",'SAT M to CBEST M'!$A$2+'SAT M to CBEST M'!$B$2*F165)</f>
        <v/>
      </c>
      <c r="N165" s="11" t="str">
        <f>IF('GACE Math 211'!B165="","", IF(M165&lt;20, 20, IF(M165&gt;80, 80, M165)))</f>
        <v/>
      </c>
    </row>
    <row r="166" spans="1:14" x14ac:dyDescent="0.25">
      <c r="A166" s="11">
        <v>165</v>
      </c>
      <c r="B166" s="30"/>
      <c r="C166" s="25" t="str">
        <f t="shared" si="18"/>
        <v/>
      </c>
      <c r="D166" s="25" t="str">
        <f t="shared" si="22"/>
        <v/>
      </c>
      <c r="E166" s="25" t="str">
        <f t="shared" si="23"/>
        <v/>
      </c>
      <c r="F166" s="11" t="str">
        <f>IF('GACE Math 211'!E166="","",IF('GACE Math 211'!E166&lt;'ACT M to SAT M'!$A$2,'ACT M to SAT M'!$B$2,IF('GACE Math 211'!E166&gt;'ACT M to SAT M'!A$28,'ACT M to SAT M'!B$28,VLOOKUP(E166,'ACT M to SAT M'!A:B,2,FALSE))))</f>
        <v/>
      </c>
      <c r="G166" s="11" t="str">
        <f t="shared" si="19"/>
        <v/>
      </c>
      <c r="H166" s="11" t="str">
        <f t="shared" si="24"/>
        <v/>
      </c>
      <c r="I166" s="11" t="str">
        <f t="shared" si="20"/>
        <v/>
      </c>
      <c r="J166" s="11" t="str">
        <f t="shared" si="25"/>
        <v/>
      </c>
      <c r="K166" s="11" t="str">
        <f t="shared" si="21"/>
        <v/>
      </c>
      <c r="L166" s="11" t="str">
        <f t="shared" si="26"/>
        <v/>
      </c>
      <c r="M166" s="11" t="str">
        <f>IF('GACE Math 211'!B166="","",'SAT M to CBEST M'!$A$2+'SAT M to CBEST M'!$B$2*F166)</f>
        <v/>
      </c>
      <c r="N166" s="11" t="str">
        <f>IF('GACE Math 211'!B166="","", IF(M166&lt;20, 20, IF(M166&gt;80, 80, M166)))</f>
        <v/>
      </c>
    </row>
    <row r="167" spans="1:14" x14ac:dyDescent="0.25">
      <c r="A167" s="11">
        <v>166</v>
      </c>
      <c r="B167" s="30"/>
      <c r="C167" s="25" t="str">
        <f t="shared" si="18"/>
        <v/>
      </c>
      <c r="D167" s="25" t="str">
        <f t="shared" si="22"/>
        <v/>
      </c>
      <c r="E167" s="25" t="str">
        <f t="shared" si="23"/>
        <v/>
      </c>
      <c r="F167" s="11" t="str">
        <f>IF('GACE Math 211'!E167="","",IF('GACE Math 211'!E167&lt;'ACT M to SAT M'!$A$2,'ACT M to SAT M'!$B$2,IF('GACE Math 211'!E167&gt;'ACT M to SAT M'!A$28,'ACT M to SAT M'!B$28,VLOOKUP(E167,'ACT M to SAT M'!A:B,2,FALSE))))</f>
        <v/>
      </c>
      <c r="G167" s="11" t="str">
        <f t="shared" si="19"/>
        <v/>
      </c>
      <c r="H167" s="11" t="str">
        <f t="shared" si="24"/>
        <v/>
      </c>
      <c r="I167" s="11" t="str">
        <f t="shared" si="20"/>
        <v/>
      </c>
      <c r="J167" s="11" t="str">
        <f t="shared" si="25"/>
        <v/>
      </c>
      <c r="K167" s="11" t="str">
        <f t="shared" si="21"/>
        <v/>
      </c>
      <c r="L167" s="11" t="str">
        <f t="shared" si="26"/>
        <v/>
      </c>
      <c r="M167" s="11" t="str">
        <f>IF('GACE Math 211'!B167="","",'SAT M to CBEST M'!$A$2+'SAT M to CBEST M'!$B$2*F167)</f>
        <v/>
      </c>
      <c r="N167" s="11" t="str">
        <f>IF('GACE Math 211'!B167="","", IF(M167&lt;20, 20, IF(M167&gt;80, 80, M167)))</f>
        <v/>
      </c>
    </row>
    <row r="168" spans="1:14" x14ac:dyDescent="0.25">
      <c r="A168" s="11">
        <v>167</v>
      </c>
      <c r="B168" s="30"/>
      <c r="C168" s="25" t="str">
        <f t="shared" si="18"/>
        <v/>
      </c>
      <c r="D168" s="25" t="str">
        <f t="shared" si="22"/>
        <v/>
      </c>
      <c r="E168" s="25" t="str">
        <f t="shared" si="23"/>
        <v/>
      </c>
      <c r="F168" s="11" t="str">
        <f>IF('GACE Math 211'!E168="","",IF('GACE Math 211'!E168&lt;'ACT M to SAT M'!$A$2,'ACT M to SAT M'!$B$2,IF('GACE Math 211'!E168&gt;'ACT M to SAT M'!A$28,'ACT M to SAT M'!B$28,VLOOKUP(E168,'ACT M to SAT M'!A:B,2,FALSE))))</f>
        <v/>
      </c>
      <c r="G168" s="11" t="str">
        <f t="shared" si="19"/>
        <v/>
      </c>
      <c r="H168" s="11" t="str">
        <f t="shared" si="24"/>
        <v/>
      </c>
      <c r="I168" s="11" t="str">
        <f t="shared" si="20"/>
        <v/>
      </c>
      <c r="J168" s="11" t="str">
        <f t="shared" si="25"/>
        <v/>
      </c>
      <c r="K168" s="11" t="str">
        <f t="shared" si="21"/>
        <v/>
      </c>
      <c r="L168" s="11" t="str">
        <f t="shared" si="26"/>
        <v/>
      </c>
      <c r="M168" s="11" t="str">
        <f>IF('GACE Math 211'!B168="","",'SAT M to CBEST M'!$A$2+'SAT M to CBEST M'!$B$2*F168)</f>
        <v/>
      </c>
      <c r="N168" s="11" t="str">
        <f>IF('GACE Math 211'!B168="","", IF(M168&lt;20, 20, IF(M168&gt;80, 80, M168)))</f>
        <v/>
      </c>
    </row>
    <row r="169" spans="1:14" x14ac:dyDescent="0.25">
      <c r="A169" s="11">
        <v>168</v>
      </c>
      <c r="B169" s="30"/>
      <c r="C169" s="25" t="str">
        <f t="shared" si="18"/>
        <v/>
      </c>
      <c r="D169" s="25" t="str">
        <f t="shared" si="22"/>
        <v/>
      </c>
      <c r="E169" s="25" t="str">
        <f t="shared" si="23"/>
        <v/>
      </c>
      <c r="F169" s="11" t="str">
        <f>IF('GACE Math 211'!E169="","",IF('GACE Math 211'!E169&lt;'ACT M to SAT M'!$A$2,'ACT M to SAT M'!$B$2,IF('GACE Math 211'!E169&gt;'ACT M to SAT M'!A$28,'ACT M to SAT M'!B$28,VLOOKUP(E169,'ACT M to SAT M'!A:B,2,FALSE))))</f>
        <v/>
      </c>
      <c r="G169" s="11" t="str">
        <f t="shared" si="19"/>
        <v/>
      </c>
      <c r="H169" s="11" t="str">
        <f t="shared" si="24"/>
        <v/>
      </c>
      <c r="I169" s="11" t="str">
        <f t="shared" si="20"/>
        <v/>
      </c>
      <c r="J169" s="11" t="str">
        <f t="shared" si="25"/>
        <v/>
      </c>
      <c r="K169" s="11" t="str">
        <f t="shared" si="21"/>
        <v/>
      </c>
      <c r="L169" s="11" t="str">
        <f t="shared" si="26"/>
        <v/>
      </c>
      <c r="M169" s="11" t="str">
        <f>IF('GACE Math 211'!B169="","",'SAT M to CBEST M'!$A$2+'SAT M to CBEST M'!$B$2*F169)</f>
        <v/>
      </c>
      <c r="N169" s="11" t="str">
        <f>IF('GACE Math 211'!B169="","", IF(M169&lt;20, 20, IF(M169&gt;80, 80, M169)))</f>
        <v/>
      </c>
    </row>
    <row r="170" spans="1:14" x14ac:dyDescent="0.25">
      <c r="A170" s="11">
        <v>169</v>
      </c>
      <c r="B170" s="30"/>
      <c r="C170" s="25" t="str">
        <f t="shared" si="18"/>
        <v/>
      </c>
      <c r="D170" s="25" t="str">
        <f t="shared" si="22"/>
        <v/>
      </c>
      <c r="E170" s="25" t="str">
        <f t="shared" si="23"/>
        <v/>
      </c>
      <c r="F170" s="11" t="str">
        <f>IF('GACE Math 211'!E170="","",IF('GACE Math 211'!E170&lt;'ACT M to SAT M'!$A$2,'ACT M to SAT M'!$B$2,IF('GACE Math 211'!E170&gt;'ACT M to SAT M'!A$28,'ACT M to SAT M'!B$28,VLOOKUP(E170,'ACT M to SAT M'!A:B,2,FALSE))))</f>
        <v/>
      </c>
      <c r="G170" s="11" t="str">
        <f t="shared" si="19"/>
        <v/>
      </c>
      <c r="H170" s="11" t="str">
        <f t="shared" si="24"/>
        <v/>
      </c>
      <c r="I170" s="11" t="str">
        <f t="shared" si="20"/>
        <v/>
      </c>
      <c r="J170" s="11" t="str">
        <f t="shared" si="25"/>
        <v/>
      </c>
      <c r="K170" s="11" t="str">
        <f t="shared" si="21"/>
        <v/>
      </c>
      <c r="L170" s="11" t="str">
        <f t="shared" si="26"/>
        <v/>
      </c>
      <c r="M170" s="11" t="str">
        <f>IF('GACE Math 211'!B170="","",'SAT M to CBEST M'!$A$2+'SAT M to CBEST M'!$B$2*F170)</f>
        <v/>
      </c>
      <c r="N170" s="11" t="str">
        <f>IF('GACE Math 211'!B170="","", IF(M170&lt;20, 20, IF(M170&gt;80, 80, M170)))</f>
        <v/>
      </c>
    </row>
    <row r="171" spans="1:14" x14ac:dyDescent="0.25">
      <c r="A171" s="11">
        <v>170</v>
      </c>
      <c r="B171" s="30"/>
      <c r="C171" s="25" t="str">
        <f t="shared" si="18"/>
        <v/>
      </c>
      <c r="D171" s="25" t="str">
        <f t="shared" si="22"/>
        <v/>
      </c>
      <c r="E171" s="25" t="str">
        <f t="shared" si="23"/>
        <v/>
      </c>
      <c r="F171" s="11" t="str">
        <f>IF('GACE Math 211'!E171="","",IF('GACE Math 211'!E171&lt;'ACT M to SAT M'!$A$2,'ACT M to SAT M'!$B$2,IF('GACE Math 211'!E171&gt;'ACT M to SAT M'!A$28,'ACT M to SAT M'!B$28,VLOOKUP(E171,'ACT M to SAT M'!A:B,2,FALSE))))</f>
        <v/>
      </c>
      <c r="G171" s="11" t="str">
        <f t="shared" si="19"/>
        <v/>
      </c>
      <c r="H171" s="11" t="str">
        <f t="shared" si="24"/>
        <v/>
      </c>
      <c r="I171" s="11" t="str">
        <f t="shared" si="20"/>
        <v/>
      </c>
      <c r="J171" s="11" t="str">
        <f t="shared" si="25"/>
        <v/>
      </c>
      <c r="K171" s="11" t="str">
        <f t="shared" si="21"/>
        <v/>
      </c>
      <c r="L171" s="11" t="str">
        <f t="shared" si="26"/>
        <v/>
      </c>
      <c r="M171" s="11" t="str">
        <f>IF('GACE Math 211'!B171="","",'SAT M to CBEST M'!$A$2+'SAT M to CBEST M'!$B$2*F171)</f>
        <v/>
      </c>
      <c r="N171" s="11" t="str">
        <f>IF('GACE Math 211'!B171="","", IF(M171&lt;20, 20, IF(M171&gt;80, 80, M171)))</f>
        <v/>
      </c>
    </row>
    <row r="172" spans="1:14" x14ac:dyDescent="0.25">
      <c r="A172" s="11">
        <v>171</v>
      </c>
      <c r="B172" s="30"/>
      <c r="C172" s="25" t="str">
        <f t="shared" si="18"/>
        <v/>
      </c>
      <c r="D172" s="25" t="str">
        <f t="shared" si="22"/>
        <v/>
      </c>
      <c r="E172" s="25" t="str">
        <f t="shared" si="23"/>
        <v/>
      </c>
      <c r="F172" s="11" t="str">
        <f>IF('GACE Math 211'!E172="","",IF('GACE Math 211'!E172&lt;'ACT M to SAT M'!$A$2,'ACT M to SAT M'!$B$2,IF('GACE Math 211'!E172&gt;'ACT M to SAT M'!A$28,'ACT M to SAT M'!B$28,VLOOKUP(E172,'ACT M to SAT M'!A:B,2,FALSE))))</f>
        <v/>
      </c>
      <c r="G172" s="11" t="str">
        <f t="shared" si="19"/>
        <v/>
      </c>
      <c r="H172" s="11" t="str">
        <f t="shared" si="24"/>
        <v/>
      </c>
      <c r="I172" s="11" t="str">
        <f t="shared" si="20"/>
        <v/>
      </c>
      <c r="J172" s="11" t="str">
        <f t="shared" si="25"/>
        <v/>
      </c>
      <c r="K172" s="11" t="str">
        <f t="shared" si="21"/>
        <v/>
      </c>
      <c r="L172" s="11" t="str">
        <f t="shared" si="26"/>
        <v/>
      </c>
      <c r="M172" s="11" t="str">
        <f>IF('GACE Math 211'!B172="","",'SAT M to CBEST M'!$A$2+'SAT M to CBEST M'!$B$2*F172)</f>
        <v/>
      </c>
      <c r="N172" s="11" t="str">
        <f>IF('GACE Math 211'!B172="","", IF(M172&lt;20, 20, IF(M172&gt;80, 80, M172)))</f>
        <v/>
      </c>
    </row>
    <row r="173" spans="1:14" x14ac:dyDescent="0.25">
      <c r="A173" s="11">
        <v>172</v>
      </c>
      <c r="B173" s="30"/>
      <c r="C173" s="25" t="str">
        <f t="shared" si="18"/>
        <v/>
      </c>
      <c r="D173" s="25" t="str">
        <f t="shared" si="22"/>
        <v/>
      </c>
      <c r="E173" s="25" t="str">
        <f t="shared" si="23"/>
        <v/>
      </c>
      <c r="F173" s="11" t="str">
        <f>IF('GACE Math 211'!E173="","",IF('GACE Math 211'!E173&lt;'ACT M to SAT M'!$A$2,'ACT M to SAT M'!$B$2,IF('GACE Math 211'!E173&gt;'ACT M to SAT M'!A$28,'ACT M to SAT M'!B$28,VLOOKUP(E173,'ACT M to SAT M'!A:B,2,FALSE))))</f>
        <v/>
      </c>
      <c r="G173" s="11" t="str">
        <f t="shared" si="19"/>
        <v/>
      </c>
      <c r="H173" s="11" t="str">
        <f t="shared" si="24"/>
        <v/>
      </c>
      <c r="I173" s="11" t="str">
        <f t="shared" si="20"/>
        <v/>
      </c>
      <c r="J173" s="11" t="str">
        <f t="shared" si="25"/>
        <v/>
      </c>
      <c r="K173" s="11" t="str">
        <f t="shared" si="21"/>
        <v/>
      </c>
      <c r="L173" s="11" t="str">
        <f t="shared" si="26"/>
        <v/>
      </c>
      <c r="M173" s="11" t="str">
        <f>IF('GACE Math 211'!B173="","",'SAT M to CBEST M'!$A$2+'SAT M to CBEST M'!$B$2*F173)</f>
        <v/>
      </c>
      <c r="N173" s="11" t="str">
        <f>IF('GACE Math 211'!B173="","", IF(M173&lt;20, 20, IF(M173&gt;80, 80, M173)))</f>
        <v/>
      </c>
    </row>
    <row r="174" spans="1:14" x14ac:dyDescent="0.25">
      <c r="A174" s="11">
        <v>173</v>
      </c>
      <c r="B174" s="30"/>
      <c r="C174" s="25" t="str">
        <f t="shared" si="18"/>
        <v/>
      </c>
      <c r="D174" s="25" t="str">
        <f t="shared" si="22"/>
        <v/>
      </c>
      <c r="E174" s="25" t="str">
        <f t="shared" si="23"/>
        <v/>
      </c>
      <c r="F174" s="11" t="str">
        <f>IF('GACE Math 211'!E174="","",IF('GACE Math 211'!E174&lt;'ACT M to SAT M'!$A$2,'ACT M to SAT M'!$B$2,IF('GACE Math 211'!E174&gt;'ACT M to SAT M'!A$28,'ACT M to SAT M'!B$28,VLOOKUP(E174,'ACT M to SAT M'!A:B,2,FALSE))))</f>
        <v/>
      </c>
      <c r="G174" s="11" t="str">
        <f t="shared" si="19"/>
        <v/>
      </c>
      <c r="H174" s="11" t="str">
        <f t="shared" si="24"/>
        <v/>
      </c>
      <c r="I174" s="11" t="str">
        <f t="shared" si="20"/>
        <v/>
      </c>
      <c r="J174" s="11" t="str">
        <f t="shared" si="25"/>
        <v/>
      </c>
      <c r="K174" s="11" t="str">
        <f t="shared" si="21"/>
        <v/>
      </c>
      <c r="L174" s="11" t="str">
        <f t="shared" si="26"/>
        <v/>
      </c>
      <c r="M174" s="11" t="str">
        <f>IF('GACE Math 211'!B174="","",'SAT M to CBEST M'!$A$2+'SAT M to CBEST M'!$B$2*F174)</f>
        <v/>
      </c>
      <c r="N174" s="11" t="str">
        <f>IF('GACE Math 211'!B174="","", IF(M174&lt;20, 20, IF(M174&gt;80, 80, M174)))</f>
        <v/>
      </c>
    </row>
    <row r="175" spans="1:14" x14ac:dyDescent="0.25">
      <c r="A175" s="11">
        <v>174</v>
      </c>
      <c r="B175" s="30"/>
      <c r="C175" s="25" t="str">
        <f t="shared" si="18"/>
        <v/>
      </c>
      <c r="D175" s="25" t="str">
        <f t="shared" si="22"/>
        <v/>
      </c>
      <c r="E175" s="25" t="str">
        <f t="shared" si="23"/>
        <v/>
      </c>
      <c r="F175" s="11" t="str">
        <f>IF('GACE Math 211'!E175="","",IF('GACE Math 211'!E175&lt;'ACT M to SAT M'!$A$2,'ACT M to SAT M'!$B$2,IF('GACE Math 211'!E175&gt;'ACT M to SAT M'!A$28,'ACT M to SAT M'!B$28,VLOOKUP(E175,'ACT M to SAT M'!A:B,2,FALSE))))</f>
        <v/>
      </c>
      <c r="G175" s="11" t="str">
        <f t="shared" si="19"/>
        <v/>
      </c>
      <c r="H175" s="11" t="str">
        <f t="shared" si="24"/>
        <v/>
      </c>
      <c r="I175" s="11" t="str">
        <f t="shared" si="20"/>
        <v/>
      </c>
      <c r="J175" s="11" t="str">
        <f t="shared" si="25"/>
        <v/>
      </c>
      <c r="K175" s="11" t="str">
        <f t="shared" si="21"/>
        <v/>
      </c>
      <c r="L175" s="11" t="str">
        <f t="shared" si="26"/>
        <v/>
      </c>
      <c r="M175" s="11" t="str">
        <f>IF('GACE Math 211'!B175="","",'SAT M to CBEST M'!$A$2+'SAT M to CBEST M'!$B$2*F175)</f>
        <v/>
      </c>
      <c r="N175" s="11" t="str">
        <f>IF('GACE Math 211'!B175="","", IF(M175&lt;20, 20, IF(M175&gt;80, 80, M175)))</f>
        <v/>
      </c>
    </row>
    <row r="176" spans="1:14" x14ac:dyDescent="0.25">
      <c r="A176" s="11">
        <v>175</v>
      </c>
      <c r="B176" s="30"/>
      <c r="C176" s="25" t="str">
        <f t="shared" si="18"/>
        <v/>
      </c>
      <c r="D176" s="25" t="str">
        <f t="shared" si="22"/>
        <v/>
      </c>
      <c r="E176" s="25" t="str">
        <f t="shared" si="23"/>
        <v/>
      </c>
      <c r="F176" s="11" t="str">
        <f>IF('GACE Math 211'!E176="","",IF('GACE Math 211'!E176&lt;'ACT M to SAT M'!$A$2,'ACT M to SAT M'!$B$2,IF('GACE Math 211'!E176&gt;'ACT M to SAT M'!A$28,'ACT M to SAT M'!B$28,VLOOKUP(E176,'ACT M to SAT M'!A:B,2,FALSE))))</f>
        <v/>
      </c>
      <c r="G176" s="11" t="str">
        <f t="shared" si="19"/>
        <v/>
      </c>
      <c r="H176" s="11" t="str">
        <f t="shared" si="24"/>
        <v/>
      </c>
      <c r="I176" s="11" t="str">
        <f t="shared" si="20"/>
        <v/>
      </c>
      <c r="J176" s="11" t="str">
        <f t="shared" si="25"/>
        <v/>
      </c>
      <c r="K176" s="11" t="str">
        <f t="shared" si="21"/>
        <v/>
      </c>
      <c r="L176" s="11" t="str">
        <f t="shared" si="26"/>
        <v/>
      </c>
      <c r="M176" s="11" t="str">
        <f>IF('GACE Math 211'!B176="","",'SAT M to CBEST M'!$A$2+'SAT M to CBEST M'!$B$2*F176)</f>
        <v/>
      </c>
      <c r="N176" s="11" t="str">
        <f>IF('GACE Math 211'!B176="","", IF(M176&lt;20, 20, IF(M176&gt;80, 80, M176)))</f>
        <v/>
      </c>
    </row>
    <row r="177" spans="1:14" x14ac:dyDescent="0.25">
      <c r="A177" s="11">
        <v>176</v>
      </c>
      <c r="B177" s="30"/>
      <c r="C177" s="25" t="str">
        <f t="shared" si="18"/>
        <v/>
      </c>
      <c r="D177" s="25" t="str">
        <f t="shared" si="22"/>
        <v/>
      </c>
      <c r="E177" s="25" t="str">
        <f t="shared" si="23"/>
        <v/>
      </c>
      <c r="F177" s="11" t="str">
        <f>IF('GACE Math 211'!E177="","",IF('GACE Math 211'!E177&lt;'ACT M to SAT M'!$A$2,'ACT M to SAT M'!$B$2,IF('GACE Math 211'!E177&gt;'ACT M to SAT M'!A$28,'ACT M to SAT M'!B$28,VLOOKUP(E177,'ACT M to SAT M'!A:B,2,FALSE))))</f>
        <v/>
      </c>
      <c r="G177" s="11" t="str">
        <f t="shared" si="19"/>
        <v/>
      </c>
      <c r="H177" s="11" t="str">
        <f t="shared" si="24"/>
        <v/>
      </c>
      <c r="I177" s="11" t="str">
        <f t="shared" si="20"/>
        <v/>
      </c>
      <c r="J177" s="11" t="str">
        <f t="shared" si="25"/>
        <v/>
      </c>
      <c r="K177" s="11" t="str">
        <f t="shared" si="21"/>
        <v/>
      </c>
      <c r="L177" s="11" t="str">
        <f t="shared" si="26"/>
        <v/>
      </c>
      <c r="M177" s="11" t="str">
        <f>IF('GACE Math 211'!B177="","",'SAT M to CBEST M'!$A$2+'SAT M to CBEST M'!$B$2*F177)</f>
        <v/>
      </c>
      <c r="N177" s="11" t="str">
        <f>IF('GACE Math 211'!B177="","", IF(M177&lt;20, 20, IF(M177&gt;80, 80, M177)))</f>
        <v/>
      </c>
    </row>
    <row r="178" spans="1:14" x14ac:dyDescent="0.25">
      <c r="A178" s="11">
        <v>177</v>
      </c>
      <c r="B178" s="30"/>
      <c r="C178" s="25" t="str">
        <f t="shared" si="18"/>
        <v/>
      </c>
      <c r="D178" s="25" t="str">
        <f t="shared" si="22"/>
        <v/>
      </c>
      <c r="E178" s="25" t="str">
        <f t="shared" si="23"/>
        <v/>
      </c>
      <c r="F178" s="11" t="str">
        <f>IF('GACE Math 211'!E178="","",IF('GACE Math 211'!E178&lt;'ACT M to SAT M'!$A$2,'ACT M to SAT M'!$B$2,IF('GACE Math 211'!E178&gt;'ACT M to SAT M'!A$28,'ACT M to SAT M'!B$28,VLOOKUP(E178,'ACT M to SAT M'!A:B,2,FALSE))))</f>
        <v/>
      </c>
      <c r="G178" s="11" t="str">
        <f t="shared" si="19"/>
        <v/>
      </c>
      <c r="H178" s="11" t="str">
        <f t="shared" si="24"/>
        <v/>
      </c>
      <c r="I178" s="11" t="str">
        <f t="shared" si="20"/>
        <v/>
      </c>
      <c r="J178" s="11" t="str">
        <f t="shared" si="25"/>
        <v/>
      </c>
      <c r="K178" s="11" t="str">
        <f t="shared" si="21"/>
        <v/>
      </c>
      <c r="L178" s="11" t="str">
        <f t="shared" si="26"/>
        <v/>
      </c>
      <c r="M178" s="11" t="str">
        <f>IF('GACE Math 211'!B178="","",'SAT M to CBEST M'!$A$2+'SAT M to CBEST M'!$B$2*F178)</f>
        <v/>
      </c>
      <c r="N178" s="11" t="str">
        <f>IF('GACE Math 211'!B178="","", IF(M178&lt;20, 20, IF(M178&gt;80, 80, M178)))</f>
        <v/>
      </c>
    </row>
    <row r="179" spans="1:14" x14ac:dyDescent="0.25">
      <c r="A179" s="11">
        <v>178</v>
      </c>
      <c r="B179" s="30"/>
      <c r="C179" s="25" t="str">
        <f t="shared" si="18"/>
        <v/>
      </c>
      <c r="D179" s="25" t="str">
        <f t="shared" si="22"/>
        <v/>
      </c>
      <c r="E179" s="25" t="str">
        <f t="shared" si="23"/>
        <v/>
      </c>
      <c r="F179" s="11" t="str">
        <f>IF('GACE Math 211'!E179="","",IF('GACE Math 211'!E179&lt;'ACT M to SAT M'!$A$2,'ACT M to SAT M'!$B$2,IF('GACE Math 211'!E179&gt;'ACT M to SAT M'!A$28,'ACT M to SAT M'!B$28,VLOOKUP(E179,'ACT M to SAT M'!A:B,2,FALSE))))</f>
        <v/>
      </c>
      <c r="G179" s="11" t="str">
        <f t="shared" si="19"/>
        <v/>
      </c>
      <c r="H179" s="11" t="str">
        <f t="shared" si="24"/>
        <v/>
      </c>
      <c r="I179" s="11" t="str">
        <f t="shared" si="20"/>
        <v/>
      </c>
      <c r="J179" s="11" t="str">
        <f t="shared" si="25"/>
        <v/>
      </c>
      <c r="K179" s="11" t="str">
        <f t="shared" si="21"/>
        <v/>
      </c>
      <c r="L179" s="11" t="str">
        <f t="shared" si="26"/>
        <v/>
      </c>
      <c r="M179" s="11" t="str">
        <f>IF('GACE Math 211'!B179="","",'SAT M to CBEST M'!$A$2+'SAT M to CBEST M'!$B$2*F179)</f>
        <v/>
      </c>
      <c r="N179" s="11" t="str">
        <f>IF('GACE Math 211'!B179="","", IF(M179&lt;20, 20, IF(M179&gt;80, 80, M179)))</f>
        <v/>
      </c>
    </row>
    <row r="180" spans="1:14" x14ac:dyDescent="0.25">
      <c r="A180" s="11">
        <v>179</v>
      </c>
      <c r="B180" s="30"/>
      <c r="C180" s="25" t="str">
        <f t="shared" si="18"/>
        <v/>
      </c>
      <c r="D180" s="25" t="str">
        <f t="shared" si="22"/>
        <v/>
      </c>
      <c r="E180" s="25" t="str">
        <f t="shared" si="23"/>
        <v/>
      </c>
      <c r="F180" s="11" t="str">
        <f>IF('GACE Math 211'!E180="","",IF('GACE Math 211'!E180&lt;'ACT M to SAT M'!$A$2,'ACT M to SAT M'!$B$2,IF('GACE Math 211'!E180&gt;'ACT M to SAT M'!A$28,'ACT M to SAT M'!B$28,VLOOKUP(E180,'ACT M to SAT M'!A:B,2,FALSE))))</f>
        <v/>
      </c>
      <c r="G180" s="11" t="str">
        <f t="shared" si="19"/>
        <v/>
      </c>
      <c r="H180" s="11" t="str">
        <f t="shared" si="24"/>
        <v/>
      </c>
      <c r="I180" s="11" t="str">
        <f t="shared" si="20"/>
        <v/>
      </c>
      <c r="J180" s="11" t="str">
        <f t="shared" si="25"/>
        <v/>
      </c>
      <c r="K180" s="11" t="str">
        <f t="shared" si="21"/>
        <v/>
      </c>
      <c r="L180" s="11" t="str">
        <f t="shared" si="26"/>
        <v/>
      </c>
      <c r="M180" s="11" t="str">
        <f>IF('GACE Math 211'!B180="","",'SAT M to CBEST M'!$A$2+'SAT M to CBEST M'!$B$2*F180)</f>
        <v/>
      </c>
      <c r="N180" s="11" t="str">
        <f>IF('GACE Math 211'!B180="","", IF(M180&lt;20, 20, IF(M180&gt;80, 80, M180)))</f>
        <v/>
      </c>
    </row>
    <row r="181" spans="1:14" x14ac:dyDescent="0.25">
      <c r="A181" s="11">
        <v>180</v>
      </c>
      <c r="B181" s="30"/>
      <c r="C181" s="25" t="str">
        <f t="shared" si="18"/>
        <v/>
      </c>
      <c r="D181" s="25" t="str">
        <f t="shared" si="22"/>
        <v/>
      </c>
      <c r="E181" s="25" t="str">
        <f t="shared" si="23"/>
        <v/>
      </c>
      <c r="F181" s="11" t="str">
        <f>IF('GACE Math 211'!E181="","",IF('GACE Math 211'!E181&lt;'ACT M to SAT M'!$A$2,'ACT M to SAT M'!$B$2,IF('GACE Math 211'!E181&gt;'ACT M to SAT M'!A$28,'ACT M to SAT M'!B$28,VLOOKUP(E181,'ACT M to SAT M'!A:B,2,FALSE))))</f>
        <v/>
      </c>
      <c r="G181" s="11" t="str">
        <f t="shared" si="19"/>
        <v/>
      </c>
      <c r="H181" s="11" t="str">
        <f t="shared" si="24"/>
        <v/>
      </c>
      <c r="I181" s="11" t="str">
        <f t="shared" si="20"/>
        <v/>
      </c>
      <c r="J181" s="11" t="str">
        <f t="shared" si="25"/>
        <v/>
      </c>
      <c r="K181" s="11" t="str">
        <f t="shared" si="21"/>
        <v/>
      </c>
      <c r="L181" s="11" t="str">
        <f t="shared" si="26"/>
        <v/>
      </c>
      <c r="M181" s="11" t="str">
        <f>IF('GACE Math 211'!B181="","",'SAT M to CBEST M'!$A$2+'SAT M to CBEST M'!$B$2*F181)</f>
        <v/>
      </c>
      <c r="N181" s="11" t="str">
        <f>IF('GACE Math 211'!B181="","", IF(M181&lt;20, 20, IF(M181&gt;80, 80, M181)))</f>
        <v/>
      </c>
    </row>
    <row r="182" spans="1:14" x14ac:dyDescent="0.25">
      <c r="A182" s="11">
        <v>181</v>
      </c>
      <c r="B182" s="30"/>
      <c r="C182" s="25" t="str">
        <f t="shared" si="18"/>
        <v/>
      </c>
      <c r="D182" s="25" t="str">
        <f t="shared" si="22"/>
        <v/>
      </c>
      <c r="E182" s="25" t="str">
        <f t="shared" si="23"/>
        <v/>
      </c>
      <c r="F182" s="11" t="str">
        <f>IF('GACE Math 211'!E182="","",IF('GACE Math 211'!E182&lt;'ACT M to SAT M'!$A$2,'ACT M to SAT M'!$B$2,IF('GACE Math 211'!E182&gt;'ACT M to SAT M'!A$28,'ACT M to SAT M'!B$28,VLOOKUP(E182,'ACT M to SAT M'!A:B,2,FALSE))))</f>
        <v/>
      </c>
      <c r="G182" s="11" t="str">
        <f t="shared" si="19"/>
        <v/>
      </c>
      <c r="H182" s="11" t="str">
        <f t="shared" si="24"/>
        <v/>
      </c>
      <c r="I182" s="11" t="str">
        <f t="shared" si="20"/>
        <v/>
      </c>
      <c r="J182" s="11" t="str">
        <f t="shared" si="25"/>
        <v/>
      </c>
      <c r="K182" s="11" t="str">
        <f t="shared" si="21"/>
        <v/>
      </c>
      <c r="L182" s="11" t="str">
        <f t="shared" si="26"/>
        <v/>
      </c>
      <c r="M182" s="11" t="str">
        <f>IF('GACE Math 211'!B182="","",'SAT M to CBEST M'!$A$2+'SAT M to CBEST M'!$B$2*F182)</f>
        <v/>
      </c>
      <c r="N182" s="11" t="str">
        <f>IF('GACE Math 211'!B182="","", IF(M182&lt;20, 20, IF(M182&gt;80, 80, M182)))</f>
        <v/>
      </c>
    </row>
    <row r="183" spans="1:14" x14ac:dyDescent="0.25">
      <c r="A183" s="11">
        <v>182</v>
      </c>
      <c r="B183" s="30"/>
      <c r="C183" s="25" t="str">
        <f t="shared" si="18"/>
        <v/>
      </c>
      <c r="D183" s="25" t="str">
        <f t="shared" si="22"/>
        <v/>
      </c>
      <c r="E183" s="25" t="str">
        <f t="shared" si="23"/>
        <v/>
      </c>
      <c r="F183" s="11" t="str">
        <f>IF('GACE Math 211'!E183="","",IF('GACE Math 211'!E183&lt;'ACT M to SAT M'!$A$2,'ACT M to SAT M'!$B$2,IF('GACE Math 211'!E183&gt;'ACT M to SAT M'!A$28,'ACT M to SAT M'!B$28,VLOOKUP(E183,'ACT M to SAT M'!A:B,2,FALSE))))</f>
        <v/>
      </c>
      <c r="G183" s="11" t="str">
        <f t="shared" si="19"/>
        <v/>
      </c>
      <c r="H183" s="11" t="str">
        <f t="shared" si="24"/>
        <v/>
      </c>
      <c r="I183" s="11" t="str">
        <f t="shared" si="20"/>
        <v/>
      </c>
      <c r="J183" s="11" t="str">
        <f t="shared" si="25"/>
        <v/>
      </c>
      <c r="K183" s="11" t="str">
        <f t="shared" si="21"/>
        <v/>
      </c>
      <c r="L183" s="11" t="str">
        <f t="shared" si="26"/>
        <v/>
      </c>
      <c r="M183" s="11" t="str">
        <f>IF('GACE Math 211'!B183="","",'SAT M to CBEST M'!$A$2+'SAT M to CBEST M'!$B$2*F183)</f>
        <v/>
      </c>
      <c r="N183" s="11" t="str">
        <f>IF('GACE Math 211'!B183="","", IF(M183&lt;20, 20, IF(M183&gt;80, 80, M183)))</f>
        <v/>
      </c>
    </row>
    <row r="184" spans="1:14" x14ac:dyDescent="0.25">
      <c r="A184" s="11">
        <v>183</v>
      </c>
      <c r="B184" s="30"/>
      <c r="C184" s="25" t="str">
        <f t="shared" si="18"/>
        <v/>
      </c>
      <c r="D184" s="25" t="str">
        <f t="shared" si="22"/>
        <v/>
      </c>
      <c r="E184" s="25" t="str">
        <f t="shared" si="23"/>
        <v/>
      </c>
      <c r="F184" s="11" t="str">
        <f>IF('GACE Math 211'!E184="","",IF('GACE Math 211'!E184&lt;'ACT M to SAT M'!$A$2,'ACT M to SAT M'!$B$2,IF('GACE Math 211'!E184&gt;'ACT M to SAT M'!A$28,'ACT M to SAT M'!B$28,VLOOKUP(E184,'ACT M to SAT M'!A:B,2,FALSE))))</f>
        <v/>
      </c>
      <c r="G184" s="11" t="str">
        <f t="shared" si="19"/>
        <v/>
      </c>
      <c r="H184" s="11" t="str">
        <f t="shared" si="24"/>
        <v/>
      </c>
      <c r="I184" s="11" t="str">
        <f t="shared" si="20"/>
        <v/>
      </c>
      <c r="J184" s="11" t="str">
        <f t="shared" si="25"/>
        <v/>
      </c>
      <c r="K184" s="11" t="str">
        <f t="shared" si="21"/>
        <v/>
      </c>
      <c r="L184" s="11" t="str">
        <f t="shared" si="26"/>
        <v/>
      </c>
      <c r="M184" s="11" t="str">
        <f>IF('GACE Math 211'!B184="","",'SAT M to CBEST M'!$A$2+'SAT M to CBEST M'!$B$2*F184)</f>
        <v/>
      </c>
      <c r="N184" s="11" t="str">
        <f>IF('GACE Math 211'!B184="","", IF(M184&lt;20, 20, IF(M184&gt;80, 80, M184)))</f>
        <v/>
      </c>
    </row>
    <row r="185" spans="1:14" x14ac:dyDescent="0.25">
      <c r="A185" s="11">
        <v>184</v>
      </c>
      <c r="B185" s="30"/>
      <c r="C185" s="25" t="str">
        <f t="shared" si="18"/>
        <v/>
      </c>
      <c r="D185" s="25" t="str">
        <f t="shared" si="22"/>
        <v/>
      </c>
      <c r="E185" s="25" t="str">
        <f t="shared" si="23"/>
        <v/>
      </c>
      <c r="F185" s="11" t="str">
        <f>IF('GACE Math 211'!E185="","",IF('GACE Math 211'!E185&lt;'ACT M to SAT M'!$A$2,'ACT M to SAT M'!$B$2,IF('GACE Math 211'!E185&gt;'ACT M to SAT M'!A$28,'ACT M to SAT M'!B$28,VLOOKUP(E185,'ACT M to SAT M'!A:B,2,FALSE))))</f>
        <v/>
      </c>
      <c r="G185" s="11" t="str">
        <f t="shared" si="19"/>
        <v/>
      </c>
      <c r="H185" s="11" t="str">
        <f t="shared" si="24"/>
        <v/>
      </c>
      <c r="I185" s="11" t="str">
        <f t="shared" si="20"/>
        <v/>
      </c>
      <c r="J185" s="11" t="str">
        <f t="shared" si="25"/>
        <v/>
      </c>
      <c r="K185" s="11" t="str">
        <f t="shared" si="21"/>
        <v/>
      </c>
      <c r="L185" s="11" t="str">
        <f t="shared" si="26"/>
        <v/>
      </c>
      <c r="M185" s="11" t="str">
        <f>IF('GACE Math 211'!B185="","",'SAT M to CBEST M'!$A$2+'SAT M to CBEST M'!$B$2*F185)</f>
        <v/>
      </c>
      <c r="N185" s="11" t="str">
        <f>IF('GACE Math 211'!B185="","", IF(M185&lt;20, 20, IF(M185&gt;80, 80, M185)))</f>
        <v/>
      </c>
    </row>
    <row r="186" spans="1:14" x14ac:dyDescent="0.25">
      <c r="A186" s="11">
        <v>185</v>
      </c>
      <c r="B186" s="30"/>
      <c r="C186" s="25" t="str">
        <f t="shared" si="18"/>
        <v/>
      </c>
      <c r="D186" s="25" t="str">
        <f t="shared" si="22"/>
        <v/>
      </c>
      <c r="E186" s="25" t="str">
        <f t="shared" si="23"/>
        <v/>
      </c>
      <c r="F186" s="11" t="str">
        <f>IF('GACE Math 211'!E186="","",IF('GACE Math 211'!E186&lt;'ACT M to SAT M'!$A$2,'ACT M to SAT M'!$B$2,IF('GACE Math 211'!E186&gt;'ACT M to SAT M'!A$28,'ACT M to SAT M'!B$28,VLOOKUP(E186,'ACT M to SAT M'!A:B,2,FALSE))))</f>
        <v/>
      </c>
      <c r="G186" s="11" t="str">
        <f t="shared" si="19"/>
        <v/>
      </c>
      <c r="H186" s="11" t="str">
        <f t="shared" si="24"/>
        <v/>
      </c>
      <c r="I186" s="11" t="str">
        <f t="shared" si="20"/>
        <v/>
      </c>
      <c r="J186" s="11" t="str">
        <f t="shared" si="25"/>
        <v/>
      </c>
      <c r="K186" s="11" t="str">
        <f t="shared" si="21"/>
        <v/>
      </c>
      <c r="L186" s="11" t="str">
        <f t="shared" si="26"/>
        <v/>
      </c>
      <c r="M186" s="11" t="str">
        <f>IF('GACE Math 211'!B186="","",'SAT M to CBEST M'!$A$2+'SAT M to CBEST M'!$B$2*F186)</f>
        <v/>
      </c>
      <c r="N186" s="11" t="str">
        <f>IF('GACE Math 211'!B186="","", IF(M186&lt;20, 20, IF(M186&gt;80, 80, M186)))</f>
        <v/>
      </c>
    </row>
    <row r="187" spans="1:14" x14ac:dyDescent="0.25">
      <c r="A187" s="11">
        <v>186</v>
      </c>
      <c r="B187" s="30"/>
      <c r="C187" s="25" t="str">
        <f t="shared" si="18"/>
        <v/>
      </c>
      <c r="D187" s="25" t="str">
        <f t="shared" si="22"/>
        <v/>
      </c>
      <c r="E187" s="25" t="str">
        <f t="shared" si="23"/>
        <v/>
      </c>
      <c r="F187" s="11" t="str">
        <f>IF('GACE Math 211'!E187="","",IF('GACE Math 211'!E187&lt;'ACT M to SAT M'!$A$2,'ACT M to SAT M'!$B$2,IF('GACE Math 211'!E187&gt;'ACT M to SAT M'!A$28,'ACT M to SAT M'!B$28,VLOOKUP(E187,'ACT M to SAT M'!A:B,2,FALSE))))</f>
        <v/>
      </c>
      <c r="G187" s="11" t="str">
        <f t="shared" si="19"/>
        <v/>
      </c>
      <c r="H187" s="11" t="str">
        <f t="shared" si="24"/>
        <v/>
      </c>
      <c r="I187" s="11" t="str">
        <f t="shared" si="20"/>
        <v/>
      </c>
      <c r="J187" s="11" t="str">
        <f t="shared" si="25"/>
        <v/>
      </c>
      <c r="K187" s="11" t="str">
        <f t="shared" si="21"/>
        <v/>
      </c>
      <c r="L187" s="11" t="str">
        <f t="shared" si="26"/>
        <v/>
      </c>
      <c r="M187" s="11" t="str">
        <f>IF('GACE Math 211'!B187="","",'SAT M to CBEST M'!$A$2+'SAT M to CBEST M'!$B$2*F187)</f>
        <v/>
      </c>
      <c r="N187" s="11" t="str">
        <f>IF('GACE Math 211'!B187="","", IF(M187&lt;20, 20, IF(M187&gt;80, 80, M187)))</f>
        <v/>
      </c>
    </row>
    <row r="188" spans="1:14" x14ac:dyDescent="0.25">
      <c r="A188" s="11">
        <v>187</v>
      </c>
      <c r="B188" s="30"/>
      <c r="C188" s="25" t="str">
        <f t="shared" si="18"/>
        <v/>
      </c>
      <c r="D188" s="25" t="str">
        <f t="shared" si="22"/>
        <v/>
      </c>
      <c r="E188" s="25" t="str">
        <f t="shared" si="23"/>
        <v/>
      </c>
      <c r="F188" s="11" t="str">
        <f>IF('GACE Math 211'!E188="","",IF('GACE Math 211'!E188&lt;'ACT M to SAT M'!$A$2,'ACT M to SAT M'!$B$2,IF('GACE Math 211'!E188&gt;'ACT M to SAT M'!A$28,'ACT M to SAT M'!B$28,VLOOKUP(E188,'ACT M to SAT M'!A:B,2,FALSE))))</f>
        <v/>
      </c>
      <c r="G188" s="11" t="str">
        <f t="shared" si="19"/>
        <v/>
      </c>
      <c r="H188" s="11" t="str">
        <f t="shared" si="24"/>
        <v/>
      </c>
      <c r="I188" s="11" t="str">
        <f t="shared" si="20"/>
        <v/>
      </c>
      <c r="J188" s="11" t="str">
        <f t="shared" si="25"/>
        <v/>
      </c>
      <c r="K188" s="11" t="str">
        <f t="shared" si="21"/>
        <v/>
      </c>
      <c r="L188" s="11" t="str">
        <f t="shared" si="26"/>
        <v/>
      </c>
      <c r="M188" s="11" t="str">
        <f>IF('GACE Math 211'!B188="","",'SAT M to CBEST M'!$A$2+'SAT M to CBEST M'!$B$2*F188)</f>
        <v/>
      </c>
      <c r="N188" s="11" t="str">
        <f>IF('GACE Math 211'!B188="","", IF(M188&lt;20, 20, IF(M188&gt;80, 80, M188)))</f>
        <v/>
      </c>
    </row>
    <row r="189" spans="1:14" x14ac:dyDescent="0.25">
      <c r="A189" s="11">
        <v>188</v>
      </c>
      <c r="B189" s="30"/>
      <c r="C189" s="25" t="str">
        <f t="shared" si="18"/>
        <v/>
      </c>
      <c r="D189" s="25" t="str">
        <f t="shared" si="22"/>
        <v/>
      </c>
      <c r="E189" s="25" t="str">
        <f t="shared" si="23"/>
        <v/>
      </c>
      <c r="F189" s="11" t="str">
        <f>IF('GACE Math 211'!E189="","",IF('GACE Math 211'!E189&lt;'ACT M to SAT M'!$A$2,'ACT M to SAT M'!$B$2,IF('GACE Math 211'!E189&gt;'ACT M to SAT M'!A$28,'ACT M to SAT M'!B$28,VLOOKUP(E189,'ACT M to SAT M'!A:B,2,FALSE))))</f>
        <v/>
      </c>
      <c r="G189" s="11" t="str">
        <f t="shared" si="19"/>
        <v/>
      </c>
      <c r="H189" s="11" t="str">
        <f t="shared" si="24"/>
        <v/>
      </c>
      <c r="I189" s="11" t="str">
        <f t="shared" si="20"/>
        <v/>
      </c>
      <c r="J189" s="11" t="str">
        <f t="shared" si="25"/>
        <v/>
      </c>
      <c r="K189" s="11" t="str">
        <f t="shared" si="21"/>
        <v/>
      </c>
      <c r="L189" s="11" t="str">
        <f t="shared" si="26"/>
        <v/>
      </c>
      <c r="M189" s="11" t="str">
        <f>IF('GACE Math 211'!B189="","",'SAT M to CBEST M'!$A$2+'SAT M to CBEST M'!$B$2*F189)</f>
        <v/>
      </c>
      <c r="N189" s="11" t="str">
        <f>IF('GACE Math 211'!B189="","", IF(M189&lt;20, 20, IF(M189&gt;80, 80, M189)))</f>
        <v/>
      </c>
    </row>
    <row r="190" spans="1:14" x14ac:dyDescent="0.25">
      <c r="A190" s="11">
        <v>189</v>
      </c>
      <c r="B190" s="30"/>
      <c r="C190" s="25" t="str">
        <f t="shared" si="18"/>
        <v/>
      </c>
      <c r="D190" s="25" t="str">
        <f t="shared" si="22"/>
        <v/>
      </c>
      <c r="E190" s="25" t="str">
        <f t="shared" si="23"/>
        <v/>
      </c>
      <c r="F190" s="11" t="str">
        <f>IF('GACE Math 211'!E190="","",IF('GACE Math 211'!E190&lt;'ACT M to SAT M'!$A$2,'ACT M to SAT M'!$B$2,IF('GACE Math 211'!E190&gt;'ACT M to SAT M'!A$28,'ACT M to SAT M'!B$28,VLOOKUP(E190,'ACT M to SAT M'!A:B,2,FALSE))))</f>
        <v/>
      </c>
      <c r="G190" s="11" t="str">
        <f t="shared" si="19"/>
        <v/>
      </c>
      <c r="H190" s="11" t="str">
        <f t="shared" si="24"/>
        <v/>
      </c>
      <c r="I190" s="11" t="str">
        <f t="shared" si="20"/>
        <v/>
      </c>
      <c r="J190" s="11" t="str">
        <f t="shared" si="25"/>
        <v/>
      </c>
      <c r="K190" s="11" t="str">
        <f t="shared" si="21"/>
        <v/>
      </c>
      <c r="L190" s="11" t="str">
        <f t="shared" si="26"/>
        <v/>
      </c>
      <c r="M190" s="11" t="str">
        <f>IF('GACE Math 211'!B190="","",'SAT M to CBEST M'!$A$2+'SAT M to CBEST M'!$B$2*F190)</f>
        <v/>
      </c>
      <c r="N190" s="11" t="str">
        <f>IF('GACE Math 211'!B190="","", IF(M190&lt;20, 20, IF(M190&gt;80, 80, M190)))</f>
        <v/>
      </c>
    </row>
    <row r="191" spans="1:14" x14ac:dyDescent="0.25">
      <c r="A191" s="11">
        <v>190</v>
      </c>
      <c r="B191" s="30"/>
      <c r="C191" s="25" t="str">
        <f t="shared" si="18"/>
        <v/>
      </c>
      <c r="D191" s="25" t="str">
        <f t="shared" si="22"/>
        <v/>
      </c>
      <c r="E191" s="25" t="str">
        <f t="shared" si="23"/>
        <v/>
      </c>
      <c r="F191" s="11" t="str">
        <f>IF('GACE Math 211'!E191="","",IF('GACE Math 211'!E191&lt;'ACT M to SAT M'!$A$2,'ACT M to SAT M'!$B$2,IF('GACE Math 211'!E191&gt;'ACT M to SAT M'!A$28,'ACT M to SAT M'!B$28,VLOOKUP(E191,'ACT M to SAT M'!A:B,2,FALSE))))</f>
        <v/>
      </c>
      <c r="G191" s="11" t="str">
        <f t="shared" si="19"/>
        <v/>
      </c>
      <c r="H191" s="11" t="str">
        <f t="shared" si="24"/>
        <v/>
      </c>
      <c r="I191" s="11" t="str">
        <f t="shared" si="20"/>
        <v/>
      </c>
      <c r="J191" s="11" t="str">
        <f t="shared" si="25"/>
        <v/>
      </c>
      <c r="K191" s="11" t="str">
        <f t="shared" si="21"/>
        <v/>
      </c>
      <c r="L191" s="11" t="str">
        <f t="shared" si="26"/>
        <v/>
      </c>
      <c r="M191" s="11" t="str">
        <f>IF('GACE Math 211'!B191="","",'SAT M to CBEST M'!$A$2+'SAT M to CBEST M'!$B$2*F191)</f>
        <v/>
      </c>
      <c r="N191" s="11" t="str">
        <f>IF('GACE Math 211'!B191="","", IF(M191&lt;20, 20, IF(M191&gt;80, 80, M191)))</f>
        <v/>
      </c>
    </row>
    <row r="192" spans="1:14" x14ac:dyDescent="0.25">
      <c r="A192" s="11">
        <v>191</v>
      </c>
      <c r="B192" s="30"/>
      <c r="C192" s="25" t="str">
        <f t="shared" si="18"/>
        <v/>
      </c>
      <c r="D192" s="25" t="str">
        <f t="shared" si="22"/>
        <v/>
      </c>
      <c r="E192" s="25" t="str">
        <f t="shared" si="23"/>
        <v/>
      </c>
      <c r="F192" s="11" t="str">
        <f>IF('GACE Math 211'!E192="","",IF('GACE Math 211'!E192&lt;'ACT M to SAT M'!$A$2,'ACT M to SAT M'!$B$2,IF('GACE Math 211'!E192&gt;'ACT M to SAT M'!A$28,'ACT M to SAT M'!B$28,VLOOKUP(E192,'ACT M to SAT M'!A:B,2,FALSE))))</f>
        <v/>
      </c>
      <c r="G192" s="11" t="str">
        <f t="shared" si="19"/>
        <v/>
      </c>
      <c r="H192" s="11" t="str">
        <f t="shared" si="24"/>
        <v/>
      </c>
      <c r="I192" s="11" t="str">
        <f t="shared" si="20"/>
        <v/>
      </c>
      <c r="J192" s="11" t="str">
        <f t="shared" si="25"/>
        <v/>
      </c>
      <c r="K192" s="11" t="str">
        <f t="shared" si="21"/>
        <v/>
      </c>
      <c r="L192" s="11" t="str">
        <f t="shared" si="26"/>
        <v/>
      </c>
      <c r="M192" s="11" t="str">
        <f>IF('GACE Math 211'!B192="","",'SAT M to CBEST M'!$A$2+'SAT M to CBEST M'!$B$2*F192)</f>
        <v/>
      </c>
      <c r="N192" s="11" t="str">
        <f>IF('GACE Math 211'!B192="","", IF(M192&lt;20, 20, IF(M192&gt;80, 80, M192)))</f>
        <v/>
      </c>
    </row>
    <row r="193" spans="1:14" x14ac:dyDescent="0.25">
      <c r="A193" s="11">
        <v>192</v>
      </c>
      <c r="B193" s="30"/>
      <c r="C193" s="25" t="str">
        <f t="shared" si="18"/>
        <v/>
      </c>
      <c r="D193" s="25" t="str">
        <f t="shared" si="22"/>
        <v/>
      </c>
      <c r="E193" s="25" t="str">
        <f t="shared" si="23"/>
        <v/>
      </c>
      <c r="F193" s="11" t="str">
        <f>IF('GACE Math 211'!E193="","",IF('GACE Math 211'!E193&lt;'ACT M to SAT M'!$A$2,'ACT M to SAT M'!$B$2,IF('GACE Math 211'!E193&gt;'ACT M to SAT M'!A$28,'ACT M to SAT M'!B$28,VLOOKUP(E193,'ACT M to SAT M'!A:B,2,FALSE))))</f>
        <v/>
      </c>
      <c r="G193" s="11" t="str">
        <f t="shared" si="19"/>
        <v/>
      </c>
      <c r="H193" s="11" t="str">
        <f t="shared" si="24"/>
        <v/>
      </c>
      <c r="I193" s="11" t="str">
        <f t="shared" si="20"/>
        <v/>
      </c>
      <c r="J193" s="11" t="str">
        <f t="shared" si="25"/>
        <v/>
      </c>
      <c r="K193" s="11" t="str">
        <f t="shared" si="21"/>
        <v/>
      </c>
      <c r="L193" s="11" t="str">
        <f t="shared" si="26"/>
        <v/>
      </c>
      <c r="M193" s="11" t="str">
        <f>IF('GACE Math 211'!B193="","",'SAT M to CBEST M'!$A$2+'SAT M to CBEST M'!$B$2*F193)</f>
        <v/>
      </c>
      <c r="N193" s="11" t="str">
        <f>IF('GACE Math 211'!B193="","", IF(M193&lt;20, 20, IF(M193&gt;80, 80, M193)))</f>
        <v/>
      </c>
    </row>
    <row r="194" spans="1:14" x14ac:dyDescent="0.25">
      <c r="A194" s="11">
        <v>193</v>
      </c>
      <c r="B194" s="30"/>
      <c r="C194" s="25" t="str">
        <f t="shared" ref="C194:C257" si="27">IF(B194="","",IF(B194&gt;=250, upperinterceptPAAM211toACTM+B194*upperslopePAAM211toACTM, lowerinterceptPAAM211toACTM+B194*lowerslopePAAM211toACTM))</f>
        <v/>
      </c>
      <c r="D194" s="25" t="str">
        <f t="shared" si="22"/>
        <v/>
      </c>
      <c r="E194" s="25" t="str">
        <f t="shared" si="23"/>
        <v/>
      </c>
      <c r="F194" s="11" t="str">
        <f>IF('GACE Math 211'!E194="","",IF('GACE Math 211'!E194&lt;'ACT M to SAT M'!$A$2,'ACT M to SAT M'!$B$2,IF('GACE Math 211'!E194&gt;'ACT M to SAT M'!A$28,'ACT M to SAT M'!B$28,VLOOKUP(E194,'ACT M to SAT M'!A:B,2,FALSE))))</f>
        <v/>
      </c>
      <c r="G194" s="11" t="str">
        <f t="shared" ref="G194:G257" si="28">IF(B194="","",interceptACTMtoPCM5732+slopeACTMtoPCM5732*E194)</f>
        <v/>
      </c>
      <c r="H194" s="11" t="str">
        <f t="shared" si="24"/>
        <v/>
      </c>
      <c r="I194" s="11" t="str">
        <f t="shared" ref="I194:I257" si="29">IF(B194="","",interceptACTMtoPCM5733+slopeACTMtoPCM5733*E194)</f>
        <v/>
      </c>
      <c r="J194" s="11" t="str">
        <f t="shared" si="25"/>
        <v/>
      </c>
      <c r="K194" s="11" t="str">
        <f t="shared" ref="K194:K257" si="30">IF(B194="","",IF(E194&gt;=16, upperinterceptACTMtoPAAM201+E194*upperslopeACTMtoPAAM201, lowerinterceptACTMtoPAAM201+E194*lowerslopeACTMtoPAAM201))</f>
        <v/>
      </c>
      <c r="L194" s="11" t="str">
        <f t="shared" si="26"/>
        <v/>
      </c>
      <c r="M194" s="11" t="str">
        <f>IF('GACE Math 211'!B194="","",'SAT M to CBEST M'!$A$2+'SAT M to CBEST M'!$B$2*F194)</f>
        <v/>
      </c>
      <c r="N194" s="11" t="str">
        <f>IF('GACE Math 211'!B194="","", IF(M194&lt;20, 20, IF(M194&gt;80, 80, M194)))</f>
        <v/>
      </c>
    </row>
    <row r="195" spans="1:14" x14ac:dyDescent="0.25">
      <c r="A195" s="11">
        <v>194</v>
      </c>
      <c r="B195" s="30"/>
      <c r="C195" s="25" t="str">
        <f t="shared" si="27"/>
        <v/>
      </c>
      <c r="D195" s="25" t="str">
        <f t="shared" ref="D195:D258" si="31">IF(B195="","", IF(C195&lt;1, 1, IF(C195&gt;36, 36, C195)))</f>
        <v/>
      </c>
      <c r="E195" s="25" t="str">
        <f t="shared" ref="E195:E258" si="32">IF(ISBLANK(B195), "", ROUND(D195, 0))</f>
        <v/>
      </c>
      <c r="F195" s="11" t="str">
        <f>IF('GACE Math 211'!E195="","",IF('GACE Math 211'!E195&lt;'ACT M to SAT M'!$A$2,'ACT M to SAT M'!$B$2,IF('GACE Math 211'!E195&gt;'ACT M to SAT M'!A$28,'ACT M to SAT M'!B$28,VLOOKUP(E195,'ACT M to SAT M'!A:B,2,FALSE))))</f>
        <v/>
      </c>
      <c r="G195" s="11" t="str">
        <f t="shared" si="28"/>
        <v/>
      </c>
      <c r="H195" s="11" t="str">
        <f t="shared" ref="H195:H258" si="33">IF(B195="","", IF(G195&lt;100, 100, IF(G195&gt;200, 200, G195)))</f>
        <v/>
      </c>
      <c r="I195" s="11" t="str">
        <f t="shared" si="29"/>
        <v/>
      </c>
      <c r="J195" s="11" t="str">
        <f t="shared" ref="J195:J258" si="34">IF(B195="","", IF(I195&lt;100, 100, IF(I195&gt;200, 200, I195)))</f>
        <v/>
      </c>
      <c r="K195" s="11" t="str">
        <f t="shared" si="30"/>
        <v/>
      </c>
      <c r="L195" s="11" t="str">
        <f t="shared" ref="L195:L258" si="35">IF(B195="","", IF(K195&lt;100, 100, IF(K195&gt;300, 300, K195)))</f>
        <v/>
      </c>
      <c r="M195" s="11" t="str">
        <f>IF('GACE Math 211'!B195="","",'SAT M to CBEST M'!$A$2+'SAT M to CBEST M'!$B$2*F195)</f>
        <v/>
      </c>
      <c r="N195" s="11" t="str">
        <f>IF('GACE Math 211'!B195="","", IF(M195&lt;20, 20, IF(M195&gt;80, 80, M195)))</f>
        <v/>
      </c>
    </row>
    <row r="196" spans="1:14" x14ac:dyDescent="0.25">
      <c r="A196" s="11">
        <v>195</v>
      </c>
      <c r="B196" s="30"/>
      <c r="C196" s="25" t="str">
        <f t="shared" si="27"/>
        <v/>
      </c>
      <c r="D196" s="25" t="str">
        <f t="shared" si="31"/>
        <v/>
      </c>
      <c r="E196" s="25" t="str">
        <f t="shared" si="32"/>
        <v/>
      </c>
      <c r="F196" s="11" t="str">
        <f>IF('GACE Math 211'!E196="","",IF('GACE Math 211'!E196&lt;'ACT M to SAT M'!$A$2,'ACT M to SAT M'!$B$2,IF('GACE Math 211'!E196&gt;'ACT M to SAT M'!A$28,'ACT M to SAT M'!B$28,VLOOKUP(E196,'ACT M to SAT M'!A:B,2,FALSE))))</f>
        <v/>
      </c>
      <c r="G196" s="11" t="str">
        <f t="shared" si="28"/>
        <v/>
      </c>
      <c r="H196" s="11" t="str">
        <f t="shared" si="33"/>
        <v/>
      </c>
      <c r="I196" s="11" t="str">
        <f t="shared" si="29"/>
        <v/>
      </c>
      <c r="J196" s="11" t="str">
        <f t="shared" si="34"/>
        <v/>
      </c>
      <c r="K196" s="11" t="str">
        <f t="shared" si="30"/>
        <v/>
      </c>
      <c r="L196" s="11" t="str">
        <f t="shared" si="35"/>
        <v/>
      </c>
      <c r="M196" s="11" t="str">
        <f>IF('GACE Math 211'!B196="","",'SAT M to CBEST M'!$A$2+'SAT M to CBEST M'!$B$2*F196)</f>
        <v/>
      </c>
      <c r="N196" s="11" t="str">
        <f>IF('GACE Math 211'!B196="","", IF(M196&lt;20, 20, IF(M196&gt;80, 80, M196)))</f>
        <v/>
      </c>
    </row>
    <row r="197" spans="1:14" x14ac:dyDescent="0.25">
      <c r="A197" s="11">
        <v>196</v>
      </c>
      <c r="B197" s="30"/>
      <c r="C197" s="25" t="str">
        <f t="shared" si="27"/>
        <v/>
      </c>
      <c r="D197" s="25" t="str">
        <f t="shared" si="31"/>
        <v/>
      </c>
      <c r="E197" s="25" t="str">
        <f t="shared" si="32"/>
        <v/>
      </c>
      <c r="F197" s="11" t="str">
        <f>IF('GACE Math 211'!E197="","",IF('GACE Math 211'!E197&lt;'ACT M to SAT M'!$A$2,'ACT M to SAT M'!$B$2,IF('GACE Math 211'!E197&gt;'ACT M to SAT M'!A$28,'ACT M to SAT M'!B$28,VLOOKUP(E197,'ACT M to SAT M'!A:B,2,FALSE))))</f>
        <v/>
      </c>
      <c r="G197" s="11" t="str">
        <f t="shared" si="28"/>
        <v/>
      </c>
      <c r="H197" s="11" t="str">
        <f t="shared" si="33"/>
        <v/>
      </c>
      <c r="I197" s="11" t="str">
        <f t="shared" si="29"/>
        <v/>
      </c>
      <c r="J197" s="11" t="str">
        <f t="shared" si="34"/>
        <v/>
      </c>
      <c r="K197" s="11" t="str">
        <f t="shared" si="30"/>
        <v/>
      </c>
      <c r="L197" s="11" t="str">
        <f t="shared" si="35"/>
        <v/>
      </c>
      <c r="M197" s="11" t="str">
        <f>IF('GACE Math 211'!B197="","",'SAT M to CBEST M'!$A$2+'SAT M to CBEST M'!$B$2*F197)</f>
        <v/>
      </c>
      <c r="N197" s="11" t="str">
        <f>IF('GACE Math 211'!B197="","", IF(M197&lt;20, 20, IF(M197&gt;80, 80, M197)))</f>
        <v/>
      </c>
    </row>
    <row r="198" spans="1:14" x14ac:dyDescent="0.25">
      <c r="A198" s="11">
        <v>197</v>
      </c>
      <c r="B198" s="30"/>
      <c r="C198" s="25" t="str">
        <f t="shared" si="27"/>
        <v/>
      </c>
      <c r="D198" s="25" t="str">
        <f t="shared" si="31"/>
        <v/>
      </c>
      <c r="E198" s="25" t="str">
        <f t="shared" si="32"/>
        <v/>
      </c>
      <c r="F198" s="11" t="str">
        <f>IF('GACE Math 211'!E198="","",IF('GACE Math 211'!E198&lt;'ACT M to SAT M'!$A$2,'ACT M to SAT M'!$B$2,IF('GACE Math 211'!E198&gt;'ACT M to SAT M'!A$28,'ACT M to SAT M'!B$28,VLOOKUP(E198,'ACT M to SAT M'!A:B,2,FALSE))))</f>
        <v/>
      </c>
      <c r="G198" s="11" t="str">
        <f t="shared" si="28"/>
        <v/>
      </c>
      <c r="H198" s="11" t="str">
        <f t="shared" si="33"/>
        <v/>
      </c>
      <c r="I198" s="11" t="str">
        <f t="shared" si="29"/>
        <v/>
      </c>
      <c r="J198" s="11" t="str">
        <f t="shared" si="34"/>
        <v/>
      </c>
      <c r="K198" s="11" t="str">
        <f t="shared" si="30"/>
        <v/>
      </c>
      <c r="L198" s="11" t="str">
        <f t="shared" si="35"/>
        <v/>
      </c>
      <c r="M198" s="11" t="str">
        <f>IF('GACE Math 211'!B198="","",'SAT M to CBEST M'!$A$2+'SAT M to CBEST M'!$B$2*F198)</f>
        <v/>
      </c>
      <c r="N198" s="11" t="str">
        <f>IF('GACE Math 211'!B198="","", IF(M198&lt;20, 20, IF(M198&gt;80, 80, M198)))</f>
        <v/>
      </c>
    </row>
    <row r="199" spans="1:14" x14ac:dyDescent="0.25">
      <c r="A199" s="11">
        <v>198</v>
      </c>
      <c r="B199" s="30"/>
      <c r="C199" s="25" t="str">
        <f t="shared" si="27"/>
        <v/>
      </c>
      <c r="D199" s="25" t="str">
        <f t="shared" si="31"/>
        <v/>
      </c>
      <c r="E199" s="25" t="str">
        <f t="shared" si="32"/>
        <v/>
      </c>
      <c r="F199" s="11" t="str">
        <f>IF('GACE Math 211'!E199="","",IF('GACE Math 211'!E199&lt;'ACT M to SAT M'!$A$2,'ACT M to SAT M'!$B$2,IF('GACE Math 211'!E199&gt;'ACT M to SAT M'!A$28,'ACT M to SAT M'!B$28,VLOOKUP(E199,'ACT M to SAT M'!A:B,2,FALSE))))</f>
        <v/>
      </c>
      <c r="G199" s="11" t="str">
        <f t="shared" si="28"/>
        <v/>
      </c>
      <c r="H199" s="11" t="str">
        <f t="shared" si="33"/>
        <v/>
      </c>
      <c r="I199" s="11" t="str">
        <f t="shared" si="29"/>
        <v/>
      </c>
      <c r="J199" s="11" t="str">
        <f t="shared" si="34"/>
        <v/>
      </c>
      <c r="K199" s="11" t="str">
        <f t="shared" si="30"/>
        <v/>
      </c>
      <c r="L199" s="11" t="str">
        <f t="shared" si="35"/>
        <v/>
      </c>
      <c r="M199" s="11" t="str">
        <f>IF('GACE Math 211'!B199="","",'SAT M to CBEST M'!$A$2+'SAT M to CBEST M'!$B$2*F199)</f>
        <v/>
      </c>
      <c r="N199" s="11" t="str">
        <f>IF('GACE Math 211'!B199="","", IF(M199&lt;20, 20, IF(M199&gt;80, 80, M199)))</f>
        <v/>
      </c>
    </row>
    <row r="200" spans="1:14" x14ac:dyDescent="0.25">
      <c r="A200" s="11">
        <v>199</v>
      </c>
      <c r="B200" s="30"/>
      <c r="C200" s="25" t="str">
        <f t="shared" si="27"/>
        <v/>
      </c>
      <c r="D200" s="25" t="str">
        <f t="shared" si="31"/>
        <v/>
      </c>
      <c r="E200" s="25" t="str">
        <f t="shared" si="32"/>
        <v/>
      </c>
      <c r="F200" s="11" t="str">
        <f>IF('GACE Math 211'!E200="","",IF('GACE Math 211'!E200&lt;'ACT M to SAT M'!$A$2,'ACT M to SAT M'!$B$2,IF('GACE Math 211'!E200&gt;'ACT M to SAT M'!A$28,'ACT M to SAT M'!B$28,VLOOKUP(E200,'ACT M to SAT M'!A:B,2,FALSE))))</f>
        <v/>
      </c>
      <c r="G200" s="11" t="str">
        <f t="shared" si="28"/>
        <v/>
      </c>
      <c r="H200" s="11" t="str">
        <f t="shared" si="33"/>
        <v/>
      </c>
      <c r="I200" s="11" t="str">
        <f t="shared" si="29"/>
        <v/>
      </c>
      <c r="J200" s="11" t="str">
        <f t="shared" si="34"/>
        <v/>
      </c>
      <c r="K200" s="11" t="str">
        <f t="shared" si="30"/>
        <v/>
      </c>
      <c r="L200" s="11" t="str">
        <f t="shared" si="35"/>
        <v/>
      </c>
      <c r="M200" s="11" t="str">
        <f>IF('GACE Math 211'!B200="","",'SAT M to CBEST M'!$A$2+'SAT M to CBEST M'!$B$2*F200)</f>
        <v/>
      </c>
      <c r="N200" s="11" t="str">
        <f>IF('GACE Math 211'!B200="","", IF(M200&lt;20, 20, IF(M200&gt;80, 80, M200)))</f>
        <v/>
      </c>
    </row>
    <row r="201" spans="1:14" x14ac:dyDescent="0.25">
      <c r="A201" s="11">
        <v>200</v>
      </c>
      <c r="B201" s="30"/>
      <c r="C201" s="25" t="str">
        <f t="shared" si="27"/>
        <v/>
      </c>
      <c r="D201" s="25" t="str">
        <f t="shared" si="31"/>
        <v/>
      </c>
      <c r="E201" s="25" t="str">
        <f t="shared" si="32"/>
        <v/>
      </c>
      <c r="F201" s="11" t="str">
        <f>IF('GACE Math 211'!E201="","",IF('GACE Math 211'!E201&lt;'ACT M to SAT M'!$A$2,'ACT M to SAT M'!$B$2,IF('GACE Math 211'!E201&gt;'ACT M to SAT M'!A$28,'ACT M to SAT M'!B$28,VLOOKUP(E201,'ACT M to SAT M'!A:B,2,FALSE))))</f>
        <v/>
      </c>
      <c r="G201" s="11" t="str">
        <f t="shared" si="28"/>
        <v/>
      </c>
      <c r="H201" s="11" t="str">
        <f t="shared" si="33"/>
        <v/>
      </c>
      <c r="I201" s="11" t="str">
        <f t="shared" si="29"/>
        <v/>
      </c>
      <c r="J201" s="11" t="str">
        <f t="shared" si="34"/>
        <v/>
      </c>
      <c r="K201" s="11" t="str">
        <f t="shared" si="30"/>
        <v/>
      </c>
      <c r="L201" s="11" t="str">
        <f t="shared" si="35"/>
        <v/>
      </c>
      <c r="M201" s="11" t="str">
        <f>IF('GACE Math 211'!B201="","",'SAT M to CBEST M'!$A$2+'SAT M to CBEST M'!$B$2*F201)</f>
        <v/>
      </c>
      <c r="N201" s="11" t="str">
        <f>IF('GACE Math 211'!B201="","", IF(M201&lt;20, 20, IF(M201&gt;80, 80, M201)))</f>
        <v/>
      </c>
    </row>
    <row r="202" spans="1:14" x14ac:dyDescent="0.25">
      <c r="A202" s="11">
        <v>201</v>
      </c>
      <c r="B202" s="30"/>
      <c r="C202" s="25" t="str">
        <f t="shared" si="27"/>
        <v/>
      </c>
      <c r="D202" s="25" t="str">
        <f t="shared" si="31"/>
        <v/>
      </c>
      <c r="E202" s="25" t="str">
        <f t="shared" si="32"/>
        <v/>
      </c>
      <c r="F202" s="11" t="str">
        <f>IF('GACE Math 211'!E202="","",IF('GACE Math 211'!E202&lt;'ACT M to SAT M'!$A$2,'ACT M to SAT M'!$B$2,IF('GACE Math 211'!E202&gt;'ACT M to SAT M'!A$28,'ACT M to SAT M'!B$28,VLOOKUP(E202,'ACT M to SAT M'!A:B,2,FALSE))))</f>
        <v/>
      </c>
      <c r="G202" s="11" t="str">
        <f t="shared" si="28"/>
        <v/>
      </c>
      <c r="H202" s="11" t="str">
        <f t="shared" si="33"/>
        <v/>
      </c>
      <c r="I202" s="11" t="str">
        <f t="shared" si="29"/>
        <v/>
      </c>
      <c r="J202" s="11" t="str">
        <f t="shared" si="34"/>
        <v/>
      </c>
      <c r="K202" s="11" t="str">
        <f t="shared" si="30"/>
        <v/>
      </c>
      <c r="L202" s="11" t="str">
        <f t="shared" si="35"/>
        <v/>
      </c>
      <c r="M202" s="11" t="str">
        <f>IF('GACE Math 211'!B202="","",'SAT M to CBEST M'!$A$2+'SAT M to CBEST M'!$B$2*F202)</f>
        <v/>
      </c>
      <c r="N202" s="11" t="str">
        <f>IF('GACE Math 211'!B202="","", IF(M202&lt;20, 20, IF(M202&gt;80, 80, M202)))</f>
        <v/>
      </c>
    </row>
    <row r="203" spans="1:14" x14ac:dyDescent="0.25">
      <c r="A203" s="11">
        <v>202</v>
      </c>
      <c r="B203" s="30"/>
      <c r="C203" s="25" t="str">
        <f t="shared" si="27"/>
        <v/>
      </c>
      <c r="D203" s="25" t="str">
        <f t="shared" si="31"/>
        <v/>
      </c>
      <c r="E203" s="25" t="str">
        <f t="shared" si="32"/>
        <v/>
      </c>
      <c r="F203" s="11" t="str">
        <f>IF('GACE Math 211'!E203="","",IF('GACE Math 211'!E203&lt;'ACT M to SAT M'!$A$2,'ACT M to SAT M'!$B$2,IF('GACE Math 211'!E203&gt;'ACT M to SAT M'!A$28,'ACT M to SAT M'!B$28,VLOOKUP(E203,'ACT M to SAT M'!A:B,2,FALSE))))</f>
        <v/>
      </c>
      <c r="G203" s="11" t="str">
        <f t="shared" si="28"/>
        <v/>
      </c>
      <c r="H203" s="11" t="str">
        <f t="shared" si="33"/>
        <v/>
      </c>
      <c r="I203" s="11" t="str">
        <f t="shared" si="29"/>
        <v/>
      </c>
      <c r="J203" s="11" t="str">
        <f t="shared" si="34"/>
        <v/>
      </c>
      <c r="K203" s="11" t="str">
        <f t="shared" si="30"/>
        <v/>
      </c>
      <c r="L203" s="11" t="str">
        <f t="shared" si="35"/>
        <v/>
      </c>
      <c r="M203" s="11" t="str">
        <f>IF('GACE Math 211'!B203="","",'SAT M to CBEST M'!$A$2+'SAT M to CBEST M'!$B$2*F203)</f>
        <v/>
      </c>
      <c r="N203" s="11" t="str">
        <f>IF('GACE Math 211'!B203="","", IF(M203&lt;20, 20, IF(M203&gt;80, 80, M203)))</f>
        <v/>
      </c>
    </row>
    <row r="204" spans="1:14" x14ac:dyDescent="0.25">
      <c r="A204" s="11">
        <v>203</v>
      </c>
      <c r="B204" s="30"/>
      <c r="C204" s="25" t="str">
        <f t="shared" si="27"/>
        <v/>
      </c>
      <c r="D204" s="25" t="str">
        <f t="shared" si="31"/>
        <v/>
      </c>
      <c r="E204" s="25" t="str">
        <f t="shared" si="32"/>
        <v/>
      </c>
      <c r="F204" s="11" t="str">
        <f>IF('GACE Math 211'!E204="","",IF('GACE Math 211'!E204&lt;'ACT M to SAT M'!$A$2,'ACT M to SAT M'!$B$2,IF('GACE Math 211'!E204&gt;'ACT M to SAT M'!A$28,'ACT M to SAT M'!B$28,VLOOKUP(E204,'ACT M to SAT M'!A:B,2,FALSE))))</f>
        <v/>
      </c>
      <c r="G204" s="11" t="str">
        <f t="shared" si="28"/>
        <v/>
      </c>
      <c r="H204" s="11" t="str">
        <f t="shared" si="33"/>
        <v/>
      </c>
      <c r="I204" s="11" t="str">
        <f t="shared" si="29"/>
        <v/>
      </c>
      <c r="J204" s="11" t="str">
        <f t="shared" si="34"/>
        <v/>
      </c>
      <c r="K204" s="11" t="str">
        <f t="shared" si="30"/>
        <v/>
      </c>
      <c r="L204" s="11" t="str">
        <f t="shared" si="35"/>
        <v/>
      </c>
      <c r="M204" s="11" t="str">
        <f>IF('GACE Math 211'!B204="","",'SAT M to CBEST M'!$A$2+'SAT M to CBEST M'!$B$2*F204)</f>
        <v/>
      </c>
      <c r="N204" s="11" t="str">
        <f>IF('GACE Math 211'!B204="","", IF(M204&lt;20, 20, IF(M204&gt;80, 80, M204)))</f>
        <v/>
      </c>
    </row>
    <row r="205" spans="1:14" x14ac:dyDescent="0.25">
      <c r="A205" s="11">
        <v>204</v>
      </c>
      <c r="B205" s="30"/>
      <c r="C205" s="25" t="str">
        <f t="shared" si="27"/>
        <v/>
      </c>
      <c r="D205" s="25" t="str">
        <f t="shared" si="31"/>
        <v/>
      </c>
      <c r="E205" s="25" t="str">
        <f t="shared" si="32"/>
        <v/>
      </c>
      <c r="F205" s="11" t="str">
        <f>IF('GACE Math 211'!E205="","",IF('GACE Math 211'!E205&lt;'ACT M to SAT M'!$A$2,'ACT M to SAT M'!$B$2,IF('GACE Math 211'!E205&gt;'ACT M to SAT M'!A$28,'ACT M to SAT M'!B$28,VLOOKUP(E205,'ACT M to SAT M'!A:B,2,FALSE))))</f>
        <v/>
      </c>
      <c r="G205" s="11" t="str">
        <f t="shared" si="28"/>
        <v/>
      </c>
      <c r="H205" s="11" t="str">
        <f t="shared" si="33"/>
        <v/>
      </c>
      <c r="I205" s="11" t="str">
        <f t="shared" si="29"/>
        <v/>
      </c>
      <c r="J205" s="11" t="str">
        <f t="shared" si="34"/>
        <v/>
      </c>
      <c r="K205" s="11" t="str">
        <f t="shared" si="30"/>
        <v/>
      </c>
      <c r="L205" s="11" t="str">
        <f t="shared" si="35"/>
        <v/>
      </c>
      <c r="M205" s="11" t="str">
        <f>IF('GACE Math 211'!B205="","",'SAT M to CBEST M'!$A$2+'SAT M to CBEST M'!$B$2*F205)</f>
        <v/>
      </c>
      <c r="N205" s="11" t="str">
        <f>IF('GACE Math 211'!B205="","", IF(M205&lt;20, 20, IF(M205&gt;80, 80, M205)))</f>
        <v/>
      </c>
    </row>
    <row r="206" spans="1:14" x14ac:dyDescent="0.25">
      <c r="A206" s="11">
        <v>205</v>
      </c>
      <c r="B206" s="30"/>
      <c r="C206" s="25" t="str">
        <f t="shared" si="27"/>
        <v/>
      </c>
      <c r="D206" s="25" t="str">
        <f t="shared" si="31"/>
        <v/>
      </c>
      <c r="E206" s="25" t="str">
        <f t="shared" si="32"/>
        <v/>
      </c>
      <c r="F206" s="11" t="str">
        <f>IF('GACE Math 211'!E206="","",IF('GACE Math 211'!E206&lt;'ACT M to SAT M'!$A$2,'ACT M to SAT M'!$B$2,IF('GACE Math 211'!E206&gt;'ACT M to SAT M'!A$28,'ACT M to SAT M'!B$28,VLOOKUP(E206,'ACT M to SAT M'!A:B,2,FALSE))))</f>
        <v/>
      </c>
      <c r="G206" s="11" t="str">
        <f t="shared" si="28"/>
        <v/>
      </c>
      <c r="H206" s="11" t="str">
        <f t="shared" si="33"/>
        <v/>
      </c>
      <c r="I206" s="11" t="str">
        <f t="shared" si="29"/>
        <v/>
      </c>
      <c r="J206" s="11" t="str">
        <f t="shared" si="34"/>
        <v/>
      </c>
      <c r="K206" s="11" t="str">
        <f t="shared" si="30"/>
        <v/>
      </c>
      <c r="L206" s="11" t="str">
        <f t="shared" si="35"/>
        <v/>
      </c>
      <c r="M206" s="11" t="str">
        <f>IF('GACE Math 211'!B206="","",'SAT M to CBEST M'!$A$2+'SAT M to CBEST M'!$B$2*F206)</f>
        <v/>
      </c>
      <c r="N206" s="11" t="str">
        <f>IF('GACE Math 211'!B206="","", IF(M206&lt;20, 20, IF(M206&gt;80, 80, M206)))</f>
        <v/>
      </c>
    </row>
    <row r="207" spans="1:14" x14ac:dyDescent="0.25">
      <c r="A207" s="11">
        <v>206</v>
      </c>
      <c r="B207" s="30"/>
      <c r="C207" s="25" t="str">
        <f t="shared" si="27"/>
        <v/>
      </c>
      <c r="D207" s="25" t="str">
        <f t="shared" si="31"/>
        <v/>
      </c>
      <c r="E207" s="25" t="str">
        <f t="shared" si="32"/>
        <v/>
      </c>
      <c r="F207" s="11" t="str">
        <f>IF('GACE Math 211'!E207="","",IF('GACE Math 211'!E207&lt;'ACT M to SAT M'!$A$2,'ACT M to SAT M'!$B$2,IF('GACE Math 211'!E207&gt;'ACT M to SAT M'!A$28,'ACT M to SAT M'!B$28,VLOOKUP(E207,'ACT M to SAT M'!A:B,2,FALSE))))</f>
        <v/>
      </c>
      <c r="G207" s="11" t="str">
        <f t="shared" si="28"/>
        <v/>
      </c>
      <c r="H207" s="11" t="str">
        <f t="shared" si="33"/>
        <v/>
      </c>
      <c r="I207" s="11" t="str">
        <f t="shared" si="29"/>
        <v/>
      </c>
      <c r="J207" s="11" t="str">
        <f t="shared" si="34"/>
        <v/>
      </c>
      <c r="K207" s="11" t="str">
        <f t="shared" si="30"/>
        <v/>
      </c>
      <c r="L207" s="11" t="str">
        <f t="shared" si="35"/>
        <v/>
      </c>
      <c r="M207" s="11" t="str">
        <f>IF('GACE Math 211'!B207="","",'SAT M to CBEST M'!$A$2+'SAT M to CBEST M'!$B$2*F207)</f>
        <v/>
      </c>
      <c r="N207" s="11" t="str">
        <f>IF('GACE Math 211'!B207="","", IF(M207&lt;20, 20, IF(M207&gt;80, 80, M207)))</f>
        <v/>
      </c>
    </row>
    <row r="208" spans="1:14" x14ac:dyDescent="0.25">
      <c r="A208" s="11">
        <v>207</v>
      </c>
      <c r="B208" s="30"/>
      <c r="C208" s="25" t="str">
        <f t="shared" si="27"/>
        <v/>
      </c>
      <c r="D208" s="25" t="str">
        <f t="shared" si="31"/>
        <v/>
      </c>
      <c r="E208" s="25" t="str">
        <f t="shared" si="32"/>
        <v/>
      </c>
      <c r="F208" s="11" t="str">
        <f>IF('GACE Math 211'!E208="","",IF('GACE Math 211'!E208&lt;'ACT M to SAT M'!$A$2,'ACT M to SAT M'!$B$2,IF('GACE Math 211'!E208&gt;'ACT M to SAT M'!A$28,'ACT M to SAT M'!B$28,VLOOKUP(E208,'ACT M to SAT M'!A:B,2,FALSE))))</f>
        <v/>
      </c>
      <c r="G208" s="11" t="str">
        <f t="shared" si="28"/>
        <v/>
      </c>
      <c r="H208" s="11" t="str">
        <f t="shared" si="33"/>
        <v/>
      </c>
      <c r="I208" s="11" t="str">
        <f t="shared" si="29"/>
        <v/>
      </c>
      <c r="J208" s="11" t="str">
        <f t="shared" si="34"/>
        <v/>
      </c>
      <c r="K208" s="11" t="str">
        <f t="shared" si="30"/>
        <v/>
      </c>
      <c r="L208" s="11" t="str">
        <f t="shared" si="35"/>
        <v/>
      </c>
      <c r="M208" s="11" t="str">
        <f>IF('GACE Math 211'!B208="","",'SAT M to CBEST M'!$A$2+'SAT M to CBEST M'!$B$2*F208)</f>
        <v/>
      </c>
      <c r="N208" s="11" t="str">
        <f>IF('GACE Math 211'!B208="","", IF(M208&lt;20, 20, IF(M208&gt;80, 80, M208)))</f>
        <v/>
      </c>
    </row>
    <row r="209" spans="1:14" x14ac:dyDescent="0.25">
      <c r="A209" s="11">
        <v>208</v>
      </c>
      <c r="B209" s="30"/>
      <c r="C209" s="25" t="str">
        <f t="shared" si="27"/>
        <v/>
      </c>
      <c r="D209" s="25" t="str">
        <f t="shared" si="31"/>
        <v/>
      </c>
      <c r="E209" s="25" t="str">
        <f t="shared" si="32"/>
        <v/>
      </c>
      <c r="F209" s="11" t="str">
        <f>IF('GACE Math 211'!E209="","",IF('GACE Math 211'!E209&lt;'ACT M to SAT M'!$A$2,'ACT M to SAT M'!$B$2,IF('GACE Math 211'!E209&gt;'ACT M to SAT M'!A$28,'ACT M to SAT M'!B$28,VLOOKUP(E209,'ACT M to SAT M'!A:B,2,FALSE))))</f>
        <v/>
      </c>
      <c r="G209" s="11" t="str">
        <f t="shared" si="28"/>
        <v/>
      </c>
      <c r="H209" s="11" t="str">
        <f t="shared" si="33"/>
        <v/>
      </c>
      <c r="I209" s="11" t="str">
        <f t="shared" si="29"/>
        <v/>
      </c>
      <c r="J209" s="11" t="str">
        <f t="shared" si="34"/>
        <v/>
      </c>
      <c r="K209" s="11" t="str">
        <f t="shared" si="30"/>
        <v/>
      </c>
      <c r="L209" s="11" t="str">
        <f t="shared" si="35"/>
        <v/>
      </c>
      <c r="M209" s="11" t="str">
        <f>IF('GACE Math 211'!B209="","",'SAT M to CBEST M'!$A$2+'SAT M to CBEST M'!$B$2*F209)</f>
        <v/>
      </c>
      <c r="N209" s="11" t="str">
        <f>IF('GACE Math 211'!B209="","", IF(M209&lt;20, 20, IF(M209&gt;80, 80, M209)))</f>
        <v/>
      </c>
    </row>
    <row r="210" spans="1:14" x14ac:dyDescent="0.25">
      <c r="A210" s="11">
        <v>209</v>
      </c>
      <c r="B210" s="30"/>
      <c r="C210" s="25" t="str">
        <f t="shared" si="27"/>
        <v/>
      </c>
      <c r="D210" s="25" t="str">
        <f t="shared" si="31"/>
        <v/>
      </c>
      <c r="E210" s="25" t="str">
        <f t="shared" si="32"/>
        <v/>
      </c>
      <c r="F210" s="11" t="str">
        <f>IF('GACE Math 211'!E210="","",IF('GACE Math 211'!E210&lt;'ACT M to SAT M'!$A$2,'ACT M to SAT M'!$B$2,IF('GACE Math 211'!E210&gt;'ACT M to SAT M'!A$28,'ACT M to SAT M'!B$28,VLOOKUP(E210,'ACT M to SAT M'!A:B,2,FALSE))))</f>
        <v/>
      </c>
      <c r="G210" s="11" t="str">
        <f t="shared" si="28"/>
        <v/>
      </c>
      <c r="H210" s="11" t="str">
        <f t="shared" si="33"/>
        <v/>
      </c>
      <c r="I210" s="11" t="str">
        <f t="shared" si="29"/>
        <v/>
      </c>
      <c r="J210" s="11" t="str">
        <f t="shared" si="34"/>
        <v/>
      </c>
      <c r="K210" s="11" t="str">
        <f t="shared" si="30"/>
        <v/>
      </c>
      <c r="L210" s="11" t="str">
        <f t="shared" si="35"/>
        <v/>
      </c>
      <c r="M210" s="11" t="str">
        <f>IF('GACE Math 211'!B210="","",'SAT M to CBEST M'!$A$2+'SAT M to CBEST M'!$B$2*F210)</f>
        <v/>
      </c>
      <c r="N210" s="11" t="str">
        <f>IF('GACE Math 211'!B210="","", IF(M210&lt;20, 20, IF(M210&gt;80, 80, M210)))</f>
        <v/>
      </c>
    </row>
    <row r="211" spans="1:14" x14ac:dyDescent="0.25">
      <c r="A211" s="11">
        <v>210</v>
      </c>
      <c r="B211" s="30"/>
      <c r="C211" s="25" t="str">
        <f t="shared" si="27"/>
        <v/>
      </c>
      <c r="D211" s="25" t="str">
        <f t="shared" si="31"/>
        <v/>
      </c>
      <c r="E211" s="25" t="str">
        <f t="shared" si="32"/>
        <v/>
      </c>
      <c r="F211" s="11" t="str">
        <f>IF('GACE Math 211'!E211="","",IF('GACE Math 211'!E211&lt;'ACT M to SAT M'!$A$2,'ACT M to SAT M'!$B$2,IF('GACE Math 211'!E211&gt;'ACT M to SAT M'!A$28,'ACT M to SAT M'!B$28,VLOOKUP(E211,'ACT M to SAT M'!A:B,2,FALSE))))</f>
        <v/>
      </c>
      <c r="G211" s="11" t="str">
        <f t="shared" si="28"/>
        <v/>
      </c>
      <c r="H211" s="11" t="str">
        <f t="shared" si="33"/>
        <v/>
      </c>
      <c r="I211" s="11" t="str">
        <f t="shared" si="29"/>
        <v/>
      </c>
      <c r="J211" s="11" t="str">
        <f t="shared" si="34"/>
        <v/>
      </c>
      <c r="K211" s="11" t="str">
        <f t="shared" si="30"/>
        <v/>
      </c>
      <c r="L211" s="11" t="str">
        <f t="shared" si="35"/>
        <v/>
      </c>
      <c r="M211" s="11" t="str">
        <f>IF('GACE Math 211'!B211="","",'SAT M to CBEST M'!$A$2+'SAT M to CBEST M'!$B$2*F211)</f>
        <v/>
      </c>
      <c r="N211" s="11" t="str">
        <f>IF('GACE Math 211'!B211="","", IF(M211&lt;20, 20, IF(M211&gt;80, 80, M211)))</f>
        <v/>
      </c>
    </row>
    <row r="212" spans="1:14" x14ac:dyDescent="0.25">
      <c r="A212" s="11">
        <v>211</v>
      </c>
      <c r="B212" s="30"/>
      <c r="C212" s="25" t="str">
        <f t="shared" si="27"/>
        <v/>
      </c>
      <c r="D212" s="25" t="str">
        <f t="shared" si="31"/>
        <v/>
      </c>
      <c r="E212" s="25" t="str">
        <f t="shared" si="32"/>
        <v/>
      </c>
      <c r="F212" s="11" t="str">
        <f>IF('GACE Math 211'!E212="","",IF('GACE Math 211'!E212&lt;'ACT M to SAT M'!$A$2,'ACT M to SAT M'!$B$2,IF('GACE Math 211'!E212&gt;'ACT M to SAT M'!A$28,'ACT M to SAT M'!B$28,VLOOKUP(E212,'ACT M to SAT M'!A:B,2,FALSE))))</f>
        <v/>
      </c>
      <c r="G212" s="11" t="str">
        <f t="shared" si="28"/>
        <v/>
      </c>
      <c r="H212" s="11" t="str">
        <f t="shared" si="33"/>
        <v/>
      </c>
      <c r="I212" s="11" t="str">
        <f t="shared" si="29"/>
        <v/>
      </c>
      <c r="J212" s="11" t="str">
        <f t="shared" si="34"/>
        <v/>
      </c>
      <c r="K212" s="11" t="str">
        <f t="shared" si="30"/>
        <v/>
      </c>
      <c r="L212" s="11" t="str">
        <f t="shared" si="35"/>
        <v/>
      </c>
      <c r="M212" s="11" t="str">
        <f>IF('GACE Math 211'!B212="","",'SAT M to CBEST M'!$A$2+'SAT M to CBEST M'!$B$2*F212)</f>
        <v/>
      </c>
      <c r="N212" s="11" t="str">
        <f>IF('GACE Math 211'!B212="","", IF(M212&lt;20, 20, IF(M212&gt;80, 80, M212)))</f>
        <v/>
      </c>
    </row>
    <row r="213" spans="1:14" x14ac:dyDescent="0.25">
      <c r="A213" s="11">
        <v>212</v>
      </c>
      <c r="B213" s="30"/>
      <c r="C213" s="25" t="str">
        <f t="shared" si="27"/>
        <v/>
      </c>
      <c r="D213" s="25" t="str">
        <f t="shared" si="31"/>
        <v/>
      </c>
      <c r="E213" s="25" t="str">
        <f t="shared" si="32"/>
        <v/>
      </c>
      <c r="F213" s="11" t="str">
        <f>IF('GACE Math 211'!E213="","",IF('GACE Math 211'!E213&lt;'ACT M to SAT M'!$A$2,'ACT M to SAT M'!$B$2,IF('GACE Math 211'!E213&gt;'ACT M to SAT M'!A$28,'ACT M to SAT M'!B$28,VLOOKUP(E213,'ACT M to SAT M'!A:B,2,FALSE))))</f>
        <v/>
      </c>
      <c r="G213" s="11" t="str">
        <f t="shared" si="28"/>
        <v/>
      </c>
      <c r="H213" s="11" t="str">
        <f t="shared" si="33"/>
        <v/>
      </c>
      <c r="I213" s="11" t="str">
        <f t="shared" si="29"/>
        <v/>
      </c>
      <c r="J213" s="11" t="str">
        <f t="shared" si="34"/>
        <v/>
      </c>
      <c r="K213" s="11" t="str">
        <f t="shared" si="30"/>
        <v/>
      </c>
      <c r="L213" s="11" t="str">
        <f t="shared" si="35"/>
        <v/>
      </c>
      <c r="M213" s="11" t="str">
        <f>IF('GACE Math 211'!B213="","",'SAT M to CBEST M'!$A$2+'SAT M to CBEST M'!$B$2*F213)</f>
        <v/>
      </c>
      <c r="N213" s="11" t="str">
        <f>IF('GACE Math 211'!B213="","", IF(M213&lt;20, 20, IF(M213&gt;80, 80, M213)))</f>
        <v/>
      </c>
    </row>
    <row r="214" spans="1:14" x14ac:dyDescent="0.25">
      <c r="A214" s="11">
        <v>213</v>
      </c>
      <c r="B214" s="30"/>
      <c r="C214" s="25" t="str">
        <f t="shared" si="27"/>
        <v/>
      </c>
      <c r="D214" s="25" t="str">
        <f t="shared" si="31"/>
        <v/>
      </c>
      <c r="E214" s="25" t="str">
        <f t="shared" si="32"/>
        <v/>
      </c>
      <c r="F214" s="11" t="str">
        <f>IF('GACE Math 211'!E214="","",IF('GACE Math 211'!E214&lt;'ACT M to SAT M'!$A$2,'ACT M to SAT M'!$B$2,IF('GACE Math 211'!E214&gt;'ACT M to SAT M'!A$28,'ACT M to SAT M'!B$28,VLOOKUP(E214,'ACT M to SAT M'!A:B,2,FALSE))))</f>
        <v/>
      </c>
      <c r="G214" s="11" t="str">
        <f t="shared" si="28"/>
        <v/>
      </c>
      <c r="H214" s="11" t="str">
        <f t="shared" si="33"/>
        <v/>
      </c>
      <c r="I214" s="11" t="str">
        <f t="shared" si="29"/>
        <v/>
      </c>
      <c r="J214" s="11" t="str">
        <f t="shared" si="34"/>
        <v/>
      </c>
      <c r="K214" s="11" t="str">
        <f t="shared" si="30"/>
        <v/>
      </c>
      <c r="L214" s="11" t="str">
        <f t="shared" si="35"/>
        <v/>
      </c>
      <c r="M214" s="11" t="str">
        <f>IF('GACE Math 211'!B214="","",'SAT M to CBEST M'!$A$2+'SAT M to CBEST M'!$B$2*F214)</f>
        <v/>
      </c>
      <c r="N214" s="11" t="str">
        <f>IF('GACE Math 211'!B214="","", IF(M214&lt;20, 20, IF(M214&gt;80, 80, M214)))</f>
        <v/>
      </c>
    </row>
    <row r="215" spans="1:14" x14ac:dyDescent="0.25">
      <c r="A215" s="11">
        <v>214</v>
      </c>
      <c r="B215" s="30"/>
      <c r="C215" s="25" t="str">
        <f t="shared" si="27"/>
        <v/>
      </c>
      <c r="D215" s="25" t="str">
        <f t="shared" si="31"/>
        <v/>
      </c>
      <c r="E215" s="25" t="str">
        <f t="shared" si="32"/>
        <v/>
      </c>
      <c r="F215" s="11" t="str">
        <f>IF('GACE Math 211'!E215="","",IF('GACE Math 211'!E215&lt;'ACT M to SAT M'!$A$2,'ACT M to SAT M'!$B$2,IF('GACE Math 211'!E215&gt;'ACT M to SAT M'!A$28,'ACT M to SAT M'!B$28,VLOOKUP(E215,'ACT M to SAT M'!A:B,2,FALSE))))</f>
        <v/>
      </c>
      <c r="G215" s="11" t="str">
        <f t="shared" si="28"/>
        <v/>
      </c>
      <c r="H215" s="11" t="str">
        <f t="shared" si="33"/>
        <v/>
      </c>
      <c r="I215" s="11" t="str">
        <f t="shared" si="29"/>
        <v/>
      </c>
      <c r="J215" s="11" t="str">
        <f t="shared" si="34"/>
        <v/>
      </c>
      <c r="K215" s="11" t="str">
        <f t="shared" si="30"/>
        <v/>
      </c>
      <c r="L215" s="11" t="str">
        <f t="shared" si="35"/>
        <v/>
      </c>
      <c r="M215" s="11" t="str">
        <f>IF('GACE Math 211'!B215="","",'SAT M to CBEST M'!$A$2+'SAT M to CBEST M'!$B$2*F215)</f>
        <v/>
      </c>
      <c r="N215" s="11" t="str">
        <f>IF('GACE Math 211'!B215="","", IF(M215&lt;20, 20, IF(M215&gt;80, 80, M215)))</f>
        <v/>
      </c>
    </row>
    <row r="216" spans="1:14" x14ac:dyDescent="0.25">
      <c r="A216" s="11">
        <v>215</v>
      </c>
      <c r="B216" s="30"/>
      <c r="C216" s="25" t="str">
        <f t="shared" si="27"/>
        <v/>
      </c>
      <c r="D216" s="25" t="str">
        <f t="shared" si="31"/>
        <v/>
      </c>
      <c r="E216" s="25" t="str">
        <f t="shared" si="32"/>
        <v/>
      </c>
      <c r="F216" s="11" t="str">
        <f>IF('GACE Math 211'!E216="","",IF('GACE Math 211'!E216&lt;'ACT M to SAT M'!$A$2,'ACT M to SAT M'!$B$2,IF('GACE Math 211'!E216&gt;'ACT M to SAT M'!A$28,'ACT M to SAT M'!B$28,VLOOKUP(E216,'ACT M to SAT M'!A:B,2,FALSE))))</f>
        <v/>
      </c>
      <c r="G216" s="11" t="str">
        <f t="shared" si="28"/>
        <v/>
      </c>
      <c r="H216" s="11" t="str">
        <f t="shared" si="33"/>
        <v/>
      </c>
      <c r="I216" s="11" t="str">
        <f t="shared" si="29"/>
        <v/>
      </c>
      <c r="J216" s="11" t="str">
        <f t="shared" si="34"/>
        <v/>
      </c>
      <c r="K216" s="11" t="str">
        <f t="shared" si="30"/>
        <v/>
      </c>
      <c r="L216" s="11" t="str">
        <f t="shared" si="35"/>
        <v/>
      </c>
      <c r="M216" s="11" t="str">
        <f>IF('GACE Math 211'!B216="","",'SAT M to CBEST M'!$A$2+'SAT M to CBEST M'!$B$2*F216)</f>
        <v/>
      </c>
      <c r="N216" s="11" t="str">
        <f>IF('GACE Math 211'!B216="","", IF(M216&lt;20, 20, IF(M216&gt;80, 80, M216)))</f>
        <v/>
      </c>
    </row>
    <row r="217" spans="1:14" x14ac:dyDescent="0.25">
      <c r="A217" s="11">
        <v>216</v>
      </c>
      <c r="B217" s="30"/>
      <c r="C217" s="25" t="str">
        <f t="shared" si="27"/>
        <v/>
      </c>
      <c r="D217" s="25" t="str">
        <f t="shared" si="31"/>
        <v/>
      </c>
      <c r="E217" s="25" t="str">
        <f t="shared" si="32"/>
        <v/>
      </c>
      <c r="F217" s="11" t="str">
        <f>IF('GACE Math 211'!E217="","",IF('GACE Math 211'!E217&lt;'ACT M to SAT M'!$A$2,'ACT M to SAT M'!$B$2,IF('GACE Math 211'!E217&gt;'ACT M to SAT M'!A$28,'ACT M to SAT M'!B$28,VLOOKUP(E217,'ACT M to SAT M'!A:B,2,FALSE))))</f>
        <v/>
      </c>
      <c r="G217" s="11" t="str">
        <f t="shared" si="28"/>
        <v/>
      </c>
      <c r="H217" s="11" t="str">
        <f t="shared" si="33"/>
        <v/>
      </c>
      <c r="I217" s="11" t="str">
        <f t="shared" si="29"/>
        <v/>
      </c>
      <c r="J217" s="11" t="str">
        <f t="shared" si="34"/>
        <v/>
      </c>
      <c r="K217" s="11" t="str">
        <f t="shared" si="30"/>
        <v/>
      </c>
      <c r="L217" s="11" t="str">
        <f t="shared" si="35"/>
        <v/>
      </c>
      <c r="M217" s="11" t="str">
        <f>IF('GACE Math 211'!B217="","",'SAT M to CBEST M'!$A$2+'SAT M to CBEST M'!$B$2*F217)</f>
        <v/>
      </c>
      <c r="N217" s="11" t="str">
        <f>IF('GACE Math 211'!B217="","", IF(M217&lt;20, 20, IF(M217&gt;80, 80, M217)))</f>
        <v/>
      </c>
    </row>
    <row r="218" spans="1:14" x14ac:dyDescent="0.25">
      <c r="A218" s="11">
        <v>217</v>
      </c>
      <c r="B218" s="30"/>
      <c r="C218" s="25" t="str">
        <f t="shared" si="27"/>
        <v/>
      </c>
      <c r="D218" s="25" t="str">
        <f t="shared" si="31"/>
        <v/>
      </c>
      <c r="E218" s="25" t="str">
        <f t="shared" si="32"/>
        <v/>
      </c>
      <c r="F218" s="11" t="str">
        <f>IF('GACE Math 211'!E218="","",IF('GACE Math 211'!E218&lt;'ACT M to SAT M'!$A$2,'ACT M to SAT M'!$B$2,IF('GACE Math 211'!E218&gt;'ACT M to SAT M'!A$28,'ACT M to SAT M'!B$28,VLOOKUP(E218,'ACT M to SAT M'!A:B,2,FALSE))))</f>
        <v/>
      </c>
      <c r="G218" s="11" t="str">
        <f t="shared" si="28"/>
        <v/>
      </c>
      <c r="H218" s="11" t="str">
        <f t="shared" si="33"/>
        <v/>
      </c>
      <c r="I218" s="11" t="str">
        <f t="shared" si="29"/>
        <v/>
      </c>
      <c r="J218" s="11" t="str">
        <f t="shared" si="34"/>
        <v/>
      </c>
      <c r="K218" s="11" t="str">
        <f t="shared" si="30"/>
        <v/>
      </c>
      <c r="L218" s="11" t="str">
        <f t="shared" si="35"/>
        <v/>
      </c>
      <c r="M218" s="11" t="str">
        <f>IF('GACE Math 211'!B218="","",'SAT M to CBEST M'!$A$2+'SAT M to CBEST M'!$B$2*F218)</f>
        <v/>
      </c>
      <c r="N218" s="11" t="str">
        <f>IF('GACE Math 211'!B218="","", IF(M218&lt;20, 20, IF(M218&gt;80, 80, M218)))</f>
        <v/>
      </c>
    </row>
    <row r="219" spans="1:14" x14ac:dyDescent="0.25">
      <c r="A219" s="11">
        <v>218</v>
      </c>
      <c r="B219" s="30"/>
      <c r="C219" s="25" t="str">
        <f t="shared" si="27"/>
        <v/>
      </c>
      <c r="D219" s="25" t="str">
        <f t="shared" si="31"/>
        <v/>
      </c>
      <c r="E219" s="25" t="str">
        <f t="shared" si="32"/>
        <v/>
      </c>
      <c r="F219" s="11" t="str">
        <f>IF('GACE Math 211'!E219="","",IF('GACE Math 211'!E219&lt;'ACT M to SAT M'!$A$2,'ACT M to SAT M'!$B$2,IF('GACE Math 211'!E219&gt;'ACT M to SAT M'!A$28,'ACT M to SAT M'!B$28,VLOOKUP(E219,'ACT M to SAT M'!A:B,2,FALSE))))</f>
        <v/>
      </c>
      <c r="G219" s="11" t="str">
        <f t="shared" si="28"/>
        <v/>
      </c>
      <c r="H219" s="11" t="str">
        <f t="shared" si="33"/>
        <v/>
      </c>
      <c r="I219" s="11" t="str">
        <f t="shared" si="29"/>
        <v/>
      </c>
      <c r="J219" s="11" t="str">
        <f t="shared" si="34"/>
        <v/>
      </c>
      <c r="K219" s="11" t="str">
        <f t="shared" si="30"/>
        <v/>
      </c>
      <c r="L219" s="11" t="str">
        <f t="shared" si="35"/>
        <v/>
      </c>
      <c r="M219" s="11" t="str">
        <f>IF('GACE Math 211'!B219="","",'SAT M to CBEST M'!$A$2+'SAT M to CBEST M'!$B$2*F219)</f>
        <v/>
      </c>
      <c r="N219" s="11" t="str">
        <f>IF('GACE Math 211'!B219="","", IF(M219&lt;20, 20, IF(M219&gt;80, 80, M219)))</f>
        <v/>
      </c>
    </row>
    <row r="220" spans="1:14" x14ac:dyDescent="0.25">
      <c r="A220" s="11">
        <v>219</v>
      </c>
      <c r="B220" s="30"/>
      <c r="C220" s="25" t="str">
        <f t="shared" si="27"/>
        <v/>
      </c>
      <c r="D220" s="25" t="str">
        <f t="shared" si="31"/>
        <v/>
      </c>
      <c r="E220" s="25" t="str">
        <f t="shared" si="32"/>
        <v/>
      </c>
      <c r="F220" s="11" t="str">
        <f>IF('GACE Math 211'!E220="","",IF('GACE Math 211'!E220&lt;'ACT M to SAT M'!$A$2,'ACT M to SAT M'!$B$2,IF('GACE Math 211'!E220&gt;'ACT M to SAT M'!A$28,'ACT M to SAT M'!B$28,VLOOKUP(E220,'ACT M to SAT M'!A:B,2,FALSE))))</f>
        <v/>
      </c>
      <c r="G220" s="11" t="str">
        <f t="shared" si="28"/>
        <v/>
      </c>
      <c r="H220" s="11" t="str">
        <f t="shared" si="33"/>
        <v/>
      </c>
      <c r="I220" s="11" t="str">
        <f t="shared" si="29"/>
        <v/>
      </c>
      <c r="J220" s="11" t="str">
        <f t="shared" si="34"/>
        <v/>
      </c>
      <c r="K220" s="11" t="str">
        <f t="shared" si="30"/>
        <v/>
      </c>
      <c r="L220" s="11" t="str">
        <f t="shared" si="35"/>
        <v/>
      </c>
      <c r="M220" s="11" t="str">
        <f>IF('GACE Math 211'!B220="","",'SAT M to CBEST M'!$A$2+'SAT M to CBEST M'!$B$2*F220)</f>
        <v/>
      </c>
      <c r="N220" s="11" t="str">
        <f>IF('GACE Math 211'!B220="","", IF(M220&lt;20, 20, IF(M220&gt;80, 80, M220)))</f>
        <v/>
      </c>
    </row>
    <row r="221" spans="1:14" x14ac:dyDescent="0.25">
      <c r="A221" s="11">
        <v>220</v>
      </c>
      <c r="B221" s="30"/>
      <c r="C221" s="25" t="str">
        <f t="shared" si="27"/>
        <v/>
      </c>
      <c r="D221" s="25" t="str">
        <f t="shared" si="31"/>
        <v/>
      </c>
      <c r="E221" s="25" t="str">
        <f t="shared" si="32"/>
        <v/>
      </c>
      <c r="F221" s="11" t="str">
        <f>IF('GACE Math 211'!E221="","",IF('GACE Math 211'!E221&lt;'ACT M to SAT M'!$A$2,'ACT M to SAT M'!$B$2,IF('GACE Math 211'!E221&gt;'ACT M to SAT M'!A$28,'ACT M to SAT M'!B$28,VLOOKUP(E221,'ACT M to SAT M'!A:B,2,FALSE))))</f>
        <v/>
      </c>
      <c r="G221" s="11" t="str">
        <f t="shared" si="28"/>
        <v/>
      </c>
      <c r="H221" s="11" t="str">
        <f t="shared" si="33"/>
        <v/>
      </c>
      <c r="I221" s="11" t="str">
        <f t="shared" si="29"/>
        <v/>
      </c>
      <c r="J221" s="11" t="str">
        <f t="shared" si="34"/>
        <v/>
      </c>
      <c r="K221" s="11" t="str">
        <f t="shared" si="30"/>
        <v/>
      </c>
      <c r="L221" s="11" t="str">
        <f t="shared" si="35"/>
        <v/>
      </c>
      <c r="M221" s="11" t="str">
        <f>IF('GACE Math 211'!B221="","",'SAT M to CBEST M'!$A$2+'SAT M to CBEST M'!$B$2*F221)</f>
        <v/>
      </c>
      <c r="N221" s="11" t="str">
        <f>IF('GACE Math 211'!B221="","", IF(M221&lt;20, 20, IF(M221&gt;80, 80, M221)))</f>
        <v/>
      </c>
    </row>
    <row r="222" spans="1:14" x14ac:dyDescent="0.25">
      <c r="A222" s="11">
        <v>221</v>
      </c>
      <c r="B222" s="30"/>
      <c r="C222" s="25" t="str">
        <f t="shared" si="27"/>
        <v/>
      </c>
      <c r="D222" s="25" t="str">
        <f t="shared" si="31"/>
        <v/>
      </c>
      <c r="E222" s="25" t="str">
        <f t="shared" si="32"/>
        <v/>
      </c>
      <c r="F222" s="11" t="str">
        <f>IF('GACE Math 211'!E222="","",IF('GACE Math 211'!E222&lt;'ACT M to SAT M'!$A$2,'ACT M to SAT M'!$B$2,IF('GACE Math 211'!E222&gt;'ACT M to SAT M'!A$28,'ACT M to SAT M'!B$28,VLOOKUP(E222,'ACT M to SAT M'!A:B,2,FALSE))))</f>
        <v/>
      </c>
      <c r="G222" s="11" t="str">
        <f t="shared" si="28"/>
        <v/>
      </c>
      <c r="H222" s="11" t="str">
        <f t="shared" si="33"/>
        <v/>
      </c>
      <c r="I222" s="11" t="str">
        <f t="shared" si="29"/>
        <v/>
      </c>
      <c r="J222" s="11" t="str">
        <f t="shared" si="34"/>
        <v/>
      </c>
      <c r="K222" s="11" t="str">
        <f t="shared" si="30"/>
        <v/>
      </c>
      <c r="L222" s="11" t="str">
        <f t="shared" si="35"/>
        <v/>
      </c>
      <c r="M222" s="11" t="str">
        <f>IF('GACE Math 211'!B222="","",'SAT M to CBEST M'!$A$2+'SAT M to CBEST M'!$B$2*F222)</f>
        <v/>
      </c>
      <c r="N222" s="11" t="str">
        <f>IF('GACE Math 211'!B222="","", IF(M222&lt;20, 20, IF(M222&gt;80, 80, M222)))</f>
        <v/>
      </c>
    </row>
    <row r="223" spans="1:14" x14ac:dyDescent="0.25">
      <c r="A223" s="11">
        <v>222</v>
      </c>
      <c r="B223" s="30"/>
      <c r="C223" s="25" t="str">
        <f t="shared" si="27"/>
        <v/>
      </c>
      <c r="D223" s="25" t="str">
        <f t="shared" si="31"/>
        <v/>
      </c>
      <c r="E223" s="25" t="str">
        <f t="shared" si="32"/>
        <v/>
      </c>
      <c r="F223" s="11" t="str">
        <f>IF('GACE Math 211'!E223="","",IF('GACE Math 211'!E223&lt;'ACT M to SAT M'!$A$2,'ACT M to SAT M'!$B$2,IF('GACE Math 211'!E223&gt;'ACT M to SAT M'!A$28,'ACT M to SAT M'!B$28,VLOOKUP(E223,'ACT M to SAT M'!A:B,2,FALSE))))</f>
        <v/>
      </c>
      <c r="G223" s="11" t="str">
        <f t="shared" si="28"/>
        <v/>
      </c>
      <c r="H223" s="11" t="str">
        <f t="shared" si="33"/>
        <v/>
      </c>
      <c r="I223" s="11" t="str">
        <f t="shared" si="29"/>
        <v/>
      </c>
      <c r="J223" s="11" t="str">
        <f t="shared" si="34"/>
        <v/>
      </c>
      <c r="K223" s="11" t="str">
        <f t="shared" si="30"/>
        <v/>
      </c>
      <c r="L223" s="11" t="str">
        <f t="shared" si="35"/>
        <v/>
      </c>
      <c r="M223" s="11" t="str">
        <f>IF('GACE Math 211'!B223="","",'SAT M to CBEST M'!$A$2+'SAT M to CBEST M'!$B$2*F223)</f>
        <v/>
      </c>
      <c r="N223" s="11" t="str">
        <f>IF('GACE Math 211'!B223="","", IF(M223&lt;20, 20, IF(M223&gt;80, 80, M223)))</f>
        <v/>
      </c>
    </row>
    <row r="224" spans="1:14" x14ac:dyDescent="0.25">
      <c r="A224" s="11">
        <v>223</v>
      </c>
      <c r="B224" s="30"/>
      <c r="C224" s="25" t="str">
        <f t="shared" si="27"/>
        <v/>
      </c>
      <c r="D224" s="25" t="str">
        <f t="shared" si="31"/>
        <v/>
      </c>
      <c r="E224" s="25" t="str">
        <f t="shared" si="32"/>
        <v/>
      </c>
      <c r="F224" s="11" t="str">
        <f>IF('GACE Math 211'!E224="","",IF('GACE Math 211'!E224&lt;'ACT M to SAT M'!$A$2,'ACT M to SAT M'!$B$2,IF('GACE Math 211'!E224&gt;'ACT M to SAT M'!A$28,'ACT M to SAT M'!B$28,VLOOKUP(E224,'ACT M to SAT M'!A:B,2,FALSE))))</f>
        <v/>
      </c>
      <c r="G224" s="11" t="str">
        <f t="shared" si="28"/>
        <v/>
      </c>
      <c r="H224" s="11" t="str">
        <f t="shared" si="33"/>
        <v/>
      </c>
      <c r="I224" s="11" t="str">
        <f t="shared" si="29"/>
        <v/>
      </c>
      <c r="J224" s="11" t="str">
        <f t="shared" si="34"/>
        <v/>
      </c>
      <c r="K224" s="11" t="str">
        <f t="shared" si="30"/>
        <v/>
      </c>
      <c r="L224" s="11" t="str">
        <f t="shared" si="35"/>
        <v/>
      </c>
      <c r="M224" s="11" t="str">
        <f>IF('GACE Math 211'!B224="","",'SAT M to CBEST M'!$A$2+'SAT M to CBEST M'!$B$2*F224)</f>
        <v/>
      </c>
      <c r="N224" s="11" t="str">
        <f>IF('GACE Math 211'!B224="","", IF(M224&lt;20, 20, IF(M224&gt;80, 80, M224)))</f>
        <v/>
      </c>
    </row>
    <row r="225" spans="1:14" x14ac:dyDescent="0.25">
      <c r="A225" s="11">
        <v>224</v>
      </c>
      <c r="B225" s="30"/>
      <c r="C225" s="25" t="str">
        <f t="shared" si="27"/>
        <v/>
      </c>
      <c r="D225" s="25" t="str">
        <f t="shared" si="31"/>
        <v/>
      </c>
      <c r="E225" s="25" t="str">
        <f t="shared" si="32"/>
        <v/>
      </c>
      <c r="F225" s="11" t="str">
        <f>IF('GACE Math 211'!E225="","",IF('GACE Math 211'!E225&lt;'ACT M to SAT M'!$A$2,'ACT M to SAT M'!$B$2,IF('GACE Math 211'!E225&gt;'ACT M to SAT M'!A$28,'ACT M to SAT M'!B$28,VLOOKUP(E225,'ACT M to SAT M'!A:B,2,FALSE))))</f>
        <v/>
      </c>
      <c r="G225" s="11" t="str">
        <f t="shared" si="28"/>
        <v/>
      </c>
      <c r="H225" s="11" t="str">
        <f t="shared" si="33"/>
        <v/>
      </c>
      <c r="I225" s="11" t="str">
        <f t="shared" si="29"/>
        <v/>
      </c>
      <c r="J225" s="11" t="str">
        <f t="shared" si="34"/>
        <v/>
      </c>
      <c r="K225" s="11" t="str">
        <f t="shared" si="30"/>
        <v/>
      </c>
      <c r="L225" s="11" t="str">
        <f t="shared" si="35"/>
        <v/>
      </c>
      <c r="M225" s="11" t="str">
        <f>IF('GACE Math 211'!B225="","",'SAT M to CBEST M'!$A$2+'SAT M to CBEST M'!$B$2*F225)</f>
        <v/>
      </c>
      <c r="N225" s="11" t="str">
        <f>IF('GACE Math 211'!B225="","", IF(M225&lt;20, 20, IF(M225&gt;80, 80, M225)))</f>
        <v/>
      </c>
    </row>
    <row r="226" spans="1:14" x14ac:dyDescent="0.25">
      <c r="A226" s="11">
        <v>225</v>
      </c>
      <c r="B226" s="30"/>
      <c r="C226" s="25" t="str">
        <f t="shared" si="27"/>
        <v/>
      </c>
      <c r="D226" s="25" t="str">
        <f t="shared" si="31"/>
        <v/>
      </c>
      <c r="E226" s="25" t="str">
        <f t="shared" si="32"/>
        <v/>
      </c>
      <c r="F226" s="11" t="str">
        <f>IF('GACE Math 211'!E226="","",IF('GACE Math 211'!E226&lt;'ACT M to SAT M'!$A$2,'ACT M to SAT M'!$B$2,IF('GACE Math 211'!E226&gt;'ACT M to SAT M'!A$28,'ACT M to SAT M'!B$28,VLOOKUP(E226,'ACT M to SAT M'!A:B,2,FALSE))))</f>
        <v/>
      </c>
      <c r="G226" s="11" t="str">
        <f t="shared" si="28"/>
        <v/>
      </c>
      <c r="H226" s="11" t="str">
        <f t="shared" si="33"/>
        <v/>
      </c>
      <c r="I226" s="11" t="str">
        <f t="shared" si="29"/>
        <v/>
      </c>
      <c r="J226" s="11" t="str">
        <f t="shared" si="34"/>
        <v/>
      </c>
      <c r="K226" s="11" t="str">
        <f t="shared" si="30"/>
        <v/>
      </c>
      <c r="L226" s="11" t="str">
        <f t="shared" si="35"/>
        <v/>
      </c>
      <c r="M226" s="11" t="str">
        <f>IF('GACE Math 211'!B226="","",'SAT M to CBEST M'!$A$2+'SAT M to CBEST M'!$B$2*F226)</f>
        <v/>
      </c>
      <c r="N226" s="11" t="str">
        <f>IF('GACE Math 211'!B226="","", IF(M226&lt;20, 20, IF(M226&gt;80, 80, M226)))</f>
        <v/>
      </c>
    </row>
    <row r="227" spans="1:14" x14ac:dyDescent="0.25">
      <c r="A227" s="11">
        <v>226</v>
      </c>
      <c r="B227" s="30"/>
      <c r="C227" s="25" t="str">
        <f t="shared" si="27"/>
        <v/>
      </c>
      <c r="D227" s="25" t="str">
        <f t="shared" si="31"/>
        <v/>
      </c>
      <c r="E227" s="25" t="str">
        <f t="shared" si="32"/>
        <v/>
      </c>
      <c r="F227" s="11" t="str">
        <f>IF('GACE Math 211'!E227="","",IF('GACE Math 211'!E227&lt;'ACT M to SAT M'!$A$2,'ACT M to SAT M'!$B$2,IF('GACE Math 211'!E227&gt;'ACT M to SAT M'!A$28,'ACT M to SAT M'!B$28,VLOOKUP(E227,'ACT M to SAT M'!A:B,2,FALSE))))</f>
        <v/>
      </c>
      <c r="G227" s="11" t="str">
        <f t="shared" si="28"/>
        <v/>
      </c>
      <c r="H227" s="11" t="str">
        <f t="shared" si="33"/>
        <v/>
      </c>
      <c r="I227" s="11" t="str">
        <f t="shared" si="29"/>
        <v/>
      </c>
      <c r="J227" s="11" t="str">
        <f t="shared" si="34"/>
        <v/>
      </c>
      <c r="K227" s="11" t="str">
        <f t="shared" si="30"/>
        <v/>
      </c>
      <c r="L227" s="11" t="str">
        <f t="shared" si="35"/>
        <v/>
      </c>
      <c r="M227" s="11" t="str">
        <f>IF('GACE Math 211'!B227="","",'SAT M to CBEST M'!$A$2+'SAT M to CBEST M'!$B$2*F227)</f>
        <v/>
      </c>
      <c r="N227" s="11" t="str">
        <f>IF('GACE Math 211'!B227="","", IF(M227&lt;20, 20, IF(M227&gt;80, 80, M227)))</f>
        <v/>
      </c>
    </row>
    <row r="228" spans="1:14" x14ac:dyDescent="0.25">
      <c r="A228" s="11">
        <v>227</v>
      </c>
      <c r="B228" s="30"/>
      <c r="C228" s="25" t="str">
        <f t="shared" si="27"/>
        <v/>
      </c>
      <c r="D228" s="25" t="str">
        <f t="shared" si="31"/>
        <v/>
      </c>
      <c r="E228" s="25" t="str">
        <f t="shared" si="32"/>
        <v/>
      </c>
      <c r="F228" s="11" t="str">
        <f>IF('GACE Math 211'!E228="","",IF('GACE Math 211'!E228&lt;'ACT M to SAT M'!$A$2,'ACT M to SAT M'!$B$2,IF('GACE Math 211'!E228&gt;'ACT M to SAT M'!A$28,'ACT M to SAT M'!B$28,VLOOKUP(E228,'ACT M to SAT M'!A:B,2,FALSE))))</f>
        <v/>
      </c>
      <c r="G228" s="11" t="str">
        <f t="shared" si="28"/>
        <v/>
      </c>
      <c r="H228" s="11" t="str">
        <f t="shared" si="33"/>
        <v/>
      </c>
      <c r="I228" s="11" t="str">
        <f t="shared" si="29"/>
        <v/>
      </c>
      <c r="J228" s="11" t="str">
        <f t="shared" si="34"/>
        <v/>
      </c>
      <c r="K228" s="11" t="str">
        <f t="shared" si="30"/>
        <v/>
      </c>
      <c r="L228" s="11" t="str">
        <f t="shared" si="35"/>
        <v/>
      </c>
      <c r="M228" s="11" t="str">
        <f>IF('GACE Math 211'!B228="","",'SAT M to CBEST M'!$A$2+'SAT M to CBEST M'!$B$2*F228)</f>
        <v/>
      </c>
      <c r="N228" s="11" t="str">
        <f>IF('GACE Math 211'!B228="","", IF(M228&lt;20, 20, IF(M228&gt;80, 80, M228)))</f>
        <v/>
      </c>
    </row>
    <row r="229" spans="1:14" x14ac:dyDescent="0.25">
      <c r="A229" s="11">
        <v>228</v>
      </c>
      <c r="B229" s="30"/>
      <c r="C229" s="25" t="str">
        <f t="shared" si="27"/>
        <v/>
      </c>
      <c r="D229" s="25" t="str">
        <f t="shared" si="31"/>
        <v/>
      </c>
      <c r="E229" s="25" t="str">
        <f t="shared" si="32"/>
        <v/>
      </c>
      <c r="F229" s="11" t="str">
        <f>IF('GACE Math 211'!E229="","",IF('GACE Math 211'!E229&lt;'ACT M to SAT M'!$A$2,'ACT M to SAT M'!$B$2,IF('GACE Math 211'!E229&gt;'ACT M to SAT M'!A$28,'ACT M to SAT M'!B$28,VLOOKUP(E229,'ACT M to SAT M'!A:B,2,FALSE))))</f>
        <v/>
      </c>
      <c r="G229" s="11" t="str">
        <f t="shared" si="28"/>
        <v/>
      </c>
      <c r="H229" s="11" t="str">
        <f t="shared" si="33"/>
        <v/>
      </c>
      <c r="I229" s="11" t="str">
        <f t="shared" si="29"/>
        <v/>
      </c>
      <c r="J229" s="11" t="str">
        <f t="shared" si="34"/>
        <v/>
      </c>
      <c r="K229" s="11" t="str">
        <f t="shared" si="30"/>
        <v/>
      </c>
      <c r="L229" s="11" t="str">
        <f t="shared" si="35"/>
        <v/>
      </c>
      <c r="M229" s="11" t="str">
        <f>IF('GACE Math 211'!B229="","",'SAT M to CBEST M'!$A$2+'SAT M to CBEST M'!$B$2*F229)</f>
        <v/>
      </c>
      <c r="N229" s="11" t="str">
        <f>IF('GACE Math 211'!B229="","", IF(M229&lt;20, 20, IF(M229&gt;80, 80, M229)))</f>
        <v/>
      </c>
    </row>
    <row r="230" spans="1:14" x14ac:dyDescent="0.25">
      <c r="A230" s="11">
        <v>229</v>
      </c>
      <c r="B230" s="30"/>
      <c r="C230" s="25" t="str">
        <f t="shared" si="27"/>
        <v/>
      </c>
      <c r="D230" s="25" t="str">
        <f t="shared" si="31"/>
        <v/>
      </c>
      <c r="E230" s="25" t="str">
        <f t="shared" si="32"/>
        <v/>
      </c>
      <c r="F230" s="11" t="str">
        <f>IF('GACE Math 211'!E230="","",IF('GACE Math 211'!E230&lt;'ACT M to SAT M'!$A$2,'ACT M to SAT M'!$B$2,IF('GACE Math 211'!E230&gt;'ACT M to SAT M'!A$28,'ACT M to SAT M'!B$28,VLOOKUP(E230,'ACT M to SAT M'!A:B,2,FALSE))))</f>
        <v/>
      </c>
      <c r="G230" s="11" t="str">
        <f t="shared" si="28"/>
        <v/>
      </c>
      <c r="H230" s="11" t="str">
        <f t="shared" si="33"/>
        <v/>
      </c>
      <c r="I230" s="11" t="str">
        <f t="shared" si="29"/>
        <v/>
      </c>
      <c r="J230" s="11" t="str">
        <f t="shared" si="34"/>
        <v/>
      </c>
      <c r="K230" s="11" t="str">
        <f t="shared" si="30"/>
        <v/>
      </c>
      <c r="L230" s="11" t="str">
        <f t="shared" si="35"/>
        <v/>
      </c>
      <c r="M230" s="11" t="str">
        <f>IF('GACE Math 211'!B230="","",'SAT M to CBEST M'!$A$2+'SAT M to CBEST M'!$B$2*F230)</f>
        <v/>
      </c>
      <c r="N230" s="11" t="str">
        <f>IF('GACE Math 211'!B230="","", IF(M230&lt;20, 20, IF(M230&gt;80, 80, M230)))</f>
        <v/>
      </c>
    </row>
    <row r="231" spans="1:14" x14ac:dyDescent="0.25">
      <c r="A231" s="11">
        <v>230</v>
      </c>
      <c r="B231" s="30"/>
      <c r="C231" s="25" t="str">
        <f t="shared" si="27"/>
        <v/>
      </c>
      <c r="D231" s="25" t="str">
        <f t="shared" si="31"/>
        <v/>
      </c>
      <c r="E231" s="25" t="str">
        <f t="shared" si="32"/>
        <v/>
      </c>
      <c r="F231" s="11" t="str">
        <f>IF('GACE Math 211'!E231="","",IF('GACE Math 211'!E231&lt;'ACT M to SAT M'!$A$2,'ACT M to SAT M'!$B$2,IF('GACE Math 211'!E231&gt;'ACT M to SAT M'!A$28,'ACT M to SAT M'!B$28,VLOOKUP(E231,'ACT M to SAT M'!A:B,2,FALSE))))</f>
        <v/>
      </c>
      <c r="G231" s="11" t="str">
        <f t="shared" si="28"/>
        <v/>
      </c>
      <c r="H231" s="11" t="str">
        <f t="shared" si="33"/>
        <v/>
      </c>
      <c r="I231" s="11" t="str">
        <f t="shared" si="29"/>
        <v/>
      </c>
      <c r="J231" s="11" t="str">
        <f t="shared" si="34"/>
        <v/>
      </c>
      <c r="K231" s="11" t="str">
        <f t="shared" si="30"/>
        <v/>
      </c>
      <c r="L231" s="11" t="str">
        <f t="shared" si="35"/>
        <v/>
      </c>
      <c r="M231" s="11" t="str">
        <f>IF('GACE Math 211'!B231="","",'SAT M to CBEST M'!$A$2+'SAT M to CBEST M'!$B$2*F231)</f>
        <v/>
      </c>
      <c r="N231" s="11" t="str">
        <f>IF('GACE Math 211'!B231="","", IF(M231&lt;20, 20, IF(M231&gt;80, 80, M231)))</f>
        <v/>
      </c>
    </row>
    <row r="232" spans="1:14" x14ac:dyDescent="0.25">
      <c r="A232" s="11">
        <v>231</v>
      </c>
      <c r="B232" s="30"/>
      <c r="C232" s="25" t="str">
        <f t="shared" si="27"/>
        <v/>
      </c>
      <c r="D232" s="25" t="str">
        <f t="shared" si="31"/>
        <v/>
      </c>
      <c r="E232" s="25" t="str">
        <f t="shared" si="32"/>
        <v/>
      </c>
      <c r="F232" s="11" t="str">
        <f>IF('GACE Math 211'!E232="","",IF('GACE Math 211'!E232&lt;'ACT M to SAT M'!$A$2,'ACT M to SAT M'!$B$2,IF('GACE Math 211'!E232&gt;'ACT M to SAT M'!A$28,'ACT M to SAT M'!B$28,VLOOKUP(E232,'ACT M to SAT M'!A:B,2,FALSE))))</f>
        <v/>
      </c>
      <c r="G232" s="11" t="str">
        <f t="shared" si="28"/>
        <v/>
      </c>
      <c r="H232" s="11" t="str">
        <f t="shared" si="33"/>
        <v/>
      </c>
      <c r="I232" s="11" t="str">
        <f t="shared" si="29"/>
        <v/>
      </c>
      <c r="J232" s="11" t="str">
        <f t="shared" si="34"/>
        <v/>
      </c>
      <c r="K232" s="11" t="str">
        <f t="shared" si="30"/>
        <v/>
      </c>
      <c r="L232" s="11" t="str">
        <f t="shared" si="35"/>
        <v/>
      </c>
      <c r="M232" s="11" t="str">
        <f>IF('GACE Math 211'!B232="","",'SAT M to CBEST M'!$A$2+'SAT M to CBEST M'!$B$2*F232)</f>
        <v/>
      </c>
      <c r="N232" s="11" t="str">
        <f>IF('GACE Math 211'!B232="","", IF(M232&lt;20, 20, IF(M232&gt;80, 80, M232)))</f>
        <v/>
      </c>
    </row>
    <row r="233" spans="1:14" x14ac:dyDescent="0.25">
      <c r="A233" s="11">
        <v>232</v>
      </c>
      <c r="B233" s="30"/>
      <c r="C233" s="25" t="str">
        <f t="shared" si="27"/>
        <v/>
      </c>
      <c r="D233" s="25" t="str">
        <f t="shared" si="31"/>
        <v/>
      </c>
      <c r="E233" s="25" t="str">
        <f t="shared" si="32"/>
        <v/>
      </c>
      <c r="F233" s="11" t="str">
        <f>IF('GACE Math 211'!E233="","",IF('GACE Math 211'!E233&lt;'ACT M to SAT M'!$A$2,'ACT M to SAT M'!$B$2,IF('GACE Math 211'!E233&gt;'ACT M to SAT M'!A$28,'ACT M to SAT M'!B$28,VLOOKUP(E233,'ACT M to SAT M'!A:B,2,FALSE))))</f>
        <v/>
      </c>
      <c r="G233" s="11" t="str">
        <f t="shared" si="28"/>
        <v/>
      </c>
      <c r="H233" s="11" t="str">
        <f t="shared" si="33"/>
        <v/>
      </c>
      <c r="I233" s="11" t="str">
        <f t="shared" si="29"/>
        <v/>
      </c>
      <c r="J233" s="11" t="str">
        <f t="shared" si="34"/>
        <v/>
      </c>
      <c r="K233" s="11" t="str">
        <f t="shared" si="30"/>
        <v/>
      </c>
      <c r="L233" s="11" t="str">
        <f t="shared" si="35"/>
        <v/>
      </c>
      <c r="M233" s="11" t="str">
        <f>IF('GACE Math 211'!B233="","",'SAT M to CBEST M'!$A$2+'SAT M to CBEST M'!$B$2*F233)</f>
        <v/>
      </c>
      <c r="N233" s="11" t="str">
        <f>IF('GACE Math 211'!B233="","", IF(M233&lt;20, 20, IF(M233&gt;80, 80, M233)))</f>
        <v/>
      </c>
    </row>
    <row r="234" spans="1:14" x14ac:dyDescent="0.25">
      <c r="A234" s="11">
        <v>233</v>
      </c>
      <c r="B234" s="30"/>
      <c r="C234" s="25" t="str">
        <f t="shared" si="27"/>
        <v/>
      </c>
      <c r="D234" s="25" t="str">
        <f t="shared" si="31"/>
        <v/>
      </c>
      <c r="E234" s="25" t="str">
        <f t="shared" si="32"/>
        <v/>
      </c>
      <c r="F234" s="11" t="str">
        <f>IF('GACE Math 211'!E234="","",IF('GACE Math 211'!E234&lt;'ACT M to SAT M'!$A$2,'ACT M to SAT M'!$B$2,IF('GACE Math 211'!E234&gt;'ACT M to SAT M'!A$28,'ACT M to SAT M'!B$28,VLOOKUP(E234,'ACT M to SAT M'!A:B,2,FALSE))))</f>
        <v/>
      </c>
      <c r="G234" s="11" t="str">
        <f t="shared" si="28"/>
        <v/>
      </c>
      <c r="H234" s="11" t="str">
        <f t="shared" si="33"/>
        <v/>
      </c>
      <c r="I234" s="11" t="str">
        <f t="shared" si="29"/>
        <v/>
      </c>
      <c r="J234" s="11" t="str">
        <f t="shared" si="34"/>
        <v/>
      </c>
      <c r="K234" s="11" t="str">
        <f t="shared" si="30"/>
        <v/>
      </c>
      <c r="L234" s="11" t="str">
        <f t="shared" si="35"/>
        <v/>
      </c>
      <c r="M234" s="11" t="str">
        <f>IF('GACE Math 211'!B234="","",'SAT M to CBEST M'!$A$2+'SAT M to CBEST M'!$B$2*F234)</f>
        <v/>
      </c>
      <c r="N234" s="11" t="str">
        <f>IF('GACE Math 211'!B234="","", IF(M234&lt;20, 20, IF(M234&gt;80, 80, M234)))</f>
        <v/>
      </c>
    </row>
    <row r="235" spans="1:14" x14ac:dyDescent="0.25">
      <c r="A235" s="11">
        <v>234</v>
      </c>
      <c r="B235" s="30"/>
      <c r="C235" s="25" t="str">
        <f t="shared" si="27"/>
        <v/>
      </c>
      <c r="D235" s="25" t="str">
        <f t="shared" si="31"/>
        <v/>
      </c>
      <c r="E235" s="25" t="str">
        <f t="shared" si="32"/>
        <v/>
      </c>
      <c r="F235" s="11" t="str">
        <f>IF('GACE Math 211'!E235="","",IF('GACE Math 211'!E235&lt;'ACT M to SAT M'!$A$2,'ACT M to SAT M'!$B$2,IF('GACE Math 211'!E235&gt;'ACT M to SAT M'!A$28,'ACT M to SAT M'!B$28,VLOOKUP(E235,'ACT M to SAT M'!A:B,2,FALSE))))</f>
        <v/>
      </c>
      <c r="G235" s="11" t="str">
        <f t="shared" si="28"/>
        <v/>
      </c>
      <c r="H235" s="11" t="str">
        <f t="shared" si="33"/>
        <v/>
      </c>
      <c r="I235" s="11" t="str">
        <f t="shared" si="29"/>
        <v/>
      </c>
      <c r="J235" s="11" t="str">
        <f t="shared" si="34"/>
        <v/>
      </c>
      <c r="K235" s="11" t="str">
        <f t="shared" si="30"/>
        <v/>
      </c>
      <c r="L235" s="11" t="str">
        <f t="shared" si="35"/>
        <v/>
      </c>
      <c r="M235" s="11" t="str">
        <f>IF('GACE Math 211'!B235="","",'SAT M to CBEST M'!$A$2+'SAT M to CBEST M'!$B$2*F235)</f>
        <v/>
      </c>
      <c r="N235" s="11" t="str">
        <f>IF('GACE Math 211'!B235="","", IF(M235&lt;20, 20, IF(M235&gt;80, 80, M235)))</f>
        <v/>
      </c>
    </row>
    <row r="236" spans="1:14" x14ac:dyDescent="0.25">
      <c r="A236" s="11">
        <v>235</v>
      </c>
      <c r="B236" s="30"/>
      <c r="C236" s="25" t="str">
        <f t="shared" si="27"/>
        <v/>
      </c>
      <c r="D236" s="25" t="str">
        <f t="shared" si="31"/>
        <v/>
      </c>
      <c r="E236" s="25" t="str">
        <f t="shared" si="32"/>
        <v/>
      </c>
      <c r="F236" s="11" t="str">
        <f>IF('GACE Math 211'!E236="","",IF('GACE Math 211'!E236&lt;'ACT M to SAT M'!$A$2,'ACT M to SAT M'!$B$2,IF('GACE Math 211'!E236&gt;'ACT M to SAT M'!A$28,'ACT M to SAT M'!B$28,VLOOKUP(E236,'ACT M to SAT M'!A:B,2,FALSE))))</f>
        <v/>
      </c>
      <c r="G236" s="11" t="str">
        <f t="shared" si="28"/>
        <v/>
      </c>
      <c r="H236" s="11" t="str">
        <f t="shared" si="33"/>
        <v/>
      </c>
      <c r="I236" s="11" t="str">
        <f t="shared" si="29"/>
        <v/>
      </c>
      <c r="J236" s="11" t="str">
        <f t="shared" si="34"/>
        <v/>
      </c>
      <c r="K236" s="11" t="str">
        <f t="shared" si="30"/>
        <v/>
      </c>
      <c r="L236" s="11" t="str">
        <f t="shared" si="35"/>
        <v/>
      </c>
      <c r="M236" s="11" t="str">
        <f>IF('GACE Math 211'!B236="","",'SAT M to CBEST M'!$A$2+'SAT M to CBEST M'!$B$2*F236)</f>
        <v/>
      </c>
      <c r="N236" s="11" t="str">
        <f>IF('GACE Math 211'!B236="","", IF(M236&lt;20, 20, IF(M236&gt;80, 80, M236)))</f>
        <v/>
      </c>
    </row>
    <row r="237" spans="1:14" x14ac:dyDescent="0.25">
      <c r="A237" s="11">
        <v>236</v>
      </c>
      <c r="B237" s="30"/>
      <c r="C237" s="25" t="str">
        <f t="shared" si="27"/>
        <v/>
      </c>
      <c r="D237" s="25" t="str">
        <f t="shared" si="31"/>
        <v/>
      </c>
      <c r="E237" s="25" t="str">
        <f t="shared" si="32"/>
        <v/>
      </c>
      <c r="F237" s="11" t="str">
        <f>IF('GACE Math 211'!E237="","",IF('GACE Math 211'!E237&lt;'ACT M to SAT M'!$A$2,'ACT M to SAT M'!$B$2,IF('GACE Math 211'!E237&gt;'ACT M to SAT M'!A$28,'ACT M to SAT M'!B$28,VLOOKUP(E237,'ACT M to SAT M'!A:B,2,FALSE))))</f>
        <v/>
      </c>
      <c r="G237" s="11" t="str">
        <f t="shared" si="28"/>
        <v/>
      </c>
      <c r="H237" s="11" t="str">
        <f t="shared" si="33"/>
        <v/>
      </c>
      <c r="I237" s="11" t="str">
        <f t="shared" si="29"/>
        <v/>
      </c>
      <c r="J237" s="11" t="str">
        <f t="shared" si="34"/>
        <v/>
      </c>
      <c r="K237" s="11" t="str">
        <f t="shared" si="30"/>
        <v/>
      </c>
      <c r="L237" s="11" t="str">
        <f t="shared" si="35"/>
        <v/>
      </c>
      <c r="M237" s="11" t="str">
        <f>IF('GACE Math 211'!B237="","",'SAT M to CBEST M'!$A$2+'SAT M to CBEST M'!$B$2*F237)</f>
        <v/>
      </c>
      <c r="N237" s="11" t="str">
        <f>IF('GACE Math 211'!B237="","", IF(M237&lt;20, 20, IF(M237&gt;80, 80, M237)))</f>
        <v/>
      </c>
    </row>
    <row r="238" spans="1:14" x14ac:dyDescent="0.25">
      <c r="A238" s="11">
        <v>237</v>
      </c>
      <c r="B238" s="30"/>
      <c r="C238" s="25" t="str">
        <f t="shared" si="27"/>
        <v/>
      </c>
      <c r="D238" s="25" t="str">
        <f t="shared" si="31"/>
        <v/>
      </c>
      <c r="E238" s="25" t="str">
        <f t="shared" si="32"/>
        <v/>
      </c>
      <c r="F238" s="11" t="str">
        <f>IF('GACE Math 211'!E238="","",IF('GACE Math 211'!E238&lt;'ACT M to SAT M'!$A$2,'ACT M to SAT M'!$B$2,IF('GACE Math 211'!E238&gt;'ACT M to SAT M'!A$28,'ACT M to SAT M'!B$28,VLOOKUP(E238,'ACT M to SAT M'!A:B,2,FALSE))))</f>
        <v/>
      </c>
      <c r="G238" s="11" t="str">
        <f t="shared" si="28"/>
        <v/>
      </c>
      <c r="H238" s="11" t="str">
        <f t="shared" si="33"/>
        <v/>
      </c>
      <c r="I238" s="11" t="str">
        <f t="shared" si="29"/>
        <v/>
      </c>
      <c r="J238" s="11" t="str">
        <f t="shared" si="34"/>
        <v/>
      </c>
      <c r="K238" s="11" t="str">
        <f t="shared" si="30"/>
        <v/>
      </c>
      <c r="L238" s="11" t="str">
        <f t="shared" si="35"/>
        <v/>
      </c>
      <c r="M238" s="11" t="str">
        <f>IF('GACE Math 211'!B238="","",'SAT M to CBEST M'!$A$2+'SAT M to CBEST M'!$B$2*F238)</f>
        <v/>
      </c>
      <c r="N238" s="11" t="str">
        <f>IF('GACE Math 211'!B238="","", IF(M238&lt;20, 20, IF(M238&gt;80, 80, M238)))</f>
        <v/>
      </c>
    </row>
    <row r="239" spans="1:14" x14ac:dyDescent="0.25">
      <c r="A239" s="11">
        <v>238</v>
      </c>
      <c r="B239" s="30"/>
      <c r="C239" s="25" t="str">
        <f t="shared" si="27"/>
        <v/>
      </c>
      <c r="D239" s="25" t="str">
        <f t="shared" si="31"/>
        <v/>
      </c>
      <c r="E239" s="25" t="str">
        <f t="shared" si="32"/>
        <v/>
      </c>
      <c r="F239" s="11" t="str">
        <f>IF('GACE Math 211'!E239="","",IF('GACE Math 211'!E239&lt;'ACT M to SAT M'!$A$2,'ACT M to SAT M'!$B$2,IF('GACE Math 211'!E239&gt;'ACT M to SAT M'!A$28,'ACT M to SAT M'!B$28,VLOOKUP(E239,'ACT M to SAT M'!A:B,2,FALSE))))</f>
        <v/>
      </c>
      <c r="G239" s="11" t="str">
        <f t="shared" si="28"/>
        <v/>
      </c>
      <c r="H239" s="11" t="str">
        <f t="shared" si="33"/>
        <v/>
      </c>
      <c r="I239" s="11" t="str">
        <f t="shared" si="29"/>
        <v/>
      </c>
      <c r="J239" s="11" t="str">
        <f t="shared" si="34"/>
        <v/>
      </c>
      <c r="K239" s="11" t="str">
        <f t="shared" si="30"/>
        <v/>
      </c>
      <c r="L239" s="11" t="str">
        <f t="shared" si="35"/>
        <v/>
      </c>
      <c r="M239" s="11" t="str">
        <f>IF('GACE Math 211'!B239="","",'SAT M to CBEST M'!$A$2+'SAT M to CBEST M'!$B$2*F239)</f>
        <v/>
      </c>
      <c r="N239" s="11" t="str">
        <f>IF('GACE Math 211'!B239="","", IF(M239&lt;20, 20, IF(M239&gt;80, 80, M239)))</f>
        <v/>
      </c>
    </row>
    <row r="240" spans="1:14" x14ac:dyDescent="0.25">
      <c r="A240" s="11">
        <v>239</v>
      </c>
      <c r="B240" s="30"/>
      <c r="C240" s="25" t="str">
        <f t="shared" si="27"/>
        <v/>
      </c>
      <c r="D240" s="25" t="str">
        <f t="shared" si="31"/>
        <v/>
      </c>
      <c r="E240" s="25" t="str">
        <f t="shared" si="32"/>
        <v/>
      </c>
      <c r="F240" s="11" t="str">
        <f>IF('GACE Math 211'!E240="","",IF('GACE Math 211'!E240&lt;'ACT M to SAT M'!$A$2,'ACT M to SAT M'!$B$2,IF('GACE Math 211'!E240&gt;'ACT M to SAT M'!A$28,'ACT M to SAT M'!B$28,VLOOKUP(E240,'ACT M to SAT M'!A:B,2,FALSE))))</f>
        <v/>
      </c>
      <c r="G240" s="11" t="str">
        <f t="shared" si="28"/>
        <v/>
      </c>
      <c r="H240" s="11" t="str">
        <f t="shared" si="33"/>
        <v/>
      </c>
      <c r="I240" s="11" t="str">
        <f t="shared" si="29"/>
        <v/>
      </c>
      <c r="J240" s="11" t="str">
        <f t="shared" si="34"/>
        <v/>
      </c>
      <c r="K240" s="11" t="str">
        <f t="shared" si="30"/>
        <v/>
      </c>
      <c r="L240" s="11" t="str">
        <f t="shared" si="35"/>
        <v/>
      </c>
      <c r="M240" s="11" t="str">
        <f>IF('GACE Math 211'!B240="","",'SAT M to CBEST M'!$A$2+'SAT M to CBEST M'!$B$2*F240)</f>
        <v/>
      </c>
      <c r="N240" s="11" t="str">
        <f>IF('GACE Math 211'!B240="","", IF(M240&lt;20, 20, IF(M240&gt;80, 80, M240)))</f>
        <v/>
      </c>
    </row>
    <row r="241" spans="1:14" x14ac:dyDescent="0.25">
      <c r="A241" s="11">
        <v>240</v>
      </c>
      <c r="B241" s="30"/>
      <c r="C241" s="25" t="str">
        <f t="shared" si="27"/>
        <v/>
      </c>
      <c r="D241" s="25" t="str">
        <f t="shared" si="31"/>
        <v/>
      </c>
      <c r="E241" s="25" t="str">
        <f t="shared" si="32"/>
        <v/>
      </c>
      <c r="F241" s="11" t="str">
        <f>IF('GACE Math 211'!E241="","",IF('GACE Math 211'!E241&lt;'ACT M to SAT M'!$A$2,'ACT M to SAT M'!$B$2,IF('GACE Math 211'!E241&gt;'ACT M to SAT M'!A$28,'ACT M to SAT M'!B$28,VLOOKUP(E241,'ACT M to SAT M'!A:B,2,FALSE))))</f>
        <v/>
      </c>
      <c r="G241" s="11" t="str">
        <f t="shared" si="28"/>
        <v/>
      </c>
      <c r="H241" s="11" t="str">
        <f t="shared" si="33"/>
        <v/>
      </c>
      <c r="I241" s="11" t="str">
        <f t="shared" si="29"/>
        <v/>
      </c>
      <c r="J241" s="11" t="str">
        <f t="shared" si="34"/>
        <v/>
      </c>
      <c r="K241" s="11" t="str">
        <f t="shared" si="30"/>
        <v/>
      </c>
      <c r="L241" s="11" t="str">
        <f t="shared" si="35"/>
        <v/>
      </c>
      <c r="M241" s="11" t="str">
        <f>IF('GACE Math 211'!B241="","",'SAT M to CBEST M'!$A$2+'SAT M to CBEST M'!$B$2*F241)</f>
        <v/>
      </c>
      <c r="N241" s="11" t="str">
        <f>IF('GACE Math 211'!B241="","", IF(M241&lt;20, 20, IF(M241&gt;80, 80, M241)))</f>
        <v/>
      </c>
    </row>
    <row r="242" spans="1:14" x14ac:dyDescent="0.25">
      <c r="A242" s="11">
        <v>241</v>
      </c>
      <c r="B242" s="30"/>
      <c r="C242" s="25" t="str">
        <f t="shared" si="27"/>
        <v/>
      </c>
      <c r="D242" s="25" t="str">
        <f t="shared" si="31"/>
        <v/>
      </c>
      <c r="E242" s="25" t="str">
        <f t="shared" si="32"/>
        <v/>
      </c>
      <c r="F242" s="11" t="str">
        <f>IF('GACE Math 211'!E242="","",IF('GACE Math 211'!E242&lt;'ACT M to SAT M'!$A$2,'ACT M to SAT M'!$B$2,IF('GACE Math 211'!E242&gt;'ACT M to SAT M'!A$28,'ACT M to SAT M'!B$28,VLOOKUP(E242,'ACT M to SAT M'!A:B,2,FALSE))))</f>
        <v/>
      </c>
      <c r="G242" s="11" t="str">
        <f t="shared" si="28"/>
        <v/>
      </c>
      <c r="H242" s="11" t="str">
        <f t="shared" si="33"/>
        <v/>
      </c>
      <c r="I242" s="11" t="str">
        <f t="shared" si="29"/>
        <v/>
      </c>
      <c r="J242" s="11" t="str">
        <f t="shared" si="34"/>
        <v/>
      </c>
      <c r="K242" s="11" t="str">
        <f t="shared" si="30"/>
        <v/>
      </c>
      <c r="L242" s="11" t="str">
        <f t="shared" si="35"/>
        <v/>
      </c>
      <c r="M242" s="11" t="str">
        <f>IF('GACE Math 211'!B242="","",'SAT M to CBEST M'!$A$2+'SAT M to CBEST M'!$B$2*F242)</f>
        <v/>
      </c>
      <c r="N242" s="11" t="str">
        <f>IF('GACE Math 211'!B242="","", IF(M242&lt;20, 20, IF(M242&gt;80, 80, M242)))</f>
        <v/>
      </c>
    </row>
    <row r="243" spans="1:14" x14ac:dyDescent="0.25">
      <c r="A243" s="11">
        <v>242</v>
      </c>
      <c r="B243" s="30"/>
      <c r="C243" s="25" t="str">
        <f t="shared" si="27"/>
        <v/>
      </c>
      <c r="D243" s="25" t="str">
        <f t="shared" si="31"/>
        <v/>
      </c>
      <c r="E243" s="25" t="str">
        <f t="shared" si="32"/>
        <v/>
      </c>
      <c r="F243" s="11" t="str">
        <f>IF('GACE Math 211'!E243="","",IF('GACE Math 211'!E243&lt;'ACT M to SAT M'!$A$2,'ACT M to SAT M'!$B$2,IF('GACE Math 211'!E243&gt;'ACT M to SAT M'!A$28,'ACT M to SAT M'!B$28,VLOOKUP(E243,'ACT M to SAT M'!A:B,2,FALSE))))</f>
        <v/>
      </c>
      <c r="G243" s="11" t="str">
        <f t="shared" si="28"/>
        <v/>
      </c>
      <c r="H243" s="11" t="str">
        <f t="shared" si="33"/>
        <v/>
      </c>
      <c r="I243" s="11" t="str">
        <f t="shared" si="29"/>
        <v/>
      </c>
      <c r="J243" s="11" t="str">
        <f t="shared" si="34"/>
        <v/>
      </c>
      <c r="K243" s="11" t="str">
        <f t="shared" si="30"/>
        <v/>
      </c>
      <c r="L243" s="11" t="str">
        <f t="shared" si="35"/>
        <v/>
      </c>
      <c r="M243" s="11" t="str">
        <f>IF('GACE Math 211'!B243="","",'SAT M to CBEST M'!$A$2+'SAT M to CBEST M'!$B$2*F243)</f>
        <v/>
      </c>
      <c r="N243" s="11" t="str">
        <f>IF('GACE Math 211'!B243="","", IF(M243&lt;20, 20, IF(M243&gt;80, 80, M243)))</f>
        <v/>
      </c>
    </row>
    <row r="244" spans="1:14" x14ac:dyDescent="0.25">
      <c r="A244" s="11">
        <v>243</v>
      </c>
      <c r="B244" s="30"/>
      <c r="C244" s="25" t="str">
        <f t="shared" si="27"/>
        <v/>
      </c>
      <c r="D244" s="25" t="str">
        <f t="shared" si="31"/>
        <v/>
      </c>
      <c r="E244" s="25" t="str">
        <f t="shared" si="32"/>
        <v/>
      </c>
      <c r="F244" s="11" t="str">
        <f>IF('GACE Math 211'!E244="","",IF('GACE Math 211'!E244&lt;'ACT M to SAT M'!$A$2,'ACT M to SAT M'!$B$2,IF('GACE Math 211'!E244&gt;'ACT M to SAT M'!A$28,'ACT M to SAT M'!B$28,VLOOKUP(E244,'ACT M to SAT M'!A:B,2,FALSE))))</f>
        <v/>
      </c>
      <c r="G244" s="11" t="str">
        <f t="shared" si="28"/>
        <v/>
      </c>
      <c r="H244" s="11" t="str">
        <f t="shared" si="33"/>
        <v/>
      </c>
      <c r="I244" s="11" t="str">
        <f t="shared" si="29"/>
        <v/>
      </c>
      <c r="J244" s="11" t="str">
        <f t="shared" si="34"/>
        <v/>
      </c>
      <c r="K244" s="11" t="str">
        <f t="shared" si="30"/>
        <v/>
      </c>
      <c r="L244" s="11" t="str">
        <f t="shared" si="35"/>
        <v/>
      </c>
      <c r="M244" s="11" t="str">
        <f>IF('GACE Math 211'!B244="","",'SAT M to CBEST M'!$A$2+'SAT M to CBEST M'!$B$2*F244)</f>
        <v/>
      </c>
      <c r="N244" s="11" t="str">
        <f>IF('GACE Math 211'!B244="","", IF(M244&lt;20, 20, IF(M244&gt;80, 80, M244)))</f>
        <v/>
      </c>
    </row>
    <row r="245" spans="1:14" x14ac:dyDescent="0.25">
      <c r="A245" s="11">
        <v>244</v>
      </c>
      <c r="B245" s="30"/>
      <c r="C245" s="25" t="str">
        <f t="shared" si="27"/>
        <v/>
      </c>
      <c r="D245" s="25" t="str">
        <f t="shared" si="31"/>
        <v/>
      </c>
      <c r="E245" s="25" t="str">
        <f t="shared" si="32"/>
        <v/>
      </c>
      <c r="F245" s="11" t="str">
        <f>IF('GACE Math 211'!E245="","",IF('GACE Math 211'!E245&lt;'ACT M to SAT M'!$A$2,'ACT M to SAT M'!$B$2,IF('GACE Math 211'!E245&gt;'ACT M to SAT M'!A$28,'ACT M to SAT M'!B$28,VLOOKUP(E245,'ACT M to SAT M'!A:B,2,FALSE))))</f>
        <v/>
      </c>
      <c r="G245" s="11" t="str">
        <f t="shared" si="28"/>
        <v/>
      </c>
      <c r="H245" s="11" t="str">
        <f t="shared" si="33"/>
        <v/>
      </c>
      <c r="I245" s="11" t="str">
        <f t="shared" si="29"/>
        <v/>
      </c>
      <c r="J245" s="11" t="str">
        <f t="shared" si="34"/>
        <v/>
      </c>
      <c r="K245" s="11" t="str">
        <f t="shared" si="30"/>
        <v/>
      </c>
      <c r="L245" s="11" t="str">
        <f t="shared" si="35"/>
        <v/>
      </c>
      <c r="M245" s="11" t="str">
        <f>IF('GACE Math 211'!B245="","",'SAT M to CBEST M'!$A$2+'SAT M to CBEST M'!$B$2*F245)</f>
        <v/>
      </c>
      <c r="N245" s="11" t="str">
        <f>IF('GACE Math 211'!B245="","", IF(M245&lt;20, 20, IF(M245&gt;80, 80, M245)))</f>
        <v/>
      </c>
    </row>
    <row r="246" spans="1:14" x14ac:dyDescent="0.25">
      <c r="A246" s="11">
        <v>245</v>
      </c>
      <c r="B246" s="30"/>
      <c r="C246" s="25" t="str">
        <f t="shared" si="27"/>
        <v/>
      </c>
      <c r="D246" s="25" t="str">
        <f t="shared" si="31"/>
        <v/>
      </c>
      <c r="E246" s="25" t="str">
        <f t="shared" si="32"/>
        <v/>
      </c>
      <c r="F246" s="11" t="str">
        <f>IF('GACE Math 211'!E246="","",IF('GACE Math 211'!E246&lt;'ACT M to SAT M'!$A$2,'ACT M to SAT M'!$B$2,IF('GACE Math 211'!E246&gt;'ACT M to SAT M'!A$28,'ACT M to SAT M'!B$28,VLOOKUP(E246,'ACT M to SAT M'!A:B,2,FALSE))))</f>
        <v/>
      </c>
      <c r="G246" s="11" t="str">
        <f t="shared" si="28"/>
        <v/>
      </c>
      <c r="H246" s="11" t="str">
        <f t="shared" si="33"/>
        <v/>
      </c>
      <c r="I246" s="11" t="str">
        <f t="shared" si="29"/>
        <v/>
      </c>
      <c r="J246" s="11" t="str">
        <f t="shared" si="34"/>
        <v/>
      </c>
      <c r="K246" s="11" t="str">
        <f t="shared" si="30"/>
        <v/>
      </c>
      <c r="L246" s="11" t="str">
        <f t="shared" si="35"/>
        <v/>
      </c>
      <c r="M246" s="11" t="str">
        <f>IF('GACE Math 211'!B246="","",'SAT M to CBEST M'!$A$2+'SAT M to CBEST M'!$B$2*F246)</f>
        <v/>
      </c>
      <c r="N246" s="11" t="str">
        <f>IF('GACE Math 211'!B246="","", IF(M246&lt;20, 20, IF(M246&gt;80, 80, M246)))</f>
        <v/>
      </c>
    </row>
    <row r="247" spans="1:14" x14ac:dyDescent="0.25">
      <c r="A247" s="11">
        <v>246</v>
      </c>
      <c r="B247" s="30"/>
      <c r="C247" s="25" t="str">
        <f t="shared" si="27"/>
        <v/>
      </c>
      <c r="D247" s="25" t="str">
        <f t="shared" si="31"/>
        <v/>
      </c>
      <c r="E247" s="25" t="str">
        <f t="shared" si="32"/>
        <v/>
      </c>
      <c r="F247" s="11" t="str">
        <f>IF('GACE Math 211'!E247="","",IF('GACE Math 211'!E247&lt;'ACT M to SAT M'!$A$2,'ACT M to SAT M'!$B$2,IF('GACE Math 211'!E247&gt;'ACT M to SAT M'!A$28,'ACT M to SAT M'!B$28,VLOOKUP(E247,'ACT M to SAT M'!A:B,2,FALSE))))</f>
        <v/>
      </c>
      <c r="G247" s="11" t="str">
        <f t="shared" si="28"/>
        <v/>
      </c>
      <c r="H247" s="11" t="str">
        <f t="shared" si="33"/>
        <v/>
      </c>
      <c r="I247" s="11" t="str">
        <f t="shared" si="29"/>
        <v/>
      </c>
      <c r="J247" s="11" t="str">
        <f t="shared" si="34"/>
        <v/>
      </c>
      <c r="K247" s="11" t="str">
        <f t="shared" si="30"/>
        <v/>
      </c>
      <c r="L247" s="11" t="str">
        <f t="shared" si="35"/>
        <v/>
      </c>
      <c r="M247" s="11" t="str">
        <f>IF('GACE Math 211'!B247="","",'SAT M to CBEST M'!$A$2+'SAT M to CBEST M'!$B$2*F247)</f>
        <v/>
      </c>
      <c r="N247" s="11" t="str">
        <f>IF('GACE Math 211'!B247="","", IF(M247&lt;20, 20, IF(M247&gt;80, 80, M247)))</f>
        <v/>
      </c>
    </row>
    <row r="248" spans="1:14" x14ac:dyDescent="0.25">
      <c r="A248" s="11">
        <v>247</v>
      </c>
      <c r="B248" s="30"/>
      <c r="C248" s="25" t="str">
        <f t="shared" si="27"/>
        <v/>
      </c>
      <c r="D248" s="25" t="str">
        <f t="shared" si="31"/>
        <v/>
      </c>
      <c r="E248" s="25" t="str">
        <f t="shared" si="32"/>
        <v/>
      </c>
      <c r="F248" s="11" t="str">
        <f>IF('GACE Math 211'!E248="","",IF('GACE Math 211'!E248&lt;'ACT M to SAT M'!$A$2,'ACT M to SAT M'!$B$2,IF('GACE Math 211'!E248&gt;'ACT M to SAT M'!A$28,'ACT M to SAT M'!B$28,VLOOKUP(E248,'ACT M to SAT M'!A:B,2,FALSE))))</f>
        <v/>
      </c>
      <c r="G248" s="11" t="str">
        <f t="shared" si="28"/>
        <v/>
      </c>
      <c r="H248" s="11" t="str">
        <f t="shared" si="33"/>
        <v/>
      </c>
      <c r="I248" s="11" t="str">
        <f t="shared" si="29"/>
        <v/>
      </c>
      <c r="J248" s="11" t="str">
        <f t="shared" si="34"/>
        <v/>
      </c>
      <c r="K248" s="11" t="str">
        <f t="shared" si="30"/>
        <v/>
      </c>
      <c r="L248" s="11" t="str">
        <f t="shared" si="35"/>
        <v/>
      </c>
      <c r="M248" s="11" t="str">
        <f>IF('GACE Math 211'!B248="","",'SAT M to CBEST M'!$A$2+'SAT M to CBEST M'!$B$2*F248)</f>
        <v/>
      </c>
      <c r="N248" s="11" t="str">
        <f>IF('GACE Math 211'!B248="","", IF(M248&lt;20, 20, IF(M248&gt;80, 80, M248)))</f>
        <v/>
      </c>
    </row>
    <row r="249" spans="1:14" x14ac:dyDescent="0.25">
      <c r="A249" s="11">
        <v>248</v>
      </c>
      <c r="B249" s="30"/>
      <c r="C249" s="25" t="str">
        <f t="shared" si="27"/>
        <v/>
      </c>
      <c r="D249" s="25" t="str">
        <f t="shared" si="31"/>
        <v/>
      </c>
      <c r="E249" s="25" t="str">
        <f t="shared" si="32"/>
        <v/>
      </c>
      <c r="F249" s="11" t="str">
        <f>IF('GACE Math 211'!E249="","",IF('GACE Math 211'!E249&lt;'ACT M to SAT M'!$A$2,'ACT M to SAT M'!$B$2,IF('GACE Math 211'!E249&gt;'ACT M to SAT M'!A$28,'ACT M to SAT M'!B$28,VLOOKUP(E249,'ACT M to SAT M'!A:B,2,FALSE))))</f>
        <v/>
      </c>
      <c r="G249" s="11" t="str">
        <f t="shared" si="28"/>
        <v/>
      </c>
      <c r="H249" s="11" t="str">
        <f t="shared" si="33"/>
        <v/>
      </c>
      <c r="I249" s="11" t="str">
        <f t="shared" si="29"/>
        <v/>
      </c>
      <c r="J249" s="11" t="str">
        <f t="shared" si="34"/>
        <v/>
      </c>
      <c r="K249" s="11" t="str">
        <f t="shared" si="30"/>
        <v/>
      </c>
      <c r="L249" s="11" t="str">
        <f t="shared" si="35"/>
        <v/>
      </c>
      <c r="M249" s="11" t="str">
        <f>IF('GACE Math 211'!B249="","",'SAT M to CBEST M'!$A$2+'SAT M to CBEST M'!$B$2*F249)</f>
        <v/>
      </c>
      <c r="N249" s="11" t="str">
        <f>IF('GACE Math 211'!B249="","", IF(M249&lt;20, 20, IF(M249&gt;80, 80, M249)))</f>
        <v/>
      </c>
    </row>
    <row r="250" spans="1:14" x14ac:dyDescent="0.25">
      <c r="A250" s="11">
        <v>249</v>
      </c>
      <c r="B250" s="30"/>
      <c r="C250" s="25" t="str">
        <f t="shared" si="27"/>
        <v/>
      </c>
      <c r="D250" s="25" t="str">
        <f t="shared" si="31"/>
        <v/>
      </c>
      <c r="E250" s="25" t="str">
        <f t="shared" si="32"/>
        <v/>
      </c>
      <c r="F250" s="11" t="str">
        <f>IF('GACE Math 211'!E250="","",IF('GACE Math 211'!E250&lt;'ACT M to SAT M'!$A$2,'ACT M to SAT M'!$B$2,IF('GACE Math 211'!E250&gt;'ACT M to SAT M'!A$28,'ACT M to SAT M'!B$28,VLOOKUP(E250,'ACT M to SAT M'!A:B,2,FALSE))))</f>
        <v/>
      </c>
      <c r="G250" s="11" t="str">
        <f t="shared" si="28"/>
        <v/>
      </c>
      <c r="H250" s="11" t="str">
        <f t="shared" si="33"/>
        <v/>
      </c>
      <c r="I250" s="11" t="str">
        <f t="shared" si="29"/>
        <v/>
      </c>
      <c r="J250" s="11" t="str">
        <f t="shared" si="34"/>
        <v/>
      </c>
      <c r="K250" s="11" t="str">
        <f t="shared" si="30"/>
        <v/>
      </c>
      <c r="L250" s="11" t="str">
        <f t="shared" si="35"/>
        <v/>
      </c>
      <c r="M250" s="11" t="str">
        <f>IF('GACE Math 211'!B250="","",'SAT M to CBEST M'!$A$2+'SAT M to CBEST M'!$B$2*F250)</f>
        <v/>
      </c>
      <c r="N250" s="11" t="str">
        <f>IF('GACE Math 211'!B250="","", IF(M250&lt;20, 20, IF(M250&gt;80, 80, M250)))</f>
        <v/>
      </c>
    </row>
    <row r="251" spans="1:14" x14ac:dyDescent="0.25">
      <c r="A251" s="11">
        <v>250</v>
      </c>
      <c r="B251" s="30"/>
      <c r="C251" s="25" t="str">
        <f t="shared" si="27"/>
        <v/>
      </c>
      <c r="D251" s="25" t="str">
        <f t="shared" si="31"/>
        <v/>
      </c>
      <c r="E251" s="25" t="str">
        <f t="shared" si="32"/>
        <v/>
      </c>
      <c r="F251" s="11" t="str">
        <f>IF('GACE Math 211'!E251="","",IF('GACE Math 211'!E251&lt;'ACT M to SAT M'!$A$2,'ACT M to SAT M'!$B$2,IF('GACE Math 211'!E251&gt;'ACT M to SAT M'!A$28,'ACT M to SAT M'!B$28,VLOOKUP(E251,'ACT M to SAT M'!A:B,2,FALSE))))</f>
        <v/>
      </c>
      <c r="G251" s="11" t="str">
        <f t="shared" si="28"/>
        <v/>
      </c>
      <c r="H251" s="11" t="str">
        <f t="shared" si="33"/>
        <v/>
      </c>
      <c r="I251" s="11" t="str">
        <f t="shared" si="29"/>
        <v/>
      </c>
      <c r="J251" s="11" t="str">
        <f t="shared" si="34"/>
        <v/>
      </c>
      <c r="K251" s="11" t="str">
        <f t="shared" si="30"/>
        <v/>
      </c>
      <c r="L251" s="11" t="str">
        <f t="shared" si="35"/>
        <v/>
      </c>
      <c r="M251" s="11" t="str">
        <f>IF('GACE Math 211'!B251="","",'SAT M to CBEST M'!$A$2+'SAT M to CBEST M'!$B$2*F251)</f>
        <v/>
      </c>
      <c r="N251" s="11" t="str">
        <f>IF('GACE Math 211'!B251="","", IF(M251&lt;20, 20, IF(M251&gt;80, 80, M251)))</f>
        <v/>
      </c>
    </row>
    <row r="252" spans="1:14" x14ac:dyDescent="0.25">
      <c r="A252" s="11">
        <v>251</v>
      </c>
      <c r="B252" s="30"/>
      <c r="C252" s="25" t="str">
        <f t="shared" si="27"/>
        <v/>
      </c>
      <c r="D252" s="25" t="str">
        <f t="shared" si="31"/>
        <v/>
      </c>
      <c r="E252" s="25" t="str">
        <f t="shared" si="32"/>
        <v/>
      </c>
      <c r="F252" s="11" t="str">
        <f>IF('GACE Math 211'!E252="","",IF('GACE Math 211'!E252&lt;'ACT M to SAT M'!$A$2,'ACT M to SAT M'!$B$2,IF('GACE Math 211'!E252&gt;'ACT M to SAT M'!A$28,'ACT M to SAT M'!B$28,VLOOKUP(E252,'ACT M to SAT M'!A:B,2,FALSE))))</f>
        <v/>
      </c>
      <c r="G252" s="11" t="str">
        <f t="shared" si="28"/>
        <v/>
      </c>
      <c r="H252" s="11" t="str">
        <f t="shared" si="33"/>
        <v/>
      </c>
      <c r="I252" s="11" t="str">
        <f t="shared" si="29"/>
        <v/>
      </c>
      <c r="J252" s="11" t="str">
        <f t="shared" si="34"/>
        <v/>
      </c>
      <c r="K252" s="11" t="str">
        <f t="shared" si="30"/>
        <v/>
      </c>
      <c r="L252" s="11" t="str">
        <f t="shared" si="35"/>
        <v/>
      </c>
      <c r="M252" s="11" t="str">
        <f>IF('GACE Math 211'!B252="","",'SAT M to CBEST M'!$A$2+'SAT M to CBEST M'!$B$2*F252)</f>
        <v/>
      </c>
      <c r="N252" s="11" t="str">
        <f>IF('GACE Math 211'!B252="","", IF(M252&lt;20, 20, IF(M252&gt;80, 80, M252)))</f>
        <v/>
      </c>
    </row>
    <row r="253" spans="1:14" x14ac:dyDescent="0.25">
      <c r="A253" s="11">
        <v>252</v>
      </c>
      <c r="B253" s="30"/>
      <c r="C253" s="25" t="str">
        <f t="shared" si="27"/>
        <v/>
      </c>
      <c r="D253" s="25" t="str">
        <f t="shared" si="31"/>
        <v/>
      </c>
      <c r="E253" s="25" t="str">
        <f t="shared" si="32"/>
        <v/>
      </c>
      <c r="F253" s="11" t="str">
        <f>IF('GACE Math 211'!E253="","",IF('GACE Math 211'!E253&lt;'ACT M to SAT M'!$A$2,'ACT M to SAT M'!$B$2,IF('GACE Math 211'!E253&gt;'ACT M to SAT M'!A$28,'ACT M to SAT M'!B$28,VLOOKUP(E253,'ACT M to SAT M'!A:B,2,FALSE))))</f>
        <v/>
      </c>
      <c r="G253" s="11" t="str">
        <f t="shared" si="28"/>
        <v/>
      </c>
      <c r="H253" s="11" t="str">
        <f t="shared" si="33"/>
        <v/>
      </c>
      <c r="I253" s="11" t="str">
        <f t="shared" si="29"/>
        <v/>
      </c>
      <c r="J253" s="11" t="str">
        <f t="shared" si="34"/>
        <v/>
      </c>
      <c r="K253" s="11" t="str">
        <f t="shared" si="30"/>
        <v/>
      </c>
      <c r="L253" s="11" t="str">
        <f t="shared" si="35"/>
        <v/>
      </c>
      <c r="M253" s="11" t="str">
        <f>IF('GACE Math 211'!B253="","",'SAT M to CBEST M'!$A$2+'SAT M to CBEST M'!$B$2*F253)</f>
        <v/>
      </c>
      <c r="N253" s="11" t="str">
        <f>IF('GACE Math 211'!B253="","", IF(M253&lt;20, 20, IF(M253&gt;80, 80, M253)))</f>
        <v/>
      </c>
    </row>
    <row r="254" spans="1:14" x14ac:dyDescent="0.25">
      <c r="A254" s="11">
        <v>253</v>
      </c>
      <c r="B254" s="30"/>
      <c r="C254" s="25" t="str">
        <f t="shared" si="27"/>
        <v/>
      </c>
      <c r="D254" s="25" t="str">
        <f t="shared" si="31"/>
        <v/>
      </c>
      <c r="E254" s="25" t="str">
        <f t="shared" si="32"/>
        <v/>
      </c>
      <c r="F254" s="11" t="str">
        <f>IF('GACE Math 211'!E254="","",IF('GACE Math 211'!E254&lt;'ACT M to SAT M'!$A$2,'ACT M to SAT M'!$B$2,IF('GACE Math 211'!E254&gt;'ACT M to SAT M'!A$28,'ACT M to SAT M'!B$28,VLOOKUP(E254,'ACT M to SAT M'!A:B,2,FALSE))))</f>
        <v/>
      </c>
      <c r="G254" s="11" t="str">
        <f t="shared" si="28"/>
        <v/>
      </c>
      <c r="H254" s="11" t="str">
        <f t="shared" si="33"/>
        <v/>
      </c>
      <c r="I254" s="11" t="str">
        <f t="shared" si="29"/>
        <v/>
      </c>
      <c r="J254" s="11" t="str">
        <f t="shared" si="34"/>
        <v/>
      </c>
      <c r="K254" s="11" t="str">
        <f t="shared" si="30"/>
        <v/>
      </c>
      <c r="L254" s="11" t="str">
        <f t="shared" si="35"/>
        <v/>
      </c>
      <c r="M254" s="11" t="str">
        <f>IF('GACE Math 211'!B254="","",'SAT M to CBEST M'!$A$2+'SAT M to CBEST M'!$B$2*F254)</f>
        <v/>
      </c>
      <c r="N254" s="11" t="str">
        <f>IF('GACE Math 211'!B254="","", IF(M254&lt;20, 20, IF(M254&gt;80, 80, M254)))</f>
        <v/>
      </c>
    </row>
    <row r="255" spans="1:14" x14ac:dyDescent="0.25">
      <c r="A255" s="11">
        <v>254</v>
      </c>
      <c r="B255" s="30"/>
      <c r="C255" s="25" t="str">
        <f t="shared" si="27"/>
        <v/>
      </c>
      <c r="D255" s="25" t="str">
        <f t="shared" si="31"/>
        <v/>
      </c>
      <c r="E255" s="25" t="str">
        <f t="shared" si="32"/>
        <v/>
      </c>
      <c r="F255" s="11" t="str">
        <f>IF('GACE Math 211'!E255="","",IF('GACE Math 211'!E255&lt;'ACT M to SAT M'!$A$2,'ACT M to SAT M'!$B$2,IF('GACE Math 211'!E255&gt;'ACT M to SAT M'!A$28,'ACT M to SAT M'!B$28,VLOOKUP(E255,'ACT M to SAT M'!A:B,2,FALSE))))</f>
        <v/>
      </c>
      <c r="G255" s="11" t="str">
        <f t="shared" si="28"/>
        <v/>
      </c>
      <c r="H255" s="11" t="str">
        <f t="shared" si="33"/>
        <v/>
      </c>
      <c r="I255" s="11" t="str">
        <f t="shared" si="29"/>
        <v/>
      </c>
      <c r="J255" s="11" t="str">
        <f t="shared" si="34"/>
        <v/>
      </c>
      <c r="K255" s="11" t="str">
        <f t="shared" si="30"/>
        <v/>
      </c>
      <c r="L255" s="11" t="str">
        <f t="shared" si="35"/>
        <v/>
      </c>
      <c r="M255" s="11" t="str">
        <f>IF('GACE Math 211'!B255="","",'SAT M to CBEST M'!$A$2+'SAT M to CBEST M'!$B$2*F255)</f>
        <v/>
      </c>
      <c r="N255" s="11" t="str">
        <f>IF('GACE Math 211'!B255="","", IF(M255&lt;20, 20, IF(M255&gt;80, 80, M255)))</f>
        <v/>
      </c>
    </row>
    <row r="256" spans="1:14" x14ac:dyDescent="0.25">
      <c r="A256" s="11">
        <v>255</v>
      </c>
      <c r="B256" s="30"/>
      <c r="C256" s="25" t="str">
        <f t="shared" si="27"/>
        <v/>
      </c>
      <c r="D256" s="25" t="str">
        <f t="shared" si="31"/>
        <v/>
      </c>
      <c r="E256" s="25" t="str">
        <f t="shared" si="32"/>
        <v/>
      </c>
      <c r="F256" s="11" t="str">
        <f>IF('GACE Math 211'!E256="","",IF('GACE Math 211'!E256&lt;'ACT M to SAT M'!$A$2,'ACT M to SAT M'!$B$2,IF('GACE Math 211'!E256&gt;'ACT M to SAT M'!A$28,'ACT M to SAT M'!B$28,VLOOKUP(E256,'ACT M to SAT M'!A:B,2,FALSE))))</f>
        <v/>
      </c>
      <c r="G256" s="11" t="str">
        <f t="shared" si="28"/>
        <v/>
      </c>
      <c r="H256" s="11" t="str">
        <f t="shared" si="33"/>
        <v/>
      </c>
      <c r="I256" s="11" t="str">
        <f t="shared" si="29"/>
        <v/>
      </c>
      <c r="J256" s="11" t="str">
        <f t="shared" si="34"/>
        <v/>
      </c>
      <c r="K256" s="11" t="str">
        <f t="shared" si="30"/>
        <v/>
      </c>
      <c r="L256" s="11" t="str">
        <f t="shared" si="35"/>
        <v/>
      </c>
      <c r="M256" s="11" t="str">
        <f>IF('GACE Math 211'!B256="","",'SAT M to CBEST M'!$A$2+'SAT M to CBEST M'!$B$2*F256)</f>
        <v/>
      </c>
      <c r="N256" s="11" t="str">
        <f>IF('GACE Math 211'!B256="","", IF(M256&lt;20, 20, IF(M256&gt;80, 80, M256)))</f>
        <v/>
      </c>
    </row>
    <row r="257" spans="1:14" x14ac:dyDescent="0.25">
      <c r="A257" s="11">
        <v>256</v>
      </c>
      <c r="B257" s="30"/>
      <c r="C257" s="25" t="str">
        <f t="shared" si="27"/>
        <v/>
      </c>
      <c r="D257" s="25" t="str">
        <f t="shared" si="31"/>
        <v/>
      </c>
      <c r="E257" s="25" t="str">
        <f t="shared" si="32"/>
        <v/>
      </c>
      <c r="F257" s="11" t="str">
        <f>IF('GACE Math 211'!E257="","",IF('GACE Math 211'!E257&lt;'ACT M to SAT M'!$A$2,'ACT M to SAT M'!$B$2,IF('GACE Math 211'!E257&gt;'ACT M to SAT M'!A$28,'ACT M to SAT M'!B$28,VLOOKUP(E257,'ACT M to SAT M'!A:B,2,FALSE))))</f>
        <v/>
      </c>
      <c r="G257" s="11" t="str">
        <f t="shared" si="28"/>
        <v/>
      </c>
      <c r="H257" s="11" t="str">
        <f t="shared" si="33"/>
        <v/>
      </c>
      <c r="I257" s="11" t="str">
        <f t="shared" si="29"/>
        <v/>
      </c>
      <c r="J257" s="11" t="str">
        <f t="shared" si="34"/>
        <v/>
      </c>
      <c r="K257" s="11" t="str">
        <f t="shared" si="30"/>
        <v/>
      </c>
      <c r="L257" s="11" t="str">
        <f t="shared" si="35"/>
        <v/>
      </c>
      <c r="M257" s="11" t="str">
        <f>IF('GACE Math 211'!B257="","",'SAT M to CBEST M'!$A$2+'SAT M to CBEST M'!$B$2*F257)</f>
        <v/>
      </c>
      <c r="N257" s="11" t="str">
        <f>IF('GACE Math 211'!B257="","", IF(M257&lt;20, 20, IF(M257&gt;80, 80, M257)))</f>
        <v/>
      </c>
    </row>
    <row r="258" spans="1:14" x14ac:dyDescent="0.25">
      <c r="A258" s="11">
        <v>257</v>
      </c>
      <c r="B258" s="30"/>
      <c r="C258" s="25" t="str">
        <f t="shared" ref="C258:C321" si="36">IF(B258="","",IF(B258&gt;=250, upperinterceptPAAM211toACTM+B258*upperslopePAAM211toACTM, lowerinterceptPAAM211toACTM+B258*lowerslopePAAM211toACTM))</f>
        <v/>
      </c>
      <c r="D258" s="25" t="str">
        <f t="shared" si="31"/>
        <v/>
      </c>
      <c r="E258" s="25" t="str">
        <f t="shared" si="32"/>
        <v/>
      </c>
      <c r="F258" s="11" t="str">
        <f>IF('GACE Math 211'!E258="","",IF('GACE Math 211'!E258&lt;'ACT M to SAT M'!$A$2,'ACT M to SAT M'!$B$2,IF('GACE Math 211'!E258&gt;'ACT M to SAT M'!A$28,'ACT M to SAT M'!B$28,VLOOKUP(E258,'ACT M to SAT M'!A:B,2,FALSE))))</f>
        <v/>
      </c>
      <c r="G258" s="11" t="str">
        <f t="shared" ref="G258:G321" si="37">IF(B258="","",interceptACTMtoPCM5732+slopeACTMtoPCM5732*E258)</f>
        <v/>
      </c>
      <c r="H258" s="11" t="str">
        <f t="shared" si="33"/>
        <v/>
      </c>
      <c r="I258" s="11" t="str">
        <f t="shared" ref="I258:I321" si="38">IF(B258="","",interceptACTMtoPCM5733+slopeACTMtoPCM5733*E258)</f>
        <v/>
      </c>
      <c r="J258" s="11" t="str">
        <f t="shared" si="34"/>
        <v/>
      </c>
      <c r="K258" s="11" t="str">
        <f t="shared" ref="K258:K321" si="39">IF(B258="","",IF(E258&gt;=16, upperinterceptACTMtoPAAM201+E258*upperslopeACTMtoPAAM201, lowerinterceptACTMtoPAAM201+E258*lowerslopeACTMtoPAAM201))</f>
        <v/>
      </c>
      <c r="L258" s="11" t="str">
        <f t="shared" si="35"/>
        <v/>
      </c>
      <c r="M258" s="11" t="str">
        <f>IF('GACE Math 211'!B258="","",'SAT M to CBEST M'!$A$2+'SAT M to CBEST M'!$B$2*F258)</f>
        <v/>
      </c>
      <c r="N258" s="11" t="str">
        <f>IF('GACE Math 211'!B258="","", IF(M258&lt;20, 20, IF(M258&gt;80, 80, M258)))</f>
        <v/>
      </c>
    </row>
    <row r="259" spans="1:14" x14ac:dyDescent="0.25">
      <c r="A259" s="11">
        <v>258</v>
      </c>
      <c r="B259" s="30"/>
      <c r="C259" s="25" t="str">
        <f t="shared" si="36"/>
        <v/>
      </c>
      <c r="D259" s="25" t="str">
        <f t="shared" ref="D259:D322" si="40">IF(B259="","", IF(C259&lt;1, 1, IF(C259&gt;36, 36, C259)))</f>
        <v/>
      </c>
      <c r="E259" s="25" t="str">
        <f t="shared" ref="E259:E322" si="41">IF(ISBLANK(B259), "", ROUND(D259, 0))</f>
        <v/>
      </c>
      <c r="F259" s="11" t="str">
        <f>IF('GACE Math 211'!E259="","",IF('GACE Math 211'!E259&lt;'ACT M to SAT M'!$A$2,'ACT M to SAT M'!$B$2,IF('GACE Math 211'!E259&gt;'ACT M to SAT M'!A$28,'ACT M to SAT M'!B$28,VLOOKUP(E259,'ACT M to SAT M'!A:B,2,FALSE))))</f>
        <v/>
      </c>
      <c r="G259" s="11" t="str">
        <f t="shared" si="37"/>
        <v/>
      </c>
      <c r="H259" s="11" t="str">
        <f t="shared" ref="H259:H322" si="42">IF(B259="","", IF(G259&lt;100, 100, IF(G259&gt;200, 200, G259)))</f>
        <v/>
      </c>
      <c r="I259" s="11" t="str">
        <f t="shared" si="38"/>
        <v/>
      </c>
      <c r="J259" s="11" t="str">
        <f t="shared" ref="J259:J322" si="43">IF(B259="","", IF(I259&lt;100, 100, IF(I259&gt;200, 200, I259)))</f>
        <v/>
      </c>
      <c r="K259" s="11" t="str">
        <f t="shared" si="39"/>
        <v/>
      </c>
      <c r="L259" s="11" t="str">
        <f t="shared" ref="L259:L322" si="44">IF(B259="","", IF(K259&lt;100, 100, IF(K259&gt;300, 300, K259)))</f>
        <v/>
      </c>
      <c r="M259" s="11" t="str">
        <f>IF('GACE Math 211'!B259="","",'SAT M to CBEST M'!$A$2+'SAT M to CBEST M'!$B$2*F259)</f>
        <v/>
      </c>
      <c r="N259" s="11" t="str">
        <f>IF('GACE Math 211'!B259="","", IF(M259&lt;20, 20, IF(M259&gt;80, 80, M259)))</f>
        <v/>
      </c>
    </row>
    <row r="260" spans="1:14" x14ac:dyDescent="0.25">
      <c r="A260" s="11">
        <v>259</v>
      </c>
      <c r="B260" s="30"/>
      <c r="C260" s="25" t="str">
        <f t="shared" si="36"/>
        <v/>
      </c>
      <c r="D260" s="25" t="str">
        <f t="shared" si="40"/>
        <v/>
      </c>
      <c r="E260" s="25" t="str">
        <f t="shared" si="41"/>
        <v/>
      </c>
      <c r="F260" s="11" t="str">
        <f>IF('GACE Math 211'!E260="","",IF('GACE Math 211'!E260&lt;'ACT M to SAT M'!$A$2,'ACT M to SAT M'!$B$2,IF('GACE Math 211'!E260&gt;'ACT M to SAT M'!A$28,'ACT M to SAT M'!B$28,VLOOKUP(E260,'ACT M to SAT M'!A:B,2,FALSE))))</f>
        <v/>
      </c>
      <c r="G260" s="11" t="str">
        <f t="shared" si="37"/>
        <v/>
      </c>
      <c r="H260" s="11" t="str">
        <f t="shared" si="42"/>
        <v/>
      </c>
      <c r="I260" s="11" t="str">
        <f t="shared" si="38"/>
        <v/>
      </c>
      <c r="J260" s="11" t="str">
        <f t="shared" si="43"/>
        <v/>
      </c>
      <c r="K260" s="11" t="str">
        <f t="shared" si="39"/>
        <v/>
      </c>
      <c r="L260" s="11" t="str">
        <f t="shared" si="44"/>
        <v/>
      </c>
      <c r="M260" s="11" t="str">
        <f>IF('GACE Math 211'!B260="","",'SAT M to CBEST M'!$A$2+'SAT M to CBEST M'!$B$2*F260)</f>
        <v/>
      </c>
      <c r="N260" s="11" t="str">
        <f>IF('GACE Math 211'!B260="","", IF(M260&lt;20, 20, IF(M260&gt;80, 80, M260)))</f>
        <v/>
      </c>
    </row>
    <row r="261" spans="1:14" x14ac:dyDescent="0.25">
      <c r="A261" s="11">
        <v>260</v>
      </c>
      <c r="B261" s="30"/>
      <c r="C261" s="25" t="str">
        <f t="shared" si="36"/>
        <v/>
      </c>
      <c r="D261" s="25" t="str">
        <f t="shared" si="40"/>
        <v/>
      </c>
      <c r="E261" s="25" t="str">
        <f t="shared" si="41"/>
        <v/>
      </c>
      <c r="F261" s="11" t="str">
        <f>IF('GACE Math 211'!E261="","",IF('GACE Math 211'!E261&lt;'ACT M to SAT M'!$A$2,'ACT M to SAT M'!$B$2,IF('GACE Math 211'!E261&gt;'ACT M to SAT M'!A$28,'ACT M to SAT M'!B$28,VLOOKUP(E261,'ACT M to SAT M'!A:B,2,FALSE))))</f>
        <v/>
      </c>
      <c r="G261" s="11" t="str">
        <f t="shared" si="37"/>
        <v/>
      </c>
      <c r="H261" s="11" t="str">
        <f t="shared" si="42"/>
        <v/>
      </c>
      <c r="I261" s="11" t="str">
        <f t="shared" si="38"/>
        <v/>
      </c>
      <c r="J261" s="11" t="str">
        <f t="shared" si="43"/>
        <v/>
      </c>
      <c r="K261" s="11" t="str">
        <f t="shared" si="39"/>
        <v/>
      </c>
      <c r="L261" s="11" t="str">
        <f t="shared" si="44"/>
        <v/>
      </c>
      <c r="M261" s="11" t="str">
        <f>IF('GACE Math 211'!B261="","",'SAT M to CBEST M'!$A$2+'SAT M to CBEST M'!$B$2*F261)</f>
        <v/>
      </c>
      <c r="N261" s="11" t="str">
        <f>IF('GACE Math 211'!B261="","", IF(M261&lt;20, 20, IF(M261&gt;80, 80, M261)))</f>
        <v/>
      </c>
    </row>
    <row r="262" spans="1:14" x14ac:dyDescent="0.25">
      <c r="A262" s="11">
        <v>261</v>
      </c>
      <c r="B262" s="30"/>
      <c r="C262" s="25" t="str">
        <f t="shared" si="36"/>
        <v/>
      </c>
      <c r="D262" s="25" t="str">
        <f t="shared" si="40"/>
        <v/>
      </c>
      <c r="E262" s="25" t="str">
        <f t="shared" si="41"/>
        <v/>
      </c>
      <c r="F262" s="11" t="str">
        <f>IF('GACE Math 211'!E262="","",IF('GACE Math 211'!E262&lt;'ACT M to SAT M'!$A$2,'ACT M to SAT M'!$B$2,IF('GACE Math 211'!E262&gt;'ACT M to SAT M'!A$28,'ACT M to SAT M'!B$28,VLOOKUP(E262,'ACT M to SAT M'!A:B,2,FALSE))))</f>
        <v/>
      </c>
      <c r="G262" s="11" t="str">
        <f t="shared" si="37"/>
        <v/>
      </c>
      <c r="H262" s="11" t="str">
        <f t="shared" si="42"/>
        <v/>
      </c>
      <c r="I262" s="11" t="str">
        <f t="shared" si="38"/>
        <v/>
      </c>
      <c r="J262" s="11" t="str">
        <f t="shared" si="43"/>
        <v/>
      </c>
      <c r="K262" s="11" t="str">
        <f t="shared" si="39"/>
        <v/>
      </c>
      <c r="L262" s="11" t="str">
        <f t="shared" si="44"/>
        <v/>
      </c>
      <c r="M262" s="11" t="str">
        <f>IF('GACE Math 211'!B262="","",'SAT M to CBEST M'!$A$2+'SAT M to CBEST M'!$B$2*F262)</f>
        <v/>
      </c>
      <c r="N262" s="11" t="str">
        <f>IF('GACE Math 211'!B262="","", IF(M262&lt;20, 20, IF(M262&gt;80, 80, M262)))</f>
        <v/>
      </c>
    </row>
    <row r="263" spans="1:14" x14ac:dyDescent="0.25">
      <c r="A263" s="11">
        <v>262</v>
      </c>
      <c r="B263" s="30"/>
      <c r="C263" s="25" t="str">
        <f t="shared" si="36"/>
        <v/>
      </c>
      <c r="D263" s="25" t="str">
        <f t="shared" si="40"/>
        <v/>
      </c>
      <c r="E263" s="25" t="str">
        <f t="shared" si="41"/>
        <v/>
      </c>
      <c r="F263" s="11" t="str">
        <f>IF('GACE Math 211'!E263="","",IF('GACE Math 211'!E263&lt;'ACT M to SAT M'!$A$2,'ACT M to SAT M'!$B$2,IF('GACE Math 211'!E263&gt;'ACT M to SAT M'!A$28,'ACT M to SAT M'!B$28,VLOOKUP(E263,'ACT M to SAT M'!A:B,2,FALSE))))</f>
        <v/>
      </c>
      <c r="G263" s="11" t="str">
        <f t="shared" si="37"/>
        <v/>
      </c>
      <c r="H263" s="11" t="str">
        <f t="shared" si="42"/>
        <v/>
      </c>
      <c r="I263" s="11" t="str">
        <f t="shared" si="38"/>
        <v/>
      </c>
      <c r="J263" s="11" t="str">
        <f t="shared" si="43"/>
        <v/>
      </c>
      <c r="K263" s="11" t="str">
        <f t="shared" si="39"/>
        <v/>
      </c>
      <c r="L263" s="11" t="str">
        <f t="shared" si="44"/>
        <v/>
      </c>
      <c r="M263" s="11" t="str">
        <f>IF('GACE Math 211'!B263="","",'SAT M to CBEST M'!$A$2+'SAT M to CBEST M'!$B$2*F263)</f>
        <v/>
      </c>
      <c r="N263" s="11" t="str">
        <f>IF('GACE Math 211'!B263="","", IF(M263&lt;20, 20, IF(M263&gt;80, 80, M263)))</f>
        <v/>
      </c>
    </row>
    <row r="264" spans="1:14" x14ac:dyDescent="0.25">
      <c r="A264" s="11">
        <v>263</v>
      </c>
      <c r="B264" s="30"/>
      <c r="C264" s="25" t="str">
        <f t="shared" si="36"/>
        <v/>
      </c>
      <c r="D264" s="25" t="str">
        <f t="shared" si="40"/>
        <v/>
      </c>
      <c r="E264" s="25" t="str">
        <f t="shared" si="41"/>
        <v/>
      </c>
      <c r="F264" s="11" t="str">
        <f>IF('GACE Math 211'!E264="","",IF('GACE Math 211'!E264&lt;'ACT M to SAT M'!$A$2,'ACT M to SAT M'!$B$2,IF('GACE Math 211'!E264&gt;'ACT M to SAT M'!A$28,'ACT M to SAT M'!B$28,VLOOKUP(E264,'ACT M to SAT M'!A:B,2,FALSE))))</f>
        <v/>
      </c>
      <c r="G264" s="11" t="str">
        <f t="shared" si="37"/>
        <v/>
      </c>
      <c r="H264" s="11" t="str">
        <f t="shared" si="42"/>
        <v/>
      </c>
      <c r="I264" s="11" t="str">
        <f t="shared" si="38"/>
        <v/>
      </c>
      <c r="J264" s="11" t="str">
        <f t="shared" si="43"/>
        <v/>
      </c>
      <c r="K264" s="11" t="str">
        <f t="shared" si="39"/>
        <v/>
      </c>
      <c r="L264" s="11" t="str">
        <f t="shared" si="44"/>
        <v/>
      </c>
      <c r="M264" s="11" t="str">
        <f>IF('GACE Math 211'!B264="","",'SAT M to CBEST M'!$A$2+'SAT M to CBEST M'!$B$2*F264)</f>
        <v/>
      </c>
      <c r="N264" s="11" t="str">
        <f>IF('GACE Math 211'!B264="","", IF(M264&lt;20, 20, IF(M264&gt;80, 80, M264)))</f>
        <v/>
      </c>
    </row>
    <row r="265" spans="1:14" x14ac:dyDescent="0.25">
      <c r="A265" s="11">
        <v>264</v>
      </c>
      <c r="B265" s="30"/>
      <c r="C265" s="25" t="str">
        <f t="shared" si="36"/>
        <v/>
      </c>
      <c r="D265" s="25" t="str">
        <f t="shared" si="40"/>
        <v/>
      </c>
      <c r="E265" s="25" t="str">
        <f t="shared" si="41"/>
        <v/>
      </c>
      <c r="F265" s="11" t="str">
        <f>IF('GACE Math 211'!E265="","",IF('GACE Math 211'!E265&lt;'ACT M to SAT M'!$A$2,'ACT M to SAT M'!$B$2,IF('GACE Math 211'!E265&gt;'ACT M to SAT M'!A$28,'ACT M to SAT M'!B$28,VLOOKUP(E265,'ACT M to SAT M'!A:B,2,FALSE))))</f>
        <v/>
      </c>
      <c r="G265" s="11" t="str">
        <f t="shared" si="37"/>
        <v/>
      </c>
      <c r="H265" s="11" t="str">
        <f t="shared" si="42"/>
        <v/>
      </c>
      <c r="I265" s="11" t="str">
        <f t="shared" si="38"/>
        <v/>
      </c>
      <c r="J265" s="11" t="str">
        <f t="shared" si="43"/>
        <v/>
      </c>
      <c r="K265" s="11" t="str">
        <f t="shared" si="39"/>
        <v/>
      </c>
      <c r="L265" s="11" t="str">
        <f t="shared" si="44"/>
        <v/>
      </c>
      <c r="M265" s="11" t="str">
        <f>IF('GACE Math 211'!B265="","",'SAT M to CBEST M'!$A$2+'SAT M to CBEST M'!$B$2*F265)</f>
        <v/>
      </c>
      <c r="N265" s="11" t="str">
        <f>IF('GACE Math 211'!B265="","", IF(M265&lt;20, 20, IF(M265&gt;80, 80, M265)))</f>
        <v/>
      </c>
    </row>
    <row r="266" spans="1:14" x14ac:dyDescent="0.25">
      <c r="A266" s="11">
        <v>265</v>
      </c>
      <c r="B266" s="30"/>
      <c r="C266" s="25" t="str">
        <f t="shared" si="36"/>
        <v/>
      </c>
      <c r="D266" s="25" t="str">
        <f t="shared" si="40"/>
        <v/>
      </c>
      <c r="E266" s="25" t="str">
        <f t="shared" si="41"/>
        <v/>
      </c>
      <c r="F266" s="11" t="str">
        <f>IF('GACE Math 211'!E266="","",IF('GACE Math 211'!E266&lt;'ACT M to SAT M'!$A$2,'ACT M to SAT M'!$B$2,IF('GACE Math 211'!E266&gt;'ACT M to SAT M'!A$28,'ACT M to SAT M'!B$28,VLOOKUP(E266,'ACT M to SAT M'!A:B,2,FALSE))))</f>
        <v/>
      </c>
      <c r="G266" s="11" t="str">
        <f t="shared" si="37"/>
        <v/>
      </c>
      <c r="H266" s="11" t="str">
        <f t="shared" si="42"/>
        <v/>
      </c>
      <c r="I266" s="11" t="str">
        <f t="shared" si="38"/>
        <v/>
      </c>
      <c r="J266" s="11" t="str">
        <f t="shared" si="43"/>
        <v/>
      </c>
      <c r="K266" s="11" t="str">
        <f t="shared" si="39"/>
        <v/>
      </c>
      <c r="L266" s="11" t="str">
        <f t="shared" si="44"/>
        <v/>
      </c>
      <c r="M266" s="11" t="str">
        <f>IF('GACE Math 211'!B266="","",'SAT M to CBEST M'!$A$2+'SAT M to CBEST M'!$B$2*F266)</f>
        <v/>
      </c>
      <c r="N266" s="11" t="str">
        <f>IF('GACE Math 211'!B266="","", IF(M266&lt;20, 20, IF(M266&gt;80, 80, M266)))</f>
        <v/>
      </c>
    </row>
    <row r="267" spans="1:14" x14ac:dyDescent="0.25">
      <c r="A267" s="11">
        <v>266</v>
      </c>
      <c r="B267" s="30"/>
      <c r="C267" s="25" t="str">
        <f t="shared" si="36"/>
        <v/>
      </c>
      <c r="D267" s="25" t="str">
        <f t="shared" si="40"/>
        <v/>
      </c>
      <c r="E267" s="25" t="str">
        <f t="shared" si="41"/>
        <v/>
      </c>
      <c r="F267" s="11" t="str">
        <f>IF('GACE Math 211'!E267="","",IF('GACE Math 211'!E267&lt;'ACT M to SAT M'!$A$2,'ACT M to SAT M'!$B$2,IF('GACE Math 211'!E267&gt;'ACT M to SAT M'!A$28,'ACT M to SAT M'!B$28,VLOOKUP(E267,'ACT M to SAT M'!A:B,2,FALSE))))</f>
        <v/>
      </c>
      <c r="G267" s="11" t="str">
        <f t="shared" si="37"/>
        <v/>
      </c>
      <c r="H267" s="11" t="str">
        <f t="shared" si="42"/>
        <v/>
      </c>
      <c r="I267" s="11" t="str">
        <f t="shared" si="38"/>
        <v/>
      </c>
      <c r="J267" s="11" t="str">
        <f t="shared" si="43"/>
        <v/>
      </c>
      <c r="K267" s="11" t="str">
        <f t="shared" si="39"/>
        <v/>
      </c>
      <c r="L267" s="11" t="str">
        <f t="shared" si="44"/>
        <v/>
      </c>
      <c r="M267" s="11" t="str">
        <f>IF('GACE Math 211'!B267="","",'SAT M to CBEST M'!$A$2+'SAT M to CBEST M'!$B$2*F267)</f>
        <v/>
      </c>
      <c r="N267" s="11" t="str">
        <f>IF('GACE Math 211'!B267="","", IF(M267&lt;20, 20, IF(M267&gt;80, 80, M267)))</f>
        <v/>
      </c>
    </row>
    <row r="268" spans="1:14" x14ac:dyDescent="0.25">
      <c r="A268" s="11">
        <v>267</v>
      </c>
      <c r="B268" s="30"/>
      <c r="C268" s="25" t="str">
        <f t="shared" si="36"/>
        <v/>
      </c>
      <c r="D268" s="25" t="str">
        <f t="shared" si="40"/>
        <v/>
      </c>
      <c r="E268" s="25" t="str">
        <f t="shared" si="41"/>
        <v/>
      </c>
      <c r="F268" s="11" t="str">
        <f>IF('GACE Math 211'!E268="","",IF('GACE Math 211'!E268&lt;'ACT M to SAT M'!$A$2,'ACT M to SAT M'!$B$2,IF('GACE Math 211'!E268&gt;'ACT M to SAT M'!A$28,'ACT M to SAT M'!B$28,VLOOKUP(E268,'ACT M to SAT M'!A:B,2,FALSE))))</f>
        <v/>
      </c>
      <c r="G268" s="11" t="str">
        <f t="shared" si="37"/>
        <v/>
      </c>
      <c r="H268" s="11" t="str">
        <f t="shared" si="42"/>
        <v/>
      </c>
      <c r="I268" s="11" t="str">
        <f t="shared" si="38"/>
        <v/>
      </c>
      <c r="J268" s="11" t="str">
        <f t="shared" si="43"/>
        <v/>
      </c>
      <c r="K268" s="11" t="str">
        <f t="shared" si="39"/>
        <v/>
      </c>
      <c r="L268" s="11" t="str">
        <f t="shared" si="44"/>
        <v/>
      </c>
      <c r="M268" s="11" t="str">
        <f>IF('GACE Math 211'!B268="","",'SAT M to CBEST M'!$A$2+'SAT M to CBEST M'!$B$2*F268)</f>
        <v/>
      </c>
      <c r="N268" s="11" t="str">
        <f>IF('GACE Math 211'!B268="","", IF(M268&lt;20, 20, IF(M268&gt;80, 80, M268)))</f>
        <v/>
      </c>
    </row>
    <row r="269" spans="1:14" x14ac:dyDescent="0.25">
      <c r="A269" s="11">
        <v>268</v>
      </c>
      <c r="B269" s="30"/>
      <c r="C269" s="25" t="str">
        <f t="shared" si="36"/>
        <v/>
      </c>
      <c r="D269" s="25" t="str">
        <f t="shared" si="40"/>
        <v/>
      </c>
      <c r="E269" s="25" t="str">
        <f t="shared" si="41"/>
        <v/>
      </c>
      <c r="F269" s="11" t="str">
        <f>IF('GACE Math 211'!E269="","",IF('GACE Math 211'!E269&lt;'ACT M to SAT M'!$A$2,'ACT M to SAT M'!$B$2,IF('GACE Math 211'!E269&gt;'ACT M to SAT M'!A$28,'ACT M to SAT M'!B$28,VLOOKUP(E269,'ACT M to SAT M'!A:B,2,FALSE))))</f>
        <v/>
      </c>
      <c r="G269" s="11" t="str">
        <f t="shared" si="37"/>
        <v/>
      </c>
      <c r="H269" s="11" t="str">
        <f t="shared" si="42"/>
        <v/>
      </c>
      <c r="I269" s="11" t="str">
        <f t="shared" si="38"/>
        <v/>
      </c>
      <c r="J269" s="11" t="str">
        <f t="shared" si="43"/>
        <v/>
      </c>
      <c r="K269" s="11" t="str">
        <f t="shared" si="39"/>
        <v/>
      </c>
      <c r="L269" s="11" t="str">
        <f t="shared" si="44"/>
        <v/>
      </c>
      <c r="M269" s="11" t="str">
        <f>IF('GACE Math 211'!B269="","",'SAT M to CBEST M'!$A$2+'SAT M to CBEST M'!$B$2*F269)</f>
        <v/>
      </c>
      <c r="N269" s="11" t="str">
        <f>IF('GACE Math 211'!B269="","", IF(M269&lt;20, 20, IF(M269&gt;80, 80, M269)))</f>
        <v/>
      </c>
    </row>
    <row r="270" spans="1:14" x14ac:dyDescent="0.25">
      <c r="A270" s="11">
        <v>269</v>
      </c>
      <c r="B270" s="30"/>
      <c r="C270" s="25" t="str">
        <f t="shared" si="36"/>
        <v/>
      </c>
      <c r="D270" s="25" t="str">
        <f t="shared" si="40"/>
        <v/>
      </c>
      <c r="E270" s="25" t="str">
        <f t="shared" si="41"/>
        <v/>
      </c>
      <c r="F270" s="11" t="str">
        <f>IF('GACE Math 211'!E270="","",IF('GACE Math 211'!E270&lt;'ACT M to SAT M'!$A$2,'ACT M to SAT M'!$B$2,IF('GACE Math 211'!E270&gt;'ACT M to SAT M'!A$28,'ACT M to SAT M'!B$28,VLOOKUP(E270,'ACT M to SAT M'!A:B,2,FALSE))))</f>
        <v/>
      </c>
      <c r="G270" s="11" t="str">
        <f t="shared" si="37"/>
        <v/>
      </c>
      <c r="H270" s="11" t="str">
        <f t="shared" si="42"/>
        <v/>
      </c>
      <c r="I270" s="11" t="str">
        <f t="shared" si="38"/>
        <v/>
      </c>
      <c r="J270" s="11" t="str">
        <f t="shared" si="43"/>
        <v/>
      </c>
      <c r="K270" s="11" t="str">
        <f t="shared" si="39"/>
        <v/>
      </c>
      <c r="L270" s="11" t="str">
        <f t="shared" si="44"/>
        <v/>
      </c>
      <c r="M270" s="11" t="str">
        <f>IF('GACE Math 211'!B270="","",'SAT M to CBEST M'!$A$2+'SAT M to CBEST M'!$B$2*F270)</f>
        <v/>
      </c>
      <c r="N270" s="11" t="str">
        <f>IF('GACE Math 211'!B270="","", IF(M270&lt;20, 20, IF(M270&gt;80, 80, M270)))</f>
        <v/>
      </c>
    </row>
    <row r="271" spans="1:14" x14ac:dyDescent="0.25">
      <c r="A271" s="11">
        <v>270</v>
      </c>
      <c r="B271" s="30"/>
      <c r="C271" s="25" t="str">
        <f t="shared" si="36"/>
        <v/>
      </c>
      <c r="D271" s="25" t="str">
        <f t="shared" si="40"/>
        <v/>
      </c>
      <c r="E271" s="25" t="str">
        <f t="shared" si="41"/>
        <v/>
      </c>
      <c r="F271" s="11" t="str">
        <f>IF('GACE Math 211'!E271="","",IF('GACE Math 211'!E271&lt;'ACT M to SAT M'!$A$2,'ACT M to SAT M'!$B$2,IF('GACE Math 211'!E271&gt;'ACT M to SAT M'!A$28,'ACT M to SAT M'!B$28,VLOOKUP(E271,'ACT M to SAT M'!A:B,2,FALSE))))</f>
        <v/>
      </c>
      <c r="G271" s="11" t="str">
        <f t="shared" si="37"/>
        <v/>
      </c>
      <c r="H271" s="11" t="str">
        <f t="shared" si="42"/>
        <v/>
      </c>
      <c r="I271" s="11" t="str">
        <f t="shared" si="38"/>
        <v/>
      </c>
      <c r="J271" s="11" t="str">
        <f t="shared" si="43"/>
        <v/>
      </c>
      <c r="K271" s="11" t="str">
        <f t="shared" si="39"/>
        <v/>
      </c>
      <c r="L271" s="11" t="str">
        <f t="shared" si="44"/>
        <v/>
      </c>
      <c r="M271" s="11" t="str">
        <f>IF('GACE Math 211'!B271="","",'SAT M to CBEST M'!$A$2+'SAT M to CBEST M'!$B$2*F271)</f>
        <v/>
      </c>
      <c r="N271" s="11" t="str">
        <f>IF('GACE Math 211'!B271="","", IF(M271&lt;20, 20, IF(M271&gt;80, 80, M271)))</f>
        <v/>
      </c>
    </row>
    <row r="272" spans="1:14" x14ac:dyDescent="0.25">
      <c r="A272" s="11">
        <v>271</v>
      </c>
      <c r="B272" s="30"/>
      <c r="C272" s="25" t="str">
        <f t="shared" si="36"/>
        <v/>
      </c>
      <c r="D272" s="25" t="str">
        <f t="shared" si="40"/>
        <v/>
      </c>
      <c r="E272" s="25" t="str">
        <f t="shared" si="41"/>
        <v/>
      </c>
      <c r="F272" s="11" t="str">
        <f>IF('GACE Math 211'!E272="","",IF('GACE Math 211'!E272&lt;'ACT M to SAT M'!$A$2,'ACT M to SAT M'!$B$2,IF('GACE Math 211'!E272&gt;'ACT M to SAT M'!A$28,'ACT M to SAT M'!B$28,VLOOKUP(E272,'ACT M to SAT M'!A:B,2,FALSE))))</f>
        <v/>
      </c>
      <c r="G272" s="11" t="str">
        <f t="shared" si="37"/>
        <v/>
      </c>
      <c r="H272" s="11" t="str">
        <f t="shared" si="42"/>
        <v/>
      </c>
      <c r="I272" s="11" t="str">
        <f t="shared" si="38"/>
        <v/>
      </c>
      <c r="J272" s="11" t="str">
        <f t="shared" si="43"/>
        <v/>
      </c>
      <c r="K272" s="11" t="str">
        <f t="shared" si="39"/>
        <v/>
      </c>
      <c r="L272" s="11" t="str">
        <f t="shared" si="44"/>
        <v/>
      </c>
      <c r="M272" s="11" t="str">
        <f>IF('GACE Math 211'!B272="","",'SAT M to CBEST M'!$A$2+'SAT M to CBEST M'!$B$2*F272)</f>
        <v/>
      </c>
      <c r="N272" s="11" t="str">
        <f>IF('GACE Math 211'!B272="","", IF(M272&lt;20, 20, IF(M272&gt;80, 80, M272)))</f>
        <v/>
      </c>
    </row>
    <row r="273" spans="1:14" x14ac:dyDescent="0.25">
      <c r="A273" s="11">
        <v>272</v>
      </c>
      <c r="B273" s="30"/>
      <c r="C273" s="25" t="str">
        <f t="shared" si="36"/>
        <v/>
      </c>
      <c r="D273" s="25" t="str">
        <f t="shared" si="40"/>
        <v/>
      </c>
      <c r="E273" s="25" t="str">
        <f t="shared" si="41"/>
        <v/>
      </c>
      <c r="F273" s="11" t="str">
        <f>IF('GACE Math 211'!E273="","",IF('GACE Math 211'!E273&lt;'ACT M to SAT M'!$A$2,'ACT M to SAT M'!$B$2,IF('GACE Math 211'!E273&gt;'ACT M to SAT M'!A$28,'ACT M to SAT M'!B$28,VLOOKUP(E273,'ACT M to SAT M'!A:B,2,FALSE))))</f>
        <v/>
      </c>
      <c r="G273" s="11" t="str">
        <f t="shared" si="37"/>
        <v/>
      </c>
      <c r="H273" s="11" t="str">
        <f t="shared" si="42"/>
        <v/>
      </c>
      <c r="I273" s="11" t="str">
        <f t="shared" si="38"/>
        <v/>
      </c>
      <c r="J273" s="11" t="str">
        <f t="shared" si="43"/>
        <v/>
      </c>
      <c r="K273" s="11" t="str">
        <f t="shared" si="39"/>
        <v/>
      </c>
      <c r="L273" s="11" t="str">
        <f t="shared" si="44"/>
        <v/>
      </c>
      <c r="M273" s="11" t="str">
        <f>IF('GACE Math 211'!B273="","",'SAT M to CBEST M'!$A$2+'SAT M to CBEST M'!$B$2*F273)</f>
        <v/>
      </c>
      <c r="N273" s="11" t="str">
        <f>IF('GACE Math 211'!B273="","", IF(M273&lt;20, 20, IF(M273&gt;80, 80, M273)))</f>
        <v/>
      </c>
    </row>
    <row r="274" spans="1:14" x14ac:dyDescent="0.25">
      <c r="A274" s="11">
        <v>273</v>
      </c>
      <c r="B274" s="30"/>
      <c r="C274" s="25" t="str">
        <f t="shared" si="36"/>
        <v/>
      </c>
      <c r="D274" s="25" t="str">
        <f t="shared" si="40"/>
        <v/>
      </c>
      <c r="E274" s="25" t="str">
        <f t="shared" si="41"/>
        <v/>
      </c>
      <c r="F274" s="11" t="str">
        <f>IF('GACE Math 211'!E274="","",IF('GACE Math 211'!E274&lt;'ACT M to SAT M'!$A$2,'ACT M to SAT M'!$B$2,IF('GACE Math 211'!E274&gt;'ACT M to SAT M'!A$28,'ACT M to SAT M'!B$28,VLOOKUP(E274,'ACT M to SAT M'!A:B,2,FALSE))))</f>
        <v/>
      </c>
      <c r="G274" s="11" t="str">
        <f t="shared" si="37"/>
        <v/>
      </c>
      <c r="H274" s="11" t="str">
        <f t="shared" si="42"/>
        <v/>
      </c>
      <c r="I274" s="11" t="str">
        <f t="shared" si="38"/>
        <v/>
      </c>
      <c r="J274" s="11" t="str">
        <f t="shared" si="43"/>
        <v/>
      </c>
      <c r="K274" s="11" t="str">
        <f t="shared" si="39"/>
        <v/>
      </c>
      <c r="L274" s="11" t="str">
        <f t="shared" si="44"/>
        <v/>
      </c>
      <c r="M274" s="11" t="str">
        <f>IF('GACE Math 211'!B274="","",'SAT M to CBEST M'!$A$2+'SAT M to CBEST M'!$B$2*F274)</f>
        <v/>
      </c>
      <c r="N274" s="11" t="str">
        <f>IF('GACE Math 211'!B274="","", IF(M274&lt;20, 20, IF(M274&gt;80, 80, M274)))</f>
        <v/>
      </c>
    </row>
    <row r="275" spans="1:14" x14ac:dyDescent="0.25">
      <c r="A275" s="11">
        <v>274</v>
      </c>
      <c r="B275" s="30"/>
      <c r="C275" s="25" t="str">
        <f t="shared" si="36"/>
        <v/>
      </c>
      <c r="D275" s="25" t="str">
        <f t="shared" si="40"/>
        <v/>
      </c>
      <c r="E275" s="25" t="str">
        <f t="shared" si="41"/>
        <v/>
      </c>
      <c r="F275" s="11" t="str">
        <f>IF('GACE Math 211'!E275="","",IF('GACE Math 211'!E275&lt;'ACT M to SAT M'!$A$2,'ACT M to SAT M'!$B$2,IF('GACE Math 211'!E275&gt;'ACT M to SAT M'!A$28,'ACT M to SAT M'!B$28,VLOOKUP(E275,'ACT M to SAT M'!A:B,2,FALSE))))</f>
        <v/>
      </c>
      <c r="G275" s="11" t="str">
        <f t="shared" si="37"/>
        <v/>
      </c>
      <c r="H275" s="11" t="str">
        <f t="shared" si="42"/>
        <v/>
      </c>
      <c r="I275" s="11" t="str">
        <f t="shared" si="38"/>
        <v/>
      </c>
      <c r="J275" s="11" t="str">
        <f t="shared" si="43"/>
        <v/>
      </c>
      <c r="K275" s="11" t="str">
        <f t="shared" si="39"/>
        <v/>
      </c>
      <c r="L275" s="11" t="str">
        <f t="shared" si="44"/>
        <v/>
      </c>
      <c r="M275" s="11" t="str">
        <f>IF('GACE Math 211'!B275="","",'SAT M to CBEST M'!$A$2+'SAT M to CBEST M'!$B$2*F275)</f>
        <v/>
      </c>
      <c r="N275" s="11" t="str">
        <f>IF('GACE Math 211'!B275="","", IF(M275&lt;20, 20, IF(M275&gt;80, 80, M275)))</f>
        <v/>
      </c>
    </row>
    <row r="276" spans="1:14" x14ac:dyDescent="0.25">
      <c r="A276" s="11">
        <v>275</v>
      </c>
      <c r="B276" s="30"/>
      <c r="C276" s="25" t="str">
        <f t="shared" si="36"/>
        <v/>
      </c>
      <c r="D276" s="25" t="str">
        <f t="shared" si="40"/>
        <v/>
      </c>
      <c r="E276" s="25" t="str">
        <f t="shared" si="41"/>
        <v/>
      </c>
      <c r="F276" s="11" t="str">
        <f>IF('GACE Math 211'!E276="","",IF('GACE Math 211'!E276&lt;'ACT M to SAT M'!$A$2,'ACT M to SAT M'!$B$2,IF('GACE Math 211'!E276&gt;'ACT M to SAT M'!A$28,'ACT M to SAT M'!B$28,VLOOKUP(E276,'ACT M to SAT M'!A:B,2,FALSE))))</f>
        <v/>
      </c>
      <c r="G276" s="11" t="str">
        <f t="shared" si="37"/>
        <v/>
      </c>
      <c r="H276" s="11" t="str">
        <f t="shared" si="42"/>
        <v/>
      </c>
      <c r="I276" s="11" t="str">
        <f t="shared" si="38"/>
        <v/>
      </c>
      <c r="J276" s="11" t="str">
        <f t="shared" si="43"/>
        <v/>
      </c>
      <c r="K276" s="11" t="str">
        <f t="shared" si="39"/>
        <v/>
      </c>
      <c r="L276" s="11" t="str">
        <f t="shared" si="44"/>
        <v/>
      </c>
      <c r="M276" s="11" t="str">
        <f>IF('GACE Math 211'!B276="","",'SAT M to CBEST M'!$A$2+'SAT M to CBEST M'!$B$2*F276)</f>
        <v/>
      </c>
      <c r="N276" s="11" t="str">
        <f>IF('GACE Math 211'!B276="","", IF(M276&lt;20, 20, IF(M276&gt;80, 80, M276)))</f>
        <v/>
      </c>
    </row>
    <row r="277" spans="1:14" x14ac:dyDescent="0.25">
      <c r="A277" s="11">
        <v>276</v>
      </c>
      <c r="B277" s="30"/>
      <c r="C277" s="25" t="str">
        <f t="shared" si="36"/>
        <v/>
      </c>
      <c r="D277" s="25" t="str">
        <f t="shared" si="40"/>
        <v/>
      </c>
      <c r="E277" s="25" t="str">
        <f t="shared" si="41"/>
        <v/>
      </c>
      <c r="F277" s="11" t="str">
        <f>IF('GACE Math 211'!E277="","",IF('GACE Math 211'!E277&lt;'ACT M to SAT M'!$A$2,'ACT M to SAT M'!$B$2,IF('GACE Math 211'!E277&gt;'ACT M to SAT M'!A$28,'ACT M to SAT M'!B$28,VLOOKUP(E277,'ACT M to SAT M'!A:B,2,FALSE))))</f>
        <v/>
      </c>
      <c r="G277" s="11" t="str">
        <f t="shared" si="37"/>
        <v/>
      </c>
      <c r="H277" s="11" t="str">
        <f t="shared" si="42"/>
        <v/>
      </c>
      <c r="I277" s="11" t="str">
        <f t="shared" si="38"/>
        <v/>
      </c>
      <c r="J277" s="11" t="str">
        <f t="shared" si="43"/>
        <v/>
      </c>
      <c r="K277" s="11" t="str">
        <f t="shared" si="39"/>
        <v/>
      </c>
      <c r="L277" s="11" t="str">
        <f t="shared" si="44"/>
        <v/>
      </c>
      <c r="M277" s="11" t="str">
        <f>IF('GACE Math 211'!B277="","",'SAT M to CBEST M'!$A$2+'SAT M to CBEST M'!$B$2*F277)</f>
        <v/>
      </c>
      <c r="N277" s="11" t="str">
        <f>IF('GACE Math 211'!B277="","", IF(M277&lt;20, 20, IF(M277&gt;80, 80, M277)))</f>
        <v/>
      </c>
    </row>
    <row r="278" spans="1:14" x14ac:dyDescent="0.25">
      <c r="A278" s="11">
        <v>277</v>
      </c>
      <c r="B278" s="30"/>
      <c r="C278" s="25" t="str">
        <f t="shared" si="36"/>
        <v/>
      </c>
      <c r="D278" s="25" t="str">
        <f t="shared" si="40"/>
        <v/>
      </c>
      <c r="E278" s="25" t="str">
        <f t="shared" si="41"/>
        <v/>
      </c>
      <c r="F278" s="11" t="str">
        <f>IF('GACE Math 211'!E278="","",IF('GACE Math 211'!E278&lt;'ACT M to SAT M'!$A$2,'ACT M to SAT M'!$B$2,IF('GACE Math 211'!E278&gt;'ACT M to SAT M'!A$28,'ACT M to SAT M'!B$28,VLOOKUP(E278,'ACT M to SAT M'!A:B,2,FALSE))))</f>
        <v/>
      </c>
      <c r="G278" s="11" t="str">
        <f t="shared" si="37"/>
        <v/>
      </c>
      <c r="H278" s="11" t="str">
        <f t="shared" si="42"/>
        <v/>
      </c>
      <c r="I278" s="11" t="str">
        <f t="shared" si="38"/>
        <v/>
      </c>
      <c r="J278" s="11" t="str">
        <f t="shared" si="43"/>
        <v/>
      </c>
      <c r="K278" s="11" t="str">
        <f t="shared" si="39"/>
        <v/>
      </c>
      <c r="L278" s="11" t="str">
        <f t="shared" si="44"/>
        <v/>
      </c>
      <c r="M278" s="11" t="str">
        <f>IF('GACE Math 211'!B278="","",'SAT M to CBEST M'!$A$2+'SAT M to CBEST M'!$B$2*F278)</f>
        <v/>
      </c>
      <c r="N278" s="11" t="str">
        <f>IF('GACE Math 211'!B278="","", IF(M278&lt;20, 20, IF(M278&gt;80, 80, M278)))</f>
        <v/>
      </c>
    </row>
    <row r="279" spans="1:14" x14ac:dyDescent="0.25">
      <c r="A279" s="11">
        <v>278</v>
      </c>
      <c r="B279" s="30"/>
      <c r="C279" s="25" t="str">
        <f t="shared" si="36"/>
        <v/>
      </c>
      <c r="D279" s="25" t="str">
        <f t="shared" si="40"/>
        <v/>
      </c>
      <c r="E279" s="25" t="str">
        <f t="shared" si="41"/>
        <v/>
      </c>
      <c r="F279" s="11" t="str">
        <f>IF('GACE Math 211'!E279="","",IF('GACE Math 211'!E279&lt;'ACT M to SAT M'!$A$2,'ACT M to SAT M'!$B$2,IF('GACE Math 211'!E279&gt;'ACT M to SAT M'!A$28,'ACT M to SAT M'!B$28,VLOOKUP(E279,'ACT M to SAT M'!A:B,2,FALSE))))</f>
        <v/>
      </c>
      <c r="G279" s="11" t="str">
        <f t="shared" si="37"/>
        <v/>
      </c>
      <c r="H279" s="11" t="str">
        <f t="shared" si="42"/>
        <v/>
      </c>
      <c r="I279" s="11" t="str">
        <f t="shared" si="38"/>
        <v/>
      </c>
      <c r="J279" s="11" t="str">
        <f t="shared" si="43"/>
        <v/>
      </c>
      <c r="K279" s="11" t="str">
        <f t="shared" si="39"/>
        <v/>
      </c>
      <c r="L279" s="11" t="str">
        <f t="shared" si="44"/>
        <v/>
      </c>
      <c r="M279" s="11" t="str">
        <f>IF('GACE Math 211'!B279="","",'SAT M to CBEST M'!$A$2+'SAT M to CBEST M'!$B$2*F279)</f>
        <v/>
      </c>
      <c r="N279" s="11" t="str">
        <f>IF('GACE Math 211'!B279="","", IF(M279&lt;20, 20, IF(M279&gt;80, 80, M279)))</f>
        <v/>
      </c>
    </row>
    <row r="280" spans="1:14" x14ac:dyDescent="0.25">
      <c r="A280" s="11">
        <v>279</v>
      </c>
      <c r="B280" s="30"/>
      <c r="C280" s="25" t="str">
        <f t="shared" si="36"/>
        <v/>
      </c>
      <c r="D280" s="25" t="str">
        <f t="shared" si="40"/>
        <v/>
      </c>
      <c r="E280" s="25" t="str">
        <f t="shared" si="41"/>
        <v/>
      </c>
      <c r="F280" s="11" t="str">
        <f>IF('GACE Math 211'!E280="","",IF('GACE Math 211'!E280&lt;'ACT M to SAT M'!$A$2,'ACT M to SAT M'!$B$2,IF('GACE Math 211'!E280&gt;'ACT M to SAT M'!A$28,'ACT M to SAT M'!B$28,VLOOKUP(E280,'ACT M to SAT M'!A:B,2,FALSE))))</f>
        <v/>
      </c>
      <c r="G280" s="11" t="str">
        <f t="shared" si="37"/>
        <v/>
      </c>
      <c r="H280" s="11" t="str">
        <f t="shared" si="42"/>
        <v/>
      </c>
      <c r="I280" s="11" t="str">
        <f t="shared" si="38"/>
        <v/>
      </c>
      <c r="J280" s="11" t="str">
        <f t="shared" si="43"/>
        <v/>
      </c>
      <c r="K280" s="11" t="str">
        <f t="shared" si="39"/>
        <v/>
      </c>
      <c r="L280" s="11" t="str">
        <f t="shared" si="44"/>
        <v/>
      </c>
      <c r="M280" s="11" t="str">
        <f>IF('GACE Math 211'!B280="","",'SAT M to CBEST M'!$A$2+'SAT M to CBEST M'!$B$2*F280)</f>
        <v/>
      </c>
      <c r="N280" s="11" t="str">
        <f>IF('GACE Math 211'!B280="","", IF(M280&lt;20, 20, IF(M280&gt;80, 80, M280)))</f>
        <v/>
      </c>
    </row>
    <row r="281" spans="1:14" x14ac:dyDescent="0.25">
      <c r="A281" s="11">
        <v>280</v>
      </c>
      <c r="B281" s="30"/>
      <c r="C281" s="25" t="str">
        <f t="shared" si="36"/>
        <v/>
      </c>
      <c r="D281" s="25" t="str">
        <f t="shared" si="40"/>
        <v/>
      </c>
      <c r="E281" s="25" t="str">
        <f t="shared" si="41"/>
        <v/>
      </c>
      <c r="F281" s="11" t="str">
        <f>IF('GACE Math 211'!E281="","",IF('GACE Math 211'!E281&lt;'ACT M to SAT M'!$A$2,'ACT M to SAT M'!$B$2,IF('GACE Math 211'!E281&gt;'ACT M to SAT M'!A$28,'ACT M to SAT M'!B$28,VLOOKUP(E281,'ACT M to SAT M'!A:B,2,FALSE))))</f>
        <v/>
      </c>
      <c r="G281" s="11" t="str">
        <f t="shared" si="37"/>
        <v/>
      </c>
      <c r="H281" s="11" t="str">
        <f t="shared" si="42"/>
        <v/>
      </c>
      <c r="I281" s="11" t="str">
        <f t="shared" si="38"/>
        <v/>
      </c>
      <c r="J281" s="11" t="str">
        <f t="shared" si="43"/>
        <v/>
      </c>
      <c r="K281" s="11" t="str">
        <f t="shared" si="39"/>
        <v/>
      </c>
      <c r="L281" s="11" t="str">
        <f t="shared" si="44"/>
        <v/>
      </c>
      <c r="M281" s="11" t="str">
        <f>IF('GACE Math 211'!B281="","",'SAT M to CBEST M'!$A$2+'SAT M to CBEST M'!$B$2*F281)</f>
        <v/>
      </c>
      <c r="N281" s="11" t="str">
        <f>IF('GACE Math 211'!B281="","", IF(M281&lt;20, 20, IF(M281&gt;80, 80, M281)))</f>
        <v/>
      </c>
    </row>
    <row r="282" spans="1:14" x14ac:dyDescent="0.25">
      <c r="A282" s="11">
        <v>281</v>
      </c>
      <c r="B282" s="30"/>
      <c r="C282" s="25" t="str">
        <f t="shared" si="36"/>
        <v/>
      </c>
      <c r="D282" s="25" t="str">
        <f t="shared" si="40"/>
        <v/>
      </c>
      <c r="E282" s="25" t="str">
        <f t="shared" si="41"/>
        <v/>
      </c>
      <c r="F282" s="11" t="str">
        <f>IF('GACE Math 211'!E282="","",IF('GACE Math 211'!E282&lt;'ACT M to SAT M'!$A$2,'ACT M to SAT M'!$B$2,IF('GACE Math 211'!E282&gt;'ACT M to SAT M'!A$28,'ACT M to SAT M'!B$28,VLOOKUP(E282,'ACT M to SAT M'!A:B,2,FALSE))))</f>
        <v/>
      </c>
      <c r="G282" s="11" t="str">
        <f t="shared" si="37"/>
        <v/>
      </c>
      <c r="H282" s="11" t="str">
        <f t="shared" si="42"/>
        <v/>
      </c>
      <c r="I282" s="11" t="str">
        <f t="shared" si="38"/>
        <v/>
      </c>
      <c r="J282" s="11" t="str">
        <f t="shared" si="43"/>
        <v/>
      </c>
      <c r="K282" s="11" t="str">
        <f t="shared" si="39"/>
        <v/>
      </c>
      <c r="L282" s="11" t="str">
        <f t="shared" si="44"/>
        <v/>
      </c>
      <c r="M282" s="11" t="str">
        <f>IF('GACE Math 211'!B282="","",'SAT M to CBEST M'!$A$2+'SAT M to CBEST M'!$B$2*F282)</f>
        <v/>
      </c>
      <c r="N282" s="11" t="str">
        <f>IF('GACE Math 211'!B282="","", IF(M282&lt;20, 20, IF(M282&gt;80, 80, M282)))</f>
        <v/>
      </c>
    </row>
    <row r="283" spans="1:14" x14ac:dyDescent="0.25">
      <c r="A283" s="11">
        <v>282</v>
      </c>
      <c r="B283" s="30"/>
      <c r="C283" s="25" t="str">
        <f t="shared" si="36"/>
        <v/>
      </c>
      <c r="D283" s="25" t="str">
        <f t="shared" si="40"/>
        <v/>
      </c>
      <c r="E283" s="25" t="str">
        <f t="shared" si="41"/>
        <v/>
      </c>
      <c r="F283" s="11" t="str">
        <f>IF('GACE Math 211'!E283="","",IF('GACE Math 211'!E283&lt;'ACT M to SAT M'!$A$2,'ACT M to SAT M'!$B$2,IF('GACE Math 211'!E283&gt;'ACT M to SAT M'!A$28,'ACT M to SAT M'!B$28,VLOOKUP(E283,'ACT M to SAT M'!A:B,2,FALSE))))</f>
        <v/>
      </c>
      <c r="G283" s="11" t="str">
        <f t="shared" si="37"/>
        <v/>
      </c>
      <c r="H283" s="11" t="str">
        <f t="shared" si="42"/>
        <v/>
      </c>
      <c r="I283" s="11" t="str">
        <f t="shared" si="38"/>
        <v/>
      </c>
      <c r="J283" s="11" t="str">
        <f t="shared" si="43"/>
        <v/>
      </c>
      <c r="K283" s="11" t="str">
        <f t="shared" si="39"/>
        <v/>
      </c>
      <c r="L283" s="11" t="str">
        <f t="shared" si="44"/>
        <v/>
      </c>
      <c r="M283" s="11" t="str">
        <f>IF('GACE Math 211'!B283="","",'SAT M to CBEST M'!$A$2+'SAT M to CBEST M'!$B$2*F283)</f>
        <v/>
      </c>
      <c r="N283" s="11" t="str">
        <f>IF('GACE Math 211'!B283="","", IF(M283&lt;20, 20, IF(M283&gt;80, 80, M283)))</f>
        <v/>
      </c>
    </row>
    <row r="284" spans="1:14" x14ac:dyDescent="0.25">
      <c r="A284" s="11">
        <v>283</v>
      </c>
      <c r="B284" s="30"/>
      <c r="C284" s="25" t="str">
        <f t="shared" si="36"/>
        <v/>
      </c>
      <c r="D284" s="25" t="str">
        <f t="shared" si="40"/>
        <v/>
      </c>
      <c r="E284" s="25" t="str">
        <f t="shared" si="41"/>
        <v/>
      </c>
      <c r="F284" s="11" t="str">
        <f>IF('GACE Math 211'!E284="","",IF('GACE Math 211'!E284&lt;'ACT M to SAT M'!$A$2,'ACT M to SAT M'!$B$2,IF('GACE Math 211'!E284&gt;'ACT M to SAT M'!A$28,'ACT M to SAT M'!B$28,VLOOKUP(E284,'ACT M to SAT M'!A:B,2,FALSE))))</f>
        <v/>
      </c>
      <c r="G284" s="11" t="str">
        <f t="shared" si="37"/>
        <v/>
      </c>
      <c r="H284" s="11" t="str">
        <f t="shared" si="42"/>
        <v/>
      </c>
      <c r="I284" s="11" t="str">
        <f t="shared" si="38"/>
        <v/>
      </c>
      <c r="J284" s="11" t="str">
        <f t="shared" si="43"/>
        <v/>
      </c>
      <c r="K284" s="11" t="str">
        <f t="shared" si="39"/>
        <v/>
      </c>
      <c r="L284" s="11" t="str">
        <f t="shared" si="44"/>
        <v/>
      </c>
      <c r="M284" s="11" t="str">
        <f>IF('GACE Math 211'!B284="","",'SAT M to CBEST M'!$A$2+'SAT M to CBEST M'!$B$2*F284)</f>
        <v/>
      </c>
      <c r="N284" s="11" t="str">
        <f>IF('GACE Math 211'!B284="","", IF(M284&lt;20, 20, IF(M284&gt;80, 80, M284)))</f>
        <v/>
      </c>
    </row>
    <row r="285" spans="1:14" x14ac:dyDescent="0.25">
      <c r="A285" s="11">
        <v>284</v>
      </c>
      <c r="B285" s="30"/>
      <c r="C285" s="25" t="str">
        <f t="shared" si="36"/>
        <v/>
      </c>
      <c r="D285" s="25" t="str">
        <f t="shared" si="40"/>
        <v/>
      </c>
      <c r="E285" s="25" t="str">
        <f t="shared" si="41"/>
        <v/>
      </c>
      <c r="F285" s="11" t="str">
        <f>IF('GACE Math 211'!E285="","",IF('GACE Math 211'!E285&lt;'ACT M to SAT M'!$A$2,'ACT M to SAT M'!$B$2,IF('GACE Math 211'!E285&gt;'ACT M to SAT M'!A$28,'ACT M to SAT M'!B$28,VLOOKUP(E285,'ACT M to SAT M'!A:B,2,FALSE))))</f>
        <v/>
      </c>
      <c r="G285" s="11" t="str">
        <f t="shared" si="37"/>
        <v/>
      </c>
      <c r="H285" s="11" t="str">
        <f t="shared" si="42"/>
        <v/>
      </c>
      <c r="I285" s="11" t="str">
        <f t="shared" si="38"/>
        <v/>
      </c>
      <c r="J285" s="11" t="str">
        <f t="shared" si="43"/>
        <v/>
      </c>
      <c r="K285" s="11" t="str">
        <f t="shared" si="39"/>
        <v/>
      </c>
      <c r="L285" s="11" t="str">
        <f t="shared" si="44"/>
        <v/>
      </c>
      <c r="M285" s="11" t="str">
        <f>IF('GACE Math 211'!B285="","",'SAT M to CBEST M'!$A$2+'SAT M to CBEST M'!$B$2*F285)</f>
        <v/>
      </c>
      <c r="N285" s="11" t="str">
        <f>IF('GACE Math 211'!B285="","", IF(M285&lt;20, 20, IF(M285&gt;80, 80, M285)))</f>
        <v/>
      </c>
    </row>
    <row r="286" spans="1:14" x14ac:dyDescent="0.25">
      <c r="A286" s="11">
        <v>285</v>
      </c>
      <c r="B286" s="30"/>
      <c r="C286" s="25" t="str">
        <f t="shared" si="36"/>
        <v/>
      </c>
      <c r="D286" s="25" t="str">
        <f t="shared" si="40"/>
        <v/>
      </c>
      <c r="E286" s="25" t="str">
        <f t="shared" si="41"/>
        <v/>
      </c>
      <c r="F286" s="11" t="str">
        <f>IF('GACE Math 211'!E286="","",IF('GACE Math 211'!E286&lt;'ACT M to SAT M'!$A$2,'ACT M to SAT M'!$B$2,IF('GACE Math 211'!E286&gt;'ACT M to SAT M'!A$28,'ACT M to SAT M'!B$28,VLOOKUP(E286,'ACT M to SAT M'!A:B,2,FALSE))))</f>
        <v/>
      </c>
      <c r="G286" s="11" t="str">
        <f t="shared" si="37"/>
        <v/>
      </c>
      <c r="H286" s="11" t="str">
        <f t="shared" si="42"/>
        <v/>
      </c>
      <c r="I286" s="11" t="str">
        <f t="shared" si="38"/>
        <v/>
      </c>
      <c r="J286" s="11" t="str">
        <f t="shared" si="43"/>
        <v/>
      </c>
      <c r="K286" s="11" t="str">
        <f t="shared" si="39"/>
        <v/>
      </c>
      <c r="L286" s="11" t="str">
        <f t="shared" si="44"/>
        <v/>
      </c>
      <c r="M286" s="11" t="str">
        <f>IF('GACE Math 211'!B286="","",'SAT M to CBEST M'!$A$2+'SAT M to CBEST M'!$B$2*F286)</f>
        <v/>
      </c>
      <c r="N286" s="11" t="str">
        <f>IF('GACE Math 211'!B286="","", IF(M286&lt;20, 20, IF(M286&gt;80, 80, M286)))</f>
        <v/>
      </c>
    </row>
    <row r="287" spans="1:14" x14ac:dyDescent="0.25">
      <c r="A287" s="11">
        <v>286</v>
      </c>
      <c r="B287" s="30"/>
      <c r="C287" s="25" t="str">
        <f t="shared" si="36"/>
        <v/>
      </c>
      <c r="D287" s="25" t="str">
        <f t="shared" si="40"/>
        <v/>
      </c>
      <c r="E287" s="25" t="str">
        <f t="shared" si="41"/>
        <v/>
      </c>
      <c r="F287" s="11" t="str">
        <f>IF('GACE Math 211'!E287="","",IF('GACE Math 211'!E287&lt;'ACT M to SAT M'!$A$2,'ACT M to SAT M'!$B$2,IF('GACE Math 211'!E287&gt;'ACT M to SAT M'!A$28,'ACT M to SAT M'!B$28,VLOOKUP(E287,'ACT M to SAT M'!A:B,2,FALSE))))</f>
        <v/>
      </c>
      <c r="G287" s="11" t="str">
        <f t="shared" si="37"/>
        <v/>
      </c>
      <c r="H287" s="11" t="str">
        <f t="shared" si="42"/>
        <v/>
      </c>
      <c r="I287" s="11" t="str">
        <f t="shared" si="38"/>
        <v/>
      </c>
      <c r="J287" s="11" t="str">
        <f t="shared" si="43"/>
        <v/>
      </c>
      <c r="K287" s="11" t="str">
        <f t="shared" si="39"/>
        <v/>
      </c>
      <c r="L287" s="11" t="str">
        <f t="shared" si="44"/>
        <v/>
      </c>
      <c r="M287" s="11" t="str">
        <f>IF('GACE Math 211'!B287="","",'SAT M to CBEST M'!$A$2+'SAT M to CBEST M'!$B$2*F287)</f>
        <v/>
      </c>
      <c r="N287" s="11" t="str">
        <f>IF('GACE Math 211'!B287="","", IF(M287&lt;20, 20, IF(M287&gt;80, 80, M287)))</f>
        <v/>
      </c>
    </row>
    <row r="288" spans="1:14" x14ac:dyDescent="0.25">
      <c r="A288" s="11">
        <v>287</v>
      </c>
      <c r="B288" s="30"/>
      <c r="C288" s="25" t="str">
        <f t="shared" si="36"/>
        <v/>
      </c>
      <c r="D288" s="25" t="str">
        <f t="shared" si="40"/>
        <v/>
      </c>
      <c r="E288" s="25" t="str">
        <f t="shared" si="41"/>
        <v/>
      </c>
      <c r="F288" s="11" t="str">
        <f>IF('GACE Math 211'!E288="","",IF('GACE Math 211'!E288&lt;'ACT M to SAT M'!$A$2,'ACT M to SAT M'!$B$2,IF('GACE Math 211'!E288&gt;'ACT M to SAT M'!A$28,'ACT M to SAT M'!B$28,VLOOKUP(E288,'ACT M to SAT M'!A:B,2,FALSE))))</f>
        <v/>
      </c>
      <c r="G288" s="11" t="str">
        <f t="shared" si="37"/>
        <v/>
      </c>
      <c r="H288" s="11" t="str">
        <f t="shared" si="42"/>
        <v/>
      </c>
      <c r="I288" s="11" t="str">
        <f t="shared" si="38"/>
        <v/>
      </c>
      <c r="J288" s="11" t="str">
        <f t="shared" si="43"/>
        <v/>
      </c>
      <c r="K288" s="11" t="str">
        <f t="shared" si="39"/>
        <v/>
      </c>
      <c r="L288" s="11" t="str">
        <f t="shared" si="44"/>
        <v/>
      </c>
      <c r="M288" s="11" t="str">
        <f>IF('GACE Math 211'!B288="","",'SAT M to CBEST M'!$A$2+'SAT M to CBEST M'!$B$2*F288)</f>
        <v/>
      </c>
      <c r="N288" s="11" t="str">
        <f>IF('GACE Math 211'!B288="","", IF(M288&lt;20, 20, IF(M288&gt;80, 80, M288)))</f>
        <v/>
      </c>
    </row>
    <row r="289" spans="1:14" x14ac:dyDescent="0.25">
      <c r="A289" s="11">
        <v>288</v>
      </c>
      <c r="B289" s="30"/>
      <c r="C289" s="25" t="str">
        <f t="shared" si="36"/>
        <v/>
      </c>
      <c r="D289" s="25" t="str">
        <f t="shared" si="40"/>
        <v/>
      </c>
      <c r="E289" s="25" t="str">
        <f t="shared" si="41"/>
        <v/>
      </c>
      <c r="F289" s="11" t="str">
        <f>IF('GACE Math 211'!E289="","",IF('GACE Math 211'!E289&lt;'ACT M to SAT M'!$A$2,'ACT M to SAT M'!$B$2,IF('GACE Math 211'!E289&gt;'ACT M to SAT M'!A$28,'ACT M to SAT M'!B$28,VLOOKUP(E289,'ACT M to SAT M'!A:B,2,FALSE))))</f>
        <v/>
      </c>
      <c r="G289" s="11" t="str">
        <f t="shared" si="37"/>
        <v/>
      </c>
      <c r="H289" s="11" t="str">
        <f t="shared" si="42"/>
        <v/>
      </c>
      <c r="I289" s="11" t="str">
        <f t="shared" si="38"/>
        <v/>
      </c>
      <c r="J289" s="11" t="str">
        <f t="shared" si="43"/>
        <v/>
      </c>
      <c r="K289" s="11" t="str">
        <f t="shared" si="39"/>
        <v/>
      </c>
      <c r="L289" s="11" t="str">
        <f t="shared" si="44"/>
        <v/>
      </c>
      <c r="M289" s="11" t="str">
        <f>IF('GACE Math 211'!B289="","",'SAT M to CBEST M'!$A$2+'SAT M to CBEST M'!$B$2*F289)</f>
        <v/>
      </c>
      <c r="N289" s="11" t="str">
        <f>IF('GACE Math 211'!B289="","", IF(M289&lt;20, 20, IF(M289&gt;80, 80, M289)))</f>
        <v/>
      </c>
    </row>
    <row r="290" spans="1:14" x14ac:dyDescent="0.25">
      <c r="A290" s="11">
        <v>289</v>
      </c>
      <c r="B290" s="30"/>
      <c r="C290" s="25" t="str">
        <f t="shared" si="36"/>
        <v/>
      </c>
      <c r="D290" s="25" t="str">
        <f t="shared" si="40"/>
        <v/>
      </c>
      <c r="E290" s="25" t="str">
        <f t="shared" si="41"/>
        <v/>
      </c>
      <c r="F290" s="11" t="str">
        <f>IF('GACE Math 211'!E290="","",IF('GACE Math 211'!E290&lt;'ACT M to SAT M'!$A$2,'ACT M to SAT M'!$B$2,IF('GACE Math 211'!E290&gt;'ACT M to SAT M'!A$28,'ACT M to SAT M'!B$28,VLOOKUP(E290,'ACT M to SAT M'!A:B,2,FALSE))))</f>
        <v/>
      </c>
      <c r="G290" s="11" t="str">
        <f t="shared" si="37"/>
        <v/>
      </c>
      <c r="H290" s="11" t="str">
        <f t="shared" si="42"/>
        <v/>
      </c>
      <c r="I290" s="11" t="str">
        <f t="shared" si="38"/>
        <v/>
      </c>
      <c r="J290" s="11" t="str">
        <f t="shared" si="43"/>
        <v/>
      </c>
      <c r="K290" s="11" t="str">
        <f t="shared" si="39"/>
        <v/>
      </c>
      <c r="L290" s="11" t="str">
        <f t="shared" si="44"/>
        <v/>
      </c>
      <c r="M290" s="11" t="str">
        <f>IF('GACE Math 211'!B290="","",'SAT M to CBEST M'!$A$2+'SAT M to CBEST M'!$B$2*F290)</f>
        <v/>
      </c>
      <c r="N290" s="11" t="str">
        <f>IF('GACE Math 211'!B290="","", IF(M290&lt;20, 20, IF(M290&gt;80, 80, M290)))</f>
        <v/>
      </c>
    </row>
    <row r="291" spans="1:14" x14ac:dyDescent="0.25">
      <c r="A291" s="11">
        <v>290</v>
      </c>
      <c r="B291" s="30"/>
      <c r="C291" s="25" t="str">
        <f t="shared" si="36"/>
        <v/>
      </c>
      <c r="D291" s="25" t="str">
        <f t="shared" si="40"/>
        <v/>
      </c>
      <c r="E291" s="25" t="str">
        <f t="shared" si="41"/>
        <v/>
      </c>
      <c r="F291" s="11" t="str">
        <f>IF('GACE Math 211'!E291="","",IF('GACE Math 211'!E291&lt;'ACT M to SAT M'!$A$2,'ACT M to SAT M'!$B$2,IF('GACE Math 211'!E291&gt;'ACT M to SAT M'!A$28,'ACT M to SAT M'!B$28,VLOOKUP(E291,'ACT M to SAT M'!A:B,2,FALSE))))</f>
        <v/>
      </c>
      <c r="G291" s="11" t="str">
        <f t="shared" si="37"/>
        <v/>
      </c>
      <c r="H291" s="11" t="str">
        <f t="shared" si="42"/>
        <v/>
      </c>
      <c r="I291" s="11" t="str">
        <f t="shared" si="38"/>
        <v/>
      </c>
      <c r="J291" s="11" t="str">
        <f t="shared" si="43"/>
        <v/>
      </c>
      <c r="K291" s="11" t="str">
        <f t="shared" si="39"/>
        <v/>
      </c>
      <c r="L291" s="11" t="str">
        <f t="shared" si="44"/>
        <v/>
      </c>
      <c r="M291" s="11" t="str">
        <f>IF('GACE Math 211'!B291="","",'SAT M to CBEST M'!$A$2+'SAT M to CBEST M'!$B$2*F291)</f>
        <v/>
      </c>
      <c r="N291" s="11" t="str">
        <f>IF('GACE Math 211'!B291="","", IF(M291&lt;20, 20, IF(M291&gt;80, 80, M291)))</f>
        <v/>
      </c>
    </row>
    <row r="292" spans="1:14" x14ac:dyDescent="0.25">
      <c r="A292" s="11">
        <v>291</v>
      </c>
      <c r="B292" s="30"/>
      <c r="C292" s="25" t="str">
        <f t="shared" si="36"/>
        <v/>
      </c>
      <c r="D292" s="25" t="str">
        <f t="shared" si="40"/>
        <v/>
      </c>
      <c r="E292" s="25" t="str">
        <f t="shared" si="41"/>
        <v/>
      </c>
      <c r="F292" s="11" t="str">
        <f>IF('GACE Math 211'!E292="","",IF('GACE Math 211'!E292&lt;'ACT M to SAT M'!$A$2,'ACT M to SAT M'!$B$2,IF('GACE Math 211'!E292&gt;'ACT M to SAT M'!A$28,'ACT M to SAT M'!B$28,VLOOKUP(E292,'ACT M to SAT M'!A:B,2,FALSE))))</f>
        <v/>
      </c>
      <c r="G292" s="11" t="str">
        <f t="shared" si="37"/>
        <v/>
      </c>
      <c r="H292" s="11" t="str">
        <f t="shared" si="42"/>
        <v/>
      </c>
      <c r="I292" s="11" t="str">
        <f t="shared" si="38"/>
        <v/>
      </c>
      <c r="J292" s="11" t="str">
        <f t="shared" si="43"/>
        <v/>
      </c>
      <c r="K292" s="11" t="str">
        <f t="shared" si="39"/>
        <v/>
      </c>
      <c r="L292" s="11" t="str">
        <f t="shared" si="44"/>
        <v/>
      </c>
      <c r="M292" s="11" t="str">
        <f>IF('GACE Math 211'!B292="","",'SAT M to CBEST M'!$A$2+'SAT M to CBEST M'!$B$2*F292)</f>
        <v/>
      </c>
      <c r="N292" s="11" t="str">
        <f>IF('GACE Math 211'!B292="","", IF(M292&lt;20, 20, IF(M292&gt;80, 80, M292)))</f>
        <v/>
      </c>
    </row>
    <row r="293" spans="1:14" x14ac:dyDescent="0.25">
      <c r="A293" s="11">
        <v>292</v>
      </c>
      <c r="B293" s="30"/>
      <c r="C293" s="25" t="str">
        <f t="shared" si="36"/>
        <v/>
      </c>
      <c r="D293" s="25" t="str">
        <f t="shared" si="40"/>
        <v/>
      </c>
      <c r="E293" s="25" t="str">
        <f t="shared" si="41"/>
        <v/>
      </c>
      <c r="F293" s="11" t="str">
        <f>IF('GACE Math 211'!E293="","",IF('GACE Math 211'!E293&lt;'ACT M to SAT M'!$A$2,'ACT M to SAT M'!$B$2,IF('GACE Math 211'!E293&gt;'ACT M to SAT M'!A$28,'ACT M to SAT M'!B$28,VLOOKUP(E293,'ACT M to SAT M'!A:B,2,FALSE))))</f>
        <v/>
      </c>
      <c r="G293" s="11" t="str">
        <f t="shared" si="37"/>
        <v/>
      </c>
      <c r="H293" s="11" t="str">
        <f t="shared" si="42"/>
        <v/>
      </c>
      <c r="I293" s="11" t="str">
        <f t="shared" si="38"/>
        <v/>
      </c>
      <c r="J293" s="11" t="str">
        <f t="shared" si="43"/>
        <v/>
      </c>
      <c r="K293" s="11" t="str">
        <f t="shared" si="39"/>
        <v/>
      </c>
      <c r="L293" s="11" t="str">
        <f t="shared" si="44"/>
        <v/>
      </c>
      <c r="M293" s="11" t="str">
        <f>IF('GACE Math 211'!B293="","",'SAT M to CBEST M'!$A$2+'SAT M to CBEST M'!$B$2*F293)</f>
        <v/>
      </c>
      <c r="N293" s="11" t="str">
        <f>IF('GACE Math 211'!B293="","", IF(M293&lt;20, 20, IF(M293&gt;80, 80, M293)))</f>
        <v/>
      </c>
    </row>
    <row r="294" spans="1:14" x14ac:dyDescent="0.25">
      <c r="A294" s="11">
        <v>293</v>
      </c>
      <c r="B294" s="30"/>
      <c r="C294" s="25" t="str">
        <f t="shared" si="36"/>
        <v/>
      </c>
      <c r="D294" s="25" t="str">
        <f t="shared" si="40"/>
        <v/>
      </c>
      <c r="E294" s="25" t="str">
        <f t="shared" si="41"/>
        <v/>
      </c>
      <c r="F294" s="11" t="str">
        <f>IF('GACE Math 211'!E294="","",IF('GACE Math 211'!E294&lt;'ACT M to SAT M'!$A$2,'ACT M to SAT M'!$B$2,IF('GACE Math 211'!E294&gt;'ACT M to SAT M'!A$28,'ACT M to SAT M'!B$28,VLOOKUP(E294,'ACT M to SAT M'!A:B,2,FALSE))))</f>
        <v/>
      </c>
      <c r="G294" s="11" t="str">
        <f t="shared" si="37"/>
        <v/>
      </c>
      <c r="H294" s="11" t="str">
        <f t="shared" si="42"/>
        <v/>
      </c>
      <c r="I294" s="11" t="str">
        <f t="shared" si="38"/>
        <v/>
      </c>
      <c r="J294" s="11" t="str">
        <f t="shared" si="43"/>
        <v/>
      </c>
      <c r="K294" s="11" t="str">
        <f t="shared" si="39"/>
        <v/>
      </c>
      <c r="L294" s="11" t="str">
        <f t="shared" si="44"/>
        <v/>
      </c>
      <c r="M294" s="11" t="str">
        <f>IF('GACE Math 211'!B294="","",'SAT M to CBEST M'!$A$2+'SAT M to CBEST M'!$B$2*F294)</f>
        <v/>
      </c>
      <c r="N294" s="11" t="str">
        <f>IF('GACE Math 211'!B294="","", IF(M294&lt;20, 20, IF(M294&gt;80, 80, M294)))</f>
        <v/>
      </c>
    </row>
    <row r="295" spans="1:14" x14ac:dyDescent="0.25">
      <c r="A295" s="11">
        <v>294</v>
      </c>
      <c r="B295" s="30"/>
      <c r="C295" s="25" t="str">
        <f t="shared" si="36"/>
        <v/>
      </c>
      <c r="D295" s="25" t="str">
        <f t="shared" si="40"/>
        <v/>
      </c>
      <c r="E295" s="25" t="str">
        <f t="shared" si="41"/>
        <v/>
      </c>
      <c r="F295" s="11" t="str">
        <f>IF('GACE Math 211'!E295="","",IF('GACE Math 211'!E295&lt;'ACT M to SAT M'!$A$2,'ACT M to SAT M'!$B$2,IF('GACE Math 211'!E295&gt;'ACT M to SAT M'!A$28,'ACT M to SAT M'!B$28,VLOOKUP(E295,'ACT M to SAT M'!A:B,2,FALSE))))</f>
        <v/>
      </c>
      <c r="G295" s="11" t="str">
        <f t="shared" si="37"/>
        <v/>
      </c>
      <c r="H295" s="11" t="str">
        <f t="shared" si="42"/>
        <v/>
      </c>
      <c r="I295" s="11" t="str">
        <f t="shared" si="38"/>
        <v/>
      </c>
      <c r="J295" s="11" t="str">
        <f t="shared" si="43"/>
        <v/>
      </c>
      <c r="K295" s="11" t="str">
        <f t="shared" si="39"/>
        <v/>
      </c>
      <c r="L295" s="11" t="str">
        <f t="shared" si="44"/>
        <v/>
      </c>
      <c r="M295" s="11" t="str">
        <f>IF('GACE Math 211'!B295="","",'SAT M to CBEST M'!$A$2+'SAT M to CBEST M'!$B$2*F295)</f>
        <v/>
      </c>
      <c r="N295" s="11" t="str">
        <f>IF('GACE Math 211'!B295="","", IF(M295&lt;20, 20, IF(M295&gt;80, 80, M295)))</f>
        <v/>
      </c>
    </row>
    <row r="296" spans="1:14" x14ac:dyDescent="0.25">
      <c r="A296" s="11">
        <v>295</v>
      </c>
      <c r="B296" s="30"/>
      <c r="C296" s="25" t="str">
        <f t="shared" si="36"/>
        <v/>
      </c>
      <c r="D296" s="25" t="str">
        <f t="shared" si="40"/>
        <v/>
      </c>
      <c r="E296" s="25" t="str">
        <f t="shared" si="41"/>
        <v/>
      </c>
      <c r="F296" s="11" t="str">
        <f>IF('GACE Math 211'!E296="","",IF('GACE Math 211'!E296&lt;'ACT M to SAT M'!$A$2,'ACT M to SAT M'!$B$2,IF('GACE Math 211'!E296&gt;'ACT M to SAT M'!A$28,'ACT M to SAT M'!B$28,VLOOKUP(E296,'ACT M to SAT M'!A:B,2,FALSE))))</f>
        <v/>
      </c>
      <c r="G296" s="11" t="str">
        <f t="shared" si="37"/>
        <v/>
      </c>
      <c r="H296" s="11" t="str">
        <f t="shared" si="42"/>
        <v/>
      </c>
      <c r="I296" s="11" t="str">
        <f t="shared" si="38"/>
        <v/>
      </c>
      <c r="J296" s="11" t="str">
        <f t="shared" si="43"/>
        <v/>
      </c>
      <c r="K296" s="11" t="str">
        <f t="shared" si="39"/>
        <v/>
      </c>
      <c r="L296" s="11" t="str">
        <f t="shared" si="44"/>
        <v/>
      </c>
      <c r="M296" s="11" t="str">
        <f>IF('GACE Math 211'!B296="","",'SAT M to CBEST M'!$A$2+'SAT M to CBEST M'!$B$2*F296)</f>
        <v/>
      </c>
      <c r="N296" s="11" t="str">
        <f>IF('GACE Math 211'!B296="","", IF(M296&lt;20, 20, IF(M296&gt;80, 80, M296)))</f>
        <v/>
      </c>
    </row>
    <row r="297" spans="1:14" x14ac:dyDescent="0.25">
      <c r="A297" s="11">
        <v>296</v>
      </c>
      <c r="B297" s="30"/>
      <c r="C297" s="25" t="str">
        <f t="shared" si="36"/>
        <v/>
      </c>
      <c r="D297" s="25" t="str">
        <f t="shared" si="40"/>
        <v/>
      </c>
      <c r="E297" s="25" t="str">
        <f t="shared" si="41"/>
        <v/>
      </c>
      <c r="F297" s="11" t="str">
        <f>IF('GACE Math 211'!E297="","",IF('GACE Math 211'!E297&lt;'ACT M to SAT M'!$A$2,'ACT M to SAT M'!$B$2,IF('GACE Math 211'!E297&gt;'ACT M to SAT M'!A$28,'ACT M to SAT M'!B$28,VLOOKUP(E297,'ACT M to SAT M'!A:B,2,FALSE))))</f>
        <v/>
      </c>
      <c r="G297" s="11" t="str">
        <f t="shared" si="37"/>
        <v/>
      </c>
      <c r="H297" s="11" t="str">
        <f t="shared" si="42"/>
        <v/>
      </c>
      <c r="I297" s="11" t="str">
        <f t="shared" si="38"/>
        <v/>
      </c>
      <c r="J297" s="11" t="str">
        <f t="shared" si="43"/>
        <v/>
      </c>
      <c r="K297" s="11" t="str">
        <f t="shared" si="39"/>
        <v/>
      </c>
      <c r="L297" s="11" t="str">
        <f t="shared" si="44"/>
        <v/>
      </c>
      <c r="M297" s="11" t="str">
        <f>IF('GACE Math 211'!B297="","",'SAT M to CBEST M'!$A$2+'SAT M to CBEST M'!$B$2*F297)</f>
        <v/>
      </c>
      <c r="N297" s="11" t="str">
        <f>IF('GACE Math 211'!B297="","", IF(M297&lt;20, 20, IF(M297&gt;80, 80, M297)))</f>
        <v/>
      </c>
    </row>
    <row r="298" spans="1:14" x14ac:dyDescent="0.25">
      <c r="A298" s="11">
        <v>297</v>
      </c>
      <c r="B298" s="30"/>
      <c r="C298" s="25" t="str">
        <f t="shared" si="36"/>
        <v/>
      </c>
      <c r="D298" s="25" t="str">
        <f t="shared" si="40"/>
        <v/>
      </c>
      <c r="E298" s="25" t="str">
        <f t="shared" si="41"/>
        <v/>
      </c>
      <c r="F298" s="11" t="str">
        <f>IF('GACE Math 211'!E298="","",IF('GACE Math 211'!E298&lt;'ACT M to SAT M'!$A$2,'ACT M to SAT M'!$B$2,IF('GACE Math 211'!E298&gt;'ACT M to SAT M'!A$28,'ACT M to SAT M'!B$28,VLOOKUP(E298,'ACT M to SAT M'!A:B,2,FALSE))))</f>
        <v/>
      </c>
      <c r="G298" s="11" t="str">
        <f t="shared" si="37"/>
        <v/>
      </c>
      <c r="H298" s="11" t="str">
        <f t="shared" si="42"/>
        <v/>
      </c>
      <c r="I298" s="11" t="str">
        <f t="shared" si="38"/>
        <v/>
      </c>
      <c r="J298" s="11" t="str">
        <f t="shared" si="43"/>
        <v/>
      </c>
      <c r="K298" s="11" t="str">
        <f t="shared" si="39"/>
        <v/>
      </c>
      <c r="L298" s="11" t="str">
        <f t="shared" si="44"/>
        <v/>
      </c>
      <c r="M298" s="11" t="str">
        <f>IF('GACE Math 211'!B298="","",'SAT M to CBEST M'!$A$2+'SAT M to CBEST M'!$B$2*F298)</f>
        <v/>
      </c>
      <c r="N298" s="11" t="str">
        <f>IF('GACE Math 211'!B298="","", IF(M298&lt;20, 20, IF(M298&gt;80, 80, M298)))</f>
        <v/>
      </c>
    </row>
    <row r="299" spans="1:14" x14ac:dyDescent="0.25">
      <c r="A299" s="11">
        <v>298</v>
      </c>
      <c r="B299" s="30"/>
      <c r="C299" s="25" t="str">
        <f t="shared" si="36"/>
        <v/>
      </c>
      <c r="D299" s="25" t="str">
        <f t="shared" si="40"/>
        <v/>
      </c>
      <c r="E299" s="25" t="str">
        <f t="shared" si="41"/>
        <v/>
      </c>
      <c r="F299" s="11" t="str">
        <f>IF('GACE Math 211'!E299="","",IF('GACE Math 211'!E299&lt;'ACT M to SAT M'!$A$2,'ACT M to SAT M'!$B$2,IF('GACE Math 211'!E299&gt;'ACT M to SAT M'!A$28,'ACT M to SAT M'!B$28,VLOOKUP(E299,'ACT M to SAT M'!A:B,2,FALSE))))</f>
        <v/>
      </c>
      <c r="G299" s="11" t="str">
        <f t="shared" si="37"/>
        <v/>
      </c>
      <c r="H299" s="11" t="str">
        <f t="shared" si="42"/>
        <v/>
      </c>
      <c r="I299" s="11" t="str">
        <f t="shared" si="38"/>
        <v/>
      </c>
      <c r="J299" s="11" t="str">
        <f t="shared" si="43"/>
        <v/>
      </c>
      <c r="K299" s="11" t="str">
        <f t="shared" si="39"/>
        <v/>
      </c>
      <c r="L299" s="11" t="str">
        <f t="shared" si="44"/>
        <v/>
      </c>
      <c r="M299" s="11" t="str">
        <f>IF('GACE Math 211'!B299="","",'SAT M to CBEST M'!$A$2+'SAT M to CBEST M'!$B$2*F299)</f>
        <v/>
      </c>
      <c r="N299" s="11" t="str">
        <f>IF('GACE Math 211'!B299="","", IF(M299&lt;20, 20, IF(M299&gt;80, 80, M299)))</f>
        <v/>
      </c>
    </row>
    <row r="300" spans="1:14" x14ac:dyDescent="0.25">
      <c r="A300" s="11">
        <v>299</v>
      </c>
      <c r="B300" s="30"/>
      <c r="C300" s="25" t="str">
        <f t="shared" si="36"/>
        <v/>
      </c>
      <c r="D300" s="25" t="str">
        <f t="shared" si="40"/>
        <v/>
      </c>
      <c r="E300" s="25" t="str">
        <f t="shared" si="41"/>
        <v/>
      </c>
      <c r="F300" s="11" t="str">
        <f>IF('GACE Math 211'!E300="","",IF('GACE Math 211'!E300&lt;'ACT M to SAT M'!$A$2,'ACT M to SAT M'!$B$2,IF('GACE Math 211'!E300&gt;'ACT M to SAT M'!A$28,'ACT M to SAT M'!B$28,VLOOKUP(E300,'ACT M to SAT M'!A:B,2,FALSE))))</f>
        <v/>
      </c>
      <c r="G300" s="11" t="str">
        <f t="shared" si="37"/>
        <v/>
      </c>
      <c r="H300" s="11" t="str">
        <f t="shared" si="42"/>
        <v/>
      </c>
      <c r="I300" s="11" t="str">
        <f t="shared" si="38"/>
        <v/>
      </c>
      <c r="J300" s="11" t="str">
        <f t="shared" si="43"/>
        <v/>
      </c>
      <c r="K300" s="11" t="str">
        <f t="shared" si="39"/>
        <v/>
      </c>
      <c r="L300" s="11" t="str">
        <f t="shared" si="44"/>
        <v/>
      </c>
      <c r="M300" s="11" t="str">
        <f>IF('GACE Math 211'!B300="","",'SAT M to CBEST M'!$A$2+'SAT M to CBEST M'!$B$2*F300)</f>
        <v/>
      </c>
      <c r="N300" s="11" t="str">
        <f>IF('GACE Math 211'!B300="","", IF(M300&lt;20, 20, IF(M300&gt;80, 80, M300)))</f>
        <v/>
      </c>
    </row>
    <row r="301" spans="1:14" x14ac:dyDescent="0.25">
      <c r="A301" s="11">
        <v>300</v>
      </c>
      <c r="B301" s="30"/>
      <c r="C301" s="25" t="str">
        <f t="shared" si="36"/>
        <v/>
      </c>
      <c r="D301" s="25" t="str">
        <f t="shared" si="40"/>
        <v/>
      </c>
      <c r="E301" s="25" t="str">
        <f t="shared" si="41"/>
        <v/>
      </c>
      <c r="F301" s="11" t="str">
        <f>IF('GACE Math 211'!E301="","",IF('GACE Math 211'!E301&lt;'ACT M to SAT M'!$A$2,'ACT M to SAT M'!$B$2,IF('GACE Math 211'!E301&gt;'ACT M to SAT M'!A$28,'ACT M to SAT M'!B$28,VLOOKUP(E301,'ACT M to SAT M'!A:B,2,FALSE))))</f>
        <v/>
      </c>
      <c r="G301" s="11" t="str">
        <f t="shared" si="37"/>
        <v/>
      </c>
      <c r="H301" s="11" t="str">
        <f t="shared" si="42"/>
        <v/>
      </c>
      <c r="I301" s="11" t="str">
        <f t="shared" si="38"/>
        <v/>
      </c>
      <c r="J301" s="11" t="str">
        <f t="shared" si="43"/>
        <v/>
      </c>
      <c r="K301" s="11" t="str">
        <f t="shared" si="39"/>
        <v/>
      </c>
      <c r="L301" s="11" t="str">
        <f t="shared" si="44"/>
        <v/>
      </c>
      <c r="M301" s="11" t="str">
        <f>IF('GACE Math 211'!B301="","",'SAT M to CBEST M'!$A$2+'SAT M to CBEST M'!$B$2*F301)</f>
        <v/>
      </c>
      <c r="N301" s="11" t="str">
        <f>IF('GACE Math 211'!B301="","", IF(M301&lt;20, 20, IF(M301&gt;80, 80, M301)))</f>
        <v/>
      </c>
    </row>
    <row r="302" spans="1:14" x14ac:dyDescent="0.25">
      <c r="A302" s="11">
        <v>301</v>
      </c>
      <c r="B302" s="30"/>
      <c r="C302" s="25" t="str">
        <f t="shared" si="36"/>
        <v/>
      </c>
      <c r="D302" s="25" t="str">
        <f t="shared" si="40"/>
        <v/>
      </c>
      <c r="E302" s="25" t="str">
        <f t="shared" si="41"/>
        <v/>
      </c>
      <c r="F302" s="11" t="str">
        <f>IF('GACE Math 211'!E302="","",IF('GACE Math 211'!E302&lt;'ACT M to SAT M'!$A$2,'ACT M to SAT M'!$B$2,IF('GACE Math 211'!E302&gt;'ACT M to SAT M'!A$28,'ACT M to SAT M'!B$28,VLOOKUP(E302,'ACT M to SAT M'!A:B,2,FALSE))))</f>
        <v/>
      </c>
      <c r="G302" s="11" t="str">
        <f t="shared" si="37"/>
        <v/>
      </c>
      <c r="H302" s="11" t="str">
        <f t="shared" si="42"/>
        <v/>
      </c>
      <c r="I302" s="11" t="str">
        <f t="shared" si="38"/>
        <v/>
      </c>
      <c r="J302" s="11" t="str">
        <f t="shared" si="43"/>
        <v/>
      </c>
      <c r="K302" s="11" t="str">
        <f t="shared" si="39"/>
        <v/>
      </c>
      <c r="L302" s="11" t="str">
        <f t="shared" si="44"/>
        <v/>
      </c>
      <c r="M302" s="11" t="str">
        <f>IF('GACE Math 211'!B302="","",'SAT M to CBEST M'!$A$2+'SAT M to CBEST M'!$B$2*F302)</f>
        <v/>
      </c>
      <c r="N302" s="11" t="str">
        <f>IF('GACE Math 211'!B302="","", IF(M302&lt;20, 20, IF(M302&gt;80, 80, M302)))</f>
        <v/>
      </c>
    </row>
    <row r="303" spans="1:14" x14ac:dyDescent="0.25">
      <c r="A303" s="11">
        <v>302</v>
      </c>
      <c r="B303" s="30"/>
      <c r="C303" s="25" t="str">
        <f t="shared" si="36"/>
        <v/>
      </c>
      <c r="D303" s="25" t="str">
        <f t="shared" si="40"/>
        <v/>
      </c>
      <c r="E303" s="25" t="str">
        <f t="shared" si="41"/>
        <v/>
      </c>
      <c r="F303" s="11" t="str">
        <f>IF('GACE Math 211'!E303="","",IF('GACE Math 211'!E303&lt;'ACT M to SAT M'!$A$2,'ACT M to SAT M'!$B$2,IF('GACE Math 211'!E303&gt;'ACT M to SAT M'!A$28,'ACT M to SAT M'!B$28,VLOOKUP(E303,'ACT M to SAT M'!A:B,2,FALSE))))</f>
        <v/>
      </c>
      <c r="G303" s="11" t="str">
        <f t="shared" si="37"/>
        <v/>
      </c>
      <c r="H303" s="11" t="str">
        <f t="shared" si="42"/>
        <v/>
      </c>
      <c r="I303" s="11" t="str">
        <f t="shared" si="38"/>
        <v/>
      </c>
      <c r="J303" s="11" t="str">
        <f t="shared" si="43"/>
        <v/>
      </c>
      <c r="K303" s="11" t="str">
        <f t="shared" si="39"/>
        <v/>
      </c>
      <c r="L303" s="11" t="str">
        <f t="shared" si="44"/>
        <v/>
      </c>
      <c r="M303" s="11" t="str">
        <f>IF('GACE Math 211'!B303="","",'SAT M to CBEST M'!$A$2+'SAT M to CBEST M'!$B$2*F303)</f>
        <v/>
      </c>
      <c r="N303" s="11" t="str">
        <f>IF('GACE Math 211'!B303="","", IF(M303&lt;20, 20, IF(M303&gt;80, 80, M303)))</f>
        <v/>
      </c>
    </row>
    <row r="304" spans="1:14" x14ac:dyDescent="0.25">
      <c r="A304" s="11">
        <v>303</v>
      </c>
      <c r="B304" s="30"/>
      <c r="C304" s="25" t="str">
        <f t="shared" si="36"/>
        <v/>
      </c>
      <c r="D304" s="25" t="str">
        <f t="shared" si="40"/>
        <v/>
      </c>
      <c r="E304" s="25" t="str">
        <f t="shared" si="41"/>
        <v/>
      </c>
      <c r="F304" s="11" t="str">
        <f>IF('GACE Math 211'!E304="","",IF('GACE Math 211'!E304&lt;'ACT M to SAT M'!$A$2,'ACT M to SAT M'!$B$2,IF('GACE Math 211'!E304&gt;'ACT M to SAT M'!A$28,'ACT M to SAT M'!B$28,VLOOKUP(E304,'ACT M to SAT M'!A:B,2,FALSE))))</f>
        <v/>
      </c>
      <c r="G304" s="11" t="str">
        <f t="shared" si="37"/>
        <v/>
      </c>
      <c r="H304" s="11" t="str">
        <f t="shared" si="42"/>
        <v/>
      </c>
      <c r="I304" s="11" t="str">
        <f t="shared" si="38"/>
        <v/>
      </c>
      <c r="J304" s="11" t="str">
        <f t="shared" si="43"/>
        <v/>
      </c>
      <c r="K304" s="11" t="str">
        <f t="shared" si="39"/>
        <v/>
      </c>
      <c r="L304" s="11" t="str">
        <f t="shared" si="44"/>
        <v/>
      </c>
      <c r="M304" s="11" t="str">
        <f>IF('GACE Math 211'!B304="","",'SAT M to CBEST M'!$A$2+'SAT M to CBEST M'!$B$2*F304)</f>
        <v/>
      </c>
      <c r="N304" s="11" t="str">
        <f>IF('GACE Math 211'!B304="","", IF(M304&lt;20, 20, IF(M304&gt;80, 80, M304)))</f>
        <v/>
      </c>
    </row>
    <row r="305" spans="1:14" x14ac:dyDescent="0.25">
      <c r="A305" s="11">
        <v>304</v>
      </c>
      <c r="B305" s="30"/>
      <c r="C305" s="25" t="str">
        <f t="shared" si="36"/>
        <v/>
      </c>
      <c r="D305" s="25" t="str">
        <f t="shared" si="40"/>
        <v/>
      </c>
      <c r="E305" s="25" t="str">
        <f t="shared" si="41"/>
        <v/>
      </c>
      <c r="F305" s="11" t="str">
        <f>IF('GACE Math 211'!E305="","",IF('GACE Math 211'!E305&lt;'ACT M to SAT M'!$A$2,'ACT M to SAT M'!$B$2,IF('GACE Math 211'!E305&gt;'ACT M to SAT M'!A$28,'ACT M to SAT M'!B$28,VLOOKUP(E305,'ACT M to SAT M'!A:B,2,FALSE))))</f>
        <v/>
      </c>
      <c r="G305" s="11" t="str">
        <f t="shared" si="37"/>
        <v/>
      </c>
      <c r="H305" s="11" t="str">
        <f t="shared" si="42"/>
        <v/>
      </c>
      <c r="I305" s="11" t="str">
        <f t="shared" si="38"/>
        <v/>
      </c>
      <c r="J305" s="11" t="str">
        <f t="shared" si="43"/>
        <v/>
      </c>
      <c r="K305" s="11" t="str">
        <f t="shared" si="39"/>
        <v/>
      </c>
      <c r="L305" s="11" t="str">
        <f t="shared" si="44"/>
        <v/>
      </c>
      <c r="M305" s="11" t="str">
        <f>IF('GACE Math 211'!B305="","",'SAT M to CBEST M'!$A$2+'SAT M to CBEST M'!$B$2*F305)</f>
        <v/>
      </c>
      <c r="N305" s="11" t="str">
        <f>IF('GACE Math 211'!B305="","", IF(M305&lt;20, 20, IF(M305&gt;80, 80, M305)))</f>
        <v/>
      </c>
    </row>
    <row r="306" spans="1:14" x14ac:dyDescent="0.25">
      <c r="A306" s="11">
        <v>305</v>
      </c>
      <c r="B306" s="30"/>
      <c r="C306" s="25" t="str">
        <f t="shared" si="36"/>
        <v/>
      </c>
      <c r="D306" s="25" t="str">
        <f t="shared" si="40"/>
        <v/>
      </c>
      <c r="E306" s="25" t="str">
        <f t="shared" si="41"/>
        <v/>
      </c>
      <c r="F306" s="11" t="str">
        <f>IF('GACE Math 211'!E306="","",IF('GACE Math 211'!E306&lt;'ACT M to SAT M'!$A$2,'ACT M to SAT M'!$B$2,IF('GACE Math 211'!E306&gt;'ACT M to SAT M'!A$28,'ACT M to SAT M'!B$28,VLOOKUP(E306,'ACT M to SAT M'!A:B,2,FALSE))))</f>
        <v/>
      </c>
      <c r="G306" s="11" t="str">
        <f t="shared" si="37"/>
        <v/>
      </c>
      <c r="H306" s="11" t="str">
        <f t="shared" si="42"/>
        <v/>
      </c>
      <c r="I306" s="11" t="str">
        <f t="shared" si="38"/>
        <v/>
      </c>
      <c r="J306" s="11" t="str">
        <f t="shared" si="43"/>
        <v/>
      </c>
      <c r="K306" s="11" t="str">
        <f t="shared" si="39"/>
        <v/>
      </c>
      <c r="L306" s="11" t="str">
        <f t="shared" si="44"/>
        <v/>
      </c>
      <c r="M306" s="11" t="str">
        <f>IF('GACE Math 211'!B306="","",'SAT M to CBEST M'!$A$2+'SAT M to CBEST M'!$B$2*F306)</f>
        <v/>
      </c>
      <c r="N306" s="11" t="str">
        <f>IF('GACE Math 211'!B306="","", IF(M306&lt;20, 20, IF(M306&gt;80, 80, M306)))</f>
        <v/>
      </c>
    </row>
    <row r="307" spans="1:14" x14ac:dyDescent="0.25">
      <c r="A307" s="11">
        <v>306</v>
      </c>
      <c r="B307" s="30"/>
      <c r="C307" s="25" t="str">
        <f t="shared" si="36"/>
        <v/>
      </c>
      <c r="D307" s="25" t="str">
        <f t="shared" si="40"/>
        <v/>
      </c>
      <c r="E307" s="25" t="str">
        <f t="shared" si="41"/>
        <v/>
      </c>
      <c r="F307" s="11" t="str">
        <f>IF('GACE Math 211'!E307="","",IF('GACE Math 211'!E307&lt;'ACT M to SAT M'!$A$2,'ACT M to SAT M'!$B$2,IF('GACE Math 211'!E307&gt;'ACT M to SAT M'!A$28,'ACT M to SAT M'!B$28,VLOOKUP(E307,'ACT M to SAT M'!A:B,2,FALSE))))</f>
        <v/>
      </c>
      <c r="G307" s="11" t="str">
        <f t="shared" si="37"/>
        <v/>
      </c>
      <c r="H307" s="11" t="str">
        <f t="shared" si="42"/>
        <v/>
      </c>
      <c r="I307" s="11" t="str">
        <f t="shared" si="38"/>
        <v/>
      </c>
      <c r="J307" s="11" t="str">
        <f t="shared" si="43"/>
        <v/>
      </c>
      <c r="K307" s="11" t="str">
        <f t="shared" si="39"/>
        <v/>
      </c>
      <c r="L307" s="11" t="str">
        <f t="shared" si="44"/>
        <v/>
      </c>
      <c r="M307" s="11" t="str">
        <f>IF('GACE Math 211'!B307="","",'SAT M to CBEST M'!$A$2+'SAT M to CBEST M'!$B$2*F307)</f>
        <v/>
      </c>
      <c r="N307" s="11" t="str">
        <f>IF('GACE Math 211'!B307="","", IF(M307&lt;20, 20, IF(M307&gt;80, 80, M307)))</f>
        <v/>
      </c>
    </row>
    <row r="308" spans="1:14" x14ac:dyDescent="0.25">
      <c r="A308" s="11">
        <v>307</v>
      </c>
      <c r="B308" s="30"/>
      <c r="C308" s="25" t="str">
        <f t="shared" si="36"/>
        <v/>
      </c>
      <c r="D308" s="25" t="str">
        <f t="shared" si="40"/>
        <v/>
      </c>
      <c r="E308" s="25" t="str">
        <f t="shared" si="41"/>
        <v/>
      </c>
      <c r="F308" s="11" t="str">
        <f>IF('GACE Math 211'!E308="","",IF('GACE Math 211'!E308&lt;'ACT M to SAT M'!$A$2,'ACT M to SAT M'!$B$2,IF('GACE Math 211'!E308&gt;'ACT M to SAT M'!A$28,'ACT M to SAT M'!B$28,VLOOKUP(E308,'ACT M to SAT M'!A:B,2,FALSE))))</f>
        <v/>
      </c>
      <c r="G308" s="11" t="str">
        <f t="shared" si="37"/>
        <v/>
      </c>
      <c r="H308" s="11" t="str">
        <f t="shared" si="42"/>
        <v/>
      </c>
      <c r="I308" s="11" t="str">
        <f t="shared" si="38"/>
        <v/>
      </c>
      <c r="J308" s="11" t="str">
        <f t="shared" si="43"/>
        <v/>
      </c>
      <c r="K308" s="11" t="str">
        <f t="shared" si="39"/>
        <v/>
      </c>
      <c r="L308" s="11" t="str">
        <f t="shared" si="44"/>
        <v/>
      </c>
      <c r="M308" s="11" t="str">
        <f>IF('GACE Math 211'!B308="","",'SAT M to CBEST M'!$A$2+'SAT M to CBEST M'!$B$2*F308)</f>
        <v/>
      </c>
      <c r="N308" s="11" t="str">
        <f>IF('GACE Math 211'!B308="","", IF(M308&lt;20, 20, IF(M308&gt;80, 80, M308)))</f>
        <v/>
      </c>
    </row>
    <row r="309" spans="1:14" x14ac:dyDescent="0.25">
      <c r="A309" s="11">
        <v>308</v>
      </c>
      <c r="B309" s="30"/>
      <c r="C309" s="25" t="str">
        <f t="shared" si="36"/>
        <v/>
      </c>
      <c r="D309" s="25" t="str">
        <f t="shared" si="40"/>
        <v/>
      </c>
      <c r="E309" s="25" t="str">
        <f t="shared" si="41"/>
        <v/>
      </c>
      <c r="F309" s="11" t="str">
        <f>IF('GACE Math 211'!E309="","",IF('GACE Math 211'!E309&lt;'ACT M to SAT M'!$A$2,'ACT M to SAT M'!$B$2,IF('GACE Math 211'!E309&gt;'ACT M to SAT M'!A$28,'ACT M to SAT M'!B$28,VLOOKUP(E309,'ACT M to SAT M'!A:B,2,FALSE))))</f>
        <v/>
      </c>
      <c r="G309" s="11" t="str">
        <f t="shared" si="37"/>
        <v/>
      </c>
      <c r="H309" s="11" t="str">
        <f t="shared" si="42"/>
        <v/>
      </c>
      <c r="I309" s="11" t="str">
        <f t="shared" si="38"/>
        <v/>
      </c>
      <c r="J309" s="11" t="str">
        <f t="shared" si="43"/>
        <v/>
      </c>
      <c r="K309" s="11" t="str">
        <f t="shared" si="39"/>
        <v/>
      </c>
      <c r="L309" s="11" t="str">
        <f t="shared" si="44"/>
        <v/>
      </c>
      <c r="M309" s="11" t="str">
        <f>IF('GACE Math 211'!B309="","",'SAT M to CBEST M'!$A$2+'SAT M to CBEST M'!$B$2*F309)</f>
        <v/>
      </c>
      <c r="N309" s="11" t="str">
        <f>IF('GACE Math 211'!B309="","", IF(M309&lt;20, 20, IF(M309&gt;80, 80, M309)))</f>
        <v/>
      </c>
    </row>
    <row r="310" spans="1:14" x14ac:dyDescent="0.25">
      <c r="A310" s="11">
        <v>309</v>
      </c>
      <c r="B310" s="30"/>
      <c r="C310" s="25" t="str">
        <f t="shared" si="36"/>
        <v/>
      </c>
      <c r="D310" s="25" t="str">
        <f t="shared" si="40"/>
        <v/>
      </c>
      <c r="E310" s="25" t="str">
        <f t="shared" si="41"/>
        <v/>
      </c>
      <c r="F310" s="11" t="str">
        <f>IF('GACE Math 211'!E310="","",IF('GACE Math 211'!E310&lt;'ACT M to SAT M'!$A$2,'ACT M to SAT M'!$B$2,IF('GACE Math 211'!E310&gt;'ACT M to SAT M'!A$28,'ACT M to SAT M'!B$28,VLOOKUP(E310,'ACT M to SAT M'!A:B,2,FALSE))))</f>
        <v/>
      </c>
      <c r="G310" s="11" t="str">
        <f t="shared" si="37"/>
        <v/>
      </c>
      <c r="H310" s="11" t="str">
        <f t="shared" si="42"/>
        <v/>
      </c>
      <c r="I310" s="11" t="str">
        <f t="shared" si="38"/>
        <v/>
      </c>
      <c r="J310" s="11" t="str">
        <f t="shared" si="43"/>
        <v/>
      </c>
      <c r="K310" s="11" t="str">
        <f t="shared" si="39"/>
        <v/>
      </c>
      <c r="L310" s="11" t="str">
        <f t="shared" si="44"/>
        <v/>
      </c>
      <c r="M310" s="11" t="str">
        <f>IF('GACE Math 211'!B310="","",'SAT M to CBEST M'!$A$2+'SAT M to CBEST M'!$B$2*F310)</f>
        <v/>
      </c>
      <c r="N310" s="11" t="str">
        <f>IF('GACE Math 211'!B310="","", IF(M310&lt;20, 20, IF(M310&gt;80, 80, M310)))</f>
        <v/>
      </c>
    </row>
    <row r="311" spans="1:14" x14ac:dyDescent="0.25">
      <c r="A311" s="11">
        <v>310</v>
      </c>
      <c r="B311" s="30"/>
      <c r="C311" s="25" t="str">
        <f t="shared" si="36"/>
        <v/>
      </c>
      <c r="D311" s="25" t="str">
        <f t="shared" si="40"/>
        <v/>
      </c>
      <c r="E311" s="25" t="str">
        <f t="shared" si="41"/>
        <v/>
      </c>
      <c r="F311" s="11" t="str">
        <f>IF('GACE Math 211'!E311="","",IF('GACE Math 211'!E311&lt;'ACT M to SAT M'!$A$2,'ACT M to SAT M'!$B$2,IF('GACE Math 211'!E311&gt;'ACT M to SAT M'!A$28,'ACT M to SAT M'!B$28,VLOOKUP(E311,'ACT M to SAT M'!A:B,2,FALSE))))</f>
        <v/>
      </c>
      <c r="G311" s="11" t="str">
        <f t="shared" si="37"/>
        <v/>
      </c>
      <c r="H311" s="11" t="str">
        <f t="shared" si="42"/>
        <v/>
      </c>
      <c r="I311" s="11" t="str">
        <f t="shared" si="38"/>
        <v/>
      </c>
      <c r="J311" s="11" t="str">
        <f t="shared" si="43"/>
        <v/>
      </c>
      <c r="K311" s="11" t="str">
        <f t="shared" si="39"/>
        <v/>
      </c>
      <c r="L311" s="11" t="str">
        <f t="shared" si="44"/>
        <v/>
      </c>
      <c r="M311" s="11" t="str">
        <f>IF('GACE Math 211'!B311="","",'SAT M to CBEST M'!$A$2+'SAT M to CBEST M'!$B$2*F311)</f>
        <v/>
      </c>
      <c r="N311" s="11" t="str">
        <f>IF('GACE Math 211'!B311="","", IF(M311&lt;20, 20, IF(M311&gt;80, 80, M311)))</f>
        <v/>
      </c>
    </row>
    <row r="312" spans="1:14" x14ac:dyDescent="0.25">
      <c r="A312" s="11">
        <v>311</v>
      </c>
      <c r="B312" s="30"/>
      <c r="C312" s="25" t="str">
        <f t="shared" si="36"/>
        <v/>
      </c>
      <c r="D312" s="25" t="str">
        <f t="shared" si="40"/>
        <v/>
      </c>
      <c r="E312" s="25" t="str">
        <f t="shared" si="41"/>
        <v/>
      </c>
      <c r="F312" s="11" t="str">
        <f>IF('GACE Math 211'!E312="","",IF('GACE Math 211'!E312&lt;'ACT M to SAT M'!$A$2,'ACT M to SAT M'!$B$2,IF('GACE Math 211'!E312&gt;'ACT M to SAT M'!A$28,'ACT M to SAT M'!B$28,VLOOKUP(E312,'ACT M to SAT M'!A:B,2,FALSE))))</f>
        <v/>
      </c>
      <c r="G312" s="11" t="str">
        <f t="shared" si="37"/>
        <v/>
      </c>
      <c r="H312" s="11" t="str">
        <f t="shared" si="42"/>
        <v/>
      </c>
      <c r="I312" s="11" t="str">
        <f t="shared" si="38"/>
        <v/>
      </c>
      <c r="J312" s="11" t="str">
        <f t="shared" si="43"/>
        <v/>
      </c>
      <c r="K312" s="11" t="str">
        <f t="shared" si="39"/>
        <v/>
      </c>
      <c r="L312" s="11" t="str">
        <f t="shared" si="44"/>
        <v/>
      </c>
      <c r="M312" s="11" t="str">
        <f>IF('GACE Math 211'!B312="","",'SAT M to CBEST M'!$A$2+'SAT M to CBEST M'!$B$2*F312)</f>
        <v/>
      </c>
      <c r="N312" s="11" t="str">
        <f>IF('GACE Math 211'!B312="","", IF(M312&lt;20, 20, IF(M312&gt;80, 80, M312)))</f>
        <v/>
      </c>
    </row>
    <row r="313" spans="1:14" x14ac:dyDescent="0.25">
      <c r="A313" s="11">
        <v>312</v>
      </c>
      <c r="B313" s="30"/>
      <c r="C313" s="25" t="str">
        <f t="shared" si="36"/>
        <v/>
      </c>
      <c r="D313" s="25" t="str">
        <f t="shared" si="40"/>
        <v/>
      </c>
      <c r="E313" s="25" t="str">
        <f t="shared" si="41"/>
        <v/>
      </c>
      <c r="F313" s="11" t="str">
        <f>IF('GACE Math 211'!E313="","",IF('GACE Math 211'!E313&lt;'ACT M to SAT M'!$A$2,'ACT M to SAT M'!$B$2,IF('GACE Math 211'!E313&gt;'ACT M to SAT M'!A$28,'ACT M to SAT M'!B$28,VLOOKUP(E313,'ACT M to SAT M'!A:B,2,FALSE))))</f>
        <v/>
      </c>
      <c r="G313" s="11" t="str">
        <f t="shared" si="37"/>
        <v/>
      </c>
      <c r="H313" s="11" t="str">
        <f t="shared" si="42"/>
        <v/>
      </c>
      <c r="I313" s="11" t="str">
        <f t="shared" si="38"/>
        <v/>
      </c>
      <c r="J313" s="11" t="str">
        <f t="shared" si="43"/>
        <v/>
      </c>
      <c r="K313" s="11" t="str">
        <f t="shared" si="39"/>
        <v/>
      </c>
      <c r="L313" s="11" t="str">
        <f t="shared" si="44"/>
        <v/>
      </c>
      <c r="M313" s="11" t="str">
        <f>IF('GACE Math 211'!B313="","",'SAT M to CBEST M'!$A$2+'SAT M to CBEST M'!$B$2*F313)</f>
        <v/>
      </c>
      <c r="N313" s="11" t="str">
        <f>IF('GACE Math 211'!B313="","", IF(M313&lt;20, 20, IF(M313&gt;80, 80, M313)))</f>
        <v/>
      </c>
    </row>
    <row r="314" spans="1:14" x14ac:dyDescent="0.25">
      <c r="A314" s="11">
        <v>313</v>
      </c>
      <c r="B314" s="30"/>
      <c r="C314" s="25" t="str">
        <f t="shared" si="36"/>
        <v/>
      </c>
      <c r="D314" s="25" t="str">
        <f t="shared" si="40"/>
        <v/>
      </c>
      <c r="E314" s="25" t="str">
        <f t="shared" si="41"/>
        <v/>
      </c>
      <c r="F314" s="11" t="str">
        <f>IF('GACE Math 211'!E314="","",IF('GACE Math 211'!E314&lt;'ACT M to SAT M'!$A$2,'ACT M to SAT M'!$B$2,IF('GACE Math 211'!E314&gt;'ACT M to SAT M'!A$28,'ACT M to SAT M'!B$28,VLOOKUP(E314,'ACT M to SAT M'!A:B,2,FALSE))))</f>
        <v/>
      </c>
      <c r="G314" s="11" t="str">
        <f t="shared" si="37"/>
        <v/>
      </c>
      <c r="H314" s="11" t="str">
        <f t="shared" si="42"/>
        <v/>
      </c>
      <c r="I314" s="11" t="str">
        <f t="shared" si="38"/>
        <v/>
      </c>
      <c r="J314" s="11" t="str">
        <f t="shared" si="43"/>
        <v/>
      </c>
      <c r="K314" s="11" t="str">
        <f t="shared" si="39"/>
        <v/>
      </c>
      <c r="L314" s="11" t="str">
        <f t="shared" si="44"/>
        <v/>
      </c>
      <c r="M314" s="11" t="str">
        <f>IF('GACE Math 211'!B314="","",'SAT M to CBEST M'!$A$2+'SAT M to CBEST M'!$B$2*F314)</f>
        <v/>
      </c>
      <c r="N314" s="11" t="str">
        <f>IF('GACE Math 211'!B314="","", IF(M314&lt;20, 20, IF(M314&gt;80, 80, M314)))</f>
        <v/>
      </c>
    </row>
    <row r="315" spans="1:14" x14ac:dyDescent="0.25">
      <c r="A315" s="11">
        <v>314</v>
      </c>
      <c r="B315" s="30"/>
      <c r="C315" s="25" t="str">
        <f t="shared" si="36"/>
        <v/>
      </c>
      <c r="D315" s="25" t="str">
        <f t="shared" si="40"/>
        <v/>
      </c>
      <c r="E315" s="25" t="str">
        <f t="shared" si="41"/>
        <v/>
      </c>
      <c r="F315" s="11" t="str">
        <f>IF('GACE Math 211'!E315="","",IF('GACE Math 211'!E315&lt;'ACT M to SAT M'!$A$2,'ACT M to SAT M'!$B$2,IF('GACE Math 211'!E315&gt;'ACT M to SAT M'!A$28,'ACT M to SAT M'!B$28,VLOOKUP(E315,'ACT M to SAT M'!A:B,2,FALSE))))</f>
        <v/>
      </c>
      <c r="G315" s="11" t="str">
        <f t="shared" si="37"/>
        <v/>
      </c>
      <c r="H315" s="11" t="str">
        <f t="shared" si="42"/>
        <v/>
      </c>
      <c r="I315" s="11" t="str">
        <f t="shared" si="38"/>
        <v/>
      </c>
      <c r="J315" s="11" t="str">
        <f t="shared" si="43"/>
        <v/>
      </c>
      <c r="K315" s="11" t="str">
        <f t="shared" si="39"/>
        <v/>
      </c>
      <c r="L315" s="11" t="str">
        <f t="shared" si="44"/>
        <v/>
      </c>
      <c r="M315" s="11" t="str">
        <f>IF('GACE Math 211'!B315="","",'SAT M to CBEST M'!$A$2+'SAT M to CBEST M'!$B$2*F315)</f>
        <v/>
      </c>
      <c r="N315" s="11" t="str">
        <f>IF('GACE Math 211'!B315="","", IF(M315&lt;20, 20, IF(M315&gt;80, 80, M315)))</f>
        <v/>
      </c>
    </row>
    <row r="316" spans="1:14" x14ac:dyDescent="0.25">
      <c r="A316" s="11">
        <v>315</v>
      </c>
      <c r="B316" s="30"/>
      <c r="C316" s="25" t="str">
        <f t="shared" si="36"/>
        <v/>
      </c>
      <c r="D316" s="25" t="str">
        <f t="shared" si="40"/>
        <v/>
      </c>
      <c r="E316" s="25" t="str">
        <f t="shared" si="41"/>
        <v/>
      </c>
      <c r="F316" s="11" t="str">
        <f>IF('GACE Math 211'!E316="","",IF('GACE Math 211'!E316&lt;'ACT M to SAT M'!$A$2,'ACT M to SAT M'!$B$2,IF('GACE Math 211'!E316&gt;'ACT M to SAT M'!A$28,'ACT M to SAT M'!B$28,VLOOKUP(E316,'ACT M to SAT M'!A:B,2,FALSE))))</f>
        <v/>
      </c>
      <c r="G316" s="11" t="str">
        <f t="shared" si="37"/>
        <v/>
      </c>
      <c r="H316" s="11" t="str">
        <f t="shared" si="42"/>
        <v/>
      </c>
      <c r="I316" s="11" t="str">
        <f t="shared" si="38"/>
        <v/>
      </c>
      <c r="J316" s="11" t="str">
        <f t="shared" si="43"/>
        <v/>
      </c>
      <c r="K316" s="11" t="str">
        <f t="shared" si="39"/>
        <v/>
      </c>
      <c r="L316" s="11" t="str">
        <f t="shared" si="44"/>
        <v/>
      </c>
      <c r="M316" s="11" t="str">
        <f>IF('GACE Math 211'!B316="","",'SAT M to CBEST M'!$A$2+'SAT M to CBEST M'!$B$2*F316)</f>
        <v/>
      </c>
      <c r="N316" s="11" t="str">
        <f>IF('GACE Math 211'!B316="","", IF(M316&lt;20, 20, IF(M316&gt;80, 80, M316)))</f>
        <v/>
      </c>
    </row>
    <row r="317" spans="1:14" x14ac:dyDescent="0.25">
      <c r="A317" s="11">
        <v>316</v>
      </c>
      <c r="B317" s="30"/>
      <c r="C317" s="25" t="str">
        <f t="shared" si="36"/>
        <v/>
      </c>
      <c r="D317" s="25" t="str">
        <f t="shared" si="40"/>
        <v/>
      </c>
      <c r="E317" s="25" t="str">
        <f t="shared" si="41"/>
        <v/>
      </c>
      <c r="F317" s="11" t="str">
        <f>IF('GACE Math 211'!E317="","",IF('GACE Math 211'!E317&lt;'ACT M to SAT M'!$A$2,'ACT M to SAT M'!$B$2,IF('GACE Math 211'!E317&gt;'ACT M to SAT M'!A$28,'ACT M to SAT M'!B$28,VLOOKUP(E317,'ACT M to SAT M'!A:B,2,FALSE))))</f>
        <v/>
      </c>
      <c r="G317" s="11" t="str">
        <f t="shared" si="37"/>
        <v/>
      </c>
      <c r="H317" s="11" t="str">
        <f t="shared" si="42"/>
        <v/>
      </c>
      <c r="I317" s="11" t="str">
        <f t="shared" si="38"/>
        <v/>
      </c>
      <c r="J317" s="11" t="str">
        <f t="shared" si="43"/>
        <v/>
      </c>
      <c r="K317" s="11" t="str">
        <f t="shared" si="39"/>
        <v/>
      </c>
      <c r="L317" s="11" t="str">
        <f t="shared" si="44"/>
        <v/>
      </c>
      <c r="M317" s="11" t="str">
        <f>IF('GACE Math 211'!B317="","",'SAT M to CBEST M'!$A$2+'SAT M to CBEST M'!$B$2*F317)</f>
        <v/>
      </c>
      <c r="N317" s="11" t="str">
        <f>IF('GACE Math 211'!B317="","", IF(M317&lt;20, 20, IF(M317&gt;80, 80, M317)))</f>
        <v/>
      </c>
    </row>
    <row r="318" spans="1:14" x14ac:dyDescent="0.25">
      <c r="A318" s="11">
        <v>317</v>
      </c>
      <c r="B318" s="30"/>
      <c r="C318" s="25" t="str">
        <f t="shared" si="36"/>
        <v/>
      </c>
      <c r="D318" s="25" t="str">
        <f t="shared" si="40"/>
        <v/>
      </c>
      <c r="E318" s="25" t="str">
        <f t="shared" si="41"/>
        <v/>
      </c>
      <c r="F318" s="11" t="str">
        <f>IF('GACE Math 211'!E318="","",IF('GACE Math 211'!E318&lt;'ACT M to SAT M'!$A$2,'ACT M to SAT M'!$B$2,IF('GACE Math 211'!E318&gt;'ACT M to SAT M'!A$28,'ACT M to SAT M'!B$28,VLOOKUP(E318,'ACT M to SAT M'!A:B,2,FALSE))))</f>
        <v/>
      </c>
      <c r="G318" s="11" t="str">
        <f t="shared" si="37"/>
        <v/>
      </c>
      <c r="H318" s="11" t="str">
        <f t="shared" si="42"/>
        <v/>
      </c>
      <c r="I318" s="11" t="str">
        <f t="shared" si="38"/>
        <v/>
      </c>
      <c r="J318" s="11" t="str">
        <f t="shared" si="43"/>
        <v/>
      </c>
      <c r="K318" s="11" t="str">
        <f t="shared" si="39"/>
        <v/>
      </c>
      <c r="L318" s="11" t="str">
        <f t="shared" si="44"/>
        <v/>
      </c>
      <c r="M318" s="11" t="str">
        <f>IF('GACE Math 211'!B318="","",'SAT M to CBEST M'!$A$2+'SAT M to CBEST M'!$B$2*F318)</f>
        <v/>
      </c>
      <c r="N318" s="11" t="str">
        <f>IF('GACE Math 211'!B318="","", IF(M318&lt;20, 20, IF(M318&gt;80, 80, M318)))</f>
        <v/>
      </c>
    </row>
    <row r="319" spans="1:14" x14ac:dyDescent="0.25">
      <c r="A319" s="11">
        <v>318</v>
      </c>
      <c r="B319" s="30"/>
      <c r="C319" s="25" t="str">
        <f t="shared" si="36"/>
        <v/>
      </c>
      <c r="D319" s="25" t="str">
        <f t="shared" si="40"/>
        <v/>
      </c>
      <c r="E319" s="25" t="str">
        <f t="shared" si="41"/>
        <v/>
      </c>
      <c r="F319" s="11" t="str">
        <f>IF('GACE Math 211'!E319="","",IF('GACE Math 211'!E319&lt;'ACT M to SAT M'!$A$2,'ACT M to SAT M'!$B$2,IF('GACE Math 211'!E319&gt;'ACT M to SAT M'!A$28,'ACT M to SAT M'!B$28,VLOOKUP(E319,'ACT M to SAT M'!A:B,2,FALSE))))</f>
        <v/>
      </c>
      <c r="G319" s="11" t="str">
        <f t="shared" si="37"/>
        <v/>
      </c>
      <c r="H319" s="11" t="str">
        <f t="shared" si="42"/>
        <v/>
      </c>
      <c r="I319" s="11" t="str">
        <f t="shared" si="38"/>
        <v/>
      </c>
      <c r="J319" s="11" t="str">
        <f t="shared" si="43"/>
        <v/>
      </c>
      <c r="K319" s="11" t="str">
        <f t="shared" si="39"/>
        <v/>
      </c>
      <c r="L319" s="11" t="str">
        <f t="shared" si="44"/>
        <v/>
      </c>
      <c r="M319" s="11" t="str">
        <f>IF('GACE Math 211'!B319="","",'SAT M to CBEST M'!$A$2+'SAT M to CBEST M'!$B$2*F319)</f>
        <v/>
      </c>
      <c r="N319" s="11" t="str">
        <f>IF('GACE Math 211'!B319="","", IF(M319&lt;20, 20, IF(M319&gt;80, 80, M319)))</f>
        <v/>
      </c>
    </row>
    <row r="320" spans="1:14" x14ac:dyDescent="0.25">
      <c r="A320" s="11">
        <v>319</v>
      </c>
      <c r="B320" s="30"/>
      <c r="C320" s="25" t="str">
        <f t="shared" si="36"/>
        <v/>
      </c>
      <c r="D320" s="25" t="str">
        <f t="shared" si="40"/>
        <v/>
      </c>
      <c r="E320" s="25" t="str">
        <f t="shared" si="41"/>
        <v/>
      </c>
      <c r="F320" s="11" t="str">
        <f>IF('GACE Math 211'!E320="","",IF('GACE Math 211'!E320&lt;'ACT M to SAT M'!$A$2,'ACT M to SAT M'!$B$2,IF('GACE Math 211'!E320&gt;'ACT M to SAT M'!A$28,'ACT M to SAT M'!B$28,VLOOKUP(E320,'ACT M to SAT M'!A:B,2,FALSE))))</f>
        <v/>
      </c>
      <c r="G320" s="11" t="str">
        <f t="shared" si="37"/>
        <v/>
      </c>
      <c r="H320" s="11" t="str">
        <f t="shared" si="42"/>
        <v/>
      </c>
      <c r="I320" s="11" t="str">
        <f t="shared" si="38"/>
        <v/>
      </c>
      <c r="J320" s="11" t="str">
        <f t="shared" si="43"/>
        <v/>
      </c>
      <c r="K320" s="11" t="str">
        <f t="shared" si="39"/>
        <v/>
      </c>
      <c r="L320" s="11" t="str">
        <f t="shared" si="44"/>
        <v/>
      </c>
      <c r="M320" s="11" t="str">
        <f>IF('GACE Math 211'!B320="","",'SAT M to CBEST M'!$A$2+'SAT M to CBEST M'!$B$2*F320)</f>
        <v/>
      </c>
      <c r="N320" s="11" t="str">
        <f>IF('GACE Math 211'!B320="","", IF(M320&lt;20, 20, IF(M320&gt;80, 80, M320)))</f>
        <v/>
      </c>
    </row>
    <row r="321" spans="1:14" x14ac:dyDescent="0.25">
      <c r="A321" s="11">
        <v>320</v>
      </c>
      <c r="B321" s="30"/>
      <c r="C321" s="25" t="str">
        <f t="shared" si="36"/>
        <v/>
      </c>
      <c r="D321" s="25" t="str">
        <f t="shared" si="40"/>
        <v/>
      </c>
      <c r="E321" s="25" t="str">
        <f t="shared" si="41"/>
        <v/>
      </c>
      <c r="F321" s="11" t="str">
        <f>IF('GACE Math 211'!E321="","",IF('GACE Math 211'!E321&lt;'ACT M to SAT M'!$A$2,'ACT M to SAT M'!$B$2,IF('GACE Math 211'!E321&gt;'ACT M to SAT M'!A$28,'ACT M to SAT M'!B$28,VLOOKUP(E321,'ACT M to SAT M'!A:B,2,FALSE))))</f>
        <v/>
      </c>
      <c r="G321" s="11" t="str">
        <f t="shared" si="37"/>
        <v/>
      </c>
      <c r="H321" s="11" t="str">
        <f t="shared" si="42"/>
        <v/>
      </c>
      <c r="I321" s="11" t="str">
        <f t="shared" si="38"/>
        <v/>
      </c>
      <c r="J321" s="11" t="str">
        <f t="shared" si="43"/>
        <v/>
      </c>
      <c r="K321" s="11" t="str">
        <f t="shared" si="39"/>
        <v/>
      </c>
      <c r="L321" s="11" t="str">
        <f t="shared" si="44"/>
        <v/>
      </c>
      <c r="M321" s="11" t="str">
        <f>IF('GACE Math 211'!B321="","",'SAT M to CBEST M'!$A$2+'SAT M to CBEST M'!$B$2*F321)</f>
        <v/>
      </c>
      <c r="N321" s="11" t="str">
        <f>IF('GACE Math 211'!B321="","", IF(M321&lt;20, 20, IF(M321&gt;80, 80, M321)))</f>
        <v/>
      </c>
    </row>
    <row r="322" spans="1:14" x14ac:dyDescent="0.25">
      <c r="A322" s="11">
        <v>321</v>
      </c>
      <c r="B322" s="30"/>
      <c r="C322" s="25" t="str">
        <f t="shared" ref="C322:C385" si="45">IF(B322="","",IF(B322&gt;=250, upperinterceptPAAM211toACTM+B322*upperslopePAAM211toACTM, lowerinterceptPAAM211toACTM+B322*lowerslopePAAM211toACTM))</f>
        <v/>
      </c>
      <c r="D322" s="25" t="str">
        <f t="shared" si="40"/>
        <v/>
      </c>
      <c r="E322" s="25" t="str">
        <f t="shared" si="41"/>
        <v/>
      </c>
      <c r="F322" s="11" t="str">
        <f>IF('GACE Math 211'!E322="","",IF('GACE Math 211'!E322&lt;'ACT M to SAT M'!$A$2,'ACT M to SAT M'!$B$2,IF('GACE Math 211'!E322&gt;'ACT M to SAT M'!A$28,'ACT M to SAT M'!B$28,VLOOKUP(E322,'ACT M to SAT M'!A:B,2,FALSE))))</f>
        <v/>
      </c>
      <c r="G322" s="11" t="str">
        <f t="shared" ref="G322:G385" si="46">IF(B322="","",interceptACTMtoPCM5732+slopeACTMtoPCM5732*E322)</f>
        <v/>
      </c>
      <c r="H322" s="11" t="str">
        <f t="shared" si="42"/>
        <v/>
      </c>
      <c r="I322" s="11" t="str">
        <f t="shared" ref="I322:I385" si="47">IF(B322="","",interceptACTMtoPCM5733+slopeACTMtoPCM5733*E322)</f>
        <v/>
      </c>
      <c r="J322" s="11" t="str">
        <f t="shared" si="43"/>
        <v/>
      </c>
      <c r="K322" s="11" t="str">
        <f t="shared" ref="K322:K385" si="48">IF(B322="","",IF(E322&gt;=16, upperinterceptACTMtoPAAM201+E322*upperslopeACTMtoPAAM201, lowerinterceptACTMtoPAAM201+E322*lowerslopeACTMtoPAAM201))</f>
        <v/>
      </c>
      <c r="L322" s="11" t="str">
        <f t="shared" si="44"/>
        <v/>
      </c>
      <c r="M322" s="11" t="str">
        <f>IF('GACE Math 211'!B322="","",'SAT M to CBEST M'!$A$2+'SAT M to CBEST M'!$B$2*F322)</f>
        <v/>
      </c>
      <c r="N322" s="11" t="str">
        <f>IF('GACE Math 211'!B322="","", IF(M322&lt;20, 20, IF(M322&gt;80, 80, M322)))</f>
        <v/>
      </c>
    </row>
    <row r="323" spans="1:14" x14ac:dyDescent="0.25">
      <c r="A323" s="11">
        <v>322</v>
      </c>
      <c r="B323" s="30"/>
      <c r="C323" s="25" t="str">
        <f t="shared" si="45"/>
        <v/>
      </c>
      <c r="D323" s="25" t="str">
        <f t="shared" ref="D323:D386" si="49">IF(B323="","", IF(C323&lt;1, 1, IF(C323&gt;36, 36, C323)))</f>
        <v/>
      </c>
      <c r="E323" s="25" t="str">
        <f t="shared" ref="E323:E386" si="50">IF(ISBLANK(B323), "", ROUND(D323, 0))</f>
        <v/>
      </c>
      <c r="F323" s="11" t="str">
        <f>IF('GACE Math 211'!E323="","",IF('GACE Math 211'!E323&lt;'ACT M to SAT M'!$A$2,'ACT M to SAT M'!$B$2,IF('GACE Math 211'!E323&gt;'ACT M to SAT M'!A$28,'ACT M to SAT M'!B$28,VLOOKUP(E323,'ACT M to SAT M'!A:B,2,FALSE))))</f>
        <v/>
      </c>
      <c r="G323" s="11" t="str">
        <f t="shared" si="46"/>
        <v/>
      </c>
      <c r="H323" s="11" t="str">
        <f t="shared" ref="H323:H386" si="51">IF(B323="","", IF(G323&lt;100, 100, IF(G323&gt;200, 200, G323)))</f>
        <v/>
      </c>
      <c r="I323" s="11" t="str">
        <f t="shared" si="47"/>
        <v/>
      </c>
      <c r="J323" s="11" t="str">
        <f t="shared" ref="J323:J386" si="52">IF(B323="","", IF(I323&lt;100, 100, IF(I323&gt;200, 200, I323)))</f>
        <v/>
      </c>
      <c r="K323" s="11" t="str">
        <f t="shared" si="48"/>
        <v/>
      </c>
      <c r="L323" s="11" t="str">
        <f t="shared" ref="L323:L386" si="53">IF(B323="","", IF(K323&lt;100, 100, IF(K323&gt;300, 300, K323)))</f>
        <v/>
      </c>
      <c r="M323" s="11" t="str">
        <f>IF('GACE Math 211'!B323="","",'SAT M to CBEST M'!$A$2+'SAT M to CBEST M'!$B$2*F323)</f>
        <v/>
      </c>
      <c r="N323" s="11" t="str">
        <f>IF('GACE Math 211'!B323="","", IF(M323&lt;20, 20, IF(M323&gt;80, 80, M323)))</f>
        <v/>
      </c>
    </row>
    <row r="324" spans="1:14" x14ac:dyDescent="0.25">
      <c r="A324" s="11">
        <v>323</v>
      </c>
      <c r="B324" s="30"/>
      <c r="C324" s="25" t="str">
        <f t="shared" si="45"/>
        <v/>
      </c>
      <c r="D324" s="25" t="str">
        <f t="shared" si="49"/>
        <v/>
      </c>
      <c r="E324" s="25" t="str">
        <f t="shared" si="50"/>
        <v/>
      </c>
      <c r="F324" s="11" t="str">
        <f>IF('GACE Math 211'!E324="","",IF('GACE Math 211'!E324&lt;'ACT M to SAT M'!$A$2,'ACT M to SAT M'!$B$2,IF('GACE Math 211'!E324&gt;'ACT M to SAT M'!A$28,'ACT M to SAT M'!B$28,VLOOKUP(E324,'ACT M to SAT M'!A:B,2,FALSE))))</f>
        <v/>
      </c>
      <c r="G324" s="11" t="str">
        <f t="shared" si="46"/>
        <v/>
      </c>
      <c r="H324" s="11" t="str">
        <f t="shared" si="51"/>
        <v/>
      </c>
      <c r="I324" s="11" t="str">
        <f t="shared" si="47"/>
        <v/>
      </c>
      <c r="J324" s="11" t="str">
        <f t="shared" si="52"/>
        <v/>
      </c>
      <c r="K324" s="11" t="str">
        <f t="shared" si="48"/>
        <v/>
      </c>
      <c r="L324" s="11" t="str">
        <f t="shared" si="53"/>
        <v/>
      </c>
      <c r="M324" s="11" t="str">
        <f>IF('GACE Math 211'!B324="","",'SAT M to CBEST M'!$A$2+'SAT M to CBEST M'!$B$2*F324)</f>
        <v/>
      </c>
      <c r="N324" s="11" t="str">
        <f>IF('GACE Math 211'!B324="","", IF(M324&lt;20, 20, IF(M324&gt;80, 80, M324)))</f>
        <v/>
      </c>
    </row>
    <row r="325" spans="1:14" x14ac:dyDescent="0.25">
      <c r="A325" s="11">
        <v>324</v>
      </c>
      <c r="B325" s="30"/>
      <c r="C325" s="25" t="str">
        <f t="shared" si="45"/>
        <v/>
      </c>
      <c r="D325" s="25" t="str">
        <f t="shared" si="49"/>
        <v/>
      </c>
      <c r="E325" s="25" t="str">
        <f t="shared" si="50"/>
        <v/>
      </c>
      <c r="F325" s="11" t="str">
        <f>IF('GACE Math 211'!E325="","",IF('GACE Math 211'!E325&lt;'ACT M to SAT M'!$A$2,'ACT M to SAT M'!$B$2,IF('GACE Math 211'!E325&gt;'ACT M to SAT M'!A$28,'ACT M to SAT M'!B$28,VLOOKUP(E325,'ACT M to SAT M'!A:B,2,FALSE))))</f>
        <v/>
      </c>
      <c r="G325" s="11" t="str">
        <f t="shared" si="46"/>
        <v/>
      </c>
      <c r="H325" s="11" t="str">
        <f t="shared" si="51"/>
        <v/>
      </c>
      <c r="I325" s="11" t="str">
        <f t="shared" si="47"/>
        <v/>
      </c>
      <c r="J325" s="11" t="str">
        <f t="shared" si="52"/>
        <v/>
      </c>
      <c r="K325" s="11" t="str">
        <f t="shared" si="48"/>
        <v/>
      </c>
      <c r="L325" s="11" t="str">
        <f t="shared" si="53"/>
        <v/>
      </c>
      <c r="M325" s="11" t="str">
        <f>IF('GACE Math 211'!B325="","",'SAT M to CBEST M'!$A$2+'SAT M to CBEST M'!$B$2*F325)</f>
        <v/>
      </c>
      <c r="N325" s="11" t="str">
        <f>IF('GACE Math 211'!B325="","", IF(M325&lt;20, 20, IF(M325&gt;80, 80, M325)))</f>
        <v/>
      </c>
    </row>
    <row r="326" spans="1:14" x14ac:dyDescent="0.25">
      <c r="A326" s="11">
        <v>325</v>
      </c>
      <c r="B326" s="30"/>
      <c r="C326" s="25" t="str">
        <f t="shared" si="45"/>
        <v/>
      </c>
      <c r="D326" s="25" t="str">
        <f t="shared" si="49"/>
        <v/>
      </c>
      <c r="E326" s="25" t="str">
        <f t="shared" si="50"/>
        <v/>
      </c>
      <c r="F326" s="11" t="str">
        <f>IF('GACE Math 211'!E326="","",IF('GACE Math 211'!E326&lt;'ACT M to SAT M'!$A$2,'ACT M to SAT M'!$B$2,IF('GACE Math 211'!E326&gt;'ACT M to SAT M'!A$28,'ACT M to SAT M'!B$28,VLOOKUP(E326,'ACT M to SAT M'!A:B,2,FALSE))))</f>
        <v/>
      </c>
      <c r="G326" s="11" t="str">
        <f t="shared" si="46"/>
        <v/>
      </c>
      <c r="H326" s="11" t="str">
        <f t="shared" si="51"/>
        <v/>
      </c>
      <c r="I326" s="11" t="str">
        <f t="shared" si="47"/>
        <v/>
      </c>
      <c r="J326" s="11" t="str">
        <f t="shared" si="52"/>
        <v/>
      </c>
      <c r="K326" s="11" t="str">
        <f t="shared" si="48"/>
        <v/>
      </c>
      <c r="L326" s="11" t="str">
        <f t="shared" si="53"/>
        <v/>
      </c>
      <c r="M326" s="11" t="str">
        <f>IF('GACE Math 211'!B326="","",'SAT M to CBEST M'!$A$2+'SAT M to CBEST M'!$B$2*F326)</f>
        <v/>
      </c>
      <c r="N326" s="11" t="str">
        <f>IF('GACE Math 211'!B326="","", IF(M326&lt;20, 20, IF(M326&gt;80, 80, M326)))</f>
        <v/>
      </c>
    </row>
    <row r="327" spans="1:14" x14ac:dyDescent="0.25">
      <c r="A327" s="11">
        <v>326</v>
      </c>
      <c r="B327" s="30"/>
      <c r="C327" s="25" t="str">
        <f t="shared" si="45"/>
        <v/>
      </c>
      <c r="D327" s="25" t="str">
        <f t="shared" si="49"/>
        <v/>
      </c>
      <c r="E327" s="25" t="str">
        <f t="shared" si="50"/>
        <v/>
      </c>
      <c r="F327" s="11" t="str">
        <f>IF('GACE Math 211'!E327="","",IF('GACE Math 211'!E327&lt;'ACT M to SAT M'!$A$2,'ACT M to SAT M'!$B$2,IF('GACE Math 211'!E327&gt;'ACT M to SAT M'!A$28,'ACT M to SAT M'!B$28,VLOOKUP(E327,'ACT M to SAT M'!A:B,2,FALSE))))</f>
        <v/>
      </c>
      <c r="G327" s="11" t="str">
        <f t="shared" si="46"/>
        <v/>
      </c>
      <c r="H327" s="11" t="str">
        <f t="shared" si="51"/>
        <v/>
      </c>
      <c r="I327" s="11" t="str">
        <f t="shared" si="47"/>
        <v/>
      </c>
      <c r="J327" s="11" t="str">
        <f t="shared" si="52"/>
        <v/>
      </c>
      <c r="K327" s="11" t="str">
        <f t="shared" si="48"/>
        <v/>
      </c>
      <c r="L327" s="11" t="str">
        <f t="shared" si="53"/>
        <v/>
      </c>
      <c r="M327" s="11" t="str">
        <f>IF('GACE Math 211'!B327="","",'SAT M to CBEST M'!$A$2+'SAT M to CBEST M'!$B$2*F327)</f>
        <v/>
      </c>
      <c r="N327" s="11" t="str">
        <f>IF('GACE Math 211'!B327="","", IF(M327&lt;20, 20, IF(M327&gt;80, 80, M327)))</f>
        <v/>
      </c>
    </row>
    <row r="328" spans="1:14" x14ac:dyDescent="0.25">
      <c r="A328" s="11">
        <v>327</v>
      </c>
      <c r="B328" s="30"/>
      <c r="C328" s="25" t="str">
        <f t="shared" si="45"/>
        <v/>
      </c>
      <c r="D328" s="25" t="str">
        <f t="shared" si="49"/>
        <v/>
      </c>
      <c r="E328" s="25" t="str">
        <f t="shared" si="50"/>
        <v/>
      </c>
      <c r="F328" s="11" t="str">
        <f>IF('GACE Math 211'!E328="","",IF('GACE Math 211'!E328&lt;'ACT M to SAT M'!$A$2,'ACT M to SAT M'!$B$2,IF('GACE Math 211'!E328&gt;'ACT M to SAT M'!A$28,'ACT M to SAT M'!B$28,VLOOKUP(E328,'ACT M to SAT M'!A:B,2,FALSE))))</f>
        <v/>
      </c>
      <c r="G328" s="11" t="str">
        <f t="shared" si="46"/>
        <v/>
      </c>
      <c r="H328" s="11" t="str">
        <f t="shared" si="51"/>
        <v/>
      </c>
      <c r="I328" s="11" t="str">
        <f t="shared" si="47"/>
        <v/>
      </c>
      <c r="J328" s="11" t="str">
        <f t="shared" si="52"/>
        <v/>
      </c>
      <c r="K328" s="11" t="str">
        <f t="shared" si="48"/>
        <v/>
      </c>
      <c r="L328" s="11" t="str">
        <f t="shared" si="53"/>
        <v/>
      </c>
      <c r="M328" s="11" t="str">
        <f>IF('GACE Math 211'!B328="","",'SAT M to CBEST M'!$A$2+'SAT M to CBEST M'!$B$2*F328)</f>
        <v/>
      </c>
      <c r="N328" s="11" t="str">
        <f>IF('GACE Math 211'!B328="","", IF(M328&lt;20, 20, IF(M328&gt;80, 80, M328)))</f>
        <v/>
      </c>
    </row>
    <row r="329" spans="1:14" x14ac:dyDescent="0.25">
      <c r="A329" s="11">
        <v>328</v>
      </c>
      <c r="B329" s="30"/>
      <c r="C329" s="25" t="str">
        <f t="shared" si="45"/>
        <v/>
      </c>
      <c r="D329" s="25" t="str">
        <f t="shared" si="49"/>
        <v/>
      </c>
      <c r="E329" s="25" t="str">
        <f t="shared" si="50"/>
        <v/>
      </c>
      <c r="F329" s="11" t="str">
        <f>IF('GACE Math 211'!E329="","",IF('GACE Math 211'!E329&lt;'ACT M to SAT M'!$A$2,'ACT M to SAT M'!$B$2,IF('GACE Math 211'!E329&gt;'ACT M to SAT M'!A$28,'ACT M to SAT M'!B$28,VLOOKUP(E329,'ACT M to SAT M'!A:B,2,FALSE))))</f>
        <v/>
      </c>
      <c r="G329" s="11" t="str">
        <f t="shared" si="46"/>
        <v/>
      </c>
      <c r="H329" s="11" t="str">
        <f t="shared" si="51"/>
        <v/>
      </c>
      <c r="I329" s="11" t="str">
        <f t="shared" si="47"/>
        <v/>
      </c>
      <c r="J329" s="11" t="str">
        <f t="shared" si="52"/>
        <v/>
      </c>
      <c r="K329" s="11" t="str">
        <f t="shared" si="48"/>
        <v/>
      </c>
      <c r="L329" s="11" t="str">
        <f t="shared" si="53"/>
        <v/>
      </c>
      <c r="M329" s="11" t="str">
        <f>IF('GACE Math 211'!B329="","",'SAT M to CBEST M'!$A$2+'SAT M to CBEST M'!$B$2*F329)</f>
        <v/>
      </c>
      <c r="N329" s="11" t="str">
        <f>IF('GACE Math 211'!B329="","", IF(M329&lt;20, 20, IF(M329&gt;80, 80, M329)))</f>
        <v/>
      </c>
    </row>
    <row r="330" spans="1:14" x14ac:dyDescent="0.25">
      <c r="A330" s="11">
        <v>329</v>
      </c>
      <c r="B330" s="30"/>
      <c r="C330" s="25" t="str">
        <f t="shared" si="45"/>
        <v/>
      </c>
      <c r="D330" s="25" t="str">
        <f t="shared" si="49"/>
        <v/>
      </c>
      <c r="E330" s="25" t="str">
        <f t="shared" si="50"/>
        <v/>
      </c>
      <c r="F330" s="11" t="str">
        <f>IF('GACE Math 211'!E330="","",IF('GACE Math 211'!E330&lt;'ACT M to SAT M'!$A$2,'ACT M to SAT M'!$B$2,IF('GACE Math 211'!E330&gt;'ACT M to SAT M'!A$28,'ACT M to SAT M'!B$28,VLOOKUP(E330,'ACT M to SAT M'!A:B,2,FALSE))))</f>
        <v/>
      </c>
      <c r="G330" s="11" t="str">
        <f t="shared" si="46"/>
        <v/>
      </c>
      <c r="H330" s="11" t="str">
        <f t="shared" si="51"/>
        <v/>
      </c>
      <c r="I330" s="11" t="str">
        <f t="shared" si="47"/>
        <v/>
      </c>
      <c r="J330" s="11" t="str">
        <f t="shared" si="52"/>
        <v/>
      </c>
      <c r="K330" s="11" t="str">
        <f t="shared" si="48"/>
        <v/>
      </c>
      <c r="L330" s="11" t="str">
        <f t="shared" si="53"/>
        <v/>
      </c>
      <c r="M330" s="11" t="str">
        <f>IF('GACE Math 211'!B330="","",'SAT M to CBEST M'!$A$2+'SAT M to CBEST M'!$B$2*F330)</f>
        <v/>
      </c>
      <c r="N330" s="11" t="str">
        <f>IF('GACE Math 211'!B330="","", IF(M330&lt;20, 20, IF(M330&gt;80, 80, M330)))</f>
        <v/>
      </c>
    </row>
    <row r="331" spans="1:14" x14ac:dyDescent="0.25">
      <c r="A331" s="11">
        <v>330</v>
      </c>
      <c r="B331" s="30"/>
      <c r="C331" s="25" t="str">
        <f t="shared" si="45"/>
        <v/>
      </c>
      <c r="D331" s="25" t="str">
        <f t="shared" si="49"/>
        <v/>
      </c>
      <c r="E331" s="25" t="str">
        <f t="shared" si="50"/>
        <v/>
      </c>
      <c r="F331" s="11" t="str">
        <f>IF('GACE Math 211'!E331="","",IF('GACE Math 211'!E331&lt;'ACT M to SAT M'!$A$2,'ACT M to SAT M'!$B$2,IF('GACE Math 211'!E331&gt;'ACT M to SAT M'!A$28,'ACT M to SAT M'!B$28,VLOOKUP(E331,'ACT M to SAT M'!A:B,2,FALSE))))</f>
        <v/>
      </c>
      <c r="G331" s="11" t="str">
        <f t="shared" si="46"/>
        <v/>
      </c>
      <c r="H331" s="11" t="str">
        <f t="shared" si="51"/>
        <v/>
      </c>
      <c r="I331" s="11" t="str">
        <f t="shared" si="47"/>
        <v/>
      </c>
      <c r="J331" s="11" t="str">
        <f t="shared" si="52"/>
        <v/>
      </c>
      <c r="K331" s="11" t="str">
        <f t="shared" si="48"/>
        <v/>
      </c>
      <c r="L331" s="11" t="str">
        <f t="shared" si="53"/>
        <v/>
      </c>
      <c r="M331" s="11" t="str">
        <f>IF('GACE Math 211'!B331="","",'SAT M to CBEST M'!$A$2+'SAT M to CBEST M'!$B$2*F331)</f>
        <v/>
      </c>
      <c r="N331" s="11" t="str">
        <f>IF('GACE Math 211'!B331="","", IF(M331&lt;20, 20, IF(M331&gt;80, 80, M331)))</f>
        <v/>
      </c>
    </row>
    <row r="332" spans="1:14" x14ac:dyDescent="0.25">
      <c r="A332" s="11">
        <v>331</v>
      </c>
      <c r="B332" s="30"/>
      <c r="C332" s="25" t="str">
        <f t="shared" si="45"/>
        <v/>
      </c>
      <c r="D332" s="25" t="str">
        <f t="shared" si="49"/>
        <v/>
      </c>
      <c r="E332" s="25" t="str">
        <f t="shared" si="50"/>
        <v/>
      </c>
      <c r="F332" s="11" t="str">
        <f>IF('GACE Math 211'!E332="","",IF('GACE Math 211'!E332&lt;'ACT M to SAT M'!$A$2,'ACT M to SAT M'!$B$2,IF('GACE Math 211'!E332&gt;'ACT M to SAT M'!A$28,'ACT M to SAT M'!B$28,VLOOKUP(E332,'ACT M to SAT M'!A:B,2,FALSE))))</f>
        <v/>
      </c>
      <c r="G332" s="11" t="str">
        <f t="shared" si="46"/>
        <v/>
      </c>
      <c r="H332" s="11" t="str">
        <f t="shared" si="51"/>
        <v/>
      </c>
      <c r="I332" s="11" t="str">
        <f t="shared" si="47"/>
        <v/>
      </c>
      <c r="J332" s="11" t="str">
        <f t="shared" si="52"/>
        <v/>
      </c>
      <c r="K332" s="11" t="str">
        <f t="shared" si="48"/>
        <v/>
      </c>
      <c r="L332" s="11" t="str">
        <f t="shared" si="53"/>
        <v/>
      </c>
      <c r="M332" s="11" t="str">
        <f>IF('GACE Math 211'!B332="","",'SAT M to CBEST M'!$A$2+'SAT M to CBEST M'!$B$2*F332)</f>
        <v/>
      </c>
      <c r="N332" s="11" t="str">
        <f>IF('GACE Math 211'!B332="","", IF(M332&lt;20, 20, IF(M332&gt;80, 80, M332)))</f>
        <v/>
      </c>
    </row>
    <row r="333" spans="1:14" x14ac:dyDescent="0.25">
      <c r="A333" s="11">
        <v>332</v>
      </c>
      <c r="B333" s="30"/>
      <c r="C333" s="25" t="str">
        <f t="shared" si="45"/>
        <v/>
      </c>
      <c r="D333" s="25" t="str">
        <f t="shared" si="49"/>
        <v/>
      </c>
      <c r="E333" s="25" t="str">
        <f t="shared" si="50"/>
        <v/>
      </c>
      <c r="F333" s="11" t="str">
        <f>IF('GACE Math 211'!E333="","",IF('GACE Math 211'!E333&lt;'ACT M to SAT M'!$A$2,'ACT M to SAT M'!$B$2,IF('GACE Math 211'!E333&gt;'ACT M to SAT M'!A$28,'ACT M to SAT M'!B$28,VLOOKUP(E333,'ACT M to SAT M'!A:B,2,FALSE))))</f>
        <v/>
      </c>
      <c r="G333" s="11" t="str">
        <f t="shared" si="46"/>
        <v/>
      </c>
      <c r="H333" s="11" t="str">
        <f t="shared" si="51"/>
        <v/>
      </c>
      <c r="I333" s="11" t="str">
        <f t="shared" si="47"/>
        <v/>
      </c>
      <c r="J333" s="11" t="str">
        <f t="shared" si="52"/>
        <v/>
      </c>
      <c r="K333" s="11" t="str">
        <f t="shared" si="48"/>
        <v/>
      </c>
      <c r="L333" s="11" t="str">
        <f t="shared" si="53"/>
        <v/>
      </c>
      <c r="M333" s="11" t="str">
        <f>IF('GACE Math 211'!B333="","",'SAT M to CBEST M'!$A$2+'SAT M to CBEST M'!$B$2*F333)</f>
        <v/>
      </c>
      <c r="N333" s="11" t="str">
        <f>IF('GACE Math 211'!B333="","", IF(M333&lt;20, 20, IF(M333&gt;80, 80, M333)))</f>
        <v/>
      </c>
    </row>
    <row r="334" spans="1:14" x14ac:dyDescent="0.25">
      <c r="A334" s="11">
        <v>333</v>
      </c>
      <c r="B334" s="30"/>
      <c r="C334" s="25" t="str">
        <f t="shared" si="45"/>
        <v/>
      </c>
      <c r="D334" s="25" t="str">
        <f t="shared" si="49"/>
        <v/>
      </c>
      <c r="E334" s="25" t="str">
        <f t="shared" si="50"/>
        <v/>
      </c>
      <c r="F334" s="11" t="str">
        <f>IF('GACE Math 211'!E334="","",IF('GACE Math 211'!E334&lt;'ACT M to SAT M'!$A$2,'ACT M to SAT M'!$B$2,IF('GACE Math 211'!E334&gt;'ACT M to SAT M'!A$28,'ACT M to SAT M'!B$28,VLOOKUP(E334,'ACT M to SAT M'!A:B,2,FALSE))))</f>
        <v/>
      </c>
      <c r="G334" s="11" t="str">
        <f t="shared" si="46"/>
        <v/>
      </c>
      <c r="H334" s="11" t="str">
        <f t="shared" si="51"/>
        <v/>
      </c>
      <c r="I334" s="11" t="str">
        <f t="shared" si="47"/>
        <v/>
      </c>
      <c r="J334" s="11" t="str">
        <f t="shared" si="52"/>
        <v/>
      </c>
      <c r="K334" s="11" t="str">
        <f t="shared" si="48"/>
        <v/>
      </c>
      <c r="L334" s="11" t="str">
        <f t="shared" si="53"/>
        <v/>
      </c>
      <c r="M334" s="11" t="str">
        <f>IF('GACE Math 211'!B334="","",'SAT M to CBEST M'!$A$2+'SAT M to CBEST M'!$B$2*F334)</f>
        <v/>
      </c>
      <c r="N334" s="11" t="str">
        <f>IF('GACE Math 211'!B334="","", IF(M334&lt;20, 20, IF(M334&gt;80, 80, M334)))</f>
        <v/>
      </c>
    </row>
    <row r="335" spans="1:14" x14ac:dyDescent="0.25">
      <c r="A335" s="11">
        <v>334</v>
      </c>
      <c r="B335" s="30"/>
      <c r="C335" s="25" t="str">
        <f t="shared" si="45"/>
        <v/>
      </c>
      <c r="D335" s="25" t="str">
        <f t="shared" si="49"/>
        <v/>
      </c>
      <c r="E335" s="25" t="str">
        <f t="shared" si="50"/>
        <v/>
      </c>
      <c r="F335" s="11" t="str">
        <f>IF('GACE Math 211'!E335="","",IF('GACE Math 211'!E335&lt;'ACT M to SAT M'!$A$2,'ACT M to SAT M'!$B$2,IF('GACE Math 211'!E335&gt;'ACT M to SAT M'!A$28,'ACT M to SAT M'!B$28,VLOOKUP(E335,'ACT M to SAT M'!A:B,2,FALSE))))</f>
        <v/>
      </c>
      <c r="G335" s="11" t="str">
        <f t="shared" si="46"/>
        <v/>
      </c>
      <c r="H335" s="11" t="str">
        <f t="shared" si="51"/>
        <v/>
      </c>
      <c r="I335" s="11" t="str">
        <f t="shared" si="47"/>
        <v/>
      </c>
      <c r="J335" s="11" t="str">
        <f t="shared" si="52"/>
        <v/>
      </c>
      <c r="K335" s="11" t="str">
        <f t="shared" si="48"/>
        <v/>
      </c>
      <c r="L335" s="11" t="str">
        <f t="shared" si="53"/>
        <v/>
      </c>
      <c r="M335" s="11" t="str">
        <f>IF('GACE Math 211'!B335="","",'SAT M to CBEST M'!$A$2+'SAT M to CBEST M'!$B$2*F335)</f>
        <v/>
      </c>
      <c r="N335" s="11" t="str">
        <f>IF('GACE Math 211'!B335="","", IF(M335&lt;20, 20, IF(M335&gt;80, 80, M335)))</f>
        <v/>
      </c>
    </row>
    <row r="336" spans="1:14" x14ac:dyDescent="0.25">
      <c r="A336" s="11">
        <v>335</v>
      </c>
      <c r="B336" s="30"/>
      <c r="C336" s="25" t="str">
        <f t="shared" si="45"/>
        <v/>
      </c>
      <c r="D336" s="25" t="str">
        <f t="shared" si="49"/>
        <v/>
      </c>
      <c r="E336" s="25" t="str">
        <f t="shared" si="50"/>
        <v/>
      </c>
      <c r="F336" s="11" t="str">
        <f>IF('GACE Math 211'!E336="","",IF('GACE Math 211'!E336&lt;'ACT M to SAT M'!$A$2,'ACT M to SAT M'!$B$2,IF('GACE Math 211'!E336&gt;'ACT M to SAT M'!A$28,'ACT M to SAT M'!B$28,VLOOKUP(E336,'ACT M to SAT M'!A:B,2,FALSE))))</f>
        <v/>
      </c>
      <c r="G336" s="11" t="str">
        <f t="shared" si="46"/>
        <v/>
      </c>
      <c r="H336" s="11" t="str">
        <f t="shared" si="51"/>
        <v/>
      </c>
      <c r="I336" s="11" t="str">
        <f t="shared" si="47"/>
        <v/>
      </c>
      <c r="J336" s="11" t="str">
        <f t="shared" si="52"/>
        <v/>
      </c>
      <c r="K336" s="11" t="str">
        <f t="shared" si="48"/>
        <v/>
      </c>
      <c r="L336" s="11" t="str">
        <f t="shared" si="53"/>
        <v/>
      </c>
      <c r="M336" s="11" t="str">
        <f>IF('GACE Math 211'!B336="","",'SAT M to CBEST M'!$A$2+'SAT M to CBEST M'!$B$2*F336)</f>
        <v/>
      </c>
      <c r="N336" s="11" t="str">
        <f>IF('GACE Math 211'!B336="","", IF(M336&lt;20, 20, IF(M336&gt;80, 80, M336)))</f>
        <v/>
      </c>
    </row>
    <row r="337" spans="1:14" x14ac:dyDescent="0.25">
      <c r="A337" s="11">
        <v>336</v>
      </c>
      <c r="B337" s="30"/>
      <c r="C337" s="25" t="str">
        <f t="shared" si="45"/>
        <v/>
      </c>
      <c r="D337" s="25" t="str">
        <f t="shared" si="49"/>
        <v/>
      </c>
      <c r="E337" s="25" t="str">
        <f t="shared" si="50"/>
        <v/>
      </c>
      <c r="F337" s="11" t="str">
        <f>IF('GACE Math 211'!E337="","",IF('GACE Math 211'!E337&lt;'ACT M to SAT M'!$A$2,'ACT M to SAT M'!$B$2,IF('GACE Math 211'!E337&gt;'ACT M to SAT M'!A$28,'ACT M to SAT M'!B$28,VLOOKUP(E337,'ACT M to SAT M'!A:B,2,FALSE))))</f>
        <v/>
      </c>
      <c r="G337" s="11" t="str">
        <f t="shared" si="46"/>
        <v/>
      </c>
      <c r="H337" s="11" t="str">
        <f t="shared" si="51"/>
        <v/>
      </c>
      <c r="I337" s="11" t="str">
        <f t="shared" si="47"/>
        <v/>
      </c>
      <c r="J337" s="11" t="str">
        <f t="shared" si="52"/>
        <v/>
      </c>
      <c r="K337" s="11" t="str">
        <f t="shared" si="48"/>
        <v/>
      </c>
      <c r="L337" s="11" t="str">
        <f t="shared" si="53"/>
        <v/>
      </c>
      <c r="M337" s="11" t="str">
        <f>IF('GACE Math 211'!B337="","",'SAT M to CBEST M'!$A$2+'SAT M to CBEST M'!$B$2*F337)</f>
        <v/>
      </c>
      <c r="N337" s="11" t="str">
        <f>IF('GACE Math 211'!B337="","", IF(M337&lt;20, 20, IF(M337&gt;80, 80, M337)))</f>
        <v/>
      </c>
    </row>
    <row r="338" spans="1:14" x14ac:dyDescent="0.25">
      <c r="A338" s="11">
        <v>337</v>
      </c>
      <c r="B338" s="30"/>
      <c r="C338" s="25" t="str">
        <f t="shared" si="45"/>
        <v/>
      </c>
      <c r="D338" s="25" t="str">
        <f t="shared" si="49"/>
        <v/>
      </c>
      <c r="E338" s="25" t="str">
        <f t="shared" si="50"/>
        <v/>
      </c>
      <c r="F338" s="11" t="str">
        <f>IF('GACE Math 211'!E338="","",IF('GACE Math 211'!E338&lt;'ACT M to SAT M'!$A$2,'ACT M to SAT M'!$B$2,IF('GACE Math 211'!E338&gt;'ACT M to SAT M'!A$28,'ACT M to SAT M'!B$28,VLOOKUP(E338,'ACT M to SAT M'!A:B,2,FALSE))))</f>
        <v/>
      </c>
      <c r="G338" s="11" t="str">
        <f t="shared" si="46"/>
        <v/>
      </c>
      <c r="H338" s="11" t="str">
        <f t="shared" si="51"/>
        <v/>
      </c>
      <c r="I338" s="11" t="str">
        <f t="shared" si="47"/>
        <v/>
      </c>
      <c r="J338" s="11" t="str">
        <f t="shared" si="52"/>
        <v/>
      </c>
      <c r="K338" s="11" t="str">
        <f t="shared" si="48"/>
        <v/>
      </c>
      <c r="L338" s="11" t="str">
        <f t="shared" si="53"/>
        <v/>
      </c>
      <c r="M338" s="11" t="str">
        <f>IF('GACE Math 211'!B338="","",'SAT M to CBEST M'!$A$2+'SAT M to CBEST M'!$B$2*F338)</f>
        <v/>
      </c>
      <c r="N338" s="11" t="str">
        <f>IF('GACE Math 211'!B338="","", IF(M338&lt;20, 20, IF(M338&gt;80, 80, M338)))</f>
        <v/>
      </c>
    </row>
    <row r="339" spans="1:14" x14ac:dyDescent="0.25">
      <c r="A339" s="11">
        <v>338</v>
      </c>
      <c r="B339" s="30"/>
      <c r="C339" s="25" t="str">
        <f t="shared" si="45"/>
        <v/>
      </c>
      <c r="D339" s="25" t="str">
        <f t="shared" si="49"/>
        <v/>
      </c>
      <c r="E339" s="25" t="str">
        <f t="shared" si="50"/>
        <v/>
      </c>
      <c r="F339" s="11" t="str">
        <f>IF('GACE Math 211'!E339="","",IF('GACE Math 211'!E339&lt;'ACT M to SAT M'!$A$2,'ACT M to SAT M'!$B$2,IF('GACE Math 211'!E339&gt;'ACT M to SAT M'!A$28,'ACT M to SAT M'!B$28,VLOOKUP(E339,'ACT M to SAT M'!A:B,2,FALSE))))</f>
        <v/>
      </c>
      <c r="G339" s="11" t="str">
        <f t="shared" si="46"/>
        <v/>
      </c>
      <c r="H339" s="11" t="str">
        <f t="shared" si="51"/>
        <v/>
      </c>
      <c r="I339" s="11" t="str">
        <f t="shared" si="47"/>
        <v/>
      </c>
      <c r="J339" s="11" t="str">
        <f t="shared" si="52"/>
        <v/>
      </c>
      <c r="K339" s="11" t="str">
        <f t="shared" si="48"/>
        <v/>
      </c>
      <c r="L339" s="11" t="str">
        <f t="shared" si="53"/>
        <v/>
      </c>
      <c r="M339" s="11" t="str">
        <f>IF('GACE Math 211'!B339="","",'SAT M to CBEST M'!$A$2+'SAT M to CBEST M'!$B$2*F339)</f>
        <v/>
      </c>
      <c r="N339" s="11" t="str">
        <f>IF('GACE Math 211'!B339="","", IF(M339&lt;20, 20, IF(M339&gt;80, 80, M339)))</f>
        <v/>
      </c>
    </row>
    <row r="340" spans="1:14" x14ac:dyDescent="0.25">
      <c r="A340" s="11">
        <v>339</v>
      </c>
      <c r="B340" s="30"/>
      <c r="C340" s="25" t="str">
        <f t="shared" si="45"/>
        <v/>
      </c>
      <c r="D340" s="25" t="str">
        <f t="shared" si="49"/>
        <v/>
      </c>
      <c r="E340" s="25" t="str">
        <f t="shared" si="50"/>
        <v/>
      </c>
      <c r="F340" s="11" t="str">
        <f>IF('GACE Math 211'!E340="","",IF('GACE Math 211'!E340&lt;'ACT M to SAT M'!$A$2,'ACT M to SAT M'!$B$2,IF('GACE Math 211'!E340&gt;'ACT M to SAT M'!A$28,'ACT M to SAT M'!B$28,VLOOKUP(E340,'ACT M to SAT M'!A:B,2,FALSE))))</f>
        <v/>
      </c>
      <c r="G340" s="11" t="str">
        <f t="shared" si="46"/>
        <v/>
      </c>
      <c r="H340" s="11" t="str">
        <f t="shared" si="51"/>
        <v/>
      </c>
      <c r="I340" s="11" t="str">
        <f t="shared" si="47"/>
        <v/>
      </c>
      <c r="J340" s="11" t="str">
        <f t="shared" si="52"/>
        <v/>
      </c>
      <c r="K340" s="11" t="str">
        <f t="shared" si="48"/>
        <v/>
      </c>
      <c r="L340" s="11" t="str">
        <f t="shared" si="53"/>
        <v/>
      </c>
      <c r="M340" s="11" t="str">
        <f>IF('GACE Math 211'!B340="","",'SAT M to CBEST M'!$A$2+'SAT M to CBEST M'!$B$2*F340)</f>
        <v/>
      </c>
      <c r="N340" s="11" t="str">
        <f>IF('GACE Math 211'!B340="","", IF(M340&lt;20, 20, IF(M340&gt;80, 80, M340)))</f>
        <v/>
      </c>
    </row>
    <row r="341" spans="1:14" x14ac:dyDescent="0.25">
      <c r="A341" s="11">
        <v>340</v>
      </c>
      <c r="B341" s="30"/>
      <c r="C341" s="25" t="str">
        <f t="shared" si="45"/>
        <v/>
      </c>
      <c r="D341" s="25" t="str">
        <f t="shared" si="49"/>
        <v/>
      </c>
      <c r="E341" s="25" t="str">
        <f t="shared" si="50"/>
        <v/>
      </c>
      <c r="F341" s="11" t="str">
        <f>IF('GACE Math 211'!E341="","",IF('GACE Math 211'!E341&lt;'ACT M to SAT M'!$A$2,'ACT M to SAT M'!$B$2,IF('GACE Math 211'!E341&gt;'ACT M to SAT M'!A$28,'ACT M to SAT M'!B$28,VLOOKUP(E341,'ACT M to SAT M'!A:B,2,FALSE))))</f>
        <v/>
      </c>
      <c r="G341" s="11" t="str">
        <f t="shared" si="46"/>
        <v/>
      </c>
      <c r="H341" s="11" t="str">
        <f t="shared" si="51"/>
        <v/>
      </c>
      <c r="I341" s="11" t="str">
        <f t="shared" si="47"/>
        <v/>
      </c>
      <c r="J341" s="11" t="str">
        <f t="shared" si="52"/>
        <v/>
      </c>
      <c r="K341" s="11" t="str">
        <f t="shared" si="48"/>
        <v/>
      </c>
      <c r="L341" s="11" t="str">
        <f t="shared" si="53"/>
        <v/>
      </c>
      <c r="M341" s="11" t="str">
        <f>IF('GACE Math 211'!B341="","",'SAT M to CBEST M'!$A$2+'SAT M to CBEST M'!$B$2*F341)</f>
        <v/>
      </c>
      <c r="N341" s="11" t="str">
        <f>IF('GACE Math 211'!B341="","", IF(M341&lt;20, 20, IF(M341&gt;80, 80, M341)))</f>
        <v/>
      </c>
    </row>
    <row r="342" spans="1:14" x14ac:dyDescent="0.25">
      <c r="A342" s="11">
        <v>341</v>
      </c>
      <c r="B342" s="30"/>
      <c r="C342" s="25" t="str">
        <f t="shared" si="45"/>
        <v/>
      </c>
      <c r="D342" s="25" t="str">
        <f t="shared" si="49"/>
        <v/>
      </c>
      <c r="E342" s="25" t="str">
        <f t="shared" si="50"/>
        <v/>
      </c>
      <c r="F342" s="11" t="str">
        <f>IF('GACE Math 211'!E342="","",IF('GACE Math 211'!E342&lt;'ACT M to SAT M'!$A$2,'ACT M to SAT M'!$B$2,IF('GACE Math 211'!E342&gt;'ACT M to SAT M'!A$28,'ACT M to SAT M'!B$28,VLOOKUP(E342,'ACT M to SAT M'!A:B,2,FALSE))))</f>
        <v/>
      </c>
      <c r="G342" s="11" t="str">
        <f t="shared" si="46"/>
        <v/>
      </c>
      <c r="H342" s="11" t="str">
        <f t="shared" si="51"/>
        <v/>
      </c>
      <c r="I342" s="11" t="str">
        <f t="shared" si="47"/>
        <v/>
      </c>
      <c r="J342" s="11" t="str">
        <f t="shared" si="52"/>
        <v/>
      </c>
      <c r="K342" s="11" t="str">
        <f t="shared" si="48"/>
        <v/>
      </c>
      <c r="L342" s="11" t="str">
        <f t="shared" si="53"/>
        <v/>
      </c>
      <c r="M342" s="11" t="str">
        <f>IF('GACE Math 211'!B342="","",'SAT M to CBEST M'!$A$2+'SAT M to CBEST M'!$B$2*F342)</f>
        <v/>
      </c>
      <c r="N342" s="11" t="str">
        <f>IF('GACE Math 211'!B342="","", IF(M342&lt;20, 20, IF(M342&gt;80, 80, M342)))</f>
        <v/>
      </c>
    </row>
    <row r="343" spans="1:14" x14ac:dyDescent="0.25">
      <c r="A343" s="11">
        <v>342</v>
      </c>
      <c r="B343" s="30"/>
      <c r="C343" s="25" t="str">
        <f t="shared" si="45"/>
        <v/>
      </c>
      <c r="D343" s="25" t="str">
        <f t="shared" si="49"/>
        <v/>
      </c>
      <c r="E343" s="25" t="str">
        <f t="shared" si="50"/>
        <v/>
      </c>
      <c r="F343" s="11" t="str">
        <f>IF('GACE Math 211'!E343="","",IF('GACE Math 211'!E343&lt;'ACT M to SAT M'!$A$2,'ACT M to SAT M'!$B$2,IF('GACE Math 211'!E343&gt;'ACT M to SAT M'!A$28,'ACT M to SAT M'!B$28,VLOOKUP(E343,'ACT M to SAT M'!A:B,2,FALSE))))</f>
        <v/>
      </c>
      <c r="G343" s="11" t="str">
        <f t="shared" si="46"/>
        <v/>
      </c>
      <c r="H343" s="11" t="str">
        <f t="shared" si="51"/>
        <v/>
      </c>
      <c r="I343" s="11" t="str">
        <f t="shared" si="47"/>
        <v/>
      </c>
      <c r="J343" s="11" t="str">
        <f t="shared" si="52"/>
        <v/>
      </c>
      <c r="K343" s="11" t="str">
        <f t="shared" si="48"/>
        <v/>
      </c>
      <c r="L343" s="11" t="str">
        <f t="shared" si="53"/>
        <v/>
      </c>
      <c r="M343" s="11" t="str">
        <f>IF('GACE Math 211'!B343="","",'SAT M to CBEST M'!$A$2+'SAT M to CBEST M'!$B$2*F343)</f>
        <v/>
      </c>
      <c r="N343" s="11" t="str">
        <f>IF('GACE Math 211'!B343="","", IF(M343&lt;20, 20, IF(M343&gt;80, 80, M343)))</f>
        <v/>
      </c>
    </row>
    <row r="344" spans="1:14" x14ac:dyDescent="0.25">
      <c r="A344" s="11">
        <v>343</v>
      </c>
      <c r="B344" s="30"/>
      <c r="C344" s="25" t="str">
        <f t="shared" si="45"/>
        <v/>
      </c>
      <c r="D344" s="25" t="str">
        <f t="shared" si="49"/>
        <v/>
      </c>
      <c r="E344" s="25" t="str">
        <f t="shared" si="50"/>
        <v/>
      </c>
      <c r="F344" s="11" t="str">
        <f>IF('GACE Math 211'!E344="","",IF('GACE Math 211'!E344&lt;'ACT M to SAT M'!$A$2,'ACT M to SAT M'!$B$2,IF('GACE Math 211'!E344&gt;'ACT M to SAT M'!A$28,'ACT M to SAT M'!B$28,VLOOKUP(E344,'ACT M to SAT M'!A:B,2,FALSE))))</f>
        <v/>
      </c>
      <c r="G344" s="11" t="str">
        <f t="shared" si="46"/>
        <v/>
      </c>
      <c r="H344" s="11" t="str">
        <f t="shared" si="51"/>
        <v/>
      </c>
      <c r="I344" s="11" t="str">
        <f t="shared" si="47"/>
        <v/>
      </c>
      <c r="J344" s="11" t="str">
        <f t="shared" si="52"/>
        <v/>
      </c>
      <c r="K344" s="11" t="str">
        <f t="shared" si="48"/>
        <v/>
      </c>
      <c r="L344" s="11" t="str">
        <f t="shared" si="53"/>
        <v/>
      </c>
      <c r="M344" s="11" t="str">
        <f>IF('GACE Math 211'!B344="","",'SAT M to CBEST M'!$A$2+'SAT M to CBEST M'!$B$2*F344)</f>
        <v/>
      </c>
      <c r="N344" s="11" t="str">
        <f>IF('GACE Math 211'!B344="","", IF(M344&lt;20, 20, IF(M344&gt;80, 80, M344)))</f>
        <v/>
      </c>
    </row>
    <row r="345" spans="1:14" x14ac:dyDescent="0.25">
      <c r="A345" s="11">
        <v>344</v>
      </c>
      <c r="B345" s="30"/>
      <c r="C345" s="25" t="str">
        <f t="shared" si="45"/>
        <v/>
      </c>
      <c r="D345" s="25" t="str">
        <f t="shared" si="49"/>
        <v/>
      </c>
      <c r="E345" s="25" t="str">
        <f t="shared" si="50"/>
        <v/>
      </c>
      <c r="F345" s="11" t="str">
        <f>IF('GACE Math 211'!E345="","",IF('GACE Math 211'!E345&lt;'ACT M to SAT M'!$A$2,'ACT M to SAT M'!$B$2,IF('GACE Math 211'!E345&gt;'ACT M to SAT M'!A$28,'ACT M to SAT M'!B$28,VLOOKUP(E345,'ACT M to SAT M'!A:B,2,FALSE))))</f>
        <v/>
      </c>
      <c r="G345" s="11" t="str">
        <f t="shared" si="46"/>
        <v/>
      </c>
      <c r="H345" s="11" t="str">
        <f t="shared" si="51"/>
        <v/>
      </c>
      <c r="I345" s="11" t="str">
        <f t="shared" si="47"/>
        <v/>
      </c>
      <c r="J345" s="11" t="str">
        <f t="shared" si="52"/>
        <v/>
      </c>
      <c r="K345" s="11" t="str">
        <f t="shared" si="48"/>
        <v/>
      </c>
      <c r="L345" s="11" t="str">
        <f t="shared" si="53"/>
        <v/>
      </c>
      <c r="M345" s="11" t="str">
        <f>IF('GACE Math 211'!B345="","",'SAT M to CBEST M'!$A$2+'SAT M to CBEST M'!$B$2*F345)</f>
        <v/>
      </c>
      <c r="N345" s="11" t="str">
        <f>IF('GACE Math 211'!B345="","", IF(M345&lt;20, 20, IF(M345&gt;80, 80, M345)))</f>
        <v/>
      </c>
    </row>
    <row r="346" spans="1:14" x14ac:dyDescent="0.25">
      <c r="A346" s="11">
        <v>345</v>
      </c>
      <c r="B346" s="30"/>
      <c r="C346" s="25" t="str">
        <f t="shared" si="45"/>
        <v/>
      </c>
      <c r="D346" s="25" t="str">
        <f t="shared" si="49"/>
        <v/>
      </c>
      <c r="E346" s="25" t="str">
        <f t="shared" si="50"/>
        <v/>
      </c>
      <c r="F346" s="11" t="str">
        <f>IF('GACE Math 211'!E346="","",IF('GACE Math 211'!E346&lt;'ACT M to SAT M'!$A$2,'ACT M to SAT M'!$B$2,IF('GACE Math 211'!E346&gt;'ACT M to SAT M'!A$28,'ACT M to SAT M'!B$28,VLOOKUP(E346,'ACT M to SAT M'!A:B,2,FALSE))))</f>
        <v/>
      </c>
      <c r="G346" s="11" t="str">
        <f t="shared" si="46"/>
        <v/>
      </c>
      <c r="H346" s="11" t="str">
        <f t="shared" si="51"/>
        <v/>
      </c>
      <c r="I346" s="11" t="str">
        <f t="shared" si="47"/>
        <v/>
      </c>
      <c r="J346" s="11" t="str">
        <f t="shared" si="52"/>
        <v/>
      </c>
      <c r="K346" s="11" t="str">
        <f t="shared" si="48"/>
        <v/>
      </c>
      <c r="L346" s="11" t="str">
        <f t="shared" si="53"/>
        <v/>
      </c>
      <c r="M346" s="11" t="str">
        <f>IF('GACE Math 211'!B346="","",'SAT M to CBEST M'!$A$2+'SAT M to CBEST M'!$B$2*F346)</f>
        <v/>
      </c>
      <c r="N346" s="11" t="str">
        <f>IF('GACE Math 211'!B346="","", IF(M346&lt;20, 20, IF(M346&gt;80, 80, M346)))</f>
        <v/>
      </c>
    </row>
    <row r="347" spans="1:14" x14ac:dyDescent="0.25">
      <c r="A347" s="11">
        <v>346</v>
      </c>
      <c r="B347" s="30"/>
      <c r="C347" s="25" t="str">
        <f t="shared" si="45"/>
        <v/>
      </c>
      <c r="D347" s="25" t="str">
        <f t="shared" si="49"/>
        <v/>
      </c>
      <c r="E347" s="25" t="str">
        <f t="shared" si="50"/>
        <v/>
      </c>
      <c r="F347" s="11" t="str">
        <f>IF('GACE Math 211'!E347="","",IF('GACE Math 211'!E347&lt;'ACT M to SAT M'!$A$2,'ACT M to SAT M'!$B$2,IF('GACE Math 211'!E347&gt;'ACT M to SAT M'!A$28,'ACT M to SAT M'!B$28,VLOOKUP(E347,'ACT M to SAT M'!A:B,2,FALSE))))</f>
        <v/>
      </c>
      <c r="G347" s="11" t="str">
        <f t="shared" si="46"/>
        <v/>
      </c>
      <c r="H347" s="11" t="str">
        <f t="shared" si="51"/>
        <v/>
      </c>
      <c r="I347" s="11" t="str">
        <f t="shared" si="47"/>
        <v/>
      </c>
      <c r="J347" s="11" t="str">
        <f t="shared" si="52"/>
        <v/>
      </c>
      <c r="K347" s="11" t="str">
        <f t="shared" si="48"/>
        <v/>
      </c>
      <c r="L347" s="11" t="str">
        <f t="shared" si="53"/>
        <v/>
      </c>
      <c r="M347" s="11" t="str">
        <f>IF('GACE Math 211'!B347="","",'SAT M to CBEST M'!$A$2+'SAT M to CBEST M'!$B$2*F347)</f>
        <v/>
      </c>
      <c r="N347" s="11" t="str">
        <f>IF('GACE Math 211'!B347="","", IF(M347&lt;20, 20, IF(M347&gt;80, 80, M347)))</f>
        <v/>
      </c>
    </row>
    <row r="348" spans="1:14" x14ac:dyDescent="0.25">
      <c r="A348" s="11">
        <v>347</v>
      </c>
      <c r="B348" s="30"/>
      <c r="C348" s="25" t="str">
        <f t="shared" si="45"/>
        <v/>
      </c>
      <c r="D348" s="25" t="str">
        <f t="shared" si="49"/>
        <v/>
      </c>
      <c r="E348" s="25" t="str">
        <f t="shared" si="50"/>
        <v/>
      </c>
      <c r="F348" s="11" t="str">
        <f>IF('GACE Math 211'!E348="","",IF('GACE Math 211'!E348&lt;'ACT M to SAT M'!$A$2,'ACT M to SAT M'!$B$2,IF('GACE Math 211'!E348&gt;'ACT M to SAT M'!A$28,'ACT M to SAT M'!B$28,VLOOKUP(E348,'ACT M to SAT M'!A:B,2,FALSE))))</f>
        <v/>
      </c>
      <c r="G348" s="11" t="str">
        <f t="shared" si="46"/>
        <v/>
      </c>
      <c r="H348" s="11" t="str">
        <f t="shared" si="51"/>
        <v/>
      </c>
      <c r="I348" s="11" t="str">
        <f t="shared" si="47"/>
        <v/>
      </c>
      <c r="J348" s="11" t="str">
        <f t="shared" si="52"/>
        <v/>
      </c>
      <c r="K348" s="11" t="str">
        <f t="shared" si="48"/>
        <v/>
      </c>
      <c r="L348" s="11" t="str">
        <f t="shared" si="53"/>
        <v/>
      </c>
      <c r="M348" s="11" t="str">
        <f>IF('GACE Math 211'!B348="","",'SAT M to CBEST M'!$A$2+'SAT M to CBEST M'!$B$2*F348)</f>
        <v/>
      </c>
      <c r="N348" s="11" t="str">
        <f>IF('GACE Math 211'!B348="","", IF(M348&lt;20, 20, IF(M348&gt;80, 80, M348)))</f>
        <v/>
      </c>
    </row>
    <row r="349" spans="1:14" x14ac:dyDescent="0.25">
      <c r="A349" s="11">
        <v>348</v>
      </c>
      <c r="B349" s="30"/>
      <c r="C349" s="25" t="str">
        <f t="shared" si="45"/>
        <v/>
      </c>
      <c r="D349" s="25" t="str">
        <f t="shared" si="49"/>
        <v/>
      </c>
      <c r="E349" s="25" t="str">
        <f t="shared" si="50"/>
        <v/>
      </c>
      <c r="F349" s="11" t="str">
        <f>IF('GACE Math 211'!E349="","",IF('GACE Math 211'!E349&lt;'ACT M to SAT M'!$A$2,'ACT M to SAT M'!$B$2,IF('GACE Math 211'!E349&gt;'ACT M to SAT M'!A$28,'ACT M to SAT M'!B$28,VLOOKUP(E349,'ACT M to SAT M'!A:B,2,FALSE))))</f>
        <v/>
      </c>
      <c r="G349" s="11" t="str">
        <f t="shared" si="46"/>
        <v/>
      </c>
      <c r="H349" s="11" t="str">
        <f t="shared" si="51"/>
        <v/>
      </c>
      <c r="I349" s="11" t="str">
        <f t="shared" si="47"/>
        <v/>
      </c>
      <c r="J349" s="11" t="str">
        <f t="shared" si="52"/>
        <v/>
      </c>
      <c r="K349" s="11" t="str">
        <f t="shared" si="48"/>
        <v/>
      </c>
      <c r="L349" s="11" t="str">
        <f t="shared" si="53"/>
        <v/>
      </c>
      <c r="M349" s="11" t="str">
        <f>IF('GACE Math 211'!B349="","",'SAT M to CBEST M'!$A$2+'SAT M to CBEST M'!$B$2*F349)</f>
        <v/>
      </c>
      <c r="N349" s="11" t="str">
        <f>IF('GACE Math 211'!B349="","", IF(M349&lt;20, 20, IF(M349&gt;80, 80, M349)))</f>
        <v/>
      </c>
    </row>
    <row r="350" spans="1:14" x14ac:dyDescent="0.25">
      <c r="A350" s="11">
        <v>349</v>
      </c>
      <c r="B350" s="30"/>
      <c r="C350" s="25" t="str">
        <f t="shared" si="45"/>
        <v/>
      </c>
      <c r="D350" s="25" t="str">
        <f t="shared" si="49"/>
        <v/>
      </c>
      <c r="E350" s="25" t="str">
        <f t="shared" si="50"/>
        <v/>
      </c>
      <c r="F350" s="11" t="str">
        <f>IF('GACE Math 211'!E350="","",IF('GACE Math 211'!E350&lt;'ACT M to SAT M'!$A$2,'ACT M to SAT M'!$B$2,IF('GACE Math 211'!E350&gt;'ACT M to SAT M'!A$28,'ACT M to SAT M'!B$28,VLOOKUP(E350,'ACT M to SAT M'!A:B,2,FALSE))))</f>
        <v/>
      </c>
      <c r="G350" s="11" t="str">
        <f t="shared" si="46"/>
        <v/>
      </c>
      <c r="H350" s="11" t="str">
        <f t="shared" si="51"/>
        <v/>
      </c>
      <c r="I350" s="11" t="str">
        <f t="shared" si="47"/>
        <v/>
      </c>
      <c r="J350" s="11" t="str">
        <f t="shared" si="52"/>
        <v/>
      </c>
      <c r="K350" s="11" t="str">
        <f t="shared" si="48"/>
        <v/>
      </c>
      <c r="L350" s="11" t="str">
        <f t="shared" si="53"/>
        <v/>
      </c>
      <c r="M350" s="11" t="str">
        <f>IF('GACE Math 211'!B350="","",'SAT M to CBEST M'!$A$2+'SAT M to CBEST M'!$B$2*F350)</f>
        <v/>
      </c>
      <c r="N350" s="11" t="str">
        <f>IF('GACE Math 211'!B350="","", IF(M350&lt;20, 20, IF(M350&gt;80, 80, M350)))</f>
        <v/>
      </c>
    </row>
    <row r="351" spans="1:14" x14ac:dyDescent="0.25">
      <c r="A351" s="11">
        <v>350</v>
      </c>
      <c r="B351" s="30"/>
      <c r="C351" s="25" t="str">
        <f t="shared" si="45"/>
        <v/>
      </c>
      <c r="D351" s="25" t="str">
        <f t="shared" si="49"/>
        <v/>
      </c>
      <c r="E351" s="25" t="str">
        <f t="shared" si="50"/>
        <v/>
      </c>
      <c r="F351" s="11" t="str">
        <f>IF('GACE Math 211'!E351="","",IF('GACE Math 211'!E351&lt;'ACT M to SAT M'!$A$2,'ACT M to SAT M'!$B$2,IF('GACE Math 211'!E351&gt;'ACT M to SAT M'!A$28,'ACT M to SAT M'!B$28,VLOOKUP(E351,'ACT M to SAT M'!A:B,2,FALSE))))</f>
        <v/>
      </c>
      <c r="G351" s="11" t="str">
        <f t="shared" si="46"/>
        <v/>
      </c>
      <c r="H351" s="11" t="str">
        <f t="shared" si="51"/>
        <v/>
      </c>
      <c r="I351" s="11" t="str">
        <f t="shared" si="47"/>
        <v/>
      </c>
      <c r="J351" s="11" t="str">
        <f t="shared" si="52"/>
        <v/>
      </c>
      <c r="K351" s="11" t="str">
        <f t="shared" si="48"/>
        <v/>
      </c>
      <c r="L351" s="11" t="str">
        <f t="shared" si="53"/>
        <v/>
      </c>
      <c r="M351" s="11" t="str">
        <f>IF('GACE Math 211'!B351="","",'SAT M to CBEST M'!$A$2+'SAT M to CBEST M'!$B$2*F351)</f>
        <v/>
      </c>
      <c r="N351" s="11" t="str">
        <f>IF('GACE Math 211'!B351="","", IF(M351&lt;20, 20, IF(M351&gt;80, 80, M351)))</f>
        <v/>
      </c>
    </row>
    <row r="352" spans="1:14" x14ac:dyDescent="0.25">
      <c r="A352" s="11">
        <v>351</v>
      </c>
      <c r="B352" s="30"/>
      <c r="C352" s="25" t="str">
        <f t="shared" si="45"/>
        <v/>
      </c>
      <c r="D352" s="25" t="str">
        <f t="shared" si="49"/>
        <v/>
      </c>
      <c r="E352" s="25" t="str">
        <f t="shared" si="50"/>
        <v/>
      </c>
      <c r="F352" s="11" t="str">
        <f>IF('GACE Math 211'!E352="","",IF('GACE Math 211'!E352&lt;'ACT M to SAT M'!$A$2,'ACT M to SAT M'!$B$2,IF('GACE Math 211'!E352&gt;'ACT M to SAT M'!A$28,'ACT M to SAT M'!B$28,VLOOKUP(E352,'ACT M to SAT M'!A:B,2,FALSE))))</f>
        <v/>
      </c>
      <c r="G352" s="11" t="str">
        <f t="shared" si="46"/>
        <v/>
      </c>
      <c r="H352" s="11" t="str">
        <f t="shared" si="51"/>
        <v/>
      </c>
      <c r="I352" s="11" t="str">
        <f t="shared" si="47"/>
        <v/>
      </c>
      <c r="J352" s="11" t="str">
        <f t="shared" si="52"/>
        <v/>
      </c>
      <c r="K352" s="11" t="str">
        <f t="shared" si="48"/>
        <v/>
      </c>
      <c r="L352" s="11" t="str">
        <f t="shared" si="53"/>
        <v/>
      </c>
      <c r="M352" s="11" t="str">
        <f>IF('GACE Math 211'!B352="","",'SAT M to CBEST M'!$A$2+'SAT M to CBEST M'!$B$2*F352)</f>
        <v/>
      </c>
      <c r="N352" s="11" t="str">
        <f>IF('GACE Math 211'!B352="","", IF(M352&lt;20, 20, IF(M352&gt;80, 80, M352)))</f>
        <v/>
      </c>
    </row>
    <row r="353" spans="1:14" x14ac:dyDescent="0.25">
      <c r="A353" s="11">
        <v>352</v>
      </c>
      <c r="B353" s="30"/>
      <c r="C353" s="25" t="str">
        <f t="shared" si="45"/>
        <v/>
      </c>
      <c r="D353" s="25" t="str">
        <f t="shared" si="49"/>
        <v/>
      </c>
      <c r="E353" s="25" t="str">
        <f t="shared" si="50"/>
        <v/>
      </c>
      <c r="F353" s="11" t="str">
        <f>IF('GACE Math 211'!E353="","",IF('GACE Math 211'!E353&lt;'ACT M to SAT M'!$A$2,'ACT M to SAT M'!$B$2,IF('GACE Math 211'!E353&gt;'ACT M to SAT M'!A$28,'ACT M to SAT M'!B$28,VLOOKUP(E353,'ACT M to SAT M'!A:B,2,FALSE))))</f>
        <v/>
      </c>
      <c r="G353" s="11" t="str">
        <f t="shared" si="46"/>
        <v/>
      </c>
      <c r="H353" s="11" t="str">
        <f t="shared" si="51"/>
        <v/>
      </c>
      <c r="I353" s="11" t="str">
        <f t="shared" si="47"/>
        <v/>
      </c>
      <c r="J353" s="11" t="str">
        <f t="shared" si="52"/>
        <v/>
      </c>
      <c r="K353" s="11" t="str">
        <f t="shared" si="48"/>
        <v/>
      </c>
      <c r="L353" s="11" t="str">
        <f t="shared" si="53"/>
        <v/>
      </c>
      <c r="M353" s="11" t="str">
        <f>IF('GACE Math 211'!B353="","",'SAT M to CBEST M'!$A$2+'SAT M to CBEST M'!$B$2*F353)</f>
        <v/>
      </c>
      <c r="N353" s="11" t="str">
        <f>IF('GACE Math 211'!B353="","", IF(M353&lt;20, 20, IF(M353&gt;80, 80, M353)))</f>
        <v/>
      </c>
    </row>
    <row r="354" spans="1:14" x14ac:dyDescent="0.25">
      <c r="A354" s="11">
        <v>353</v>
      </c>
      <c r="B354" s="30"/>
      <c r="C354" s="25" t="str">
        <f t="shared" si="45"/>
        <v/>
      </c>
      <c r="D354" s="25" t="str">
        <f t="shared" si="49"/>
        <v/>
      </c>
      <c r="E354" s="25" t="str">
        <f t="shared" si="50"/>
        <v/>
      </c>
      <c r="F354" s="11" t="str">
        <f>IF('GACE Math 211'!E354="","",IF('GACE Math 211'!E354&lt;'ACT M to SAT M'!$A$2,'ACT M to SAT M'!$B$2,IF('GACE Math 211'!E354&gt;'ACT M to SAT M'!A$28,'ACT M to SAT M'!B$28,VLOOKUP(E354,'ACT M to SAT M'!A:B,2,FALSE))))</f>
        <v/>
      </c>
      <c r="G354" s="11" t="str">
        <f t="shared" si="46"/>
        <v/>
      </c>
      <c r="H354" s="11" t="str">
        <f t="shared" si="51"/>
        <v/>
      </c>
      <c r="I354" s="11" t="str">
        <f t="shared" si="47"/>
        <v/>
      </c>
      <c r="J354" s="11" t="str">
        <f t="shared" si="52"/>
        <v/>
      </c>
      <c r="K354" s="11" t="str">
        <f t="shared" si="48"/>
        <v/>
      </c>
      <c r="L354" s="11" t="str">
        <f t="shared" si="53"/>
        <v/>
      </c>
      <c r="M354" s="11" t="str">
        <f>IF('GACE Math 211'!B354="","",'SAT M to CBEST M'!$A$2+'SAT M to CBEST M'!$B$2*F354)</f>
        <v/>
      </c>
      <c r="N354" s="11" t="str">
        <f>IF('GACE Math 211'!B354="","", IF(M354&lt;20, 20, IF(M354&gt;80, 80, M354)))</f>
        <v/>
      </c>
    </row>
    <row r="355" spans="1:14" x14ac:dyDescent="0.25">
      <c r="A355" s="11">
        <v>354</v>
      </c>
      <c r="B355" s="30"/>
      <c r="C355" s="25" t="str">
        <f t="shared" si="45"/>
        <v/>
      </c>
      <c r="D355" s="25" t="str">
        <f t="shared" si="49"/>
        <v/>
      </c>
      <c r="E355" s="25" t="str">
        <f t="shared" si="50"/>
        <v/>
      </c>
      <c r="F355" s="11" t="str">
        <f>IF('GACE Math 211'!E355="","",IF('GACE Math 211'!E355&lt;'ACT M to SAT M'!$A$2,'ACT M to SAT M'!$B$2,IF('GACE Math 211'!E355&gt;'ACT M to SAT M'!A$28,'ACT M to SAT M'!B$28,VLOOKUP(E355,'ACT M to SAT M'!A:B,2,FALSE))))</f>
        <v/>
      </c>
      <c r="G355" s="11" t="str">
        <f t="shared" si="46"/>
        <v/>
      </c>
      <c r="H355" s="11" t="str">
        <f t="shared" si="51"/>
        <v/>
      </c>
      <c r="I355" s="11" t="str">
        <f t="shared" si="47"/>
        <v/>
      </c>
      <c r="J355" s="11" t="str">
        <f t="shared" si="52"/>
        <v/>
      </c>
      <c r="K355" s="11" t="str">
        <f t="shared" si="48"/>
        <v/>
      </c>
      <c r="L355" s="11" t="str">
        <f t="shared" si="53"/>
        <v/>
      </c>
      <c r="M355" s="11" t="str">
        <f>IF('GACE Math 211'!B355="","",'SAT M to CBEST M'!$A$2+'SAT M to CBEST M'!$B$2*F355)</f>
        <v/>
      </c>
      <c r="N355" s="11" t="str">
        <f>IF('GACE Math 211'!B355="","", IF(M355&lt;20, 20, IF(M355&gt;80, 80, M355)))</f>
        <v/>
      </c>
    </row>
    <row r="356" spans="1:14" x14ac:dyDescent="0.25">
      <c r="A356" s="11">
        <v>355</v>
      </c>
      <c r="B356" s="30"/>
      <c r="C356" s="25" t="str">
        <f t="shared" si="45"/>
        <v/>
      </c>
      <c r="D356" s="25" t="str">
        <f t="shared" si="49"/>
        <v/>
      </c>
      <c r="E356" s="25" t="str">
        <f t="shared" si="50"/>
        <v/>
      </c>
      <c r="F356" s="11" t="str">
        <f>IF('GACE Math 211'!E356="","",IF('GACE Math 211'!E356&lt;'ACT M to SAT M'!$A$2,'ACT M to SAT M'!$B$2,IF('GACE Math 211'!E356&gt;'ACT M to SAT M'!A$28,'ACT M to SAT M'!B$28,VLOOKUP(E356,'ACT M to SAT M'!A:B,2,FALSE))))</f>
        <v/>
      </c>
      <c r="G356" s="11" t="str">
        <f t="shared" si="46"/>
        <v/>
      </c>
      <c r="H356" s="11" t="str">
        <f t="shared" si="51"/>
        <v/>
      </c>
      <c r="I356" s="11" t="str">
        <f t="shared" si="47"/>
        <v/>
      </c>
      <c r="J356" s="11" t="str">
        <f t="shared" si="52"/>
        <v/>
      </c>
      <c r="K356" s="11" t="str">
        <f t="shared" si="48"/>
        <v/>
      </c>
      <c r="L356" s="11" t="str">
        <f t="shared" si="53"/>
        <v/>
      </c>
      <c r="M356" s="11" t="str">
        <f>IF('GACE Math 211'!B356="","",'SAT M to CBEST M'!$A$2+'SAT M to CBEST M'!$B$2*F356)</f>
        <v/>
      </c>
      <c r="N356" s="11" t="str">
        <f>IF('GACE Math 211'!B356="","", IF(M356&lt;20, 20, IF(M356&gt;80, 80, M356)))</f>
        <v/>
      </c>
    </row>
    <row r="357" spans="1:14" x14ac:dyDescent="0.25">
      <c r="A357" s="11">
        <v>356</v>
      </c>
      <c r="B357" s="30"/>
      <c r="C357" s="25" t="str">
        <f t="shared" si="45"/>
        <v/>
      </c>
      <c r="D357" s="25" t="str">
        <f t="shared" si="49"/>
        <v/>
      </c>
      <c r="E357" s="25" t="str">
        <f t="shared" si="50"/>
        <v/>
      </c>
      <c r="F357" s="11" t="str">
        <f>IF('GACE Math 211'!E357="","",IF('GACE Math 211'!E357&lt;'ACT M to SAT M'!$A$2,'ACT M to SAT M'!$B$2,IF('GACE Math 211'!E357&gt;'ACT M to SAT M'!A$28,'ACT M to SAT M'!B$28,VLOOKUP(E357,'ACT M to SAT M'!A:B,2,FALSE))))</f>
        <v/>
      </c>
      <c r="G357" s="11" t="str">
        <f t="shared" si="46"/>
        <v/>
      </c>
      <c r="H357" s="11" t="str">
        <f t="shared" si="51"/>
        <v/>
      </c>
      <c r="I357" s="11" t="str">
        <f t="shared" si="47"/>
        <v/>
      </c>
      <c r="J357" s="11" t="str">
        <f t="shared" si="52"/>
        <v/>
      </c>
      <c r="K357" s="11" t="str">
        <f t="shared" si="48"/>
        <v/>
      </c>
      <c r="L357" s="11" t="str">
        <f t="shared" si="53"/>
        <v/>
      </c>
      <c r="M357" s="11" t="str">
        <f>IF('GACE Math 211'!B357="","",'SAT M to CBEST M'!$A$2+'SAT M to CBEST M'!$B$2*F357)</f>
        <v/>
      </c>
      <c r="N357" s="11" t="str">
        <f>IF('GACE Math 211'!B357="","", IF(M357&lt;20, 20, IF(M357&gt;80, 80, M357)))</f>
        <v/>
      </c>
    </row>
    <row r="358" spans="1:14" x14ac:dyDescent="0.25">
      <c r="A358" s="11">
        <v>357</v>
      </c>
      <c r="B358" s="30"/>
      <c r="C358" s="25" t="str">
        <f t="shared" si="45"/>
        <v/>
      </c>
      <c r="D358" s="25" t="str">
        <f t="shared" si="49"/>
        <v/>
      </c>
      <c r="E358" s="25" t="str">
        <f t="shared" si="50"/>
        <v/>
      </c>
      <c r="F358" s="11" t="str">
        <f>IF('GACE Math 211'!E358="","",IF('GACE Math 211'!E358&lt;'ACT M to SAT M'!$A$2,'ACT M to SAT M'!$B$2,IF('GACE Math 211'!E358&gt;'ACT M to SAT M'!A$28,'ACT M to SAT M'!B$28,VLOOKUP(E358,'ACT M to SAT M'!A:B,2,FALSE))))</f>
        <v/>
      </c>
      <c r="G358" s="11" t="str">
        <f t="shared" si="46"/>
        <v/>
      </c>
      <c r="H358" s="11" t="str">
        <f t="shared" si="51"/>
        <v/>
      </c>
      <c r="I358" s="11" t="str">
        <f t="shared" si="47"/>
        <v/>
      </c>
      <c r="J358" s="11" t="str">
        <f t="shared" si="52"/>
        <v/>
      </c>
      <c r="K358" s="11" t="str">
        <f t="shared" si="48"/>
        <v/>
      </c>
      <c r="L358" s="11" t="str">
        <f t="shared" si="53"/>
        <v/>
      </c>
      <c r="M358" s="11" t="str">
        <f>IF('GACE Math 211'!B358="","",'SAT M to CBEST M'!$A$2+'SAT M to CBEST M'!$B$2*F358)</f>
        <v/>
      </c>
      <c r="N358" s="11" t="str">
        <f>IF('GACE Math 211'!B358="","", IF(M358&lt;20, 20, IF(M358&gt;80, 80, M358)))</f>
        <v/>
      </c>
    </row>
    <row r="359" spans="1:14" x14ac:dyDescent="0.25">
      <c r="A359" s="11">
        <v>358</v>
      </c>
      <c r="B359" s="30"/>
      <c r="C359" s="25" t="str">
        <f t="shared" si="45"/>
        <v/>
      </c>
      <c r="D359" s="25" t="str">
        <f t="shared" si="49"/>
        <v/>
      </c>
      <c r="E359" s="25" t="str">
        <f t="shared" si="50"/>
        <v/>
      </c>
      <c r="F359" s="11" t="str">
        <f>IF('GACE Math 211'!E359="","",IF('GACE Math 211'!E359&lt;'ACT M to SAT M'!$A$2,'ACT M to SAT M'!$B$2,IF('GACE Math 211'!E359&gt;'ACT M to SAT M'!A$28,'ACT M to SAT M'!B$28,VLOOKUP(E359,'ACT M to SAT M'!A:B,2,FALSE))))</f>
        <v/>
      </c>
      <c r="G359" s="11" t="str">
        <f t="shared" si="46"/>
        <v/>
      </c>
      <c r="H359" s="11" t="str">
        <f t="shared" si="51"/>
        <v/>
      </c>
      <c r="I359" s="11" t="str">
        <f t="shared" si="47"/>
        <v/>
      </c>
      <c r="J359" s="11" t="str">
        <f t="shared" si="52"/>
        <v/>
      </c>
      <c r="K359" s="11" t="str">
        <f t="shared" si="48"/>
        <v/>
      </c>
      <c r="L359" s="11" t="str">
        <f t="shared" si="53"/>
        <v/>
      </c>
      <c r="M359" s="11" t="str">
        <f>IF('GACE Math 211'!B359="","",'SAT M to CBEST M'!$A$2+'SAT M to CBEST M'!$B$2*F359)</f>
        <v/>
      </c>
      <c r="N359" s="11" t="str">
        <f>IF('GACE Math 211'!B359="","", IF(M359&lt;20, 20, IF(M359&gt;80, 80, M359)))</f>
        <v/>
      </c>
    </row>
    <row r="360" spans="1:14" x14ac:dyDescent="0.25">
      <c r="A360" s="11">
        <v>359</v>
      </c>
      <c r="B360" s="30"/>
      <c r="C360" s="25" t="str">
        <f t="shared" si="45"/>
        <v/>
      </c>
      <c r="D360" s="25" t="str">
        <f t="shared" si="49"/>
        <v/>
      </c>
      <c r="E360" s="25" t="str">
        <f t="shared" si="50"/>
        <v/>
      </c>
      <c r="F360" s="11" t="str">
        <f>IF('GACE Math 211'!E360="","",IF('GACE Math 211'!E360&lt;'ACT M to SAT M'!$A$2,'ACT M to SAT M'!$B$2,IF('GACE Math 211'!E360&gt;'ACT M to SAT M'!A$28,'ACT M to SAT M'!B$28,VLOOKUP(E360,'ACT M to SAT M'!A:B,2,FALSE))))</f>
        <v/>
      </c>
      <c r="G360" s="11" t="str">
        <f t="shared" si="46"/>
        <v/>
      </c>
      <c r="H360" s="11" t="str">
        <f t="shared" si="51"/>
        <v/>
      </c>
      <c r="I360" s="11" t="str">
        <f t="shared" si="47"/>
        <v/>
      </c>
      <c r="J360" s="11" t="str">
        <f t="shared" si="52"/>
        <v/>
      </c>
      <c r="K360" s="11" t="str">
        <f t="shared" si="48"/>
        <v/>
      </c>
      <c r="L360" s="11" t="str">
        <f t="shared" si="53"/>
        <v/>
      </c>
      <c r="M360" s="11" t="str">
        <f>IF('GACE Math 211'!B360="","",'SAT M to CBEST M'!$A$2+'SAT M to CBEST M'!$B$2*F360)</f>
        <v/>
      </c>
      <c r="N360" s="11" t="str">
        <f>IF('GACE Math 211'!B360="","", IF(M360&lt;20, 20, IF(M360&gt;80, 80, M360)))</f>
        <v/>
      </c>
    </row>
    <row r="361" spans="1:14" x14ac:dyDescent="0.25">
      <c r="A361" s="11">
        <v>360</v>
      </c>
      <c r="B361" s="30"/>
      <c r="C361" s="25" t="str">
        <f t="shared" si="45"/>
        <v/>
      </c>
      <c r="D361" s="25" t="str">
        <f t="shared" si="49"/>
        <v/>
      </c>
      <c r="E361" s="25" t="str">
        <f t="shared" si="50"/>
        <v/>
      </c>
      <c r="F361" s="11" t="str">
        <f>IF('GACE Math 211'!E361="","",IF('GACE Math 211'!E361&lt;'ACT M to SAT M'!$A$2,'ACT M to SAT M'!$B$2,IF('GACE Math 211'!E361&gt;'ACT M to SAT M'!A$28,'ACT M to SAT M'!B$28,VLOOKUP(E361,'ACT M to SAT M'!A:B,2,FALSE))))</f>
        <v/>
      </c>
      <c r="G361" s="11" t="str">
        <f t="shared" si="46"/>
        <v/>
      </c>
      <c r="H361" s="11" t="str">
        <f t="shared" si="51"/>
        <v/>
      </c>
      <c r="I361" s="11" t="str">
        <f t="shared" si="47"/>
        <v/>
      </c>
      <c r="J361" s="11" t="str">
        <f t="shared" si="52"/>
        <v/>
      </c>
      <c r="K361" s="11" t="str">
        <f t="shared" si="48"/>
        <v/>
      </c>
      <c r="L361" s="11" t="str">
        <f t="shared" si="53"/>
        <v/>
      </c>
      <c r="M361" s="11" t="str">
        <f>IF('GACE Math 211'!B361="","",'SAT M to CBEST M'!$A$2+'SAT M to CBEST M'!$B$2*F361)</f>
        <v/>
      </c>
      <c r="N361" s="11" t="str">
        <f>IF('GACE Math 211'!B361="","", IF(M361&lt;20, 20, IF(M361&gt;80, 80, M361)))</f>
        <v/>
      </c>
    </row>
    <row r="362" spans="1:14" x14ac:dyDescent="0.25">
      <c r="A362" s="11">
        <v>361</v>
      </c>
      <c r="B362" s="30"/>
      <c r="C362" s="25" t="str">
        <f t="shared" si="45"/>
        <v/>
      </c>
      <c r="D362" s="25" t="str">
        <f t="shared" si="49"/>
        <v/>
      </c>
      <c r="E362" s="25" t="str">
        <f t="shared" si="50"/>
        <v/>
      </c>
      <c r="F362" s="11" t="str">
        <f>IF('GACE Math 211'!E362="","",IF('GACE Math 211'!E362&lt;'ACT M to SAT M'!$A$2,'ACT M to SAT M'!$B$2,IF('GACE Math 211'!E362&gt;'ACT M to SAT M'!A$28,'ACT M to SAT M'!B$28,VLOOKUP(E362,'ACT M to SAT M'!A:B,2,FALSE))))</f>
        <v/>
      </c>
      <c r="G362" s="11" t="str">
        <f t="shared" si="46"/>
        <v/>
      </c>
      <c r="H362" s="11" t="str">
        <f t="shared" si="51"/>
        <v/>
      </c>
      <c r="I362" s="11" t="str">
        <f t="shared" si="47"/>
        <v/>
      </c>
      <c r="J362" s="11" t="str">
        <f t="shared" si="52"/>
        <v/>
      </c>
      <c r="K362" s="11" t="str">
        <f t="shared" si="48"/>
        <v/>
      </c>
      <c r="L362" s="11" t="str">
        <f t="shared" si="53"/>
        <v/>
      </c>
      <c r="M362" s="11" t="str">
        <f>IF('GACE Math 211'!B362="","",'SAT M to CBEST M'!$A$2+'SAT M to CBEST M'!$B$2*F362)</f>
        <v/>
      </c>
      <c r="N362" s="11" t="str">
        <f>IF('GACE Math 211'!B362="","", IF(M362&lt;20, 20, IF(M362&gt;80, 80, M362)))</f>
        <v/>
      </c>
    </row>
    <row r="363" spans="1:14" x14ac:dyDescent="0.25">
      <c r="A363" s="11">
        <v>362</v>
      </c>
      <c r="B363" s="30"/>
      <c r="C363" s="25" t="str">
        <f t="shared" si="45"/>
        <v/>
      </c>
      <c r="D363" s="25" t="str">
        <f t="shared" si="49"/>
        <v/>
      </c>
      <c r="E363" s="25" t="str">
        <f t="shared" si="50"/>
        <v/>
      </c>
      <c r="F363" s="11" t="str">
        <f>IF('GACE Math 211'!E363="","",IF('GACE Math 211'!E363&lt;'ACT M to SAT M'!$A$2,'ACT M to SAT M'!$B$2,IF('GACE Math 211'!E363&gt;'ACT M to SAT M'!A$28,'ACT M to SAT M'!B$28,VLOOKUP(E363,'ACT M to SAT M'!A:B,2,FALSE))))</f>
        <v/>
      </c>
      <c r="G363" s="11" t="str">
        <f t="shared" si="46"/>
        <v/>
      </c>
      <c r="H363" s="11" t="str">
        <f t="shared" si="51"/>
        <v/>
      </c>
      <c r="I363" s="11" t="str">
        <f t="shared" si="47"/>
        <v/>
      </c>
      <c r="J363" s="11" t="str">
        <f t="shared" si="52"/>
        <v/>
      </c>
      <c r="K363" s="11" t="str">
        <f t="shared" si="48"/>
        <v/>
      </c>
      <c r="L363" s="11" t="str">
        <f t="shared" si="53"/>
        <v/>
      </c>
      <c r="M363" s="11" t="str">
        <f>IF('GACE Math 211'!B363="","",'SAT M to CBEST M'!$A$2+'SAT M to CBEST M'!$B$2*F363)</f>
        <v/>
      </c>
      <c r="N363" s="11" t="str">
        <f>IF('GACE Math 211'!B363="","", IF(M363&lt;20, 20, IF(M363&gt;80, 80, M363)))</f>
        <v/>
      </c>
    </row>
    <row r="364" spans="1:14" x14ac:dyDescent="0.25">
      <c r="A364" s="11">
        <v>363</v>
      </c>
      <c r="B364" s="30"/>
      <c r="C364" s="25" t="str">
        <f t="shared" si="45"/>
        <v/>
      </c>
      <c r="D364" s="25" t="str">
        <f t="shared" si="49"/>
        <v/>
      </c>
      <c r="E364" s="25" t="str">
        <f t="shared" si="50"/>
        <v/>
      </c>
      <c r="F364" s="11" t="str">
        <f>IF('GACE Math 211'!E364="","",IF('GACE Math 211'!E364&lt;'ACT M to SAT M'!$A$2,'ACT M to SAT M'!$B$2,IF('GACE Math 211'!E364&gt;'ACT M to SAT M'!A$28,'ACT M to SAT M'!B$28,VLOOKUP(E364,'ACT M to SAT M'!A:B,2,FALSE))))</f>
        <v/>
      </c>
      <c r="G364" s="11" t="str">
        <f t="shared" si="46"/>
        <v/>
      </c>
      <c r="H364" s="11" t="str">
        <f t="shared" si="51"/>
        <v/>
      </c>
      <c r="I364" s="11" t="str">
        <f t="shared" si="47"/>
        <v/>
      </c>
      <c r="J364" s="11" t="str">
        <f t="shared" si="52"/>
        <v/>
      </c>
      <c r="K364" s="11" t="str">
        <f t="shared" si="48"/>
        <v/>
      </c>
      <c r="L364" s="11" t="str">
        <f t="shared" si="53"/>
        <v/>
      </c>
      <c r="M364" s="11" t="str">
        <f>IF('GACE Math 211'!B364="","",'SAT M to CBEST M'!$A$2+'SAT M to CBEST M'!$B$2*F364)</f>
        <v/>
      </c>
      <c r="N364" s="11" t="str">
        <f>IF('GACE Math 211'!B364="","", IF(M364&lt;20, 20, IF(M364&gt;80, 80, M364)))</f>
        <v/>
      </c>
    </row>
    <row r="365" spans="1:14" x14ac:dyDescent="0.25">
      <c r="A365" s="11">
        <v>364</v>
      </c>
      <c r="B365" s="30"/>
      <c r="C365" s="25" t="str">
        <f t="shared" si="45"/>
        <v/>
      </c>
      <c r="D365" s="25" t="str">
        <f t="shared" si="49"/>
        <v/>
      </c>
      <c r="E365" s="25" t="str">
        <f t="shared" si="50"/>
        <v/>
      </c>
      <c r="F365" s="11" t="str">
        <f>IF('GACE Math 211'!E365="","",IF('GACE Math 211'!E365&lt;'ACT M to SAT M'!$A$2,'ACT M to SAT M'!$B$2,IF('GACE Math 211'!E365&gt;'ACT M to SAT M'!A$28,'ACT M to SAT M'!B$28,VLOOKUP(E365,'ACT M to SAT M'!A:B,2,FALSE))))</f>
        <v/>
      </c>
      <c r="G365" s="11" t="str">
        <f t="shared" si="46"/>
        <v/>
      </c>
      <c r="H365" s="11" t="str">
        <f t="shared" si="51"/>
        <v/>
      </c>
      <c r="I365" s="11" t="str">
        <f t="shared" si="47"/>
        <v/>
      </c>
      <c r="J365" s="11" t="str">
        <f t="shared" si="52"/>
        <v/>
      </c>
      <c r="K365" s="11" t="str">
        <f t="shared" si="48"/>
        <v/>
      </c>
      <c r="L365" s="11" t="str">
        <f t="shared" si="53"/>
        <v/>
      </c>
      <c r="M365" s="11" t="str">
        <f>IF('GACE Math 211'!B365="","",'SAT M to CBEST M'!$A$2+'SAT M to CBEST M'!$B$2*F365)</f>
        <v/>
      </c>
      <c r="N365" s="11" t="str">
        <f>IF('GACE Math 211'!B365="","", IF(M365&lt;20, 20, IF(M365&gt;80, 80, M365)))</f>
        <v/>
      </c>
    </row>
    <row r="366" spans="1:14" x14ac:dyDescent="0.25">
      <c r="A366" s="11">
        <v>365</v>
      </c>
      <c r="B366" s="30"/>
      <c r="C366" s="25" t="str">
        <f t="shared" si="45"/>
        <v/>
      </c>
      <c r="D366" s="25" t="str">
        <f t="shared" si="49"/>
        <v/>
      </c>
      <c r="E366" s="25" t="str">
        <f t="shared" si="50"/>
        <v/>
      </c>
      <c r="F366" s="11" t="str">
        <f>IF('GACE Math 211'!E366="","",IF('GACE Math 211'!E366&lt;'ACT M to SAT M'!$A$2,'ACT M to SAT M'!$B$2,IF('GACE Math 211'!E366&gt;'ACT M to SAT M'!A$28,'ACT M to SAT M'!B$28,VLOOKUP(E366,'ACT M to SAT M'!A:B,2,FALSE))))</f>
        <v/>
      </c>
      <c r="G366" s="11" t="str">
        <f t="shared" si="46"/>
        <v/>
      </c>
      <c r="H366" s="11" t="str">
        <f t="shared" si="51"/>
        <v/>
      </c>
      <c r="I366" s="11" t="str">
        <f t="shared" si="47"/>
        <v/>
      </c>
      <c r="J366" s="11" t="str">
        <f t="shared" si="52"/>
        <v/>
      </c>
      <c r="K366" s="11" t="str">
        <f t="shared" si="48"/>
        <v/>
      </c>
      <c r="L366" s="11" t="str">
        <f t="shared" si="53"/>
        <v/>
      </c>
      <c r="M366" s="11" t="str">
        <f>IF('GACE Math 211'!B366="","",'SAT M to CBEST M'!$A$2+'SAT M to CBEST M'!$B$2*F366)</f>
        <v/>
      </c>
      <c r="N366" s="11" t="str">
        <f>IF('GACE Math 211'!B366="","", IF(M366&lt;20, 20, IF(M366&gt;80, 80, M366)))</f>
        <v/>
      </c>
    </row>
    <row r="367" spans="1:14" x14ac:dyDescent="0.25">
      <c r="A367" s="11">
        <v>366</v>
      </c>
      <c r="B367" s="30"/>
      <c r="C367" s="25" t="str">
        <f t="shared" si="45"/>
        <v/>
      </c>
      <c r="D367" s="25" t="str">
        <f t="shared" si="49"/>
        <v/>
      </c>
      <c r="E367" s="25" t="str">
        <f t="shared" si="50"/>
        <v/>
      </c>
      <c r="F367" s="11" t="str">
        <f>IF('GACE Math 211'!E367="","",IF('GACE Math 211'!E367&lt;'ACT M to SAT M'!$A$2,'ACT M to SAT M'!$B$2,IF('GACE Math 211'!E367&gt;'ACT M to SAT M'!A$28,'ACT M to SAT M'!B$28,VLOOKUP(E367,'ACT M to SAT M'!A:B,2,FALSE))))</f>
        <v/>
      </c>
      <c r="G367" s="11" t="str">
        <f t="shared" si="46"/>
        <v/>
      </c>
      <c r="H367" s="11" t="str">
        <f t="shared" si="51"/>
        <v/>
      </c>
      <c r="I367" s="11" t="str">
        <f t="shared" si="47"/>
        <v/>
      </c>
      <c r="J367" s="11" t="str">
        <f t="shared" si="52"/>
        <v/>
      </c>
      <c r="K367" s="11" t="str">
        <f t="shared" si="48"/>
        <v/>
      </c>
      <c r="L367" s="11" t="str">
        <f t="shared" si="53"/>
        <v/>
      </c>
      <c r="M367" s="11" t="str">
        <f>IF('GACE Math 211'!B367="","",'SAT M to CBEST M'!$A$2+'SAT M to CBEST M'!$B$2*F367)</f>
        <v/>
      </c>
      <c r="N367" s="11" t="str">
        <f>IF('GACE Math 211'!B367="","", IF(M367&lt;20, 20, IF(M367&gt;80, 80, M367)))</f>
        <v/>
      </c>
    </row>
    <row r="368" spans="1:14" x14ac:dyDescent="0.25">
      <c r="A368" s="11">
        <v>367</v>
      </c>
      <c r="B368" s="30"/>
      <c r="C368" s="25" t="str">
        <f t="shared" si="45"/>
        <v/>
      </c>
      <c r="D368" s="25" t="str">
        <f t="shared" si="49"/>
        <v/>
      </c>
      <c r="E368" s="25" t="str">
        <f t="shared" si="50"/>
        <v/>
      </c>
      <c r="F368" s="11" t="str">
        <f>IF('GACE Math 211'!E368="","",IF('GACE Math 211'!E368&lt;'ACT M to SAT M'!$A$2,'ACT M to SAT M'!$B$2,IF('GACE Math 211'!E368&gt;'ACT M to SAT M'!A$28,'ACT M to SAT M'!B$28,VLOOKUP(E368,'ACT M to SAT M'!A:B,2,FALSE))))</f>
        <v/>
      </c>
      <c r="G368" s="11" t="str">
        <f t="shared" si="46"/>
        <v/>
      </c>
      <c r="H368" s="11" t="str">
        <f t="shared" si="51"/>
        <v/>
      </c>
      <c r="I368" s="11" t="str">
        <f t="shared" si="47"/>
        <v/>
      </c>
      <c r="J368" s="11" t="str">
        <f t="shared" si="52"/>
        <v/>
      </c>
      <c r="K368" s="11" t="str">
        <f t="shared" si="48"/>
        <v/>
      </c>
      <c r="L368" s="11" t="str">
        <f t="shared" si="53"/>
        <v/>
      </c>
      <c r="M368" s="11" t="str">
        <f>IF('GACE Math 211'!B368="","",'SAT M to CBEST M'!$A$2+'SAT M to CBEST M'!$B$2*F368)</f>
        <v/>
      </c>
      <c r="N368" s="11" t="str">
        <f>IF('GACE Math 211'!B368="","", IF(M368&lt;20, 20, IF(M368&gt;80, 80, M368)))</f>
        <v/>
      </c>
    </row>
    <row r="369" spans="1:14" x14ac:dyDescent="0.25">
      <c r="A369" s="11">
        <v>368</v>
      </c>
      <c r="B369" s="30"/>
      <c r="C369" s="25" t="str">
        <f t="shared" si="45"/>
        <v/>
      </c>
      <c r="D369" s="25" t="str">
        <f t="shared" si="49"/>
        <v/>
      </c>
      <c r="E369" s="25" t="str">
        <f t="shared" si="50"/>
        <v/>
      </c>
      <c r="F369" s="11" t="str">
        <f>IF('GACE Math 211'!E369="","",IF('GACE Math 211'!E369&lt;'ACT M to SAT M'!$A$2,'ACT M to SAT M'!$B$2,IF('GACE Math 211'!E369&gt;'ACT M to SAT M'!A$28,'ACT M to SAT M'!B$28,VLOOKUP(E369,'ACT M to SAT M'!A:B,2,FALSE))))</f>
        <v/>
      </c>
      <c r="G369" s="11" t="str">
        <f t="shared" si="46"/>
        <v/>
      </c>
      <c r="H369" s="11" t="str">
        <f t="shared" si="51"/>
        <v/>
      </c>
      <c r="I369" s="11" t="str">
        <f t="shared" si="47"/>
        <v/>
      </c>
      <c r="J369" s="11" t="str">
        <f t="shared" si="52"/>
        <v/>
      </c>
      <c r="K369" s="11" t="str">
        <f t="shared" si="48"/>
        <v/>
      </c>
      <c r="L369" s="11" t="str">
        <f t="shared" si="53"/>
        <v/>
      </c>
      <c r="M369" s="11" t="str">
        <f>IF('GACE Math 211'!B369="","",'SAT M to CBEST M'!$A$2+'SAT M to CBEST M'!$B$2*F369)</f>
        <v/>
      </c>
      <c r="N369" s="11" t="str">
        <f>IF('GACE Math 211'!B369="","", IF(M369&lt;20, 20, IF(M369&gt;80, 80, M369)))</f>
        <v/>
      </c>
    </row>
    <row r="370" spans="1:14" x14ac:dyDescent="0.25">
      <c r="A370" s="11">
        <v>369</v>
      </c>
      <c r="B370" s="30"/>
      <c r="C370" s="25" t="str">
        <f t="shared" si="45"/>
        <v/>
      </c>
      <c r="D370" s="25" t="str">
        <f t="shared" si="49"/>
        <v/>
      </c>
      <c r="E370" s="25" t="str">
        <f t="shared" si="50"/>
        <v/>
      </c>
      <c r="F370" s="11" t="str">
        <f>IF('GACE Math 211'!E370="","",IF('GACE Math 211'!E370&lt;'ACT M to SAT M'!$A$2,'ACT M to SAT M'!$B$2,IF('GACE Math 211'!E370&gt;'ACT M to SAT M'!A$28,'ACT M to SAT M'!B$28,VLOOKUP(E370,'ACT M to SAT M'!A:B,2,FALSE))))</f>
        <v/>
      </c>
      <c r="G370" s="11" t="str">
        <f t="shared" si="46"/>
        <v/>
      </c>
      <c r="H370" s="11" t="str">
        <f t="shared" si="51"/>
        <v/>
      </c>
      <c r="I370" s="11" t="str">
        <f t="shared" si="47"/>
        <v/>
      </c>
      <c r="J370" s="11" t="str">
        <f t="shared" si="52"/>
        <v/>
      </c>
      <c r="K370" s="11" t="str">
        <f t="shared" si="48"/>
        <v/>
      </c>
      <c r="L370" s="11" t="str">
        <f t="shared" si="53"/>
        <v/>
      </c>
      <c r="M370" s="11" t="str">
        <f>IF('GACE Math 211'!B370="","",'SAT M to CBEST M'!$A$2+'SAT M to CBEST M'!$B$2*F370)</f>
        <v/>
      </c>
      <c r="N370" s="11" t="str">
        <f>IF('GACE Math 211'!B370="","", IF(M370&lt;20, 20, IF(M370&gt;80, 80, M370)))</f>
        <v/>
      </c>
    </row>
    <row r="371" spans="1:14" x14ac:dyDescent="0.25">
      <c r="A371" s="11">
        <v>370</v>
      </c>
      <c r="B371" s="30"/>
      <c r="C371" s="25" t="str">
        <f t="shared" si="45"/>
        <v/>
      </c>
      <c r="D371" s="25" t="str">
        <f t="shared" si="49"/>
        <v/>
      </c>
      <c r="E371" s="25" t="str">
        <f t="shared" si="50"/>
        <v/>
      </c>
      <c r="F371" s="11" t="str">
        <f>IF('GACE Math 211'!E371="","",IF('GACE Math 211'!E371&lt;'ACT M to SAT M'!$A$2,'ACT M to SAT M'!$B$2,IF('GACE Math 211'!E371&gt;'ACT M to SAT M'!A$28,'ACT M to SAT M'!B$28,VLOOKUP(E371,'ACT M to SAT M'!A:B,2,FALSE))))</f>
        <v/>
      </c>
      <c r="G371" s="11" t="str">
        <f t="shared" si="46"/>
        <v/>
      </c>
      <c r="H371" s="11" t="str">
        <f t="shared" si="51"/>
        <v/>
      </c>
      <c r="I371" s="11" t="str">
        <f t="shared" si="47"/>
        <v/>
      </c>
      <c r="J371" s="11" t="str">
        <f t="shared" si="52"/>
        <v/>
      </c>
      <c r="K371" s="11" t="str">
        <f t="shared" si="48"/>
        <v/>
      </c>
      <c r="L371" s="11" t="str">
        <f t="shared" si="53"/>
        <v/>
      </c>
      <c r="M371" s="11" t="str">
        <f>IF('GACE Math 211'!B371="","",'SAT M to CBEST M'!$A$2+'SAT M to CBEST M'!$B$2*F371)</f>
        <v/>
      </c>
      <c r="N371" s="11" t="str">
        <f>IF('GACE Math 211'!B371="","", IF(M371&lt;20, 20, IF(M371&gt;80, 80, M371)))</f>
        <v/>
      </c>
    </row>
    <row r="372" spans="1:14" x14ac:dyDescent="0.25">
      <c r="A372" s="11">
        <v>371</v>
      </c>
      <c r="B372" s="30"/>
      <c r="C372" s="25" t="str">
        <f t="shared" si="45"/>
        <v/>
      </c>
      <c r="D372" s="25" t="str">
        <f t="shared" si="49"/>
        <v/>
      </c>
      <c r="E372" s="25" t="str">
        <f t="shared" si="50"/>
        <v/>
      </c>
      <c r="F372" s="11" t="str">
        <f>IF('GACE Math 211'!E372="","",IF('GACE Math 211'!E372&lt;'ACT M to SAT M'!$A$2,'ACT M to SAT M'!$B$2,IF('GACE Math 211'!E372&gt;'ACT M to SAT M'!A$28,'ACT M to SAT M'!B$28,VLOOKUP(E372,'ACT M to SAT M'!A:B,2,FALSE))))</f>
        <v/>
      </c>
      <c r="G372" s="11" t="str">
        <f t="shared" si="46"/>
        <v/>
      </c>
      <c r="H372" s="11" t="str">
        <f t="shared" si="51"/>
        <v/>
      </c>
      <c r="I372" s="11" t="str">
        <f t="shared" si="47"/>
        <v/>
      </c>
      <c r="J372" s="11" t="str">
        <f t="shared" si="52"/>
        <v/>
      </c>
      <c r="K372" s="11" t="str">
        <f t="shared" si="48"/>
        <v/>
      </c>
      <c r="L372" s="11" t="str">
        <f t="shared" si="53"/>
        <v/>
      </c>
      <c r="M372" s="11" t="str">
        <f>IF('GACE Math 211'!B372="","",'SAT M to CBEST M'!$A$2+'SAT M to CBEST M'!$B$2*F372)</f>
        <v/>
      </c>
      <c r="N372" s="11" t="str">
        <f>IF('GACE Math 211'!B372="","", IF(M372&lt;20, 20, IF(M372&gt;80, 80, M372)))</f>
        <v/>
      </c>
    </row>
    <row r="373" spans="1:14" x14ac:dyDescent="0.25">
      <c r="A373" s="11">
        <v>372</v>
      </c>
      <c r="B373" s="30"/>
      <c r="C373" s="25" t="str">
        <f t="shared" si="45"/>
        <v/>
      </c>
      <c r="D373" s="25" t="str">
        <f t="shared" si="49"/>
        <v/>
      </c>
      <c r="E373" s="25" t="str">
        <f t="shared" si="50"/>
        <v/>
      </c>
      <c r="F373" s="11" t="str">
        <f>IF('GACE Math 211'!E373="","",IF('GACE Math 211'!E373&lt;'ACT M to SAT M'!$A$2,'ACT M to SAT M'!$B$2,IF('GACE Math 211'!E373&gt;'ACT M to SAT M'!A$28,'ACT M to SAT M'!B$28,VLOOKUP(E373,'ACT M to SAT M'!A:B,2,FALSE))))</f>
        <v/>
      </c>
      <c r="G373" s="11" t="str">
        <f t="shared" si="46"/>
        <v/>
      </c>
      <c r="H373" s="11" t="str">
        <f t="shared" si="51"/>
        <v/>
      </c>
      <c r="I373" s="11" t="str">
        <f t="shared" si="47"/>
        <v/>
      </c>
      <c r="J373" s="11" t="str">
        <f t="shared" si="52"/>
        <v/>
      </c>
      <c r="K373" s="11" t="str">
        <f t="shared" si="48"/>
        <v/>
      </c>
      <c r="L373" s="11" t="str">
        <f t="shared" si="53"/>
        <v/>
      </c>
      <c r="M373" s="11" t="str">
        <f>IF('GACE Math 211'!B373="","",'SAT M to CBEST M'!$A$2+'SAT M to CBEST M'!$B$2*F373)</f>
        <v/>
      </c>
      <c r="N373" s="11" t="str">
        <f>IF('GACE Math 211'!B373="","", IF(M373&lt;20, 20, IF(M373&gt;80, 80, M373)))</f>
        <v/>
      </c>
    </row>
    <row r="374" spans="1:14" x14ac:dyDescent="0.25">
      <c r="A374" s="11">
        <v>373</v>
      </c>
      <c r="B374" s="30"/>
      <c r="C374" s="25" t="str">
        <f t="shared" si="45"/>
        <v/>
      </c>
      <c r="D374" s="25" t="str">
        <f t="shared" si="49"/>
        <v/>
      </c>
      <c r="E374" s="25" t="str">
        <f t="shared" si="50"/>
        <v/>
      </c>
      <c r="F374" s="11" t="str">
        <f>IF('GACE Math 211'!E374="","",IF('GACE Math 211'!E374&lt;'ACT M to SAT M'!$A$2,'ACT M to SAT M'!$B$2,IF('GACE Math 211'!E374&gt;'ACT M to SAT M'!A$28,'ACT M to SAT M'!B$28,VLOOKUP(E374,'ACT M to SAT M'!A:B,2,FALSE))))</f>
        <v/>
      </c>
      <c r="G374" s="11" t="str">
        <f t="shared" si="46"/>
        <v/>
      </c>
      <c r="H374" s="11" t="str">
        <f t="shared" si="51"/>
        <v/>
      </c>
      <c r="I374" s="11" t="str">
        <f t="shared" si="47"/>
        <v/>
      </c>
      <c r="J374" s="11" t="str">
        <f t="shared" si="52"/>
        <v/>
      </c>
      <c r="K374" s="11" t="str">
        <f t="shared" si="48"/>
        <v/>
      </c>
      <c r="L374" s="11" t="str">
        <f t="shared" si="53"/>
        <v/>
      </c>
      <c r="M374" s="11" t="str">
        <f>IF('GACE Math 211'!B374="","",'SAT M to CBEST M'!$A$2+'SAT M to CBEST M'!$B$2*F374)</f>
        <v/>
      </c>
      <c r="N374" s="11" t="str">
        <f>IF('GACE Math 211'!B374="","", IF(M374&lt;20, 20, IF(M374&gt;80, 80, M374)))</f>
        <v/>
      </c>
    </row>
    <row r="375" spans="1:14" x14ac:dyDescent="0.25">
      <c r="A375" s="11">
        <v>374</v>
      </c>
      <c r="B375" s="30"/>
      <c r="C375" s="25" t="str">
        <f t="shared" si="45"/>
        <v/>
      </c>
      <c r="D375" s="25" t="str">
        <f t="shared" si="49"/>
        <v/>
      </c>
      <c r="E375" s="25" t="str">
        <f t="shared" si="50"/>
        <v/>
      </c>
      <c r="F375" s="11" t="str">
        <f>IF('GACE Math 211'!E375="","",IF('GACE Math 211'!E375&lt;'ACT M to SAT M'!$A$2,'ACT M to SAT M'!$B$2,IF('GACE Math 211'!E375&gt;'ACT M to SAT M'!A$28,'ACT M to SAT M'!B$28,VLOOKUP(E375,'ACT M to SAT M'!A:B,2,FALSE))))</f>
        <v/>
      </c>
      <c r="G375" s="11" t="str">
        <f t="shared" si="46"/>
        <v/>
      </c>
      <c r="H375" s="11" t="str">
        <f t="shared" si="51"/>
        <v/>
      </c>
      <c r="I375" s="11" t="str">
        <f t="shared" si="47"/>
        <v/>
      </c>
      <c r="J375" s="11" t="str">
        <f t="shared" si="52"/>
        <v/>
      </c>
      <c r="K375" s="11" t="str">
        <f t="shared" si="48"/>
        <v/>
      </c>
      <c r="L375" s="11" t="str">
        <f t="shared" si="53"/>
        <v/>
      </c>
      <c r="M375" s="11" t="str">
        <f>IF('GACE Math 211'!B375="","",'SAT M to CBEST M'!$A$2+'SAT M to CBEST M'!$B$2*F375)</f>
        <v/>
      </c>
      <c r="N375" s="11" t="str">
        <f>IF('GACE Math 211'!B375="","", IF(M375&lt;20, 20, IF(M375&gt;80, 80, M375)))</f>
        <v/>
      </c>
    </row>
    <row r="376" spans="1:14" x14ac:dyDescent="0.25">
      <c r="A376" s="11">
        <v>375</v>
      </c>
      <c r="B376" s="30"/>
      <c r="C376" s="25" t="str">
        <f t="shared" si="45"/>
        <v/>
      </c>
      <c r="D376" s="25" t="str">
        <f t="shared" si="49"/>
        <v/>
      </c>
      <c r="E376" s="25" t="str">
        <f t="shared" si="50"/>
        <v/>
      </c>
      <c r="F376" s="11" t="str">
        <f>IF('GACE Math 211'!E376="","",IF('GACE Math 211'!E376&lt;'ACT M to SAT M'!$A$2,'ACT M to SAT M'!$B$2,IF('GACE Math 211'!E376&gt;'ACT M to SAT M'!A$28,'ACT M to SAT M'!B$28,VLOOKUP(E376,'ACT M to SAT M'!A:B,2,FALSE))))</f>
        <v/>
      </c>
      <c r="G376" s="11" t="str">
        <f t="shared" si="46"/>
        <v/>
      </c>
      <c r="H376" s="11" t="str">
        <f t="shared" si="51"/>
        <v/>
      </c>
      <c r="I376" s="11" t="str">
        <f t="shared" si="47"/>
        <v/>
      </c>
      <c r="J376" s="11" t="str">
        <f t="shared" si="52"/>
        <v/>
      </c>
      <c r="K376" s="11" t="str">
        <f t="shared" si="48"/>
        <v/>
      </c>
      <c r="L376" s="11" t="str">
        <f t="shared" si="53"/>
        <v/>
      </c>
      <c r="M376" s="11" t="str">
        <f>IF('GACE Math 211'!B376="","",'SAT M to CBEST M'!$A$2+'SAT M to CBEST M'!$B$2*F376)</f>
        <v/>
      </c>
      <c r="N376" s="11" t="str">
        <f>IF('GACE Math 211'!B376="","", IF(M376&lt;20, 20, IF(M376&gt;80, 80, M376)))</f>
        <v/>
      </c>
    </row>
    <row r="377" spans="1:14" x14ac:dyDescent="0.25">
      <c r="A377" s="11">
        <v>376</v>
      </c>
      <c r="B377" s="30"/>
      <c r="C377" s="25" t="str">
        <f t="shared" si="45"/>
        <v/>
      </c>
      <c r="D377" s="25" t="str">
        <f t="shared" si="49"/>
        <v/>
      </c>
      <c r="E377" s="25" t="str">
        <f t="shared" si="50"/>
        <v/>
      </c>
      <c r="F377" s="11" t="str">
        <f>IF('GACE Math 211'!E377="","",IF('GACE Math 211'!E377&lt;'ACT M to SAT M'!$A$2,'ACT M to SAT M'!$B$2,IF('GACE Math 211'!E377&gt;'ACT M to SAT M'!A$28,'ACT M to SAT M'!B$28,VLOOKUP(E377,'ACT M to SAT M'!A:B,2,FALSE))))</f>
        <v/>
      </c>
      <c r="G377" s="11" t="str">
        <f t="shared" si="46"/>
        <v/>
      </c>
      <c r="H377" s="11" t="str">
        <f t="shared" si="51"/>
        <v/>
      </c>
      <c r="I377" s="11" t="str">
        <f t="shared" si="47"/>
        <v/>
      </c>
      <c r="J377" s="11" t="str">
        <f t="shared" si="52"/>
        <v/>
      </c>
      <c r="K377" s="11" t="str">
        <f t="shared" si="48"/>
        <v/>
      </c>
      <c r="L377" s="11" t="str">
        <f t="shared" si="53"/>
        <v/>
      </c>
      <c r="M377" s="11" t="str">
        <f>IF('GACE Math 211'!B377="","",'SAT M to CBEST M'!$A$2+'SAT M to CBEST M'!$B$2*F377)</f>
        <v/>
      </c>
      <c r="N377" s="11" t="str">
        <f>IF('GACE Math 211'!B377="","", IF(M377&lt;20, 20, IF(M377&gt;80, 80, M377)))</f>
        <v/>
      </c>
    </row>
    <row r="378" spans="1:14" x14ac:dyDescent="0.25">
      <c r="A378" s="11">
        <v>377</v>
      </c>
      <c r="B378" s="30"/>
      <c r="C378" s="25" t="str">
        <f t="shared" si="45"/>
        <v/>
      </c>
      <c r="D378" s="25" t="str">
        <f t="shared" si="49"/>
        <v/>
      </c>
      <c r="E378" s="25" t="str">
        <f t="shared" si="50"/>
        <v/>
      </c>
      <c r="F378" s="11" t="str">
        <f>IF('GACE Math 211'!E378="","",IF('GACE Math 211'!E378&lt;'ACT M to SAT M'!$A$2,'ACT M to SAT M'!$B$2,IF('GACE Math 211'!E378&gt;'ACT M to SAT M'!A$28,'ACT M to SAT M'!B$28,VLOOKUP(E378,'ACT M to SAT M'!A:B,2,FALSE))))</f>
        <v/>
      </c>
      <c r="G378" s="11" t="str">
        <f t="shared" si="46"/>
        <v/>
      </c>
      <c r="H378" s="11" t="str">
        <f t="shared" si="51"/>
        <v/>
      </c>
      <c r="I378" s="11" t="str">
        <f t="shared" si="47"/>
        <v/>
      </c>
      <c r="J378" s="11" t="str">
        <f t="shared" si="52"/>
        <v/>
      </c>
      <c r="K378" s="11" t="str">
        <f t="shared" si="48"/>
        <v/>
      </c>
      <c r="L378" s="11" t="str">
        <f t="shared" si="53"/>
        <v/>
      </c>
      <c r="M378" s="11" t="str">
        <f>IF('GACE Math 211'!B378="","",'SAT M to CBEST M'!$A$2+'SAT M to CBEST M'!$B$2*F378)</f>
        <v/>
      </c>
      <c r="N378" s="11" t="str">
        <f>IF('GACE Math 211'!B378="","", IF(M378&lt;20, 20, IF(M378&gt;80, 80, M378)))</f>
        <v/>
      </c>
    </row>
    <row r="379" spans="1:14" x14ac:dyDescent="0.25">
      <c r="A379" s="11">
        <v>378</v>
      </c>
      <c r="B379" s="30"/>
      <c r="C379" s="25" t="str">
        <f t="shared" si="45"/>
        <v/>
      </c>
      <c r="D379" s="25" t="str">
        <f t="shared" si="49"/>
        <v/>
      </c>
      <c r="E379" s="25" t="str">
        <f t="shared" si="50"/>
        <v/>
      </c>
      <c r="F379" s="11" t="str">
        <f>IF('GACE Math 211'!E379="","",IF('GACE Math 211'!E379&lt;'ACT M to SAT M'!$A$2,'ACT M to SAT M'!$B$2,IF('GACE Math 211'!E379&gt;'ACT M to SAT M'!A$28,'ACT M to SAT M'!B$28,VLOOKUP(E379,'ACT M to SAT M'!A:B,2,FALSE))))</f>
        <v/>
      </c>
      <c r="G379" s="11" t="str">
        <f t="shared" si="46"/>
        <v/>
      </c>
      <c r="H379" s="11" t="str">
        <f t="shared" si="51"/>
        <v/>
      </c>
      <c r="I379" s="11" t="str">
        <f t="shared" si="47"/>
        <v/>
      </c>
      <c r="J379" s="11" t="str">
        <f t="shared" si="52"/>
        <v/>
      </c>
      <c r="K379" s="11" t="str">
        <f t="shared" si="48"/>
        <v/>
      </c>
      <c r="L379" s="11" t="str">
        <f t="shared" si="53"/>
        <v/>
      </c>
      <c r="M379" s="11" t="str">
        <f>IF('GACE Math 211'!B379="","",'SAT M to CBEST M'!$A$2+'SAT M to CBEST M'!$B$2*F379)</f>
        <v/>
      </c>
      <c r="N379" s="11" t="str">
        <f>IF('GACE Math 211'!B379="","", IF(M379&lt;20, 20, IF(M379&gt;80, 80, M379)))</f>
        <v/>
      </c>
    </row>
    <row r="380" spans="1:14" x14ac:dyDescent="0.25">
      <c r="A380" s="11">
        <v>379</v>
      </c>
      <c r="B380" s="30"/>
      <c r="C380" s="25" t="str">
        <f t="shared" si="45"/>
        <v/>
      </c>
      <c r="D380" s="25" t="str">
        <f t="shared" si="49"/>
        <v/>
      </c>
      <c r="E380" s="25" t="str">
        <f t="shared" si="50"/>
        <v/>
      </c>
      <c r="F380" s="11" t="str">
        <f>IF('GACE Math 211'!E380="","",IF('GACE Math 211'!E380&lt;'ACT M to SAT M'!$A$2,'ACT M to SAT M'!$B$2,IF('GACE Math 211'!E380&gt;'ACT M to SAT M'!A$28,'ACT M to SAT M'!B$28,VLOOKUP(E380,'ACT M to SAT M'!A:B,2,FALSE))))</f>
        <v/>
      </c>
      <c r="G380" s="11" t="str">
        <f t="shared" si="46"/>
        <v/>
      </c>
      <c r="H380" s="11" t="str">
        <f t="shared" si="51"/>
        <v/>
      </c>
      <c r="I380" s="11" t="str">
        <f t="shared" si="47"/>
        <v/>
      </c>
      <c r="J380" s="11" t="str">
        <f t="shared" si="52"/>
        <v/>
      </c>
      <c r="K380" s="11" t="str">
        <f t="shared" si="48"/>
        <v/>
      </c>
      <c r="L380" s="11" t="str">
        <f t="shared" si="53"/>
        <v/>
      </c>
      <c r="M380" s="11" t="str">
        <f>IF('GACE Math 211'!B380="","",'SAT M to CBEST M'!$A$2+'SAT M to CBEST M'!$B$2*F380)</f>
        <v/>
      </c>
      <c r="N380" s="11" t="str">
        <f>IF('GACE Math 211'!B380="","", IF(M380&lt;20, 20, IF(M380&gt;80, 80, M380)))</f>
        <v/>
      </c>
    </row>
    <row r="381" spans="1:14" x14ac:dyDescent="0.25">
      <c r="A381" s="11">
        <v>380</v>
      </c>
      <c r="B381" s="30"/>
      <c r="C381" s="25" t="str">
        <f t="shared" si="45"/>
        <v/>
      </c>
      <c r="D381" s="25" t="str">
        <f t="shared" si="49"/>
        <v/>
      </c>
      <c r="E381" s="25" t="str">
        <f t="shared" si="50"/>
        <v/>
      </c>
      <c r="F381" s="11" t="str">
        <f>IF('GACE Math 211'!E381="","",IF('GACE Math 211'!E381&lt;'ACT M to SAT M'!$A$2,'ACT M to SAT M'!$B$2,IF('GACE Math 211'!E381&gt;'ACT M to SAT M'!A$28,'ACT M to SAT M'!B$28,VLOOKUP(E381,'ACT M to SAT M'!A:B,2,FALSE))))</f>
        <v/>
      </c>
      <c r="G381" s="11" t="str">
        <f t="shared" si="46"/>
        <v/>
      </c>
      <c r="H381" s="11" t="str">
        <f t="shared" si="51"/>
        <v/>
      </c>
      <c r="I381" s="11" t="str">
        <f t="shared" si="47"/>
        <v/>
      </c>
      <c r="J381" s="11" t="str">
        <f t="shared" si="52"/>
        <v/>
      </c>
      <c r="K381" s="11" t="str">
        <f t="shared" si="48"/>
        <v/>
      </c>
      <c r="L381" s="11" t="str">
        <f t="shared" si="53"/>
        <v/>
      </c>
      <c r="M381" s="11" t="str">
        <f>IF('GACE Math 211'!B381="","",'SAT M to CBEST M'!$A$2+'SAT M to CBEST M'!$B$2*F381)</f>
        <v/>
      </c>
      <c r="N381" s="11" t="str">
        <f>IF('GACE Math 211'!B381="","", IF(M381&lt;20, 20, IF(M381&gt;80, 80, M381)))</f>
        <v/>
      </c>
    </row>
    <row r="382" spans="1:14" x14ac:dyDescent="0.25">
      <c r="A382" s="11">
        <v>381</v>
      </c>
      <c r="B382" s="30"/>
      <c r="C382" s="25" t="str">
        <f t="shared" si="45"/>
        <v/>
      </c>
      <c r="D382" s="25" t="str">
        <f t="shared" si="49"/>
        <v/>
      </c>
      <c r="E382" s="25" t="str">
        <f t="shared" si="50"/>
        <v/>
      </c>
      <c r="F382" s="11" t="str">
        <f>IF('GACE Math 211'!E382="","",IF('GACE Math 211'!E382&lt;'ACT M to SAT M'!$A$2,'ACT M to SAT M'!$B$2,IF('GACE Math 211'!E382&gt;'ACT M to SAT M'!A$28,'ACT M to SAT M'!B$28,VLOOKUP(E382,'ACT M to SAT M'!A:B,2,FALSE))))</f>
        <v/>
      </c>
      <c r="G382" s="11" t="str">
        <f t="shared" si="46"/>
        <v/>
      </c>
      <c r="H382" s="11" t="str">
        <f t="shared" si="51"/>
        <v/>
      </c>
      <c r="I382" s="11" t="str">
        <f t="shared" si="47"/>
        <v/>
      </c>
      <c r="J382" s="11" t="str">
        <f t="shared" si="52"/>
        <v/>
      </c>
      <c r="K382" s="11" t="str">
        <f t="shared" si="48"/>
        <v/>
      </c>
      <c r="L382" s="11" t="str">
        <f t="shared" si="53"/>
        <v/>
      </c>
      <c r="M382" s="11" t="str">
        <f>IF('GACE Math 211'!B382="","",'SAT M to CBEST M'!$A$2+'SAT M to CBEST M'!$B$2*F382)</f>
        <v/>
      </c>
      <c r="N382" s="11" t="str">
        <f>IF('GACE Math 211'!B382="","", IF(M382&lt;20, 20, IF(M382&gt;80, 80, M382)))</f>
        <v/>
      </c>
    </row>
    <row r="383" spans="1:14" x14ac:dyDescent="0.25">
      <c r="A383" s="11">
        <v>382</v>
      </c>
      <c r="B383" s="30"/>
      <c r="C383" s="25" t="str">
        <f t="shared" si="45"/>
        <v/>
      </c>
      <c r="D383" s="25" t="str">
        <f t="shared" si="49"/>
        <v/>
      </c>
      <c r="E383" s="25" t="str">
        <f t="shared" si="50"/>
        <v/>
      </c>
      <c r="F383" s="11" t="str">
        <f>IF('GACE Math 211'!E383="","",IF('GACE Math 211'!E383&lt;'ACT M to SAT M'!$A$2,'ACT M to SAT M'!$B$2,IF('GACE Math 211'!E383&gt;'ACT M to SAT M'!A$28,'ACT M to SAT M'!B$28,VLOOKUP(E383,'ACT M to SAT M'!A:B,2,FALSE))))</f>
        <v/>
      </c>
      <c r="G383" s="11" t="str">
        <f t="shared" si="46"/>
        <v/>
      </c>
      <c r="H383" s="11" t="str">
        <f t="shared" si="51"/>
        <v/>
      </c>
      <c r="I383" s="11" t="str">
        <f t="shared" si="47"/>
        <v/>
      </c>
      <c r="J383" s="11" t="str">
        <f t="shared" si="52"/>
        <v/>
      </c>
      <c r="K383" s="11" t="str">
        <f t="shared" si="48"/>
        <v/>
      </c>
      <c r="L383" s="11" t="str">
        <f t="shared" si="53"/>
        <v/>
      </c>
      <c r="M383" s="11" t="str">
        <f>IF('GACE Math 211'!B383="","",'SAT M to CBEST M'!$A$2+'SAT M to CBEST M'!$B$2*F383)</f>
        <v/>
      </c>
      <c r="N383" s="11" t="str">
        <f>IF('GACE Math 211'!B383="","", IF(M383&lt;20, 20, IF(M383&gt;80, 80, M383)))</f>
        <v/>
      </c>
    </row>
    <row r="384" spans="1:14" x14ac:dyDescent="0.25">
      <c r="A384" s="11">
        <v>383</v>
      </c>
      <c r="B384" s="30"/>
      <c r="C384" s="25" t="str">
        <f t="shared" si="45"/>
        <v/>
      </c>
      <c r="D384" s="25" t="str">
        <f t="shared" si="49"/>
        <v/>
      </c>
      <c r="E384" s="25" t="str">
        <f t="shared" si="50"/>
        <v/>
      </c>
      <c r="F384" s="11" t="str">
        <f>IF('GACE Math 211'!E384="","",IF('GACE Math 211'!E384&lt;'ACT M to SAT M'!$A$2,'ACT M to SAT M'!$B$2,IF('GACE Math 211'!E384&gt;'ACT M to SAT M'!A$28,'ACT M to SAT M'!B$28,VLOOKUP(E384,'ACT M to SAT M'!A:B,2,FALSE))))</f>
        <v/>
      </c>
      <c r="G384" s="11" t="str">
        <f t="shared" si="46"/>
        <v/>
      </c>
      <c r="H384" s="11" t="str">
        <f t="shared" si="51"/>
        <v/>
      </c>
      <c r="I384" s="11" t="str">
        <f t="shared" si="47"/>
        <v/>
      </c>
      <c r="J384" s="11" t="str">
        <f t="shared" si="52"/>
        <v/>
      </c>
      <c r="K384" s="11" t="str">
        <f t="shared" si="48"/>
        <v/>
      </c>
      <c r="L384" s="11" t="str">
        <f t="shared" si="53"/>
        <v/>
      </c>
      <c r="M384" s="11" t="str">
        <f>IF('GACE Math 211'!B384="","",'SAT M to CBEST M'!$A$2+'SAT M to CBEST M'!$B$2*F384)</f>
        <v/>
      </c>
      <c r="N384" s="11" t="str">
        <f>IF('GACE Math 211'!B384="","", IF(M384&lt;20, 20, IF(M384&gt;80, 80, M384)))</f>
        <v/>
      </c>
    </row>
    <row r="385" spans="1:14" x14ac:dyDescent="0.25">
      <c r="A385" s="11">
        <v>384</v>
      </c>
      <c r="B385" s="30"/>
      <c r="C385" s="25" t="str">
        <f t="shared" si="45"/>
        <v/>
      </c>
      <c r="D385" s="25" t="str">
        <f t="shared" si="49"/>
        <v/>
      </c>
      <c r="E385" s="25" t="str">
        <f t="shared" si="50"/>
        <v/>
      </c>
      <c r="F385" s="11" t="str">
        <f>IF('GACE Math 211'!E385="","",IF('GACE Math 211'!E385&lt;'ACT M to SAT M'!$A$2,'ACT M to SAT M'!$B$2,IF('GACE Math 211'!E385&gt;'ACT M to SAT M'!A$28,'ACT M to SAT M'!B$28,VLOOKUP(E385,'ACT M to SAT M'!A:B,2,FALSE))))</f>
        <v/>
      </c>
      <c r="G385" s="11" t="str">
        <f t="shared" si="46"/>
        <v/>
      </c>
      <c r="H385" s="11" t="str">
        <f t="shared" si="51"/>
        <v/>
      </c>
      <c r="I385" s="11" t="str">
        <f t="shared" si="47"/>
        <v/>
      </c>
      <c r="J385" s="11" t="str">
        <f t="shared" si="52"/>
        <v/>
      </c>
      <c r="K385" s="11" t="str">
        <f t="shared" si="48"/>
        <v/>
      </c>
      <c r="L385" s="11" t="str">
        <f t="shared" si="53"/>
        <v/>
      </c>
      <c r="M385" s="11" t="str">
        <f>IF('GACE Math 211'!B385="","",'SAT M to CBEST M'!$A$2+'SAT M to CBEST M'!$B$2*F385)</f>
        <v/>
      </c>
      <c r="N385" s="11" t="str">
        <f>IF('GACE Math 211'!B385="","", IF(M385&lt;20, 20, IF(M385&gt;80, 80, M385)))</f>
        <v/>
      </c>
    </row>
    <row r="386" spans="1:14" x14ac:dyDescent="0.25">
      <c r="A386" s="11">
        <v>385</v>
      </c>
      <c r="B386" s="30"/>
      <c r="C386" s="25" t="str">
        <f t="shared" ref="C386:C449" si="54">IF(B386="","",IF(B386&gt;=250, upperinterceptPAAM211toACTM+B386*upperslopePAAM211toACTM, lowerinterceptPAAM211toACTM+B386*lowerslopePAAM211toACTM))</f>
        <v/>
      </c>
      <c r="D386" s="25" t="str">
        <f t="shared" si="49"/>
        <v/>
      </c>
      <c r="E386" s="25" t="str">
        <f t="shared" si="50"/>
        <v/>
      </c>
      <c r="F386" s="11" t="str">
        <f>IF('GACE Math 211'!E386="","",IF('GACE Math 211'!E386&lt;'ACT M to SAT M'!$A$2,'ACT M to SAT M'!$B$2,IF('GACE Math 211'!E386&gt;'ACT M to SAT M'!A$28,'ACT M to SAT M'!B$28,VLOOKUP(E386,'ACT M to SAT M'!A:B,2,FALSE))))</f>
        <v/>
      </c>
      <c r="G386" s="11" t="str">
        <f t="shared" ref="G386:G449" si="55">IF(B386="","",interceptACTMtoPCM5732+slopeACTMtoPCM5732*E386)</f>
        <v/>
      </c>
      <c r="H386" s="11" t="str">
        <f t="shared" si="51"/>
        <v/>
      </c>
      <c r="I386" s="11" t="str">
        <f t="shared" ref="I386:I449" si="56">IF(B386="","",interceptACTMtoPCM5733+slopeACTMtoPCM5733*E386)</f>
        <v/>
      </c>
      <c r="J386" s="11" t="str">
        <f t="shared" si="52"/>
        <v/>
      </c>
      <c r="K386" s="11" t="str">
        <f t="shared" ref="K386:K449" si="57">IF(B386="","",IF(E386&gt;=16, upperinterceptACTMtoPAAM201+E386*upperslopeACTMtoPAAM201, lowerinterceptACTMtoPAAM201+E386*lowerslopeACTMtoPAAM201))</f>
        <v/>
      </c>
      <c r="L386" s="11" t="str">
        <f t="shared" si="53"/>
        <v/>
      </c>
      <c r="M386" s="11" t="str">
        <f>IF('GACE Math 211'!B386="","",'SAT M to CBEST M'!$A$2+'SAT M to CBEST M'!$B$2*F386)</f>
        <v/>
      </c>
      <c r="N386" s="11" t="str">
        <f>IF('GACE Math 211'!B386="","", IF(M386&lt;20, 20, IF(M386&gt;80, 80, M386)))</f>
        <v/>
      </c>
    </row>
    <row r="387" spans="1:14" x14ac:dyDescent="0.25">
      <c r="A387" s="11">
        <v>386</v>
      </c>
      <c r="B387" s="30"/>
      <c r="C387" s="25" t="str">
        <f t="shared" si="54"/>
        <v/>
      </c>
      <c r="D387" s="25" t="str">
        <f t="shared" ref="D387:D450" si="58">IF(B387="","", IF(C387&lt;1, 1, IF(C387&gt;36, 36, C387)))</f>
        <v/>
      </c>
      <c r="E387" s="25" t="str">
        <f t="shared" ref="E387:E450" si="59">IF(ISBLANK(B387), "", ROUND(D387, 0))</f>
        <v/>
      </c>
      <c r="F387" s="11" t="str">
        <f>IF('GACE Math 211'!E387="","",IF('GACE Math 211'!E387&lt;'ACT M to SAT M'!$A$2,'ACT M to SAT M'!$B$2,IF('GACE Math 211'!E387&gt;'ACT M to SAT M'!A$28,'ACT M to SAT M'!B$28,VLOOKUP(E387,'ACT M to SAT M'!A:B,2,FALSE))))</f>
        <v/>
      </c>
      <c r="G387" s="11" t="str">
        <f t="shared" si="55"/>
        <v/>
      </c>
      <c r="H387" s="11" t="str">
        <f t="shared" ref="H387:H450" si="60">IF(B387="","", IF(G387&lt;100, 100, IF(G387&gt;200, 200, G387)))</f>
        <v/>
      </c>
      <c r="I387" s="11" t="str">
        <f t="shared" si="56"/>
        <v/>
      </c>
      <c r="J387" s="11" t="str">
        <f t="shared" ref="J387:J450" si="61">IF(B387="","", IF(I387&lt;100, 100, IF(I387&gt;200, 200, I387)))</f>
        <v/>
      </c>
      <c r="K387" s="11" t="str">
        <f t="shared" si="57"/>
        <v/>
      </c>
      <c r="L387" s="11" t="str">
        <f t="shared" ref="L387:L450" si="62">IF(B387="","", IF(K387&lt;100, 100, IF(K387&gt;300, 300, K387)))</f>
        <v/>
      </c>
      <c r="M387" s="11" t="str">
        <f>IF('GACE Math 211'!B387="","",'SAT M to CBEST M'!$A$2+'SAT M to CBEST M'!$B$2*F387)</f>
        <v/>
      </c>
      <c r="N387" s="11" t="str">
        <f>IF('GACE Math 211'!B387="","", IF(M387&lt;20, 20, IF(M387&gt;80, 80, M387)))</f>
        <v/>
      </c>
    </row>
    <row r="388" spans="1:14" x14ac:dyDescent="0.25">
      <c r="A388" s="11">
        <v>387</v>
      </c>
      <c r="B388" s="30"/>
      <c r="C388" s="25" t="str">
        <f t="shared" si="54"/>
        <v/>
      </c>
      <c r="D388" s="25" t="str">
        <f t="shared" si="58"/>
        <v/>
      </c>
      <c r="E388" s="25" t="str">
        <f t="shared" si="59"/>
        <v/>
      </c>
      <c r="F388" s="11" t="str">
        <f>IF('GACE Math 211'!E388="","",IF('GACE Math 211'!E388&lt;'ACT M to SAT M'!$A$2,'ACT M to SAT M'!$B$2,IF('GACE Math 211'!E388&gt;'ACT M to SAT M'!A$28,'ACT M to SAT M'!B$28,VLOOKUP(E388,'ACT M to SAT M'!A:B,2,FALSE))))</f>
        <v/>
      </c>
      <c r="G388" s="11" t="str">
        <f t="shared" si="55"/>
        <v/>
      </c>
      <c r="H388" s="11" t="str">
        <f t="shared" si="60"/>
        <v/>
      </c>
      <c r="I388" s="11" t="str">
        <f t="shared" si="56"/>
        <v/>
      </c>
      <c r="J388" s="11" t="str">
        <f t="shared" si="61"/>
        <v/>
      </c>
      <c r="K388" s="11" t="str">
        <f t="shared" si="57"/>
        <v/>
      </c>
      <c r="L388" s="11" t="str">
        <f t="shared" si="62"/>
        <v/>
      </c>
      <c r="M388" s="11" t="str">
        <f>IF('GACE Math 211'!B388="","",'SAT M to CBEST M'!$A$2+'SAT M to CBEST M'!$B$2*F388)</f>
        <v/>
      </c>
      <c r="N388" s="11" t="str">
        <f>IF('GACE Math 211'!B388="","", IF(M388&lt;20, 20, IF(M388&gt;80, 80, M388)))</f>
        <v/>
      </c>
    </row>
    <row r="389" spans="1:14" x14ac:dyDescent="0.25">
      <c r="A389" s="11">
        <v>388</v>
      </c>
      <c r="B389" s="30"/>
      <c r="C389" s="25" t="str">
        <f t="shared" si="54"/>
        <v/>
      </c>
      <c r="D389" s="25" t="str">
        <f t="shared" si="58"/>
        <v/>
      </c>
      <c r="E389" s="25" t="str">
        <f t="shared" si="59"/>
        <v/>
      </c>
      <c r="F389" s="11" t="str">
        <f>IF('GACE Math 211'!E389="","",IF('GACE Math 211'!E389&lt;'ACT M to SAT M'!$A$2,'ACT M to SAT M'!$B$2,IF('GACE Math 211'!E389&gt;'ACT M to SAT M'!A$28,'ACT M to SAT M'!B$28,VLOOKUP(E389,'ACT M to SAT M'!A:B,2,FALSE))))</f>
        <v/>
      </c>
      <c r="G389" s="11" t="str">
        <f t="shared" si="55"/>
        <v/>
      </c>
      <c r="H389" s="11" t="str">
        <f t="shared" si="60"/>
        <v/>
      </c>
      <c r="I389" s="11" t="str">
        <f t="shared" si="56"/>
        <v/>
      </c>
      <c r="J389" s="11" t="str">
        <f t="shared" si="61"/>
        <v/>
      </c>
      <c r="K389" s="11" t="str">
        <f t="shared" si="57"/>
        <v/>
      </c>
      <c r="L389" s="11" t="str">
        <f t="shared" si="62"/>
        <v/>
      </c>
      <c r="M389" s="11" t="str">
        <f>IF('GACE Math 211'!B389="","",'SAT M to CBEST M'!$A$2+'SAT M to CBEST M'!$B$2*F389)</f>
        <v/>
      </c>
      <c r="N389" s="11" t="str">
        <f>IF('GACE Math 211'!B389="","", IF(M389&lt;20, 20, IF(M389&gt;80, 80, M389)))</f>
        <v/>
      </c>
    </row>
    <row r="390" spans="1:14" x14ac:dyDescent="0.25">
      <c r="A390" s="11">
        <v>389</v>
      </c>
      <c r="B390" s="30"/>
      <c r="C390" s="25" t="str">
        <f t="shared" si="54"/>
        <v/>
      </c>
      <c r="D390" s="25" t="str">
        <f t="shared" si="58"/>
        <v/>
      </c>
      <c r="E390" s="25" t="str">
        <f t="shared" si="59"/>
        <v/>
      </c>
      <c r="F390" s="11" t="str">
        <f>IF('GACE Math 211'!E390="","",IF('GACE Math 211'!E390&lt;'ACT M to SAT M'!$A$2,'ACT M to SAT M'!$B$2,IF('GACE Math 211'!E390&gt;'ACT M to SAT M'!A$28,'ACT M to SAT M'!B$28,VLOOKUP(E390,'ACT M to SAT M'!A:B,2,FALSE))))</f>
        <v/>
      </c>
      <c r="G390" s="11" t="str">
        <f t="shared" si="55"/>
        <v/>
      </c>
      <c r="H390" s="11" t="str">
        <f t="shared" si="60"/>
        <v/>
      </c>
      <c r="I390" s="11" t="str">
        <f t="shared" si="56"/>
        <v/>
      </c>
      <c r="J390" s="11" t="str">
        <f t="shared" si="61"/>
        <v/>
      </c>
      <c r="K390" s="11" t="str">
        <f t="shared" si="57"/>
        <v/>
      </c>
      <c r="L390" s="11" t="str">
        <f t="shared" si="62"/>
        <v/>
      </c>
      <c r="M390" s="11" t="str">
        <f>IF('GACE Math 211'!B390="","",'SAT M to CBEST M'!$A$2+'SAT M to CBEST M'!$B$2*F390)</f>
        <v/>
      </c>
      <c r="N390" s="11" t="str">
        <f>IF('GACE Math 211'!B390="","", IF(M390&lt;20, 20, IF(M390&gt;80, 80, M390)))</f>
        <v/>
      </c>
    </row>
    <row r="391" spans="1:14" x14ac:dyDescent="0.25">
      <c r="A391" s="11">
        <v>390</v>
      </c>
      <c r="B391" s="30"/>
      <c r="C391" s="25" t="str">
        <f t="shared" si="54"/>
        <v/>
      </c>
      <c r="D391" s="25" t="str">
        <f t="shared" si="58"/>
        <v/>
      </c>
      <c r="E391" s="25" t="str">
        <f t="shared" si="59"/>
        <v/>
      </c>
      <c r="F391" s="11" t="str">
        <f>IF('GACE Math 211'!E391="","",IF('GACE Math 211'!E391&lt;'ACT M to SAT M'!$A$2,'ACT M to SAT M'!$B$2,IF('GACE Math 211'!E391&gt;'ACT M to SAT M'!A$28,'ACT M to SAT M'!B$28,VLOOKUP(E391,'ACT M to SAT M'!A:B,2,FALSE))))</f>
        <v/>
      </c>
      <c r="G391" s="11" t="str">
        <f t="shared" si="55"/>
        <v/>
      </c>
      <c r="H391" s="11" t="str">
        <f t="shared" si="60"/>
        <v/>
      </c>
      <c r="I391" s="11" t="str">
        <f t="shared" si="56"/>
        <v/>
      </c>
      <c r="J391" s="11" t="str">
        <f t="shared" si="61"/>
        <v/>
      </c>
      <c r="K391" s="11" t="str">
        <f t="shared" si="57"/>
        <v/>
      </c>
      <c r="L391" s="11" t="str">
        <f t="shared" si="62"/>
        <v/>
      </c>
      <c r="M391" s="11" t="str">
        <f>IF('GACE Math 211'!B391="","",'SAT M to CBEST M'!$A$2+'SAT M to CBEST M'!$B$2*F391)</f>
        <v/>
      </c>
      <c r="N391" s="11" t="str">
        <f>IF('GACE Math 211'!B391="","", IF(M391&lt;20, 20, IF(M391&gt;80, 80, M391)))</f>
        <v/>
      </c>
    </row>
    <row r="392" spans="1:14" x14ac:dyDescent="0.25">
      <c r="A392" s="11">
        <v>391</v>
      </c>
      <c r="B392" s="30"/>
      <c r="C392" s="25" t="str">
        <f t="shared" si="54"/>
        <v/>
      </c>
      <c r="D392" s="25" t="str">
        <f t="shared" si="58"/>
        <v/>
      </c>
      <c r="E392" s="25" t="str">
        <f t="shared" si="59"/>
        <v/>
      </c>
      <c r="F392" s="11" t="str">
        <f>IF('GACE Math 211'!E392="","",IF('GACE Math 211'!E392&lt;'ACT M to SAT M'!$A$2,'ACT M to SAT M'!$B$2,IF('GACE Math 211'!E392&gt;'ACT M to SAT M'!A$28,'ACT M to SAT M'!B$28,VLOOKUP(E392,'ACT M to SAT M'!A:B,2,FALSE))))</f>
        <v/>
      </c>
      <c r="G392" s="11" t="str">
        <f t="shared" si="55"/>
        <v/>
      </c>
      <c r="H392" s="11" t="str">
        <f t="shared" si="60"/>
        <v/>
      </c>
      <c r="I392" s="11" t="str">
        <f t="shared" si="56"/>
        <v/>
      </c>
      <c r="J392" s="11" t="str">
        <f t="shared" si="61"/>
        <v/>
      </c>
      <c r="K392" s="11" t="str">
        <f t="shared" si="57"/>
        <v/>
      </c>
      <c r="L392" s="11" t="str">
        <f t="shared" si="62"/>
        <v/>
      </c>
      <c r="M392" s="11" t="str">
        <f>IF('GACE Math 211'!B392="","",'SAT M to CBEST M'!$A$2+'SAT M to CBEST M'!$B$2*F392)</f>
        <v/>
      </c>
      <c r="N392" s="11" t="str">
        <f>IF('GACE Math 211'!B392="","", IF(M392&lt;20, 20, IF(M392&gt;80, 80, M392)))</f>
        <v/>
      </c>
    </row>
    <row r="393" spans="1:14" x14ac:dyDescent="0.25">
      <c r="A393" s="11">
        <v>392</v>
      </c>
      <c r="B393" s="30"/>
      <c r="C393" s="25" t="str">
        <f t="shared" si="54"/>
        <v/>
      </c>
      <c r="D393" s="25" t="str">
        <f t="shared" si="58"/>
        <v/>
      </c>
      <c r="E393" s="25" t="str">
        <f t="shared" si="59"/>
        <v/>
      </c>
      <c r="F393" s="11" t="str">
        <f>IF('GACE Math 211'!E393="","",IF('GACE Math 211'!E393&lt;'ACT M to SAT M'!$A$2,'ACT M to SAT M'!$B$2,IF('GACE Math 211'!E393&gt;'ACT M to SAT M'!A$28,'ACT M to SAT M'!B$28,VLOOKUP(E393,'ACT M to SAT M'!A:B,2,FALSE))))</f>
        <v/>
      </c>
      <c r="G393" s="11" t="str">
        <f t="shared" si="55"/>
        <v/>
      </c>
      <c r="H393" s="11" t="str">
        <f t="shared" si="60"/>
        <v/>
      </c>
      <c r="I393" s="11" t="str">
        <f t="shared" si="56"/>
        <v/>
      </c>
      <c r="J393" s="11" t="str">
        <f t="shared" si="61"/>
        <v/>
      </c>
      <c r="K393" s="11" t="str">
        <f t="shared" si="57"/>
        <v/>
      </c>
      <c r="L393" s="11" t="str">
        <f t="shared" si="62"/>
        <v/>
      </c>
      <c r="M393" s="11" t="str">
        <f>IF('GACE Math 211'!B393="","",'SAT M to CBEST M'!$A$2+'SAT M to CBEST M'!$B$2*F393)</f>
        <v/>
      </c>
      <c r="N393" s="11" t="str">
        <f>IF('GACE Math 211'!B393="","", IF(M393&lt;20, 20, IF(M393&gt;80, 80, M393)))</f>
        <v/>
      </c>
    </row>
    <row r="394" spans="1:14" x14ac:dyDescent="0.25">
      <c r="A394" s="11">
        <v>393</v>
      </c>
      <c r="B394" s="30"/>
      <c r="C394" s="25" t="str">
        <f t="shared" si="54"/>
        <v/>
      </c>
      <c r="D394" s="25" t="str">
        <f t="shared" si="58"/>
        <v/>
      </c>
      <c r="E394" s="25" t="str">
        <f t="shared" si="59"/>
        <v/>
      </c>
      <c r="F394" s="11" t="str">
        <f>IF('GACE Math 211'!E394="","",IF('GACE Math 211'!E394&lt;'ACT M to SAT M'!$A$2,'ACT M to SAT M'!$B$2,IF('GACE Math 211'!E394&gt;'ACT M to SAT M'!A$28,'ACT M to SAT M'!B$28,VLOOKUP(E394,'ACT M to SAT M'!A:B,2,FALSE))))</f>
        <v/>
      </c>
      <c r="G394" s="11" t="str">
        <f t="shared" si="55"/>
        <v/>
      </c>
      <c r="H394" s="11" t="str">
        <f t="shared" si="60"/>
        <v/>
      </c>
      <c r="I394" s="11" t="str">
        <f t="shared" si="56"/>
        <v/>
      </c>
      <c r="J394" s="11" t="str">
        <f t="shared" si="61"/>
        <v/>
      </c>
      <c r="K394" s="11" t="str">
        <f t="shared" si="57"/>
        <v/>
      </c>
      <c r="L394" s="11" t="str">
        <f t="shared" si="62"/>
        <v/>
      </c>
      <c r="M394" s="11" t="str">
        <f>IF('GACE Math 211'!B394="","",'SAT M to CBEST M'!$A$2+'SAT M to CBEST M'!$B$2*F394)</f>
        <v/>
      </c>
      <c r="N394" s="11" t="str">
        <f>IF('GACE Math 211'!B394="","", IF(M394&lt;20, 20, IF(M394&gt;80, 80, M394)))</f>
        <v/>
      </c>
    </row>
    <row r="395" spans="1:14" x14ac:dyDescent="0.25">
      <c r="A395" s="11">
        <v>394</v>
      </c>
      <c r="B395" s="30"/>
      <c r="C395" s="25" t="str">
        <f t="shared" si="54"/>
        <v/>
      </c>
      <c r="D395" s="25" t="str">
        <f t="shared" si="58"/>
        <v/>
      </c>
      <c r="E395" s="25" t="str">
        <f t="shared" si="59"/>
        <v/>
      </c>
      <c r="F395" s="11" t="str">
        <f>IF('GACE Math 211'!E395="","",IF('GACE Math 211'!E395&lt;'ACT M to SAT M'!$A$2,'ACT M to SAT M'!$B$2,IF('GACE Math 211'!E395&gt;'ACT M to SAT M'!A$28,'ACT M to SAT M'!B$28,VLOOKUP(E395,'ACT M to SAT M'!A:B,2,FALSE))))</f>
        <v/>
      </c>
      <c r="G395" s="11" t="str">
        <f t="shared" si="55"/>
        <v/>
      </c>
      <c r="H395" s="11" t="str">
        <f t="shared" si="60"/>
        <v/>
      </c>
      <c r="I395" s="11" t="str">
        <f t="shared" si="56"/>
        <v/>
      </c>
      <c r="J395" s="11" t="str">
        <f t="shared" si="61"/>
        <v/>
      </c>
      <c r="K395" s="11" t="str">
        <f t="shared" si="57"/>
        <v/>
      </c>
      <c r="L395" s="11" t="str">
        <f t="shared" si="62"/>
        <v/>
      </c>
      <c r="M395" s="11" t="str">
        <f>IF('GACE Math 211'!B395="","",'SAT M to CBEST M'!$A$2+'SAT M to CBEST M'!$B$2*F395)</f>
        <v/>
      </c>
      <c r="N395" s="11" t="str">
        <f>IF('GACE Math 211'!B395="","", IF(M395&lt;20, 20, IF(M395&gt;80, 80, M395)))</f>
        <v/>
      </c>
    </row>
    <row r="396" spans="1:14" x14ac:dyDescent="0.25">
      <c r="A396" s="11">
        <v>395</v>
      </c>
      <c r="B396" s="30"/>
      <c r="C396" s="25" t="str">
        <f t="shared" si="54"/>
        <v/>
      </c>
      <c r="D396" s="25" t="str">
        <f t="shared" si="58"/>
        <v/>
      </c>
      <c r="E396" s="25" t="str">
        <f t="shared" si="59"/>
        <v/>
      </c>
      <c r="F396" s="11" t="str">
        <f>IF('GACE Math 211'!E396="","",IF('GACE Math 211'!E396&lt;'ACT M to SAT M'!$A$2,'ACT M to SAT M'!$B$2,IF('GACE Math 211'!E396&gt;'ACT M to SAT M'!A$28,'ACT M to SAT M'!B$28,VLOOKUP(E396,'ACT M to SAT M'!A:B,2,FALSE))))</f>
        <v/>
      </c>
      <c r="G396" s="11" t="str">
        <f t="shared" si="55"/>
        <v/>
      </c>
      <c r="H396" s="11" t="str">
        <f t="shared" si="60"/>
        <v/>
      </c>
      <c r="I396" s="11" t="str">
        <f t="shared" si="56"/>
        <v/>
      </c>
      <c r="J396" s="11" t="str">
        <f t="shared" si="61"/>
        <v/>
      </c>
      <c r="K396" s="11" t="str">
        <f t="shared" si="57"/>
        <v/>
      </c>
      <c r="L396" s="11" t="str">
        <f t="shared" si="62"/>
        <v/>
      </c>
      <c r="M396" s="11" t="str">
        <f>IF('GACE Math 211'!B396="","",'SAT M to CBEST M'!$A$2+'SAT M to CBEST M'!$B$2*F396)</f>
        <v/>
      </c>
      <c r="N396" s="11" t="str">
        <f>IF('GACE Math 211'!B396="","", IF(M396&lt;20, 20, IF(M396&gt;80, 80, M396)))</f>
        <v/>
      </c>
    </row>
    <row r="397" spans="1:14" x14ac:dyDescent="0.25">
      <c r="A397" s="11">
        <v>396</v>
      </c>
      <c r="B397" s="30"/>
      <c r="C397" s="25" t="str">
        <f t="shared" si="54"/>
        <v/>
      </c>
      <c r="D397" s="25" t="str">
        <f t="shared" si="58"/>
        <v/>
      </c>
      <c r="E397" s="25" t="str">
        <f t="shared" si="59"/>
        <v/>
      </c>
      <c r="F397" s="11" t="str">
        <f>IF('GACE Math 211'!E397="","",IF('GACE Math 211'!E397&lt;'ACT M to SAT M'!$A$2,'ACT M to SAT M'!$B$2,IF('GACE Math 211'!E397&gt;'ACT M to SAT M'!A$28,'ACT M to SAT M'!B$28,VLOOKUP(E397,'ACT M to SAT M'!A:B,2,FALSE))))</f>
        <v/>
      </c>
      <c r="G397" s="11" t="str">
        <f t="shared" si="55"/>
        <v/>
      </c>
      <c r="H397" s="11" t="str">
        <f t="shared" si="60"/>
        <v/>
      </c>
      <c r="I397" s="11" t="str">
        <f t="shared" si="56"/>
        <v/>
      </c>
      <c r="J397" s="11" t="str">
        <f t="shared" si="61"/>
        <v/>
      </c>
      <c r="K397" s="11" t="str">
        <f t="shared" si="57"/>
        <v/>
      </c>
      <c r="L397" s="11" t="str">
        <f t="shared" si="62"/>
        <v/>
      </c>
      <c r="M397" s="11" t="str">
        <f>IF('GACE Math 211'!B397="","",'SAT M to CBEST M'!$A$2+'SAT M to CBEST M'!$B$2*F397)</f>
        <v/>
      </c>
      <c r="N397" s="11" t="str">
        <f>IF('GACE Math 211'!B397="","", IF(M397&lt;20, 20, IF(M397&gt;80, 80, M397)))</f>
        <v/>
      </c>
    </row>
    <row r="398" spans="1:14" x14ac:dyDescent="0.25">
      <c r="A398" s="11">
        <v>397</v>
      </c>
      <c r="B398" s="30"/>
      <c r="C398" s="25" t="str">
        <f t="shared" si="54"/>
        <v/>
      </c>
      <c r="D398" s="25" t="str">
        <f t="shared" si="58"/>
        <v/>
      </c>
      <c r="E398" s="25" t="str">
        <f t="shared" si="59"/>
        <v/>
      </c>
      <c r="F398" s="11" t="str">
        <f>IF('GACE Math 211'!E398="","",IF('GACE Math 211'!E398&lt;'ACT M to SAT M'!$A$2,'ACT M to SAT M'!$B$2,IF('GACE Math 211'!E398&gt;'ACT M to SAT M'!A$28,'ACT M to SAT M'!B$28,VLOOKUP(E398,'ACT M to SAT M'!A:B,2,FALSE))))</f>
        <v/>
      </c>
      <c r="G398" s="11" t="str">
        <f t="shared" si="55"/>
        <v/>
      </c>
      <c r="H398" s="11" t="str">
        <f t="shared" si="60"/>
        <v/>
      </c>
      <c r="I398" s="11" t="str">
        <f t="shared" si="56"/>
        <v/>
      </c>
      <c r="J398" s="11" t="str">
        <f t="shared" si="61"/>
        <v/>
      </c>
      <c r="K398" s="11" t="str">
        <f t="shared" si="57"/>
        <v/>
      </c>
      <c r="L398" s="11" t="str">
        <f t="shared" si="62"/>
        <v/>
      </c>
      <c r="M398" s="11" t="str">
        <f>IF('GACE Math 211'!B398="","",'SAT M to CBEST M'!$A$2+'SAT M to CBEST M'!$B$2*F398)</f>
        <v/>
      </c>
      <c r="N398" s="11" t="str">
        <f>IF('GACE Math 211'!B398="","", IF(M398&lt;20, 20, IF(M398&gt;80, 80, M398)))</f>
        <v/>
      </c>
    </row>
    <row r="399" spans="1:14" x14ac:dyDescent="0.25">
      <c r="A399" s="11">
        <v>398</v>
      </c>
      <c r="B399" s="30"/>
      <c r="C399" s="25" t="str">
        <f t="shared" si="54"/>
        <v/>
      </c>
      <c r="D399" s="25" t="str">
        <f t="shared" si="58"/>
        <v/>
      </c>
      <c r="E399" s="25" t="str">
        <f t="shared" si="59"/>
        <v/>
      </c>
      <c r="F399" s="11" t="str">
        <f>IF('GACE Math 211'!E399="","",IF('GACE Math 211'!E399&lt;'ACT M to SAT M'!$A$2,'ACT M to SAT M'!$B$2,IF('GACE Math 211'!E399&gt;'ACT M to SAT M'!A$28,'ACT M to SAT M'!B$28,VLOOKUP(E399,'ACT M to SAT M'!A:B,2,FALSE))))</f>
        <v/>
      </c>
      <c r="G399" s="11" t="str">
        <f t="shared" si="55"/>
        <v/>
      </c>
      <c r="H399" s="11" t="str">
        <f t="shared" si="60"/>
        <v/>
      </c>
      <c r="I399" s="11" t="str">
        <f t="shared" si="56"/>
        <v/>
      </c>
      <c r="J399" s="11" t="str">
        <f t="shared" si="61"/>
        <v/>
      </c>
      <c r="K399" s="11" t="str">
        <f t="shared" si="57"/>
        <v/>
      </c>
      <c r="L399" s="11" t="str">
        <f t="shared" si="62"/>
        <v/>
      </c>
      <c r="M399" s="11" t="str">
        <f>IF('GACE Math 211'!B399="","",'SAT M to CBEST M'!$A$2+'SAT M to CBEST M'!$B$2*F399)</f>
        <v/>
      </c>
      <c r="N399" s="11" t="str">
        <f>IF('GACE Math 211'!B399="","", IF(M399&lt;20, 20, IF(M399&gt;80, 80, M399)))</f>
        <v/>
      </c>
    </row>
    <row r="400" spans="1:14" x14ac:dyDescent="0.25">
      <c r="A400" s="11">
        <v>399</v>
      </c>
      <c r="B400" s="30"/>
      <c r="C400" s="25" t="str">
        <f t="shared" si="54"/>
        <v/>
      </c>
      <c r="D400" s="25" t="str">
        <f t="shared" si="58"/>
        <v/>
      </c>
      <c r="E400" s="25" t="str">
        <f t="shared" si="59"/>
        <v/>
      </c>
      <c r="F400" s="11" t="str">
        <f>IF('GACE Math 211'!E400="","",IF('GACE Math 211'!E400&lt;'ACT M to SAT M'!$A$2,'ACT M to SAT M'!$B$2,IF('GACE Math 211'!E400&gt;'ACT M to SAT M'!A$28,'ACT M to SAT M'!B$28,VLOOKUP(E400,'ACT M to SAT M'!A:B,2,FALSE))))</f>
        <v/>
      </c>
      <c r="G400" s="11" t="str">
        <f t="shared" si="55"/>
        <v/>
      </c>
      <c r="H400" s="11" t="str">
        <f t="shared" si="60"/>
        <v/>
      </c>
      <c r="I400" s="11" t="str">
        <f t="shared" si="56"/>
        <v/>
      </c>
      <c r="J400" s="11" t="str">
        <f t="shared" si="61"/>
        <v/>
      </c>
      <c r="K400" s="11" t="str">
        <f t="shared" si="57"/>
        <v/>
      </c>
      <c r="L400" s="11" t="str">
        <f t="shared" si="62"/>
        <v/>
      </c>
      <c r="M400" s="11" t="str">
        <f>IF('GACE Math 211'!B400="","",'SAT M to CBEST M'!$A$2+'SAT M to CBEST M'!$B$2*F400)</f>
        <v/>
      </c>
      <c r="N400" s="11" t="str">
        <f>IF('GACE Math 211'!B400="","", IF(M400&lt;20, 20, IF(M400&gt;80, 80, M400)))</f>
        <v/>
      </c>
    </row>
    <row r="401" spans="1:14" x14ac:dyDescent="0.25">
      <c r="A401" s="11">
        <v>400</v>
      </c>
      <c r="B401" s="30"/>
      <c r="C401" s="25" t="str">
        <f t="shared" si="54"/>
        <v/>
      </c>
      <c r="D401" s="25" t="str">
        <f t="shared" si="58"/>
        <v/>
      </c>
      <c r="E401" s="25" t="str">
        <f t="shared" si="59"/>
        <v/>
      </c>
      <c r="F401" s="11" t="str">
        <f>IF('GACE Math 211'!E401="","",IF('GACE Math 211'!E401&lt;'ACT M to SAT M'!$A$2,'ACT M to SAT M'!$B$2,IF('GACE Math 211'!E401&gt;'ACT M to SAT M'!A$28,'ACT M to SAT M'!B$28,VLOOKUP(E401,'ACT M to SAT M'!A:B,2,FALSE))))</f>
        <v/>
      </c>
      <c r="G401" s="11" t="str">
        <f t="shared" si="55"/>
        <v/>
      </c>
      <c r="H401" s="11" t="str">
        <f t="shared" si="60"/>
        <v/>
      </c>
      <c r="I401" s="11" t="str">
        <f t="shared" si="56"/>
        <v/>
      </c>
      <c r="J401" s="11" t="str">
        <f t="shared" si="61"/>
        <v/>
      </c>
      <c r="K401" s="11" t="str">
        <f t="shared" si="57"/>
        <v/>
      </c>
      <c r="L401" s="11" t="str">
        <f t="shared" si="62"/>
        <v/>
      </c>
      <c r="M401" s="11" t="str">
        <f>IF('GACE Math 211'!B401="","",'SAT M to CBEST M'!$A$2+'SAT M to CBEST M'!$B$2*F401)</f>
        <v/>
      </c>
      <c r="N401" s="11" t="str">
        <f>IF('GACE Math 211'!B401="","", IF(M401&lt;20, 20, IF(M401&gt;80, 80, M401)))</f>
        <v/>
      </c>
    </row>
    <row r="402" spans="1:14" x14ac:dyDescent="0.25">
      <c r="A402" s="11">
        <v>401</v>
      </c>
      <c r="B402" s="30"/>
      <c r="C402" s="25" t="str">
        <f t="shared" si="54"/>
        <v/>
      </c>
      <c r="D402" s="25" t="str">
        <f t="shared" si="58"/>
        <v/>
      </c>
      <c r="E402" s="25" t="str">
        <f t="shared" si="59"/>
        <v/>
      </c>
      <c r="F402" s="11" t="str">
        <f>IF('GACE Math 211'!E402="","",IF('GACE Math 211'!E402&lt;'ACT M to SAT M'!$A$2,'ACT M to SAT M'!$B$2,IF('GACE Math 211'!E402&gt;'ACT M to SAT M'!A$28,'ACT M to SAT M'!B$28,VLOOKUP(E402,'ACT M to SAT M'!A:B,2,FALSE))))</f>
        <v/>
      </c>
      <c r="G402" s="11" t="str">
        <f t="shared" si="55"/>
        <v/>
      </c>
      <c r="H402" s="11" t="str">
        <f t="shared" si="60"/>
        <v/>
      </c>
      <c r="I402" s="11" t="str">
        <f t="shared" si="56"/>
        <v/>
      </c>
      <c r="J402" s="11" t="str">
        <f t="shared" si="61"/>
        <v/>
      </c>
      <c r="K402" s="11" t="str">
        <f t="shared" si="57"/>
        <v/>
      </c>
      <c r="L402" s="11" t="str">
        <f t="shared" si="62"/>
        <v/>
      </c>
      <c r="M402" s="11" t="str">
        <f>IF('GACE Math 211'!B402="","",'SAT M to CBEST M'!$A$2+'SAT M to CBEST M'!$B$2*F402)</f>
        <v/>
      </c>
      <c r="N402" s="11" t="str">
        <f>IF('GACE Math 211'!B402="","", IF(M402&lt;20, 20, IF(M402&gt;80, 80, M402)))</f>
        <v/>
      </c>
    </row>
    <row r="403" spans="1:14" x14ac:dyDescent="0.25">
      <c r="A403" s="11">
        <v>402</v>
      </c>
      <c r="B403" s="30"/>
      <c r="C403" s="25" t="str">
        <f t="shared" si="54"/>
        <v/>
      </c>
      <c r="D403" s="25" t="str">
        <f t="shared" si="58"/>
        <v/>
      </c>
      <c r="E403" s="25" t="str">
        <f t="shared" si="59"/>
        <v/>
      </c>
      <c r="F403" s="11" t="str">
        <f>IF('GACE Math 211'!E403="","",IF('GACE Math 211'!E403&lt;'ACT M to SAT M'!$A$2,'ACT M to SAT M'!$B$2,IF('GACE Math 211'!E403&gt;'ACT M to SAT M'!A$28,'ACT M to SAT M'!B$28,VLOOKUP(E403,'ACT M to SAT M'!A:B,2,FALSE))))</f>
        <v/>
      </c>
      <c r="G403" s="11" t="str">
        <f t="shared" si="55"/>
        <v/>
      </c>
      <c r="H403" s="11" t="str">
        <f t="shared" si="60"/>
        <v/>
      </c>
      <c r="I403" s="11" t="str">
        <f t="shared" si="56"/>
        <v/>
      </c>
      <c r="J403" s="11" t="str">
        <f t="shared" si="61"/>
        <v/>
      </c>
      <c r="K403" s="11" t="str">
        <f t="shared" si="57"/>
        <v/>
      </c>
      <c r="L403" s="11" t="str">
        <f t="shared" si="62"/>
        <v/>
      </c>
      <c r="M403" s="11" t="str">
        <f>IF('GACE Math 211'!B403="","",'SAT M to CBEST M'!$A$2+'SAT M to CBEST M'!$B$2*F403)</f>
        <v/>
      </c>
      <c r="N403" s="11" t="str">
        <f>IF('GACE Math 211'!B403="","", IF(M403&lt;20, 20, IF(M403&gt;80, 80, M403)))</f>
        <v/>
      </c>
    </row>
    <row r="404" spans="1:14" x14ac:dyDescent="0.25">
      <c r="A404" s="11">
        <v>403</v>
      </c>
      <c r="B404" s="30"/>
      <c r="C404" s="25" t="str">
        <f t="shared" si="54"/>
        <v/>
      </c>
      <c r="D404" s="25" t="str">
        <f t="shared" si="58"/>
        <v/>
      </c>
      <c r="E404" s="25" t="str">
        <f t="shared" si="59"/>
        <v/>
      </c>
      <c r="F404" s="11" t="str">
        <f>IF('GACE Math 211'!E404="","",IF('GACE Math 211'!E404&lt;'ACT M to SAT M'!$A$2,'ACT M to SAT M'!$B$2,IF('GACE Math 211'!E404&gt;'ACT M to SAT M'!A$28,'ACT M to SAT M'!B$28,VLOOKUP(E404,'ACT M to SAT M'!A:B,2,FALSE))))</f>
        <v/>
      </c>
      <c r="G404" s="11" t="str">
        <f t="shared" si="55"/>
        <v/>
      </c>
      <c r="H404" s="11" t="str">
        <f t="shared" si="60"/>
        <v/>
      </c>
      <c r="I404" s="11" t="str">
        <f t="shared" si="56"/>
        <v/>
      </c>
      <c r="J404" s="11" t="str">
        <f t="shared" si="61"/>
        <v/>
      </c>
      <c r="K404" s="11" t="str">
        <f t="shared" si="57"/>
        <v/>
      </c>
      <c r="L404" s="11" t="str">
        <f t="shared" si="62"/>
        <v/>
      </c>
      <c r="M404" s="11" t="str">
        <f>IF('GACE Math 211'!B404="","",'SAT M to CBEST M'!$A$2+'SAT M to CBEST M'!$B$2*F404)</f>
        <v/>
      </c>
      <c r="N404" s="11" t="str">
        <f>IF('GACE Math 211'!B404="","", IF(M404&lt;20, 20, IF(M404&gt;80, 80, M404)))</f>
        <v/>
      </c>
    </row>
    <row r="405" spans="1:14" x14ac:dyDescent="0.25">
      <c r="A405" s="11">
        <v>404</v>
      </c>
      <c r="B405" s="30"/>
      <c r="C405" s="25" t="str">
        <f t="shared" si="54"/>
        <v/>
      </c>
      <c r="D405" s="25" t="str">
        <f t="shared" si="58"/>
        <v/>
      </c>
      <c r="E405" s="25" t="str">
        <f t="shared" si="59"/>
        <v/>
      </c>
      <c r="F405" s="11" t="str">
        <f>IF('GACE Math 211'!E405="","",IF('GACE Math 211'!E405&lt;'ACT M to SAT M'!$A$2,'ACT M to SAT M'!$B$2,IF('GACE Math 211'!E405&gt;'ACT M to SAT M'!A$28,'ACT M to SAT M'!B$28,VLOOKUP(E405,'ACT M to SAT M'!A:B,2,FALSE))))</f>
        <v/>
      </c>
      <c r="G405" s="11" t="str">
        <f t="shared" si="55"/>
        <v/>
      </c>
      <c r="H405" s="11" t="str">
        <f t="shared" si="60"/>
        <v/>
      </c>
      <c r="I405" s="11" t="str">
        <f t="shared" si="56"/>
        <v/>
      </c>
      <c r="J405" s="11" t="str">
        <f t="shared" si="61"/>
        <v/>
      </c>
      <c r="K405" s="11" t="str">
        <f t="shared" si="57"/>
        <v/>
      </c>
      <c r="L405" s="11" t="str">
        <f t="shared" si="62"/>
        <v/>
      </c>
      <c r="M405" s="11" t="str">
        <f>IF('GACE Math 211'!B405="","",'SAT M to CBEST M'!$A$2+'SAT M to CBEST M'!$B$2*F405)</f>
        <v/>
      </c>
      <c r="N405" s="11" t="str">
        <f>IF('GACE Math 211'!B405="","", IF(M405&lt;20, 20, IF(M405&gt;80, 80, M405)))</f>
        <v/>
      </c>
    </row>
    <row r="406" spans="1:14" x14ac:dyDescent="0.25">
      <c r="A406" s="11">
        <v>405</v>
      </c>
      <c r="B406" s="30"/>
      <c r="C406" s="25" t="str">
        <f t="shared" si="54"/>
        <v/>
      </c>
      <c r="D406" s="25" t="str">
        <f t="shared" si="58"/>
        <v/>
      </c>
      <c r="E406" s="25" t="str">
        <f t="shared" si="59"/>
        <v/>
      </c>
      <c r="F406" s="11" t="str">
        <f>IF('GACE Math 211'!E406="","",IF('GACE Math 211'!E406&lt;'ACT M to SAT M'!$A$2,'ACT M to SAT M'!$B$2,IF('GACE Math 211'!E406&gt;'ACT M to SAT M'!A$28,'ACT M to SAT M'!B$28,VLOOKUP(E406,'ACT M to SAT M'!A:B,2,FALSE))))</f>
        <v/>
      </c>
      <c r="G406" s="11" t="str">
        <f t="shared" si="55"/>
        <v/>
      </c>
      <c r="H406" s="11" t="str">
        <f t="shared" si="60"/>
        <v/>
      </c>
      <c r="I406" s="11" t="str">
        <f t="shared" si="56"/>
        <v/>
      </c>
      <c r="J406" s="11" t="str">
        <f t="shared" si="61"/>
        <v/>
      </c>
      <c r="K406" s="11" t="str">
        <f t="shared" si="57"/>
        <v/>
      </c>
      <c r="L406" s="11" t="str">
        <f t="shared" si="62"/>
        <v/>
      </c>
      <c r="M406" s="11" t="str">
        <f>IF('GACE Math 211'!B406="","",'SAT M to CBEST M'!$A$2+'SAT M to CBEST M'!$B$2*F406)</f>
        <v/>
      </c>
      <c r="N406" s="11" t="str">
        <f>IF('GACE Math 211'!B406="","", IF(M406&lt;20, 20, IF(M406&gt;80, 80, M406)))</f>
        <v/>
      </c>
    </row>
    <row r="407" spans="1:14" x14ac:dyDescent="0.25">
      <c r="A407" s="11">
        <v>406</v>
      </c>
      <c r="B407" s="30"/>
      <c r="C407" s="25" t="str">
        <f t="shared" si="54"/>
        <v/>
      </c>
      <c r="D407" s="25" t="str">
        <f t="shared" si="58"/>
        <v/>
      </c>
      <c r="E407" s="25" t="str">
        <f t="shared" si="59"/>
        <v/>
      </c>
      <c r="F407" s="11" t="str">
        <f>IF('GACE Math 211'!E407="","",IF('GACE Math 211'!E407&lt;'ACT M to SAT M'!$A$2,'ACT M to SAT M'!$B$2,IF('GACE Math 211'!E407&gt;'ACT M to SAT M'!A$28,'ACT M to SAT M'!B$28,VLOOKUP(E407,'ACT M to SAT M'!A:B,2,FALSE))))</f>
        <v/>
      </c>
      <c r="G407" s="11" t="str">
        <f t="shared" si="55"/>
        <v/>
      </c>
      <c r="H407" s="11" t="str">
        <f t="shared" si="60"/>
        <v/>
      </c>
      <c r="I407" s="11" t="str">
        <f t="shared" si="56"/>
        <v/>
      </c>
      <c r="J407" s="11" t="str">
        <f t="shared" si="61"/>
        <v/>
      </c>
      <c r="K407" s="11" t="str">
        <f t="shared" si="57"/>
        <v/>
      </c>
      <c r="L407" s="11" t="str">
        <f t="shared" si="62"/>
        <v/>
      </c>
      <c r="M407" s="11" t="str">
        <f>IF('GACE Math 211'!B407="","",'SAT M to CBEST M'!$A$2+'SAT M to CBEST M'!$B$2*F407)</f>
        <v/>
      </c>
      <c r="N407" s="11" t="str">
        <f>IF('GACE Math 211'!B407="","", IF(M407&lt;20, 20, IF(M407&gt;80, 80, M407)))</f>
        <v/>
      </c>
    </row>
    <row r="408" spans="1:14" x14ac:dyDescent="0.25">
      <c r="A408" s="11">
        <v>407</v>
      </c>
      <c r="B408" s="30"/>
      <c r="C408" s="25" t="str">
        <f t="shared" si="54"/>
        <v/>
      </c>
      <c r="D408" s="25" t="str">
        <f t="shared" si="58"/>
        <v/>
      </c>
      <c r="E408" s="25" t="str">
        <f t="shared" si="59"/>
        <v/>
      </c>
      <c r="F408" s="11" t="str">
        <f>IF('GACE Math 211'!E408="","",IF('GACE Math 211'!E408&lt;'ACT M to SAT M'!$A$2,'ACT M to SAT M'!$B$2,IF('GACE Math 211'!E408&gt;'ACT M to SAT M'!A$28,'ACT M to SAT M'!B$28,VLOOKUP(E408,'ACT M to SAT M'!A:B,2,FALSE))))</f>
        <v/>
      </c>
      <c r="G408" s="11" t="str">
        <f t="shared" si="55"/>
        <v/>
      </c>
      <c r="H408" s="11" t="str">
        <f t="shared" si="60"/>
        <v/>
      </c>
      <c r="I408" s="11" t="str">
        <f t="shared" si="56"/>
        <v/>
      </c>
      <c r="J408" s="11" t="str">
        <f t="shared" si="61"/>
        <v/>
      </c>
      <c r="K408" s="11" t="str">
        <f t="shared" si="57"/>
        <v/>
      </c>
      <c r="L408" s="11" t="str">
        <f t="shared" si="62"/>
        <v/>
      </c>
      <c r="M408" s="11" t="str">
        <f>IF('GACE Math 211'!B408="","",'SAT M to CBEST M'!$A$2+'SAT M to CBEST M'!$B$2*F408)</f>
        <v/>
      </c>
      <c r="N408" s="11" t="str">
        <f>IF('GACE Math 211'!B408="","", IF(M408&lt;20, 20, IF(M408&gt;80, 80, M408)))</f>
        <v/>
      </c>
    </row>
    <row r="409" spans="1:14" x14ac:dyDescent="0.25">
      <c r="A409" s="11">
        <v>408</v>
      </c>
      <c r="B409" s="30"/>
      <c r="C409" s="25" t="str">
        <f t="shared" si="54"/>
        <v/>
      </c>
      <c r="D409" s="25" t="str">
        <f t="shared" si="58"/>
        <v/>
      </c>
      <c r="E409" s="25" t="str">
        <f t="shared" si="59"/>
        <v/>
      </c>
      <c r="F409" s="11" t="str">
        <f>IF('GACE Math 211'!E409="","",IF('GACE Math 211'!E409&lt;'ACT M to SAT M'!$A$2,'ACT M to SAT M'!$B$2,IF('GACE Math 211'!E409&gt;'ACT M to SAT M'!A$28,'ACT M to SAT M'!B$28,VLOOKUP(E409,'ACT M to SAT M'!A:B,2,FALSE))))</f>
        <v/>
      </c>
      <c r="G409" s="11" t="str">
        <f t="shared" si="55"/>
        <v/>
      </c>
      <c r="H409" s="11" t="str">
        <f t="shared" si="60"/>
        <v/>
      </c>
      <c r="I409" s="11" t="str">
        <f t="shared" si="56"/>
        <v/>
      </c>
      <c r="J409" s="11" t="str">
        <f t="shared" si="61"/>
        <v/>
      </c>
      <c r="K409" s="11" t="str">
        <f t="shared" si="57"/>
        <v/>
      </c>
      <c r="L409" s="11" t="str">
        <f t="shared" si="62"/>
        <v/>
      </c>
      <c r="M409" s="11" t="str">
        <f>IF('GACE Math 211'!B409="","",'SAT M to CBEST M'!$A$2+'SAT M to CBEST M'!$B$2*F409)</f>
        <v/>
      </c>
      <c r="N409" s="11" t="str">
        <f>IF('GACE Math 211'!B409="","", IF(M409&lt;20, 20, IF(M409&gt;80, 80, M409)))</f>
        <v/>
      </c>
    </row>
    <row r="410" spans="1:14" x14ac:dyDescent="0.25">
      <c r="A410" s="11">
        <v>409</v>
      </c>
      <c r="B410" s="30"/>
      <c r="C410" s="25" t="str">
        <f t="shared" si="54"/>
        <v/>
      </c>
      <c r="D410" s="25" t="str">
        <f t="shared" si="58"/>
        <v/>
      </c>
      <c r="E410" s="25" t="str">
        <f t="shared" si="59"/>
        <v/>
      </c>
      <c r="F410" s="11" t="str">
        <f>IF('GACE Math 211'!E410="","",IF('GACE Math 211'!E410&lt;'ACT M to SAT M'!$A$2,'ACT M to SAT M'!$B$2,IF('GACE Math 211'!E410&gt;'ACT M to SAT M'!A$28,'ACT M to SAT M'!B$28,VLOOKUP(E410,'ACT M to SAT M'!A:B,2,FALSE))))</f>
        <v/>
      </c>
      <c r="G410" s="11" t="str">
        <f t="shared" si="55"/>
        <v/>
      </c>
      <c r="H410" s="11" t="str">
        <f t="shared" si="60"/>
        <v/>
      </c>
      <c r="I410" s="11" t="str">
        <f t="shared" si="56"/>
        <v/>
      </c>
      <c r="J410" s="11" t="str">
        <f t="shared" si="61"/>
        <v/>
      </c>
      <c r="K410" s="11" t="str">
        <f t="shared" si="57"/>
        <v/>
      </c>
      <c r="L410" s="11" t="str">
        <f t="shared" si="62"/>
        <v/>
      </c>
      <c r="M410" s="11" t="str">
        <f>IF('GACE Math 211'!B410="","",'SAT M to CBEST M'!$A$2+'SAT M to CBEST M'!$B$2*F410)</f>
        <v/>
      </c>
      <c r="N410" s="11" t="str">
        <f>IF('GACE Math 211'!B410="","", IF(M410&lt;20, 20, IF(M410&gt;80, 80, M410)))</f>
        <v/>
      </c>
    </row>
    <row r="411" spans="1:14" x14ac:dyDescent="0.25">
      <c r="A411" s="11">
        <v>410</v>
      </c>
      <c r="B411" s="30"/>
      <c r="C411" s="25" t="str">
        <f t="shared" si="54"/>
        <v/>
      </c>
      <c r="D411" s="25" t="str">
        <f t="shared" si="58"/>
        <v/>
      </c>
      <c r="E411" s="25" t="str">
        <f t="shared" si="59"/>
        <v/>
      </c>
      <c r="F411" s="11" t="str">
        <f>IF('GACE Math 211'!E411="","",IF('GACE Math 211'!E411&lt;'ACT M to SAT M'!$A$2,'ACT M to SAT M'!$B$2,IF('GACE Math 211'!E411&gt;'ACT M to SAT M'!A$28,'ACT M to SAT M'!B$28,VLOOKUP(E411,'ACT M to SAT M'!A:B,2,FALSE))))</f>
        <v/>
      </c>
      <c r="G411" s="11" t="str">
        <f t="shared" si="55"/>
        <v/>
      </c>
      <c r="H411" s="11" t="str">
        <f t="shared" si="60"/>
        <v/>
      </c>
      <c r="I411" s="11" t="str">
        <f t="shared" si="56"/>
        <v/>
      </c>
      <c r="J411" s="11" t="str">
        <f t="shared" si="61"/>
        <v/>
      </c>
      <c r="K411" s="11" t="str">
        <f t="shared" si="57"/>
        <v/>
      </c>
      <c r="L411" s="11" t="str">
        <f t="shared" si="62"/>
        <v/>
      </c>
      <c r="M411" s="11" t="str">
        <f>IF('GACE Math 211'!B411="","",'SAT M to CBEST M'!$A$2+'SAT M to CBEST M'!$B$2*F411)</f>
        <v/>
      </c>
      <c r="N411" s="11" t="str">
        <f>IF('GACE Math 211'!B411="","", IF(M411&lt;20, 20, IF(M411&gt;80, 80, M411)))</f>
        <v/>
      </c>
    </row>
    <row r="412" spans="1:14" x14ac:dyDescent="0.25">
      <c r="A412" s="11">
        <v>411</v>
      </c>
      <c r="B412" s="30"/>
      <c r="C412" s="25" t="str">
        <f t="shared" si="54"/>
        <v/>
      </c>
      <c r="D412" s="25" t="str">
        <f t="shared" si="58"/>
        <v/>
      </c>
      <c r="E412" s="25" t="str">
        <f t="shared" si="59"/>
        <v/>
      </c>
      <c r="F412" s="11" t="str">
        <f>IF('GACE Math 211'!E412="","",IF('GACE Math 211'!E412&lt;'ACT M to SAT M'!$A$2,'ACT M to SAT M'!$B$2,IF('GACE Math 211'!E412&gt;'ACT M to SAT M'!A$28,'ACT M to SAT M'!B$28,VLOOKUP(E412,'ACT M to SAT M'!A:B,2,FALSE))))</f>
        <v/>
      </c>
      <c r="G412" s="11" t="str">
        <f t="shared" si="55"/>
        <v/>
      </c>
      <c r="H412" s="11" t="str">
        <f t="shared" si="60"/>
        <v/>
      </c>
      <c r="I412" s="11" t="str">
        <f t="shared" si="56"/>
        <v/>
      </c>
      <c r="J412" s="11" t="str">
        <f t="shared" si="61"/>
        <v/>
      </c>
      <c r="K412" s="11" t="str">
        <f t="shared" si="57"/>
        <v/>
      </c>
      <c r="L412" s="11" t="str">
        <f t="shared" si="62"/>
        <v/>
      </c>
      <c r="M412" s="11" t="str">
        <f>IF('GACE Math 211'!B412="","",'SAT M to CBEST M'!$A$2+'SAT M to CBEST M'!$B$2*F412)</f>
        <v/>
      </c>
      <c r="N412" s="11" t="str">
        <f>IF('GACE Math 211'!B412="","", IF(M412&lt;20, 20, IF(M412&gt;80, 80, M412)))</f>
        <v/>
      </c>
    </row>
    <row r="413" spans="1:14" x14ac:dyDescent="0.25">
      <c r="A413" s="11">
        <v>412</v>
      </c>
      <c r="B413" s="30"/>
      <c r="C413" s="25" t="str">
        <f t="shared" si="54"/>
        <v/>
      </c>
      <c r="D413" s="25" t="str">
        <f t="shared" si="58"/>
        <v/>
      </c>
      <c r="E413" s="25" t="str">
        <f t="shared" si="59"/>
        <v/>
      </c>
      <c r="F413" s="11" t="str">
        <f>IF('GACE Math 211'!E413="","",IF('GACE Math 211'!E413&lt;'ACT M to SAT M'!$A$2,'ACT M to SAT M'!$B$2,IF('GACE Math 211'!E413&gt;'ACT M to SAT M'!A$28,'ACT M to SAT M'!B$28,VLOOKUP(E413,'ACT M to SAT M'!A:B,2,FALSE))))</f>
        <v/>
      </c>
      <c r="G413" s="11" t="str">
        <f t="shared" si="55"/>
        <v/>
      </c>
      <c r="H413" s="11" t="str">
        <f t="shared" si="60"/>
        <v/>
      </c>
      <c r="I413" s="11" t="str">
        <f t="shared" si="56"/>
        <v/>
      </c>
      <c r="J413" s="11" t="str">
        <f t="shared" si="61"/>
        <v/>
      </c>
      <c r="K413" s="11" t="str">
        <f t="shared" si="57"/>
        <v/>
      </c>
      <c r="L413" s="11" t="str">
        <f t="shared" si="62"/>
        <v/>
      </c>
      <c r="M413" s="11" t="str">
        <f>IF('GACE Math 211'!B413="","",'SAT M to CBEST M'!$A$2+'SAT M to CBEST M'!$B$2*F413)</f>
        <v/>
      </c>
      <c r="N413" s="11" t="str">
        <f>IF('GACE Math 211'!B413="","", IF(M413&lt;20, 20, IF(M413&gt;80, 80, M413)))</f>
        <v/>
      </c>
    </row>
    <row r="414" spans="1:14" x14ac:dyDescent="0.25">
      <c r="A414" s="11">
        <v>413</v>
      </c>
      <c r="B414" s="30"/>
      <c r="C414" s="25" t="str">
        <f t="shared" si="54"/>
        <v/>
      </c>
      <c r="D414" s="25" t="str">
        <f t="shared" si="58"/>
        <v/>
      </c>
      <c r="E414" s="25" t="str">
        <f t="shared" si="59"/>
        <v/>
      </c>
      <c r="F414" s="11" t="str">
        <f>IF('GACE Math 211'!E414="","",IF('GACE Math 211'!E414&lt;'ACT M to SAT M'!$A$2,'ACT M to SAT M'!$B$2,IF('GACE Math 211'!E414&gt;'ACT M to SAT M'!A$28,'ACT M to SAT M'!B$28,VLOOKUP(E414,'ACT M to SAT M'!A:B,2,FALSE))))</f>
        <v/>
      </c>
      <c r="G414" s="11" t="str">
        <f t="shared" si="55"/>
        <v/>
      </c>
      <c r="H414" s="11" t="str">
        <f t="shared" si="60"/>
        <v/>
      </c>
      <c r="I414" s="11" t="str">
        <f t="shared" si="56"/>
        <v/>
      </c>
      <c r="J414" s="11" t="str">
        <f t="shared" si="61"/>
        <v/>
      </c>
      <c r="K414" s="11" t="str">
        <f t="shared" si="57"/>
        <v/>
      </c>
      <c r="L414" s="11" t="str">
        <f t="shared" si="62"/>
        <v/>
      </c>
      <c r="M414" s="11" t="str">
        <f>IF('GACE Math 211'!B414="","",'SAT M to CBEST M'!$A$2+'SAT M to CBEST M'!$B$2*F414)</f>
        <v/>
      </c>
      <c r="N414" s="11" t="str">
        <f>IF('GACE Math 211'!B414="","", IF(M414&lt;20, 20, IF(M414&gt;80, 80, M414)))</f>
        <v/>
      </c>
    </row>
    <row r="415" spans="1:14" x14ac:dyDescent="0.25">
      <c r="A415" s="11">
        <v>414</v>
      </c>
      <c r="B415" s="30"/>
      <c r="C415" s="25" t="str">
        <f t="shared" si="54"/>
        <v/>
      </c>
      <c r="D415" s="25" t="str">
        <f t="shared" si="58"/>
        <v/>
      </c>
      <c r="E415" s="25" t="str">
        <f t="shared" si="59"/>
        <v/>
      </c>
      <c r="F415" s="11" t="str">
        <f>IF('GACE Math 211'!E415="","",IF('GACE Math 211'!E415&lt;'ACT M to SAT M'!$A$2,'ACT M to SAT M'!$B$2,IF('GACE Math 211'!E415&gt;'ACT M to SAT M'!A$28,'ACT M to SAT M'!B$28,VLOOKUP(E415,'ACT M to SAT M'!A:B,2,FALSE))))</f>
        <v/>
      </c>
      <c r="G415" s="11" t="str">
        <f t="shared" si="55"/>
        <v/>
      </c>
      <c r="H415" s="11" t="str">
        <f t="shared" si="60"/>
        <v/>
      </c>
      <c r="I415" s="11" t="str">
        <f t="shared" si="56"/>
        <v/>
      </c>
      <c r="J415" s="11" t="str">
        <f t="shared" si="61"/>
        <v/>
      </c>
      <c r="K415" s="11" t="str">
        <f t="shared" si="57"/>
        <v/>
      </c>
      <c r="L415" s="11" t="str">
        <f t="shared" si="62"/>
        <v/>
      </c>
      <c r="M415" s="11" t="str">
        <f>IF('GACE Math 211'!B415="","",'SAT M to CBEST M'!$A$2+'SAT M to CBEST M'!$B$2*F415)</f>
        <v/>
      </c>
      <c r="N415" s="11" t="str">
        <f>IF('GACE Math 211'!B415="","", IF(M415&lt;20, 20, IF(M415&gt;80, 80, M415)))</f>
        <v/>
      </c>
    </row>
    <row r="416" spans="1:14" x14ac:dyDescent="0.25">
      <c r="A416" s="11">
        <v>415</v>
      </c>
      <c r="B416" s="30"/>
      <c r="C416" s="25" t="str">
        <f t="shared" si="54"/>
        <v/>
      </c>
      <c r="D416" s="25" t="str">
        <f t="shared" si="58"/>
        <v/>
      </c>
      <c r="E416" s="25" t="str">
        <f t="shared" si="59"/>
        <v/>
      </c>
      <c r="F416" s="11" t="str">
        <f>IF('GACE Math 211'!E416="","",IF('GACE Math 211'!E416&lt;'ACT M to SAT M'!$A$2,'ACT M to SAT M'!$B$2,IF('GACE Math 211'!E416&gt;'ACT M to SAT M'!A$28,'ACT M to SAT M'!B$28,VLOOKUP(E416,'ACT M to SAT M'!A:B,2,FALSE))))</f>
        <v/>
      </c>
      <c r="G416" s="11" t="str">
        <f t="shared" si="55"/>
        <v/>
      </c>
      <c r="H416" s="11" t="str">
        <f t="shared" si="60"/>
        <v/>
      </c>
      <c r="I416" s="11" t="str">
        <f t="shared" si="56"/>
        <v/>
      </c>
      <c r="J416" s="11" t="str">
        <f t="shared" si="61"/>
        <v/>
      </c>
      <c r="K416" s="11" t="str">
        <f t="shared" si="57"/>
        <v/>
      </c>
      <c r="L416" s="11" t="str">
        <f t="shared" si="62"/>
        <v/>
      </c>
      <c r="M416" s="11" t="str">
        <f>IF('GACE Math 211'!B416="","",'SAT M to CBEST M'!$A$2+'SAT M to CBEST M'!$B$2*F416)</f>
        <v/>
      </c>
      <c r="N416" s="11" t="str">
        <f>IF('GACE Math 211'!B416="","", IF(M416&lt;20, 20, IF(M416&gt;80, 80, M416)))</f>
        <v/>
      </c>
    </row>
    <row r="417" spans="1:14" x14ac:dyDescent="0.25">
      <c r="A417" s="11">
        <v>416</v>
      </c>
      <c r="B417" s="30"/>
      <c r="C417" s="25" t="str">
        <f t="shared" si="54"/>
        <v/>
      </c>
      <c r="D417" s="25" t="str">
        <f t="shared" si="58"/>
        <v/>
      </c>
      <c r="E417" s="25" t="str">
        <f t="shared" si="59"/>
        <v/>
      </c>
      <c r="F417" s="11" t="str">
        <f>IF('GACE Math 211'!E417="","",IF('GACE Math 211'!E417&lt;'ACT M to SAT M'!$A$2,'ACT M to SAT M'!$B$2,IF('GACE Math 211'!E417&gt;'ACT M to SAT M'!A$28,'ACT M to SAT M'!B$28,VLOOKUP(E417,'ACT M to SAT M'!A:B,2,FALSE))))</f>
        <v/>
      </c>
      <c r="G417" s="11" t="str">
        <f t="shared" si="55"/>
        <v/>
      </c>
      <c r="H417" s="11" t="str">
        <f t="shared" si="60"/>
        <v/>
      </c>
      <c r="I417" s="11" t="str">
        <f t="shared" si="56"/>
        <v/>
      </c>
      <c r="J417" s="11" t="str">
        <f t="shared" si="61"/>
        <v/>
      </c>
      <c r="K417" s="11" t="str">
        <f t="shared" si="57"/>
        <v/>
      </c>
      <c r="L417" s="11" t="str">
        <f t="shared" si="62"/>
        <v/>
      </c>
      <c r="M417" s="11" t="str">
        <f>IF('GACE Math 211'!B417="","",'SAT M to CBEST M'!$A$2+'SAT M to CBEST M'!$B$2*F417)</f>
        <v/>
      </c>
      <c r="N417" s="11" t="str">
        <f>IF('GACE Math 211'!B417="","", IF(M417&lt;20, 20, IF(M417&gt;80, 80, M417)))</f>
        <v/>
      </c>
    </row>
    <row r="418" spans="1:14" x14ac:dyDescent="0.25">
      <c r="A418" s="11">
        <v>417</v>
      </c>
      <c r="B418" s="30"/>
      <c r="C418" s="25" t="str">
        <f t="shared" si="54"/>
        <v/>
      </c>
      <c r="D418" s="25" t="str">
        <f t="shared" si="58"/>
        <v/>
      </c>
      <c r="E418" s="25" t="str">
        <f t="shared" si="59"/>
        <v/>
      </c>
      <c r="F418" s="11" t="str">
        <f>IF('GACE Math 211'!E418="","",IF('GACE Math 211'!E418&lt;'ACT M to SAT M'!$A$2,'ACT M to SAT M'!$B$2,IF('GACE Math 211'!E418&gt;'ACT M to SAT M'!A$28,'ACT M to SAT M'!B$28,VLOOKUP(E418,'ACT M to SAT M'!A:B,2,FALSE))))</f>
        <v/>
      </c>
      <c r="G418" s="11" t="str">
        <f t="shared" si="55"/>
        <v/>
      </c>
      <c r="H418" s="11" t="str">
        <f t="shared" si="60"/>
        <v/>
      </c>
      <c r="I418" s="11" t="str">
        <f t="shared" si="56"/>
        <v/>
      </c>
      <c r="J418" s="11" t="str">
        <f t="shared" si="61"/>
        <v/>
      </c>
      <c r="K418" s="11" t="str">
        <f t="shared" si="57"/>
        <v/>
      </c>
      <c r="L418" s="11" t="str">
        <f t="shared" si="62"/>
        <v/>
      </c>
      <c r="M418" s="11" t="str">
        <f>IF('GACE Math 211'!B418="","",'SAT M to CBEST M'!$A$2+'SAT M to CBEST M'!$B$2*F418)</f>
        <v/>
      </c>
      <c r="N418" s="11" t="str">
        <f>IF('GACE Math 211'!B418="","", IF(M418&lt;20, 20, IF(M418&gt;80, 80, M418)))</f>
        <v/>
      </c>
    </row>
    <row r="419" spans="1:14" x14ac:dyDescent="0.25">
      <c r="A419" s="11">
        <v>418</v>
      </c>
      <c r="B419" s="30"/>
      <c r="C419" s="25" t="str">
        <f t="shared" si="54"/>
        <v/>
      </c>
      <c r="D419" s="25" t="str">
        <f t="shared" si="58"/>
        <v/>
      </c>
      <c r="E419" s="25" t="str">
        <f t="shared" si="59"/>
        <v/>
      </c>
      <c r="F419" s="11" t="str">
        <f>IF('GACE Math 211'!E419="","",IF('GACE Math 211'!E419&lt;'ACT M to SAT M'!$A$2,'ACT M to SAT M'!$B$2,IF('GACE Math 211'!E419&gt;'ACT M to SAT M'!A$28,'ACT M to SAT M'!B$28,VLOOKUP(E419,'ACT M to SAT M'!A:B,2,FALSE))))</f>
        <v/>
      </c>
      <c r="G419" s="11" t="str">
        <f t="shared" si="55"/>
        <v/>
      </c>
      <c r="H419" s="11" t="str">
        <f t="shared" si="60"/>
        <v/>
      </c>
      <c r="I419" s="11" t="str">
        <f t="shared" si="56"/>
        <v/>
      </c>
      <c r="J419" s="11" t="str">
        <f t="shared" si="61"/>
        <v/>
      </c>
      <c r="K419" s="11" t="str">
        <f t="shared" si="57"/>
        <v/>
      </c>
      <c r="L419" s="11" t="str">
        <f t="shared" si="62"/>
        <v/>
      </c>
      <c r="M419" s="11" t="str">
        <f>IF('GACE Math 211'!B419="","",'SAT M to CBEST M'!$A$2+'SAT M to CBEST M'!$B$2*F419)</f>
        <v/>
      </c>
      <c r="N419" s="11" t="str">
        <f>IF('GACE Math 211'!B419="","", IF(M419&lt;20, 20, IF(M419&gt;80, 80, M419)))</f>
        <v/>
      </c>
    </row>
    <row r="420" spans="1:14" x14ac:dyDescent="0.25">
      <c r="A420" s="11">
        <v>419</v>
      </c>
      <c r="B420" s="30"/>
      <c r="C420" s="25" t="str">
        <f t="shared" si="54"/>
        <v/>
      </c>
      <c r="D420" s="25" t="str">
        <f t="shared" si="58"/>
        <v/>
      </c>
      <c r="E420" s="25" t="str">
        <f t="shared" si="59"/>
        <v/>
      </c>
      <c r="F420" s="11" t="str">
        <f>IF('GACE Math 211'!E420="","",IF('GACE Math 211'!E420&lt;'ACT M to SAT M'!$A$2,'ACT M to SAT M'!$B$2,IF('GACE Math 211'!E420&gt;'ACT M to SAT M'!A$28,'ACT M to SAT M'!B$28,VLOOKUP(E420,'ACT M to SAT M'!A:B,2,FALSE))))</f>
        <v/>
      </c>
      <c r="G420" s="11" t="str">
        <f t="shared" si="55"/>
        <v/>
      </c>
      <c r="H420" s="11" t="str">
        <f t="shared" si="60"/>
        <v/>
      </c>
      <c r="I420" s="11" t="str">
        <f t="shared" si="56"/>
        <v/>
      </c>
      <c r="J420" s="11" t="str">
        <f t="shared" si="61"/>
        <v/>
      </c>
      <c r="K420" s="11" t="str">
        <f t="shared" si="57"/>
        <v/>
      </c>
      <c r="L420" s="11" t="str">
        <f t="shared" si="62"/>
        <v/>
      </c>
      <c r="M420" s="11" t="str">
        <f>IF('GACE Math 211'!B420="","",'SAT M to CBEST M'!$A$2+'SAT M to CBEST M'!$B$2*F420)</f>
        <v/>
      </c>
      <c r="N420" s="11" t="str">
        <f>IF('GACE Math 211'!B420="","", IF(M420&lt;20, 20, IF(M420&gt;80, 80, M420)))</f>
        <v/>
      </c>
    </row>
    <row r="421" spans="1:14" x14ac:dyDescent="0.25">
      <c r="A421" s="11">
        <v>420</v>
      </c>
      <c r="B421" s="30"/>
      <c r="C421" s="25" t="str">
        <f t="shared" si="54"/>
        <v/>
      </c>
      <c r="D421" s="25" t="str">
        <f t="shared" si="58"/>
        <v/>
      </c>
      <c r="E421" s="25" t="str">
        <f t="shared" si="59"/>
        <v/>
      </c>
      <c r="F421" s="11" t="str">
        <f>IF('GACE Math 211'!E421="","",IF('GACE Math 211'!E421&lt;'ACT M to SAT M'!$A$2,'ACT M to SAT M'!$B$2,IF('GACE Math 211'!E421&gt;'ACT M to SAT M'!A$28,'ACT M to SAT M'!B$28,VLOOKUP(E421,'ACT M to SAT M'!A:B,2,FALSE))))</f>
        <v/>
      </c>
      <c r="G421" s="11" t="str">
        <f t="shared" si="55"/>
        <v/>
      </c>
      <c r="H421" s="11" t="str">
        <f t="shared" si="60"/>
        <v/>
      </c>
      <c r="I421" s="11" t="str">
        <f t="shared" si="56"/>
        <v/>
      </c>
      <c r="J421" s="11" t="str">
        <f t="shared" si="61"/>
        <v/>
      </c>
      <c r="K421" s="11" t="str">
        <f t="shared" si="57"/>
        <v/>
      </c>
      <c r="L421" s="11" t="str">
        <f t="shared" si="62"/>
        <v/>
      </c>
      <c r="M421" s="11" t="str">
        <f>IF('GACE Math 211'!B421="","",'SAT M to CBEST M'!$A$2+'SAT M to CBEST M'!$B$2*F421)</f>
        <v/>
      </c>
      <c r="N421" s="11" t="str">
        <f>IF('GACE Math 211'!B421="","", IF(M421&lt;20, 20, IF(M421&gt;80, 80, M421)))</f>
        <v/>
      </c>
    </row>
    <row r="422" spans="1:14" x14ac:dyDescent="0.25">
      <c r="A422" s="11">
        <v>421</v>
      </c>
      <c r="B422" s="30"/>
      <c r="C422" s="25" t="str">
        <f t="shared" si="54"/>
        <v/>
      </c>
      <c r="D422" s="25" t="str">
        <f t="shared" si="58"/>
        <v/>
      </c>
      <c r="E422" s="25" t="str">
        <f t="shared" si="59"/>
        <v/>
      </c>
      <c r="F422" s="11" t="str">
        <f>IF('GACE Math 211'!E422="","",IF('GACE Math 211'!E422&lt;'ACT M to SAT M'!$A$2,'ACT M to SAT M'!$B$2,IF('GACE Math 211'!E422&gt;'ACT M to SAT M'!A$28,'ACT M to SAT M'!B$28,VLOOKUP(E422,'ACT M to SAT M'!A:B,2,FALSE))))</f>
        <v/>
      </c>
      <c r="G422" s="11" t="str">
        <f t="shared" si="55"/>
        <v/>
      </c>
      <c r="H422" s="11" t="str">
        <f t="shared" si="60"/>
        <v/>
      </c>
      <c r="I422" s="11" t="str">
        <f t="shared" si="56"/>
        <v/>
      </c>
      <c r="J422" s="11" t="str">
        <f t="shared" si="61"/>
        <v/>
      </c>
      <c r="K422" s="11" t="str">
        <f t="shared" si="57"/>
        <v/>
      </c>
      <c r="L422" s="11" t="str">
        <f t="shared" si="62"/>
        <v/>
      </c>
      <c r="M422" s="11" t="str">
        <f>IF('GACE Math 211'!B422="","",'SAT M to CBEST M'!$A$2+'SAT M to CBEST M'!$B$2*F422)</f>
        <v/>
      </c>
      <c r="N422" s="11" t="str">
        <f>IF('GACE Math 211'!B422="","", IF(M422&lt;20, 20, IF(M422&gt;80, 80, M422)))</f>
        <v/>
      </c>
    </row>
    <row r="423" spans="1:14" x14ac:dyDescent="0.25">
      <c r="A423" s="11">
        <v>422</v>
      </c>
      <c r="B423" s="30"/>
      <c r="C423" s="25" t="str">
        <f t="shared" si="54"/>
        <v/>
      </c>
      <c r="D423" s="25" t="str">
        <f t="shared" si="58"/>
        <v/>
      </c>
      <c r="E423" s="25" t="str">
        <f t="shared" si="59"/>
        <v/>
      </c>
      <c r="F423" s="11" t="str">
        <f>IF('GACE Math 211'!E423="","",IF('GACE Math 211'!E423&lt;'ACT M to SAT M'!$A$2,'ACT M to SAT M'!$B$2,IF('GACE Math 211'!E423&gt;'ACT M to SAT M'!A$28,'ACT M to SAT M'!B$28,VLOOKUP(E423,'ACT M to SAT M'!A:B,2,FALSE))))</f>
        <v/>
      </c>
      <c r="G423" s="11" t="str">
        <f t="shared" si="55"/>
        <v/>
      </c>
      <c r="H423" s="11" t="str">
        <f t="shared" si="60"/>
        <v/>
      </c>
      <c r="I423" s="11" t="str">
        <f t="shared" si="56"/>
        <v/>
      </c>
      <c r="J423" s="11" t="str">
        <f t="shared" si="61"/>
        <v/>
      </c>
      <c r="K423" s="11" t="str">
        <f t="shared" si="57"/>
        <v/>
      </c>
      <c r="L423" s="11" t="str">
        <f t="shared" si="62"/>
        <v/>
      </c>
      <c r="M423" s="11" t="str">
        <f>IF('GACE Math 211'!B423="","",'SAT M to CBEST M'!$A$2+'SAT M to CBEST M'!$B$2*F423)</f>
        <v/>
      </c>
      <c r="N423" s="11" t="str">
        <f>IF('GACE Math 211'!B423="","", IF(M423&lt;20, 20, IF(M423&gt;80, 80, M423)))</f>
        <v/>
      </c>
    </row>
    <row r="424" spans="1:14" x14ac:dyDescent="0.25">
      <c r="A424" s="11">
        <v>423</v>
      </c>
      <c r="B424" s="30"/>
      <c r="C424" s="25" t="str">
        <f t="shared" si="54"/>
        <v/>
      </c>
      <c r="D424" s="25" t="str">
        <f t="shared" si="58"/>
        <v/>
      </c>
      <c r="E424" s="25" t="str">
        <f t="shared" si="59"/>
        <v/>
      </c>
      <c r="F424" s="11" t="str">
        <f>IF('GACE Math 211'!E424="","",IF('GACE Math 211'!E424&lt;'ACT M to SAT M'!$A$2,'ACT M to SAT M'!$B$2,IF('GACE Math 211'!E424&gt;'ACT M to SAT M'!A$28,'ACT M to SAT M'!B$28,VLOOKUP(E424,'ACT M to SAT M'!A:B,2,FALSE))))</f>
        <v/>
      </c>
      <c r="G424" s="11" t="str">
        <f t="shared" si="55"/>
        <v/>
      </c>
      <c r="H424" s="11" t="str">
        <f t="shared" si="60"/>
        <v/>
      </c>
      <c r="I424" s="11" t="str">
        <f t="shared" si="56"/>
        <v/>
      </c>
      <c r="J424" s="11" t="str">
        <f t="shared" si="61"/>
        <v/>
      </c>
      <c r="K424" s="11" t="str">
        <f t="shared" si="57"/>
        <v/>
      </c>
      <c r="L424" s="11" t="str">
        <f t="shared" si="62"/>
        <v/>
      </c>
      <c r="M424" s="11" t="str">
        <f>IF('GACE Math 211'!B424="","",'SAT M to CBEST M'!$A$2+'SAT M to CBEST M'!$B$2*F424)</f>
        <v/>
      </c>
      <c r="N424" s="11" t="str">
        <f>IF('GACE Math 211'!B424="","", IF(M424&lt;20, 20, IF(M424&gt;80, 80, M424)))</f>
        <v/>
      </c>
    </row>
    <row r="425" spans="1:14" x14ac:dyDescent="0.25">
      <c r="A425" s="11">
        <v>424</v>
      </c>
      <c r="B425" s="30"/>
      <c r="C425" s="25" t="str">
        <f t="shared" si="54"/>
        <v/>
      </c>
      <c r="D425" s="25" t="str">
        <f t="shared" si="58"/>
        <v/>
      </c>
      <c r="E425" s="25" t="str">
        <f t="shared" si="59"/>
        <v/>
      </c>
      <c r="F425" s="11" t="str">
        <f>IF('GACE Math 211'!E425="","",IF('GACE Math 211'!E425&lt;'ACT M to SAT M'!$A$2,'ACT M to SAT M'!$B$2,IF('GACE Math 211'!E425&gt;'ACT M to SAT M'!A$28,'ACT M to SAT M'!B$28,VLOOKUP(E425,'ACT M to SAT M'!A:B,2,FALSE))))</f>
        <v/>
      </c>
      <c r="G425" s="11" t="str">
        <f t="shared" si="55"/>
        <v/>
      </c>
      <c r="H425" s="11" t="str">
        <f t="shared" si="60"/>
        <v/>
      </c>
      <c r="I425" s="11" t="str">
        <f t="shared" si="56"/>
        <v/>
      </c>
      <c r="J425" s="11" t="str">
        <f t="shared" si="61"/>
        <v/>
      </c>
      <c r="K425" s="11" t="str">
        <f t="shared" si="57"/>
        <v/>
      </c>
      <c r="L425" s="11" t="str">
        <f t="shared" si="62"/>
        <v/>
      </c>
      <c r="M425" s="11" t="str">
        <f>IF('GACE Math 211'!B425="","",'SAT M to CBEST M'!$A$2+'SAT M to CBEST M'!$B$2*F425)</f>
        <v/>
      </c>
      <c r="N425" s="11" t="str">
        <f>IF('GACE Math 211'!B425="","", IF(M425&lt;20, 20, IF(M425&gt;80, 80, M425)))</f>
        <v/>
      </c>
    </row>
    <row r="426" spans="1:14" x14ac:dyDescent="0.25">
      <c r="A426" s="11">
        <v>425</v>
      </c>
      <c r="B426" s="30"/>
      <c r="C426" s="25" t="str">
        <f t="shared" si="54"/>
        <v/>
      </c>
      <c r="D426" s="25" t="str">
        <f t="shared" si="58"/>
        <v/>
      </c>
      <c r="E426" s="25" t="str">
        <f t="shared" si="59"/>
        <v/>
      </c>
      <c r="F426" s="11" t="str">
        <f>IF('GACE Math 211'!E426="","",IF('GACE Math 211'!E426&lt;'ACT M to SAT M'!$A$2,'ACT M to SAT M'!$B$2,IF('GACE Math 211'!E426&gt;'ACT M to SAT M'!A$28,'ACT M to SAT M'!B$28,VLOOKUP(E426,'ACT M to SAT M'!A:B,2,FALSE))))</f>
        <v/>
      </c>
      <c r="G426" s="11" t="str">
        <f t="shared" si="55"/>
        <v/>
      </c>
      <c r="H426" s="11" t="str">
        <f t="shared" si="60"/>
        <v/>
      </c>
      <c r="I426" s="11" t="str">
        <f t="shared" si="56"/>
        <v/>
      </c>
      <c r="J426" s="11" t="str">
        <f t="shared" si="61"/>
        <v/>
      </c>
      <c r="K426" s="11" t="str">
        <f t="shared" si="57"/>
        <v/>
      </c>
      <c r="L426" s="11" t="str">
        <f t="shared" si="62"/>
        <v/>
      </c>
      <c r="M426" s="11" t="str">
        <f>IF('GACE Math 211'!B426="","",'SAT M to CBEST M'!$A$2+'SAT M to CBEST M'!$B$2*F426)</f>
        <v/>
      </c>
      <c r="N426" s="11" t="str">
        <f>IF('GACE Math 211'!B426="","", IF(M426&lt;20, 20, IF(M426&gt;80, 80, M426)))</f>
        <v/>
      </c>
    </row>
    <row r="427" spans="1:14" x14ac:dyDescent="0.25">
      <c r="A427" s="11">
        <v>426</v>
      </c>
      <c r="B427" s="30"/>
      <c r="C427" s="25" t="str">
        <f t="shared" si="54"/>
        <v/>
      </c>
      <c r="D427" s="25" t="str">
        <f t="shared" si="58"/>
        <v/>
      </c>
      <c r="E427" s="25" t="str">
        <f t="shared" si="59"/>
        <v/>
      </c>
      <c r="F427" s="11" t="str">
        <f>IF('GACE Math 211'!E427="","",IF('GACE Math 211'!E427&lt;'ACT M to SAT M'!$A$2,'ACT M to SAT M'!$B$2,IF('GACE Math 211'!E427&gt;'ACT M to SAT M'!A$28,'ACT M to SAT M'!B$28,VLOOKUP(E427,'ACT M to SAT M'!A:B,2,FALSE))))</f>
        <v/>
      </c>
      <c r="G427" s="11" t="str">
        <f t="shared" si="55"/>
        <v/>
      </c>
      <c r="H427" s="11" t="str">
        <f t="shared" si="60"/>
        <v/>
      </c>
      <c r="I427" s="11" t="str">
        <f t="shared" si="56"/>
        <v/>
      </c>
      <c r="J427" s="11" t="str">
        <f t="shared" si="61"/>
        <v/>
      </c>
      <c r="K427" s="11" t="str">
        <f t="shared" si="57"/>
        <v/>
      </c>
      <c r="L427" s="11" t="str">
        <f t="shared" si="62"/>
        <v/>
      </c>
      <c r="M427" s="11" t="str">
        <f>IF('GACE Math 211'!B427="","",'SAT M to CBEST M'!$A$2+'SAT M to CBEST M'!$B$2*F427)</f>
        <v/>
      </c>
      <c r="N427" s="11" t="str">
        <f>IF('GACE Math 211'!B427="","", IF(M427&lt;20, 20, IF(M427&gt;80, 80, M427)))</f>
        <v/>
      </c>
    </row>
    <row r="428" spans="1:14" x14ac:dyDescent="0.25">
      <c r="A428" s="11">
        <v>427</v>
      </c>
      <c r="B428" s="30"/>
      <c r="C428" s="25" t="str">
        <f t="shared" si="54"/>
        <v/>
      </c>
      <c r="D428" s="25" t="str">
        <f t="shared" si="58"/>
        <v/>
      </c>
      <c r="E428" s="25" t="str">
        <f t="shared" si="59"/>
        <v/>
      </c>
      <c r="F428" s="11" t="str">
        <f>IF('GACE Math 211'!E428="","",IF('GACE Math 211'!E428&lt;'ACT M to SAT M'!$A$2,'ACT M to SAT M'!$B$2,IF('GACE Math 211'!E428&gt;'ACT M to SAT M'!A$28,'ACT M to SAT M'!B$28,VLOOKUP(E428,'ACT M to SAT M'!A:B,2,FALSE))))</f>
        <v/>
      </c>
      <c r="G428" s="11" t="str">
        <f t="shared" si="55"/>
        <v/>
      </c>
      <c r="H428" s="11" t="str">
        <f t="shared" si="60"/>
        <v/>
      </c>
      <c r="I428" s="11" t="str">
        <f t="shared" si="56"/>
        <v/>
      </c>
      <c r="J428" s="11" t="str">
        <f t="shared" si="61"/>
        <v/>
      </c>
      <c r="K428" s="11" t="str">
        <f t="shared" si="57"/>
        <v/>
      </c>
      <c r="L428" s="11" t="str">
        <f t="shared" si="62"/>
        <v/>
      </c>
      <c r="M428" s="11" t="str">
        <f>IF('GACE Math 211'!B428="","",'SAT M to CBEST M'!$A$2+'SAT M to CBEST M'!$B$2*F428)</f>
        <v/>
      </c>
      <c r="N428" s="11" t="str">
        <f>IF('GACE Math 211'!B428="","", IF(M428&lt;20, 20, IF(M428&gt;80, 80, M428)))</f>
        <v/>
      </c>
    </row>
    <row r="429" spans="1:14" x14ac:dyDescent="0.25">
      <c r="A429" s="11">
        <v>428</v>
      </c>
      <c r="B429" s="30"/>
      <c r="C429" s="25" t="str">
        <f t="shared" si="54"/>
        <v/>
      </c>
      <c r="D429" s="25" t="str">
        <f t="shared" si="58"/>
        <v/>
      </c>
      <c r="E429" s="25" t="str">
        <f t="shared" si="59"/>
        <v/>
      </c>
      <c r="F429" s="11" t="str">
        <f>IF('GACE Math 211'!E429="","",IF('GACE Math 211'!E429&lt;'ACT M to SAT M'!$A$2,'ACT M to SAT M'!$B$2,IF('GACE Math 211'!E429&gt;'ACT M to SAT M'!A$28,'ACT M to SAT M'!B$28,VLOOKUP(E429,'ACT M to SAT M'!A:B,2,FALSE))))</f>
        <v/>
      </c>
      <c r="G429" s="11" t="str">
        <f t="shared" si="55"/>
        <v/>
      </c>
      <c r="H429" s="11" t="str">
        <f t="shared" si="60"/>
        <v/>
      </c>
      <c r="I429" s="11" t="str">
        <f t="shared" si="56"/>
        <v/>
      </c>
      <c r="J429" s="11" t="str">
        <f t="shared" si="61"/>
        <v/>
      </c>
      <c r="K429" s="11" t="str">
        <f t="shared" si="57"/>
        <v/>
      </c>
      <c r="L429" s="11" t="str">
        <f t="shared" si="62"/>
        <v/>
      </c>
      <c r="M429" s="11" t="str">
        <f>IF('GACE Math 211'!B429="","",'SAT M to CBEST M'!$A$2+'SAT M to CBEST M'!$B$2*F429)</f>
        <v/>
      </c>
      <c r="N429" s="11" t="str">
        <f>IF('GACE Math 211'!B429="","", IF(M429&lt;20, 20, IF(M429&gt;80, 80, M429)))</f>
        <v/>
      </c>
    </row>
    <row r="430" spans="1:14" x14ac:dyDescent="0.25">
      <c r="A430" s="11">
        <v>429</v>
      </c>
      <c r="B430" s="30"/>
      <c r="C430" s="25" t="str">
        <f t="shared" si="54"/>
        <v/>
      </c>
      <c r="D430" s="25" t="str">
        <f t="shared" si="58"/>
        <v/>
      </c>
      <c r="E430" s="25" t="str">
        <f t="shared" si="59"/>
        <v/>
      </c>
      <c r="F430" s="11" t="str">
        <f>IF('GACE Math 211'!E430="","",IF('GACE Math 211'!E430&lt;'ACT M to SAT M'!$A$2,'ACT M to SAT M'!$B$2,IF('GACE Math 211'!E430&gt;'ACT M to SAT M'!A$28,'ACT M to SAT M'!B$28,VLOOKUP(E430,'ACT M to SAT M'!A:B,2,FALSE))))</f>
        <v/>
      </c>
      <c r="G430" s="11" t="str">
        <f t="shared" si="55"/>
        <v/>
      </c>
      <c r="H430" s="11" t="str">
        <f t="shared" si="60"/>
        <v/>
      </c>
      <c r="I430" s="11" t="str">
        <f t="shared" si="56"/>
        <v/>
      </c>
      <c r="J430" s="11" t="str">
        <f t="shared" si="61"/>
        <v/>
      </c>
      <c r="K430" s="11" t="str">
        <f t="shared" si="57"/>
        <v/>
      </c>
      <c r="L430" s="11" t="str">
        <f t="shared" si="62"/>
        <v/>
      </c>
      <c r="M430" s="11" t="str">
        <f>IF('GACE Math 211'!B430="","",'SAT M to CBEST M'!$A$2+'SAT M to CBEST M'!$B$2*F430)</f>
        <v/>
      </c>
      <c r="N430" s="11" t="str">
        <f>IF('GACE Math 211'!B430="","", IF(M430&lt;20, 20, IF(M430&gt;80, 80, M430)))</f>
        <v/>
      </c>
    </row>
    <row r="431" spans="1:14" x14ac:dyDescent="0.25">
      <c r="A431" s="11">
        <v>430</v>
      </c>
      <c r="B431" s="30"/>
      <c r="C431" s="25" t="str">
        <f t="shared" si="54"/>
        <v/>
      </c>
      <c r="D431" s="25" t="str">
        <f t="shared" si="58"/>
        <v/>
      </c>
      <c r="E431" s="25" t="str">
        <f t="shared" si="59"/>
        <v/>
      </c>
      <c r="F431" s="11" t="str">
        <f>IF('GACE Math 211'!E431="","",IF('GACE Math 211'!E431&lt;'ACT M to SAT M'!$A$2,'ACT M to SAT M'!$B$2,IF('GACE Math 211'!E431&gt;'ACT M to SAT M'!A$28,'ACT M to SAT M'!B$28,VLOOKUP(E431,'ACT M to SAT M'!A:B,2,FALSE))))</f>
        <v/>
      </c>
      <c r="G431" s="11" t="str">
        <f t="shared" si="55"/>
        <v/>
      </c>
      <c r="H431" s="11" t="str">
        <f t="shared" si="60"/>
        <v/>
      </c>
      <c r="I431" s="11" t="str">
        <f t="shared" si="56"/>
        <v/>
      </c>
      <c r="J431" s="11" t="str">
        <f t="shared" si="61"/>
        <v/>
      </c>
      <c r="K431" s="11" t="str">
        <f t="shared" si="57"/>
        <v/>
      </c>
      <c r="L431" s="11" t="str">
        <f t="shared" si="62"/>
        <v/>
      </c>
      <c r="M431" s="11" t="str">
        <f>IF('GACE Math 211'!B431="","",'SAT M to CBEST M'!$A$2+'SAT M to CBEST M'!$B$2*F431)</f>
        <v/>
      </c>
      <c r="N431" s="11" t="str">
        <f>IF('GACE Math 211'!B431="","", IF(M431&lt;20, 20, IF(M431&gt;80, 80, M431)))</f>
        <v/>
      </c>
    </row>
    <row r="432" spans="1:14" x14ac:dyDescent="0.25">
      <c r="A432" s="11">
        <v>431</v>
      </c>
      <c r="B432" s="30"/>
      <c r="C432" s="25" t="str">
        <f t="shared" si="54"/>
        <v/>
      </c>
      <c r="D432" s="25" t="str">
        <f t="shared" si="58"/>
        <v/>
      </c>
      <c r="E432" s="25" t="str">
        <f t="shared" si="59"/>
        <v/>
      </c>
      <c r="F432" s="11" t="str">
        <f>IF('GACE Math 211'!E432="","",IF('GACE Math 211'!E432&lt;'ACT M to SAT M'!$A$2,'ACT M to SAT M'!$B$2,IF('GACE Math 211'!E432&gt;'ACT M to SAT M'!A$28,'ACT M to SAT M'!B$28,VLOOKUP(E432,'ACT M to SAT M'!A:B,2,FALSE))))</f>
        <v/>
      </c>
      <c r="G432" s="11" t="str">
        <f t="shared" si="55"/>
        <v/>
      </c>
      <c r="H432" s="11" t="str">
        <f t="shared" si="60"/>
        <v/>
      </c>
      <c r="I432" s="11" t="str">
        <f t="shared" si="56"/>
        <v/>
      </c>
      <c r="J432" s="11" t="str">
        <f t="shared" si="61"/>
        <v/>
      </c>
      <c r="K432" s="11" t="str">
        <f t="shared" si="57"/>
        <v/>
      </c>
      <c r="L432" s="11" t="str">
        <f t="shared" si="62"/>
        <v/>
      </c>
      <c r="M432" s="11" t="str">
        <f>IF('GACE Math 211'!B432="","",'SAT M to CBEST M'!$A$2+'SAT M to CBEST M'!$B$2*F432)</f>
        <v/>
      </c>
      <c r="N432" s="11" t="str">
        <f>IF('GACE Math 211'!B432="","", IF(M432&lt;20, 20, IF(M432&gt;80, 80, M432)))</f>
        <v/>
      </c>
    </row>
    <row r="433" spans="1:14" x14ac:dyDescent="0.25">
      <c r="A433" s="11">
        <v>432</v>
      </c>
      <c r="B433" s="30"/>
      <c r="C433" s="25" t="str">
        <f t="shared" si="54"/>
        <v/>
      </c>
      <c r="D433" s="25" t="str">
        <f t="shared" si="58"/>
        <v/>
      </c>
      <c r="E433" s="25" t="str">
        <f t="shared" si="59"/>
        <v/>
      </c>
      <c r="F433" s="11" t="str">
        <f>IF('GACE Math 211'!E433="","",IF('GACE Math 211'!E433&lt;'ACT M to SAT M'!$A$2,'ACT M to SAT M'!$B$2,IF('GACE Math 211'!E433&gt;'ACT M to SAT M'!A$28,'ACT M to SAT M'!B$28,VLOOKUP(E433,'ACT M to SAT M'!A:B,2,FALSE))))</f>
        <v/>
      </c>
      <c r="G433" s="11" t="str">
        <f t="shared" si="55"/>
        <v/>
      </c>
      <c r="H433" s="11" t="str">
        <f t="shared" si="60"/>
        <v/>
      </c>
      <c r="I433" s="11" t="str">
        <f t="shared" si="56"/>
        <v/>
      </c>
      <c r="J433" s="11" t="str">
        <f t="shared" si="61"/>
        <v/>
      </c>
      <c r="K433" s="11" t="str">
        <f t="shared" si="57"/>
        <v/>
      </c>
      <c r="L433" s="11" t="str">
        <f t="shared" si="62"/>
        <v/>
      </c>
      <c r="M433" s="11" t="str">
        <f>IF('GACE Math 211'!B433="","",'SAT M to CBEST M'!$A$2+'SAT M to CBEST M'!$B$2*F433)</f>
        <v/>
      </c>
      <c r="N433" s="11" t="str">
        <f>IF('GACE Math 211'!B433="","", IF(M433&lt;20, 20, IF(M433&gt;80, 80, M433)))</f>
        <v/>
      </c>
    </row>
    <row r="434" spans="1:14" x14ac:dyDescent="0.25">
      <c r="A434" s="11">
        <v>433</v>
      </c>
      <c r="B434" s="30"/>
      <c r="C434" s="25" t="str">
        <f t="shared" si="54"/>
        <v/>
      </c>
      <c r="D434" s="25" t="str">
        <f t="shared" si="58"/>
        <v/>
      </c>
      <c r="E434" s="25" t="str">
        <f t="shared" si="59"/>
        <v/>
      </c>
      <c r="F434" s="11" t="str">
        <f>IF('GACE Math 211'!E434="","",IF('GACE Math 211'!E434&lt;'ACT M to SAT M'!$A$2,'ACT M to SAT M'!$B$2,IF('GACE Math 211'!E434&gt;'ACT M to SAT M'!A$28,'ACT M to SAT M'!B$28,VLOOKUP(E434,'ACT M to SAT M'!A:B,2,FALSE))))</f>
        <v/>
      </c>
      <c r="G434" s="11" t="str">
        <f t="shared" si="55"/>
        <v/>
      </c>
      <c r="H434" s="11" t="str">
        <f t="shared" si="60"/>
        <v/>
      </c>
      <c r="I434" s="11" t="str">
        <f t="shared" si="56"/>
        <v/>
      </c>
      <c r="J434" s="11" t="str">
        <f t="shared" si="61"/>
        <v/>
      </c>
      <c r="K434" s="11" t="str">
        <f t="shared" si="57"/>
        <v/>
      </c>
      <c r="L434" s="11" t="str">
        <f t="shared" si="62"/>
        <v/>
      </c>
      <c r="M434" s="11" t="str">
        <f>IF('GACE Math 211'!B434="","",'SAT M to CBEST M'!$A$2+'SAT M to CBEST M'!$B$2*F434)</f>
        <v/>
      </c>
      <c r="N434" s="11" t="str">
        <f>IF('GACE Math 211'!B434="","", IF(M434&lt;20, 20, IF(M434&gt;80, 80, M434)))</f>
        <v/>
      </c>
    </row>
    <row r="435" spans="1:14" x14ac:dyDescent="0.25">
      <c r="A435" s="11">
        <v>434</v>
      </c>
      <c r="B435" s="30"/>
      <c r="C435" s="25" t="str">
        <f t="shared" si="54"/>
        <v/>
      </c>
      <c r="D435" s="25" t="str">
        <f t="shared" si="58"/>
        <v/>
      </c>
      <c r="E435" s="25" t="str">
        <f t="shared" si="59"/>
        <v/>
      </c>
      <c r="F435" s="11" t="str">
        <f>IF('GACE Math 211'!E435="","",IF('GACE Math 211'!E435&lt;'ACT M to SAT M'!$A$2,'ACT M to SAT M'!$B$2,IF('GACE Math 211'!E435&gt;'ACT M to SAT M'!A$28,'ACT M to SAT M'!B$28,VLOOKUP(E435,'ACT M to SAT M'!A:B,2,FALSE))))</f>
        <v/>
      </c>
      <c r="G435" s="11" t="str">
        <f t="shared" si="55"/>
        <v/>
      </c>
      <c r="H435" s="11" t="str">
        <f t="shared" si="60"/>
        <v/>
      </c>
      <c r="I435" s="11" t="str">
        <f t="shared" si="56"/>
        <v/>
      </c>
      <c r="J435" s="11" t="str">
        <f t="shared" si="61"/>
        <v/>
      </c>
      <c r="K435" s="11" t="str">
        <f t="shared" si="57"/>
        <v/>
      </c>
      <c r="L435" s="11" t="str">
        <f t="shared" si="62"/>
        <v/>
      </c>
      <c r="M435" s="11" t="str">
        <f>IF('GACE Math 211'!B435="","",'SAT M to CBEST M'!$A$2+'SAT M to CBEST M'!$B$2*F435)</f>
        <v/>
      </c>
      <c r="N435" s="11" t="str">
        <f>IF('GACE Math 211'!B435="","", IF(M435&lt;20, 20, IF(M435&gt;80, 80, M435)))</f>
        <v/>
      </c>
    </row>
    <row r="436" spans="1:14" x14ac:dyDescent="0.25">
      <c r="A436" s="11">
        <v>435</v>
      </c>
      <c r="B436" s="30"/>
      <c r="C436" s="25" t="str">
        <f t="shared" si="54"/>
        <v/>
      </c>
      <c r="D436" s="25" t="str">
        <f t="shared" si="58"/>
        <v/>
      </c>
      <c r="E436" s="25" t="str">
        <f t="shared" si="59"/>
        <v/>
      </c>
      <c r="F436" s="11" t="str">
        <f>IF('GACE Math 211'!E436="","",IF('GACE Math 211'!E436&lt;'ACT M to SAT M'!$A$2,'ACT M to SAT M'!$B$2,IF('GACE Math 211'!E436&gt;'ACT M to SAT M'!A$28,'ACT M to SAT M'!B$28,VLOOKUP(E436,'ACT M to SAT M'!A:B,2,FALSE))))</f>
        <v/>
      </c>
      <c r="G436" s="11" t="str">
        <f t="shared" si="55"/>
        <v/>
      </c>
      <c r="H436" s="11" t="str">
        <f t="shared" si="60"/>
        <v/>
      </c>
      <c r="I436" s="11" t="str">
        <f t="shared" si="56"/>
        <v/>
      </c>
      <c r="J436" s="11" t="str">
        <f t="shared" si="61"/>
        <v/>
      </c>
      <c r="K436" s="11" t="str">
        <f t="shared" si="57"/>
        <v/>
      </c>
      <c r="L436" s="11" t="str">
        <f t="shared" si="62"/>
        <v/>
      </c>
      <c r="M436" s="11" t="str">
        <f>IF('GACE Math 211'!B436="","",'SAT M to CBEST M'!$A$2+'SAT M to CBEST M'!$B$2*F436)</f>
        <v/>
      </c>
      <c r="N436" s="11" t="str">
        <f>IF('GACE Math 211'!B436="","", IF(M436&lt;20, 20, IF(M436&gt;80, 80, M436)))</f>
        <v/>
      </c>
    </row>
    <row r="437" spans="1:14" x14ac:dyDescent="0.25">
      <c r="A437" s="11">
        <v>436</v>
      </c>
      <c r="B437" s="30"/>
      <c r="C437" s="25" t="str">
        <f t="shared" si="54"/>
        <v/>
      </c>
      <c r="D437" s="25" t="str">
        <f t="shared" si="58"/>
        <v/>
      </c>
      <c r="E437" s="25" t="str">
        <f t="shared" si="59"/>
        <v/>
      </c>
      <c r="F437" s="11" t="str">
        <f>IF('GACE Math 211'!E437="","",IF('GACE Math 211'!E437&lt;'ACT M to SAT M'!$A$2,'ACT M to SAT M'!$B$2,IF('GACE Math 211'!E437&gt;'ACT M to SAT M'!A$28,'ACT M to SAT M'!B$28,VLOOKUP(E437,'ACT M to SAT M'!A:B,2,FALSE))))</f>
        <v/>
      </c>
      <c r="G437" s="11" t="str">
        <f t="shared" si="55"/>
        <v/>
      </c>
      <c r="H437" s="11" t="str">
        <f t="shared" si="60"/>
        <v/>
      </c>
      <c r="I437" s="11" t="str">
        <f t="shared" si="56"/>
        <v/>
      </c>
      <c r="J437" s="11" t="str">
        <f t="shared" si="61"/>
        <v/>
      </c>
      <c r="K437" s="11" t="str">
        <f t="shared" si="57"/>
        <v/>
      </c>
      <c r="L437" s="11" t="str">
        <f t="shared" si="62"/>
        <v/>
      </c>
      <c r="M437" s="11" t="str">
        <f>IF('GACE Math 211'!B437="","",'SAT M to CBEST M'!$A$2+'SAT M to CBEST M'!$B$2*F437)</f>
        <v/>
      </c>
      <c r="N437" s="11" t="str">
        <f>IF('GACE Math 211'!B437="","", IF(M437&lt;20, 20, IF(M437&gt;80, 80, M437)))</f>
        <v/>
      </c>
    </row>
    <row r="438" spans="1:14" x14ac:dyDescent="0.25">
      <c r="A438" s="11">
        <v>437</v>
      </c>
      <c r="B438" s="30"/>
      <c r="C438" s="25" t="str">
        <f t="shared" si="54"/>
        <v/>
      </c>
      <c r="D438" s="25" t="str">
        <f t="shared" si="58"/>
        <v/>
      </c>
      <c r="E438" s="25" t="str">
        <f t="shared" si="59"/>
        <v/>
      </c>
      <c r="F438" s="11" t="str">
        <f>IF('GACE Math 211'!E438="","",IF('GACE Math 211'!E438&lt;'ACT M to SAT M'!$A$2,'ACT M to SAT M'!$B$2,IF('GACE Math 211'!E438&gt;'ACT M to SAT M'!A$28,'ACT M to SAT M'!B$28,VLOOKUP(E438,'ACT M to SAT M'!A:B,2,FALSE))))</f>
        <v/>
      </c>
      <c r="G438" s="11" t="str">
        <f t="shared" si="55"/>
        <v/>
      </c>
      <c r="H438" s="11" t="str">
        <f t="shared" si="60"/>
        <v/>
      </c>
      <c r="I438" s="11" t="str">
        <f t="shared" si="56"/>
        <v/>
      </c>
      <c r="J438" s="11" t="str">
        <f t="shared" si="61"/>
        <v/>
      </c>
      <c r="K438" s="11" t="str">
        <f t="shared" si="57"/>
        <v/>
      </c>
      <c r="L438" s="11" t="str">
        <f t="shared" si="62"/>
        <v/>
      </c>
      <c r="M438" s="11" t="str">
        <f>IF('GACE Math 211'!B438="","",'SAT M to CBEST M'!$A$2+'SAT M to CBEST M'!$B$2*F438)</f>
        <v/>
      </c>
      <c r="N438" s="11" t="str">
        <f>IF('GACE Math 211'!B438="","", IF(M438&lt;20, 20, IF(M438&gt;80, 80, M438)))</f>
        <v/>
      </c>
    </row>
    <row r="439" spans="1:14" x14ac:dyDescent="0.25">
      <c r="A439" s="11">
        <v>438</v>
      </c>
      <c r="B439" s="30"/>
      <c r="C439" s="25" t="str">
        <f t="shared" si="54"/>
        <v/>
      </c>
      <c r="D439" s="25" t="str">
        <f t="shared" si="58"/>
        <v/>
      </c>
      <c r="E439" s="25" t="str">
        <f t="shared" si="59"/>
        <v/>
      </c>
      <c r="F439" s="11" t="str">
        <f>IF('GACE Math 211'!E439="","",IF('GACE Math 211'!E439&lt;'ACT M to SAT M'!$A$2,'ACT M to SAT M'!$B$2,IF('GACE Math 211'!E439&gt;'ACT M to SAT M'!A$28,'ACT M to SAT M'!B$28,VLOOKUP(E439,'ACT M to SAT M'!A:B,2,FALSE))))</f>
        <v/>
      </c>
      <c r="G439" s="11" t="str">
        <f t="shared" si="55"/>
        <v/>
      </c>
      <c r="H439" s="11" t="str">
        <f t="shared" si="60"/>
        <v/>
      </c>
      <c r="I439" s="11" t="str">
        <f t="shared" si="56"/>
        <v/>
      </c>
      <c r="J439" s="11" t="str">
        <f t="shared" si="61"/>
        <v/>
      </c>
      <c r="K439" s="11" t="str">
        <f t="shared" si="57"/>
        <v/>
      </c>
      <c r="L439" s="11" t="str">
        <f t="shared" si="62"/>
        <v/>
      </c>
      <c r="M439" s="11" t="str">
        <f>IF('GACE Math 211'!B439="","",'SAT M to CBEST M'!$A$2+'SAT M to CBEST M'!$B$2*F439)</f>
        <v/>
      </c>
      <c r="N439" s="11" t="str">
        <f>IF('GACE Math 211'!B439="","", IF(M439&lt;20, 20, IF(M439&gt;80, 80, M439)))</f>
        <v/>
      </c>
    </row>
    <row r="440" spans="1:14" x14ac:dyDescent="0.25">
      <c r="A440" s="11">
        <v>439</v>
      </c>
      <c r="B440" s="30"/>
      <c r="C440" s="25" t="str">
        <f t="shared" si="54"/>
        <v/>
      </c>
      <c r="D440" s="25" t="str">
        <f t="shared" si="58"/>
        <v/>
      </c>
      <c r="E440" s="25" t="str">
        <f t="shared" si="59"/>
        <v/>
      </c>
      <c r="F440" s="11" t="str">
        <f>IF('GACE Math 211'!E440="","",IF('GACE Math 211'!E440&lt;'ACT M to SAT M'!$A$2,'ACT M to SAT M'!$B$2,IF('GACE Math 211'!E440&gt;'ACT M to SAT M'!A$28,'ACT M to SAT M'!B$28,VLOOKUP(E440,'ACT M to SAT M'!A:B,2,FALSE))))</f>
        <v/>
      </c>
      <c r="G440" s="11" t="str">
        <f t="shared" si="55"/>
        <v/>
      </c>
      <c r="H440" s="11" t="str">
        <f t="shared" si="60"/>
        <v/>
      </c>
      <c r="I440" s="11" t="str">
        <f t="shared" si="56"/>
        <v/>
      </c>
      <c r="J440" s="11" t="str">
        <f t="shared" si="61"/>
        <v/>
      </c>
      <c r="K440" s="11" t="str">
        <f t="shared" si="57"/>
        <v/>
      </c>
      <c r="L440" s="11" t="str">
        <f t="shared" si="62"/>
        <v/>
      </c>
      <c r="M440" s="11" t="str">
        <f>IF('GACE Math 211'!B440="","",'SAT M to CBEST M'!$A$2+'SAT M to CBEST M'!$B$2*F440)</f>
        <v/>
      </c>
      <c r="N440" s="11" t="str">
        <f>IF('GACE Math 211'!B440="","", IF(M440&lt;20, 20, IF(M440&gt;80, 80, M440)))</f>
        <v/>
      </c>
    </row>
    <row r="441" spans="1:14" x14ac:dyDescent="0.25">
      <c r="A441" s="11">
        <v>440</v>
      </c>
      <c r="B441" s="30"/>
      <c r="C441" s="25" t="str">
        <f t="shared" si="54"/>
        <v/>
      </c>
      <c r="D441" s="25" t="str">
        <f t="shared" si="58"/>
        <v/>
      </c>
      <c r="E441" s="25" t="str">
        <f t="shared" si="59"/>
        <v/>
      </c>
      <c r="F441" s="11" t="str">
        <f>IF('GACE Math 211'!E441="","",IF('GACE Math 211'!E441&lt;'ACT M to SAT M'!$A$2,'ACT M to SAT M'!$B$2,IF('GACE Math 211'!E441&gt;'ACT M to SAT M'!A$28,'ACT M to SAT M'!B$28,VLOOKUP(E441,'ACT M to SAT M'!A:B,2,FALSE))))</f>
        <v/>
      </c>
      <c r="G441" s="11" t="str">
        <f t="shared" si="55"/>
        <v/>
      </c>
      <c r="H441" s="11" t="str">
        <f t="shared" si="60"/>
        <v/>
      </c>
      <c r="I441" s="11" t="str">
        <f t="shared" si="56"/>
        <v/>
      </c>
      <c r="J441" s="11" t="str">
        <f t="shared" si="61"/>
        <v/>
      </c>
      <c r="K441" s="11" t="str">
        <f t="shared" si="57"/>
        <v/>
      </c>
      <c r="L441" s="11" t="str">
        <f t="shared" si="62"/>
        <v/>
      </c>
      <c r="M441" s="11" t="str">
        <f>IF('GACE Math 211'!B441="","",'SAT M to CBEST M'!$A$2+'SAT M to CBEST M'!$B$2*F441)</f>
        <v/>
      </c>
      <c r="N441" s="11" t="str">
        <f>IF('GACE Math 211'!B441="","", IF(M441&lt;20, 20, IF(M441&gt;80, 80, M441)))</f>
        <v/>
      </c>
    </row>
    <row r="442" spans="1:14" x14ac:dyDescent="0.25">
      <c r="A442" s="11">
        <v>441</v>
      </c>
      <c r="B442" s="30"/>
      <c r="C442" s="25" t="str">
        <f t="shared" si="54"/>
        <v/>
      </c>
      <c r="D442" s="25" t="str">
        <f t="shared" si="58"/>
        <v/>
      </c>
      <c r="E442" s="25" t="str">
        <f t="shared" si="59"/>
        <v/>
      </c>
      <c r="F442" s="11" t="str">
        <f>IF('GACE Math 211'!E442="","",IF('GACE Math 211'!E442&lt;'ACT M to SAT M'!$A$2,'ACT M to SAT M'!$B$2,IF('GACE Math 211'!E442&gt;'ACT M to SAT M'!A$28,'ACT M to SAT M'!B$28,VLOOKUP(E442,'ACT M to SAT M'!A:B,2,FALSE))))</f>
        <v/>
      </c>
      <c r="G442" s="11" t="str">
        <f t="shared" si="55"/>
        <v/>
      </c>
      <c r="H442" s="11" t="str">
        <f t="shared" si="60"/>
        <v/>
      </c>
      <c r="I442" s="11" t="str">
        <f t="shared" si="56"/>
        <v/>
      </c>
      <c r="J442" s="11" t="str">
        <f t="shared" si="61"/>
        <v/>
      </c>
      <c r="K442" s="11" t="str">
        <f t="shared" si="57"/>
        <v/>
      </c>
      <c r="L442" s="11" t="str">
        <f t="shared" si="62"/>
        <v/>
      </c>
      <c r="M442" s="11" t="str">
        <f>IF('GACE Math 211'!B442="","",'SAT M to CBEST M'!$A$2+'SAT M to CBEST M'!$B$2*F442)</f>
        <v/>
      </c>
      <c r="N442" s="11" t="str">
        <f>IF('GACE Math 211'!B442="","", IF(M442&lt;20, 20, IF(M442&gt;80, 80, M442)))</f>
        <v/>
      </c>
    </row>
    <row r="443" spans="1:14" x14ac:dyDescent="0.25">
      <c r="A443" s="11">
        <v>442</v>
      </c>
      <c r="B443" s="30"/>
      <c r="C443" s="25" t="str">
        <f t="shared" si="54"/>
        <v/>
      </c>
      <c r="D443" s="25" t="str">
        <f t="shared" si="58"/>
        <v/>
      </c>
      <c r="E443" s="25" t="str">
        <f t="shared" si="59"/>
        <v/>
      </c>
      <c r="F443" s="11" t="str">
        <f>IF('GACE Math 211'!E443="","",IF('GACE Math 211'!E443&lt;'ACT M to SAT M'!$A$2,'ACT M to SAT M'!$B$2,IF('GACE Math 211'!E443&gt;'ACT M to SAT M'!A$28,'ACT M to SAT M'!B$28,VLOOKUP(E443,'ACT M to SAT M'!A:B,2,FALSE))))</f>
        <v/>
      </c>
      <c r="G443" s="11" t="str">
        <f t="shared" si="55"/>
        <v/>
      </c>
      <c r="H443" s="11" t="str">
        <f t="shared" si="60"/>
        <v/>
      </c>
      <c r="I443" s="11" t="str">
        <f t="shared" si="56"/>
        <v/>
      </c>
      <c r="J443" s="11" t="str">
        <f t="shared" si="61"/>
        <v/>
      </c>
      <c r="K443" s="11" t="str">
        <f t="shared" si="57"/>
        <v/>
      </c>
      <c r="L443" s="11" t="str">
        <f t="shared" si="62"/>
        <v/>
      </c>
      <c r="M443" s="11" t="str">
        <f>IF('GACE Math 211'!B443="","",'SAT M to CBEST M'!$A$2+'SAT M to CBEST M'!$B$2*F443)</f>
        <v/>
      </c>
      <c r="N443" s="11" t="str">
        <f>IF('GACE Math 211'!B443="","", IF(M443&lt;20, 20, IF(M443&gt;80, 80, M443)))</f>
        <v/>
      </c>
    </row>
    <row r="444" spans="1:14" x14ac:dyDescent="0.25">
      <c r="A444" s="11">
        <v>443</v>
      </c>
      <c r="B444" s="30"/>
      <c r="C444" s="25" t="str">
        <f t="shared" si="54"/>
        <v/>
      </c>
      <c r="D444" s="25" t="str">
        <f t="shared" si="58"/>
        <v/>
      </c>
      <c r="E444" s="25" t="str">
        <f t="shared" si="59"/>
        <v/>
      </c>
      <c r="F444" s="11" t="str">
        <f>IF('GACE Math 211'!E444="","",IF('GACE Math 211'!E444&lt;'ACT M to SAT M'!$A$2,'ACT M to SAT M'!$B$2,IF('GACE Math 211'!E444&gt;'ACT M to SAT M'!A$28,'ACT M to SAT M'!B$28,VLOOKUP(E444,'ACT M to SAT M'!A:B,2,FALSE))))</f>
        <v/>
      </c>
      <c r="G444" s="11" t="str">
        <f t="shared" si="55"/>
        <v/>
      </c>
      <c r="H444" s="11" t="str">
        <f t="shared" si="60"/>
        <v/>
      </c>
      <c r="I444" s="11" t="str">
        <f t="shared" si="56"/>
        <v/>
      </c>
      <c r="J444" s="11" t="str">
        <f t="shared" si="61"/>
        <v/>
      </c>
      <c r="K444" s="11" t="str">
        <f t="shared" si="57"/>
        <v/>
      </c>
      <c r="L444" s="11" t="str">
        <f t="shared" si="62"/>
        <v/>
      </c>
      <c r="M444" s="11" t="str">
        <f>IF('GACE Math 211'!B444="","",'SAT M to CBEST M'!$A$2+'SAT M to CBEST M'!$B$2*F444)</f>
        <v/>
      </c>
      <c r="N444" s="11" t="str">
        <f>IF('GACE Math 211'!B444="","", IF(M444&lt;20, 20, IF(M444&gt;80, 80, M444)))</f>
        <v/>
      </c>
    </row>
    <row r="445" spans="1:14" x14ac:dyDescent="0.25">
      <c r="A445" s="11">
        <v>444</v>
      </c>
      <c r="B445" s="30"/>
      <c r="C445" s="25" t="str">
        <f t="shared" si="54"/>
        <v/>
      </c>
      <c r="D445" s="25" t="str">
        <f t="shared" si="58"/>
        <v/>
      </c>
      <c r="E445" s="25" t="str">
        <f t="shared" si="59"/>
        <v/>
      </c>
      <c r="F445" s="11" t="str">
        <f>IF('GACE Math 211'!E445="","",IF('GACE Math 211'!E445&lt;'ACT M to SAT M'!$A$2,'ACT M to SAT M'!$B$2,IF('GACE Math 211'!E445&gt;'ACT M to SAT M'!A$28,'ACT M to SAT M'!B$28,VLOOKUP(E445,'ACT M to SAT M'!A:B,2,FALSE))))</f>
        <v/>
      </c>
      <c r="G445" s="11" t="str">
        <f t="shared" si="55"/>
        <v/>
      </c>
      <c r="H445" s="11" t="str">
        <f t="shared" si="60"/>
        <v/>
      </c>
      <c r="I445" s="11" t="str">
        <f t="shared" si="56"/>
        <v/>
      </c>
      <c r="J445" s="11" t="str">
        <f t="shared" si="61"/>
        <v/>
      </c>
      <c r="K445" s="11" t="str">
        <f t="shared" si="57"/>
        <v/>
      </c>
      <c r="L445" s="11" t="str">
        <f t="shared" si="62"/>
        <v/>
      </c>
      <c r="M445" s="11" t="str">
        <f>IF('GACE Math 211'!B445="","",'SAT M to CBEST M'!$A$2+'SAT M to CBEST M'!$B$2*F445)</f>
        <v/>
      </c>
      <c r="N445" s="11" t="str">
        <f>IF('GACE Math 211'!B445="","", IF(M445&lt;20, 20, IF(M445&gt;80, 80, M445)))</f>
        <v/>
      </c>
    </row>
    <row r="446" spans="1:14" x14ac:dyDescent="0.25">
      <c r="A446" s="11">
        <v>445</v>
      </c>
      <c r="B446" s="30"/>
      <c r="C446" s="25" t="str">
        <f t="shared" si="54"/>
        <v/>
      </c>
      <c r="D446" s="25" t="str">
        <f t="shared" si="58"/>
        <v/>
      </c>
      <c r="E446" s="25" t="str">
        <f t="shared" si="59"/>
        <v/>
      </c>
      <c r="F446" s="11" t="str">
        <f>IF('GACE Math 211'!E446="","",IF('GACE Math 211'!E446&lt;'ACT M to SAT M'!$A$2,'ACT M to SAT M'!$B$2,IF('GACE Math 211'!E446&gt;'ACT M to SAT M'!A$28,'ACT M to SAT M'!B$28,VLOOKUP(E446,'ACT M to SAT M'!A:B,2,FALSE))))</f>
        <v/>
      </c>
      <c r="G446" s="11" t="str">
        <f t="shared" si="55"/>
        <v/>
      </c>
      <c r="H446" s="11" t="str">
        <f t="shared" si="60"/>
        <v/>
      </c>
      <c r="I446" s="11" t="str">
        <f t="shared" si="56"/>
        <v/>
      </c>
      <c r="J446" s="11" t="str">
        <f t="shared" si="61"/>
        <v/>
      </c>
      <c r="K446" s="11" t="str">
        <f t="shared" si="57"/>
        <v/>
      </c>
      <c r="L446" s="11" t="str">
        <f t="shared" si="62"/>
        <v/>
      </c>
      <c r="M446" s="11" t="str">
        <f>IF('GACE Math 211'!B446="","",'SAT M to CBEST M'!$A$2+'SAT M to CBEST M'!$B$2*F446)</f>
        <v/>
      </c>
      <c r="N446" s="11" t="str">
        <f>IF('GACE Math 211'!B446="","", IF(M446&lt;20, 20, IF(M446&gt;80, 80, M446)))</f>
        <v/>
      </c>
    </row>
    <row r="447" spans="1:14" x14ac:dyDescent="0.25">
      <c r="A447" s="11">
        <v>446</v>
      </c>
      <c r="B447" s="30"/>
      <c r="C447" s="25" t="str">
        <f t="shared" si="54"/>
        <v/>
      </c>
      <c r="D447" s="25" t="str">
        <f t="shared" si="58"/>
        <v/>
      </c>
      <c r="E447" s="25" t="str">
        <f t="shared" si="59"/>
        <v/>
      </c>
      <c r="F447" s="11" t="str">
        <f>IF('GACE Math 211'!E447="","",IF('GACE Math 211'!E447&lt;'ACT M to SAT M'!$A$2,'ACT M to SAT M'!$B$2,IF('GACE Math 211'!E447&gt;'ACT M to SAT M'!A$28,'ACT M to SAT M'!B$28,VLOOKUP(E447,'ACT M to SAT M'!A:B,2,FALSE))))</f>
        <v/>
      </c>
      <c r="G447" s="11" t="str">
        <f t="shared" si="55"/>
        <v/>
      </c>
      <c r="H447" s="11" t="str">
        <f t="shared" si="60"/>
        <v/>
      </c>
      <c r="I447" s="11" t="str">
        <f t="shared" si="56"/>
        <v/>
      </c>
      <c r="J447" s="11" t="str">
        <f t="shared" si="61"/>
        <v/>
      </c>
      <c r="K447" s="11" t="str">
        <f t="shared" si="57"/>
        <v/>
      </c>
      <c r="L447" s="11" t="str">
        <f t="shared" si="62"/>
        <v/>
      </c>
      <c r="M447" s="11" t="str">
        <f>IF('GACE Math 211'!B447="","",'SAT M to CBEST M'!$A$2+'SAT M to CBEST M'!$B$2*F447)</f>
        <v/>
      </c>
      <c r="N447" s="11" t="str">
        <f>IF('GACE Math 211'!B447="","", IF(M447&lt;20, 20, IF(M447&gt;80, 80, M447)))</f>
        <v/>
      </c>
    </row>
    <row r="448" spans="1:14" x14ac:dyDescent="0.25">
      <c r="A448" s="11">
        <v>447</v>
      </c>
      <c r="B448" s="30"/>
      <c r="C448" s="25" t="str">
        <f t="shared" si="54"/>
        <v/>
      </c>
      <c r="D448" s="25" t="str">
        <f t="shared" si="58"/>
        <v/>
      </c>
      <c r="E448" s="25" t="str">
        <f t="shared" si="59"/>
        <v/>
      </c>
      <c r="F448" s="11" t="str">
        <f>IF('GACE Math 211'!E448="","",IF('GACE Math 211'!E448&lt;'ACT M to SAT M'!$A$2,'ACT M to SAT M'!$B$2,IF('GACE Math 211'!E448&gt;'ACT M to SAT M'!A$28,'ACT M to SAT M'!B$28,VLOOKUP(E448,'ACT M to SAT M'!A:B,2,FALSE))))</f>
        <v/>
      </c>
      <c r="G448" s="11" t="str">
        <f t="shared" si="55"/>
        <v/>
      </c>
      <c r="H448" s="11" t="str">
        <f t="shared" si="60"/>
        <v/>
      </c>
      <c r="I448" s="11" t="str">
        <f t="shared" si="56"/>
        <v/>
      </c>
      <c r="J448" s="11" t="str">
        <f t="shared" si="61"/>
        <v/>
      </c>
      <c r="K448" s="11" t="str">
        <f t="shared" si="57"/>
        <v/>
      </c>
      <c r="L448" s="11" t="str">
        <f t="shared" si="62"/>
        <v/>
      </c>
      <c r="M448" s="11" t="str">
        <f>IF('GACE Math 211'!B448="","",'SAT M to CBEST M'!$A$2+'SAT M to CBEST M'!$B$2*F448)</f>
        <v/>
      </c>
      <c r="N448" s="11" t="str">
        <f>IF('GACE Math 211'!B448="","", IF(M448&lt;20, 20, IF(M448&gt;80, 80, M448)))</f>
        <v/>
      </c>
    </row>
    <row r="449" spans="1:14" x14ac:dyDescent="0.25">
      <c r="A449" s="11">
        <v>448</v>
      </c>
      <c r="B449" s="30"/>
      <c r="C449" s="25" t="str">
        <f t="shared" si="54"/>
        <v/>
      </c>
      <c r="D449" s="25" t="str">
        <f t="shared" si="58"/>
        <v/>
      </c>
      <c r="E449" s="25" t="str">
        <f t="shared" si="59"/>
        <v/>
      </c>
      <c r="F449" s="11" t="str">
        <f>IF('GACE Math 211'!E449="","",IF('GACE Math 211'!E449&lt;'ACT M to SAT M'!$A$2,'ACT M to SAT M'!$B$2,IF('GACE Math 211'!E449&gt;'ACT M to SAT M'!A$28,'ACT M to SAT M'!B$28,VLOOKUP(E449,'ACT M to SAT M'!A:B,2,FALSE))))</f>
        <v/>
      </c>
      <c r="G449" s="11" t="str">
        <f t="shared" si="55"/>
        <v/>
      </c>
      <c r="H449" s="11" t="str">
        <f t="shared" si="60"/>
        <v/>
      </c>
      <c r="I449" s="11" t="str">
        <f t="shared" si="56"/>
        <v/>
      </c>
      <c r="J449" s="11" t="str">
        <f t="shared" si="61"/>
        <v/>
      </c>
      <c r="K449" s="11" t="str">
        <f t="shared" si="57"/>
        <v/>
      </c>
      <c r="L449" s="11" t="str">
        <f t="shared" si="62"/>
        <v/>
      </c>
      <c r="M449" s="11" t="str">
        <f>IF('GACE Math 211'!B449="","",'SAT M to CBEST M'!$A$2+'SAT M to CBEST M'!$B$2*F449)</f>
        <v/>
      </c>
      <c r="N449" s="11" t="str">
        <f>IF('GACE Math 211'!B449="","", IF(M449&lt;20, 20, IF(M449&gt;80, 80, M449)))</f>
        <v/>
      </c>
    </row>
    <row r="450" spans="1:14" x14ac:dyDescent="0.25">
      <c r="A450" s="11">
        <v>449</v>
      </c>
      <c r="B450" s="30"/>
      <c r="C450" s="25" t="str">
        <f t="shared" ref="C450:C513" si="63">IF(B450="","",IF(B450&gt;=250, upperinterceptPAAM211toACTM+B450*upperslopePAAM211toACTM, lowerinterceptPAAM211toACTM+B450*lowerslopePAAM211toACTM))</f>
        <v/>
      </c>
      <c r="D450" s="25" t="str">
        <f t="shared" si="58"/>
        <v/>
      </c>
      <c r="E450" s="25" t="str">
        <f t="shared" si="59"/>
        <v/>
      </c>
      <c r="F450" s="11" t="str">
        <f>IF('GACE Math 211'!E450="","",IF('GACE Math 211'!E450&lt;'ACT M to SAT M'!$A$2,'ACT M to SAT M'!$B$2,IF('GACE Math 211'!E450&gt;'ACT M to SAT M'!A$28,'ACT M to SAT M'!B$28,VLOOKUP(E450,'ACT M to SAT M'!A:B,2,FALSE))))</f>
        <v/>
      </c>
      <c r="G450" s="11" t="str">
        <f t="shared" ref="G450:G513" si="64">IF(B450="","",interceptACTMtoPCM5732+slopeACTMtoPCM5732*E450)</f>
        <v/>
      </c>
      <c r="H450" s="11" t="str">
        <f t="shared" si="60"/>
        <v/>
      </c>
      <c r="I450" s="11" t="str">
        <f t="shared" ref="I450:I513" si="65">IF(B450="","",interceptACTMtoPCM5733+slopeACTMtoPCM5733*E450)</f>
        <v/>
      </c>
      <c r="J450" s="11" t="str">
        <f t="shared" si="61"/>
        <v/>
      </c>
      <c r="K450" s="11" t="str">
        <f t="shared" ref="K450:K513" si="66">IF(B450="","",IF(E450&gt;=16, upperinterceptACTMtoPAAM201+E450*upperslopeACTMtoPAAM201, lowerinterceptACTMtoPAAM201+E450*lowerslopeACTMtoPAAM201))</f>
        <v/>
      </c>
      <c r="L450" s="11" t="str">
        <f t="shared" si="62"/>
        <v/>
      </c>
      <c r="M450" s="11" t="str">
        <f>IF('GACE Math 211'!B450="","",'SAT M to CBEST M'!$A$2+'SAT M to CBEST M'!$B$2*F450)</f>
        <v/>
      </c>
      <c r="N450" s="11" t="str">
        <f>IF('GACE Math 211'!B450="","", IF(M450&lt;20, 20, IF(M450&gt;80, 80, M450)))</f>
        <v/>
      </c>
    </row>
    <row r="451" spans="1:14" x14ac:dyDescent="0.25">
      <c r="A451" s="11">
        <v>450</v>
      </c>
      <c r="B451" s="30"/>
      <c r="C451" s="25" t="str">
        <f t="shared" si="63"/>
        <v/>
      </c>
      <c r="D451" s="25" t="str">
        <f t="shared" ref="D451:D514" si="67">IF(B451="","", IF(C451&lt;1, 1, IF(C451&gt;36, 36, C451)))</f>
        <v/>
      </c>
      <c r="E451" s="25" t="str">
        <f t="shared" ref="E451:E514" si="68">IF(ISBLANK(B451), "", ROUND(D451, 0))</f>
        <v/>
      </c>
      <c r="F451" s="11" t="str">
        <f>IF('GACE Math 211'!E451="","",IF('GACE Math 211'!E451&lt;'ACT M to SAT M'!$A$2,'ACT M to SAT M'!$B$2,IF('GACE Math 211'!E451&gt;'ACT M to SAT M'!A$28,'ACT M to SAT M'!B$28,VLOOKUP(E451,'ACT M to SAT M'!A:B,2,FALSE))))</f>
        <v/>
      </c>
      <c r="G451" s="11" t="str">
        <f t="shared" si="64"/>
        <v/>
      </c>
      <c r="H451" s="11" t="str">
        <f t="shared" ref="H451:H514" si="69">IF(B451="","", IF(G451&lt;100, 100, IF(G451&gt;200, 200, G451)))</f>
        <v/>
      </c>
      <c r="I451" s="11" t="str">
        <f t="shared" si="65"/>
        <v/>
      </c>
      <c r="J451" s="11" t="str">
        <f t="shared" ref="J451:J514" si="70">IF(B451="","", IF(I451&lt;100, 100, IF(I451&gt;200, 200, I451)))</f>
        <v/>
      </c>
      <c r="K451" s="11" t="str">
        <f t="shared" si="66"/>
        <v/>
      </c>
      <c r="L451" s="11" t="str">
        <f t="shared" ref="L451:L514" si="71">IF(B451="","", IF(K451&lt;100, 100, IF(K451&gt;300, 300, K451)))</f>
        <v/>
      </c>
      <c r="M451" s="11" t="str">
        <f>IF('GACE Math 211'!B451="","",'SAT M to CBEST M'!$A$2+'SAT M to CBEST M'!$B$2*F451)</f>
        <v/>
      </c>
      <c r="N451" s="11" t="str">
        <f>IF('GACE Math 211'!B451="","", IF(M451&lt;20, 20, IF(M451&gt;80, 80, M451)))</f>
        <v/>
      </c>
    </row>
    <row r="452" spans="1:14" x14ac:dyDescent="0.25">
      <c r="A452" s="11">
        <v>451</v>
      </c>
      <c r="B452" s="30"/>
      <c r="C452" s="25" t="str">
        <f t="shared" si="63"/>
        <v/>
      </c>
      <c r="D452" s="25" t="str">
        <f t="shared" si="67"/>
        <v/>
      </c>
      <c r="E452" s="25" t="str">
        <f t="shared" si="68"/>
        <v/>
      </c>
      <c r="F452" s="11" t="str">
        <f>IF('GACE Math 211'!E452="","",IF('GACE Math 211'!E452&lt;'ACT M to SAT M'!$A$2,'ACT M to SAT M'!$B$2,IF('GACE Math 211'!E452&gt;'ACT M to SAT M'!A$28,'ACT M to SAT M'!B$28,VLOOKUP(E452,'ACT M to SAT M'!A:B,2,FALSE))))</f>
        <v/>
      </c>
      <c r="G452" s="11" t="str">
        <f t="shared" si="64"/>
        <v/>
      </c>
      <c r="H452" s="11" t="str">
        <f t="shared" si="69"/>
        <v/>
      </c>
      <c r="I452" s="11" t="str">
        <f t="shared" si="65"/>
        <v/>
      </c>
      <c r="J452" s="11" t="str">
        <f t="shared" si="70"/>
        <v/>
      </c>
      <c r="K452" s="11" t="str">
        <f t="shared" si="66"/>
        <v/>
      </c>
      <c r="L452" s="11" t="str">
        <f t="shared" si="71"/>
        <v/>
      </c>
      <c r="M452" s="11" t="str">
        <f>IF('GACE Math 211'!B452="","",'SAT M to CBEST M'!$A$2+'SAT M to CBEST M'!$B$2*F452)</f>
        <v/>
      </c>
      <c r="N452" s="11" t="str">
        <f>IF('GACE Math 211'!B452="","", IF(M452&lt;20, 20, IF(M452&gt;80, 80, M452)))</f>
        <v/>
      </c>
    </row>
    <row r="453" spans="1:14" x14ac:dyDescent="0.25">
      <c r="A453" s="11">
        <v>452</v>
      </c>
      <c r="B453" s="30"/>
      <c r="C453" s="25" t="str">
        <f t="shared" si="63"/>
        <v/>
      </c>
      <c r="D453" s="25" t="str">
        <f t="shared" si="67"/>
        <v/>
      </c>
      <c r="E453" s="25" t="str">
        <f t="shared" si="68"/>
        <v/>
      </c>
      <c r="F453" s="11" t="str">
        <f>IF('GACE Math 211'!E453="","",IF('GACE Math 211'!E453&lt;'ACT M to SAT M'!$A$2,'ACT M to SAT M'!$B$2,IF('GACE Math 211'!E453&gt;'ACT M to SAT M'!A$28,'ACT M to SAT M'!B$28,VLOOKUP(E453,'ACT M to SAT M'!A:B,2,FALSE))))</f>
        <v/>
      </c>
      <c r="G453" s="11" t="str">
        <f t="shared" si="64"/>
        <v/>
      </c>
      <c r="H453" s="11" t="str">
        <f t="shared" si="69"/>
        <v/>
      </c>
      <c r="I453" s="11" t="str">
        <f t="shared" si="65"/>
        <v/>
      </c>
      <c r="J453" s="11" t="str">
        <f t="shared" si="70"/>
        <v/>
      </c>
      <c r="K453" s="11" t="str">
        <f t="shared" si="66"/>
        <v/>
      </c>
      <c r="L453" s="11" t="str">
        <f t="shared" si="71"/>
        <v/>
      </c>
      <c r="M453" s="11" t="str">
        <f>IF('GACE Math 211'!B453="","",'SAT M to CBEST M'!$A$2+'SAT M to CBEST M'!$B$2*F453)</f>
        <v/>
      </c>
      <c r="N453" s="11" t="str">
        <f>IF('GACE Math 211'!B453="","", IF(M453&lt;20, 20, IF(M453&gt;80, 80, M453)))</f>
        <v/>
      </c>
    </row>
    <row r="454" spans="1:14" x14ac:dyDescent="0.25">
      <c r="A454" s="11">
        <v>453</v>
      </c>
      <c r="B454" s="30"/>
      <c r="C454" s="25" t="str">
        <f t="shared" si="63"/>
        <v/>
      </c>
      <c r="D454" s="25" t="str">
        <f t="shared" si="67"/>
        <v/>
      </c>
      <c r="E454" s="25" t="str">
        <f t="shared" si="68"/>
        <v/>
      </c>
      <c r="F454" s="11" t="str">
        <f>IF('GACE Math 211'!E454="","",IF('GACE Math 211'!E454&lt;'ACT M to SAT M'!$A$2,'ACT M to SAT M'!$B$2,IF('GACE Math 211'!E454&gt;'ACT M to SAT M'!A$28,'ACT M to SAT M'!B$28,VLOOKUP(E454,'ACT M to SAT M'!A:B,2,FALSE))))</f>
        <v/>
      </c>
      <c r="G454" s="11" t="str">
        <f t="shared" si="64"/>
        <v/>
      </c>
      <c r="H454" s="11" t="str">
        <f t="shared" si="69"/>
        <v/>
      </c>
      <c r="I454" s="11" t="str">
        <f t="shared" si="65"/>
        <v/>
      </c>
      <c r="J454" s="11" t="str">
        <f t="shared" si="70"/>
        <v/>
      </c>
      <c r="K454" s="11" t="str">
        <f t="shared" si="66"/>
        <v/>
      </c>
      <c r="L454" s="11" t="str">
        <f t="shared" si="71"/>
        <v/>
      </c>
      <c r="M454" s="11" t="str">
        <f>IF('GACE Math 211'!B454="","",'SAT M to CBEST M'!$A$2+'SAT M to CBEST M'!$B$2*F454)</f>
        <v/>
      </c>
      <c r="N454" s="11" t="str">
        <f>IF('GACE Math 211'!B454="","", IF(M454&lt;20, 20, IF(M454&gt;80, 80, M454)))</f>
        <v/>
      </c>
    </row>
    <row r="455" spans="1:14" x14ac:dyDescent="0.25">
      <c r="A455" s="11">
        <v>454</v>
      </c>
      <c r="B455" s="30"/>
      <c r="C455" s="25" t="str">
        <f t="shared" si="63"/>
        <v/>
      </c>
      <c r="D455" s="25" t="str">
        <f t="shared" si="67"/>
        <v/>
      </c>
      <c r="E455" s="25" t="str">
        <f t="shared" si="68"/>
        <v/>
      </c>
      <c r="F455" s="11" t="str">
        <f>IF('GACE Math 211'!E455="","",IF('GACE Math 211'!E455&lt;'ACT M to SAT M'!$A$2,'ACT M to SAT M'!$B$2,IF('GACE Math 211'!E455&gt;'ACT M to SAT M'!A$28,'ACT M to SAT M'!B$28,VLOOKUP(E455,'ACT M to SAT M'!A:B,2,FALSE))))</f>
        <v/>
      </c>
      <c r="G455" s="11" t="str">
        <f t="shared" si="64"/>
        <v/>
      </c>
      <c r="H455" s="11" t="str">
        <f t="shared" si="69"/>
        <v/>
      </c>
      <c r="I455" s="11" t="str">
        <f t="shared" si="65"/>
        <v/>
      </c>
      <c r="J455" s="11" t="str">
        <f t="shared" si="70"/>
        <v/>
      </c>
      <c r="K455" s="11" t="str">
        <f t="shared" si="66"/>
        <v/>
      </c>
      <c r="L455" s="11" t="str">
        <f t="shared" si="71"/>
        <v/>
      </c>
      <c r="M455" s="11" t="str">
        <f>IF('GACE Math 211'!B455="","",'SAT M to CBEST M'!$A$2+'SAT M to CBEST M'!$B$2*F455)</f>
        <v/>
      </c>
      <c r="N455" s="11" t="str">
        <f>IF('GACE Math 211'!B455="","", IF(M455&lt;20, 20, IF(M455&gt;80, 80, M455)))</f>
        <v/>
      </c>
    </row>
    <row r="456" spans="1:14" x14ac:dyDescent="0.25">
      <c r="A456" s="11">
        <v>455</v>
      </c>
      <c r="B456" s="30"/>
      <c r="C456" s="25" t="str">
        <f t="shared" si="63"/>
        <v/>
      </c>
      <c r="D456" s="25" t="str">
        <f t="shared" si="67"/>
        <v/>
      </c>
      <c r="E456" s="25" t="str">
        <f t="shared" si="68"/>
        <v/>
      </c>
      <c r="F456" s="11" t="str">
        <f>IF('GACE Math 211'!E456="","",IF('GACE Math 211'!E456&lt;'ACT M to SAT M'!$A$2,'ACT M to SAT M'!$B$2,IF('GACE Math 211'!E456&gt;'ACT M to SAT M'!A$28,'ACT M to SAT M'!B$28,VLOOKUP(E456,'ACT M to SAT M'!A:B,2,FALSE))))</f>
        <v/>
      </c>
      <c r="G456" s="11" t="str">
        <f t="shared" si="64"/>
        <v/>
      </c>
      <c r="H456" s="11" t="str">
        <f t="shared" si="69"/>
        <v/>
      </c>
      <c r="I456" s="11" t="str">
        <f t="shared" si="65"/>
        <v/>
      </c>
      <c r="J456" s="11" t="str">
        <f t="shared" si="70"/>
        <v/>
      </c>
      <c r="K456" s="11" t="str">
        <f t="shared" si="66"/>
        <v/>
      </c>
      <c r="L456" s="11" t="str">
        <f t="shared" si="71"/>
        <v/>
      </c>
      <c r="M456" s="11" t="str">
        <f>IF('GACE Math 211'!B456="","",'SAT M to CBEST M'!$A$2+'SAT M to CBEST M'!$B$2*F456)</f>
        <v/>
      </c>
      <c r="N456" s="11" t="str">
        <f>IF('GACE Math 211'!B456="","", IF(M456&lt;20, 20, IF(M456&gt;80, 80, M456)))</f>
        <v/>
      </c>
    </row>
    <row r="457" spans="1:14" x14ac:dyDescent="0.25">
      <c r="A457" s="11">
        <v>456</v>
      </c>
      <c r="B457" s="30"/>
      <c r="C457" s="25" t="str">
        <f t="shared" si="63"/>
        <v/>
      </c>
      <c r="D457" s="25" t="str">
        <f t="shared" si="67"/>
        <v/>
      </c>
      <c r="E457" s="25" t="str">
        <f t="shared" si="68"/>
        <v/>
      </c>
      <c r="F457" s="11" t="str">
        <f>IF('GACE Math 211'!E457="","",IF('GACE Math 211'!E457&lt;'ACT M to SAT M'!$A$2,'ACT M to SAT M'!$B$2,IF('GACE Math 211'!E457&gt;'ACT M to SAT M'!A$28,'ACT M to SAT M'!B$28,VLOOKUP(E457,'ACT M to SAT M'!A:B,2,FALSE))))</f>
        <v/>
      </c>
      <c r="G457" s="11" t="str">
        <f t="shared" si="64"/>
        <v/>
      </c>
      <c r="H457" s="11" t="str">
        <f t="shared" si="69"/>
        <v/>
      </c>
      <c r="I457" s="11" t="str">
        <f t="shared" si="65"/>
        <v/>
      </c>
      <c r="J457" s="11" t="str">
        <f t="shared" si="70"/>
        <v/>
      </c>
      <c r="K457" s="11" t="str">
        <f t="shared" si="66"/>
        <v/>
      </c>
      <c r="L457" s="11" t="str">
        <f t="shared" si="71"/>
        <v/>
      </c>
      <c r="M457" s="11" t="str">
        <f>IF('GACE Math 211'!B457="","",'SAT M to CBEST M'!$A$2+'SAT M to CBEST M'!$B$2*F457)</f>
        <v/>
      </c>
      <c r="N457" s="11" t="str">
        <f>IF('GACE Math 211'!B457="","", IF(M457&lt;20, 20, IF(M457&gt;80, 80, M457)))</f>
        <v/>
      </c>
    </row>
    <row r="458" spans="1:14" x14ac:dyDescent="0.25">
      <c r="A458" s="11">
        <v>457</v>
      </c>
      <c r="B458" s="30"/>
      <c r="C458" s="25" t="str">
        <f t="shared" si="63"/>
        <v/>
      </c>
      <c r="D458" s="25" t="str">
        <f t="shared" si="67"/>
        <v/>
      </c>
      <c r="E458" s="25" t="str">
        <f t="shared" si="68"/>
        <v/>
      </c>
      <c r="F458" s="11" t="str">
        <f>IF('GACE Math 211'!E458="","",IF('GACE Math 211'!E458&lt;'ACT M to SAT M'!$A$2,'ACT M to SAT M'!$B$2,IF('GACE Math 211'!E458&gt;'ACT M to SAT M'!A$28,'ACT M to SAT M'!B$28,VLOOKUP(E458,'ACT M to SAT M'!A:B,2,FALSE))))</f>
        <v/>
      </c>
      <c r="G458" s="11" t="str">
        <f t="shared" si="64"/>
        <v/>
      </c>
      <c r="H458" s="11" t="str">
        <f t="shared" si="69"/>
        <v/>
      </c>
      <c r="I458" s="11" t="str">
        <f t="shared" si="65"/>
        <v/>
      </c>
      <c r="J458" s="11" t="str">
        <f t="shared" si="70"/>
        <v/>
      </c>
      <c r="K458" s="11" t="str">
        <f t="shared" si="66"/>
        <v/>
      </c>
      <c r="L458" s="11" t="str">
        <f t="shared" si="71"/>
        <v/>
      </c>
      <c r="M458" s="11" t="str">
        <f>IF('GACE Math 211'!B458="","",'SAT M to CBEST M'!$A$2+'SAT M to CBEST M'!$B$2*F458)</f>
        <v/>
      </c>
      <c r="N458" s="11" t="str">
        <f>IF('GACE Math 211'!B458="","", IF(M458&lt;20, 20, IF(M458&gt;80, 80, M458)))</f>
        <v/>
      </c>
    </row>
    <row r="459" spans="1:14" x14ac:dyDescent="0.25">
      <c r="A459" s="11">
        <v>458</v>
      </c>
      <c r="B459" s="30"/>
      <c r="C459" s="25" t="str">
        <f t="shared" si="63"/>
        <v/>
      </c>
      <c r="D459" s="25" t="str">
        <f t="shared" si="67"/>
        <v/>
      </c>
      <c r="E459" s="25" t="str">
        <f t="shared" si="68"/>
        <v/>
      </c>
      <c r="F459" s="11" t="str">
        <f>IF('GACE Math 211'!E459="","",IF('GACE Math 211'!E459&lt;'ACT M to SAT M'!$A$2,'ACT M to SAT M'!$B$2,IF('GACE Math 211'!E459&gt;'ACT M to SAT M'!A$28,'ACT M to SAT M'!B$28,VLOOKUP(E459,'ACT M to SAT M'!A:B,2,FALSE))))</f>
        <v/>
      </c>
      <c r="G459" s="11" t="str">
        <f t="shared" si="64"/>
        <v/>
      </c>
      <c r="H459" s="11" t="str">
        <f t="shared" si="69"/>
        <v/>
      </c>
      <c r="I459" s="11" t="str">
        <f t="shared" si="65"/>
        <v/>
      </c>
      <c r="J459" s="11" t="str">
        <f t="shared" si="70"/>
        <v/>
      </c>
      <c r="K459" s="11" t="str">
        <f t="shared" si="66"/>
        <v/>
      </c>
      <c r="L459" s="11" t="str">
        <f t="shared" si="71"/>
        <v/>
      </c>
      <c r="M459" s="11" t="str">
        <f>IF('GACE Math 211'!B459="","",'SAT M to CBEST M'!$A$2+'SAT M to CBEST M'!$B$2*F459)</f>
        <v/>
      </c>
      <c r="N459" s="11" t="str">
        <f>IF('GACE Math 211'!B459="","", IF(M459&lt;20, 20, IF(M459&gt;80, 80, M459)))</f>
        <v/>
      </c>
    </row>
    <row r="460" spans="1:14" x14ac:dyDescent="0.25">
      <c r="A460" s="11">
        <v>459</v>
      </c>
      <c r="B460" s="30"/>
      <c r="C460" s="25" t="str">
        <f t="shared" si="63"/>
        <v/>
      </c>
      <c r="D460" s="25" t="str">
        <f t="shared" si="67"/>
        <v/>
      </c>
      <c r="E460" s="25" t="str">
        <f t="shared" si="68"/>
        <v/>
      </c>
      <c r="F460" s="11" t="str">
        <f>IF('GACE Math 211'!E460="","",IF('GACE Math 211'!E460&lt;'ACT M to SAT M'!$A$2,'ACT M to SAT M'!$B$2,IF('GACE Math 211'!E460&gt;'ACT M to SAT M'!A$28,'ACT M to SAT M'!B$28,VLOOKUP(E460,'ACT M to SAT M'!A:B,2,FALSE))))</f>
        <v/>
      </c>
      <c r="G460" s="11" t="str">
        <f t="shared" si="64"/>
        <v/>
      </c>
      <c r="H460" s="11" t="str">
        <f t="shared" si="69"/>
        <v/>
      </c>
      <c r="I460" s="11" t="str">
        <f t="shared" si="65"/>
        <v/>
      </c>
      <c r="J460" s="11" t="str">
        <f t="shared" si="70"/>
        <v/>
      </c>
      <c r="K460" s="11" t="str">
        <f t="shared" si="66"/>
        <v/>
      </c>
      <c r="L460" s="11" t="str">
        <f t="shared" si="71"/>
        <v/>
      </c>
      <c r="M460" s="11" t="str">
        <f>IF('GACE Math 211'!B460="","",'SAT M to CBEST M'!$A$2+'SAT M to CBEST M'!$B$2*F460)</f>
        <v/>
      </c>
      <c r="N460" s="11" t="str">
        <f>IF('GACE Math 211'!B460="","", IF(M460&lt;20, 20, IF(M460&gt;80, 80, M460)))</f>
        <v/>
      </c>
    </row>
    <row r="461" spans="1:14" x14ac:dyDescent="0.25">
      <c r="A461" s="11">
        <v>460</v>
      </c>
      <c r="B461" s="30"/>
      <c r="C461" s="25" t="str">
        <f t="shared" si="63"/>
        <v/>
      </c>
      <c r="D461" s="25" t="str">
        <f t="shared" si="67"/>
        <v/>
      </c>
      <c r="E461" s="25" t="str">
        <f t="shared" si="68"/>
        <v/>
      </c>
      <c r="F461" s="11" t="str">
        <f>IF('GACE Math 211'!E461="","",IF('GACE Math 211'!E461&lt;'ACT M to SAT M'!$A$2,'ACT M to SAT M'!$B$2,IF('GACE Math 211'!E461&gt;'ACT M to SAT M'!A$28,'ACT M to SAT M'!B$28,VLOOKUP(E461,'ACT M to SAT M'!A:B,2,FALSE))))</f>
        <v/>
      </c>
      <c r="G461" s="11" t="str">
        <f t="shared" si="64"/>
        <v/>
      </c>
      <c r="H461" s="11" t="str">
        <f t="shared" si="69"/>
        <v/>
      </c>
      <c r="I461" s="11" t="str">
        <f t="shared" si="65"/>
        <v/>
      </c>
      <c r="J461" s="11" t="str">
        <f t="shared" si="70"/>
        <v/>
      </c>
      <c r="K461" s="11" t="str">
        <f t="shared" si="66"/>
        <v/>
      </c>
      <c r="L461" s="11" t="str">
        <f t="shared" si="71"/>
        <v/>
      </c>
      <c r="M461" s="11" t="str">
        <f>IF('GACE Math 211'!B461="","",'SAT M to CBEST M'!$A$2+'SAT M to CBEST M'!$B$2*F461)</f>
        <v/>
      </c>
      <c r="N461" s="11" t="str">
        <f>IF('GACE Math 211'!B461="","", IF(M461&lt;20, 20, IF(M461&gt;80, 80, M461)))</f>
        <v/>
      </c>
    </row>
    <row r="462" spans="1:14" x14ac:dyDescent="0.25">
      <c r="A462" s="11">
        <v>461</v>
      </c>
      <c r="B462" s="30"/>
      <c r="C462" s="25" t="str">
        <f t="shared" si="63"/>
        <v/>
      </c>
      <c r="D462" s="25" t="str">
        <f t="shared" si="67"/>
        <v/>
      </c>
      <c r="E462" s="25" t="str">
        <f t="shared" si="68"/>
        <v/>
      </c>
      <c r="F462" s="11" t="str">
        <f>IF('GACE Math 211'!E462="","",IF('GACE Math 211'!E462&lt;'ACT M to SAT M'!$A$2,'ACT M to SAT M'!$B$2,IF('GACE Math 211'!E462&gt;'ACT M to SAT M'!A$28,'ACT M to SAT M'!B$28,VLOOKUP(E462,'ACT M to SAT M'!A:B,2,FALSE))))</f>
        <v/>
      </c>
      <c r="G462" s="11" t="str">
        <f t="shared" si="64"/>
        <v/>
      </c>
      <c r="H462" s="11" t="str">
        <f t="shared" si="69"/>
        <v/>
      </c>
      <c r="I462" s="11" t="str">
        <f t="shared" si="65"/>
        <v/>
      </c>
      <c r="J462" s="11" t="str">
        <f t="shared" si="70"/>
        <v/>
      </c>
      <c r="K462" s="11" t="str">
        <f t="shared" si="66"/>
        <v/>
      </c>
      <c r="L462" s="11" t="str">
        <f t="shared" si="71"/>
        <v/>
      </c>
      <c r="M462" s="11" t="str">
        <f>IF('GACE Math 211'!B462="","",'SAT M to CBEST M'!$A$2+'SAT M to CBEST M'!$B$2*F462)</f>
        <v/>
      </c>
      <c r="N462" s="11" t="str">
        <f>IF('GACE Math 211'!B462="","", IF(M462&lt;20, 20, IF(M462&gt;80, 80, M462)))</f>
        <v/>
      </c>
    </row>
    <row r="463" spans="1:14" x14ac:dyDescent="0.25">
      <c r="A463" s="11">
        <v>462</v>
      </c>
      <c r="B463" s="30"/>
      <c r="C463" s="25" t="str">
        <f t="shared" si="63"/>
        <v/>
      </c>
      <c r="D463" s="25" t="str">
        <f t="shared" si="67"/>
        <v/>
      </c>
      <c r="E463" s="25" t="str">
        <f t="shared" si="68"/>
        <v/>
      </c>
      <c r="F463" s="11" t="str">
        <f>IF('GACE Math 211'!E463="","",IF('GACE Math 211'!E463&lt;'ACT M to SAT M'!$A$2,'ACT M to SAT M'!$B$2,IF('GACE Math 211'!E463&gt;'ACT M to SAT M'!A$28,'ACT M to SAT M'!B$28,VLOOKUP(E463,'ACT M to SAT M'!A:B,2,FALSE))))</f>
        <v/>
      </c>
      <c r="G463" s="11" t="str">
        <f t="shared" si="64"/>
        <v/>
      </c>
      <c r="H463" s="11" t="str">
        <f t="shared" si="69"/>
        <v/>
      </c>
      <c r="I463" s="11" t="str">
        <f t="shared" si="65"/>
        <v/>
      </c>
      <c r="J463" s="11" t="str">
        <f t="shared" si="70"/>
        <v/>
      </c>
      <c r="K463" s="11" t="str">
        <f t="shared" si="66"/>
        <v/>
      </c>
      <c r="L463" s="11" t="str">
        <f t="shared" si="71"/>
        <v/>
      </c>
      <c r="M463" s="11" t="str">
        <f>IF('GACE Math 211'!B463="","",'SAT M to CBEST M'!$A$2+'SAT M to CBEST M'!$B$2*F463)</f>
        <v/>
      </c>
      <c r="N463" s="11" t="str">
        <f>IF('GACE Math 211'!B463="","", IF(M463&lt;20, 20, IF(M463&gt;80, 80, M463)))</f>
        <v/>
      </c>
    </row>
    <row r="464" spans="1:14" x14ac:dyDescent="0.25">
      <c r="A464" s="11">
        <v>463</v>
      </c>
      <c r="B464" s="30"/>
      <c r="C464" s="25" t="str">
        <f t="shared" si="63"/>
        <v/>
      </c>
      <c r="D464" s="25" t="str">
        <f t="shared" si="67"/>
        <v/>
      </c>
      <c r="E464" s="25" t="str">
        <f t="shared" si="68"/>
        <v/>
      </c>
      <c r="F464" s="11" t="str">
        <f>IF('GACE Math 211'!E464="","",IF('GACE Math 211'!E464&lt;'ACT M to SAT M'!$A$2,'ACT M to SAT M'!$B$2,IF('GACE Math 211'!E464&gt;'ACT M to SAT M'!A$28,'ACT M to SAT M'!B$28,VLOOKUP(E464,'ACT M to SAT M'!A:B,2,FALSE))))</f>
        <v/>
      </c>
      <c r="G464" s="11" t="str">
        <f t="shared" si="64"/>
        <v/>
      </c>
      <c r="H464" s="11" t="str">
        <f t="shared" si="69"/>
        <v/>
      </c>
      <c r="I464" s="11" t="str">
        <f t="shared" si="65"/>
        <v/>
      </c>
      <c r="J464" s="11" t="str">
        <f t="shared" si="70"/>
        <v/>
      </c>
      <c r="K464" s="11" t="str">
        <f t="shared" si="66"/>
        <v/>
      </c>
      <c r="L464" s="11" t="str">
        <f t="shared" si="71"/>
        <v/>
      </c>
      <c r="M464" s="11" t="str">
        <f>IF('GACE Math 211'!B464="","",'SAT M to CBEST M'!$A$2+'SAT M to CBEST M'!$B$2*F464)</f>
        <v/>
      </c>
      <c r="N464" s="11" t="str">
        <f>IF('GACE Math 211'!B464="","", IF(M464&lt;20, 20, IF(M464&gt;80, 80, M464)))</f>
        <v/>
      </c>
    </row>
    <row r="465" spans="1:14" x14ac:dyDescent="0.25">
      <c r="A465" s="11">
        <v>464</v>
      </c>
      <c r="B465" s="30"/>
      <c r="C465" s="25" t="str">
        <f t="shared" si="63"/>
        <v/>
      </c>
      <c r="D465" s="25" t="str">
        <f t="shared" si="67"/>
        <v/>
      </c>
      <c r="E465" s="25" t="str">
        <f t="shared" si="68"/>
        <v/>
      </c>
      <c r="F465" s="11" t="str">
        <f>IF('GACE Math 211'!E465="","",IF('GACE Math 211'!E465&lt;'ACT M to SAT M'!$A$2,'ACT M to SAT M'!$B$2,IF('GACE Math 211'!E465&gt;'ACT M to SAT M'!A$28,'ACT M to SAT M'!B$28,VLOOKUP(E465,'ACT M to SAT M'!A:B,2,FALSE))))</f>
        <v/>
      </c>
      <c r="G465" s="11" t="str">
        <f t="shared" si="64"/>
        <v/>
      </c>
      <c r="H465" s="11" t="str">
        <f t="shared" si="69"/>
        <v/>
      </c>
      <c r="I465" s="11" t="str">
        <f t="shared" si="65"/>
        <v/>
      </c>
      <c r="J465" s="11" t="str">
        <f t="shared" si="70"/>
        <v/>
      </c>
      <c r="K465" s="11" t="str">
        <f t="shared" si="66"/>
        <v/>
      </c>
      <c r="L465" s="11" t="str">
        <f t="shared" si="71"/>
        <v/>
      </c>
      <c r="M465" s="11" t="str">
        <f>IF('GACE Math 211'!B465="","",'SAT M to CBEST M'!$A$2+'SAT M to CBEST M'!$B$2*F465)</f>
        <v/>
      </c>
      <c r="N465" s="11" t="str">
        <f>IF('GACE Math 211'!B465="","", IF(M465&lt;20, 20, IF(M465&gt;80, 80, M465)))</f>
        <v/>
      </c>
    </row>
    <row r="466" spans="1:14" x14ac:dyDescent="0.25">
      <c r="A466" s="11">
        <v>465</v>
      </c>
      <c r="B466" s="30"/>
      <c r="C466" s="25" t="str">
        <f t="shared" si="63"/>
        <v/>
      </c>
      <c r="D466" s="25" t="str">
        <f t="shared" si="67"/>
        <v/>
      </c>
      <c r="E466" s="25" t="str">
        <f t="shared" si="68"/>
        <v/>
      </c>
      <c r="F466" s="11" t="str">
        <f>IF('GACE Math 211'!E466="","",IF('GACE Math 211'!E466&lt;'ACT M to SAT M'!$A$2,'ACT M to SAT M'!$B$2,IF('GACE Math 211'!E466&gt;'ACT M to SAT M'!A$28,'ACT M to SAT M'!B$28,VLOOKUP(E466,'ACT M to SAT M'!A:B,2,FALSE))))</f>
        <v/>
      </c>
      <c r="G466" s="11" t="str">
        <f t="shared" si="64"/>
        <v/>
      </c>
      <c r="H466" s="11" t="str">
        <f t="shared" si="69"/>
        <v/>
      </c>
      <c r="I466" s="11" t="str">
        <f t="shared" si="65"/>
        <v/>
      </c>
      <c r="J466" s="11" t="str">
        <f t="shared" si="70"/>
        <v/>
      </c>
      <c r="K466" s="11" t="str">
        <f t="shared" si="66"/>
        <v/>
      </c>
      <c r="L466" s="11" t="str">
        <f t="shared" si="71"/>
        <v/>
      </c>
      <c r="M466" s="11" t="str">
        <f>IF('GACE Math 211'!B466="","",'SAT M to CBEST M'!$A$2+'SAT M to CBEST M'!$B$2*F466)</f>
        <v/>
      </c>
      <c r="N466" s="11" t="str">
        <f>IF('GACE Math 211'!B466="","", IF(M466&lt;20, 20, IF(M466&gt;80, 80, M466)))</f>
        <v/>
      </c>
    </row>
    <row r="467" spans="1:14" x14ac:dyDescent="0.25">
      <c r="A467" s="11">
        <v>466</v>
      </c>
      <c r="B467" s="30"/>
      <c r="C467" s="25" t="str">
        <f t="shared" si="63"/>
        <v/>
      </c>
      <c r="D467" s="25" t="str">
        <f t="shared" si="67"/>
        <v/>
      </c>
      <c r="E467" s="25" t="str">
        <f t="shared" si="68"/>
        <v/>
      </c>
      <c r="F467" s="11" t="str">
        <f>IF('GACE Math 211'!E467="","",IF('GACE Math 211'!E467&lt;'ACT M to SAT M'!$A$2,'ACT M to SAT M'!$B$2,IF('GACE Math 211'!E467&gt;'ACT M to SAT M'!A$28,'ACT M to SAT M'!B$28,VLOOKUP(E467,'ACT M to SAT M'!A:B,2,FALSE))))</f>
        <v/>
      </c>
      <c r="G467" s="11" t="str">
        <f t="shared" si="64"/>
        <v/>
      </c>
      <c r="H467" s="11" t="str">
        <f t="shared" si="69"/>
        <v/>
      </c>
      <c r="I467" s="11" t="str">
        <f t="shared" si="65"/>
        <v/>
      </c>
      <c r="J467" s="11" t="str">
        <f t="shared" si="70"/>
        <v/>
      </c>
      <c r="K467" s="11" t="str">
        <f t="shared" si="66"/>
        <v/>
      </c>
      <c r="L467" s="11" t="str">
        <f t="shared" si="71"/>
        <v/>
      </c>
      <c r="M467" s="11" t="str">
        <f>IF('GACE Math 211'!B467="","",'SAT M to CBEST M'!$A$2+'SAT M to CBEST M'!$B$2*F467)</f>
        <v/>
      </c>
      <c r="N467" s="11" t="str">
        <f>IF('GACE Math 211'!B467="","", IF(M467&lt;20, 20, IF(M467&gt;80, 80, M467)))</f>
        <v/>
      </c>
    </row>
    <row r="468" spans="1:14" x14ac:dyDescent="0.25">
      <c r="A468" s="11">
        <v>467</v>
      </c>
      <c r="B468" s="30"/>
      <c r="C468" s="25" t="str">
        <f t="shared" si="63"/>
        <v/>
      </c>
      <c r="D468" s="25" t="str">
        <f t="shared" si="67"/>
        <v/>
      </c>
      <c r="E468" s="25" t="str">
        <f t="shared" si="68"/>
        <v/>
      </c>
      <c r="F468" s="11" t="str">
        <f>IF('GACE Math 211'!E468="","",IF('GACE Math 211'!E468&lt;'ACT M to SAT M'!$A$2,'ACT M to SAT M'!$B$2,IF('GACE Math 211'!E468&gt;'ACT M to SAT M'!A$28,'ACT M to SAT M'!B$28,VLOOKUP(E468,'ACT M to SAT M'!A:B,2,FALSE))))</f>
        <v/>
      </c>
      <c r="G468" s="11" t="str">
        <f t="shared" si="64"/>
        <v/>
      </c>
      <c r="H468" s="11" t="str">
        <f t="shared" si="69"/>
        <v/>
      </c>
      <c r="I468" s="11" t="str">
        <f t="shared" si="65"/>
        <v/>
      </c>
      <c r="J468" s="11" t="str">
        <f t="shared" si="70"/>
        <v/>
      </c>
      <c r="K468" s="11" t="str">
        <f t="shared" si="66"/>
        <v/>
      </c>
      <c r="L468" s="11" t="str">
        <f t="shared" si="71"/>
        <v/>
      </c>
      <c r="M468" s="11" t="str">
        <f>IF('GACE Math 211'!B468="","",'SAT M to CBEST M'!$A$2+'SAT M to CBEST M'!$B$2*F468)</f>
        <v/>
      </c>
      <c r="N468" s="11" t="str">
        <f>IF('GACE Math 211'!B468="","", IF(M468&lt;20, 20, IF(M468&gt;80, 80, M468)))</f>
        <v/>
      </c>
    </row>
    <row r="469" spans="1:14" x14ac:dyDescent="0.25">
      <c r="A469" s="11">
        <v>468</v>
      </c>
      <c r="B469" s="30"/>
      <c r="C469" s="25" t="str">
        <f t="shared" si="63"/>
        <v/>
      </c>
      <c r="D469" s="25" t="str">
        <f t="shared" si="67"/>
        <v/>
      </c>
      <c r="E469" s="25" t="str">
        <f t="shared" si="68"/>
        <v/>
      </c>
      <c r="F469" s="11" t="str">
        <f>IF('GACE Math 211'!E469="","",IF('GACE Math 211'!E469&lt;'ACT M to SAT M'!$A$2,'ACT M to SAT M'!$B$2,IF('GACE Math 211'!E469&gt;'ACT M to SAT M'!A$28,'ACT M to SAT M'!B$28,VLOOKUP(E469,'ACT M to SAT M'!A:B,2,FALSE))))</f>
        <v/>
      </c>
      <c r="G469" s="11" t="str">
        <f t="shared" si="64"/>
        <v/>
      </c>
      <c r="H469" s="11" t="str">
        <f t="shared" si="69"/>
        <v/>
      </c>
      <c r="I469" s="11" t="str">
        <f t="shared" si="65"/>
        <v/>
      </c>
      <c r="J469" s="11" t="str">
        <f t="shared" si="70"/>
        <v/>
      </c>
      <c r="K469" s="11" t="str">
        <f t="shared" si="66"/>
        <v/>
      </c>
      <c r="L469" s="11" t="str">
        <f t="shared" si="71"/>
        <v/>
      </c>
      <c r="M469" s="11" t="str">
        <f>IF('GACE Math 211'!B469="","",'SAT M to CBEST M'!$A$2+'SAT M to CBEST M'!$B$2*F469)</f>
        <v/>
      </c>
      <c r="N469" s="11" t="str">
        <f>IF('GACE Math 211'!B469="","", IF(M469&lt;20, 20, IF(M469&gt;80, 80, M469)))</f>
        <v/>
      </c>
    </row>
    <row r="470" spans="1:14" x14ac:dyDescent="0.25">
      <c r="A470" s="11">
        <v>469</v>
      </c>
      <c r="B470" s="30"/>
      <c r="C470" s="25" t="str">
        <f t="shared" si="63"/>
        <v/>
      </c>
      <c r="D470" s="25" t="str">
        <f t="shared" si="67"/>
        <v/>
      </c>
      <c r="E470" s="25" t="str">
        <f t="shared" si="68"/>
        <v/>
      </c>
      <c r="F470" s="11" t="str">
        <f>IF('GACE Math 211'!E470="","",IF('GACE Math 211'!E470&lt;'ACT M to SAT M'!$A$2,'ACT M to SAT M'!$B$2,IF('GACE Math 211'!E470&gt;'ACT M to SAT M'!A$28,'ACT M to SAT M'!B$28,VLOOKUP(E470,'ACT M to SAT M'!A:B,2,FALSE))))</f>
        <v/>
      </c>
      <c r="G470" s="11" t="str">
        <f t="shared" si="64"/>
        <v/>
      </c>
      <c r="H470" s="11" t="str">
        <f t="shared" si="69"/>
        <v/>
      </c>
      <c r="I470" s="11" t="str">
        <f t="shared" si="65"/>
        <v/>
      </c>
      <c r="J470" s="11" t="str">
        <f t="shared" si="70"/>
        <v/>
      </c>
      <c r="K470" s="11" t="str">
        <f t="shared" si="66"/>
        <v/>
      </c>
      <c r="L470" s="11" t="str">
        <f t="shared" si="71"/>
        <v/>
      </c>
      <c r="M470" s="11" t="str">
        <f>IF('GACE Math 211'!B470="","",'SAT M to CBEST M'!$A$2+'SAT M to CBEST M'!$B$2*F470)</f>
        <v/>
      </c>
      <c r="N470" s="11" t="str">
        <f>IF('GACE Math 211'!B470="","", IF(M470&lt;20, 20, IF(M470&gt;80, 80, M470)))</f>
        <v/>
      </c>
    </row>
    <row r="471" spans="1:14" x14ac:dyDescent="0.25">
      <c r="A471" s="11">
        <v>470</v>
      </c>
      <c r="B471" s="30"/>
      <c r="C471" s="25" t="str">
        <f t="shared" si="63"/>
        <v/>
      </c>
      <c r="D471" s="25" t="str">
        <f t="shared" si="67"/>
        <v/>
      </c>
      <c r="E471" s="25" t="str">
        <f t="shared" si="68"/>
        <v/>
      </c>
      <c r="F471" s="11" t="str">
        <f>IF('GACE Math 211'!E471="","",IF('GACE Math 211'!E471&lt;'ACT M to SAT M'!$A$2,'ACT M to SAT M'!$B$2,IF('GACE Math 211'!E471&gt;'ACT M to SAT M'!A$28,'ACT M to SAT M'!B$28,VLOOKUP(E471,'ACT M to SAT M'!A:B,2,FALSE))))</f>
        <v/>
      </c>
      <c r="G471" s="11" t="str">
        <f t="shared" si="64"/>
        <v/>
      </c>
      <c r="H471" s="11" t="str">
        <f t="shared" si="69"/>
        <v/>
      </c>
      <c r="I471" s="11" t="str">
        <f t="shared" si="65"/>
        <v/>
      </c>
      <c r="J471" s="11" t="str">
        <f t="shared" si="70"/>
        <v/>
      </c>
      <c r="K471" s="11" t="str">
        <f t="shared" si="66"/>
        <v/>
      </c>
      <c r="L471" s="11" t="str">
        <f t="shared" si="71"/>
        <v/>
      </c>
      <c r="M471" s="11" t="str">
        <f>IF('GACE Math 211'!B471="","",'SAT M to CBEST M'!$A$2+'SAT M to CBEST M'!$B$2*F471)</f>
        <v/>
      </c>
      <c r="N471" s="11" t="str">
        <f>IF('GACE Math 211'!B471="","", IF(M471&lt;20, 20, IF(M471&gt;80, 80, M471)))</f>
        <v/>
      </c>
    </row>
    <row r="472" spans="1:14" x14ac:dyDescent="0.25">
      <c r="A472" s="11">
        <v>471</v>
      </c>
      <c r="B472" s="30"/>
      <c r="C472" s="25" t="str">
        <f t="shared" si="63"/>
        <v/>
      </c>
      <c r="D472" s="25" t="str">
        <f t="shared" si="67"/>
        <v/>
      </c>
      <c r="E472" s="25" t="str">
        <f t="shared" si="68"/>
        <v/>
      </c>
      <c r="F472" s="11" t="str">
        <f>IF('GACE Math 211'!E472="","",IF('GACE Math 211'!E472&lt;'ACT M to SAT M'!$A$2,'ACT M to SAT M'!$B$2,IF('GACE Math 211'!E472&gt;'ACT M to SAT M'!A$28,'ACT M to SAT M'!B$28,VLOOKUP(E472,'ACT M to SAT M'!A:B,2,FALSE))))</f>
        <v/>
      </c>
      <c r="G472" s="11" t="str">
        <f t="shared" si="64"/>
        <v/>
      </c>
      <c r="H472" s="11" t="str">
        <f t="shared" si="69"/>
        <v/>
      </c>
      <c r="I472" s="11" t="str">
        <f t="shared" si="65"/>
        <v/>
      </c>
      <c r="J472" s="11" t="str">
        <f t="shared" si="70"/>
        <v/>
      </c>
      <c r="K472" s="11" t="str">
        <f t="shared" si="66"/>
        <v/>
      </c>
      <c r="L472" s="11" t="str">
        <f t="shared" si="71"/>
        <v/>
      </c>
      <c r="M472" s="11" t="str">
        <f>IF('GACE Math 211'!B472="","",'SAT M to CBEST M'!$A$2+'SAT M to CBEST M'!$B$2*F472)</f>
        <v/>
      </c>
      <c r="N472" s="11" t="str">
        <f>IF('GACE Math 211'!B472="","", IF(M472&lt;20, 20, IF(M472&gt;80, 80, M472)))</f>
        <v/>
      </c>
    </row>
    <row r="473" spans="1:14" x14ac:dyDescent="0.25">
      <c r="A473" s="11">
        <v>472</v>
      </c>
      <c r="B473" s="30"/>
      <c r="C473" s="25" t="str">
        <f t="shared" si="63"/>
        <v/>
      </c>
      <c r="D473" s="25" t="str">
        <f t="shared" si="67"/>
        <v/>
      </c>
      <c r="E473" s="25" t="str">
        <f t="shared" si="68"/>
        <v/>
      </c>
      <c r="F473" s="11" t="str">
        <f>IF('GACE Math 211'!E473="","",IF('GACE Math 211'!E473&lt;'ACT M to SAT M'!$A$2,'ACT M to SAT M'!$B$2,IF('GACE Math 211'!E473&gt;'ACT M to SAT M'!A$28,'ACT M to SAT M'!B$28,VLOOKUP(E473,'ACT M to SAT M'!A:B,2,FALSE))))</f>
        <v/>
      </c>
      <c r="G473" s="11" t="str">
        <f t="shared" si="64"/>
        <v/>
      </c>
      <c r="H473" s="11" t="str">
        <f t="shared" si="69"/>
        <v/>
      </c>
      <c r="I473" s="11" t="str">
        <f t="shared" si="65"/>
        <v/>
      </c>
      <c r="J473" s="11" t="str">
        <f t="shared" si="70"/>
        <v/>
      </c>
      <c r="K473" s="11" t="str">
        <f t="shared" si="66"/>
        <v/>
      </c>
      <c r="L473" s="11" t="str">
        <f t="shared" si="71"/>
        <v/>
      </c>
      <c r="M473" s="11" t="str">
        <f>IF('GACE Math 211'!B473="","",'SAT M to CBEST M'!$A$2+'SAT M to CBEST M'!$B$2*F473)</f>
        <v/>
      </c>
      <c r="N473" s="11" t="str">
        <f>IF('GACE Math 211'!B473="","", IF(M473&lt;20, 20, IF(M473&gt;80, 80, M473)))</f>
        <v/>
      </c>
    </row>
    <row r="474" spans="1:14" x14ac:dyDescent="0.25">
      <c r="A474" s="11">
        <v>473</v>
      </c>
      <c r="B474" s="30"/>
      <c r="C474" s="25" t="str">
        <f t="shared" si="63"/>
        <v/>
      </c>
      <c r="D474" s="25" t="str">
        <f t="shared" si="67"/>
        <v/>
      </c>
      <c r="E474" s="25" t="str">
        <f t="shared" si="68"/>
        <v/>
      </c>
      <c r="F474" s="11" t="str">
        <f>IF('GACE Math 211'!E474="","",IF('GACE Math 211'!E474&lt;'ACT M to SAT M'!$A$2,'ACT M to SAT M'!$B$2,IF('GACE Math 211'!E474&gt;'ACT M to SAT M'!A$28,'ACT M to SAT M'!B$28,VLOOKUP(E474,'ACT M to SAT M'!A:B,2,FALSE))))</f>
        <v/>
      </c>
      <c r="G474" s="11" t="str">
        <f t="shared" si="64"/>
        <v/>
      </c>
      <c r="H474" s="11" t="str">
        <f t="shared" si="69"/>
        <v/>
      </c>
      <c r="I474" s="11" t="str">
        <f t="shared" si="65"/>
        <v/>
      </c>
      <c r="J474" s="11" t="str">
        <f t="shared" si="70"/>
        <v/>
      </c>
      <c r="K474" s="11" t="str">
        <f t="shared" si="66"/>
        <v/>
      </c>
      <c r="L474" s="11" t="str">
        <f t="shared" si="71"/>
        <v/>
      </c>
      <c r="M474" s="11" t="str">
        <f>IF('GACE Math 211'!B474="","",'SAT M to CBEST M'!$A$2+'SAT M to CBEST M'!$B$2*F474)</f>
        <v/>
      </c>
      <c r="N474" s="11" t="str">
        <f>IF('GACE Math 211'!B474="","", IF(M474&lt;20, 20, IF(M474&gt;80, 80, M474)))</f>
        <v/>
      </c>
    </row>
    <row r="475" spans="1:14" x14ac:dyDescent="0.25">
      <c r="A475" s="11">
        <v>474</v>
      </c>
      <c r="B475" s="30"/>
      <c r="C475" s="25" t="str">
        <f t="shared" si="63"/>
        <v/>
      </c>
      <c r="D475" s="25" t="str">
        <f t="shared" si="67"/>
        <v/>
      </c>
      <c r="E475" s="25" t="str">
        <f t="shared" si="68"/>
        <v/>
      </c>
      <c r="F475" s="11" t="str">
        <f>IF('GACE Math 211'!E475="","",IF('GACE Math 211'!E475&lt;'ACT M to SAT M'!$A$2,'ACT M to SAT M'!$B$2,IF('GACE Math 211'!E475&gt;'ACT M to SAT M'!A$28,'ACT M to SAT M'!B$28,VLOOKUP(E475,'ACT M to SAT M'!A:B,2,FALSE))))</f>
        <v/>
      </c>
      <c r="G475" s="11" t="str">
        <f t="shared" si="64"/>
        <v/>
      </c>
      <c r="H475" s="11" t="str">
        <f t="shared" si="69"/>
        <v/>
      </c>
      <c r="I475" s="11" t="str">
        <f t="shared" si="65"/>
        <v/>
      </c>
      <c r="J475" s="11" t="str">
        <f t="shared" si="70"/>
        <v/>
      </c>
      <c r="K475" s="11" t="str">
        <f t="shared" si="66"/>
        <v/>
      </c>
      <c r="L475" s="11" t="str">
        <f t="shared" si="71"/>
        <v/>
      </c>
      <c r="M475" s="11" t="str">
        <f>IF('GACE Math 211'!B475="","",'SAT M to CBEST M'!$A$2+'SAT M to CBEST M'!$B$2*F475)</f>
        <v/>
      </c>
      <c r="N475" s="11" t="str">
        <f>IF('GACE Math 211'!B475="","", IF(M475&lt;20, 20, IF(M475&gt;80, 80, M475)))</f>
        <v/>
      </c>
    </row>
    <row r="476" spans="1:14" x14ac:dyDescent="0.25">
      <c r="A476" s="11">
        <v>475</v>
      </c>
      <c r="B476" s="30"/>
      <c r="C476" s="25" t="str">
        <f t="shared" si="63"/>
        <v/>
      </c>
      <c r="D476" s="25" t="str">
        <f t="shared" si="67"/>
        <v/>
      </c>
      <c r="E476" s="25" t="str">
        <f t="shared" si="68"/>
        <v/>
      </c>
      <c r="F476" s="11" t="str">
        <f>IF('GACE Math 211'!E476="","",IF('GACE Math 211'!E476&lt;'ACT M to SAT M'!$A$2,'ACT M to SAT M'!$B$2,IF('GACE Math 211'!E476&gt;'ACT M to SAT M'!A$28,'ACT M to SAT M'!B$28,VLOOKUP(E476,'ACT M to SAT M'!A:B,2,FALSE))))</f>
        <v/>
      </c>
      <c r="G476" s="11" t="str">
        <f t="shared" si="64"/>
        <v/>
      </c>
      <c r="H476" s="11" t="str">
        <f t="shared" si="69"/>
        <v/>
      </c>
      <c r="I476" s="11" t="str">
        <f t="shared" si="65"/>
        <v/>
      </c>
      <c r="J476" s="11" t="str">
        <f t="shared" si="70"/>
        <v/>
      </c>
      <c r="K476" s="11" t="str">
        <f t="shared" si="66"/>
        <v/>
      </c>
      <c r="L476" s="11" t="str">
        <f t="shared" si="71"/>
        <v/>
      </c>
      <c r="M476" s="11" t="str">
        <f>IF('GACE Math 211'!B476="","",'SAT M to CBEST M'!$A$2+'SAT M to CBEST M'!$B$2*F476)</f>
        <v/>
      </c>
      <c r="N476" s="11" t="str">
        <f>IF('GACE Math 211'!B476="","", IF(M476&lt;20, 20, IF(M476&gt;80, 80, M476)))</f>
        <v/>
      </c>
    </row>
    <row r="477" spans="1:14" x14ac:dyDescent="0.25">
      <c r="A477" s="11">
        <v>476</v>
      </c>
      <c r="B477" s="30"/>
      <c r="C477" s="25" t="str">
        <f t="shared" si="63"/>
        <v/>
      </c>
      <c r="D477" s="25" t="str">
        <f t="shared" si="67"/>
        <v/>
      </c>
      <c r="E477" s="25" t="str">
        <f t="shared" si="68"/>
        <v/>
      </c>
      <c r="F477" s="11" t="str">
        <f>IF('GACE Math 211'!E477="","",IF('GACE Math 211'!E477&lt;'ACT M to SAT M'!$A$2,'ACT M to SAT M'!$B$2,IF('GACE Math 211'!E477&gt;'ACT M to SAT M'!A$28,'ACT M to SAT M'!B$28,VLOOKUP(E477,'ACT M to SAT M'!A:B,2,FALSE))))</f>
        <v/>
      </c>
      <c r="G477" s="11" t="str">
        <f t="shared" si="64"/>
        <v/>
      </c>
      <c r="H477" s="11" t="str">
        <f t="shared" si="69"/>
        <v/>
      </c>
      <c r="I477" s="11" t="str">
        <f t="shared" si="65"/>
        <v/>
      </c>
      <c r="J477" s="11" t="str">
        <f t="shared" si="70"/>
        <v/>
      </c>
      <c r="K477" s="11" t="str">
        <f t="shared" si="66"/>
        <v/>
      </c>
      <c r="L477" s="11" t="str">
        <f t="shared" si="71"/>
        <v/>
      </c>
      <c r="M477" s="11" t="str">
        <f>IF('GACE Math 211'!B477="","",'SAT M to CBEST M'!$A$2+'SAT M to CBEST M'!$B$2*F477)</f>
        <v/>
      </c>
      <c r="N477" s="11" t="str">
        <f>IF('GACE Math 211'!B477="","", IF(M477&lt;20, 20, IF(M477&gt;80, 80, M477)))</f>
        <v/>
      </c>
    </row>
    <row r="478" spans="1:14" x14ac:dyDescent="0.25">
      <c r="A478" s="11">
        <v>477</v>
      </c>
      <c r="B478" s="30"/>
      <c r="C478" s="25" t="str">
        <f t="shared" si="63"/>
        <v/>
      </c>
      <c r="D478" s="25" t="str">
        <f t="shared" si="67"/>
        <v/>
      </c>
      <c r="E478" s="25" t="str">
        <f t="shared" si="68"/>
        <v/>
      </c>
      <c r="F478" s="11" t="str">
        <f>IF('GACE Math 211'!E478="","",IF('GACE Math 211'!E478&lt;'ACT M to SAT M'!$A$2,'ACT M to SAT M'!$B$2,IF('GACE Math 211'!E478&gt;'ACT M to SAT M'!A$28,'ACT M to SAT M'!B$28,VLOOKUP(E478,'ACT M to SAT M'!A:B,2,FALSE))))</f>
        <v/>
      </c>
      <c r="G478" s="11" t="str">
        <f t="shared" si="64"/>
        <v/>
      </c>
      <c r="H478" s="11" t="str">
        <f t="shared" si="69"/>
        <v/>
      </c>
      <c r="I478" s="11" t="str">
        <f t="shared" si="65"/>
        <v/>
      </c>
      <c r="J478" s="11" t="str">
        <f t="shared" si="70"/>
        <v/>
      </c>
      <c r="K478" s="11" t="str">
        <f t="shared" si="66"/>
        <v/>
      </c>
      <c r="L478" s="11" t="str">
        <f t="shared" si="71"/>
        <v/>
      </c>
      <c r="M478" s="11" t="str">
        <f>IF('GACE Math 211'!B478="","",'SAT M to CBEST M'!$A$2+'SAT M to CBEST M'!$B$2*F478)</f>
        <v/>
      </c>
      <c r="N478" s="11" t="str">
        <f>IF('GACE Math 211'!B478="","", IF(M478&lt;20, 20, IF(M478&gt;80, 80, M478)))</f>
        <v/>
      </c>
    </row>
    <row r="479" spans="1:14" x14ac:dyDescent="0.25">
      <c r="A479" s="11">
        <v>478</v>
      </c>
      <c r="B479" s="30"/>
      <c r="C479" s="25" t="str">
        <f t="shared" si="63"/>
        <v/>
      </c>
      <c r="D479" s="25" t="str">
        <f t="shared" si="67"/>
        <v/>
      </c>
      <c r="E479" s="25" t="str">
        <f t="shared" si="68"/>
        <v/>
      </c>
      <c r="F479" s="11" t="str">
        <f>IF('GACE Math 211'!E479="","",IF('GACE Math 211'!E479&lt;'ACT M to SAT M'!$A$2,'ACT M to SAT M'!$B$2,IF('GACE Math 211'!E479&gt;'ACT M to SAT M'!A$28,'ACT M to SAT M'!B$28,VLOOKUP(E479,'ACT M to SAT M'!A:B,2,FALSE))))</f>
        <v/>
      </c>
      <c r="G479" s="11" t="str">
        <f t="shared" si="64"/>
        <v/>
      </c>
      <c r="H479" s="11" t="str">
        <f t="shared" si="69"/>
        <v/>
      </c>
      <c r="I479" s="11" t="str">
        <f t="shared" si="65"/>
        <v/>
      </c>
      <c r="J479" s="11" t="str">
        <f t="shared" si="70"/>
        <v/>
      </c>
      <c r="K479" s="11" t="str">
        <f t="shared" si="66"/>
        <v/>
      </c>
      <c r="L479" s="11" t="str">
        <f t="shared" si="71"/>
        <v/>
      </c>
      <c r="M479" s="11" t="str">
        <f>IF('GACE Math 211'!B479="","",'SAT M to CBEST M'!$A$2+'SAT M to CBEST M'!$B$2*F479)</f>
        <v/>
      </c>
      <c r="N479" s="11" t="str">
        <f>IF('GACE Math 211'!B479="","", IF(M479&lt;20, 20, IF(M479&gt;80, 80, M479)))</f>
        <v/>
      </c>
    </row>
    <row r="480" spans="1:14" x14ac:dyDescent="0.25">
      <c r="A480" s="11">
        <v>479</v>
      </c>
      <c r="B480" s="30"/>
      <c r="C480" s="25" t="str">
        <f t="shared" si="63"/>
        <v/>
      </c>
      <c r="D480" s="25" t="str">
        <f t="shared" si="67"/>
        <v/>
      </c>
      <c r="E480" s="25" t="str">
        <f t="shared" si="68"/>
        <v/>
      </c>
      <c r="F480" s="11" t="str">
        <f>IF('GACE Math 211'!E480="","",IF('GACE Math 211'!E480&lt;'ACT M to SAT M'!$A$2,'ACT M to SAT M'!$B$2,IF('GACE Math 211'!E480&gt;'ACT M to SAT M'!A$28,'ACT M to SAT M'!B$28,VLOOKUP(E480,'ACT M to SAT M'!A:B,2,FALSE))))</f>
        <v/>
      </c>
      <c r="G480" s="11" t="str">
        <f t="shared" si="64"/>
        <v/>
      </c>
      <c r="H480" s="11" t="str">
        <f t="shared" si="69"/>
        <v/>
      </c>
      <c r="I480" s="11" t="str">
        <f t="shared" si="65"/>
        <v/>
      </c>
      <c r="J480" s="11" t="str">
        <f t="shared" si="70"/>
        <v/>
      </c>
      <c r="K480" s="11" t="str">
        <f t="shared" si="66"/>
        <v/>
      </c>
      <c r="L480" s="11" t="str">
        <f t="shared" si="71"/>
        <v/>
      </c>
      <c r="M480" s="11" t="str">
        <f>IF('GACE Math 211'!B480="","",'SAT M to CBEST M'!$A$2+'SAT M to CBEST M'!$B$2*F480)</f>
        <v/>
      </c>
      <c r="N480" s="11" t="str">
        <f>IF('GACE Math 211'!B480="","", IF(M480&lt;20, 20, IF(M480&gt;80, 80, M480)))</f>
        <v/>
      </c>
    </row>
    <row r="481" spans="1:14" x14ac:dyDescent="0.25">
      <c r="A481" s="11">
        <v>480</v>
      </c>
      <c r="B481" s="30"/>
      <c r="C481" s="25" t="str">
        <f t="shared" si="63"/>
        <v/>
      </c>
      <c r="D481" s="25" t="str">
        <f t="shared" si="67"/>
        <v/>
      </c>
      <c r="E481" s="25" t="str">
        <f t="shared" si="68"/>
        <v/>
      </c>
      <c r="F481" s="11" t="str">
        <f>IF('GACE Math 211'!E481="","",IF('GACE Math 211'!E481&lt;'ACT M to SAT M'!$A$2,'ACT M to SAT M'!$B$2,IF('GACE Math 211'!E481&gt;'ACT M to SAT M'!A$28,'ACT M to SAT M'!B$28,VLOOKUP(E481,'ACT M to SAT M'!A:B,2,FALSE))))</f>
        <v/>
      </c>
      <c r="G481" s="11" t="str">
        <f t="shared" si="64"/>
        <v/>
      </c>
      <c r="H481" s="11" t="str">
        <f t="shared" si="69"/>
        <v/>
      </c>
      <c r="I481" s="11" t="str">
        <f t="shared" si="65"/>
        <v/>
      </c>
      <c r="J481" s="11" t="str">
        <f t="shared" si="70"/>
        <v/>
      </c>
      <c r="K481" s="11" t="str">
        <f t="shared" si="66"/>
        <v/>
      </c>
      <c r="L481" s="11" t="str">
        <f t="shared" si="71"/>
        <v/>
      </c>
      <c r="M481" s="11" t="str">
        <f>IF('GACE Math 211'!B481="","",'SAT M to CBEST M'!$A$2+'SAT M to CBEST M'!$B$2*F481)</f>
        <v/>
      </c>
      <c r="N481" s="11" t="str">
        <f>IF('GACE Math 211'!B481="","", IF(M481&lt;20, 20, IF(M481&gt;80, 80, M481)))</f>
        <v/>
      </c>
    </row>
    <row r="482" spans="1:14" x14ac:dyDescent="0.25">
      <c r="A482" s="11">
        <v>481</v>
      </c>
      <c r="B482" s="30"/>
      <c r="C482" s="25" t="str">
        <f t="shared" si="63"/>
        <v/>
      </c>
      <c r="D482" s="25" t="str">
        <f t="shared" si="67"/>
        <v/>
      </c>
      <c r="E482" s="25" t="str">
        <f t="shared" si="68"/>
        <v/>
      </c>
      <c r="F482" s="11" t="str">
        <f>IF('GACE Math 211'!E482="","",IF('GACE Math 211'!E482&lt;'ACT M to SAT M'!$A$2,'ACT M to SAT M'!$B$2,IF('GACE Math 211'!E482&gt;'ACT M to SAT M'!A$28,'ACT M to SAT M'!B$28,VLOOKUP(E482,'ACT M to SAT M'!A:B,2,FALSE))))</f>
        <v/>
      </c>
      <c r="G482" s="11" t="str">
        <f t="shared" si="64"/>
        <v/>
      </c>
      <c r="H482" s="11" t="str">
        <f t="shared" si="69"/>
        <v/>
      </c>
      <c r="I482" s="11" t="str">
        <f t="shared" si="65"/>
        <v/>
      </c>
      <c r="J482" s="11" t="str">
        <f t="shared" si="70"/>
        <v/>
      </c>
      <c r="K482" s="11" t="str">
        <f t="shared" si="66"/>
        <v/>
      </c>
      <c r="L482" s="11" t="str">
        <f t="shared" si="71"/>
        <v/>
      </c>
      <c r="M482" s="11" t="str">
        <f>IF('GACE Math 211'!B482="","",'SAT M to CBEST M'!$A$2+'SAT M to CBEST M'!$B$2*F482)</f>
        <v/>
      </c>
      <c r="N482" s="11" t="str">
        <f>IF('GACE Math 211'!B482="","", IF(M482&lt;20, 20, IF(M482&gt;80, 80, M482)))</f>
        <v/>
      </c>
    </row>
    <row r="483" spans="1:14" x14ac:dyDescent="0.25">
      <c r="A483" s="11">
        <v>482</v>
      </c>
      <c r="B483" s="30"/>
      <c r="C483" s="25" t="str">
        <f t="shared" si="63"/>
        <v/>
      </c>
      <c r="D483" s="25" t="str">
        <f t="shared" si="67"/>
        <v/>
      </c>
      <c r="E483" s="25" t="str">
        <f t="shared" si="68"/>
        <v/>
      </c>
      <c r="F483" s="11" t="str">
        <f>IF('GACE Math 211'!E483="","",IF('GACE Math 211'!E483&lt;'ACT M to SAT M'!$A$2,'ACT M to SAT M'!$B$2,IF('GACE Math 211'!E483&gt;'ACT M to SAT M'!A$28,'ACT M to SAT M'!B$28,VLOOKUP(E483,'ACT M to SAT M'!A:B,2,FALSE))))</f>
        <v/>
      </c>
      <c r="G483" s="11" t="str">
        <f t="shared" si="64"/>
        <v/>
      </c>
      <c r="H483" s="11" t="str">
        <f t="shared" si="69"/>
        <v/>
      </c>
      <c r="I483" s="11" t="str">
        <f t="shared" si="65"/>
        <v/>
      </c>
      <c r="J483" s="11" t="str">
        <f t="shared" si="70"/>
        <v/>
      </c>
      <c r="K483" s="11" t="str">
        <f t="shared" si="66"/>
        <v/>
      </c>
      <c r="L483" s="11" t="str">
        <f t="shared" si="71"/>
        <v/>
      </c>
      <c r="M483" s="11" t="str">
        <f>IF('GACE Math 211'!B483="","",'SAT M to CBEST M'!$A$2+'SAT M to CBEST M'!$B$2*F483)</f>
        <v/>
      </c>
      <c r="N483" s="11" t="str">
        <f>IF('GACE Math 211'!B483="","", IF(M483&lt;20, 20, IF(M483&gt;80, 80, M483)))</f>
        <v/>
      </c>
    </row>
    <row r="484" spans="1:14" x14ac:dyDescent="0.25">
      <c r="A484" s="11">
        <v>483</v>
      </c>
      <c r="B484" s="30"/>
      <c r="C484" s="25" t="str">
        <f t="shared" si="63"/>
        <v/>
      </c>
      <c r="D484" s="25" t="str">
        <f t="shared" si="67"/>
        <v/>
      </c>
      <c r="E484" s="25" t="str">
        <f t="shared" si="68"/>
        <v/>
      </c>
      <c r="F484" s="11" t="str">
        <f>IF('GACE Math 211'!E484="","",IF('GACE Math 211'!E484&lt;'ACT M to SAT M'!$A$2,'ACT M to SAT M'!$B$2,IF('GACE Math 211'!E484&gt;'ACT M to SAT M'!A$28,'ACT M to SAT M'!B$28,VLOOKUP(E484,'ACT M to SAT M'!A:B,2,FALSE))))</f>
        <v/>
      </c>
      <c r="G484" s="11" t="str">
        <f t="shared" si="64"/>
        <v/>
      </c>
      <c r="H484" s="11" t="str">
        <f t="shared" si="69"/>
        <v/>
      </c>
      <c r="I484" s="11" t="str">
        <f t="shared" si="65"/>
        <v/>
      </c>
      <c r="J484" s="11" t="str">
        <f t="shared" si="70"/>
        <v/>
      </c>
      <c r="K484" s="11" t="str">
        <f t="shared" si="66"/>
        <v/>
      </c>
      <c r="L484" s="11" t="str">
        <f t="shared" si="71"/>
        <v/>
      </c>
      <c r="M484" s="11" t="str">
        <f>IF('GACE Math 211'!B484="","",'SAT M to CBEST M'!$A$2+'SAT M to CBEST M'!$B$2*F484)</f>
        <v/>
      </c>
      <c r="N484" s="11" t="str">
        <f>IF('GACE Math 211'!B484="","", IF(M484&lt;20, 20, IF(M484&gt;80, 80, M484)))</f>
        <v/>
      </c>
    </row>
    <row r="485" spans="1:14" x14ac:dyDescent="0.25">
      <c r="A485" s="11">
        <v>484</v>
      </c>
      <c r="B485" s="30"/>
      <c r="C485" s="25" t="str">
        <f t="shared" si="63"/>
        <v/>
      </c>
      <c r="D485" s="25" t="str">
        <f t="shared" si="67"/>
        <v/>
      </c>
      <c r="E485" s="25" t="str">
        <f t="shared" si="68"/>
        <v/>
      </c>
      <c r="F485" s="11" t="str">
        <f>IF('GACE Math 211'!E485="","",IF('GACE Math 211'!E485&lt;'ACT M to SAT M'!$A$2,'ACT M to SAT M'!$B$2,IF('GACE Math 211'!E485&gt;'ACT M to SAT M'!A$28,'ACT M to SAT M'!B$28,VLOOKUP(E485,'ACT M to SAT M'!A:B,2,FALSE))))</f>
        <v/>
      </c>
      <c r="G485" s="11" t="str">
        <f t="shared" si="64"/>
        <v/>
      </c>
      <c r="H485" s="11" t="str">
        <f t="shared" si="69"/>
        <v/>
      </c>
      <c r="I485" s="11" t="str">
        <f t="shared" si="65"/>
        <v/>
      </c>
      <c r="J485" s="11" t="str">
        <f t="shared" si="70"/>
        <v/>
      </c>
      <c r="K485" s="11" t="str">
        <f t="shared" si="66"/>
        <v/>
      </c>
      <c r="L485" s="11" t="str">
        <f t="shared" si="71"/>
        <v/>
      </c>
      <c r="M485" s="11" t="str">
        <f>IF('GACE Math 211'!B485="","",'SAT M to CBEST M'!$A$2+'SAT M to CBEST M'!$B$2*F485)</f>
        <v/>
      </c>
      <c r="N485" s="11" t="str">
        <f>IF('GACE Math 211'!B485="","", IF(M485&lt;20, 20, IF(M485&gt;80, 80, M485)))</f>
        <v/>
      </c>
    </row>
    <row r="486" spans="1:14" x14ac:dyDescent="0.25">
      <c r="A486" s="11">
        <v>485</v>
      </c>
      <c r="B486" s="30"/>
      <c r="C486" s="25" t="str">
        <f t="shared" si="63"/>
        <v/>
      </c>
      <c r="D486" s="25" t="str">
        <f t="shared" si="67"/>
        <v/>
      </c>
      <c r="E486" s="25" t="str">
        <f t="shared" si="68"/>
        <v/>
      </c>
      <c r="F486" s="11" t="str">
        <f>IF('GACE Math 211'!E486="","",IF('GACE Math 211'!E486&lt;'ACT M to SAT M'!$A$2,'ACT M to SAT M'!$B$2,IF('GACE Math 211'!E486&gt;'ACT M to SAT M'!A$28,'ACT M to SAT M'!B$28,VLOOKUP(E486,'ACT M to SAT M'!A:B,2,FALSE))))</f>
        <v/>
      </c>
      <c r="G486" s="11" t="str">
        <f t="shared" si="64"/>
        <v/>
      </c>
      <c r="H486" s="11" t="str">
        <f t="shared" si="69"/>
        <v/>
      </c>
      <c r="I486" s="11" t="str">
        <f t="shared" si="65"/>
        <v/>
      </c>
      <c r="J486" s="11" t="str">
        <f t="shared" si="70"/>
        <v/>
      </c>
      <c r="K486" s="11" t="str">
        <f t="shared" si="66"/>
        <v/>
      </c>
      <c r="L486" s="11" t="str">
        <f t="shared" si="71"/>
        <v/>
      </c>
      <c r="M486" s="11" t="str">
        <f>IF('GACE Math 211'!B486="","",'SAT M to CBEST M'!$A$2+'SAT M to CBEST M'!$B$2*F486)</f>
        <v/>
      </c>
      <c r="N486" s="11" t="str">
        <f>IF('GACE Math 211'!B486="","", IF(M486&lt;20, 20, IF(M486&gt;80, 80, M486)))</f>
        <v/>
      </c>
    </row>
    <row r="487" spans="1:14" x14ac:dyDescent="0.25">
      <c r="A487" s="11">
        <v>486</v>
      </c>
      <c r="B487" s="30"/>
      <c r="C487" s="25" t="str">
        <f t="shared" si="63"/>
        <v/>
      </c>
      <c r="D487" s="25" t="str">
        <f t="shared" si="67"/>
        <v/>
      </c>
      <c r="E487" s="25" t="str">
        <f t="shared" si="68"/>
        <v/>
      </c>
      <c r="F487" s="11" t="str">
        <f>IF('GACE Math 211'!E487="","",IF('GACE Math 211'!E487&lt;'ACT M to SAT M'!$A$2,'ACT M to SAT M'!$B$2,IF('GACE Math 211'!E487&gt;'ACT M to SAT M'!A$28,'ACT M to SAT M'!B$28,VLOOKUP(E487,'ACT M to SAT M'!A:B,2,FALSE))))</f>
        <v/>
      </c>
      <c r="G487" s="11" t="str">
        <f t="shared" si="64"/>
        <v/>
      </c>
      <c r="H487" s="11" t="str">
        <f t="shared" si="69"/>
        <v/>
      </c>
      <c r="I487" s="11" t="str">
        <f t="shared" si="65"/>
        <v/>
      </c>
      <c r="J487" s="11" t="str">
        <f t="shared" si="70"/>
        <v/>
      </c>
      <c r="K487" s="11" t="str">
        <f t="shared" si="66"/>
        <v/>
      </c>
      <c r="L487" s="11" t="str">
        <f t="shared" si="71"/>
        <v/>
      </c>
      <c r="M487" s="11" t="str">
        <f>IF('GACE Math 211'!B487="","",'SAT M to CBEST M'!$A$2+'SAT M to CBEST M'!$B$2*F487)</f>
        <v/>
      </c>
      <c r="N487" s="11" t="str">
        <f>IF('GACE Math 211'!B487="","", IF(M487&lt;20, 20, IF(M487&gt;80, 80, M487)))</f>
        <v/>
      </c>
    </row>
    <row r="488" spans="1:14" x14ac:dyDescent="0.25">
      <c r="A488" s="11">
        <v>487</v>
      </c>
      <c r="B488" s="30"/>
      <c r="C488" s="25" t="str">
        <f t="shared" si="63"/>
        <v/>
      </c>
      <c r="D488" s="25" t="str">
        <f t="shared" si="67"/>
        <v/>
      </c>
      <c r="E488" s="25" t="str">
        <f t="shared" si="68"/>
        <v/>
      </c>
      <c r="F488" s="11" t="str">
        <f>IF('GACE Math 211'!E488="","",IF('GACE Math 211'!E488&lt;'ACT M to SAT M'!$A$2,'ACT M to SAT M'!$B$2,IF('GACE Math 211'!E488&gt;'ACT M to SAT M'!A$28,'ACT M to SAT M'!B$28,VLOOKUP(E488,'ACT M to SAT M'!A:B,2,FALSE))))</f>
        <v/>
      </c>
      <c r="G488" s="11" t="str">
        <f t="shared" si="64"/>
        <v/>
      </c>
      <c r="H488" s="11" t="str">
        <f t="shared" si="69"/>
        <v/>
      </c>
      <c r="I488" s="11" t="str">
        <f t="shared" si="65"/>
        <v/>
      </c>
      <c r="J488" s="11" t="str">
        <f t="shared" si="70"/>
        <v/>
      </c>
      <c r="K488" s="11" t="str">
        <f t="shared" si="66"/>
        <v/>
      </c>
      <c r="L488" s="11" t="str">
        <f t="shared" si="71"/>
        <v/>
      </c>
      <c r="M488" s="11" t="str">
        <f>IF('GACE Math 211'!B488="","",'SAT M to CBEST M'!$A$2+'SAT M to CBEST M'!$B$2*F488)</f>
        <v/>
      </c>
      <c r="N488" s="11" t="str">
        <f>IF('GACE Math 211'!B488="","", IF(M488&lt;20, 20, IF(M488&gt;80, 80, M488)))</f>
        <v/>
      </c>
    </row>
    <row r="489" spans="1:14" x14ac:dyDescent="0.25">
      <c r="A489" s="11">
        <v>488</v>
      </c>
      <c r="B489" s="30"/>
      <c r="C489" s="25" t="str">
        <f t="shared" si="63"/>
        <v/>
      </c>
      <c r="D489" s="25" t="str">
        <f t="shared" si="67"/>
        <v/>
      </c>
      <c r="E489" s="25" t="str">
        <f t="shared" si="68"/>
        <v/>
      </c>
      <c r="F489" s="11" t="str">
        <f>IF('GACE Math 211'!E489="","",IF('GACE Math 211'!E489&lt;'ACT M to SAT M'!$A$2,'ACT M to SAT M'!$B$2,IF('GACE Math 211'!E489&gt;'ACT M to SAT M'!A$28,'ACT M to SAT M'!B$28,VLOOKUP(E489,'ACT M to SAT M'!A:B,2,FALSE))))</f>
        <v/>
      </c>
      <c r="G489" s="11" t="str">
        <f t="shared" si="64"/>
        <v/>
      </c>
      <c r="H489" s="11" t="str">
        <f t="shared" si="69"/>
        <v/>
      </c>
      <c r="I489" s="11" t="str">
        <f t="shared" si="65"/>
        <v/>
      </c>
      <c r="J489" s="11" t="str">
        <f t="shared" si="70"/>
        <v/>
      </c>
      <c r="K489" s="11" t="str">
        <f t="shared" si="66"/>
        <v/>
      </c>
      <c r="L489" s="11" t="str">
        <f t="shared" si="71"/>
        <v/>
      </c>
      <c r="M489" s="11" t="str">
        <f>IF('GACE Math 211'!B489="","",'SAT M to CBEST M'!$A$2+'SAT M to CBEST M'!$B$2*F489)</f>
        <v/>
      </c>
      <c r="N489" s="11" t="str">
        <f>IF('GACE Math 211'!B489="","", IF(M489&lt;20, 20, IF(M489&gt;80, 80, M489)))</f>
        <v/>
      </c>
    </row>
    <row r="490" spans="1:14" x14ac:dyDescent="0.25">
      <c r="A490" s="11">
        <v>489</v>
      </c>
      <c r="B490" s="30"/>
      <c r="C490" s="25" t="str">
        <f t="shared" si="63"/>
        <v/>
      </c>
      <c r="D490" s="25" t="str">
        <f t="shared" si="67"/>
        <v/>
      </c>
      <c r="E490" s="25" t="str">
        <f t="shared" si="68"/>
        <v/>
      </c>
      <c r="F490" s="11" t="str">
        <f>IF('GACE Math 211'!E490="","",IF('GACE Math 211'!E490&lt;'ACT M to SAT M'!$A$2,'ACT M to SAT M'!$B$2,IF('GACE Math 211'!E490&gt;'ACT M to SAT M'!A$28,'ACT M to SAT M'!B$28,VLOOKUP(E490,'ACT M to SAT M'!A:B,2,FALSE))))</f>
        <v/>
      </c>
      <c r="G490" s="11" t="str">
        <f t="shared" si="64"/>
        <v/>
      </c>
      <c r="H490" s="11" t="str">
        <f t="shared" si="69"/>
        <v/>
      </c>
      <c r="I490" s="11" t="str">
        <f t="shared" si="65"/>
        <v/>
      </c>
      <c r="J490" s="11" t="str">
        <f t="shared" si="70"/>
        <v/>
      </c>
      <c r="K490" s="11" t="str">
        <f t="shared" si="66"/>
        <v/>
      </c>
      <c r="L490" s="11" t="str">
        <f t="shared" si="71"/>
        <v/>
      </c>
      <c r="M490" s="11" t="str">
        <f>IF('GACE Math 211'!B490="","",'SAT M to CBEST M'!$A$2+'SAT M to CBEST M'!$B$2*F490)</f>
        <v/>
      </c>
      <c r="N490" s="11" t="str">
        <f>IF('GACE Math 211'!B490="","", IF(M490&lt;20, 20, IF(M490&gt;80, 80, M490)))</f>
        <v/>
      </c>
    </row>
    <row r="491" spans="1:14" x14ac:dyDescent="0.25">
      <c r="A491" s="11">
        <v>490</v>
      </c>
      <c r="B491" s="30"/>
      <c r="C491" s="25" t="str">
        <f t="shared" si="63"/>
        <v/>
      </c>
      <c r="D491" s="25" t="str">
        <f t="shared" si="67"/>
        <v/>
      </c>
      <c r="E491" s="25" t="str">
        <f t="shared" si="68"/>
        <v/>
      </c>
      <c r="F491" s="11" t="str">
        <f>IF('GACE Math 211'!E491="","",IF('GACE Math 211'!E491&lt;'ACT M to SAT M'!$A$2,'ACT M to SAT M'!$B$2,IF('GACE Math 211'!E491&gt;'ACT M to SAT M'!A$28,'ACT M to SAT M'!B$28,VLOOKUP(E491,'ACT M to SAT M'!A:B,2,FALSE))))</f>
        <v/>
      </c>
      <c r="G491" s="11" t="str">
        <f t="shared" si="64"/>
        <v/>
      </c>
      <c r="H491" s="11" t="str">
        <f t="shared" si="69"/>
        <v/>
      </c>
      <c r="I491" s="11" t="str">
        <f t="shared" si="65"/>
        <v/>
      </c>
      <c r="J491" s="11" t="str">
        <f t="shared" si="70"/>
        <v/>
      </c>
      <c r="K491" s="11" t="str">
        <f t="shared" si="66"/>
        <v/>
      </c>
      <c r="L491" s="11" t="str">
        <f t="shared" si="71"/>
        <v/>
      </c>
      <c r="M491" s="11" t="str">
        <f>IF('GACE Math 211'!B491="","",'SAT M to CBEST M'!$A$2+'SAT M to CBEST M'!$B$2*F491)</f>
        <v/>
      </c>
      <c r="N491" s="11" t="str">
        <f>IF('GACE Math 211'!B491="","", IF(M491&lt;20, 20, IF(M491&gt;80, 80, M491)))</f>
        <v/>
      </c>
    </row>
    <row r="492" spans="1:14" x14ac:dyDescent="0.25">
      <c r="A492" s="11">
        <v>491</v>
      </c>
      <c r="B492" s="30"/>
      <c r="C492" s="25" t="str">
        <f t="shared" si="63"/>
        <v/>
      </c>
      <c r="D492" s="25" t="str">
        <f t="shared" si="67"/>
        <v/>
      </c>
      <c r="E492" s="25" t="str">
        <f t="shared" si="68"/>
        <v/>
      </c>
      <c r="F492" s="11" t="str">
        <f>IF('GACE Math 211'!E492="","",IF('GACE Math 211'!E492&lt;'ACT M to SAT M'!$A$2,'ACT M to SAT M'!$B$2,IF('GACE Math 211'!E492&gt;'ACT M to SAT M'!A$28,'ACT M to SAT M'!B$28,VLOOKUP(E492,'ACT M to SAT M'!A:B,2,FALSE))))</f>
        <v/>
      </c>
      <c r="G492" s="11" t="str">
        <f t="shared" si="64"/>
        <v/>
      </c>
      <c r="H492" s="11" t="str">
        <f t="shared" si="69"/>
        <v/>
      </c>
      <c r="I492" s="11" t="str">
        <f t="shared" si="65"/>
        <v/>
      </c>
      <c r="J492" s="11" t="str">
        <f t="shared" si="70"/>
        <v/>
      </c>
      <c r="K492" s="11" t="str">
        <f t="shared" si="66"/>
        <v/>
      </c>
      <c r="L492" s="11" t="str">
        <f t="shared" si="71"/>
        <v/>
      </c>
      <c r="M492" s="11" t="str">
        <f>IF('GACE Math 211'!B492="","",'SAT M to CBEST M'!$A$2+'SAT M to CBEST M'!$B$2*F492)</f>
        <v/>
      </c>
      <c r="N492" s="11" t="str">
        <f>IF('GACE Math 211'!B492="","", IF(M492&lt;20, 20, IF(M492&gt;80, 80, M492)))</f>
        <v/>
      </c>
    </row>
    <row r="493" spans="1:14" x14ac:dyDescent="0.25">
      <c r="A493" s="11">
        <v>492</v>
      </c>
      <c r="B493" s="30"/>
      <c r="C493" s="25" t="str">
        <f t="shared" si="63"/>
        <v/>
      </c>
      <c r="D493" s="25" t="str">
        <f t="shared" si="67"/>
        <v/>
      </c>
      <c r="E493" s="25" t="str">
        <f t="shared" si="68"/>
        <v/>
      </c>
      <c r="F493" s="11" t="str">
        <f>IF('GACE Math 211'!E493="","",IF('GACE Math 211'!E493&lt;'ACT M to SAT M'!$A$2,'ACT M to SAT M'!$B$2,IF('GACE Math 211'!E493&gt;'ACT M to SAT M'!A$28,'ACT M to SAT M'!B$28,VLOOKUP(E493,'ACT M to SAT M'!A:B,2,FALSE))))</f>
        <v/>
      </c>
      <c r="G493" s="11" t="str">
        <f t="shared" si="64"/>
        <v/>
      </c>
      <c r="H493" s="11" t="str">
        <f t="shared" si="69"/>
        <v/>
      </c>
      <c r="I493" s="11" t="str">
        <f t="shared" si="65"/>
        <v/>
      </c>
      <c r="J493" s="11" t="str">
        <f t="shared" si="70"/>
        <v/>
      </c>
      <c r="K493" s="11" t="str">
        <f t="shared" si="66"/>
        <v/>
      </c>
      <c r="L493" s="11" t="str">
        <f t="shared" si="71"/>
        <v/>
      </c>
      <c r="M493" s="11" t="str">
        <f>IF('GACE Math 211'!B493="","",'SAT M to CBEST M'!$A$2+'SAT M to CBEST M'!$B$2*F493)</f>
        <v/>
      </c>
      <c r="N493" s="11" t="str">
        <f>IF('GACE Math 211'!B493="","", IF(M493&lt;20, 20, IF(M493&gt;80, 80, M493)))</f>
        <v/>
      </c>
    </row>
    <row r="494" spans="1:14" x14ac:dyDescent="0.25">
      <c r="A494" s="11">
        <v>493</v>
      </c>
      <c r="B494" s="30"/>
      <c r="C494" s="25" t="str">
        <f t="shared" si="63"/>
        <v/>
      </c>
      <c r="D494" s="25" t="str">
        <f t="shared" si="67"/>
        <v/>
      </c>
      <c r="E494" s="25" t="str">
        <f t="shared" si="68"/>
        <v/>
      </c>
      <c r="F494" s="11" t="str">
        <f>IF('GACE Math 211'!E494="","",IF('GACE Math 211'!E494&lt;'ACT M to SAT M'!$A$2,'ACT M to SAT M'!$B$2,IF('GACE Math 211'!E494&gt;'ACT M to SAT M'!A$28,'ACT M to SAT M'!B$28,VLOOKUP(E494,'ACT M to SAT M'!A:B,2,FALSE))))</f>
        <v/>
      </c>
      <c r="G494" s="11" t="str">
        <f t="shared" si="64"/>
        <v/>
      </c>
      <c r="H494" s="11" t="str">
        <f t="shared" si="69"/>
        <v/>
      </c>
      <c r="I494" s="11" t="str">
        <f t="shared" si="65"/>
        <v/>
      </c>
      <c r="J494" s="11" t="str">
        <f t="shared" si="70"/>
        <v/>
      </c>
      <c r="K494" s="11" t="str">
        <f t="shared" si="66"/>
        <v/>
      </c>
      <c r="L494" s="11" t="str">
        <f t="shared" si="71"/>
        <v/>
      </c>
      <c r="M494" s="11" t="str">
        <f>IF('GACE Math 211'!B494="","",'SAT M to CBEST M'!$A$2+'SAT M to CBEST M'!$B$2*F494)</f>
        <v/>
      </c>
      <c r="N494" s="11" t="str">
        <f>IF('GACE Math 211'!B494="","", IF(M494&lt;20, 20, IF(M494&gt;80, 80, M494)))</f>
        <v/>
      </c>
    </row>
    <row r="495" spans="1:14" x14ac:dyDescent="0.25">
      <c r="A495" s="11">
        <v>494</v>
      </c>
      <c r="B495" s="30"/>
      <c r="C495" s="25" t="str">
        <f t="shared" si="63"/>
        <v/>
      </c>
      <c r="D495" s="25" t="str">
        <f t="shared" si="67"/>
        <v/>
      </c>
      <c r="E495" s="25" t="str">
        <f t="shared" si="68"/>
        <v/>
      </c>
      <c r="F495" s="11" t="str">
        <f>IF('GACE Math 211'!E495="","",IF('GACE Math 211'!E495&lt;'ACT M to SAT M'!$A$2,'ACT M to SAT M'!$B$2,IF('GACE Math 211'!E495&gt;'ACT M to SAT M'!A$28,'ACT M to SAT M'!B$28,VLOOKUP(E495,'ACT M to SAT M'!A:B,2,FALSE))))</f>
        <v/>
      </c>
      <c r="G495" s="11" t="str">
        <f t="shared" si="64"/>
        <v/>
      </c>
      <c r="H495" s="11" t="str">
        <f t="shared" si="69"/>
        <v/>
      </c>
      <c r="I495" s="11" t="str">
        <f t="shared" si="65"/>
        <v/>
      </c>
      <c r="J495" s="11" t="str">
        <f t="shared" si="70"/>
        <v/>
      </c>
      <c r="K495" s="11" t="str">
        <f t="shared" si="66"/>
        <v/>
      </c>
      <c r="L495" s="11" t="str">
        <f t="shared" si="71"/>
        <v/>
      </c>
      <c r="M495" s="11" t="str">
        <f>IF('GACE Math 211'!B495="","",'SAT M to CBEST M'!$A$2+'SAT M to CBEST M'!$B$2*F495)</f>
        <v/>
      </c>
      <c r="N495" s="11" t="str">
        <f>IF('GACE Math 211'!B495="","", IF(M495&lt;20, 20, IF(M495&gt;80, 80, M495)))</f>
        <v/>
      </c>
    </row>
    <row r="496" spans="1:14" x14ac:dyDescent="0.25">
      <c r="A496" s="11">
        <v>495</v>
      </c>
      <c r="B496" s="30"/>
      <c r="C496" s="25" t="str">
        <f t="shared" si="63"/>
        <v/>
      </c>
      <c r="D496" s="25" t="str">
        <f t="shared" si="67"/>
        <v/>
      </c>
      <c r="E496" s="25" t="str">
        <f t="shared" si="68"/>
        <v/>
      </c>
      <c r="F496" s="11" t="str">
        <f>IF('GACE Math 211'!E496="","",IF('GACE Math 211'!E496&lt;'ACT M to SAT M'!$A$2,'ACT M to SAT M'!$B$2,IF('GACE Math 211'!E496&gt;'ACT M to SAT M'!A$28,'ACT M to SAT M'!B$28,VLOOKUP(E496,'ACT M to SAT M'!A:B,2,FALSE))))</f>
        <v/>
      </c>
      <c r="G496" s="11" t="str">
        <f t="shared" si="64"/>
        <v/>
      </c>
      <c r="H496" s="11" t="str">
        <f t="shared" si="69"/>
        <v/>
      </c>
      <c r="I496" s="11" t="str">
        <f t="shared" si="65"/>
        <v/>
      </c>
      <c r="J496" s="11" t="str">
        <f t="shared" si="70"/>
        <v/>
      </c>
      <c r="K496" s="11" t="str">
        <f t="shared" si="66"/>
        <v/>
      </c>
      <c r="L496" s="11" t="str">
        <f t="shared" si="71"/>
        <v/>
      </c>
      <c r="M496" s="11" t="str">
        <f>IF('GACE Math 211'!B496="","",'SAT M to CBEST M'!$A$2+'SAT M to CBEST M'!$B$2*F496)</f>
        <v/>
      </c>
      <c r="N496" s="11" t="str">
        <f>IF('GACE Math 211'!B496="","", IF(M496&lt;20, 20, IF(M496&gt;80, 80, M496)))</f>
        <v/>
      </c>
    </row>
    <row r="497" spans="1:14" x14ac:dyDescent="0.25">
      <c r="A497" s="11">
        <v>496</v>
      </c>
      <c r="B497" s="30"/>
      <c r="C497" s="25" t="str">
        <f t="shared" si="63"/>
        <v/>
      </c>
      <c r="D497" s="25" t="str">
        <f t="shared" si="67"/>
        <v/>
      </c>
      <c r="E497" s="25" t="str">
        <f t="shared" si="68"/>
        <v/>
      </c>
      <c r="F497" s="11" t="str">
        <f>IF('GACE Math 211'!E497="","",IF('GACE Math 211'!E497&lt;'ACT M to SAT M'!$A$2,'ACT M to SAT M'!$B$2,IF('GACE Math 211'!E497&gt;'ACT M to SAT M'!A$28,'ACT M to SAT M'!B$28,VLOOKUP(E497,'ACT M to SAT M'!A:B,2,FALSE))))</f>
        <v/>
      </c>
      <c r="G497" s="11" t="str">
        <f t="shared" si="64"/>
        <v/>
      </c>
      <c r="H497" s="11" t="str">
        <f t="shared" si="69"/>
        <v/>
      </c>
      <c r="I497" s="11" t="str">
        <f t="shared" si="65"/>
        <v/>
      </c>
      <c r="J497" s="11" t="str">
        <f t="shared" si="70"/>
        <v/>
      </c>
      <c r="K497" s="11" t="str">
        <f t="shared" si="66"/>
        <v/>
      </c>
      <c r="L497" s="11" t="str">
        <f t="shared" si="71"/>
        <v/>
      </c>
      <c r="M497" s="11" t="str">
        <f>IF('GACE Math 211'!B497="","",'SAT M to CBEST M'!$A$2+'SAT M to CBEST M'!$B$2*F497)</f>
        <v/>
      </c>
      <c r="N497" s="11" t="str">
        <f>IF('GACE Math 211'!B497="","", IF(M497&lt;20, 20, IF(M497&gt;80, 80, M497)))</f>
        <v/>
      </c>
    </row>
    <row r="498" spans="1:14" x14ac:dyDescent="0.25">
      <c r="A498" s="11">
        <v>497</v>
      </c>
      <c r="B498" s="30"/>
      <c r="C498" s="25" t="str">
        <f t="shared" si="63"/>
        <v/>
      </c>
      <c r="D498" s="25" t="str">
        <f t="shared" si="67"/>
        <v/>
      </c>
      <c r="E498" s="25" t="str">
        <f t="shared" si="68"/>
        <v/>
      </c>
      <c r="F498" s="11" t="str">
        <f>IF('GACE Math 211'!E498="","",IF('GACE Math 211'!E498&lt;'ACT M to SAT M'!$A$2,'ACT M to SAT M'!$B$2,IF('GACE Math 211'!E498&gt;'ACT M to SAT M'!A$28,'ACT M to SAT M'!B$28,VLOOKUP(E498,'ACT M to SAT M'!A:B,2,FALSE))))</f>
        <v/>
      </c>
      <c r="G498" s="11" t="str">
        <f t="shared" si="64"/>
        <v/>
      </c>
      <c r="H498" s="11" t="str">
        <f t="shared" si="69"/>
        <v/>
      </c>
      <c r="I498" s="11" t="str">
        <f t="shared" si="65"/>
        <v/>
      </c>
      <c r="J498" s="11" t="str">
        <f t="shared" si="70"/>
        <v/>
      </c>
      <c r="K498" s="11" t="str">
        <f t="shared" si="66"/>
        <v/>
      </c>
      <c r="L498" s="11" t="str">
        <f t="shared" si="71"/>
        <v/>
      </c>
      <c r="M498" s="11" t="str">
        <f>IF('GACE Math 211'!B498="","",'SAT M to CBEST M'!$A$2+'SAT M to CBEST M'!$B$2*F498)</f>
        <v/>
      </c>
      <c r="N498" s="11" t="str">
        <f>IF('GACE Math 211'!B498="","", IF(M498&lt;20, 20, IF(M498&gt;80, 80, M498)))</f>
        <v/>
      </c>
    </row>
    <row r="499" spans="1:14" x14ac:dyDescent="0.25">
      <c r="A499" s="11">
        <v>498</v>
      </c>
      <c r="B499" s="30"/>
      <c r="C499" s="25" t="str">
        <f t="shared" si="63"/>
        <v/>
      </c>
      <c r="D499" s="25" t="str">
        <f t="shared" si="67"/>
        <v/>
      </c>
      <c r="E499" s="25" t="str">
        <f t="shared" si="68"/>
        <v/>
      </c>
      <c r="F499" s="11" t="str">
        <f>IF('GACE Math 211'!E499="","",IF('GACE Math 211'!E499&lt;'ACT M to SAT M'!$A$2,'ACT M to SAT M'!$B$2,IF('GACE Math 211'!E499&gt;'ACT M to SAT M'!A$28,'ACT M to SAT M'!B$28,VLOOKUP(E499,'ACT M to SAT M'!A:B,2,FALSE))))</f>
        <v/>
      </c>
      <c r="G499" s="11" t="str">
        <f t="shared" si="64"/>
        <v/>
      </c>
      <c r="H499" s="11" t="str">
        <f t="shared" si="69"/>
        <v/>
      </c>
      <c r="I499" s="11" t="str">
        <f t="shared" si="65"/>
        <v/>
      </c>
      <c r="J499" s="11" t="str">
        <f t="shared" si="70"/>
        <v/>
      </c>
      <c r="K499" s="11" t="str">
        <f t="shared" si="66"/>
        <v/>
      </c>
      <c r="L499" s="11" t="str">
        <f t="shared" si="71"/>
        <v/>
      </c>
      <c r="M499" s="11" t="str">
        <f>IF('GACE Math 211'!B499="","",'SAT M to CBEST M'!$A$2+'SAT M to CBEST M'!$B$2*F499)</f>
        <v/>
      </c>
      <c r="N499" s="11" t="str">
        <f>IF('GACE Math 211'!B499="","", IF(M499&lt;20, 20, IF(M499&gt;80, 80, M499)))</f>
        <v/>
      </c>
    </row>
    <row r="500" spans="1:14" x14ac:dyDescent="0.25">
      <c r="A500" s="11">
        <v>499</v>
      </c>
      <c r="B500" s="30"/>
      <c r="C500" s="25" t="str">
        <f t="shared" si="63"/>
        <v/>
      </c>
      <c r="D500" s="25" t="str">
        <f t="shared" si="67"/>
        <v/>
      </c>
      <c r="E500" s="25" t="str">
        <f t="shared" si="68"/>
        <v/>
      </c>
      <c r="F500" s="11" t="str">
        <f>IF('GACE Math 211'!E500="","",IF('GACE Math 211'!E500&lt;'ACT M to SAT M'!$A$2,'ACT M to SAT M'!$B$2,IF('GACE Math 211'!E500&gt;'ACT M to SAT M'!A$28,'ACT M to SAT M'!B$28,VLOOKUP(E500,'ACT M to SAT M'!A:B,2,FALSE))))</f>
        <v/>
      </c>
      <c r="G500" s="11" t="str">
        <f t="shared" si="64"/>
        <v/>
      </c>
      <c r="H500" s="11" t="str">
        <f t="shared" si="69"/>
        <v/>
      </c>
      <c r="I500" s="11" t="str">
        <f t="shared" si="65"/>
        <v/>
      </c>
      <c r="J500" s="11" t="str">
        <f t="shared" si="70"/>
        <v/>
      </c>
      <c r="K500" s="11" t="str">
        <f t="shared" si="66"/>
        <v/>
      </c>
      <c r="L500" s="11" t="str">
        <f t="shared" si="71"/>
        <v/>
      </c>
      <c r="M500" s="11" t="str">
        <f>IF('GACE Math 211'!B500="","",'SAT M to CBEST M'!$A$2+'SAT M to CBEST M'!$B$2*F500)</f>
        <v/>
      </c>
      <c r="N500" s="11" t="str">
        <f>IF('GACE Math 211'!B500="","", IF(M500&lt;20, 20, IF(M500&gt;80, 80, M500)))</f>
        <v/>
      </c>
    </row>
    <row r="501" spans="1:14" x14ac:dyDescent="0.25">
      <c r="A501" s="11">
        <v>500</v>
      </c>
      <c r="B501" s="30"/>
      <c r="C501" s="25" t="str">
        <f t="shared" si="63"/>
        <v/>
      </c>
      <c r="D501" s="25" t="str">
        <f t="shared" si="67"/>
        <v/>
      </c>
      <c r="E501" s="25" t="str">
        <f t="shared" si="68"/>
        <v/>
      </c>
      <c r="F501" s="11" t="str">
        <f>IF('GACE Math 211'!E501="","",IF('GACE Math 211'!E501&lt;'ACT M to SAT M'!$A$2,'ACT M to SAT M'!$B$2,IF('GACE Math 211'!E501&gt;'ACT M to SAT M'!A$28,'ACT M to SAT M'!B$28,VLOOKUP(E501,'ACT M to SAT M'!A:B,2,FALSE))))</f>
        <v/>
      </c>
      <c r="G501" s="11" t="str">
        <f t="shared" si="64"/>
        <v/>
      </c>
      <c r="H501" s="11" t="str">
        <f t="shared" si="69"/>
        <v/>
      </c>
      <c r="I501" s="11" t="str">
        <f t="shared" si="65"/>
        <v/>
      </c>
      <c r="J501" s="11" t="str">
        <f t="shared" si="70"/>
        <v/>
      </c>
      <c r="K501" s="11" t="str">
        <f t="shared" si="66"/>
        <v/>
      </c>
      <c r="L501" s="11" t="str">
        <f t="shared" si="71"/>
        <v/>
      </c>
      <c r="M501" s="11" t="str">
        <f>IF('GACE Math 211'!B501="","",'SAT M to CBEST M'!$A$2+'SAT M to CBEST M'!$B$2*F501)</f>
        <v/>
      </c>
      <c r="N501" s="11" t="str">
        <f>IF('GACE Math 211'!B501="","", IF(M501&lt;20, 20, IF(M501&gt;80, 80, M501)))</f>
        <v/>
      </c>
    </row>
    <row r="502" spans="1:14" x14ac:dyDescent="0.25">
      <c r="A502" s="11">
        <v>501</v>
      </c>
      <c r="B502" s="30"/>
      <c r="C502" s="25" t="str">
        <f t="shared" si="63"/>
        <v/>
      </c>
      <c r="D502" s="25" t="str">
        <f t="shared" si="67"/>
        <v/>
      </c>
      <c r="E502" s="25" t="str">
        <f t="shared" si="68"/>
        <v/>
      </c>
      <c r="F502" s="11" t="str">
        <f>IF('GACE Math 211'!E502="","",IF('GACE Math 211'!E502&lt;'ACT M to SAT M'!$A$2,'ACT M to SAT M'!$B$2,IF('GACE Math 211'!E502&gt;'ACT M to SAT M'!A$28,'ACT M to SAT M'!B$28,VLOOKUP(E502,'ACT M to SAT M'!A:B,2,FALSE))))</f>
        <v/>
      </c>
      <c r="G502" s="11" t="str">
        <f t="shared" si="64"/>
        <v/>
      </c>
      <c r="H502" s="11" t="str">
        <f t="shared" si="69"/>
        <v/>
      </c>
      <c r="I502" s="11" t="str">
        <f t="shared" si="65"/>
        <v/>
      </c>
      <c r="J502" s="11" t="str">
        <f t="shared" si="70"/>
        <v/>
      </c>
      <c r="K502" s="11" t="str">
        <f t="shared" si="66"/>
        <v/>
      </c>
      <c r="L502" s="11" t="str">
        <f t="shared" si="71"/>
        <v/>
      </c>
      <c r="M502" s="11" t="str">
        <f>IF('GACE Math 211'!B502="","",'SAT M to CBEST M'!$A$2+'SAT M to CBEST M'!$B$2*F502)</f>
        <v/>
      </c>
      <c r="N502" s="11" t="str">
        <f>IF('GACE Math 211'!B502="","", IF(M502&lt;20, 20, IF(M502&gt;80, 80, M502)))</f>
        <v/>
      </c>
    </row>
    <row r="503" spans="1:14" x14ac:dyDescent="0.25">
      <c r="A503" s="11">
        <v>502</v>
      </c>
      <c r="B503" s="30"/>
      <c r="C503" s="25" t="str">
        <f t="shared" si="63"/>
        <v/>
      </c>
      <c r="D503" s="25" t="str">
        <f t="shared" si="67"/>
        <v/>
      </c>
      <c r="E503" s="25" t="str">
        <f t="shared" si="68"/>
        <v/>
      </c>
      <c r="F503" s="11" t="str">
        <f>IF('GACE Math 211'!E503="","",IF('GACE Math 211'!E503&lt;'ACT M to SAT M'!$A$2,'ACT M to SAT M'!$B$2,IF('GACE Math 211'!E503&gt;'ACT M to SAT M'!A$28,'ACT M to SAT M'!B$28,VLOOKUP(E503,'ACT M to SAT M'!A:B,2,FALSE))))</f>
        <v/>
      </c>
      <c r="G503" s="11" t="str">
        <f t="shared" si="64"/>
        <v/>
      </c>
      <c r="H503" s="11" t="str">
        <f t="shared" si="69"/>
        <v/>
      </c>
      <c r="I503" s="11" t="str">
        <f t="shared" si="65"/>
        <v/>
      </c>
      <c r="J503" s="11" t="str">
        <f t="shared" si="70"/>
        <v/>
      </c>
      <c r="K503" s="11" t="str">
        <f t="shared" si="66"/>
        <v/>
      </c>
      <c r="L503" s="11" t="str">
        <f t="shared" si="71"/>
        <v/>
      </c>
      <c r="M503" s="11" t="str">
        <f>IF('GACE Math 211'!B503="","",'SAT M to CBEST M'!$A$2+'SAT M to CBEST M'!$B$2*F503)</f>
        <v/>
      </c>
      <c r="N503" s="11" t="str">
        <f>IF('GACE Math 211'!B503="","", IF(M503&lt;20, 20, IF(M503&gt;80, 80, M503)))</f>
        <v/>
      </c>
    </row>
    <row r="504" spans="1:14" x14ac:dyDescent="0.25">
      <c r="A504" s="11">
        <v>503</v>
      </c>
      <c r="B504" s="30"/>
      <c r="C504" s="25" t="str">
        <f t="shared" si="63"/>
        <v/>
      </c>
      <c r="D504" s="25" t="str">
        <f t="shared" si="67"/>
        <v/>
      </c>
      <c r="E504" s="25" t="str">
        <f t="shared" si="68"/>
        <v/>
      </c>
      <c r="F504" s="11" t="str">
        <f>IF('GACE Math 211'!E504="","",IF('GACE Math 211'!E504&lt;'ACT M to SAT M'!$A$2,'ACT M to SAT M'!$B$2,IF('GACE Math 211'!E504&gt;'ACT M to SAT M'!A$28,'ACT M to SAT M'!B$28,VLOOKUP(E504,'ACT M to SAT M'!A:B,2,FALSE))))</f>
        <v/>
      </c>
      <c r="G504" s="11" t="str">
        <f t="shared" si="64"/>
        <v/>
      </c>
      <c r="H504" s="11" t="str">
        <f t="shared" si="69"/>
        <v/>
      </c>
      <c r="I504" s="11" t="str">
        <f t="shared" si="65"/>
        <v/>
      </c>
      <c r="J504" s="11" t="str">
        <f t="shared" si="70"/>
        <v/>
      </c>
      <c r="K504" s="11" t="str">
        <f t="shared" si="66"/>
        <v/>
      </c>
      <c r="L504" s="11" t="str">
        <f t="shared" si="71"/>
        <v/>
      </c>
      <c r="M504" s="11" t="str">
        <f>IF('GACE Math 211'!B504="","",'SAT M to CBEST M'!$A$2+'SAT M to CBEST M'!$B$2*F504)</f>
        <v/>
      </c>
      <c r="N504" s="11" t="str">
        <f>IF('GACE Math 211'!B504="","", IF(M504&lt;20, 20, IF(M504&gt;80, 80, M504)))</f>
        <v/>
      </c>
    </row>
    <row r="505" spans="1:14" x14ac:dyDescent="0.25">
      <c r="A505" s="11">
        <v>504</v>
      </c>
      <c r="B505" s="30"/>
      <c r="C505" s="25" t="str">
        <f t="shared" si="63"/>
        <v/>
      </c>
      <c r="D505" s="25" t="str">
        <f t="shared" si="67"/>
        <v/>
      </c>
      <c r="E505" s="25" t="str">
        <f t="shared" si="68"/>
        <v/>
      </c>
      <c r="F505" s="11" t="str">
        <f>IF('GACE Math 211'!E505="","",IF('GACE Math 211'!E505&lt;'ACT M to SAT M'!$A$2,'ACT M to SAT M'!$B$2,IF('GACE Math 211'!E505&gt;'ACT M to SAT M'!A$28,'ACT M to SAT M'!B$28,VLOOKUP(E505,'ACT M to SAT M'!A:B,2,FALSE))))</f>
        <v/>
      </c>
      <c r="G505" s="11" t="str">
        <f t="shared" si="64"/>
        <v/>
      </c>
      <c r="H505" s="11" t="str">
        <f t="shared" si="69"/>
        <v/>
      </c>
      <c r="I505" s="11" t="str">
        <f t="shared" si="65"/>
        <v/>
      </c>
      <c r="J505" s="11" t="str">
        <f t="shared" si="70"/>
        <v/>
      </c>
      <c r="K505" s="11" t="str">
        <f t="shared" si="66"/>
        <v/>
      </c>
      <c r="L505" s="11" t="str">
        <f t="shared" si="71"/>
        <v/>
      </c>
      <c r="M505" s="11" t="str">
        <f>IF('GACE Math 211'!B505="","",'SAT M to CBEST M'!$A$2+'SAT M to CBEST M'!$B$2*F505)</f>
        <v/>
      </c>
      <c r="N505" s="11" t="str">
        <f>IF('GACE Math 211'!B505="","", IF(M505&lt;20, 20, IF(M505&gt;80, 80, M505)))</f>
        <v/>
      </c>
    </row>
    <row r="506" spans="1:14" x14ac:dyDescent="0.25">
      <c r="A506" s="11">
        <v>505</v>
      </c>
      <c r="B506" s="30"/>
      <c r="C506" s="25" t="str">
        <f t="shared" si="63"/>
        <v/>
      </c>
      <c r="D506" s="25" t="str">
        <f t="shared" si="67"/>
        <v/>
      </c>
      <c r="E506" s="25" t="str">
        <f t="shared" si="68"/>
        <v/>
      </c>
      <c r="F506" s="11" t="str">
        <f>IF('GACE Math 211'!E506="","",IF('GACE Math 211'!E506&lt;'ACT M to SAT M'!$A$2,'ACT M to SAT M'!$B$2,IF('GACE Math 211'!E506&gt;'ACT M to SAT M'!A$28,'ACT M to SAT M'!B$28,VLOOKUP(E506,'ACT M to SAT M'!A:B,2,FALSE))))</f>
        <v/>
      </c>
      <c r="G506" s="11" t="str">
        <f t="shared" si="64"/>
        <v/>
      </c>
      <c r="H506" s="11" t="str">
        <f t="shared" si="69"/>
        <v/>
      </c>
      <c r="I506" s="11" t="str">
        <f t="shared" si="65"/>
        <v/>
      </c>
      <c r="J506" s="11" t="str">
        <f t="shared" si="70"/>
        <v/>
      </c>
      <c r="K506" s="11" t="str">
        <f t="shared" si="66"/>
        <v/>
      </c>
      <c r="L506" s="11" t="str">
        <f t="shared" si="71"/>
        <v/>
      </c>
      <c r="M506" s="11" t="str">
        <f>IF('GACE Math 211'!B506="","",'SAT M to CBEST M'!$A$2+'SAT M to CBEST M'!$B$2*F506)</f>
        <v/>
      </c>
      <c r="N506" s="11" t="str">
        <f>IF('GACE Math 211'!B506="","", IF(M506&lt;20, 20, IF(M506&gt;80, 80, M506)))</f>
        <v/>
      </c>
    </row>
    <row r="507" spans="1:14" x14ac:dyDescent="0.25">
      <c r="A507" s="11">
        <v>506</v>
      </c>
      <c r="B507" s="30"/>
      <c r="C507" s="25" t="str">
        <f t="shared" si="63"/>
        <v/>
      </c>
      <c r="D507" s="25" t="str">
        <f t="shared" si="67"/>
        <v/>
      </c>
      <c r="E507" s="25" t="str">
        <f t="shared" si="68"/>
        <v/>
      </c>
      <c r="F507" s="11" t="str">
        <f>IF('GACE Math 211'!E507="","",IF('GACE Math 211'!E507&lt;'ACT M to SAT M'!$A$2,'ACT M to SAT M'!$B$2,IF('GACE Math 211'!E507&gt;'ACT M to SAT M'!A$28,'ACT M to SAT M'!B$28,VLOOKUP(E507,'ACT M to SAT M'!A:B,2,FALSE))))</f>
        <v/>
      </c>
      <c r="G507" s="11" t="str">
        <f t="shared" si="64"/>
        <v/>
      </c>
      <c r="H507" s="11" t="str">
        <f t="shared" si="69"/>
        <v/>
      </c>
      <c r="I507" s="11" t="str">
        <f t="shared" si="65"/>
        <v/>
      </c>
      <c r="J507" s="11" t="str">
        <f t="shared" si="70"/>
        <v/>
      </c>
      <c r="K507" s="11" t="str">
        <f t="shared" si="66"/>
        <v/>
      </c>
      <c r="L507" s="11" t="str">
        <f t="shared" si="71"/>
        <v/>
      </c>
      <c r="M507" s="11" t="str">
        <f>IF('GACE Math 211'!B507="","",'SAT M to CBEST M'!$A$2+'SAT M to CBEST M'!$B$2*F507)</f>
        <v/>
      </c>
      <c r="N507" s="11" t="str">
        <f>IF('GACE Math 211'!B507="","", IF(M507&lt;20, 20, IF(M507&gt;80, 80, M507)))</f>
        <v/>
      </c>
    </row>
    <row r="508" spans="1:14" x14ac:dyDescent="0.25">
      <c r="A508" s="11">
        <v>507</v>
      </c>
      <c r="B508" s="30"/>
      <c r="C508" s="25" t="str">
        <f t="shared" si="63"/>
        <v/>
      </c>
      <c r="D508" s="25" t="str">
        <f t="shared" si="67"/>
        <v/>
      </c>
      <c r="E508" s="25" t="str">
        <f t="shared" si="68"/>
        <v/>
      </c>
      <c r="F508" s="11" t="str">
        <f>IF('GACE Math 211'!E508="","",IF('GACE Math 211'!E508&lt;'ACT M to SAT M'!$A$2,'ACT M to SAT M'!$B$2,IF('GACE Math 211'!E508&gt;'ACT M to SAT M'!A$28,'ACT M to SAT M'!B$28,VLOOKUP(E508,'ACT M to SAT M'!A:B,2,FALSE))))</f>
        <v/>
      </c>
      <c r="G508" s="11" t="str">
        <f t="shared" si="64"/>
        <v/>
      </c>
      <c r="H508" s="11" t="str">
        <f t="shared" si="69"/>
        <v/>
      </c>
      <c r="I508" s="11" t="str">
        <f t="shared" si="65"/>
        <v/>
      </c>
      <c r="J508" s="11" t="str">
        <f t="shared" si="70"/>
        <v/>
      </c>
      <c r="K508" s="11" t="str">
        <f t="shared" si="66"/>
        <v/>
      </c>
      <c r="L508" s="11" t="str">
        <f t="shared" si="71"/>
        <v/>
      </c>
      <c r="M508" s="11" t="str">
        <f>IF('GACE Math 211'!B508="","",'SAT M to CBEST M'!$A$2+'SAT M to CBEST M'!$B$2*F508)</f>
        <v/>
      </c>
      <c r="N508" s="11" t="str">
        <f>IF('GACE Math 211'!B508="","", IF(M508&lt;20, 20, IF(M508&gt;80, 80, M508)))</f>
        <v/>
      </c>
    </row>
    <row r="509" spans="1:14" x14ac:dyDescent="0.25">
      <c r="A509" s="11">
        <v>508</v>
      </c>
      <c r="B509" s="30"/>
      <c r="C509" s="25" t="str">
        <f t="shared" si="63"/>
        <v/>
      </c>
      <c r="D509" s="25" t="str">
        <f t="shared" si="67"/>
        <v/>
      </c>
      <c r="E509" s="25" t="str">
        <f t="shared" si="68"/>
        <v/>
      </c>
      <c r="F509" s="11" t="str">
        <f>IF('GACE Math 211'!E509="","",IF('GACE Math 211'!E509&lt;'ACT M to SAT M'!$A$2,'ACT M to SAT M'!$B$2,IF('GACE Math 211'!E509&gt;'ACT M to SAT M'!A$28,'ACT M to SAT M'!B$28,VLOOKUP(E509,'ACT M to SAT M'!A:B,2,FALSE))))</f>
        <v/>
      </c>
      <c r="G509" s="11" t="str">
        <f t="shared" si="64"/>
        <v/>
      </c>
      <c r="H509" s="11" t="str">
        <f t="shared" si="69"/>
        <v/>
      </c>
      <c r="I509" s="11" t="str">
        <f t="shared" si="65"/>
        <v/>
      </c>
      <c r="J509" s="11" t="str">
        <f t="shared" si="70"/>
        <v/>
      </c>
      <c r="K509" s="11" t="str">
        <f t="shared" si="66"/>
        <v/>
      </c>
      <c r="L509" s="11" t="str">
        <f t="shared" si="71"/>
        <v/>
      </c>
      <c r="M509" s="11" t="str">
        <f>IF('GACE Math 211'!B509="","",'SAT M to CBEST M'!$A$2+'SAT M to CBEST M'!$B$2*F509)</f>
        <v/>
      </c>
      <c r="N509" s="11" t="str">
        <f>IF('GACE Math 211'!B509="","", IF(M509&lt;20, 20, IF(M509&gt;80, 80, M509)))</f>
        <v/>
      </c>
    </row>
    <row r="510" spans="1:14" x14ac:dyDescent="0.25">
      <c r="A510" s="11">
        <v>509</v>
      </c>
      <c r="B510" s="30"/>
      <c r="C510" s="25" t="str">
        <f t="shared" si="63"/>
        <v/>
      </c>
      <c r="D510" s="25" t="str">
        <f t="shared" si="67"/>
        <v/>
      </c>
      <c r="E510" s="25" t="str">
        <f t="shared" si="68"/>
        <v/>
      </c>
      <c r="F510" s="11" t="str">
        <f>IF('GACE Math 211'!E510="","",IF('GACE Math 211'!E510&lt;'ACT M to SAT M'!$A$2,'ACT M to SAT M'!$B$2,IF('GACE Math 211'!E510&gt;'ACT M to SAT M'!A$28,'ACT M to SAT M'!B$28,VLOOKUP(E510,'ACT M to SAT M'!A:B,2,FALSE))))</f>
        <v/>
      </c>
      <c r="G510" s="11" t="str">
        <f t="shared" si="64"/>
        <v/>
      </c>
      <c r="H510" s="11" t="str">
        <f t="shared" si="69"/>
        <v/>
      </c>
      <c r="I510" s="11" t="str">
        <f t="shared" si="65"/>
        <v/>
      </c>
      <c r="J510" s="11" t="str">
        <f t="shared" si="70"/>
        <v/>
      </c>
      <c r="K510" s="11" t="str">
        <f t="shared" si="66"/>
        <v/>
      </c>
      <c r="L510" s="11" t="str">
        <f t="shared" si="71"/>
        <v/>
      </c>
      <c r="M510" s="11" t="str">
        <f>IF('GACE Math 211'!B510="","",'SAT M to CBEST M'!$A$2+'SAT M to CBEST M'!$B$2*F510)</f>
        <v/>
      </c>
      <c r="N510" s="11" t="str">
        <f>IF('GACE Math 211'!B510="","", IF(M510&lt;20, 20, IF(M510&gt;80, 80, M510)))</f>
        <v/>
      </c>
    </row>
    <row r="511" spans="1:14" x14ac:dyDescent="0.25">
      <c r="A511" s="11">
        <v>510</v>
      </c>
      <c r="B511" s="30"/>
      <c r="C511" s="25" t="str">
        <f t="shared" si="63"/>
        <v/>
      </c>
      <c r="D511" s="25" t="str">
        <f t="shared" si="67"/>
        <v/>
      </c>
      <c r="E511" s="25" t="str">
        <f t="shared" si="68"/>
        <v/>
      </c>
      <c r="F511" s="11" t="str">
        <f>IF('GACE Math 211'!E511="","",IF('GACE Math 211'!E511&lt;'ACT M to SAT M'!$A$2,'ACT M to SAT M'!$B$2,IF('GACE Math 211'!E511&gt;'ACT M to SAT M'!A$28,'ACT M to SAT M'!B$28,VLOOKUP(E511,'ACT M to SAT M'!A:B,2,FALSE))))</f>
        <v/>
      </c>
      <c r="G511" s="11" t="str">
        <f t="shared" si="64"/>
        <v/>
      </c>
      <c r="H511" s="11" t="str">
        <f t="shared" si="69"/>
        <v/>
      </c>
      <c r="I511" s="11" t="str">
        <f t="shared" si="65"/>
        <v/>
      </c>
      <c r="J511" s="11" t="str">
        <f t="shared" si="70"/>
        <v/>
      </c>
      <c r="K511" s="11" t="str">
        <f t="shared" si="66"/>
        <v/>
      </c>
      <c r="L511" s="11" t="str">
        <f t="shared" si="71"/>
        <v/>
      </c>
      <c r="M511" s="11" t="str">
        <f>IF('GACE Math 211'!B511="","",'SAT M to CBEST M'!$A$2+'SAT M to CBEST M'!$B$2*F511)</f>
        <v/>
      </c>
      <c r="N511" s="11" t="str">
        <f>IF('GACE Math 211'!B511="","", IF(M511&lt;20, 20, IF(M511&gt;80, 80, M511)))</f>
        <v/>
      </c>
    </row>
    <row r="512" spans="1:14" x14ac:dyDescent="0.25">
      <c r="A512" s="11">
        <v>511</v>
      </c>
      <c r="B512" s="30"/>
      <c r="C512" s="25" t="str">
        <f t="shared" si="63"/>
        <v/>
      </c>
      <c r="D512" s="25" t="str">
        <f t="shared" si="67"/>
        <v/>
      </c>
      <c r="E512" s="25" t="str">
        <f t="shared" si="68"/>
        <v/>
      </c>
      <c r="F512" s="11" t="str">
        <f>IF('GACE Math 211'!E512="","",IF('GACE Math 211'!E512&lt;'ACT M to SAT M'!$A$2,'ACT M to SAT M'!$B$2,IF('GACE Math 211'!E512&gt;'ACT M to SAT M'!A$28,'ACT M to SAT M'!B$28,VLOOKUP(E512,'ACT M to SAT M'!A:B,2,FALSE))))</f>
        <v/>
      </c>
      <c r="G512" s="11" t="str">
        <f t="shared" si="64"/>
        <v/>
      </c>
      <c r="H512" s="11" t="str">
        <f t="shared" si="69"/>
        <v/>
      </c>
      <c r="I512" s="11" t="str">
        <f t="shared" si="65"/>
        <v/>
      </c>
      <c r="J512" s="11" t="str">
        <f t="shared" si="70"/>
        <v/>
      </c>
      <c r="K512" s="11" t="str">
        <f t="shared" si="66"/>
        <v/>
      </c>
      <c r="L512" s="11" t="str">
        <f t="shared" si="71"/>
        <v/>
      </c>
      <c r="M512" s="11" t="str">
        <f>IF('GACE Math 211'!B512="","",'SAT M to CBEST M'!$A$2+'SAT M to CBEST M'!$B$2*F512)</f>
        <v/>
      </c>
      <c r="N512" s="11" t="str">
        <f>IF('GACE Math 211'!B512="","", IF(M512&lt;20, 20, IF(M512&gt;80, 80, M512)))</f>
        <v/>
      </c>
    </row>
    <row r="513" spans="1:14" x14ac:dyDescent="0.25">
      <c r="A513" s="11">
        <v>512</v>
      </c>
      <c r="B513" s="30"/>
      <c r="C513" s="25" t="str">
        <f t="shared" si="63"/>
        <v/>
      </c>
      <c r="D513" s="25" t="str">
        <f t="shared" si="67"/>
        <v/>
      </c>
      <c r="E513" s="25" t="str">
        <f t="shared" si="68"/>
        <v/>
      </c>
      <c r="F513" s="11" t="str">
        <f>IF('GACE Math 211'!E513="","",IF('GACE Math 211'!E513&lt;'ACT M to SAT M'!$A$2,'ACT M to SAT M'!$B$2,IF('GACE Math 211'!E513&gt;'ACT M to SAT M'!A$28,'ACT M to SAT M'!B$28,VLOOKUP(E513,'ACT M to SAT M'!A:B,2,FALSE))))</f>
        <v/>
      </c>
      <c r="G513" s="11" t="str">
        <f t="shared" si="64"/>
        <v/>
      </c>
      <c r="H513" s="11" t="str">
        <f t="shared" si="69"/>
        <v/>
      </c>
      <c r="I513" s="11" t="str">
        <f t="shared" si="65"/>
        <v/>
      </c>
      <c r="J513" s="11" t="str">
        <f t="shared" si="70"/>
        <v/>
      </c>
      <c r="K513" s="11" t="str">
        <f t="shared" si="66"/>
        <v/>
      </c>
      <c r="L513" s="11" t="str">
        <f t="shared" si="71"/>
        <v/>
      </c>
      <c r="M513" s="11" t="str">
        <f>IF('GACE Math 211'!B513="","",'SAT M to CBEST M'!$A$2+'SAT M to CBEST M'!$B$2*F513)</f>
        <v/>
      </c>
      <c r="N513" s="11" t="str">
        <f>IF('GACE Math 211'!B513="","", IF(M513&lt;20, 20, IF(M513&gt;80, 80, M513)))</f>
        <v/>
      </c>
    </row>
    <row r="514" spans="1:14" x14ac:dyDescent="0.25">
      <c r="A514" s="11">
        <v>513</v>
      </c>
      <c r="B514" s="30"/>
      <c r="C514" s="25" t="str">
        <f t="shared" ref="C514:C577" si="72">IF(B514="","",IF(B514&gt;=250, upperinterceptPAAM211toACTM+B514*upperslopePAAM211toACTM, lowerinterceptPAAM211toACTM+B514*lowerslopePAAM211toACTM))</f>
        <v/>
      </c>
      <c r="D514" s="25" t="str">
        <f t="shared" si="67"/>
        <v/>
      </c>
      <c r="E514" s="25" t="str">
        <f t="shared" si="68"/>
        <v/>
      </c>
      <c r="F514" s="11" t="str">
        <f>IF('GACE Math 211'!E514="","",IF('GACE Math 211'!E514&lt;'ACT M to SAT M'!$A$2,'ACT M to SAT M'!$B$2,IF('GACE Math 211'!E514&gt;'ACT M to SAT M'!A$28,'ACT M to SAT M'!B$28,VLOOKUP(E514,'ACT M to SAT M'!A:B,2,FALSE))))</f>
        <v/>
      </c>
      <c r="G514" s="11" t="str">
        <f t="shared" ref="G514:G577" si="73">IF(B514="","",interceptACTMtoPCM5732+slopeACTMtoPCM5732*E514)</f>
        <v/>
      </c>
      <c r="H514" s="11" t="str">
        <f t="shared" si="69"/>
        <v/>
      </c>
      <c r="I514" s="11" t="str">
        <f t="shared" ref="I514:I577" si="74">IF(B514="","",interceptACTMtoPCM5733+slopeACTMtoPCM5733*E514)</f>
        <v/>
      </c>
      <c r="J514" s="11" t="str">
        <f t="shared" si="70"/>
        <v/>
      </c>
      <c r="K514" s="11" t="str">
        <f t="shared" ref="K514:K577" si="75">IF(B514="","",IF(E514&gt;=16, upperinterceptACTMtoPAAM201+E514*upperslopeACTMtoPAAM201, lowerinterceptACTMtoPAAM201+E514*lowerslopeACTMtoPAAM201))</f>
        <v/>
      </c>
      <c r="L514" s="11" t="str">
        <f t="shared" si="71"/>
        <v/>
      </c>
      <c r="M514" s="11" t="str">
        <f>IF('GACE Math 211'!B514="","",'SAT M to CBEST M'!$A$2+'SAT M to CBEST M'!$B$2*F514)</f>
        <v/>
      </c>
      <c r="N514" s="11" t="str">
        <f>IF('GACE Math 211'!B514="","", IF(M514&lt;20, 20, IF(M514&gt;80, 80, M514)))</f>
        <v/>
      </c>
    </row>
    <row r="515" spans="1:14" x14ac:dyDescent="0.25">
      <c r="A515" s="11">
        <v>514</v>
      </c>
      <c r="B515" s="30"/>
      <c r="C515" s="25" t="str">
        <f t="shared" si="72"/>
        <v/>
      </c>
      <c r="D515" s="25" t="str">
        <f t="shared" ref="D515:D578" si="76">IF(B515="","", IF(C515&lt;1, 1, IF(C515&gt;36, 36, C515)))</f>
        <v/>
      </c>
      <c r="E515" s="25" t="str">
        <f t="shared" ref="E515:E578" si="77">IF(ISBLANK(B515), "", ROUND(D515, 0))</f>
        <v/>
      </c>
      <c r="F515" s="11" t="str">
        <f>IF('GACE Math 211'!E515="","",IF('GACE Math 211'!E515&lt;'ACT M to SAT M'!$A$2,'ACT M to SAT M'!$B$2,IF('GACE Math 211'!E515&gt;'ACT M to SAT M'!A$28,'ACT M to SAT M'!B$28,VLOOKUP(E515,'ACT M to SAT M'!A:B,2,FALSE))))</f>
        <v/>
      </c>
      <c r="G515" s="11" t="str">
        <f t="shared" si="73"/>
        <v/>
      </c>
      <c r="H515" s="11" t="str">
        <f t="shared" ref="H515:H578" si="78">IF(B515="","", IF(G515&lt;100, 100, IF(G515&gt;200, 200, G515)))</f>
        <v/>
      </c>
      <c r="I515" s="11" t="str">
        <f t="shared" si="74"/>
        <v/>
      </c>
      <c r="J515" s="11" t="str">
        <f t="shared" ref="J515:J578" si="79">IF(B515="","", IF(I515&lt;100, 100, IF(I515&gt;200, 200, I515)))</f>
        <v/>
      </c>
      <c r="K515" s="11" t="str">
        <f t="shared" si="75"/>
        <v/>
      </c>
      <c r="L515" s="11" t="str">
        <f t="shared" ref="L515:L578" si="80">IF(B515="","", IF(K515&lt;100, 100, IF(K515&gt;300, 300, K515)))</f>
        <v/>
      </c>
      <c r="M515" s="11" t="str">
        <f>IF('GACE Math 211'!B515="","",'SAT M to CBEST M'!$A$2+'SAT M to CBEST M'!$B$2*F515)</f>
        <v/>
      </c>
      <c r="N515" s="11" t="str">
        <f>IF('GACE Math 211'!B515="","", IF(M515&lt;20, 20, IF(M515&gt;80, 80, M515)))</f>
        <v/>
      </c>
    </row>
    <row r="516" spans="1:14" x14ac:dyDescent="0.25">
      <c r="A516" s="11">
        <v>515</v>
      </c>
      <c r="B516" s="30"/>
      <c r="C516" s="25" t="str">
        <f t="shared" si="72"/>
        <v/>
      </c>
      <c r="D516" s="25" t="str">
        <f t="shared" si="76"/>
        <v/>
      </c>
      <c r="E516" s="25" t="str">
        <f t="shared" si="77"/>
        <v/>
      </c>
      <c r="F516" s="11" t="str">
        <f>IF('GACE Math 211'!E516="","",IF('GACE Math 211'!E516&lt;'ACT M to SAT M'!$A$2,'ACT M to SAT M'!$B$2,IF('GACE Math 211'!E516&gt;'ACT M to SAT M'!A$28,'ACT M to SAT M'!B$28,VLOOKUP(E516,'ACT M to SAT M'!A:B,2,FALSE))))</f>
        <v/>
      </c>
      <c r="G516" s="11" t="str">
        <f t="shared" si="73"/>
        <v/>
      </c>
      <c r="H516" s="11" t="str">
        <f t="shared" si="78"/>
        <v/>
      </c>
      <c r="I516" s="11" t="str">
        <f t="shared" si="74"/>
        <v/>
      </c>
      <c r="J516" s="11" t="str">
        <f t="shared" si="79"/>
        <v/>
      </c>
      <c r="K516" s="11" t="str">
        <f t="shared" si="75"/>
        <v/>
      </c>
      <c r="L516" s="11" t="str">
        <f t="shared" si="80"/>
        <v/>
      </c>
      <c r="M516" s="11" t="str">
        <f>IF('GACE Math 211'!B516="","",'SAT M to CBEST M'!$A$2+'SAT M to CBEST M'!$B$2*F516)</f>
        <v/>
      </c>
      <c r="N516" s="11" t="str">
        <f>IF('GACE Math 211'!B516="","", IF(M516&lt;20, 20, IF(M516&gt;80, 80, M516)))</f>
        <v/>
      </c>
    </row>
    <row r="517" spans="1:14" x14ac:dyDescent="0.25">
      <c r="A517" s="11">
        <v>516</v>
      </c>
      <c r="B517" s="30"/>
      <c r="C517" s="25" t="str">
        <f t="shared" si="72"/>
        <v/>
      </c>
      <c r="D517" s="25" t="str">
        <f t="shared" si="76"/>
        <v/>
      </c>
      <c r="E517" s="25" t="str">
        <f t="shared" si="77"/>
        <v/>
      </c>
      <c r="F517" s="11" t="str">
        <f>IF('GACE Math 211'!E517="","",IF('GACE Math 211'!E517&lt;'ACT M to SAT M'!$A$2,'ACT M to SAT M'!$B$2,IF('GACE Math 211'!E517&gt;'ACT M to SAT M'!A$28,'ACT M to SAT M'!B$28,VLOOKUP(E517,'ACT M to SAT M'!A:B,2,FALSE))))</f>
        <v/>
      </c>
      <c r="G517" s="11" t="str">
        <f t="shared" si="73"/>
        <v/>
      </c>
      <c r="H517" s="11" t="str">
        <f t="shared" si="78"/>
        <v/>
      </c>
      <c r="I517" s="11" t="str">
        <f t="shared" si="74"/>
        <v/>
      </c>
      <c r="J517" s="11" t="str">
        <f t="shared" si="79"/>
        <v/>
      </c>
      <c r="K517" s="11" t="str">
        <f t="shared" si="75"/>
        <v/>
      </c>
      <c r="L517" s="11" t="str">
        <f t="shared" si="80"/>
        <v/>
      </c>
      <c r="M517" s="11" t="str">
        <f>IF('GACE Math 211'!B517="","",'SAT M to CBEST M'!$A$2+'SAT M to CBEST M'!$B$2*F517)</f>
        <v/>
      </c>
      <c r="N517" s="11" t="str">
        <f>IF('GACE Math 211'!B517="","", IF(M517&lt;20, 20, IF(M517&gt;80, 80, M517)))</f>
        <v/>
      </c>
    </row>
    <row r="518" spans="1:14" x14ac:dyDescent="0.25">
      <c r="A518" s="11">
        <v>517</v>
      </c>
      <c r="B518" s="30"/>
      <c r="C518" s="25" t="str">
        <f t="shared" si="72"/>
        <v/>
      </c>
      <c r="D518" s="25" t="str">
        <f t="shared" si="76"/>
        <v/>
      </c>
      <c r="E518" s="25" t="str">
        <f t="shared" si="77"/>
        <v/>
      </c>
      <c r="F518" s="11" t="str">
        <f>IF('GACE Math 211'!E518="","",IF('GACE Math 211'!E518&lt;'ACT M to SAT M'!$A$2,'ACT M to SAT M'!$B$2,IF('GACE Math 211'!E518&gt;'ACT M to SAT M'!A$28,'ACT M to SAT M'!B$28,VLOOKUP(E518,'ACT M to SAT M'!A:B,2,FALSE))))</f>
        <v/>
      </c>
      <c r="G518" s="11" t="str">
        <f t="shared" si="73"/>
        <v/>
      </c>
      <c r="H518" s="11" t="str">
        <f t="shared" si="78"/>
        <v/>
      </c>
      <c r="I518" s="11" t="str">
        <f t="shared" si="74"/>
        <v/>
      </c>
      <c r="J518" s="11" t="str">
        <f t="shared" si="79"/>
        <v/>
      </c>
      <c r="K518" s="11" t="str">
        <f t="shared" si="75"/>
        <v/>
      </c>
      <c r="L518" s="11" t="str">
        <f t="shared" si="80"/>
        <v/>
      </c>
      <c r="M518" s="11" t="str">
        <f>IF('GACE Math 211'!B518="","",'SAT M to CBEST M'!$A$2+'SAT M to CBEST M'!$B$2*F518)</f>
        <v/>
      </c>
      <c r="N518" s="11" t="str">
        <f>IF('GACE Math 211'!B518="","", IF(M518&lt;20, 20, IF(M518&gt;80, 80, M518)))</f>
        <v/>
      </c>
    </row>
    <row r="519" spans="1:14" x14ac:dyDescent="0.25">
      <c r="A519" s="11">
        <v>518</v>
      </c>
      <c r="B519" s="30"/>
      <c r="C519" s="25" t="str">
        <f t="shared" si="72"/>
        <v/>
      </c>
      <c r="D519" s="25" t="str">
        <f t="shared" si="76"/>
        <v/>
      </c>
      <c r="E519" s="25" t="str">
        <f t="shared" si="77"/>
        <v/>
      </c>
      <c r="F519" s="11" t="str">
        <f>IF('GACE Math 211'!E519="","",IF('GACE Math 211'!E519&lt;'ACT M to SAT M'!$A$2,'ACT M to SAT M'!$B$2,IF('GACE Math 211'!E519&gt;'ACT M to SAT M'!A$28,'ACT M to SAT M'!B$28,VLOOKUP(E519,'ACT M to SAT M'!A:B,2,FALSE))))</f>
        <v/>
      </c>
      <c r="G519" s="11" t="str">
        <f t="shared" si="73"/>
        <v/>
      </c>
      <c r="H519" s="11" t="str">
        <f t="shared" si="78"/>
        <v/>
      </c>
      <c r="I519" s="11" t="str">
        <f t="shared" si="74"/>
        <v/>
      </c>
      <c r="J519" s="11" t="str">
        <f t="shared" si="79"/>
        <v/>
      </c>
      <c r="K519" s="11" t="str">
        <f t="shared" si="75"/>
        <v/>
      </c>
      <c r="L519" s="11" t="str">
        <f t="shared" si="80"/>
        <v/>
      </c>
      <c r="M519" s="11" t="str">
        <f>IF('GACE Math 211'!B519="","",'SAT M to CBEST M'!$A$2+'SAT M to CBEST M'!$B$2*F519)</f>
        <v/>
      </c>
      <c r="N519" s="11" t="str">
        <f>IF('GACE Math 211'!B519="","", IF(M519&lt;20, 20, IF(M519&gt;80, 80, M519)))</f>
        <v/>
      </c>
    </row>
    <row r="520" spans="1:14" x14ac:dyDescent="0.25">
      <c r="A520" s="11">
        <v>519</v>
      </c>
      <c r="B520" s="30"/>
      <c r="C520" s="25" t="str">
        <f t="shared" si="72"/>
        <v/>
      </c>
      <c r="D520" s="25" t="str">
        <f t="shared" si="76"/>
        <v/>
      </c>
      <c r="E520" s="25" t="str">
        <f t="shared" si="77"/>
        <v/>
      </c>
      <c r="F520" s="11" t="str">
        <f>IF('GACE Math 211'!E520="","",IF('GACE Math 211'!E520&lt;'ACT M to SAT M'!$A$2,'ACT M to SAT M'!$B$2,IF('GACE Math 211'!E520&gt;'ACT M to SAT M'!A$28,'ACT M to SAT M'!B$28,VLOOKUP(E520,'ACT M to SAT M'!A:B,2,FALSE))))</f>
        <v/>
      </c>
      <c r="G520" s="11" t="str">
        <f t="shared" si="73"/>
        <v/>
      </c>
      <c r="H520" s="11" t="str">
        <f t="shared" si="78"/>
        <v/>
      </c>
      <c r="I520" s="11" t="str">
        <f t="shared" si="74"/>
        <v/>
      </c>
      <c r="J520" s="11" t="str">
        <f t="shared" si="79"/>
        <v/>
      </c>
      <c r="K520" s="11" t="str">
        <f t="shared" si="75"/>
        <v/>
      </c>
      <c r="L520" s="11" t="str">
        <f t="shared" si="80"/>
        <v/>
      </c>
      <c r="M520" s="11" t="str">
        <f>IF('GACE Math 211'!B520="","",'SAT M to CBEST M'!$A$2+'SAT M to CBEST M'!$B$2*F520)</f>
        <v/>
      </c>
      <c r="N520" s="11" t="str">
        <f>IF('GACE Math 211'!B520="","", IF(M520&lt;20, 20, IF(M520&gt;80, 80, M520)))</f>
        <v/>
      </c>
    </row>
    <row r="521" spans="1:14" x14ac:dyDescent="0.25">
      <c r="A521" s="11">
        <v>520</v>
      </c>
      <c r="B521" s="30"/>
      <c r="C521" s="25" t="str">
        <f t="shared" si="72"/>
        <v/>
      </c>
      <c r="D521" s="25" t="str">
        <f t="shared" si="76"/>
        <v/>
      </c>
      <c r="E521" s="25" t="str">
        <f t="shared" si="77"/>
        <v/>
      </c>
      <c r="F521" s="11" t="str">
        <f>IF('GACE Math 211'!E521="","",IF('GACE Math 211'!E521&lt;'ACT M to SAT M'!$A$2,'ACT M to SAT M'!$B$2,IF('GACE Math 211'!E521&gt;'ACT M to SAT M'!A$28,'ACT M to SAT M'!B$28,VLOOKUP(E521,'ACT M to SAT M'!A:B,2,FALSE))))</f>
        <v/>
      </c>
      <c r="G521" s="11" t="str">
        <f t="shared" si="73"/>
        <v/>
      </c>
      <c r="H521" s="11" t="str">
        <f t="shared" si="78"/>
        <v/>
      </c>
      <c r="I521" s="11" t="str">
        <f t="shared" si="74"/>
        <v/>
      </c>
      <c r="J521" s="11" t="str">
        <f t="shared" si="79"/>
        <v/>
      </c>
      <c r="K521" s="11" t="str">
        <f t="shared" si="75"/>
        <v/>
      </c>
      <c r="L521" s="11" t="str">
        <f t="shared" si="80"/>
        <v/>
      </c>
      <c r="M521" s="11" t="str">
        <f>IF('GACE Math 211'!B521="","",'SAT M to CBEST M'!$A$2+'SAT M to CBEST M'!$B$2*F521)</f>
        <v/>
      </c>
      <c r="N521" s="11" t="str">
        <f>IF('GACE Math 211'!B521="","", IF(M521&lt;20, 20, IF(M521&gt;80, 80, M521)))</f>
        <v/>
      </c>
    </row>
    <row r="522" spans="1:14" x14ac:dyDescent="0.25">
      <c r="A522" s="11">
        <v>521</v>
      </c>
      <c r="B522" s="30"/>
      <c r="C522" s="25" t="str">
        <f t="shared" si="72"/>
        <v/>
      </c>
      <c r="D522" s="25" t="str">
        <f t="shared" si="76"/>
        <v/>
      </c>
      <c r="E522" s="25" t="str">
        <f t="shared" si="77"/>
        <v/>
      </c>
      <c r="F522" s="11" t="str">
        <f>IF('GACE Math 211'!E522="","",IF('GACE Math 211'!E522&lt;'ACT M to SAT M'!$A$2,'ACT M to SAT M'!$B$2,IF('GACE Math 211'!E522&gt;'ACT M to SAT M'!A$28,'ACT M to SAT M'!B$28,VLOOKUP(E522,'ACT M to SAT M'!A:B,2,FALSE))))</f>
        <v/>
      </c>
      <c r="G522" s="11" t="str">
        <f t="shared" si="73"/>
        <v/>
      </c>
      <c r="H522" s="11" t="str">
        <f t="shared" si="78"/>
        <v/>
      </c>
      <c r="I522" s="11" t="str">
        <f t="shared" si="74"/>
        <v/>
      </c>
      <c r="J522" s="11" t="str">
        <f t="shared" si="79"/>
        <v/>
      </c>
      <c r="K522" s="11" t="str">
        <f t="shared" si="75"/>
        <v/>
      </c>
      <c r="L522" s="11" t="str">
        <f t="shared" si="80"/>
        <v/>
      </c>
      <c r="M522" s="11" t="str">
        <f>IF('GACE Math 211'!B522="","",'SAT M to CBEST M'!$A$2+'SAT M to CBEST M'!$B$2*F522)</f>
        <v/>
      </c>
      <c r="N522" s="11" t="str">
        <f>IF('GACE Math 211'!B522="","", IF(M522&lt;20, 20, IF(M522&gt;80, 80, M522)))</f>
        <v/>
      </c>
    </row>
    <row r="523" spans="1:14" x14ac:dyDescent="0.25">
      <c r="A523" s="11">
        <v>522</v>
      </c>
      <c r="B523" s="30"/>
      <c r="C523" s="25" t="str">
        <f t="shared" si="72"/>
        <v/>
      </c>
      <c r="D523" s="25" t="str">
        <f t="shared" si="76"/>
        <v/>
      </c>
      <c r="E523" s="25" t="str">
        <f t="shared" si="77"/>
        <v/>
      </c>
      <c r="F523" s="11" t="str">
        <f>IF('GACE Math 211'!E523="","",IF('GACE Math 211'!E523&lt;'ACT M to SAT M'!$A$2,'ACT M to SAT M'!$B$2,IF('GACE Math 211'!E523&gt;'ACT M to SAT M'!A$28,'ACT M to SAT M'!B$28,VLOOKUP(E523,'ACT M to SAT M'!A:B,2,FALSE))))</f>
        <v/>
      </c>
      <c r="G523" s="11" t="str">
        <f t="shared" si="73"/>
        <v/>
      </c>
      <c r="H523" s="11" t="str">
        <f t="shared" si="78"/>
        <v/>
      </c>
      <c r="I523" s="11" t="str">
        <f t="shared" si="74"/>
        <v/>
      </c>
      <c r="J523" s="11" t="str">
        <f t="shared" si="79"/>
        <v/>
      </c>
      <c r="K523" s="11" t="str">
        <f t="shared" si="75"/>
        <v/>
      </c>
      <c r="L523" s="11" t="str">
        <f t="shared" si="80"/>
        <v/>
      </c>
      <c r="M523" s="11" t="str">
        <f>IF('GACE Math 211'!B523="","",'SAT M to CBEST M'!$A$2+'SAT M to CBEST M'!$B$2*F523)</f>
        <v/>
      </c>
      <c r="N523" s="11" t="str">
        <f>IF('GACE Math 211'!B523="","", IF(M523&lt;20, 20, IF(M523&gt;80, 80, M523)))</f>
        <v/>
      </c>
    </row>
    <row r="524" spans="1:14" x14ac:dyDescent="0.25">
      <c r="A524" s="11">
        <v>523</v>
      </c>
      <c r="B524" s="30"/>
      <c r="C524" s="25" t="str">
        <f t="shared" si="72"/>
        <v/>
      </c>
      <c r="D524" s="25" t="str">
        <f t="shared" si="76"/>
        <v/>
      </c>
      <c r="E524" s="25" t="str">
        <f t="shared" si="77"/>
        <v/>
      </c>
      <c r="F524" s="11" t="str">
        <f>IF('GACE Math 211'!E524="","",IF('GACE Math 211'!E524&lt;'ACT M to SAT M'!$A$2,'ACT M to SAT M'!$B$2,IF('GACE Math 211'!E524&gt;'ACT M to SAT M'!A$28,'ACT M to SAT M'!B$28,VLOOKUP(E524,'ACT M to SAT M'!A:B,2,FALSE))))</f>
        <v/>
      </c>
      <c r="G524" s="11" t="str">
        <f t="shared" si="73"/>
        <v/>
      </c>
      <c r="H524" s="11" t="str">
        <f t="shared" si="78"/>
        <v/>
      </c>
      <c r="I524" s="11" t="str">
        <f t="shared" si="74"/>
        <v/>
      </c>
      <c r="J524" s="11" t="str">
        <f t="shared" si="79"/>
        <v/>
      </c>
      <c r="K524" s="11" t="str">
        <f t="shared" si="75"/>
        <v/>
      </c>
      <c r="L524" s="11" t="str">
        <f t="shared" si="80"/>
        <v/>
      </c>
      <c r="M524" s="11" t="str">
        <f>IF('GACE Math 211'!B524="","",'SAT M to CBEST M'!$A$2+'SAT M to CBEST M'!$B$2*F524)</f>
        <v/>
      </c>
      <c r="N524" s="11" t="str">
        <f>IF('GACE Math 211'!B524="","", IF(M524&lt;20, 20, IF(M524&gt;80, 80, M524)))</f>
        <v/>
      </c>
    </row>
    <row r="525" spans="1:14" x14ac:dyDescent="0.25">
      <c r="A525" s="11">
        <v>524</v>
      </c>
      <c r="B525" s="30"/>
      <c r="C525" s="25" t="str">
        <f t="shared" si="72"/>
        <v/>
      </c>
      <c r="D525" s="25" t="str">
        <f t="shared" si="76"/>
        <v/>
      </c>
      <c r="E525" s="25" t="str">
        <f t="shared" si="77"/>
        <v/>
      </c>
      <c r="F525" s="11" t="str">
        <f>IF('GACE Math 211'!E525="","",IF('GACE Math 211'!E525&lt;'ACT M to SAT M'!$A$2,'ACT M to SAT M'!$B$2,IF('GACE Math 211'!E525&gt;'ACT M to SAT M'!A$28,'ACT M to SAT M'!B$28,VLOOKUP(E525,'ACT M to SAT M'!A:B,2,FALSE))))</f>
        <v/>
      </c>
      <c r="G525" s="11" t="str">
        <f t="shared" si="73"/>
        <v/>
      </c>
      <c r="H525" s="11" t="str">
        <f t="shared" si="78"/>
        <v/>
      </c>
      <c r="I525" s="11" t="str">
        <f t="shared" si="74"/>
        <v/>
      </c>
      <c r="J525" s="11" t="str">
        <f t="shared" si="79"/>
        <v/>
      </c>
      <c r="K525" s="11" t="str">
        <f t="shared" si="75"/>
        <v/>
      </c>
      <c r="L525" s="11" t="str">
        <f t="shared" si="80"/>
        <v/>
      </c>
      <c r="M525" s="11" t="str">
        <f>IF('GACE Math 211'!B525="","",'SAT M to CBEST M'!$A$2+'SAT M to CBEST M'!$B$2*F525)</f>
        <v/>
      </c>
      <c r="N525" s="11" t="str">
        <f>IF('GACE Math 211'!B525="","", IF(M525&lt;20, 20, IF(M525&gt;80, 80, M525)))</f>
        <v/>
      </c>
    </row>
    <row r="526" spans="1:14" x14ac:dyDescent="0.25">
      <c r="A526" s="11">
        <v>525</v>
      </c>
      <c r="B526" s="30"/>
      <c r="C526" s="25" t="str">
        <f t="shared" si="72"/>
        <v/>
      </c>
      <c r="D526" s="25" t="str">
        <f t="shared" si="76"/>
        <v/>
      </c>
      <c r="E526" s="25" t="str">
        <f t="shared" si="77"/>
        <v/>
      </c>
      <c r="F526" s="11" t="str">
        <f>IF('GACE Math 211'!E526="","",IF('GACE Math 211'!E526&lt;'ACT M to SAT M'!$A$2,'ACT M to SAT M'!$B$2,IF('GACE Math 211'!E526&gt;'ACT M to SAT M'!A$28,'ACT M to SAT M'!B$28,VLOOKUP(E526,'ACT M to SAT M'!A:B,2,FALSE))))</f>
        <v/>
      </c>
      <c r="G526" s="11" t="str">
        <f t="shared" si="73"/>
        <v/>
      </c>
      <c r="H526" s="11" t="str">
        <f t="shared" si="78"/>
        <v/>
      </c>
      <c r="I526" s="11" t="str">
        <f t="shared" si="74"/>
        <v/>
      </c>
      <c r="J526" s="11" t="str">
        <f t="shared" si="79"/>
        <v/>
      </c>
      <c r="K526" s="11" t="str">
        <f t="shared" si="75"/>
        <v/>
      </c>
      <c r="L526" s="11" t="str">
        <f t="shared" si="80"/>
        <v/>
      </c>
      <c r="M526" s="11" t="str">
        <f>IF('GACE Math 211'!B526="","",'SAT M to CBEST M'!$A$2+'SAT M to CBEST M'!$B$2*F526)</f>
        <v/>
      </c>
      <c r="N526" s="11" t="str">
        <f>IF('GACE Math 211'!B526="","", IF(M526&lt;20, 20, IF(M526&gt;80, 80, M526)))</f>
        <v/>
      </c>
    </row>
    <row r="527" spans="1:14" x14ac:dyDescent="0.25">
      <c r="A527" s="11">
        <v>526</v>
      </c>
      <c r="B527" s="30"/>
      <c r="C527" s="25" t="str">
        <f t="shared" si="72"/>
        <v/>
      </c>
      <c r="D527" s="25" t="str">
        <f t="shared" si="76"/>
        <v/>
      </c>
      <c r="E527" s="25" t="str">
        <f t="shared" si="77"/>
        <v/>
      </c>
      <c r="F527" s="11" t="str">
        <f>IF('GACE Math 211'!E527="","",IF('GACE Math 211'!E527&lt;'ACT M to SAT M'!$A$2,'ACT M to SAT M'!$B$2,IF('GACE Math 211'!E527&gt;'ACT M to SAT M'!A$28,'ACT M to SAT M'!B$28,VLOOKUP(E527,'ACT M to SAT M'!A:B,2,FALSE))))</f>
        <v/>
      </c>
      <c r="G527" s="11" t="str">
        <f t="shared" si="73"/>
        <v/>
      </c>
      <c r="H527" s="11" t="str">
        <f t="shared" si="78"/>
        <v/>
      </c>
      <c r="I527" s="11" t="str">
        <f t="shared" si="74"/>
        <v/>
      </c>
      <c r="J527" s="11" t="str">
        <f t="shared" si="79"/>
        <v/>
      </c>
      <c r="K527" s="11" t="str">
        <f t="shared" si="75"/>
        <v/>
      </c>
      <c r="L527" s="11" t="str">
        <f t="shared" si="80"/>
        <v/>
      </c>
      <c r="M527" s="11" t="str">
        <f>IF('GACE Math 211'!B527="","",'SAT M to CBEST M'!$A$2+'SAT M to CBEST M'!$B$2*F527)</f>
        <v/>
      </c>
      <c r="N527" s="11" t="str">
        <f>IF('GACE Math 211'!B527="","", IF(M527&lt;20, 20, IF(M527&gt;80, 80, M527)))</f>
        <v/>
      </c>
    </row>
    <row r="528" spans="1:14" x14ac:dyDescent="0.25">
      <c r="A528" s="11">
        <v>527</v>
      </c>
      <c r="B528" s="30"/>
      <c r="C528" s="25" t="str">
        <f t="shared" si="72"/>
        <v/>
      </c>
      <c r="D528" s="25" t="str">
        <f t="shared" si="76"/>
        <v/>
      </c>
      <c r="E528" s="25" t="str">
        <f t="shared" si="77"/>
        <v/>
      </c>
      <c r="F528" s="11" t="str">
        <f>IF('GACE Math 211'!E528="","",IF('GACE Math 211'!E528&lt;'ACT M to SAT M'!$A$2,'ACT M to SAT M'!$B$2,IF('GACE Math 211'!E528&gt;'ACT M to SAT M'!A$28,'ACT M to SAT M'!B$28,VLOOKUP(E528,'ACT M to SAT M'!A:B,2,FALSE))))</f>
        <v/>
      </c>
      <c r="G528" s="11" t="str">
        <f t="shared" si="73"/>
        <v/>
      </c>
      <c r="H528" s="11" t="str">
        <f t="shared" si="78"/>
        <v/>
      </c>
      <c r="I528" s="11" t="str">
        <f t="shared" si="74"/>
        <v/>
      </c>
      <c r="J528" s="11" t="str">
        <f t="shared" si="79"/>
        <v/>
      </c>
      <c r="K528" s="11" t="str">
        <f t="shared" si="75"/>
        <v/>
      </c>
      <c r="L528" s="11" t="str">
        <f t="shared" si="80"/>
        <v/>
      </c>
      <c r="M528" s="11" t="str">
        <f>IF('GACE Math 211'!B528="","",'SAT M to CBEST M'!$A$2+'SAT M to CBEST M'!$B$2*F528)</f>
        <v/>
      </c>
      <c r="N528" s="11" t="str">
        <f>IF('GACE Math 211'!B528="","", IF(M528&lt;20, 20, IF(M528&gt;80, 80, M528)))</f>
        <v/>
      </c>
    </row>
    <row r="529" spans="1:14" x14ac:dyDescent="0.25">
      <c r="A529" s="11">
        <v>528</v>
      </c>
      <c r="B529" s="30"/>
      <c r="C529" s="25" t="str">
        <f t="shared" si="72"/>
        <v/>
      </c>
      <c r="D529" s="25" t="str">
        <f t="shared" si="76"/>
        <v/>
      </c>
      <c r="E529" s="25" t="str">
        <f t="shared" si="77"/>
        <v/>
      </c>
      <c r="F529" s="11" t="str">
        <f>IF('GACE Math 211'!E529="","",IF('GACE Math 211'!E529&lt;'ACT M to SAT M'!$A$2,'ACT M to SAT M'!$B$2,IF('GACE Math 211'!E529&gt;'ACT M to SAT M'!A$28,'ACT M to SAT M'!B$28,VLOOKUP(E529,'ACT M to SAT M'!A:B,2,FALSE))))</f>
        <v/>
      </c>
      <c r="G529" s="11" t="str">
        <f t="shared" si="73"/>
        <v/>
      </c>
      <c r="H529" s="11" t="str">
        <f t="shared" si="78"/>
        <v/>
      </c>
      <c r="I529" s="11" t="str">
        <f t="shared" si="74"/>
        <v/>
      </c>
      <c r="J529" s="11" t="str">
        <f t="shared" si="79"/>
        <v/>
      </c>
      <c r="K529" s="11" t="str">
        <f t="shared" si="75"/>
        <v/>
      </c>
      <c r="L529" s="11" t="str">
        <f t="shared" si="80"/>
        <v/>
      </c>
      <c r="M529" s="11" t="str">
        <f>IF('GACE Math 211'!B529="","",'SAT M to CBEST M'!$A$2+'SAT M to CBEST M'!$B$2*F529)</f>
        <v/>
      </c>
      <c r="N529" s="11" t="str">
        <f>IF('GACE Math 211'!B529="","", IF(M529&lt;20, 20, IF(M529&gt;80, 80, M529)))</f>
        <v/>
      </c>
    </row>
    <row r="530" spans="1:14" x14ac:dyDescent="0.25">
      <c r="A530" s="11">
        <v>529</v>
      </c>
      <c r="B530" s="30"/>
      <c r="C530" s="25" t="str">
        <f t="shared" si="72"/>
        <v/>
      </c>
      <c r="D530" s="25" t="str">
        <f t="shared" si="76"/>
        <v/>
      </c>
      <c r="E530" s="25" t="str">
        <f t="shared" si="77"/>
        <v/>
      </c>
      <c r="F530" s="11" t="str">
        <f>IF('GACE Math 211'!E530="","",IF('GACE Math 211'!E530&lt;'ACT M to SAT M'!$A$2,'ACT M to SAT M'!$B$2,IF('GACE Math 211'!E530&gt;'ACT M to SAT M'!A$28,'ACT M to SAT M'!B$28,VLOOKUP(E530,'ACT M to SAT M'!A:B,2,FALSE))))</f>
        <v/>
      </c>
      <c r="G530" s="11" t="str">
        <f t="shared" si="73"/>
        <v/>
      </c>
      <c r="H530" s="11" t="str">
        <f t="shared" si="78"/>
        <v/>
      </c>
      <c r="I530" s="11" t="str">
        <f t="shared" si="74"/>
        <v/>
      </c>
      <c r="J530" s="11" t="str">
        <f t="shared" si="79"/>
        <v/>
      </c>
      <c r="K530" s="11" t="str">
        <f t="shared" si="75"/>
        <v/>
      </c>
      <c r="L530" s="11" t="str">
        <f t="shared" si="80"/>
        <v/>
      </c>
      <c r="M530" s="11" t="str">
        <f>IF('GACE Math 211'!B530="","",'SAT M to CBEST M'!$A$2+'SAT M to CBEST M'!$B$2*F530)</f>
        <v/>
      </c>
      <c r="N530" s="11" t="str">
        <f>IF('GACE Math 211'!B530="","", IF(M530&lt;20, 20, IF(M530&gt;80, 80, M530)))</f>
        <v/>
      </c>
    </row>
    <row r="531" spans="1:14" x14ac:dyDescent="0.25">
      <c r="A531" s="11">
        <v>530</v>
      </c>
      <c r="B531" s="30"/>
      <c r="C531" s="25" t="str">
        <f t="shared" si="72"/>
        <v/>
      </c>
      <c r="D531" s="25" t="str">
        <f t="shared" si="76"/>
        <v/>
      </c>
      <c r="E531" s="25" t="str">
        <f t="shared" si="77"/>
        <v/>
      </c>
      <c r="F531" s="11" t="str">
        <f>IF('GACE Math 211'!E531="","",IF('GACE Math 211'!E531&lt;'ACT M to SAT M'!$A$2,'ACT M to SAT M'!$B$2,IF('GACE Math 211'!E531&gt;'ACT M to SAT M'!A$28,'ACT M to SAT M'!B$28,VLOOKUP(E531,'ACT M to SAT M'!A:B,2,FALSE))))</f>
        <v/>
      </c>
      <c r="G531" s="11" t="str">
        <f t="shared" si="73"/>
        <v/>
      </c>
      <c r="H531" s="11" t="str">
        <f t="shared" si="78"/>
        <v/>
      </c>
      <c r="I531" s="11" t="str">
        <f t="shared" si="74"/>
        <v/>
      </c>
      <c r="J531" s="11" t="str">
        <f t="shared" si="79"/>
        <v/>
      </c>
      <c r="K531" s="11" t="str">
        <f t="shared" si="75"/>
        <v/>
      </c>
      <c r="L531" s="11" t="str">
        <f t="shared" si="80"/>
        <v/>
      </c>
      <c r="M531" s="11" t="str">
        <f>IF('GACE Math 211'!B531="","",'SAT M to CBEST M'!$A$2+'SAT M to CBEST M'!$B$2*F531)</f>
        <v/>
      </c>
      <c r="N531" s="11" t="str">
        <f>IF('GACE Math 211'!B531="","", IF(M531&lt;20, 20, IF(M531&gt;80, 80, M531)))</f>
        <v/>
      </c>
    </row>
    <row r="532" spans="1:14" x14ac:dyDescent="0.25">
      <c r="A532" s="11">
        <v>531</v>
      </c>
      <c r="B532" s="30"/>
      <c r="C532" s="25" t="str">
        <f t="shared" si="72"/>
        <v/>
      </c>
      <c r="D532" s="25" t="str">
        <f t="shared" si="76"/>
        <v/>
      </c>
      <c r="E532" s="25" t="str">
        <f t="shared" si="77"/>
        <v/>
      </c>
      <c r="F532" s="11" t="str">
        <f>IF('GACE Math 211'!E532="","",IF('GACE Math 211'!E532&lt;'ACT M to SAT M'!$A$2,'ACT M to SAT M'!$B$2,IF('GACE Math 211'!E532&gt;'ACT M to SAT M'!A$28,'ACT M to SAT M'!B$28,VLOOKUP(E532,'ACT M to SAT M'!A:B,2,FALSE))))</f>
        <v/>
      </c>
      <c r="G532" s="11" t="str">
        <f t="shared" si="73"/>
        <v/>
      </c>
      <c r="H532" s="11" t="str">
        <f t="shared" si="78"/>
        <v/>
      </c>
      <c r="I532" s="11" t="str">
        <f t="shared" si="74"/>
        <v/>
      </c>
      <c r="J532" s="11" t="str">
        <f t="shared" si="79"/>
        <v/>
      </c>
      <c r="K532" s="11" t="str">
        <f t="shared" si="75"/>
        <v/>
      </c>
      <c r="L532" s="11" t="str">
        <f t="shared" si="80"/>
        <v/>
      </c>
      <c r="M532" s="11" t="str">
        <f>IF('GACE Math 211'!B532="","",'SAT M to CBEST M'!$A$2+'SAT M to CBEST M'!$B$2*F532)</f>
        <v/>
      </c>
      <c r="N532" s="11" t="str">
        <f>IF('GACE Math 211'!B532="","", IF(M532&lt;20, 20, IF(M532&gt;80, 80, M532)))</f>
        <v/>
      </c>
    </row>
    <row r="533" spans="1:14" x14ac:dyDescent="0.25">
      <c r="A533" s="11">
        <v>532</v>
      </c>
      <c r="B533" s="30"/>
      <c r="C533" s="25" t="str">
        <f t="shared" si="72"/>
        <v/>
      </c>
      <c r="D533" s="25" t="str">
        <f t="shared" si="76"/>
        <v/>
      </c>
      <c r="E533" s="25" t="str">
        <f t="shared" si="77"/>
        <v/>
      </c>
      <c r="F533" s="11" t="str">
        <f>IF('GACE Math 211'!E533="","",IF('GACE Math 211'!E533&lt;'ACT M to SAT M'!$A$2,'ACT M to SAT M'!$B$2,IF('GACE Math 211'!E533&gt;'ACT M to SAT M'!A$28,'ACT M to SAT M'!B$28,VLOOKUP(E533,'ACT M to SAT M'!A:B,2,FALSE))))</f>
        <v/>
      </c>
      <c r="G533" s="11" t="str">
        <f t="shared" si="73"/>
        <v/>
      </c>
      <c r="H533" s="11" t="str">
        <f t="shared" si="78"/>
        <v/>
      </c>
      <c r="I533" s="11" t="str">
        <f t="shared" si="74"/>
        <v/>
      </c>
      <c r="J533" s="11" t="str">
        <f t="shared" si="79"/>
        <v/>
      </c>
      <c r="K533" s="11" t="str">
        <f t="shared" si="75"/>
        <v/>
      </c>
      <c r="L533" s="11" t="str">
        <f t="shared" si="80"/>
        <v/>
      </c>
      <c r="M533" s="11" t="str">
        <f>IF('GACE Math 211'!B533="","",'SAT M to CBEST M'!$A$2+'SAT M to CBEST M'!$B$2*F533)</f>
        <v/>
      </c>
      <c r="N533" s="11" t="str">
        <f>IF('GACE Math 211'!B533="","", IF(M533&lt;20, 20, IF(M533&gt;80, 80, M533)))</f>
        <v/>
      </c>
    </row>
    <row r="534" spans="1:14" x14ac:dyDescent="0.25">
      <c r="A534" s="11">
        <v>533</v>
      </c>
      <c r="B534" s="30"/>
      <c r="C534" s="25" t="str">
        <f t="shared" si="72"/>
        <v/>
      </c>
      <c r="D534" s="25" t="str">
        <f t="shared" si="76"/>
        <v/>
      </c>
      <c r="E534" s="25" t="str">
        <f t="shared" si="77"/>
        <v/>
      </c>
      <c r="F534" s="11" t="str">
        <f>IF('GACE Math 211'!E534="","",IF('GACE Math 211'!E534&lt;'ACT M to SAT M'!$A$2,'ACT M to SAT M'!$B$2,IF('GACE Math 211'!E534&gt;'ACT M to SAT M'!A$28,'ACT M to SAT M'!B$28,VLOOKUP(E534,'ACT M to SAT M'!A:B,2,FALSE))))</f>
        <v/>
      </c>
      <c r="G534" s="11" t="str">
        <f t="shared" si="73"/>
        <v/>
      </c>
      <c r="H534" s="11" t="str">
        <f t="shared" si="78"/>
        <v/>
      </c>
      <c r="I534" s="11" t="str">
        <f t="shared" si="74"/>
        <v/>
      </c>
      <c r="J534" s="11" t="str">
        <f t="shared" si="79"/>
        <v/>
      </c>
      <c r="K534" s="11" t="str">
        <f t="shared" si="75"/>
        <v/>
      </c>
      <c r="L534" s="11" t="str">
        <f t="shared" si="80"/>
        <v/>
      </c>
      <c r="M534" s="11" t="str">
        <f>IF('GACE Math 211'!B534="","",'SAT M to CBEST M'!$A$2+'SAT M to CBEST M'!$B$2*F534)</f>
        <v/>
      </c>
      <c r="N534" s="11" t="str">
        <f>IF('GACE Math 211'!B534="","", IF(M534&lt;20, 20, IF(M534&gt;80, 80, M534)))</f>
        <v/>
      </c>
    </row>
    <row r="535" spans="1:14" x14ac:dyDescent="0.25">
      <c r="A535" s="11">
        <v>534</v>
      </c>
      <c r="B535" s="30"/>
      <c r="C535" s="25" t="str">
        <f t="shared" si="72"/>
        <v/>
      </c>
      <c r="D535" s="25" t="str">
        <f t="shared" si="76"/>
        <v/>
      </c>
      <c r="E535" s="25" t="str">
        <f t="shared" si="77"/>
        <v/>
      </c>
      <c r="F535" s="11" t="str">
        <f>IF('GACE Math 211'!E535="","",IF('GACE Math 211'!E535&lt;'ACT M to SAT M'!$A$2,'ACT M to SAT M'!$B$2,IF('GACE Math 211'!E535&gt;'ACT M to SAT M'!A$28,'ACT M to SAT M'!B$28,VLOOKUP(E535,'ACT M to SAT M'!A:B,2,FALSE))))</f>
        <v/>
      </c>
      <c r="G535" s="11" t="str">
        <f t="shared" si="73"/>
        <v/>
      </c>
      <c r="H535" s="11" t="str">
        <f t="shared" si="78"/>
        <v/>
      </c>
      <c r="I535" s="11" t="str">
        <f t="shared" si="74"/>
        <v/>
      </c>
      <c r="J535" s="11" t="str">
        <f t="shared" si="79"/>
        <v/>
      </c>
      <c r="K535" s="11" t="str">
        <f t="shared" si="75"/>
        <v/>
      </c>
      <c r="L535" s="11" t="str">
        <f t="shared" si="80"/>
        <v/>
      </c>
      <c r="M535" s="11" t="str">
        <f>IF('GACE Math 211'!B535="","",'SAT M to CBEST M'!$A$2+'SAT M to CBEST M'!$B$2*F535)</f>
        <v/>
      </c>
      <c r="N535" s="11" t="str">
        <f>IF('GACE Math 211'!B535="","", IF(M535&lt;20, 20, IF(M535&gt;80, 80, M535)))</f>
        <v/>
      </c>
    </row>
    <row r="536" spans="1:14" x14ac:dyDescent="0.25">
      <c r="A536" s="11">
        <v>535</v>
      </c>
      <c r="B536" s="30"/>
      <c r="C536" s="25" t="str">
        <f t="shared" si="72"/>
        <v/>
      </c>
      <c r="D536" s="25" t="str">
        <f t="shared" si="76"/>
        <v/>
      </c>
      <c r="E536" s="25" t="str">
        <f t="shared" si="77"/>
        <v/>
      </c>
      <c r="F536" s="11" t="str">
        <f>IF('GACE Math 211'!E536="","",IF('GACE Math 211'!E536&lt;'ACT M to SAT M'!$A$2,'ACT M to SAT M'!$B$2,IF('GACE Math 211'!E536&gt;'ACT M to SAT M'!A$28,'ACT M to SAT M'!B$28,VLOOKUP(E536,'ACT M to SAT M'!A:B,2,FALSE))))</f>
        <v/>
      </c>
      <c r="G536" s="11" t="str">
        <f t="shared" si="73"/>
        <v/>
      </c>
      <c r="H536" s="11" t="str">
        <f t="shared" si="78"/>
        <v/>
      </c>
      <c r="I536" s="11" t="str">
        <f t="shared" si="74"/>
        <v/>
      </c>
      <c r="J536" s="11" t="str">
        <f t="shared" si="79"/>
        <v/>
      </c>
      <c r="K536" s="11" t="str">
        <f t="shared" si="75"/>
        <v/>
      </c>
      <c r="L536" s="11" t="str">
        <f t="shared" si="80"/>
        <v/>
      </c>
      <c r="M536" s="11" t="str">
        <f>IF('GACE Math 211'!B536="","",'SAT M to CBEST M'!$A$2+'SAT M to CBEST M'!$B$2*F536)</f>
        <v/>
      </c>
      <c r="N536" s="11" t="str">
        <f>IF('GACE Math 211'!B536="","", IF(M536&lt;20, 20, IF(M536&gt;80, 80, M536)))</f>
        <v/>
      </c>
    </row>
    <row r="537" spans="1:14" x14ac:dyDescent="0.25">
      <c r="A537" s="11">
        <v>536</v>
      </c>
      <c r="B537" s="30"/>
      <c r="C537" s="25" t="str">
        <f t="shared" si="72"/>
        <v/>
      </c>
      <c r="D537" s="25" t="str">
        <f t="shared" si="76"/>
        <v/>
      </c>
      <c r="E537" s="25" t="str">
        <f t="shared" si="77"/>
        <v/>
      </c>
      <c r="F537" s="11" t="str">
        <f>IF('GACE Math 211'!E537="","",IF('GACE Math 211'!E537&lt;'ACT M to SAT M'!$A$2,'ACT M to SAT M'!$B$2,IF('GACE Math 211'!E537&gt;'ACT M to SAT M'!A$28,'ACT M to SAT M'!B$28,VLOOKUP(E537,'ACT M to SAT M'!A:B,2,FALSE))))</f>
        <v/>
      </c>
      <c r="G537" s="11" t="str">
        <f t="shared" si="73"/>
        <v/>
      </c>
      <c r="H537" s="11" t="str">
        <f t="shared" si="78"/>
        <v/>
      </c>
      <c r="I537" s="11" t="str">
        <f t="shared" si="74"/>
        <v/>
      </c>
      <c r="J537" s="11" t="str">
        <f t="shared" si="79"/>
        <v/>
      </c>
      <c r="K537" s="11" t="str">
        <f t="shared" si="75"/>
        <v/>
      </c>
      <c r="L537" s="11" t="str">
        <f t="shared" si="80"/>
        <v/>
      </c>
      <c r="M537" s="11" t="str">
        <f>IF('GACE Math 211'!B537="","",'SAT M to CBEST M'!$A$2+'SAT M to CBEST M'!$B$2*F537)</f>
        <v/>
      </c>
      <c r="N537" s="11" t="str">
        <f>IF('GACE Math 211'!B537="","", IF(M537&lt;20, 20, IF(M537&gt;80, 80, M537)))</f>
        <v/>
      </c>
    </row>
    <row r="538" spans="1:14" x14ac:dyDescent="0.25">
      <c r="A538" s="11">
        <v>537</v>
      </c>
      <c r="B538" s="30"/>
      <c r="C538" s="25" t="str">
        <f t="shared" si="72"/>
        <v/>
      </c>
      <c r="D538" s="25" t="str">
        <f t="shared" si="76"/>
        <v/>
      </c>
      <c r="E538" s="25" t="str">
        <f t="shared" si="77"/>
        <v/>
      </c>
      <c r="F538" s="11" t="str">
        <f>IF('GACE Math 211'!E538="","",IF('GACE Math 211'!E538&lt;'ACT M to SAT M'!$A$2,'ACT M to SAT M'!$B$2,IF('GACE Math 211'!E538&gt;'ACT M to SAT M'!A$28,'ACT M to SAT M'!B$28,VLOOKUP(E538,'ACT M to SAT M'!A:B,2,FALSE))))</f>
        <v/>
      </c>
      <c r="G538" s="11" t="str">
        <f t="shared" si="73"/>
        <v/>
      </c>
      <c r="H538" s="11" t="str">
        <f t="shared" si="78"/>
        <v/>
      </c>
      <c r="I538" s="11" t="str">
        <f t="shared" si="74"/>
        <v/>
      </c>
      <c r="J538" s="11" t="str">
        <f t="shared" si="79"/>
        <v/>
      </c>
      <c r="K538" s="11" t="str">
        <f t="shared" si="75"/>
        <v/>
      </c>
      <c r="L538" s="11" t="str">
        <f t="shared" si="80"/>
        <v/>
      </c>
      <c r="M538" s="11" t="str">
        <f>IF('GACE Math 211'!B538="","",'SAT M to CBEST M'!$A$2+'SAT M to CBEST M'!$B$2*F538)</f>
        <v/>
      </c>
      <c r="N538" s="11" t="str">
        <f>IF('GACE Math 211'!B538="","", IF(M538&lt;20, 20, IF(M538&gt;80, 80, M538)))</f>
        <v/>
      </c>
    </row>
    <row r="539" spans="1:14" x14ac:dyDescent="0.25">
      <c r="A539" s="11">
        <v>538</v>
      </c>
      <c r="B539" s="30"/>
      <c r="C539" s="25" t="str">
        <f t="shared" si="72"/>
        <v/>
      </c>
      <c r="D539" s="25" t="str">
        <f t="shared" si="76"/>
        <v/>
      </c>
      <c r="E539" s="25" t="str">
        <f t="shared" si="77"/>
        <v/>
      </c>
      <c r="F539" s="11" t="str">
        <f>IF('GACE Math 211'!E539="","",IF('GACE Math 211'!E539&lt;'ACT M to SAT M'!$A$2,'ACT M to SAT M'!$B$2,IF('GACE Math 211'!E539&gt;'ACT M to SAT M'!A$28,'ACT M to SAT M'!B$28,VLOOKUP(E539,'ACT M to SAT M'!A:B,2,FALSE))))</f>
        <v/>
      </c>
      <c r="G539" s="11" t="str">
        <f t="shared" si="73"/>
        <v/>
      </c>
      <c r="H539" s="11" t="str">
        <f t="shared" si="78"/>
        <v/>
      </c>
      <c r="I539" s="11" t="str">
        <f t="shared" si="74"/>
        <v/>
      </c>
      <c r="J539" s="11" t="str">
        <f t="shared" si="79"/>
        <v/>
      </c>
      <c r="K539" s="11" t="str">
        <f t="shared" si="75"/>
        <v/>
      </c>
      <c r="L539" s="11" t="str">
        <f t="shared" si="80"/>
        <v/>
      </c>
      <c r="M539" s="11" t="str">
        <f>IF('GACE Math 211'!B539="","",'SAT M to CBEST M'!$A$2+'SAT M to CBEST M'!$B$2*F539)</f>
        <v/>
      </c>
      <c r="N539" s="11" t="str">
        <f>IF('GACE Math 211'!B539="","", IF(M539&lt;20, 20, IF(M539&gt;80, 80, M539)))</f>
        <v/>
      </c>
    </row>
    <row r="540" spans="1:14" x14ac:dyDescent="0.25">
      <c r="A540" s="11">
        <v>539</v>
      </c>
      <c r="B540" s="30"/>
      <c r="C540" s="25" t="str">
        <f t="shared" si="72"/>
        <v/>
      </c>
      <c r="D540" s="25" t="str">
        <f t="shared" si="76"/>
        <v/>
      </c>
      <c r="E540" s="25" t="str">
        <f t="shared" si="77"/>
        <v/>
      </c>
      <c r="F540" s="11" t="str">
        <f>IF('GACE Math 211'!E540="","",IF('GACE Math 211'!E540&lt;'ACT M to SAT M'!$A$2,'ACT M to SAT M'!$B$2,IF('GACE Math 211'!E540&gt;'ACT M to SAT M'!A$28,'ACT M to SAT M'!B$28,VLOOKUP(E540,'ACT M to SAT M'!A:B,2,FALSE))))</f>
        <v/>
      </c>
      <c r="G540" s="11" t="str">
        <f t="shared" si="73"/>
        <v/>
      </c>
      <c r="H540" s="11" t="str">
        <f t="shared" si="78"/>
        <v/>
      </c>
      <c r="I540" s="11" t="str">
        <f t="shared" si="74"/>
        <v/>
      </c>
      <c r="J540" s="11" t="str">
        <f t="shared" si="79"/>
        <v/>
      </c>
      <c r="K540" s="11" t="str">
        <f t="shared" si="75"/>
        <v/>
      </c>
      <c r="L540" s="11" t="str">
        <f t="shared" si="80"/>
        <v/>
      </c>
      <c r="M540" s="11" t="str">
        <f>IF('GACE Math 211'!B540="","",'SAT M to CBEST M'!$A$2+'SAT M to CBEST M'!$B$2*F540)</f>
        <v/>
      </c>
      <c r="N540" s="11" t="str">
        <f>IF('GACE Math 211'!B540="","", IF(M540&lt;20, 20, IF(M540&gt;80, 80, M540)))</f>
        <v/>
      </c>
    </row>
    <row r="541" spans="1:14" x14ac:dyDescent="0.25">
      <c r="A541" s="11">
        <v>540</v>
      </c>
      <c r="B541" s="30"/>
      <c r="C541" s="25" t="str">
        <f t="shared" si="72"/>
        <v/>
      </c>
      <c r="D541" s="25" t="str">
        <f t="shared" si="76"/>
        <v/>
      </c>
      <c r="E541" s="25" t="str">
        <f t="shared" si="77"/>
        <v/>
      </c>
      <c r="F541" s="11" t="str">
        <f>IF('GACE Math 211'!E541="","",IF('GACE Math 211'!E541&lt;'ACT M to SAT M'!$A$2,'ACT M to SAT M'!$B$2,IF('GACE Math 211'!E541&gt;'ACT M to SAT M'!A$28,'ACT M to SAT M'!B$28,VLOOKUP(E541,'ACT M to SAT M'!A:B,2,FALSE))))</f>
        <v/>
      </c>
      <c r="G541" s="11" t="str">
        <f t="shared" si="73"/>
        <v/>
      </c>
      <c r="H541" s="11" t="str">
        <f t="shared" si="78"/>
        <v/>
      </c>
      <c r="I541" s="11" t="str">
        <f t="shared" si="74"/>
        <v/>
      </c>
      <c r="J541" s="11" t="str">
        <f t="shared" si="79"/>
        <v/>
      </c>
      <c r="K541" s="11" t="str">
        <f t="shared" si="75"/>
        <v/>
      </c>
      <c r="L541" s="11" t="str">
        <f t="shared" si="80"/>
        <v/>
      </c>
      <c r="M541" s="11" t="str">
        <f>IF('GACE Math 211'!B541="","",'SAT M to CBEST M'!$A$2+'SAT M to CBEST M'!$B$2*F541)</f>
        <v/>
      </c>
      <c r="N541" s="11" t="str">
        <f>IF('GACE Math 211'!B541="","", IF(M541&lt;20, 20, IF(M541&gt;80, 80, M541)))</f>
        <v/>
      </c>
    </row>
    <row r="542" spans="1:14" x14ac:dyDescent="0.25">
      <c r="A542" s="11">
        <v>541</v>
      </c>
      <c r="B542" s="30"/>
      <c r="C542" s="25" t="str">
        <f t="shared" si="72"/>
        <v/>
      </c>
      <c r="D542" s="25" t="str">
        <f t="shared" si="76"/>
        <v/>
      </c>
      <c r="E542" s="25" t="str">
        <f t="shared" si="77"/>
        <v/>
      </c>
      <c r="F542" s="11" t="str">
        <f>IF('GACE Math 211'!E542="","",IF('GACE Math 211'!E542&lt;'ACT M to SAT M'!$A$2,'ACT M to SAT M'!$B$2,IF('GACE Math 211'!E542&gt;'ACT M to SAT M'!A$28,'ACT M to SAT M'!B$28,VLOOKUP(E542,'ACT M to SAT M'!A:B,2,FALSE))))</f>
        <v/>
      </c>
      <c r="G542" s="11" t="str">
        <f t="shared" si="73"/>
        <v/>
      </c>
      <c r="H542" s="11" t="str">
        <f t="shared" si="78"/>
        <v/>
      </c>
      <c r="I542" s="11" t="str">
        <f t="shared" si="74"/>
        <v/>
      </c>
      <c r="J542" s="11" t="str">
        <f t="shared" si="79"/>
        <v/>
      </c>
      <c r="K542" s="11" t="str">
        <f t="shared" si="75"/>
        <v/>
      </c>
      <c r="L542" s="11" t="str">
        <f t="shared" si="80"/>
        <v/>
      </c>
      <c r="M542" s="11" t="str">
        <f>IF('GACE Math 211'!B542="","",'SAT M to CBEST M'!$A$2+'SAT M to CBEST M'!$B$2*F542)</f>
        <v/>
      </c>
      <c r="N542" s="11" t="str">
        <f>IF('GACE Math 211'!B542="","", IF(M542&lt;20, 20, IF(M542&gt;80, 80, M542)))</f>
        <v/>
      </c>
    </row>
    <row r="543" spans="1:14" x14ac:dyDescent="0.25">
      <c r="A543" s="11">
        <v>542</v>
      </c>
      <c r="B543" s="30"/>
      <c r="C543" s="25" t="str">
        <f t="shared" si="72"/>
        <v/>
      </c>
      <c r="D543" s="25" t="str">
        <f t="shared" si="76"/>
        <v/>
      </c>
      <c r="E543" s="25" t="str">
        <f t="shared" si="77"/>
        <v/>
      </c>
      <c r="F543" s="11" t="str">
        <f>IF('GACE Math 211'!E543="","",IF('GACE Math 211'!E543&lt;'ACT M to SAT M'!$A$2,'ACT M to SAT M'!$B$2,IF('GACE Math 211'!E543&gt;'ACT M to SAT M'!A$28,'ACT M to SAT M'!B$28,VLOOKUP(E543,'ACT M to SAT M'!A:B,2,FALSE))))</f>
        <v/>
      </c>
      <c r="G543" s="11" t="str">
        <f t="shared" si="73"/>
        <v/>
      </c>
      <c r="H543" s="11" t="str">
        <f t="shared" si="78"/>
        <v/>
      </c>
      <c r="I543" s="11" t="str">
        <f t="shared" si="74"/>
        <v/>
      </c>
      <c r="J543" s="11" t="str">
        <f t="shared" si="79"/>
        <v/>
      </c>
      <c r="K543" s="11" t="str">
        <f t="shared" si="75"/>
        <v/>
      </c>
      <c r="L543" s="11" t="str">
        <f t="shared" si="80"/>
        <v/>
      </c>
      <c r="M543" s="11" t="str">
        <f>IF('GACE Math 211'!B543="","",'SAT M to CBEST M'!$A$2+'SAT M to CBEST M'!$B$2*F543)</f>
        <v/>
      </c>
      <c r="N543" s="11" t="str">
        <f>IF('GACE Math 211'!B543="","", IF(M543&lt;20, 20, IF(M543&gt;80, 80, M543)))</f>
        <v/>
      </c>
    </row>
    <row r="544" spans="1:14" x14ac:dyDescent="0.25">
      <c r="A544" s="11">
        <v>543</v>
      </c>
      <c r="B544" s="30"/>
      <c r="C544" s="25" t="str">
        <f t="shared" si="72"/>
        <v/>
      </c>
      <c r="D544" s="25" t="str">
        <f t="shared" si="76"/>
        <v/>
      </c>
      <c r="E544" s="25" t="str">
        <f t="shared" si="77"/>
        <v/>
      </c>
      <c r="F544" s="11" t="str">
        <f>IF('GACE Math 211'!E544="","",IF('GACE Math 211'!E544&lt;'ACT M to SAT M'!$A$2,'ACT M to SAT M'!$B$2,IF('GACE Math 211'!E544&gt;'ACT M to SAT M'!A$28,'ACT M to SAT M'!B$28,VLOOKUP(E544,'ACT M to SAT M'!A:B,2,FALSE))))</f>
        <v/>
      </c>
      <c r="G544" s="11" t="str">
        <f t="shared" si="73"/>
        <v/>
      </c>
      <c r="H544" s="11" t="str">
        <f t="shared" si="78"/>
        <v/>
      </c>
      <c r="I544" s="11" t="str">
        <f t="shared" si="74"/>
        <v/>
      </c>
      <c r="J544" s="11" t="str">
        <f t="shared" si="79"/>
        <v/>
      </c>
      <c r="K544" s="11" t="str">
        <f t="shared" si="75"/>
        <v/>
      </c>
      <c r="L544" s="11" t="str">
        <f t="shared" si="80"/>
        <v/>
      </c>
      <c r="M544" s="11" t="str">
        <f>IF('GACE Math 211'!B544="","",'SAT M to CBEST M'!$A$2+'SAT M to CBEST M'!$B$2*F544)</f>
        <v/>
      </c>
      <c r="N544" s="11" t="str">
        <f>IF('GACE Math 211'!B544="","", IF(M544&lt;20, 20, IF(M544&gt;80, 80, M544)))</f>
        <v/>
      </c>
    </row>
    <row r="545" spans="1:14" x14ac:dyDescent="0.25">
      <c r="A545" s="11">
        <v>544</v>
      </c>
      <c r="B545" s="30"/>
      <c r="C545" s="25" t="str">
        <f t="shared" si="72"/>
        <v/>
      </c>
      <c r="D545" s="25" t="str">
        <f t="shared" si="76"/>
        <v/>
      </c>
      <c r="E545" s="25" t="str">
        <f t="shared" si="77"/>
        <v/>
      </c>
      <c r="F545" s="11" t="str">
        <f>IF('GACE Math 211'!E545="","",IF('GACE Math 211'!E545&lt;'ACT M to SAT M'!$A$2,'ACT M to SAT M'!$B$2,IF('GACE Math 211'!E545&gt;'ACT M to SAT M'!A$28,'ACT M to SAT M'!B$28,VLOOKUP(E545,'ACT M to SAT M'!A:B,2,FALSE))))</f>
        <v/>
      </c>
      <c r="G545" s="11" t="str">
        <f t="shared" si="73"/>
        <v/>
      </c>
      <c r="H545" s="11" t="str">
        <f t="shared" si="78"/>
        <v/>
      </c>
      <c r="I545" s="11" t="str">
        <f t="shared" si="74"/>
        <v/>
      </c>
      <c r="J545" s="11" t="str">
        <f t="shared" si="79"/>
        <v/>
      </c>
      <c r="K545" s="11" t="str">
        <f t="shared" si="75"/>
        <v/>
      </c>
      <c r="L545" s="11" t="str">
        <f t="shared" si="80"/>
        <v/>
      </c>
      <c r="M545" s="11" t="str">
        <f>IF('GACE Math 211'!B545="","",'SAT M to CBEST M'!$A$2+'SAT M to CBEST M'!$B$2*F545)</f>
        <v/>
      </c>
      <c r="N545" s="11" t="str">
        <f>IF('GACE Math 211'!B545="","", IF(M545&lt;20, 20, IF(M545&gt;80, 80, M545)))</f>
        <v/>
      </c>
    </row>
    <row r="546" spans="1:14" x14ac:dyDescent="0.25">
      <c r="A546" s="11">
        <v>545</v>
      </c>
      <c r="B546" s="30"/>
      <c r="C546" s="25" t="str">
        <f t="shared" si="72"/>
        <v/>
      </c>
      <c r="D546" s="25" t="str">
        <f t="shared" si="76"/>
        <v/>
      </c>
      <c r="E546" s="25" t="str">
        <f t="shared" si="77"/>
        <v/>
      </c>
      <c r="F546" s="11" t="str">
        <f>IF('GACE Math 211'!E546="","",IF('GACE Math 211'!E546&lt;'ACT M to SAT M'!$A$2,'ACT M to SAT M'!$B$2,IF('GACE Math 211'!E546&gt;'ACT M to SAT M'!A$28,'ACT M to SAT M'!B$28,VLOOKUP(E546,'ACT M to SAT M'!A:B,2,FALSE))))</f>
        <v/>
      </c>
      <c r="G546" s="11" t="str">
        <f t="shared" si="73"/>
        <v/>
      </c>
      <c r="H546" s="11" t="str">
        <f t="shared" si="78"/>
        <v/>
      </c>
      <c r="I546" s="11" t="str">
        <f t="shared" si="74"/>
        <v/>
      </c>
      <c r="J546" s="11" t="str">
        <f t="shared" si="79"/>
        <v/>
      </c>
      <c r="K546" s="11" t="str">
        <f t="shared" si="75"/>
        <v/>
      </c>
      <c r="L546" s="11" t="str">
        <f t="shared" si="80"/>
        <v/>
      </c>
      <c r="M546" s="11" t="str">
        <f>IF('GACE Math 211'!B546="","",'SAT M to CBEST M'!$A$2+'SAT M to CBEST M'!$B$2*F546)</f>
        <v/>
      </c>
      <c r="N546" s="11" t="str">
        <f>IF('GACE Math 211'!B546="","", IF(M546&lt;20, 20, IF(M546&gt;80, 80, M546)))</f>
        <v/>
      </c>
    </row>
    <row r="547" spans="1:14" x14ac:dyDescent="0.25">
      <c r="A547" s="11">
        <v>546</v>
      </c>
      <c r="B547" s="30"/>
      <c r="C547" s="25" t="str">
        <f t="shared" si="72"/>
        <v/>
      </c>
      <c r="D547" s="25" t="str">
        <f t="shared" si="76"/>
        <v/>
      </c>
      <c r="E547" s="25" t="str">
        <f t="shared" si="77"/>
        <v/>
      </c>
      <c r="F547" s="11" t="str">
        <f>IF('GACE Math 211'!E547="","",IF('GACE Math 211'!E547&lt;'ACT M to SAT M'!$A$2,'ACT M to SAT M'!$B$2,IF('GACE Math 211'!E547&gt;'ACT M to SAT M'!A$28,'ACT M to SAT M'!B$28,VLOOKUP(E547,'ACT M to SAT M'!A:B,2,FALSE))))</f>
        <v/>
      </c>
      <c r="G547" s="11" t="str">
        <f t="shared" si="73"/>
        <v/>
      </c>
      <c r="H547" s="11" t="str">
        <f t="shared" si="78"/>
        <v/>
      </c>
      <c r="I547" s="11" t="str">
        <f t="shared" si="74"/>
        <v/>
      </c>
      <c r="J547" s="11" t="str">
        <f t="shared" si="79"/>
        <v/>
      </c>
      <c r="K547" s="11" t="str">
        <f t="shared" si="75"/>
        <v/>
      </c>
      <c r="L547" s="11" t="str">
        <f t="shared" si="80"/>
        <v/>
      </c>
      <c r="M547" s="11" t="str">
        <f>IF('GACE Math 211'!B547="","",'SAT M to CBEST M'!$A$2+'SAT M to CBEST M'!$B$2*F547)</f>
        <v/>
      </c>
      <c r="N547" s="11" t="str">
        <f>IF('GACE Math 211'!B547="","", IF(M547&lt;20, 20, IF(M547&gt;80, 80, M547)))</f>
        <v/>
      </c>
    </row>
    <row r="548" spans="1:14" x14ac:dyDescent="0.25">
      <c r="A548" s="11">
        <v>547</v>
      </c>
      <c r="B548" s="30"/>
      <c r="C548" s="25" t="str">
        <f t="shared" si="72"/>
        <v/>
      </c>
      <c r="D548" s="25" t="str">
        <f t="shared" si="76"/>
        <v/>
      </c>
      <c r="E548" s="25" t="str">
        <f t="shared" si="77"/>
        <v/>
      </c>
      <c r="F548" s="11" t="str">
        <f>IF('GACE Math 211'!E548="","",IF('GACE Math 211'!E548&lt;'ACT M to SAT M'!$A$2,'ACT M to SAT M'!$B$2,IF('GACE Math 211'!E548&gt;'ACT M to SAT M'!A$28,'ACT M to SAT M'!B$28,VLOOKUP(E548,'ACT M to SAT M'!A:B,2,FALSE))))</f>
        <v/>
      </c>
      <c r="G548" s="11" t="str">
        <f t="shared" si="73"/>
        <v/>
      </c>
      <c r="H548" s="11" t="str">
        <f t="shared" si="78"/>
        <v/>
      </c>
      <c r="I548" s="11" t="str">
        <f t="shared" si="74"/>
        <v/>
      </c>
      <c r="J548" s="11" t="str">
        <f t="shared" si="79"/>
        <v/>
      </c>
      <c r="K548" s="11" t="str">
        <f t="shared" si="75"/>
        <v/>
      </c>
      <c r="L548" s="11" t="str">
        <f t="shared" si="80"/>
        <v/>
      </c>
      <c r="M548" s="11" t="str">
        <f>IF('GACE Math 211'!B548="","",'SAT M to CBEST M'!$A$2+'SAT M to CBEST M'!$B$2*F548)</f>
        <v/>
      </c>
      <c r="N548" s="11" t="str">
        <f>IF('GACE Math 211'!B548="","", IF(M548&lt;20, 20, IF(M548&gt;80, 80, M548)))</f>
        <v/>
      </c>
    </row>
    <row r="549" spans="1:14" x14ac:dyDescent="0.25">
      <c r="A549" s="11">
        <v>548</v>
      </c>
      <c r="B549" s="30"/>
      <c r="C549" s="25" t="str">
        <f t="shared" si="72"/>
        <v/>
      </c>
      <c r="D549" s="25" t="str">
        <f t="shared" si="76"/>
        <v/>
      </c>
      <c r="E549" s="25" t="str">
        <f t="shared" si="77"/>
        <v/>
      </c>
      <c r="F549" s="11" t="str">
        <f>IF('GACE Math 211'!E549="","",IF('GACE Math 211'!E549&lt;'ACT M to SAT M'!$A$2,'ACT M to SAT M'!$B$2,IF('GACE Math 211'!E549&gt;'ACT M to SAT M'!A$28,'ACT M to SAT M'!B$28,VLOOKUP(E549,'ACT M to SAT M'!A:B,2,FALSE))))</f>
        <v/>
      </c>
      <c r="G549" s="11" t="str">
        <f t="shared" si="73"/>
        <v/>
      </c>
      <c r="H549" s="11" t="str">
        <f t="shared" si="78"/>
        <v/>
      </c>
      <c r="I549" s="11" t="str">
        <f t="shared" si="74"/>
        <v/>
      </c>
      <c r="J549" s="11" t="str">
        <f t="shared" si="79"/>
        <v/>
      </c>
      <c r="K549" s="11" t="str">
        <f t="shared" si="75"/>
        <v/>
      </c>
      <c r="L549" s="11" t="str">
        <f t="shared" si="80"/>
        <v/>
      </c>
      <c r="M549" s="11" t="str">
        <f>IF('GACE Math 211'!B549="","",'SAT M to CBEST M'!$A$2+'SAT M to CBEST M'!$B$2*F549)</f>
        <v/>
      </c>
      <c r="N549" s="11" t="str">
        <f>IF('GACE Math 211'!B549="","", IF(M549&lt;20, 20, IF(M549&gt;80, 80, M549)))</f>
        <v/>
      </c>
    </row>
    <row r="550" spans="1:14" x14ac:dyDescent="0.25">
      <c r="A550" s="11">
        <v>549</v>
      </c>
      <c r="B550" s="30"/>
      <c r="C550" s="25" t="str">
        <f t="shared" si="72"/>
        <v/>
      </c>
      <c r="D550" s="25" t="str">
        <f t="shared" si="76"/>
        <v/>
      </c>
      <c r="E550" s="25" t="str">
        <f t="shared" si="77"/>
        <v/>
      </c>
      <c r="F550" s="11" t="str">
        <f>IF('GACE Math 211'!E550="","",IF('GACE Math 211'!E550&lt;'ACT M to SAT M'!$A$2,'ACT M to SAT M'!$B$2,IF('GACE Math 211'!E550&gt;'ACT M to SAT M'!A$28,'ACT M to SAT M'!B$28,VLOOKUP(E550,'ACT M to SAT M'!A:B,2,FALSE))))</f>
        <v/>
      </c>
      <c r="G550" s="11" t="str">
        <f t="shared" si="73"/>
        <v/>
      </c>
      <c r="H550" s="11" t="str">
        <f t="shared" si="78"/>
        <v/>
      </c>
      <c r="I550" s="11" t="str">
        <f t="shared" si="74"/>
        <v/>
      </c>
      <c r="J550" s="11" t="str">
        <f t="shared" si="79"/>
        <v/>
      </c>
      <c r="K550" s="11" t="str">
        <f t="shared" si="75"/>
        <v/>
      </c>
      <c r="L550" s="11" t="str">
        <f t="shared" si="80"/>
        <v/>
      </c>
      <c r="M550" s="11" t="str">
        <f>IF('GACE Math 211'!B550="","",'SAT M to CBEST M'!$A$2+'SAT M to CBEST M'!$B$2*F550)</f>
        <v/>
      </c>
      <c r="N550" s="11" t="str">
        <f>IF('GACE Math 211'!B550="","", IF(M550&lt;20, 20, IF(M550&gt;80, 80, M550)))</f>
        <v/>
      </c>
    </row>
    <row r="551" spans="1:14" x14ac:dyDescent="0.25">
      <c r="A551" s="11">
        <v>550</v>
      </c>
      <c r="B551" s="30"/>
      <c r="C551" s="25" t="str">
        <f t="shared" si="72"/>
        <v/>
      </c>
      <c r="D551" s="25" t="str">
        <f t="shared" si="76"/>
        <v/>
      </c>
      <c r="E551" s="25" t="str">
        <f t="shared" si="77"/>
        <v/>
      </c>
      <c r="F551" s="11" t="str">
        <f>IF('GACE Math 211'!E551="","",IF('GACE Math 211'!E551&lt;'ACT M to SAT M'!$A$2,'ACT M to SAT M'!$B$2,IF('GACE Math 211'!E551&gt;'ACT M to SAT M'!A$28,'ACT M to SAT M'!B$28,VLOOKUP(E551,'ACT M to SAT M'!A:B,2,FALSE))))</f>
        <v/>
      </c>
      <c r="G551" s="11" t="str">
        <f t="shared" si="73"/>
        <v/>
      </c>
      <c r="H551" s="11" t="str">
        <f t="shared" si="78"/>
        <v/>
      </c>
      <c r="I551" s="11" t="str">
        <f t="shared" si="74"/>
        <v/>
      </c>
      <c r="J551" s="11" t="str">
        <f t="shared" si="79"/>
        <v/>
      </c>
      <c r="K551" s="11" t="str">
        <f t="shared" si="75"/>
        <v/>
      </c>
      <c r="L551" s="11" t="str">
        <f t="shared" si="80"/>
        <v/>
      </c>
      <c r="M551" s="11" t="str">
        <f>IF('GACE Math 211'!B551="","",'SAT M to CBEST M'!$A$2+'SAT M to CBEST M'!$B$2*F551)</f>
        <v/>
      </c>
      <c r="N551" s="11" t="str">
        <f>IF('GACE Math 211'!B551="","", IF(M551&lt;20, 20, IF(M551&gt;80, 80, M551)))</f>
        <v/>
      </c>
    </row>
    <row r="552" spans="1:14" x14ac:dyDescent="0.25">
      <c r="A552" s="11">
        <v>551</v>
      </c>
      <c r="B552" s="30"/>
      <c r="C552" s="25" t="str">
        <f t="shared" si="72"/>
        <v/>
      </c>
      <c r="D552" s="25" t="str">
        <f t="shared" si="76"/>
        <v/>
      </c>
      <c r="E552" s="25" t="str">
        <f t="shared" si="77"/>
        <v/>
      </c>
      <c r="F552" s="11" t="str">
        <f>IF('GACE Math 211'!E552="","",IF('GACE Math 211'!E552&lt;'ACT M to SAT M'!$A$2,'ACT M to SAT M'!$B$2,IF('GACE Math 211'!E552&gt;'ACT M to SAT M'!A$28,'ACT M to SAT M'!B$28,VLOOKUP(E552,'ACT M to SAT M'!A:B,2,FALSE))))</f>
        <v/>
      </c>
      <c r="G552" s="11" t="str">
        <f t="shared" si="73"/>
        <v/>
      </c>
      <c r="H552" s="11" t="str">
        <f t="shared" si="78"/>
        <v/>
      </c>
      <c r="I552" s="11" t="str">
        <f t="shared" si="74"/>
        <v/>
      </c>
      <c r="J552" s="11" t="str">
        <f t="shared" si="79"/>
        <v/>
      </c>
      <c r="K552" s="11" t="str">
        <f t="shared" si="75"/>
        <v/>
      </c>
      <c r="L552" s="11" t="str">
        <f t="shared" si="80"/>
        <v/>
      </c>
      <c r="M552" s="11" t="str">
        <f>IF('GACE Math 211'!B552="","",'SAT M to CBEST M'!$A$2+'SAT M to CBEST M'!$B$2*F552)</f>
        <v/>
      </c>
      <c r="N552" s="11" t="str">
        <f>IF('GACE Math 211'!B552="","", IF(M552&lt;20, 20, IF(M552&gt;80, 80, M552)))</f>
        <v/>
      </c>
    </row>
    <row r="553" spans="1:14" x14ac:dyDescent="0.25">
      <c r="A553" s="11">
        <v>552</v>
      </c>
      <c r="B553" s="30"/>
      <c r="C553" s="25" t="str">
        <f t="shared" si="72"/>
        <v/>
      </c>
      <c r="D553" s="25" t="str">
        <f t="shared" si="76"/>
        <v/>
      </c>
      <c r="E553" s="25" t="str">
        <f t="shared" si="77"/>
        <v/>
      </c>
      <c r="F553" s="11" t="str">
        <f>IF('GACE Math 211'!E553="","",IF('GACE Math 211'!E553&lt;'ACT M to SAT M'!$A$2,'ACT M to SAT M'!$B$2,IF('GACE Math 211'!E553&gt;'ACT M to SAT M'!A$28,'ACT M to SAT M'!B$28,VLOOKUP(E553,'ACT M to SAT M'!A:B,2,FALSE))))</f>
        <v/>
      </c>
      <c r="G553" s="11" t="str">
        <f t="shared" si="73"/>
        <v/>
      </c>
      <c r="H553" s="11" t="str">
        <f t="shared" si="78"/>
        <v/>
      </c>
      <c r="I553" s="11" t="str">
        <f t="shared" si="74"/>
        <v/>
      </c>
      <c r="J553" s="11" t="str">
        <f t="shared" si="79"/>
        <v/>
      </c>
      <c r="K553" s="11" t="str">
        <f t="shared" si="75"/>
        <v/>
      </c>
      <c r="L553" s="11" t="str">
        <f t="shared" si="80"/>
        <v/>
      </c>
      <c r="M553" s="11" t="str">
        <f>IF('GACE Math 211'!B553="","",'SAT M to CBEST M'!$A$2+'SAT M to CBEST M'!$B$2*F553)</f>
        <v/>
      </c>
      <c r="N553" s="11" t="str">
        <f>IF('GACE Math 211'!B553="","", IF(M553&lt;20, 20, IF(M553&gt;80, 80, M553)))</f>
        <v/>
      </c>
    </row>
    <row r="554" spans="1:14" x14ac:dyDescent="0.25">
      <c r="A554" s="11">
        <v>553</v>
      </c>
      <c r="B554" s="30"/>
      <c r="C554" s="25" t="str">
        <f t="shared" si="72"/>
        <v/>
      </c>
      <c r="D554" s="25" t="str">
        <f t="shared" si="76"/>
        <v/>
      </c>
      <c r="E554" s="25" t="str">
        <f t="shared" si="77"/>
        <v/>
      </c>
      <c r="F554" s="11" t="str">
        <f>IF('GACE Math 211'!E554="","",IF('GACE Math 211'!E554&lt;'ACT M to SAT M'!$A$2,'ACT M to SAT M'!$B$2,IF('GACE Math 211'!E554&gt;'ACT M to SAT M'!A$28,'ACT M to SAT M'!B$28,VLOOKUP(E554,'ACT M to SAT M'!A:B,2,FALSE))))</f>
        <v/>
      </c>
      <c r="G554" s="11" t="str">
        <f t="shared" si="73"/>
        <v/>
      </c>
      <c r="H554" s="11" t="str">
        <f t="shared" si="78"/>
        <v/>
      </c>
      <c r="I554" s="11" t="str">
        <f t="shared" si="74"/>
        <v/>
      </c>
      <c r="J554" s="11" t="str">
        <f t="shared" si="79"/>
        <v/>
      </c>
      <c r="K554" s="11" t="str">
        <f t="shared" si="75"/>
        <v/>
      </c>
      <c r="L554" s="11" t="str">
        <f t="shared" si="80"/>
        <v/>
      </c>
      <c r="M554" s="11" t="str">
        <f>IF('GACE Math 211'!B554="","",'SAT M to CBEST M'!$A$2+'SAT M to CBEST M'!$B$2*F554)</f>
        <v/>
      </c>
      <c r="N554" s="11" t="str">
        <f>IF('GACE Math 211'!B554="","", IF(M554&lt;20, 20, IF(M554&gt;80, 80, M554)))</f>
        <v/>
      </c>
    </row>
    <row r="555" spans="1:14" x14ac:dyDescent="0.25">
      <c r="A555" s="11">
        <v>554</v>
      </c>
      <c r="B555" s="30"/>
      <c r="C555" s="25" t="str">
        <f t="shared" si="72"/>
        <v/>
      </c>
      <c r="D555" s="25" t="str">
        <f t="shared" si="76"/>
        <v/>
      </c>
      <c r="E555" s="25" t="str">
        <f t="shared" si="77"/>
        <v/>
      </c>
      <c r="F555" s="11" t="str">
        <f>IF('GACE Math 211'!E555="","",IF('GACE Math 211'!E555&lt;'ACT M to SAT M'!$A$2,'ACT M to SAT M'!$B$2,IF('GACE Math 211'!E555&gt;'ACT M to SAT M'!A$28,'ACT M to SAT M'!B$28,VLOOKUP(E555,'ACT M to SAT M'!A:B,2,FALSE))))</f>
        <v/>
      </c>
      <c r="G555" s="11" t="str">
        <f t="shared" si="73"/>
        <v/>
      </c>
      <c r="H555" s="11" t="str">
        <f t="shared" si="78"/>
        <v/>
      </c>
      <c r="I555" s="11" t="str">
        <f t="shared" si="74"/>
        <v/>
      </c>
      <c r="J555" s="11" t="str">
        <f t="shared" si="79"/>
        <v/>
      </c>
      <c r="K555" s="11" t="str">
        <f t="shared" si="75"/>
        <v/>
      </c>
      <c r="L555" s="11" t="str">
        <f t="shared" si="80"/>
        <v/>
      </c>
      <c r="M555" s="11" t="str">
        <f>IF('GACE Math 211'!B555="","",'SAT M to CBEST M'!$A$2+'SAT M to CBEST M'!$B$2*F555)</f>
        <v/>
      </c>
      <c r="N555" s="11" t="str">
        <f>IF('GACE Math 211'!B555="","", IF(M555&lt;20, 20, IF(M555&gt;80, 80, M555)))</f>
        <v/>
      </c>
    </row>
    <row r="556" spans="1:14" x14ac:dyDescent="0.25">
      <c r="A556" s="11">
        <v>555</v>
      </c>
      <c r="B556" s="30"/>
      <c r="C556" s="25" t="str">
        <f t="shared" si="72"/>
        <v/>
      </c>
      <c r="D556" s="25" t="str">
        <f t="shared" si="76"/>
        <v/>
      </c>
      <c r="E556" s="25" t="str">
        <f t="shared" si="77"/>
        <v/>
      </c>
      <c r="F556" s="11" t="str">
        <f>IF('GACE Math 211'!E556="","",IF('GACE Math 211'!E556&lt;'ACT M to SAT M'!$A$2,'ACT M to SAT M'!$B$2,IF('GACE Math 211'!E556&gt;'ACT M to SAT M'!A$28,'ACT M to SAT M'!B$28,VLOOKUP(E556,'ACT M to SAT M'!A:B,2,FALSE))))</f>
        <v/>
      </c>
      <c r="G556" s="11" t="str">
        <f t="shared" si="73"/>
        <v/>
      </c>
      <c r="H556" s="11" t="str">
        <f t="shared" si="78"/>
        <v/>
      </c>
      <c r="I556" s="11" t="str">
        <f t="shared" si="74"/>
        <v/>
      </c>
      <c r="J556" s="11" t="str">
        <f t="shared" si="79"/>
        <v/>
      </c>
      <c r="K556" s="11" t="str">
        <f t="shared" si="75"/>
        <v/>
      </c>
      <c r="L556" s="11" t="str">
        <f t="shared" si="80"/>
        <v/>
      </c>
      <c r="M556" s="11" t="str">
        <f>IF('GACE Math 211'!B556="","",'SAT M to CBEST M'!$A$2+'SAT M to CBEST M'!$B$2*F556)</f>
        <v/>
      </c>
      <c r="N556" s="11" t="str">
        <f>IF('GACE Math 211'!B556="","", IF(M556&lt;20, 20, IF(M556&gt;80, 80, M556)))</f>
        <v/>
      </c>
    </row>
    <row r="557" spans="1:14" x14ac:dyDescent="0.25">
      <c r="A557" s="11">
        <v>556</v>
      </c>
      <c r="B557" s="30"/>
      <c r="C557" s="25" t="str">
        <f t="shared" si="72"/>
        <v/>
      </c>
      <c r="D557" s="25" t="str">
        <f t="shared" si="76"/>
        <v/>
      </c>
      <c r="E557" s="25" t="str">
        <f t="shared" si="77"/>
        <v/>
      </c>
      <c r="F557" s="11" t="str">
        <f>IF('GACE Math 211'!E557="","",IF('GACE Math 211'!E557&lt;'ACT M to SAT M'!$A$2,'ACT M to SAT M'!$B$2,IF('GACE Math 211'!E557&gt;'ACT M to SAT M'!A$28,'ACT M to SAT M'!B$28,VLOOKUP(E557,'ACT M to SAT M'!A:B,2,FALSE))))</f>
        <v/>
      </c>
      <c r="G557" s="11" t="str">
        <f t="shared" si="73"/>
        <v/>
      </c>
      <c r="H557" s="11" t="str">
        <f t="shared" si="78"/>
        <v/>
      </c>
      <c r="I557" s="11" t="str">
        <f t="shared" si="74"/>
        <v/>
      </c>
      <c r="J557" s="11" t="str">
        <f t="shared" si="79"/>
        <v/>
      </c>
      <c r="K557" s="11" t="str">
        <f t="shared" si="75"/>
        <v/>
      </c>
      <c r="L557" s="11" t="str">
        <f t="shared" si="80"/>
        <v/>
      </c>
      <c r="M557" s="11" t="str">
        <f>IF('GACE Math 211'!B557="","",'SAT M to CBEST M'!$A$2+'SAT M to CBEST M'!$B$2*F557)</f>
        <v/>
      </c>
      <c r="N557" s="11" t="str">
        <f>IF('GACE Math 211'!B557="","", IF(M557&lt;20, 20, IF(M557&gt;80, 80, M557)))</f>
        <v/>
      </c>
    </row>
    <row r="558" spans="1:14" x14ac:dyDescent="0.25">
      <c r="A558" s="11">
        <v>557</v>
      </c>
      <c r="B558" s="30"/>
      <c r="C558" s="25" t="str">
        <f t="shared" si="72"/>
        <v/>
      </c>
      <c r="D558" s="25" t="str">
        <f t="shared" si="76"/>
        <v/>
      </c>
      <c r="E558" s="25" t="str">
        <f t="shared" si="77"/>
        <v/>
      </c>
      <c r="F558" s="11" t="str">
        <f>IF('GACE Math 211'!E558="","",IF('GACE Math 211'!E558&lt;'ACT M to SAT M'!$A$2,'ACT M to SAT M'!$B$2,IF('GACE Math 211'!E558&gt;'ACT M to SAT M'!A$28,'ACT M to SAT M'!B$28,VLOOKUP(E558,'ACT M to SAT M'!A:B,2,FALSE))))</f>
        <v/>
      </c>
      <c r="G558" s="11" t="str">
        <f t="shared" si="73"/>
        <v/>
      </c>
      <c r="H558" s="11" t="str">
        <f t="shared" si="78"/>
        <v/>
      </c>
      <c r="I558" s="11" t="str">
        <f t="shared" si="74"/>
        <v/>
      </c>
      <c r="J558" s="11" t="str">
        <f t="shared" si="79"/>
        <v/>
      </c>
      <c r="K558" s="11" t="str">
        <f t="shared" si="75"/>
        <v/>
      </c>
      <c r="L558" s="11" t="str">
        <f t="shared" si="80"/>
        <v/>
      </c>
      <c r="M558" s="11" t="str">
        <f>IF('GACE Math 211'!B558="","",'SAT M to CBEST M'!$A$2+'SAT M to CBEST M'!$B$2*F558)</f>
        <v/>
      </c>
      <c r="N558" s="11" t="str">
        <f>IF('GACE Math 211'!B558="","", IF(M558&lt;20, 20, IF(M558&gt;80, 80, M558)))</f>
        <v/>
      </c>
    </row>
    <row r="559" spans="1:14" x14ac:dyDescent="0.25">
      <c r="A559" s="11">
        <v>558</v>
      </c>
      <c r="B559" s="30"/>
      <c r="C559" s="25" t="str">
        <f t="shared" si="72"/>
        <v/>
      </c>
      <c r="D559" s="25" t="str">
        <f t="shared" si="76"/>
        <v/>
      </c>
      <c r="E559" s="25" t="str">
        <f t="shared" si="77"/>
        <v/>
      </c>
      <c r="F559" s="11" t="str">
        <f>IF('GACE Math 211'!E559="","",IF('GACE Math 211'!E559&lt;'ACT M to SAT M'!$A$2,'ACT M to SAT M'!$B$2,IF('GACE Math 211'!E559&gt;'ACT M to SAT M'!A$28,'ACT M to SAT M'!B$28,VLOOKUP(E559,'ACT M to SAT M'!A:B,2,FALSE))))</f>
        <v/>
      </c>
      <c r="G559" s="11" t="str">
        <f t="shared" si="73"/>
        <v/>
      </c>
      <c r="H559" s="11" t="str">
        <f t="shared" si="78"/>
        <v/>
      </c>
      <c r="I559" s="11" t="str">
        <f t="shared" si="74"/>
        <v/>
      </c>
      <c r="J559" s="11" t="str">
        <f t="shared" si="79"/>
        <v/>
      </c>
      <c r="K559" s="11" t="str">
        <f t="shared" si="75"/>
        <v/>
      </c>
      <c r="L559" s="11" t="str">
        <f t="shared" si="80"/>
        <v/>
      </c>
      <c r="M559" s="11" t="str">
        <f>IF('GACE Math 211'!B559="","",'SAT M to CBEST M'!$A$2+'SAT M to CBEST M'!$B$2*F559)</f>
        <v/>
      </c>
      <c r="N559" s="11" t="str">
        <f>IF('GACE Math 211'!B559="","", IF(M559&lt;20, 20, IF(M559&gt;80, 80, M559)))</f>
        <v/>
      </c>
    </row>
    <row r="560" spans="1:14" x14ac:dyDescent="0.25">
      <c r="A560" s="11">
        <v>559</v>
      </c>
      <c r="B560" s="30"/>
      <c r="C560" s="25" t="str">
        <f t="shared" si="72"/>
        <v/>
      </c>
      <c r="D560" s="25" t="str">
        <f t="shared" si="76"/>
        <v/>
      </c>
      <c r="E560" s="25" t="str">
        <f t="shared" si="77"/>
        <v/>
      </c>
      <c r="F560" s="11" t="str">
        <f>IF('GACE Math 211'!E560="","",IF('GACE Math 211'!E560&lt;'ACT M to SAT M'!$A$2,'ACT M to SAT M'!$B$2,IF('GACE Math 211'!E560&gt;'ACT M to SAT M'!A$28,'ACT M to SAT M'!B$28,VLOOKUP(E560,'ACT M to SAT M'!A:B,2,FALSE))))</f>
        <v/>
      </c>
      <c r="G560" s="11" t="str">
        <f t="shared" si="73"/>
        <v/>
      </c>
      <c r="H560" s="11" t="str">
        <f t="shared" si="78"/>
        <v/>
      </c>
      <c r="I560" s="11" t="str">
        <f t="shared" si="74"/>
        <v/>
      </c>
      <c r="J560" s="11" t="str">
        <f t="shared" si="79"/>
        <v/>
      </c>
      <c r="K560" s="11" t="str">
        <f t="shared" si="75"/>
        <v/>
      </c>
      <c r="L560" s="11" t="str">
        <f t="shared" si="80"/>
        <v/>
      </c>
      <c r="M560" s="11" t="str">
        <f>IF('GACE Math 211'!B560="","",'SAT M to CBEST M'!$A$2+'SAT M to CBEST M'!$B$2*F560)</f>
        <v/>
      </c>
      <c r="N560" s="11" t="str">
        <f>IF('GACE Math 211'!B560="","", IF(M560&lt;20, 20, IF(M560&gt;80, 80, M560)))</f>
        <v/>
      </c>
    </row>
    <row r="561" spans="1:14" x14ac:dyDescent="0.25">
      <c r="A561" s="11">
        <v>560</v>
      </c>
      <c r="B561" s="30"/>
      <c r="C561" s="25" t="str">
        <f t="shared" si="72"/>
        <v/>
      </c>
      <c r="D561" s="25" t="str">
        <f t="shared" si="76"/>
        <v/>
      </c>
      <c r="E561" s="25" t="str">
        <f t="shared" si="77"/>
        <v/>
      </c>
      <c r="F561" s="11" t="str">
        <f>IF('GACE Math 211'!E561="","",IF('GACE Math 211'!E561&lt;'ACT M to SAT M'!$A$2,'ACT M to SAT M'!$B$2,IF('GACE Math 211'!E561&gt;'ACT M to SAT M'!A$28,'ACT M to SAT M'!B$28,VLOOKUP(E561,'ACT M to SAT M'!A:B,2,FALSE))))</f>
        <v/>
      </c>
      <c r="G561" s="11" t="str">
        <f t="shared" si="73"/>
        <v/>
      </c>
      <c r="H561" s="11" t="str">
        <f t="shared" si="78"/>
        <v/>
      </c>
      <c r="I561" s="11" t="str">
        <f t="shared" si="74"/>
        <v/>
      </c>
      <c r="J561" s="11" t="str">
        <f t="shared" si="79"/>
        <v/>
      </c>
      <c r="K561" s="11" t="str">
        <f t="shared" si="75"/>
        <v/>
      </c>
      <c r="L561" s="11" t="str">
        <f t="shared" si="80"/>
        <v/>
      </c>
      <c r="M561" s="11" t="str">
        <f>IF('GACE Math 211'!B561="","",'SAT M to CBEST M'!$A$2+'SAT M to CBEST M'!$B$2*F561)</f>
        <v/>
      </c>
      <c r="N561" s="11" t="str">
        <f>IF('GACE Math 211'!B561="","", IF(M561&lt;20, 20, IF(M561&gt;80, 80, M561)))</f>
        <v/>
      </c>
    </row>
    <row r="562" spans="1:14" x14ac:dyDescent="0.25">
      <c r="A562" s="11">
        <v>561</v>
      </c>
      <c r="B562" s="30"/>
      <c r="C562" s="25" t="str">
        <f t="shared" si="72"/>
        <v/>
      </c>
      <c r="D562" s="25" t="str">
        <f t="shared" si="76"/>
        <v/>
      </c>
      <c r="E562" s="25" t="str">
        <f t="shared" si="77"/>
        <v/>
      </c>
      <c r="F562" s="11" t="str">
        <f>IF('GACE Math 211'!E562="","",IF('GACE Math 211'!E562&lt;'ACT M to SAT M'!$A$2,'ACT M to SAT M'!$B$2,IF('GACE Math 211'!E562&gt;'ACT M to SAT M'!A$28,'ACT M to SAT M'!B$28,VLOOKUP(E562,'ACT M to SAT M'!A:B,2,FALSE))))</f>
        <v/>
      </c>
      <c r="G562" s="11" t="str">
        <f t="shared" si="73"/>
        <v/>
      </c>
      <c r="H562" s="11" t="str">
        <f t="shared" si="78"/>
        <v/>
      </c>
      <c r="I562" s="11" t="str">
        <f t="shared" si="74"/>
        <v/>
      </c>
      <c r="J562" s="11" t="str">
        <f t="shared" si="79"/>
        <v/>
      </c>
      <c r="K562" s="11" t="str">
        <f t="shared" si="75"/>
        <v/>
      </c>
      <c r="L562" s="11" t="str">
        <f t="shared" si="80"/>
        <v/>
      </c>
      <c r="M562" s="11" t="str">
        <f>IF('GACE Math 211'!B562="","",'SAT M to CBEST M'!$A$2+'SAT M to CBEST M'!$B$2*F562)</f>
        <v/>
      </c>
      <c r="N562" s="11" t="str">
        <f>IF('GACE Math 211'!B562="","", IF(M562&lt;20, 20, IF(M562&gt;80, 80, M562)))</f>
        <v/>
      </c>
    </row>
    <row r="563" spans="1:14" x14ac:dyDescent="0.25">
      <c r="A563" s="11">
        <v>562</v>
      </c>
      <c r="B563" s="30"/>
      <c r="C563" s="25" t="str">
        <f t="shared" si="72"/>
        <v/>
      </c>
      <c r="D563" s="25" t="str">
        <f t="shared" si="76"/>
        <v/>
      </c>
      <c r="E563" s="25" t="str">
        <f t="shared" si="77"/>
        <v/>
      </c>
      <c r="F563" s="11" t="str">
        <f>IF('GACE Math 211'!E563="","",IF('GACE Math 211'!E563&lt;'ACT M to SAT M'!$A$2,'ACT M to SAT M'!$B$2,IF('GACE Math 211'!E563&gt;'ACT M to SAT M'!A$28,'ACT M to SAT M'!B$28,VLOOKUP(E563,'ACT M to SAT M'!A:B,2,FALSE))))</f>
        <v/>
      </c>
      <c r="G563" s="11" t="str">
        <f t="shared" si="73"/>
        <v/>
      </c>
      <c r="H563" s="11" t="str">
        <f t="shared" si="78"/>
        <v/>
      </c>
      <c r="I563" s="11" t="str">
        <f t="shared" si="74"/>
        <v/>
      </c>
      <c r="J563" s="11" t="str">
        <f t="shared" si="79"/>
        <v/>
      </c>
      <c r="K563" s="11" t="str">
        <f t="shared" si="75"/>
        <v/>
      </c>
      <c r="L563" s="11" t="str">
        <f t="shared" si="80"/>
        <v/>
      </c>
      <c r="M563" s="11" t="str">
        <f>IF('GACE Math 211'!B563="","",'SAT M to CBEST M'!$A$2+'SAT M to CBEST M'!$B$2*F563)</f>
        <v/>
      </c>
      <c r="N563" s="11" t="str">
        <f>IF('GACE Math 211'!B563="","", IF(M563&lt;20, 20, IF(M563&gt;80, 80, M563)))</f>
        <v/>
      </c>
    </row>
    <row r="564" spans="1:14" x14ac:dyDescent="0.25">
      <c r="A564" s="11">
        <v>563</v>
      </c>
      <c r="B564" s="30"/>
      <c r="C564" s="25" t="str">
        <f t="shared" si="72"/>
        <v/>
      </c>
      <c r="D564" s="25" t="str">
        <f t="shared" si="76"/>
        <v/>
      </c>
      <c r="E564" s="25" t="str">
        <f t="shared" si="77"/>
        <v/>
      </c>
      <c r="F564" s="11" t="str">
        <f>IF('GACE Math 211'!E564="","",IF('GACE Math 211'!E564&lt;'ACT M to SAT M'!$A$2,'ACT M to SAT M'!$B$2,IF('GACE Math 211'!E564&gt;'ACT M to SAT M'!A$28,'ACT M to SAT M'!B$28,VLOOKUP(E564,'ACT M to SAT M'!A:B,2,FALSE))))</f>
        <v/>
      </c>
      <c r="G564" s="11" t="str">
        <f t="shared" si="73"/>
        <v/>
      </c>
      <c r="H564" s="11" t="str">
        <f t="shared" si="78"/>
        <v/>
      </c>
      <c r="I564" s="11" t="str">
        <f t="shared" si="74"/>
        <v/>
      </c>
      <c r="J564" s="11" t="str">
        <f t="shared" si="79"/>
        <v/>
      </c>
      <c r="K564" s="11" t="str">
        <f t="shared" si="75"/>
        <v/>
      </c>
      <c r="L564" s="11" t="str">
        <f t="shared" si="80"/>
        <v/>
      </c>
      <c r="M564" s="11" t="str">
        <f>IF('GACE Math 211'!B564="","",'SAT M to CBEST M'!$A$2+'SAT M to CBEST M'!$B$2*F564)</f>
        <v/>
      </c>
      <c r="N564" s="11" t="str">
        <f>IF('GACE Math 211'!B564="","", IF(M564&lt;20, 20, IF(M564&gt;80, 80, M564)))</f>
        <v/>
      </c>
    </row>
    <row r="565" spans="1:14" x14ac:dyDescent="0.25">
      <c r="A565" s="11">
        <v>564</v>
      </c>
      <c r="B565" s="30"/>
      <c r="C565" s="25" t="str">
        <f t="shared" si="72"/>
        <v/>
      </c>
      <c r="D565" s="25" t="str">
        <f t="shared" si="76"/>
        <v/>
      </c>
      <c r="E565" s="25" t="str">
        <f t="shared" si="77"/>
        <v/>
      </c>
      <c r="F565" s="11" t="str">
        <f>IF('GACE Math 211'!E565="","",IF('GACE Math 211'!E565&lt;'ACT M to SAT M'!$A$2,'ACT M to SAT M'!$B$2,IF('GACE Math 211'!E565&gt;'ACT M to SAT M'!A$28,'ACT M to SAT M'!B$28,VLOOKUP(E565,'ACT M to SAT M'!A:B,2,FALSE))))</f>
        <v/>
      </c>
      <c r="G565" s="11" t="str">
        <f t="shared" si="73"/>
        <v/>
      </c>
      <c r="H565" s="11" t="str">
        <f t="shared" si="78"/>
        <v/>
      </c>
      <c r="I565" s="11" t="str">
        <f t="shared" si="74"/>
        <v/>
      </c>
      <c r="J565" s="11" t="str">
        <f t="shared" si="79"/>
        <v/>
      </c>
      <c r="K565" s="11" t="str">
        <f t="shared" si="75"/>
        <v/>
      </c>
      <c r="L565" s="11" t="str">
        <f t="shared" si="80"/>
        <v/>
      </c>
      <c r="M565" s="11" t="str">
        <f>IF('GACE Math 211'!B565="","",'SAT M to CBEST M'!$A$2+'SAT M to CBEST M'!$B$2*F565)</f>
        <v/>
      </c>
      <c r="N565" s="11" t="str">
        <f>IF('GACE Math 211'!B565="","", IF(M565&lt;20, 20, IF(M565&gt;80, 80, M565)))</f>
        <v/>
      </c>
    </row>
    <row r="566" spans="1:14" x14ac:dyDescent="0.25">
      <c r="A566" s="11">
        <v>565</v>
      </c>
      <c r="B566" s="30"/>
      <c r="C566" s="25" t="str">
        <f t="shared" si="72"/>
        <v/>
      </c>
      <c r="D566" s="25" t="str">
        <f t="shared" si="76"/>
        <v/>
      </c>
      <c r="E566" s="25" t="str">
        <f t="shared" si="77"/>
        <v/>
      </c>
      <c r="F566" s="11" t="str">
        <f>IF('GACE Math 211'!E566="","",IF('GACE Math 211'!E566&lt;'ACT M to SAT M'!$A$2,'ACT M to SAT M'!$B$2,IF('GACE Math 211'!E566&gt;'ACT M to SAT M'!A$28,'ACT M to SAT M'!B$28,VLOOKUP(E566,'ACT M to SAT M'!A:B,2,FALSE))))</f>
        <v/>
      </c>
      <c r="G566" s="11" t="str">
        <f t="shared" si="73"/>
        <v/>
      </c>
      <c r="H566" s="11" t="str">
        <f t="shared" si="78"/>
        <v/>
      </c>
      <c r="I566" s="11" t="str">
        <f t="shared" si="74"/>
        <v/>
      </c>
      <c r="J566" s="11" t="str">
        <f t="shared" si="79"/>
        <v/>
      </c>
      <c r="K566" s="11" t="str">
        <f t="shared" si="75"/>
        <v/>
      </c>
      <c r="L566" s="11" t="str">
        <f t="shared" si="80"/>
        <v/>
      </c>
      <c r="M566" s="11" t="str">
        <f>IF('GACE Math 211'!B566="","",'SAT M to CBEST M'!$A$2+'SAT M to CBEST M'!$B$2*F566)</f>
        <v/>
      </c>
      <c r="N566" s="11" t="str">
        <f>IF('GACE Math 211'!B566="","", IF(M566&lt;20, 20, IF(M566&gt;80, 80, M566)))</f>
        <v/>
      </c>
    </row>
    <row r="567" spans="1:14" x14ac:dyDescent="0.25">
      <c r="A567" s="11">
        <v>566</v>
      </c>
      <c r="B567" s="30"/>
      <c r="C567" s="25" t="str">
        <f t="shared" si="72"/>
        <v/>
      </c>
      <c r="D567" s="25" t="str">
        <f t="shared" si="76"/>
        <v/>
      </c>
      <c r="E567" s="25" t="str">
        <f t="shared" si="77"/>
        <v/>
      </c>
      <c r="F567" s="11" t="str">
        <f>IF('GACE Math 211'!E567="","",IF('GACE Math 211'!E567&lt;'ACT M to SAT M'!$A$2,'ACT M to SAT M'!$B$2,IF('GACE Math 211'!E567&gt;'ACT M to SAT M'!A$28,'ACT M to SAT M'!B$28,VLOOKUP(E567,'ACT M to SAT M'!A:B,2,FALSE))))</f>
        <v/>
      </c>
      <c r="G567" s="11" t="str">
        <f t="shared" si="73"/>
        <v/>
      </c>
      <c r="H567" s="11" t="str">
        <f t="shared" si="78"/>
        <v/>
      </c>
      <c r="I567" s="11" t="str">
        <f t="shared" si="74"/>
        <v/>
      </c>
      <c r="J567" s="11" t="str">
        <f t="shared" si="79"/>
        <v/>
      </c>
      <c r="K567" s="11" t="str">
        <f t="shared" si="75"/>
        <v/>
      </c>
      <c r="L567" s="11" t="str">
        <f t="shared" si="80"/>
        <v/>
      </c>
      <c r="M567" s="11" t="str">
        <f>IF('GACE Math 211'!B567="","",'SAT M to CBEST M'!$A$2+'SAT M to CBEST M'!$B$2*F567)</f>
        <v/>
      </c>
      <c r="N567" s="11" t="str">
        <f>IF('GACE Math 211'!B567="","", IF(M567&lt;20, 20, IF(M567&gt;80, 80, M567)))</f>
        <v/>
      </c>
    </row>
    <row r="568" spans="1:14" x14ac:dyDescent="0.25">
      <c r="A568" s="11">
        <v>567</v>
      </c>
      <c r="B568" s="30"/>
      <c r="C568" s="25" t="str">
        <f t="shared" si="72"/>
        <v/>
      </c>
      <c r="D568" s="25" t="str">
        <f t="shared" si="76"/>
        <v/>
      </c>
      <c r="E568" s="25" t="str">
        <f t="shared" si="77"/>
        <v/>
      </c>
      <c r="F568" s="11" t="str">
        <f>IF('GACE Math 211'!E568="","",IF('GACE Math 211'!E568&lt;'ACT M to SAT M'!$A$2,'ACT M to SAT M'!$B$2,IF('GACE Math 211'!E568&gt;'ACT M to SAT M'!A$28,'ACT M to SAT M'!B$28,VLOOKUP(E568,'ACT M to SAT M'!A:B,2,FALSE))))</f>
        <v/>
      </c>
      <c r="G568" s="11" t="str">
        <f t="shared" si="73"/>
        <v/>
      </c>
      <c r="H568" s="11" t="str">
        <f t="shared" si="78"/>
        <v/>
      </c>
      <c r="I568" s="11" t="str">
        <f t="shared" si="74"/>
        <v/>
      </c>
      <c r="J568" s="11" t="str">
        <f t="shared" si="79"/>
        <v/>
      </c>
      <c r="K568" s="11" t="str">
        <f t="shared" si="75"/>
        <v/>
      </c>
      <c r="L568" s="11" t="str">
        <f t="shared" si="80"/>
        <v/>
      </c>
      <c r="M568" s="11" t="str">
        <f>IF('GACE Math 211'!B568="","",'SAT M to CBEST M'!$A$2+'SAT M to CBEST M'!$B$2*F568)</f>
        <v/>
      </c>
      <c r="N568" s="11" t="str">
        <f>IF('GACE Math 211'!B568="","", IF(M568&lt;20, 20, IF(M568&gt;80, 80, M568)))</f>
        <v/>
      </c>
    </row>
    <row r="569" spans="1:14" x14ac:dyDescent="0.25">
      <c r="A569" s="11">
        <v>568</v>
      </c>
      <c r="B569" s="30"/>
      <c r="C569" s="25" t="str">
        <f t="shared" si="72"/>
        <v/>
      </c>
      <c r="D569" s="25" t="str">
        <f t="shared" si="76"/>
        <v/>
      </c>
      <c r="E569" s="25" t="str">
        <f t="shared" si="77"/>
        <v/>
      </c>
      <c r="F569" s="11" t="str">
        <f>IF('GACE Math 211'!E569="","",IF('GACE Math 211'!E569&lt;'ACT M to SAT M'!$A$2,'ACT M to SAT M'!$B$2,IF('GACE Math 211'!E569&gt;'ACT M to SAT M'!A$28,'ACT M to SAT M'!B$28,VLOOKUP(E569,'ACT M to SAT M'!A:B,2,FALSE))))</f>
        <v/>
      </c>
      <c r="G569" s="11" t="str">
        <f t="shared" si="73"/>
        <v/>
      </c>
      <c r="H569" s="11" t="str">
        <f t="shared" si="78"/>
        <v/>
      </c>
      <c r="I569" s="11" t="str">
        <f t="shared" si="74"/>
        <v/>
      </c>
      <c r="J569" s="11" t="str">
        <f t="shared" si="79"/>
        <v/>
      </c>
      <c r="K569" s="11" t="str">
        <f t="shared" si="75"/>
        <v/>
      </c>
      <c r="L569" s="11" t="str">
        <f t="shared" si="80"/>
        <v/>
      </c>
      <c r="M569" s="11" t="str">
        <f>IF('GACE Math 211'!B569="","",'SAT M to CBEST M'!$A$2+'SAT M to CBEST M'!$B$2*F569)</f>
        <v/>
      </c>
      <c r="N569" s="11" t="str">
        <f>IF('GACE Math 211'!B569="","", IF(M569&lt;20, 20, IF(M569&gt;80, 80, M569)))</f>
        <v/>
      </c>
    </row>
    <row r="570" spans="1:14" x14ac:dyDescent="0.25">
      <c r="A570" s="11">
        <v>569</v>
      </c>
      <c r="B570" s="30"/>
      <c r="C570" s="25" t="str">
        <f t="shared" si="72"/>
        <v/>
      </c>
      <c r="D570" s="25" t="str">
        <f t="shared" si="76"/>
        <v/>
      </c>
      <c r="E570" s="25" t="str">
        <f t="shared" si="77"/>
        <v/>
      </c>
      <c r="F570" s="11" t="str">
        <f>IF('GACE Math 211'!E570="","",IF('GACE Math 211'!E570&lt;'ACT M to SAT M'!$A$2,'ACT M to SAT M'!$B$2,IF('GACE Math 211'!E570&gt;'ACT M to SAT M'!A$28,'ACT M to SAT M'!B$28,VLOOKUP(E570,'ACT M to SAT M'!A:B,2,FALSE))))</f>
        <v/>
      </c>
      <c r="G570" s="11" t="str">
        <f t="shared" si="73"/>
        <v/>
      </c>
      <c r="H570" s="11" t="str">
        <f t="shared" si="78"/>
        <v/>
      </c>
      <c r="I570" s="11" t="str">
        <f t="shared" si="74"/>
        <v/>
      </c>
      <c r="J570" s="11" t="str">
        <f t="shared" si="79"/>
        <v/>
      </c>
      <c r="K570" s="11" t="str">
        <f t="shared" si="75"/>
        <v/>
      </c>
      <c r="L570" s="11" t="str">
        <f t="shared" si="80"/>
        <v/>
      </c>
      <c r="M570" s="11" t="str">
        <f>IF('GACE Math 211'!B570="","",'SAT M to CBEST M'!$A$2+'SAT M to CBEST M'!$B$2*F570)</f>
        <v/>
      </c>
      <c r="N570" s="11" t="str">
        <f>IF('GACE Math 211'!B570="","", IF(M570&lt;20, 20, IF(M570&gt;80, 80, M570)))</f>
        <v/>
      </c>
    </row>
    <row r="571" spans="1:14" x14ac:dyDescent="0.25">
      <c r="A571" s="11">
        <v>570</v>
      </c>
      <c r="B571" s="30"/>
      <c r="C571" s="25" t="str">
        <f t="shared" si="72"/>
        <v/>
      </c>
      <c r="D571" s="25" t="str">
        <f t="shared" si="76"/>
        <v/>
      </c>
      <c r="E571" s="25" t="str">
        <f t="shared" si="77"/>
        <v/>
      </c>
      <c r="F571" s="11" t="str">
        <f>IF('GACE Math 211'!E571="","",IF('GACE Math 211'!E571&lt;'ACT M to SAT M'!$A$2,'ACT M to SAT M'!$B$2,IF('GACE Math 211'!E571&gt;'ACT M to SAT M'!A$28,'ACT M to SAT M'!B$28,VLOOKUP(E571,'ACT M to SAT M'!A:B,2,FALSE))))</f>
        <v/>
      </c>
      <c r="G571" s="11" t="str">
        <f t="shared" si="73"/>
        <v/>
      </c>
      <c r="H571" s="11" t="str">
        <f t="shared" si="78"/>
        <v/>
      </c>
      <c r="I571" s="11" t="str">
        <f t="shared" si="74"/>
        <v/>
      </c>
      <c r="J571" s="11" t="str">
        <f t="shared" si="79"/>
        <v/>
      </c>
      <c r="K571" s="11" t="str">
        <f t="shared" si="75"/>
        <v/>
      </c>
      <c r="L571" s="11" t="str">
        <f t="shared" si="80"/>
        <v/>
      </c>
      <c r="M571" s="11" t="str">
        <f>IF('GACE Math 211'!B571="","",'SAT M to CBEST M'!$A$2+'SAT M to CBEST M'!$B$2*F571)</f>
        <v/>
      </c>
      <c r="N571" s="11" t="str">
        <f>IF('GACE Math 211'!B571="","", IF(M571&lt;20, 20, IF(M571&gt;80, 80, M571)))</f>
        <v/>
      </c>
    </row>
    <row r="572" spans="1:14" x14ac:dyDescent="0.25">
      <c r="A572" s="11">
        <v>571</v>
      </c>
      <c r="B572" s="30"/>
      <c r="C572" s="25" t="str">
        <f t="shared" si="72"/>
        <v/>
      </c>
      <c r="D572" s="25" t="str">
        <f t="shared" si="76"/>
        <v/>
      </c>
      <c r="E572" s="25" t="str">
        <f t="shared" si="77"/>
        <v/>
      </c>
      <c r="F572" s="11" t="str">
        <f>IF('GACE Math 211'!E572="","",IF('GACE Math 211'!E572&lt;'ACT M to SAT M'!$A$2,'ACT M to SAT M'!$B$2,IF('GACE Math 211'!E572&gt;'ACT M to SAT M'!A$28,'ACT M to SAT M'!B$28,VLOOKUP(E572,'ACT M to SAT M'!A:B,2,FALSE))))</f>
        <v/>
      </c>
      <c r="G572" s="11" t="str">
        <f t="shared" si="73"/>
        <v/>
      </c>
      <c r="H572" s="11" t="str">
        <f t="shared" si="78"/>
        <v/>
      </c>
      <c r="I572" s="11" t="str">
        <f t="shared" si="74"/>
        <v/>
      </c>
      <c r="J572" s="11" t="str">
        <f t="shared" si="79"/>
        <v/>
      </c>
      <c r="K572" s="11" t="str">
        <f t="shared" si="75"/>
        <v/>
      </c>
      <c r="L572" s="11" t="str">
        <f t="shared" si="80"/>
        <v/>
      </c>
      <c r="M572" s="11" t="str">
        <f>IF('GACE Math 211'!B572="","",'SAT M to CBEST M'!$A$2+'SAT M to CBEST M'!$B$2*F572)</f>
        <v/>
      </c>
      <c r="N572" s="11" t="str">
        <f>IF('GACE Math 211'!B572="","", IF(M572&lt;20, 20, IF(M572&gt;80, 80, M572)))</f>
        <v/>
      </c>
    </row>
    <row r="573" spans="1:14" x14ac:dyDescent="0.25">
      <c r="A573" s="11">
        <v>572</v>
      </c>
      <c r="B573" s="30"/>
      <c r="C573" s="25" t="str">
        <f t="shared" si="72"/>
        <v/>
      </c>
      <c r="D573" s="25" t="str">
        <f t="shared" si="76"/>
        <v/>
      </c>
      <c r="E573" s="25" t="str">
        <f t="shared" si="77"/>
        <v/>
      </c>
      <c r="F573" s="11" t="str">
        <f>IF('GACE Math 211'!E573="","",IF('GACE Math 211'!E573&lt;'ACT M to SAT M'!$A$2,'ACT M to SAT M'!$B$2,IF('GACE Math 211'!E573&gt;'ACT M to SAT M'!A$28,'ACT M to SAT M'!B$28,VLOOKUP(E573,'ACT M to SAT M'!A:B,2,FALSE))))</f>
        <v/>
      </c>
      <c r="G573" s="11" t="str">
        <f t="shared" si="73"/>
        <v/>
      </c>
      <c r="H573" s="11" t="str">
        <f t="shared" si="78"/>
        <v/>
      </c>
      <c r="I573" s="11" t="str">
        <f t="shared" si="74"/>
        <v/>
      </c>
      <c r="J573" s="11" t="str">
        <f t="shared" si="79"/>
        <v/>
      </c>
      <c r="K573" s="11" t="str">
        <f t="shared" si="75"/>
        <v/>
      </c>
      <c r="L573" s="11" t="str">
        <f t="shared" si="80"/>
        <v/>
      </c>
      <c r="M573" s="11" t="str">
        <f>IF('GACE Math 211'!B573="","",'SAT M to CBEST M'!$A$2+'SAT M to CBEST M'!$B$2*F573)</f>
        <v/>
      </c>
      <c r="N573" s="11" t="str">
        <f>IF('GACE Math 211'!B573="","", IF(M573&lt;20, 20, IF(M573&gt;80, 80, M573)))</f>
        <v/>
      </c>
    </row>
    <row r="574" spans="1:14" x14ac:dyDescent="0.25">
      <c r="A574" s="11">
        <v>573</v>
      </c>
      <c r="B574" s="30"/>
      <c r="C574" s="25" t="str">
        <f t="shared" si="72"/>
        <v/>
      </c>
      <c r="D574" s="25" t="str">
        <f t="shared" si="76"/>
        <v/>
      </c>
      <c r="E574" s="25" t="str">
        <f t="shared" si="77"/>
        <v/>
      </c>
      <c r="F574" s="11" t="str">
        <f>IF('GACE Math 211'!E574="","",IF('GACE Math 211'!E574&lt;'ACT M to SAT M'!$A$2,'ACT M to SAT M'!$B$2,IF('GACE Math 211'!E574&gt;'ACT M to SAT M'!A$28,'ACT M to SAT M'!B$28,VLOOKUP(E574,'ACT M to SAT M'!A:B,2,FALSE))))</f>
        <v/>
      </c>
      <c r="G574" s="11" t="str">
        <f t="shared" si="73"/>
        <v/>
      </c>
      <c r="H574" s="11" t="str">
        <f t="shared" si="78"/>
        <v/>
      </c>
      <c r="I574" s="11" t="str">
        <f t="shared" si="74"/>
        <v/>
      </c>
      <c r="J574" s="11" t="str">
        <f t="shared" si="79"/>
        <v/>
      </c>
      <c r="K574" s="11" t="str">
        <f t="shared" si="75"/>
        <v/>
      </c>
      <c r="L574" s="11" t="str">
        <f t="shared" si="80"/>
        <v/>
      </c>
      <c r="M574" s="11" t="str">
        <f>IF('GACE Math 211'!B574="","",'SAT M to CBEST M'!$A$2+'SAT M to CBEST M'!$B$2*F574)</f>
        <v/>
      </c>
      <c r="N574" s="11" t="str">
        <f>IF('GACE Math 211'!B574="","", IF(M574&lt;20, 20, IF(M574&gt;80, 80, M574)))</f>
        <v/>
      </c>
    </row>
    <row r="575" spans="1:14" x14ac:dyDescent="0.25">
      <c r="A575" s="11">
        <v>574</v>
      </c>
      <c r="B575" s="30"/>
      <c r="C575" s="25" t="str">
        <f t="shared" si="72"/>
        <v/>
      </c>
      <c r="D575" s="25" t="str">
        <f t="shared" si="76"/>
        <v/>
      </c>
      <c r="E575" s="25" t="str">
        <f t="shared" si="77"/>
        <v/>
      </c>
      <c r="F575" s="11" t="str">
        <f>IF('GACE Math 211'!E575="","",IF('GACE Math 211'!E575&lt;'ACT M to SAT M'!$A$2,'ACT M to SAT M'!$B$2,IF('GACE Math 211'!E575&gt;'ACT M to SAT M'!A$28,'ACT M to SAT M'!B$28,VLOOKUP(E575,'ACT M to SAT M'!A:B,2,FALSE))))</f>
        <v/>
      </c>
      <c r="G575" s="11" t="str">
        <f t="shared" si="73"/>
        <v/>
      </c>
      <c r="H575" s="11" t="str">
        <f t="shared" si="78"/>
        <v/>
      </c>
      <c r="I575" s="11" t="str">
        <f t="shared" si="74"/>
        <v/>
      </c>
      <c r="J575" s="11" t="str">
        <f t="shared" si="79"/>
        <v/>
      </c>
      <c r="K575" s="11" t="str">
        <f t="shared" si="75"/>
        <v/>
      </c>
      <c r="L575" s="11" t="str">
        <f t="shared" si="80"/>
        <v/>
      </c>
      <c r="M575" s="11" t="str">
        <f>IF('GACE Math 211'!B575="","",'SAT M to CBEST M'!$A$2+'SAT M to CBEST M'!$B$2*F575)</f>
        <v/>
      </c>
      <c r="N575" s="11" t="str">
        <f>IF('GACE Math 211'!B575="","", IF(M575&lt;20, 20, IF(M575&gt;80, 80, M575)))</f>
        <v/>
      </c>
    </row>
    <row r="576" spans="1:14" x14ac:dyDescent="0.25">
      <c r="A576" s="11">
        <v>575</v>
      </c>
      <c r="B576" s="30"/>
      <c r="C576" s="25" t="str">
        <f t="shared" si="72"/>
        <v/>
      </c>
      <c r="D576" s="25" t="str">
        <f t="shared" si="76"/>
        <v/>
      </c>
      <c r="E576" s="25" t="str">
        <f t="shared" si="77"/>
        <v/>
      </c>
      <c r="F576" s="11" t="str">
        <f>IF('GACE Math 211'!E576="","",IF('GACE Math 211'!E576&lt;'ACT M to SAT M'!$A$2,'ACT M to SAT M'!$B$2,IF('GACE Math 211'!E576&gt;'ACT M to SAT M'!A$28,'ACT M to SAT M'!B$28,VLOOKUP(E576,'ACT M to SAT M'!A:B,2,FALSE))))</f>
        <v/>
      </c>
      <c r="G576" s="11" t="str">
        <f t="shared" si="73"/>
        <v/>
      </c>
      <c r="H576" s="11" t="str">
        <f t="shared" si="78"/>
        <v/>
      </c>
      <c r="I576" s="11" t="str">
        <f t="shared" si="74"/>
        <v/>
      </c>
      <c r="J576" s="11" t="str">
        <f t="shared" si="79"/>
        <v/>
      </c>
      <c r="K576" s="11" t="str">
        <f t="shared" si="75"/>
        <v/>
      </c>
      <c r="L576" s="11" t="str">
        <f t="shared" si="80"/>
        <v/>
      </c>
      <c r="M576" s="11" t="str">
        <f>IF('GACE Math 211'!B576="","",'SAT M to CBEST M'!$A$2+'SAT M to CBEST M'!$B$2*F576)</f>
        <v/>
      </c>
      <c r="N576" s="11" t="str">
        <f>IF('GACE Math 211'!B576="","", IF(M576&lt;20, 20, IF(M576&gt;80, 80, M576)))</f>
        <v/>
      </c>
    </row>
    <row r="577" spans="1:14" x14ac:dyDescent="0.25">
      <c r="A577" s="11">
        <v>576</v>
      </c>
      <c r="B577" s="30"/>
      <c r="C577" s="25" t="str">
        <f t="shared" si="72"/>
        <v/>
      </c>
      <c r="D577" s="25" t="str">
        <f t="shared" si="76"/>
        <v/>
      </c>
      <c r="E577" s="25" t="str">
        <f t="shared" si="77"/>
        <v/>
      </c>
      <c r="F577" s="11" t="str">
        <f>IF('GACE Math 211'!E577="","",IF('GACE Math 211'!E577&lt;'ACT M to SAT M'!$A$2,'ACT M to SAT M'!$B$2,IF('GACE Math 211'!E577&gt;'ACT M to SAT M'!A$28,'ACT M to SAT M'!B$28,VLOOKUP(E577,'ACT M to SAT M'!A:B,2,FALSE))))</f>
        <v/>
      </c>
      <c r="G577" s="11" t="str">
        <f t="shared" si="73"/>
        <v/>
      </c>
      <c r="H577" s="11" t="str">
        <f t="shared" si="78"/>
        <v/>
      </c>
      <c r="I577" s="11" t="str">
        <f t="shared" si="74"/>
        <v/>
      </c>
      <c r="J577" s="11" t="str">
        <f t="shared" si="79"/>
        <v/>
      </c>
      <c r="K577" s="11" t="str">
        <f t="shared" si="75"/>
        <v/>
      </c>
      <c r="L577" s="11" t="str">
        <f t="shared" si="80"/>
        <v/>
      </c>
      <c r="M577" s="11" t="str">
        <f>IF('GACE Math 211'!B577="","",'SAT M to CBEST M'!$A$2+'SAT M to CBEST M'!$B$2*F577)</f>
        <v/>
      </c>
      <c r="N577" s="11" t="str">
        <f>IF('GACE Math 211'!B577="","", IF(M577&lt;20, 20, IF(M577&gt;80, 80, M577)))</f>
        <v/>
      </c>
    </row>
    <row r="578" spans="1:14" x14ac:dyDescent="0.25">
      <c r="A578" s="11">
        <v>577</v>
      </c>
      <c r="B578" s="30"/>
      <c r="C578" s="25" t="str">
        <f t="shared" ref="C578:C641" si="81">IF(B578="","",IF(B578&gt;=250, upperinterceptPAAM211toACTM+B578*upperslopePAAM211toACTM, lowerinterceptPAAM211toACTM+B578*lowerslopePAAM211toACTM))</f>
        <v/>
      </c>
      <c r="D578" s="25" t="str">
        <f t="shared" si="76"/>
        <v/>
      </c>
      <c r="E578" s="25" t="str">
        <f t="shared" si="77"/>
        <v/>
      </c>
      <c r="F578" s="11" t="str">
        <f>IF('GACE Math 211'!E578="","",IF('GACE Math 211'!E578&lt;'ACT M to SAT M'!$A$2,'ACT M to SAT M'!$B$2,IF('GACE Math 211'!E578&gt;'ACT M to SAT M'!A$28,'ACT M to SAT M'!B$28,VLOOKUP(E578,'ACT M to SAT M'!A:B,2,FALSE))))</f>
        <v/>
      </c>
      <c r="G578" s="11" t="str">
        <f t="shared" ref="G578:G641" si="82">IF(B578="","",interceptACTMtoPCM5732+slopeACTMtoPCM5732*E578)</f>
        <v/>
      </c>
      <c r="H578" s="11" t="str">
        <f t="shared" si="78"/>
        <v/>
      </c>
      <c r="I578" s="11" t="str">
        <f t="shared" ref="I578:I641" si="83">IF(B578="","",interceptACTMtoPCM5733+slopeACTMtoPCM5733*E578)</f>
        <v/>
      </c>
      <c r="J578" s="11" t="str">
        <f t="shared" si="79"/>
        <v/>
      </c>
      <c r="K578" s="11" t="str">
        <f t="shared" ref="K578:K641" si="84">IF(B578="","",IF(E578&gt;=16, upperinterceptACTMtoPAAM201+E578*upperslopeACTMtoPAAM201, lowerinterceptACTMtoPAAM201+E578*lowerslopeACTMtoPAAM201))</f>
        <v/>
      </c>
      <c r="L578" s="11" t="str">
        <f t="shared" si="80"/>
        <v/>
      </c>
      <c r="M578" s="11" t="str">
        <f>IF('GACE Math 211'!B578="","",'SAT M to CBEST M'!$A$2+'SAT M to CBEST M'!$B$2*F578)</f>
        <v/>
      </c>
      <c r="N578" s="11" t="str">
        <f>IF('GACE Math 211'!B578="","", IF(M578&lt;20, 20, IF(M578&gt;80, 80, M578)))</f>
        <v/>
      </c>
    </row>
    <row r="579" spans="1:14" x14ac:dyDescent="0.25">
      <c r="A579" s="11">
        <v>578</v>
      </c>
      <c r="B579" s="30"/>
      <c r="C579" s="25" t="str">
        <f t="shared" si="81"/>
        <v/>
      </c>
      <c r="D579" s="25" t="str">
        <f t="shared" ref="D579:D642" si="85">IF(B579="","", IF(C579&lt;1, 1, IF(C579&gt;36, 36, C579)))</f>
        <v/>
      </c>
      <c r="E579" s="25" t="str">
        <f t="shared" ref="E579:E642" si="86">IF(ISBLANK(B579), "", ROUND(D579, 0))</f>
        <v/>
      </c>
      <c r="F579" s="11" t="str">
        <f>IF('GACE Math 211'!E579="","",IF('GACE Math 211'!E579&lt;'ACT M to SAT M'!$A$2,'ACT M to SAT M'!$B$2,IF('GACE Math 211'!E579&gt;'ACT M to SAT M'!A$28,'ACT M to SAT M'!B$28,VLOOKUP(E579,'ACT M to SAT M'!A:B,2,FALSE))))</f>
        <v/>
      </c>
      <c r="G579" s="11" t="str">
        <f t="shared" si="82"/>
        <v/>
      </c>
      <c r="H579" s="11" t="str">
        <f t="shared" ref="H579:H642" si="87">IF(B579="","", IF(G579&lt;100, 100, IF(G579&gt;200, 200, G579)))</f>
        <v/>
      </c>
      <c r="I579" s="11" t="str">
        <f t="shared" si="83"/>
        <v/>
      </c>
      <c r="J579" s="11" t="str">
        <f t="shared" ref="J579:J642" si="88">IF(B579="","", IF(I579&lt;100, 100, IF(I579&gt;200, 200, I579)))</f>
        <v/>
      </c>
      <c r="K579" s="11" t="str">
        <f t="shared" si="84"/>
        <v/>
      </c>
      <c r="L579" s="11" t="str">
        <f t="shared" ref="L579:L642" si="89">IF(B579="","", IF(K579&lt;100, 100, IF(K579&gt;300, 300, K579)))</f>
        <v/>
      </c>
      <c r="M579" s="11" t="str">
        <f>IF('GACE Math 211'!B579="","",'SAT M to CBEST M'!$A$2+'SAT M to CBEST M'!$B$2*F579)</f>
        <v/>
      </c>
      <c r="N579" s="11" t="str">
        <f>IF('GACE Math 211'!B579="","", IF(M579&lt;20, 20, IF(M579&gt;80, 80, M579)))</f>
        <v/>
      </c>
    </row>
    <row r="580" spans="1:14" x14ac:dyDescent="0.25">
      <c r="A580" s="11">
        <v>579</v>
      </c>
      <c r="B580" s="30"/>
      <c r="C580" s="25" t="str">
        <f t="shared" si="81"/>
        <v/>
      </c>
      <c r="D580" s="25" t="str">
        <f t="shared" si="85"/>
        <v/>
      </c>
      <c r="E580" s="25" t="str">
        <f t="shared" si="86"/>
        <v/>
      </c>
      <c r="F580" s="11" t="str">
        <f>IF('GACE Math 211'!E580="","",IF('GACE Math 211'!E580&lt;'ACT M to SAT M'!$A$2,'ACT M to SAT M'!$B$2,IF('GACE Math 211'!E580&gt;'ACT M to SAT M'!A$28,'ACT M to SAT M'!B$28,VLOOKUP(E580,'ACT M to SAT M'!A:B,2,FALSE))))</f>
        <v/>
      </c>
      <c r="G580" s="11" t="str">
        <f t="shared" si="82"/>
        <v/>
      </c>
      <c r="H580" s="11" t="str">
        <f t="shared" si="87"/>
        <v/>
      </c>
      <c r="I580" s="11" t="str">
        <f t="shared" si="83"/>
        <v/>
      </c>
      <c r="J580" s="11" t="str">
        <f t="shared" si="88"/>
        <v/>
      </c>
      <c r="K580" s="11" t="str">
        <f t="shared" si="84"/>
        <v/>
      </c>
      <c r="L580" s="11" t="str">
        <f t="shared" si="89"/>
        <v/>
      </c>
      <c r="M580" s="11" t="str">
        <f>IF('GACE Math 211'!B580="","",'SAT M to CBEST M'!$A$2+'SAT M to CBEST M'!$B$2*F580)</f>
        <v/>
      </c>
      <c r="N580" s="11" t="str">
        <f>IF('GACE Math 211'!B580="","", IF(M580&lt;20, 20, IF(M580&gt;80, 80, M580)))</f>
        <v/>
      </c>
    </row>
    <row r="581" spans="1:14" x14ac:dyDescent="0.25">
      <c r="A581" s="11">
        <v>580</v>
      </c>
      <c r="B581" s="30"/>
      <c r="C581" s="25" t="str">
        <f t="shared" si="81"/>
        <v/>
      </c>
      <c r="D581" s="25" t="str">
        <f t="shared" si="85"/>
        <v/>
      </c>
      <c r="E581" s="25" t="str">
        <f t="shared" si="86"/>
        <v/>
      </c>
      <c r="F581" s="11" t="str">
        <f>IF('GACE Math 211'!E581="","",IF('GACE Math 211'!E581&lt;'ACT M to SAT M'!$A$2,'ACT M to SAT M'!$B$2,IF('GACE Math 211'!E581&gt;'ACT M to SAT M'!A$28,'ACT M to SAT M'!B$28,VLOOKUP(E581,'ACT M to SAT M'!A:B,2,FALSE))))</f>
        <v/>
      </c>
      <c r="G581" s="11" t="str">
        <f t="shared" si="82"/>
        <v/>
      </c>
      <c r="H581" s="11" t="str">
        <f t="shared" si="87"/>
        <v/>
      </c>
      <c r="I581" s="11" t="str">
        <f t="shared" si="83"/>
        <v/>
      </c>
      <c r="J581" s="11" t="str">
        <f t="shared" si="88"/>
        <v/>
      </c>
      <c r="K581" s="11" t="str">
        <f t="shared" si="84"/>
        <v/>
      </c>
      <c r="L581" s="11" t="str">
        <f t="shared" si="89"/>
        <v/>
      </c>
      <c r="M581" s="11" t="str">
        <f>IF('GACE Math 211'!B581="","",'SAT M to CBEST M'!$A$2+'SAT M to CBEST M'!$B$2*F581)</f>
        <v/>
      </c>
      <c r="N581" s="11" t="str">
        <f>IF('GACE Math 211'!B581="","", IF(M581&lt;20, 20, IF(M581&gt;80, 80, M581)))</f>
        <v/>
      </c>
    </row>
    <row r="582" spans="1:14" x14ac:dyDescent="0.25">
      <c r="A582" s="11">
        <v>581</v>
      </c>
      <c r="B582" s="30"/>
      <c r="C582" s="25" t="str">
        <f t="shared" si="81"/>
        <v/>
      </c>
      <c r="D582" s="25" t="str">
        <f t="shared" si="85"/>
        <v/>
      </c>
      <c r="E582" s="25" t="str">
        <f t="shared" si="86"/>
        <v/>
      </c>
      <c r="F582" s="11" t="str">
        <f>IF('GACE Math 211'!E582="","",IF('GACE Math 211'!E582&lt;'ACT M to SAT M'!$A$2,'ACT M to SAT M'!$B$2,IF('GACE Math 211'!E582&gt;'ACT M to SAT M'!A$28,'ACT M to SAT M'!B$28,VLOOKUP(E582,'ACT M to SAT M'!A:B,2,FALSE))))</f>
        <v/>
      </c>
      <c r="G582" s="11" t="str">
        <f t="shared" si="82"/>
        <v/>
      </c>
      <c r="H582" s="11" t="str">
        <f t="shared" si="87"/>
        <v/>
      </c>
      <c r="I582" s="11" t="str">
        <f t="shared" si="83"/>
        <v/>
      </c>
      <c r="J582" s="11" t="str">
        <f t="shared" si="88"/>
        <v/>
      </c>
      <c r="K582" s="11" t="str">
        <f t="shared" si="84"/>
        <v/>
      </c>
      <c r="L582" s="11" t="str">
        <f t="shared" si="89"/>
        <v/>
      </c>
      <c r="M582" s="11" t="str">
        <f>IF('GACE Math 211'!B582="","",'SAT M to CBEST M'!$A$2+'SAT M to CBEST M'!$B$2*F582)</f>
        <v/>
      </c>
      <c r="N582" s="11" t="str">
        <f>IF('GACE Math 211'!B582="","", IF(M582&lt;20, 20, IF(M582&gt;80, 80, M582)))</f>
        <v/>
      </c>
    </row>
    <row r="583" spans="1:14" x14ac:dyDescent="0.25">
      <c r="A583" s="11">
        <v>582</v>
      </c>
      <c r="B583" s="30"/>
      <c r="C583" s="25" t="str">
        <f t="shared" si="81"/>
        <v/>
      </c>
      <c r="D583" s="25" t="str">
        <f t="shared" si="85"/>
        <v/>
      </c>
      <c r="E583" s="25" t="str">
        <f t="shared" si="86"/>
        <v/>
      </c>
      <c r="F583" s="11" t="str">
        <f>IF('GACE Math 211'!E583="","",IF('GACE Math 211'!E583&lt;'ACT M to SAT M'!$A$2,'ACT M to SAT M'!$B$2,IF('GACE Math 211'!E583&gt;'ACT M to SAT M'!A$28,'ACT M to SAT M'!B$28,VLOOKUP(E583,'ACT M to SAT M'!A:B,2,FALSE))))</f>
        <v/>
      </c>
      <c r="G583" s="11" t="str">
        <f t="shared" si="82"/>
        <v/>
      </c>
      <c r="H583" s="11" t="str">
        <f t="shared" si="87"/>
        <v/>
      </c>
      <c r="I583" s="11" t="str">
        <f t="shared" si="83"/>
        <v/>
      </c>
      <c r="J583" s="11" t="str">
        <f t="shared" si="88"/>
        <v/>
      </c>
      <c r="K583" s="11" t="str">
        <f t="shared" si="84"/>
        <v/>
      </c>
      <c r="L583" s="11" t="str">
        <f t="shared" si="89"/>
        <v/>
      </c>
      <c r="M583" s="11" t="str">
        <f>IF('GACE Math 211'!B583="","",'SAT M to CBEST M'!$A$2+'SAT M to CBEST M'!$B$2*F583)</f>
        <v/>
      </c>
      <c r="N583" s="11" t="str">
        <f>IF('GACE Math 211'!B583="","", IF(M583&lt;20, 20, IF(M583&gt;80, 80, M583)))</f>
        <v/>
      </c>
    </row>
    <row r="584" spans="1:14" x14ac:dyDescent="0.25">
      <c r="A584" s="11">
        <v>583</v>
      </c>
      <c r="B584" s="30"/>
      <c r="C584" s="25" t="str">
        <f t="shared" si="81"/>
        <v/>
      </c>
      <c r="D584" s="25" t="str">
        <f t="shared" si="85"/>
        <v/>
      </c>
      <c r="E584" s="25" t="str">
        <f t="shared" si="86"/>
        <v/>
      </c>
      <c r="F584" s="11" t="str">
        <f>IF('GACE Math 211'!E584="","",IF('GACE Math 211'!E584&lt;'ACT M to SAT M'!$A$2,'ACT M to SAT M'!$B$2,IF('GACE Math 211'!E584&gt;'ACT M to SAT M'!A$28,'ACT M to SAT M'!B$28,VLOOKUP(E584,'ACT M to SAT M'!A:B,2,FALSE))))</f>
        <v/>
      </c>
      <c r="G584" s="11" t="str">
        <f t="shared" si="82"/>
        <v/>
      </c>
      <c r="H584" s="11" t="str">
        <f t="shared" si="87"/>
        <v/>
      </c>
      <c r="I584" s="11" t="str">
        <f t="shared" si="83"/>
        <v/>
      </c>
      <c r="J584" s="11" t="str">
        <f t="shared" si="88"/>
        <v/>
      </c>
      <c r="K584" s="11" t="str">
        <f t="shared" si="84"/>
        <v/>
      </c>
      <c r="L584" s="11" t="str">
        <f t="shared" si="89"/>
        <v/>
      </c>
      <c r="M584" s="11" t="str">
        <f>IF('GACE Math 211'!B584="","",'SAT M to CBEST M'!$A$2+'SAT M to CBEST M'!$B$2*F584)</f>
        <v/>
      </c>
      <c r="N584" s="11" t="str">
        <f>IF('GACE Math 211'!B584="","", IF(M584&lt;20, 20, IF(M584&gt;80, 80, M584)))</f>
        <v/>
      </c>
    </row>
    <row r="585" spans="1:14" x14ac:dyDescent="0.25">
      <c r="A585" s="11">
        <v>584</v>
      </c>
      <c r="B585" s="30"/>
      <c r="C585" s="25" t="str">
        <f t="shared" si="81"/>
        <v/>
      </c>
      <c r="D585" s="25" t="str">
        <f t="shared" si="85"/>
        <v/>
      </c>
      <c r="E585" s="25" t="str">
        <f t="shared" si="86"/>
        <v/>
      </c>
      <c r="F585" s="11" t="str">
        <f>IF('GACE Math 211'!E585="","",IF('GACE Math 211'!E585&lt;'ACT M to SAT M'!$A$2,'ACT M to SAT M'!$B$2,IF('GACE Math 211'!E585&gt;'ACT M to SAT M'!A$28,'ACT M to SAT M'!B$28,VLOOKUP(E585,'ACT M to SAT M'!A:B,2,FALSE))))</f>
        <v/>
      </c>
      <c r="G585" s="11" t="str">
        <f t="shared" si="82"/>
        <v/>
      </c>
      <c r="H585" s="11" t="str">
        <f t="shared" si="87"/>
        <v/>
      </c>
      <c r="I585" s="11" t="str">
        <f t="shared" si="83"/>
        <v/>
      </c>
      <c r="J585" s="11" t="str">
        <f t="shared" si="88"/>
        <v/>
      </c>
      <c r="K585" s="11" t="str">
        <f t="shared" si="84"/>
        <v/>
      </c>
      <c r="L585" s="11" t="str">
        <f t="shared" si="89"/>
        <v/>
      </c>
      <c r="M585" s="11" t="str">
        <f>IF('GACE Math 211'!B585="","",'SAT M to CBEST M'!$A$2+'SAT M to CBEST M'!$B$2*F585)</f>
        <v/>
      </c>
      <c r="N585" s="11" t="str">
        <f>IF('GACE Math 211'!B585="","", IF(M585&lt;20, 20, IF(M585&gt;80, 80, M585)))</f>
        <v/>
      </c>
    </row>
    <row r="586" spans="1:14" x14ac:dyDescent="0.25">
      <c r="A586" s="11">
        <v>585</v>
      </c>
      <c r="B586" s="30"/>
      <c r="C586" s="25" t="str">
        <f t="shared" si="81"/>
        <v/>
      </c>
      <c r="D586" s="25" t="str">
        <f t="shared" si="85"/>
        <v/>
      </c>
      <c r="E586" s="25" t="str">
        <f t="shared" si="86"/>
        <v/>
      </c>
      <c r="F586" s="11" t="str">
        <f>IF('GACE Math 211'!E586="","",IF('GACE Math 211'!E586&lt;'ACT M to SAT M'!$A$2,'ACT M to SAT M'!$B$2,IF('GACE Math 211'!E586&gt;'ACT M to SAT M'!A$28,'ACT M to SAT M'!B$28,VLOOKUP(E586,'ACT M to SAT M'!A:B,2,FALSE))))</f>
        <v/>
      </c>
      <c r="G586" s="11" t="str">
        <f t="shared" si="82"/>
        <v/>
      </c>
      <c r="H586" s="11" t="str">
        <f t="shared" si="87"/>
        <v/>
      </c>
      <c r="I586" s="11" t="str">
        <f t="shared" si="83"/>
        <v/>
      </c>
      <c r="J586" s="11" t="str">
        <f t="shared" si="88"/>
        <v/>
      </c>
      <c r="K586" s="11" t="str">
        <f t="shared" si="84"/>
        <v/>
      </c>
      <c r="L586" s="11" t="str">
        <f t="shared" si="89"/>
        <v/>
      </c>
      <c r="M586" s="11" t="str">
        <f>IF('GACE Math 211'!B586="","",'SAT M to CBEST M'!$A$2+'SAT M to CBEST M'!$B$2*F586)</f>
        <v/>
      </c>
      <c r="N586" s="11" t="str">
        <f>IF('GACE Math 211'!B586="","", IF(M586&lt;20, 20, IF(M586&gt;80, 80, M586)))</f>
        <v/>
      </c>
    </row>
    <row r="587" spans="1:14" x14ac:dyDescent="0.25">
      <c r="A587" s="11">
        <v>586</v>
      </c>
      <c r="B587" s="30"/>
      <c r="C587" s="25" t="str">
        <f t="shared" si="81"/>
        <v/>
      </c>
      <c r="D587" s="25" t="str">
        <f t="shared" si="85"/>
        <v/>
      </c>
      <c r="E587" s="25" t="str">
        <f t="shared" si="86"/>
        <v/>
      </c>
      <c r="F587" s="11" t="str">
        <f>IF('GACE Math 211'!E587="","",IF('GACE Math 211'!E587&lt;'ACT M to SAT M'!$A$2,'ACT M to SAT M'!$B$2,IF('GACE Math 211'!E587&gt;'ACT M to SAT M'!A$28,'ACT M to SAT M'!B$28,VLOOKUP(E587,'ACT M to SAT M'!A:B,2,FALSE))))</f>
        <v/>
      </c>
      <c r="G587" s="11" t="str">
        <f t="shared" si="82"/>
        <v/>
      </c>
      <c r="H587" s="11" t="str">
        <f t="shared" si="87"/>
        <v/>
      </c>
      <c r="I587" s="11" t="str">
        <f t="shared" si="83"/>
        <v/>
      </c>
      <c r="J587" s="11" t="str">
        <f t="shared" si="88"/>
        <v/>
      </c>
      <c r="K587" s="11" t="str">
        <f t="shared" si="84"/>
        <v/>
      </c>
      <c r="L587" s="11" t="str">
        <f t="shared" si="89"/>
        <v/>
      </c>
      <c r="M587" s="11" t="str">
        <f>IF('GACE Math 211'!B587="","",'SAT M to CBEST M'!$A$2+'SAT M to CBEST M'!$B$2*F587)</f>
        <v/>
      </c>
      <c r="N587" s="11" t="str">
        <f>IF('GACE Math 211'!B587="","", IF(M587&lt;20, 20, IF(M587&gt;80, 80, M587)))</f>
        <v/>
      </c>
    </row>
    <row r="588" spans="1:14" x14ac:dyDescent="0.25">
      <c r="A588" s="11">
        <v>587</v>
      </c>
      <c r="B588" s="30"/>
      <c r="C588" s="25" t="str">
        <f t="shared" si="81"/>
        <v/>
      </c>
      <c r="D588" s="25" t="str">
        <f t="shared" si="85"/>
        <v/>
      </c>
      <c r="E588" s="25" t="str">
        <f t="shared" si="86"/>
        <v/>
      </c>
      <c r="F588" s="11" t="str">
        <f>IF('GACE Math 211'!E588="","",IF('GACE Math 211'!E588&lt;'ACT M to SAT M'!$A$2,'ACT M to SAT M'!$B$2,IF('GACE Math 211'!E588&gt;'ACT M to SAT M'!A$28,'ACT M to SAT M'!B$28,VLOOKUP(E588,'ACT M to SAT M'!A:B,2,FALSE))))</f>
        <v/>
      </c>
      <c r="G588" s="11" t="str">
        <f t="shared" si="82"/>
        <v/>
      </c>
      <c r="H588" s="11" t="str">
        <f t="shared" si="87"/>
        <v/>
      </c>
      <c r="I588" s="11" t="str">
        <f t="shared" si="83"/>
        <v/>
      </c>
      <c r="J588" s="11" t="str">
        <f t="shared" si="88"/>
        <v/>
      </c>
      <c r="K588" s="11" t="str">
        <f t="shared" si="84"/>
        <v/>
      </c>
      <c r="L588" s="11" t="str">
        <f t="shared" si="89"/>
        <v/>
      </c>
      <c r="M588" s="11" t="str">
        <f>IF('GACE Math 211'!B588="","",'SAT M to CBEST M'!$A$2+'SAT M to CBEST M'!$B$2*F588)</f>
        <v/>
      </c>
      <c r="N588" s="11" t="str">
        <f>IF('GACE Math 211'!B588="","", IF(M588&lt;20, 20, IF(M588&gt;80, 80, M588)))</f>
        <v/>
      </c>
    </row>
    <row r="589" spans="1:14" x14ac:dyDescent="0.25">
      <c r="A589" s="11">
        <v>588</v>
      </c>
      <c r="B589" s="30"/>
      <c r="C589" s="25" t="str">
        <f t="shared" si="81"/>
        <v/>
      </c>
      <c r="D589" s="25" t="str">
        <f t="shared" si="85"/>
        <v/>
      </c>
      <c r="E589" s="25" t="str">
        <f t="shared" si="86"/>
        <v/>
      </c>
      <c r="F589" s="11" t="str">
        <f>IF('GACE Math 211'!E589="","",IF('GACE Math 211'!E589&lt;'ACT M to SAT M'!$A$2,'ACT M to SAT M'!$B$2,IF('GACE Math 211'!E589&gt;'ACT M to SAT M'!A$28,'ACT M to SAT M'!B$28,VLOOKUP(E589,'ACT M to SAT M'!A:B,2,FALSE))))</f>
        <v/>
      </c>
      <c r="G589" s="11" t="str">
        <f t="shared" si="82"/>
        <v/>
      </c>
      <c r="H589" s="11" t="str">
        <f t="shared" si="87"/>
        <v/>
      </c>
      <c r="I589" s="11" t="str">
        <f t="shared" si="83"/>
        <v/>
      </c>
      <c r="J589" s="11" t="str">
        <f t="shared" si="88"/>
        <v/>
      </c>
      <c r="K589" s="11" t="str">
        <f t="shared" si="84"/>
        <v/>
      </c>
      <c r="L589" s="11" t="str">
        <f t="shared" si="89"/>
        <v/>
      </c>
      <c r="M589" s="11" t="str">
        <f>IF('GACE Math 211'!B589="","",'SAT M to CBEST M'!$A$2+'SAT M to CBEST M'!$B$2*F589)</f>
        <v/>
      </c>
      <c r="N589" s="11" t="str">
        <f>IF('GACE Math 211'!B589="","", IF(M589&lt;20, 20, IF(M589&gt;80, 80, M589)))</f>
        <v/>
      </c>
    </row>
    <row r="590" spans="1:14" x14ac:dyDescent="0.25">
      <c r="A590" s="11">
        <v>589</v>
      </c>
      <c r="B590" s="30"/>
      <c r="C590" s="25" t="str">
        <f t="shared" si="81"/>
        <v/>
      </c>
      <c r="D590" s="25" t="str">
        <f t="shared" si="85"/>
        <v/>
      </c>
      <c r="E590" s="25" t="str">
        <f t="shared" si="86"/>
        <v/>
      </c>
      <c r="F590" s="11" t="str">
        <f>IF('GACE Math 211'!E590="","",IF('GACE Math 211'!E590&lt;'ACT M to SAT M'!$A$2,'ACT M to SAT M'!$B$2,IF('GACE Math 211'!E590&gt;'ACT M to SAT M'!A$28,'ACT M to SAT M'!B$28,VLOOKUP(E590,'ACT M to SAT M'!A:B,2,FALSE))))</f>
        <v/>
      </c>
      <c r="G590" s="11" t="str">
        <f t="shared" si="82"/>
        <v/>
      </c>
      <c r="H590" s="11" t="str">
        <f t="shared" si="87"/>
        <v/>
      </c>
      <c r="I590" s="11" t="str">
        <f t="shared" si="83"/>
        <v/>
      </c>
      <c r="J590" s="11" t="str">
        <f t="shared" si="88"/>
        <v/>
      </c>
      <c r="K590" s="11" t="str">
        <f t="shared" si="84"/>
        <v/>
      </c>
      <c r="L590" s="11" t="str">
        <f t="shared" si="89"/>
        <v/>
      </c>
      <c r="M590" s="11" t="str">
        <f>IF('GACE Math 211'!B590="","",'SAT M to CBEST M'!$A$2+'SAT M to CBEST M'!$B$2*F590)</f>
        <v/>
      </c>
      <c r="N590" s="11" t="str">
        <f>IF('GACE Math 211'!B590="","", IF(M590&lt;20, 20, IF(M590&gt;80, 80, M590)))</f>
        <v/>
      </c>
    </row>
    <row r="591" spans="1:14" x14ac:dyDescent="0.25">
      <c r="A591" s="11">
        <v>590</v>
      </c>
      <c r="B591" s="30"/>
      <c r="C591" s="25" t="str">
        <f t="shared" si="81"/>
        <v/>
      </c>
      <c r="D591" s="25" t="str">
        <f t="shared" si="85"/>
        <v/>
      </c>
      <c r="E591" s="25" t="str">
        <f t="shared" si="86"/>
        <v/>
      </c>
      <c r="F591" s="11" t="str">
        <f>IF('GACE Math 211'!E591="","",IF('GACE Math 211'!E591&lt;'ACT M to SAT M'!$A$2,'ACT M to SAT M'!$B$2,IF('GACE Math 211'!E591&gt;'ACT M to SAT M'!A$28,'ACT M to SAT M'!B$28,VLOOKUP(E591,'ACT M to SAT M'!A:B,2,FALSE))))</f>
        <v/>
      </c>
      <c r="G591" s="11" t="str">
        <f t="shared" si="82"/>
        <v/>
      </c>
      <c r="H591" s="11" t="str">
        <f t="shared" si="87"/>
        <v/>
      </c>
      <c r="I591" s="11" t="str">
        <f t="shared" si="83"/>
        <v/>
      </c>
      <c r="J591" s="11" t="str">
        <f t="shared" si="88"/>
        <v/>
      </c>
      <c r="K591" s="11" t="str">
        <f t="shared" si="84"/>
        <v/>
      </c>
      <c r="L591" s="11" t="str">
        <f t="shared" si="89"/>
        <v/>
      </c>
      <c r="M591" s="11" t="str">
        <f>IF('GACE Math 211'!B591="","",'SAT M to CBEST M'!$A$2+'SAT M to CBEST M'!$B$2*F591)</f>
        <v/>
      </c>
      <c r="N591" s="11" t="str">
        <f>IF('GACE Math 211'!B591="","", IF(M591&lt;20, 20, IF(M591&gt;80, 80, M591)))</f>
        <v/>
      </c>
    </row>
    <row r="592" spans="1:14" x14ac:dyDescent="0.25">
      <c r="A592" s="11">
        <v>591</v>
      </c>
      <c r="B592" s="30"/>
      <c r="C592" s="25" t="str">
        <f t="shared" si="81"/>
        <v/>
      </c>
      <c r="D592" s="25" t="str">
        <f t="shared" si="85"/>
        <v/>
      </c>
      <c r="E592" s="25" t="str">
        <f t="shared" si="86"/>
        <v/>
      </c>
      <c r="F592" s="11" t="str">
        <f>IF('GACE Math 211'!E592="","",IF('GACE Math 211'!E592&lt;'ACT M to SAT M'!$A$2,'ACT M to SAT M'!$B$2,IF('GACE Math 211'!E592&gt;'ACT M to SAT M'!A$28,'ACT M to SAT M'!B$28,VLOOKUP(E592,'ACT M to SAT M'!A:B,2,FALSE))))</f>
        <v/>
      </c>
      <c r="G592" s="11" t="str">
        <f t="shared" si="82"/>
        <v/>
      </c>
      <c r="H592" s="11" t="str">
        <f t="shared" si="87"/>
        <v/>
      </c>
      <c r="I592" s="11" t="str">
        <f t="shared" si="83"/>
        <v/>
      </c>
      <c r="J592" s="11" t="str">
        <f t="shared" si="88"/>
        <v/>
      </c>
      <c r="K592" s="11" t="str">
        <f t="shared" si="84"/>
        <v/>
      </c>
      <c r="L592" s="11" t="str">
        <f t="shared" si="89"/>
        <v/>
      </c>
      <c r="M592" s="11" t="str">
        <f>IF('GACE Math 211'!B592="","",'SAT M to CBEST M'!$A$2+'SAT M to CBEST M'!$B$2*F592)</f>
        <v/>
      </c>
      <c r="N592" s="11" t="str">
        <f>IF('GACE Math 211'!B592="","", IF(M592&lt;20, 20, IF(M592&gt;80, 80, M592)))</f>
        <v/>
      </c>
    </row>
    <row r="593" spans="1:14" x14ac:dyDescent="0.25">
      <c r="A593" s="11">
        <v>592</v>
      </c>
      <c r="B593" s="30"/>
      <c r="C593" s="25" t="str">
        <f t="shared" si="81"/>
        <v/>
      </c>
      <c r="D593" s="25" t="str">
        <f t="shared" si="85"/>
        <v/>
      </c>
      <c r="E593" s="25" t="str">
        <f t="shared" si="86"/>
        <v/>
      </c>
      <c r="F593" s="11" t="str">
        <f>IF('GACE Math 211'!E593="","",IF('GACE Math 211'!E593&lt;'ACT M to SAT M'!$A$2,'ACT M to SAT M'!$B$2,IF('GACE Math 211'!E593&gt;'ACT M to SAT M'!A$28,'ACT M to SAT M'!B$28,VLOOKUP(E593,'ACT M to SAT M'!A:B,2,FALSE))))</f>
        <v/>
      </c>
      <c r="G593" s="11" t="str">
        <f t="shared" si="82"/>
        <v/>
      </c>
      <c r="H593" s="11" t="str">
        <f t="shared" si="87"/>
        <v/>
      </c>
      <c r="I593" s="11" t="str">
        <f t="shared" si="83"/>
        <v/>
      </c>
      <c r="J593" s="11" t="str">
        <f t="shared" si="88"/>
        <v/>
      </c>
      <c r="K593" s="11" t="str">
        <f t="shared" si="84"/>
        <v/>
      </c>
      <c r="L593" s="11" t="str">
        <f t="shared" si="89"/>
        <v/>
      </c>
      <c r="M593" s="11" t="str">
        <f>IF('GACE Math 211'!B593="","",'SAT M to CBEST M'!$A$2+'SAT M to CBEST M'!$B$2*F593)</f>
        <v/>
      </c>
      <c r="N593" s="11" t="str">
        <f>IF('GACE Math 211'!B593="","", IF(M593&lt;20, 20, IF(M593&gt;80, 80, M593)))</f>
        <v/>
      </c>
    </row>
    <row r="594" spans="1:14" x14ac:dyDescent="0.25">
      <c r="A594" s="11">
        <v>593</v>
      </c>
      <c r="B594" s="30"/>
      <c r="C594" s="25" t="str">
        <f t="shared" si="81"/>
        <v/>
      </c>
      <c r="D594" s="25" t="str">
        <f t="shared" si="85"/>
        <v/>
      </c>
      <c r="E594" s="25" t="str">
        <f t="shared" si="86"/>
        <v/>
      </c>
      <c r="F594" s="11" t="str">
        <f>IF('GACE Math 211'!E594="","",IF('GACE Math 211'!E594&lt;'ACT M to SAT M'!$A$2,'ACT M to SAT M'!$B$2,IF('GACE Math 211'!E594&gt;'ACT M to SAT M'!A$28,'ACT M to SAT M'!B$28,VLOOKUP(E594,'ACT M to SAT M'!A:B,2,FALSE))))</f>
        <v/>
      </c>
      <c r="G594" s="11" t="str">
        <f t="shared" si="82"/>
        <v/>
      </c>
      <c r="H594" s="11" t="str">
        <f t="shared" si="87"/>
        <v/>
      </c>
      <c r="I594" s="11" t="str">
        <f t="shared" si="83"/>
        <v/>
      </c>
      <c r="J594" s="11" t="str">
        <f t="shared" si="88"/>
        <v/>
      </c>
      <c r="K594" s="11" t="str">
        <f t="shared" si="84"/>
        <v/>
      </c>
      <c r="L594" s="11" t="str">
        <f t="shared" si="89"/>
        <v/>
      </c>
      <c r="M594" s="11" t="str">
        <f>IF('GACE Math 211'!B594="","",'SAT M to CBEST M'!$A$2+'SAT M to CBEST M'!$B$2*F594)</f>
        <v/>
      </c>
      <c r="N594" s="11" t="str">
        <f>IF('GACE Math 211'!B594="","", IF(M594&lt;20, 20, IF(M594&gt;80, 80, M594)))</f>
        <v/>
      </c>
    </row>
    <row r="595" spans="1:14" x14ac:dyDescent="0.25">
      <c r="A595" s="11">
        <v>594</v>
      </c>
      <c r="B595" s="30"/>
      <c r="C595" s="25" t="str">
        <f t="shared" si="81"/>
        <v/>
      </c>
      <c r="D595" s="25" t="str">
        <f t="shared" si="85"/>
        <v/>
      </c>
      <c r="E595" s="25" t="str">
        <f t="shared" si="86"/>
        <v/>
      </c>
      <c r="F595" s="11" t="str">
        <f>IF('GACE Math 211'!E595="","",IF('GACE Math 211'!E595&lt;'ACT M to SAT M'!$A$2,'ACT M to SAT M'!$B$2,IF('GACE Math 211'!E595&gt;'ACT M to SAT M'!A$28,'ACT M to SAT M'!B$28,VLOOKUP(E595,'ACT M to SAT M'!A:B,2,FALSE))))</f>
        <v/>
      </c>
      <c r="G595" s="11" t="str">
        <f t="shared" si="82"/>
        <v/>
      </c>
      <c r="H595" s="11" t="str">
        <f t="shared" si="87"/>
        <v/>
      </c>
      <c r="I595" s="11" t="str">
        <f t="shared" si="83"/>
        <v/>
      </c>
      <c r="J595" s="11" t="str">
        <f t="shared" si="88"/>
        <v/>
      </c>
      <c r="K595" s="11" t="str">
        <f t="shared" si="84"/>
        <v/>
      </c>
      <c r="L595" s="11" t="str">
        <f t="shared" si="89"/>
        <v/>
      </c>
      <c r="M595" s="11" t="str">
        <f>IF('GACE Math 211'!B595="","",'SAT M to CBEST M'!$A$2+'SAT M to CBEST M'!$B$2*F595)</f>
        <v/>
      </c>
      <c r="N595" s="11" t="str">
        <f>IF('GACE Math 211'!B595="","", IF(M595&lt;20, 20, IF(M595&gt;80, 80, M595)))</f>
        <v/>
      </c>
    </row>
    <row r="596" spans="1:14" x14ac:dyDescent="0.25">
      <c r="A596" s="11">
        <v>595</v>
      </c>
      <c r="B596" s="30"/>
      <c r="C596" s="25" t="str">
        <f t="shared" si="81"/>
        <v/>
      </c>
      <c r="D596" s="25" t="str">
        <f t="shared" si="85"/>
        <v/>
      </c>
      <c r="E596" s="25" t="str">
        <f t="shared" si="86"/>
        <v/>
      </c>
      <c r="F596" s="11" t="str">
        <f>IF('GACE Math 211'!E596="","",IF('GACE Math 211'!E596&lt;'ACT M to SAT M'!$A$2,'ACT M to SAT M'!$B$2,IF('GACE Math 211'!E596&gt;'ACT M to SAT M'!A$28,'ACT M to SAT M'!B$28,VLOOKUP(E596,'ACT M to SAT M'!A:B,2,FALSE))))</f>
        <v/>
      </c>
      <c r="G596" s="11" t="str">
        <f t="shared" si="82"/>
        <v/>
      </c>
      <c r="H596" s="11" t="str">
        <f t="shared" si="87"/>
        <v/>
      </c>
      <c r="I596" s="11" t="str">
        <f t="shared" si="83"/>
        <v/>
      </c>
      <c r="J596" s="11" t="str">
        <f t="shared" si="88"/>
        <v/>
      </c>
      <c r="K596" s="11" t="str">
        <f t="shared" si="84"/>
        <v/>
      </c>
      <c r="L596" s="11" t="str">
        <f t="shared" si="89"/>
        <v/>
      </c>
      <c r="M596" s="11" t="str">
        <f>IF('GACE Math 211'!B596="","",'SAT M to CBEST M'!$A$2+'SAT M to CBEST M'!$B$2*F596)</f>
        <v/>
      </c>
      <c r="N596" s="11" t="str">
        <f>IF('GACE Math 211'!B596="","", IF(M596&lt;20, 20, IF(M596&gt;80, 80, M596)))</f>
        <v/>
      </c>
    </row>
    <row r="597" spans="1:14" x14ac:dyDescent="0.25">
      <c r="A597" s="11">
        <v>596</v>
      </c>
      <c r="B597" s="30"/>
      <c r="C597" s="25" t="str">
        <f t="shared" si="81"/>
        <v/>
      </c>
      <c r="D597" s="25" t="str">
        <f t="shared" si="85"/>
        <v/>
      </c>
      <c r="E597" s="25" t="str">
        <f t="shared" si="86"/>
        <v/>
      </c>
      <c r="F597" s="11" t="str">
        <f>IF('GACE Math 211'!E597="","",IF('GACE Math 211'!E597&lt;'ACT M to SAT M'!$A$2,'ACT M to SAT M'!$B$2,IF('GACE Math 211'!E597&gt;'ACT M to SAT M'!A$28,'ACT M to SAT M'!B$28,VLOOKUP(E597,'ACT M to SAT M'!A:B,2,FALSE))))</f>
        <v/>
      </c>
      <c r="G597" s="11" t="str">
        <f t="shared" si="82"/>
        <v/>
      </c>
      <c r="H597" s="11" t="str">
        <f t="shared" si="87"/>
        <v/>
      </c>
      <c r="I597" s="11" t="str">
        <f t="shared" si="83"/>
        <v/>
      </c>
      <c r="J597" s="11" t="str">
        <f t="shared" si="88"/>
        <v/>
      </c>
      <c r="K597" s="11" t="str">
        <f t="shared" si="84"/>
        <v/>
      </c>
      <c r="L597" s="11" t="str">
        <f t="shared" si="89"/>
        <v/>
      </c>
      <c r="M597" s="11" t="str">
        <f>IF('GACE Math 211'!B597="","",'SAT M to CBEST M'!$A$2+'SAT M to CBEST M'!$B$2*F597)</f>
        <v/>
      </c>
      <c r="N597" s="11" t="str">
        <f>IF('GACE Math 211'!B597="","", IF(M597&lt;20, 20, IF(M597&gt;80, 80, M597)))</f>
        <v/>
      </c>
    </row>
    <row r="598" spans="1:14" x14ac:dyDescent="0.25">
      <c r="A598" s="11">
        <v>597</v>
      </c>
      <c r="B598" s="30"/>
      <c r="C598" s="25" t="str">
        <f t="shared" si="81"/>
        <v/>
      </c>
      <c r="D598" s="25" t="str">
        <f t="shared" si="85"/>
        <v/>
      </c>
      <c r="E598" s="25" t="str">
        <f t="shared" si="86"/>
        <v/>
      </c>
      <c r="F598" s="11" t="str">
        <f>IF('GACE Math 211'!E598="","",IF('GACE Math 211'!E598&lt;'ACT M to SAT M'!$A$2,'ACT M to SAT M'!$B$2,IF('GACE Math 211'!E598&gt;'ACT M to SAT M'!A$28,'ACT M to SAT M'!B$28,VLOOKUP(E598,'ACT M to SAT M'!A:B,2,FALSE))))</f>
        <v/>
      </c>
      <c r="G598" s="11" t="str">
        <f t="shared" si="82"/>
        <v/>
      </c>
      <c r="H598" s="11" t="str">
        <f t="shared" si="87"/>
        <v/>
      </c>
      <c r="I598" s="11" t="str">
        <f t="shared" si="83"/>
        <v/>
      </c>
      <c r="J598" s="11" t="str">
        <f t="shared" si="88"/>
        <v/>
      </c>
      <c r="K598" s="11" t="str">
        <f t="shared" si="84"/>
        <v/>
      </c>
      <c r="L598" s="11" t="str">
        <f t="shared" si="89"/>
        <v/>
      </c>
      <c r="M598" s="11" t="str">
        <f>IF('GACE Math 211'!B598="","",'SAT M to CBEST M'!$A$2+'SAT M to CBEST M'!$B$2*F598)</f>
        <v/>
      </c>
      <c r="N598" s="11" t="str">
        <f>IF('GACE Math 211'!B598="","", IF(M598&lt;20, 20, IF(M598&gt;80, 80, M598)))</f>
        <v/>
      </c>
    </row>
    <row r="599" spans="1:14" x14ac:dyDescent="0.25">
      <c r="A599" s="11">
        <v>598</v>
      </c>
      <c r="B599" s="30"/>
      <c r="C599" s="25" t="str">
        <f t="shared" si="81"/>
        <v/>
      </c>
      <c r="D599" s="25" t="str">
        <f t="shared" si="85"/>
        <v/>
      </c>
      <c r="E599" s="25" t="str">
        <f t="shared" si="86"/>
        <v/>
      </c>
      <c r="F599" s="11" t="str">
        <f>IF('GACE Math 211'!E599="","",IF('GACE Math 211'!E599&lt;'ACT M to SAT M'!$A$2,'ACT M to SAT M'!$B$2,IF('GACE Math 211'!E599&gt;'ACT M to SAT M'!A$28,'ACT M to SAT M'!B$28,VLOOKUP(E599,'ACT M to SAT M'!A:B,2,FALSE))))</f>
        <v/>
      </c>
      <c r="G599" s="11" t="str">
        <f t="shared" si="82"/>
        <v/>
      </c>
      <c r="H599" s="11" t="str">
        <f t="shared" si="87"/>
        <v/>
      </c>
      <c r="I599" s="11" t="str">
        <f t="shared" si="83"/>
        <v/>
      </c>
      <c r="J599" s="11" t="str">
        <f t="shared" si="88"/>
        <v/>
      </c>
      <c r="K599" s="11" t="str">
        <f t="shared" si="84"/>
        <v/>
      </c>
      <c r="L599" s="11" t="str">
        <f t="shared" si="89"/>
        <v/>
      </c>
      <c r="M599" s="11" t="str">
        <f>IF('GACE Math 211'!B599="","",'SAT M to CBEST M'!$A$2+'SAT M to CBEST M'!$B$2*F599)</f>
        <v/>
      </c>
      <c r="N599" s="11" t="str">
        <f>IF('GACE Math 211'!B599="","", IF(M599&lt;20, 20, IF(M599&gt;80, 80, M599)))</f>
        <v/>
      </c>
    </row>
    <row r="600" spans="1:14" x14ac:dyDescent="0.25">
      <c r="A600" s="11">
        <v>599</v>
      </c>
      <c r="B600" s="30"/>
      <c r="C600" s="25" t="str">
        <f t="shared" si="81"/>
        <v/>
      </c>
      <c r="D600" s="25" t="str">
        <f t="shared" si="85"/>
        <v/>
      </c>
      <c r="E600" s="25" t="str">
        <f t="shared" si="86"/>
        <v/>
      </c>
      <c r="F600" s="11" t="str">
        <f>IF('GACE Math 211'!E600="","",IF('GACE Math 211'!E600&lt;'ACT M to SAT M'!$A$2,'ACT M to SAT M'!$B$2,IF('GACE Math 211'!E600&gt;'ACT M to SAT M'!A$28,'ACT M to SAT M'!B$28,VLOOKUP(E600,'ACT M to SAT M'!A:B,2,FALSE))))</f>
        <v/>
      </c>
      <c r="G600" s="11" t="str">
        <f t="shared" si="82"/>
        <v/>
      </c>
      <c r="H600" s="11" t="str">
        <f t="shared" si="87"/>
        <v/>
      </c>
      <c r="I600" s="11" t="str">
        <f t="shared" si="83"/>
        <v/>
      </c>
      <c r="J600" s="11" t="str">
        <f t="shared" si="88"/>
        <v/>
      </c>
      <c r="K600" s="11" t="str">
        <f t="shared" si="84"/>
        <v/>
      </c>
      <c r="L600" s="11" t="str">
        <f t="shared" si="89"/>
        <v/>
      </c>
      <c r="M600" s="11" t="str">
        <f>IF('GACE Math 211'!B600="","",'SAT M to CBEST M'!$A$2+'SAT M to CBEST M'!$B$2*F600)</f>
        <v/>
      </c>
      <c r="N600" s="11" t="str">
        <f>IF('GACE Math 211'!B600="","", IF(M600&lt;20, 20, IF(M600&gt;80, 80, M600)))</f>
        <v/>
      </c>
    </row>
    <row r="601" spans="1:14" x14ac:dyDescent="0.25">
      <c r="A601" s="11">
        <v>600</v>
      </c>
      <c r="B601" s="30"/>
      <c r="C601" s="25" t="str">
        <f t="shared" si="81"/>
        <v/>
      </c>
      <c r="D601" s="25" t="str">
        <f t="shared" si="85"/>
        <v/>
      </c>
      <c r="E601" s="25" t="str">
        <f t="shared" si="86"/>
        <v/>
      </c>
      <c r="F601" s="11" t="str">
        <f>IF('GACE Math 211'!E601="","",IF('GACE Math 211'!E601&lt;'ACT M to SAT M'!$A$2,'ACT M to SAT M'!$B$2,IF('GACE Math 211'!E601&gt;'ACT M to SAT M'!A$28,'ACT M to SAT M'!B$28,VLOOKUP(E601,'ACT M to SAT M'!A:B,2,FALSE))))</f>
        <v/>
      </c>
      <c r="G601" s="11" t="str">
        <f t="shared" si="82"/>
        <v/>
      </c>
      <c r="H601" s="11" t="str">
        <f t="shared" si="87"/>
        <v/>
      </c>
      <c r="I601" s="11" t="str">
        <f t="shared" si="83"/>
        <v/>
      </c>
      <c r="J601" s="11" t="str">
        <f t="shared" si="88"/>
        <v/>
      </c>
      <c r="K601" s="11" t="str">
        <f t="shared" si="84"/>
        <v/>
      </c>
      <c r="L601" s="11" t="str">
        <f t="shared" si="89"/>
        <v/>
      </c>
      <c r="M601" s="11" t="str">
        <f>IF('GACE Math 211'!B601="","",'SAT M to CBEST M'!$A$2+'SAT M to CBEST M'!$B$2*F601)</f>
        <v/>
      </c>
      <c r="N601" s="11" t="str">
        <f>IF('GACE Math 211'!B601="","", IF(M601&lt;20, 20, IF(M601&gt;80, 80, M601)))</f>
        <v/>
      </c>
    </row>
    <row r="602" spans="1:14" x14ac:dyDescent="0.25">
      <c r="A602" s="11">
        <v>601</v>
      </c>
      <c r="B602" s="30"/>
      <c r="C602" s="25" t="str">
        <f t="shared" si="81"/>
        <v/>
      </c>
      <c r="D602" s="25" t="str">
        <f t="shared" si="85"/>
        <v/>
      </c>
      <c r="E602" s="25" t="str">
        <f t="shared" si="86"/>
        <v/>
      </c>
      <c r="F602" s="11" t="str">
        <f>IF('GACE Math 211'!E602="","",IF('GACE Math 211'!E602&lt;'ACT M to SAT M'!$A$2,'ACT M to SAT M'!$B$2,IF('GACE Math 211'!E602&gt;'ACT M to SAT M'!A$28,'ACT M to SAT M'!B$28,VLOOKUP(E602,'ACT M to SAT M'!A:B,2,FALSE))))</f>
        <v/>
      </c>
      <c r="G602" s="11" t="str">
        <f t="shared" si="82"/>
        <v/>
      </c>
      <c r="H602" s="11" t="str">
        <f t="shared" si="87"/>
        <v/>
      </c>
      <c r="I602" s="11" t="str">
        <f t="shared" si="83"/>
        <v/>
      </c>
      <c r="J602" s="11" t="str">
        <f t="shared" si="88"/>
        <v/>
      </c>
      <c r="K602" s="11" t="str">
        <f t="shared" si="84"/>
        <v/>
      </c>
      <c r="L602" s="11" t="str">
        <f t="shared" si="89"/>
        <v/>
      </c>
      <c r="M602" s="11" t="str">
        <f>IF('GACE Math 211'!B602="","",'SAT M to CBEST M'!$A$2+'SAT M to CBEST M'!$B$2*F602)</f>
        <v/>
      </c>
      <c r="N602" s="11" t="str">
        <f>IF('GACE Math 211'!B602="","", IF(M602&lt;20, 20, IF(M602&gt;80, 80, M602)))</f>
        <v/>
      </c>
    </row>
    <row r="603" spans="1:14" x14ac:dyDescent="0.25">
      <c r="A603" s="11">
        <v>602</v>
      </c>
      <c r="B603" s="30"/>
      <c r="C603" s="25" t="str">
        <f t="shared" si="81"/>
        <v/>
      </c>
      <c r="D603" s="25" t="str">
        <f t="shared" si="85"/>
        <v/>
      </c>
      <c r="E603" s="25" t="str">
        <f t="shared" si="86"/>
        <v/>
      </c>
      <c r="F603" s="11" t="str">
        <f>IF('GACE Math 211'!E603="","",IF('GACE Math 211'!E603&lt;'ACT M to SAT M'!$A$2,'ACT M to SAT M'!$B$2,IF('GACE Math 211'!E603&gt;'ACT M to SAT M'!A$28,'ACT M to SAT M'!B$28,VLOOKUP(E603,'ACT M to SAT M'!A:B,2,FALSE))))</f>
        <v/>
      </c>
      <c r="G603" s="11" t="str">
        <f t="shared" si="82"/>
        <v/>
      </c>
      <c r="H603" s="11" t="str">
        <f t="shared" si="87"/>
        <v/>
      </c>
      <c r="I603" s="11" t="str">
        <f t="shared" si="83"/>
        <v/>
      </c>
      <c r="J603" s="11" t="str">
        <f t="shared" si="88"/>
        <v/>
      </c>
      <c r="K603" s="11" t="str">
        <f t="shared" si="84"/>
        <v/>
      </c>
      <c r="L603" s="11" t="str">
        <f t="shared" si="89"/>
        <v/>
      </c>
      <c r="M603" s="11" t="str">
        <f>IF('GACE Math 211'!B603="","",'SAT M to CBEST M'!$A$2+'SAT M to CBEST M'!$B$2*F603)</f>
        <v/>
      </c>
      <c r="N603" s="11" t="str">
        <f>IF('GACE Math 211'!B603="","", IF(M603&lt;20, 20, IF(M603&gt;80, 80, M603)))</f>
        <v/>
      </c>
    </row>
    <row r="604" spans="1:14" x14ac:dyDescent="0.25">
      <c r="A604" s="11">
        <v>603</v>
      </c>
      <c r="B604" s="30"/>
      <c r="C604" s="25" t="str">
        <f t="shared" si="81"/>
        <v/>
      </c>
      <c r="D604" s="25" t="str">
        <f t="shared" si="85"/>
        <v/>
      </c>
      <c r="E604" s="25" t="str">
        <f t="shared" si="86"/>
        <v/>
      </c>
      <c r="F604" s="11" t="str">
        <f>IF('GACE Math 211'!E604="","",IF('GACE Math 211'!E604&lt;'ACT M to SAT M'!$A$2,'ACT M to SAT M'!$B$2,IF('GACE Math 211'!E604&gt;'ACT M to SAT M'!A$28,'ACT M to SAT M'!B$28,VLOOKUP(E604,'ACT M to SAT M'!A:B,2,FALSE))))</f>
        <v/>
      </c>
      <c r="G604" s="11" t="str">
        <f t="shared" si="82"/>
        <v/>
      </c>
      <c r="H604" s="11" t="str">
        <f t="shared" si="87"/>
        <v/>
      </c>
      <c r="I604" s="11" t="str">
        <f t="shared" si="83"/>
        <v/>
      </c>
      <c r="J604" s="11" t="str">
        <f t="shared" si="88"/>
        <v/>
      </c>
      <c r="K604" s="11" t="str">
        <f t="shared" si="84"/>
        <v/>
      </c>
      <c r="L604" s="11" t="str">
        <f t="shared" si="89"/>
        <v/>
      </c>
      <c r="M604" s="11" t="str">
        <f>IF('GACE Math 211'!B604="","",'SAT M to CBEST M'!$A$2+'SAT M to CBEST M'!$B$2*F604)</f>
        <v/>
      </c>
      <c r="N604" s="11" t="str">
        <f>IF('GACE Math 211'!B604="","", IF(M604&lt;20, 20, IF(M604&gt;80, 80, M604)))</f>
        <v/>
      </c>
    </row>
    <row r="605" spans="1:14" x14ac:dyDescent="0.25">
      <c r="A605" s="11">
        <v>604</v>
      </c>
      <c r="B605" s="30"/>
      <c r="C605" s="25" t="str">
        <f t="shared" si="81"/>
        <v/>
      </c>
      <c r="D605" s="25" t="str">
        <f t="shared" si="85"/>
        <v/>
      </c>
      <c r="E605" s="25" t="str">
        <f t="shared" si="86"/>
        <v/>
      </c>
      <c r="F605" s="11" t="str">
        <f>IF('GACE Math 211'!E605="","",IF('GACE Math 211'!E605&lt;'ACT M to SAT M'!$A$2,'ACT M to SAT M'!$B$2,IF('GACE Math 211'!E605&gt;'ACT M to SAT M'!A$28,'ACT M to SAT M'!B$28,VLOOKUP(E605,'ACT M to SAT M'!A:B,2,FALSE))))</f>
        <v/>
      </c>
      <c r="G605" s="11" t="str">
        <f t="shared" si="82"/>
        <v/>
      </c>
      <c r="H605" s="11" t="str">
        <f t="shared" si="87"/>
        <v/>
      </c>
      <c r="I605" s="11" t="str">
        <f t="shared" si="83"/>
        <v/>
      </c>
      <c r="J605" s="11" t="str">
        <f t="shared" si="88"/>
        <v/>
      </c>
      <c r="K605" s="11" t="str">
        <f t="shared" si="84"/>
        <v/>
      </c>
      <c r="L605" s="11" t="str">
        <f t="shared" si="89"/>
        <v/>
      </c>
      <c r="M605" s="11" t="str">
        <f>IF('GACE Math 211'!B605="","",'SAT M to CBEST M'!$A$2+'SAT M to CBEST M'!$B$2*F605)</f>
        <v/>
      </c>
      <c r="N605" s="11" t="str">
        <f>IF('GACE Math 211'!B605="","", IF(M605&lt;20, 20, IF(M605&gt;80, 80, M605)))</f>
        <v/>
      </c>
    </row>
    <row r="606" spans="1:14" x14ac:dyDescent="0.25">
      <c r="A606" s="11">
        <v>605</v>
      </c>
      <c r="B606" s="30"/>
      <c r="C606" s="25" t="str">
        <f t="shared" si="81"/>
        <v/>
      </c>
      <c r="D606" s="25" t="str">
        <f t="shared" si="85"/>
        <v/>
      </c>
      <c r="E606" s="25" t="str">
        <f t="shared" si="86"/>
        <v/>
      </c>
      <c r="F606" s="11" t="str">
        <f>IF('GACE Math 211'!E606="","",IF('GACE Math 211'!E606&lt;'ACT M to SAT M'!$A$2,'ACT M to SAT M'!$B$2,IF('GACE Math 211'!E606&gt;'ACT M to SAT M'!A$28,'ACT M to SAT M'!B$28,VLOOKUP(E606,'ACT M to SAT M'!A:B,2,FALSE))))</f>
        <v/>
      </c>
      <c r="G606" s="11" t="str">
        <f t="shared" si="82"/>
        <v/>
      </c>
      <c r="H606" s="11" t="str">
        <f t="shared" si="87"/>
        <v/>
      </c>
      <c r="I606" s="11" t="str">
        <f t="shared" si="83"/>
        <v/>
      </c>
      <c r="J606" s="11" t="str">
        <f t="shared" si="88"/>
        <v/>
      </c>
      <c r="K606" s="11" t="str">
        <f t="shared" si="84"/>
        <v/>
      </c>
      <c r="L606" s="11" t="str">
        <f t="shared" si="89"/>
        <v/>
      </c>
      <c r="M606" s="11" t="str">
        <f>IF('GACE Math 211'!B606="","",'SAT M to CBEST M'!$A$2+'SAT M to CBEST M'!$B$2*F606)</f>
        <v/>
      </c>
      <c r="N606" s="11" t="str">
        <f>IF('GACE Math 211'!B606="","", IF(M606&lt;20, 20, IF(M606&gt;80, 80, M606)))</f>
        <v/>
      </c>
    </row>
    <row r="607" spans="1:14" x14ac:dyDescent="0.25">
      <c r="A607" s="11">
        <v>606</v>
      </c>
      <c r="B607" s="30"/>
      <c r="C607" s="25" t="str">
        <f t="shared" si="81"/>
        <v/>
      </c>
      <c r="D607" s="25" t="str">
        <f t="shared" si="85"/>
        <v/>
      </c>
      <c r="E607" s="25" t="str">
        <f t="shared" si="86"/>
        <v/>
      </c>
      <c r="F607" s="11" t="str">
        <f>IF('GACE Math 211'!E607="","",IF('GACE Math 211'!E607&lt;'ACT M to SAT M'!$A$2,'ACT M to SAT M'!$B$2,IF('GACE Math 211'!E607&gt;'ACT M to SAT M'!A$28,'ACT M to SAT M'!B$28,VLOOKUP(E607,'ACT M to SAT M'!A:B,2,FALSE))))</f>
        <v/>
      </c>
      <c r="G607" s="11" t="str">
        <f t="shared" si="82"/>
        <v/>
      </c>
      <c r="H607" s="11" t="str">
        <f t="shared" si="87"/>
        <v/>
      </c>
      <c r="I607" s="11" t="str">
        <f t="shared" si="83"/>
        <v/>
      </c>
      <c r="J607" s="11" t="str">
        <f t="shared" si="88"/>
        <v/>
      </c>
      <c r="K607" s="11" t="str">
        <f t="shared" si="84"/>
        <v/>
      </c>
      <c r="L607" s="11" t="str">
        <f t="shared" si="89"/>
        <v/>
      </c>
      <c r="M607" s="11" t="str">
        <f>IF('GACE Math 211'!B607="","",'SAT M to CBEST M'!$A$2+'SAT M to CBEST M'!$B$2*F607)</f>
        <v/>
      </c>
      <c r="N607" s="11" t="str">
        <f>IF('GACE Math 211'!B607="","", IF(M607&lt;20, 20, IF(M607&gt;80, 80, M607)))</f>
        <v/>
      </c>
    </row>
    <row r="608" spans="1:14" x14ac:dyDescent="0.25">
      <c r="A608" s="11">
        <v>607</v>
      </c>
      <c r="B608" s="30"/>
      <c r="C608" s="25" t="str">
        <f t="shared" si="81"/>
        <v/>
      </c>
      <c r="D608" s="25" t="str">
        <f t="shared" si="85"/>
        <v/>
      </c>
      <c r="E608" s="25" t="str">
        <f t="shared" si="86"/>
        <v/>
      </c>
      <c r="F608" s="11" t="str">
        <f>IF('GACE Math 211'!E608="","",IF('GACE Math 211'!E608&lt;'ACT M to SAT M'!$A$2,'ACT M to SAT M'!$B$2,IF('GACE Math 211'!E608&gt;'ACT M to SAT M'!A$28,'ACT M to SAT M'!B$28,VLOOKUP(E608,'ACT M to SAT M'!A:B,2,FALSE))))</f>
        <v/>
      </c>
      <c r="G608" s="11" t="str">
        <f t="shared" si="82"/>
        <v/>
      </c>
      <c r="H608" s="11" t="str">
        <f t="shared" si="87"/>
        <v/>
      </c>
      <c r="I608" s="11" t="str">
        <f t="shared" si="83"/>
        <v/>
      </c>
      <c r="J608" s="11" t="str">
        <f t="shared" si="88"/>
        <v/>
      </c>
      <c r="K608" s="11" t="str">
        <f t="shared" si="84"/>
        <v/>
      </c>
      <c r="L608" s="11" t="str">
        <f t="shared" si="89"/>
        <v/>
      </c>
      <c r="M608" s="11" t="str">
        <f>IF('GACE Math 211'!B608="","",'SAT M to CBEST M'!$A$2+'SAT M to CBEST M'!$B$2*F608)</f>
        <v/>
      </c>
      <c r="N608" s="11" t="str">
        <f>IF('GACE Math 211'!B608="","", IF(M608&lt;20, 20, IF(M608&gt;80, 80, M608)))</f>
        <v/>
      </c>
    </row>
    <row r="609" spans="1:14" x14ac:dyDescent="0.25">
      <c r="A609" s="11">
        <v>608</v>
      </c>
      <c r="B609" s="30"/>
      <c r="C609" s="25" t="str">
        <f t="shared" si="81"/>
        <v/>
      </c>
      <c r="D609" s="25" t="str">
        <f t="shared" si="85"/>
        <v/>
      </c>
      <c r="E609" s="25" t="str">
        <f t="shared" si="86"/>
        <v/>
      </c>
      <c r="F609" s="11" t="str">
        <f>IF('GACE Math 211'!E609="","",IF('GACE Math 211'!E609&lt;'ACT M to SAT M'!$A$2,'ACT M to SAT M'!$B$2,IF('GACE Math 211'!E609&gt;'ACT M to SAT M'!A$28,'ACT M to SAT M'!B$28,VLOOKUP(E609,'ACT M to SAT M'!A:B,2,FALSE))))</f>
        <v/>
      </c>
      <c r="G609" s="11" t="str">
        <f t="shared" si="82"/>
        <v/>
      </c>
      <c r="H609" s="11" t="str">
        <f t="shared" si="87"/>
        <v/>
      </c>
      <c r="I609" s="11" t="str">
        <f t="shared" si="83"/>
        <v/>
      </c>
      <c r="J609" s="11" t="str">
        <f t="shared" si="88"/>
        <v/>
      </c>
      <c r="K609" s="11" t="str">
        <f t="shared" si="84"/>
        <v/>
      </c>
      <c r="L609" s="11" t="str">
        <f t="shared" si="89"/>
        <v/>
      </c>
      <c r="M609" s="11" t="str">
        <f>IF('GACE Math 211'!B609="","",'SAT M to CBEST M'!$A$2+'SAT M to CBEST M'!$B$2*F609)</f>
        <v/>
      </c>
      <c r="N609" s="11" t="str">
        <f>IF('GACE Math 211'!B609="","", IF(M609&lt;20, 20, IF(M609&gt;80, 80, M609)))</f>
        <v/>
      </c>
    </row>
    <row r="610" spans="1:14" x14ac:dyDescent="0.25">
      <c r="A610" s="11">
        <v>609</v>
      </c>
      <c r="B610" s="30"/>
      <c r="C610" s="25" t="str">
        <f t="shared" si="81"/>
        <v/>
      </c>
      <c r="D610" s="25" t="str">
        <f t="shared" si="85"/>
        <v/>
      </c>
      <c r="E610" s="25" t="str">
        <f t="shared" si="86"/>
        <v/>
      </c>
      <c r="F610" s="11" t="str">
        <f>IF('GACE Math 211'!E610="","",IF('GACE Math 211'!E610&lt;'ACT M to SAT M'!$A$2,'ACT M to SAT M'!$B$2,IF('GACE Math 211'!E610&gt;'ACT M to SAT M'!A$28,'ACT M to SAT M'!B$28,VLOOKUP(E610,'ACT M to SAT M'!A:B,2,FALSE))))</f>
        <v/>
      </c>
      <c r="G610" s="11" t="str">
        <f t="shared" si="82"/>
        <v/>
      </c>
      <c r="H610" s="11" t="str">
        <f t="shared" si="87"/>
        <v/>
      </c>
      <c r="I610" s="11" t="str">
        <f t="shared" si="83"/>
        <v/>
      </c>
      <c r="J610" s="11" t="str">
        <f t="shared" si="88"/>
        <v/>
      </c>
      <c r="K610" s="11" t="str">
        <f t="shared" si="84"/>
        <v/>
      </c>
      <c r="L610" s="11" t="str">
        <f t="shared" si="89"/>
        <v/>
      </c>
      <c r="M610" s="11" t="str">
        <f>IF('GACE Math 211'!B610="","",'SAT M to CBEST M'!$A$2+'SAT M to CBEST M'!$B$2*F610)</f>
        <v/>
      </c>
      <c r="N610" s="11" t="str">
        <f>IF('GACE Math 211'!B610="","", IF(M610&lt;20, 20, IF(M610&gt;80, 80, M610)))</f>
        <v/>
      </c>
    </row>
    <row r="611" spans="1:14" x14ac:dyDescent="0.25">
      <c r="A611" s="11">
        <v>610</v>
      </c>
      <c r="B611" s="30"/>
      <c r="C611" s="25" t="str">
        <f t="shared" si="81"/>
        <v/>
      </c>
      <c r="D611" s="25" t="str">
        <f t="shared" si="85"/>
        <v/>
      </c>
      <c r="E611" s="25" t="str">
        <f t="shared" si="86"/>
        <v/>
      </c>
      <c r="F611" s="11" t="str">
        <f>IF('GACE Math 211'!E611="","",IF('GACE Math 211'!E611&lt;'ACT M to SAT M'!$A$2,'ACT M to SAT M'!$B$2,IF('GACE Math 211'!E611&gt;'ACT M to SAT M'!A$28,'ACT M to SAT M'!B$28,VLOOKUP(E611,'ACT M to SAT M'!A:B,2,FALSE))))</f>
        <v/>
      </c>
      <c r="G611" s="11" t="str">
        <f t="shared" si="82"/>
        <v/>
      </c>
      <c r="H611" s="11" t="str">
        <f t="shared" si="87"/>
        <v/>
      </c>
      <c r="I611" s="11" t="str">
        <f t="shared" si="83"/>
        <v/>
      </c>
      <c r="J611" s="11" t="str">
        <f t="shared" si="88"/>
        <v/>
      </c>
      <c r="K611" s="11" t="str">
        <f t="shared" si="84"/>
        <v/>
      </c>
      <c r="L611" s="11" t="str">
        <f t="shared" si="89"/>
        <v/>
      </c>
      <c r="M611" s="11" t="str">
        <f>IF('GACE Math 211'!B611="","",'SAT M to CBEST M'!$A$2+'SAT M to CBEST M'!$B$2*F611)</f>
        <v/>
      </c>
      <c r="N611" s="11" t="str">
        <f>IF('GACE Math 211'!B611="","", IF(M611&lt;20, 20, IF(M611&gt;80, 80, M611)))</f>
        <v/>
      </c>
    </row>
    <row r="612" spans="1:14" x14ac:dyDescent="0.25">
      <c r="A612" s="11">
        <v>611</v>
      </c>
      <c r="B612" s="30"/>
      <c r="C612" s="25" t="str">
        <f t="shared" si="81"/>
        <v/>
      </c>
      <c r="D612" s="25" t="str">
        <f t="shared" si="85"/>
        <v/>
      </c>
      <c r="E612" s="25" t="str">
        <f t="shared" si="86"/>
        <v/>
      </c>
      <c r="F612" s="11" t="str">
        <f>IF('GACE Math 211'!E612="","",IF('GACE Math 211'!E612&lt;'ACT M to SAT M'!$A$2,'ACT M to SAT M'!$B$2,IF('GACE Math 211'!E612&gt;'ACT M to SAT M'!A$28,'ACT M to SAT M'!B$28,VLOOKUP(E612,'ACT M to SAT M'!A:B,2,FALSE))))</f>
        <v/>
      </c>
      <c r="G612" s="11" t="str">
        <f t="shared" si="82"/>
        <v/>
      </c>
      <c r="H612" s="11" t="str">
        <f t="shared" si="87"/>
        <v/>
      </c>
      <c r="I612" s="11" t="str">
        <f t="shared" si="83"/>
        <v/>
      </c>
      <c r="J612" s="11" t="str">
        <f t="shared" si="88"/>
        <v/>
      </c>
      <c r="K612" s="11" t="str">
        <f t="shared" si="84"/>
        <v/>
      </c>
      <c r="L612" s="11" t="str">
        <f t="shared" si="89"/>
        <v/>
      </c>
      <c r="M612" s="11" t="str">
        <f>IF('GACE Math 211'!B612="","",'SAT M to CBEST M'!$A$2+'SAT M to CBEST M'!$B$2*F612)</f>
        <v/>
      </c>
      <c r="N612" s="11" t="str">
        <f>IF('GACE Math 211'!B612="","", IF(M612&lt;20, 20, IF(M612&gt;80, 80, M612)))</f>
        <v/>
      </c>
    </row>
    <row r="613" spans="1:14" x14ac:dyDescent="0.25">
      <c r="A613" s="11">
        <v>612</v>
      </c>
      <c r="B613" s="30"/>
      <c r="C613" s="25" t="str">
        <f t="shared" si="81"/>
        <v/>
      </c>
      <c r="D613" s="25" t="str">
        <f t="shared" si="85"/>
        <v/>
      </c>
      <c r="E613" s="25" t="str">
        <f t="shared" si="86"/>
        <v/>
      </c>
      <c r="F613" s="11" t="str">
        <f>IF('GACE Math 211'!E613="","",IF('GACE Math 211'!E613&lt;'ACT M to SAT M'!$A$2,'ACT M to SAT M'!$B$2,IF('GACE Math 211'!E613&gt;'ACT M to SAT M'!A$28,'ACT M to SAT M'!B$28,VLOOKUP(E613,'ACT M to SAT M'!A:B,2,FALSE))))</f>
        <v/>
      </c>
      <c r="G613" s="11" t="str">
        <f t="shared" si="82"/>
        <v/>
      </c>
      <c r="H613" s="11" t="str">
        <f t="shared" si="87"/>
        <v/>
      </c>
      <c r="I613" s="11" t="str">
        <f t="shared" si="83"/>
        <v/>
      </c>
      <c r="J613" s="11" t="str">
        <f t="shared" si="88"/>
        <v/>
      </c>
      <c r="K613" s="11" t="str">
        <f t="shared" si="84"/>
        <v/>
      </c>
      <c r="L613" s="11" t="str">
        <f t="shared" si="89"/>
        <v/>
      </c>
      <c r="M613" s="11" t="str">
        <f>IF('GACE Math 211'!B613="","",'SAT M to CBEST M'!$A$2+'SAT M to CBEST M'!$B$2*F613)</f>
        <v/>
      </c>
      <c r="N613" s="11" t="str">
        <f>IF('GACE Math 211'!B613="","", IF(M613&lt;20, 20, IF(M613&gt;80, 80, M613)))</f>
        <v/>
      </c>
    </row>
    <row r="614" spans="1:14" x14ac:dyDescent="0.25">
      <c r="A614" s="11">
        <v>613</v>
      </c>
      <c r="B614" s="30"/>
      <c r="C614" s="25" t="str">
        <f t="shared" si="81"/>
        <v/>
      </c>
      <c r="D614" s="25" t="str">
        <f t="shared" si="85"/>
        <v/>
      </c>
      <c r="E614" s="25" t="str">
        <f t="shared" si="86"/>
        <v/>
      </c>
      <c r="F614" s="11" t="str">
        <f>IF('GACE Math 211'!E614="","",IF('GACE Math 211'!E614&lt;'ACT M to SAT M'!$A$2,'ACT M to SAT M'!$B$2,IF('GACE Math 211'!E614&gt;'ACT M to SAT M'!A$28,'ACT M to SAT M'!B$28,VLOOKUP(E614,'ACT M to SAT M'!A:B,2,FALSE))))</f>
        <v/>
      </c>
      <c r="G614" s="11" t="str">
        <f t="shared" si="82"/>
        <v/>
      </c>
      <c r="H614" s="11" t="str">
        <f t="shared" si="87"/>
        <v/>
      </c>
      <c r="I614" s="11" t="str">
        <f t="shared" si="83"/>
        <v/>
      </c>
      <c r="J614" s="11" t="str">
        <f t="shared" si="88"/>
        <v/>
      </c>
      <c r="K614" s="11" t="str">
        <f t="shared" si="84"/>
        <v/>
      </c>
      <c r="L614" s="11" t="str">
        <f t="shared" si="89"/>
        <v/>
      </c>
      <c r="M614" s="11" t="str">
        <f>IF('GACE Math 211'!B614="","",'SAT M to CBEST M'!$A$2+'SAT M to CBEST M'!$B$2*F614)</f>
        <v/>
      </c>
      <c r="N614" s="11" t="str">
        <f>IF('GACE Math 211'!B614="","", IF(M614&lt;20, 20, IF(M614&gt;80, 80, M614)))</f>
        <v/>
      </c>
    </row>
    <row r="615" spans="1:14" x14ac:dyDescent="0.25">
      <c r="A615" s="11">
        <v>614</v>
      </c>
      <c r="B615" s="30"/>
      <c r="C615" s="25" t="str">
        <f t="shared" si="81"/>
        <v/>
      </c>
      <c r="D615" s="25" t="str">
        <f t="shared" si="85"/>
        <v/>
      </c>
      <c r="E615" s="25" t="str">
        <f t="shared" si="86"/>
        <v/>
      </c>
      <c r="F615" s="11" t="str">
        <f>IF('GACE Math 211'!E615="","",IF('GACE Math 211'!E615&lt;'ACT M to SAT M'!$A$2,'ACT M to SAT M'!$B$2,IF('GACE Math 211'!E615&gt;'ACT M to SAT M'!A$28,'ACT M to SAT M'!B$28,VLOOKUP(E615,'ACT M to SAT M'!A:B,2,FALSE))))</f>
        <v/>
      </c>
      <c r="G615" s="11" t="str">
        <f t="shared" si="82"/>
        <v/>
      </c>
      <c r="H615" s="11" t="str">
        <f t="shared" si="87"/>
        <v/>
      </c>
      <c r="I615" s="11" t="str">
        <f t="shared" si="83"/>
        <v/>
      </c>
      <c r="J615" s="11" t="str">
        <f t="shared" si="88"/>
        <v/>
      </c>
      <c r="K615" s="11" t="str">
        <f t="shared" si="84"/>
        <v/>
      </c>
      <c r="L615" s="11" t="str">
        <f t="shared" si="89"/>
        <v/>
      </c>
      <c r="M615" s="11" t="str">
        <f>IF('GACE Math 211'!B615="","",'SAT M to CBEST M'!$A$2+'SAT M to CBEST M'!$B$2*F615)</f>
        <v/>
      </c>
      <c r="N615" s="11" t="str">
        <f>IF('GACE Math 211'!B615="","", IF(M615&lt;20, 20, IF(M615&gt;80, 80, M615)))</f>
        <v/>
      </c>
    </row>
    <row r="616" spans="1:14" x14ac:dyDescent="0.25">
      <c r="A616" s="11">
        <v>615</v>
      </c>
      <c r="B616" s="30"/>
      <c r="C616" s="25" t="str">
        <f t="shared" si="81"/>
        <v/>
      </c>
      <c r="D616" s="25" t="str">
        <f t="shared" si="85"/>
        <v/>
      </c>
      <c r="E616" s="25" t="str">
        <f t="shared" si="86"/>
        <v/>
      </c>
      <c r="F616" s="11" t="str">
        <f>IF('GACE Math 211'!E616="","",IF('GACE Math 211'!E616&lt;'ACT M to SAT M'!$A$2,'ACT M to SAT M'!$B$2,IF('GACE Math 211'!E616&gt;'ACT M to SAT M'!A$28,'ACT M to SAT M'!B$28,VLOOKUP(E616,'ACT M to SAT M'!A:B,2,FALSE))))</f>
        <v/>
      </c>
      <c r="G616" s="11" t="str">
        <f t="shared" si="82"/>
        <v/>
      </c>
      <c r="H616" s="11" t="str">
        <f t="shared" si="87"/>
        <v/>
      </c>
      <c r="I616" s="11" t="str">
        <f t="shared" si="83"/>
        <v/>
      </c>
      <c r="J616" s="11" t="str">
        <f t="shared" si="88"/>
        <v/>
      </c>
      <c r="K616" s="11" t="str">
        <f t="shared" si="84"/>
        <v/>
      </c>
      <c r="L616" s="11" t="str">
        <f t="shared" si="89"/>
        <v/>
      </c>
      <c r="M616" s="11" t="str">
        <f>IF('GACE Math 211'!B616="","",'SAT M to CBEST M'!$A$2+'SAT M to CBEST M'!$B$2*F616)</f>
        <v/>
      </c>
      <c r="N616" s="11" t="str">
        <f>IF('GACE Math 211'!B616="","", IF(M616&lt;20, 20, IF(M616&gt;80, 80, M616)))</f>
        <v/>
      </c>
    </row>
    <row r="617" spans="1:14" x14ac:dyDescent="0.25">
      <c r="A617" s="11">
        <v>616</v>
      </c>
      <c r="B617" s="30"/>
      <c r="C617" s="25" t="str">
        <f t="shared" si="81"/>
        <v/>
      </c>
      <c r="D617" s="25" t="str">
        <f t="shared" si="85"/>
        <v/>
      </c>
      <c r="E617" s="25" t="str">
        <f t="shared" si="86"/>
        <v/>
      </c>
      <c r="F617" s="11" t="str">
        <f>IF('GACE Math 211'!E617="","",IF('GACE Math 211'!E617&lt;'ACT M to SAT M'!$A$2,'ACT M to SAT M'!$B$2,IF('GACE Math 211'!E617&gt;'ACT M to SAT M'!A$28,'ACT M to SAT M'!B$28,VLOOKUP(E617,'ACT M to SAT M'!A:B,2,FALSE))))</f>
        <v/>
      </c>
      <c r="G617" s="11" t="str">
        <f t="shared" si="82"/>
        <v/>
      </c>
      <c r="H617" s="11" t="str">
        <f t="shared" si="87"/>
        <v/>
      </c>
      <c r="I617" s="11" t="str">
        <f t="shared" si="83"/>
        <v/>
      </c>
      <c r="J617" s="11" t="str">
        <f t="shared" si="88"/>
        <v/>
      </c>
      <c r="K617" s="11" t="str">
        <f t="shared" si="84"/>
        <v/>
      </c>
      <c r="L617" s="11" t="str">
        <f t="shared" si="89"/>
        <v/>
      </c>
      <c r="M617" s="11" t="str">
        <f>IF('GACE Math 211'!B617="","",'SAT M to CBEST M'!$A$2+'SAT M to CBEST M'!$B$2*F617)</f>
        <v/>
      </c>
      <c r="N617" s="11" t="str">
        <f>IF('GACE Math 211'!B617="","", IF(M617&lt;20, 20, IF(M617&gt;80, 80, M617)))</f>
        <v/>
      </c>
    </row>
    <row r="618" spans="1:14" x14ac:dyDescent="0.25">
      <c r="A618" s="11">
        <v>617</v>
      </c>
      <c r="B618" s="30"/>
      <c r="C618" s="25" t="str">
        <f t="shared" si="81"/>
        <v/>
      </c>
      <c r="D618" s="25" t="str">
        <f t="shared" si="85"/>
        <v/>
      </c>
      <c r="E618" s="25" t="str">
        <f t="shared" si="86"/>
        <v/>
      </c>
      <c r="F618" s="11" t="str">
        <f>IF('GACE Math 211'!E618="","",IF('GACE Math 211'!E618&lt;'ACT M to SAT M'!$A$2,'ACT M to SAT M'!$B$2,IF('GACE Math 211'!E618&gt;'ACT M to SAT M'!A$28,'ACT M to SAT M'!B$28,VLOOKUP(E618,'ACT M to SAT M'!A:B,2,FALSE))))</f>
        <v/>
      </c>
      <c r="G618" s="11" t="str">
        <f t="shared" si="82"/>
        <v/>
      </c>
      <c r="H618" s="11" t="str">
        <f t="shared" si="87"/>
        <v/>
      </c>
      <c r="I618" s="11" t="str">
        <f t="shared" si="83"/>
        <v/>
      </c>
      <c r="J618" s="11" t="str">
        <f t="shared" si="88"/>
        <v/>
      </c>
      <c r="K618" s="11" t="str">
        <f t="shared" si="84"/>
        <v/>
      </c>
      <c r="L618" s="11" t="str">
        <f t="shared" si="89"/>
        <v/>
      </c>
      <c r="M618" s="11" t="str">
        <f>IF('GACE Math 211'!B618="","",'SAT M to CBEST M'!$A$2+'SAT M to CBEST M'!$B$2*F618)</f>
        <v/>
      </c>
      <c r="N618" s="11" t="str">
        <f>IF('GACE Math 211'!B618="","", IF(M618&lt;20, 20, IF(M618&gt;80, 80, M618)))</f>
        <v/>
      </c>
    </row>
    <row r="619" spans="1:14" x14ac:dyDescent="0.25">
      <c r="A619" s="11">
        <v>618</v>
      </c>
      <c r="B619" s="30"/>
      <c r="C619" s="25" t="str">
        <f t="shared" si="81"/>
        <v/>
      </c>
      <c r="D619" s="25" t="str">
        <f t="shared" si="85"/>
        <v/>
      </c>
      <c r="E619" s="25" t="str">
        <f t="shared" si="86"/>
        <v/>
      </c>
      <c r="F619" s="11" t="str">
        <f>IF('GACE Math 211'!E619="","",IF('GACE Math 211'!E619&lt;'ACT M to SAT M'!$A$2,'ACT M to SAT M'!$B$2,IF('GACE Math 211'!E619&gt;'ACT M to SAT M'!A$28,'ACT M to SAT M'!B$28,VLOOKUP(E619,'ACT M to SAT M'!A:B,2,FALSE))))</f>
        <v/>
      </c>
      <c r="G619" s="11" t="str">
        <f t="shared" si="82"/>
        <v/>
      </c>
      <c r="H619" s="11" t="str">
        <f t="shared" si="87"/>
        <v/>
      </c>
      <c r="I619" s="11" t="str">
        <f t="shared" si="83"/>
        <v/>
      </c>
      <c r="J619" s="11" t="str">
        <f t="shared" si="88"/>
        <v/>
      </c>
      <c r="K619" s="11" t="str">
        <f t="shared" si="84"/>
        <v/>
      </c>
      <c r="L619" s="11" t="str">
        <f t="shared" si="89"/>
        <v/>
      </c>
      <c r="M619" s="11" t="str">
        <f>IF('GACE Math 211'!B619="","",'SAT M to CBEST M'!$A$2+'SAT M to CBEST M'!$B$2*F619)</f>
        <v/>
      </c>
      <c r="N619" s="11" t="str">
        <f>IF('GACE Math 211'!B619="","", IF(M619&lt;20, 20, IF(M619&gt;80, 80, M619)))</f>
        <v/>
      </c>
    </row>
    <row r="620" spans="1:14" x14ac:dyDescent="0.25">
      <c r="A620" s="11">
        <v>619</v>
      </c>
      <c r="B620" s="30"/>
      <c r="C620" s="25" t="str">
        <f t="shared" si="81"/>
        <v/>
      </c>
      <c r="D620" s="25" t="str">
        <f t="shared" si="85"/>
        <v/>
      </c>
      <c r="E620" s="25" t="str">
        <f t="shared" si="86"/>
        <v/>
      </c>
      <c r="F620" s="11" t="str">
        <f>IF('GACE Math 211'!E620="","",IF('GACE Math 211'!E620&lt;'ACT M to SAT M'!$A$2,'ACT M to SAT M'!$B$2,IF('GACE Math 211'!E620&gt;'ACT M to SAT M'!A$28,'ACT M to SAT M'!B$28,VLOOKUP(E620,'ACT M to SAT M'!A:B,2,FALSE))))</f>
        <v/>
      </c>
      <c r="G620" s="11" t="str">
        <f t="shared" si="82"/>
        <v/>
      </c>
      <c r="H620" s="11" t="str">
        <f t="shared" si="87"/>
        <v/>
      </c>
      <c r="I620" s="11" t="str">
        <f t="shared" si="83"/>
        <v/>
      </c>
      <c r="J620" s="11" t="str">
        <f t="shared" si="88"/>
        <v/>
      </c>
      <c r="K620" s="11" t="str">
        <f t="shared" si="84"/>
        <v/>
      </c>
      <c r="L620" s="11" t="str">
        <f t="shared" si="89"/>
        <v/>
      </c>
      <c r="M620" s="11" t="str">
        <f>IF('GACE Math 211'!B620="","",'SAT M to CBEST M'!$A$2+'SAT M to CBEST M'!$B$2*F620)</f>
        <v/>
      </c>
      <c r="N620" s="11" t="str">
        <f>IF('GACE Math 211'!B620="","", IF(M620&lt;20, 20, IF(M620&gt;80, 80, M620)))</f>
        <v/>
      </c>
    </row>
    <row r="621" spans="1:14" x14ac:dyDescent="0.25">
      <c r="A621" s="11">
        <v>620</v>
      </c>
      <c r="B621" s="30"/>
      <c r="C621" s="25" t="str">
        <f t="shared" si="81"/>
        <v/>
      </c>
      <c r="D621" s="25" t="str">
        <f t="shared" si="85"/>
        <v/>
      </c>
      <c r="E621" s="25" t="str">
        <f t="shared" si="86"/>
        <v/>
      </c>
      <c r="F621" s="11" t="str">
        <f>IF('GACE Math 211'!E621="","",IF('GACE Math 211'!E621&lt;'ACT M to SAT M'!$A$2,'ACT M to SAT M'!$B$2,IF('GACE Math 211'!E621&gt;'ACT M to SAT M'!A$28,'ACT M to SAT M'!B$28,VLOOKUP(E621,'ACT M to SAT M'!A:B,2,FALSE))))</f>
        <v/>
      </c>
      <c r="G621" s="11" t="str">
        <f t="shared" si="82"/>
        <v/>
      </c>
      <c r="H621" s="11" t="str">
        <f t="shared" si="87"/>
        <v/>
      </c>
      <c r="I621" s="11" t="str">
        <f t="shared" si="83"/>
        <v/>
      </c>
      <c r="J621" s="11" t="str">
        <f t="shared" si="88"/>
        <v/>
      </c>
      <c r="K621" s="11" t="str">
        <f t="shared" si="84"/>
        <v/>
      </c>
      <c r="L621" s="11" t="str">
        <f t="shared" si="89"/>
        <v/>
      </c>
      <c r="M621" s="11" t="str">
        <f>IF('GACE Math 211'!B621="","",'SAT M to CBEST M'!$A$2+'SAT M to CBEST M'!$B$2*F621)</f>
        <v/>
      </c>
      <c r="N621" s="11" t="str">
        <f>IF('GACE Math 211'!B621="","", IF(M621&lt;20, 20, IF(M621&gt;80, 80, M621)))</f>
        <v/>
      </c>
    </row>
    <row r="622" spans="1:14" x14ac:dyDescent="0.25">
      <c r="A622" s="11">
        <v>621</v>
      </c>
      <c r="B622" s="30"/>
      <c r="C622" s="25" t="str">
        <f t="shared" si="81"/>
        <v/>
      </c>
      <c r="D622" s="25" t="str">
        <f t="shared" si="85"/>
        <v/>
      </c>
      <c r="E622" s="25" t="str">
        <f t="shared" si="86"/>
        <v/>
      </c>
      <c r="F622" s="11" t="str">
        <f>IF('GACE Math 211'!E622="","",IF('GACE Math 211'!E622&lt;'ACT M to SAT M'!$A$2,'ACT M to SAT M'!$B$2,IF('GACE Math 211'!E622&gt;'ACT M to SAT M'!A$28,'ACT M to SAT M'!B$28,VLOOKUP(E622,'ACT M to SAT M'!A:B,2,FALSE))))</f>
        <v/>
      </c>
      <c r="G622" s="11" t="str">
        <f t="shared" si="82"/>
        <v/>
      </c>
      <c r="H622" s="11" t="str">
        <f t="shared" si="87"/>
        <v/>
      </c>
      <c r="I622" s="11" t="str">
        <f t="shared" si="83"/>
        <v/>
      </c>
      <c r="J622" s="11" t="str">
        <f t="shared" si="88"/>
        <v/>
      </c>
      <c r="K622" s="11" t="str">
        <f t="shared" si="84"/>
        <v/>
      </c>
      <c r="L622" s="11" t="str">
        <f t="shared" si="89"/>
        <v/>
      </c>
      <c r="M622" s="11" t="str">
        <f>IF('GACE Math 211'!B622="","",'SAT M to CBEST M'!$A$2+'SAT M to CBEST M'!$B$2*F622)</f>
        <v/>
      </c>
      <c r="N622" s="11" t="str">
        <f>IF('GACE Math 211'!B622="","", IF(M622&lt;20, 20, IF(M622&gt;80, 80, M622)))</f>
        <v/>
      </c>
    </row>
    <row r="623" spans="1:14" x14ac:dyDescent="0.25">
      <c r="A623" s="11">
        <v>622</v>
      </c>
      <c r="B623" s="30"/>
      <c r="C623" s="25" t="str">
        <f t="shared" si="81"/>
        <v/>
      </c>
      <c r="D623" s="25" t="str">
        <f t="shared" si="85"/>
        <v/>
      </c>
      <c r="E623" s="25" t="str">
        <f t="shared" si="86"/>
        <v/>
      </c>
      <c r="F623" s="11" t="str">
        <f>IF('GACE Math 211'!E623="","",IF('GACE Math 211'!E623&lt;'ACT M to SAT M'!$A$2,'ACT M to SAT M'!$B$2,IF('GACE Math 211'!E623&gt;'ACT M to SAT M'!A$28,'ACT M to SAT M'!B$28,VLOOKUP(E623,'ACT M to SAT M'!A:B,2,FALSE))))</f>
        <v/>
      </c>
      <c r="G623" s="11" t="str">
        <f t="shared" si="82"/>
        <v/>
      </c>
      <c r="H623" s="11" t="str">
        <f t="shared" si="87"/>
        <v/>
      </c>
      <c r="I623" s="11" t="str">
        <f t="shared" si="83"/>
        <v/>
      </c>
      <c r="J623" s="11" t="str">
        <f t="shared" si="88"/>
        <v/>
      </c>
      <c r="K623" s="11" t="str">
        <f t="shared" si="84"/>
        <v/>
      </c>
      <c r="L623" s="11" t="str">
        <f t="shared" si="89"/>
        <v/>
      </c>
      <c r="M623" s="11" t="str">
        <f>IF('GACE Math 211'!B623="","",'SAT M to CBEST M'!$A$2+'SAT M to CBEST M'!$B$2*F623)</f>
        <v/>
      </c>
      <c r="N623" s="11" t="str">
        <f>IF('GACE Math 211'!B623="","", IF(M623&lt;20, 20, IF(M623&gt;80, 80, M623)))</f>
        <v/>
      </c>
    </row>
    <row r="624" spans="1:14" x14ac:dyDescent="0.25">
      <c r="A624" s="11">
        <v>623</v>
      </c>
      <c r="B624" s="30"/>
      <c r="C624" s="25" t="str">
        <f t="shared" si="81"/>
        <v/>
      </c>
      <c r="D624" s="25" t="str">
        <f t="shared" si="85"/>
        <v/>
      </c>
      <c r="E624" s="25" t="str">
        <f t="shared" si="86"/>
        <v/>
      </c>
      <c r="F624" s="11" t="str">
        <f>IF('GACE Math 211'!E624="","",IF('GACE Math 211'!E624&lt;'ACT M to SAT M'!$A$2,'ACT M to SAT M'!$B$2,IF('GACE Math 211'!E624&gt;'ACT M to SAT M'!A$28,'ACT M to SAT M'!B$28,VLOOKUP(E624,'ACT M to SAT M'!A:B,2,FALSE))))</f>
        <v/>
      </c>
      <c r="G624" s="11" t="str">
        <f t="shared" si="82"/>
        <v/>
      </c>
      <c r="H624" s="11" t="str">
        <f t="shared" si="87"/>
        <v/>
      </c>
      <c r="I624" s="11" t="str">
        <f t="shared" si="83"/>
        <v/>
      </c>
      <c r="J624" s="11" t="str">
        <f t="shared" si="88"/>
        <v/>
      </c>
      <c r="K624" s="11" t="str">
        <f t="shared" si="84"/>
        <v/>
      </c>
      <c r="L624" s="11" t="str">
        <f t="shared" si="89"/>
        <v/>
      </c>
      <c r="M624" s="11" t="str">
        <f>IF('GACE Math 211'!B624="","",'SAT M to CBEST M'!$A$2+'SAT M to CBEST M'!$B$2*F624)</f>
        <v/>
      </c>
      <c r="N624" s="11" t="str">
        <f>IF('GACE Math 211'!B624="","", IF(M624&lt;20, 20, IF(M624&gt;80, 80, M624)))</f>
        <v/>
      </c>
    </row>
    <row r="625" spans="1:14" x14ac:dyDescent="0.25">
      <c r="A625" s="11">
        <v>624</v>
      </c>
      <c r="B625" s="30"/>
      <c r="C625" s="25" t="str">
        <f t="shared" si="81"/>
        <v/>
      </c>
      <c r="D625" s="25" t="str">
        <f t="shared" si="85"/>
        <v/>
      </c>
      <c r="E625" s="25" t="str">
        <f t="shared" si="86"/>
        <v/>
      </c>
      <c r="F625" s="11" t="str">
        <f>IF('GACE Math 211'!E625="","",IF('GACE Math 211'!E625&lt;'ACT M to SAT M'!$A$2,'ACT M to SAT M'!$B$2,IF('GACE Math 211'!E625&gt;'ACT M to SAT M'!A$28,'ACT M to SAT M'!B$28,VLOOKUP(E625,'ACT M to SAT M'!A:B,2,FALSE))))</f>
        <v/>
      </c>
      <c r="G625" s="11" t="str">
        <f t="shared" si="82"/>
        <v/>
      </c>
      <c r="H625" s="11" t="str">
        <f t="shared" si="87"/>
        <v/>
      </c>
      <c r="I625" s="11" t="str">
        <f t="shared" si="83"/>
        <v/>
      </c>
      <c r="J625" s="11" t="str">
        <f t="shared" si="88"/>
        <v/>
      </c>
      <c r="K625" s="11" t="str">
        <f t="shared" si="84"/>
        <v/>
      </c>
      <c r="L625" s="11" t="str">
        <f t="shared" si="89"/>
        <v/>
      </c>
      <c r="M625" s="11" t="str">
        <f>IF('GACE Math 211'!B625="","",'SAT M to CBEST M'!$A$2+'SAT M to CBEST M'!$B$2*F625)</f>
        <v/>
      </c>
      <c r="N625" s="11" t="str">
        <f>IF('GACE Math 211'!B625="","", IF(M625&lt;20, 20, IF(M625&gt;80, 80, M625)))</f>
        <v/>
      </c>
    </row>
    <row r="626" spans="1:14" x14ac:dyDescent="0.25">
      <c r="A626" s="11">
        <v>625</v>
      </c>
      <c r="B626" s="30"/>
      <c r="C626" s="25" t="str">
        <f t="shared" si="81"/>
        <v/>
      </c>
      <c r="D626" s="25" t="str">
        <f t="shared" si="85"/>
        <v/>
      </c>
      <c r="E626" s="25" t="str">
        <f t="shared" si="86"/>
        <v/>
      </c>
      <c r="F626" s="11" t="str">
        <f>IF('GACE Math 211'!E626="","",IF('GACE Math 211'!E626&lt;'ACT M to SAT M'!$A$2,'ACT M to SAT M'!$B$2,IF('GACE Math 211'!E626&gt;'ACT M to SAT M'!A$28,'ACT M to SAT M'!B$28,VLOOKUP(E626,'ACT M to SAT M'!A:B,2,FALSE))))</f>
        <v/>
      </c>
      <c r="G626" s="11" t="str">
        <f t="shared" si="82"/>
        <v/>
      </c>
      <c r="H626" s="11" t="str">
        <f t="shared" si="87"/>
        <v/>
      </c>
      <c r="I626" s="11" t="str">
        <f t="shared" si="83"/>
        <v/>
      </c>
      <c r="J626" s="11" t="str">
        <f t="shared" si="88"/>
        <v/>
      </c>
      <c r="K626" s="11" t="str">
        <f t="shared" si="84"/>
        <v/>
      </c>
      <c r="L626" s="11" t="str">
        <f t="shared" si="89"/>
        <v/>
      </c>
      <c r="M626" s="11" t="str">
        <f>IF('GACE Math 211'!B626="","",'SAT M to CBEST M'!$A$2+'SAT M to CBEST M'!$B$2*F626)</f>
        <v/>
      </c>
      <c r="N626" s="11" t="str">
        <f>IF('GACE Math 211'!B626="","", IF(M626&lt;20, 20, IF(M626&gt;80, 80, M626)))</f>
        <v/>
      </c>
    </row>
    <row r="627" spans="1:14" x14ac:dyDescent="0.25">
      <c r="A627" s="11">
        <v>626</v>
      </c>
      <c r="B627" s="30"/>
      <c r="C627" s="25" t="str">
        <f t="shared" si="81"/>
        <v/>
      </c>
      <c r="D627" s="25" t="str">
        <f t="shared" si="85"/>
        <v/>
      </c>
      <c r="E627" s="25" t="str">
        <f t="shared" si="86"/>
        <v/>
      </c>
      <c r="F627" s="11" t="str">
        <f>IF('GACE Math 211'!E627="","",IF('GACE Math 211'!E627&lt;'ACT M to SAT M'!$A$2,'ACT M to SAT M'!$B$2,IF('GACE Math 211'!E627&gt;'ACT M to SAT M'!A$28,'ACT M to SAT M'!B$28,VLOOKUP(E627,'ACT M to SAT M'!A:B,2,FALSE))))</f>
        <v/>
      </c>
      <c r="G627" s="11" t="str">
        <f t="shared" si="82"/>
        <v/>
      </c>
      <c r="H627" s="11" t="str">
        <f t="shared" si="87"/>
        <v/>
      </c>
      <c r="I627" s="11" t="str">
        <f t="shared" si="83"/>
        <v/>
      </c>
      <c r="J627" s="11" t="str">
        <f t="shared" si="88"/>
        <v/>
      </c>
      <c r="K627" s="11" t="str">
        <f t="shared" si="84"/>
        <v/>
      </c>
      <c r="L627" s="11" t="str">
        <f t="shared" si="89"/>
        <v/>
      </c>
      <c r="M627" s="11" t="str">
        <f>IF('GACE Math 211'!B627="","",'SAT M to CBEST M'!$A$2+'SAT M to CBEST M'!$B$2*F627)</f>
        <v/>
      </c>
      <c r="N627" s="11" t="str">
        <f>IF('GACE Math 211'!B627="","", IF(M627&lt;20, 20, IF(M627&gt;80, 80, M627)))</f>
        <v/>
      </c>
    </row>
    <row r="628" spans="1:14" x14ac:dyDescent="0.25">
      <c r="A628" s="11">
        <v>627</v>
      </c>
      <c r="B628" s="30"/>
      <c r="C628" s="25" t="str">
        <f t="shared" si="81"/>
        <v/>
      </c>
      <c r="D628" s="25" t="str">
        <f t="shared" si="85"/>
        <v/>
      </c>
      <c r="E628" s="25" t="str">
        <f t="shared" si="86"/>
        <v/>
      </c>
      <c r="F628" s="11" t="str">
        <f>IF('GACE Math 211'!E628="","",IF('GACE Math 211'!E628&lt;'ACT M to SAT M'!$A$2,'ACT M to SAT M'!$B$2,IF('GACE Math 211'!E628&gt;'ACT M to SAT M'!A$28,'ACT M to SAT M'!B$28,VLOOKUP(E628,'ACT M to SAT M'!A:B,2,FALSE))))</f>
        <v/>
      </c>
      <c r="G628" s="11" t="str">
        <f t="shared" si="82"/>
        <v/>
      </c>
      <c r="H628" s="11" t="str">
        <f t="shared" si="87"/>
        <v/>
      </c>
      <c r="I628" s="11" t="str">
        <f t="shared" si="83"/>
        <v/>
      </c>
      <c r="J628" s="11" t="str">
        <f t="shared" si="88"/>
        <v/>
      </c>
      <c r="K628" s="11" t="str">
        <f t="shared" si="84"/>
        <v/>
      </c>
      <c r="L628" s="11" t="str">
        <f t="shared" si="89"/>
        <v/>
      </c>
      <c r="M628" s="11" t="str">
        <f>IF('GACE Math 211'!B628="","",'SAT M to CBEST M'!$A$2+'SAT M to CBEST M'!$B$2*F628)</f>
        <v/>
      </c>
      <c r="N628" s="11" t="str">
        <f>IF('GACE Math 211'!B628="","", IF(M628&lt;20, 20, IF(M628&gt;80, 80, M628)))</f>
        <v/>
      </c>
    </row>
    <row r="629" spans="1:14" x14ac:dyDescent="0.25">
      <c r="A629" s="11">
        <v>628</v>
      </c>
      <c r="B629" s="30"/>
      <c r="C629" s="25" t="str">
        <f t="shared" si="81"/>
        <v/>
      </c>
      <c r="D629" s="25" t="str">
        <f t="shared" si="85"/>
        <v/>
      </c>
      <c r="E629" s="25" t="str">
        <f t="shared" si="86"/>
        <v/>
      </c>
      <c r="F629" s="11" t="str">
        <f>IF('GACE Math 211'!E629="","",IF('GACE Math 211'!E629&lt;'ACT M to SAT M'!$A$2,'ACT M to SAT M'!$B$2,IF('GACE Math 211'!E629&gt;'ACT M to SAT M'!A$28,'ACT M to SAT M'!B$28,VLOOKUP(E629,'ACT M to SAT M'!A:B,2,FALSE))))</f>
        <v/>
      </c>
      <c r="G629" s="11" t="str">
        <f t="shared" si="82"/>
        <v/>
      </c>
      <c r="H629" s="11" t="str">
        <f t="shared" si="87"/>
        <v/>
      </c>
      <c r="I629" s="11" t="str">
        <f t="shared" si="83"/>
        <v/>
      </c>
      <c r="J629" s="11" t="str">
        <f t="shared" si="88"/>
        <v/>
      </c>
      <c r="K629" s="11" t="str">
        <f t="shared" si="84"/>
        <v/>
      </c>
      <c r="L629" s="11" t="str">
        <f t="shared" si="89"/>
        <v/>
      </c>
      <c r="M629" s="11" t="str">
        <f>IF('GACE Math 211'!B629="","",'SAT M to CBEST M'!$A$2+'SAT M to CBEST M'!$B$2*F629)</f>
        <v/>
      </c>
      <c r="N629" s="11" t="str">
        <f>IF('GACE Math 211'!B629="","", IF(M629&lt;20, 20, IF(M629&gt;80, 80, M629)))</f>
        <v/>
      </c>
    </row>
    <row r="630" spans="1:14" x14ac:dyDescent="0.25">
      <c r="A630" s="11">
        <v>629</v>
      </c>
      <c r="B630" s="30"/>
      <c r="C630" s="25" t="str">
        <f t="shared" si="81"/>
        <v/>
      </c>
      <c r="D630" s="25" t="str">
        <f t="shared" si="85"/>
        <v/>
      </c>
      <c r="E630" s="25" t="str">
        <f t="shared" si="86"/>
        <v/>
      </c>
      <c r="F630" s="11" t="str">
        <f>IF('GACE Math 211'!E630="","",IF('GACE Math 211'!E630&lt;'ACT M to SAT M'!$A$2,'ACT M to SAT M'!$B$2,IF('GACE Math 211'!E630&gt;'ACT M to SAT M'!A$28,'ACT M to SAT M'!B$28,VLOOKUP(E630,'ACT M to SAT M'!A:B,2,FALSE))))</f>
        <v/>
      </c>
      <c r="G630" s="11" t="str">
        <f t="shared" si="82"/>
        <v/>
      </c>
      <c r="H630" s="11" t="str">
        <f t="shared" si="87"/>
        <v/>
      </c>
      <c r="I630" s="11" t="str">
        <f t="shared" si="83"/>
        <v/>
      </c>
      <c r="J630" s="11" t="str">
        <f t="shared" si="88"/>
        <v/>
      </c>
      <c r="K630" s="11" t="str">
        <f t="shared" si="84"/>
        <v/>
      </c>
      <c r="L630" s="11" t="str">
        <f t="shared" si="89"/>
        <v/>
      </c>
      <c r="M630" s="11" t="str">
        <f>IF('GACE Math 211'!B630="","",'SAT M to CBEST M'!$A$2+'SAT M to CBEST M'!$B$2*F630)</f>
        <v/>
      </c>
      <c r="N630" s="11" t="str">
        <f>IF('GACE Math 211'!B630="","", IF(M630&lt;20, 20, IF(M630&gt;80, 80, M630)))</f>
        <v/>
      </c>
    </row>
    <row r="631" spans="1:14" x14ac:dyDescent="0.25">
      <c r="A631" s="11">
        <v>630</v>
      </c>
      <c r="B631" s="30"/>
      <c r="C631" s="25" t="str">
        <f t="shared" si="81"/>
        <v/>
      </c>
      <c r="D631" s="25" t="str">
        <f t="shared" si="85"/>
        <v/>
      </c>
      <c r="E631" s="25" t="str">
        <f t="shared" si="86"/>
        <v/>
      </c>
      <c r="F631" s="11" t="str">
        <f>IF('GACE Math 211'!E631="","",IF('GACE Math 211'!E631&lt;'ACT M to SAT M'!$A$2,'ACT M to SAT M'!$B$2,IF('GACE Math 211'!E631&gt;'ACT M to SAT M'!A$28,'ACT M to SAT M'!B$28,VLOOKUP(E631,'ACT M to SAT M'!A:B,2,FALSE))))</f>
        <v/>
      </c>
      <c r="G631" s="11" t="str">
        <f t="shared" si="82"/>
        <v/>
      </c>
      <c r="H631" s="11" t="str">
        <f t="shared" si="87"/>
        <v/>
      </c>
      <c r="I631" s="11" t="str">
        <f t="shared" si="83"/>
        <v/>
      </c>
      <c r="J631" s="11" t="str">
        <f t="shared" si="88"/>
        <v/>
      </c>
      <c r="K631" s="11" t="str">
        <f t="shared" si="84"/>
        <v/>
      </c>
      <c r="L631" s="11" t="str">
        <f t="shared" si="89"/>
        <v/>
      </c>
      <c r="M631" s="11" t="str">
        <f>IF('GACE Math 211'!B631="","",'SAT M to CBEST M'!$A$2+'SAT M to CBEST M'!$B$2*F631)</f>
        <v/>
      </c>
      <c r="N631" s="11" t="str">
        <f>IF('GACE Math 211'!B631="","", IF(M631&lt;20, 20, IF(M631&gt;80, 80, M631)))</f>
        <v/>
      </c>
    </row>
    <row r="632" spans="1:14" x14ac:dyDescent="0.25">
      <c r="A632" s="11">
        <v>631</v>
      </c>
      <c r="B632" s="30"/>
      <c r="C632" s="25" t="str">
        <f t="shared" si="81"/>
        <v/>
      </c>
      <c r="D632" s="25" t="str">
        <f t="shared" si="85"/>
        <v/>
      </c>
      <c r="E632" s="25" t="str">
        <f t="shared" si="86"/>
        <v/>
      </c>
      <c r="F632" s="11" t="str">
        <f>IF('GACE Math 211'!E632="","",IF('GACE Math 211'!E632&lt;'ACT M to SAT M'!$A$2,'ACT M to SAT M'!$B$2,IF('GACE Math 211'!E632&gt;'ACT M to SAT M'!A$28,'ACT M to SAT M'!B$28,VLOOKUP(E632,'ACT M to SAT M'!A:B,2,FALSE))))</f>
        <v/>
      </c>
      <c r="G632" s="11" t="str">
        <f t="shared" si="82"/>
        <v/>
      </c>
      <c r="H632" s="11" t="str">
        <f t="shared" si="87"/>
        <v/>
      </c>
      <c r="I632" s="11" t="str">
        <f t="shared" si="83"/>
        <v/>
      </c>
      <c r="J632" s="11" t="str">
        <f t="shared" si="88"/>
        <v/>
      </c>
      <c r="K632" s="11" t="str">
        <f t="shared" si="84"/>
        <v/>
      </c>
      <c r="L632" s="11" t="str">
        <f t="shared" si="89"/>
        <v/>
      </c>
      <c r="M632" s="11" t="str">
        <f>IF('GACE Math 211'!B632="","",'SAT M to CBEST M'!$A$2+'SAT M to CBEST M'!$B$2*F632)</f>
        <v/>
      </c>
      <c r="N632" s="11" t="str">
        <f>IF('GACE Math 211'!B632="","", IF(M632&lt;20, 20, IF(M632&gt;80, 80, M632)))</f>
        <v/>
      </c>
    </row>
    <row r="633" spans="1:14" x14ac:dyDescent="0.25">
      <c r="A633" s="11">
        <v>632</v>
      </c>
      <c r="B633" s="30"/>
      <c r="C633" s="25" t="str">
        <f t="shared" si="81"/>
        <v/>
      </c>
      <c r="D633" s="25" t="str">
        <f t="shared" si="85"/>
        <v/>
      </c>
      <c r="E633" s="25" t="str">
        <f t="shared" si="86"/>
        <v/>
      </c>
      <c r="F633" s="11" t="str">
        <f>IF('GACE Math 211'!E633="","",IF('GACE Math 211'!E633&lt;'ACT M to SAT M'!$A$2,'ACT M to SAT M'!$B$2,IF('GACE Math 211'!E633&gt;'ACT M to SAT M'!A$28,'ACT M to SAT M'!B$28,VLOOKUP(E633,'ACT M to SAT M'!A:B,2,FALSE))))</f>
        <v/>
      </c>
      <c r="G633" s="11" t="str">
        <f t="shared" si="82"/>
        <v/>
      </c>
      <c r="H633" s="11" t="str">
        <f t="shared" si="87"/>
        <v/>
      </c>
      <c r="I633" s="11" t="str">
        <f t="shared" si="83"/>
        <v/>
      </c>
      <c r="J633" s="11" t="str">
        <f t="shared" si="88"/>
        <v/>
      </c>
      <c r="K633" s="11" t="str">
        <f t="shared" si="84"/>
        <v/>
      </c>
      <c r="L633" s="11" t="str">
        <f t="shared" si="89"/>
        <v/>
      </c>
      <c r="M633" s="11" t="str">
        <f>IF('GACE Math 211'!B633="","",'SAT M to CBEST M'!$A$2+'SAT M to CBEST M'!$B$2*F633)</f>
        <v/>
      </c>
      <c r="N633" s="11" t="str">
        <f>IF('GACE Math 211'!B633="","", IF(M633&lt;20, 20, IF(M633&gt;80, 80, M633)))</f>
        <v/>
      </c>
    </row>
    <row r="634" spans="1:14" x14ac:dyDescent="0.25">
      <c r="A634" s="11">
        <v>633</v>
      </c>
      <c r="B634" s="30"/>
      <c r="C634" s="25" t="str">
        <f t="shared" si="81"/>
        <v/>
      </c>
      <c r="D634" s="25" t="str">
        <f t="shared" si="85"/>
        <v/>
      </c>
      <c r="E634" s="25" t="str">
        <f t="shared" si="86"/>
        <v/>
      </c>
      <c r="F634" s="11" t="str">
        <f>IF('GACE Math 211'!E634="","",IF('GACE Math 211'!E634&lt;'ACT M to SAT M'!$A$2,'ACT M to SAT M'!$B$2,IF('GACE Math 211'!E634&gt;'ACT M to SAT M'!A$28,'ACT M to SAT M'!B$28,VLOOKUP(E634,'ACT M to SAT M'!A:B,2,FALSE))))</f>
        <v/>
      </c>
      <c r="G634" s="11" t="str">
        <f t="shared" si="82"/>
        <v/>
      </c>
      <c r="H634" s="11" t="str">
        <f t="shared" si="87"/>
        <v/>
      </c>
      <c r="I634" s="11" t="str">
        <f t="shared" si="83"/>
        <v/>
      </c>
      <c r="J634" s="11" t="str">
        <f t="shared" si="88"/>
        <v/>
      </c>
      <c r="K634" s="11" t="str">
        <f t="shared" si="84"/>
        <v/>
      </c>
      <c r="L634" s="11" t="str">
        <f t="shared" si="89"/>
        <v/>
      </c>
      <c r="M634" s="11" t="str">
        <f>IF('GACE Math 211'!B634="","",'SAT M to CBEST M'!$A$2+'SAT M to CBEST M'!$B$2*F634)</f>
        <v/>
      </c>
      <c r="N634" s="11" t="str">
        <f>IF('GACE Math 211'!B634="","", IF(M634&lt;20, 20, IF(M634&gt;80, 80, M634)))</f>
        <v/>
      </c>
    </row>
    <row r="635" spans="1:14" x14ac:dyDescent="0.25">
      <c r="A635" s="11">
        <v>634</v>
      </c>
      <c r="B635" s="30"/>
      <c r="C635" s="25" t="str">
        <f t="shared" si="81"/>
        <v/>
      </c>
      <c r="D635" s="25" t="str">
        <f t="shared" si="85"/>
        <v/>
      </c>
      <c r="E635" s="25" t="str">
        <f t="shared" si="86"/>
        <v/>
      </c>
      <c r="F635" s="11" t="str">
        <f>IF('GACE Math 211'!E635="","",IF('GACE Math 211'!E635&lt;'ACT M to SAT M'!$A$2,'ACT M to SAT M'!$B$2,IF('GACE Math 211'!E635&gt;'ACT M to SAT M'!A$28,'ACT M to SAT M'!B$28,VLOOKUP(E635,'ACT M to SAT M'!A:B,2,FALSE))))</f>
        <v/>
      </c>
      <c r="G635" s="11" t="str">
        <f t="shared" si="82"/>
        <v/>
      </c>
      <c r="H635" s="11" t="str">
        <f t="shared" si="87"/>
        <v/>
      </c>
      <c r="I635" s="11" t="str">
        <f t="shared" si="83"/>
        <v/>
      </c>
      <c r="J635" s="11" t="str">
        <f t="shared" si="88"/>
        <v/>
      </c>
      <c r="K635" s="11" t="str">
        <f t="shared" si="84"/>
        <v/>
      </c>
      <c r="L635" s="11" t="str">
        <f t="shared" si="89"/>
        <v/>
      </c>
      <c r="M635" s="11" t="str">
        <f>IF('GACE Math 211'!B635="","",'SAT M to CBEST M'!$A$2+'SAT M to CBEST M'!$B$2*F635)</f>
        <v/>
      </c>
      <c r="N635" s="11" t="str">
        <f>IF('GACE Math 211'!B635="","", IF(M635&lt;20, 20, IF(M635&gt;80, 80, M635)))</f>
        <v/>
      </c>
    </row>
    <row r="636" spans="1:14" x14ac:dyDescent="0.25">
      <c r="A636" s="11">
        <v>635</v>
      </c>
      <c r="B636" s="30"/>
      <c r="C636" s="25" t="str">
        <f t="shared" si="81"/>
        <v/>
      </c>
      <c r="D636" s="25" t="str">
        <f t="shared" si="85"/>
        <v/>
      </c>
      <c r="E636" s="25" t="str">
        <f t="shared" si="86"/>
        <v/>
      </c>
      <c r="F636" s="11" t="str">
        <f>IF('GACE Math 211'!E636="","",IF('GACE Math 211'!E636&lt;'ACT M to SAT M'!$A$2,'ACT M to SAT M'!$B$2,IF('GACE Math 211'!E636&gt;'ACT M to SAT M'!A$28,'ACT M to SAT M'!B$28,VLOOKUP(E636,'ACT M to SAT M'!A:B,2,FALSE))))</f>
        <v/>
      </c>
      <c r="G636" s="11" t="str">
        <f t="shared" si="82"/>
        <v/>
      </c>
      <c r="H636" s="11" t="str">
        <f t="shared" si="87"/>
        <v/>
      </c>
      <c r="I636" s="11" t="str">
        <f t="shared" si="83"/>
        <v/>
      </c>
      <c r="J636" s="11" t="str">
        <f t="shared" si="88"/>
        <v/>
      </c>
      <c r="K636" s="11" t="str">
        <f t="shared" si="84"/>
        <v/>
      </c>
      <c r="L636" s="11" t="str">
        <f t="shared" si="89"/>
        <v/>
      </c>
      <c r="M636" s="11" t="str">
        <f>IF('GACE Math 211'!B636="","",'SAT M to CBEST M'!$A$2+'SAT M to CBEST M'!$B$2*F636)</f>
        <v/>
      </c>
      <c r="N636" s="11" t="str">
        <f>IF('GACE Math 211'!B636="","", IF(M636&lt;20, 20, IF(M636&gt;80, 80, M636)))</f>
        <v/>
      </c>
    </row>
    <row r="637" spans="1:14" x14ac:dyDescent="0.25">
      <c r="A637" s="11">
        <v>636</v>
      </c>
      <c r="B637" s="30"/>
      <c r="C637" s="25" t="str">
        <f t="shared" si="81"/>
        <v/>
      </c>
      <c r="D637" s="25" t="str">
        <f t="shared" si="85"/>
        <v/>
      </c>
      <c r="E637" s="25" t="str">
        <f t="shared" si="86"/>
        <v/>
      </c>
      <c r="F637" s="11" t="str">
        <f>IF('GACE Math 211'!E637="","",IF('GACE Math 211'!E637&lt;'ACT M to SAT M'!$A$2,'ACT M to SAT M'!$B$2,IF('GACE Math 211'!E637&gt;'ACT M to SAT M'!A$28,'ACT M to SAT M'!B$28,VLOOKUP(E637,'ACT M to SAT M'!A:B,2,FALSE))))</f>
        <v/>
      </c>
      <c r="G637" s="11" t="str">
        <f t="shared" si="82"/>
        <v/>
      </c>
      <c r="H637" s="11" t="str">
        <f t="shared" si="87"/>
        <v/>
      </c>
      <c r="I637" s="11" t="str">
        <f t="shared" si="83"/>
        <v/>
      </c>
      <c r="J637" s="11" t="str">
        <f t="shared" si="88"/>
        <v/>
      </c>
      <c r="K637" s="11" t="str">
        <f t="shared" si="84"/>
        <v/>
      </c>
      <c r="L637" s="11" t="str">
        <f t="shared" si="89"/>
        <v/>
      </c>
      <c r="M637" s="11" t="str">
        <f>IF('GACE Math 211'!B637="","",'SAT M to CBEST M'!$A$2+'SAT M to CBEST M'!$B$2*F637)</f>
        <v/>
      </c>
      <c r="N637" s="11" t="str">
        <f>IF('GACE Math 211'!B637="","", IF(M637&lt;20, 20, IF(M637&gt;80, 80, M637)))</f>
        <v/>
      </c>
    </row>
    <row r="638" spans="1:14" x14ac:dyDescent="0.25">
      <c r="A638" s="11">
        <v>637</v>
      </c>
      <c r="B638" s="30"/>
      <c r="C638" s="25" t="str">
        <f t="shared" si="81"/>
        <v/>
      </c>
      <c r="D638" s="25" t="str">
        <f t="shared" si="85"/>
        <v/>
      </c>
      <c r="E638" s="25" t="str">
        <f t="shared" si="86"/>
        <v/>
      </c>
      <c r="F638" s="11" t="str">
        <f>IF('GACE Math 211'!E638="","",IF('GACE Math 211'!E638&lt;'ACT M to SAT M'!$A$2,'ACT M to SAT M'!$B$2,IF('GACE Math 211'!E638&gt;'ACT M to SAT M'!A$28,'ACT M to SAT M'!B$28,VLOOKUP(E638,'ACT M to SAT M'!A:B,2,FALSE))))</f>
        <v/>
      </c>
      <c r="G638" s="11" t="str">
        <f t="shared" si="82"/>
        <v/>
      </c>
      <c r="H638" s="11" t="str">
        <f t="shared" si="87"/>
        <v/>
      </c>
      <c r="I638" s="11" t="str">
        <f t="shared" si="83"/>
        <v/>
      </c>
      <c r="J638" s="11" t="str">
        <f t="shared" si="88"/>
        <v/>
      </c>
      <c r="K638" s="11" t="str">
        <f t="shared" si="84"/>
        <v/>
      </c>
      <c r="L638" s="11" t="str">
        <f t="shared" si="89"/>
        <v/>
      </c>
      <c r="M638" s="11" t="str">
        <f>IF('GACE Math 211'!B638="","",'SAT M to CBEST M'!$A$2+'SAT M to CBEST M'!$B$2*F638)</f>
        <v/>
      </c>
      <c r="N638" s="11" t="str">
        <f>IF('GACE Math 211'!B638="","", IF(M638&lt;20, 20, IF(M638&gt;80, 80, M638)))</f>
        <v/>
      </c>
    </row>
    <row r="639" spans="1:14" x14ac:dyDescent="0.25">
      <c r="A639" s="11">
        <v>638</v>
      </c>
      <c r="B639" s="30"/>
      <c r="C639" s="25" t="str">
        <f t="shared" si="81"/>
        <v/>
      </c>
      <c r="D639" s="25" t="str">
        <f t="shared" si="85"/>
        <v/>
      </c>
      <c r="E639" s="25" t="str">
        <f t="shared" si="86"/>
        <v/>
      </c>
      <c r="F639" s="11" t="str">
        <f>IF('GACE Math 211'!E639="","",IF('GACE Math 211'!E639&lt;'ACT M to SAT M'!$A$2,'ACT M to SAT M'!$B$2,IF('GACE Math 211'!E639&gt;'ACT M to SAT M'!A$28,'ACT M to SAT M'!B$28,VLOOKUP(E639,'ACT M to SAT M'!A:B,2,FALSE))))</f>
        <v/>
      </c>
      <c r="G639" s="11" t="str">
        <f t="shared" si="82"/>
        <v/>
      </c>
      <c r="H639" s="11" t="str">
        <f t="shared" si="87"/>
        <v/>
      </c>
      <c r="I639" s="11" t="str">
        <f t="shared" si="83"/>
        <v/>
      </c>
      <c r="J639" s="11" t="str">
        <f t="shared" si="88"/>
        <v/>
      </c>
      <c r="K639" s="11" t="str">
        <f t="shared" si="84"/>
        <v/>
      </c>
      <c r="L639" s="11" t="str">
        <f t="shared" si="89"/>
        <v/>
      </c>
      <c r="M639" s="11" t="str">
        <f>IF('GACE Math 211'!B639="","",'SAT M to CBEST M'!$A$2+'SAT M to CBEST M'!$B$2*F639)</f>
        <v/>
      </c>
      <c r="N639" s="11" t="str">
        <f>IF('GACE Math 211'!B639="","", IF(M639&lt;20, 20, IF(M639&gt;80, 80, M639)))</f>
        <v/>
      </c>
    </row>
    <row r="640" spans="1:14" x14ac:dyDescent="0.25">
      <c r="A640" s="11">
        <v>639</v>
      </c>
      <c r="B640" s="30"/>
      <c r="C640" s="25" t="str">
        <f t="shared" si="81"/>
        <v/>
      </c>
      <c r="D640" s="25" t="str">
        <f t="shared" si="85"/>
        <v/>
      </c>
      <c r="E640" s="25" t="str">
        <f t="shared" si="86"/>
        <v/>
      </c>
      <c r="F640" s="11" t="str">
        <f>IF('GACE Math 211'!E640="","",IF('GACE Math 211'!E640&lt;'ACT M to SAT M'!$A$2,'ACT M to SAT M'!$B$2,IF('GACE Math 211'!E640&gt;'ACT M to SAT M'!A$28,'ACT M to SAT M'!B$28,VLOOKUP(E640,'ACT M to SAT M'!A:B,2,FALSE))))</f>
        <v/>
      </c>
      <c r="G640" s="11" t="str">
        <f t="shared" si="82"/>
        <v/>
      </c>
      <c r="H640" s="11" t="str">
        <f t="shared" si="87"/>
        <v/>
      </c>
      <c r="I640" s="11" t="str">
        <f t="shared" si="83"/>
        <v/>
      </c>
      <c r="J640" s="11" t="str">
        <f t="shared" si="88"/>
        <v/>
      </c>
      <c r="K640" s="11" t="str">
        <f t="shared" si="84"/>
        <v/>
      </c>
      <c r="L640" s="11" t="str">
        <f t="shared" si="89"/>
        <v/>
      </c>
      <c r="M640" s="11" t="str">
        <f>IF('GACE Math 211'!B640="","",'SAT M to CBEST M'!$A$2+'SAT M to CBEST M'!$B$2*F640)</f>
        <v/>
      </c>
      <c r="N640" s="11" t="str">
        <f>IF('GACE Math 211'!B640="","", IF(M640&lt;20, 20, IF(M640&gt;80, 80, M640)))</f>
        <v/>
      </c>
    </row>
    <row r="641" spans="1:14" x14ac:dyDescent="0.25">
      <c r="A641" s="11">
        <v>640</v>
      </c>
      <c r="B641" s="30"/>
      <c r="C641" s="25" t="str">
        <f t="shared" si="81"/>
        <v/>
      </c>
      <c r="D641" s="25" t="str">
        <f t="shared" si="85"/>
        <v/>
      </c>
      <c r="E641" s="25" t="str">
        <f t="shared" si="86"/>
        <v/>
      </c>
      <c r="F641" s="11" t="str">
        <f>IF('GACE Math 211'!E641="","",IF('GACE Math 211'!E641&lt;'ACT M to SAT M'!$A$2,'ACT M to SAT M'!$B$2,IF('GACE Math 211'!E641&gt;'ACT M to SAT M'!A$28,'ACT M to SAT M'!B$28,VLOOKUP(E641,'ACT M to SAT M'!A:B,2,FALSE))))</f>
        <v/>
      </c>
      <c r="G641" s="11" t="str">
        <f t="shared" si="82"/>
        <v/>
      </c>
      <c r="H641" s="11" t="str">
        <f t="shared" si="87"/>
        <v/>
      </c>
      <c r="I641" s="11" t="str">
        <f t="shared" si="83"/>
        <v/>
      </c>
      <c r="J641" s="11" t="str">
        <f t="shared" si="88"/>
        <v/>
      </c>
      <c r="K641" s="11" t="str">
        <f t="shared" si="84"/>
        <v/>
      </c>
      <c r="L641" s="11" t="str">
        <f t="shared" si="89"/>
        <v/>
      </c>
      <c r="M641" s="11" t="str">
        <f>IF('GACE Math 211'!B641="","",'SAT M to CBEST M'!$A$2+'SAT M to CBEST M'!$B$2*F641)</f>
        <v/>
      </c>
      <c r="N641" s="11" t="str">
        <f>IF('GACE Math 211'!B641="","", IF(M641&lt;20, 20, IF(M641&gt;80, 80, M641)))</f>
        <v/>
      </c>
    </row>
    <row r="642" spans="1:14" x14ac:dyDescent="0.25">
      <c r="A642" s="11">
        <v>641</v>
      </c>
      <c r="B642" s="30"/>
      <c r="C642" s="25" t="str">
        <f t="shared" ref="C642:C705" si="90">IF(B642="","",IF(B642&gt;=250, upperinterceptPAAM211toACTM+B642*upperslopePAAM211toACTM, lowerinterceptPAAM211toACTM+B642*lowerslopePAAM211toACTM))</f>
        <v/>
      </c>
      <c r="D642" s="25" t="str">
        <f t="shared" si="85"/>
        <v/>
      </c>
      <c r="E642" s="25" t="str">
        <f t="shared" si="86"/>
        <v/>
      </c>
      <c r="F642" s="11" t="str">
        <f>IF('GACE Math 211'!E642="","",IF('GACE Math 211'!E642&lt;'ACT M to SAT M'!$A$2,'ACT M to SAT M'!$B$2,IF('GACE Math 211'!E642&gt;'ACT M to SAT M'!A$28,'ACT M to SAT M'!B$28,VLOOKUP(E642,'ACT M to SAT M'!A:B,2,FALSE))))</f>
        <v/>
      </c>
      <c r="G642" s="11" t="str">
        <f t="shared" ref="G642:G705" si="91">IF(B642="","",interceptACTMtoPCM5732+slopeACTMtoPCM5732*E642)</f>
        <v/>
      </c>
      <c r="H642" s="11" t="str">
        <f t="shared" si="87"/>
        <v/>
      </c>
      <c r="I642" s="11" t="str">
        <f t="shared" ref="I642:I705" si="92">IF(B642="","",interceptACTMtoPCM5733+slopeACTMtoPCM5733*E642)</f>
        <v/>
      </c>
      <c r="J642" s="11" t="str">
        <f t="shared" si="88"/>
        <v/>
      </c>
      <c r="K642" s="11" t="str">
        <f t="shared" ref="K642:K705" si="93">IF(B642="","",IF(E642&gt;=16, upperinterceptACTMtoPAAM201+E642*upperslopeACTMtoPAAM201, lowerinterceptACTMtoPAAM201+E642*lowerslopeACTMtoPAAM201))</f>
        <v/>
      </c>
      <c r="L642" s="11" t="str">
        <f t="shared" si="89"/>
        <v/>
      </c>
      <c r="M642" s="11" t="str">
        <f>IF('GACE Math 211'!B642="","",'SAT M to CBEST M'!$A$2+'SAT M to CBEST M'!$B$2*F642)</f>
        <v/>
      </c>
      <c r="N642" s="11" t="str">
        <f>IF('GACE Math 211'!B642="","", IF(M642&lt;20, 20, IF(M642&gt;80, 80, M642)))</f>
        <v/>
      </c>
    </row>
    <row r="643" spans="1:14" x14ac:dyDescent="0.25">
      <c r="A643" s="11">
        <v>642</v>
      </c>
      <c r="B643" s="30"/>
      <c r="C643" s="25" t="str">
        <f t="shared" si="90"/>
        <v/>
      </c>
      <c r="D643" s="25" t="str">
        <f t="shared" ref="D643:D706" si="94">IF(B643="","", IF(C643&lt;1, 1, IF(C643&gt;36, 36, C643)))</f>
        <v/>
      </c>
      <c r="E643" s="25" t="str">
        <f t="shared" ref="E643:E706" si="95">IF(ISBLANK(B643), "", ROUND(D643, 0))</f>
        <v/>
      </c>
      <c r="F643" s="11" t="str">
        <f>IF('GACE Math 211'!E643="","",IF('GACE Math 211'!E643&lt;'ACT M to SAT M'!$A$2,'ACT M to SAT M'!$B$2,IF('GACE Math 211'!E643&gt;'ACT M to SAT M'!A$28,'ACT M to SAT M'!B$28,VLOOKUP(E643,'ACT M to SAT M'!A:B,2,FALSE))))</f>
        <v/>
      </c>
      <c r="G643" s="11" t="str">
        <f t="shared" si="91"/>
        <v/>
      </c>
      <c r="H643" s="11" t="str">
        <f t="shared" ref="H643:H706" si="96">IF(B643="","", IF(G643&lt;100, 100, IF(G643&gt;200, 200, G643)))</f>
        <v/>
      </c>
      <c r="I643" s="11" t="str">
        <f t="shared" si="92"/>
        <v/>
      </c>
      <c r="J643" s="11" t="str">
        <f t="shared" ref="J643:J706" si="97">IF(B643="","", IF(I643&lt;100, 100, IF(I643&gt;200, 200, I643)))</f>
        <v/>
      </c>
      <c r="K643" s="11" t="str">
        <f t="shared" si="93"/>
        <v/>
      </c>
      <c r="L643" s="11" t="str">
        <f t="shared" ref="L643:L706" si="98">IF(B643="","", IF(K643&lt;100, 100, IF(K643&gt;300, 300, K643)))</f>
        <v/>
      </c>
      <c r="M643" s="11" t="str">
        <f>IF('GACE Math 211'!B643="","",'SAT M to CBEST M'!$A$2+'SAT M to CBEST M'!$B$2*F643)</f>
        <v/>
      </c>
      <c r="N643" s="11" t="str">
        <f>IF('GACE Math 211'!B643="","", IF(M643&lt;20, 20, IF(M643&gt;80, 80, M643)))</f>
        <v/>
      </c>
    </row>
    <row r="644" spans="1:14" x14ac:dyDescent="0.25">
      <c r="A644" s="11">
        <v>643</v>
      </c>
      <c r="B644" s="30"/>
      <c r="C644" s="25" t="str">
        <f t="shared" si="90"/>
        <v/>
      </c>
      <c r="D644" s="25" t="str">
        <f t="shared" si="94"/>
        <v/>
      </c>
      <c r="E644" s="25" t="str">
        <f t="shared" si="95"/>
        <v/>
      </c>
      <c r="F644" s="11" t="str">
        <f>IF('GACE Math 211'!E644="","",IF('GACE Math 211'!E644&lt;'ACT M to SAT M'!$A$2,'ACT M to SAT M'!$B$2,IF('GACE Math 211'!E644&gt;'ACT M to SAT M'!A$28,'ACT M to SAT M'!B$28,VLOOKUP(E644,'ACT M to SAT M'!A:B,2,FALSE))))</f>
        <v/>
      </c>
      <c r="G644" s="11" t="str">
        <f t="shared" si="91"/>
        <v/>
      </c>
      <c r="H644" s="11" t="str">
        <f t="shared" si="96"/>
        <v/>
      </c>
      <c r="I644" s="11" t="str">
        <f t="shared" si="92"/>
        <v/>
      </c>
      <c r="J644" s="11" t="str">
        <f t="shared" si="97"/>
        <v/>
      </c>
      <c r="K644" s="11" t="str">
        <f t="shared" si="93"/>
        <v/>
      </c>
      <c r="L644" s="11" t="str">
        <f t="shared" si="98"/>
        <v/>
      </c>
      <c r="M644" s="11" t="str">
        <f>IF('GACE Math 211'!B644="","",'SAT M to CBEST M'!$A$2+'SAT M to CBEST M'!$B$2*F644)</f>
        <v/>
      </c>
      <c r="N644" s="11" t="str">
        <f>IF('GACE Math 211'!B644="","", IF(M644&lt;20, 20, IF(M644&gt;80, 80, M644)))</f>
        <v/>
      </c>
    </row>
    <row r="645" spans="1:14" x14ac:dyDescent="0.25">
      <c r="A645" s="11">
        <v>644</v>
      </c>
      <c r="B645" s="30"/>
      <c r="C645" s="25" t="str">
        <f t="shared" si="90"/>
        <v/>
      </c>
      <c r="D645" s="25" t="str">
        <f t="shared" si="94"/>
        <v/>
      </c>
      <c r="E645" s="25" t="str">
        <f t="shared" si="95"/>
        <v/>
      </c>
      <c r="F645" s="11" t="str">
        <f>IF('GACE Math 211'!E645="","",IF('GACE Math 211'!E645&lt;'ACT M to SAT M'!$A$2,'ACT M to SAT M'!$B$2,IF('GACE Math 211'!E645&gt;'ACT M to SAT M'!A$28,'ACT M to SAT M'!B$28,VLOOKUP(E645,'ACT M to SAT M'!A:B,2,FALSE))))</f>
        <v/>
      </c>
      <c r="G645" s="11" t="str">
        <f t="shared" si="91"/>
        <v/>
      </c>
      <c r="H645" s="11" t="str">
        <f t="shared" si="96"/>
        <v/>
      </c>
      <c r="I645" s="11" t="str">
        <f t="shared" si="92"/>
        <v/>
      </c>
      <c r="J645" s="11" t="str">
        <f t="shared" si="97"/>
        <v/>
      </c>
      <c r="K645" s="11" t="str">
        <f t="shared" si="93"/>
        <v/>
      </c>
      <c r="L645" s="11" t="str">
        <f t="shared" si="98"/>
        <v/>
      </c>
      <c r="M645" s="11" t="str">
        <f>IF('GACE Math 211'!B645="","",'SAT M to CBEST M'!$A$2+'SAT M to CBEST M'!$B$2*F645)</f>
        <v/>
      </c>
      <c r="N645" s="11" t="str">
        <f>IF('GACE Math 211'!B645="","", IF(M645&lt;20, 20, IF(M645&gt;80, 80, M645)))</f>
        <v/>
      </c>
    </row>
    <row r="646" spans="1:14" x14ac:dyDescent="0.25">
      <c r="A646" s="11">
        <v>645</v>
      </c>
      <c r="B646" s="30"/>
      <c r="C646" s="25" t="str">
        <f t="shared" si="90"/>
        <v/>
      </c>
      <c r="D646" s="25" t="str">
        <f t="shared" si="94"/>
        <v/>
      </c>
      <c r="E646" s="25" t="str">
        <f t="shared" si="95"/>
        <v/>
      </c>
      <c r="F646" s="11" t="str">
        <f>IF('GACE Math 211'!E646="","",IF('GACE Math 211'!E646&lt;'ACT M to SAT M'!$A$2,'ACT M to SAT M'!$B$2,IF('GACE Math 211'!E646&gt;'ACT M to SAT M'!A$28,'ACT M to SAT M'!B$28,VLOOKUP(E646,'ACT M to SAT M'!A:B,2,FALSE))))</f>
        <v/>
      </c>
      <c r="G646" s="11" t="str">
        <f t="shared" si="91"/>
        <v/>
      </c>
      <c r="H646" s="11" t="str">
        <f t="shared" si="96"/>
        <v/>
      </c>
      <c r="I646" s="11" t="str">
        <f t="shared" si="92"/>
        <v/>
      </c>
      <c r="J646" s="11" t="str">
        <f t="shared" si="97"/>
        <v/>
      </c>
      <c r="K646" s="11" t="str">
        <f t="shared" si="93"/>
        <v/>
      </c>
      <c r="L646" s="11" t="str">
        <f t="shared" si="98"/>
        <v/>
      </c>
      <c r="M646" s="11" t="str">
        <f>IF('GACE Math 211'!B646="","",'SAT M to CBEST M'!$A$2+'SAT M to CBEST M'!$B$2*F646)</f>
        <v/>
      </c>
      <c r="N646" s="11" t="str">
        <f>IF('GACE Math 211'!B646="","", IF(M646&lt;20, 20, IF(M646&gt;80, 80, M646)))</f>
        <v/>
      </c>
    </row>
    <row r="647" spans="1:14" x14ac:dyDescent="0.25">
      <c r="A647" s="11">
        <v>646</v>
      </c>
      <c r="B647" s="30"/>
      <c r="C647" s="25" t="str">
        <f t="shared" si="90"/>
        <v/>
      </c>
      <c r="D647" s="25" t="str">
        <f t="shared" si="94"/>
        <v/>
      </c>
      <c r="E647" s="25" t="str">
        <f t="shared" si="95"/>
        <v/>
      </c>
      <c r="F647" s="11" t="str">
        <f>IF('GACE Math 211'!E647="","",IF('GACE Math 211'!E647&lt;'ACT M to SAT M'!$A$2,'ACT M to SAT M'!$B$2,IF('GACE Math 211'!E647&gt;'ACT M to SAT M'!A$28,'ACT M to SAT M'!B$28,VLOOKUP(E647,'ACT M to SAT M'!A:B,2,FALSE))))</f>
        <v/>
      </c>
      <c r="G647" s="11" t="str">
        <f t="shared" si="91"/>
        <v/>
      </c>
      <c r="H647" s="11" t="str">
        <f t="shared" si="96"/>
        <v/>
      </c>
      <c r="I647" s="11" t="str">
        <f t="shared" si="92"/>
        <v/>
      </c>
      <c r="J647" s="11" t="str">
        <f t="shared" si="97"/>
        <v/>
      </c>
      <c r="K647" s="11" t="str">
        <f t="shared" si="93"/>
        <v/>
      </c>
      <c r="L647" s="11" t="str">
        <f t="shared" si="98"/>
        <v/>
      </c>
      <c r="M647" s="11" t="str">
        <f>IF('GACE Math 211'!B647="","",'SAT M to CBEST M'!$A$2+'SAT M to CBEST M'!$B$2*F647)</f>
        <v/>
      </c>
      <c r="N647" s="11" t="str">
        <f>IF('GACE Math 211'!B647="","", IF(M647&lt;20, 20, IF(M647&gt;80, 80, M647)))</f>
        <v/>
      </c>
    </row>
    <row r="648" spans="1:14" x14ac:dyDescent="0.25">
      <c r="A648" s="11">
        <v>647</v>
      </c>
      <c r="B648" s="30"/>
      <c r="C648" s="25" t="str">
        <f t="shared" si="90"/>
        <v/>
      </c>
      <c r="D648" s="25" t="str">
        <f t="shared" si="94"/>
        <v/>
      </c>
      <c r="E648" s="25" t="str">
        <f t="shared" si="95"/>
        <v/>
      </c>
      <c r="F648" s="11" t="str">
        <f>IF('GACE Math 211'!E648="","",IF('GACE Math 211'!E648&lt;'ACT M to SAT M'!$A$2,'ACT M to SAT M'!$B$2,IF('GACE Math 211'!E648&gt;'ACT M to SAT M'!A$28,'ACT M to SAT M'!B$28,VLOOKUP(E648,'ACT M to SAT M'!A:B,2,FALSE))))</f>
        <v/>
      </c>
      <c r="G648" s="11" t="str">
        <f t="shared" si="91"/>
        <v/>
      </c>
      <c r="H648" s="11" t="str">
        <f t="shared" si="96"/>
        <v/>
      </c>
      <c r="I648" s="11" t="str">
        <f t="shared" si="92"/>
        <v/>
      </c>
      <c r="J648" s="11" t="str">
        <f t="shared" si="97"/>
        <v/>
      </c>
      <c r="K648" s="11" t="str">
        <f t="shared" si="93"/>
        <v/>
      </c>
      <c r="L648" s="11" t="str">
        <f t="shared" si="98"/>
        <v/>
      </c>
      <c r="M648" s="11" t="str">
        <f>IF('GACE Math 211'!B648="","",'SAT M to CBEST M'!$A$2+'SAT M to CBEST M'!$B$2*F648)</f>
        <v/>
      </c>
      <c r="N648" s="11" t="str">
        <f>IF('GACE Math 211'!B648="","", IF(M648&lt;20, 20, IF(M648&gt;80, 80, M648)))</f>
        <v/>
      </c>
    </row>
    <row r="649" spans="1:14" x14ac:dyDescent="0.25">
      <c r="A649" s="11">
        <v>648</v>
      </c>
      <c r="B649" s="30"/>
      <c r="C649" s="25" t="str">
        <f t="shared" si="90"/>
        <v/>
      </c>
      <c r="D649" s="25" t="str">
        <f t="shared" si="94"/>
        <v/>
      </c>
      <c r="E649" s="25" t="str">
        <f t="shared" si="95"/>
        <v/>
      </c>
      <c r="F649" s="11" t="str">
        <f>IF('GACE Math 211'!E649="","",IF('GACE Math 211'!E649&lt;'ACT M to SAT M'!$A$2,'ACT M to SAT M'!$B$2,IF('GACE Math 211'!E649&gt;'ACT M to SAT M'!A$28,'ACT M to SAT M'!B$28,VLOOKUP(E649,'ACT M to SAT M'!A:B,2,FALSE))))</f>
        <v/>
      </c>
      <c r="G649" s="11" t="str">
        <f t="shared" si="91"/>
        <v/>
      </c>
      <c r="H649" s="11" t="str">
        <f t="shared" si="96"/>
        <v/>
      </c>
      <c r="I649" s="11" t="str">
        <f t="shared" si="92"/>
        <v/>
      </c>
      <c r="J649" s="11" t="str">
        <f t="shared" si="97"/>
        <v/>
      </c>
      <c r="K649" s="11" t="str">
        <f t="shared" si="93"/>
        <v/>
      </c>
      <c r="L649" s="11" t="str">
        <f t="shared" si="98"/>
        <v/>
      </c>
      <c r="M649" s="11" t="str">
        <f>IF('GACE Math 211'!B649="","",'SAT M to CBEST M'!$A$2+'SAT M to CBEST M'!$B$2*F649)</f>
        <v/>
      </c>
      <c r="N649" s="11" t="str">
        <f>IF('GACE Math 211'!B649="","", IF(M649&lt;20, 20, IF(M649&gt;80, 80, M649)))</f>
        <v/>
      </c>
    </row>
    <row r="650" spans="1:14" x14ac:dyDescent="0.25">
      <c r="A650" s="11">
        <v>649</v>
      </c>
      <c r="B650" s="30"/>
      <c r="C650" s="25" t="str">
        <f t="shared" si="90"/>
        <v/>
      </c>
      <c r="D650" s="25" t="str">
        <f t="shared" si="94"/>
        <v/>
      </c>
      <c r="E650" s="25" t="str">
        <f t="shared" si="95"/>
        <v/>
      </c>
      <c r="F650" s="11" t="str">
        <f>IF('GACE Math 211'!E650="","",IF('GACE Math 211'!E650&lt;'ACT M to SAT M'!$A$2,'ACT M to SAT M'!$B$2,IF('GACE Math 211'!E650&gt;'ACT M to SAT M'!A$28,'ACT M to SAT M'!B$28,VLOOKUP(E650,'ACT M to SAT M'!A:B,2,FALSE))))</f>
        <v/>
      </c>
      <c r="G650" s="11" t="str">
        <f t="shared" si="91"/>
        <v/>
      </c>
      <c r="H650" s="11" t="str">
        <f t="shared" si="96"/>
        <v/>
      </c>
      <c r="I650" s="11" t="str">
        <f t="shared" si="92"/>
        <v/>
      </c>
      <c r="J650" s="11" t="str">
        <f t="shared" si="97"/>
        <v/>
      </c>
      <c r="K650" s="11" t="str">
        <f t="shared" si="93"/>
        <v/>
      </c>
      <c r="L650" s="11" t="str">
        <f t="shared" si="98"/>
        <v/>
      </c>
      <c r="M650" s="11" t="str">
        <f>IF('GACE Math 211'!B650="","",'SAT M to CBEST M'!$A$2+'SAT M to CBEST M'!$B$2*F650)</f>
        <v/>
      </c>
      <c r="N650" s="11" t="str">
        <f>IF('GACE Math 211'!B650="","", IF(M650&lt;20, 20, IF(M650&gt;80, 80, M650)))</f>
        <v/>
      </c>
    </row>
    <row r="651" spans="1:14" x14ac:dyDescent="0.25">
      <c r="A651" s="11">
        <v>650</v>
      </c>
      <c r="B651" s="30"/>
      <c r="C651" s="25" t="str">
        <f t="shared" si="90"/>
        <v/>
      </c>
      <c r="D651" s="25" t="str">
        <f t="shared" si="94"/>
        <v/>
      </c>
      <c r="E651" s="25" t="str">
        <f t="shared" si="95"/>
        <v/>
      </c>
      <c r="F651" s="11" t="str">
        <f>IF('GACE Math 211'!E651="","",IF('GACE Math 211'!E651&lt;'ACT M to SAT M'!$A$2,'ACT M to SAT M'!$B$2,IF('GACE Math 211'!E651&gt;'ACT M to SAT M'!A$28,'ACT M to SAT M'!B$28,VLOOKUP(E651,'ACT M to SAT M'!A:B,2,FALSE))))</f>
        <v/>
      </c>
      <c r="G651" s="11" t="str">
        <f t="shared" si="91"/>
        <v/>
      </c>
      <c r="H651" s="11" t="str">
        <f t="shared" si="96"/>
        <v/>
      </c>
      <c r="I651" s="11" t="str">
        <f t="shared" si="92"/>
        <v/>
      </c>
      <c r="J651" s="11" t="str">
        <f t="shared" si="97"/>
        <v/>
      </c>
      <c r="K651" s="11" t="str">
        <f t="shared" si="93"/>
        <v/>
      </c>
      <c r="L651" s="11" t="str">
        <f t="shared" si="98"/>
        <v/>
      </c>
      <c r="M651" s="11" t="str">
        <f>IF('GACE Math 211'!B651="","",'SAT M to CBEST M'!$A$2+'SAT M to CBEST M'!$B$2*F651)</f>
        <v/>
      </c>
      <c r="N651" s="11" t="str">
        <f>IF('GACE Math 211'!B651="","", IF(M651&lt;20, 20, IF(M651&gt;80, 80, M651)))</f>
        <v/>
      </c>
    </row>
    <row r="652" spans="1:14" x14ac:dyDescent="0.25">
      <c r="A652" s="11">
        <v>651</v>
      </c>
      <c r="B652" s="30"/>
      <c r="C652" s="25" t="str">
        <f t="shared" si="90"/>
        <v/>
      </c>
      <c r="D652" s="25" t="str">
        <f t="shared" si="94"/>
        <v/>
      </c>
      <c r="E652" s="25" t="str">
        <f t="shared" si="95"/>
        <v/>
      </c>
      <c r="F652" s="11" t="str">
        <f>IF('GACE Math 211'!E652="","",IF('GACE Math 211'!E652&lt;'ACT M to SAT M'!$A$2,'ACT M to SAT M'!$B$2,IF('GACE Math 211'!E652&gt;'ACT M to SAT M'!A$28,'ACT M to SAT M'!B$28,VLOOKUP(E652,'ACT M to SAT M'!A:B,2,FALSE))))</f>
        <v/>
      </c>
      <c r="G652" s="11" t="str">
        <f t="shared" si="91"/>
        <v/>
      </c>
      <c r="H652" s="11" t="str">
        <f t="shared" si="96"/>
        <v/>
      </c>
      <c r="I652" s="11" t="str">
        <f t="shared" si="92"/>
        <v/>
      </c>
      <c r="J652" s="11" t="str">
        <f t="shared" si="97"/>
        <v/>
      </c>
      <c r="K652" s="11" t="str">
        <f t="shared" si="93"/>
        <v/>
      </c>
      <c r="L652" s="11" t="str">
        <f t="shared" si="98"/>
        <v/>
      </c>
      <c r="M652" s="11" t="str">
        <f>IF('GACE Math 211'!B652="","",'SAT M to CBEST M'!$A$2+'SAT M to CBEST M'!$B$2*F652)</f>
        <v/>
      </c>
      <c r="N652" s="11" t="str">
        <f>IF('GACE Math 211'!B652="","", IF(M652&lt;20, 20, IF(M652&gt;80, 80, M652)))</f>
        <v/>
      </c>
    </row>
    <row r="653" spans="1:14" x14ac:dyDescent="0.25">
      <c r="A653" s="11">
        <v>652</v>
      </c>
      <c r="B653" s="30"/>
      <c r="C653" s="25" t="str">
        <f t="shared" si="90"/>
        <v/>
      </c>
      <c r="D653" s="25" t="str">
        <f t="shared" si="94"/>
        <v/>
      </c>
      <c r="E653" s="25" t="str">
        <f t="shared" si="95"/>
        <v/>
      </c>
      <c r="F653" s="11" t="str">
        <f>IF('GACE Math 211'!E653="","",IF('GACE Math 211'!E653&lt;'ACT M to SAT M'!$A$2,'ACT M to SAT M'!$B$2,IF('GACE Math 211'!E653&gt;'ACT M to SAT M'!A$28,'ACT M to SAT M'!B$28,VLOOKUP(E653,'ACT M to SAT M'!A:B,2,FALSE))))</f>
        <v/>
      </c>
      <c r="G653" s="11" t="str">
        <f t="shared" si="91"/>
        <v/>
      </c>
      <c r="H653" s="11" t="str">
        <f t="shared" si="96"/>
        <v/>
      </c>
      <c r="I653" s="11" t="str">
        <f t="shared" si="92"/>
        <v/>
      </c>
      <c r="J653" s="11" t="str">
        <f t="shared" si="97"/>
        <v/>
      </c>
      <c r="K653" s="11" t="str">
        <f t="shared" si="93"/>
        <v/>
      </c>
      <c r="L653" s="11" t="str">
        <f t="shared" si="98"/>
        <v/>
      </c>
      <c r="M653" s="11" t="str">
        <f>IF('GACE Math 211'!B653="","",'SAT M to CBEST M'!$A$2+'SAT M to CBEST M'!$B$2*F653)</f>
        <v/>
      </c>
      <c r="N653" s="11" t="str">
        <f>IF('GACE Math 211'!B653="","", IF(M653&lt;20, 20, IF(M653&gt;80, 80, M653)))</f>
        <v/>
      </c>
    </row>
    <row r="654" spans="1:14" x14ac:dyDescent="0.25">
      <c r="A654" s="11">
        <v>653</v>
      </c>
      <c r="B654" s="30"/>
      <c r="C654" s="25" t="str">
        <f t="shared" si="90"/>
        <v/>
      </c>
      <c r="D654" s="25" t="str">
        <f t="shared" si="94"/>
        <v/>
      </c>
      <c r="E654" s="25" t="str">
        <f t="shared" si="95"/>
        <v/>
      </c>
      <c r="F654" s="11" t="str">
        <f>IF('GACE Math 211'!E654="","",IF('GACE Math 211'!E654&lt;'ACT M to SAT M'!$A$2,'ACT M to SAT M'!$B$2,IF('GACE Math 211'!E654&gt;'ACT M to SAT M'!A$28,'ACT M to SAT M'!B$28,VLOOKUP(E654,'ACT M to SAT M'!A:B,2,FALSE))))</f>
        <v/>
      </c>
      <c r="G654" s="11" t="str">
        <f t="shared" si="91"/>
        <v/>
      </c>
      <c r="H654" s="11" t="str">
        <f t="shared" si="96"/>
        <v/>
      </c>
      <c r="I654" s="11" t="str">
        <f t="shared" si="92"/>
        <v/>
      </c>
      <c r="J654" s="11" t="str">
        <f t="shared" si="97"/>
        <v/>
      </c>
      <c r="K654" s="11" t="str">
        <f t="shared" si="93"/>
        <v/>
      </c>
      <c r="L654" s="11" t="str">
        <f t="shared" si="98"/>
        <v/>
      </c>
      <c r="M654" s="11" t="str">
        <f>IF('GACE Math 211'!B654="","",'SAT M to CBEST M'!$A$2+'SAT M to CBEST M'!$B$2*F654)</f>
        <v/>
      </c>
      <c r="N654" s="11" t="str">
        <f>IF('GACE Math 211'!B654="","", IF(M654&lt;20, 20, IF(M654&gt;80, 80, M654)))</f>
        <v/>
      </c>
    </row>
    <row r="655" spans="1:14" x14ac:dyDescent="0.25">
      <c r="A655" s="11">
        <v>654</v>
      </c>
      <c r="B655" s="30"/>
      <c r="C655" s="25" t="str">
        <f t="shared" si="90"/>
        <v/>
      </c>
      <c r="D655" s="25" t="str">
        <f t="shared" si="94"/>
        <v/>
      </c>
      <c r="E655" s="25" t="str">
        <f t="shared" si="95"/>
        <v/>
      </c>
      <c r="F655" s="11" t="str">
        <f>IF('GACE Math 211'!E655="","",IF('GACE Math 211'!E655&lt;'ACT M to SAT M'!$A$2,'ACT M to SAT M'!$B$2,IF('GACE Math 211'!E655&gt;'ACT M to SAT M'!A$28,'ACT M to SAT M'!B$28,VLOOKUP(E655,'ACT M to SAT M'!A:B,2,FALSE))))</f>
        <v/>
      </c>
      <c r="G655" s="11" t="str">
        <f t="shared" si="91"/>
        <v/>
      </c>
      <c r="H655" s="11" t="str">
        <f t="shared" si="96"/>
        <v/>
      </c>
      <c r="I655" s="11" t="str">
        <f t="shared" si="92"/>
        <v/>
      </c>
      <c r="J655" s="11" t="str">
        <f t="shared" si="97"/>
        <v/>
      </c>
      <c r="K655" s="11" t="str">
        <f t="shared" si="93"/>
        <v/>
      </c>
      <c r="L655" s="11" t="str">
        <f t="shared" si="98"/>
        <v/>
      </c>
      <c r="M655" s="11" t="str">
        <f>IF('GACE Math 211'!B655="","",'SAT M to CBEST M'!$A$2+'SAT M to CBEST M'!$B$2*F655)</f>
        <v/>
      </c>
      <c r="N655" s="11" t="str">
        <f>IF('GACE Math 211'!B655="","", IF(M655&lt;20, 20, IF(M655&gt;80, 80, M655)))</f>
        <v/>
      </c>
    </row>
    <row r="656" spans="1:14" x14ac:dyDescent="0.25">
      <c r="A656" s="11">
        <v>655</v>
      </c>
      <c r="B656" s="30"/>
      <c r="C656" s="25" t="str">
        <f t="shared" si="90"/>
        <v/>
      </c>
      <c r="D656" s="25" t="str">
        <f t="shared" si="94"/>
        <v/>
      </c>
      <c r="E656" s="25" t="str">
        <f t="shared" si="95"/>
        <v/>
      </c>
      <c r="F656" s="11" t="str">
        <f>IF('GACE Math 211'!E656="","",IF('GACE Math 211'!E656&lt;'ACT M to SAT M'!$A$2,'ACT M to SAT M'!$B$2,IF('GACE Math 211'!E656&gt;'ACT M to SAT M'!A$28,'ACT M to SAT M'!B$28,VLOOKUP(E656,'ACT M to SAT M'!A:B,2,FALSE))))</f>
        <v/>
      </c>
      <c r="G656" s="11" t="str">
        <f t="shared" si="91"/>
        <v/>
      </c>
      <c r="H656" s="11" t="str">
        <f t="shared" si="96"/>
        <v/>
      </c>
      <c r="I656" s="11" t="str">
        <f t="shared" si="92"/>
        <v/>
      </c>
      <c r="J656" s="11" t="str">
        <f t="shared" si="97"/>
        <v/>
      </c>
      <c r="K656" s="11" t="str">
        <f t="shared" si="93"/>
        <v/>
      </c>
      <c r="L656" s="11" t="str">
        <f t="shared" si="98"/>
        <v/>
      </c>
      <c r="M656" s="11" t="str">
        <f>IF('GACE Math 211'!B656="","",'SAT M to CBEST M'!$A$2+'SAT M to CBEST M'!$B$2*F656)</f>
        <v/>
      </c>
      <c r="N656" s="11" t="str">
        <f>IF('GACE Math 211'!B656="","", IF(M656&lt;20, 20, IF(M656&gt;80, 80, M656)))</f>
        <v/>
      </c>
    </row>
    <row r="657" spans="1:14" x14ac:dyDescent="0.25">
      <c r="A657" s="11">
        <v>656</v>
      </c>
      <c r="B657" s="30"/>
      <c r="C657" s="25" t="str">
        <f t="shared" si="90"/>
        <v/>
      </c>
      <c r="D657" s="25" t="str">
        <f t="shared" si="94"/>
        <v/>
      </c>
      <c r="E657" s="25" t="str">
        <f t="shared" si="95"/>
        <v/>
      </c>
      <c r="F657" s="11" t="str">
        <f>IF('GACE Math 211'!E657="","",IF('GACE Math 211'!E657&lt;'ACT M to SAT M'!$A$2,'ACT M to SAT M'!$B$2,IF('GACE Math 211'!E657&gt;'ACT M to SAT M'!A$28,'ACT M to SAT M'!B$28,VLOOKUP(E657,'ACT M to SAT M'!A:B,2,FALSE))))</f>
        <v/>
      </c>
      <c r="G657" s="11" t="str">
        <f t="shared" si="91"/>
        <v/>
      </c>
      <c r="H657" s="11" t="str">
        <f t="shared" si="96"/>
        <v/>
      </c>
      <c r="I657" s="11" t="str">
        <f t="shared" si="92"/>
        <v/>
      </c>
      <c r="J657" s="11" t="str">
        <f t="shared" si="97"/>
        <v/>
      </c>
      <c r="K657" s="11" t="str">
        <f t="shared" si="93"/>
        <v/>
      </c>
      <c r="L657" s="11" t="str">
        <f t="shared" si="98"/>
        <v/>
      </c>
      <c r="M657" s="11" t="str">
        <f>IF('GACE Math 211'!B657="","",'SAT M to CBEST M'!$A$2+'SAT M to CBEST M'!$B$2*F657)</f>
        <v/>
      </c>
      <c r="N657" s="11" t="str">
        <f>IF('GACE Math 211'!B657="","", IF(M657&lt;20, 20, IF(M657&gt;80, 80, M657)))</f>
        <v/>
      </c>
    </row>
    <row r="658" spans="1:14" x14ac:dyDescent="0.25">
      <c r="A658" s="11">
        <v>657</v>
      </c>
      <c r="B658" s="30"/>
      <c r="C658" s="25" t="str">
        <f t="shared" si="90"/>
        <v/>
      </c>
      <c r="D658" s="25" t="str">
        <f t="shared" si="94"/>
        <v/>
      </c>
      <c r="E658" s="25" t="str">
        <f t="shared" si="95"/>
        <v/>
      </c>
      <c r="F658" s="11" t="str">
        <f>IF('GACE Math 211'!E658="","",IF('GACE Math 211'!E658&lt;'ACT M to SAT M'!$A$2,'ACT M to SAT M'!$B$2,IF('GACE Math 211'!E658&gt;'ACT M to SAT M'!A$28,'ACT M to SAT M'!B$28,VLOOKUP(E658,'ACT M to SAT M'!A:B,2,FALSE))))</f>
        <v/>
      </c>
      <c r="G658" s="11" t="str">
        <f t="shared" si="91"/>
        <v/>
      </c>
      <c r="H658" s="11" t="str">
        <f t="shared" si="96"/>
        <v/>
      </c>
      <c r="I658" s="11" t="str">
        <f t="shared" si="92"/>
        <v/>
      </c>
      <c r="J658" s="11" t="str">
        <f t="shared" si="97"/>
        <v/>
      </c>
      <c r="K658" s="11" t="str">
        <f t="shared" si="93"/>
        <v/>
      </c>
      <c r="L658" s="11" t="str">
        <f t="shared" si="98"/>
        <v/>
      </c>
      <c r="M658" s="11" t="str">
        <f>IF('GACE Math 211'!B658="","",'SAT M to CBEST M'!$A$2+'SAT M to CBEST M'!$B$2*F658)</f>
        <v/>
      </c>
      <c r="N658" s="11" t="str">
        <f>IF('GACE Math 211'!B658="","", IF(M658&lt;20, 20, IF(M658&gt;80, 80, M658)))</f>
        <v/>
      </c>
    </row>
    <row r="659" spans="1:14" x14ac:dyDescent="0.25">
      <c r="A659" s="11">
        <v>658</v>
      </c>
      <c r="B659" s="30"/>
      <c r="C659" s="25" t="str">
        <f t="shared" si="90"/>
        <v/>
      </c>
      <c r="D659" s="25" t="str">
        <f t="shared" si="94"/>
        <v/>
      </c>
      <c r="E659" s="25" t="str">
        <f t="shared" si="95"/>
        <v/>
      </c>
      <c r="F659" s="11" t="str">
        <f>IF('GACE Math 211'!E659="","",IF('GACE Math 211'!E659&lt;'ACT M to SAT M'!$A$2,'ACT M to SAT M'!$B$2,IF('GACE Math 211'!E659&gt;'ACT M to SAT M'!A$28,'ACT M to SAT M'!B$28,VLOOKUP(E659,'ACT M to SAT M'!A:B,2,FALSE))))</f>
        <v/>
      </c>
      <c r="G659" s="11" t="str">
        <f t="shared" si="91"/>
        <v/>
      </c>
      <c r="H659" s="11" t="str">
        <f t="shared" si="96"/>
        <v/>
      </c>
      <c r="I659" s="11" t="str">
        <f t="shared" si="92"/>
        <v/>
      </c>
      <c r="J659" s="11" t="str">
        <f t="shared" si="97"/>
        <v/>
      </c>
      <c r="K659" s="11" t="str">
        <f t="shared" si="93"/>
        <v/>
      </c>
      <c r="L659" s="11" t="str">
        <f t="shared" si="98"/>
        <v/>
      </c>
      <c r="M659" s="11" t="str">
        <f>IF('GACE Math 211'!B659="","",'SAT M to CBEST M'!$A$2+'SAT M to CBEST M'!$B$2*F659)</f>
        <v/>
      </c>
      <c r="N659" s="11" t="str">
        <f>IF('GACE Math 211'!B659="","", IF(M659&lt;20, 20, IF(M659&gt;80, 80, M659)))</f>
        <v/>
      </c>
    </row>
    <row r="660" spans="1:14" x14ac:dyDescent="0.25">
      <c r="A660" s="11">
        <v>659</v>
      </c>
      <c r="B660" s="30"/>
      <c r="C660" s="25" t="str">
        <f t="shared" si="90"/>
        <v/>
      </c>
      <c r="D660" s="25" t="str">
        <f t="shared" si="94"/>
        <v/>
      </c>
      <c r="E660" s="25" t="str">
        <f t="shared" si="95"/>
        <v/>
      </c>
      <c r="F660" s="11" t="str">
        <f>IF('GACE Math 211'!E660="","",IF('GACE Math 211'!E660&lt;'ACT M to SAT M'!$A$2,'ACT M to SAT M'!$B$2,IF('GACE Math 211'!E660&gt;'ACT M to SAT M'!A$28,'ACT M to SAT M'!B$28,VLOOKUP(E660,'ACT M to SAT M'!A:B,2,FALSE))))</f>
        <v/>
      </c>
      <c r="G660" s="11" t="str">
        <f t="shared" si="91"/>
        <v/>
      </c>
      <c r="H660" s="11" t="str">
        <f t="shared" si="96"/>
        <v/>
      </c>
      <c r="I660" s="11" t="str">
        <f t="shared" si="92"/>
        <v/>
      </c>
      <c r="J660" s="11" t="str">
        <f t="shared" si="97"/>
        <v/>
      </c>
      <c r="K660" s="11" t="str">
        <f t="shared" si="93"/>
        <v/>
      </c>
      <c r="L660" s="11" t="str">
        <f t="shared" si="98"/>
        <v/>
      </c>
      <c r="M660" s="11" t="str">
        <f>IF('GACE Math 211'!B660="","",'SAT M to CBEST M'!$A$2+'SAT M to CBEST M'!$B$2*F660)</f>
        <v/>
      </c>
      <c r="N660" s="11" t="str">
        <f>IF('GACE Math 211'!B660="","", IF(M660&lt;20, 20, IF(M660&gt;80, 80, M660)))</f>
        <v/>
      </c>
    </row>
    <row r="661" spans="1:14" x14ac:dyDescent="0.25">
      <c r="A661" s="11">
        <v>660</v>
      </c>
      <c r="B661" s="30"/>
      <c r="C661" s="25" t="str">
        <f t="shared" si="90"/>
        <v/>
      </c>
      <c r="D661" s="25" t="str">
        <f t="shared" si="94"/>
        <v/>
      </c>
      <c r="E661" s="25" t="str">
        <f t="shared" si="95"/>
        <v/>
      </c>
      <c r="F661" s="11" t="str">
        <f>IF('GACE Math 211'!E661="","",IF('GACE Math 211'!E661&lt;'ACT M to SAT M'!$A$2,'ACT M to SAT M'!$B$2,IF('GACE Math 211'!E661&gt;'ACT M to SAT M'!A$28,'ACT M to SAT M'!B$28,VLOOKUP(E661,'ACT M to SAT M'!A:B,2,FALSE))))</f>
        <v/>
      </c>
      <c r="G661" s="11" t="str">
        <f t="shared" si="91"/>
        <v/>
      </c>
      <c r="H661" s="11" t="str">
        <f t="shared" si="96"/>
        <v/>
      </c>
      <c r="I661" s="11" t="str">
        <f t="shared" si="92"/>
        <v/>
      </c>
      <c r="J661" s="11" t="str">
        <f t="shared" si="97"/>
        <v/>
      </c>
      <c r="K661" s="11" t="str">
        <f t="shared" si="93"/>
        <v/>
      </c>
      <c r="L661" s="11" t="str">
        <f t="shared" si="98"/>
        <v/>
      </c>
      <c r="M661" s="11" t="str">
        <f>IF('GACE Math 211'!B661="","",'SAT M to CBEST M'!$A$2+'SAT M to CBEST M'!$B$2*F661)</f>
        <v/>
      </c>
      <c r="N661" s="11" t="str">
        <f>IF('GACE Math 211'!B661="","", IF(M661&lt;20, 20, IF(M661&gt;80, 80, M661)))</f>
        <v/>
      </c>
    </row>
    <row r="662" spans="1:14" x14ac:dyDescent="0.25">
      <c r="A662" s="11">
        <v>661</v>
      </c>
      <c r="B662" s="30"/>
      <c r="C662" s="25" t="str">
        <f t="shared" si="90"/>
        <v/>
      </c>
      <c r="D662" s="25" t="str">
        <f t="shared" si="94"/>
        <v/>
      </c>
      <c r="E662" s="25" t="str">
        <f t="shared" si="95"/>
        <v/>
      </c>
      <c r="F662" s="11" t="str">
        <f>IF('GACE Math 211'!E662="","",IF('GACE Math 211'!E662&lt;'ACT M to SAT M'!$A$2,'ACT M to SAT M'!$B$2,IF('GACE Math 211'!E662&gt;'ACT M to SAT M'!A$28,'ACT M to SAT M'!B$28,VLOOKUP(E662,'ACT M to SAT M'!A:B,2,FALSE))))</f>
        <v/>
      </c>
      <c r="G662" s="11" t="str">
        <f t="shared" si="91"/>
        <v/>
      </c>
      <c r="H662" s="11" t="str">
        <f t="shared" si="96"/>
        <v/>
      </c>
      <c r="I662" s="11" t="str">
        <f t="shared" si="92"/>
        <v/>
      </c>
      <c r="J662" s="11" t="str">
        <f t="shared" si="97"/>
        <v/>
      </c>
      <c r="K662" s="11" t="str">
        <f t="shared" si="93"/>
        <v/>
      </c>
      <c r="L662" s="11" t="str">
        <f t="shared" si="98"/>
        <v/>
      </c>
      <c r="M662" s="11" t="str">
        <f>IF('GACE Math 211'!B662="","",'SAT M to CBEST M'!$A$2+'SAT M to CBEST M'!$B$2*F662)</f>
        <v/>
      </c>
      <c r="N662" s="11" t="str">
        <f>IF('GACE Math 211'!B662="","", IF(M662&lt;20, 20, IF(M662&gt;80, 80, M662)))</f>
        <v/>
      </c>
    </row>
    <row r="663" spans="1:14" x14ac:dyDescent="0.25">
      <c r="A663" s="11">
        <v>662</v>
      </c>
      <c r="B663" s="30"/>
      <c r="C663" s="25" t="str">
        <f t="shared" si="90"/>
        <v/>
      </c>
      <c r="D663" s="25" t="str">
        <f t="shared" si="94"/>
        <v/>
      </c>
      <c r="E663" s="25" t="str">
        <f t="shared" si="95"/>
        <v/>
      </c>
      <c r="F663" s="11" t="str">
        <f>IF('GACE Math 211'!E663="","",IF('GACE Math 211'!E663&lt;'ACT M to SAT M'!$A$2,'ACT M to SAT M'!$B$2,IF('GACE Math 211'!E663&gt;'ACT M to SAT M'!A$28,'ACT M to SAT M'!B$28,VLOOKUP(E663,'ACT M to SAT M'!A:B,2,FALSE))))</f>
        <v/>
      </c>
      <c r="G663" s="11" t="str">
        <f t="shared" si="91"/>
        <v/>
      </c>
      <c r="H663" s="11" t="str">
        <f t="shared" si="96"/>
        <v/>
      </c>
      <c r="I663" s="11" t="str">
        <f t="shared" si="92"/>
        <v/>
      </c>
      <c r="J663" s="11" t="str">
        <f t="shared" si="97"/>
        <v/>
      </c>
      <c r="K663" s="11" t="str">
        <f t="shared" si="93"/>
        <v/>
      </c>
      <c r="L663" s="11" t="str">
        <f t="shared" si="98"/>
        <v/>
      </c>
      <c r="M663" s="11" t="str">
        <f>IF('GACE Math 211'!B663="","",'SAT M to CBEST M'!$A$2+'SAT M to CBEST M'!$B$2*F663)</f>
        <v/>
      </c>
      <c r="N663" s="11" t="str">
        <f>IF('GACE Math 211'!B663="","", IF(M663&lt;20, 20, IF(M663&gt;80, 80, M663)))</f>
        <v/>
      </c>
    </row>
    <row r="664" spans="1:14" x14ac:dyDescent="0.25">
      <c r="A664" s="11">
        <v>663</v>
      </c>
      <c r="B664" s="30"/>
      <c r="C664" s="25" t="str">
        <f t="shared" si="90"/>
        <v/>
      </c>
      <c r="D664" s="25" t="str">
        <f t="shared" si="94"/>
        <v/>
      </c>
      <c r="E664" s="25" t="str">
        <f t="shared" si="95"/>
        <v/>
      </c>
      <c r="F664" s="11" t="str">
        <f>IF('GACE Math 211'!E664="","",IF('GACE Math 211'!E664&lt;'ACT M to SAT M'!$A$2,'ACT M to SAT M'!$B$2,IF('GACE Math 211'!E664&gt;'ACT M to SAT M'!A$28,'ACT M to SAT M'!B$28,VLOOKUP(E664,'ACT M to SAT M'!A:B,2,FALSE))))</f>
        <v/>
      </c>
      <c r="G664" s="11" t="str">
        <f t="shared" si="91"/>
        <v/>
      </c>
      <c r="H664" s="11" t="str">
        <f t="shared" si="96"/>
        <v/>
      </c>
      <c r="I664" s="11" t="str">
        <f t="shared" si="92"/>
        <v/>
      </c>
      <c r="J664" s="11" t="str">
        <f t="shared" si="97"/>
        <v/>
      </c>
      <c r="K664" s="11" t="str">
        <f t="shared" si="93"/>
        <v/>
      </c>
      <c r="L664" s="11" t="str">
        <f t="shared" si="98"/>
        <v/>
      </c>
      <c r="M664" s="11" t="str">
        <f>IF('GACE Math 211'!B664="","",'SAT M to CBEST M'!$A$2+'SAT M to CBEST M'!$B$2*F664)</f>
        <v/>
      </c>
      <c r="N664" s="11" t="str">
        <f>IF('GACE Math 211'!B664="","", IF(M664&lt;20, 20, IF(M664&gt;80, 80, M664)))</f>
        <v/>
      </c>
    </row>
    <row r="665" spans="1:14" x14ac:dyDescent="0.25">
      <c r="A665" s="11">
        <v>664</v>
      </c>
      <c r="B665" s="30"/>
      <c r="C665" s="25" t="str">
        <f t="shared" si="90"/>
        <v/>
      </c>
      <c r="D665" s="25" t="str">
        <f t="shared" si="94"/>
        <v/>
      </c>
      <c r="E665" s="25" t="str">
        <f t="shared" si="95"/>
        <v/>
      </c>
      <c r="F665" s="11" t="str">
        <f>IF('GACE Math 211'!E665="","",IF('GACE Math 211'!E665&lt;'ACT M to SAT M'!$A$2,'ACT M to SAT M'!$B$2,IF('GACE Math 211'!E665&gt;'ACT M to SAT M'!A$28,'ACT M to SAT M'!B$28,VLOOKUP(E665,'ACT M to SAT M'!A:B,2,FALSE))))</f>
        <v/>
      </c>
      <c r="G665" s="11" t="str">
        <f t="shared" si="91"/>
        <v/>
      </c>
      <c r="H665" s="11" t="str">
        <f t="shared" si="96"/>
        <v/>
      </c>
      <c r="I665" s="11" t="str">
        <f t="shared" si="92"/>
        <v/>
      </c>
      <c r="J665" s="11" t="str">
        <f t="shared" si="97"/>
        <v/>
      </c>
      <c r="K665" s="11" t="str">
        <f t="shared" si="93"/>
        <v/>
      </c>
      <c r="L665" s="11" t="str">
        <f t="shared" si="98"/>
        <v/>
      </c>
      <c r="M665" s="11" t="str">
        <f>IF('GACE Math 211'!B665="","",'SAT M to CBEST M'!$A$2+'SAT M to CBEST M'!$B$2*F665)</f>
        <v/>
      </c>
      <c r="N665" s="11" t="str">
        <f>IF('GACE Math 211'!B665="","", IF(M665&lt;20, 20, IF(M665&gt;80, 80, M665)))</f>
        <v/>
      </c>
    </row>
    <row r="666" spans="1:14" x14ac:dyDescent="0.25">
      <c r="A666" s="11">
        <v>665</v>
      </c>
      <c r="B666" s="30"/>
      <c r="C666" s="25" t="str">
        <f t="shared" si="90"/>
        <v/>
      </c>
      <c r="D666" s="25" t="str">
        <f t="shared" si="94"/>
        <v/>
      </c>
      <c r="E666" s="25" t="str">
        <f t="shared" si="95"/>
        <v/>
      </c>
      <c r="F666" s="11" t="str">
        <f>IF('GACE Math 211'!E666="","",IF('GACE Math 211'!E666&lt;'ACT M to SAT M'!$A$2,'ACT M to SAT M'!$B$2,IF('GACE Math 211'!E666&gt;'ACT M to SAT M'!A$28,'ACT M to SAT M'!B$28,VLOOKUP(E666,'ACT M to SAT M'!A:B,2,FALSE))))</f>
        <v/>
      </c>
      <c r="G666" s="11" t="str">
        <f t="shared" si="91"/>
        <v/>
      </c>
      <c r="H666" s="11" t="str">
        <f t="shared" si="96"/>
        <v/>
      </c>
      <c r="I666" s="11" t="str">
        <f t="shared" si="92"/>
        <v/>
      </c>
      <c r="J666" s="11" t="str">
        <f t="shared" si="97"/>
        <v/>
      </c>
      <c r="K666" s="11" t="str">
        <f t="shared" si="93"/>
        <v/>
      </c>
      <c r="L666" s="11" t="str">
        <f t="shared" si="98"/>
        <v/>
      </c>
      <c r="M666" s="11" t="str">
        <f>IF('GACE Math 211'!B666="","",'SAT M to CBEST M'!$A$2+'SAT M to CBEST M'!$B$2*F666)</f>
        <v/>
      </c>
      <c r="N666" s="11" t="str">
        <f>IF('GACE Math 211'!B666="","", IF(M666&lt;20, 20, IF(M666&gt;80, 80, M666)))</f>
        <v/>
      </c>
    </row>
    <row r="667" spans="1:14" x14ac:dyDescent="0.25">
      <c r="A667" s="11">
        <v>666</v>
      </c>
      <c r="B667" s="30"/>
      <c r="C667" s="25" t="str">
        <f t="shared" si="90"/>
        <v/>
      </c>
      <c r="D667" s="25" t="str">
        <f t="shared" si="94"/>
        <v/>
      </c>
      <c r="E667" s="25" t="str">
        <f t="shared" si="95"/>
        <v/>
      </c>
      <c r="F667" s="11" t="str">
        <f>IF('GACE Math 211'!E667="","",IF('GACE Math 211'!E667&lt;'ACT M to SAT M'!$A$2,'ACT M to SAT M'!$B$2,IF('GACE Math 211'!E667&gt;'ACT M to SAT M'!A$28,'ACT M to SAT M'!B$28,VLOOKUP(E667,'ACT M to SAT M'!A:B,2,FALSE))))</f>
        <v/>
      </c>
      <c r="G667" s="11" t="str">
        <f t="shared" si="91"/>
        <v/>
      </c>
      <c r="H667" s="11" t="str">
        <f t="shared" si="96"/>
        <v/>
      </c>
      <c r="I667" s="11" t="str">
        <f t="shared" si="92"/>
        <v/>
      </c>
      <c r="J667" s="11" t="str">
        <f t="shared" si="97"/>
        <v/>
      </c>
      <c r="K667" s="11" t="str">
        <f t="shared" si="93"/>
        <v/>
      </c>
      <c r="L667" s="11" t="str">
        <f t="shared" si="98"/>
        <v/>
      </c>
      <c r="M667" s="11" t="str">
        <f>IF('GACE Math 211'!B667="","",'SAT M to CBEST M'!$A$2+'SAT M to CBEST M'!$B$2*F667)</f>
        <v/>
      </c>
      <c r="N667" s="11" t="str">
        <f>IF('GACE Math 211'!B667="","", IF(M667&lt;20, 20, IF(M667&gt;80, 80, M667)))</f>
        <v/>
      </c>
    </row>
    <row r="668" spans="1:14" x14ac:dyDescent="0.25">
      <c r="A668" s="11">
        <v>667</v>
      </c>
      <c r="B668" s="30"/>
      <c r="C668" s="25" t="str">
        <f t="shared" si="90"/>
        <v/>
      </c>
      <c r="D668" s="25" t="str">
        <f t="shared" si="94"/>
        <v/>
      </c>
      <c r="E668" s="25" t="str">
        <f t="shared" si="95"/>
        <v/>
      </c>
      <c r="F668" s="11" t="str">
        <f>IF('GACE Math 211'!E668="","",IF('GACE Math 211'!E668&lt;'ACT M to SAT M'!$A$2,'ACT M to SAT M'!$B$2,IF('GACE Math 211'!E668&gt;'ACT M to SAT M'!A$28,'ACT M to SAT M'!B$28,VLOOKUP(E668,'ACT M to SAT M'!A:B,2,FALSE))))</f>
        <v/>
      </c>
      <c r="G668" s="11" t="str">
        <f t="shared" si="91"/>
        <v/>
      </c>
      <c r="H668" s="11" t="str">
        <f t="shared" si="96"/>
        <v/>
      </c>
      <c r="I668" s="11" t="str">
        <f t="shared" si="92"/>
        <v/>
      </c>
      <c r="J668" s="11" t="str">
        <f t="shared" si="97"/>
        <v/>
      </c>
      <c r="K668" s="11" t="str">
        <f t="shared" si="93"/>
        <v/>
      </c>
      <c r="L668" s="11" t="str">
        <f t="shared" si="98"/>
        <v/>
      </c>
      <c r="M668" s="11" t="str">
        <f>IF('GACE Math 211'!B668="","",'SAT M to CBEST M'!$A$2+'SAT M to CBEST M'!$B$2*F668)</f>
        <v/>
      </c>
      <c r="N668" s="11" t="str">
        <f>IF('GACE Math 211'!B668="","", IF(M668&lt;20, 20, IF(M668&gt;80, 80, M668)))</f>
        <v/>
      </c>
    </row>
    <row r="669" spans="1:14" x14ac:dyDescent="0.25">
      <c r="A669" s="11">
        <v>668</v>
      </c>
      <c r="B669" s="30"/>
      <c r="C669" s="25" t="str">
        <f t="shared" si="90"/>
        <v/>
      </c>
      <c r="D669" s="25" t="str">
        <f t="shared" si="94"/>
        <v/>
      </c>
      <c r="E669" s="25" t="str">
        <f t="shared" si="95"/>
        <v/>
      </c>
      <c r="F669" s="11" t="str">
        <f>IF('GACE Math 211'!E669="","",IF('GACE Math 211'!E669&lt;'ACT M to SAT M'!$A$2,'ACT M to SAT M'!$B$2,IF('GACE Math 211'!E669&gt;'ACT M to SAT M'!A$28,'ACT M to SAT M'!B$28,VLOOKUP(E669,'ACT M to SAT M'!A:B,2,FALSE))))</f>
        <v/>
      </c>
      <c r="G669" s="11" t="str">
        <f t="shared" si="91"/>
        <v/>
      </c>
      <c r="H669" s="11" t="str">
        <f t="shared" si="96"/>
        <v/>
      </c>
      <c r="I669" s="11" t="str">
        <f t="shared" si="92"/>
        <v/>
      </c>
      <c r="J669" s="11" t="str">
        <f t="shared" si="97"/>
        <v/>
      </c>
      <c r="K669" s="11" t="str">
        <f t="shared" si="93"/>
        <v/>
      </c>
      <c r="L669" s="11" t="str">
        <f t="shared" si="98"/>
        <v/>
      </c>
      <c r="M669" s="11" t="str">
        <f>IF('GACE Math 211'!B669="","",'SAT M to CBEST M'!$A$2+'SAT M to CBEST M'!$B$2*F669)</f>
        <v/>
      </c>
      <c r="N669" s="11" t="str">
        <f>IF('GACE Math 211'!B669="","", IF(M669&lt;20, 20, IF(M669&gt;80, 80, M669)))</f>
        <v/>
      </c>
    </row>
    <row r="670" spans="1:14" x14ac:dyDescent="0.25">
      <c r="A670" s="11">
        <v>669</v>
      </c>
      <c r="B670" s="30"/>
      <c r="C670" s="25" t="str">
        <f t="shared" si="90"/>
        <v/>
      </c>
      <c r="D670" s="25" t="str">
        <f t="shared" si="94"/>
        <v/>
      </c>
      <c r="E670" s="25" t="str">
        <f t="shared" si="95"/>
        <v/>
      </c>
      <c r="F670" s="11" t="str">
        <f>IF('GACE Math 211'!E670="","",IF('GACE Math 211'!E670&lt;'ACT M to SAT M'!$A$2,'ACT M to SAT M'!$B$2,IF('GACE Math 211'!E670&gt;'ACT M to SAT M'!A$28,'ACT M to SAT M'!B$28,VLOOKUP(E670,'ACT M to SAT M'!A:B,2,FALSE))))</f>
        <v/>
      </c>
      <c r="G670" s="11" t="str">
        <f t="shared" si="91"/>
        <v/>
      </c>
      <c r="H670" s="11" t="str">
        <f t="shared" si="96"/>
        <v/>
      </c>
      <c r="I670" s="11" t="str">
        <f t="shared" si="92"/>
        <v/>
      </c>
      <c r="J670" s="11" t="str">
        <f t="shared" si="97"/>
        <v/>
      </c>
      <c r="K670" s="11" t="str">
        <f t="shared" si="93"/>
        <v/>
      </c>
      <c r="L670" s="11" t="str">
        <f t="shared" si="98"/>
        <v/>
      </c>
      <c r="M670" s="11" t="str">
        <f>IF('GACE Math 211'!B670="","",'SAT M to CBEST M'!$A$2+'SAT M to CBEST M'!$B$2*F670)</f>
        <v/>
      </c>
      <c r="N670" s="11" t="str">
        <f>IF('GACE Math 211'!B670="","", IF(M670&lt;20, 20, IF(M670&gt;80, 80, M670)))</f>
        <v/>
      </c>
    </row>
    <row r="671" spans="1:14" x14ac:dyDescent="0.25">
      <c r="A671" s="11">
        <v>670</v>
      </c>
      <c r="B671" s="30"/>
      <c r="C671" s="25" t="str">
        <f t="shared" si="90"/>
        <v/>
      </c>
      <c r="D671" s="25" t="str">
        <f t="shared" si="94"/>
        <v/>
      </c>
      <c r="E671" s="25" t="str">
        <f t="shared" si="95"/>
        <v/>
      </c>
      <c r="F671" s="11" t="str">
        <f>IF('GACE Math 211'!E671="","",IF('GACE Math 211'!E671&lt;'ACT M to SAT M'!$A$2,'ACT M to SAT M'!$B$2,IF('GACE Math 211'!E671&gt;'ACT M to SAT M'!A$28,'ACT M to SAT M'!B$28,VLOOKUP(E671,'ACT M to SAT M'!A:B,2,FALSE))))</f>
        <v/>
      </c>
      <c r="G671" s="11" t="str">
        <f t="shared" si="91"/>
        <v/>
      </c>
      <c r="H671" s="11" t="str">
        <f t="shared" si="96"/>
        <v/>
      </c>
      <c r="I671" s="11" t="str">
        <f t="shared" si="92"/>
        <v/>
      </c>
      <c r="J671" s="11" t="str">
        <f t="shared" si="97"/>
        <v/>
      </c>
      <c r="K671" s="11" t="str">
        <f t="shared" si="93"/>
        <v/>
      </c>
      <c r="L671" s="11" t="str">
        <f t="shared" si="98"/>
        <v/>
      </c>
      <c r="M671" s="11" t="str">
        <f>IF('GACE Math 211'!B671="","",'SAT M to CBEST M'!$A$2+'SAT M to CBEST M'!$B$2*F671)</f>
        <v/>
      </c>
      <c r="N671" s="11" t="str">
        <f>IF('GACE Math 211'!B671="","", IF(M671&lt;20, 20, IF(M671&gt;80, 80, M671)))</f>
        <v/>
      </c>
    </row>
    <row r="672" spans="1:14" x14ac:dyDescent="0.25">
      <c r="A672" s="11">
        <v>671</v>
      </c>
      <c r="B672" s="30"/>
      <c r="C672" s="25" t="str">
        <f t="shared" si="90"/>
        <v/>
      </c>
      <c r="D672" s="25" t="str">
        <f t="shared" si="94"/>
        <v/>
      </c>
      <c r="E672" s="25" t="str">
        <f t="shared" si="95"/>
        <v/>
      </c>
      <c r="F672" s="11" t="str">
        <f>IF('GACE Math 211'!E672="","",IF('GACE Math 211'!E672&lt;'ACT M to SAT M'!$A$2,'ACT M to SAT M'!$B$2,IF('GACE Math 211'!E672&gt;'ACT M to SAT M'!A$28,'ACT M to SAT M'!B$28,VLOOKUP(E672,'ACT M to SAT M'!A:B,2,FALSE))))</f>
        <v/>
      </c>
      <c r="G672" s="11" t="str">
        <f t="shared" si="91"/>
        <v/>
      </c>
      <c r="H672" s="11" t="str">
        <f t="shared" si="96"/>
        <v/>
      </c>
      <c r="I672" s="11" t="str">
        <f t="shared" si="92"/>
        <v/>
      </c>
      <c r="J672" s="11" t="str">
        <f t="shared" si="97"/>
        <v/>
      </c>
      <c r="K672" s="11" t="str">
        <f t="shared" si="93"/>
        <v/>
      </c>
      <c r="L672" s="11" t="str">
        <f t="shared" si="98"/>
        <v/>
      </c>
      <c r="M672" s="11" t="str">
        <f>IF('GACE Math 211'!B672="","",'SAT M to CBEST M'!$A$2+'SAT M to CBEST M'!$B$2*F672)</f>
        <v/>
      </c>
      <c r="N672" s="11" t="str">
        <f>IF('GACE Math 211'!B672="","", IF(M672&lt;20, 20, IF(M672&gt;80, 80, M672)))</f>
        <v/>
      </c>
    </row>
    <row r="673" spans="1:14" x14ac:dyDescent="0.25">
      <c r="A673" s="11">
        <v>672</v>
      </c>
      <c r="B673" s="30"/>
      <c r="C673" s="25" t="str">
        <f t="shared" si="90"/>
        <v/>
      </c>
      <c r="D673" s="25" t="str">
        <f t="shared" si="94"/>
        <v/>
      </c>
      <c r="E673" s="25" t="str">
        <f t="shared" si="95"/>
        <v/>
      </c>
      <c r="F673" s="11" t="str">
        <f>IF('GACE Math 211'!E673="","",IF('GACE Math 211'!E673&lt;'ACT M to SAT M'!$A$2,'ACT M to SAT M'!$B$2,IF('GACE Math 211'!E673&gt;'ACT M to SAT M'!A$28,'ACT M to SAT M'!B$28,VLOOKUP(E673,'ACT M to SAT M'!A:B,2,FALSE))))</f>
        <v/>
      </c>
      <c r="G673" s="11" t="str">
        <f t="shared" si="91"/>
        <v/>
      </c>
      <c r="H673" s="11" t="str">
        <f t="shared" si="96"/>
        <v/>
      </c>
      <c r="I673" s="11" t="str">
        <f t="shared" si="92"/>
        <v/>
      </c>
      <c r="J673" s="11" t="str">
        <f t="shared" si="97"/>
        <v/>
      </c>
      <c r="K673" s="11" t="str">
        <f t="shared" si="93"/>
        <v/>
      </c>
      <c r="L673" s="11" t="str">
        <f t="shared" si="98"/>
        <v/>
      </c>
      <c r="M673" s="11" t="str">
        <f>IF('GACE Math 211'!B673="","",'SAT M to CBEST M'!$A$2+'SAT M to CBEST M'!$B$2*F673)</f>
        <v/>
      </c>
      <c r="N673" s="11" t="str">
        <f>IF('GACE Math 211'!B673="","", IF(M673&lt;20, 20, IF(M673&gt;80, 80, M673)))</f>
        <v/>
      </c>
    </row>
    <row r="674" spans="1:14" x14ac:dyDescent="0.25">
      <c r="A674" s="11">
        <v>673</v>
      </c>
      <c r="B674" s="30"/>
      <c r="C674" s="25" t="str">
        <f t="shared" si="90"/>
        <v/>
      </c>
      <c r="D674" s="25" t="str">
        <f t="shared" si="94"/>
        <v/>
      </c>
      <c r="E674" s="25" t="str">
        <f t="shared" si="95"/>
        <v/>
      </c>
      <c r="F674" s="11" t="str">
        <f>IF('GACE Math 211'!E674="","",IF('GACE Math 211'!E674&lt;'ACT M to SAT M'!$A$2,'ACT M to SAT M'!$B$2,IF('GACE Math 211'!E674&gt;'ACT M to SAT M'!A$28,'ACT M to SAT M'!B$28,VLOOKUP(E674,'ACT M to SAT M'!A:B,2,FALSE))))</f>
        <v/>
      </c>
      <c r="G674" s="11" t="str">
        <f t="shared" si="91"/>
        <v/>
      </c>
      <c r="H674" s="11" t="str">
        <f t="shared" si="96"/>
        <v/>
      </c>
      <c r="I674" s="11" t="str">
        <f t="shared" si="92"/>
        <v/>
      </c>
      <c r="J674" s="11" t="str">
        <f t="shared" si="97"/>
        <v/>
      </c>
      <c r="K674" s="11" t="str">
        <f t="shared" si="93"/>
        <v/>
      </c>
      <c r="L674" s="11" t="str">
        <f t="shared" si="98"/>
        <v/>
      </c>
      <c r="M674" s="11" t="str">
        <f>IF('GACE Math 211'!B674="","",'SAT M to CBEST M'!$A$2+'SAT M to CBEST M'!$B$2*F674)</f>
        <v/>
      </c>
      <c r="N674" s="11" t="str">
        <f>IF('GACE Math 211'!B674="","", IF(M674&lt;20, 20, IF(M674&gt;80, 80, M674)))</f>
        <v/>
      </c>
    </row>
    <row r="675" spans="1:14" x14ac:dyDescent="0.25">
      <c r="A675" s="11">
        <v>674</v>
      </c>
      <c r="B675" s="30"/>
      <c r="C675" s="25" t="str">
        <f t="shared" si="90"/>
        <v/>
      </c>
      <c r="D675" s="25" t="str">
        <f t="shared" si="94"/>
        <v/>
      </c>
      <c r="E675" s="25" t="str">
        <f t="shared" si="95"/>
        <v/>
      </c>
      <c r="F675" s="11" t="str">
        <f>IF('GACE Math 211'!E675="","",IF('GACE Math 211'!E675&lt;'ACT M to SAT M'!$A$2,'ACT M to SAT M'!$B$2,IF('GACE Math 211'!E675&gt;'ACT M to SAT M'!A$28,'ACT M to SAT M'!B$28,VLOOKUP(E675,'ACT M to SAT M'!A:B,2,FALSE))))</f>
        <v/>
      </c>
      <c r="G675" s="11" t="str">
        <f t="shared" si="91"/>
        <v/>
      </c>
      <c r="H675" s="11" t="str">
        <f t="shared" si="96"/>
        <v/>
      </c>
      <c r="I675" s="11" t="str">
        <f t="shared" si="92"/>
        <v/>
      </c>
      <c r="J675" s="11" t="str">
        <f t="shared" si="97"/>
        <v/>
      </c>
      <c r="K675" s="11" t="str">
        <f t="shared" si="93"/>
        <v/>
      </c>
      <c r="L675" s="11" t="str">
        <f t="shared" si="98"/>
        <v/>
      </c>
      <c r="M675" s="11" t="str">
        <f>IF('GACE Math 211'!B675="","",'SAT M to CBEST M'!$A$2+'SAT M to CBEST M'!$B$2*F675)</f>
        <v/>
      </c>
      <c r="N675" s="11" t="str">
        <f>IF('GACE Math 211'!B675="","", IF(M675&lt;20, 20, IF(M675&gt;80, 80, M675)))</f>
        <v/>
      </c>
    </row>
    <row r="676" spans="1:14" x14ac:dyDescent="0.25">
      <c r="A676" s="11">
        <v>675</v>
      </c>
      <c r="B676" s="30"/>
      <c r="C676" s="25" t="str">
        <f t="shared" si="90"/>
        <v/>
      </c>
      <c r="D676" s="25" t="str">
        <f t="shared" si="94"/>
        <v/>
      </c>
      <c r="E676" s="25" t="str">
        <f t="shared" si="95"/>
        <v/>
      </c>
      <c r="F676" s="11" t="str">
        <f>IF('GACE Math 211'!E676="","",IF('GACE Math 211'!E676&lt;'ACT M to SAT M'!$A$2,'ACT M to SAT M'!$B$2,IF('GACE Math 211'!E676&gt;'ACT M to SAT M'!A$28,'ACT M to SAT M'!B$28,VLOOKUP(E676,'ACT M to SAT M'!A:B,2,FALSE))))</f>
        <v/>
      </c>
      <c r="G676" s="11" t="str">
        <f t="shared" si="91"/>
        <v/>
      </c>
      <c r="H676" s="11" t="str">
        <f t="shared" si="96"/>
        <v/>
      </c>
      <c r="I676" s="11" t="str">
        <f t="shared" si="92"/>
        <v/>
      </c>
      <c r="J676" s="11" t="str">
        <f t="shared" si="97"/>
        <v/>
      </c>
      <c r="K676" s="11" t="str">
        <f t="shared" si="93"/>
        <v/>
      </c>
      <c r="L676" s="11" t="str">
        <f t="shared" si="98"/>
        <v/>
      </c>
      <c r="M676" s="11" t="str">
        <f>IF('GACE Math 211'!B676="","",'SAT M to CBEST M'!$A$2+'SAT M to CBEST M'!$B$2*F676)</f>
        <v/>
      </c>
      <c r="N676" s="11" t="str">
        <f>IF('GACE Math 211'!B676="","", IF(M676&lt;20, 20, IF(M676&gt;80, 80, M676)))</f>
        <v/>
      </c>
    </row>
    <row r="677" spans="1:14" x14ac:dyDescent="0.25">
      <c r="A677" s="11">
        <v>676</v>
      </c>
      <c r="B677" s="30"/>
      <c r="C677" s="25" t="str">
        <f t="shared" si="90"/>
        <v/>
      </c>
      <c r="D677" s="25" t="str">
        <f t="shared" si="94"/>
        <v/>
      </c>
      <c r="E677" s="25" t="str">
        <f t="shared" si="95"/>
        <v/>
      </c>
      <c r="F677" s="11" t="str">
        <f>IF('GACE Math 211'!E677="","",IF('GACE Math 211'!E677&lt;'ACT M to SAT M'!$A$2,'ACT M to SAT M'!$B$2,IF('GACE Math 211'!E677&gt;'ACT M to SAT M'!A$28,'ACT M to SAT M'!B$28,VLOOKUP(E677,'ACT M to SAT M'!A:B,2,FALSE))))</f>
        <v/>
      </c>
      <c r="G677" s="11" t="str">
        <f t="shared" si="91"/>
        <v/>
      </c>
      <c r="H677" s="11" t="str">
        <f t="shared" si="96"/>
        <v/>
      </c>
      <c r="I677" s="11" t="str">
        <f t="shared" si="92"/>
        <v/>
      </c>
      <c r="J677" s="11" t="str">
        <f t="shared" si="97"/>
        <v/>
      </c>
      <c r="K677" s="11" t="str">
        <f t="shared" si="93"/>
        <v/>
      </c>
      <c r="L677" s="11" t="str">
        <f t="shared" si="98"/>
        <v/>
      </c>
      <c r="M677" s="11" t="str">
        <f>IF('GACE Math 211'!B677="","",'SAT M to CBEST M'!$A$2+'SAT M to CBEST M'!$B$2*F677)</f>
        <v/>
      </c>
      <c r="N677" s="11" t="str">
        <f>IF('GACE Math 211'!B677="","", IF(M677&lt;20, 20, IF(M677&gt;80, 80, M677)))</f>
        <v/>
      </c>
    </row>
    <row r="678" spans="1:14" x14ac:dyDescent="0.25">
      <c r="A678" s="11">
        <v>677</v>
      </c>
      <c r="B678" s="30"/>
      <c r="C678" s="25" t="str">
        <f t="shared" si="90"/>
        <v/>
      </c>
      <c r="D678" s="25" t="str">
        <f t="shared" si="94"/>
        <v/>
      </c>
      <c r="E678" s="25" t="str">
        <f t="shared" si="95"/>
        <v/>
      </c>
      <c r="F678" s="11" t="str">
        <f>IF('GACE Math 211'!E678="","",IF('GACE Math 211'!E678&lt;'ACT M to SAT M'!$A$2,'ACT M to SAT M'!$B$2,IF('GACE Math 211'!E678&gt;'ACT M to SAT M'!A$28,'ACT M to SAT M'!B$28,VLOOKUP(E678,'ACT M to SAT M'!A:B,2,FALSE))))</f>
        <v/>
      </c>
      <c r="G678" s="11" t="str">
        <f t="shared" si="91"/>
        <v/>
      </c>
      <c r="H678" s="11" t="str">
        <f t="shared" si="96"/>
        <v/>
      </c>
      <c r="I678" s="11" t="str">
        <f t="shared" si="92"/>
        <v/>
      </c>
      <c r="J678" s="11" t="str">
        <f t="shared" si="97"/>
        <v/>
      </c>
      <c r="K678" s="11" t="str">
        <f t="shared" si="93"/>
        <v/>
      </c>
      <c r="L678" s="11" t="str">
        <f t="shared" si="98"/>
        <v/>
      </c>
      <c r="M678" s="11" t="str">
        <f>IF('GACE Math 211'!B678="","",'SAT M to CBEST M'!$A$2+'SAT M to CBEST M'!$B$2*F678)</f>
        <v/>
      </c>
      <c r="N678" s="11" t="str">
        <f>IF('GACE Math 211'!B678="","", IF(M678&lt;20, 20, IF(M678&gt;80, 80, M678)))</f>
        <v/>
      </c>
    </row>
    <row r="679" spans="1:14" x14ac:dyDescent="0.25">
      <c r="A679" s="11">
        <v>678</v>
      </c>
      <c r="B679" s="30"/>
      <c r="C679" s="25" t="str">
        <f t="shared" si="90"/>
        <v/>
      </c>
      <c r="D679" s="25" t="str">
        <f t="shared" si="94"/>
        <v/>
      </c>
      <c r="E679" s="25" t="str">
        <f t="shared" si="95"/>
        <v/>
      </c>
      <c r="F679" s="11" t="str">
        <f>IF('GACE Math 211'!E679="","",IF('GACE Math 211'!E679&lt;'ACT M to SAT M'!$A$2,'ACT M to SAT M'!$B$2,IF('GACE Math 211'!E679&gt;'ACT M to SAT M'!A$28,'ACT M to SAT M'!B$28,VLOOKUP(E679,'ACT M to SAT M'!A:B,2,FALSE))))</f>
        <v/>
      </c>
      <c r="G679" s="11" t="str">
        <f t="shared" si="91"/>
        <v/>
      </c>
      <c r="H679" s="11" t="str">
        <f t="shared" si="96"/>
        <v/>
      </c>
      <c r="I679" s="11" t="str">
        <f t="shared" si="92"/>
        <v/>
      </c>
      <c r="J679" s="11" t="str">
        <f t="shared" si="97"/>
        <v/>
      </c>
      <c r="K679" s="11" t="str">
        <f t="shared" si="93"/>
        <v/>
      </c>
      <c r="L679" s="11" t="str">
        <f t="shared" si="98"/>
        <v/>
      </c>
      <c r="M679" s="11" t="str">
        <f>IF('GACE Math 211'!B679="","",'SAT M to CBEST M'!$A$2+'SAT M to CBEST M'!$B$2*F679)</f>
        <v/>
      </c>
      <c r="N679" s="11" t="str">
        <f>IF('GACE Math 211'!B679="","", IF(M679&lt;20, 20, IF(M679&gt;80, 80, M679)))</f>
        <v/>
      </c>
    </row>
    <row r="680" spans="1:14" x14ac:dyDescent="0.25">
      <c r="A680" s="11">
        <v>679</v>
      </c>
      <c r="B680" s="30"/>
      <c r="C680" s="25" t="str">
        <f t="shared" si="90"/>
        <v/>
      </c>
      <c r="D680" s="25" t="str">
        <f t="shared" si="94"/>
        <v/>
      </c>
      <c r="E680" s="25" t="str">
        <f t="shared" si="95"/>
        <v/>
      </c>
      <c r="F680" s="11" t="str">
        <f>IF('GACE Math 211'!E680="","",IF('GACE Math 211'!E680&lt;'ACT M to SAT M'!$A$2,'ACT M to SAT M'!$B$2,IF('GACE Math 211'!E680&gt;'ACT M to SAT M'!A$28,'ACT M to SAT M'!B$28,VLOOKUP(E680,'ACT M to SAT M'!A:B,2,FALSE))))</f>
        <v/>
      </c>
      <c r="G680" s="11" t="str">
        <f t="shared" si="91"/>
        <v/>
      </c>
      <c r="H680" s="11" t="str">
        <f t="shared" si="96"/>
        <v/>
      </c>
      <c r="I680" s="11" t="str">
        <f t="shared" si="92"/>
        <v/>
      </c>
      <c r="J680" s="11" t="str">
        <f t="shared" si="97"/>
        <v/>
      </c>
      <c r="K680" s="11" t="str">
        <f t="shared" si="93"/>
        <v/>
      </c>
      <c r="L680" s="11" t="str">
        <f t="shared" si="98"/>
        <v/>
      </c>
      <c r="M680" s="11" t="str">
        <f>IF('GACE Math 211'!B680="","",'SAT M to CBEST M'!$A$2+'SAT M to CBEST M'!$B$2*F680)</f>
        <v/>
      </c>
      <c r="N680" s="11" t="str">
        <f>IF('GACE Math 211'!B680="","", IF(M680&lt;20, 20, IF(M680&gt;80, 80, M680)))</f>
        <v/>
      </c>
    </row>
    <row r="681" spans="1:14" x14ac:dyDescent="0.25">
      <c r="A681" s="11">
        <v>680</v>
      </c>
      <c r="B681" s="30"/>
      <c r="C681" s="25" t="str">
        <f t="shared" si="90"/>
        <v/>
      </c>
      <c r="D681" s="25" t="str">
        <f t="shared" si="94"/>
        <v/>
      </c>
      <c r="E681" s="25" t="str">
        <f t="shared" si="95"/>
        <v/>
      </c>
      <c r="F681" s="11" t="str">
        <f>IF('GACE Math 211'!E681="","",IF('GACE Math 211'!E681&lt;'ACT M to SAT M'!$A$2,'ACT M to SAT M'!$B$2,IF('GACE Math 211'!E681&gt;'ACT M to SAT M'!A$28,'ACT M to SAT M'!B$28,VLOOKUP(E681,'ACT M to SAT M'!A:B,2,FALSE))))</f>
        <v/>
      </c>
      <c r="G681" s="11" t="str">
        <f t="shared" si="91"/>
        <v/>
      </c>
      <c r="H681" s="11" t="str">
        <f t="shared" si="96"/>
        <v/>
      </c>
      <c r="I681" s="11" t="str">
        <f t="shared" si="92"/>
        <v/>
      </c>
      <c r="J681" s="11" t="str">
        <f t="shared" si="97"/>
        <v/>
      </c>
      <c r="K681" s="11" t="str">
        <f t="shared" si="93"/>
        <v/>
      </c>
      <c r="L681" s="11" t="str">
        <f t="shared" si="98"/>
        <v/>
      </c>
      <c r="M681" s="11" t="str">
        <f>IF('GACE Math 211'!B681="","",'SAT M to CBEST M'!$A$2+'SAT M to CBEST M'!$B$2*F681)</f>
        <v/>
      </c>
      <c r="N681" s="11" t="str">
        <f>IF('GACE Math 211'!B681="","", IF(M681&lt;20, 20, IF(M681&gt;80, 80, M681)))</f>
        <v/>
      </c>
    </row>
    <row r="682" spans="1:14" x14ac:dyDescent="0.25">
      <c r="A682" s="11">
        <v>681</v>
      </c>
      <c r="B682" s="30"/>
      <c r="C682" s="25" t="str">
        <f t="shared" si="90"/>
        <v/>
      </c>
      <c r="D682" s="25" t="str">
        <f t="shared" si="94"/>
        <v/>
      </c>
      <c r="E682" s="25" t="str">
        <f t="shared" si="95"/>
        <v/>
      </c>
      <c r="F682" s="11" t="str">
        <f>IF('GACE Math 211'!E682="","",IF('GACE Math 211'!E682&lt;'ACT M to SAT M'!$A$2,'ACT M to SAT M'!$B$2,IF('GACE Math 211'!E682&gt;'ACT M to SAT M'!A$28,'ACT M to SAT M'!B$28,VLOOKUP(E682,'ACT M to SAT M'!A:B,2,FALSE))))</f>
        <v/>
      </c>
      <c r="G682" s="11" t="str">
        <f t="shared" si="91"/>
        <v/>
      </c>
      <c r="H682" s="11" t="str">
        <f t="shared" si="96"/>
        <v/>
      </c>
      <c r="I682" s="11" t="str">
        <f t="shared" si="92"/>
        <v/>
      </c>
      <c r="J682" s="11" t="str">
        <f t="shared" si="97"/>
        <v/>
      </c>
      <c r="K682" s="11" t="str">
        <f t="shared" si="93"/>
        <v/>
      </c>
      <c r="L682" s="11" t="str">
        <f t="shared" si="98"/>
        <v/>
      </c>
      <c r="M682" s="11" t="str">
        <f>IF('GACE Math 211'!B682="","",'SAT M to CBEST M'!$A$2+'SAT M to CBEST M'!$B$2*F682)</f>
        <v/>
      </c>
      <c r="N682" s="11" t="str">
        <f>IF('GACE Math 211'!B682="","", IF(M682&lt;20, 20, IF(M682&gt;80, 80, M682)))</f>
        <v/>
      </c>
    </row>
    <row r="683" spans="1:14" x14ac:dyDescent="0.25">
      <c r="A683" s="11">
        <v>682</v>
      </c>
      <c r="B683" s="30"/>
      <c r="C683" s="25" t="str">
        <f t="shared" si="90"/>
        <v/>
      </c>
      <c r="D683" s="25" t="str">
        <f t="shared" si="94"/>
        <v/>
      </c>
      <c r="E683" s="25" t="str">
        <f t="shared" si="95"/>
        <v/>
      </c>
      <c r="F683" s="11" t="str">
        <f>IF('GACE Math 211'!E683="","",IF('GACE Math 211'!E683&lt;'ACT M to SAT M'!$A$2,'ACT M to SAT M'!$B$2,IF('GACE Math 211'!E683&gt;'ACT M to SAT M'!A$28,'ACT M to SAT M'!B$28,VLOOKUP(E683,'ACT M to SAT M'!A:B,2,FALSE))))</f>
        <v/>
      </c>
      <c r="G683" s="11" t="str">
        <f t="shared" si="91"/>
        <v/>
      </c>
      <c r="H683" s="11" t="str">
        <f t="shared" si="96"/>
        <v/>
      </c>
      <c r="I683" s="11" t="str">
        <f t="shared" si="92"/>
        <v/>
      </c>
      <c r="J683" s="11" t="str">
        <f t="shared" si="97"/>
        <v/>
      </c>
      <c r="K683" s="11" t="str">
        <f t="shared" si="93"/>
        <v/>
      </c>
      <c r="L683" s="11" t="str">
        <f t="shared" si="98"/>
        <v/>
      </c>
      <c r="M683" s="11" t="str">
        <f>IF('GACE Math 211'!B683="","",'SAT M to CBEST M'!$A$2+'SAT M to CBEST M'!$B$2*F683)</f>
        <v/>
      </c>
      <c r="N683" s="11" t="str">
        <f>IF('GACE Math 211'!B683="","", IF(M683&lt;20, 20, IF(M683&gt;80, 80, M683)))</f>
        <v/>
      </c>
    </row>
    <row r="684" spans="1:14" x14ac:dyDescent="0.25">
      <c r="A684" s="11">
        <v>683</v>
      </c>
      <c r="B684" s="30"/>
      <c r="C684" s="25" t="str">
        <f t="shared" si="90"/>
        <v/>
      </c>
      <c r="D684" s="25" t="str">
        <f t="shared" si="94"/>
        <v/>
      </c>
      <c r="E684" s="25" t="str">
        <f t="shared" si="95"/>
        <v/>
      </c>
      <c r="F684" s="11" t="str">
        <f>IF('GACE Math 211'!E684="","",IF('GACE Math 211'!E684&lt;'ACT M to SAT M'!$A$2,'ACT M to SAT M'!$B$2,IF('GACE Math 211'!E684&gt;'ACT M to SAT M'!A$28,'ACT M to SAT M'!B$28,VLOOKUP(E684,'ACT M to SAT M'!A:B,2,FALSE))))</f>
        <v/>
      </c>
      <c r="G684" s="11" t="str">
        <f t="shared" si="91"/>
        <v/>
      </c>
      <c r="H684" s="11" t="str">
        <f t="shared" si="96"/>
        <v/>
      </c>
      <c r="I684" s="11" t="str">
        <f t="shared" si="92"/>
        <v/>
      </c>
      <c r="J684" s="11" t="str">
        <f t="shared" si="97"/>
        <v/>
      </c>
      <c r="K684" s="11" t="str">
        <f t="shared" si="93"/>
        <v/>
      </c>
      <c r="L684" s="11" t="str">
        <f t="shared" si="98"/>
        <v/>
      </c>
      <c r="M684" s="11" t="str">
        <f>IF('GACE Math 211'!B684="","",'SAT M to CBEST M'!$A$2+'SAT M to CBEST M'!$B$2*F684)</f>
        <v/>
      </c>
      <c r="N684" s="11" t="str">
        <f>IF('GACE Math 211'!B684="","", IF(M684&lt;20, 20, IF(M684&gt;80, 80, M684)))</f>
        <v/>
      </c>
    </row>
    <row r="685" spans="1:14" x14ac:dyDescent="0.25">
      <c r="A685" s="11">
        <v>684</v>
      </c>
      <c r="B685" s="30"/>
      <c r="C685" s="25" t="str">
        <f t="shared" si="90"/>
        <v/>
      </c>
      <c r="D685" s="25" t="str">
        <f t="shared" si="94"/>
        <v/>
      </c>
      <c r="E685" s="25" t="str">
        <f t="shared" si="95"/>
        <v/>
      </c>
      <c r="F685" s="11" t="str">
        <f>IF('GACE Math 211'!E685="","",IF('GACE Math 211'!E685&lt;'ACT M to SAT M'!$A$2,'ACT M to SAT M'!$B$2,IF('GACE Math 211'!E685&gt;'ACT M to SAT M'!A$28,'ACT M to SAT M'!B$28,VLOOKUP(E685,'ACT M to SAT M'!A:B,2,FALSE))))</f>
        <v/>
      </c>
      <c r="G685" s="11" t="str">
        <f t="shared" si="91"/>
        <v/>
      </c>
      <c r="H685" s="11" t="str">
        <f t="shared" si="96"/>
        <v/>
      </c>
      <c r="I685" s="11" t="str">
        <f t="shared" si="92"/>
        <v/>
      </c>
      <c r="J685" s="11" t="str">
        <f t="shared" si="97"/>
        <v/>
      </c>
      <c r="K685" s="11" t="str">
        <f t="shared" si="93"/>
        <v/>
      </c>
      <c r="L685" s="11" t="str">
        <f t="shared" si="98"/>
        <v/>
      </c>
      <c r="M685" s="11" t="str">
        <f>IF('GACE Math 211'!B685="","",'SAT M to CBEST M'!$A$2+'SAT M to CBEST M'!$B$2*F685)</f>
        <v/>
      </c>
      <c r="N685" s="11" t="str">
        <f>IF('GACE Math 211'!B685="","", IF(M685&lt;20, 20, IF(M685&gt;80, 80, M685)))</f>
        <v/>
      </c>
    </row>
    <row r="686" spans="1:14" x14ac:dyDescent="0.25">
      <c r="A686" s="11">
        <v>685</v>
      </c>
      <c r="B686" s="30"/>
      <c r="C686" s="25" t="str">
        <f t="shared" si="90"/>
        <v/>
      </c>
      <c r="D686" s="25" t="str">
        <f t="shared" si="94"/>
        <v/>
      </c>
      <c r="E686" s="25" t="str">
        <f t="shared" si="95"/>
        <v/>
      </c>
      <c r="F686" s="11" t="str">
        <f>IF('GACE Math 211'!E686="","",IF('GACE Math 211'!E686&lt;'ACT M to SAT M'!$A$2,'ACT M to SAT M'!$B$2,IF('GACE Math 211'!E686&gt;'ACT M to SAT M'!A$28,'ACT M to SAT M'!B$28,VLOOKUP(E686,'ACT M to SAT M'!A:B,2,FALSE))))</f>
        <v/>
      </c>
      <c r="G686" s="11" t="str">
        <f t="shared" si="91"/>
        <v/>
      </c>
      <c r="H686" s="11" t="str">
        <f t="shared" si="96"/>
        <v/>
      </c>
      <c r="I686" s="11" t="str">
        <f t="shared" si="92"/>
        <v/>
      </c>
      <c r="J686" s="11" t="str">
        <f t="shared" si="97"/>
        <v/>
      </c>
      <c r="K686" s="11" t="str">
        <f t="shared" si="93"/>
        <v/>
      </c>
      <c r="L686" s="11" t="str">
        <f t="shared" si="98"/>
        <v/>
      </c>
      <c r="M686" s="11" t="str">
        <f>IF('GACE Math 211'!B686="","",'SAT M to CBEST M'!$A$2+'SAT M to CBEST M'!$B$2*F686)</f>
        <v/>
      </c>
      <c r="N686" s="11" t="str">
        <f>IF('GACE Math 211'!B686="","", IF(M686&lt;20, 20, IF(M686&gt;80, 80, M686)))</f>
        <v/>
      </c>
    </row>
    <row r="687" spans="1:14" x14ac:dyDescent="0.25">
      <c r="A687" s="11">
        <v>686</v>
      </c>
      <c r="B687" s="30"/>
      <c r="C687" s="25" t="str">
        <f t="shared" si="90"/>
        <v/>
      </c>
      <c r="D687" s="25" t="str">
        <f t="shared" si="94"/>
        <v/>
      </c>
      <c r="E687" s="25" t="str">
        <f t="shared" si="95"/>
        <v/>
      </c>
      <c r="F687" s="11" t="str">
        <f>IF('GACE Math 211'!E687="","",IF('GACE Math 211'!E687&lt;'ACT M to SAT M'!$A$2,'ACT M to SAT M'!$B$2,IF('GACE Math 211'!E687&gt;'ACT M to SAT M'!A$28,'ACT M to SAT M'!B$28,VLOOKUP(E687,'ACT M to SAT M'!A:B,2,FALSE))))</f>
        <v/>
      </c>
      <c r="G687" s="11" t="str">
        <f t="shared" si="91"/>
        <v/>
      </c>
      <c r="H687" s="11" t="str">
        <f t="shared" si="96"/>
        <v/>
      </c>
      <c r="I687" s="11" t="str">
        <f t="shared" si="92"/>
        <v/>
      </c>
      <c r="J687" s="11" t="str">
        <f t="shared" si="97"/>
        <v/>
      </c>
      <c r="K687" s="11" t="str">
        <f t="shared" si="93"/>
        <v/>
      </c>
      <c r="L687" s="11" t="str">
        <f t="shared" si="98"/>
        <v/>
      </c>
      <c r="M687" s="11" t="str">
        <f>IF('GACE Math 211'!B687="","",'SAT M to CBEST M'!$A$2+'SAT M to CBEST M'!$B$2*F687)</f>
        <v/>
      </c>
      <c r="N687" s="11" t="str">
        <f>IF('GACE Math 211'!B687="","", IF(M687&lt;20, 20, IF(M687&gt;80, 80, M687)))</f>
        <v/>
      </c>
    </row>
    <row r="688" spans="1:14" x14ac:dyDescent="0.25">
      <c r="A688" s="11">
        <v>687</v>
      </c>
      <c r="B688" s="30"/>
      <c r="C688" s="25" t="str">
        <f t="shared" si="90"/>
        <v/>
      </c>
      <c r="D688" s="25" t="str">
        <f t="shared" si="94"/>
        <v/>
      </c>
      <c r="E688" s="25" t="str">
        <f t="shared" si="95"/>
        <v/>
      </c>
      <c r="F688" s="11" t="str">
        <f>IF('GACE Math 211'!E688="","",IF('GACE Math 211'!E688&lt;'ACT M to SAT M'!$A$2,'ACT M to SAT M'!$B$2,IF('GACE Math 211'!E688&gt;'ACT M to SAT M'!A$28,'ACT M to SAT M'!B$28,VLOOKUP(E688,'ACT M to SAT M'!A:B,2,FALSE))))</f>
        <v/>
      </c>
      <c r="G688" s="11" t="str">
        <f t="shared" si="91"/>
        <v/>
      </c>
      <c r="H688" s="11" t="str">
        <f t="shared" si="96"/>
        <v/>
      </c>
      <c r="I688" s="11" t="str">
        <f t="shared" si="92"/>
        <v/>
      </c>
      <c r="J688" s="11" t="str">
        <f t="shared" si="97"/>
        <v/>
      </c>
      <c r="K688" s="11" t="str">
        <f t="shared" si="93"/>
        <v/>
      </c>
      <c r="L688" s="11" t="str">
        <f t="shared" si="98"/>
        <v/>
      </c>
      <c r="M688" s="11" t="str">
        <f>IF('GACE Math 211'!B688="","",'SAT M to CBEST M'!$A$2+'SAT M to CBEST M'!$B$2*F688)</f>
        <v/>
      </c>
      <c r="N688" s="11" t="str">
        <f>IF('GACE Math 211'!B688="","", IF(M688&lt;20, 20, IF(M688&gt;80, 80, M688)))</f>
        <v/>
      </c>
    </row>
    <row r="689" spans="1:14" x14ac:dyDescent="0.25">
      <c r="A689" s="11">
        <v>688</v>
      </c>
      <c r="B689" s="30"/>
      <c r="C689" s="25" t="str">
        <f t="shared" si="90"/>
        <v/>
      </c>
      <c r="D689" s="25" t="str">
        <f t="shared" si="94"/>
        <v/>
      </c>
      <c r="E689" s="25" t="str">
        <f t="shared" si="95"/>
        <v/>
      </c>
      <c r="F689" s="11" t="str">
        <f>IF('GACE Math 211'!E689="","",IF('GACE Math 211'!E689&lt;'ACT M to SAT M'!$A$2,'ACT M to SAT M'!$B$2,IF('GACE Math 211'!E689&gt;'ACT M to SAT M'!A$28,'ACT M to SAT M'!B$28,VLOOKUP(E689,'ACT M to SAT M'!A:B,2,FALSE))))</f>
        <v/>
      </c>
      <c r="G689" s="11" t="str">
        <f t="shared" si="91"/>
        <v/>
      </c>
      <c r="H689" s="11" t="str">
        <f t="shared" si="96"/>
        <v/>
      </c>
      <c r="I689" s="11" t="str">
        <f t="shared" si="92"/>
        <v/>
      </c>
      <c r="J689" s="11" t="str">
        <f t="shared" si="97"/>
        <v/>
      </c>
      <c r="K689" s="11" t="str">
        <f t="shared" si="93"/>
        <v/>
      </c>
      <c r="L689" s="11" t="str">
        <f t="shared" si="98"/>
        <v/>
      </c>
      <c r="M689" s="11" t="str">
        <f>IF('GACE Math 211'!B689="","",'SAT M to CBEST M'!$A$2+'SAT M to CBEST M'!$B$2*F689)</f>
        <v/>
      </c>
      <c r="N689" s="11" t="str">
        <f>IF('GACE Math 211'!B689="","", IF(M689&lt;20, 20, IF(M689&gt;80, 80, M689)))</f>
        <v/>
      </c>
    </row>
    <row r="690" spans="1:14" x14ac:dyDescent="0.25">
      <c r="A690" s="11">
        <v>689</v>
      </c>
      <c r="B690" s="30"/>
      <c r="C690" s="25" t="str">
        <f t="shared" si="90"/>
        <v/>
      </c>
      <c r="D690" s="25" t="str">
        <f t="shared" si="94"/>
        <v/>
      </c>
      <c r="E690" s="25" t="str">
        <f t="shared" si="95"/>
        <v/>
      </c>
      <c r="F690" s="11" t="str">
        <f>IF('GACE Math 211'!E690="","",IF('GACE Math 211'!E690&lt;'ACT M to SAT M'!$A$2,'ACT M to SAT M'!$B$2,IF('GACE Math 211'!E690&gt;'ACT M to SAT M'!A$28,'ACT M to SAT M'!B$28,VLOOKUP(E690,'ACT M to SAT M'!A:B,2,FALSE))))</f>
        <v/>
      </c>
      <c r="G690" s="11" t="str">
        <f t="shared" si="91"/>
        <v/>
      </c>
      <c r="H690" s="11" t="str">
        <f t="shared" si="96"/>
        <v/>
      </c>
      <c r="I690" s="11" t="str">
        <f t="shared" si="92"/>
        <v/>
      </c>
      <c r="J690" s="11" t="str">
        <f t="shared" si="97"/>
        <v/>
      </c>
      <c r="K690" s="11" t="str">
        <f t="shared" si="93"/>
        <v/>
      </c>
      <c r="L690" s="11" t="str">
        <f t="shared" si="98"/>
        <v/>
      </c>
      <c r="M690" s="11" t="str">
        <f>IF('GACE Math 211'!B690="","",'SAT M to CBEST M'!$A$2+'SAT M to CBEST M'!$B$2*F690)</f>
        <v/>
      </c>
      <c r="N690" s="11" t="str">
        <f>IF('GACE Math 211'!B690="","", IF(M690&lt;20, 20, IF(M690&gt;80, 80, M690)))</f>
        <v/>
      </c>
    </row>
    <row r="691" spans="1:14" x14ac:dyDescent="0.25">
      <c r="A691" s="11">
        <v>690</v>
      </c>
      <c r="B691" s="30"/>
      <c r="C691" s="25" t="str">
        <f t="shared" si="90"/>
        <v/>
      </c>
      <c r="D691" s="25" t="str">
        <f t="shared" si="94"/>
        <v/>
      </c>
      <c r="E691" s="25" t="str">
        <f t="shared" si="95"/>
        <v/>
      </c>
      <c r="F691" s="11" t="str">
        <f>IF('GACE Math 211'!E691="","",IF('GACE Math 211'!E691&lt;'ACT M to SAT M'!$A$2,'ACT M to SAT M'!$B$2,IF('GACE Math 211'!E691&gt;'ACT M to SAT M'!A$28,'ACT M to SAT M'!B$28,VLOOKUP(E691,'ACT M to SAT M'!A:B,2,FALSE))))</f>
        <v/>
      </c>
      <c r="G691" s="11" t="str">
        <f t="shared" si="91"/>
        <v/>
      </c>
      <c r="H691" s="11" t="str">
        <f t="shared" si="96"/>
        <v/>
      </c>
      <c r="I691" s="11" t="str">
        <f t="shared" si="92"/>
        <v/>
      </c>
      <c r="J691" s="11" t="str">
        <f t="shared" si="97"/>
        <v/>
      </c>
      <c r="K691" s="11" t="str">
        <f t="shared" si="93"/>
        <v/>
      </c>
      <c r="L691" s="11" t="str">
        <f t="shared" si="98"/>
        <v/>
      </c>
      <c r="M691" s="11" t="str">
        <f>IF('GACE Math 211'!B691="","",'SAT M to CBEST M'!$A$2+'SAT M to CBEST M'!$B$2*F691)</f>
        <v/>
      </c>
      <c r="N691" s="11" t="str">
        <f>IF('GACE Math 211'!B691="","", IF(M691&lt;20, 20, IF(M691&gt;80, 80, M691)))</f>
        <v/>
      </c>
    </row>
    <row r="692" spans="1:14" x14ac:dyDescent="0.25">
      <c r="A692" s="11">
        <v>691</v>
      </c>
      <c r="B692" s="30"/>
      <c r="C692" s="25" t="str">
        <f t="shared" si="90"/>
        <v/>
      </c>
      <c r="D692" s="25" t="str">
        <f t="shared" si="94"/>
        <v/>
      </c>
      <c r="E692" s="25" t="str">
        <f t="shared" si="95"/>
        <v/>
      </c>
      <c r="F692" s="11" t="str">
        <f>IF('GACE Math 211'!E692="","",IF('GACE Math 211'!E692&lt;'ACT M to SAT M'!$A$2,'ACT M to SAT M'!$B$2,IF('GACE Math 211'!E692&gt;'ACT M to SAT M'!A$28,'ACT M to SAT M'!B$28,VLOOKUP(E692,'ACT M to SAT M'!A:B,2,FALSE))))</f>
        <v/>
      </c>
      <c r="G692" s="11" t="str">
        <f t="shared" si="91"/>
        <v/>
      </c>
      <c r="H692" s="11" t="str">
        <f t="shared" si="96"/>
        <v/>
      </c>
      <c r="I692" s="11" t="str">
        <f t="shared" si="92"/>
        <v/>
      </c>
      <c r="J692" s="11" t="str">
        <f t="shared" si="97"/>
        <v/>
      </c>
      <c r="K692" s="11" t="str">
        <f t="shared" si="93"/>
        <v/>
      </c>
      <c r="L692" s="11" t="str">
        <f t="shared" si="98"/>
        <v/>
      </c>
      <c r="M692" s="11" t="str">
        <f>IF('GACE Math 211'!B692="","",'SAT M to CBEST M'!$A$2+'SAT M to CBEST M'!$B$2*F692)</f>
        <v/>
      </c>
      <c r="N692" s="11" t="str">
        <f>IF('GACE Math 211'!B692="","", IF(M692&lt;20, 20, IF(M692&gt;80, 80, M692)))</f>
        <v/>
      </c>
    </row>
    <row r="693" spans="1:14" x14ac:dyDescent="0.25">
      <c r="A693" s="11">
        <v>692</v>
      </c>
      <c r="B693" s="30"/>
      <c r="C693" s="25" t="str">
        <f t="shared" si="90"/>
        <v/>
      </c>
      <c r="D693" s="25" t="str">
        <f t="shared" si="94"/>
        <v/>
      </c>
      <c r="E693" s="25" t="str">
        <f t="shared" si="95"/>
        <v/>
      </c>
      <c r="F693" s="11" t="str">
        <f>IF('GACE Math 211'!E693="","",IF('GACE Math 211'!E693&lt;'ACT M to SAT M'!$A$2,'ACT M to SAT M'!$B$2,IF('GACE Math 211'!E693&gt;'ACT M to SAT M'!A$28,'ACT M to SAT M'!B$28,VLOOKUP(E693,'ACT M to SAT M'!A:B,2,FALSE))))</f>
        <v/>
      </c>
      <c r="G693" s="11" t="str">
        <f t="shared" si="91"/>
        <v/>
      </c>
      <c r="H693" s="11" t="str">
        <f t="shared" si="96"/>
        <v/>
      </c>
      <c r="I693" s="11" t="str">
        <f t="shared" si="92"/>
        <v/>
      </c>
      <c r="J693" s="11" t="str">
        <f t="shared" si="97"/>
        <v/>
      </c>
      <c r="K693" s="11" t="str">
        <f t="shared" si="93"/>
        <v/>
      </c>
      <c r="L693" s="11" t="str">
        <f t="shared" si="98"/>
        <v/>
      </c>
      <c r="M693" s="11" t="str">
        <f>IF('GACE Math 211'!B693="","",'SAT M to CBEST M'!$A$2+'SAT M to CBEST M'!$B$2*F693)</f>
        <v/>
      </c>
      <c r="N693" s="11" t="str">
        <f>IF('GACE Math 211'!B693="","", IF(M693&lt;20, 20, IF(M693&gt;80, 80, M693)))</f>
        <v/>
      </c>
    </row>
    <row r="694" spans="1:14" x14ac:dyDescent="0.25">
      <c r="A694" s="11">
        <v>693</v>
      </c>
      <c r="B694" s="30"/>
      <c r="C694" s="25" t="str">
        <f t="shared" si="90"/>
        <v/>
      </c>
      <c r="D694" s="25" t="str">
        <f t="shared" si="94"/>
        <v/>
      </c>
      <c r="E694" s="25" t="str">
        <f t="shared" si="95"/>
        <v/>
      </c>
      <c r="F694" s="11" t="str">
        <f>IF('GACE Math 211'!E694="","",IF('GACE Math 211'!E694&lt;'ACT M to SAT M'!$A$2,'ACT M to SAT M'!$B$2,IF('GACE Math 211'!E694&gt;'ACT M to SAT M'!A$28,'ACT M to SAT M'!B$28,VLOOKUP(E694,'ACT M to SAT M'!A:B,2,FALSE))))</f>
        <v/>
      </c>
      <c r="G694" s="11" t="str">
        <f t="shared" si="91"/>
        <v/>
      </c>
      <c r="H694" s="11" t="str">
        <f t="shared" si="96"/>
        <v/>
      </c>
      <c r="I694" s="11" t="str">
        <f t="shared" si="92"/>
        <v/>
      </c>
      <c r="J694" s="11" t="str">
        <f t="shared" si="97"/>
        <v/>
      </c>
      <c r="K694" s="11" t="str">
        <f t="shared" si="93"/>
        <v/>
      </c>
      <c r="L694" s="11" t="str">
        <f t="shared" si="98"/>
        <v/>
      </c>
      <c r="M694" s="11" t="str">
        <f>IF('GACE Math 211'!B694="","",'SAT M to CBEST M'!$A$2+'SAT M to CBEST M'!$B$2*F694)</f>
        <v/>
      </c>
      <c r="N694" s="11" t="str">
        <f>IF('GACE Math 211'!B694="","", IF(M694&lt;20, 20, IF(M694&gt;80, 80, M694)))</f>
        <v/>
      </c>
    </row>
    <row r="695" spans="1:14" x14ac:dyDescent="0.25">
      <c r="A695" s="11">
        <v>694</v>
      </c>
      <c r="B695" s="30"/>
      <c r="C695" s="25" t="str">
        <f t="shared" si="90"/>
        <v/>
      </c>
      <c r="D695" s="25" t="str">
        <f t="shared" si="94"/>
        <v/>
      </c>
      <c r="E695" s="25" t="str">
        <f t="shared" si="95"/>
        <v/>
      </c>
      <c r="F695" s="11" t="str">
        <f>IF('GACE Math 211'!E695="","",IF('GACE Math 211'!E695&lt;'ACT M to SAT M'!$A$2,'ACT M to SAT M'!$B$2,IF('GACE Math 211'!E695&gt;'ACT M to SAT M'!A$28,'ACT M to SAT M'!B$28,VLOOKUP(E695,'ACT M to SAT M'!A:B,2,FALSE))))</f>
        <v/>
      </c>
      <c r="G695" s="11" t="str">
        <f t="shared" si="91"/>
        <v/>
      </c>
      <c r="H695" s="11" t="str">
        <f t="shared" si="96"/>
        <v/>
      </c>
      <c r="I695" s="11" t="str">
        <f t="shared" si="92"/>
        <v/>
      </c>
      <c r="J695" s="11" t="str">
        <f t="shared" si="97"/>
        <v/>
      </c>
      <c r="K695" s="11" t="str">
        <f t="shared" si="93"/>
        <v/>
      </c>
      <c r="L695" s="11" t="str">
        <f t="shared" si="98"/>
        <v/>
      </c>
      <c r="M695" s="11" t="str">
        <f>IF('GACE Math 211'!B695="","",'SAT M to CBEST M'!$A$2+'SAT M to CBEST M'!$B$2*F695)</f>
        <v/>
      </c>
      <c r="N695" s="11" t="str">
        <f>IF('GACE Math 211'!B695="","", IF(M695&lt;20, 20, IF(M695&gt;80, 80, M695)))</f>
        <v/>
      </c>
    </row>
    <row r="696" spans="1:14" x14ac:dyDescent="0.25">
      <c r="A696" s="11">
        <v>695</v>
      </c>
      <c r="B696" s="30"/>
      <c r="C696" s="25" t="str">
        <f t="shared" si="90"/>
        <v/>
      </c>
      <c r="D696" s="25" t="str">
        <f t="shared" si="94"/>
        <v/>
      </c>
      <c r="E696" s="25" t="str">
        <f t="shared" si="95"/>
        <v/>
      </c>
      <c r="F696" s="11" t="str">
        <f>IF('GACE Math 211'!E696="","",IF('GACE Math 211'!E696&lt;'ACT M to SAT M'!$A$2,'ACT M to SAT M'!$B$2,IF('GACE Math 211'!E696&gt;'ACT M to SAT M'!A$28,'ACT M to SAT M'!B$28,VLOOKUP(E696,'ACT M to SAT M'!A:B,2,FALSE))))</f>
        <v/>
      </c>
      <c r="G696" s="11" t="str">
        <f t="shared" si="91"/>
        <v/>
      </c>
      <c r="H696" s="11" t="str">
        <f t="shared" si="96"/>
        <v/>
      </c>
      <c r="I696" s="11" t="str">
        <f t="shared" si="92"/>
        <v/>
      </c>
      <c r="J696" s="11" t="str">
        <f t="shared" si="97"/>
        <v/>
      </c>
      <c r="K696" s="11" t="str">
        <f t="shared" si="93"/>
        <v/>
      </c>
      <c r="L696" s="11" t="str">
        <f t="shared" si="98"/>
        <v/>
      </c>
      <c r="M696" s="11" t="str">
        <f>IF('GACE Math 211'!B696="","",'SAT M to CBEST M'!$A$2+'SAT M to CBEST M'!$B$2*F696)</f>
        <v/>
      </c>
      <c r="N696" s="11" t="str">
        <f>IF('GACE Math 211'!B696="","", IF(M696&lt;20, 20, IF(M696&gt;80, 80, M696)))</f>
        <v/>
      </c>
    </row>
    <row r="697" spans="1:14" x14ac:dyDescent="0.25">
      <c r="A697" s="11">
        <v>696</v>
      </c>
      <c r="B697" s="30"/>
      <c r="C697" s="25" t="str">
        <f t="shared" si="90"/>
        <v/>
      </c>
      <c r="D697" s="25" t="str">
        <f t="shared" si="94"/>
        <v/>
      </c>
      <c r="E697" s="25" t="str">
        <f t="shared" si="95"/>
        <v/>
      </c>
      <c r="F697" s="11" t="str">
        <f>IF('GACE Math 211'!E697="","",IF('GACE Math 211'!E697&lt;'ACT M to SAT M'!$A$2,'ACT M to SAT M'!$B$2,IF('GACE Math 211'!E697&gt;'ACT M to SAT M'!A$28,'ACT M to SAT M'!B$28,VLOOKUP(E697,'ACT M to SAT M'!A:B,2,FALSE))))</f>
        <v/>
      </c>
      <c r="G697" s="11" t="str">
        <f t="shared" si="91"/>
        <v/>
      </c>
      <c r="H697" s="11" t="str">
        <f t="shared" si="96"/>
        <v/>
      </c>
      <c r="I697" s="11" t="str">
        <f t="shared" si="92"/>
        <v/>
      </c>
      <c r="J697" s="11" t="str">
        <f t="shared" si="97"/>
        <v/>
      </c>
      <c r="K697" s="11" t="str">
        <f t="shared" si="93"/>
        <v/>
      </c>
      <c r="L697" s="11" t="str">
        <f t="shared" si="98"/>
        <v/>
      </c>
      <c r="M697" s="11" t="str">
        <f>IF('GACE Math 211'!B697="","",'SAT M to CBEST M'!$A$2+'SAT M to CBEST M'!$B$2*F697)</f>
        <v/>
      </c>
      <c r="N697" s="11" t="str">
        <f>IF('GACE Math 211'!B697="","", IF(M697&lt;20, 20, IF(M697&gt;80, 80, M697)))</f>
        <v/>
      </c>
    </row>
    <row r="698" spans="1:14" x14ac:dyDescent="0.25">
      <c r="A698" s="11">
        <v>697</v>
      </c>
      <c r="B698" s="30"/>
      <c r="C698" s="25" t="str">
        <f t="shared" si="90"/>
        <v/>
      </c>
      <c r="D698" s="25" t="str">
        <f t="shared" si="94"/>
        <v/>
      </c>
      <c r="E698" s="25" t="str">
        <f t="shared" si="95"/>
        <v/>
      </c>
      <c r="F698" s="11" t="str">
        <f>IF('GACE Math 211'!E698="","",IF('GACE Math 211'!E698&lt;'ACT M to SAT M'!$A$2,'ACT M to SAT M'!$B$2,IF('GACE Math 211'!E698&gt;'ACT M to SAT M'!A$28,'ACT M to SAT M'!B$28,VLOOKUP(E698,'ACT M to SAT M'!A:B,2,FALSE))))</f>
        <v/>
      </c>
      <c r="G698" s="11" t="str">
        <f t="shared" si="91"/>
        <v/>
      </c>
      <c r="H698" s="11" t="str">
        <f t="shared" si="96"/>
        <v/>
      </c>
      <c r="I698" s="11" t="str">
        <f t="shared" si="92"/>
        <v/>
      </c>
      <c r="J698" s="11" t="str">
        <f t="shared" si="97"/>
        <v/>
      </c>
      <c r="K698" s="11" t="str">
        <f t="shared" si="93"/>
        <v/>
      </c>
      <c r="L698" s="11" t="str">
        <f t="shared" si="98"/>
        <v/>
      </c>
      <c r="M698" s="11" t="str">
        <f>IF('GACE Math 211'!B698="","",'SAT M to CBEST M'!$A$2+'SAT M to CBEST M'!$B$2*F698)</f>
        <v/>
      </c>
      <c r="N698" s="11" t="str">
        <f>IF('GACE Math 211'!B698="","", IF(M698&lt;20, 20, IF(M698&gt;80, 80, M698)))</f>
        <v/>
      </c>
    </row>
    <row r="699" spans="1:14" x14ac:dyDescent="0.25">
      <c r="A699" s="11">
        <v>698</v>
      </c>
      <c r="B699" s="30"/>
      <c r="C699" s="25" t="str">
        <f t="shared" si="90"/>
        <v/>
      </c>
      <c r="D699" s="25" t="str">
        <f t="shared" si="94"/>
        <v/>
      </c>
      <c r="E699" s="25" t="str">
        <f t="shared" si="95"/>
        <v/>
      </c>
      <c r="F699" s="11" t="str">
        <f>IF('GACE Math 211'!E699="","",IF('GACE Math 211'!E699&lt;'ACT M to SAT M'!$A$2,'ACT M to SAT M'!$B$2,IF('GACE Math 211'!E699&gt;'ACT M to SAT M'!A$28,'ACT M to SAT M'!B$28,VLOOKUP(E699,'ACT M to SAT M'!A:B,2,FALSE))))</f>
        <v/>
      </c>
      <c r="G699" s="11" t="str">
        <f t="shared" si="91"/>
        <v/>
      </c>
      <c r="H699" s="11" t="str">
        <f t="shared" si="96"/>
        <v/>
      </c>
      <c r="I699" s="11" t="str">
        <f t="shared" si="92"/>
        <v/>
      </c>
      <c r="J699" s="11" t="str">
        <f t="shared" si="97"/>
        <v/>
      </c>
      <c r="K699" s="11" t="str">
        <f t="shared" si="93"/>
        <v/>
      </c>
      <c r="L699" s="11" t="str">
        <f t="shared" si="98"/>
        <v/>
      </c>
      <c r="M699" s="11" t="str">
        <f>IF('GACE Math 211'!B699="","",'SAT M to CBEST M'!$A$2+'SAT M to CBEST M'!$B$2*F699)</f>
        <v/>
      </c>
      <c r="N699" s="11" t="str">
        <f>IF('GACE Math 211'!B699="","", IF(M699&lt;20, 20, IF(M699&gt;80, 80, M699)))</f>
        <v/>
      </c>
    </row>
    <row r="700" spans="1:14" x14ac:dyDescent="0.25">
      <c r="A700" s="11">
        <v>699</v>
      </c>
      <c r="B700" s="30"/>
      <c r="C700" s="25" t="str">
        <f t="shared" si="90"/>
        <v/>
      </c>
      <c r="D700" s="25" t="str">
        <f t="shared" si="94"/>
        <v/>
      </c>
      <c r="E700" s="25" t="str">
        <f t="shared" si="95"/>
        <v/>
      </c>
      <c r="F700" s="11" t="str">
        <f>IF('GACE Math 211'!E700="","",IF('GACE Math 211'!E700&lt;'ACT M to SAT M'!$A$2,'ACT M to SAT M'!$B$2,IF('GACE Math 211'!E700&gt;'ACT M to SAT M'!A$28,'ACT M to SAT M'!B$28,VLOOKUP(E700,'ACT M to SAT M'!A:B,2,FALSE))))</f>
        <v/>
      </c>
      <c r="G700" s="11" t="str">
        <f t="shared" si="91"/>
        <v/>
      </c>
      <c r="H700" s="11" t="str">
        <f t="shared" si="96"/>
        <v/>
      </c>
      <c r="I700" s="11" t="str">
        <f t="shared" si="92"/>
        <v/>
      </c>
      <c r="J700" s="11" t="str">
        <f t="shared" si="97"/>
        <v/>
      </c>
      <c r="K700" s="11" t="str">
        <f t="shared" si="93"/>
        <v/>
      </c>
      <c r="L700" s="11" t="str">
        <f t="shared" si="98"/>
        <v/>
      </c>
      <c r="M700" s="11" t="str">
        <f>IF('GACE Math 211'!B700="","",'SAT M to CBEST M'!$A$2+'SAT M to CBEST M'!$B$2*F700)</f>
        <v/>
      </c>
      <c r="N700" s="11" t="str">
        <f>IF('GACE Math 211'!B700="","", IF(M700&lt;20, 20, IF(M700&gt;80, 80, M700)))</f>
        <v/>
      </c>
    </row>
    <row r="701" spans="1:14" x14ac:dyDescent="0.25">
      <c r="A701" s="11">
        <v>700</v>
      </c>
      <c r="B701" s="30"/>
      <c r="C701" s="25" t="str">
        <f t="shared" si="90"/>
        <v/>
      </c>
      <c r="D701" s="25" t="str">
        <f t="shared" si="94"/>
        <v/>
      </c>
      <c r="E701" s="25" t="str">
        <f t="shared" si="95"/>
        <v/>
      </c>
      <c r="F701" s="11" t="str">
        <f>IF('GACE Math 211'!E701="","",IF('GACE Math 211'!E701&lt;'ACT M to SAT M'!$A$2,'ACT M to SAT M'!$B$2,IF('GACE Math 211'!E701&gt;'ACT M to SAT M'!A$28,'ACT M to SAT M'!B$28,VLOOKUP(E701,'ACT M to SAT M'!A:B,2,FALSE))))</f>
        <v/>
      </c>
      <c r="G701" s="11" t="str">
        <f t="shared" si="91"/>
        <v/>
      </c>
      <c r="H701" s="11" t="str">
        <f t="shared" si="96"/>
        <v/>
      </c>
      <c r="I701" s="11" t="str">
        <f t="shared" si="92"/>
        <v/>
      </c>
      <c r="J701" s="11" t="str">
        <f t="shared" si="97"/>
        <v/>
      </c>
      <c r="K701" s="11" t="str">
        <f t="shared" si="93"/>
        <v/>
      </c>
      <c r="L701" s="11" t="str">
        <f t="shared" si="98"/>
        <v/>
      </c>
      <c r="M701" s="11" t="str">
        <f>IF('GACE Math 211'!B701="","",'SAT M to CBEST M'!$A$2+'SAT M to CBEST M'!$B$2*F701)</f>
        <v/>
      </c>
      <c r="N701" s="11" t="str">
        <f>IF('GACE Math 211'!B701="","", IF(M701&lt;20, 20, IF(M701&gt;80, 80, M701)))</f>
        <v/>
      </c>
    </row>
    <row r="702" spans="1:14" x14ac:dyDescent="0.25">
      <c r="A702" s="11">
        <v>701</v>
      </c>
      <c r="B702" s="30"/>
      <c r="C702" s="25" t="str">
        <f t="shared" si="90"/>
        <v/>
      </c>
      <c r="D702" s="25" t="str">
        <f t="shared" si="94"/>
        <v/>
      </c>
      <c r="E702" s="25" t="str">
        <f t="shared" si="95"/>
        <v/>
      </c>
      <c r="F702" s="11" t="str">
        <f>IF('GACE Math 211'!E702="","",IF('GACE Math 211'!E702&lt;'ACT M to SAT M'!$A$2,'ACT M to SAT M'!$B$2,IF('GACE Math 211'!E702&gt;'ACT M to SAT M'!A$28,'ACT M to SAT M'!B$28,VLOOKUP(E702,'ACT M to SAT M'!A:B,2,FALSE))))</f>
        <v/>
      </c>
      <c r="G702" s="11" t="str">
        <f t="shared" si="91"/>
        <v/>
      </c>
      <c r="H702" s="11" t="str">
        <f t="shared" si="96"/>
        <v/>
      </c>
      <c r="I702" s="11" t="str">
        <f t="shared" si="92"/>
        <v/>
      </c>
      <c r="J702" s="11" t="str">
        <f t="shared" si="97"/>
        <v/>
      </c>
      <c r="K702" s="11" t="str">
        <f t="shared" si="93"/>
        <v/>
      </c>
      <c r="L702" s="11" t="str">
        <f t="shared" si="98"/>
        <v/>
      </c>
      <c r="M702" s="11" t="str">
        <f>IF('GACE Math 211'!B702="","",'SAT M to CBEST M'!$A$2+'SAT M to CBEST M'!$B$2*F702)</f>
        <v/>
      </c>
      <c r="N702" s="11" t="str">
        <f>IF('GACE Math 211'!B702="","", IF(M702&lt;20, 20, IF(M702&gt;80, 80, M702)))</f>
        <v/>
      </c>
    </row>
    <row r="703" spans="1:14" x14ac:dyDescent="0.25">
      <c r="A703" s="11">
        <v>702</v>
      </c>
      <c r="B703" s="30"/>
      <c r="C703" s="25" t="str">
        <f t="shared" si="90"/>
        <v/>
      </c>
      <c r="D703" s="25" t="str">
        <f t="shared" si="94"/>
        <v/>
      </c>
      <c r="E703" s="25" t="str">
        <f t="shared" si="95"/>
        <v/>
      </c>
      <c r="F703" s="11" t="str">
        <f>IF('GACE Math 211'!E703="","",IF('GACE Math 211'!E703&lt;'ACT M to SAT M'!$A$2,'ACT M to SAT M'!$B$2,IF('GACE Math 211'!E703&gt;'ACT M to SAT M'!A$28,'ACT M to SAT M'!B$28,VLOOKUP(E703,'ACT M to SAT M'!A:B,2,FALSE))))</f>
        <v/>
      </c>
      <c r="G703" s="11" t="str">
        <f t="shared" si="91"/>
        <v/>
      </c>
      <c r="H703" s="11" t="str">
        <f t="shared" si="96"/>
        <v/>
      </c>
      <c r="I703" s="11" t="str">
        <f t="shared" si="92"/>
        <v/>
      </c>
      <c r="J703" s="11" t="str">
        <f t="shared" si="97"/>
        <v/>
      </c>
      <c r="K703" s="11" t="str">
        <f t="shared" si="93"/>
        <v/>
      </c>
      <c r="L703" s="11" t="str">
        <f t="shared" si="98"/>
        <v/>
      </c>
      <c r="M703" s="11" t="str">
        <f>IF('GACE Math 211'!B703="","",'SAT M to CBEST M'!$A$2+'SAT M to CBEST M'!$B$2*F703)</f>
        <v/>
      </c>
      <c r="N703" s="11" t="str">
        <f>IF('GACE Math 211'!B703="","", IF(M703&lt;20, 20, IF(M703&gt;80, 80, M703)))</f>
        <v/>
      </c>
    </row>
    <row r="704" spans="1:14" x14ac:dyDescent="0.25">
      <c r="A704" s="11">
        <v>703</v>
      </c>
      <c r="B704" s="30"/>
      <c r="C704" s="25" t="str">
        <f t="shared" si="90"/>
        <v/>
      </c>
      <c r="D704" s="25" t="str">
        <f t="shared" si="94"/>
        <v/>
      </c>
      <c r="E704" s="25" t="str">
        <f t="shared" si="95"/>
        <v/>
      </c>
      <c r="F704" s="11" t="str">
        <f>IF('GACE Math 211'!E704="","",IF('GACE Math 211'!E704&lt;'ACT M to SAT M'!$A$2,'ACT M to SAT M'!$B$2,IF('GACE Math 211'!E704&gt;'ACT M to SAT M'!A$28,'ACT M to SAT M'!B$28,VLOOKUP(E704,'ACT M to SAT M'!A:B,2,FALSE))))</f>
        <v/>
      </c>
      <c r="G704" s="11" t="str">
        <f t="shared" si="91"/>
        <v/>
      </c>
      <c r="H704" s="11" t="str">
        <f t="shared" si="96"/>
        <v/>
      </c>
      <c r="I704" s="11" t="str">
        <f t="shared" si="92"/>
        <v/>
      </c>
      <c r="J704" s="11" t="str">
        <f t="shared" si="97"/>
        <v/>
      </c>
      <c r="K704" s="11" t="str">
        <f t="shared" si="93"/>
        <v/>
      </c>
      <c r="L704" s="11" t="str">
        <f t="shared" si="98"/>
        <v/>
      </c>
      <c r="M704" s="11" t="str">
        <f>IF('GACE Math 211'!B704="","",'SAT M to CBEST M'!$A$2+'SAT M to CBEST M'!$B$2*F704)</f>
        <v/>
      </c>
      <c r="N704" s="11" t="str">
        <f>IF('GACE Math 211'!B704="","", IF(M704&lt;20, 20, IF(M704&gt;80, 80, M704)))</f>
        <v/>
      </c>
    </row>
    <row r="705" spans="1:14" x14ac:dyDescent="0.25">
      <c r="A705" s="11">
        <v>704</v>
      </c>
      <c r="B705" s="30"/>
      <c r="C705" s="25" t="str">
        <f t="shared" si="90"/>
        <v/>
      </c>
      <c r="D705" s="25" t="str">
        <f t="shared" si="94"/>
        <v/>
      </c>
      <c r="E705" s="25" t="str">
        <f t="shared" si="95"/>
        <v/>
      </c>
      <c r="F705" s="11" t="str">
        <f>IF('GACE Math 211'!E705="","",IF('GACE Math 211'!E705&lt;'ACT M to SAT M'!$A$2,'ACT M to SAT M'!$B$2,IF('GACE Math 211'!E705&gt;'ACT M to SAT M'!A$28,'ACT M to SAT M'!B$28,VLOOKUP(E705,'ACT M to SAT M'!A:B,2,FALSE))))</f>
        <v/>
      </c>
      <c r="G705" s="11" t="str">
        <f t="shared" si="91"/>
        <v/>
      </c>
      <c r="H705" s="11" t="str">
        <f t="shared" si="96"/>
        <v/>
      </c>
      <c r="I705" s="11" t="str">
        <f t="shared" si="92"/>
        <v/>
      </c>
      <c r="J705" s="11" t="str">
        <f t="shared" si="97"/>
        <v/>
      </c>
      <c r="K705" s="11" t="str">
        <f t="shared" si="93"/>
        <v/>
      </c>
      <c r="L705" s="11" t="str">
        <f t="shared" si="98"/>
        <v/>
      </c>
      <c r="M705" s="11" t="str">
        <f>IF('GACE Math 211'!B705="","",'SAT M to CBEST M'!$A$2+'SAT M to CBEST M'!$B$2*F705)</f>
        <v/>
      </c>
      <c r="N705" s="11" t="str">
        <f>IF('GACE Math 211'!B705="","", IF(M705&lt;20, 20, IF(M705&gt;80, 80, M705)))</f>
        <v/>
      </c>
    </row>
    <row r="706" spans="1:14" x14ac:dyDescent="0.25">
      <c r="A706" s="11">
        <v>705</v>
      </c>
      <c r="B706" s="30"/>
      <c r="C706" s="25" t="str">
        <f t="shared" ref="C706:C769" si="99">IF(B706="","",IF(B706&gt;=250, upperinterceptPAAM211toACTM+B706*upperslopePAAM211toACTM, lowerinterceptPAAM211toACTM+B706*lowerslopePAAM211toACTM))</f>
        <v/>
      </c>
      <c r="D706" s="25" t="str">
        <f t="shared" si="94"/>
        <v/>
      </c>
      <c r="E706" s="25" t="str">
        <f t="shared" si="95"/>
        <v/>
      </c>
      <c r="F706" s="11" t="str">
        <f>IF('GACE Math 211'!E706="","",IF('GACE Math 211'!E706&lt;'ACT M to SAT M'!$A$2,'ACT M to SAT M'!$B$2,IF('GACE Math 211'!E706&gt;'ACT M to SAT M'!A$28,'ACT M to SAT M'!B$28,VLOOKUP(E706,'ACT M to SAT M'!A:B,2,FALSE))))</f>
        <v/>
      </c>
      <c r="G706" s="11" t="str">
        <f t="shared" ref="G706:G769" si="100">IF(B706="","",interceptACTMtoPCM5732+slopeACTMtoPCM5732*E706)</f>
        <v/>
      </c>
      <c r="H706" s="11" t="str">
        <f t="shared" si="96"/>
        <v/>
      </c>
      <c r="I706" s="11" t="str">
        <f t="shared" ref="I706:I769" si="101">IF(B706="","",interceptACTMtoPCM5733+slopeACTMtoPCM5733*E706)</f>
        <v/>
      </c>
      <c r="J706" s="11" t="str">
        <f t="shared" si="97"/>
        <v/>
      </c>
      <c r="K706" s="11" t="str">
        <f t="shared" ref="K706:K769" si="102">IF(B706="","",IF(E706&gt;=16, upperinterceptACTMtoPAAM201+E706*upperslopeACTMtoPAAM201, lowerinterceptACTMtoPAAM201+E706*lowerslopeACTMtoPAAM201))</f>
        <v/>
      </c>
      <c r="L706" s="11" t="str">
        <f t="shared" si="98"/>
        <v/>
      </c>
      <c r="M706" s="11" t="str">
        <f>IF('GACE Math 211'!B706="","",'SAT M to CBEST M'!$A$2+'SAT M to CBEST M'!$B$2*F706)</f>
        <v/>
      </c>
      <c r="N706" s="11" t="str">
        <f>IF('GACE Math 211'!B706="","", IF(M706&lt;20, 20, IF(M706&gt;80, 80, M706)))</f>
        <v/>
      </c>
    </row>
    <row r="707" spans="1:14" x14ac:dyDescent="0.25">
      <c r="A707" s="11">
        <v>706</v>
      </c>
      <c r="B707" s="30"/>
      <c r="C707" s="25" t="str">
        <f t="shared" si="99"/>
        <v/>
      </c>
      <c r="D707" s="25" t="str">
        <f t="shared" ref="D707:D770" si="103">IF(B707="","", IF(C707&lt;1, 1, IF(C707&gt;36, 36, C707)))</f>
        <v/>
      </c>
      <c r="E707" s="25" t="str">
        <f t="shared" ref="E707:E770" si="104">IF(ISBLANK(B707), "", ROUND(D707, 0))</f>
        <v/>
      </c>
      <c r="F707" s="11" t="str">
        <f>IF('GACE Math 211'!E707="","",IF('GACE Math 211'!E707&lt;'ACT M to SAT M'!$A$2,'ACT M to SAT M'!$B$2,IF('GACE Math 211'!E707&gt;'ACT M to SAT M'!A$28,'ACT M to SAT M'!B$28,VLOOKUP(E707,'ACT M to SAT M'!A:B,2,FALSE))))</f>
        <v/>
      </c>
      <c r="G707" s="11" t="str">
        <f t="shared" si="100"/>
        <v/>
      </c>
      <c r="H707" s="11" t="str">
        <f t="shared" ref="H707:H770" si="105">IF(B707="","", IF(G707&lt;100, 100, IF(G707&gt;200, 200, G707)))</f>
        <v/>
      </c>
      <c r="I707" s="11" t="str">
        <f t="shared" si="101"/>
        <v/>
      </c>
      <c r="J707" s="11" t="str">
        <f t="shared" ref="J707:J770" si="106">IF(B707="","", IF(I707&lt;100, 100, IF(I707&gt;200, 200, I707)))</f>
        <v/>
      </c>
      <c r="K707" s="11" t="str">
        <f t="shared" si="102"/>
        <v/>
      </c>
      <c r="L707" s="11" t="str">
        <f t="shared" ref="L707:L770" si="107">IF(B707="","", IF(K707&lt;100, 100, IF(K707&gt;300, 300, K707)))</f>
        <v/>
      </c>
      <c r="M707" s="11" t="str">
        <f>IF('GACE Math 211'!B707="","",'SAT M to CBEST M'!$A$2+'SAT M to CBEST M'!$B$2*F707)</f>
        <v/>
      </c>
      <c r="N707" s="11" t="str">
        <f>IF('GACE Math 211'!B707="","", IF(M707&lt;20, 20, IF(M707&gt;80, 80, M707)))</f>
        <v/>
      </c>
    </row>
    <row r="708" spans="1:14" x14ac:dyDescent="0.25">
      <c r="A708" s="11">
        <v>707</v>
      </c>
      <c r="B708" s="30"/>
      <c r="C708" s="25" t="str">
        <f t="shared" si="99"/>
        <v/>
      </c>
      <c r="D708" s="25" t="str">
        <f t="shared" si="103"/>
        <v/>
      </c>
      <c r="E708" s="25" t="str">
        <f t="shared" si="104"/>
        <v/>
      </c>
      <c r="F708" s="11" t="str">
        <f>IF('GACE Math 211'!E708="","",IF('GACE Math 211'!E708&lt;'ACT M to SAT M'!$A$2,'ACT M to SAT M'!$B$2,IF('GACE Math 211'!E708&gt;'ACT M to SAT M'!A$28,'ACT M to SAT M'!B$28,VLOOKUP(E708,'ACT M to SAT M'!A:B,2,FALSE))))</f>
        <v/>
      </c>
      <c r="G708" s="11" t="str">
        <f t="shared" si="100"/>
        <v/>
      </c>
      <c r="H708" s="11" t="str">
        <f t="shared" si="105"/>
        <v/>
      </c>
      <c r="I708" s="11" t="str">
        <f t="shared" si="101"/>
        <v/>
      </c>
      <c r="J708" s="11" t="str">
        <f t="shared" si="106"/>
        <v/>
      </c>
      <c r="K708" s="11" t="str">
        <f t="shared" si="102"/>
        <v/>
      </c>
      <c r="L708" s="11" t="str">
        <f t="shared" si="107"/>
        <v/>
      </c>
      <c r="M708" s="11" t="str">
        <f>IF('GACE Math 211'!B708="","",'SAT M to CBEST M'!$A$2+'SAT M to CBEST M'!$B$2*F708)</f>
        <v/>
      </c>
      <c r="N708" s="11" t="str">
        <f>IF('GACE Math 211'!B708="","", IF(M708&lt;20, 20, IF(M708&gt;80, 80, M708)))</f>
        <v/>
      </c>
    </row>
    <row r="709" spans="1:14" x14ac:dyDescent="0.25">
      <c r="A709" s="11">
        <v>708</v>
      </c>
      <c r="B709" s="30"/>
      <c r="C709" s="25" t="str">
        <f t="shared" si="99"/>
        <v/>
      </c>
      <c r="D709" s="25" t="str">
        <f t="shared" si="103"/>
        <v/>
      </c>
      <c r="E709" s="25" t="str">
        <f t="shared" si="104"/>
        <v/>
      </c>
      <c r="F709" s="11" t="str">
        <f>IF('GACE Math 211'!E709="","",IF('GACE Math 211'!E709&lt;'ACT M to SAT M'!$A$2,'ACT M to SAT M'!$B$2,IF('GACE Math 211'!E709&gt;'ACT M to SAT M'!A$28,'ACT M to SAT M'!B$28,VLOOKUP(E709,'ACT M to SAT M'!A:B,2,FALSE))))</f>
        <v/>
      </c>
      <c r="G709" s="11" t="str">
        <f t="shared" si="100"/>
        <v/>
      </c>
      <c r="H709" s="11" t="str">
        <f t="shared" si="105"/>
        <v/>
      </c>
      <c r="I709" s="11" t="str">
        <f t="shared" si="101"/>
        <v/>
      </c>
      <c r="J709" s="11" t="str">
        <f t="shared" si="106"/>
        <v/>
      </c>
      <c r="K709" s="11" t="str">
        <f t="shared" si="102"/>
        <v/>
      </c>
      <c r="L709" s="11" t="str">
        <f t="shared" si="107"/>
        <v/>
      </c>
      <c r="M709" s="11" t="str">
        <f>IF('GACE Math 211'!B709="","",'SAT M to CBEST M'!$A$2+'SAT M to CBEST M'!$B$2*F709)</f>
        <v/>
      </c>
      <c r="N709" s="11" t="str">
        <f>IF('GACE Math 211'!B709="","", IF(M709&lt;20, 20, IF(M709&gt;80, 80, M709)))</f>
        <v/>
      </c>
    </row>
    <row r="710" spans="1:14" x14ac:dyDescent="0.25">
      <c r="A710" s="11">
        <v>709</v>
      </c>
      <c r="B710" s="30"/>
      <c r="C710" s="25" t="str">
        <f t="shared" si="99"/>
        <v/>
      </c>
      <c r="D710" s="25" t="str">
        <f t="shared" si="103"/>
        <v/>
      </c>
      <c r="E710" s="25" t="str">
        <f t="shared" si="104"/>
        <v/>
      </c>
      <c r="F710" s="11" t="str">
        <f>IF('GACE Math 211'!E710="","",IF('GACE Math 211'!E710&lt;'ACT M to SAT M'!$A$2,'ACT M to SAT M'!$B$2,IF('GACE Math 211'!E710&gt;'ACT M to SAT M'!A$28,'ACT M to SAT M'!B$28,VLOOKUP(E710,'ACT M to SAT M'!A:B,2,FALSE))))</f>
        <v/>
      </c>
      <c r="G710" s="11" t="str">
        <f t="shared" si="100"/>
        <v/>
      </c>
      <c r="H710" s="11" t="str">
        <f t="shared" si="105"/>
        <v/>
      </c>
      <c r="I710" s="11" t="str">
        <f t="shared" si="101"/>
        <v/>
      </c>
      <c r="J710" s="11" t="str">
        <f t="shared" si="106"/>
        <v/>
      </c>
      <c r="K710" s="11" t="str">
        <f t="shared" si="102"/>
        <v/>
      </c>
      <c r="L710" s="11" t="str">
        <f t="shared" si="107"/>
        <v/>
      </c>
      <c r="M710" s="11" t="str">
        <f>IF('GACE Math 211'!B710="","",'SAT M to CBEST M'!$A$2+'SAT M to CBEST M'!$B$2*F710)</f>
        <v/>
      </c>
      <c r="N710" s="11" t="str">
        <f>IF('GACE Math 211'!B710="","", IF(M710&lt;20, 20, IF(M710&gt;80, 80, M710)))</f>
        <v/>
      </c>
    </row>
    <row r="711" spans="1:14" x14ac:dyDescent="0.25">
      <c r="A711" s="11">
        <v>710</v>
      </c>
      <c r="B711" s="30"/>
      <c r="C711" s="25" t="str">
        <f t="shared" si="99"/>
        <v/>
      </c>
      <c r="D711" s="25" t="str">
        <f t="shared" si="103"/>
        <v/>
      </c>
      <c r="E711" s="25" t="str">
        <f t="shared" si="104"/>
        <v/>
      </c>
      <c r="F711" s="11" t="str">
        <f>IF('GACE Math 211'!E711="","",IF('GACE Math 211'!E711&lt;'ACT M to SAT M'!$A$2,'ACT M to SAT M'!$B$2,IF('GACE Math 211'!E711&gt;'ACT M to SAT M'!A$28,'ACT M to SAT M'!B$28,VLOOKUP(E711,'ACT M to SAT M'!A:B,2,FALSE))))</f>
        <v/>
      </c>
      <c r="G711" s="11" t="str">
        <f t="shared" si="100"/>
        <v/>
      </c>
      <c r="H711" s="11" t="str">
        <f t="shared" si="105"/>
        <v/>
      </c>
      <c r="I711" s="11" t="str">
        <f t="shared" si="101"/>
        <v/>
      </c>
      <c r="J711" s="11" t="str">
        <f t="shared" si="106"/>
        <v/>
      </c>
      <c r="K711" s="11" t="str">
        <f t="shared" si="102"/>
        <v/>
      </c>
      <c r="L711" s="11" t="str">
        <f t="shared" si="107"/>
        <v/>
      </c>
      <c r="M711" s="11" t="str">
        <f>IF('GACE Math 211'!B711="","",'SAT M to CBEST M'!$A$2+'SAT M to CBEST M'!$B$2*F711)</f>
        <v/>
      </c>
      <c r="N711" s="11" t="str">
        <f>IF('GACE Math 211'!B711="","", IF(M711&lt;20, 20, IF(M711&gt;80, 80, M711)))</f>
        <v/>
      </c>
    </row>
    <row r="712" spans="1:14" x14ac:dyDescent="0.25">
      <c r="A712" s="11">
        <v>711</v>
      </c>
      <c r="B712" s="30"/>
      <c r="C712" s="25" t="str">
        <f t="shared" si="99"/>
        <v/>
      </c>
      <c r="D712" s="25" t="str">
        <f t="shared" si="103"/>
        <v/>
      </c>
      <c r="E712" s="25" t="str">
        <f t="shared" si="104"/>
        <v/>
      </c>
      <c r="F712" s="11" t="str">
        <f>IF('GACE Math 211'!E712="","",IF('GACE Math 211'!E712&lt;'ACT M to SAT M'!$A$2,'ACT M to SAT M'!$B$2,IF('GACE Math 211'!E712&gt;'ACT M to SAT M'!A$28,'ACT M to SAT M'!B$28,VLOOKUP(E712,'ACT M to SAT M'!A:B,2,FALSE))))</f>
        <v/>
      </c>
      <c r="G712" s="11" t="str">
        <f t="shared" si="100"/>
        <v/>
      </c>
      <c r="H712" s="11" t="str">
        <f t="shared" si="105"/>
        <v/>
      </c>
      <c r="I712" s="11" t="str">
        <f t="shared" si="101"/>
        <v/>
      </c>
      <c r="J712" s="11" t="str">
        <f t="shared" si="106"/>
        <v/>
      </c>
      <c r="K712" s="11" t="str">
        <f t="shared" si="102"/>
        <v/>
      </c>
      <c r="L712" s="11" t="str">
        <f t="shared" si="107"/>
        <v/>
      </c>
      <c r="M712" s="11" t="str">
        <f>IF('GACE Math 211'!B712="","",'SAT M to CBEST M'!$A$2+'SAT M to CBEST M'!$B$2*F712)</f>
        <v/>
      </c>
      <c r="N712" s="11" t="str">
        <f>IF('GACE Math 211'!B712="","", IF(M712&lt;20, 20, IF(M712&gt;80, 80, M712)))</f>
        <v/>
      </c>
    </row>
    <row r="713" spans="1:14" x14ac:dyDescent="0.25">
      <c r="A713" s="11">
        <v>712</v>
      </c>
      <c r="B713" s="30"/>
      <c r="C713" s="25" t="str">
        <f t="shared" si="99"/>
        <v/>
      </c>
      <c r="D713" s="25" t="str">
        <f t="shared" si="103"/>
        <v/>
      </c>
      <c r="E713" s="25" t="str">
        <f t="shared" si="104"/>
        <v/>
      </c>
      <c r="F713" s="11" t="str">
        <f>IF('GACE Math 211'!E713="","",IF('GACE Math 211'!E713&lt;'ACT M to SAT M'!$A$2,'ACT M to SAT M'!$B$2,IF('GACE Math 211'!E713&gt;'ACT M to SAT M'!A$28,'ACT M to SAT M'!B$28,VLOOKUP(E713,'ACT M to SAT M'!A:B,2,FALSE))))</f>
        <v/>
      </c>
      <c r="G713" s="11" t="str">
        <f t="shared" si="100"/>
        <v/>
      </c>
      <c r="H713" s="11" t="str">
        <f t="shared" si="105"/>
        <v/>
      </c>
      <c r="I713" s="11" t="str">
        <f t="shared" si="101"/>
        <v/>
      </c>
      <c r="J713" s="11" t="str">
        <f t="shared" si="106"/>
        <v/>
      </c>
      <c r="K713" s="11" t="str">
        <f t="shared" si="102"/>
        <v/>
      </c>
      <c r="L713" s="11" t="str">
        <f t="shared" si="107"/>
        <v/>
      </c>
      <c r="M713" s="11" t="str">
        <f>IF('GACE Math 211'!B713="","",'SAT M to CBEST M'!$A$2+'SAT M to CBEST M'!$B$2*F713)</f>
        <v/>
      </c>
      <c r="N713" s="11" t="str">
        <f>IF('GACE Math 211'!B713="","", IF(M713&lt;20, 20, IF(M713&gt;80, 80, M713)))</f>
        <v/>
      </c>
    </row>
    <row r="714" spans="1:14" x14ac:dyDescent="0.25">
      <c r="A714" s="11">
        <v>713</v>
      </c>
      <c r="B714" s="30"/>
      <c r="C714" s="25" t="str">
        <f t="shared" si="99"/>
        <v/>
      </c>
      <c r="D714" s="25" t="str">
        <f t="shared" si="103"/>
        <v/>
      </c>
      <c r="E714" s="25" t="str">
        <f t="shared" si="104"/>
        <v/>
      </c>
      <c r="F714" s="11" t="str">
        <f>IF('GACE Math 211'!E714="","",IF('GACE Math 211'!E714&lt;'ACT M to SAT M'!$A$2,'ACT M to SAT M'!$B$2,IF('GACE Math 211'!E714&gt;'ACT M to SAT M'!A$28,'ACT M to SAT M'!B$28,VLOOKUP(E714,'ACT M to SAT M'!A:B,2,FALSE))))</f>
        <v/>
      </c>
      <c r="G714" s="11" t="str">
        <f t="shared" si="100"/>
        <v/>
      </c>
      <c r="H714" s="11" t="str">
        <f t="shared" si="105"/>
        <v/>
      </c>
      <c r="I714" s="11" t="str">
        <f t="shared" si="101"/>
        <v/>
      </c>
      <c r="J714" s="11" t="str">
        <f t="shared" si="106"/>
        <v/>
      </c>
      <c r="K714" s="11" t="str">
        <f t="shared" si="102"/>
        <v/>
      </c>
      <c r="L714" s="11" t="str">
        <f t="shared" si="107"/>
        <v/>
      </c>
      <c r="M714" s="11" t="str">
        <f>IF('GACE Math 211'!B714="","",'SAT M to CBEST M'!$A$2+'SAT M to CBEST M'!$B$2*F714)</f>
        <v/>
      </c>
      <c r="N714" s="11" t="str">
        <f>IF('GACE Math 211'!B714="","", IF(M714&lt;20, 20, IF(M714&gt;80, 80, M714)))</f>
        <v/>
      </c>
    </row>
    <row r="715" spans="1:14" x14ac:dyDescent="0.25">
      <c r="A715" s="11">
        <v>714</v>
      </c>
      <c r="B715" s="30"/>
      <c r="C715" s="25" t="str">
        <f t="shared" si="99"/>
        <v/>
      </c>
      <c r="D715" s="25" t="str">
        <f t="shared" si="103"/>
        <v/>
      </c>
      <c r="E715" s="25" t="str">
        <f t="shared" si="104"/>
        <v/>
      </c>
      <c r="F715" s="11" t="str">
        <f>IF('GACE Math 211'!E715="","",IF('GACE Math 211'!E715&lt;'ACT M to SAT M'!$A$2,'ACT M to SAT M'!$B$2,IF('GACE Math 211'!E715&gt;'ACT M to SAT M'!A$28,'ACT M to SAT M'!B$28,VLOOKUP(E715,'ACT M to SAT M'!A:B,2,FALSE))))</f>
        <v/>
      </c>
      <c r="G715" s="11" t="str">
        <f t="shared" si="100"/>
        <v/>
      </c>
      <c r="H715" s="11" t="str">
        <f t="shared" si="105"/>
        <v/>
      </c>
      <c r="I715" s="11" t="str">
        <f t="shared" si="101"/>
        <v/>
      </c>
      <c r="J715" s="11" t="str">
        <f t="shared" si="106"/>
        <v/>
      </c>
      <c r="K715" s="11" t="str">
        <f t="shared" si="102"/>
        <v/>
      </c>
      <c r="L715" s="11" t="str">
        <f t="shared" si="107"/>
        <v/>
      </c>
      <c r="M715" s="11" t="str">
        <f>IF('GACE Math 211'!B715="","",'SAT M to CBEST M'!$A$2+'SAT M to CBEST M'!$B$2*F715)</f>
        <v/>
      </c>
      <c r="N715" s="11" t="str">
        <f>IF('GACE Math 211'!B715="","", IF(M715&lt;20, 20, IF(M715&gt;80, 80, M715)))</f>
        <v/>
      </c>
    </row>
    <row r="716" spans="1:14" x14ac:dyDescent="0.25">
      <c r="A716" s="11">
        <v>715</v>
      </c>
      <c r="B716" s="30"/>
      <c r="C716" s="25" t="str">
        <f t="shared" si="99"/>
        <v/>
      </c>
      <c r="D716" s="25" t="str">
        <f t="shared" si="103"/>
        <v/>
      </c>
      <c r="E716" s="25" t="str">
        <f t="shared" si="104"/>
        <v/>
      </c>
      <c r="F716" s="11" t="str">
        <f>IF('GACE Math 211'!E716="","",IF('GACE Math 211'!E716&lt;'ACT M to SAT M'!$A$2,'ACT M to SAT M'!$B$2,IF('GACE Math 211'!E716&gt;'ACT M to SAT M'!A$28,'ACT M to SAT M'!B$28,VLOOKUP(E716,'ACT M to SAT M'!A:B,2,FALSE))))</f>
        <v/>
      </c>
      <c r="G716" s="11" t="str">
        <f t="shared" si="100"/>
        <v/>
      </c>
      <c r="H716" s="11" t="str">
        <f t="shared" si="105"/>
        <v/>
      </c>
      <c r="I716" s="11" t="str">
        <f t="shared" si="101"/>
        <v/>
      </c>
      <c r="J716" s="11" t="str">
        <f t="shared" si="106"/>
        <v/>
      </c>
      <c r="K716" s="11" t="str">
        <f t="shared" si="102"/>
        <v/>
      </c>
      <c r="L716" s="11" t="str">
        <f t="shared" si="107"/>
        <v/>
      </c>
      <c r="M716" s="11" t="str">
        <f>IF('GACE Math 211'!B716="","",'SAT M to CBEST M'!$A$2+'SAT M to CBEST M'!$B$2*F716)</f>
        <v/>
      </c>
      <c r="N716" s="11" t="str">
        <f>IF('GACE Math 211'!B716="","", IF(M716&lt;20, 20, IF(M716&gt;80, 80, M716)))</f>
        <v/>
      </c>
    </row>
    <row r="717" spans="1:14" x14ac:dyDescent="0.25">
      <c r="A717" s="11">
        <v>716</v>
      </c>
      <c r="B717" s="30"/>
      <c r="C717" s="25" t="str">
        <f t="shared" si="99"/>
        <v/>
      </c>
      <c r="D717" s="25" t="str">
        <f t="shared" si="103"/>
        <v/>
      </c>
      <c r="E717" s="25" t="str">
        <f t="shared" si="104"/>
        <v/>
      </c>
      <c r="F717" s="11" t="str">
        <f>IF('GACE Math 211'!E717="","",IF('GACE Math 211'!E717&lt;'ACT M to SAT M'!$A$2,'ACT M to SAT M'!$B$2,IF('GACE Math 211'!E717&gt;'ACT M to SAT M'!A$28,'ACT M to SAT M'!B$28,VLOOKUP(E717,'ACT M to SAT M'!A:B,2,FALSE))))</f>
        <v/>
      </c>
      <c r="G717" s="11" t="str">
        <f t="shared" si="100"/>
        <v/>
      </c>
      <c r="H717" s="11" t="str">
        <f t="shared" si="105"/>
        <v/>
      </c>
      <c r="I717" s="11" t="str">
        <f t="shared" si="101"/>
        <v/>
      </c>
      <c r="J717" s="11" t="str">
        <f t="shared" si="106"/>
        <v/>
      </c>
      <c r="K717" s="11" t="str">
        <f t="shared" si="102"/>
        <v/>
      </c>
      <c r="L717" s="11" t="str">
        <f t="shared" si="107"/>
        <v/>
      </c>
      <c r="M717" s="11" t="str">
        <f>IF('GACE Math 211'!B717="","",'SAT M to CBEST M'!$A$2+'SAT M to CBEST M'!$B$2*F717)</f>
        <v/>
      </c>
      <c r="N717" s="11" t="str">
        <f>IF('GACE Math 211'!B717="","", IF(M717&lt;20, 20, IF(M717&gt;80, 80, M717)))</f>
        <v/>
      </c>
    </row>
    <row r="718" spans="1:14" x14ac:dyDescent="0.25">
      <c r="A718" s="11">
        <v>717</v>
      </c>
      <c r="B718" s="30"/>
      <c r="C718" s="25" t="str">
        <f t="shared" si="99"/>
        <v/>
      </c>
      <c r="D718" s="25" t="str">
        <f t="shared" si="103"/>
        <v/>
      </c>
      <c r="E718" s="25" t="str">
        <f t="shared" si="104"/>
        <v/>
      </c>
      <c r="F718" s="11" t="str">
        <f>IF('GACE Math 211'!E718="","",IF('GACE Math 211'!E718&lt;'ACT M to SAT M'!$A$2,'ACT M to SAT M'!$B$2,IF('GACE Math 211'!E718&gt;'ACT M to SAT M'!A$28,'ACT M to SAT M'!B$28,VLOOKUP(E718,'ACT M to SAT M'!A:B,2,FALSE))))</f>
        <v/>
      </c>
      <c r="G718" s="11" t="str">
        <f t="shared" si="100"/>
        <v/>
      </c>
      <c r="H718" s="11" t="str">
        <f t="shared" si="105"/>
        <v/>
      </c>
      <c r="I718" s="11" t="str">
        <f t="shared" si="101"/>
        <v/>
      </c>
      <c r="J718" s="11" t="str">
        <f t="shared" si="106"/>
        <v/>
      </c>
      <c r="K718" s="11" t="str">
        <f t="shared" si="102"/>
        <v/>
      </c>
      <c r="L718" s="11" t="str">
        <f t="shared" si="107"/>
        <v/>
      </c>
      <c r="M718" s="11" t="str">
        <f>IF('GACE Math 211'!B718="","",'SAT M to CBEST M'!$A$2+'SAT M to CBEST M'!$B$2*F718)</f>
        <v/>
      </c>
      <c r="N718" s="11" t="str">
        <f>IF('GACE Math 211'!B718="","", IF(M718&lt;20, 20, IF(M718&gt;80, 80, M718)))</f>
        <v/>
      </c>
    </row>
    <row r="719" spans="1:14" x14ac:dyDescent="0.25">
      <c r="A719" s="11">
        <v>718</v>
      </c>
      <c r="B719" s="30"/>
      <c r="C719" s="25" t="str">
        <f t="shared" si="99"/>
        <v/>
      </c>
      <c r="D719" s="25" t="str">
        <f t="shared" si="103"/>
        <v/>
      </c>
      <c r="E719" s="25" t="str">
        <f t="shared" si="104"/>
        <v/>
      </c>
      <c r="F719" s="11" t="str">
        <f>IF('GACE Math 211'!E719="","",IF('GACE Math 211'!E719&lt;'ACT M to SAT M'!$A$2,'ACT M to SAT M'!$B$2,IF('GACE Math 211'!E719&gt;'ACT M to SAT M'!A$28,'ACT M to SAT M'!B$28,VLOOKUP(E719,'ACT M to SAT M'!A:B,2,FALSE))))</f>
        <v/>
      </c>
      <c r="G719" s="11" t="str">
        <f t="shared" si="100"/>
        <v/>
      </c>
      <c r="H719" s="11" t="str">
        <f t="shared" si="105"/>
        <v/>
      </c>
      <c r="I719" s="11" t="str">
        <f t="shared" si="101"/>
        <v/>
      </c>
      <c r="J719" s="11" t="str">
        <f t="shared" si="106"/>
        <v/>
      </c>
      <c r="K719" s="11" t="str">
        <f t="shared" si="102"/>
        <v/>
      </c>
      <c r="L719" s="11" t="str">
        <f t="shared" si="107"/>
        <v/>
      </c>
      <c r="M719" s="11" t="str">
        <f>IF('GACE Math 211'!B719="","",'SAT M to CBEST M'!$A$2+'SAT M to CBEST M'!$B$2*F719)</f>
        <v/>
      </c>
      <c r="N719" s="11" t="str">
        <f>IF('GACE Math 211'!B719="","", IF(M719&lt;20, 20, IF(M719&gt;80, 80, M719)))</f>
        <v/>
      </c>
    </row>
    <row r="720" spans="1:14" x14ac:dyDescent="0.25">
      <c r="A720" s="11">
        <v>719</v>
      </c>
      <c r="B720" s="30"/>
      <c r="C720" s="25" t="str">
        <f t="shared" si="99"/>
        <v/>
      </c>
      <c r="D720" s="25" t="str">
        <f t="shared" si="103"/>
        <v/>
      </c>
      <c r="E720" s="25" t="str">
        <f t="shared" si="104"/>
        <v/>
      </c>
      <c r="F720" s="11" t="str">
        <f>IF('GACE Math 211'!E720="","",IF('GACE Math 211'!E720&lt;'ACT M to SAT M'!$A$2,'ACT M to SAT M'!$B$2,IF('GACE Math 211'!E720&gt;'ACT M to SAT M'!A$28,'ACT M to SAT M'!B$28,VLOOKUP(E720,'ACT M to SAT M'!A:B,2,FALSE))))</f>
        <v/>
      </c>
      <c r="G720" s="11" t="str">
        <f t="shared" si="100"/>
        <v/>
      </c>
      <c r="H720" s="11" t="str">
        <f t="shared" si="105"/>
        <v/>
      </c>
      <c r="I720" s="11" t="str">
        <f t="shared" si="101"/>
        <v/>
      </c>
      <c r="J720" s="11" t="str">
        <f t="shared" si="106"/>
        <v/>
      </c>
      <c r="K720" s="11" t="str">
        <f t="shared" si="102"/>
        <v/>
      </c>
      <c r="L720" s="11" t="str">
        <f t="shared" si="107"/>
        <v/>
      </c>
      <c r="M720" s="11" t="str">
        <f>IF('GACE Math 211'!B720="","",'SAT M to CBEST M'!$A$2+'SAT M to CBEST M'!$B$2*F720)</f>
        <v/>
      </c>
      <c r="N720" s="11" t="str">
        <f>IF('GACE Math 211'!B720="","", IF(M720&lt;20, 20, IF(M720&gt;80, 80, M720)))</f>
        <v/>
      </c>
    </row>
    <row r="721" spans="1:14" x14ac:dyDescent="0.25">
      <c r="A721" s="11">
        <v>720</v>
      </c>
      <c r="B721" s="30"/>
      <c r="C721" s="25" t="str">
        <f t="shared" si="99"/>
        <v/>
      </c>
      <c r="D721" s="25" t="str">
        <f t="shared" si="103"/>
        <v/>
      </c>
      <c r="E721" s="25" t="str">
        <f t="shared" si="104"/>
        <v/>
      </c>
      <c r="F721" s="11" t="str">
        <f>IF('GACE Math 211'!E721="","",IF('GACE Math 211'!E721&lt;'ACT M to SAT M'!$A$2,'ACT M to SAT M'!$B$2,IF('GACE Math 211'!E721&gt;'ACT M to SAT M'!A$28,'ACT M to SAT M'!B$28,VLOOKUP(E721,'ACT M to SAT M'!A:B,2,FALSE))))</f>
        <v/>
      </c>
      <c r="G721" s="11" t="str">
        <f t="shared" si="100"/>
        <v/>
      </c>
      <c r="H721" s="11" t="str">
        <f t="shared" si="105"/>
        <v/>
      </c>
      <c r="I721" s="11" t="str">
        <f t="shared" si="101"/>
        <v/>
      </c>
      <c r="J721" s="11" t="str">
        <f t="shared" si="106"/>
        <v/>
      </c>
      <c r="K721" s="11" t="str">
        <f t="shared" si="102"/>
        <v/>
      </c>
      <c r="L721" s="11" t="str">
        <f t="shared" si="107"/>
        <v/>
      </c>
      <c r="M721" s="11" t="str">
        <f>IF('GACE Math 211'!B721="","",'SAT M to CBEST M'!$A$2+'SAT M to CBEST M'!$B$2*F721)</f>
        <v/>
      </c>
      <c r="N721" s="11" t="str">
        <f>IF('GACE Math 211'!B721="","", IF(M721&lt;20, 20, IF(M721&gt;80, 80, M721)))</f>
        <v/>
      </c>
    </row>
    <row r="722" spans="1:14" x14ac:dyDescent="0.25">
      <c r="A722" s="11">
        <v>721</v>
      </c>
      <c r="B722" s="30"/>
      <c r="C722" s="25" t="str">
        <f t="shared" si="99"/>
        <v/>
      </c>
      <c r="D722" s="25" t="str">
        <f t="shared" si="103"/>
        <v/>
      </c>
      <c r="E722" s="25" t="str">
        <f t="shared" si="104"/>
        <v/>
      </c>
      <c r="F722" s="11" t="str">
        <f>IF('GACE Math 211'!E722="","",IF('GACE Math 211'!E722&lt;'ACT M to SAT M'!$A$2,'ACT M to SAT M'!$B$2,IF('GACE Math 211'!E722&gt;'ACT M to SAT M'!A$28,'ACT M to SAT M'!B$28,VLOOKUP(E722,'ACT M to SAT M'!A:B,2,FALSE))))</f>
        <v/>
      </c>
      <c r="G722" s="11" t="str">
        <f t="shared" si="100"/>
        <v/>
      </c>
      <c r="H722" s="11" t="str">
        <f t="shared" si="105"/>
        <v/>
      </c>
      <c r="I722" s="11" t="str">
        <f t="shared" si="101"/>
        <v/>
      </c>
      <c r="J722" s="11" t="str">
        <f t="shared" si="106"/>
        <v/>
      </c>
      <c r="K722" s="11" t="str">
        <f t="shared" si="102"/>
        <v/>
      </c>
      <c r="L722" s="11" t="str">
        <f t="shared" si="107"/>
        <v/>
      </c>
      <c r="M722" s="11" t="str">
        <f>IF('GACE Math 211'!B722="","",'SAT M to CBEST M'!$A$2+'SAT M to CBEST M'!$B$2*F722)</f>
        <v/>
      </c>
      <c r="N722" s="11" t="str">
        <f>IF('GACE Math 211'!B722="","", IF(M722&lt;20, 20, IF(M722&gt;80, 80, M722)))</f>
        <v/>
      </c>
    </row>
    <row r="723" spans="1:14" x14ac:dyDescent="0.25">
      <c r="A723" s="11">
        <v>722</v>
      </c>
      <c r="B723" s="30"/>
      <c r="C723" s="25" t="str">
        <f t="shared" si="99"/>
        <v/>
      </c>
      <c r="D723" s="25" t="str">
        <f t="shared" si="103"/>
        <v/>
      </c>
      <c r="E723" s="25" t="str">
        <f t="shared" si="104"/>
        <v/>
      </c>
      <c r="F723" s="11" t="str">
        <f>IF('GACE Math 211'!E723="","",IF('GACE Math 211'!E723&lt;'ACT M to SAT M'!$A$2,'ACT M to SAT M'!$B$2,IF('GACE Math 211'!E723&gt;'ACT M to SAT M'!A$28,'ACT M to SAT M'!B$28,VLOOKUP(E723,'ACT M to SAT M'!A:B,2,FALSE))))</f>
        <v/>
      </c>
      <c r="G723" s="11" t="str">
        <f t="shared" si="100"/>
        <v/>
      </c>
      <c r="H723" s="11" t="str">
        <f t="shared" si="105"/>
        <v/>
      </c>
      <c r="I723" s="11" t="str">
        <f t="shared" si="101"/>
        <v/>
      </c>
      <c r="J723" s="11" t="str">
        <f t="shared" si="106"/>
        <v/>
      </c>
      <c r="K723" s="11" t="str">
        <f t="shared" si="102"/>
        <v/>
      </c>
      <c r="L723" s="11" t="str">
        <f t="shared" si="107"/>
        <v/>
      </c>
      <c r="M723" s="11" t="str">
        <f>IF('GACE Math 211'!B723="","",'SAT M to CBEST M'!$A$2+'SAT M to CBEST M'!$B$2*F723)</f>
        <v/>
      </c>
      <c r="N723" s="11" t="str">
        <f>IF('GACE Math 211'!B723="","", IF(M723&lt;20, 20, IF(M723&gt;80, 80, M723)))</f>
        <v/>
      </c>
    </row>
    <row r="724" spans="1:14" x14ac:dyDescent="0.25">
      <c r="A724" s="11">
        <v>723</v>
      </c>
      <c r="B724" s="30"/>
      <c r="C724" s="25" t="str">
        <f t="shared" si="99"/>
        <v/>
      </c>
      <c r="D724" s="25" t="str">
        <f t="shared" si="103"/>
        <v/>
      </c>
      <c r="E724" s="25" t="str">
        <f t="shared" si="104"/>
        <v/>
      </c>
      <c r="F724" s="11" t="str">
        <f>IF('GACE Math 211'!E724="","",IF('GACE Math 211'!E724&lt;'ACT M to SAT M'!$A$2,'ACT M to SAT M'!$B$2,IF('GACE Math 211'!E724&gt;'ACT M to SAT M'!A$28,'ACT M to SAT M'!B$28,VLOOKUP(E724,'ACT M to SAT M'!A:B,2,FALSE))))</f>
        <v/>
      </c>
      <c r="G724" s="11" t="str">
        <f t="shared" si="100"/>
        <v/>
      </c>
      <c r="H724" s="11" t="str">
        <f t="shared" si="105"/>
        <v/>
      </c>
      <c r="I724" s="11" t="str">
        <f t="shared" si="101"/>
        <v/>
      </c>
      <c r="J724" s="11" t="str">
        <f t="shared" si="106"/>
        <v/>
      </c>
      <c r="K724" s="11" t="str">
        <f t="shared" si="102"/>
        <v/>
      </c>
      <c r="L724" s="11" t="str">
        <f t="shared" si="107"/>
        <v/>
      </c>
      <c r="M724" s="11" t="str">
        <f>IF('GACE Math 211'!B724="","",'SAT M to CBEST M'!$A$2+'SAT M to CBEST M'!$B$2*F724)</f>
        <v/>
      </c>
      <c r="N724" s="11" t="str">
        <f>IF('GACE Math 211'!B724="","", IF(M724&lt;20, 20, IF(M724&gt;80, 80, M724)))</f>
        <v/>
      </c>
    </row>
    <row r="725" spans="1:14" x14ac:dyDescent="0.25">
      <c r="A725" s="11">
        <v>724</v>
      </c>
      <c r="B725" s="30"/>
      <c r="C725" s="25" t="str">
        <f t="shared" si="99"/>
        <v/>
      </c>
      <c r="D725" s="25" t="str">
        <f t="shared" si="103"/>
        <v/>
      </c>
      <c r="E725" s="25" t="str">
        <f t="shared" si="104"/>
        <v/>
      </c>
      <c r="F725" s="11" t="str">
        <f>IF('GACE Math 211'!E725="","",IF('GACE Math 211'!E725&lt;'ACT M to SAT M'!$A$2,'ACT M to SAT M'!$B$2,IF('GACE Math 211'!E725&gt;'ACT M to SAT M'!A$28,'ACT M to SAT M'!B$28,VLOOKUP(E725,'ACT M to SAT M'!A:B,2,FALSE))))</f>
        <v/>
      </c>
      <c r="G725" s="11" t="str">
        <f t="shared" si="100"/>
        <v/>
      </c>
      <c r="H725" s="11" t="str">
        <f t="shared" si="105"/>
        <v/>
      </c>
      <c r="I725" s="11" t="str">
        <f t="shared" si="101"/>
        <v/>
      </c>
      <c r="J725" s="11" t="str">
        <f t="shared" si="106"/>
        <v/>
      </c>
      <c r="K725" s="11" t="str">
        <f t="shared" si="102"/>
        <v/>
      </c>
      <c r="L725" s="11" t="str">
        <f t="shared" si="107"/>
        <v/>
      </c>
      <c r="M725" s="11" t="str">
        <f>IF('GACE Math 211'!B725="","",'SAT M to CBEST M'!$A$2+'SAT M to CBEST M'!$B$2*F725)</f>
        <v/>
      </c>
      <c r="N725" s="11" t="str">
        <f>IF('GACE Math 211'!B725="","", IF(M725&lt;20, 20, IF(M725&gt;80, 80, M725)))</f>
        <v/>
      </c>
    </row>
    <row r="726" spans="1:14" x14ac:dyDescent="0.25">
      <c r="A726" s="11">
        <v>725</v>
      </c>
      <c r="B726" s="30"/>
      <c r="C726" s="25" t="str">
        <f t="shared" si="99"/>
        <v/>
      </c>
      <c r="D726" s="25" t="str">
        <f t="shared" si="103"/>
        <v/>
      </c>
      <c r="E726" s="25" t="str">
        <f t="shared" si="104"/>
        <v/>
      </c>
      <c r="F726" s="11" t="str">
        <f>IF('GACE Math 211'!E726="","",IF('GACE Math 211'!E726&lt;'ACT M to SAT M'!$A$2,'ACT M to SAT M'!$B$2,IF('GACE Math 211'!E726&gt;'ACT M to SAT M'!A$28,'ACT M to SAT M'!B$28,VLOOKUP(E726,'ACT M to SAT M'!A:B,2,FALSE))))</f>
        <v/>
      </c>
      <c r="G726" s="11" t="str">
        <f t="shared" si="100"/>
        <v/>
      </c>
      <c r="H726" s="11" t="str">
        <f t="shared" si="105"/>
        <v/>
      </c>
      <c r="I726" s="11" t="str">
        <f t="shared" si="101"/>
        <v/>
      </c>
      <c r="J726" s="11" t="str">
        <f t="shared" si="106"/>
        <v/>
      </c>
      <c r="K726" s="11" t="str">
        <f t="shared" si="102"/>
        <v/>
      </c>
      <c r="L726" s="11" t="str">
        <f t="shared" si="107"/>
        <v/>
      </c>
      <c r="M726" s="11" t="str">
        <f>IF('GACE Math 211'!B726="","",'SAT M to CBEST M'!$A$2+'SAT M to CBEST M'!$B$2*F726)</f>
        <v/>
      </c>
      <c r="N726" s="11" t="str">
        <f>IF('GACE Math 211'!B726="","", IF(M726&lt;20, 20, IF(M726&gt;80, 80, M726)))</f>
        <v/>
      </c>
    </row>
    <row r="727" spans="1:14" x14ac:dyDescent="0.25">
      <c r="A727" s="11">
        <v>726</v>
      </c>
      <c r="B727" s="30"/>
      <c r="C727" s="25" t="str">
        <f t="shared" si="99"/>
        <v/>
      </c>
      <c r="D727" s="25" t="str">
        <f t="shared" si="103"/>
        <v/>
      </c>
      <c r="E727" s="25" t="str">
        <f t="shared" si="104"/>
        <v/>
      </c>
      <c r="F727" s="11" t="str">
        <f>IF('GACE Math 211'!E727="","",IF('GACE Math 211'!E727&lt;'ACT M to SAT M'!$A$2,'ACT M to SAT M'!$B$2,IF('GACE Math 211'!E727&gt;'ACT M to SAT M'!A$28,'ACT M to SAT M'!B$28,VLOOKUP(E727,'ACT M to SAT M'!A:B,2,FALSE))))</f>
        <v/>
      </c>
      <c r="G727" s="11" t="str">
        <f t="shared" si="100"/>
        <v/>
      </c>
      <c r="H727" s="11" t="str">
        <f t="shared" si="105"/>
        <v/>
      </c>
      <c r="I727" s="11" t="str">
        <f t="shared" si="101"/>
        <v/>
      </c>
      <c r="J727" s="11" t="str">
        <f t="shared" si="106"/>
        <v/>
      </c>
      <c r="K727" s="11" t="str">
        <f t="shared" si="102"/>
        <v/>
      </c>
      <c r="L727" s="11" t="str">
        <f t="shared" si="107"/>
        <v/>
      </c>
      <c r="M727" s="11" t="str">
        <f>IF('GACE Math 211'!B727="","",'SAT M to CBEST M'!$A$2+'SAT M to CBEST M'!$B$2*F727)</f>
        <v/>
      </c>
      <c r="N727" s="11" t="str">
        <f>IF('GACE Math 211'!B727="","", IF(M727&lt;20, 20, IF(M727&gt;80, 80, M727)))</f>
        <v/>
      </c>
    </row>
    <row r="728" spans="1:14" x14ac:dyDescent="0.25">
      <c r="A728" s="11">
        <v>727</v>
      </c>
      <c r="B728" s="30"/>
      <c r="C728" s="25" t="str">
        <f t="shared" si="99"/>
        <v/>
      </c>
      <c r="D728" s="25" t="str">
        <f t="shared" si="103"/>
        <v/>
      </c>
      <c r="E728" s="25" t="str">
        <f t="shared" si="104"/>
        <v/>
      </c>
      <c r="F728" s="11" t="str">
        <f>IF('GACE Math 211'!E728="","",IF('GACE Math 211'!E728&lt;'ACT M to SAT M'!$A$2,'ACT M to SAT M'!$B$2,IF('GACE Math 211'!E728&gt;'ACT M to SAT M'!A$28,'ACT M to SAT M'!B$28,VLOOKUP(E728,'ACT M to SAT M'!A:B,2,FALSE))))</f>
        <v/>
      </c>
      <c r="G728" s="11" t="str">
        <f t="shared" si="100"/>
        <v/>
      </c>
      <c r="H728" s="11" t="str">
        <f t="shared" si="105"/>
        <v/>
      </c>
      <c r="I728" s="11" t="str">
        <f t="shared" si="101"/>
        <v/>
      </c>
      <c r="J728" s="11" t="str">
        <f t="shared" si="106"/>
        <v/>
      </c>
      <c r="K728" s="11" t="str">
        <f t="shared" si="102"/>
        <v/>
      </c>
      <c r="L728" s="11" t="str">
        <f t="shared" si="107"/>
        <v/>
      </c>
      <c r="M728" s="11" t="str">
        <f>IF('GACE Math 211'!B728="","",'SAT M to CBEST M'!$A$2+'SAT M to CBEST M'!$B$2*F728)</f>
        <v/>
      </c>
      <c r="N728" s="11" t="str">
        <f>IF('GACE Math 211'!B728="","", IF(M728&lt;20, 20, IF(M728&gt;80, 80, M728)))</f>
        <v/>
      </c>
    </row>
    <row r="729" spans="1:14" x14ac:dyDescent="0.25">
      <c r="A729" s="11">
        <v>728</v>
      </c>
      <c r="B729" s="30"/>
      <c r="C729" s="25" t="str">
        <f t="shared" si="99"/>
        <v/>
      </c>
      <c r="D729" s="25" t="str">
        <f t="shared" si="103"/>
        <v/>
      </c>
      <c r="E729" s="25" t="str">
        <f t="shared" si="104"/>
        <v/>
      </c>
      <c r="F729" s="11" t="str">
        <f>IF('GACE Math 211'!E729="","",IF('GACE Math 211'!E729&lt;'ACT M to SAT M'!$A$2,'ACT M to SAT M'!$B$2,IF('GACE Math 211'!E729&gt;'ACT M to SAT M'!A$28,'ACT M to SAT M'!B$28,VLOOKUP(E729,'ACT M to SAT M'!A:B,2,FALSE))))</f>
        <v/>
      </c>
      <c r="G729" s="11" t="str">
        <f t="shared" si="100"/>
        <v/>
      </c>
      <c r="H729" s="11" t="str">
        <f t="shared" si="105"/>
        <v/>
      </c>
      <c r="I729" s="11" t="str">
        <f t="shared" si="101"/>
        <v/>
      </c>
      <c r="J729" s="11" t="str">
        <f t="shared" si="106"/>
        <v/>
      </c>
      <c r="K729" s="11" t="str">
        <f t="shared" si="102"/>
        <v/>
      </c>
      <c r="L729" s="11" t="str">
        <f t="shared" si="107"/>
        <v/>
      </c>
      <c r="M729" s="11" t="str">
        <f>IF('GACE Math 211'!B729="","",'SAT M to CBEST M'!$A$2+'SAT M to CBEST M'!$B$2*F729)</f>
        <v/>
      </c>
      <c r="N729" s="11" t="str">
        <f>IF('GACE Math 211'!B729="","", IF(M729&lt;20, 20, IF(M729&gt;80, 80, M729)))</f>
        <v/>
      </c>
    </row>
    <row r="730" spans="1:14" x14ac:dyDescent="0.25">
      <c r="A730" s="11">
        <v>729</v>
      </c>
      <c r="B730" s="30"/>
      <c r="C730" s="25" t="str">
        <f t="shared" si="99"/>
        <v/>
      </c>
      <c r="D730" s="25" t="str">
        <f t="shared" si="103"/>
        <v/>
      </c>
      <c r="E730" s="25" t="str">
        <f t="shared" si="104"/>
        <v/>
      </c>
      <c r="F730" s="11" t="str">
        <f>IF('GACE Math 211'!E730="","",IF('GACE Math 211'!E730&lt;'ACT M to SAT M'!$A$2,'ACT M to SAT M'!$B$2,IF('GACE Math 211'!E730&gt;'ACT M to SAT M'!A$28,'ACT M to SAT M'!B$28,VLOOKUP(E730,'ACT M to SAT M'!A:B,2,FALSE))))</f>
        <v/>
      </c>
      <c r="G730" s="11" t="str">
        <f t="shared" si="100"/>
        <v/>
      </c>
      <c r="H730" s="11" t="str">
        <f t="shared" si="105"/>
        <v/>
      </c>
      <c r="I730" s="11" t="str">
        <f t="shared" si="101"/>
        <v/>
      </c>
      <c r="J730" s="11" t="str">
        <f t="shared" si="106"/>
        <v/>
      </c>
      <c r="K730" s="11" t="str">
        <f t="shared" si="102"/>
        <v/>
      </c>
      <c r="L730" s="11" t="str">
        <f t="shared" si="107"/>
        <v/>
      </c>
      <c r="M730" s="11" t="str">
        <f>IF('GACE Math 211'!B730="","",'SAT M to CBEST M'!$A$2+'SAT M to CBEST M'!$B$2*F730)</f>
        <v/>
      </c>
      <c r="N730" s="11" t="str">
        <f>IF('GACE Math 211'!B730="","", IF(M730&lt;20, 20, IF(M730&gt;80, 80, M730)))</f>
        <v/>
      </c>
    </row>
    <row r="731" spans="1:14" x14ac:dyDescent="0.25">
      <c r="A731" s="11">
        <v>730</v>
      </c>
      <c r="B731" s="30"/>
      <c r="C731" s="25" t="str">
        <f t="shared" si="99"/>
        <v/>
      </c>
      <c r="D731" s="25" t="str">
        <f t="shared" si="103"/>
        <v/>
      </c>
      <c r="E731" s="25" t="str">
        <f t="shared" si="104"/>
        <v/>
      </c>
      <c r="F731" s="11" t="str">
        <f>IF('GACE Math 211'!E731="","",IF('GACE Math 211'!E731&lt;'ACT M to SAT M'!$A$2,'ACT M to SAT M'!$B$2,IF('GACE Math 211'!E731&gt;'ACT M to SAT M'!A$28,'ACT M to SAT M'!B$28,VLOOKUP(E731,'ACT M to SAT M'!A:B,2,FALSE))))</f>
        <v/>
      </c>
      <c r="G731" s="11" t="str">
        <f t="shared" si="100"/>
        <v/>
      </c>
      <c r="H731" s="11" t="str">
        <f t="shared" si="105"/>
        <v/>
      </c>
      <c r="I731" s="11" t="str">
        <f t="shared" si="101"/>
        <v/>
      </c>
      <c r="J731" s="11" t="str">
        <f t="shared" si="106"/>
        <v/>
      </c>
      <c r="K731" s="11" t="str">
        <f t="shared" si="102"/>
        <v/>
      </c>
      <c r="L731" s="11" t="str">
        <f t="shared" si="107"/>
        <v/>
      </c>
      <c r="M731" s="11" t="str">
        <f>IF('GACE Math 211'!B731="","",'SAT M to CBEST M'!$A$2+'SAT M to CBEST M'!$B$2*F731)</f>
        <v/>
      </c>
      <c r="N731" s="11" t="str">
        <f>IF('GACE Math 211'!B731="","", IF(M731&lt;20, 20, IF(M731&gt;80, 80, M731)))</f>
        <v/>
      </c>
    </row>
    <row r="732" spans="1:14" x14ac:dyDescent="0.25">
      <c r="A732" s="11">
        <v>731</v>
      </c>
      <c r="B732" s="30"/>
      <c r="C732" s="25" t="str">
        <f t="shared" si="99"/>
        <v/>
      </c>
      <c r="D732" s="25" t="str">
        <f t="shared" si="103"/>
        <v/>
      </c>
      <c r="E732" s="25" t="str">
        <f t="shared" si="104"/>
        <v/>
      </c>
      <c r="F732" s="11" t="str">
        <f>IF('GACE Math 211'!E732="","",IF('GACE Math 211'!E732&lt;'ACT M to SAT M'!$A$2,'ACT M to SAT M'!$B$2,IF('GACE Math 211'!E732&gt;'ACT M to SAT M'!A$28,'ACT M to SAT M'!B$28,VLOOKUP(E732,'ACT M to SAT M'!A:B,2,FALSE))))</f>
        <v/>
      </c>
      <c r="G732" s="11" t="str">
        <f t="shared" si="100"/>
        <v/>
      </c>
      <c r="H732" s="11" t="str">
        <f t="shared" si="105"/>
        <v/>
      </c>
      <c r="I732" s="11" t="str">
        <f t="shared" si="101"/>
        <v/>
      </c>
      <c r="J732" s="11" t="str">
        <f t="shared" si="106"/>
        <v/>
      </c>
      <c r="K732" s="11" t="str">
        <f t="shared" si="102"/>
        <v/>
      </c>
      <c r="L732" s="11" t="str">
        <f t="shared" si="107"/>
        <v/>
      </c>
      <c r="M732" s="11" t="str">
        <f>IF('GACE Math 211'!B732="","",'SAT M to CBEST M'!$A$2+'SAT M to CBEST M'!$B$2*F732)</f>
        <v/>
      </c>
      <c r="N732" s="11" t="str">
        <f>IF('GACE Math 211'!B732="","", IF(M732&lt;20, 20, IF(M732&gt;80, 80, M732)))</f>
        <v/>
      </c>
    </row>
    <row r="733" spans="1:14" x14ac:dyDescent="0.25">
      <c r="A733" s="11">
        <v>732</v>
      </c>
      <c r="B733" s="30"/>
      <c r="C733" s="25" t="str">
        <f t="shared" si="99"/>
        <v/>
      </c>
      <c r="D733" s="25" t="str">
        <f t="shared" si="103"/>
        <v/>
      </c>
      <c r="E733" s="25" t="str">
        <f t="shared" si="104"/>
        <v/>
      </c>
      <c r="F733" s="11" t="str">
        <f>IF('GACE Math 211'!E733="","",IF('GACE Math 211'!E733&lt;'ACT M to SAT M'!$A$2,'ACT M to SAT M'!$B$2,IF('GACE Math 211'!E733&gt;'ACT M to SAT M'!A$28,'ACT M to SAT M'!B$28,VLOOKUP(E733,'ACT M to SAT M'!A:B,2,FALSE))))</f>
        <v/>
      </c>
      <c r="G733" s="11" t="str">
        <f t="shared" si="100"/>
        <v/>
      </c>
      <c r="H733" s="11" t="str">
        <f t="shared" si="105"/>
        <v/>
      </c>
      <c r="I733" s="11" t="str">
        <f t="shared" si="101"/>
        <v/>
      </c>
      <c r="J733" s="11" t="str">
        <f t="shared" si="106"/>
        <v/>
      </c>
      <c r="K733" s="11" t="str">
        <f t="shared" si="102"/>
        <v/>
      </c>
      <c r="L733" s="11" t="str">
        <f t="shared" si="107"/>
        <v/>
      </c>
      <c r="M733" s="11" t="str">
        <f>IF('GACE Math 211'!B733="","",'SAT M to CBEST M'!$A$2+'SAT M to CBEST M'!$B$2*F733)</f>
        <v/>
      </c>
      <c r="N733" s="11" t="str">
        <f>IF('GACE Math 211'!B733="","", IF(M733&lt;20, 20, IF(M733&gt;80, 80, M733)))</f>
        <v/>
      </c>
    </row>
    <row r="734" spans="1:14" x14ac:dyDescent="0.25">
      <c r="A734" s="11">
        <v>733</v>
      </c>
      <c r="B734" s="30"/>
      <c r="C734" s="25" t="str">
        <f t="shared" si="99"/>
        <v/>
      </c>
      <c r="D734" s="25" t="str">
        <f t="shared" si="103"/>
        <v/>
      </c>
      <c r="E734" s="25" t="str">
        <f t="shared" si="104"/>
        <v/>
      </c>
      <c r="F734" s="11" t="str">
        <f>IF('GACE Math 211'!E734="","",IF('GACE Math 211'!E734&lt;'ACT M to SAT M'!$A$2,'ACT M to SAT M'!$B$2,IF('GACE Math 211'!E734&gt;'ACT M to SAT M'!A$28,'ACT M to SAT M'!B$28,VLOOKUP(E734,'ACT M to SAT M'!A:B,2,FALSE))))</f>
        <v/>
      </c>
      <c r="G734" s="11" t="str">
        <f t="shared" si="100"/>
        <v/>
      </c>
      <c r="H734" s="11" t="str">
        <f t="shared" si="105"/>
        <v/>
      </c>
      <c r="I734" s="11" t="str">
        <f t="shared" si="101"/>
        <v/>
      </c>
      <c r="J734" s="11" t="str">
        <f t="shared" si="106"/>
        <v/>
      </c>
      <c r="K734" s="11" t="str">
        <f t="shared" si="102"/>
        <v/>
      </c>
      <c r="L734" s="11" t="str">
        <f t="shared" si="107"/>
        <v/>
      </c>
      <c r="M734" s="11" t="str">
        <f>IF('GACE Math 211'!B734="","",'SAT M to CBEST M'!$A$2+'SAT M to CBEST M'!$B$2*F734)</f>
        <v/>
      </c>
      <c r="N734" s="11" t="str">
        <f>IF('GACE Math 211'!B734="","", IF(M734&lt;20, 20, IF(M734&gt;80, 80, M734)))</f>
        <v/>
      </c>
    </row>
    <row r="735" spans="1:14" x14ac:dyDescent="0.25">
      <c r="A735" s="11">
        <v>734</v>
      </c>
      <c r="B735" s="30"/>
      <c r="C735" s="25" t="str">
        <f t="shared" si="99"/>
        <v/>
      </c>
      <c r="D735" s="25" t="str">
        <f t="shared" si="103"/>
        <v/>
      </c>
      <c r="E735" s="25" t="str">
        <f t="shared" si="104"/>
        <v/>
      </c>
      <c r="F735" s="11" t="str">
        <f>IF('GACE Math 211'!E735="","",IF('GACE Math 211'!E735&lt;'ACT M to SAT M'!$A$2,'ACT M to SAT M'!$B$2,IF('GACE Math 211'!E735&gt;'ACT M to SAT M'!A$28,'ACT M to SAT M'!B$28,VLOOKUP(E735,'ACT M to SAT M'!A:B,2,FALSE))))</f>
        <v/>
      </c>
      <c r="G735" s="11" t="str">
        <f t="shared" si="100"/>
        <v/>
      </c>
      <c r="H735" s="11" t="str">
        <f t="shared" si="105"/>
        <v/>
      </c>
      <c r="I735" s="11" t="str">
        <f t="shared" si="101"/>
        <v/>
      </c>
      <c r="J735" s="11" t="str">
        <f t="shared" si="106"/>
        <v/>
      </c>
      <c r="K735" s="11" t="str">
        <f t="shared" si="102"/>
        <v/>
      </c>
      <c r="L735" s="11" t="str">
        <f t="shared" si="107"/>
        <v/>
      </c>
      <c r="M735" s="11" t="str">
        <f>IF('GACE Math 211'!B735="","",'SAT M to CBEST M'!$A$2+'SAT M to CBEST M'!$B$2*F735)</f>
        <v/>
      </c>
      <c r="N735" s="11" t="str">
        <f>IF('GACE Math 211'!B735="","", IF(M735&lt;20, 20, IF(M735&gt;80, 80, M735)))</f>
        <v/>
      </c>
    </row>
    <row r="736" spans="1:14" x14ac:dyDescent="0.25">
      <c r="A736" s="11">
        <v>735</v>
      </c>
      <c r="B736" s="30"/>
      <c r="C736" s="25" t="str">
        <f t="shared" si="99"/>
        <v/>
      </c>
      <c r="D736" s="25" t="str">
        <f t="shared" si="103"/>
        <v/>
      </c>
      <c r="E736" s="25" t="str">
        <f t="shared" si="104"/>
        <v/>
      </c>
      <c r="F736" s="11" t="str">
        <f>IF('GACE Math 211'!E736="","",IF('GACE Math 211'!E736&lt;'ACT M to SAT M'!$A$2,'ACT M to SAT M'!$B$2,IF('GACE Math 211'!E736&gt;'ACT M to SAT M'!A$28,'ACT M to SAT M'!B$28,VLOOKUP(E736,'ACT M to SAT M'!A:B,2,FALSE))))</f>
        <v/>
      </c>
      <c r="G736" s="11" t="str">
        <f t="shared" si="100"/>
        <v/>
      </c>
      <c r="H736" s="11" t="str">
        <f t="shared" si="105"/>
        <v/>
      </c>
      <c r="I736" s="11" t="str">
        <f t="shared" si="101"/>
        <v/>
      </c>
      <c r="J736" s="11" t="str">
        <f t="shared" si="106"/>
        <v/>
      </c>
      <c r="K736" s="11" t="str">
        <f t="shared" si="102"/>
        <v/>
      </c>
      <c r="L736" s="11" t="str">
        <f t="shared" si="107"/>
        <v/>
      </c>
      <c r="M736" s="11" t="str">
        <f>IF('GACE Math 211'!B736="","",'SAT M to CBEST M'!$A$2+'SAT M to CBEST M'!$B$2*F736)</f>
        <v/>
      </c>
      <c r="N736" s="11" t="str">
        <f>IF('GACE Math 211'!B736="","", IF(M736&lt;20, 20, IF(M736&gt;80, 80, M736)))</f>
        <v/>
      </c>
    </row>
    <row r="737" spans="1:14" x14ac:dyDescent="0.25">
      <c r="A737" s="11">
        <v>736</v>
      </c>
      <c r="B737" s="30"/>
      <c r="C737" s="25" t="str">
        <f t="shared" si="99"/>
        <v/>
      </c>
      <c r="D737" s="25" t="str">
        <f t="shared" si="103"/>
        <v/>
      </c>
      <c r="E737" s="25" t="str">
        <f t="shared" si="104"/>
        <v/>
      </c>
      <c r="F737" s="11" t="str">
        <f>IF('GACE Math 211'!E737="","",IF('GACE Math 211'!E737&lt;'ACT M to SAT M'!$A$2,'ACT M to SAT M'!$B$2,IF('GACE Math 211'!E737&gt;'ACT M to SAT M'!A$28,'ACT M to SAT M'!B$28,VLOOKUP(E737,'ACT M to SAT M'!A:B,2,FALSE))))</f>
        <v/>
      </c>
      <c r="G737" s="11" t="str">
        <f t="shared" si="100"/>
        <v/>
      </c>
      <c r="H737" s="11" t="str">
        <f t="shared" si="105"/>
        <v/>
      </c>
      <c r="I737" s="11" t="str">
        <f t="shared" si="101"/>
        <v/>
      </c>
      <c r="J737" s="11" t="str">
        <f t="shared" si="106"/>
        <v/>
      </c>
      <c r="K737" s="11" t="str">
        <f t="shared" si="102"/>
        <v/>
      </c>
      <c r="L737" s="11" t="str">
        <f t="shared" si="107"/>
        <v/>
      </c>
      <c r="M737" s="11" t="str">
        <f>IF('GACE Math 211'!B737="","",'SAT M to CBEST M'!$A$2+'SAT M to CBEST M'!$B$2*F737)</f>
        <v/>
      </c>
      <c r="N737" s="11" t="str">
        <f>IF('GACE Math 211'!B737="","", IF(M737&lt;20, 20, IF(M737&gt;80, 80, M737)))</f>
        <v/>
      </c>
    </row>
    <row r="738" spans="1:14" x14ac:dyDescent="0.25">
      <c r="A738" s="11">
        <v>737</v>
      </c>
      <c r="B738" s="30"/>
      <c r="C738" s="25" t="str">
        <f t="shared" si="99"/>
        <v/>
      </c>
      <c r="D738" s="25" t="str">
        <f t="shared" si="103"/>
        <v/>
      </c>
      <c r="E738" s="25" t="str">
        <f t="shared" si="104"/>
        <v/>
      </c>
      <c r="F738" s="11" t="str">
        <f>IF('GACE Math 211'!E738="","",IF('GACE Math 211'!E738&lt;'ACT M to SAT M'!$A$2,'ACT M to SAT M'!$B$2,IF('GACE Math 211'!E738&gt;'ACT M to SAT M'!A$28,'ACT M to SAT M'!B$28,VLOOKUP(E738,'ACT M to SAT M'!A:B,2,FALSE))))</f>
        <v/>
      </c>
      <c r="G738" s="11" t="str">
        <f t="shared" si="100"/>
        <v/>
      </c>
      <c r="H738" s="11" t="str">
        <f t="shared" si="105"/>
        <v/>
      </c>
      <c r="I738" s="11" t="str">
        <f t="shared" si="101"/>
        <v/>
      </c>
      <c r="J738" s="11" t="str">
        <f t="shared" si="106"/>
        <v/>
      </c>
      <c r="K738" s="11" t="str">
        <f t="shared" si="102"/>
        <v/>
      </c>
      <c r="L738" s="11" t="str">
        <f t="shared" si="107"/>
        <v/>
      </c>
      <c r="M738" s="11" t="str">
        <f>IF('GACE Math 211'!B738="","",'SAT M to CBEST M'!$A$2+'SAT M to CBEST M'!$B$2*F738)</f>
        <v/>
      </c>
      <c r="N738" s="11" t="str">
        <f>IF('GACE Math 211'!B738="","", IF(M738&lt;20, 20, IF(M738&gt;80, 80, M738)))</f>
        <v/>
      </c>
    </row>
    <row r="739" spans="1:14" x14ac:dyDescent="0.25">
      <c r="A739" s="11">
        <v>738</v>
      </c>
      <c r="B739" s="30"/>
      <c r="C739" s="25" t="str">
        <f t="shared" si="99"/>
        <v/>
      </c>
      <c r="D739" s="25" t="str">
        <f t="shared" si="103"/>
        <v/>
      </c>
      <c r="E739" s="25" t="str">
        <f t="shared" si="104"/>
        <v/>
      </c>
      <c r="F739" s="11" t="str">
        <f>IF('GACE Math 211'!E739="","",IF('GACE Math 211'!E739&lt;'ACT M to SAT M'!$A$2,'ACT M to SAT M'!$B$2,IF('GACE Math 211'!E739&gt;'ACT M to SAT M'!A$28,'ACT M to SAT M'!B$28,VLOOKUP(E739,'ACT M to SAT M'!A:B,2,FALSE))))</f>
        <v/>
      </c>
      <c r="G739" s="11" t="str">
        <f t="shared" si="100"/>
        <v/>
      </c>
      <c r="H739" s="11" t="str">
        <f t="shared" si="105"/>
        <v/>
      </c>
      <c r="I739" s="11" t="str">
        <f t="shared" si="101"/>
        <v/>
      </c>
      <c r="J739" s="11" t="str">
        <f t="shared" si="106"/>
        <v/>
      </c>
      <c r="K739" s="11" t="str">
        <f t="shared" si="102"/>
        <v/>
      </c>
      <c r="L739" s="11" t="str">
        <f t="shared" si="107"/>
        <v/>
      </c>
      <c r="M739" s="11" t="str">
        <f>IF('GACE Math 211'!B739="","",'SAT M to CBEST M'!$A$2+'SAT M to CBEST M'!$B$2*F739)</f>
        <v/>
      </c>
      <c r="N739" s="11" t="str">
        <f>IF('GACE Math 211'!B739="","", IF(M739&lt;20, 20, IF(M739&gt;80, 80, M739)))</f>
        <v/>
      </c>
    </row>
    <row r="740" spans="1:14" x14ac:dyDescent="0.25">
      <c r="A740" s="11">
        <v>739</v>
      </c>
      <c r="B740" s="30"/>
      <c r="C740" s="25" t="str">
        <f t="shared" si="99"/>
        <v/>
      </c>
      <c r="D740" s="25" t="str">
        <f t="shared" si="103"/>
        <v/>
      </c>
      <c r="E740" s="25" t="str">
        <f t="shared" si="104"/>
        <v/>
      </c>
      <c r="F740" s="11" t="str">
        <f>IF('GACE Math 211'!E740="","",IF('GACE Math 211'!E740&lt;'ACT M to SAT M'!$A$2,'ACT M to SAT M'!$B$2,IF('GACE Math 211'!E740&gt;'ACT M to SAT M'!A$28,'ACT M to SAT M'!B$28,VLOOKUP(E740,'ACT M to SAT M'!A:B,2,FALSE))))</f>
        <v/>
      </c>
      <c r="G740" s="11" t="str">
        <f t="shared" si="100"/>
        <v/>
      </c>
      <c r="H740" s="11" t="str">
        <f t="shared" si="105"/>
        <v/>
      </c>
      <c r="I740" s="11" t="str">
        <f t="shared" si="101"/>
        <v/>
      </c>
      <c r="J740" s="11" t="str">
        <f t="shared" si="106"/>
        <v/>
      </c>
      <c r="K740" s="11" t="str">
        <f t="shared" si="102"/>
        <v/>
      </c>
      <c r="L740" s="11" t="str">
        <f t="shared" si="107"/>
        <v/>
      </c>
      <c r="M740" s="11" t="str">
        <f>IF('GACE Math 211'!B740="","",'SAT M to CBEST M'!$A$2+'SAT M to CBEST M'!$B$2*F740)</f>
        <v/>
      </c>
      <c r="N740" s="11" t="str">
        <f>IF('GACE Math 211'!B740="","", IF(M740&lt;20, 20, IF(M740&gt;80, 80, M740)))</f>
        <v/>
      </c>
    </row>
    <row r="741" spans="1:14" x14ac:dyDescent="0.25">
      <c r="A741" s="11">
        <v>740</v>
      </c>
      <c r="B741" s="30"/>
      <c r="C741" s="25" t="str">
        <f t="shared" si="99"/>
        <v/>
      </c>
      <c r="D741" s="25" t="str">
        <f t="shared" si="103"/>
        <v/>
      </c>
      <c r="E741" s="25" t="str">
        <f t="shared" si="104"/>
        <v/>
      </c>
      <c r="F741" s="11" t="str">
        <f>IF('GACE Math 211'!E741="","",IF('GACE Math 211'!E741&lt;'ACT M to SAT M'!$A$2,'ACT M to SAT M'!$B$2,IF('GACE Math 211'!E741&gt;'ACT M to SAT M'!A$28,'ACT M to SAT M'!B$28,VLOOKUP(E741,'ACT M to SAT M'!A:B,2,FALSE))))</f>
        <v/>
      </c>
      <c r="G741" s="11" t="str">
        <f t="shared" si="100"/>
        <v/>
      </c>
      <c r="H741" s="11" t="str">
        <f t="shared" si="105"/>
        <v/>
      </c>
      <c r="I741" s="11" t="str">
        <f t="shared" si="101"/>
        <v/>
      </c>
      <c r="J741" s="11" t="str">
        <f t="shared" si="106"/>
        <v/>
      </c>
      <c r="K741" s="11" t="str">
        <f t="shared" si="102"/>
        <v/>
      </c>
      <c r="L741" s="11" t="str">
        <f t="shared" si="107"/>
        <v/>
      </c>
      <c r="M741" s="11" t="str">
        <f>IF('GACE Math 211'!B741="","",'SAT M to CBEST M'!$A$2+'SAT M to CBEST M'!$B$2*F741)</f>
        <v/>
      </c>
      <c r="N741" s="11" t="str">
        <f>IF('GACE Math 211'!B741="","", IF(M741&lt;20, 20, IF(M741&gt;80, 80, M741)))</f>
        <v/>
      </c>
    </row>
    <row r="742" spans="1:14" x14ac:dyDescent="0.25">
      <c r="A742" s="11">
        <v>741</v>
      </c>
      <c r="B742" s="30"/>
      <c r="C742" s="25" t="str">
        <f t="shared" si="99"/>
        <v/>
      </c>
      <c r="D742" s="25" t="str">
        <f t="shared" si="103"/>
        <v/>
      </c>
      <c r="E742" s="25" t="str">
        <f t="shared" si="104"/>
        <v/>
      </c>
      <c r="F742" s="11" t="str">
        <f>IF('GACE Math 211'!E742="","",IF('GACE Math 211'!E742&lt;'ACT M to SAT M'!$A$2,'ACT M to SAT M'!$B$2,IF('GACE Math 211'!E742&gt;'ACT M to SAT M'!A$28,'ACT M to SAT M'!B$28,VLOOKUP(E742,'ACT M to SAT M'!A:B,2,FALSE))))</f>
        <v/>
      </c>
      <c r="G742" s="11" t="str">
        <f t="shared" si="100"/>
        <v/>
      </c>
      <c r="H742" s="11" t="str">
        <f t="shared" si="105"/>
        <v/>
      </c>
      <c r="I742" s="11" t="str">
        <f t="shared" si="101"/>
        <v/>
      </c>
      <c r="J742" s="11" t="str">
        <f t="shared" si="106"/>
        <v/>
      </c>
      <c r="K742" s="11" t="str">
        <f t="shared" si="102"/>
        <v/>
      </c>
      <c r="L742" s="11" t="str">
        <f t="shared" si="107"/>
        <v/>
      </c>
      <c r="M742" s="11" t="str">
        <f>IF('GACE Math 211'!B742="","",'SAT M to CBEST M'!$A$2+'SAT M to CBEST M'!$B$2*F742)</f>
        <v/>
      </c>
      <c r="N742" s="11" t="str">
        <f>IF('GACE Math 211'!B742="","", IF(M742&lt;20, 20, IF(M742&gt;80, 80, M742)))</f>
        <v/>
      </c>
    </row>
    <row r="743" spans="1:14" x14ac:dyDescent="0.25">
      <c r="A743" s="11">
        <v>742</v>
      </c>
      <c r="B743" s="30"/>
      <c r="C743" s="25" t="str">
        <f t="shared" si="99"/>
        <v/>
      </c>
      <c r="D743" s="25" t="str">
        <f t="shared" si="103"/>
        <v/>
      </c>
      <c r="E743" s="25" t="str">
        <f t="shared" si="104"/>
        <v/>
      </c>
      <c r="F743" s="11" t="str">
        <f>IF('GACE Math 211'!E743="","",IF('GACE Math 211'!E743&lt;'ACT M to SAT M'!$A$2,'ACT M to SAT M'!$B$2,IF('GACE Math 211'!E743&gt;'ACT M to SAT M'!A$28,'ACT M to SAT M'!B$28,VLOOKUP(E743,'ACT M to SAT M'!A:B,2,FALSE))))</f>
        <v/>
      </c>
      <c r="G743" s="11" t="str">
        <f t="shared" si="100"/>
        <v/>
      </c>
      <c r="H743" s="11" t="str">
        <f t="shared" si="105"/>
        <v/>
      </c>
      <c r="I743" s="11" t="str">
        <f t="shared" si="101"/>
        <v/>
      </c>
      <c r="J743" s="11" t="str">
        <f t="shared" si="106"/>
        <v/>
      </c>
      <c r="K743" s="11" t="str">
        <f t="shared" si="102"/>
        <v/>
      </c>
      <c r="L743" s="11" t="str">
        <f t="shared" si="107"/>
        <v/>
      </c>
      <c r="M743" s="11" t="str">
        <f>IF('GACE Math 211'!B743="","",'SAT M to CBEST M'!$A$2+'SAT M to CBEST M'!$B$2*F743)</f>
        <v/>
      </c>
      <c r="N743" s="11" t="str">
        <f>IF('GACE Math 211'!B743="","", IF(M743&lt;20, 20, IF(M743&gt;80, 80, M743)))</f>
        <v/>
      </c>
    </row>
    <row r="744" spans="1:14" x14ac:dyDescent="0.25">
      <c r="A744" s="11">
        <v>743</v>
      </c>
      <c r="B744" s="30"/>
      <c r="C744" s="25" t="str">
        <f t="shared" si="99"/>
        <v/>
      </c>
      <c r="D744" s="25" t="str">
        <f t="shared" si="103"/>
        <v/>
      </c>
      <c r="E744" s="25" t="str">
        <f t="shared" si="104"/>
        <v/>
      </c>
      <c r="F744" s="11" t="str">
        <f>IF('GACE Math 211'!E744="","",IF('GACE Math 211'!E744&lt;'ACT M to SAT M'!$A$2,'ACT M to SAT M'!$B$2,IF('GACE Math 211'!E744&gt;'ACT M to SAT M'!A$28,'ACT M to SAT M'!B$28,VLOOKUP(E744,'ACT M to SAT M'!A:B,2,FALSE))))</f>
        <v/>
      </c>
      <c r="G744" s="11" t="str">
        <f t="shared" si="100"/>
        <v/>
      </c>
      <c r="H744" s="11" t="str">
        <f t="shared" si="105"/>
        <v/>
      </c>
      <c r="I744" s="11" t="str">
        <f t="shared" si="101"/>
        <v/>
      </c>
      <c r="J744" s="11" t="str">
        <f t="shared" si="106"/>
        <v/>
      </c>
      <c r="K744" s="11" t="str">
        <f t="shared" si="102"/>
        <v/>
      </c>
      <c r="L744" s="11" t="str">
        <f t="shared" si="107"/>
        <v/>
      </c>
      <c r="M744" s="11" t="str">
        <f>IF('GACE Math 211'!B744="","",'SAT M to CBEST M'!$A$2+'SAT M to CBEST M'!$B$2*F744)</f>
        <v/>
      </c>
      <c r="N744" s="11" t="str">
        <f>IF('GACE Math 211'!B744="","", IF(M744&lt;20, 20, IF(M744&gt;80, 80, M744)))</f>
        <v/>
      </c>
    </row>
    <row r="745" spans="1:14" x14ac:dyDescent="0.25">
      <c r="A745" s="11">
        <v>744</v>
      </c>
      <c r="B745" s="30"/>
      <c r="C745" s="25" t="str">
        <f t="shared" si="99"/>
        <v/>
      </c>
      <c r="D745" s="25" t="str">
        <f t="shared" si="103"/>
        <v/>
      </c>
      <c r="E745" s="25" t="str">
        <f t="shared" si="104"/>
        <v/>
      </c>
      <c r="F745" s="11" t="str">
        <f>IF('GACE Math 211'!E745="","",IF('GACE Math 211'!E745&lt;'ACT M to SAT M'!$A$2,'ACT M to SAT M'!$B$2,IF('GACE Math 211'!E745&gt;'ACT M to SAT M'!A$28,'ACT M to SAT M'!B$28,VLOOKUP(E745,'ACT M to SAT M'!A:B,2,FALSE))))</f>
        <v/>
      </c>
      <c r="G745" s="11" t="str">
        <f t="shared" si="100"/>
        <v/>
      </c>
      <c r="H745" s="11" t="str">
        <f t="shared" si="105"/>
        <v/>
      </c>
      <c r="I745" s="11" t="str">
        <f t="shared" si="101"/>
        <v/>
      </c>
      <c r="J745" s="11" t="str">
        <f t="shared" si="106"/>
        <v/>
      </c>
      <c r="K745" s="11" t="str">
        <f t="shared" si="102"/>
        <v/>
      </c>
      <c r="L745" s="11" t="str">
        <f t="shared" si="107"/>
        <v/>
      </c>
      <c r="M745" s="11" t="str">
        <f>IF('GACE Math 211'!B745="","",'SAT M to CBEST M'!$A$2+'SAT M to CBEST M'!$B$2*F745)</f>
        <v/>
      </c>
      <c r="N745" s="11" t="str">
        <f>IF('GACE Math 211'!B745="","", IF(M745&lt;20, 20, IF(M745&gt;80, 80, M745)))</f>
        <v/>
      </c>
    </row>
    <row r="746" spans="1:14" x14ac:dyDescent="0.25">
      <c r="A746" s="11">
        <v>745</v>
      </c>
      <c r="B746" s="30"/>
      <c r="C746" s="25" t="str">
        <f t="shared" si="99"/>
        <v/>
      </c>
      <c r="D746" s="25" t="str">
        <f t="shared" si="103"/>
        <v/>
      </c>
      <c r="E746" s="25" t="str">
        <f t="shared" si="104"/>
        <v/>
      </c>
      <c r="F746" s="11" t="str">
        <f>IF('GACE Math 211'!E746="","",IF('GACE Math 211'!E746&lt;'ACT M to SAT M'!$A$2,'ACT M to SAT M'!$B$2,IF('GACE Math 211'!E746&gt;'ACT M to SAT M'!A$28,'ACT M to SAT M'!B$28,VLOOKUP(E746,'ACT M to SAT M'!A:B,2,FALSE))))</f>
        <v/>
      </c>
      <c r="G746" s="11" t="str">
        <f t="shared" si="100"/>
        <v/>
      </c>
      <c r="H746" s="11" t="str">
        <f t="shared" si="105"/>
        <v/>
      </c>
      <c r="I746" s="11" t="str">
        <f t="shared" si="101"/>
        <v/>
      </c>
      <c r="J746" s="11" t="str">
        <f t="shared" si="106"/>
        <v/>
      </c>
      <c r="K746" s="11" t="str">
        <f t="shared" si="102"/>
        <v/>
      </c>
      <c r="L746" s="11" t="str">
        <f t="shared" si="107"/>
        <v/>
      </c>
      <c r="M746" s="11" t="str">
        <f>IF('GACE Math 211'!B746="","",'SAT M to CBEST M'!$A$2+'SAT M to CBEST M'!$B$2*F746)</f>
        <v/>
      </c>
      <c r="N746" s="11" t="str">
        <f>IF('GACE Math 211'!B746="","", IF(M746&lt;20, 20, IF(M746&gt;80, 80, M746)))</f>
        <v/>
      </c>
    </row>
    <row r="747" spans="1:14" x14ac:dyDescent="0.25">
      <c r="A747" s="11">
        <v>746</v>
      </c>
      <c r="B747" s="30"/>
      <c r="C747" s="25" t="str">
        <f t="shared" si="99"/>
        <v/>
      </c>
      <c r="D747" s="25" t="str">
        <f t="shared" si="103"/>
        <v/>
      </c>
      <c r="E747" s="25" t="str">
        <f t="shared" si="104"/>
        <v/>
      </c>
      <c r="F747" s="11" t="str">
        <f>IF('GACE Math 211'!E747="","",IF('GACE Math 211'!E747&lt;'ACT M to SAT M'!$A$2,'ACT M to SAT M'!$B$2,IF('GACE Math 211'!E747&gt;'ACT M to SAT M'!A$28,'ACT M to SAT M'!B$28,VLOOKUP(E747,'ACT M to SAT M'!A:B,2,FALSE))))</f>
        <v/>
      </c>
      <c r="G747" s="11" t="str">
        <f t="shared" si="100"/>
        <v/>
      </c>
      <c r="H747" s="11" t="str">
        <f t="shared" si="105"/>
        <v/>
      </c>
      <c r="I747" s="11" t="str">
        <f t="shared" si="101"/>
        <v/>
      </c>
      <c r="J747" s="11" t="str">
        <f t="shared" si="106"/>
        <v/>
      </c>
      <c r="K747" s="11" t="str">
        <f t="shared" si="102"/>
        <v/>
      </c>
      <c r="L747" s="11" t="str">
        <f t="shared" si="107"/>
        <v/>
      </c>
      <c r="M747" s="11" t="str">
        <f>IF('GACE Math 211'!B747="","",'SAT M to CBEST M'!$A$2+'SAT M to CBEST M'!$B$2*F747)</f>
        <v/>
      </c>
      <c r="N747" s="11" t="str">
        <f>IF('GACE Math 211'!B747="","", IF(M747&lt;20, 20, IF(M747&gt;80, 80, M747)))</f>
        <v/>
      </c>
    </row>
    <row r="748" spans="1:14" x14ac:dyDescent="0.25">
      <c r="A748" s="11">
        <v>747</v>
      </c>
      <c r="B748" s="30"/>
      <c r="C748" s="25" t="str">
        <f t="shared" si="99"/>
        <v/>
      </c>
      <c r="D748" s="25" t="str">
        <f t="shared" si="103"/>
        <v/>
      </c>
      <c r="E748" s="25" t="str">
        <f t="shared" si="104"/>
        <v/>
      </c>
      <c r="F748" s="11" t="str">
        <f>IF('GACE Math 211'!E748="","",IF('GACE Math 211'!E748&lt;'ACT M to SAT M'!$A$2,'ACT M to SAT M'!$B$2,IF('GACE Math 211'!E748&gt;'ACT M to SAT M'!A$28,'ACT M to SAT M'!B$28,VLOOKUP(E748,'ACT M to SAT M'!A:B,2,FALSE))))</f>
        <v/>
      </c>
      <c r="G748" s="11" t="str">
        <f t="shared" si="100"/>
        <v/>
      </c>
      <c r="H748" s="11" t="str">
        <f t="shared" si="105"/>
        <v/>
      </c>
      <c r="I748" s="11" t="str">
        <f t="shared" si="101"/>
        <v/>
      </c>
      <c r="J748" s="11" t="str">
        <f t="shared" si="106"/>
        <v/>
      </c>
      <c r="K748" s="11" t="str">
        <f t="shared" si="102"/>
        <v/>
      </c>
      <c r="L748" s="11" t="str">
        <f t="shared" si="107"/>
        <v/>
      </c>
      <c r="M748" s="11" t="str">
        <f>IF('GACE Math 211'!B748="","",'SAT M to CBEST M'!$A$2+'SAT M to CBEST M'!$B$2*F748)</f>
        <v/>
      </c>
      <c r="N748" s="11" t="str">
        <f>IF('GACE Math 211'!B748="","", IF(M748&lt;20, 20, IF(M748&gt;80, 80, M748)))</f>
        <v/>
      </c>
    </row>
    <row r="749" spans="1:14" x14ac:dyDescent="0.25">
      <c r="A749" s="11">
        <v>748</v>
      </c>
      <c r="B749" s="30"/>
      <c r="C749" s="25" t="str">
        <f t="shared" si="99"/>
        <v/>
      </c>
      <c r="D749" s="25" t="str">
        <f t="shared" si="103"/>
        <v/>
      </c>
      <c r="E749" s="25" t="str">
        <f t="shared" si="104"/>
        <v/>
      </c>
      <c r="F749" s="11" t="str">
        <f>IF('GACE Math 211'!E749="","",IF('GACE Math 211'!E749&lt;'ACT M to SAT M'!$A$2,'ACT M to SAT M'!$B$2,IF('GACE Math 211'!E749&gt;'ACT M to SAT M'!A$28,'ACT M to SAT M'!B$28,VLOOKUP(E749,'ACT M to SAT M'!A:B,2,FALSE))))</f>
        <v/>
      </c>
      <c r="G749" s="11" t="str">
        <f t="shared" si="100"/>
        <v/>
      </c>
      <c r="H749" s="11" t="str">
        <f t="shared" si="105"/>
        <v/>
      </c>
      <c r="I749" s="11" t="str">
        <f t="shared" si="101"/>
        <v/>
      </c>
      <c r="J749" s="11" t="str">
        <f t="shared" si="106"/>
        <v/>
      </c>
      <c r="K749" s="11" t="str">
        <f t="shared" si="102"/>
        <v/>
      </c>
      <c r="L749" s="11" t="str">
        <f t="shared" si="107"/>
        <v/>
      </c>
      <c r="M749" s="11" t="str">
        <f>IF('GACE Math 211'!B749="","",'SAT M to CBEST M'!$A$2+'SAT M to CBEST M'!$B$2*F749)</f>
        <v/>
      </c>
      <c r="N749" s="11" t="str">
        <f>IF('GACE Math 211'!B749="","", IF(M749&lt;20, 20, IF(M749&gt;80, 80, M749)))</f>
        <v/>
      </c>
    </row>
    <row r="750" spans="1:14" x14ac:dyDescent="0.25">
      <c r="A750" s="11">
        <v>749</v>
      </c>
      <c r="B750" s="30"/>
      <c r="C750" s="25" t="str">
        <f t="shared" si="99"/>
        <v/>
      </c>
      <c r="D750" s="25" t="str">
        <f t="shared" si="103"/>
        <v/>
      </c>
      <c r="E750" s="25" t="str">
        <f t="shared" si="104"/>
        <v/>
      </c>
      <c r="F750" s="11" t="str">
        <f>IF('GACE Math 211'!E750="","",IF('GACE Math 211'!E750&lt;'ACT M to SAT M'!$A$2,'ACT M to SAT M'!$B$2,IF('GACE Math 211'!E750&gt;'ACT M to SAT M'!A$28,'ACT M to SAT M'!B$28,VLOOKUP(E750,'ACT M to SAT M'!A:B,2,FALSE))))</f>
        <v/>
      </c>
      <c r="G750" s="11" t="str">
        <f t="shared" si="100"/>
        <v/>
      </c>
      <c r="H750" s="11" t="str">
        <f t="shared" si="105"/>
        <v/>
      </c>
      <c r="I750" s="11" t="str">
        <f t="shared" si="101"/>
        <v/>
      </c>
      <c r="J750" s="11" t="str">
        <f t="shared" si="106"/>
        <v/>
      </c>
      <c r="K750" s="11" t="str">
        <f t="shared" si="102"/>
        <v/>
      </c>
      <c r="L750" s="11" t="str">
        <f t="shared" si="107"/>
        <v/>
      </c>
      <c r="M750" s="11" t="str">
        <f>IF('GACE Math 211'!B750="","",'SAT M to CBEST M'!$A$2+'SAT M to CBEST M'!$B$2*F750)</f>
        <v/>
      </c>
      <c r="N750" s="11" t="str">
        <f>IF('GACE Math 211'!B750="","", IF(M750&lt;20, 20, IF(M750&gt;80, 80, M750)))</f>
        <v/>
      </c>
    </row>
    <row r="751" spans="1:14" x14ac:dyDescent="0.25">
      <c r="A751" s="11">
        <v>750</v>
      </c>
      <c r="B751" s="30"/>
      <c r="C751" s="25" t="str">
        <f t="shared" si="99"/>
        <v/>
      </c>
      <c r="D751" s="25" t="str">
        <f t="shared" si="103"/>
        <v/>
      </c>
      <c r="E751" s="25" t="str">
        <f t="shared" si="104"/>
        <v/>
      </c>
      <c r="F751" s="11" t="str">
        <f>IF('GACE Math 211'!E751="","",IF('GACE Math 211'!E751&lt;'ACT M to SAT M'!$A$2,'ACT M to SAT M'!$B$2,IF('GACE Math 211'!E751&gt;'ACT M to SAT M'!A$28,'ACT M to SAT M'!B$28,VLOOKUP(E751,'ACT M to SAT M'!A:B,2,FALSE))))</f>
        <v/>
      </c>
      <c r="G751" s="11" t="str">
        <f t="shared" si="100"/>
        <v/>
      </c>
      <c r="H751" s="11" t="str">
        <f t="shared" si="105"/>
        <v/>
      </c>
      <c r="I751" s="11" t="str">
        <f t="shared" si="101"/>
        <v/>
      </c>
      <c r="J751" s="11" t="str">
        <f t="shared" si="106"/>
        <v/>
      </c>
      <c r="K751" s="11" t="str">
        <f t="shared" si="102"/>
        <v/>
      </c>
      <c r="L751" s="11" t="str">
        <f t="shared" si="107"/>
        <v/>
      </c>
      <c r="M751" s="11" t="str">
        <f>IF('GACE Math 211'!B751="","",'SAT M to CBEST M'!$A$2+'SAT M to CBEST M'!$B$2*F751)</f>
        <v/>
      </c>
      <c r="N751" s="11" t="str">
        <f>IF('GACE Math 211'!B751="","", IF(M751&lt;20, 20, IF(M751&gt;80, 80, M751)))</f>
        <v/>
      </c>
    </row>
    <row r="752" spans="1:14" x14ac:dyDescent="0.25">
      <c r="A752" s="11">
        <v>751</v>
      </c>
      <c r="B752" s="30"/>
      <c r="C752" s="25" t="str">
        <f t="shared" si="99"/>
        <v/>
      </c>
      <c r="D752" s="25" t="str">
        <f t="shared" si="103"/>
        <v/>
      </c>
      <c r="E752" s="25" t="str">
        <f t="shared" si="104"/>
        <v/>
      </c>
      <c r="F752" s="11" t="str">
        <f>IF('GACE Math 211'!E752="","",IF('GACE Math 211'!E752&lt;'ACT M to SAT M'!$A$2,'ACT M to SAT M'!$B$2,IF('GACE Math 211'!E752&gt;'ACT M to SAT M'!A$28,'ACT M to SAT M'!B$28,VLOOKUP(E752,'ACT M to SAT M'!A:B,2,FALSE))))</f>
        <v/>
      </c>
      <c r="G752" s="11" t="str">
        <f t="shared" si="100"/>
        <v/>
      </c>
      <c r="H752" s="11" t="str">
        <f t="shared" si="105"/>
        <v/>
      </c>
      <c r="I752" s="11" t="str">
        <f t="shared" si="101"/>
        <v/>
      </c>
      <c r="J752" s="11" t="str">
        <f t="shared" si="106"/>
        <v/>
      </c>
      <c r="K752" s="11" t="str">
        <f t="shared" si="102"/>
        <v/>
      </c>
      <c r="L752" s="11" t="str">
        <f t="shared" si="107"/>
        <v/>
      </c>
      <c r="M752" s="11" t="str">
        <f>IF('GACE Math 211'!B752="","",'SAT M to CBEST M'!$A$2+'SAT M to CBEST M'!$B$2*F752)</f>
        <v/>
      </c>
      <c r="N752" s="11" t="str">
        <f>IF('GACE Math 211'!B752="","", IF(M752&lt;20, 20, IF(M752&gt;80, 80, M752)))</f>
        <v/>
      </c>
    </row>
    <row r="753" spans="1:14" x14ac:dyDescent="0.25">
      <c r="A753" s="11">
        <v>752</v>
      </c>
      <c r="B753" s="30"/>
      <c r="C753" s="25" t="str">
        <f t="shared" si="99"/>
        <v/>
      </c>
      <c r="D753" s="25" t="str">
        <f t="shared" si="103"/>
        <v/>
      </c>
      <c r="E753" s="25" t="str">
        <f t="shared" si="104"/>
        <v/>
      </c>
      <c r="F753" s="11" t="str">
        <f>IF('GACE Math 211'!E753="","",IF('GACE Math 211'!E753&lt;'ACT M to SAT M'!$A$2,'ACT M to SAT M'!$B$2,IF('GACE Math 211'!E753&gt;'ACT M to SAT M'!A$28,'ACT M to SAT M'!B$28,VLOOKUP(E753,'ACT M to SAT M'!A:B,2,FALSE))))</f>
        <v/>
      </c>
      <c r="G753" s="11" t="str">
        <f t="shared" si="100"/>
        <v/>
      </c>
      <c r="H753" s="11" t="str">
        <f t="shared" si="105"/>
        <v/>
      </c>
      <c r="I753" s="11" t="str">
        <f t="shared" si="101"/>
        <v/>
      </c>
      <c r="J753" s="11" t="str">
        <f t="shared" si="106"/>
        <v/>
      </c>
      <c r="K753" s="11" t="str">
        <f t="shared" si="102"/>
        <v/>
      </c>
      <c r="L753" s="11" t="str">
        <f t="shared" si="107"/>
        <v/>
      </c>
      <c r="M753" s="11" t="str">
        <f>IF('GACE Math 211'!B753="","",'SAT M to CBEST M'!$A$2+'SAT M to CBEST M'!$B$2*F753)</f>
        <v/>
      </c>
      <c r="N753" s="11" t="str">
        <f>IF('GACE Math 211'!B753="","", IF(M753&lt;20, 20, IF(M753&gt;80, 80, M753)))</f>
        <v/>
      </c>
    </row>
    <row r="754" spans="1:14" x14ac:dyDescent="0.25">
      <c r="A754" s="11">
        <v>753</v>
      </c>
      <c r="B754" s="30"/>
      <c r="C754" s="25" t="str">
        <f t="shared" si="99"/>
        <v/>
      </c>
      <c r="D754" s="25" t="str">
        <f t="shared" si="103"/>
        <v/>
      </c>
      <c r="E754" s="25" t="str">
        <f t="shared" si="104"/>
        <v/>
      </c>
      <c r="F754" s="11" t="str">
        <f>IF('GACE Math 211'!E754="","",IF('GACE Math 211'!E754&lt;'ACT M to SAT M'!$A$2,'ACT M to SAT M'!$B$2,IF('GACE Math 211'!E754&gt;'ACT M to SAT M'!A$28,'ACT M to SAT M'!B$28,VLOOKUP(E754,'ACT M to SAT M'!A:B,2,FALSE))))</f>
        <v/>
      </c>
      <c r="G754" s="11" t="str">
        <f t="shared" si="100"/>
        <v/>
      </c>
      <c r="H754" s="11" t="str">
        <f t="shared" si="105"/>
        <v/>
      </c>
      <c r="I754" s="11" t="str">
        <f t="shared" si="101"/>
        <v/>
      </c>
      <c r="J754" s="11" t="str">
        <f t="shared" si="106"/>
        <v/>
      </c>
      <c r="K754" s="11" t="str">
        <f t="shared" si="102"/>
        <v/>
      </c>
      <c r="L754" s="11" t="str">
        <f t="shared" si="107"/>
        <v/>
      </c>
      <c r="M754" s="11" t="str">
        <f>IF('GACE Math 211'!B754="","",'SAT M to CBEST M'!$A$2+'SAT M to CBEST M'!$B$2*F754)</f>
        <v/>
      </c>
      <c r="N754" s="11" t="str">
        <f>IF('GACE Math 211'!B754="","", IF(M754&lt;20, 20, IF(M754&gt;80, 80, M754)))</f>
        <v/>
      </c>
    </row>
    <row r="755" spans="1:14" x14ac:dyDescent="0.25">
      <c r="A755" s="11">
        <v>754</v>
      </c>
      <c r="B755" s="30"/>
      <c r="C755" s="25" t="str">
        <f t="shared" si="99"/>
        <v/>
      </c>
      <c r="D755" s="25" t="str">
        <f t="shared" si="103"/>
        <v/>
      </c>
      <c r="E755" s="25" t="str">
        <f t="shared" si="104"/>
        <v/>
      </c>
      <c r="F755" s="11" t="str">
        <f>IF('GACE Math 211'!E755="","",IF('GACE Math 211'!E755&lt;'ACT M to SAT M'!$A$2,'ACT M to SAT M'!$B$2,IF('GACE Math 211'!E755&gt;'ACT M to SAT M'!A$28,'ACT M to SAT M'!B$28,VLOOKUP(E755,'ACT M to SAT M'!A:B,2,FALSE))))</f>
        <v/>
      </c>
      <c r="G755" s="11" t="str">
        <f t="shared" si="100"/>
        <v/>
      </c>
      <c r="H755" s="11" t="str">
        <f t="shared" si="105"/>
        <v/>
      </c>
      <c r="I755" s="11" t="str">
        <f t="shared" si="101"/>
        <v/>
      </c>
      <c r="J755" s="11" t="str">
        <f t="shared" si="106"/>
        <v/>
      </c>
      <c r="K755" s="11" t="str">
        <f t="shared" si="102"/>
        <v/>
      </c>
      <c r="L755" s="11" t="str">
        <f t="shared" si="107"/>
        <v/>
      </c>
      <c r="M755" s="11" t="str">
        <f>IF('GACE Math 211'!B755="","",'SAT M to CBEST M'!$A$2+'SAT M to CBEST M'!$B$2*F755)</f>
        <v/>
      </c>
      <c r="N755" s="11" t="str">
        <f>IF('GACE Math 211'!B755="","", IF(M755&lt;20, 20, IF(M755&gt;80, 80, M755)))</f>
        <v/>
      </c>
    </row>
    <row r="756" spans="1:14" x14ac:dyDescent="0.25">
      <c r="A756" s="11">
        <v>755</v>
      </c>
      <c r="B756" s="30"/>
      <c r="C756" s="25" t="str">
        <f t="shared" si="99"/>
        <v/>
      </c>
      <c r="D756" s="25" t="str">
        <f t="shared" si="103"/>
        <v/>
      </c>
      <c r="E756" s="25" t="str">
        <f t="shared" si="104"/>
        <v/>
      </c>
      <c r="F756" s="11" t="str">
        <f>IF('GACE Math 211'!E756="","",IF('GACE Math 211'!E756&lt;'ACT M to SAT M'!$A$2,'ACT M to SAT M'!$B$2,IF('GACE Math 211'!E756&gt;'ACT M to SAT M'!A$28,'ACT M to SAT M'!B$28,VLOOKUP(E756,'ACT M to SAT M'!A:B,2,FALSE))))</f>
        <v/>
      </c>
      <c r="G756" s="11" t="str">
        <f t="shared" si="100"/>
        <v/>
      </c>
      <c r="H756" s="11" t="str">
        <f t="shared" si="105"/>
        <v/>
      </c>
      <c r="I756" s="11" t="str">
        <f t="shared" si="101"/>
        <v/>
      </c>
      <c r="J756" s="11" t="str">
        <f t="shared" si="106"/>
        <v/>
      </c>
      <c r="K756" s="11" t="str">
        <f t="shared" si="102"/>
        <v/>
      </c>
      <c r="L756" s="11" t="str">
        <f t="shared" si="107"/>
        <v/>
      </c>
      <c r="M756" s="11" t="str">
        <f>IF('GACE Math 211'!B756="","",'SAT M to CBEST M'!$A$2+'SAT M to CBEST M'!$B$2*F756)</f>
        <v/>
      </c>
      <c r="N756" s="11" t="str">
        <f>IF('GACE Math 211'!B756="","", IF(M756&lt;20, 20, IF(M756&gt;80, 80, M756)))</f>
        <v/>
      </c>
    </row>
    <row r="757" spans="1:14" x14ac:dyDescent="0.25">
      <c r="A757" s="11">
        <v>756</v>
      </c>
      <c r="B757" s="30"/>
      <c r="C757" s="25" t="str">
        <f t="shared" si="99"/>
        <v/>
      </c>
      <c r="D757" s="25" t="str">
        <f t="shared" si="103"/>
        <v/>
      </c>
      <c r="E757" s="25" t="str">
        <f t="shared" si="104"/>
        <v/>
      </c>
      <c r="F757" s="11" t="str">
        <f>IF('GACE Math 211'!E757="","",IF('GACE Math 211'!E757&lt;'ACT M to SAT M'!$A$2,'ACT M to SAT M'!$B$2,IF('GACE Math 211'!E757&gt;'ACT M to SAT M'!A$28,'ACT M to SAT M'!B$28,VLOOKUP(E757,'ACT M to SAT M'!A:B,2,FALSE))))</f>
        <v/>
      </c>
      <c r="G757" s="11" t="str">
        <f t="shared" si="100"/>
        <v/>
      </c>
      <c r="H757" s="11" t="str">
        <f t="shared" si="105"/>
        <v/>
      </c>
      <c r="I757" s="11" t="str">
        <f t="shared" si="101"/>
        <v/>
      </c>
      <c r="J757" s="11" t="str">
        <f t="shared" si="106"/>
        <v/>
      </c>
      <c r="K757" s="11" t="str">
        <f t="shared" si="102"/>
        <v/>
      </c>
      <c r="L757" s="11" t="str">
        <f t="shared" si="107"/>
        <v/>
      </c>
      <c r="M757" s="11" t="str">
        <f>IF('GACE Math 211'!B757="","",'SAT M to CBEST M'!$A$2+'SAT M to CBEST M'!$B$2*F757)</f>
        <v/>
      </c>
      <c r="N757" s="11" t="str">
        <f>IF('GACE Math 211'!B757="","", IF(M757&lt;20, 20, IF(M757&gt;80, 80, M757)))</f>
        <v/>
      </c>
    </row>
    <row r="758" spans="1:14" x14ac:dyDescent="0.25">
      <c r="A758" s="11">
        <v>757</v>
      </c>
      <c r="B758" s="30"/>
      <c r="C758" s="25" t="str">
        <f t="shared" si="99"/>
        <v/>
      </c>
      <c r="D758" s="25" t="str">
        <f t="shared" si="103"/>
        <v/>
      </c>
      <c r="E758" s="25" t="str">
        <f t="shared" si="104"/>
        <v/>
      </c>
      <c r="F758" s="11" t="str">
        <f>IF('GACE Math 211'!E758="","",IF('GACE Math 211'!E758&lt;'ACT M to SAT M'!$A$2,'ACT M to SAT M'!$B$2,IF('GACE Math 211'!E758&gt;'ACT M to SAT M'!A$28,'ACT M to SAT M'!B$28,VLOOKUP(E758,'ACT M to SAT M'!A:B,2,FALSE))))</f>
        <v/>
      </c>
      <c r="G758" s="11" t="str">
        <f t="shared" si="100"/>
        <v/>
      </c>
      <c r="H758" s="11" t="str">
        <f t="shared" si="105"/>
        <v/>
      </c>
      <c r="I758" s="11" t="str">
        <f t="shared" si="101"/>
        <v/>
      </c>
      <c r="J758" s="11" t="str">
        <f t="shared" si="106"/>
        <v/>
      </c>
      <c r="K758" s="11" t="str">
        <f t="shared" si="102"/>
        <v/>
      </c>
      <c r="L758" s="11" t="str">
        <f t="shared" si="107"/>
        <v/>
      </c>
      <c r="M758" s="11" t="str">
        <f>IF('GACE Math 211'!B758="","",'SAT M to CBEST M'!$A$2+'SAT M to CBEST M'!$B$2*F758)</f>
        <v/>
      </c>
      <c r="N758" s="11" t="str">
        <f>IF('GACE Math 211'!B758="","", IF(M758&lt;20, 20, IF(M758&gt;80, 80, M758)))</f>
        <v/>
      </c>
    </row>
    <row r="759" spans="1:14" x14ac:dyDescent="0.25">
      <c r="A759" s="11">
        <v>758</v>
      </c>
      <c r="B759" s="30"/>
      <c r="C759" s="25" t="str">
        <f t="shared" si="99"/>
        <v/>
      </c>
      <c r="D759" s="25" t="str">
        <f t="shared" si="103"/>
        <v/>
      </c>
      <c r="E759" s="25" t="str">
        <f t="shared" si="104"/>
        <v/>
      </c>
      <c r="F759" s="11" t="str">
        <f>IF('GACE Math 211'!E759="","",IF('GACE Math 211'!E759&lt;'ACT M to SAT M'!$A$2,'ACT M to SAT M'!$B$2,IF('GACE Math 211'!E759&gt;'ACT M to SAT M'!A$28,'ACT M to SAT M'!B$28,VLOOKUP(E759,'ACT M to SAT M'!A:B,2,FALSE))))</f>
        <v/>
      </c>
      <c r="G759" s="11" t="str">
        <f t="shared" si="100"/>
        <v/>
      </c>
      <c r="H759" s="11" t="str">
        <f t="shared" si="105"/>
        <v/>
      </c>
      <c r="I759" s="11" t="str">
        <f t="shared" si="101"/>
        <v/>
      </c>
      <c r="J759" s="11" t="str">
        <f t="shared" si="106"/>
        <v/>
      </c>
      <c r="K759" s="11" t="str">
        <f t="shared" si="102"/>
        <v/>
      </c>
      <c r="L759" s="11" t="str">
        <f t="shared" si="107"/>
        <v/>
      </c>
      <c r="M759" s="11" t="str">
        <f>IF('GACE Math 211'!B759="","",'SAT M to CBEST M'!$A$2+'SAT M to CBEST M'!$B$2*F759)</f>
        <v/>
      </c>
      <c r="N759" s="11" t="str">
        <f>IF('GACE Math 211'!B759="","", IF(M759&lt;20, 20, IF(M759&gt;80, 80, M759)))</f>
        <v/>
      </c>
    </row>
    <row r="760" spans="1:14" x14ac:dyDescent="0.25">
      <c r="A760" s="11">
        <v>759</v>
      </c>
      <c r="B760" s="30"/>
      <c r="C760" s="25" t="str">
        <f t="shared" si="99"/>
        <v/>
      </c>
      <c r="D760" s="25" t="str">
        <f t="shared" si="103"/>
        <v/>
      </c>
      <c r="E760" s="25" t="str">
        <f t="shared" si="104"/>
        <v/>
      </c>
      <c r="F760" s="11" t="str">
        <f>IF('GACE Math 211'!E760="","",IF('GACE Math 211'!E760&lt;'ACT M to SAT M'!$A$2,'ACT M to SAT M'!$B$2,IF('GACE Math 211'!E760&gt;'ACT M to SAT M'!A$28,'ACT M to SAT M'!B$28,VLOOKUP(E760,'ACT M to SAT M'!A:B,2,FALSE))))</f>
        <v/>
      </c>
      <c r="G760" s="11" t="str">
        <f t="shared" si="100"/>
        <v/>
      </c>
      <c r="H760" s="11" t="str">
        <f t="shared" si="105"/>
        <v/>
      </c>
      <c r="I760" s="11" t="str">
        <f t="shared" si="101"/>
        <v/>
      </c>
      <c r="J760" s="11" t="str">
        <f t="shared" si="106"/>
        <v/>
      </c>
      <c r="K760" s="11" t="str">
        <f t="shared" si="102"/>
        <v/>
      </c>
      <c r="L760" s="11" t="str">
        <f t="shared" si="107"/>
        <v/>
      </c>
      <c r="M760" s="11" t="str">
        <f>IF('GACE Math 211'!B760="","",'SAT M to CBEST M'!$A$2+'SAT M to CBEST M'!$B$2*F760)</f>
        <v/>
      </c>
      <c r="N760" s="11" t="str">
        <f>IF('GACE Math 211'!B760="","", IF(M760&lt;20, 20, IF(M760&gt;80, 80, M760)))</f>
        <v/>
      </c>
    </row>
    <row r="761" spans="1:14" x14ac:dyDescent="0.25">
      <c r="A761" s="11">
        <v>760</v>
      </c>
      <c r="B761" s="30"/>
      <c r="C761" s="25" t="str">
        <f t="shared" si="99"/>
        <v/>
      </c>
      <c r="D761" s="25" t="str">
        <f t="shared" si="103"/>
        <v/>
      </c>
      <c r="E761" s="25" t="str">
        <f t="shared" si="104"/>
        <v/>
      </c>
      <c r="F761" s="11" t="str">
        <f>IF('GACE Math 211'!E761="","",IF('GACE Math 211'!E761&lt;'ACT M to SAT M'!$A$2,'ACT M to SAT M'!$B$2,IF('GACE Math 211'!E761&gt;'ACT M to SAT M'!A$28,'ACT M to SAT M'!B$28,VLOOKUP(E761,'ACT M to SAT M'!A:B,2,FALSE))))</f>
        <v/>
      </c>
      <c r="G761" s="11" t="str">
        <f t="shared" si="100"/>
        <v/>
      </c>
      <c r="H761" s="11" t="str">
        <f t="shared" si="105"/>
        <v/>
      </c>
      <c r="I761" s="11" t="str">
        <f t="shared" si="101"/>
        <v/>
      </c>
      <c r="J761" s="11" t="str">
        <f t="shared" si="106"/>
        <v/>
      </c>
      <c r="K761" s="11" t="str">
        <f t="shared" si="102"/>
        <v/>
      </c>
      <c r="L761" s="11" t="str">
        <f t="shared" si="107"/>
        <v/>
      </c>
      <c r="M761" s="11" t="str">
        <f>IF('GACE Math 211'!B761="","",'SAT M to CBEST M'!$A$2+'SAT M to CBEST M'!$B$2*F761)</f>
        <v/>
      </c>
      <c r="N761" s="11" t="str">
        <f>IF('GACE Math 211'!B761="","", IF(M761&lt;20, 20, IF(M761&gt;80, 80, M761)))</f>
        <v/>
      </c>
    </row>
    <row r="762" spans="1:14" x14ac:dyDescent="0.25">
      <c r="A762" s="11">
        <v>761</v>
      </c>
      <c r="B762" s="30"/>
      <c r="C762" s="25" t="str">
        <f t="shared" si="99"/>
        <v/>
      </c>
      <c r="D762" s="25" t="str">
        <f t="shared" si="103"/>
        <v/>
      </c>
      <c r="E762" s="25" t="str">
        <f t="shared" si="104"/>
        <v/>
      </c>
      <c r="F762" s="11" t="str">
        <f>IF('GACE Math 211'!E762="","",IF('GACE Math 211'!E762&lt;'ACT M to SAT M'!$A$2,'ACT M to SAT M'!$B$2,IF('GACE Math 211'!E762&gt;'ACT M to SAT M'!A$28,'ACT M to SAT M'!B$28,VLOOKUP(E762,'ACT M to SAT M'!A:B,2,FALSE))))</f>
        <v/>
      </c>
      <c r="G762" s="11" t="str">
        <f t="shared" si="100"/>
        <v/>
      </c>
      <c r="H762" s="11" t="str">
        <f t="shared" si="105"/>
        <v/>
      </c>
      <c r="I762" s="11" t="str">
        <f t="shared" si="101"/>
        <v/>
      </c>
      <c r="J762" s="11" t="str">
        <f t="shared" si="106"/>
        <v/>
      </c>
      <c r="K762" s="11" t="str">
        <f t="shared" si="102"/>
        <v/>
      </c>
      <c r="L762" s="11" t="str">
        <f t="shared" si="107"/>
        <v/>
      </c>
      <c r="M762" s="11" t="str">
        <f>IF('GACE Math 211'!B762="","",'SAT M to CBEST M'!$A$2+'SAT M to CBEST M'!$B$2*F762)</f>
        <v/>
      </c>
      <c r="N762" s="11" t="str">
        <f>IF('GACE Math 211'!B762="","", IF(M762&lt;20, 20, IF(M762&gt;80, 80, M762)))</f>
        <v/>
      </c>
    </row>
    <row r="763" spans="1:14" x14ac:dyDescent="0.25">
      <c r="A763" s="11">
        <v>762</v>
      </c>
      <c r="B763" s="30"/>
      <c r="C763" s="25" t="str">
        <f t="shared" si="99"/>
        <v/>
      </c>
      <c r="D763" s="25" t="str">
        <f t="shared" si="103"/>
        <v/>
      </c>
      <c r="E763" s="25" t="str">
        <f t="shared" si="104"/>
        <v/>
      </c>
      <c r="F763" s="11" t="str">
        <f>IF('GACE Math 211'!E763="","",IF('GACE Math 211'!E763&lt;'ACT M to SAT M'!$A$2,'ACT M to SAT M'!$B$2,IF('GACE Math 211'!E763&gt;'ACT M to SAT M'!A$28,'ACT M to SAT M'!B$28,VLOOKUP(E763,'ACT M to SAT M'!A:B,2,FALSE))))</f>
        <v/>
      </c>
      <c r="G763" s="11" t="str">
        <f t="shared" si="100"/>
        <v/>
      </c>
      <c r="H763" s="11" t="str">
        <f t="shared" si="105"/>
        <v/>
      </c>
      <c r="I763" s="11" t="str">
        <f t="shared" si="101"/>
        <v/>
      </c>
      <c r="J763" s="11" t="str">
        <f t="shared" si="106"/>
        <v/>
      </c>
      <c r="K763" s="11" t="str">
        <f t="shared" si="102"/>
        <v/>
      </c>
      <c r="L763" s="11" t="str">
        <f t="shared" si="107"/>
        <v/>
      </c>
      <c r="M763" s="11" t="str">
        <f>IF('GACE Math 211'!B763="","",'SAT M to CBEST M'!$A$2+'SAT M to CBEST M'!$B$2*F763)</f>
        <v/>
      </c>
      <c r="N763" s="11" t="str">
        <f>IF('GACE Math 211'!B763="","", IF(M763&lt;20, 20, IF(M763&gt;80, 80, M763)))</f>
        <v/>
      </c>
    </row>
    <row r="764" spans="1:14" x14ac:dyDescent="0.25">
      <c r="A764" s="11">
        <v>763</v>
      </c>
      <c r="B764" s="30"/>
      <c r="C764" s="25" t="str">
        <f t="shared" si="99"/>
        <v/>
      </c>
      <c r="D764" s="25" t="str">
        <f t="shared" si="103"/>
        <v/>
      </c>
      <c r="E764" s="25" t="str">
        <f t="shared" si="104"/>
        <v/>
      </c>
      <c r="F764" s="11" t="str">
        <f>IF('GACE Math 211'!E764="","",IF('GACE Math 211'!E764&lt;'ACT M to SAT M'!$A$2,'ACT M to SAT M'!$B$2,IF('GACE Math 211'!E764&gt;'ACT M to SAT M'!A$28,'ACT M to SAT M'!B$28,VLOOKUP(E764,'ACT M to SAT M'!A:B,2,FALSE))))</f>
        <v/>
      </c>
      <c r="G764" s="11" t="str">
        <f t="shared" si="100"/>
        <v/>
      </c>
      <c r="H764" s="11" t="str">
        <f t="shared" si="105"/>
        <v/>
      </c>
      <c r="I764" s="11" t="str">
        <f t="shared" si="101"/>
        <v/>
      </c>
      <c r="J764" s="11" t="str">
        <f t="shared" si="106"/>
        <v/>
      </c>
      <c r="K764" s="11" t="str">
        <f t="shared" si="102"/>
        <v/>
      </c>
      <c r="L764" s="11" t="str">
        <f t="shared" si="107"/>
        <v/>
      </c>
      <c r="M764" s="11" t="str">
        <f>IF('GACE Math 211'!B764="","",'SAT M to CBEST M'!$A$2+'SAT M to CBEST M'!$B$2*F764)</f>
        <v/>
      </c>
      <c r="N764" s="11" t="str">
        <f>IF('GACE Math 211'!B764="","", IF(M764&lt;20, 20, IF(M764&gt;80, 80, M764)))</f>
        <v/>
      </c>
    </row>
    <row r="765" spans="1:14" x14ac:dyDescent="0.25">
      <c r="A765" s="11">
        <v>764</v>
      </c>
      <c r="B765" s="30"/>
      <c r="C765" s="25" t="str">
        <f t="shared" si="99"/>
        <v/>
      </c>
      <c r="D765" s="25" t="str">
        <f t="shared" si="103"/>
        <v/>
      </c>
      <c r="E765" s="25" t="str">
        <f t="shared" si="104"/>
        <v/>
      </c>
      <c r="F765" s="11" t="str">
        <f>IF('GACE Math 211'!E765="","",IF('GACE Math 211'!E765&lt;'ACT M to SAT M'!$A$2,'ACT M to SAT M'!$B$2,IF('GACE Math 211'!E765&gt;'ACT M to SAT M'!A$28,'ACT M to SAT M'!B$28,VLOOKUP(E765,'ACT M to SAT M'!A:B,2,FALSE))))</f>
        <v/>
      </c>
      <c r="G765" s="11" t="str">
        <f t="shared" si="100"/>
        <v/>
      </c>
      <c r="H765" s="11" t="str">
        <f t="shared" si="105"/>
        <v/>
      </c>
      <c r="I765" s="11" t="str">
        <f t="shared" si="101"/>
        <v/>
      </c>
      <c r="J765" s="11" t="str">
        <f t="shared" si="106"/>
        <v/>
      </c>
      <c r="K765" s="11" t="str">
        <f t="shared" si="102"/>
        <v/>
      </c>
      <c r="L765" s="11" t="str">
        <f t="shared" si="107"/>
        <v/>
      </c>
      <c r="M765" s="11" t="str">
        <f>IF('GACE Math 211'!B765="","",'SAT M to CBEST M'!$A$2+'SAT M to CBEST M'!$B$2*F765)</f>
        <v/>
      </c>
      <c r="N765" s="11" t="str">
        <f>IF('GACE Math 211'!B765="","", IF(M765&lt;20, 20, IF(M765&gt;80, 80, M765)))</f>
        <v/>
      </c>
    </row>
    <row r="766" spans="1:14" x14ac:dyDescent="0.25">
      <c r="A766" s="11">
        <v>765</v>
      </c>
      <c r="B766" s="30"/>
      <c r="C766" s="25" t="str">
        <f t="shared" si="99"/>
        <v/>
      </c>
      <c r="D766" s="25" t="str">
        <f t="shared" si="103"/>
        <v/>
      </c>
      <c r="E766" s="25" t="str">
        <f t="shared" si="104"/>
        <v/>
      </c>
      <c r="F766" s="11" t="str">
        <f>IF('GACE Math 211'!E766="","",IF('GACE Math 211'!E766&lt;'ACT M to SAT M'!$A$2,'ACT M to SAT M'!$B$2,IF('GACE Math 211'!E766&gt;'ACT M to SAT M'!A$28,'ACT M to SAT M'!B$28,VLOOKUP(E766,'ACT M to SAT M'!A:B,2,FALSE))))</f>
        <v/>
      </c>
      <c r="G766" s="11" t="str">
        <f t="shared" si="100"/>
        <v/>
      </c>
      <c r="H766" s="11" t="str">
        <f t="shared" si="105"/>
        <v/>
      </c>
      <c r="I766" s="11" t="str">
        <f t="shared" si="101"/>
        <v/>
      </c>
      <c r="J766" s="11" t="str">
        <f t="shared" si="106"/>
        <v/>
      </c>
      <c r="K766" s="11" t="str">
        <f t="shared" si="102"/>
        <v/>
      </c>
      <c r="L766" s="11" t="str">
        <f t="shared" si="107"/>
        <v/>
      </c>
      <c r="M766" s="11" t="str">
        <f>IF('GACE Math 211'!B766="","",'SAT M to CBEST M'!$A$2+'SAT M to CBEST M'!$B$2*F766)</f>
        <v/>
      </c>
      <c r="N766" s="11" t="str">
        <f>IF('GACE Math 211'!B766="","", IF(M766&lt;20, 20, IF(M766&gt;80, 80, M766)))</f>
        <v/>
      </c>
    </row>
    <row r="767" spans="1:14" x14ac:dyDescent="0.25">
      <c r="A767" s="11">
        <v>766</v>
      </c>
      <c r="B767" s="30"/>
      <c r="C767" s="25" t="str">
        <f t="shared" si="99"/>
        <v/>
      </c>
      <c r="D767" s="25" t="str">
        <f t="shared" si="103"/>
        <v/>
      </c>
      <c r="E767" s="25" t="str">
        <f t="shared" si="104"/>
        <v/>
      </c>
      <c r="F767" s="11" t="str">
        <f>IF('GACE Math 211'!E767="","",IF('GACE Math 211'!E767&lt;'ACT M to SAT M'!$A$2,'ACT M to SAT M'!$B$2,IF('GACE Math 211'!E767&gt;'ACT M to SAT M'!A$28,'ACT M to SAT M'!B$28,VLOOKUP(E767,'ACT M to SAT M'!A:B,2,FALSE))))</f>
        <v/>
      </c>
      <c r="G767" s="11" t="str">
        <f t="shared" si="100"/>
        <v/>
      </c>
      <c r="H767" s="11" t="str">
        <f t="shared" si="105"/>
        <v/>
      </c>
      <c r="I767" s="11" t="str">
        <f t="shared" si="101"/>
        <v/>
      </c>
      <c r="J767" s="11" t="str">
        <f t="shared" si="106"/>
        <v/>
      </c>
      <c r="K767" s="11" t="str">
        <f t="shared" si="102"/>
        <v/>
      </c>
      <c r="L767" s="11" t="str">
        <f t="shared" si="107"/>
        <v/>
      </c>
      <c r="M767" s="11" t="str">
        <f>IF('GACE Math 211'!B767="","",'SAT M to CBEST M'!$A$2+'SAT M to CBEST M'!$B$2*F767)</f>
        <v/>
      </c>
      <c r="N767" s="11" t="str">
        <f>IF('GACE Math 211'!B767="","", IF(M767&lt;20, 20, IF(M767&gt;80, 80, M767)))</f>
        <v/>
      </c>
    </row>
    <row r="768" spans="1:14" x14ac:dyDescent="0.25">
      <c r="A768" s="11">
        <v>767</v>
      </c>
      <c r="B768" s="30"/>
      <c r="C768" s="25" t="str">
        <f t="shared" si="99"/>
        <v/>
      </c>
      <c r="D768" s="25" t="str">
        <f t="shared" si="103"/>
        <v/>
      </c>
      <c r="E768" s="25" t="str">
        <f t="shared" si="104"/>
        <v/>
      </c>
      <c r="F768" s="11" t="str">
        <f>IF('GACE Math 211'!E768="","",IF('GACE Math 211'!E768&lt;'ACT M to SAT M'!$A$2,'ACT M to SAT M'!$B$2,IF('GACE Math 211'!E768&gt;'ACT M to SAT M'!A$28,'ACT M to SAT M'!B$28,VLOOKUP(E768,'ACT M to SAT M'!A:B,2,FALSE))))</f>
        <v/>
      </c>
      <c r="G768" s="11" t="str">
        <f t="shared" si="100"/>
        <v/>
      </c>
      <c r="H768" s="11" t="str">
        <f t="shared" si="105"/>
        <v/>
      </c>
      <c r="I768" s="11" t="str">
        <f t="shared" si="101"/>
        <v/>
      </c>
      <c r="J768" s="11" t="str">
        <f t="shared" si="106"/>
        <v/>
      </c>
      <c r="K768" s="11" t="str">
        <f t="shared" si="102"/>
        <v/>
      </c>
      <c r="L768" s="11" t="str">
        <f t="shared" si="107"/>
        <v/>
      </c>
      <c r="M768" s="11" t="str">
        <f>IF('GACE Math 211'!B768="","",'SAT M to CBEST M'!$A$2+'SAT M to CBEST M'!$B$2*F768)</f>
        <v/>
      </c>
      <c r="N768" s="11" t="str">
        <f>IF('GACE Math 211'!B768="","", IF(M768&lt;20, 20, IF(M768&gt;80, 80, M768)))</f>
        <v/>
      </c>
    </row>
    <row r="769" spans="1:14" x14ac:dyDescent="0.25">
      <c r="A769" s="11">
        <v>768</v>
      </c>
      <c r="B769" s="30"/>
      <c r="C769" s="25" t="str">
        <f t="shared" si="99"/>
        <v/>
      </c>
      <c r="D769" s="25" t="str">
        <f t="shared" si="103"/>
        <v/>
      </c>
      <c r="E769" s="25" t="str">
        <f t="shared" si="104"/>
        <v/>
      </c>
      <c r="F769" s="11" t="str">
        <f>IF('GACE Math 211'!E769="","",IF('GACE Math 211'!E769&lt;'ACT M to SAT M'!$A$2,'ACT M to SAT M'!$B$2,IF('GACE Math 211'!E769&gt;'ACT M to SAT M'!A$28,'ACT M to SAT M'!B$28,VLOOKUP(E769,'ACT M to SAT M'!A:B,2,FALSE))))</f>
        <v/>
      </c>
      <c r="G769" s="11" t="str">
        <f t="shared" si="100"/>
        <v/>
      </c>
      <c r="H769" s="11" t="str">
        <f t="shared" si="105"/>
        <v/>
      </c>
      <c r="I769" s="11" t="str">
        <f t="shared" si="101"/>
        <v/>
      </c>
      <c r="J769" s="11" t="str">
        <f t="shared" si="106"/>
        <v/>
      </c>
      <c r="K769" s="11" t="str">
        <f t="shared" si="102"/>
        <v/>
      </c>
      <c r="L769" s="11" t="str">
        <f t="shared" si="107"/>
        <v/>
      </c>
      <c r="M769" s="11" t="str">
        <f>IF('GACE Math 211'!B769="","",'SAT M to CBEST M'!$A$2+'SAT M to CBEST M'!$B$2*F769)</f>
        <v/>
      </c>
      <c r="N769" s="11" t="str">
        <f>IF('GACE Math 211'!B769="","", IF(M769&lt;20, 20, IF(M769&gt;80, 80, M769)))</f>
        <v/>
      </c>
    </row>
    <row r="770" spans="1:14" x14ac:dyDescent="0.25">
      <c r="A770" s="11">
        <v>769</v>
      </c>
      <c r="B770" s="30"/>
      <c r="C770" s="25" t="str">
        <f t="shared" ref="C770:C833" si="108">IF(B770="","",IF(B770&gt;=250, upperinterceptPAAM211toACTM+B770*upperslopePAAM211toACTM, lowerinterceptPAAM211toACTM+B770*lowerslopePAAM211toACTM))</f>
        <v/>
      </c>
      <c r="D770" s="25" t="str">
        <f t="shared" si="103"/>
        <v/>
      </c>
      <c r="E770" s="25" t="str">
        <f t="shared" si="104"/>
        <v/>
      </c>
      <c r="F770" s="11" t="str">
        <f>IF('GACE Math 211'!E770="","",IF('GACE Math 211'!E770&lt;'ACT M to SAT M'!$A$2,'ACT M to SAT M'!$B$2,IF('GACE Math 211'!E770&gt;'ACT M to SAT M'!A$28,'ACT M to SAT M'!B$28,VLOOKUP(E770,'ACT M to SAT M'!A:B,2,FALSE))))</f>
        <v/>
      </c>
      <c r="G770" s="11" t="str">
        <f t="shared" ref="G770:G833" si="109">IF(B770="","",interceptACTMtoPCM5732+slopeACTMtoPCM5732*E770)</f>
        <v/>
      </c>
      <c r="H770" s="11" t="str">
        <f t="shared" si="105"/>
        <v/>
      </c>
      <c r="I770" s="11" t="str">
        <f t="shared" ref="I770:I833" si="110">IF(B770="","",interceptACTMtoPCM5733+slopeACTMtoPCM5733*E770)</f>
        <v/>
      </c>
      <c r="J770" s="11" t="str">
        <f t="shared" si="106"/>
        <v/>
      </c>
      <c r="K770" s="11" t="str">
        <f t="shared" ref="K770:K833" si="111">IF(B770="","",IF(E770&gt;=16, upperinterceptACTMtoPAAM201+E770*upperslopeACTMtoPAAM201, lowerinterceptACTMtoPAAM201+E770*lowerslopeACTMtoPAAM201))</f>
        <v/>
      </c>
      <c r="L770" s="11" t="str">
        <f t="shared" si="107"/>
        <v/>
      </c>
      <c r="M770" s="11" t="str">
        <f>IF('GACE Math 211'!B770="","",'SAT M to CBEST M'!$A$2+'SAT M to CBEST M'!$B$2*F770)</f>
        <v/>
      </c>
      <c r="N770" s="11" t="str">
        <f>IF('GACE Math 211'!B770="","", IF(M770&lt;20, 20, IF(M770&gt;80, 80, M770)))</f>
        <v/>
      </c>
    </row>
    <row r="771" spans="1:14" x14ac:dyDescent="0.25">
      <c r="A771" s="11">
        <v>770</v>
      </c>
      <c r="B771" s="30"/>
      <c r="C771" s="25" t="str">
        <f t="shared" si="108"/>
        <v/>
      </c>
      <c r="D771" s="25" t="str">
        <f t="shared" ref="D771:D834" si="112">IF(B771="","", IF(C771&lt;1, 1, IF(C771&gt;36, 36, C771)))</f>
        <v/>
      </c>
      <c r="E771" s="25" t="str">
        <f t="shared" ref="E771:E834" si="113">IF(ISBLANK(B771), "", ROUND(D771, 0))</f>
        <v/>
      </c>
      <c r="F771" s="11" t="str">
        <f>IF('GACE Math 211'!E771="","",IF('GACE Math 211'!E771&lt;'ACT M to SAT M'!$A$2,'ACT M to SAT M'!$B$2,IF('GACE Math 211'!E771&gt;'ACT M to SAT M'!A$28,'ACT M to SAT M'!B$28,VLOOKUP(E771,'ACT M to SAT M'!A:B,2,FALSE))))</f>
        <v/>
      </c>
      <c r="G771" s="11" t="str">
        <f t="shared" si="109"/>
        <v/>
      </c>
      <c r="H771" s="11" t="str">
        <f t="shared" ref="H771:H834" si="114">IF(B771="","", IF(G771&lt;100, 100, IF(G771&gt;200, 200, G771)))</f>
        <v/>
      </c>
      <c r="I771" s="11" t="str">
        <f t="shared" si="110"/>
        <v/>
      </c>
      <c r="J771" s="11" t="str">
        <f t="shared" ref="J771:J834" si="115">IF(B771="","", IF(I771&lt;100, 100, IF(I771&gt;200, 200, I771)))</f>
        <v/>
      </c>
      <c r="K771" s="11" t="str">
        <f t="shared" si="111"/>
        <v/>
      </c>
      <c r="L771" s="11" t="str">
        <f t="shared" ref="L771:L834" si="116">IF(B771="","", IF(K771&lt;100, 100, IF(K771&gt;300, 300, K771)))</f>
        <v/>
      </c>
      <c r="M771" s="11" t="str">
        <f>IF('GACE Math 211'!B771="","",'SAT M to CBEST M'!$A$2+'SAT M to CBEST M'!$B$2*F771)</f>
        <v/>
      </c>
      <c r="N771" s="11" t="str">
        <f>IF('GACE Math 211'!B771="","", IF(M771&lt;20, 20, IF(M771&gt;80, 80, M771)))</f>
        <v/>
      </c>
    </row>
    <row r="772" spans="1:14" x14ac:dyDescent="0.25">
      <c r="A772" s="11">
        <v>771</v>
      </c>
      <c r="B772" s="30"/>
      <c r="C772" s="25" t="str">
        <f t="shared" si="108"/>
        <v/>
      </c>
      <c r="D772" s="25" t="str">
        <f t="shared" si="112"/>
        <v/>
      </c>
      <c r="E772" s="25" t="str">
        <f t="shared" si="113"/>
        <v/>
      </c>
      <c r="F772" s="11" t="str">
        <f>IF('GACE Math 211'!E772="","",IF('GACE Math 211'!E772&lt;'ACT M to SAT M'!$A$2,'ACT M to SAT M'!$B$2,IF('GACE Math 211'!E772&gt;'ACT M to SAT M'!A$28,'ACT M to SAT M'!B$28,VLOOKUP(E772,'ACT M to SAT M'!A:B,2,FALSE))))</f>
        <v/>
      </c>
      <c r="G772" s="11" t="str">
        <f t="shared" si="109"/>
        <v/>
      </c>
      <c r="H772" s="11" t="str">
        <f t="shared" si="114"/>
        <v/>
      </c>
      <c r="I772" s="11" t="str">
        <f t="shared" si="110"/>
        <v/>
      </c>
      <c r="J772" s="11" t="str">
        <f t="shared" si="115"/>
        <v/>
      </c>
      <c r="K772" s="11" t="str">
        <f t="shared" si="111"/>
        <v/>
      </c>
      <c r="L772" s="11" t="str">
        <f t="shared" si="116"/>
        <v/>
      </c>
      <c r="M772" s="11" t="str">
        <f>IF('GACE Math 211'!B772="","",'SAT M to CBEST M'!$A$2+'SAT M to CBEST M'!$B$2*F772)</f>
        <v/>
      </c>
      <c r="N772" s="11" t="str">
        <f>IF('GACE Math 211'!B772="","", IF(M772&lt;20, 20, IF(M772&gt;80, 80, M772)))</f>
        <v/>
      </c>
    </row>
    <row r="773" spans="1:14" x14ac:dyDescent="0.25">
      <c r="A773" s="11">
        <v>772</v>
      </c>
      <c r="B773" s="30"/>
      <c r="C773" s="25" t="str">
        <f t="shared" si="108"/>
        <v/>
      </c>
      <c r="D773" s="25" t="str">
        <f t="shared" si="112"/>
        <v/>
      </c>
      <c r="E773" s="25" t="str">
        <f t="shared" si="113"/>
        <v/>
      </c>
      <c r="F773" s="11" t="str">
        <f>IF('GACE Math 211'!E773="","",IF('GACE Math 211'!E773&lt;'ACT M to SAT M'!$A$2,'ACT M to SAT M'!$B$2,IF('GACE Math 211'!E773&gt;'ACT M to SAT M'!A$28,'ACT M to SAT M'!B$28,VLOOKUP(E773,'ACT M to SAT M'!A:B,2,FALSE))))</f>
        <v/>
      </c>
      <c r="G773" s="11" t="str">
        <f t="shared" si="109"/>
        <v/>
      </c>
      <c r="H773" s="11" t="str">
        <f t="shared" si="114"/>
        <v/>
      </c>
      <c r="I773" s="11" t="str">
        <f t="shared" si="110"/>
        <v/>
      </c>
      <c r="J773" s="11" t="str">
        <f t="shared" si="115"/>
        <v/>
      </c>
      <c r="K773" s="11" t="str">
        <f t="shared" si="111"/>
        <v/>
      </c>
      <c r="L773" s="11" t="str">
        <f t="shared" si="116"/>
        <v/>
      </c>
      <c r="M773" s="11" t="str">
        <f>IF('GACE Math 211'!B773="","",'SAT M to CBEST M'!$A$2+'SAT M to CBEST M'!$B$2*F773)</f>
        <v/>
      </c>
      <c r="N773" s="11" t="str">
        <f>IF('GACE Math 211'!B773="","", IF(M773&lt;20, 20, IF(M773&gt;80, 80, M773)))</f>
        <v/>
      </c>
    </row>
    <row r="774" spans="1:14" x14ac:dyDescent="0.25">
      <c r="A774" s="11">
        <v>773</v>
      </c>
      <c r="B774" s="30"/>
      <c r="C774" s="25" t="str">
        <f t="shared" si="108"/>
        <v/>
      </c>
      <c r="D774" s="25" t="str">
        <f t="shared" si="112"/>
        <v/>
      </c>
      <c r="E774" s="25" t="str">
        <f t="shared" si="113"/>
        <v/>
      </c>
      <c r="F774" s="11" t="str">
        <f>IF('GACE Math 211'!E774="","",IF('GACE Math 211'!E774&lt;'ACT M to SAT M'!$A$2,'ACT M to SAT M'!$B$2,IF('GACE Math 211'!E774&gt;'ACT M to SAT M'!A$28,'ACT M to SAT M'!B$28,VLOOKUP(E774,'ACT M to SAT M'!A:B,2,FALSE))))</f>
        <v/>
      </c>
      <c r="G774" s="11" t="str">
        <f t="shared" si="109"/>
        <v/>
      </c>
      <c r="H774" s="11" t="str">
        <f t="shared" si="114"/>
        <v/>
      </c>
      <c r="I774" s="11" t="str">
        <f t="shared" si="110"/>
        <v/>
      </c>
      <c r="J774" s="11" t="str">
        <f t="shared" si="115"/>
        <v/>
      </c>
      <c r="K774" s="11" t="str">
        <f t="shared" si="111"/>
        <v/>
      </c>
      <c r="L774" s="11" t="str">
        <f t="shared" si="116"/>
        <v/>
      </c>
      <c r="M774" s="11" t="str">
        <f>IF('GACE Math 211'!B774="","",'SAT M to CBEST M'!$A$2+'SAT M to CBEST M'!$B$2*F774)</f>
        <v/>
      </c>
      <c r="N774" s="11" t="str">
        <f>IF('GACE Math 211'!B774="","", IF(M774&lt;20, 20, IF(M774&gt;80, 80, M774)))</f>
        <v/>
      </c>
    </row>
    <row r="775" spans="1:14" x14ac:dyDescent="0.25">
      <c r="A775" s="11">
        <v>774</v>
      </c>
      <c r="B775" s="30"/>
      <c r="C775" s="25" t="str">
        <f t="shared" si="108"/>
        <v/>
      </c>
      <c r="D775" s="25" t="str">
        <f t="shared" si="112"/>
        <v/>
      </c>
      <c r="E775" s="25" t="str">
        <f t="shared" si="113"/>
        <v/>
      </c>
      <c r="F775" s="11" t="str">
        <f>IF('GACE Math 211'!E775="","",IF('GACE Math 211'!E775&lt;'ACT M to SAT M'!$A$2,'ACT M to SAT M'!$B$2,IF('GACE Math 211'!E775&gt;'ACT M to SAT M'!A$28,'ACT M to SAT M'!B$28,VLOOKUP(E775,'ACT M to SAT M'!A:B,2,FALSE))))</f>
        <v/>
      </c>
      <c r="G775" s="11" t="str">
        <f t="shared" si="109"/>
        <v/>
      </c>
      <c r="H775" s="11" t="str">
        <f t="shared" si="114"/>
        <v/>
      </c>
      <c r="I775" s="11" t="str">
        <f t="shared" si="110"/>
        <v/>
      </c>
      <c r="J775" s="11" t="str">
        <f t="shared" si="115"/>
        <v/>
      </c>
      <c r="K775" s="11" t="str">
        <f t="shared" si="111"/>
        <v/>
      </c>
      <c r="L775" s="11" t="str">
        <f t="shared" si="116"/>
        <v/>
      </c>
      <c r="M775" s="11" t="str">
        <f>IF('GACE Math 211'!B775="","",'SAT M to CBEST M'!$A$2+'SAT M to CBEST M'!$B$2*F775)</f>
        <v/>
      </c>
      <c r="N775" s="11" t="str">
        <f>IF('GACE Math 211'!B775="","", IF(M775&lt;20, 20, IF(M775&gt;80, 80, M775)))</f>
        <v/>
      </c>
    </row>
    <row r="776" spans="1:14" x14ac:dyDescent="0.25">
      <c r="A776" s="11">
        <v>775</v>
      </c>
      <c r="B776" s="30"/>
      <c r="C776" s="25" t="str">
        <f t="shared" si="108"/>
        <v/>
      </c>
      <c r="D776" s="25" t="str">
        <f t="shared" si="112"/>
        <v/>
      </c>
      <c r="E776" s="25" t="str">
        <f t="shared" si="113"/>
        <v/>
      </c>
      <c r="F776" s="11" t="str">
        <f>IF('GACE Math 211'!E776="","",IF('GACE Math 211'!E776&lt;'ACT M to SAT M'!$A$2,'ACT M to SAT M'!$B$2,IF('GACE Math 211'!E776&gt;'ACT M to SAT M'!A$28,'ACT M to SAT M'!B$28,VLOOKUP(E776,'ACT M to SAT M'!A:B,2,FALSE))))</f>
        <v/>
      </c>
      <c r="G776" s="11" t="str">
        <f t="shared" si="109"/>
        <v/>
      </c>
      <c r="H776" s="11" t="str">
        <f t="shared" si="114"/>
        <v/>
      </c>
      <c r="I776" s="11" t="str">
        <f t="shared" si="110"/>
        <v/>
      </c>
      <c r="J776" s="11" t="str">
        <f t="shared" si="115"/>
        <v/>
      </c>
      <c r="K776" s="11" t="str">
        <f t="shared" si="111"/>
        <v/>
      </c>
      <c r="L776" s="11" t="str">
        <f t="shared" si="116"/>
        <v/>
      </c>
      <c r="M776" s="11" t="str">
        <f>IF('GACE Math 211'!B776="","",'SAT M to CBEST M'!$A$2+'SAT M to CBEST M'!$B$2*F776)</f>
        <v/>
      </c>
      <c r="N776" s="11" t="str">
        <f>IF('GACE Math 211'!B776="","", IF(M776&lt;20, 20, IF(M776&gt;80, 80, M776)))</f>
        <v/>
      </c>
    </row>
    <row r="777" spans="1:14" x14ac:dyDescent="0.25">
      <c r="A777" s="11">
        <v>776</v>
      </c>
      <c r="B777" s="30"/>
      <c r="C777" s="25" t="str">
        <f t="shared" si="108"/>
        <v/>
      </c>
      <c r="D777" s="25" t="str">
        <f t="shared" si="112"/>
        <v/>
      </c>
      <c r="E777" s="25" t="str">
        <f t="shared" si="113"/>
        <v/>
      </c>
      <c r="F777" s="11" t="str">
        <f>IF('GACE Math 211'!E777="","",IF('GACE Math 211'!E777&lt;'ACT M to SAT M'!$A$2,'ACT M to SAT M'!$B$2,IF('GACE Math 211'!E777&gt;'ACT M to SAT M'!A$28,'ACT M to SAT M'!B$28,VLOOKUP(E777,'ACT M to SAT M'!A:B,2,FALSE))))</f>
        <v/>
      </c>
      <c r="G777" s="11" t="str">
        <f t="shared" si="109"/>
        <v/>
      </c>
      <c r="H777" s="11" t="str">
        <f t="shared" si="114"/>
        <v/>
      </c>
      <c r="I777" s="11" t="str">
        <f t="shared" si="110"/>
        <v/>
      </c>
      <c r="J777" s="11" t="str">
        <f t="shared" si="115"/>
        <v/>
      </c>
      <c r="K777" s="11" t="str">
        <f t="shared" si="111"/>
        <v/>
      </c>
      <c r="L777" s="11" t="str">
        <f t="shared" si="116"/>
        <v/>
      </c>
      <c r="M777" s="11" t="str">
        <f>IF('GACE Math 211'!B777="","",'SAT M to CBEST M'!$A$2+'SAT M to CBEST M'!$B$2*F777)</f>
        <v/>
      </c>
      <c r="N777" s="11" t="str">
        <f>IF('GACE Math 211'!B777="","", IF(M777&lt;20, 20, IF(M777&gt;80, 80, M777)))</f>
        <v/>
      </c>
    </row>
    <row r="778" spans="1:14" x14ac:dyDescent="0.25">
      <c r="A778" s="11">
        <v>777</v>
      </c>
      <c r="B778" s="30"/>
      <c r="C778" s="25" t="str">
        <f t="shared" si="108"/>
        <v/>
      </c>
      <c r="D778" s="25" t="str">
        <f t="shared" si="112"/>
        <v/>
      </c>
      <c r="E778" s="25" t="str">
        <f t="shared" si="113"/>
        <v/>
      </c>
      <c r="F778" s="11" t="str">
        <f>IF('GACE Math 211'!E778="","",IF('GACE Math 211'!E778&lt;'ACT M to SAT M'!$A$2,'ACT M to SAT M'!$B$2,IF('GACE Math 211'!E778&gt;'ACT M to SAT M'!A$28,'ACT M to SAT M'!B$28,VLOOKUP(E778,'ACT M to SAT M'!A:B,2,FALSE))))</f>
        <v/>
      </c>
      <c r="G778" s="11" t="str">
        <f t="shared" si="109"/>
        <v/>
      </c>
      <c r="H778" s="11" t="str">
        <f t="shared" si="114"/>
        <v/>
      </c>
      <c r="I778" s="11" t="str">
        <f t="shared" si="110"/>
        <v/>
      </c>
      <c r="J778" s="11" t="str">
        <f t="shared" si="115"/>
        <v/>
      </c>
      <c r="K778" s="11" t="str">
        <f t="shared" si="111"/>
        <v/>
      </c>
      <c r="L778" s="11" t="str">
        <f t="shared" si="116"/>
        <v/>
      </c>
      <c r="M778" s="11" t="str">
        <f>IF('GACE Math 211'!B778="","",'SAT M to CBEST M'!$A$2+'SAT M to CBEST M'!$B$2*F778)</f>
        <v/>
      </c>
      <c r="N778" s="11" t="str">
        <f>IF('GACE Math 211'!B778="","", IF(M778&lt;20, 20, IF(M778&gt;80, 80, M778)))</f>
        <v/>
      </c>
    </row>
    <row r="779" spans="1:14" x14ac:dyDescent="0.25">
      <c r="A779" s="11">
        <v>778</v>
      </c>
      <c r="B779" s="30"/>
      <c r="C779" s="25" t="str">
        <f t="shared" si="108"/>
        <v/>
      </c>
      <c r="D779" s="25" t="str">
        <f t="shared" si="112"/>
        <v/>
      </c>
      <c r="E779" s="25" t="str">
        <f t="shared" si="113"/>
        <v/>
      </c>
      <c r="F779" s="11" t="str">
        <f>IF('GACE Math 211'!E779="","",IF('GACE Math 211'!E779&lt;'ACT M to SAT M'!$A$2,'ACT M to SAT M'!$B$2,IF('GACE Math 211'!E779&gt;'ACT M to SAT M'!A$28,'ACT M to SAT M'!B$28,VLOOKUP(E779,'ACT M to SAT M'!A:B,2,FALSE))))</f>
        <v/>
      </c>
      <c r="G779" s="11" t="str">
        <f t="shared" si="109"/>
        <v/>
      </c>
      <c r="H779" s="11" t="str">
        <f t="shared" si="114"/>
        <v/>
      </c>
      <c r="I779" s="11" t="str">
        <f t="shared" si="110"/>
        <v/>
      </c>
      <c r="J779" s="11" t="str">
        <f t="shared" si="115"/>
        <v/>
      </c>
      <c r="K779" s="11" t="str">
        <f t="shared" si="111"/>
        <v/>
      </c>
      <c r="L779" s="11" t="str">
        <f t="shared" si="116"/>
        <v/>
      </c>
      <c r="M779" s="11" t="str">
        <f>IF('GACE Math 211'!B779="","",'SAT M to CBEST M'!$A$2+'SAT M to CBEST M'!$B$2*F779)</f>
        <v/>
      </c>
      <c r="N779" s="11" t="str">
        <f>IF('GACE Math 211'!B779="","", IF(M779&lt;20, 20, IF(M779&gt;80, 80, M779)))</f>
        <v/>
      </c>
    </row>
    <row r="780" spans="1:14" x14ac:dyDescent="0.25">
      <c r="A780" s="11">
        <v>779</v>
      </c>
      <c r="B780" s="30"/>
      <c r="C780" s="25" t="str">
        <f t="shared" si="108"/>
        <v/>
      </c>
      <c r="D780" s="25" t="str">
        <f t="shared" si="112"/>
        <v/>
      </c>
      <c r="E780" s="25" t="str">
        <f t="shared" si="113"/>
        <v/>
      </c>
      <c r="F780" s="11" t="str">
        <f>IF('GACE Math 211'!E780="","",IF('GACE Math 211'!E780&lt;'ACT M to SAT M'!$A$2,'ACT M to SAT M'!$B$2,IF('GACE Math 211'!E780&gt;'ACT M to SAT M'!A$28,'ACT M to SAT M'!B$28,VLOOKUP(E780,'ACT M to SAT M'!A:B,2,FALSE))))</f>
        <v/>
      </c>
      <c r="G780" s="11" t="str">
        <f t="shared" si="109"/>
        <v/>
      </c>
      <c r="H780" s="11" t="str">
        <f t="shared" si="114"/>
        <v/>
      </c>
      <c r="I780" s="11" t="str">
        <f t="shared" si="110"/>
        <v/>
      </c>
      <c r="J780" s="11" t="str">
        <f t="shared" si="115"/>
        <v/>
      </c>
      <c r="K780" s="11" t="str">
        <f t="shared" si="111"/>
        <v/>
      </c>
      <c r="L780" s="11" t="str">
        <f t="shared" si="116"/>
        <v/>
      </c>
      <c r="M780" s="11" t="str">
        <f>IF('GACE Math 211'!B780="","",'SAT M to CBEST M'!$A$2+'SAT M to CBEST M'!$B$2*F780)</f>
        <v/>
      </c>
      <c r="N780" s="11" t="str">
        <f>IF('GACE Math 211'!B780="","", IF(M780&lt;20, 20, IF(M780&gt;80, 80, M780)))</f>
        <v/>
      </c>
    </row>
    <row r="781" spans="1:14" x14ac:dyDescent="0.25">
      <c r="A781" s="11">
        <v>780</v>
      </c>
      <c r="B781" s="30"/>
      <c r="C781" s="25" t="str">
        <f t="shared" si="108"/>
        <v/>
      </c>
      <c r="D781" s="25" t="str">
        <f t="shared" si="112"/>
        <v/>
      </c>
      <c r="E781" s="25" t="str">
        <f t="shared" si="113"/>
        <v/>
      </c>
      <c r="F781" s="11" t="str">
        <f>IF('GACE Math 211'!E781="","",IF('GACE Math 211'!E781&lt;'ACT M to SAT M'!$A$2,'ACT M to SAT M'!$B$2,IF('GACE Math 211'!E781&gt;'ACT M to SAT M'!A$28,'ACT M to SAT M'!B$28,VLOOKUP(E781,'ACT M to SAT M'!A:B,2,FALSE))))</f>
        <v/>
      </c>
      <c r="G781" s="11" t="str">
        <f t="shared" si="109"/>
        <v/>
      </c>
      <c r="H781" s="11" t="str">
        <f t="shared" si="114"/>
        <v/>
      </c>
      <c r="I781" s="11" t="str">
        <f t="shared" si="110"/>
        <v/>
      </c>
      <c r="J781" s="11" t="str">
        <f t="shared" si="115"/>
        <v/>
      </c>
      <c r="K781" s="11" t="str">
        <f t="shared" si="111"/>
        <v/>
      </c>
      <c r="L781" s="11" t="str">
        <f t="shared" si="116"/>
        <v/>
      </c>
      <c r="M781" s="11" t="str">
        <f>IF('GACE Math 211'!B781="","",'SAT M to CBEST M'!$A$2+'SAT M to CBEST M'!$B$2*F781)</f>
        <v/>
      </c>
      <c r="N781" s="11" t="str">
        <f>IF('GACE Math 211'!B781="","", IF(M781&lt;20, 20, IF(M781&gt;80, 80, M781)))</f>
        <v/>
      </c>
    </row>
    <row r="782" spans="1:14" x14ac:dyDescent="0.25">
      <c r="A782" s="11">
        <v>781</v>
      </c>
      <c r="B782" s="30"/>
      <c r="C782" s="25" t="str">
        <f t="shared" si="108"/>
        <v/>
      </c>
      <c r="D782" s="25" t="str">
        <f t="shared" si="112"/>
        <v/>
      </c>
      <c r="E782" s="25" t="str">
        <f t="shared" si="113"/>
        <v/>
      </c>
      <c r="F782" s="11" t="str">
        <f>IF('GACE Math 211'!E782="","",IF('GACE Math 211'!E782&lt;'ACT M to SAT M'!$A$2,'ACT M to SAT M'!$B$2,IF('GACE Math 211'!E782&gt;'ACT M to SAT M'!A$28,'ACT M to SAT M'!B$28,VLOOKUP(E782,'ACT M to SAT M'!A:B,2,FALSE))))</f>
        <v/>
      </c>
      <c r="G782" s="11" t="str">
        <f t="shared" si="109"/>
        <v/>
      </c>
      <c r="H782" s="11" t="str">
        <f t="shared" si="114"/>
        <v/>
      </c>
      <c r="I782" s="11" t="str">
        <f t="shared" si="110"/>
        <v/>
      </c>
      <c r="J782" s="11" t="str">
        <f t="shared" si="115"/>
        <v/>
      </c>
      <c r="K782" s="11" t="str">
        <f t="shared" si="111"/>
        <v/>
      </c>
      <c r="L782" s="11" t="str">
        <f t="shared" si="116"/>
        <v/>
      </c>
      <c r="M782" s="11" t="str">
        <f>IF('GACE Math 211'!B782="","",'SAT M to CBEST M'!$A$2+'SAT M to CBEST M'!$B$2*F782)</f>
        <v/>
      </c>
      <c r="N782" s="11" t="str">
        <f>IF('GACE Math 211'!B782="","", IF(M782&lt;20, 20, IF(M782&gt;80, 80, M782)))</f>
        <v/>
      </c>
    </row>
    <row r="783" spans="1:14" x14ac:dyDescent="0.25">
      <c r="A783" s="11">
        <v>782</v>
      </c>
      <c r="B783" s="30"/>
      <c r="C783" s="25" t="str">
        <f t="shared" si="108"/>
        <v/>
      </c>
      <c r="D783" s="25" t="str">
        <f t="shared" si="112"/>
        <v/>
      </c>
      <c r="E783" s="25" t="str">
        <f t="shared" si="113"/>
        <v/>
      </c>
      <c r="F783" s="11" t="str">
        <f>IF('GACE Math 211'!E783="","",IF('GACE Math 211'!E783&lt;'ACT M to SAT M'!$A$2,'ACT M to SAT M'!$B$2,IF('GACE Math 211'!E783&gt;'ACT M to SAT M'!A$28,'ACT M to SAT M'!B$28,VLOOKUP(E783,'ACT M to SAT M'!A:B,2,FALSE))))</f>
        <v/>
      </c>
      <c r="G783" s="11" t="str">
        <f t="shared" si="109"/>
        <v/>
      </c>
      <c r="H783" s="11" t="str">
        <f t="shared" si="114"/>
        <v/>
      </c>
      <c r="I783" s="11" t="str">
        <f t="shared" si="110"/>
        <v/>
      </c>
      <c r="J783" s="11" t="str">
        <f t="shared" si="115"/>
        <v/>
      </c>
      <c r="K783" s="11" t="str">
        <f t="shared" si="111"/>
        <v/>
      </c>
      <c r="L783" s="11" t="str">
        <f t="shared" si="116"/>
        <v/>
      </c>
      <c r="M783" s="11" t="str">
        <f>IF('GACE Math 211'!B783="","",'SAT M to CBEST M'!$A$2+'SAT M to CBEST M'!$B$2*F783)</f>
        <v/>
      </c>
      <c r="N783" s="11" t="str">
        <f>IF('GACE Math 211'!B783="","", IF(M783&lt;20, 20, IF(M783&gt;80, 80, M783)))</f>
        <v/>
      </c>
    </row>
    <row r="784" spans="1:14" x14ac:dyDescent="0.25">
      <c r="A784" s="11">
        <v>783</v>
      </c>
      <c r="B784" s="30"/>
      <c r="C784" s="25" t="str">
        <f t="shared" si="108"/>
        <v/>
      </c>
      <c r="D784" s="25" t="str">
        <f t="shared" si="112"/>
        <v/>
      </c>
      <c r="E784" s="25" t="str">
        <f t="shared" si="113"/>
        <v/>
      </c>
      <c r="F784" s="11" t="str">
        <f>IF('GACE Math 211'!E784="","",IF('GACE Math 211'!E784&lt;'ACT M to SAT M'!$A$2,'ACT M to SAT M'!$B$2,IF('GACE Math 211'!E784&gt;'ACT M to SAT M'!A$28,'ACT M to SAT M'!B$28,VLOOKUP(E784,'ACT M to SAT M'!A:B,2,FALSE))))</f>
        <v/>
      </c>
      <c r="G784" s="11" t="str">
        <f t="shared" si="109"/>
        <v/>
      </c>
      <c r="H784" s="11" t="str">
        <f t="shared" si="114"/>
        <v/>
      </c>
      <c r="I784" s="11" t="str">
        <f t="shared" si="110"/>
        <v/>
      </c>
      <c r="J784" s="11" t="str">
        <f t="shared" si="115"/>
        <v/>
      </c>
      <c r="K784" s="11" t="str">
        <f t="shared" si="111"/>
        <v/>
      </c>
      <c r="L784" s="11" t="str">
        <f t="shared" si="116"/>
        <v/>
      </c>
      <c r="M784" s="11" t="str">
        <f>IF('GACE Math 211'!B784="","",'SAT M to CBEST M'!$A$2+'SAT M to CBEST M'!$B$2*F784)</f>
        <v/>
      </c>
      <c r="N784" s="11" t="str">
        <f>IF('GACE Math 211'!B784="","", IF(M784&lt;20, 20, IF(M784&gt;80, 80, M784)))</f>
        <v/>
      </c>
    </row>
    <row r="785" spans="1:14" x14ac:dyDescent="0.25">
      <c r="A785" s="11">
        <v>784</v>
      </c>
      <c r="B785" s="30"/>
      <c r="C785" s="25" t="str">
        <f t="shared" si="108"/>
        <v/>
      </c>
      <c r="D785" s="25" t="str">
        <f t="shared" si="112"/>
        <v/>
      </c>
      <c r="E785" s="25" t="str">
        <f t="shared" si="113"/>
        <v/>
      </c>
      <c r="F785" s="11" t="str">
        <f>IF('GACE Math 211'!E785="","",IF('GACE Math 211'!E785&lt;'ACT M to SAT M'!$A$2,'ACT M to SAT M'!$B$2,IF('GACE Math 211'!E785&gt;'ACT M to SAT M'!A$28,'ACT M to SAT M'!B$28,VLOOKUP(E785,'ACT M to SAT M'!A:B,2,FALSE))))</f>
        <v/>
      </c>
      <c r="G785" s="11" t="str">
        <f t="shared" si="109"/>
        <v/>
      </c>
      <c r="H785" s="11" t="str">
        <f t="shared" si="114"/>
        <v/>
      </c>
      <c r="I785" s="11" t="str">
        <f t="shared" si="110"/>
        <v/>
      </c>
      <c r="J785" s="11" t="str">
        <f t="shared" si="115"/>
        <v/>
      </c>
      <c r="K785" s="11" t="str">
        <f t="shared" si="111"/>
        <v/>
      </c>
      <c r="L785" s="11" t="str">
        <f t="shared" si="116"/>
        <v/>
      </c>
      <c r="M785" s="11" t="str">
        <f>IF('GACE Math 211'!B785="","",'SAT M to CBEST M'!$A$2+'SAT M to CBEST M'!$B$2*F785)</f>
        <v/>
      </c>
      <c r="N785" s="11" t="str">
        <f>IF('GACE Math 211'!B785="","", IF(M785&lt;20, 20, IF(M785&gt;80, 80, M785)))</f>
        <v/>
      </c>
    </row>
    <row r="786" spans="1:14" x14ac:dyDescent="0.25">
      <c r="A786" s="11">
        <v>785</v>
      </c>
      <c r="B786" s="30"/>
      <c r="C786" s="25" t="str">
        <f t="shared" si="108"/>
        <v/>
      </c>
      <c r="D786" s="25" t="str">
        <f t="shared" si="112"/>
        <v/>
      </c>
      <c r="E786" s="25" t="str">
        <f t="shared" si="113"/>
        <v/>
      </c>
      <c r="F786" s="11" t="str">
        <f>IF('GACE Math 211'!E786="","",IF('GACE Math 211'!E786&lt;'ACT M to SAT M'!$A$2,'ACT M to SAT M'!$B$2,IF('GACE Math 211'!E786&gt;'ACT M to SAT M'!A$28,'ACT M to SAT M'!B$28,VLOOKUP(E786,'ACT M to SAT M'!A:B,2,FALSE))))</f>
        <v/>
      </c>
      <c r="G786" s="11" t="str">
        <f t="shared" si="109"/>
        <v/>
      </c>
      <c r="H786" s="11" t="str">
        <f t="shared" si="114"/>
        <v/>
      </c>
      <c r="I786" s="11" t="str">
        <f t="shared" si="110"/>
        <v/>
      </c>
      <c r="J786" s="11" t="str">
        <f t="shared" si="115"/>
        <v/>
      </c>
      <c r="K786" s="11" t="str">
        <f t="shared" si="111"/>
        <v/>
      </c>
      <c r="L786" s="11" t="str">
        <f t="shared" si="116"/>
        <v/>
      </c>
      <c r="M786" s="11" t="str">
        <f>IF('GACE Math 211'!B786="","",'SAT M to CBEST M'!$A$2+'SAT M to CBEST M'!$B$2*F786)</f>
        <v/>
      </c>
      <c r="N786" s="11" t="str">
        <f>IF('GACE Math 211'!B786="","", IF(M786&lt;20, 20, IF(M786&gt;80, 80, M786)))</f>
        <v/>
      </c>
    </row>
    <row r="787" spans="1:14" x14ac:dyDescent="0.25">
      <c r="A787" s="11">
        <v>786</v>
      </c>
      <c r="B787" s="30"/>
      <c r="C787" s="25" t="str">
        <f t="shared" si="108"/>
        <v/>
      </c>
      <c r="D787" s="25" t="str">
        <f t="shared" si="112"/>
        <v/>
      </c>
      <c r="E787" s="25" t="str">
        <f t="shared" si="113"/>
        <v/>
      </c>
      <c r="F787" s="11" t="str">
        <f>IF('GACE Math 211'!E787="","",IF('GACE Math 211'!E787&lt;'ACT M to SAT M'!$A$2,'ACT M to SAT M'!$B$2,IF('GACE Math 211'!E787&gt;'ACT M to SAT M'!A$28,'ACT M to SAT M'!B$28,VLOOKUP(E787,'ACT M to SAT M'!A:B,2,FALSE))))</f>
        <v/>
      </c>
      <c r="G787" s="11" t="str">
        <f t="shared" si="109"/>
        <v/>
      </c>
      <c r="H787" s="11" t="str">
        <f t="shared" si="114"/>
        <v/>
      </c>
      <c r="I787" s="11" t="str">
        <f t="shared" si="110"/>
        <v/>
      </c>
      <c r="J787" s="11" t="str">
        <f t="shared" si="115"/>
        <v/>
      </c>
      <c r="K787" s="11" t="str">
        <f t="shared" si="111"/>
        <v/>
      </c>
      <c r="L787" s="11" t="str">
        <f t="shared" si="116"/>
        <v/>
      </c>
      <c r="M787" s="11" t="str">
        <f>IF('GACE Math 211'!B787="","",'SAT M to CBEST M'!$A$2+'SAT M to CBEST M'!$B$2*F787)</f>
        <v/>
      </c>
      <c r="N787" s="11" t="str">
        <f>IF('GACE Math 211'!B787="","", IF(M787&lt;20, 20, IF(M787&gt;80, 80, M787)))</f>
        <v/>
      </c>
    </row>
    <row r="788" spans="1:14" x14ac:dyDescent="0.25">
      <c r="A788" s="11">
        <v>787</v>
      </c>
      <c r="B788" s="30"/>
      <c r="C788" s="25" t="str">
        <f t="shared" si="108"/>
        <v/>
      </c>
      <c r="D788" s="25" t="str">
        <f t="shared" si="112"/>
        <v/>
      </c>
      <c r="E788" s="25" t="str">
        <f t="shared" si="113"/>
        <v/>
      </c>
      <c r="F788" s="11" t="str">
        <f>IF('GACE Math 211'!E788="","",IF('GACE Math 211'!E788&lt;'ACT M to SAT M'!$A$2,'ACT M to SAT M'!$B$2,IF('GACE Math 211'!E788&gt;'ACT M to SAT M'!A$28,'ACT M to SAT M'!B$28,VLOOKUP(E788,'ACT M to SAT M'!A:B,2,FALSE))))</f>
        <v/>
      </c>
      <c r="G788" s="11" t="str">
        <f t="shared" si="109"/>
        <v/>
      </c>
      <c r="H788" s="11" t="str">
        <f t="shared" si="114"/>
        <v/>
      </c>
      <c r="I788" s="11" t="str">
        <f t="shared" si="110"/>
        <v/>
      </c>
      <c r="J788" s="11" t="str">
        <f t="shared" si="115"/>
        <v/>
      </c>
      <c r="K788" s="11" t="str">
        <f t="shared" si="111"/>
        <v/>
      </c>
      <c r="L788" s="11" t="str">
        <f t="shared" si="116"/>
        <v/>
      </c>
      <c r="M788" s="11" t="str">
        <f>IF('GACE Math 211'!B788="","",'SAT M to CBEST M'!$A$2+'SAT M to CBEST M'!$B$2*F788)</f>
        <v/>
      </c>
      <c r="N788" s="11" t="str">
        <f>IF('GACE Math 211'!B788="","", IF(M788&lt;20, 20, IF(M788&gt;80, 80, M788)))</f>
        <v/>
      </c>
    </row>
    <row r="789" spans="1:14" x14ac:dyDescent="0.25">
      <c r="A789" s="11">
        <v>788</v>
      </c>
      <c r="B789" s="30"/>
      <c r="C789" s="25" t="str">
        <f t="shared" si="108"/>
        <v/>
      </c>
      <c r="D789" s="25" t="str">
        <f t="shared" si="112"/>
        <v/>
      </c>
      <c r="E789" s="25" t="str">
        <f t="shared" si="113"/>
        <v/>
      </c>
      <c r="F789" s="11" t="str">
        <f>IF('GACE Math 211'!E789="","",IF('GACE Math 211'!E789&lt;'ACT M to SAT M'!$A$2,'ACT M to SAT M'!$B$2,IF('GACE Math 211'!E789&gt;'ACT M to SAT M'!A$28,'ACT M to SAT M'!B$28,VLOOKUP(E789,'ACT M to SAT M'!A:B,2,FALSE))))</f>
        <v/>
      </c>
      <c r="G789" s="11" t="str">
        <f t="shared" si="109"/>
        <v/>
      </c>
      <c r="H789" s="11" t="str">
        <f t="shared" si="114"/>
        <v/>
      </c>
      <c r="I789" s="11" t="str">
        <f t="shared" si="110"/>
        <v/>
      </c>
      <c r="J789" s="11" t="str">
        <f t="shared" si="115"/>
        <v/>
      </c>
      <c r="K789" s="11" t="str">
        <f t="shared" si="111"/>
        <v/>
      </c>
      <c r="L789" s="11" t="str">
        <f t="shared" si="116"/>
        <v/>
      </c>
      <c r="M789" s="11" t="str">
        <f>IF('GACE Math 211'!B789="","",'SAT M to CBEST M'!$A$2+'SAT M to CBEST M'!$B$2*F789)</f>
        <v/>
      </c>
      <c r="N789" s="11" t="str">
        <f>IF('GACE Math 211'!B789="","", IF(M789&lt;20, 20, IF(M789&gt;80, 80, M789)))</f>
        <v/>
      </c>
    </row>
    <row r="790" spans="1:14" x14ac:dyDescent="0.25">
      <c r="A790" s="11">
        <v>789</v>
      </c>
      <c r="B790" s="30"/>
      <c r="C790" s="25" t="str">
        <f t="shared" si="108"/>
        <v/>
      </c>
      <c r="D790" s="25" t="str">
        <f t="shared" si="112"/>
        <v/>
      </c>
      <c r="E790" s="25" t="str">
        <f t="shared" si="113"/>
        <v/>
      </c>
      <c r="F790" s="11" t="str">
        <f>IF('GACE Math 211'!E790="","",IF('GACE Math 211'!E790&lt;'ACT M to SAT M'!$A$2,'ACT M to SAT M'!$B$2,IF('GACE Math 211'!E790&gt;'ACT M to SAT M'!A$28,'ACT M to SAT M'!B$28,VLOOKUP(E790,'ACT M to SAT M'!A:B,2,FALSE))))</f>
        <v/>
      </c>
      <c r="G790" s="11" t="str">
        <f t="shared" si="109"/>
        <v/>
      </c>
      <c r="H790" s="11" t="str">
        <f t="shared" si="114"/>
        <v/>
      </c>
      <c r="I790" s="11" t="str">
        <f t="shared" si="110"/>
        <v/>
      </c>
      <c r="J790" s="11" t="str">
        <f t="shared" si="115"/>
        <v/>
      </c>
      <c r="K790" s="11" t="str">
        <f t="shared" si="111"/>
        <v/>
      </c>
      <c r="L790" s="11" t="str">
        <f t="shared" si="116"/>
        <v/>
      </c>
      <c r="M790" s="11" t="str">
        <f>IF('GACE Math 211'!B790="","",'SAT M to CBEST M'!$A$2+'SAT M to CBEST M'!$B$2*F790)</f>
        <v/>
      </c>
      <c r="N790" s="11" t="str">
        <f>IF('GACE Math 211'!B790="","", IF(M790&lt;20, 20, IF(M790&gt;80, 80, M790)))</f>
        <v/>
      </c>
    </row>
    <row r="791" spans="1:14" x14ac:dyDescent="0.25">
      <c r="A791" s="11">
        <v>790</v>
      </c>
      <c r="B791" s="30"/>
      <c r="C791" s="25" t="str">
        <f t="shared" si="108"/>
        <v/>
      </c>
      <c r="D791" s="25" t="str">
        <f t="shared" si="112"/>
        <v/>
      </c>
      <c r="E791" s="25" t="str">
        <f t="shared" si="113"/>
        <v/>
      </c>
      <c r="F791" s="11" t="str">
        <f>IF('GACE Math 211'!E791="","",IF('GACE Math 211'!E791&lt;'ACT M to SAT M'!$A$2,'ACT M to SAT M'!$B$2,IF('GACE Math 211'!E791&gt;'ACT M to SAT M'!A$28,'ACT M to SAT M'!B$28,VLOOKUP(E791,'ACT M to SAT M'!A:B,2,FALSE))))</f>
        <v/>
      </c>
      <c r="G791" s="11" t="str">
        <f t="shared" si="109"/>
        <v/>
      </c>
      <c r="H791" s="11" t="str">
        <f t="shared" si="114"/>
        <v/>
      </c>
      <c r="I791" s="11" t="str">
        <f t="shared" si="110"/>
        <v/>
      </c>
      <c r="J791" s="11" t="str">
        <f t="shared" si="115"/>
        <v/>
      </c>
      <c r="K791" s="11" t="str">
        <f t="shared" si="111"/>
        <v/>
      </c>
      <c r="L791" s="11" t="str">
        <f t="shared" si="116"/>
        <v/>
      </c>
      <c r="M791" s="11" t="str">
        <f>IF('GACE Math 211'!B791="","",'SAT M to CBEST M'!$A$2+'SAT M to CBEST M'!$B$2*F791)</f>
        <v/>
      </c>
      <c r="N791" s="11" t="str">
        <f>IF('GACE Math 211'!B791="","", IF(M791&lt;20, 20, IF(M791&gt;80, 80, M791)))</f>
        <v/>
      </c>
    </row>
    <row r="792" spans="1:14" x14ac:dyDescent="0.25">
      <c r="A792" s="11">
        <v>791</v>
      </c>
      <c r="B792" s="30"/>
      <c r="C792" s="25" t="str">
        <f t="shared" si="108"/>
        <v/>
      </c>
      <c r="D792" s="25" t="str">
        <f t="shared" si="112"/>
        <v/>
      </c>
      <c r="E792" s="25" t="str">
        <f t="shared" si="113"/>
        <v/>
      </c>
      <c r="F792" s="11" t="str">
        <f>IF('GACE Math 211'!E792="","",IF('GACE Math 211'!E792&lt;'ACT M to SAT M'!$A$2,'ACT M to SAT M'!$B$2,IF('GACE Math 211'!E792&gt;'ACT M to SAT M'!A$28,'ACT M to SAT M'!B$28,VLOOKUP(E792,'ACT M to SAT M'!A:B,2,FALSE))))</f>
        <v/>
      </c>
      <c r="G792" s="11" t="str">
        <f t="shared" si="109"/>
        <v/>
      </c>
      <c r="H792" s="11" t="str">
        <f t="shared" si="114"/>
        <v/>
      </c>
      <c r="I792" s="11" t="str">
        <f t="shared" si="110"/>
        <v/>
      </c>
      <c r="J792" s="11" t="str">
        <f t="shared" si="115"/>
        <v/>
      </c>
      <c r="K792" s="11" t="str">
        <f t="shared" si="111"/>
        <v/>
      </c>
      <c r="L792" s="11" t="str">
        <f t="shared" si="116"/>
        <v/>
      </c>
      <c r="M792" s="11" t="str">
        <f>IF('GACE Math 211'!B792="","",'SAT M to CBEST M'!$A$2+'SAT M to CBEST M'!$B$2*F792)</f>
        <v/>
      </c>
      <c r="N792" s="11" t="str">
        <f>IF('GACE Math 211'!B792="","", IF(M792&lt;20, 20, IF(M792&gt;80, 80, M792)))</f>
        <v/>
      </c>
    </row>
    <row r="793" spans="1:14" x14ac:dyDescent="0.25">
      <c r="A793" s="11">
        <v>792</v>
      </c>
      <c r="B793" s="30"/>
      <c r="C793" s="25" t="str">
        <f t="shared" si="108"/>
        <v/>
      </c>
      <c r="D793" s="25" t="str">
        <f t="shared" si="112"/>
        <v/>
      </c>
      <c r="E793" s="25" t="str">
        <f t="shared" si="113"/>
        <v/>
      </c>
      <c r="F793" s="11" t="str">
        <f>IF('GACE Math 211'!E793="","",IF('GACE Math 211'!E793&lt;'ACT M to SAT M'!$A$2,'ACT M to SAT M'!$B$2,IF('GACE Math 211'!E793&gt;'ACT M to SAT M'!A$28,'ACT M to SAT M'!B$28,VLOOKUP(E793,'ACT M to SAT M'!A:B,2,FALSE))))</f>
        <v/>
      </c>
      <c r="G793" s="11" t="str">
        <f t="shared" si="109"/>
        <v/>
      </c>
      <c r="H793" s="11" t="str">
        <f t="shared" si="114"/>
        <v/>
      </c>
      <c r="I793" s="11" t="str">
        <f t="shared" si="110"/>
        <v/>
      </c>
      <c r="J793" s="11" t="str">
        <f t="shared" si="115"/>
        <v/>
      </c>
      <c r="K793" s="11" t="str">
        <f t="shared" si="111"/>
        <v/>
      </c>
      <c r="L793" s="11" t="str">
        <f t="shared" si="116"/>
        <v/>
      </c>
      <c r="M793" s="11" t="str">
        <f>IF('GACE Math 211'!B793="","",'SAT M to CBEST M'!$A$2+'SAT M to CBEST M'!$B$2*F793)</f>
        <v/>
      </c>
      <c r="N793" s="11" t="str">
        <f>IF('GACE Math 211'!B793="","", IF(M793&lt;20, 20, IF(M793&gt;80, 80, M793)))</f>
        <v/>
      </c>
    </row>
    <row r="794" spans="1:14" x14ac:dyDescent="0.25">
      <c r="A794" s="11">
        <v>793</v>
      </c>
      <c r="B794" s="30"/>
      <c r="C794" s="25" t="str">
        <f t="shared" si="108"/>
        <v/>
      </c>
      <c r="D794" s="25" t="str">
        <f t="shared" si="112"/>
        <v/>
      </c>
      <c r="E794" s="25" t="str">
        <f t="shared" si="113"/>
        <v/>
      </c>
      <c r="F794" s="11" t="str">
        <f>IF('GACE Math 211'!E794="","",IF('GACE Math 211'!E794&lt;'ACT M to SAT M'!$A$2,'ACT M to SAT M'!$B$2,IF('GACE Math 211'!E794&gt;'ACT M to SAT M'!A$28,'ACT M to SAT M'!B$28,VLOOKUP(E794,'ACT M to SAT M'!A:B,2,FALSE))))</f>
        <v/>
      </c>
      <c r="G794" s="11" t="str">
        <f t="shared" si="109"/>
        <v/>
      </c>
      <c r="H794" s="11" t="str">
        <f t="shared" si="114"/>
        <v/>
      </c>
      <c r="I794" s="11" t="str">
        <f t="shared" si="110"/>
        <v/>
      </c>
      <c r="J794" s="11" t="str">
        <f t="shared" si="115"/>
        <v/>
      </c>
      <c r="K794" s="11" t="str">
        <f t="shared" si="111"/>
        <v/>
      </c>
      <c r="L794" s="11" t="str">
        <f t="shared" si="116"/>
        <v/>
      </c>
      <c r="M794" s="11" t="str">
        <f>IF('GACE Math 211'!B794="","",'SAT M to CBEST M'!$A$2+'SAT M to CBEST M'!$B$2*F794)</f>
        <v/>
      </c>
      <c r="N794" s="11" t="str">
        <f>IF('GACE Math 211'!B794="","", IF(M794&lt;20, 20, IF(M794&gt;80, 80, M794)))</f>
        <v/>
      </c>
    </row>
    <row r="795" spans="1:14" x14ac:dyDescent="0.25">
      <c r="A795" s="11">
        <v>794</v>
      </c>
      <c r="B795" s="30"/>
      <c r="C795" s="25" t="str">
        <f t="shared" si="108"/>
        <v/>
      </c>
      <c r="D795" s="25" t="str">
        <f t="shared" si="112"/>
        <v/>
      </c>
      <c r="E795" s="25" t="str">
        <f t="shared" si="113"/>
        <v/>
      </c>
      <c r="F795" s="11" t="str">
        <f>IF('GACE Math 211'!E795="","",IF('GACE Math 211'!E795&lt;'ACT M to SAT M'!$A$2,'ACT M to SAT M'!$B$2,IF('GACE Math 211'!E795&gt;'ACT M to SAT M'!A$28,'ACT M to SAT M'!B$28,VLOOKUP(E795,'ACT M to SAT M'!A:B,2,FALSE))))</f>
        <v/>
      </c>
      <c r="G795" s="11" t="str">
        <f t="shared" si="109"/>
        <v/>
      </c>
      <c r="H795" s="11" t="str">
        <f t="shared" si="114"/>
        <v/>
      </c>
      <c r="I795" s="11" t="str">
        <f t="shared" si="110"/>
        <v/>
      </c>
      <c r="J795" s="11" t="str">
        <f t="shared" si="115"/>
        <v/>
      </c>
      <c r="K795" s="11" t="str">
        <f t="shared" si="111"/>
        <v/>
      </c>
      <c r="L795" s="11" t="str">
        <f t="shared" si="116"/>
        <v/>
      </c>
      <c r="M795" s="11" t="str">
        <f>IF('GACE Math 211'!B795="","",'SAT M to CBEST M'!$A$2+'SAT M to CBEST M'!$B$2*F795)</f>
        <v/>
      </c>
      <c r="N795" s="11" t="str">
        <f>IF('GACE Math 211'!B795="","", IF(M795&lt;20, 20, IF(M795&gt;80, 80, M795)))</f>
        <v/>
      </c>
    </row>
    <row r="796" spans="1:14" x14ac:dyDescent="0.25">
      <c r="A796" s="11">
        <v>795</v>
      </c>
      <c r="B796" s="30"/>
      <c r="C796" s="25" t="str">
        <f t="shared" si="108"/>
        <v/>
      </c>
      <c r="D796" s="25" t="str">
        <f t="shared" si="112"/>
        <v/>
      </c>
      <c r="E796" s="25" t="str">
        <f t="shared" si="113"/>
        <v/>
      </c>
      <c r="F796" s="11" t="str">
        <f>IF('GACE Math 211'!E796="","",IF('GACE Math 211'!E796&lt;'ACT M to SAT M'!$A$2,'ACT M to SAT M'!$B$2,IF('GACE Math 211'!E796&gt;'ACT M to SAT M'!A$28,'ACT M to SAT M'!B$28,VLOOKUP(E796,'ACT M to SAT M'!A:B,2,FALSE))))</f>
        <v/>
      </c>
      <c r="G796" s="11" t="str">
        <f t="shared" si="109"/>
        <v/>
      </c>
      <c r="H796" s="11" t="str">
        <f t="shared" si="114"/>
        <v/>
      </c>
      <c r="I796" s="11" t="str">
        <f t="shared" si="110"/>
        <v/>
      </c>
      <c r="J796" s="11" t="str">
        <f t="shared" si="115"/>
        <v/>
      </c>
      <c r="K796" s="11" t="str">
        <f t="shared" si="111"/>
        <v/>
      </c>
      <c r="L796" s="11" t="str">
        <f t="shared" si="116"/>
        <v/>
      </c>
      <c r="M796" s="11" t="str">
        <f>IF('GACE Math 211'!B796="","",'SAT M to CBEST M'!$A$2+'SAT M to CBEST M'!$B$2*F796)</f>
        <v/>
      </c>
      <c r="N796" s="11" t="str">
        <f>IF('GACE Math 211'!B796="","", IF(M796&lt;20, 20, IF(M796&gt;80, 80, M796)))</f>
        <v/>
      </c>
    </row>
    <row r="797" spans="1:14" x14ac:dyDescent="0.25">
      <c r="A797" s="11">
        <v>796</v>
      </c>
      <c r="B797" s="30"/>
      <c r="C797" s="25" t="str">
        <f t="shared" si="108"/>
        <v/>
      </c>
      <c r="D797" s="25" t="str">
        <f t="shared" si="112"/>
        <v/>
      </c>
      <c r="E797" s="25" t="str">
        <f t="shared" si="113"/>
        <v/>
      </c>
      <c r="F797" s="11" t="str">
        <f>IF('GACE Math 211'!E797="","",IF('GACE Math 211'!E797&lt;'ACT M to SAT M'!$A$2,'ACT M to SAT M'!$B$2,IF('GACE Math 211'!E797&gt;'ACT M to SAT M'!A$28,'ACT M to SAT M'!B$28,VLOOKUP(E797,'ACT M to SAT M'!A:B,2,FALSE))))</f>
        <v/>
      </c>
      <c r="G797" s="11" t="str">
        <f t="shared" si="109"/>
        <v/>
      </c>
      <c r="H797" s="11" t="str">
        <f t="shared" si="114"/>
        <v/>
      </c>
      <c r="I797" s="11" t="str">
        <f t="shared" si="110"/>
        <v/>
      </c>
      <c r="J797" s="11" t="str">
        <f t="shared" si="115"/>
        <v/>
      </c>
      <c r="K797" s="11" t="str">
        <f t="shared" si="111"/>
        <v/>
      </c>
      <c r="L797" s="11" t="str">
        <f t="shared" si="116"/>
        <v/>
      </c>
      <c r="M797" s="11" t="str">
        <f>IF('GACE Math 211'!B797="","",'SAT M to CBEST M'!$A$2+'SAT M to CBEST M'!$B$2*F797)</f>
        <v/>
      </c>
      <c r="N797" s="11" t="str">
        <f>IF('GACE Math 211'!B797="","", IF(M797&lt;20, 20, IF(M797&gt;80, 80, M797)))</f>
        <v/>
      </c>
    </row>
    <row r="798" spans="1:14" x14ac:dyDescent="0.25">
      <c r="A798" s="11">
        <v>797</v>
      </c>
      <c r="B798" s="30"/>
      <c r="C798" s="25" t="str">
        <f t="shared" si="108"/>
        <v/>
      </c>
      <c r="D798" s="25" t="str">
        <f t="shared" si="112"/>
        <v/>
      </c>
      <c r="E798" s="25" t="str">
        <f t="shared" si="113"/>
        <v/>
      </c>
      <c r="F798" s="11" t="str">
        <f>IF('GACE Math 211'!E798="","",IF('GACE Math 211'!E798&lt;'ACT M to SAT M'!$A$2,'ACT M to SAT M'!$B$2,IF('GACE Math 211'!E798&gt;'ACT M to SAT M'!A$28,'ACT M to SAT M'!B$28,VLOOKUP(E798,'ACT M to SAT M'!A:B,2,FALSE))))</f>
        <v/>
      </c>
      <c r="G798" s="11" t="str">
        <f t="shared" si="109"/>
        <v/>
      </c>
      <c r="H798" s="11" t="str">
        <f t="shared" si="114"/>
        <v/>
      </c>
      <c r="I798" s="11" t="str">
        <f t="shared" si="110"/>
        <v/>
      </c>
      <c r="J798" s="11" t="str">
        <f t="shared" si="115"/>
        <v/>
      </c>
      <c r="K798" s="11" t="str">
        <f t="shared" si="111"/>
        <v/>
      </c>
      <c r="L798" s="11" t="str">
        <f t="shared" si="116"/>
        <v/>
      </c>
      <c r="M798" s="11" t="str">
        <f>IF('GACE Math 211'!B798="","",'SAT M to CBEST M'!$A$2+'SAT M to CBEST M'!$B$2*F798)</f>
        <v/>
      </c>
      <c r="N798" s="11" t="str">
        <f>IF('GACE Math 211'!B798="","", IF(M798&lt;20, 20, IF(M798&gt;80, 80, M798)))</f>
        <v/>
      </c>
    </row>
    <row r="799" spans="1:14" x14ac:dyDescent="0.25">
      <c r="A799" s="11">
        <v>798</v>
      </c>
      <c r="B799" s="30"/>
      <c r="C799" s="25" t="str">
        <f t="shared" si="108"/>
        <v/>
      </c>
      <c r="D799" s="25" t="str">
        <f t="shared" si="112"/>
        <v/>
      </c>
      <c r="E799" s="25" t="str">
        <f t="shared" si="113"/>
        <v/>
      </c>
      <c r="F799" s="11" t="str">
        <f>IF('GACE Math 211'!E799="","",IF('GACE Math 211'!E799&lt;'ACT M to SAT M'!$A$2,'ACT M to SAT M'!$B$2,IF('GACE Math 211'!E799&gt;'ACT M to SAT M'!A$28,'ACT M to SAT M'!B$28,VLOOKUP(E799,'ACT M to SAT M'!A:B,2,FALSE))))</f>
        <v/>
      </c>
      <c r="G799" s="11" t="str">
        <f t="shared" si="109"/>
        <v/>
      </c>
      <c r="H799" s="11" t="str">
        <f t="shared" si="114"/>
        <v/>
      </c>
      <c r="I799" s="11" t="str">
        <f t="shared" si="110"/>
        <v/>
      </c>
      <c r="J799" s="11" t="str">
        <f t="shared" si="115"/>
        <v/>
      </c>
      <c r="K799" s="11" t="str">
        <f t="shared" si="111"/>
        <v/>
      </c>
      <c r="L799" s="11" t="str">
        <f t="shared" si="116"/>
        <v/>
      </c>
      <c r="M799" s="11" t="str">
        <f>IF('GACE Math 211'!B799="","",'SAT M to CBEST M'!$A$2+'SAT M to CBEST M'!$B$2*F799)</f>
        <v/>
      </c>
      <c r="N799" s="11" t="str">
        <f>IF('GACE Math 211'!B799="","", IF(M799&lt;20, 20, IF(M799&gt;80, 80, M799)))</f>
        <v/>
      </c>
    </row>
    <row r="800" spans="1:14" x14ac:dyDescent="0.25">
      <c r="A800" s="11">
        <v>799</v>
      </c>
      <c r="B800" s="30"/>
      <c r="C800" s="25" t="str">
        <f t="shared" si="108"/>
        <v/>
      </c>
      <c r="D800" s="25" t="str">
        <f t="shared" si="112"/>
        <v/>
      </c>
      <c r="E800" s="25" t="str">
        <f t="shared" si="113"/>
        <v/>
      </c>
      <c r="F800" s="11" t="str">
        <f>IF('GACE Math 211'!E800="","",IF('GACE Math 211'!E800&lt;'ACT M to SAT M'!$A$2,'ACT M to SAT M'!$B$2,IF('GACE Math 211'!E800&gt;'ACT M to SAT M'!A$28,'ACT M to SAT M'!B$28,VLOOKUP(E800,'ACT M to SAT M'!A:B,2,FALSE))))</f>
        <v/>
      </c>
      <c r="G800" s="11" t="str">
        <f t="shared" si="109"/>
        <v/>
      </c>
      <c r="H800" s="11" t="str">
        <f t="shared" si="114"/>
        <v/>
      </c>
      <c r="I800" s="11" t="str">
        <f t="shared" si="110"/>
        <v/>
      </c>
      <c r="J800" s="11" t="str">
        <f t="shared" si="115"/>
        <v/>
      </c>
      <c r="K800" s="11" t="str">
        <f t="shared" si="111"/>
        <v/>
      </c>
      <c r="L800" s="11" t="str">
        <f t="shared" si="116"/>
        <v/>
      </c>
      <c r="M800" s="11" t="str">
        <f>IF('GACE Math 211'!B800="","",'SAT M to CBEST M'!$A$2+'SAT M to CBEST M'!$B$2*F800)</f>
        <v/>
      </c>
      <c r="N800" s="11" t="str">
        <f>IF('GACE Math 211'!B800="","", IF(M800&lt;20, 20, IF(M800&gt;80, 80, M800)))</f>
        <v/>
      </c>
    </row>
    <row r="801" spans="1:14" x14ac:dyDescent="0.25">
      <c r="A801" s="11">
        <v>800</v>
      </c>
      <c r="B801" s="30"/>
      <c r="C801" s="25" t="str">
        <f t="shared" si="108"/>
        <v/>
      </c>
      <c r="D801" s="25" t="str">
        <f t="shared" si="112"/>
        <v/>
      </c>
      <c r="E801" s="25" t="str">
        <f t="shared" si="113"/>
        <v/>
      </c>
      <c r="F801" s="11" t="str">
        <f>IF('GACE Math 211'!E801="","",IF('GACE Math 211'!E801&lt;'ACT M to SAT M'!$A$2,'ACT M to SAT M'!$B$2,IF('GACE Math 211'!E801&gt;'ACT M to SAT M'!A$28,'ACT M to SAT M'!B$28,VLOOKUP(E801,'ACT M to SAT M'!A:B,2,FALSE))))</f>
        <v/>
      </c>
      <c r="G801" s="11" t="str">
        <f t="shared" si="109"/>
        <v/>
      </c>
      <c r="H801" s="11" t="str">
        <f t="shared" si="114"/>
        <v/>
      </c>
      <c r="I801" s="11" t="str">
        <f t="shared" si="110"/>
        <v/>
      </c>
      <c r="J801" s="11" t="str">
        <f t="shared" si="115"/>
        <v/>
      </c>
      <c r="K801" s="11" t="str">
        <f t="shared" si="111"/>
        <v/>
      </c>
      <c r="L801" s="11" t="str">
        <f t="shared" si="116"/>
        <v/>
      </c>
      <c r="M801" s="11" t="str">
        <f>IF('GACE Math 211'!B801="","",'SAT M to CBEST M'!$A$2+'SAT M to CBEST M'!$B$2*F801)</f>
        <v/>
      </c>
      <c r="N801" s="11" t="str">
        <f>IF('GACE Math 211'!B801="","", IF(M801&lt;20, 20, IF(M801&gt;80, 80, M801)))</f>
        <v/>
      </c>
    </row>
    <row r="802" spans="1:14" x14ac:dyDescent="0.25">
      <c r="A802" s="11">
        <v>801</v>
      </c>
      <c r="B802" s="30"/>
      <c r="C802" s="25" t="str">
        <f t="shared" si="108"/>
        <v/>
      </c>
      <c r="D802" s="25" t="str">
        <f t="shared" si="112"/>
        <v/>
      </c>
      <c r="E802" s="25" t="str">
        <f t="shared" si="113"/>
        <v/>
      </c>
      <c r="F802" s="11" t="str">
        <f>IF('GACE Math 211'!E802="","",IF('GACE Math 211'!E802&lt;'ACT M to SAT M'!$A$2,'ACT M to SAT M'!$B$2,IF('GACE Math 211'!E802&gt;'ACT M to SAT M'!A$28,'ACT M to SAT M'!B$28,VLOOKUP(E802,'ACT M to SAT M'!A:B,2,FALSE))))</f>
        <v/>
      </c>
      <c r="G802" s="11" t="str">
        <f t="shared" si="109"/>
        <v/>
      </c>
      <c r="H802" s="11" t="str">
        <f t="shared" si="114"/>
        <v/>
      </c>
      <c r="I802" s="11" t="str">
        <f t="shared" si="110"/>
        <v/>
      </c>
      <c r="J802" s="11" t="str">
        <f t="shared" si="115"/>
        <v/>
      </c>
      <c r="K802" s="11" t="str">
        <f t="shared" si="111"/>
        <v/>
      </c>
      <c r="L802" s="11" t="str">
        <f t="shared" si="116"/>
        <v/>
      </c>
      <c r="M802" s="11" t="str">
        <f>IF('GACE Math 211'!B802="","",'SAT M to CBEST M'!$A$2+'SAT M to CBEST M'!$B$2*F802)</f>
        <v/>
      </c>
      <c r="N802" s="11" t="str">
        <f>IF('GACE Math 211'!B802="","", IF(M802&lt;20, 20, IF(M802&gt;80, 80, M802)))</f>
        <v/>
      </c>
    </row>
    <row r="803" spans="1:14" x14ac:dyDescent="0.25">
      <c r="A803" s="11">
        <v>802</v>
      </c>
      <c r="B803" s="30"/>
      <c r="C803" s="25" t="str">
        <f t="shared" si="108"/>
        <v/>
      </c>
      <c r="D803" s="25" t="str">
        <f t="shared" si="112"/>
        <v/>
      </c>
      <c r="E803" s="25" t="str">
        <f t="shared" si="113"/>
        <v/>
      </c>
      <c r="F803" s="11" t="str">
        <f>IF('GACE Math 211'!E803="","",IF('GACE Math 211'!E803&lt;'ACT M to SAT M'!$A$2,'ACT M to SAT M'!$B$2,IF('GACE Math 211'!E803&gt;'ACT M to SAT M'!A$28,'ACT M to SAT M'!B$28,VLOOKUP(E803,'ACT M to SAT M'!A:B,2,FALSE))))</f>
        <v/>
      </c>
      <c r="G803" s="11" t="str">
        <f t="shared" si="109"/>
        <v/>
      </c>
      <c r="H803" s="11" t="str">
        <f t="shared" si="114"/>
        <v/>
      </c>
      <c r="I803" s="11" t="str">
        <f t="shared" si="110"/>
        <v/>
      </c>
      <c r="J803" s="11" t="str">
        <f t="shared" si="115"/>
        <v/>
      </c>
      <c r="K803" s="11" t="str">
        <f t="shared" si="111"/>
        <v/>
      </c>
      <c r="L803" s="11" t="str">
        <f t="shared" si="116"/>
        <v/>
      </c>
      <c r="M803" s="11" t="str">
        <f>IF('GACE Math 211'!B803="","",'SAT M to CBEST M'!$A$2+'SAT M to CBEST M'!$B$2*F803)</f>
        <v/>
      </c>
      <c r="N803" s="11" t="str">
        <f>IF('GACE Math 211'!B803="","", IF(M803&lt;20, 20, IF(M803&gt;80, 80, M803)))</f>
        <v/>
      </c>
    </row>
    <row r="804" spans="1:14" x14ac:dyDescent="0.25">
      <c r="A804" s="11">
        <v>803</v>
      </c>
      <c r="B804" s="30"/>
      <c r="C804" s="25" t="str">
        <f t="shared" si="108"/>
        <v/>
      </c>
      <c r="D804" s="25" t="str">
        <f t="shared" si="112"/>
        <v/>
      </c>
      <c r="E804" s="25" t="str">
        <f t="shared" si="113"/>
        <v/>
      </c>
      <c r="F804" s="11" t="str">
        <f>IF('GACE Math 211'!E804="","",IF('GACE Math 211'!E804&lt;'ACT M to SAT M'!$A$2,'ACT M to SAT M'!$B$2,IF('GACE Math 211'!E804&gt;'ACT M to SAT M'!A$28,'ACT M to SAT M'!B$28,VLOOKUP(E804,'ACT M to SAT M'!A:B,2,FALSE))))</f>
        <v/>
      </c>
      <c r="G804" s="11" t="str">
        <f t="shared" si="109"/>
        <v/>
      </c>
      <c r="H804" s="11" t="str">
        <f t="shared" si="114"/>
        <v/>
      </c>
      <c r="I804" s="11" t="str">
        <f t="shared" si="110"/>
        <v/>
      </c>
      <c r="J804" s="11" t="str">
        <f t="shared" si="115"/>
        <v/>
      </c>
      <c r="K804" s="11" t="str">
        <f t="shared" si="111"/>
        <v/>
      </c>
      <c r="L804" s="11" t="str">
        <f t="shared" si="116"/>
        <v/>
      </c>
      <c r="M804" s="11" t="str">
        <f>IF('GACE Math 211'!B804="","",'SAT M to CBEST M'!$A$2+'SAT M to CBEST M'!$B$2*F804)</f>
        <v/>
      </c>
      <c r="N804" s="11" t="str">
        <f>IF('GACE Math 211'!B804="","", IF(M804&lt;20, 20, IF(M804&gt;80, 80, M804)))</f>
        <v/>
      </c>
    </row>
    <row r="805" spans="1:14" x14ac:dyDescent="0.25">
      <c r="A805" s="11">
        <v>804</v>
      </c>
      <c r="B805" s="30"/>
      <c r="C805" s="25" t="str">
        <f t="shared" si="108"/>
        <v/>
      </c>
      <c r="D805" s="25" t="str">
        <f t="shared" si="112"/>
        <v/>
      </c>
      <c r="E805" s="25" t="str">
        <f t="shared" si="113"/>
        <v/>
      </c>
      <c r="F805" s="11" t="str">
        <f>IF('GACE Math 211'!E805="","",IF('GACE Math 211'!E805&lt;'ACT M to SAT M'!$A$2,'ACT M to SAT M'!$B$2,IF('GACE Math 211'!E805&gt;'ACT M to SAT M'!A$28,'ACT M to SAT M'!B$28,VLOOKUP(E805,'ACT M to SAT M'!A:B,2,FALSE))))</f>
        <v/>
      </c>
      <c r="G805" s="11" t="str">
        <f t="shared" si="109"/>
        <v/>
      </c>
      <c r="H805" s="11" t="str">
        <f t="shared" si="114"/>
        <v/>
      </c>
      <c r="I805" s="11" t="str">
        <f t="shared" si="110"/>
        <v/>
      </c>
      <c r="J805" s="11" t="str">
        <f t="shared" si="115"/>
        <v/>
      </c>
      <c r="K805" s="11" t="str">
        <f t="shared" si="111"/>
        <v/>
      </c>
      <c r="L805" s="11" t="str">
        <f t="shared" si="116"/>
        <v/>
      </c>
      <c r="M805" s="11" t="str">
        <f>IF('GACE Math 211'!B805="","",'SAT M to CBEST M'!$A$2+'SAT M to CBEST M'!$B$2*F805)</f>
        <v/>
      </c>
      <c r="N805" s="11" t="str">
        <f>IF('GACE Math 211'!B805="","", IF(M805&lt;20, 20, IF(M805&gt;80, 80, M805)))</f>
        <v/>
      </c>
    </row>
    <row r="806" spans="1:14" x14ac:dyDescent="0.25">
      <c r="A806" s="11">
        <v>805</v>
      </c>
      <c r="B806" s="30"/>
      <c r="C806" s="25" t="str">
        <f t="shared" si="108"/>
        <v/>
      </c>
      <c r="D806" s="25" t="str">
        <f t="shared" si="112"/>
        <v/>
      </c>
      <c r="E806" s="25" t="str">
        <f t="shared" si="113"/>
        <v/>
      </c>
      <c r="F806" s="11" t="str">
        <f>IF('GACE Math 211'!E806="","",IF('GACE Math 211'!E806&lt;'ACT M to SAT M'!$A$2,'ACT M to SAT M'!$B$2,IF('GACE Math 211'!E806&gt;'ACT M to SAT M'!A$28,'ACT M to SAT M'!B$28,VLOOKUP(E806,'ACT M to SAT M'!A:B,2,FALSE))))</f>
        <v/>
      </c>
      <c r="G806" s="11" t="str">
        <f t="shared" si="109"/>
        <v/>
      </c>
      <c r="H806" s="11" t="str">
        <f t="shared" si="114"/>
        <v/>
      </c>
      <c r="I806" s="11" t="str">
        <f t="shared" si="110"/>
        <v/>
      </c>
      <c r="J806" s="11" t="str">
        <f t="shared" si="115"/>
        <v/>
      </c>
      <c r="K806" s="11" t="str">
        <f t="shared" si="111"/>
        <v/>
      </c>
      <c r="L806" s="11" t="str">
        <f t="shared" si="116"/>
        <v/>
      </c>
      <c r="M806" s="11" t="str">
        <f>IF('GACE Math 211'!B806="","",'SAT M to CBEST M'!$A$2+'SAT M to CBEST M'!$B$2*F806)</f>
        <v/>
      </c>
      <c r="N806" s="11" t="str">
        <f>IF('GACE Math 211'!B806="","", IF(M806&lt;20, 20, IF(M806&gt;80, 80, M806)))</f>
        <v/>
      </c>
    </row>
    <row r="807" spans="1:14" x14ac:dyDescent="0.25">
      <c r="A807" s="11">
        <v>806</v>
      </c>
      <c r="B807" s="30"/>
      <c r="C807" s="25" t="str">
        <f t="shared" si="108"/>
        <v/>
      </c>
      <c r="D807" s="25" t="str">
        <f t="shared" si="112"/>
        <v/>
      </c>
      <c r="E807" s="25" t="str">
        <f t="shared" si="113"/>
        <v/>
      </c>
      <c r="F807" s="11" t="str">
        <f>IF('GACE Math 211'!E807="","",IF('GACE Math 211'!E807&lt;'ACT M to SAT M'!$A$2,'ACT M to SAT M'!$B$2,IF('GACE Math 211'!E807&gt;'ACT M to SAT M'!A$28,'ACT M to SAT M'!B$28,VLOOKUP(E807,'ACT M to SAT M'!A:B,2,FALSE))))</f>
        <v/>
      </c>
      <c r="G807" s="11" t="str">
        <f t="shared" si="109"/>
        <v/>
      </c>
      <c r="H807" s="11" t="str">
        <f t="shared" si="114"/>
        <v/>
      </c>
      <c r="I807" s="11" t="str">
        <f t="shared" si="110"/>
        <v/>
      </c>
      <c r="J807" s="11" t="str">
        <f t="shared" si="115"/>
        <v/>
      </c>
      <c r="K807" s="11" t="str">
        <f t="shared" si="111"/>
        <v/>
      </c>
      <c r="L807" s="11" t="str">
        <f t="shared" si="116"/>
        <v/>
      </c>
      <c r="M807" s="11" t="str">
        <f>IF('GACE Math 211'!B807="","",'SAT M to CBEST M'!$A$2+'SAT M to CBEST M'!$B$2*F807)</f>
        <v/>
      </c>
      <c r="N807" s="11" t="str">
        <f>IF('GACE Math 211'!B807="","", IF(M807&lt;20, 20, IF(M807&gt;80, 80, M807)))</f>
        <v/>
      </c>
    </row>
    <row r="808" spans="1:14" x14ac:dyDescent="0.25">
      <c r="A808" s="11">
        <v>807</v>
      </c>
      <c r="B808" s="30"/>
      <c r="C808" s="25" t="str">
        <f t="shared" si="108"/>
        <v/>
      </c>
      <c r="D808" s="25" t="str">
        <f t="shared" si="112"/>
        <v/>
      </c>
      <c r="E808" s="25" t="str">
        <f t="shared" si="113"/>
        <v/>
      </c>
      <c r="F808" s="11" t="str">
        <f>IF('GACE Math 211'!E808="","",IF('GACE Math 211'!E808&lt;'ACT M to SAT M'!$A$2,'ACT M to SAT M'!$B$2,IF('GACE Math 211'!E808&gt;'ACT M to SAT M'!A$28,'ACT M to SAT M'!B$28,VLOOKUP(E808,'ACT M to SAT M'!A:B,2,FALSE))))</f>
        <v/>
      </c>
      <c r="G808" s="11" t="str">
        <f t="shared" si="109"/>
        <v/>
      </c>
      <c r="H808" s="11" t="str">
        <f t="shared" si="114"/>
        <v/>
      </c>
      <c r="I808" s="11" t="str">
        <f t="shared" si="110"/>
        <v/>
      </c>
      <c r="J808" s="11" t="str">
        <f t="shared" si="115"/>
        <v/>
      </c>
      <c r="K808" s="11" t="str">
        <f t="shared" si="111"/>
        <v/>
      </c>
      <c r="L808" s="11" t="str">
        <f t="shared" si="116"/>
        <v/>
      </c>
      <c r="M808" s="11" t="str">
        <f>IF('GACE Math 211'!B808="","",'SAT M to CBEST M'!$A$2+'SAT M to CBEST M'!$B$2*F808)</f>
        <v/>
      </c>
      <c r="N808" s="11" t="str">
        <f>IF('GACE Math 211'!B808="","", IF(M808&lt;20, 20, IF(M808&gt;80, 80, M808)))</f>
        <v/>
      </c>
    </row>
    <row r="809" spans="1:14" x14ac:dyDescent="0.25">
      <c r="A809" s="11">
        <v>808</v>
      </c>
      <c r="B809" s="30"/>
      <c r="C809" s="25" t="str">
        <f t="shared" si="108"/>
        <v/>
      </c>
      <c r="D809" s="25" t="str">
        <f t="shared" si="112"/>
        <v/>
      </c>
      <c r="E809" s="25" t="str">
        <f t="shared" si="113"/>
        <v/>
      </c>
      <c r="F809" s="11" t="str">
        <f>IF('GACE Math 211'!E809="","",IF('GACE Math 211'!E809&lt;'ACT M to SAT M'!$A$2,'ACT M to SAT M'!$B$2,IF('GACE Math 211'!E809&gt;'ACT M to SAT M'!A$28,'ACT M to SAT M'!B$28,VLOOKUP(E809,'ACT M to SAT M'!A:B,2,FALSE))))</f>
        <v/>
      </c>
      <c r="G809" s="11" t="str">
        <f t="shared" si="109"/>
        <v/>
      </c>
      <c r="H809" s="11" t="str">
        <f t="shared" si="114"/>
        <v/>
      </c>
      <c r="I809" s="11" t="str">
        <f t="shared" si="110"/>
        <v/>
      </c>
      <c r="J809" s="11" t="str">
        <f t="shared" si="115"/>
        <v/>
      </c>
      <c r="K809" s="11" t="str">
        <f t="shared" si="111"/>
        <v/>
      </c>
      <c r="L809" s="11" t="str">
        <f t="shared" si="116"/>
        <v/>
      </c>
      <c r="M809" s="11" t="str">
        <f>IF('GACE Math 211'!B809="","",'SAT M to CBEST M'!$A$2+'SAT M to CBEST M'!$B$2*F809)</f>
        <v/>
      </c>
      <c r="N809" s="11" t="str">
        <f>IF('GACE Math 211'!B809="","", IF(M809&lt;20, 20, IF(M809&gt;80, 80, M809)))</f>
        <v/>
      </c>
    </row>
    <row r="810" spans="1:14" x14ac:dyDescent="0.25">
      <c r="A810" s="11">
        <v>809</v>
      </c>
      <c r="B810" s="30"/>
      <c r="C810" s="25" t="str">
        <f t="shared" si="108"/>
        <v/>
      </c>
      <c r="D810" s="25" t="str">
        <f t="shared" si="112"/>
        <v/>
      </c>
      <c r="E810" s="25" t="str">
        <f t="shared" si="113"/>
        <v/>
      </c>
      <c r="F810" s="11" t="str">
        <f>IF('GACE Math 211'!E810="","",IF('GACE Math 211'!E810&lt;'ACT M to SAT M'!$A$2,'ACT M to SAT M'!$B$2,IF('GACE Math 211'!E810&gt;'ACT M to SAT M'!A$28,'ACT M to SAT M'!B$28,VLOOKUP(E810,'ACT M to SAT M'!A:B,2,FALSE))))</f>
        <v/>
      </c>
      <c r="G810" s="11" t="str">
        <f t="shared" si="109"/>
        <v/>
      </c>
      <c r="H810" s="11" t="str">
        <f t="shared" si="114"/>
        <v/>
      </c>
      <c r="I810" s="11" t="str">
        <f t="shared" si="110"/>
        <v/>
      </c>
      <c r="J810" s="11" t="str">
        <f t="shared" si="115"/>
        <v/>
      </c>
      <c r="K810" s="11" t="str">
        <f t="shared" si="111"/>
        <v/>
      </c>
      <c r="L810" s="11" t="str">
        <f t="shared" si="116"/>
        <v/>
      </c>
      <c r="M810" s="11" t="str">
        <f>IF('GACE Math 211'!B810="","",'SAT M to CBEST M'!$A$2+'SAT M to CBEST M'!$B$2*F810)</f>
        <v/>
      </c>
      <c r="N810" s="11" t="str">
        <f>IF('GACE Math 211'!B810="","", IF(M810&lt;20, 20, IF(M810&gt;80, 80, M810)))</f>
        <v/>
      </c>
    </row>
    <row r="811" spans="1:14" x14ac:dyDescent="0.25">
      <c r="A811" s="11">
        <v>810</v>
      </c>
      <c r="B811" s="30"/>
      <c r="C811" s="25" t="str">
        <f t="shared" si="108"/>
        <v/>
      </c>
      <c r="D811" s="25" t="str">
        <f t="shared" si="112"/>
        <v/>
      </c>
      <c r="E811" s="25" t="str">
        <f t="shared" si="113"/>
        <v/>
      </c>
      <c r="F811" s="11" t="str">
        <f>IF('GACE Math 211'!E811="","",IF('GACE Math 211'!E811&lt;'ACT M to SAT M'!$A$2,'ACT M to SAT M'!$B$2,IF('GACE Math 211'!E811&gt;'ACT M to SAT M'!A$28,'ACT M to SAT M'!B$28,VLOOKUP(E811,'ACT M to SAT M'!A:B,2,FALSE))))</f>
        <v/>
      </c>
      <c r="G811" s="11" t="str">
        <f t="shared" si="109"/>
        <v/>
      </c>
      <c r="H811" s="11" t="str">
        <f t="shared" si="114"/>
        <v/>
      </c>
      <c r="I811" s="11" t="str">
        <f t="shared" si="110"/>
        <v/>
      </c>
      <c r="J811" s="11" t="str">
        <f t="shared" si="115"/>
        <v/>
      </c>
      <c r="K811" s="11" t="str">
        <f t="shared" si="111"/>
        <v/>
      </c>
      <c r="L811" s="11" t="str">
        <f t="shared" si="116"/>
        <v/>
      </c>
      <c r="M811" s="11" t="str">
        <f>IF('GACE Math 211'!B811="","",'SAT M to CBEST M'!$A$2+'SAT M to CBEST M'!$B$2*F811)</f>
        <v/>
      </c>
      <c r="N811" s="11" t="str">
        <f>IF('GACE Math 211'!B811="","", IF(M811&lt;20, 20, IF(M811&gt;80, 80, M811)))</f>
        <v/>
      </c>
    </row>
    <row r="812" spans="1:14" x14ac:dyDescent="0.25">
      <c r="A812" s="11">
        <v>811</v>
      </c>
      <c r="B812" s="30"/>
      <c r="C812" s="25" t="str">
        <f t="shared" si="108"/>
        <v/>
      </c>
      <c r="D812" s="25" t="str">
        <f t="shared" si="112"/>
        <v/>
      </c>
      <c r="E812" s="25" t="str">
        <f t="shared" si="113"/>
        <v/>
      </c>
      <c r="F812" s="11" t="str">
        <f>IF('GACE Math 211'!E812="","",IF('GACE Math 211'!E812&lt;'ACT M to SAT M'!$A$2,'ACT M to SAT M'!$B$2,IF('GACE Math 211'!E812&gt;'ACT M to SAT M'!A$28,'ACT M to SAT M'!B$28,VLOOKUP(E812,'ACT M to SAT M'!A:B,2,FALSE))))</f>
        <v/>
      </c>
      <c r="G812" s="11" t="str">
        <f t="shared" si="109"/>
        <v/>
      </c>
      <c r="H812" s="11" t="str">
        <f t="shared" si="114"/>
        <v/>
      </c>
      <c r="I812" s="11" t="str">
        <f t="shared" si="110"/>
        <v/>
      </c>
      <c r="J812" s="11" t="str">
        <f t="shared" si="115"/>
        <v/>
      </c>
      <c r="K812" s="11" t="str">
        <f t="shared" si="111"/>
        <v/>
      </c>
      <c r="L812" s="11" t="str">
        <f t="shared" si="116"/>
        <v/>
      </c>
      <c r="M812" s="11" t="str">
        <f>IF('GACE Math 211'!B812="","",'SAT M to CBEST M'!$A$2+'SAT M to CBEST M'!$B$2*F812)</f>
        <v/>
      </c>
      <c r="N812" s="11" t="str">
        <f>IF('GACE Math 211'!B812="","", IF(M812&lt;20, 20, IF(M812&gt;80, 80, M812)))</f>
        <v/>
      </c>
    </row>
    <row r="813" spans="1:14" x14ac:dyDescent="0.25">
      <c r="A813" s="11">
        <v>812</v>
      </c>
      <c r="B813" s="30"/>
      <c r="C813" s="25" t="str">
        <f t="shared" si="108"/>
        <v/>
      </c>
      <c r="D813" s="25" t="str">
        <f t="shared" si="112"/>
        <v/>
      </c>
      <c r="E813" s="25" t="str">
        <f t="shared" si="113"/>
        <v/>
      </c>
      <c r="F813" s="11" t="str">
        <f>IF('GACE Math 211'!E813="","",IF('GACE Math 211'!E813&lt;'ACT M to SAT M'!$A$2,'ACT M to SAT M'!$B$2,IF('GACE Math 211'!E813&gt;'ACT M to SAT M'!A$28,'ACT M to SAT M'!B$28,VLOOKUP(E813,'ACT M to SAT M'!A:B,2,FALSE))))</f>
        <v/>
      </c>
      <c r="G813" s="11" t="str">
        <f t="shared" si="109"/>
        <v/>
      </c>
      <c r="H813" s="11" t="str">
        <f t="shared" si="114"/>
        <v/>
      </c>
      <c r="I813" s="11" t="str">
        <f t="shared" si="110"/>
        <v/>
      </c>
      <c r="J813" s="11" t="str">
        <f t="shared" si="115"/>
        <v/>
      </c>
      <c r="K813" s="11" t="str">
        <f t="shared" si="111"/>
        <v/>
      </c>
      <c r="L813" s="11" t="str">
        <f t="shared" si="116"/>
        <v/>
      </c>
      <c r="M813" s="11" t="str">
        <f>IF('GACE Math 211'!B813="","",'SAT M to CBEST M'!$A$2+'SAT M to CBEST M'!$B$2*F813)</f>
        <v/>
      </c>
      <c r="N813" s="11" t="str">
        <f>IF('GACE Math 211'!B813="","", IF(M813&lt;20, 20, IF(M813&gt;80, 80, M813)))</f>
        <v/>
      </c>
    </row>
    <row r="814" spans="1:14" x14ac:dyDescent="0.25">
      <c r="A814" s="11">
        <v>813</v>
      </c>
      <c r="B814" s="30"/>
      <c r="C814" s="25" t="str">
        <f t="shared" si="108"/>
        <v/>
      </c>
      <c r="D814" s="25" t="str">
        <f t="shared" si="112"/>
        <v/>
      </c>
      <c r="E814" s="25" t="str">
        <f t="shared" si="113"/>
        <v/>
      </c>
      <c r="F814" s="11" t="str">
        <f>IF('GACE Math 211'!E814="","",IF('GACE Math 211'!E814&lt;'ACT M to SAT M'!$A$2,'ACT M to SAT M'!$B$2,IF('GACE Math 211'!E814&gt;'ACT M to SAT M'!A$28,'ACT M to SAT M'!B$28,VLOOKUP(E814,'ACT M to SAT M'!A:B,2,FALSE))))</f>
        <v/>
      </c>
      <c r="G814" s="11" t="str">
        <f t="shared" si="109"/>
        <v/>
      </c>
      <c r="H814" s="11" t="str">
        <f t="shared" si="114"/>
        <v/>
      </c>
      <c r="I814" s="11" t="str">
        <f t="shared" si="110"/>
        <v/>
      </c>
      <c r="J814" s="11" t="str">
        <f t="shared" si="115"/>
        <v/>
      </c>
      <c r="K814" s="11" t="str">
        <f t="shared" si="111"/>
        <v/>
      </c>
      <c r="L814" s="11" t="str">
        <f t="shared" si="116"/>
        <v/>
      </c>
      <c r="M814" s="11" t="str">
        <f>IF('GACE Math 211'!B814="","",'SAT M to CBEST M'!$A$2+'SAT M to CBEST M'!$B$2*F814)</f>
        <v/>
      </c>
      <c r="N814" s="11" t="str">
        <f>IF('GACE Math 211'!B814="","", IF(M814&lt;20, 20, IF(M814&gt;80, 80, M814)))</f>
        <v/>
      </c>
    </row>
    <row r="815" spans="1:14" x14ac:dyDescent="0.25">
      <c r="A815" s="11">
        <v>814</v>
      </c>
      <c r="B815" s="30"/>
      <c r="C815" s="25" t="str">
        <f t="shared" si="108"/>
        <v/>
      </c>
      <c r="D815" s="25" t="str">
        <f t="shared" si="112"/>
        <v/>
      </c>
      <c r="E815" s="25" t="str">
        <f t="shared" si="113"/>
        <v/>
      </c>
      <c r="F815" s="11" t="str">
        <f>IF('GACE Math 211'!E815="","",IF('GACE Math 211'!E815&lt;'ACT M to SAT M'!$A$2,'ACT M to SAT M'!$B$2,IF('GACE Math 211'!E815&gt;'ACT M to SAT M'!A$28,'ACT M to SAT M'!B$28,VLOOKUP(E815,'ACT M to SAT M'!A:B,2,FALSE))))</f>
        <v/>
      </c>
      <c r="G815" s="11" t="str">
        <f t="shared" si="109"/>
        <v/>
      </c>
      <c r="H815" s="11" t="str">
        <f t="shared" si="114"/>
        <v/>
      </c>
      <c r="I815" s="11" t="str">
        <f t="shared" si="110"/>
        <v/>
      </c>
      <c r="J815" s="11" t="str">
        <f t="shared" si="115"/>
        <v/>
      </c>
      <c r="K815" s="11" t="str">
        <f t="shared" si="111"/>
        <v/>
      </c>
      <c r="L815" s="11" t="str">
        <f t="shared" si="116"/>
        <v/>
      </c>
      <c r="M815" s="11" t="str">
        <f>IF('GACE Math 211'!B815="","",'SAT M to CBEST M'!$A$2+'SAT M to CBEST M'!$B$2*F815)</f>
        <v/>
      </c>
      <c r="N815" s="11" t="str">
        <f>IF('GACE Math 211'!B815="","", IF(M815&lt;20, 20, IF(M815&gt;80, 80, M815)))</f>
        <v/>
      </c>
    </row>
    <row r="816" spans="1:14" x14ac:dyDescent="0.25">
      <c r="A816" s="11">
        <v>815</v>
      </c>
      <c r="B816" s="30"/>
      <c r="C816" s="25" t="str">
        <f t="shared" si="108"/>
        <v/>
      </c>
      <c r="D816" s="25" t="str">
        <f t="shared" si="112"/>
        <v/>
      </c>
      <c r="E816" s="25" t="str">
        <f t="shared" si="113"/>
        <v/>
      </c>
      <c r="F816" s="11" t="str">
        <f>IF('GACE Math 211'!E816="","",IF('GACE Math 211'!E816&lt;'ACT M to SAT M'!$A$2,'ACT M to SAT M'!$B$2,IF('GACE Math 211'!E816&gt;'ACT M to SAT M'!A$28,'ACT M to SAT M'!B$28,VLOOKUP(E816,'ACT M to SAT M'!A:B,2,FALSE))))</f>
        <v/>
      </c>
      <c r="G816" s="11" t="str">
        <f t="shared" si="109"/>
        <v/>
      </c>
      <c r="H816" s="11" t="str">
        <f t="shared" si="114"/>
        <v/>
      </c>
      <c r="I816" s="11" t="str">
        <f t="shared" si="110"/>
        <v/>
      </c>
      <c r="J816" s="11" t="str">
        <f t="shared" si="115"/>
        <v/>
      </c>
      <c r="K816" s="11" t="str">
        <f t="shared" si="111"/>
        <v/>
      </c>
      <c r="L816" s="11" t="str">
        <f t="shared" si="116"/>
        <v/>
      </c>
      <c r="M816" s="11" t="str">
        <f>IF('GACE Math 211'!B816="","",'SAT M to CBEST M'!$A$2+'SAT M to CBEST M'!$B$2*F816)</f>
        <v/>
      </c>
      <c r="N816" s="11" t="str">
        <f>IF('GACE Math 211'!B816="","", IF(M816&lt;20, 20, IF(M816&gt;80, 80, M816)))</f>
        <v/>
      </c>
    </row>
    <row r="817" spans="1:14" x14ac:dyDescent="0.25">
      <c r="A817" s="11">
        <v>816</v>
      </c>
      <c r="B817" s="30"/>
      <c r="C817" s="25" t="str">
        <f t="shared" si="108"/>
        <v/>
      </c>
      <c r="D817" s="25" t="str">
        <f t="shared" si="112"/>
        <v/>
      </c>
      <c r="E817" s="25" t="str">
        <f t="shared" si="113"/>
        <v/>
      </c>
      <c r="F817" s="11" t="str">
        <f>IF('GACE Math 211'!E817="","",IF('GACE Math 211'!E817&lt;'ACT M to SAT M'!$A$2,'ACT M to SAT M'!$B$2,IF('GACE Math 211'!E817&gt;'ACT M to SAT M'!A$28,'ACT M to SAT M'!B$28,VLOOKUP(E817,'ACT M to SAT M'!A:B,2,FALSE))))</f>
        <v/>
      </c>
      <c r="G817" s="11" t="str">
        <f t="shared" si="109"/>
        <v/>
      </c>
      <c r="H817" s="11" t="str">
        <f t="shared" si="114"/>
        <v/>
      </c>
      <c r="I817" s="11" t="str">
        <f t="shared" si="110"/>
        <v/>
      </c>
      <c r="J817" s="11" t="str">
        <f t="shared" si="115"/>
        <v/>
      </c>
      <c r="K817" s="11" t="str">
        <f t="shared" si="111"/>
        <v/>
      </c>
      <c r="L817" s="11" t="str">
        <f t="shared" si="116"/>
        <v/>
      </c>
      <c r="M817" s="11" t="str">
        <f>IF('GACE Math 211'!B817="","",'SAT M to CBEST M'!$A$2+'SAT M to CBEST M'!$B$2*F817)</f>
        <v/>
      </c>
      <c r="N817" s="11" t="str">
        <f>IF('GACE Math 211'!B817="","", IF(M817&lt;20, 20, IF(M817&gt;80, 80, M817)))</f>
        <v/>
      </c>
    </row>
    <row r="818" spans="1:14" x14ac:dyDescent="0.25">
      <c r="A818" s="11">
        <v>817</v>
      </c>
      <c r="B818" s="30"/>
      <c r="C818" s="25" t="str">
        <f t="shared" si="108"/>
        <v/>
      </c>
      <c r="D818" s="25" t="str">
        <f t="shared" si="112"/>
        <v/>
      </c>
      <c r="E818" s="25" t="str">
        <f t="shared" si="113"/>
        <v/>
      </c>
      <c r="F818" s="11" t="str">
        <f>IF('GACE Math 211'!E818="","",IF('GACE Math 211'!E818&lt;'ACT M to SAT M'!$A$2,'ACT M to SAT M'!$B$2,IF('GACE Math 211'!E818&gt;'ACT M to SAT M'!A$28,'ACT M to SAT M'!B$28,VLOOKUP(E818,'ACT M to SAT M'!A:B,2,FALSE))))</f>
        <v/>
      </c>
      <c r="G818" s="11" t="str">
        <f t="shared" si="109"/>
        <v/>
      </c>
      <c r="H818" s="11" t="str">
        <f t="shared" si="114"/>
        <v/>
      </c>
      <c r="I818" s="11" t="str">
        <f t="shared" si="110"/>
        <v/>
      </c>
      <c r="J818" s="11" t="str">
        <f t="shared" si="115"/>
        <v/>
      </c>
      <c r="K818" s="11" t="str">
        <f t="shared" si="111"/>
        <v/>
      </c>
      <c r="L818" s="11" t="str">
        <f t="shared" si="116"/>
        <v/>
      </c>
      <c r="M818" s="11" t="str">
        <f>IF('GACE Math 211'!B818="","",'SAT M to CBEST M'!$A$2+'SAT M to CBEST M'!$B$2*F818)</f>
        <v/>
      </c>
      <c r="N818" s="11" t="str">
        <f>IF('GACE Math 211'!B818="","", IF(M818&lt;20, 20, IF(M818&gt;80, 80, M818)))</f>
        <v/>
      </c>
    </row>
    <row r="819" spans="1:14" x14ac:dyDescent="0.25">
      <c r="A819" s="11">
        <v>818</v>
      </c>
      <c r="B819" s="30"/>
      <c r="C819" s="25" t="str">
        <f t="shared" si="108"/>
        <v/>
      </c>
      <c r="D819" s="25" t="str">
        <f t="shared" si="112"/>
        <v/>
      </c>
      <c r="E819" s="25" t="str">
        <f t="shared" si="113"/>
        <v/>
      </c>
      <c r="F819" s="11" t="str">
        <f>IF('GACE Math 211'!E819="","",IF('GACE Math 211'!E819&lt;'ACT M to SAT M'!$A$2,'ACT M to SAT M'!$B$2,IF('GACE Math 211'!E819&gt;'ACT M to SAT M'!A$28,'ACT M to SAT M'!B$28,VLOOKUP(E819,'ACT M to SAT M'!A:B,2,FALSE))))</f>
        <v/>
      </c>
      <c r="G819" s="11" t="str">
        <f t="shared" si="109"/>
        <v/>
      </c>
      <c r="H819" s="11" t="str">
        <f t="shared" si="114"/>
        <v/>
      </c>
      <c r="I819" s="11" t="str">
        <f t="shared" si="110"/>
        <v/>
      </c>
      <c r="J819" s="11" t="str">
        <f t="shared" si="115"/>
        <v/>
      </c>
      <c r="K819" s="11" t="str">
        <f t="shared" si="111"/>
        <v/>
      </c>
      <c r="L819" s="11" t="str">
        <f t="shared" si="116"/>
        <v/>
      </c>
      <c r="M819" s="11" t="str">
        <f>IF('GACE Math 211'!B819="","",'SAT M to CBEST M'!$A$2+'SAT M to CBEST M'!$B$2*F819)</f>
        <v/>
      </c>
      <c r="N819" s="11" t="str">
        <f>IF('GACE Math 211'!B819="","", IF(M819&lt;20, 20, IF(M819&gt;80, 80, M819)))</f>
        <v/>
      </c>
    </row>
    <row r="820" spans="1:14" x14ac:dyDescent="0.25">
      <c r="A820" s="11">
        <v>819</v>
      </c>
      <c r="B820" s="30"/>
      <c r="C820" s="25" t="str">
        <f t="shared" si="108"/>
        <v/>
      </c>
      <c r="D820" s="25" t="str">
        <f t="shared" si="112"/>
        <v/>
      </c>
      <c r="E820" s="25" t="str">
        <f t="shared" si="113"/>
        <v/>
      </c>
      <c r="F820" s="11" t="str">
        <f>IF('GACE Math 211'!E820="","",IF('GACE Math 211'!E820&lt;'ACT M to SAT M'!$A$2,'ACT M to SAT M'!$B$2,IF('GACE Math 211'!E820&gt;'ACT M to SAT M'!A$28,'ACT M to SAT M'!B$28,VLOOKUP(E820,'ACT M to SAT M'!A:B,2,FALSE))))</f>
        <v/>
      </c>
      <c r="G820" s="11" t="str">
        <f t="shared" si="109"/>
        <v/>
      </c>
      <c r="H820" s="11" t="str">
        <f t="shared" si="114"/>
        <v/>
      </c>
      <c r="I820" s="11" t="str">
        <f t="shared" si="110"/>
        <v/>
      </c>
      <c r="J820" s="11" t="str">
        <f t="shared" si="115"/>
        <v/>
      </c>
      <c r="K820" s="11" t="str">
        <f t="shared" si="111"/>
        <v/>
      </c>
      <c r="L820" s="11" t="str">
        <f t="shared" si="116"/>
        <v/>
      </c>
      <c r="M820" s="11" t="str">
        <f>IF('GACE Math 211'!B820="","",'SAT M to CBEST M'!$A$2+'SAT M to CBEST M'!$B$2*F820)</f>
        <v/>
      </c>
      <c r="N820" s="11" t="str">
        <f>IF('GACE Math 211'!B820="","", IF(M820&lt;20, 20, IF(M820&gt;80, 80, M820)))</f>
        <v/>
      </c>
    </row>
    <row r="821" spans="1:14" x14ac:dyDescent="0.25">
      <c r="A821" s="11">
        <v>820</v>
      </c>
      <c r="B821" s="30"/>
      <c r="C821" s="25" t="str">
        <f t="shared" si="108"/>
        <v/>
      </c>
      <c r="D821" s="25" t="str">
        <f t="shared" si="112"/>
        <v/>
      </c>
      <c r="E821" s="25" t="str">
        <f t="shared" si="113"/>
        <v/>
      </c>
      <c r="F821" s="11" t="str">
        <f>IF('GACE Math 211'!E821="","",IF('GACE Math 211'!E821&lt;'ACT M to SAT M'!$A$2,'ACT M to SAT M'!$B$2,IF('GACE Math 211'!E821&gt;'ACT M to SAT M'!A$28,'ACT M to SAT M'!B$28,VLOOKUP(E821,'ACT M to SAT M'!A:B,2,FALSE))))</f>
        <v/>
      </c>
      <c r="G821" s="11" t="str">
        <f t="shared" si="109"/>
        <v/>
      </c>
      <c r="H821" s="11" t="str">
        <f t="shared" si="114"/>
        <v/>
      </c>
      <c r="I821" s="11" t="str">
        <f t="shared" si="110"/>
        <v/>
      </c>
      <c r="J821" s="11" t="str">
        <f t="shared" si="115"/>
        <v/>
      </c>
      <c r="K821" s="11" t="str">
        <f t="shared" si="111"/>
        <v/>
      </c>
      <c r="L821" s="11" t="str">
        <f t="shared" si="116"/>
        <v/>
      </c>
      <c r="M821" s="11" t="str">
        <f>IF('GACE Math 211'!B821="","",'SAT M to CBEST M'!$A$2+'SAT M to CBEST M'!$B$2*F821)</f>
        <v/>
      </c>
      <c r="N821" s="11" t="str">
        <f>IF('GACE Math 211'!B821="","", IF(M821&lt;20, 20, IF(M821&gt;80, 80, M821)))</f>
        <v/>
      </c>
    </row>
    <row r="822" spans="1:14" x14ac:dyDescent="0.25">
      <c r="A822" s="11">
        <v>821</v>
      </c>
      <c r="B822" s="30"/>
      <c r="C822" s="25" t="str">
        <f t="shared" si="108"/>
        <v/>
      </c>
      <c r="D822" s="25" t="str">
        <f t="shared" si="112"/>
        <v/>
      </c>
      <c r="E822" s="25" t="str">
        <f t="shared" si="113"/>
        <v/>
      </c>
      <c r="F822" s="11" t="str">
        <f>IF('GACE Math 211'!E822="","",IF('GACE Math 211'!E822&lt;'ACT M to SAT M'!$A$2,'ACT M to SAT M'!$B$2,IF('GACE Math 211'!E822&gt;'ACT M to SAT M'!A$28,'ACT M to SAT M'!B$28,VLOOKUP(E822,'ACT M to SAT M'!A:B,2,FALSE))))</f>
        <v/>
      </c>
      <c r="G822" s="11" t="str">
        <f t="shared" si="109"/>
        <v/>
      </c>
      <c r="H822" s="11" t="str">
        <f t="shared" si="114"/>
        <v/>
      </c>
      <c r="I822" s="11" t="str">
        <f t="shared" si="110"/>
        <v/>
      </c>
      <c r="J822" s="11" t="str">
        <f t="shared" si="115"/>
        <v/>
      </c>
      <c r="K822" s="11" t="str">
        <f t="shared" si="111"/>
        <v/>
      </c>
      <c r="L822" s="11" t="str">
        <f t="shared" si="116"/>
        <v/>
      </c>
      <c r="M822" s="11" t="str">
        <f>IF('GACE Math 211'!B822="","",'SAT M to CBEST M'!$A$2+'SAT M to CBEST M'!$B$2*F822)</f>
        <v/>
      </c>
      <c r="N822" s="11" t="str">
        <f>IF('GACE Math 211'!B822="","", IF(M822&lt;20, 20, IF(M822&gt;80, 80, M822)))</f>
        <v/>
      </c>
    </row>
    <row r="823" spans="1:14" x14ac:dyDescent="0.25">
      <c r="A823" s="11">
        <v>822</v>
      </c>
      <c r="B823" s="30"/>
      <c r="C823" s="25" t="str">
        <f t="shared" si="108"/>
        <v/>
      </c>
      <c r="D823" s="25" t="str">
        <f t="shared" si="112"/>
        <v/>
      </c>
      <c r="E823" s="25" t="str">
        <f t="shared" si="113"/>
        <v/>
      </c>
      <c r="F823" s="11" t="str">
        <f>IF('GACE Math 211'!E823="","",IF('GACE Math 211'!E823&lt;'ACT M to SAT M'!$A$2,'ACT M to SAT M'!$B$2,IF('GACE Math 211'!E823&gt;'ACT M to SAT M'!A$28,'ACT M to SAT M'!B$28,VLOOKUP(E823,'ACT M to SAT M'!A:B,2,FALSE))))</f>
        <v/>
      </c>
      <c r="G823" s="11" t="str">
        <f t="shared" si="109"/>
        <v/>
      </c>
      <c r="H823" s="11" t="str">
        <f t="shared" si="114"/>
        <v/>
      </c>
      <c r="I823" s="11" t="str">
        <f t="shared" si="110"/>
        <v/>
      </c>
      <c r="J823" s="11" t="str">
        <f t="shared" si="115"/>
        <v/>
      </c>
      <c r="K823" s="11" t="str">
        <f t="shared" si="111"/>
        <v/>
      </c>
      <c r="L823" s="11" t="str">
        <f t="shared" si="116"/>
        <v/>
      </c>
      <c r="M823" s="11" t="str">
        <f>IF('GACE Math 211'!B823="","",'SAT M to CBEST M'!$A$2+'SAT M to CBEST M'!$B$2*F823)</f>
        <v/>
      </c>
      <c r="N823" s="11" t="str">
        <f>IF('GACE Math 211'!B823="","", IF(M823&lt;20, 20, IF(M823&gt;80, 80, M823)))</f>
        <v/>
      </c>
    </row>
    <row r="824" spans="1:14" x14ac:dyDescent="0.25">
      <c r="A824" s="11">
        <v>823</v>
      </c>
      <c r="B824" s="30"/>
      <c r="C824" s="25" t="str">
        <f t="shared" si="108"/>
        <v/>
      </c>
      <c r="D824" s="25" t="str">
        <f t="shared" si="112"/>
        <v/>
      </c>
      <c r="E824" s="25" t="str">
        <f t="shared" si="113"/>
        <v/>
      </c>
      <c r="F824" s="11" t="str">
        <f>IF('GACE Math 211'!E824="","",IF('GACE Math 211'!E824&lt;'ACT M to SAT M'!$A$2,'ACT M to SAT M'!$B$2,IF('GACE Math 211'!E824&gt;'ACT M to SAT M'!A$28,'ACT M to SAT M'!B$28,VLOOKUP(E824,'ACT M to SAT M'!A:B,2,FALSE))))</f>
        <v/>
      </c>
      <c r="G824" s="11" t="str">
        <f t="shared" si="109"/>
        <v/>
      </c>
      <c r="H824" s="11" t="str">
        <f t="shared" si="114"/>
        <v/>
      </c>
      <c r="I824" s="11" t="str">
        <f t="shared" si="110"/>
        <v/>
      </c>
      <c r="J824" s="11" t="str">
        <f t="shared" si="115"/>
        <v/>
      </c>
      <c r="K824" s="11" t="str">
        <f t="shared" si="111"/>
        <v/>
      </c>
      <c r="L824" s="11" t="str">
        <f t="shared" si="116"/>
        <v/>
      </c>
      <c r="M824" s="11" t="str">
        <f>IF('GACE Math 211'!B824="","",'SAT M to CBEST M'!$A$2+'SAT M to CBEST M'!$B$2*F824)</f>
        <v/>
      </c>
      <c r="N824" s="11" t="str">
        <f>IF('GACE Math 211'!B824="","", IF(M824&lt;20, 20, IF(M824&gt;80, 80, M824)))</f>
        <v/>
      </c>
    </row>
    <row r="825" spans="1:14" x14ac:dyDescent="0.25">
      <c r="A825" s="11">
        <v>824</v>
      </c>
      <c r="B825" s="30"/>
      <c r="C825" s="25" t="str">
        <f t="shared" si="108"/>
        <v/>
      </c>
      <c r="D825" s="25" t="str">
        <f t="shared" si="112"/>
        <v/>
      </c>
      <c r="E825" s="25" t="str">
        <f t="shared" si="113"/>
        <v/>
      </c>
      <c r="F825" s="11" t="str">
        <f>IF('GACE Math 211'!E825="","",IF('GACE Math 211'!E825&lt;'ACT M to SAT M'!$A$2,'ACT M to SAT M'!$B$2,IF('GACE Math 211'!E825&gt;'ACT M to SAT M'!A$28,'ACT M to SAT M'!B$28,VLOOKUP(E825,'ACT M to SAT M'!A:B,2,FALSE))))</f>
        <v/>
      </c>
      <c r="G825" s="11" t="str">
        <f t="shared" si="109"/>
        <v/>
      </c>
      <c r="H825" s="11" t="str">
        <f t="shared" si="114"/>
        <v/>
      </c>
      <c r="I825" s="11" t="str">
        <f t="shared" si="110"/>
        <v/>
      </c>
      <c r="J825" s="11" t="str">
        <f t="shared" si="115"/>
        <v/>
      </c>
      <c r="K825" s="11" t="str">
        <f t="shared" si="111"/>
        <v/>
      </c>
      <c r="L825" s="11" t="str">
        <f t="shared" si="116"/>
        <v/>
      </c>
      <c r="M825" s="11" t="str">
        <f>IF('GACE Math 211'!B825="","",'SAT M to CBEST M'!$A$2+'SAT M to CBEST M'!$B$2*F825)</f>
        <v/>
      </c>
      <c r="N825" s="11" t="str">
        <f>IF('GACE Math 211'!B825="","", IF(M825&lt;20, 20, IF(M825&gt;80, 80, M825)))</f>
        <v/>
      </c>
    </row>
    <row r="826" spans="1:14" x14ac:dyDescent="0.25">
      <c r="A826" s="11">
        <v>825</v>
      </c>
      <c r="B826" s="30"/>
      <c r="C826" s="25" t="str">
        <f t="shared" si="108"/>
        <v/>
      </c>
      <c r="D826" s="25" t="str">
        <f t="shared" si="112"/>
        <v/>
      </c>
      <c r="E826" s="25" t="str">
        <f t="shared" si="113"/>
        <v/>
      </c>
      <c r="F826" s="11" t="str">
        <f>IF('GACE Math 211'!E826="","",IF('GACE Math 211'!E826&lt;'ACT M to SAT M'!$A$2,'ACT M to SAT M'!$B$2,IF('GACE Math 211'!E826&gt;'ACT M to SAT M'!A$28,'ACT M to SAT M'!B$28,VLOOKUP(E826,'ACT M to SAT M'!A:B,2,FALSE))))</f>
        <v/>
      </c>
      <c r="G826" s="11" t="str">
        <f t="shared" si="109"/>
        <v/>
      </c>
      <c r="H826" s="11" t="str">
        <f t="shared" si="114"/>
        <v/>
      </c>
      <c r="I826" s="11" t="str">
        <f t="shared" si="110"/>
        <v/>
      </c>
      <c r="J826" s="11" t="str">
        <f t="shared" si="115"/>
        <v/>
      </c>
      <c r="K826" s="11" t="str">
        <f t="shared" si="111"/>
        <v/>
      </c>
      <c r="L826" s="11" t="str">
        <f t="shared" si="116"/>
        <v/>
      </c>
      <c r="M826" s="11" t="str">
        <f>IF('GACE Math 211'!B826="","",'SAT M to CBEST M'!$A$2+'SAT M to CBEST M'!$B$2*F826)</f>
        <v/>
      </c>
      <c r="N826" s="11" t="str">
        <f>IF('GACE Math 211'!B826="","", IF(M826&lt;20, 20, IF(M826&gt;80, 80, M826)))</f>
        <v/>
      </c>
    </row>
    <row r="827" spans="1:14" x14ac:dyDescent="0.25">
      <c r="A827" s="11">
        <v>826</v>
      </c>
      <c r="B827" s="30"/>
      <c r="C827" s="25" t="str">
        <f t="shared" si="108"/>
        <v/>
      </c>
      <c r="D827" s="25" t="str">
        <f t="shared" si="112"/>
        <v/>
      </c>
      <c r="E827" s="25" t="str">
        <f t="shared" si="113"/>
        <v/>
      </c>
      <c r="F827" s="11" t="str">
        <f>IF('GACE Math 211'!E827="","",IF('GACE Math 211'!E827&lt;'ACT M to SAT M'!$A$2,'ACT M to SAT M'!$B$2,IF('GACE Math 211'!E827&gt;'ACT M to SAT M'!A$28,'ACT M to SAT M'!B$28,VLOOKUP(E827,'ACT M to SAT M'!A:B,2,FALSE))))</f>
        <v/>
      </c>
      <c r="G827" s="11" t="str">
        <f t="shared" si="109"/>
        <v/>
      </c>
      <c r="H827" s="11" t="str">
        <f t="shared" si="114"/>
        <v/>
      </c>
      <c r="I827" s="11" t="str">
        <f t="shared" si="110"/>
        <v/>
      </c>
      <c r="J827" s="11" t="str">
        <f t="shared" si="115"/>
        <v/>
      </c>
      <c r="K827" s="11" t="str">
        <f t="shared" si="111"/>
        <v/>
      </c>
      <c r="L827" s="11" t="str">
        <f t="shared" si="116"/>
        <v/>
      </c>
      <c r="M827" s="11" t="str">
        <f>IF('GACE Math 211'!B827="","",'SAT M to CBEST M'!$A$2+'SAT M to CBEST M'!$B$2*F827)</f>
        <v/>
      </c>
      <c r="N827" s="11" t="str">
        <f>IF('GACE Math 211'!B827="","", IF(M827&lt;20, 20, IF(M827&gt;80, 80, M827)))</f>
        <v/>
      </c>
    </row>
    <row r="828" spans="1:14" x14ac:dyDescent="0.25">
      <c r="A828" s="11">
        <v>827</v>
      </c>
      <c r="B828" s="30"/>
      <c r="C828" s="25" t="str">
        <f t="shared" si="108"/>
        <v/>
      </c>
      <c r="D828" s="25" t="str">
        <f t="shared" si="112"/>
        <v/>
      </c>
      <c r="E828" s="25" t="str">
        <f t="shared" si="113"/>
        <v/>
      </c>
      <c r="F828" s="11" t="str">
        <f>IF('GACE Math 211'!E828="","",IF('GACE Math 211'!E828&lt;'ACT M to SAT M'!$A$2,'ACT M to SAT M'!$B$2,IF('GACE Math 211'!E828&gt;'ACT M to SAT M'!A$28,'ACT M to SAT M'!B$28,VLOOKUP(E828,'ACT M to SAT M'!A:B,2,FALSE))))</f>
        <v/>
      </c>
      <c r="G828" s="11" t="str">
        <f t="shared" si="109"/>
        <v/>
      </c>
      <c r="H828" s="11" t="str">
        <f t="shared" si="114"/>
        <v/>
      </c>
      <c r="I828" s="11" t="str">
        <f t="shared" si="110"/>
        <v/>
      </c>
      <c r="J828" s="11" t="str">
        <f t="shared" si="115"/>
        <v/>
      </c>
      <c r="K828" s="11" t="str">
        <f t="shared" si="111"/>
        <v/>
      </c>
      <c r="L828" s="11" t="str">
        <f t="shared" si="116"/>
        <v/>
      </c>
      <c r="M828" s="11" t="str">
        <f>IF('GACE Math 211'!B828="","",'SAT M to CBEST M'!$A$2+'SAT M to CBEST M'!$B$2*F828)</f>
        <v/>
      </c>
      <c r="N828" s="11" t="str">
        <f>IF('GACE Math 211'!B828="","", IF(M828&lt;20, 20, IF(M828&gt;80, 80, M828)))</f>
        <v/>
      </c>
    </row>
    <row r="829" spans="1:14" x14ac:dyDescent="0.25">
      <c r="A829" s="11">
        <v>828</v>
      </c>
      <c r="B829" s="30"/>
      <c r="C829" s="25" t="str">
        <f t="shared" si="108"/>
        <v/>
      </c>
      <c r="D829" s="25" t="str">
        <f t="shared" si="112"/>
        <v/>
      </c>
      <c r="E829" s="25" t="str">
        <f t="shared" si="113"/>
        <v/>
      </c>
      <c r="F829" s="11" t="str">
        <f>IF('GACE Math 211'!E829="","",IF('GACE Math 211'!E829&lt;'ACT M to SAT M'!$A$2,'ACT M to SAT M'!$B$2,IF('GACE Math 211'!E829&gt;'ACT M to SAT M'!A$28,'ACT M to SAT M'!B$28,VLOOKUP(E829,'ACT M to SAT M'!A:B,2,FALSE))))</f>
        <v/>
      </c>
      <c r="G829" s="11" t="str">
        <f t="shared" si="109"/>
        <v/>
      </c>
      <c r="H829" s="11" t="str">
        <f t="shared" si="114"/>
        <v/>
      </c>
      <c r="I829" s="11" t="str">
        <f t="shared" si="110"/>
        <v/>
      </c>
      <c r="J829" s="11" t="str">
        <f t="shared" si="115"/>
        <v/>
      </c>
      <c r="K829" s="11" t="str">
        <f t="shared" si="111"/>
        <v/>
      </c>
      <c r="L829" s="11" t="str">
        <f t="shared" si="116"/>
        <v/>
      </c>
      <c r="M829" s="11" t="str">
        <f>IF('GACE Math 211'!B829="","",'SAT M to CBEST M'!$A$2+'SAT M to CBEST M'!$B$2*F829)</f>
        <v/>
      </c>
      <c r="N829" s="11" t="str">
        <f>IF('GACE Math 211'!B829="","", IF(M829&lt;20, 20, IF(M829&gt;80, 80, M829)))</f>
        <v/>
      </c>
    </row>
    <row r="830" spans="1:14" x14ac:dyDescent="0.25">
      <c r="A830" s="11">
        <v>829</v>
      </c>
      <c r="B830" s="30"/>
      <c r="C830" s="25" t="str">
        <f t="shared" si="108"/>
        <v/>
      </c>
      <c r="D830" s="25" t="str">
        <f t="shared" si="112"/>
        <v/>
      </c>
      <c r="E830" s="25" t="str">
        <f t="shared" si="113"/>
        <v/>
      </c>
      <c r="F830" s="11" t="str">
        <f>IF('GACE Math 211'!E830="","",IF('GACE Math 211'!E830&lt;'ACT M to SAT M'!$A$2,'ACT M to SAT M'!$B$2,IF('GACE Math 211'!E830&gt;'ACT M to SAT M'!A$28,'ACT M to SAT M'!B$28,VLOOKUP(E830,'ACT M to SAT M'!A:B,2,FALSE))))</f>
        <v/>
      </c>
      <c r="G830" s="11" t="str">
        <f t="shared" si="109"/>
        <v/>
      </c>
      <c r="H830" s="11" t="str">
        <f t="shared" si="114"/>
        <v/>
      </c>
      <c r="I830" s="11" t="str">
        <f t="shared" si="110"/>
        <v/>
      </c>
      <c r="J830" s="11" t="str">
        <f t="shared" si="115"/>
        <v/>
      </c>
      <c r="K830" s="11" t="str">
        <f t="shared" si="111"/>
        <v/>
      </c>
      <c r="L830" s="11" t="str">
        <f t="shared" si="116"/>
        <v/>
      </c>
      <c r="M830" s="11" t="str">
        <f>IF('GACE Math 211'!B830="","",'SAT M to CBEST M'!$A$2+'SAT M to CBEST M'!$B$2*F830)</f>
        <v/>
      </c>
      <c r="N830" s="11" t="str">
        <f>IF('GACE Math 211'!B830="","", IF(M830&lt;20, 20, IF(M830&gt;80, 80, M830)))</f>
        <v/>
      </c>
    </row>
    <row r="831" spans="1:14" x14ac:dyDescent="0.25">
      <c r="A831" s="11">
        <v>830</v>
      </c>
      <c r="B831" s="30"/>
      <c r="C831" s="25" t="str">
        <f t="shared" si="108"/>
        <v/>
      </c>
      <c r="D831" s="25" t="str">
        <f t="shared" si="112"/>
        <v/>
      </c>
      <c r="E831" s="25" t="str">
        <f t="shared" si="113"/>
        <v/>
      </c>
      <c r="F831" s="11" t="str">
        <f>IF('GACE Math 211'!E831="","",IF('GACE Math 211'!E831&lt;'ACT M to SAT M'!$A$2,'ACT M to SAT M'!$B$2,IF('GACE Math 211'!E831&gt;'ACT M to SAT M'!A$28,'ACT M to SAT M'!B$28,VLOOKUP(E831,'ACT M to SAT M'!A:B,2,FALSE))))</f>
        <v/>
      </c>
      <c r="G831" s="11" t="str">
        <f t="shared" si="109"/>
        <v/>
      </c>
      <c r="H831" s="11" t="str">
        <f t="shared" si="114"/>
        <v/>
      </c>
      <c r="I831" s="11" t="str">
        <f t="shared" si="110"/>
        <v/>
      </c>
      <c r="J831" s="11" t="str">
        <f t="shared" si="115"/>
        <v/>
      </c>
      <c r="K831" s="11" t="str">
        <f t="shared" si="111"/>
        <v/>
      </c>
      <c r="L831" s="11" t="str">
        <f t="shared" si="116"/>
        <v/>
      </c>
      <c r="M831" s="11" t="str">
        <f>IF('GACE Math 211'!B831="","",'SAT M to CBEST M'!$A$2+'SAT M to CBEST M'!$B$2*F831)</f>
        <v/>
      </c>
      <c r="N831" s="11" t="str">
        <f>IF('GACE Math 211'!B831="","", IF(M831&lt;20, 20, IF(M831&gt;80, 80, M831)))</f>
        <v/>
      </c>
    </row>
    <row r="832" spans="1:14" x14ac:dyDescent="0.25">
      <c r="A832" s="11">
        <v>831</v>
      </c>
      <c r="B832" s="30"/>
      <c r="C832" s="25" t="str">
        <f t="shared" si="108"/>
        <v/>
      </c>
      <c r="D832" s="25" t="str">
        <f t="shared" si="112"/>
        <v/>
      </c>
      <c r="E832" s="25" t="str">
        <f t="shared" si="113"/>
        <v/>
      </c>
      <c r="F832" s="11" t="str">
        <f>IF('GACE Math 211'!E832="","",IF('GACE Math 211'!E832&lt;'ACT M to SAT M'!$A$2,'ACT M to SAT M'!$B$2,IF('GACE Math 211'!E832&gt;'ACT M to SAT M'!A$28,'ACT M to SAT M'!B$28,VLOOKUP(E832,'ACT M to SAT M'!A:B,2,FALSE))))</f>
        <v/>
      </c>
      <c r="G832" s="11" t="str">
        <f t="shared" si="109"/>
        <v/>
      </c>
      <c r="H832" s="11" t="str">
        <f t="shared" si="114"/>
        <v/>
      </c>
      <c r="I832" s="11" t="str">
        <f t="shared" si="110"/>
        <v/>
      </c>
      <c r="J832" s="11" t="str">
        <f t="shared" si="115"/>
        <v/>
      </c>
      <c r="K832" s="11" t="str">
        <f t="shared" si="111"/>
        <v/>
      </c>
      <c r="L832" s="11" t="str">
        <f t="shared" si="116"/>
        <v/>
      </c>
      <c r="M832" s="11" t="str">
        <f>IF('GACE Math 211'!B832="","",'SAT M to CBEST M'!$A$2+'SAT M to CBEST M'!$B$2*F832)</f>
        <v/>
      </c>
      <c r="N832" s="11" t="str">
        <f>IF('GACE Math 211'!B832="","", IF(M832&lt;20, 20, IF(M832&gt;80, 80, M832)))</f>
        <v/>
      </c>
    </row>
    <row r="833" spans="1:14" x14ac:dyDescent="0.25">
      <c r="A833" s="11">
        <v>832</v>
      </c>
      <c r="B833" s="30"/>
      <c r="C833" s="25" t="str">
        <f t="shared" si="108"/>
        <v/>
      </c>
      <c r="D833" s="25" t="str">
        <f t="shared" si="112"/>
        <v/>
      </c>
      <c r="E833" s="25" t="str">
        <f t="shared" si="113"/>
        <v/>
      </c>
      <c r="F833" s="11" t="str">
        <f>IF('GACE Math 211'!E833="","",IF('GACE Math 211'!E833&lt;'ACT M to SAT M'!$A$2,'ACT M to SAT M'!$B$2,IF('GACE Math 211'!E833&gt;'ACT M to SAT M'!A$28,'ACT M to SAT M'!B$28,VLOOKUP(E833,'ACT M to SAT M'!A:B,2,FALSE))))</f>
        <v/>
      </c>
      <c r="G833" s="11" t="str">
        <f t="shared" si="109"/>
        <v/>
      </c>
      <c r="H833" s="11" t="str">
        <f t="shared" si="114"/>
        <v/>
      </c>
      <c r="I833" s="11" t="str">
        <f t="shared" si="110"/>
        <v/>
      </c>
      <c r="J833" s="11" t="str">
        <f t="shared" si="115"/>
        <v/>
      </c>
      <c r="K833" s="11" t="str">
        <f t="shared" si="111"/>
        <v/>
      </c>
      <c r="L833" s="11" t="str">
        <f t="shared" si="116"/>
        <v/>
      </c>
      <c r="M833" s="11" t="str">
        <f>IF('GACE Math 211'!B833="","",'SAT M to CBEST M'!$A$2+'SAT M to CBEST M'!$B$2*F833)</f>
        <v/>
      </c>
      <c r="N833" s="11" t="str">
        <f>IF('GACE Math 211'!B833="","", IF(M833&lt;20, 20, IF(M833&gt;80, 80, M833)))</f>
        <v/>
      </c>
    </row>
    <row r="834" spans="1:14" x14ac:dyDescent="0.25">
      <c r="A834" s="11">
        <v>833</v>
      </c>
      <c r="B834" s="30"/>
      <c r="C834" s="25" t="str">
        <f t="shared" ref="C834:C897" si="117">IF(B834="","",IF(B834&gt;=250, upperinterceptPAAM211toACTM+B834*upperslopePAAM211toACTM, lowerinterceptPAAM211toACTM+B834*lowerslopePAAM211toACTM))</f>
        <v/>
      </c>
      <c r="D834" s="25" t="str">
        <f t="shared" si="112"/>
        <v/>
      </c>
      <c r="E834" s="25" t="str">
        <f t="shared" si="113"/>
        <v/>
      </c>
      <c r="F834" s="11" t="str">
        <f>IF('GACE Math 211'!E834="","",IF('GACE Math 211'!E834&lt;'ACT M to SAT M'!$A$2,'ACT M to SAT M'!$B$2,IF('GACE Math 211'!E834&gt;'ACT M to SAT M'!A$28,'ACT M to SAT M'!B$28,VLOOKUP(E834,'ACT M to SAT M'!A:B,2,FALSE))))</f>
        <v/>
      </c>
      <c r="G834" s="11" t="str">
        <f t="shared" ref="G834:G897" si="118">IF(B834="","",interceptACTMtoPCM5732+slopeACTMtoPCM5732*E834)</f>
        <v/>
      </c>
      <c r="H834" s="11" t="str">
        <f t="shared" si="114"/>
        <v/>
      </c>
      <c r="I834" s="11" t="str">
        <f t="shared" ref="I834:I897" si="119">IF(B834="","",interceptACTMtoPCM5733+slopeACTMtoPCM5733*E834)</f>
        <v/>
      </c>
      <c r="J834" s="11" t="str">
        <f t="shared" si="115"/>
        <v/>
      </c>
      <c r="K834" s="11" t="str">
        <f t="shared" ref="K834:K897" si="120">IF(B834="","",IF(E834&gt;=16, upperinterceptACTMtoPAAM201+E834*upperslopeACTMtoPAAM201, lowerinterceptACTMtoPAAM201+E834*lowerslopeACTMtoPAAM201))</f>
        <v/>
      </c>
      <c r="L834" s="11" t="str">
        <f t="shared" si="116"/>
        <v/>
      </c>
      <c r="M834" s="11" t="str">
        <f>IF('GACE Math 211'!B834="","",'SAT M to CBEST M'!$A$2+'SAT M to CBEST M'!$B$2*F834)</f>
        <v/>
      </c>
      <c r="N834" s="11" t="str">
        <f>IF('GACE Math 211'!B834="","", IF(M834&lt;20, 20, IF(M834&gt;80, 80, M834)))</f>
        <v/>
      </c>
    </row>
    <row r="835" spans="1:14" x14ac:dyDescent="0.25">
      <c r="A835" s="11">
        <v>834</v>
      </c>
      <c r="B835" s="30"/>
      <c r="C835" s="25" t="str">
        <f t="shared" si="117"/>
        <v/>
      </c>
      <c r="D835" s="25" t="str">
        <f t="shared" ref="D835:D898" si="121">IF(B835="","", IF(C835&lt;1, 1, IF(C835&gt;36, 36, C835)))</f>
        <v/>
      </c>
      <c r="E835" s="25" t="str">
        <f t="shared" ref="E835:E898" si="122">IF(ISBLANK(B835), "", ROUND(D835, 0))</f>
        <v/>
      </c>
      <c r="F835" s="11" t="str">
        <f>IF('GACE Math 211'!E835="","",IF('GACE Math 211'!E835&lt;'ACT M to SAT M'!$A$2,'ACT M to SAT M'!$B$2,IF('GACE Math 211'!E835&gt;'ACT M to SAT M'!A$28,'ACT M to SAT M'!B$28,VLOOKUP(E835,'ACT M to SAT M'!A:B,2,FALSE))))</f>
        <v/>
      </c>
      <c r="G835" s="11" t="str">
        <f t="shared" si="118"/>
        <v/>
      </c>
      <c r="H835" s="11" t="str">
        <f t="shared" ref="H835:H898" si="123">IF(B835="","", IF(G835&lt;100, 100, IF(G835&gt;200, 200, G835)))</f>
        <v/>
      </c>
      <c r="I835" s="11" t="str">
        <f t="shared" si="119"/>
        <v/>
      </c>
      <c r="J835" s="11" t="str">
        <f t="shared" ref="J835:J898" si="124">IF(B835="","", IF(I835&lt;100, 100, IF(I835&gt;200, 200, I835)))</f>
        <v/>
      </c>
      <c r="K835" s="11" t="str">
        <f t="shared" si="120"/>
        <v/>
      </c>
      <c r="L835" s="11" t="str">
        <f t="shared" ref="L835:L898" si="125">IF(B835="","", IF(K835&lt;100, 100, IF(K835&gt;300, 300, K835)))</f>
        <v/>
      </c>
      <c r="M835" s="11" t="str">
        <f>IF('GACE Math 211'!B835="","",'SAT M to CBEST M'!$A$2+'SAT M to CBEST M'!$B$2*F835)</f>
        <v/>
      </c>
      <c r="N835" s="11" t="str">
        <f>IF('GACE Math 211'!B835="","", IF(M835&lt;20, 20, IF(M835&gt;80, 80, M835)))</f>
        <v/>
      </c>
    </row>
    <row r="836" spans="1:14" x14ac:dyDescent="0.25">
      <c r="A836" s="11">
        <v>835</v>
      </c>
      <c r="B836" s="30"/>
      <c r="C836" s="25" t="str">
        <f t="shared" si="117"/>
        <v/>
      </c>
      <c r="D836" s="25" t="str">
        <f t="shared" si="121"/>
        <v/>
      </c>
      <c r="E836" s="25" t="str">
        <f t="shared" si="122"/>
        <v/>
      </c>
      <c r="F836" s="11" t="str">
        <f>IF('GACE Math 211'!E836="","",IF('GACE Math 211'!E836&lt;'ACT M to SAT M'!$A$2,'ACT M to SAT M'!$B$2,IF('GACE Math 211'!E836&gt;'ACT M to SAT M'!A$28,'ACT M to SAT M'!B$28,VLOOKUP(E836,'ACT M to SAT M'!A:B,2,FALSE))))</f>
        <v/>
      </c>
      <c r="G836" s="11" t="str">
        <f t="shared" si="118"/>
        <v/>
      </c>
      <c r="H836" s="11" t="str">
        <f t="shared" si="123"/>
        <v/>
      </c>
      <c r="I836" s="11" t="str">
        <f t="shared" si="119"/>
        <v/>
      </c>
      <c r="J836" s="11" t="str">
        <f t="shared" si="124"/>
        <v/>
      </c>
      <c r="K836" s="11" t="str">
        <f t="shared" si="120"/>
        <v/>
      </c>
      <c r="L836" s="11" t="str">
        <f t="shared" si="125"/>
        <v/>
      </c>
      <c r="M836" s="11" t="str">
        <f>IF('GACE Math 211'!B836="","",'SAT M to CBEST M'!$A$2+'SAT M to CBEST M'!$B$2*F836)</f>
        <v/>
      </c>
      <c r="N836" s="11" t="str">
        <f>IF('GACE Math 211'!B836="","", IF(M836&lt;20, 20, IF(M836&gt;80, 80, M836)))</f>
        <v/>
      </c>
    </row>
    <row r="837" spans="1:14" x14ac:dyDescent="0.25">
      <c r="A837" s="11">
        <v>836</v>
      </c>
      <c r="B837" s="30"/>
      <c r="C837" s="25" t="str">
        <f t="shared" si="117"/>
        <v/>
      </c>
      <c r="D837" s="25" t="str">
        <f t="shared" si="121"/>
        <v/>
      </c>
      <c r="E837" s="25" t="str">
        <f t="shared" si="122"/>
        <v/>
      </c>
      <c r="F837" s="11" t="str">
        <f>IF('GACE Math 211'!E837="","",IF('GACE Math 211'!E837&lt;'ACT M to SAT M'!$A$2,'ACT M to SAT M'!$B$2,IF('GACE Math 211'!E837&gt;'ACT M to SAT M'!A$28,'ACT M to SAT M'!B$28,VLOOKUP(E837,'ACT M to SAT M'!A:B,2,FALSE))))</f>
        <v/>
      </c>
      <c r="G837" s="11" t="str">
        <f t="shared" si="118"/>
        <v/>
      </c>
      <c r="H837" s="11" t="str">
        <f t="shared" si="123"/>
        <v/>
      </c>
      <c r="I837" s="11" t="str">
        <f t="shared" si="119"/>
        <v/>
      </c>
      <c r="J837" s="11" t="str">
        <f t="shared" si="124"/>
        <v/>
      </c>
      <c r="K837" s="11" t="str">
        <f t="shared" si="120"/>
        <v/>
      </c>
      <c r="L837" s="11" t="str">
        <f t="shared" si="125"/>
        <v/>
      </c>
      <c r="M837" s="11" t="str">
        <f>IF('GACE Math 211'!B837="","",'SAT M to CBEST M'!$A$2+'SAT M to CBEST M'!$B$2*F837)</f>
        <v/>
      </c>
      <c r="N837" s="11" t="str">
        <f>IF('GACE Math 211'!B837="","", IF(M837&lt;20, 20, IF(M837&gt;80, 80, M837)))</f>
        <v/>
      </c>
    </row>
    <row r="838" spans="1:14" x14ac:dyDescent="0.25">
      <c r="A838" s="11">
        <v>837</v>
      </c>
      <c r="B838" s="30"/>
      <c r="C838" s="25" t="str">
        <f t="shared" si="117"/>
        <v/>
      </c>
      <c r="D838" s="25" t="str">
        <f t="shared" si="121"/>
        <v/>
      </c>
      <c r="E838" s="25" t="str">
        <f t="shared" si="122"/>
        <v/>
      </c>
      <c r="F838" s="11" t="str">
        <f>IF('GACE Math 211'!E838="","",IF('GACE Math 211'!E838&lt;'ACT M to SAT M'!$A$2,'ACT M to SAT M'!$B$2,IF('GACE Math 211'!E838&gt;'ACT M to SAT M'!A$28,'ACT M to SAT M'!B$28,VLOOKUP(E838,'ACT M to SAT M'!A:B,2,FALSE))))</f>
        <v/>
      </c>
      <c r="G838" s="11" t="str">
        <f t="shared" si="118"/>
        <v/>
      </c>
      <c r="H838" s="11" t="str">
        <f t="shared" si="123"/>
        <v/>
      </c>
      <c r="I838" s="11" t="str">
        <f t="shared" si="119"/>
        <v/>
      </c>
      <c r="J838" s="11" t="str">
        <f t="shared" si="124"/>
        <v/>
      </c>
      <c r="K838" s="11" t="str">
        <f t="shared" si="120"/>
        <v/>
      </c>
      <c r="L838" s="11" t="str">
        <f t="shared" si="125"/>
        <v/>
      </c>
      <c r="M838" s="11" t="str">
        <f>IF('GACE Math 211'!B838="","",'SAT M to CBEST M'!$A$2+'SAT M to CBEST M'!$B$2*F838)</f>
        <v/>
      </c>
      <c r="N838" s="11" t="str">
        <f>IF('GACE Math 211'!B838="","", IF(M838&lt;20, 20, IF(M838&gt;80, 80, M838)))</f>
        <v/>
      </c>
    </row>
    <row r="839" spans="1:14" x14ac:dyDescent="0.25">
      <c r="A839" s="11">
        <v>838</v>
      </c>
      <c r="B839" s="30"/>
      <c r="C839" s="25" t="str">
        <f t="shared" si="117"/>
        <v/>
      </c>
      <c r="D839" s="25" t="str">
        <f t="shared" si="121"/>
        <v/>
      </c>
      <c r="E839" s="25" t="str">
        <f t="shared" si="122"/>
        <v/>
      </c>
      <c r="F839" s="11" t="str">
        <f>IF('GACE Math 211'!E839="","",IF('GACE Math 211'!E839&lt;'ACT M to SAT M'!$A$2,'ACT M to SAT M'!$B$2,IF('GACE Math 211'!E839&gt;'ACT M to SAT M'!A$28,'ACT M to SAT M'!B$28,VLOOKUP(E839,'ACT M to SAT M'!A:B,2,FALSE))))</f>
        <v/>
      </c>
      <c r="G839" s="11" t="str">
        <f t="shared" si="118"/>
        <v/>
      </c>
      <c r="H839" s="11" t="str">
        <f t="shared" si="123"/>
        <v/>
      </c>
      <c r="I839" s="11" t="str">
        <f t="shared" si="119"/>
        <v/>
      </c>
      <c r="J839" s="11" t="str">
        <f t="shared" si="124"/>
        <v/>
      </c>
      <c r="K839" s="11" t="str">
        <f t="shared" si="120"/>
        <v/>
      </c>
      <c r="L839" s="11" t="str">
        <f t="shared" si="125"/>
        <v/>
      </c>
      <c r="M839" s="11" t="str">
        <f>IF('GACE Math 211'!B839="","",'SAT M to CBEST M'!$A$2+'SAT M to CBEST M'!$B$2*F839)</f>
        <v/>
      </c>
      <c r="N839" s="11" t="str">
        <f>IF('GACE Math 211'!B839="","", IF(M839&lt;20, 20, IF(M839&gt;80, 80, M839)))</f>
        <v/>
      </c>
    </row>
    <row r="840" spans="1:14" x14ac:dyDescent="0.25">
      <c r="A840" s="11">
        <v>839</v>
      </c>
      <c r="B840" s="30"/>
      <c r="C840" s="25" t="str">
        <f t="shared" si="117"/>
        <v/>
      </c>
      <c r="D840" s="25" t="str">
        <f t="shared" si="121"/>
        <v/>
      </c>
      <c r="E840" s="25" t="str">
        <f t="shared" si="122"/>
        <v/>
      </c>
      <c r="F840" s="11" t="str">
        <f>IF('GACE Math 211'!E840="","",IF('GACE Math 211'!E840&lt;'ACT M to SAT M'!$A$2,'ACT M to SAT M'!$B$2,IF('GACE Math 211'!E840&gt;'ACT M to SAT M'!A$28,'ACT M to SAT M'!B$28,VLOOKUP(E840,'ACT M to SAT M'!A:B,2,FALSE))))</f>
        <v/>
      </c>
      <c r="G840" s="11" t="str">
        <f t="shared" si="118"/>
        <v/>
      </c>
      <c r="H840" s="11" t="str">
        <f t="shared" si="123"/>
        <v/>
      </c>
      <c r="I840" s="11" t="str">
        <f t="shared" si="119"/>
        <v/>
      </c>
      <c r="J840" s="11" t="str">
        <f t="shared" si="124"/>
        <v/>
      </c>
      <c r="K840" s="11" t="str">
        <f t="shared" si="120"/>
        <v/>
      </c>
      <c r="L840" s="11" t="str">
        <f t="shared" si="125"/>
        <v/>
      </c>
      <c r="M840" s="11" t="str">
        <f>IF('GACE Math 211'!B840="","",'SAT M to CBEST M'!$A$2+'SAT M to CBEST M'!$B$2*F840)</f>
        <v/>
      </c>
      <c r="N840" s="11" t="str">
        <f>IF('GACE Math 211'!B840="","", IF(M840&lt;20, 20, IF(M840&gt;80, 80, M840)))</f>
        <v/>
      </c>
    </row>
    <row r="841" spans="1:14" x14ac:dyDescent="0.25">
      <c r="A841" s="11">
        <v>840</v>
      </c>
      <c r="B841" s="30"/>
      <c r="C841" s="25" t="str">
        <f t="shared" si="117"/>
        <v/>
      </c>
      <c r="D841" s="25" t="str">
        <f t="shared" si="121"/>
        <v/>
      </c>
      <c r="E841" s="25" t="str">
        <f t="shared" si="122"/>
        <v/>
      </c>
      <c r="F841" s="11" t="str">
        <f>IF('GACE Math 211'!E841="","",IF('GACE Math 211'!E841&lt;'ACT M to SAT M'!$A$2,'ACT M to SAT M'!$B$2,IF('GACE Math 211'!E841&gt;'ACT M to SAT M'!A$28,'ACT M to SAT M'!B$28,VLOOKUP(E841,'ACT M to SAT M'!A:B,2,FALSE))))</f>
        <v/>
      </c>
      <c r="G841" s="11" t="str">
        <f t="shared" si="118"/>
        <v/>
      </c>
      <c r="H841" s="11" t="str">
        <f t="shared" si="123"/>
        <v/>
      </c>
      <c r="I841" s="11" t="str">
        <f t="shared" si="119"/>
        <v/>
      </c>
      <c r="J841" s="11" t="str">
        <f t="shared" si="124"/>
        <v/>
      </c>
      <c r="K841" s="11" t="str">
        <f t="shared" si="120"/>
        <v/>
      </c>
      <c r="L841" s="11" t="str">
        <f t="shared" si="125"/>
        <v/>
      </c>
      <c r="M841" s="11" t="str">
        <f>IF('GACE Math 211'!B841="","",'SAT M to CBEST M'!$A$2+'SAT M to CBEST M'!$B$2*F841)</f>
        <v/>
      </c>
      <c r="N841" s="11" t="str">
        <f>IF('GACE Math 211'!B841="","", IF(M841&lt;20, 20, IF(M841&gt;80, 80, M841)))</f>
        <v/>
      </c>
    </row>
    <row r="842" spans="1:14" x14ac:dyDescent="0.25">
      <c r="A842" s="11">
        <v>841</v>
      </c>
      <c r="B842" s="30"/>
      <c r="C842" s="25" t="str">
        <f t="shared" si="117"/>
        <v/>
      </c>
      <c r="D842" s="25" t="str">
        <f t="shared" si="121"/>
        <v/>
      </c>
      <c r="E842" s="25" t="str">
        <f t="shared" si="122"/>
        <v/>
      </c>
      <c r="F842" s="11" t="str">
        <f>IF('GACE Math 211'!E842="","",IF('GACE Math 211'!E842&lt;'ACT M to SAT M'!$A$2,'ACT M to SAT M'!$B$2,IF('GACE Math 211'!E842&gt;'ACT M to SAT M'!A$28,'ACT M to SAT M'!B$28,VLOOKUP(E842,'ACT M to SAT M'!A:B,2,FALSE))))</f>
        <v/>
      </c>
      <c r="G842" s="11" t="str">
        <f t="shared" si="118"/>
        <v/>
      </c>
      <c r="H842" s="11" t="str">
        <f t="shared" si="123"/>
        <v/>
      </c>
      <c r="I842" s="11" t="str">
        <f t="shared" si="119"/>
        <v/>
      </c>
      <c r="J842" s="11" t="str">
        <f t="shared" si="124"/>
        <v/>
      </c>
      <c r="K842" s="11" t="str">
        <f t="shared" si="120"/>
        <v/>
      </c>
      <c r="L842" s="11" t="str">
        <f t="shared" si="125"/>
        <v/>
      </c>
      <c r="M842" s="11" t="str">
        <f>IF('GACE Math 211'!B842="","",'SAT M to CBEST M'!$A$2+'SAT M to CBEST M'!$B$2*F842)</f>
        <v/>
      </c>
      <c r="N842" s="11" t="str">
        <f>IF('GACE Math 211'!B842="","", IF(M842&lt;20, 20, IF(M842&gt;80, 80, M842)))</f>
        <v/>
      </c>
    </row>
    <row r="843" spans="1:14" x14ac:dyDescent="0.25">
      <c r="A843" s="11">
        <v>842</v>
      </c>
      <c r="B843" s="30"/>
      <c r="C843" s="25" t="str">
        <f t="shared" si="117"/>
        <v/>
      </c>
      <c r="D843" s="25" t="str">
        <f t="shared" si="121"/>
        <v/>
      </c>
      <c r="E843" s="25" t="str">
        <f t="shared" si="122"/>
        <v/>
      </c>
      <c r="F843" s="11" t="str">
        <f>IF('GACE Math 211'!E843="","",IF('GACE Math 211'!E843&lt;'ACT M to SAT M'!$A$2,'ACT M to SAT M'!$B$2,IF('GACE Math 211'!E843&gt;'ACT M to SAT M'!A$28,'ACT M to SAT M'!B$28,VLOOKUP(E843,'ACT M to SAT M'!A:B,2,FALSE))))</f>
        <v/>
      </c>
      <c r="G843" s="11" t="str">
        <f t="shared" si="118"/>
        <v/>
      </c>
      <c r="H843" s="11" t="str">
        <f t="shared" si="123"/>
        <v/>
      </c>
      <c r="I843" s="11" t="str">
        <f t="shared" si="119"/>
        <v/>
      </c>
      <c r="J843" s="11" t="str">
        <f t="shared" si="124"/>
        <v/>
      </c>
      <c r="K843" s="11" t="str">
        <f t="shared" si="120"/>
        <v/>
      </c>
      <c r="L843" s="11" t="str">
        <f t="shared" si="125"/>
        <v/>
      </c>
      <c r="M843" s="11" t="str">
        <f>IF('GACE Math 211'!B843="","",'SAT M to CBEST M'!$A$2+'SAT M to CBEST M'!$B$2*F843)</f>
        <v/>
      </c>
      <c r="N843" s="11" t="str">
        <f>IF('GACE Math 211'!B843="","", IF(M843&lt;20, 20, IF(M843&gt;80, 80, M843)))</f>
        <v/>
      </c>
    </row>
    <row r="844" spans="1:14" x14ac:dyDescent="0.25">
      <c r="A844" s="11">
        <v>843</v>
      </c>
      <c r="B844" s="30"/>
      <c r="C844" s="25" t="str">
        <f t="shared" si="117"/>
        <v/>
      </c>
      <c r="D844" s="25" t="str">
        <f t="shared" si="121"/>
        <v/>
      </c>
      <c r="E844" s="25" t="str">
        <f t="shared" si="122"/>
        <v/>
      </c>
      <c r="F844" s="11" t="str">
        <f>IF('GACE Math 211'!E844="","",IF('GACE Math 211'!E844&lt;'ACT M to SAT M'!$A$2,'ACT M to SAT M'!$B$2,IF('GACE Math 211'!E844&gt;'ACT M to SAT M'!A$28,'ACT M to SAT M'!B$28,VLOOKUP(E844,'ACT M to SAT M'!A:B,2,FALSE))))</f>
        <v/>
      </c>
      <c r="G844" s="11" t="str">
        <f t="shared" si="118"/>
        <v/>
      </c>
      <c r="H844" s="11" t="str">
        <f t="shared" si="123"/>
        <v/>
      </c>
      <c r="I844" s="11" t="str">
        <f t="shared" si="119"/>
        <v/>
      </c>
      <c r="J844" s="11" t="str">
        <f t="shared" si="124"/>
        <v/>
      </c>
      <c r="K844" s="11" t="str">
        <f t="shared" si="120"/>
        <v/>
      </c>
      <c r="L844" s="11" t="str">
        <f t="shared" si="125"/>
        <v/>
      </c>
      <c r="M844" s="11" t="str">
        <f>IF('GACE Math 211'!B844="","",'SAT M to CBEST M'!$A$2+'SAT M to CBEST M'!$B$2*F844)</f>
        <v/>
      </c>
      <c r="N844" s="11" t="str">
        <f>IF('GACE Math 211'!B844="","", IF(M844&lt;20, 20, IF(M844&gt;80, 80, M844)))</f>
        <v/>
      </c>
    </row>
    <row r="845" spans="1:14" x14ac:dyDescent="0.25">
      <c r="A845" s="11">
        <v>844</v>
      </c>
      <c r="B845" s="30"/>
      <c r="C845" s="25" t="str">
        <f t="shared" si="117"/>
        <v/>
      </c>
      <c r="D845" s="25" t="str">
        <f t="shared" si="121"/>
        <v/>
      </c>
      <c r="E845" s="25" t="str">
        <f t="shared" si="122"/>
        <v/>
      </c>
      <c r="F845" s="11" t="str">
        <f>IF('GACE Math 211'!E845="","",IF('GACE Math 211'!E845&lt;'ACT M to SAT M'!$A$2,'ACT M to SAT M'!$B$2,IF('GACE Math 211'!E845&gt;'ACT M to SAT M'!A$28,'ACT M to SAT M'!B$28,VLOOKUP(E845,'ACT M to SAT M'!A:B,2,FALSE))))</f>
        <v/>
      </c>
      <c r="G845" s="11" t="str">
        <f t="shared" si="118"/>
        <v/>
      </c>
      <c r="H845" s="11" t="str">
        <f t="shared" si="123"/>
        <v/>
      </c>
      <c r="I845" s="11" t="str">
        <f t="shared" si="119"/>
        <v/>
      </c>
      <c r="J845" s="11" t="str">
        <f t="shared" si="124"/>
        <v/>
      </c>
      <c r="K845" s="11" t="str">
        <f t="shared" si="120"/>
        <v/>
      </c>
      <c r="L845" s="11" t="str">
        <f t="shared" si="125"/>
        <v/>
      </c>
      <c r="M845" s="11" t="str">
        <f>IF('GACE Math 211'!B845="","",'SAT M to CBEST M'!$A$2+'SAT M to CBEST M'!$B$2*F845)</f>
        <v/>
      </c>
      <c r="N845" s="11" t="str">
        <f>IF('GACE Math 211'!B845="","", IF(M845&lt;20, 20, IF(M845&gt;80, 80, M845)))</f>
        <v/>
      </c>
    </row>
    <row r="846" spans="1:14" x14ac:dyDescent="0.25">
      <c r="A846" s="11">
        <v>845</v>
      </c>
      <c r="B846" s="30"/>
      <c r="C846" s="25" t="str">
        <f t="shared" si="117"/>
        <v/>
      </c>
      <c r="D846" s="25" t="str">
        <f t="shared" si="121"/>
        <v/>
      </c>
      <c r="E846" s="25" t="str">
        <f t="shared" si="122"/>
        <v/>
      </c>
      <c r="F846" s="11" t="str">
        <f>IF('GACE Math 211'!E846="","",IF('GACE Math 211'!E846&lt;'ACT M to SAT M'!$A$2,'ACT M to SAT M'!$B$2,IF('GACE Math 211'!E846&gt;'ACT M to SAT M'!A$28,'ACT M to SAT M'!B$28,VLOOKUP(E846,'ACT M to SAT M'!A:B,2,FALSE))))</f>
        <v/>
      </c>
      <c r="G846" s="11" t="str">
        <f t="shared" si="118"/>
        <v/>
      </c>
      <c r="H846" s="11" t="str">
        <f t="shared" si="123"/>
        <v/>
      </c>
      <c r="I846" s="11" t="str">
        <f t="shared" si="119"/>
        <v/>
      </c>
      <c r="J846" s="11" t="str">
        <f t="shared" si="124"/>
        <v/>
      </c>
      <c r="K846" s="11" t="str">
        <f t="shared" si="120"/>
        <v/>
      </c>
      <c r="L846" s="11" t="str">
        <f t="shared" si="125"/>
        <v/>
      </c>
      <c r="M846" s="11" t="str">
        <f>IF('GACE Math 211'!B846="","",'SAT M to CBEST M'!$A$2+'SAT M to CBEST M'!$B$2*F846)</f>
        <v/>
      </c>
      <c r="N846" s="11" t="str">
        <f>IF('GACE Math 211'!B846="","", IF(M846&lt;20, 20, IF(M846&gt;80, 80, M846)))</f>
        <v/>
      </c>
    </row>
    <row r="847" spans="1:14" x14ac:dyDescent="0.25">
      <c r="A847" s="11">
        <v>846</v>
      </c>
      <c r="B847" s="30"/>
      <c r="C847" s="25" t="str">
        <f t="shared" si="117"/>
        <v/>
      </c>
      <c r="D847" s="25" t="str">
        <f t="shared" si="121"/>
        <v/>
      </c>
      <c r="E847" s="25" t="str">
        <f t="shared" si="122"/>
        <v/>
      </c>
      <c r="F847" s="11" t="str">
        <f>IF('GACE Math 211'!E847="","",IF('GACE Math 211'!E847&lt;'ACT M to SAT M'!$A$2,'ACT M to SAT M'!$B$2,IF('GACE Math 211'!E847&gt;'ACT M to SAT M'!A$28,'ACT M to SAT M'!B$28,VLOOKUP(E847,'ACT M to SAT M'!A:B,2,FALSE))))</f>
        <v/>
      </c>
      <c r="G847" s="11" t="str">
        <f t="shared" si="118"/>
        <v/>
      </c>
      <c r="H847" s="11" t="str">
        <f t="shared" si="123"/>
        <v/>
      </c>
      <c r="I847" s="11" t="str">
        <f t="shared" si="119"/>
        <v/>
      </c>
      <c r="J847" s="11" t="str">
        <f t="shared" si="124"/>
        <v/>
      </c>
      <c r="K847" s="11" t="str">
        <f t="shared" si="120"/>
        <v/>
      </c>
      <c r="L847" s="11" t="str">
        <f t="shared" si="125"/>
        <v/>
      </c>
      <c r="M847" s="11" t="str">
        <f>IF('GACE Math 211'!B847="","",'SAT M to CBEST M'!$A$2+'SAT M to CBEST M'!$B$2*F847)</f>
        <v/>
      </c>
      <c r="N847" s="11" t="str">
        <f>IF('GACE Math 211'!B847="","", IF(M847&lt;20, 20, IF(M847&gt;80, 80, M847)))</f>
        <v/>
      </c>
    </row>
    <row r="848" spans="1:14" x14ac:dyDescent="0.25">
      <c r="A848" s="11">
        <v>847</v>
      </c>
      <c r="B848" s="30"/>
      <c r="C848" s="25" t="str">
        <f t="shared" si="117"/>
        <v/>
      </c>
      <c r="D848" s="25" t="str">
        <f t="shared" si="121"/>
        <v/>
      </c>
      <c r="E848" s="25" t="str">
        <f t="shared" si="122"/>
        <v/>
      </c>
      <c r="F848" s="11" t="str">
        <f>IF('GACE Math 211'!E848="","",IF('GACE Math 211'!E848&lt;'ACT M to SAT M'!$A$2,'ACT M to SAT M'!$B$2,IF('GACE Math 211'!E848&gt;'ACT M to SAT M'!A$28,'ACT M to SAT M'!B$28,VLOOKUP(E848,'ACT M to SAT M'!A:B,2,FALSE))))</f>
        <v/>
      </c>
      <c r="G848" s="11" t="str">
        <f t="shared" si="118"/>
        <v/>
      </c>
      <c r="H848" s="11" t="str">
        <f t="shared" si="123"/>
        <v/>
      </c>
      <c r="I848" s="11" t="str">
        <f t="shared" si="119"/>
        <v/>
      </c>
      <c r="J848" s="11" t="str">
        <f t="shared" si="124"/>
        <v/>
      </c>
      <c r="K848" s="11" t="str">
        <f t="shared" si="120"/>
        <v/>
      </c>
      <c r="L848" s="11" t="str">
        <f t="shared" si="125"/>
        <v/>
      </c>
      <c r="M848" s="11" t="str">
        <f>IF('GACE Math 211'!B848="","",'SAT M to CBEST M'!$A$2+'SAT M to CBEST M'!$B$2*F848)</f>
        <v/>
      </c>
      <c r="N848" s="11" t="str">
        <f>IF('GACE Math 211'!B848="","", IF(M848&lt;20, 20, IF(M848&gt;80, 80, M848)))</f>
        <v/>
      </c>
    </row>
    <row r="849" spans="1:14" x14ac:dyDescent="0.25">
      <c r="A849" s="11">
        <v>848</v>
      </c>
      <c r="B849" s="30"/>
      <c r="C849" s="25" t="str">
        <f t="shared" si="117"/>
        <v/>
      </c>
      <c r="D849" s="25" t="str">
        <f t="shared" si="121"/>
        <v/>
      </c>
      <c r="E849" s="25" t="str">
        <f t="shared" si="122"/>
        <v/>
      </c>
      <c r="F849" s="11" t="str">
        <f>IF('GACE Math 211'!E849="","",IF('GACE Math 211'!E849&lt;'ACT M to SAT M'!$A$2,'ACT M to SAT M'!$B$2,IF('GACE Math 211'!E849&gt;'ACT M to SAT M'!A$28,'ACT M to SAT M'!B$28,VLOOKUP(E849,'ACT M to SAT M'!A:B,2,FALSE))))</f>
        <v/>
      </c>
      <c r="G849" s="11" t="str">
        <f t="shared" si="118"/>
        <v/>
      </c>
      <c r="H849" s="11" t="str">
        <f t="shared" si="123"/>
        <v/>
      </c>
      <c r="I849" s="11" t="str">
        <f t="shared" si="119"/>
        <v/>
      </c>
      <c r="J849" s="11" t="str">
        <f t="shared" si="124"/>
        <v/>
      </c>
      <c r="K849" s="11" t="str">
        <f t="shared" si="120"/>
        <v/>
      </c>
      <c r="L849" s="11" t="str">
        <f t="shared" si="125"/>
        <v/>
      </c>
      <c r="M849" s="11" t="str">
        <f>IF('GACE Math 211'!B849="","",'SAT M to CBEST M'!$A$2+'SAT M to CBEST M'!$B$2*F849)</f>
        <v/>
      </c>
      <c r="N849" s="11" t="str">
        <f>IF('GACE Math 211'!B849="","", IF(M849&lt;20, 20, IF(M849&gt;80, 80, M849)))</f>
        <v/>
      </c>
    </row>
    <row r="850" spans="1:14" x14ac:dyDescent="0.25">
      <c r="A850" s="11">
        <v>849</v>
      </c>
      <c r="B850" s="30"/>
      <c r="C850" s="25" t="str">
        <f t="shared" si="117"/>
        <v/>
      </c>
      <c r="D850" s="25" t="str">
        <f t="shared" si="121"/>
        <v/>
      </c>
      <c r="E850" s="25" t="str">
        <f t="shared" si="122"/>
        <v/>
      </c>
      <c r="F850" s="11" t="str">
        <f>IF('GACE Math 211'!E850="","",IF('GACE Math 211'!E850&lt;'ACT M to SAT M'!$A$2,'ACT M to SAT M'!$B$2,IF('GACE Math 211'!E850&gt;'ACT M to SAT M'!A$28,'ACT M to SAT M'!B$28,VLOOKUP(E850,'ACT M to SAT M'!A:B,2,FALSE))))</f>
        <v/>
      </c>
      <c r="G850" s="11" t="str">
        <f t="shared" si="118"/>
        <v/>
      </c>
      <c r="H850" s="11" t="str">
        <f t="shared" si="123"/>
        <v/>
      </c>
      <c r="I850" s="11" t="str">
        <f t="shared" si="119"/>
        <v/>
      </c>
      <c r="J850" s="11" t="str">
        <f t="shared" si="124"/>
        <v/>
      </c>
      <c r="K850" s="11" t="str">
        <f t="shared" si="120"/>
        <v/>
      </c>
      <c r="L850" s="11" t="str">
        <f t="shared" si="125"/>
        <v/>
      </c>
      <c r="M850" s="11" t="str">
        <f>IF('GACE Math 211'!B850="","",'SAT M to CBEST M'!$A$2+'SAT M to CBEST M'!$B$2*F850)</f>
        <v/>
      </c>
      <c r="N850" s="11" t="str">
        <f>IF('GACE Math 211'!B850="","", IF(M850&lt;20, 20, IF(M850&gt;80, 80, M850)))</f>
        <v/>
      </c>
    </row>
    <row r="851" spans="1:14" x14ac:dyDescent="0.25">
      <c r="A851" s="11">
        <v>850</v>
      </c>
      <c r="B851" s="30"/>
      <c r="C851" s="25" t="str">
        <f t="shared" si="117"/>
        <v/>
      </c>
      <c r="D851" s="25" t="str">
        <f t="shared" si="121"/>
        <v/>
      </c>
      <c r="E851" s="25" t="str">
        <f t="shared" si="122"/>
        <v/>
      </c>
      <c r="F851" s="11" t="str">
        <f>IF('GACE Math 211'!E851="","",IF('GACE Math 211'!E851&lt;'ACT M to SAT M'!$A$2,'ACT M to SAT M'!$B$2,IF('GACE Math 211'!E851&gt;'ACT M to SAT M'!A$28,'ACT M to SAT M'!B$28,VLOOKUP(E851,'ACT M to SAT M'!A:B,2,FALSE))))</f>
        <v/>
      </c>
      <c r="G851" s="11" t="str">
        <f t="shared" si="118"/>
        <v/>
      </c>
      <c r="H851" s="11" t="str">
        <f t="shared" si="123"/>
        <v/>
      </c>
      <c r="I851" s="11" t="str">
        <f t="shared" si="119"/>
        <v/>
      </c>
      <c r="J851" s="11" t="str">
        <f t="shared" si="124"/>
        <v/>
      </c>
      <c r="K851" s="11" t="str">
        <f t="shared" si="120"/>
        <v/>
      </c>
      <c r="L851" s="11" t="str">
        <f t="shared" si="125"/>
        <v/>
      </c>
      <c r="M851" s="11" t="str">
        <f>IF('GACE Math 211'!B851="","",'SAT M to CBEST M'!$A$2+'SAT M to CBEST M'!$B$2*F851)</f>
        <v/>
      </c>
      <c r="N851" s="11" t="str">
        <f>IF('GACE Math 211'!B851="","", IF(M851&lt;20, 20, IF(M851&gt;80, 80, M851)))</f>
        <v/>
      </c>
    </row>
    <row r="852" spans="1:14" x14ac:dyDescent="0.25">
      <c r="A852" s="11">
        <v>851</v>
      </c>
      <c r="B852" s="30"/>
      <c r="C852" s="25" t="str">
        <f t="shared" si="117"/>
        <v/>
      </c>
      <c r="D852" s="25" t="str">
        <f t="shared" si="121"/>
        <v/>
      </c>
      <c r="E852" s="25" t="str">
        <f t="shared" si="122"/>
        <v/>
      </c>
      <c r="F852" s="11" t="str">
        <f>IF('GACE Math 211'!E852="","",IF('GACE Math 211'!E852&lt;'ACT M to SAT M'!$A$2,'ACT M to SAT M'!$B$2,IF('GACE Math 211'!E852&gt;'ACT M to SAT M'!A$28,'ACT M to SAT M'!B$28,VLOOKUP(E852,'ACT M to SAT M'!A:B,2,FALSE))))</f>
        <v/>
      </c>
      <c r="G852" s="11" t="str">
        <f t="shared" si="118"/>
        <v/>
      </c>
      <c r="H852" s="11" t="str">
        <f t="shared" si="123"/>
        <v/>
      </c>
      <c r="I852" s="11" t="str">
        <f t="shared" si="119"/>
        <v/>
      </c>
      <c r="J852" s="11" t="str">
        <f t="shared" si="124"/>
        <v/>
      </c>
      <c r="K852" s="11" t="str">
        <f t="shared" si="120"/>
        <v/>
      </c>
      <c r="L852" s="11" t="str">
        <f t="shared" si="125"/>
        <v/>
      </c>
      <c r="M852" s="11" t="str">
        <f>IF('GACE Math 211'!B852="","",'SAT M to CBEST M'!$A$2+'SAT M to CBEST M'!$B$2*F852)</f>
        <v/>
      </c>
      <c r="N852" s="11" t="str">
        <f>IF('GACE Math 211'!B852="","", IF(M852&lt;20, 20, IF(M852&gt;80, 80, M852)))</f>
        <v/>
      </c>
    </row>
    <row r="853" spans="1:14" x14ac:dyDescent="0.25">
      <c r="A853" s="11">
        <v>852</v>
      </c>
      <c r="B853" s="30"/>
      <c r="C853" s="25" t="str">
        <f t="shared" si="117"/>
        <v/>
      </c>
      <c r="D853" s="25" t="str">
        <f t="shared" si="121"/>
        <v/>
      </c>
      <c r="E853" s="25" t="str">
        <f t="shared" si="122"/>
        <v/>
      </c>
      <c r="F853" s="11" t="str">
        <f>IF('GACE Math 211'!E853="","",IF('GACE Math 211'!E853&lt;'ACT M to SAT M'!$A$2,'ACT M to SAT M'!$B$2,IF('GACE Math 211'!E853&gt;'ACT M to SAT M'!A$28,'ACT M to SAT M'!B$28,VLOOKUP(E853,'ACT M to SAT M'!A:B,2,FALSE))))</f>
        <v/>
      </c>
      <c r="G853" s="11" t="str">
        <f t="shared" si="118"/>
        <v/>
      </c>
      <c r="H853" s="11" t="str">
        <f t="shared" si="123"/>
        <v/>
      </c>
      <c r="I853" s="11" t="str">
        <f t="shared" si="119"/>
        <v/>
      </c>
      <c r="J853" s="11" t="str">
        <f t="shared" si="124"/>
        <v/>
      </c>
      <c r="K853" s="11" t="str">
        <f t="shared" si="120"/>
        <v/>
      </c>
      <c r="L853" s="11" t="str">
        <f t="shared" si="125"/>
        <v/>
      </c>
      <c r="M853" s="11" t="str">
        <f>IF('GACE Math 211'!B853="","",'SAT M to CBEST M'!$A$2+'SAT M to CBEST M'!$B$2*F853)</f>
        <v/>
      </c>
      <c r="N853" s="11" t="str">
        <f>IF('GACE Math 211'!B853="","", IF(M853&lt;20, 20, IF(M853&gt;80, 80, M853)))</f>
        <v/>
      </c>
    </row>
    <row r="854" spans="1:14" x14ac:dyDescent="0.25">
      <c r="A854" s="11">
        <v>853</v>
      </c>
      <c r="B854" s="30"/>
      <c r="C854" s="25" t="str">
        <f t="shared" si="117"/>
        <v/>
      </c>
      <c r="D854" s="25" t="str">
        <f t="shared" si="121"/>
        <v/>
      </c>
      <c r="E854" s="25" t="str">
        <f t="shared" si="122"/>
        <v/>
      </c>
      <c r="F854" s="11" t="str">
        <f>IF('GACE Math 211'!E854="","",IF('GACE Math 211'!E854&lt;'ACT M to SAT M'!$A$2,'ACT M to SAT M'!$B$2,IF('GACE Math 211'!E854&gt;'ACT M to SAT M'!A$28,'ACT M to SAT M'!B$28,VLOOKUP(E854,'ACT M to SAT M'!A:B,2,FALSE))))</f>
        <v/>
      </c>
      <c r="G854" s="11" t="str">
        <f t="shared" si="118"/>
        <v/>
      </c>
      <c r="H854" s="11" t="str">
        <f t="shared" si="123"/>
        <v/>
      </c>
      <c r="I854" s="11" t="str">
        <f t="shared" si="119"/>
        <v/>
      </c>
      <c r="J854" s="11" t="str">
        <f t="shared" si="124"/>
        <v/>
      </c>
      <c r="K854" s="11" t="str">
        <f t="shared" si="120"/>
        <v/>
      </c>
      <c r="L854" s="11" t="str">
        <f t="shared" si="125"/>
        <v/>
      </c>
      <c r="M854" s="11" t="str">
        <f>IF('GACE Math 211'!B854="","",'SAT M to CBEST M'!$A$2+'SAT M to CBEST M'!$B$2*F854)</f>
        <v/>
      </c>
      <c r="N854" s="11" t="str">
        <f>IF('GACE Math 211'!B854="","", IF(M854&lt;20, 20, IF(M854&gt;80, 80, M854)))</f>
        <v/>
      </c>
    </row>
    <row r="855" spans="1:14" x14ac:dyDescent="0.25">
      <c r="A855" s="11">
        <v>854</v>
      </c>
      <c r="B855" s="30"/>
      <c r="C855" s="25" t="str">
        <f t="shared" si="117"/>
        <v/>
      </c>
      <c r="D855" s="25" t="str">
        <f t="shared" si="121"/>
        <v/>
      </c>
      <c r="E855" s="25" t="str">
        <f t="shared" si="122"/>
        <v/>
      </c>
      <c r="F855" s="11" t="str">
        <f>IF('GACE Math 211'!E855="","",IF('GACE Math 211'!E855&lt;'ACT M to SAT M'!$A$2,'ACT M to SAT M'!$B$2,IF('GACE Math 211'!E855&gt;'ACT M to SAT M'!A$28,'ACT M to SAT M'!B$28,VLOOKUP(E855,'ACT M to SAT M'!A:B,2,FALSE))))</f>
        <v/>
      </c>
      <c r="G855" s="11" t="str">
        <f t="shared" si="118"/>
        <v/>
      </c>
      <c r="H855" s="11" t="str">
        <f t="shared" si="123"/>
        <v/>
      </c>
      <c r="I855" s="11" t="str">
        <f t="shared" si="119"/>
        <v/>
      </c>
      <c r="J855" s="11" t="str">
        <f t="shared" si="124"/>
        <v/>
      </c>
      <c r="K855" s="11" t="str">
        <f t="shared" si="120"/>
        <v/>
      </c>
      <c r="L855" s="11" t="str">
        <f t="shared" si="125"/>
        <v/>
      </c>
      <c r="M855" s="11" t="str">
        <f>IF('GACE Math 211'!B855="","",'SAT M to CBEST M'!$A$2+'SAT M to CBEST M'!$B$2*F855)</f>
        <v/>
      </c>
      <c r="N855" s="11" t="str">
        <f>IF('GACE Math 211'!B855="","", IF(M855&lt;20, 20, IF(M855&gt;80, 80, M855)))</f>
        <v/>
      </c>
    </row>
    <row r="856" spans="1:14" x14ac:dyDescent="0.25">
      <c r="A856" s="11">
        <v>855</v>
      </c>
      <c r="B856" s="30"/>
      <c r="C856" s="25" t="str">
        <f t="shared" si="117"/>
        <v/>
      </c>
      <c r="D856" s="25" t="str">
        <f t="shared" si="121"/>
        <v/>
      </c>
      <c r="E856" s="25" t="str">
        <f t="shared" si="122"/>
        <v/>
      </c>
      <c r="F856" s="11" t="str">
        <f>IF('GACE Math 211'!E856="","",IF('GACE Math 211'!E856&lt;'ACT M to SAT M'!$A$2,'ACT M to SAT M'!$B$2,IF('GACE Math 211'!E856&gt;'ACT M to SAT M'!A$28,'ACT M to SAT M'!B$28,VLOOKUP(E856,'ACT M to SAT M'!A:B,2,FALSE))))</f>
        <v/>
      </c>
      <c r="G856" s="11" t="str">
        <f t="shared" si="118"/>
        <v/>
      </c>
      <c r="H856" s="11" t="str">
        <f t="shared" si="123"/>
        <v/>
      </c>
      <c r="I856" s="11" t="str">
        <f t="shared" si="119"/>
        <v/>
      </c>
      <c r="J856" s="11" t="str">
        <f t="shared" si="124"/>
        <v/>
      </c>
      <c r="K856" s="11" t="str">
        <f t="shared" si="120"/>
        <v/>
      </c>
      <c r="L856" s="11" t="str">
        <f t="shared" si="125"/>
        <v/>
      </c>
      <c r="M856" s="11" t="str">
        <f>IF('GACE Math 211'!B856="","",'SAT M to CBEST M'!$A$2+'SAT M to CBEST M'!$B$2*F856)</f>
        <v/>
      </c>
      <c r="N856" s="11" t="str">
        <f>IF('GACE Math 211'!B856="","", IF(M856&lt;20, 20, IF(M856&gt;80, 80, M856)))</f>
        <v/>
      </c>
    </row>
    <row r="857" spans="1:14" x14ac:dyDescent="0.25">
      <c r="A857" s="11">
        <v>856</v>
      </c>
      <c r="B857" s="30"/>
      <c r="C857" s="25" t="str">
        <f t="shared" si="117"/>
        <v/>
      </c>
      <c r="D857" s="25" t="str">
        <f t="shared" si="121"/>
        <v/>
      </c>
      <c r="E857" s="25" t="str">
        <f t="shared" si="122"/>
        <v/>
      </c>
      <c r="F857" s="11" t="str">
        <f>IF('GACE Math 211'!E857="","",IF('GACE Math 211'!E857&lt;'ACT M to SAT M'!$A$2,'ACT M to SAT M'!$B$2,IF('GACE Math 211'!E857&gt;'ACT M to SAT M'!A$28,'ACT M to SAT M'!B$28,VLOOKUP(E857,'ACT M to SAT M'!A:B,2,FALSE))))</f>
        <v/>
      </c>
      <c r="G857" s="11" t="str">
        <f t="shared" si="118"/>
        <v/>
      </c>
      <c r="H857" s="11" t="str">
        <f t="shared" si="123"/>
        <v/>
      </c>
      <c r="I857" s="11" t="str">
        <f t="shared" si="119"/>
        <v/>
      </c>
      <c r="J857" s="11" t="str">
        <f t="shared" si="124"/>
        <v/>
      </c>
      <c r="K857" s="11" t="str">
        <f t="shared" si="120"/>
        <v/>
      </c>
      <c r="L857" s="11" t="str">
        <f t="shared" si="125"/>
        <v/>
      </c>
      <c r="M857" s="11" t="str">
        <f>IF('GACE Math 211'!B857="","",'SAT M to CBEST M'!$A$2+'SAT M to CBEST M'!$B$2*F857)</f>
        <v/>
      </c>
      <c r="N857" s="11" t="str">
        <f>IF('GACE Math 211'!B857="","", IF(M857&lt;20, 20, IF(M857&gt;80, 80, M857)))</f>
        <v/>
      </c>
    </row>
    <row r="858" spans="1:14" x14ac:dyDescent="0.25">
      <c r="A858" s="11">
        <v>857</v>
      </c>
      <c r="B858" s="30"/>
      <c r="C858" s="25" t="str">
        <f t="shared" si="117"/>
        <v/>
      </c>
      <c r="D858" s="25" t="str">
        <f t="shared" si="121"/>
        <v/>
      </c>
      <c r="E858" s="25" t="str">
        <f t="shared" si="122"/>
        <v/>
      </c>
      <c r="F858" s="11" t="str">
        <f>IF('GACE Math 211'!E858="","",IF('GACE Math 211'!E858&lt;'ACT M to SAT M'!$A$2,'ACT M to SAT M'!$B$2,IF('GACE Math 211'!E858&gt;'ACT M to SAT M'!A$28,'ACT M to SAT M'!B$28,VLOOKUP(E858,'ACT M to SAT M'!A:B,2,FALSE))))</f>
        <v/>
      </c>
      <c r="G858" s="11" t="str">
        <f t="shared" si="118"/>
        <v/>
      </c>
      <c r="H858" s="11" t="str">
        <f t="shared" si="123"/>
        <v/>
      </c>
      <c r="I858" s="11" t="str">
        <f t="shared" si="119"/>
        <v/>
      </c>
      <c r="J858" s="11" t="str">
        <f t="shared" si="124"/>
        <v/>
      </c>
      <c r="K858" s="11" t="str">
        <f t="shared" si="120"/>
        <v/>
      </c>
      <c r="L858" s="11" t="str">
        <f t="shared" si="125"/>
        <v/>
      </c>
      <c r="M858" s="11" t="str">
        <f>IF('GACE Math 211'!B858="","",'SAT M to CBEST M'!$A$2+'SAT M to CBEST M'!$B$2*F858)</f>
        <v/>
      </c>
      <c r="N858" s="11" t="str">
        <f>IF('GACE Math 211'!B858="","", IF(M858&lt;20, 20, IF(M858&gt;80, 80, M858)))</f>
        <v/>
      </c>
    </row>
    <row r="859" spans="1:14" x14ac:dyDescent="0.25">
      <c r="A859" s="11">
        <v>858</v>
      </c>
      <c r="B859" s="30"/>
      <c r="C859" s="25" t="str">
        <f t="shared" si="117"/>
        <v/>
      </c>
      <c r="D859" s="25" t="str">
        <f t="shared" si="121"/>
        <v/>
      </c>
      <c r="E859" s="25" t="str">
        <f t="shared" si="122"/>
        <v/>
      </c>
      <c r="F859" s="11" t="str">
        <f>IF('GACE Math 211'!E859="","",IF('GACE Math 211'!E859&lt;'ACT M to SAT M'!$A$2,'ACT M to SAT M'!$B$2,IF('GACE Math 211'!E859&gt;'ACT M to SAT M'!A$28,'ACT M to SAT M'!B$28,VLOOKUP(E859,'ACT M to SAT M'!A:B,2,FALSE))))</f>
        <v/>
      </c>
      <c r="G859" s="11" t="str">
        <f t="shared" si="118"/>
        <v/>
      </c>
      <c r="H859" s="11" t="str">
        <f t="shared" si="123"/>
        <v/>
      </c>
      <c r="I859" s="11" t="str">
        <f t="shared" si="119"/>
        <v/>
      </c>
      <c r="J859" s="11" t="str">
        <f t="shared" si="124"/>
        <v/>
      </c>
      <c r="K859" s="11" t="str">
        <f t="shared" si="120"/>
        <v/>
      </c>
      <c r="L859" s="11" t="str">
        <f t="shared" si="125"/>
        <v/>
      </c>
      <c r="M859" s="11" t="str">
        <f>IF('GACE Math 211'!B859="","",'SAT M to CBEST M'!$A$2+'SAT M to CBEST M'!$B$2*F859)</f>
        <v/>
      </c>
      <c r="N859" s="11" t="str">
        <f>IF('GACE Math 211'!B859="","", IF(M859&lt;20, 20, IF(M859&gt;80, 80, M859)))</f>
        <v/>
      </c>
    </row>
    <row r="860" spans="1:14" x14ac:dyDescent="0.25">
      <c r="A860" s="11">
        <v>859</v>
      </c>
      <c r="B860" s="30"/>
      <c r="C860" s="25" t="str">
        <f t="shared" si="117"/>
        <v/>
      </c>
      <c r="D860" s="25" t="str">
        <f t="shared" si="121"/>
        <v/>
      </c>
      <c r="E860" s="25" t="str">
        <f t="shared" si="122"/>
        <v/>
      </c>
      <c r="F860" s="11" t="str">
        <f>IF('GACE Math 211'!E860="","",IF('GACE Math 211'!E860&lt;'ACT M to SAT M'!$A$2,'ACT M to SAT M'!$B$2,IF('GACE Math 211'!E860&gt;'ACT M to SAT M'!A$28,'ACT M to SAT M'!B$28,VLOOKUP(E860,'ACT M to SAT M'!A:B,2,FALSE))))</f>
        <v/>
      </c>
      <c r="G860" s="11" t="str">
        <f t="shared" si="118"/>
        <v/>
      </c>
      <c r="H860" s="11" t="str">
        <f t="shared" si="123"/>
        <v/>
      </c>
      <c r="I860" s="11" t="str">
        <f t="shared" si="119"/>
        <v/>
      </c>
      <c r="J860" s="11" t="str">
        <f t="shared" si="124"/>
        <v/>
      </c>
      <c r="K860" s="11" t="str">
        <f t="shared" si="120"/>
        <v/>
      </c>
      <c r="L860" s="11" t="str">
        <f t="shared" si="125"/>
        <v/>
      </c>
      <c r="M860" s="11" t="str">
        <f>IF('GACE Math 211'!B860="","",'SAT M to CBEST M'!$A$2+'SAT M to CBEST M'!$B$2*F860)</f>
        <v/>
      </c>
      <c r="N860" s="11" t="str">
        <f>IF('GACE Math 211'!B860="","", IF(M860&lt;20, 20, IF(M860&gt;80, 80, M860)))</f>
        <v/>
      </c>
    </row>
    <row r="861" spans="1:14" x14ac:dyDescent="0.25">
      <c r="A861" s="11">
        <v>860</v>
      </c>
      <c r="B861" s="30"/>
      <c r="C861" s="25" t="str">
        <f t="shared" si="117"/>
        <v/>
      </c>
      <c r="D861" s="25" t="str">
        <f t="shared" si="121"/>
        <v/>
      </c>
      <c r="E861" s="25" t="str">
        <f t="shared" si="122"/>
        <v/>
      </c>
      <c r="F861" s="11" t="str">
        <f>IF('GACE Math 211'!E861="","",IF('GACE Math 211'!E861&lt;'ACT M to SAT M'!$A$2,'ACT M to SAT M'!$B$2,IF('GACE Math 211'!E861&gt;'ACT M to SAT M'!A$28,'ACT M to SAT M'!B$28,VLOOKUP(E861,'ACT M to SAT M'!A:B,2,FALSE))))</f>
        <v/>
      </c>
      <c r="G861" s="11" t="str">
        <f t="shared" si="118"/>
        <v/>
      </c>
      <c r="H861" s="11" t="str">
        <f t="shared" si="123"/>
        <v/>
      </c>
      <c r="I861" s="11" t="str">
        <f t="shared" si="119"/>
        <v/>
      </c>
      <c r="J861" s="11" t="str">
        <f t="shared" si="124"/>
        <v/>
      </c>
      <c r="K861" s="11" t="str">
        <f t="shared" si="120"/>
        <v/>
      </c>
      <c r="L861" s="11" t="str">
        <f t="shared" si="125"/>
        <v/>
      </c>
      <c r="M861" s="11" t="str">
        <f>IF('GACE Math 211'!B861="","",'SAT M to CBEST M'!$A$2+'SAT M to CBEST M'!$B$2*F861)</f>
        <v/>
      </c>
      <c r="N861" s="11" t="str">
        <f>IF('GACE Math 211'!B861="","", IF(M861&lt;20, 20, IF(M861&gt;80, 80, M861)))</f>
        <v/>
      </c>
    </row>
    <row r="862" spans="1:14" x14ac:dyDescent="0.25">
      <c r="A862" s="11">
        <v>861</v>
      </c>
      <c r="B862" s="30"/>
      <c r="C862" s="25" t="str">
        <f t="shared" si="117"/>
        <v/>
      </c>
      <c r="D862" s="25" t="str">
        <f t="shared" si="121"/>
        <v/>
      </c>
      <c r="E862" s="25" t="str">
        <f t="shared" si="122"/>
        <v/>
      </c>
      <c r="F862" s="11" t="str">
        <f>IF('GACE Math 211'!E862="","",IF('GACE Math 211'!E862&lt;'ACT M to SAT M'!$A$2,'ACT M to SAT M'!$B$2,IF('GACE Math 211'!E862&gt;'ACT M to SAT M'!A$28,'ACT M to SAT M'!B$28,VLOOKUP(E862,'ACT M to SAT M'!A:B,2,FALSE))))</f>
        <v/>
      </c>
      <c r="G862" s="11" t="str">
        <f t="shared" si="118"/>
        <v/>
      </c>
      <c r="H862" s="11" t="str">
        <f t="shared" si="123"/>
        <v/>
      </c>
      <c r="I862" s="11" t="str">
        <f t="shared" si="119"/>
        <v/>
      </c>
      <c r="J862" s="11" t="str">
        <f t="shared" si="124"/>
        <v/>
      </c>
      <c r="K862" s="11" t="str">
        <f t="shared" si="120"/>
        <v/>
      </c>
      <c r="L862" s="11" t="str">
        <f t="shared" si="125"/>
        <v/>
      </c>
      <c r="M862" s="11" t="str">
        <f>IF('GACE Math 211'!B862="","",'SAT M to CBEST M'!$A$2+'SAT M to CBEST M'!$B$2*F862)</f>
        <v/>
      </c>
      <c r="N862" s="11" t="str">
        <f>IF('GACE Math 211'!B862="","", IF(M862&lt;20, 20, IF(M862&gt;80, 80, M862)))</f>
        <v/>
      </c>
    </row>
    <row r="863" spans="1:14" x14ac:dyDescent="0.25">
      <c r="A863" s="11">
        <v>862</v>
      </c>
      <c r="B863" s="30"/>
      <c r="C863" s="25" t="str">
        <f t="shared" si="117"/>
        <v/>
      </c>
      <c r="D863" s="25" t="str">
        <f t="shared" si="121"/>
        <v/>
      </c>
      <c r="E863" s="25" t="str">
        <f t="shared" si="122"/>
        <v/>
      </c>
      <c r="F863" s="11" t="str">
        <f>IF('GACE Math 211'!E863="","",IF('GACE Math 211'!E863&lt;'ACT M to SAT M'!$A$2,'ACT M to SAT M'!$B$2,IF('GACE Math 211'!E863&gt;'ACT M to SAT M'!A$28,'ACT M to SAT M'!B$28,VLOOKUP(E863,'ACT M to SAT M'!A:B,2,FALSE))))</f>
        <v/>
      </c>
      <c r="G863" s="11" t="str">
        <f t="shared" si="118"/>
        <v/>
      </c>
      <c r="H863" s="11" t="str">
        <f t="shared" si="123"/>
        <v/>
      </c>
      <c r="I863" s="11" t="str">
        <f t="shared" si="119"/>
        <v/>
      </c>
      <c r="J863" s="11" t="str">
        <f t="shared" si="124"/>
        <v/>
      </c>
      <c r="K863" s="11" t="str">
        <f t="shared" si="120"/>
        <v/>
      </c>
      <c r="L863" s="11" t="str">
        <f t="shared" si="125"/>
        <v/>
      </c>
      <c r="M863" s="11" t="str">
        <f>IF('GACE Math 211'!B863="","",'SAT M to CBEST M'!$A$2+'SAT M to CBEST M'!$B$2*F863)</f>
        <v/>
      </c>
      <c r="N863" s="11" t="str">
        <f>IF('GACE Math 211'!B863="","", IF(M863&lt;20, 20, IF(M863&gt;80, 80, M863)))</f>
        <v/>
      </c>
    </row>
    <row r="864" spans="1:14" x14ac:dyDescent="0.25">
      <c r="A864" s="11">
        <v>863</v>
      </c>
      <c r="B864" s="30"/>
      <c r="C864" s="25" t="str">
        <f t="shared" si="117"/>
        <v/>
      </c>
      <c r="D864" s="25" t="str">
        <f t="shared" si="121"/>
        <v/>
      </c>
      <c r="E864" s="25" t="str">
        <f t="shared" si="122"/>
        <v/>
      </c>
      <c r="F864" s="11" t="str">
        <f>IF('GACE Math 211'!E864="","",IF('GACE Math 211'!E864&lt;'ACT M to SAT M'!$A$2,'ACT M to SAT M'!$B$2,IF('GACE Math 211'!E864&gt;'ACT M to SAT M'!A$28,'ACT M to SAT M'!B$28,VLOOKUP(E864,'ACT M to SAT M'!A:B,2,FALSE))))</f>
        <v/>
      </c>
      <c r="G864" s="11" t="str">
        <f t="shared" si="118"/>
        <v/>
      </c>
      <c r="H864" s="11" t="str">
        <f t="shared" si="123"/>
        <v/>
      </c>
      <c r="I864" s="11" t="str">
        <f t="shared" si="119"/>
        <v/>
      </c>
      <c r="J864" s="11" t="str">
        <f t="shared" si="124"/>
        <v/>
      </c>
      <c r="K864" s="11" t="str">
        <f t="shared" si="120"/>
        <v/>
      </c>
      <c r="L864" s="11" t="str">
        <f t="shared" si="125"/>
        <v/>
      </c>
      <c r="M864" s="11" t="str">
        <f>IF('GACE Math 211'!B864="","",'SAT M to CBEST M'!$A$2+'SAT M to CBEST M'!$B$2*F864)</f>
        <v/>
      </c>
      <c r="N864" s="11" t="str">
        <f>IF('GACE Math 211'!B864="","", IF(M864&lt;20, 20, IF(M864&gt;80, 80, M864)))</f>
        <v/>
      </c>
    </row>
    <row r="865" spans="1:14" x14ac:dyDescent="0.25">
      <c r="A865" s="11">
        <v>864</v>
      </c>
      <c r="B865" s="30"/>
      <c r="C865" s="25" t="str">
        <f t="shared" si="117"/>
        <v/>
      </c>
      <c r="D865" s="25" t="str">
        <f t="shared" si="121"/>
        <v/>
      </c>
      <c r="E865" s="25" t="str">
        <f t="shared" si="122"/>
        <v/>
      </c>
      <c r="F865" s="11" t="str">
        <f>IF('GACE Math 211'!E865="","",IF('GACE Math 211'!E865&lt;'ACT M to SAT M'!$A$2,'ACT M to SAT M'!$B$2,IF('GACE Math 211'!E865&gt;'ACT M to SAT M'!A$28,'ACT M to SAT M'!B$28,VLOOKUP(E865,'ACT M to SAT M'!A:B,2,FALSE))))</f>
        <v/>
      </c>
      <c r="G865" s="11" t="str">
        <f t="shared" si="118"/>
        <v/>
      </c>
      <c r="H865" s="11" t="str">
        <f t="shared" si="123"/>
        <v/>
      </c>
      <c r="I865" s="11" t="str">
        <f t="shared" si="119"/>
        <v/>
      </c>
      <c r="J865" s="11" t="str">
        <f t="shared" si="124"/>
        <v/>
      </c>
      <c r="K865" s="11" t="str">
        <f t="shared" si="120"/>
        <v/>
      </c>
      <c r="L865" s="11" t="str">
        <f t="shared" si="125"/>
        <v/>
      </c>
      <c r="M865" s="11" t="str">
        <f>IF('GACE Math 211'!B865="","",'SAT M to CBEST M'!$A$2+'SAT M to CBEST M'!$B$2*F865)</f>
        <v/>
      </c>
      <c r="N865" s="11" t="str">
        <f>IF('GACE Math 211'!B865="","", IF(M865&lt;20, 20, IF(M865&gt;80, 80, M865)))</f>
        <v/>
      </c>
    </row>
    <row r="866" spans="1:14" x14ac:dyDescent="0.25">
      <c r="A866" s="11">
        <v>865</v>
      </c>
      <c r="B866" s="30"/>
      <c r="C866" s="25" t="str">
        <f t="shared" si="117"/>
        <v/>
      </c>
      <c r="D866" s="25" t="str">
        <f t="shared" si="121"/>
        <v/>
      </c>
      <c r="E866" s="25" t="str">
        <f t="shared" si="122"/>
        <v/>
      </c>
      <c r="F866" s="11" t="str">
        <f>IF('GACE Math 211'!E866="","",IF('GACE Math 211'!E866&lt;'ACT M to SAT M'!$A$2,'ACT M to SAT M'!$B$2,IF('GACE Math 211'!E866&gt;'ACT M to SAT M'!A$28,'ACT M to SAT M'!B$28,VLOOKUP(E866,'ACT M to SAT M'!A:B,2,FALSE))))</f>
        <v/>
      </c>
      <c r="G866" s="11" t="str">
        <f t="shared" si="118"/>
        <v/>
      </c>
      <c r="H866" s="11" t="str">
        <f t="shared" si="123"/>
        <v/>
      </c>
      <c r="I866" s="11" t="str">
        <f t="shared" si="119"/>
        <v/>
      </c>
      <c r="J866" s="11" t="str">
        <f t="shared" si="124"/>
        <v/>
      </c>
      <c r="K866" s="11" t="str">
        <f t="shared" si="120"/>
        <v/>
      </c>
      <c r="L866" s="11" t="str">
        <f t="shared" si="125"/>
        <v/>
      </c>
      <c r="M866" s="11" t="str">
        <f>IF('GACE Math 211'!B866="","",'SAT M to CBEST M'!$A$2+'SAT M to CBEST M'!$B$2*F866)</f>
        <v/>
      </c>
      <c r="N866" s="11" t="str">
        <f>IF('GACE Math 211'!B866="","", IF(M866&lt;20, 20, IF(M866&gt;80, 80, M866)))</f>
        <v/>
      </c>
    </row>
    <row r="867" spans="1:14" x14ac:dyDescent="0.25">
      <c r="A867" s="11">
        <v>866</v>
      </c>
      <c r="B867" s="30"/>
      <c r="C867" s="25" t="str">
        <f t="shared" si="117"/>
        <v/>
      </c>
      <c r="D867" s="25" t="str">
        <f t="shared" si="121"/>
        <v/>
      </c>
      <c r="E867" s="25" t="str">
        <f t="shared" si="122"/>
        <v/>
      </c>
      <c r="F867" s="11" t="str">
        <f>IF('GACE Math 211'!E867="","",IF('GACE Math 211'!E867&lt;'ACT M to SAT M'!$A$2,'ACT M to SAT M'!$B$2,IF('GACE Math 211'!E867&gt;'ACT M to SAT M'!A$28,'ACT M to SAT M'!B$28,VLOOKUP(E867,'ACT M to SAT M'!A:B,2,FALSE))))</f>
        <v/>
      </c>
      <c r="G867" s="11" t="str">
        <f t="shared" si="118"/>
        <v/>
      </c>
      <c r="H867" s="11" t="str">
        <f t="shared" si="123"/>
        <v/>
      </c>
      <c r="I867" s="11" t="str">
        <f t="shared" si="119"/>
        <v/>
      </c>
      <c r="J867" s="11" t="str">
        <f t="shared" si="124"/>
        <v/>
      </c>
      <c r="K867" s="11" t="str">
        <f t="shared" si="120"/>
        <v/>
      </c>
      <c r="L867" s="11" t="str">
        <f t="shared" si="125"/>
        <v/>
      </c>
      <c r="M867" s="11" t="str">
        <f>IF('GACE Math 211'!B867="","",'SAT M to CBEST M'!$A$2+'SAT M to CBEST M'!$B$2*F867)</f>
        <v/>
      </c>
      <c r="N867" s="11" t="str">
        <f>IF('GACE Math 211'!B867="","", IF(M867&lt;20, 20, IF(M867&gt;80, 80, M867)))</f>
        <v/>
      </c>
    </row>
    <row r="868" spans="1:14" x14ac:dyDescent="0.25">
      <c r="A868" s="11">
        <v>867</v>
      </c>
      <c r="B868" s="30"/>
      <c r="C868" s="25" t="str">
        <f t="shared" si="117"/>
        <v/>
      </c>
      <c r="D868" s="25" t="str">
        <f t="shared" si="121"/>
        <v/>
      </c>
      <c r="E868" s="25" t="str">
        <f t="shared" si="122"/>
        <v/>
      </c>
      <c r="F868" s="11" t="str">
        <f>IF('GACE Math 211'!E868="","",IF('GACE Math 211'!E868&lt;'ACT M to SAT M'!$A$2,'ACT M to SAT M'!$B$2,IF('GACE Math 211'!E868&gt;'ACT M to SAT M'!A$28,'ACT M to SAT M'!B$28,VLOOKUP(E868,'ACT M to SAT M'!A:B,2,FALSE))))</f>
        <v/>
      </c>
      <c r="G868" s="11" t="str">
        <f t="shared" si="118"/>
        <v/>
      </c>
      <c r="H868" s="11" t="str">
        <f t="shared" si="123"/>
        <v/>
      </c>
      <c r="I868" s="11" t="str">
        <f t="shared" si="119"/>
        <v/>
      </c>
      <c r="J868" s="11" t="str">
        <f t="shared" si="124"/>
        <v/>
      </c>
      <c r="K868" s="11" t="str">
        <f t="shared" si="120"/>
        <v/>
      </c>
      <c r="L868" s="11" t="str">
        <f t="shared" si="125"/>
        <v/>
      </c>
      <c r="M868" s="11" t="str">
        <f>IF('GACE Math 211'!B868="","",'SAT M to CBEST M'!$A$2+'SAT M to CBEST M'!$B$2*F868)</f>
        <v/>
      </c>
      <c r="N868" s="11" t="str">
        <f>IF('GACE Math 211'!B868="","", IF(M868&lt;20, 20, IF(M868&gt;80, 80, M868)))</f>
        <v/>
      </c>
    </row>
    <row r="869" spans="1:14" x14ac:dyDescent="0.25">
      <c r="A869" s="11">
        <v>868</v>
      </c>
      <c r="B869" s="30"/>
      <c r="C869" s="25" t="str">
        <f t="shared" si="117"/>
        <v/>
      </c>
      <c r="D869" s="25" t="str">
        <f t="shared" si="121"/>
        <v/>
      </c>
      <c r="E869" s="25" t="str">
        <f t="shared" si="122"/>
        <v/>
      </c>
      <c r="F869" s="11" t="str">
        <f>IF('GACE Math 211'!E869="","",IF('GACE Math 211'!E869&lt;'ACT M to SAT M'!$A$2,'ACT M to SAT M'!$B$2,IF('GACE Math 211'!E869&gt;'ACT M to SAT M'!A$28,'ACT M to SAT M'!B$28,VLOOKUP(E869,'ACT M to SAT M'!A:B,2,FALSE))))</f>
        <v/>
      </c>
      <c r="G869" s="11" t="str">
        <f t="shared" si="118"/>
        <v/>
      </c>
      <c r="H869" s="11" t="str">
        <f t="shared" si="123"/>
        <v/>
      </c>
      <c r="I869" s="11" t="str">
        <f t="shared" si="119"/>
        <v/>
      </c>
      <c r="J869" s="11" t="str">
        <f t="shared" si="124"/>
        <v/>
      </c>
      <c r="K869" s="11" t="str">
        <f t="shared" si="120"/>
        <v/>
      </c>
      <c r="L869" s="11" t="str">
        <f t="shared" si="125"/>
        <v/>
      </c>
      <c r="M869" s="11" t="str">
        <f>IF('GACE Math 211'!B869="","",'SAT M to CBEST M'!$A$2+'SAT M to CBEST M'!$B$2*F869)</f>
        <v/>
      </c>
      <c r="N869" s="11" t="str">
        <f>IF('GACE Math 211'!B869="","", IF(M869&lt;20, 20, IF(M869&gt;80, 80, M869)))</f>
        <v/>
      </c>
    </row>
    <row r="870" spans="1:14" x14ac:dyDescent="0.25">
      <c r="A870" s="11">
        <v>869</v>
      </c>
      <c r="B870" s="30"/>
      <c r="C870" s="25" t="str">
        <f t="shared" si="117"/>
        <v/>
      </c>
      <c r="D870" s="25" t="str">
        <f t="shared" si="121"/>
        <v/>
      </c>
      <c r="E870" s="25" t="str">
        <f t="shared" si="122"/>
        <v/>
      </c>
      <c r="F870" s="11" t="str">
        <f>IF('GACE Math 211'!E870="","",IF('GACE Math 211'!E870&lt;'ACT M to SAT M'!$A$2,'ACT M to SAT M'!$B$2,IF('GACE Math 211'!E870&gt;'ACT M to SAT M'!A$28,'ACT M to SAT M'!B$28,VLOOKUP(E870,'ACT M to SAT M'!A:B,2,FALSE))))</f>
        <v/>
      </c>
      <c r="G870" s="11" t="str">
        <f t="shared" si="118"/>
        <v/>
      </c>
      <c r="H870" s="11" t="str">
        <f t="shared" si="123"/>
        <v/>
      </c>
      <c r="I870" s="11" t="str">
        <f t="shared" si="119"/>
        <v/>
      </c>
      <c r="J870" s="11" t="str">
        <f t="shared" si="124"/>
        <v/>
      </c>
      <c r="K870" s="11" t="str">
        <f t="shared" si="120"/>
        <v/>
      </c>
      <c r="L870" s="11" t="str">
        <f t="shared" si="125"/>
        <v/>
      </c>
      <c r="M870" s="11" t="str">
        <f>IF('GACE Math 211'!B870="","",'SAT M to CBEST M'!$A$2+'SAT M to CBEST M'!$B$2*F870)</f>
        <v/>
      </c>
      <c r="N870" s="11" t="str">
        <f>IF('GACE Math 211'!B870="","", IF(M870&lt;20, 20, IF(M870&gt;80, 80, M870)))</f>
        <v/>
      </c>
    </row>
    <row r="871" spans="1:14" x14ac:dyDescent="0.25">
      <c r="A871" s="11">
        <v>870</v>
      </c>
      <c r="B871" s="30"/>
      <c r="C871" s="25" t="str">
        <f t="shared" si="117"/>
        <v/>
      </c>
      <c r="D871" s="25" t="str">
        <f t="shared" si="121"/>
        <v/>
      </c>
      <c r="E871" s="25" t="str">
        <f t="shared" si="122"/>
        <v/>
      </c>
      <c r="F871" s="11" t="str">
        <f>IF('GACE Math 211'!E871="","",IF('GACE Math 211'!E871&lt;'ACT M to SAT M'!$A$2,'ACT M to SAT M'!$B$2,IF('GACE Math 211'!E871&gt;'ACT M to SAT M'!A$28,'ACT M to SAT M'!B$28,VLOOKUP(E871,'ACT M to SAT M'!A:B,2,FALSE))))</f>
        <v/>
      </c>
      <c r="G871" s="11" t="str">
        <f t="shared" si="118"/>
        <v/>
      </c>
      <c r="H871" s="11" t="str">
        <f t="shared" si="123"/>
        <v/>
      </c>
      <c r="I871" s="11" t="str">
        <f t="shared" si="119"/>
        <v/>
      </c>
      <c r="J871" s="11" t="str">
        <f t="shared" si="124"/>
        <v/>
      </c>
      <c r="K871" s="11" t="str">
        <f t="shared" si="120"/>
        <v/>
      </c>
      <c r="L871" s="11" t="str">
        <f t="shared" si="125"/>
        <v/>
      </c>
      <c r="M871" s="11" t="str">
        <f>IF('GACE Math 211'!B871="","",'SAT M to CBEST M'!$A$2+'SAT M to CBEST M'!$B$2*F871)</f>
        <v/>
      </c>
      <c r="N871" s="11" t="str">
        <f>IF('GACE Math 211'!B871="","", IF(M871&lt;20, 20, IF(M871&gt;80, 80, M871)))</f>
        <v/>
      </c>
    </row>
    <row r="872" spans="1:14" x14ac:dyDescent="0.25">
      <c r="A872" s="11">
        <v>871</v>
      </c>
      <c r="B872" s="30"/>
      <c r="C872" s="25" t="str">
        <f t="shared" si="117"/>
        <v/>
      </c>
      <c r="D872" s="25" t="str">
        <f t="shared" si="121"/>
        <v/>
      </c>
      <c r="E872" s="25" t="str">
        <f t="shared" si="122"/>
        <v/>
      </c>
      <c r="F872" s="11" t="str">
        <f>IF('GACE Math 211'!E872="","",IF('GACE Math 211'!E872&lt;'ACT M to SAT M'!$A$2,'ACT M to SAT M'!$B$2,IF('GACE Math 211'!E872&gt;'ACT M to SAT M'!A$28,'ACT M to SAT M'!B$28,VLOOKUP(E872,'ACT M to SAT M'!A:B,2,FALSE))))</f>
        <v/>
      </c>
      <c r="G872" s="11" t="str">
        <f t="shared" si="118"/>
        <v/>
      </c>
      <c r="H872" s="11" t="str">
        <f t="shared" si="123"/>
        <v/>
      </c>
      <c r="I872" s="11" t="str">
        <f t="shared" si="119"/>
        <v/>
      </c>
      <c r="J872" s="11" t="str">
        <f t="shared" si="124"/>
        <v/>
      </c>
      <c r="K872" s="11" t="str">
        <f t="shared" si="120"/>
        <v/>
      </c>
      <c r="L872" s="11" t="str">
        <f t="shared" si="125"/>
        <v/>
      </c>
      <c r="M872" s="11" t="str">
        <f>IF('GACE Math 211'!B872="","",'SAT M to CBEST M'!$A$2+'SAT M to CBEST M'!$B$2*F872)</f>
        <v/>
      </c>
      <c r="N872" s="11" t="str">
        <f>IF('GACE Math 211'!B872="","", IF(M872&lt;20, 20, IF(M872&gt;80, 80, M872)))</f>
        <v/>
      </c>
    </row>
    <row r="873" spans="1:14" x14ac:dyDescent="0.25">
      <c r="A873" s="11">
        <v>872</v>
      </c>
      <c r="B873" s="30"/>
      <c r="C873" s="25" t="str">
        <f t="shared" si="117"/>
        <v/>
      </c>
      <c r="D873" s="25" t="str">
        <f t="shared" si="121"/>
        <v/>
      </c>
      <c r="E873" s="25" t="str">
        <f t="shared" si="122"/>
        <v/>
      </c>
      <c r="F873" s="11" t="str">
        <f>IF('GACE Math 211'!E873="","",IF('GACE Math 211'!E873&lt;'ACT M to SAT M'!$A$2,'ACT M to SAT M'!$B$2,IF('GACE Math 211'!E873&gt;'ACT M to SAT M'!A$28,'ACT M to SAT M'!B$28,VLOOKUP(E873,'ACT M to SAT M'!A:B,2,FALSE))))</f>
        <v/>
      </c>
      <c r="G873" s="11" t="str">
        <f t="shared" si="118"/>
        <v/>
      </c>
      <c r="H873" s="11" t="str">
        <f t="shared" si="123"/>
        <v/>
      </c>
      <c r="I873" s="11" t="str">
        <f t="shared" si="119"/>
        <v/>
      </c>
      <c r="J873" s="11" t="str">
        <f t="shared" si="124"/>
        <v/>
      </c>
      <c r="K873" s="11" t="str">
        <f t="shared" si="120"/>
        <v/>
      </c>
      <c r="L873" s="11" t="str">
        <f t="shared" si="125"/>
        <v/>
      </c>
      <c r="M873" s="11" t="str">
        <f>IF('GACE Math 211'!B873="","",'SAT M to CBEST M'!$A$2+'SAT M to CBEST M'!$B$2*F873)</f>
        <v/>
      </c>
      <c r="N873" s="11" t="str">
        <f>IF('GACE Math 211'!B873="","", IF(M873&lt;20, 20, IF(M873&gt;80, 80, M873)))</f>
        <v/>
      </c>
    </row>
    <row r="874" spans="1:14" x14ac:dyDescent="0.25">
      <c r="A874" s="11">
        <v>873</v>
      </c>
      <c r="B874" s="30"/>
      <c r="C874" s="25" t="str">
        <f t="shared" si="117"/>
        <v/>
      </c>
      <c r="D874" s="25" t="str">
        <f t="shared" si="121"/>
        <v/>
      </c>
      <c r="E874" s="25" t="str">
        <f t="shared" si="122"/>
        <v/>
      </c>
      <c r="F874" s="11" t="str">
        <f>IF('GACE Math 211'!E874="","",IF('GACE Math 211'!E874&lt;'ACT M to SAT M'!$A$2,'ACT M to SAT M'!$B$2,IF('GACE Math 211'!E874&gt;'ACT M to SAT M'!A$28,'ACT M to SAT M'!B$28,VLOOKUP(E874,'ACT M to SAT M'!A:B,2,FALSE))))</f>
        <v/>
      </c>
      <c r="G874" s="11" t="str">
        <f t="shared" si="118"/>
        <v/>
      </c>
      <c r="H874" s="11" t="str">
        <f t="shared" si="123"/>
        <v/>
      </c>
      <c r="I874" s="11" t="str">
        <f t="shared" si="119"/>
        <v/>
      </c>
      <c r="J874" s="11" t="str">
        <f t="shared" si="124"/>
        <v/>
      </c>
      <c r="K874" s="11" t="str">
        <f t="shared" si="120"/>
        <v/>
      </c>
      <c r="L874" s="11" t="str">
        <f t="shared" si="125"/>
        <v/>
      </c>
      <c r="M874" s="11" t="str">
        <f>IF('GACE Math 211'!B874="","",'SAT M to CBEST M'!$A$2+'SAT M to CBEST M'!$B$2*F874)</f>
        <v/>
      </c>
      <c r="N874" s="11" t="str">
        <f>IF('GACE Math 211'!B874="","", IF(M874&lt;20, 20, IF(M874&gt;80, 80, M874)))</f>
        <v/>
      </c>
    </row>
    <row r="875" spans="1:14" x14ac:dyDescent="0.25">
      <c r="A875" s="11">
        <v>874</v>
      </c>
      <c r="B875" s="30"/>
      <c r="C875" s="25" t="str">
        <f t="shared" si="117"/>
        <v/>
      </c>
      <c r="D875" s="25" t="str">
        <f t="shared" si="121"/>
        <v/>
      </c>
      <c r="E875" s="25" t="str">
        <f t="shared" si="122"/>
        <v/>
      </c>
      <c r="F875" s="11" t="str">
        <f>IF('GACE Math 211'!E875="","",IF('GACE Math 211'!E875&lt;'ACT M to SAT M'!$A$2,'ACT M to SAT M'!$B$2,IF('GACE Math 211'!E875&gt;'ACT M to SAT M'!A$28,'ACT M to SAT M'!B$28,VLOOKUP(E875,'ACT M to SAT M'!A:B,2,FALSE))))</f>
        <v/>
      </c>
      <c r="G875" s="11" t="str">
        <f t="shared" si="118"/>
        <v/>
      </c>
      <c r="H875" s="11" t="str">
        <f t="shared" si="123"/>
        <v/>
      </c>
      <c r="I875" s="11" t="str">
        <f t="shared" si="119"/>
        <v/>
      </c>
      <c r="J875" s="11" t="str">
        <f t="shared" si="124"/>
        <v/>
      </c>
      <c r="K875" s="11" t="str">
        <f t="shared" si="120"/>
        <v/>
      </c>
      <c r="L875" s="11" t="str">
        <f t="shared" si="125"/>
        <v/>
      </c>
      <c r="M875" s="11" t="str">
        <f>IF('GACE Math 211'!B875="","",'SAT M to CBEST M'!$A$2+'SAT M to CBEST M'!$B$2*F875)</f>
        <v/>
      </c>
      <c r="N875" s="11" t="str">
        <f>IF('GACE Math 211'!B875="","", IF(M875&lt;20, 20, IF(M875&gt;80, 80, M875)))</f>
        <v/>
      </c>
    </row>
    <row r="876" spans="1:14" x14ac:dyDescent="0.25">
      <c r="A876" s="11">
        <v>875</v>
      </c>
      <c r="B876" s="30"/>
      <c r="C876" s="25" t="str">
        <f t="shared" si="117"/>
        <v/>
      </c>
      <c r="D876" s="25" t="str">
        <f t="shared" si="121"/>
        <v/>
      </c>
      <c r="E876" s="25" t="str">
        <f t="shared" si="122"/>
        <v/>
      </c>
      <c r="F876" s="11" t="str">
        <f>IF('GACE Math 211'!E876="","",IF('GACE Math 211'!E876&lt;'ACT M to SAT M'!$A$2,'ACT M to SAT M'!$B$2,IF('GACE Math 211'!E876&gt;'ACT M to SAT M'!A$28,'ACT M to SAT M'!B$28,VLOOKUP(E876,'ACT M to SAT M'!A:B,2,FALSE))))</f>
        <v/>
      </c>
      <c r="G876" s="11" t="str">
        <f t="shared" si="118"/>
        <v/>
      </c>
      <c r="H876" s="11" t="str">
        <f t="shared" si="123"/>
        <v/>
      </c>
      <c r="I876" s="11" t="str">
        <f t="shared" si="119"/>
        <v/>
      </c>
      <c r="J876" s="11" t="str">
        <f t="shared" si="124"/>
        <v/>
      </c>
      <c r="K876" s="11" t="str">
        <f t="shared" si="120"/>
        <v/>
      </c>
      <c r="L876" s="11" t="str">
        <f t="shared" si="125"/>
        <v/>
      </c>
      <c r="M876" s="11" t="str">
        <f>IF('GACE Math 211'!B876="","",'SAT M to CBEST M'!$A$2+'SAT M to CBEST M'!$B$2*F876)</f>
        <v/>
      </c>
      <c r="N876" s="11" t="str">
        <f>IF('GACE Math 211'!B876="","", IF(M876&lt;20, 20, IF(M876&gt;80, 80, M876)))</f>
        <v/>
      </c>
    </row>
    <row r="877" spans="1:14" x14ac:dyDescent="0.25">
      <c r="A877" s="11">
        <v>876</v>
      </c>
      <c r="B877" s="30"/>
      <c r="C877" s="25" t="str">
        <f t="shared" si="117"/>
        <v/>
      </c>
      <c r="D877" s="25" t="str">
        <f t="shared" si="121"/>
        <v/>
      </c>
      <c r="E877" s="25" t="str">
        <f t="shared" si="122"/>
        <v/>
      </c>
      <c r="F877" s="11" t="str">
        <f>IF('GACE Math 211'!E877="","",IF('GACE Math 211'!E877&lt;'ACT M to SAT M'!$A$2,'ACT M to SAT M'!$B$2,IF('GACE Math 211'!E877&gt;'ACT M to SAT M'!A$28,'ACT M to SAT M'!B$28,VLOOKUP(E877,'ACT M to SAT M'!A:B,2,FALSE))))</f>
        <v/>
      </c>
      <c r="G877" s="11" t="str">
        <f t="shared" si="118"/>
        <v/>
      </c>
      <c r="H877" s="11" t="str">
        <f t="shared" si="123"/>
        <v/>
      </c>
      <c r="I877" s="11" t="str">
        <f t="shared" si="119"/>
        <v/>
      </c>
      <c r="J877" s="11" t="str">
        <f t="shared" si="124"/>
        <v/>
      </c>
      <c r="K877" s="11" t="str">
        <f t="shared" si="120"/>
        <v/>
      </c>
      <c r="L877" s="11" t="str">
        <f t="shared" si="125"/>
        <v/>
      </c>
      <c r="M877" s="11" t="str">
        <f>IF('GACE Math 211'!B877="","",'SAT M to CBEST M'!$A$2+'SAT M to CBEST M'!$B$2*F877)</f>
        <v/>
      </c>
      <c r="N877" s="11" t="str">
        <f>IF('GACE Math 211'!B877="","", IF(M877&lt;20, 20, IF(M877&gt;80, 80, M877)))</f>
        <v/>
      </c>
    </row>
    <row r="878" spans="1:14" x14ac:dyDescent="0.25">
      <c r="A878" s="11">
        <v>877</v>
      </c>
      <c r="B878" s="30"/>
      <c r="C878" s="25" t="str">
        <f t="shared" si="117"/>
        <v/>
      </c>
      <c r="D878" s="25" t="str">
        <f t="shared" si="121"/>
        <v/>
      </c>
      <c r="E878" s="25" t="str">
        <f t="shared" si="122"/>
        <v/>
      </c>
      <c r="F878" s="11" t="str">
        <f>IF('GACE Math 211'!E878="","",IF('GACE Math 211'!E878&lt;'ACT M to SAT M'!$A$2,'ACT M to SAT M'!$B$2,IF('GACE Math 211'!E878&gt;'ACT M to SAT M'!A$28,'ACT M to SAT M'!B$28,VLOOKUP(E878,'ACT M to SAT M'!A:B,2,FALSE))))</f>
        <v/>
      </c>
      <c r="G878" s="11" t="str">
        <f t="shared" si="118"/>
        <v/>
      </c>
      <c r="H878" s="11" t="str">
        <f t="shared" si="123"/>
        <v/>
      </c>
      <c r="I878" s="11" t="str">
        <f t="shared" si="119"/>
        <v/>
      </c>
      <c r="J878" s="11" t="str">
        <f t="shared" si="124"/>
        <v/>
      </c>
      <c r="K878" s="11" t="str">
        <f t="shared" si="120"/>
        <v/>
      </c>
      <c r="L878" s="11" t="str">
        <f t="shared" si="125"/>
        <v/>
      </c>
      <c r="M878" s="11" t="str">
        <f>IF('GACE Math 211'!B878="","",'SAT M to CBEST M'!$A$2+'SAT M to CBEST M'!$B$2*F878)</f>
        <v/>
      </c>
      <c r="N878" s="11" t="str">
        <f>IF('GACE Math 211'!B878="","", IF(M878&lt;20, 20, IF(M878&gt;80, 80, M878)))</f>
        <v/>
      </c>
    </row>
    <row r="879" spans="1:14" x14ac:dyDescent="0.25">
      <c r="A879" s="11">
        <v>878</v>
      </c>
      <c r="B879" s="30"/>
      <c r="C879" s="25" t="str">
        <f t="shared" si="117"/>
        <v/>
      </c>
      <c r="D879" s="25" t="str">
        <f t="shared" si="121"/>
        <v/>
      </c>
      <c r="E879" s="25" t="str">
        <f t="shared" si="122"/>
        <v/>
      </c>
      <c r="F879" s="11" t="str">
        <f>IF('GACE Math 211'!E879="","",IF('GACE Math 211'!E879&lt;'ACT M to SAT M'!$A$2,'ACT M to SAT M'!$B$2,IF('GACE Math 211'!E879&gt;'ACT M to SAT M'!A$28,'ACT M to SAT M'!B$28,VLOOKUP(E879,'ACT M to SAT M'!A:B,2,FALSE))))</f>
        <v/>
      </c>
      <c r="G879" s="11" t="str">
        <f t="shared" si="118"/>
        <v/>
      </c>
      <c r="H879" s="11" t="str">
        <f t="shared" si="123"/>
        <v/>
      </c>
      <c r="I879" s="11" t="str">
        <f t="shared" si="119"/>
        <v/>
      </c>
      <c r="J879" s="11" t="str">
        <f t="shared" si="124"/>
        <v/>
      </c>
      <c r="K879" s="11" t="str">
        <f t="shared" si="120"/>
        <v/>
      </c>
      <c r="L879" s="11" t="str">
        <f t="shared" si="125"/>
        <v/>
      </c>
      <c r="M879" s="11" t="str">
        <f>IF('GACE Math 211'!B879="","",'SAT M to CBEST M'!$A$2+'SAT M to CBEST M'!$B$2*F879)</f>
        <v/>
      </c>
      <c r="N879" s="11" t="str">
        <f>IF('GACE Math 211'!B879="","", IF(M879&lt;20, 20, IF(M879&gt;80, 80, M879)))</f>
        <v/>
      </c>
    </row>
    <row r="880" spans="1:14" x14ac:dyDescent="0.25">
      <c r="A880" s="11">
        <v>879</v>
      </c>
      <c r="B880" s="30"/>
      <c r="C880" s="25" t="str">
        <f t="shared" si="117"/>
        <v/>
      </c>
      <c r="D880" s="25" t="str">
        <f t="shared" si="121"/>
        <v/>
      </c>
      <c r="E880" s="25" t="str">
        <f t="shared" si="122"/>
        <v/>
      </c>
      <c r="F880" s="11" t="str">
        <f>IF('GACE Math 211'!E880="","",IF('GACE Math 211'!E880&lt;'ACT M to SAT M'!$A$2,'ACT M to SAT M'!$B$2,IF('GACE Math 211'!E880&gt;'ACT M to SAT M'!A$28,'ACT M to SAT M'!B$28,VLOOKUP(E880,'ACT M to SAT M'!A:B,2,FALSE))))</f>
        <v/>
      </c>
      <c r="G880" s="11" t="str">
        <f t="shared" si="118"/>
        <v/>
      </c>
      <c r="H880" s="11" t="str">
        <f t="shared" si="123"/>
        <v/>
      </c>
      <c r="I880" s="11" t="str">
        <f t="shared" si="119"/>
        <v/>
      </c>
      <c r="J880" s="11" t="str">
        <f t="shared" si="124"/>
        <v/>
      </c>
      <c r="K880" s="11" t="str">
        <f t="shared" si="120"/>
        <v/>
      </c>
      <c r="L880" s="11" t="str">
        <f t="shared" si="125"/>
        <v/>
      </c>
      <c r="M880" s="11" t="str">
        <f>IF('GACE Math 211'!B880="","",'SAT M to CBEST M'!$A$2+'SAT M to CBEST M'!$B$2*F880)</f>
        <v/>
      </c>
      <c r="N880" s="11" t="str">
        <f>IF('GACE Math 211'!B880="","", IF(M880&lt;20, 20, IF(M880&gt;80, 80, M880)))</f>
        <v/>
      </c>
    </row>
    <row r="881" spans="1:14" x14ac:dyDescent="0.25">
      <c r="A881" s="11">
        <v>880</v>
      </c>
      <c r="B881" s="30"/>
      <c r="C881" s="25" t="str">
        <f t="shared" si="117"/>
        <v/>
      </c>
      <c r="D881" s="25" t="str">
        <f t="shared" si="121"/>
        <v/>
      </c>
      <c r="E881" s="25" t="str">
        <f t="shared" si="122"/>
        <v/>
      </c>
      <c r="F881" s="11" t="str">
        <f>IF('GACE Math 211'!E881="","",IF('GACE Math 211'!E881&lt;'ACT M to SAT M'!$A$2,'ACT M to SAT M'!$B$2,IF('GACE Math 211'!E881&gt;'ACT M to SAT M'!A$28,'ACT M to SAT M'!B$28,VLOOKUP(E881,'ACT M to SAT M'!A:B,2,FALSE))))</f>
        <v/>
      </c>
      <c r="G881" s="11" t="str">
        <f t="shared" si="118"/>
        <v/>
      </c>
      <c r="H881" s="11" t="str">
        <f t="shared" si="123"/>
        <v/>
      </c>
      <c r="I881" s="11" t="str">
        <f t="shared" si="119"/>
        <v/>
      </c>
      <c r="J881" s="11" t="str">
        <f t="shared" si="124"/>
        <v/>
      </c>
      <c r="K881" s="11" t="str">
        <f t="shared" si="120"/>
        <v/>
      </c>
      <c r="L881" s="11" t="str">
        <f t="shared" si="125"/>
        <v/>
      </c>
      <c r="M881" s="11" t="str">
        <f>IF('GACE Math 211'!B881="","",'SAT M to CBEST M'!$A$2+'SAT M to CBEST M'!$B$2*F881)</f>
        <v/>
      </c>
      <c r="N881" s="11" t="str">
        <f>IF('GACE Math 211'!B881="","", IF(M881&lt;20, 20, IF(M881&gt;80, 80, M881)))</f>
        <v/>
      </c>
    </row>
    <row r="882" spans="1:14" x14ac:dyDescent="0.25">
      <c r="A882" s="11">
        <v>881</v>
      </c>
      <c r="B882" s="30"/>
      <c r="C882" s="25" t="str">
        <f t="shared" si="117"/>
        <v/>
      </c>
      <c r="D882" s="25" t="str">
        <f t="shared" si="121"/>
        <v/>
      </c>
      <c r="E882" s="25" t="str">
        <f t="shared" si="122"/>
        <v/>
      </c>
      <c r="F882" s="11" t="str">
        <f>IF('GACE Math 211'!E882="","",IF('GACE Math 211'!E882&lt;'ACT M to SAT M'!$A$2,'ACT M to SAT M'!$B$2,IF('GACE Math 211'!E882&gt;'ACT M to SAT M'!A$28,'ACT M to SAT M'!B$28,VLOOKUP(E882,'ACT M to SAT M'!A:B,2,FALSE))))</f>
        <v/>
      </c>
      <c r="G882" s="11" t="str">
        <f t="shared" si="118"/>
        <v/>
      </c>
      <c r="H882" s="11" t="str">
        <f t="shared" si="123"/>
        <v/>
      </c>
      <c r="I882" s="11" t="str">
        <f t="shared" si="119"/>
        <v/>
      </c>
      <c r="J882" s="11" t="str">
        <f t="shared" si="124"/>
        <v/>
      </c>
      <c r="K882" s="11" t="str">
        <f t="shared" si="120"/>
        <v/>
      </c>
      <c r="L882" s="11" t="str">
        <f t="shared" si="125"/>
        <v/>
      </c>
      <c r="M882" s="11" t="str">
        <f>IF('GACE Math 211'!B882="","",'SAT M to CBEST M'!$A$2+'SAT M to CBEST M'!$B$2*F882)</f>
        <v/>
      </c>
      <c r="N882" s="11" t="str">
        <f>IF('GACE Math 211'!B882="","", IF(M882&lt;20, 20, IF(M882&gt;80, 80, M882)))</f>
        <v/>
      </c>
    </row>
    <row r="883" spans="1:14" x14ac:dyDescent="0.25">
      <c r="A883" s="11">
        <v>882</v>
      </c>
      <c r="B883" s="30"/>
      <c r="C883" s="25" t="str">
        <f t="shared" si="117"/>
        <v/>
      </c>
      <c r="D883" s="25" t="str">
        <f t="shared" si="121"/>
        <v/>
      </c>
      <c r="E883" s="25" t="str">
        <f t="shared" si="122"/>
        <v/>
      </c>
      <c r="F883" s="11" t="str">
        <f>IF('GACE Math 211'!E883="","",IF('GACE Math 211'!E883&lt;'ACT M to SAT M'!$A$2,'ACT M to SAT M'!$B$2,IF('GACE Math 211'!E883&gt;'ACT M to SAT M'!A$28,'ACT M to SAT M'!B$28,VLOOKUP(E883,'ACT M to SAT M'!A:B,2,FALSE))))</f>
        <v/>
      </c>
      <c r="G883" s="11" t="str">
        <f t="shared" si="118"/>
        <v/>
      </c>
      <c r="H883" s="11" t="str">
        <f t="shared" si="123"/>
        <v/>
      </c>
      <c r="I883" s="11" t="str">
        <f t="shared" si="119"/>
        <v/>
      </c>
      <c r="J883" s="11" t="str">
        <f t="shared" si="124"/>
        <v/>
      </c>
      <c r="K883" s="11" t="str">
        <f t="shared" si="120"/>
        <v/>
      </c>
      <c r="L883" s="11" t="str">
        <f t="shared" si="125"/>
        <v/>
      </c>
      <c r="M883" s="11" t="str">
        <f>IF('GACE Math 211'!B883="","",'SAT M to CBEST M'!$A$2+'SAT M to CBEST M'!$B$2*F883)</f>
        <v/>
      </c>
      <c r="N883" s="11" t="str">
        <f>IF('GACE Math 211'!B883="","", IF(M883&lt;20, 20, IF(M883&gt;80, 80, M883)))</f>
        <v/>
      </c>
    </row>
    <row r="884" spans="1:14" x14ac:dyDescent="0.25">
      <c r="A884" s="11">
        <v>883</v>
      </c>
      <c r="B884" s="30"/>
      <c r="C884" s="25" t="str">
        <f t="shared" si="117"/>
        <v/>
      </c>
      <c r="D884" s="25" t="str">
        <f t="shared" si="121"/>
        <v/>
      </c>
      <c r="E884" s="25" t="str">
        <f t="shared" si="122"/>
        <v/>
      </c>
      <c r="F884" s="11" t="str">
        <f>IF('GACE Math 211'!E884="","",IF('GACE Math 211'!E884&lt;'ACT M to SAT M'!$A$2,'ACT M to SAT M'!$B$2,IF('GACE Math 211'!E884&gt;'ACT M to SAT M'!A$28,'ACT M to SAT M'!B$28,VLOOKUP(E884,'ACT M to SAT M'!A:B,2,FALSE))))</f>
        <v/>
      </c>
      <c r="G884" s="11" t="str">
        <f t="shared" si="118"/>
        <v/>
      </c>
      <c r="H884" s="11" t="str">
        <f t="shared" si="123"/>
        <v/>
      </c>
      <c r="I884" s="11" t="str">
        <f t="shared" si="119"/>
        <v/>
      </c>
      <c r="J884" s="11" t="str">
        <f t="shared" si="124"/>
        <v/>
      </c>
      <c r="K884" s="11" t="str">
        <f t="shared" si="120"/>
        <v/>
      </c>
      <c r="L884" s="11" t="str">
        <f t="shared" si="125"/>
        <v/>
      </c>
      <c r="M884" s="11" t="str">
        <f>IF('GACE Math 211'!B884="","",'SAT M to CBEST M'!$A$2+'SAT M to CBEST M'!$B$2*F884)</f>
        <v/>
      </c>
      <c r="N884" s="11" t="str">
        <f>IF('GACE Math 211'!B884="","", IF(M884&lt;20, 20, IF(M884&gt;80, 80, M884)))</f>
        <v/>
      </c>
    </row>
    <row r="885" spans="1:14" x14ac:dyDescent="0.25">
      <c r="A885" s="11">
        <v>884</v>
      </c>
      <c r="B885" s="30"/>
      <c r="C885" s="25" t="str">
        <f t="shared" si="117"/>
        <v/>
      </c>
      <c r="D885" s="25" t="str">
        <f t="shared" si="121"/>
        <v/>
      </c>
      <c r="E885" s="25" t="str">
        <f t="shared" si="122"/>
        <v/>
      </c>
      <c r="F885" s="11" t="str">
        <f>IF('GACE Math 211'!E885="","",IF('GACE Math 211'!E885&lt;'ACT M to SAT M'!$A$2,'ACT M to SAT M'!$B$2,IF('GACE Math 211'!E885&gt;'ACT M to SAT M'!A$28,'ACT M to SAT M'!B$28,VLOOKUP(E885,'ACT M to SAT M'!A:B,2,FALSE))))</f>
        <v/>
      </c>
      <c r="G885" s="11" t="str">
        <f t="shared" si="118"/>
        <v/>
      </c>
      <c r="H885" s="11" t="str">
        <f t="shared" si="123"/>
        <v/>
      </c>
      <c r="I885" s="11" t="str">
        <f t="shared" si="119"/>
        <v/>
      </c>
      <c r="J885" s="11" t="str">
        <f t="shared" si="124"/>
        <v/>
      </c>
      <c r="K885" s="11" t="str">
        <f t="shared" si="120"/>
        <v/>
      </c>
      <c r="L885" s="11" t="str">
        <f t="shared" si="125"/>
        <v/>
      </c>
      <c r="M885" s="11" t="str">
        <f>IF('GACE Math 211'!B885="","",'SAT M to CBEST M'!$A$2+'SAT M to CBEST M'!$B$2*F885)</f>
        <v/>
      </c>
      <c r="N885" s="11" t="str">
        <f>IF('GACE Math 211'!B885="","", IF(M885&lt;20, 20, IF(M885&gt;80, 80, M885)))</f>
        <v/>
      </c>
    </row>
    <row r="886" spans="1:14" x14ac:dyDescent="0.25">
      <c r="A886" s="11">
        <v>885</v>
      </c>
      <c r="B886" s="30"/>
      <c r="C886" s="25" t="str">
        <f t="shared" si="117"/>
        <v/>
      </c>
      <c r="D886" s="25" t="str">
        <f t="shared" si="121"/>
        <v/>
      </c>
      <c r="E886" s="25" t="str">
        <f t="shared" si="122"/>
        <v/>
      </c>
      <c r="F886" s="11" t="str">
        <f>IF('GACE Math 211'!E886="","",IF('GACE Math 211'!E886&lt;'ACT M to SAT M'!$A$2,'ACT M to SAT M'!$B$2,IF('GACE Math 211'!E886&gt;'ACT M to SAT M'!A$28,'ACT M to SAT M'!B$28,VLOOKUP(E886,'ACT M to SAT M'!A:B,2,FALSE))))</f>
        <v/>
      </c>
      <c r="G886" s="11" t="str">
        <f t="shared" si="118"/>
        <v/>
      </c>
      <c r="H886" s="11" t="str">
        <f t="shared" si="123"/>
        <v/>
      </c>
      <c r="I886" s="11" t="str">
        <f t="shared" si="119"/>
        <v/>
      </c>
      <c r="J886" s="11" t="str">
        <f t="shared" si="124"/>
        <v/>
      </c>
      <c r="K886" s="11" t="str">
        <f t="shared" si="120"/>
        <v/>
      </c>
      <c r="L886" s="11" t="str">
        <f t="shared" si="125"/>
        <v/>
      </c>
      <c r="M886" s="11" t="str">
        <f>IF('GACE Math 211'!B886="","",'SAT M to CBEST M'!$A$2+'SAT M to CBEST M'!$B$2*F886)</f>
        <v/>
      </c>
      <c r="N886" s="11" t="str">
        <f>IF('GACE Math 211'!B886="","", IF(M886&lt;20, 20, IF(M886&gt;80, 80, M886)))</f>
        <v/>
      </c>
    </row>
    <row r="887" spans="1:14" x14ac:dyDescent="0.25">
      <c r="A887" s="11">
        <v>886</v>
      </c>
      <c r="B887" s="30"/>
      <c r="C887" s="25" t="str">
        <f t="shared" si="117"/>
        <v/>
      </c>
      <c r="D887" s="25" t="str">
        <f t="shared" si="121"/>
        <v/>
      </c>
      <c r="E887" s="25" t="str">
        <f t="shared" si="122"/>
        <v/>
      </c>
      <c r="F887" s="11" t="str">
        <f>IF('GACE Math 211'!E887="","",IF('GACE Math 211'!E887&lt;'ACT M to SAT M'!$A$2,'ACT M to SAT M'!$B$2,IF('GACE Math 211'!E887&gt;'ACT M to SAT M'!A$28,'ACT M to SAT M'!B$28,VLOOKUP(E887,'ACT M to SAT M'!A:B,2,FALSE))))</f>
        <v/>
      </c>
      <c r="G887" s="11" t="str">
        <f t="shared" si="118"/>
        <v/>
      </c>
      <c r="H887" s="11" t="str">
        <f t="shared" si="123"/>
        <v/>
      </c>
      <c r="I887" s="11" t="str">
        <f t="shared" si="119"/>
        <v/>
      </c>
      <c r="J887" s="11" t="str">
        <f t="shared" si="124"/>
        <v/>
      </c>
      <c r="K887" s="11" t="str">
        <f t="shared" si="120"/>
        <v/>
      </c>
      <c r="L887" s="11" t="str">
        <f t="shared" si="125"/>
        <v/>
      </c>
      <c r="M887" s="11" t="str">
        <f>IF('GACE Math 211'!B887="","",'SAT M to CBEST M'!$A$2+'SAT M to CBEST M'!$B$2*F887)</f>
        <v/>
      </c>
      <c r="N887" s="11" t="str">
        <f>IF('GACE Math 211'!B887="","", IF(M887&lt;20, 20, IF(M887&gt;80, 80, M887)))</f>
        <v/>
      </c>
    </row>
    <row r="888" spans="1:14" x14ac:dyDescent="0.25">
      <c r="A888" s="11">
        <v>887</v>
      </c>
      <c r="B888" s="30"/>
      <c r="C888" s="25" t="str">
        <f t="shared" si="117"/>
        <v/>
      </c>
      <c r="D888" s="25" t="str">
        <f t="shared" si="121"/>
        <v/>
      </c>
      <c r="E888" s="25" t="str">
        <f t="shared" si="122"/>
        <v/>
      </c>
      <c r="F888" s="11" t="str">
        <f>IF('GACE Math 211'!E888="","",IF('GACE Math 211'!E888&lt;'ACT M to SAT M'!$A$2,'ACT M to SAT M'!$B$2,IF('GACE Math 211'!E888&gt;'ACT M to SAT M'!A$28,'ACT M to SAT M'!B$28,VLOOKUP(E888,'ACT M to SAT M'!A:B,2,FALSE))))</f>
        <v/>
      </c>
      <c r="G888" s="11" t="str">
        <f t="shared" si="118"/>
        <v/>
      </c>
      <c r="H888" s="11" t="str">
        <f t="shared" si="123"/>
        <v/>
      </c>
      <c r="I888" s="11" t="str">
        <f t="shared" si="119"/>
        <v/>
      </c>
      <c r="J888" s="11" t="str">
        <f t="shared" si="124"/>
        <v/>
      </c>
      <c r="K888" s="11" t="str">
        <f t="shared" si="120"/>
        <v/>
      </c>
      <c r="L888" s="11" t="str">
        <f t="shared" si="125"/>
        <v/>
      </c>
      <c r="M888" s="11" t="str">
        <f>IF('GACE Math 211'!B888="","",'SAT M to CBEST M'!$A$2+'SAT M to CBEST M'!$B$2*F888)</f>
        <v/>
      </c>
      <c r="N888" s="11" t="str">
        <f>IF('GACE Math 211'!B888="","", IF(M888&lt;20, 20, IF(M888&gt;80, 80, M888)))</f>
        <v/>
      </c>
    </row>
    <row r="889" spans="1:14" x14ac:dyDescent="0.25">
      <c r="A889" s="11">
        <v>888</v>
      </c>
      <c r="B889" s="30"/>
      <c r="C889" s="25" t="str">
        <f t="shared" si="117"/>
        <v/>
      </c>
      <c r="D889" s="25" t="str">
        <f t="shared" si="121"/>
        <v/>
      </c>
      <c r="E889" s="25" t="str">
        <f t="shared" si="122"/>
        <v/>
      </c>
      <c r="F889" s="11" t="str">
        <f>IF('GACE Math 211'!E889="","",IF('GACE Math 211'!E889&lt;'ACT M to SAT M'!$A$2,'ACT M to SAT M'!$B$2,IF('GACE Math 211'!E889&gt;'ACT M to SAT M'!A$28,'ACT M to SAT M'!B$28,VLOOKUP(E889,'ACT M to SAT M'!A:B,2,FALSE))))</f>
        <v/>
      </c>
      <c r="G889" s="11" t="str">
        <f t="shared" si="118"/>
        <v/>
      </c>
      <c r="H889" s="11" t="str">
        <f t="shared" si="123"/>
        <v/>
      </c>
      <c r="I889" s="11" t="str">
        <f t="shared" si="119"/>
        <v/>
      </c>
      <c r="J889" s="11" t="str">
        <f t="shared" si="124"/>
        <v/>
      </c>
      <c r="K889" s="11" t="str">
        <f t="shared" si="120"/>
        <v/>
      </c>
      <c r="L889" s="11" t="str">
        <f t="shared" si="125"/>
        <v/>
      </c>
      <c r="M889" s="11" t="str">
        <f>IF('GACE Math 211'!B889="","",'SAT M to CBEST M'!$A$2+'SAT M to CBEST M'!$B$2*F889)</f>
        <v/>
      </c>
      <c r="N889" s="11" t="str">
        <f>IF('GACE Math 211'!B889="","", IF(M889&lt;20, 20, IF(M889&gt;80, 80, M889)))</f>
        <v/>
      </c>
    </row>
    <row r="890" spans="1:14" x14ac:dyDescent="0.25">
      <c r="A890" s="11">
        <v>889</v>
      </c>
      <c r="B890" s="30"/>
      <c r="C890" s="25" t="str">
        <f t="shared" si="117"/>
        <v/>
      </c>
      <c r="D890" s="25" t="str">
        <f t="shared" si="121"/>
        <v/>
      </c>
      <c r="E890" s="25" t="str">
        <f t="shared" si="122"/>
        <v/>
      </c>
      <c r="F890" s="11" t="str">
        <f>IF('GACE Math 211'!E890="","",IF('GACE Math 211'!E890&lt;'ACT M to SAT M'!$A$2,'ACT M to SAT M'!$B$2,IF('GACE Math 211'!E890&gt;'ACT M to SAT M'!A$28,'ACT M to SAT M'!B$28,VLOOKUP(E890,'ACT M to SAT M'!A:B,2,FALSE))))</f>
        <v/>
      </c>
      <c r="G890" s="11" t="str">
        <f t="shared" si="118"/>
        <v/>
      </c>
      <c r="H890" s="11" t="str">
        <f t="shared" si="123"/>
        <v/>
      </c>
      <c r="I890" s="11" t="str">
        <f t="shared" si="119"/>
        <v/>
      </c>
      <c r="J890" s="11" t="str">
        <f t="shared" si="124"/>
        <v/>
      </c>
      <c r="K890" s="11" t="str">
        <f t="shared" si="120"/>
        <v/>
      </c>
      <c r="L890" s="11" t="str">
        <f t="shared" si="125"/>
        <v/>
      </c>
      <c r="M890" s="11" t="str">
        <f>IF('GACE Math 211'!B890="","",'SAT M to CBEST M'!$A$2+'SAT M to CBEST M'!$B$2*F890)</f>
        <v/>
      </c>
      <c r="N890" s="11" t="str">
        <f>IF('GACE Math 211'!B890="","", IF(M890&lt;20, 20, IF(M890&gt;80, 80, M890)))</f>
        <v/>
      </c>
    </row>
    <row r="891" spans="1:14" x14ac:dyDescent="0.25">
      <c r="A891" s="11">
        <v>890</v>
      </c>
      <c r="B891" s="30"/>
      <c r="C891" s="25" t="str">
        <f t="shared" si="117"/>
        <v/>
      </c>
      <c r="D891" s="25" t="str">
        <f t="shared" si="121"/>
        <v/>
      </c>
      <c r="E891" s="25" t="str">
        <f t="shared" si="122"/>
        <v/>
      </c>
      <c r="F891" s="11" t="str">
        <f>IF('GACE Math 211'!E891="","",IF('GACE Math 211'!E891&lt;'ACT M to SAT M'!$A$2,'ACT M to SAT M'!$B$2,IF('GACE Math 211'!E891&gt;'ACT M to SAT M'!A$28,'ACT M to SAT M'!B$28,VLOOKUP(E891,'ACT M to SAT M'!A:B,2,FALSE))))</f>
        <v/>
      </c>
      <c r="G891" s="11" t="str">
        <f t="shared" si="118"/>
        <v/>
      </c>
      <c r="H891" s="11" t="str">
        <f t="shared" si="123"/>
        <v/>
      </c>
      <c r="I891" s="11" t="str">
        <f t="shared" si="119"/>
        <v/>
      </c>
      <c r="J891" s="11" t="str">
        <f t="shared" si="124"/>
        <v/>
      </c>
      <c r="K891" s="11" t="str">
        <f t="shared" si="120"/>
        <v/>
      </c>
      <c r="L891" s="11" t="str">
        <f t="shared" si="125"/>
        <v/>
      </c>
      <c r="M891" s="11" t="str">
        <f>IF('GACE Math 211'!B891="","",'SAT M to CBEST M'!$A$2+'SAT M to CBEST M'!$B$2*F891)</f>
        <v/>
      </c>
      <c r="N891" s="11" t="str">
        <f>IF('GACE Math 211'!B891="","", IF(M891&lt;20, 20, IF(M891&gt;80, 80, M891)))</f>
        <v/>
      </c>
    </row>
    <row r="892" spans="1:14" x14ac:dyDescent="0.25">
      <c r="A892" s="11">
        <v>891</v>
      </c>
      <c r="B892" s="30"/>
      <c r="C892" s="25" t="str">
        <f t="shared" si="117"/>
        <v/>
      </c>
      <c r="D892" s="25" t="str">
        <f t="shared" si="121"/>
        <v/>
      </c>
      <c r="E892" s="25" t="str">
        <f t="shared" si="122"/>
        <v/>
      </c>
      <c r="F892" s="11" t="str">
        <f>IF('GACE Math 211'!E892="","",IF('GACE Math 211'!E892&lt;'ACT M to SAT M'!$A$2,'ACT M to SAT M'!$B$2,IF('GACE Math 211'!E892&gt;'ACT M to SAT M'!A$28,'ACT M to SAT M'!B$28,VLOOKUP(E892,'ACT M to SAT M'!A:B,2,FALSE))))</f>
        <v/>
      </c>
      <c r="G892" s="11" t="str">
        <f t="shared" si="118"/>
        <v/>
      </c>
      <c r="H892" s="11" t="str">
        <f t="shared" si="123"/>
        <v/>
      </c>
      <c r="I892" s="11" t="str">
        <f t="shared" si="119"/>
        <v/>
      </c>
      <c r="J892" s="11" t="str">
        <f t="shared" si="124"/>
        <v/>
      </c>
      <c r="K892" s="11" t="str">
        <f t="shared" si="120"/>
        <v/>
      </c>
      <c r="L892" s="11" t="str">
        <f t="shared" si="125"/>
        <v/>
      </c>
      <c r="M892" s="11" t="str">
        <f>IF('GACE Math 211'!B892="","",'SAT M to CBEST M'!$A$2+'SAT M to CBEST M'!$B$2*F892)</f>
        <v/>
      </c>
      <c r="N892" s="11" t="str">
        <f>IF('GACE Math 211'!B892="","", IF(M892&lt;20, 20, IF(M892&gt;80, 80, M892)))</f>
        <v/>
      </c>
    </row>
    <row r="893" spans="1:14" x14ac:dyDescent="0.25">
      <c r="A893" s="11">
        <v>892</v>
      </c>
      <c r="B893" s="30"/>
      <c r="C893" s="25" t="str">
        <f t="shared" si="117"/>
        <v/>
      </c>
      <c r="D893" s="25" t="str">
        <f t="shared" si="121"/>
        <v/>
      </c>
      <c r="E893" s="25" t="str">
        <f t="shared" si="122"/>
        <v/>
      </c>
      <c r="F893" s="11" t="str">
        <f>IF('GACE Math 211'!E893="","",IF('GACE Math 211'!E893&lt;'ACT M to SAT M'!$A$2,'ACT M to SAT M'!$B$2,IF('GACE Math 211'!E893&gt;'ACT M to SAT M'!A$28,'ACT M to SAT M'!B$28,VLOOKUP(E893,'ACT M to SAT M'!A:B,2,FALSE))))</f>
        <v/>
      </c>
      <c r="G893" s="11" t="str">
        <f t="shared" si="118"/>
        <v/>
      </c>
      <c r="H893" s="11" t="str">
        <f t="shared" si="123"/>
        <v/>
      </c>
      <c r="I893" s="11" t="str">
        <f t="shared" si="119"/>
        <v/>
      </c>
      <c r="J893" s="11" t="str">
        <f t="shared" si="124"/>
        <v/>
      </c>
      <c r="K893" s="11" t="str">
        <f t="shared" si="120"/>
        <v/>
      </c>
      <c r="L893" s="11" t="str">
        <f t="shared" si="125"/>
        <v/>
      </c>
      <c r="M893" s="11" t="str">
        <f>IF('GACE Math 211'!B893="","",'SAT M to CBEST M'!$A$2+'SAT M to CBEST M'!$B$2*F893)</f>
        <v/>
      </c>
      <c r="N893" s="11" t="str">
        <f>IF('GACE Math 211'!B893="","", IF(M893&lt;20, 20, IF(M893&gt;80, 80, M893)))</f>
        <v/>
      </c>
    </row>
    <row r="894" spans="1:14" x14ac:dyDescent="0.25">
      <c r="A894" s="11">
        <v>893</v>
      </c>
      <c r="B894" s="30"/>
      <c r="C894" s="25" t="str">
        <f t="shared" si="117"/>
        <v/>
      </c>
      <c r="D894" s="25" t="str">
        <f t="shared" si="121"/>
        <v/>
      </c>
      <c r="E894" s="25" t="str">
        <f t="shared" si="122"/>
        <v/>
      </c>
      <c r="F894" s="11" t="str">
        <f>IF('GACE Math 211'!E894="","",IF('GACE Math 211'!E894&lt;'ACT M to SAT M'!$A$2,'ACT M to SAT M'!$B$2,IF('GACE Math 211'!E894&gt;'ACT M to SAT M'!A$28,'ACT M to SAT M'!B$28,VLOOKUP(E894,'ACT M to SAT M'!A:B,2,FALSE))))</f>
        <v/>
      </c>
      <c r="G894" s="11" t="str">
        <f t="shared" si="118"/>
        <v/>
      </c>
      <c r="H894" s="11" t="str">
        <f t="shared" si="123"/>
        <v/>
      </c>
      <c r="I894" s="11" t="str">
        <f t="shared" si="119"/>
        <v/>
      </c>
      <c r="J894" s="11" t="str">
        <f t="shared" si="124"/>
        <v/>
      </c>
      <c r="K894" s="11" t="str">
        <f t="shared" si="120"/>
        <v/>
      </c>
      <c r="L894" s="11" t="str">
        <f t="shared" si="125"/>
        <v/>
      </c>
      <c r="M894" s="11" t="str">
        <f>IF('GACE Math 211'!B894="","",'SAT M to CBEST M'!$A$2+'SAT M to CBEST M'!$B$2*F894)</f>
        <v/>
      </c>
      <c r="N894" s="11" t="str">
        <f>IF('GACE Math 211'!B894="","", IF(M894&lt;20, 20, IF(M894&gt;80, 80, M894)))</f>
        <v/>
      </c>
    </row>
    <row r="895" spans="1:14" x14ac:dyDescent="0.25">
      <c r="A895" s="11">
        <v>894</v>
      </c>
      <c r="B895" s="30"/>
      <c r="C895" s="25" t="str">
        <f t="shared" si="117"/>
        <v/>
      </c>
      <c r="D895" s="25" t="str">
        <f t="shared" si="121"/>
        <v/>
      </c>
      <c r="E895" s="25" t="str">
        <f t="shared" si="122"/>
        <v/>
      </c>
      <c r="F895" s="11" t="str">
        <f>IF('GACE Math 211'!E895="","",IF('GACE Math 211'!E895&lt;'ACT M to SAT M'!$A$2,'ACT M to SAT M'!$B$2,IF('GACE Math 211'!E895&gt;'ACT M to SAT M'!A$28,'ACT M to SAT M'!B$28,VLOOKUP(E895,'ACT M to SAT M'!A:B,2,FALSE))))</f>
        <v/>
      </c>
      <c r="G895" s="11" t="str">
        <f t="shared" si="118"/>
        <v/>
      </c>
      <c r="H895" s="11" t="str">
        <f t="shared" si="123"/>
        <v/>
      </c>
      <c r="I895" s="11" t="str">
        <f t="shared" si="119"/>
        <v/>
      </c>
      <c r="J895" s="11" t="str">
        <f t="shared" si="124"/>
        <v/>
      </c>
      <c r="K895" s="11" t="str">
        <f t="shared" si="120"/>
        <v/>
      </c>
      <c r="L895" s="11" t="str">
        <f t="shared" si="125"/>
        <v/>
      </c>
      <c r="M895" s="11" t="str">
        <f>IF('GACE Math 211'!B895="","",'SAT M to CBEST M'!$A$2+'SAT M to CBEST M'!$B$2*F895)</f>
        <v/>
      </c>
      <c r="N895" s="11" t="str">
        <f>IF('GACE Math 211'!B895="","", IF(M895&lt;20, 20, IF(M895&gt;80, 80, M895)))</f>
        <v/>
      </c>
    </row>
    <row r="896" spans="1:14" x14ac:dyDescent="0.25">
      <c r="A896" s="11">
        <v>895</v>
      </c>
      <c r="B896" s="30"/>
      <c r="C896" s="25" t="str">
        <f t="shared" si="117"/>
        <v/>
      </c>
      <c r="D896" s="25" t="str">
        <f t="shared" si="121"/>
        <v/>
      </c>
      <c r="E896" s="25" t="str">
        <f t="shared" si="122"/>
        <v/>
      </c>
      <c r="F896" s="11" t="str">
        <f>IF('GACE Math 211'!E896="","",IF('GACE Math 211'!E896&lt;'ACT M to SAT M'!$A$2,'ACT M to SAT M'!$B$2,IF('GACE Math 211'!E896&gt;'ACT M to SAT M'!A$28,'ACT M to SAT M'!B$28,VLOOKUP(E896,'ACT M to SAT M'!A:B,2,FALSE))))</f>
        <v/>
      </c>
      <c r="G896" s="11" t="str">
        <f t="shared" si="118"/>
        <v/>
      </c>
      <c r="H896" s="11" t="str">
        <f t="shared" si="123"/>
        <v/>
      </c>
      <c r="I896" s="11" t="str">
        <f t="shared" si="119"/>
        <v/>
      </c>
      <c r="J896" s="11" t="str">
        <f t="shared" si="124"/>
        <v/>
      </c>
      <c r="K896" s="11" t="str">
        <f t="shared" si="120"/>
        <v/>
      </c>
      <c r="L896" s="11" t="str">
        <f t="shared" si="125"/>
        <v/>
      </c>
      <c r="M896" s="11" t="str">
        <f>IF('GACE Math 211'!B896="","",'SAT M to CBEST M'!$A$2+'SAT M to CBEST M'!$B$2*F896)</f>
        <v/>
      </c>
      <c r="N896" s="11" t="str">
        <f>IF('GACE Math 211'!B896="","", IF(M896&lt;20, 20, IF(M896&gt;80, 80, M896)))</f>
        <v/>
      </c>
    </row>
    <row r="897" spans="1:14" x14ac:dyDescent="0.25">
      <c r="A897" s="11">
        <v>896</v>
      </c>
      <c r="B897" s="30"/>
      <c r="C897" s="25" t="str">
        <f t="shared" si="117"/>
        <v/>
      </c>
      <c r="D897" s="25" t="str">
        <f t="shared" si="121"/>
        <v/>
      </c>
      <c r="E897" s="25" t="str">
        <f t="shared" si="122"/>
        <v/>
      </c>
      <c r="F897" s="11" t="str">
        <f>IF('GACE Math 211'!E897="","",IF('GACE Math 211'!E897&lt;'ACT M to SAT M'!$A$2,'ACT M to SAT M'!$B$2,IF('GACE Math 211'!E897&gt;'ACT M to SAT M'!A$28,'ACT M to SAT M'!B$28,VLOOKUP(E897,'ACT M to SAT M'!A:B,2,FALSE))))</f>
        <v/>
      </c>
      <c r="G897" s="11" t="str">
        <f t="shared" si="118"/>
        <v/>
      </c>
      <c r="H897" s="11" t="str">
        <f t="shared" si="123"/>
        <v/>
      </c>
      <c r="I897" s="11" t="str">
        <f t="shared" si="119"/>
        <v/>
      </c>
      <c r="J897" s="11" t="str">
        <f t="shared" si="124"/>
        <v/>
      </c>
      <c r="K897" s="11" t="str">
        <f t="shared" si="120"/>
        <v/>
      </c>
      <c r="L897" s="11" t="str">
        <f t="shared" si="125"/>
        <v/>
      </c>
      <c r="M897" s="11" t="str">
        <f>IF('GACE Math 211'!B897="","",'SAT M to CBEST M'!$A$2+'SAT M to CBEST M'!$B$2*F897)</f>
        <v/>
      </c>
      <c r="N897" s="11" t="str">
        <f>IF('GACE Math 211'!B897="","", IF(M897&lt;20, 20, IF(M897&gt;80, 80, M897)))</f>
        <v/>
      </c>
    </row>
    <row r="898" spans="1:14" x14ac:dyDescent="0.25">
      <c r="A898" s="11">
        <v>897</v>
      </c>
      <c r="B898" s="30"/>
      <c r="C898" s="25" t="str">
        <f t="shared" ref="C898:C961" si="126">IF(B898="","",IF(B898&gt;=250, upperinterceptPAAM211toACTM+B898*upperslopePAAM211toACTM, lowerinterceptPAAM211toACTM+B898*lowerslopePAAM211toACTM))</f>
        <v/>
      </c>
      <c r="D898" s="25" t="str">
        <f t="shared" si="121"/>
        <v/>
      </c>
      <c r="E898" s="25" t="str">
        <f t="shared" si="122"/>
        <v/>
      </c>
      <c r="F898" s="11" t="str">
        <f>IF('GACE Math 211'!E898="","",IF('GACE Math 211'!E898&lt;'ACT M to SAT M'!$A$2,'ACT M to SAT M'!$B$2,IF('GACE Math 211'!E898&gt;'ACT M to SAT M'!A$28,'ACT M to SAT M'!B$28,VLOOKUP(E898,'ACT M to SAT M'!A:B,2,FALSE))))</f>
        <v/>
      </c>
      <c r="G898" s="11" t="str">
        <f t="shared" ref="G898:G961" si="127">IF(B898="","",interceptACTMtoPCM5732+slopeACTMtoPCM5732*E898)</f>
        <v/>
      </c>
      <c r="H898" s="11" t="str">
        <f t="shared" si="123"/>
        <v/>
      </c>
      <c r="I898" s="11" t="str">
        <f t="shared" ref="I898:I961" si="128">IF(B898="","",interceptACTMtoPCM5733+slopeACTMtoPCM5733*E898)</f>
        <v/>
      </c>
      <c r="J898" s="11" t="str">
        <f t="shared" si="124"/>
        <v/>
      </c>
      <c r="K898" s="11" t="str">
        <f t="shared" ref="K898:K961" si="129">IF(B898="","",IF(E898&gt;=16, upperinterceptACTMtoPAAM201+E898*upperslopeACTMtoPAAM201, lowerinterceptACTMtoPAAM201+E898*lowerslopeACTMtoPAAM201))</f>
        <v/>
      </c>
      <c r="L898" s="11" t="str">
        <f t="shared" si="125"/>
        <v/>
      </c>
      <c r="M898" s="11" t="str">
        <f>IF('GACE Math 211'!B898="","",'SAT M to CBEST M'!$A$2+'SAT M to CBEST M'!$B$2*F898)</f>
        <v/>
      </c>
      <c r="N898" s="11" t="str">
        <f>IF('GACE Math 211'!B898="","", IF(M898&lt;20, 20, IF(M898&gt;80, 80, M898)))</f>
        <v/>
      </c>
    </row>
    <row r="899" spans="1:14" x14ac:dyDescent="0.25">
      <c r="A899" s="11">
        <v>898</v>
      </c>
      <c r="B899" s="30"/>
      <c r="C899" s="25" t="str">
        <f t="shared" si="126"/>
        <v/>
      </c>
      <c r="D899" s="25" t="str">
        <f t="shared" ref="D899:D962" si="130">IF(B899="","", IF(C899&lt;1, 1, IF(C899&gt;36, 36, C899)))</f>
        <v/>
      </c>
      <c r="E899" s="25" t="str">
        <f t="shared" ref="E899:E962" si="131">IF(ISBLANK(B899), "", ROUND(D899, 0))</f>
        <v/>
      </c>
      <c r="F899" s="11" t="str">
        <f>IF('GACE Math 211'!E899="","",IF('GACE Math 211'!E899&lt;'ACT M to SAT M'!$A$2,'ACT M to SAT M'!$B$2,IF('GACE Math 211'!E899&gt;'ACT M to SAT M'!A$28,'ACT M to SAT M'!B$28,VLOOKUP(E899,'ACT M to SAT M'!A:B,2,FALSE))))</f>
        <v/>
      </c>
      <c r="G899" s="11" t="str">
        <f t="shared" si="127"/>
        <v/>
      </c>
      <c r="H899" s="11" t="str">
        <f t="shared" ref="H899:H962" si="132">IF(B899="","", IF(G899&lt;100, 100, IF(G899&gt;200, 200, G899)))</f>
        <v/>
      </c>
      <c r="I899" s="11" t="str">
        <f t="shared" si="128"/>
        <v/>
      </c>
      <c r="J899" s="11" t="str">
        <f t="shared" ref="J899:J962" si="133">IF(B899="","", IF(I899&lt;100, 100, IF(I899&gt;200, 200, I899)))</f>
        <v/>
      </c>
      <c r="K899" s="11" t="str">
        <f t="shared" si="129"/>
        <v/>
      </c>
      <c r="L899" s="11" t="str">
        <f t="shared" ref="L899:L962" si="134">IF(B899="","", IF(K899&lt;100, 100, IF(K899&gt;300, 300, K899)))</f>
        <v/>
      </c>
      <c r="M899" s="11" t="str">
        <f>IF('GACE Math 211'!B899="","",'SAT M to CBEST M'!$A$2+'SAT M to CBEST M'!$B$2*F899)</f>
        <v/>
      </c>
      <c r="N899" s="11" t="str">
        <f>IF('GACE Math 211'!B899="","", IF(M899&lt;20, 20, IF(M899&gt;80, 80, M899)))</f>
        <v/>
      </c>
    </row>
    <row r="900" spans="1:14" x14ac:dyDescent="0.25">
      <c r="A900" s="11">
        <v>899</v>
      </c>
      <c r="B900" s="30"/>
      <c r="C900" s="25" t="str">
        <f t="shared" si="126"/>
        <v/>
      </c>
      <c r="D900" s="25" t="str">
        <f t="shared" si="130"/>
        <v/>
      </c>
      <c r="E900" s="25" t="str">
        <f t="shared" si="131"/>
        <v/>
      </c>
      <c r="F900" s="11" t="str">
        <f>IF('GACE Math 211'!E900="","",IF('GACE Math 211'!E900&lt;'ACT M to SAT M'!$A$2,'ACT M to SAT M'!$B$2,IF('GACE Math 211'!E900&gt;'ACT M to SAT M'!A$28,'ACT M to SAT M'!B$28,VLOOKUP(E900,'ACT M to SAT M'!A:B,2,FALSE))))</f>
        <v/>
      </c>
      <c r="G900" s="11" t="str">
        <f t="shared" si="127"/>
        <v/>
      </c>
      <c r="H900" s="11" t="str">
        <f t="shared" si="132"/>
        <v/>
      </c>
      <c r="I900" s="11" t="str">
        <f t="shared" si="128"/>
        <v/>
      </c>
      <c r="J900" s="11" t="str">
        <f t="shared" si="133"/>
        <v/>
      </c>
      <c r="K900" s="11" t="str">
        <f t="shared" si="129"/>
        <v/>
      </c>
      <c r="L900" s="11" t="str">
        <f t="shared" si="134"/>
        <v/>
      </c>
      <c r="M900" s="11" t="str">
        <f>IF('GACE Math 211'!B900="","",'SAT M to CBEST M'!$A$2+'SAT M to CBEST M'!$B$2*F900)</f>
        <v/>
      </c>
      <c r="N900" s="11" t="str">
        <f>IF('GACE Math 211'!B900="","", IF(M900&lt;20, 20, IF(M900&gt;80, 80, M900)))</f>
        <v/>
      </c>
    </row>
    <row r="901" spans="1:14" x14ac:dyDescent="0.25">
      <c r="A901" s="11">
        <v>900</v>
      </c>
      <c r="B901" s="30"/>
      <c r="C901" s="25" t="str">
        <f t="shared" si="126"/>
        <v/>
      </c>
      <c r="D901" s="25" t="str">
        <f t="shared" si="130"/>
        <v/>
      </c>
      <c r="E901" s="25" t="str">
        <f t="shared" si="131"/>
        <v/>
      </c>
      <c r="F901" s="11" t="str">
        <f>IF('GACE Math 211'!E901="","",IF('GACE Math 211'!E901&lt;'ACT M to SAT M'!$A$2,'ACT M to SAT M'!$B$2,IF('GACE Math 211'!E901&gt;'ACT M to SAT M'!A$28,'ACT M to SAT M'!B$28,VLOOKUP(E901,'ACT M to SAT M'!A:B,2,FALSE))))</f>
        <v/>
      </c>
      <c r="G901" s="11" t="str">
        <f t="shared" si="127"/>
        <v/>
      </c>
      <c r="H901" s="11" t="str">
        <f t="shared" si="132"/>
        <v/>
      </c>
      <c r="I901" s="11" t="str">
        <f t="shared" si="128"/>
        <v/>
      </c>
      <c r="J901" s="11" t="str">
        <f t="shared" si="133"/>
        <v/>
      </c>
      <c r="K901" s="11" t="str">
        <f t="shared" si="129"/>
        <v/>
      </c>
      <c r="L901" s="11" t="str">
        <f t="shared" si="134"/>
        <v/>
      </c>
      <c r="M901" s="11" t="str">
        <f>IF('GACE Math 211'!B901="","",'SAT M to CBEST M'!$A$2+'SAT M to CBEST M'!$B$2*F901)</f>
        <v/>
      </c>
      <c r="N901" s="11" t="str">
        <f>IF('GACE Math 211'!B901="","", IF(M901&lt;20, 20, IF(M901&gt;80, 80, M901)))</f>
        <v/>
      </c>
    </row>
    <row r="902" spans="1:14" x14ac:dyDescent="0.25">
      <c r="A902" s="11">
        <v>901</v>
      </c>
      <c r="B902" s="30"/>
      <c r="C902" s="25" t="str">
        <f t="shared" si="126"/>
        <v/>
      </c>
      <c r="D902" s="25" t="str">
        <f t="shared" si="130"/>
        <v/>
      </c>
      <c r="E902" s="25" t="str">
        <f t="shared" si="131"/>
        <v/>
      </c>
      <c r="F902" s="11" t="str">
        <f>IF('GACE Math 211'!E902="","",IF('GACE Math 211'!E902&lt;'ACT M to SAT M'!$A$2,'ACT M to SAT M'!$B$2,IF('GACE Math 211'!E902&gt;'ACT M to SAT M'!A$28,'ACT M to SAT M'!B$28,VLOOKUP(E902,'ACT M to SAT M'!A:B,2,FALSE))))</f>
        <v/>
      </c>
      <c r="G902" s="11" t="str">
        <f t="shared" si="127"/>
        <v/>
      </c>
      <c r="H902" s="11" t="str">
        <f t="shared" si="132"/>
        <v/>
      </c>
      <c r="I902" s="11" t="str">
        <f t="shared" si="128"/>
        <v/>
      </c>
      <c r="J902" s="11" t="str">
        <f t="shared" si="133"/>
        <v/>
      </c>
      <c r="K902" s="11" t="str">
        <f t="shared" si="129"/>
        <v/>
      </c>
      <c r="L902" s="11" t="str">
        <f t="shared" si="134"/>
        <v/>
      </c>
      <c r="M902" s="11" t="str">
        <f>IF('GACE Math 211'!B902="","",'SAT M to CBEST M'!$A$2+'SAT M to CBEST M'!$B$2*F902)</f>
        <v/>
      </c>
      <c r="N902" s="11" t="str">
        <f>IF('GACE Math 211'!B902="","", IF(M902&lt;20, 20, IF(M902&gt;80, 80, M902)))</f>
        <v/>
      </c>
    </row>
    <row r="903" spans="1:14" x14ac:dyDescent="0.25">
      <c r="A903" s="11">
        <v>902</v>
      </c>
      <c r="B903" s="30"/>
      <c r="C903" s="25" t="str">
        <f t="shared" si="126"/>
        <v/>
      </c>
      <c r="D903" s="25" t="str">
        <f t="shared" si="130"/>
        <v/>
      </c>
      <c r="E903" s="25" t="str">
        <f t="shared" si="131"/>
        <v/>
      </c>
      <c r="F903" s="11" t="str">
        <f>IF('GACE Math 211'!E903="","",IF('GACE Math 211'!E903&lt;'ACT M to SAT M'!$A$2,'ACT M to SAT M'!$B$2,IF('GACE Math 211'!E903&gt;'ACT M to SAT M'!A$28,'ACT M to SAT M'!B$28,VLOOKUP(E903,'ACT M to SAT M'!A:B,2,FALSE))))</f>
        <v/>
      </c>
      <c r="G903" s="11" t="str">
        <f t="shared" si="127"/>
        <v/>
      </c>
      <c r="H903" s="11" t="str">
        <f t="shared" si="132"/>
        <v/>
      </c>
      <c r="I903" s="11" t="str">
        <f t="shared" si="128"/>
        <v/>
      </c>
      <c r="J903" s="11" t="str">
        <f t="shared" si="133"/>
        <v/>
      </c>
      <c r="K903" s="11" t="str">
        <f t="shared" si="129"/>
        <v/>
      </c>
      <c r="L903" s="11" t="str">
        <f t="shared" si="134"/>
        <v/>
      </c>
      <c r="M903" s="11" t="str">
        <f>IF('GACE Math 211'!B903="","",'SAT M to CBEST M'!$A$2+'SAT M to CBEST M'!$B$2*F903)</f>
        <v/>
      </c>
      <c r="N903" s="11" t="str">
        <f>IF('GACE Math 211'!B903="","", IF(M903&lt;20, 20, IF(M903&gt;80, 80, M903)))</f>
        <v/>
      </c>
    </row>
    <row r="904" spans="1:14" x14ac:dyDescent="0.25">
      <c r="A904" s="11">
        <v>903</v>
      </c>
      <c r="B904" s="30"/>
      <c r="C904" s="25" t="str">
        <f t="shared" si="126"/>
        <v/>
      </c>
      <c r="D904" s="25" t="str">
        <f t="shared" si="130"/>
        <v/>
      </c>
      <c r="E904" s="25" t="str">
        <f t="shared" si="131"/>
        <v/>
      </c>
      <c r="F904" s="11" t="str">
        <f>IF('GACE Math 211'!E904="","",IF('GACE Math 211'!E904&lt;'ACT M to SAT M'!$A$2,'ACT M to SAT M'!$B$2,IF('GACE Math 211'!E904&gt;'ACT M to SAT M'!A$28,'ACT M to SAT M'!B$28,VLOOKUP(E904,'ACT M to SAT M'!A:B,2,FALSE))))</f>
        <v/>
      </c>
      <c r="G904" s="11" t="str">
        <f t="shared" si="127"/>
        <v/>
      </c>
      <c r="H904" s="11" t="str">
        <f t="shared" si="132"/>
        <v/>
      </c>
      <c r="I904" s="11" t="str">
        <f t="shared" si="128"/>
        <v/>
      </c>
      <c r="J904" s="11" t="str">
        <f t="shared" si="133"/>
        <v/>
      </c>
      <c r="K904" s="11" t="str">
        <f t="shared" si="129"/>
        <v/>
      </c>
      <c r="L904" s="11" t="str">
        <f t="shared" si="134"/>
        <v/>
      </c>
      <c r="M904" s="11" t="str">
        <f>IF('GACE Math 211'!B904="","",'SAT M to CBEST M'!$A$2+'SAT M to CBEST M'!$B$2*F904)</f>
        <v/>
      </c>
      <c r="N904" s="11" t="str">
        <f>IF('GACE Math 211'!B904="","", IF(M904&lt;20, 20, IF(M904&gt;80, 80, M904)))</f>
        <v/>
      </c>
    </row>
    <row r="905" spans="1:14" x14ac:dyDescent="0.25">
      <c r="A905" s="11">
        <v>904</v>
      </c>
      <c r="B905" s="30"/>
      <c r="C905" s="25" t="str">
        <f t="shared" si="126"/>
        <v/>
      </c>
      <c r="D905" s="25" t="str">
        <f t="shared" si="130"/>
        <v/>
      </c>
      <c r="E905" s="25" t="str">
        <f t="shared" si="131"/>
        <v/>
      </c>
      <c r="F905" s="11" t="str">
        <f>IF('GACE Math 211'!E905="","",IF('GACE Math 211'!E905&lt;'ACT M to SAT M'!$A$2,'ACT M to SAT M'!$B$2,IF('GACE Math 211'!E905&gt;'ACT M to SAT M'!A$28,'ACT M to SAT M'!B$28,VLOOKUP(E905,'ACT M to SAT M'!A:B,2,FALSE))))</f>
        <v/>
      </c>
      <c r="G905" s="11" t="str">
        <f t="shared" si="127"/>
        <v/>
      </c>
      <c r="H905" s="11" t="str">
        <f t="shared" si="132"/>
        <v/>
      </c>
      <c r="I905" s="11" t="str">
        <f t="shared" si="128"/>
        <v/>
      </c>
      <c r="J905" s="11" t="str">
        <f t="shared" si="133"/>
        <v/>
      </c>
      <c r="K905" s="11" t="str">
        <f t="shared" si="129"/>
        <v/>
      </c>
      <c r="L905" s="11" t="str">
        <f t="shared" si="134"/>
        <v/>
      </c>
      <c r="M905" s="11" t="str">
        <f>IF('GACE Math 211'!B905="","",'SAT M to CBEST M'!$A$2+'SAT M to CBEST M'!$B$2*F905)</f>
        <v/>
      </c>
      <c r="N905" s="11" t="str">
        <f>IF('GACE Math 211'!B905="","", IF(M905&lt;20, 20, IF(M905&gt;80, 80, M905)))</f>
        <v/>
      </c>
    </row>
    <row r="906" spans="1:14" x14ac:dyDescent="0.25">
      <c r="A906" s="11">
        <v>905</v>
      </c>
      <c r="B906" s="30"/>
      <c r="C906" s="25" t="str">
        <f t="shared" si="126"/>
        <v/>
      </c>
      <c r="D906" s="25" t="str">
        <f t="shared" si="130"/>
        <v/>
      </c>
      <c r="E906" s="25" t="str">
        <f t="shared" si="131"/>
        <v/>
      </c>
      <c r="F906" s="11" t="str">
        <f>IF('GACE Math 211'!E906="","",IF('GACE Math 211'!E906&lt;'ACT M to SAT M'!$A$2,'ACT M to SAT M'!$B$2,IF('GACE Math 211'!E906&gt;'ACT M to SAT M'!A$28,'ACT M to SAT M'!B$28,VLOOKUP(E906,'ACT M to SAT M'!A:B,2,FALSE))))</f>
        <v/>
      </c>
      <c r="G906" s="11" t="str">
        <f t="shared" si="127"/>
        <v/>
      </c>
      <c r="H906" s="11" t="str">
        <f t="shared" si="132"/>
        <v/>
      </c>
      <c r="I906" s="11" t="str">
        <f t="shared" si="128"/>
        <v/>
      </c>
      <c r="J906" s="11" t="str">
        <f t="shared" si="133"/>
        <v/>
      </c>
      <c r="K906" s="11" t="str">
        <f t="shared" si="129"/>
        <v/>
      </c>
      <c r="L906" s="11" t="str">
        <f t="shared" si="134"/>
        <v/>
      </c>
      <c r="M906" s="11" t="str">
        <f>IF('GACE Math 211'!B906="","",'SAT M to CBEST M'!$A$2+'SAT M to CBEST M'!$B$2*F906)</f>
        <v/>
      </c>
      <c r="N906" s="11" t="str">
        <f>IF('GACE Math 211'!B906="","", IF(M906&lt;20, 20, IF(M906&gt;80, 80, M906)))</f>
        <v/>
      </c>
    </row>
    <row r="907" spans="1:14" x14ac:dyDescent="0.25">
      <c r="A907" s="11">
        <v>906</v>
      </c>
      <c r="B907" s="30"/>
      <c r="C907" s="25" t="str">
        <f t="shared" si="126"/>
        <v/>
      </c>
      <c r="D907" s="25" t="str">
        <f t="shared" si="130"/>
        <v/>
      </c>
      <c r="E907" s="25" t="str">
        <f t="shared" si="131"/>
        <v/>
      </c>
      <c r="F907" s="11" t="str">
        <f>IF('GACE Math 211'!E907="","",IF('GACE Math 211'!E907&lt;'ACT M to SAT M'!$A$2,'ACT M to SAT M'!$B$2,IF('GACE Math 211'!E907&gt;'ACT M to SAT M'!A$28,'ACT M to SAT M'!B$28,VLOOKUP(E907,'ACT M to SAT M'!A:B,2,FALSE))))</f>
        <v/>
      </c>
      <c r="G907" s="11" t="str">
        <f t="shared" si="127"/>
        <v/>
      </c>
      <c r="H907" s="11" t="str">
        <f t="shared" si="132"/>
        <v/>
      </c>
      <c r="I907" s="11" t="str">
        <f t="shared" si="128"/>
        <v/>
      </c>
      <c r="J907" s="11" t="str">
        <f t="shared" si="133"/>
        <v/>
      </c>
      <c r="K907" s="11" t="str">
        <f t="shared" si="129"/>
        <v/>
      </c>
      <c r="L907" s="11" t="str">
        <f t="shared" si="134"/>
        <v/>
      </c>
      <c r="M907" s="11" t="str">
        <f>IF('GACE Math 211'!B907="","",'SAT M to CBEST M'!$A$2+'SAT M to CBEST M'!$B$2*F907)</f>
        <v/>
      </c>
      <c r="N907" s="11" t="str">
        <f>IF('GACE Math 211'!B907="","", IF(M907&lt;20, 20, IF(M907&gt;80, 80, M907)))</f>
        <v/>
      </c>
    </row>
    <row r="908" spans="1:14" x14ac:dyDescent="0.25">
      <c r="A908" s="11">
        <v>907</v>
      </c>
      <c r="B908" s="30"/>
      <c r="C908" s="25" t="str">
        <f t="shared" si="126"/>
        <v/>
      </c>
      <c r="D908" s="25" t="str">
        <f t="shared" si="130"/>
        <v/>
      </c>
      <c r="E908" s="25" t="str">
        <f t="shared" si="131"/>
        <v/>
      </c>
      <c r="F908" s="11" t="str">
        <f>IF('GACE Math 211'!E908="","",IF('GACE Math 211'!E908&lt;'ACT M to SAT M'!$A$2,'ACT M to SAT M'!$B$2,IF('GACE Math 211'!E908&gt;'ACT M to SAT M'!A$28,'ACT M to SAT M'!B$28,VLOOKUP(E908,'ACT M to SAT M'!A:B,2,FALSE))))</f>
        <v/>
      </c>
      <c r="G908" s="11" t="str">
        <f t="shared" si="127"/>
        <v/>
      </c>
      <c r="H908" s="11" t="str">
        <f t="shared" si="132"/>
        <v/>
      </c>
      <c r="I908" s="11" t="str">
        <f t="shared" si="128"/>
        <v/>
      </c>
      <c r="J908" s="11" t="str">
        <f t="shared" si="133"/>
        <v/>
      </c>
      <c r="K908" s="11" t="str">
        <f t="shared" si="129"/>
        <v/>
      </c>
      <c r="L908" s="11" t="str">
        <f t="shared" si="134"/>
        <v/>
      </c>
      <c r="M908" s="11" t="str">
        <f>IF('GACE Math 211'!B908="","",'SAT M to CBEST M'!$A$2+'SAT M to CBEST M'!$B$2*F908)</f>
        <v/>
      </c>
      <c r="N908" s="11" t="str">
        <f>IF('GACE Math 211'!B908="","", IF(M908&lt;20, 20, IF(M908&gt;80, 80, M908)))</f>
        <v/>
      </c>
    </row>
    <row r="909" spans="1:14" x14ac:dyDescent="0.25">
      <c r="A909" s="11">
        <v>908</v>
      </c>
      <c r="B909" s="30"/>
      <c r="C909" s="25" t="str">
        <f t="shared" si="126"/>
        <v/>
      </c>
      <c r="D909" s="25" t="str">
        <f t="shared" si="130"/>
        <v/>
      </c>
      <c r="E909" s="25" t="str">
        <f t="shared" si="131"/>
        <v/>
      </c>
      <c r="F909" s="11" t="str">
        <f>IF('GACE Math 211'!E909="","",IF('GACE Math 211'!E909&lt;'ACT M to SAT M'!$A$2,'ACT M to SAT M'!$B$2,IF('GACE Math 211'!E909&gt;'ACT M to SAT M'!A$28,'ACT M to SAT M'!B$28,VLOOKUP(E909,'ACT M to SAT M'!A:B,2,FALSE))))</f>
        <v/>
      </c>
      <c r="G909" s="11" t="str">
        <f t="shared" si="127"/>
        <v/>
      </c>
      <c r="H909" s="11" t="str">
        <f t="shared" si="132"/>
        <v/>
      </c>
      <c r="I909" s="11" t="str">
        <f t="shared" si="128"/>
        <v/>
      </c>
      <c r="J909" s="11" t="str">
        <f t="shared" si="133"/>
        <v/>
      </c>
      <c r="K909" s="11" t="str">
        <f t="shared" si="129"/>
        <v/>
      </c>
      <c r="L909" s="11" t="str">
        <f t="shared" si="134"/>
        <v/>
      </c>
      <c r="M909" s="11" t="str">
        <f>IF('GACE Math 211'!B909="","",'SAT M to CBEST M'!$A$2+'SAT M to CBEST M'!$B$2*F909)</f>
        <v/>
      </c>
      <c r="N909" s="11" t="str">
        <f>IF('GACE Math 211'!B909="","", IF(M909&lt;20, 20, IF(M909&gt;80, 80, M909)))</f>
        <v/>
      </c>
    </row>
    <row r="910" spans="1:14" x14ac:dyDescent="0.25">
      <c r="A910" s="11">
        <v>909</v>
      </c>
      <c r="B910" s="30"/>
      <c r="C910" s="25" t="str">
        <f t="shared" si="126"/>
        <v/>
      </c>
      <c r="D910" s="25" t="str">
        <f t="shared" si="130"/>
        <v/>
      </c>
      <c r="E910" s="25" t="str">
        <f t="shared" si="131"/>
        <v/>
      </c>
      <c r="F910" s="11" t="str">
        <f>IF('GACE Math 211'!E910="","",IF('GACE Math 211'!E910&lt;'ACT M to SAT M'!$A$2,'ACT M to SAT M'!$B$2,IF('GACE Math 211'!E910&gt;'ACT M to SAT M'!A$28,'ACT M to SAT M'!B$28,VLOOKUP(E910,'ACT M to SAT M'!A:B,2,FALSE))))</f>
        <v/>
      </c>
      <c r="G910" s="11" t="str">
        <f t="shared" si="127"/>
        <v/>
      </c>
      <c r="H910" s="11" t="str">
        <f t="shared" si="132"/>
        <v/>
      </c>
      <c r="I910" s="11" t="str">
        <f t="shared" si="128"/>
        <v/>
      </c>
      <c r="J910" s="11" t="str">
        <f t="shared" si="133"/>
        <v/>
      </c>
      <c r="K910" s="11" t="str">
        <f t="shared" si="129"/>
        <v/>
      </c>
      <c r="L910" s="11" t="str">
        <f t="shared" si="134"/>
        <v/>
      </c>
      <c r="M910" s="11" t="str">
        <f>IF('GACE Math 211'!B910="","",'SAT M to CBEST M'!$A$2+'SAT M to CBEST M'!$B$2*F910)</f>
        <v/>
      </c>
      <c r="N910" s="11" t="str">
        <f>IF('GACE Math 211'!B910="","", IF(M910&lt;20, 20, IF(M910&gt;80, 80, M910)))</f>
        <v/>
      </c>
    </row>
    <row r="911" spans="1:14" x14ac:dyDescent="0.25">
      <c r="A911" s="11">
        <v>910</v>
      </c>
      <c r="B911" s="30"/>
      <c r="C911" s="25" t="str">
        <f t="shared" si="126"/>
        <v/>
      </c>
      <c r="D911" s="25" t="str">
        <f t="shared" si="130"/>
        <v/>
      </c>
      <c r="E911" s="25" t="str">
        <f t="shared" si="131"/>
        <v/>
      </c>
      <c r="F911" s="11" t="str">
        <f>IF('GACE Math 211'!E911="","",IF('GACE Math 211'!E911&lt;'ACT M to SAT M'!$A$2,'ACT M to SAT M'!$B$2,IF('GACE Math 211'!E911&gt;'ACT M to SAT M'!A$28,'ACT M to SAT M'!B$28,VLOOKUP(E911,'ACT M to SAT M'!A:B,2,FALSE))))</f>
        <v/>
      </c>
      <c r="G911" s="11" t="str">
        <f t="shared" si="127"/>
        <v/>
      </c>
      <c r="H911" s="11" t="str">
        <f t="shared" si="132"/>
        <v/>
      </c>
      <c r="I911" s="11" t="str">
        <f t="shared" si="128"/>
        <v/>
      </c>
      <c r="J911" s="11" t="str">
        <f t="shared" si="133"/>
        <v/>
      </c>
      <c r="K911" s="11" t="str">
        <f t="shared" si="129"/>
        <v/>
      </c>
      <c r="L911" s="11" t="str">
        <f t="shared" si="134"/>
        <v/>
      </c>
      <c r="M911" s="11" t="str">
        <f>IF('GACE Math 211'!B911="","",'SAT M to CBEST M'!$A$2+'SAT M to CBEST M'!$B$2*F911)</f>
        <v/>
      </c>
      <c r="N911" s="11" t="str">
        <f>IF('GACE Math 211'!B911="","", IF(M911&lt;20, 20, IF(M911&gt;80, 80, M911)))</f>
        <v/>
      </c>
    </row>
    <row r="912" spans="1:14" x14ac:dyDescent="0.25">
      <c r="A912" s="11">
        <v>911</v>
      </c>
      <c r="B912" s="30"/>
      <c r="C912" s="25" t="str">
        <f t="shared" si="126"/>
        <v/>
      </c>
      <c r="D912" s="25" t="str">
        <f t="shared" si="130"/>
        <v/>
      </c>
      <c r="E912" s="25" t="str">
        <f t="shared" si="131"/>
        <v/>
      </c>
      <c r="F912" s="11" t="str">
        <f>IF('GACE Math 211'!E912="","",IF('GACE Math 211'!E912&lt;'ACT M to SAT M'!$A$2,'ACT M to SAT M'!$B$2,IF('GACE Math 211'!E912&gt;'ACT M to SAT M'!A$28,'ACT M to SAT M'!B$28,VLOOKUP(E912,'ACT M to SAT M'!A:B,2,FALSE))))</f>
        <v/>
      </c>
      <c r="G912" s="11" t="str">
        <f t="shared" si="127"/>
        <v/>
      </c>
      <c r="H912" s="11" t="str">
        <f t="shared" si="132"/>
        <v/>
      </c>
      <c r="I912" s="11" t="str">
        <f t="shared" si="128"/>
        <v/>
      </c>
      <c r="J912" s="11" t="str">
        <f t="shared" si="133"/>
        <v/>
      </c>
      <c r="K912" s="11" t="str">
        <f t="shared" si="129"/>
        <v/>
      </c>
      <c r="L912" s="11" t="str">
        <f t="shared" si="134"/>
        <v/>
      </c>
      <c r="M912" s="11" t="str">
        <f>IF('GACE Math 211'!B912="","",'SAT M to CBEST M'!$A$2+'SAT M to CBEST M'!$B$2*F912)</f>
        <v/>
      </c>
      <c r="N912" s="11" t="str">
        <f>IF('GACE Math 211'!B912="","", IF(M912&lt;20, 20, IF(M912&gt;80, 80, M912)))</f>
        <v/>
      </c>
    </row>
    <row r="913" spans="1:14" x14ac:dyDescent="0.25">
      <c r="A913" s="11">
        <v>912</v>
      </c>
      <c r="B913" s="30"/>
      <c r="C913" s="25" t="str">
        <f t="shared" si="126"/>
        <v/>
      </c>
      <c r="D913" s="25" t="str">
        <f t="shared" si="130"/>
        <v/>
      </c>
      <c r="E913" s="25" t="str">
        <f t="shared" si="131"/>
        <v/>
      </c>
      <c r="F913" s="11" t="str">
        <f>IF('GACE Math 211'!E913="","",IF('GACE Math 211'!E913&lt;'ACT M to SAT M'!$A$2,'ACT M to SAT M'!$B$2,IF('GACE Math 211'!E913&gt;'ACT M to SAT M'!A$28,'ACT M to SAT M'!B$28,VLOOKUP(E913,'ACT M to SAT M'!A:B,2,FALSE))))</f>
        <v/>
      </c>
      <c r="G913" s="11" t="str">
        <f t="shared" si="127"/>
        <v/>
      </c>
      <c r="H913" s="11" t="str">
        <f t="shared" si="132"/>
        <v/>
      </c>
      <c r="I913" s="11" t="str">
        <f t="shared" si="128"/>
        <v/>
      </c>
      <c r="J913" s="11" t="str">
        <f t="shared" si="133"/>
        <v/>
      </c>
      <c r="K913" s="11" t="str">
        <f t="shared" si="129"/>
        <v/>
      </c>
      <c r="L913" s="11" t="str">
        <f t="shared" si="134"/>
        <v/>
      </c>
      <c r="M913" s="11" t="str">
        <f>IF('GACE Math 211'!B913="","",'SAT M to CBEST M'!$A$2+'SAT M to CBEST M'!$B$2*F913)</f>
        <v/>
      </c>
      <c r="N913" s="11" t="str">
        <f>IF('GACE Math 211'!B913="","", IF(M913&lt;20, 20, IF(M913&gt;80, 80, M913)))</f>
        <v/>
      </c>
    </row>
    <row r="914" spans="1:14" x14ac:dyDescent="0.25">
      <c r="A914" s="11">
        <v>913</v>
      </c>
      <c r="B914" s="30"/>
      <c r="C914" s="25" t="str">
        <f t="shared" si="126"/>
        <v/>
      </c>
      <c r="D914" s="25" t="str">
        <f t="shared" si="130"/>
        <v/>
      </c>
      <c r="E914" s="25" t="str">
        <f t="shared" si="131"/>
        <v/>
      </c>
      <c r="F914" s="11" t="str">
        <f>IF('GACE Math 211'!E914="","",IF('GACE Math 211'!E914&lt;'ACT M to SAT M'!$A$2,'ACT M to SAT M'!$B$2,IF('GACE Math 211'!E914&gt;'ACT M to SAT M'!A$28,'ACT M to SAT M'!B$28,VLOOKUP(E914,'ACT M to SAT M'!A:B,2,FALSE))))</f>
        <v/>
      </c>
      <c r="G914" s="11" t="str">
        <f t="shared" si="127"/>
        <v/>
      </c>
      <c r="H914" s="11" t="str">
        <f t="shared" si="132"/>
        <v/>
      </c>
      <c r="I914" s="11" t="str">
        <f t="shared" si="128"/>
        <v/>
      </c>
      <c r="J914" s="11" t="str">
        <f t="shared" si="133"/>
        <v/>
      </c>
      <c r="K914" s="11" t="str">
        <f t="shared" si="129"/>
        <v/>
      </c>
      <c r="L914" s="11" t="str">
        <f t="shared" si="134"/>
        <v/>
      </c>
      <c r="M914" s="11" t="str">
        <f>IF('GACE Math 211'!B914="","",'SAT M to CBEST M'!$A$2+'SAT M to CBEST M'!$B$2*F914)</f>
        <v/>
      </c>
      <c r="N914" s="11" t="str">
        <f>IF('GACE Math 211'!B914="","", IF(M914&lt;20, 20, IF(M914&gt;80, 80, M914)))</f>
        <v/>
      </c>
    </row>
    <row r="915" spans="1:14" x14ac:dyDescent="0.25">
      <c r="A915" s="11">
        <v>914</v>
      </c>
      <c r="B915" s="30"/>
      <c r="C915" s="25" t="str">
        <f t="shared" si="126"/>
        <v/>
      </c>
      <c r="D915" s="25" t="str">
        <f t="shared" si="130"/>
        <v/>
      </c>
      <c r="E915" s="25" t="str">
        <f t="shared" si="131"/>
        <v/>
      </c>
      <c r="F915" s="11" t="str">
        <f>IF('GACE Math 211'!E915="","",IF('GACE Math 211'!E915&lt;'ACT M to SAT M'!$A$2,'ACT M to SAT M'!$B$2,IF('GACE Math 211'!E915&gt;'ACT M to SAT M'!A$28,'ACT M to SAT M'!B$28,VLOOKUP(E915,'ACT M to SAT M'!A:B,2,FALSE))))</f>
        <v/>
      </c>
      <c r="G915" s="11" t="str">
        <f t="shared" si="127"/>
        <v/>
      </c>
      <c r="H915" s="11" t="str">
        <f t="shared" si="132"/>
        <v/>
      </c>
      <c r="I915" s="11" t="str">
        <f t="shared" si="128"/>
        <v/>
      </c>
      <c r="J915" s="11" t="str">
        <f t="shared" si="133"/>
        <v/>
      </c>
      <c r="K915" s="11" t="str">
        <f t="shared" si="129"/>
        <v/>
      </c>
      <c r="L915" s="11" t="str">
        <f t="shared" si="134"/>
        <v/>
      </c>
      <c r="M915" s="11" t="str">
        <f>IF('GACE Math 211'!B915="","",'SAT M to CBEST M'!$A$2+'SAT M to CBEST M'!$B$2*F915)</f>
        <v/>
      </c>
      <c r="N915" s="11" t="str">
        <f>IF('GACE Math 211'!B915="","", IF(M915&lt;20, 20, IF(M915&gt;80, 80, M915)))</f>
        <v/>
      </c>
    </row>
    <row r="916" spans="1:14" x14ac:dyDescent="0.25">
      <c r="A916" s="11">
        <v>915</v>
      </c>
      <c r="B916" s="30"/>
      <c r="C916" s="25" t="str">
        <f t="shared" si="126"/>
        <v/>
      </c>
      <c r="D916" s="25" t="str">
        <f t="shared" si="130"/>
        <v/>
      </c>
      <c r="E916" s="25" t="str">
        <f t="shared" si="131"/>
        <v/>
      </c>
      <c r="F916" s="11" t="str">
        <f>IF('GACE Math 211'!E916="","",IF('GACE Math 211'!E916&lt;'ACT M to SAT M'!$A$2,'ACT M to SAT M'!$B$2,IF('GACE Math 211'!E916&gt;'ACT M to SAT M'!A$28,'ACT M to SAT M'!B$28,VLOOKUP(E916,'ACT M to SAT M'!A:B,2,FALSE))))</f>
        <v/>
      </c>
      <c r="G916" s="11" t="str">
        <f t="shared" si="127"/>
        <v/>
      </c>
      <c r="H916" s="11" t="str">
        <f t="shared" si="132"/>
        <v/>
      </c>
      <c r="I916" s="11" t="str">
        <f t="shared" si="128"/>
        <v/>
      </c>
      <c r="J916" s="11" t="str">
        <f t="shared" si="133"/>
        <v/>
      </c>
      <c r="K916" s="11" t="str">
        <f t="shared" si="129"/>
        <v/>
      </c>
      <c r="L916" s="11" t="str">
        <f t="shared" si="134"/>
        <v/>
      </c>
      <c r="M916" s="11" t="str">
        <f>IF('GACE Math 211'!B916="","",'SAT M to CBEST M'!$A$2+'SAT M to CBEST M'!$B$2*F916)</f>
        <v/>
      </c>
      <c r="N916" s="11" t="str">
        <f>IF('GACE Math 211'!B916="","", IF(M916&lt;20, 20, IF(M916&gt;80, 80, M916)))</f>
        <v/>
      </c>
    </row>
    <row r="917" spans="1:14" x14ac:dyDescent="0.25">
      <c r="A917" s="11">
        <v>916</v>
      </c>
      <c r="B917" s="30"/>
      <c r="C917" s="25" t="str">
        <f t="shared" si="126"/>
        <v/>
      </c>
      <c r="D917" s="25" t="str">
        <f t="shared" si="130"/>
        <v/>
      </c>
      <c r="E917" s="25" t="str">
        <f t="shared" si="131"/>
        <v/>
      </c>
      <c r="F917" s="11" t="str">
        <f>IF('GACE Math 211'!E917="","",IF('GACE Math 211'!E917&lt;'ACT M to SAT M'!$A$2,'ACT M to SAT M'!$B$2,IF('GACE Math 211'!E917&gt;'ACT M to SAT M'!A$28,'ACT M to SAT M'!B$28,VLOOKUP(E917,'ACT M to SAT M'!A:B,2,FALSE))))</f>
        <v/>
      </c>
      <c r="G917" s="11" t="str">
        <f t="shared" si="127"/>
        <v/>
      </c>
      <c r="H917" s="11" t="str">
        <f t="shared" si="132"/>
        <v/>
      </c>
      <c r="I917" s="11" t="str">
        <f t="shared" si="128"/>
        <v/>
      </c>
      <c r="J917" s="11" t="str">
        <f t="shared" si="133"/>
        <v/>
      </c>
      <c r="K917" s="11" t="str">
        <f t="shared" si="129"/>
        <v/>
      </c>
      <c r="L917" s="11" t="str">
        <f t="shared" si="134"/>
        <v/>
      </c>
      <c r="M917" s="11" t="str">
        <f>IF('GACE Math 211'!B917="","",'SAT M to CBEST M'!$A$2+'SAT M to CBEST M'!$B$2*F917)</f>
        <v/>
      </c>
      <c r="N917" s="11" t="str">
        <f>IF('GACE Math 211'!B917="","", IF(M917&lt;20, 20, IF(M917&gt;80, 80, M917)))</f>
        <v/>
      </c>
    </row>
    <row r="918" spans="1:14" x14ac:dyDescent="0.25">
      <c r="A918" s="11">
        <v>917</v>
      </c>
      <c r="B918" s="30"/>
      <c r="C918" s="25" t="str">
        <f t="shared" si="126"/>
        <v/>
      </c>
      <c r="D918" s="25" t="str">
        <f t="shared" si="130"/>
        <v/>
      </c>
      <c r="E918" s="25" t="str">
        <f t="shared" si="131"/>
        <v/>
      </c>
      <c r="F918" s="11" t="str">
        <f>IF('GACE Math 211'!E918="","",IF('GACE Math 211'!E918&lt;'ACT M to SAT M'!$A$2,'ACT M to SAT M'!$B$2,IF('GACE Math 211'!E918&gt;'ACT M to SAT M'!A$28,'ACT M to SAT M'!B$28,VLOOKUP(E918,'ACT M to SAT M'!A:B,2,FALSE))))</f>
        <v/>
      </c>
      <c r="G918" s="11" t="str">
        <f t="shared" si="127"/>
        <v/>
      </c>
      <c r="H918" s="11" t="str">
        <f t="shared" si="132"/>
        <v/>
      </c>
      <c r="I918" s="11" t="str">
        <f t="shared" si="128"/>
        <v/>
      </c>
      <c r="J918" s="11" t="str">
        <f t="shared" si="133"/>
        <v/>
      </c>
      <c r="K918" s="11" t="str">
        <f t="shared" si="129"/>
        <v/>
      </c>
      <c r="L918" s="11" t="str">
        <f t="shared" si="134"/>
        <v/>
      </c>
      <c r="M918" s="11" t="str">
        <f>IF('GACE Math 211'!B918="","",'SAT M to CBEST M'!$A$2+'SAT M to CBEST M'!$B$2*F918)</f>
        <v/>
      </c>
      <c r="N918" s="11" t="str">
        <f>IF('GACE Math 211'!B918="","", IF(M918&lt;20, 20, IF(M918&gt;80, 80, M918)))</f>
        <v/>
      </c>
    </row>
    <row r="919" spans="1:14" x14ac:dyDescent="0.25">
      <c r="A919" s="11">
        <v>918</v>
      </c>
      <c r="B919" s="30"/>
      <c r="C919" s="25" t="str">
        <f t="shared" si="126"/>
        <v/>
      </c>
      <c r="D919" s="25" t="str">
        <f t="shared" si="130"/>
        <v/>
      </c>
      <c r="E919" s="25" t="str">
        <f t="shared" si="131"/>
        <v/>
      </c>
      <c r="F919" s="11" t="str">
        <f>IF('GACE Math 211'!E919="","",IF('GACE Math 211'!E919&lt;'ACT M to SAT M'!$A$2,'ACT M to SAT M'!$B$2,IF('GACE Math 211'!E919&gt;'ACT M to SAT M'!A$28,'ACT M to SAT M'!B$28,VLOOKUP(E919,'ACT M to SAT M'!A:B,2,FALSE))))</f>
        <v/>
      </c>
      <c r="G919" s="11" t="str">
        <f t="shared" si="127"/>
        <v/>
      </c>
      <c r="H919" s="11" t="str">
        <f t="shared" si="132"/>
        <v/>
      </c>
      <c r="I919" s="11" t="str">
        <f t="shared" si="128"/>
        <v/>
      </c>
      <c r="J919" s="11" t="str">
        <f t="shared" si="133"/>
        <v/>
      </c>
      <c r="K919" s="11" t="str">
        <f t="shared" si="129"/>
        <v/>
      </c>
      <c r="L919" s="11" t="str">
        <f t="shared" si="134"/>
        <v/>
      </c>
      <c r="M919" s="11" t="str">
        <f>IF('GACE Math 211'!B919="","",'SAT M to CBEST M'!$A$2+'SAT M to CBEST M'!$B$2*F919)</f>
        <v/>
      </c>
      <c r="N919" s="11" t="str">
        <f>IF('GACE Math 211'!B919="","", IF(M919&lt;20, 20, IF(M919&gt;80, 80, M919)))</f>
        <v/>
      </c>
    </row>
    <row r="920" spans="1:14" x14ac:dyDescent="0.25">
      <c r="A920" s="11">
        <v>919</v>
      </c>
      <c r="B920" s="30"/>
      <c r="C920" s="25" t="str">
        <f t="shared" si="126"/>
        <v/>
      </c>
      <c r="D920" s="25" t="str">
        <f t="shared" si="130"/>
        <v/>
      </c>
      <c r="E920" s="25" t="str">
        <f t="shared" si="131"/>
        <v/>
      </c>
      <c r="F920" s="11" t="str">
        <f>IF('GACE Math 211'!E920="","",IF('GACE Math 211'!E920&lt;'ACT M to SAT M'!$A$2,'ACT M to SAT M'!$B$2,IF('GACE Math 211'!E920&gt;'ACT M to SAT M'!A$28,'ACT M to SAT M'!B$28,VLOOKUP(E920,'ACT M to SAT M'!A:B,2,FALSE))))</f>
        <v/>
      </c>
      <c r="G920" s="11" t="str">
        <f t="shared" si="127"/>
        <v/>
      </c>
      <c r="H920" s="11" t="str">
        <f t="shared" si="132"/>
        <v/>
      </c>
      <c r="I920" s="11" t="str">
        <f t="shared" si="128"/>
        <v/>
      </c>
      <c r="J920" s="11" t="str">
        <f t="shared" si="133"/>
        <v/>
      </c>
      <c r="K920" s="11" t="str">
        <f t="shared" si="129"/>
        <v/>
      </c>
      <c r="L920" s="11" t="str">
        <f t="shared" si="134"/>
        <v/>
      </c>
      <c r="M920" s="11" t="str">
        <f>IF('GACE Math 211'!B920="","",'SAT M to CBEST M'!$A$2+'SAT M to CBEST M'!$B$2*F920)</f>
        <v/>
      </c>
      <c r="N920" s="11" t="str">
        <f>IF('GACE Math 211'!B920="","", IF(M920&lt;20, 20, IF(M920&gt;80, 80, M920)))</f>
        <v/>
      </c>
    </row>
    <row r="921" spans="1:14" x14ac:dyDescent="0.25">
      <c r="A921" s="11">
        <v>920</v>
      </c>
      <c r="B921" s="30"/>
      <c r="C921" s="25" t="str">
        <f t="shared" si="126"/>
        <v/>
      </c>
      <c r="D921" s="25" t="str">
        <f t="shared" si="130"/>
        <v/>
      </c>
      <c r="E921" s="25" t="str">
        <f t="shared" si="131"/>
        <v/>
      </c>
      <c r="F921" s="11" t="str">
        <f>IF('GACE Math 211'!E921="","",IF('GACE Math 211'!E921&lt;'ACT M to SAT M'!$A$2,'ACT M to SAT M'!$B$2,IF('GACE Math 211'!E921&gt;'ACT M to SAT M'!A$28,'ACT M to SAT M'!B$28,VLOOKUP(E921,'ACT M to SAT M'!A:B,2,FALSE))))</f>
        <v/>
      </c>
      <c r="G921" s="11" t="str">
        <f t="shared" si="127"/>
        <v/>
      </c>
      <c r="H921" s="11" t="str">
        <f t="shared" si="132"/>
        <v/>
      </c>
      <c r="I921" s="11" t="str">
        <f t="shared" si="128"/>
        <v/>
      </c>
      <c r="J921" s="11" t="str">
        <f t="shared" si="133"/>
        <v/>
      </c>
      <c r="K921" s="11" t="str">
        <f t="shared" si="129"/>
        <v/>
      </c>
      <c r="L921" s="11" t="str">
        <f t="shared" si="134"/>
        <v/>
      </c>
      <c r="M921" s="11" t="str">
        <f>IF('GACE Math 211'!B921="","",'SAT M to CBEST M'!$A$2+'SAT M to CBEST M'!$B$2*F921)</f>
        <v/>
      </c>
      <c r="N921" s="11" t="str">
        <f>IF('GACE Math 211'!B921="","", IF(M921&lt;20, 20, IF(M921&gt;80, 80, M921)))</f>
        <v/>
      </c>
    </row>
    <row r="922" spans="1:14" x14ac:dyDescent="0.25">
      <c r="A922" s="11">
        <v>921</v>
      </c>
      <c r="B922" s="30"/>
      <c r="C922" s="25" t="str">
        <f t="shared" si="126"/>
        <v/>
      </c>
      <c r="D922" s="25" t="str">
        <f t="shared" si="130"/>
        <v/>
      </c>
      <c r="E922" s="25" t="str">
        <f t="shared" si="131"/>
        <v/>
      </c>
      <c r="F922" s="11" t="str">
        <f>IF('GACE Math 211'!E922="","",IF('GACE Math 211'!E922&lt;'ACT M to SAT M'!$A$2,'ACT M to SAT M'!$B$2,IF('GACE Math 211'!E922&gt;'ACT M to SAT M'!A$28,'ACT M to SAT M'!B$28,VLOOKUP(E922,'ACT M to SAT M'!A:B,2,FALSE))))</f>
        <v/>
      </c>
      <c r="G922" s="11" t="str">
        <f t="shared" si="127"/>
        <v/>
      </c>
      <c r="H922" s="11" t="str">
        <f t="shared" si="132"/>
        <v/>
      </c>
      <c r="I922" s="11" t="str">
        <f t="shared" si="128"/>
        <v/>
      </c>
      <c r="J922" s="11" t="str">
        <f t="shared" si="133"/>
        <v/>
      </c>
      <c r="K922" s="11" t="str">
        <f t="shared" si="129"/>
        <v/>
      </c>
      <c r="L922" s="11" t="str">
        <f t="shared" si="134"/>
        <v/>
      </c>
      <c r="M922" s="11" t="str">
        <f>IF('GACE Math 211'!B922="","",'SAT M to CBEST M'!$A$2+'SAT M to CBEST M'!$B$2*F922)</f>
        <v/>
      </c>
      <c r="N922" s="11" t="str">
        <f>IF('GACE Math 211'!B922="","", IF(M922&lt;20, 20, IF(M922&gt;80, 80, M922)))</f>
        <v/>
      </c>
    </row>
    <row r="923" spans="1:14" x14ac:dyDescent="0.25">
      <c r="A923" s="11">
        <v>922</v>
      </c>
      <c r="B923" s="30"/>
      <c r="C923" s="25" t="str">
        <f t="shared" si="126"/>
        <v/>
      </c>
      <c r="D923" s="25" t="str">
        <f t="shared" si="130"/>
        <v/>
      </c>
      <c r="E923" s="25" t="str">
        <f t="shared" si="131"/>
        <v/>
      </c>
      <c r="F923" s="11" t="str">
        <f>IF('GACE Math 211'!E923="","",IF('GACE Math 211'!E923&lt;'ACT M to SAT M'!$A$2,'ACT M to SAT M'!$B$2,IF('GACE Math 211'!E923&gt;'ACT M to SAT M'!A$28,'ACT M to SAT M'!B$28,VLOOKUP(E923,'ACT M to SAT M'!A:B,2,FALSE))))</f>
        <v/>
      </c>
      <c r="G923" s="11" t="str">
        <f t="shared" si="127"/>
        <v/>
      </c>
      <c r="H923" s="11" t="str">
        <f t="shared" si="132"/>
        <v/>
      </c>
      <c r="I923" s="11" t="str">
        <f t="shared" si="128"/>
        <v/>
      </c>
      <c r="J923" s="11" t="str">
        <f t="shared" si="133"/>
        <v/>
      </c>
      <c r="K923" s="11" t="str">
        <f t="shared" si="129"/>
        <v/>
      </c>
      <c r="L923" s="11" t="str">
        <f t="shared" si="134"/>
        <v/>
      </c>
      <c r="M923" s="11" t="str">
        <f>IF('GACE Math 211'!B923="","",'SAT M to CBEST M'!$A$2+'SAT M to CBEST M'!$B$2*F923)</f>
        <v/>
      </c>
      <c r="N923" s="11" t="str">
        <f>IF('GACE Math 211'!B923="","", IF(M923&lt;20, 20, IF(M923&gt;80, 80, M923)))</f>
        <v/>
      </c>
    </row>
    <row r="924" spans="1:14" x14ac:dyDescent="0.25">
      <c r="A924" s="11">
        <v>923</v>
      </c>
      <c r="B924" s="30"/>
      <c r="C924" s="25" t="str">
        <f t="shared" si="126"/>
        <v/>
      </c>
      <c r="D924" s="25" t="str">
        <f t="shared" si="130"/>
        <v/>
      </c>
      <c r="E924" s="25" t="str">
        <f t="shared" si="131"/>
        <v/>
      </c>
      <c r="F924" s="11" t="str">
        <f>IF('GACE Math 211'!E924="","",IF('GACE Math 211'!E924&lt;'ACT M to SAT M'!$A$2,'ACT M to SAT M'!$B$2,IF('GACE Math 211'!E924&gt;'ACT M to SAT M'!A$28,'ACT M to SAT M'!B$28,VLOOKUP(E924,'ACT M to SAT M'!A:B,2,FALSE))))</f>
        <v/>
      </c>
      <c r="G924" s="11" t="str">
        <f t="shared" si="127"/>
        <v/>
      </c>
      <c r="H924" s="11" t="str">
        <f t="shared" si="132"/>
        <v/>
      </c>
      <c r="I924" s="11" t="str">
        <f t="shared" si="128"/>
        <v/>
      </c>
      <c r="J924" s="11" t="str">
        <f t="shared" si="133"/>
        <v/>
      </c>
      <c r="K924" s="11" t="str">
        <f t="shared" si="129"/>
        <v/>
      </c>
      <c r="L924" s="11" t="str">
        <f t="shared" si="134"/>
        <v/>
      </c>
      <c r="M924" s="11" t="str">
        <f>IF('GACE Math 211'!B924="","",'SAT M to CBEST M'!$A$2+'SAT M to CBEST M'!$B$2*F924)</f>
        <v/>
      </c>
      <c r="N924" s="11" t="str">
        <f>IF('GACE Math 211'!B924="","", IF(M924&lt;20, 20, IF(M924&gt;80, 80, M924)))</f>
        <v/>
      </c>
    </row>
    <row r="925" spans="1:14" x14ac:dyDescent="0.25">
      <c r="A925" s="11">
        <v>924</v>
      </c>
      <c r="B925" s="30"/>
      <c r="C925" s="25" t="str">
        <f t="shared" si="126"/>
        <v/>
      </c>
      <c r="D925" s="25" t="str">
        <f t="shared" si="130"/>
        <v/>
      </c>
      <c r="E925" s="25" t="str">
        <f t="shared" si="131"/>
        <v/>
      </c>
      <c r="F925" s="11" t="str">
        <f>IF('GACE Math 211'!E925="","",IF('GACE Math 211'!E925&lt;'ACT M to SAT M'!$A$2,'ACT M to SAT M'!$B$2,IF('GACE Math 211'!E925&gt;'ACT M to SAT M'!A$28,'ACT M to SAT M'!B$28,VLOOKUP(E925,'ACT M to SAT M'!A:B,2,FALSE))))</f>
        <v/>
      </c>
      <c r="G925" s="11" t="str">
        <f t="shared" si="127"/>
        <v/>
      </c>
      <c r="H925" s="11" t="str">
        <f t="shared" si="132"/>
        <v/>
      </c>
      <c r="I925" s="11" t="str">
        <f t="shared" si="128"/>
        <v/>
      </c>
      <c r="J925" s="11" t="str">
        <f t="shared" si="133"/>
        <v/>
      </c>
      <c r="K925" s="11" t="str">
        <f t="shared" si="129"/>
        <v/>
      </c>
      <c r="L925" s="11" t="str">
        <f t="shared" si="134"/>
        <v/>
      </c>
      <c r="M925" s="11" t="str">
        <f>IF('GACE Math 211'!B925="","",'SAT M to CBEST M'!$A$2+'SAT M to CBEST M'!$B$2*F925)</f>
        <v/>
      </c>
      <c r="N925" s="11" t="str">
        <f>IF('GACE Math 211'!B925="","", IF(M925&lt;20, 20, IF(M925&gt;80, 80, M925)))</f>
        <v/>
      </c>
    </row>
    <row r="926" spans="1:14" x14ac:dyDescent="0.25">
      <c r="A926" s="11">
        <v>925</v>
      </c>
      <c r="B926" s="30"/>
      <c r="C926" s="25" t="str">
        <f t="shared" si="126"/>
        <v/>
      </c>
      <c r="D926" s="25" t="str">
        <f t="shared" si="130"/>
        <v/>
      </c>
      <c r="E926" s="25" t="str">
        <f t="shared" si="131"/>
        <v/>
      </c>
      <c r="F926" s="11" t="str">
        <f>IF('GACE Math 211'!E926="","",IF('GACE Math 211'!E926&lt;'ACT M to SAT M'!$A$2,'ACT M to SAT M'!$B$2,IF('GACE Math 211'!E926&gt;'ACT M to SAT M'!A$28,'ACT M to SAT M'!B$28,VLOOKUP(E926,'ACT M to SAT M'!A:B,2,FALSE))))</f>
        <v/>
      </c>
      <c r="G926" s="11" t="str">
        <f t="shared" si="127"/>
        <v/>
      </c>
      <c r="H926" s="11" t="str">
        <f t="shared" si="132"/>
        <v/>
      </c>
      <c r="I926" s="11" t="str">
        <f t="shared" si="128"/>
        <v/>
      </c>
      <c r="J926" s="11" t="str">
        <f t="shared" si="133"/>
        <v/>
      </c>
      <c r="K926" s="11" t="str">
        <f t="shared" si="129"/>
        <v/>
      </c>
      <c r="L926" s="11" t="str">
        <f t="shared" si="134"/>
        <v/>
      </c>
      <c r="M926" s="11" t="str">
        <f>IF('GACE Math 211'!B926="","",'SAT M to CBEST M'!$A$2+'SAT M to CBEST M'!$B$2*F926)</f>
        <v/>
      </c>
      <c r="N926" s="11" t="str">
        <f>IF('GACE Math 211'!B926="","", IF(M926&lt;20, 20, IF(M926&gt;80, 80, M926)))</f>
        <v/>
      </c>
    </row>
    <row r="927" spans="1:14" x14ac:dyDescent="0.25">
      <c r="A927" s="11">
        <v>926</v>
      </c>
      <c r="B927" s="30"/>
      <c r="C927" s="25" t="str">
        <f t="shared" si="126"/>
        <v/>
      </c>
      <c r="D927" s="25" t="str">
        <f t="shared" si="130"/>
        <v/>
      </c>
      <c r="E927" s="25" t="str">
        <f t="shared" si="131"/>
        <v/>
      </c>
      <c r="F927" s="11" t="str">
        <f>IF('GACE Math 211'!E927="","",IF('GACE Math 211'!E927&lt;'ACT M to SAT M'!$A$2,'ACT M to SAT M'!$B$2,IF('GACE Math 211'!E927&gt;'ACT M to SAT M'!A$28,'ACT M to SAT M'!B$28,VLOOKUP(E927,'ACT M to SAT M'!A:B,2,FALSE))))</f>
        <v/>
      </c>
      <c r="G927" s="11" t="str">
        <f t="shared" si="127"/>
        <v/>
      </c>
      <c r="H927" s="11" t="str">
        <f t="shared" si="132"/>
        <v/>
      </c>
      <c r="I927" s="11" t="str">
        <f t="shared" si="128"/>
        <v/>
      </c>
      <c r="J927" s="11" t="str">
        <f t="shared" si="133"/>
        <v/>
      </c>
      <c r="K927" s="11" t="str">
        <f t="shared" si="129"/>
        <v/>
      </c>
      <c r="L927" s="11" t="str">
        <f t="shared" si="134"/>
        <v/>
      </c>
      <c r="M927" s="11" t="str">
        <f>IF('GACE Math 211'!B927="","",'SAT M to CBEST M'!$A$2+'SAT M to CBEST M'!$B$2*F927)</f>
        <v/>
      </c>
      <c r="N927" s="11" t="str">
        <f>IF('GACE Math 211'!B927="","", IF(M927&lt;20, 20, IF(M927&gt;80, 80, M927)))</f>
        <v/>
      </c>
    </row>
    <row r="928" spans="1:14" x14ac:dyDescent="0.25">
      <c r="A928" s="11">
        <v>927</v>
      </c>
      <c r="B928" s="30"/>
      <c r="C928" s="25" t="str">
        <f t="shared" si="126"/>
        <v/>
      </c>
      <c r="D928" s="25" t="str">
        <f t="shared" si="130"/>
        <v/>
      </c>
      <c r="E928" s="25" t="str">
        <f t="shared" si="131"/>
        <v/>
      </c>
      <c r="F928" s="11" t="str">
        <f>IF('GACE Math 211'!E928="","",IF('GACE Math 211'!E928&lt;'ACT M to SAT M'!$A$2,'ACT M to SAT M'!$B$2,IF('GACE Math 211'!E928&gt;'ACT M to SAT M'!A$28,'ACT M to SAT M'!B$28,VLOOKUP(E928,'ACT M to SAT M'!A:B,2,FALSE))))</f>
        <v/>
      </c>
      <c r="G928" s="11" t="str">
        <f t="shared" si="127"/>
        <v/>
      </c>
      <c r="H928" s="11" t="str">
        <f t="shared" si="132"/>
        <v/>
      </c>
      <c r="I928" s="11" t="str">
        <f t="shared" si="128"/>
        <v/>
      </c>
      <c r="J928" s="11" t="str">
        <f t="shared" si="133"/>
        <v/>
      </c>
      <c r="K928" s="11" t="str">
        <f t="shared" si="129"/>
        <v/>
      </c>
      <c r="L928" s="11" t="str">
        <f t="shared" si="134"/>
        <v/>
      </c>
      <c r="M928" s="11" t="str">
        <f>IF('GACE Math 211'!B928="","",'SAT M to CBEST M'!$A$2+'SAT M to CBEST M'!$B$2*F928)</f>
        <v/>
      </c>
      <c r="N928" s="11" t="str">
        <f>IF('GACE Math 211'!B928="","", IF(M928&lt;20, 20, IF(M928&gt;80, 80, M928)))</f>
        <v/>
      </c>
    </row>
    <row r="929" spans="1:14" x14ac:dyDescent="0.25">
      <c r="A929" s="11">
        <v>928</v>
      </c>
      <c r="B929" s="30"/>
      <c r="C929" s="25" t="str">
        <f t="shared" si="126"/>
        <v/>
      </c>
      <c r="D929" s="25" t="str">
        <f t="shared" si="130"/>
        <v/>
      </c>
      <c r="E929" s="25" t="str">
        <f t="shared" si="131"/>
        <v/>
      </c>
      <c r="F929" s="11" t="str">
        <f>IF('GACE Math 211'!E929="","",IF('GACE Math 211'!E929&lt;'ACT M to SAT M'!$A$2,'ACT M to SAT M'!$B$2,IF('GACE Math 211'!E929&gt;'ACT M to SAT M'!A$28,'ACT M to SAT M'!B$28,VLOOKUP(E929,'ACT M to SAT M'!A:B,2,FALSE))))</f>
        <v/>
      </c>
      <c r="G929" s="11" t="str">
        <f t="shared" si="127"/>
        <v/>
      </c>
      <c r="H929" s="11" t="str">
        <f t="shared" si="132"/>
        <v/>
      </c>
      <c r="I929" s="11" t="str">
        <f t="shared" si="128"/>
        <v/>
      </c>
      <c r="J929" s="11" t="str">
        <f t="shared" si="133"/>
        <v/>
      </c>
      <c r="K929" s="11" t="str">
        <f t="shared" si="129"/>
        <v/>
      </c>
      <c r="L929" s="11" t="str">
        <f t="shared" si="134"/>
        <v/>
      </c>
      <c r="M929" s="11" t="str">
        <f>IF('GACE Math 211'!B929="","",'SAT M to CBEST M'!$A$2+'SAT M to CBEST M'!$B$2*F929)</f>
        <v/>
      </c>
      <c r="N929" s="11" t="str">
        <f>IF('GACE Math 211'!B929="","", IF(M929&lt;20, 20, IF(M929&gt;80, 80, M929)))</f>
        <v/>
      </c>
    </row>
    <row r="930" spans="1:14" x14ac:dyDescent="0.25">
      <c r="A930" s="11">
        <v>929</v>
      </c>
      <c r="B930" s="30"/>
      <c r="C930" s="25" t="str">
        <f t="shared" si="126"/>
        <v/>
      </c>
      <c r="D930" s="25" t="str">
        <f t="shared" si="130"/>
        <v/>
      </c>
      <c r="E930" s="25" t="str">
        <f t="shared" si="131"/>
        <v/>
      </c>
      <c r="F930" s="11" t="str">
        <f>IF('GACE Math 211'!E930="","",IF('GACE Math 211'!E930&lt;'ACT M to SAT M'!$A$2,'ACT M to SAT M'!$B$2,IF('GACE Math 211'!E930&gt;'ACT M to SAT M'!A$28,'ACT M to SAT M'!B$28,VLOOKUP(E930,'ACT M to SAT M'!A:B,2,FALSE))))</f>
        <v/>
      </c>
      <c r="G930" s="11" t="str">
        <f t="shared" si="127"/>
        <v/>
      </c>
      <c r="H930" s="11" t="str">
        <f t="shared" si="132"/>
        <v/>
      </c>
      <c r="I930" s="11" t="str">
        <f t="shared" si="128"/>
        <v/>
      </c>
      <c r="J930" s="11" t="str">
        <f t="shared" si="133"/>
        <v/>
      </c>
      <c r="K930" s="11" t="str">
        <f t="shared" si="129"/>
        <v/>
      </c>
      <c r="L930" s="11" t="str">
        <f t="shared" si="134"/>
        <v/>
      </c>
      <c r="M930" s="11" t="str">
        <f>IF('GACE Math 211'!B930="","",'SAT M to CBEST M'!$A$2+'SAT M to CBEST M'!$B$2*F930)</f>
        <v/>
      </c>
      <c r="N930" s="11" t="str">
        <f>IF('GACE Math 211'!B930="","", IF(M930&lt;20, 20, IF(M930&gt;80, 80, M930)))</f>
        <v/>
      </c>
    </row>
    <row r="931" spans="1:14" x14ac:dyDescent="0.25">
      <c r="A931" s="11">
        <v>930</v>
      </c>
      <c r="B931" s="30"/>
      <c r="C931" s="25" t="str">
        <f t="shared" si="126"/>
        <v/>
      </c>
      <c r="D931" s="25" t="str">
        <f t="shared" si="130"/>
        <v/>
      </c>
      <c r="E931" s="25" t="str">
        <f t="shared" si="131"/>
        <v/>
      </c>
      <c r="F931" s="11" t="str">
        <f>IF('GACE Math 211'!E931="","",IF('GACE Math 211'!E931&lt;'ACT M to SAT M'!$A$2,'ACT M to SAT M'!$B$2,IF('GACE Math 211'!E931&gt;'ACT M to SAT M'!A$28,'ACT M to SAT M'!B$28,VLOOKUP(E931,'ACT M to SAT M'!A:B,2,FALSE))))</f>
        <v/>
      </c>
      <c r="G931" s="11" t="str">
        <f t="shared" si="127"/>
        <v/>
      </c>
      <c r="H931" s="11" t="str">
        <f t="shared" si="132"/>
        <v/>
      </c>
      <c r="I931" s="11" t="str">
        <f t="shared" si="128"/>
        <v/>
      </c>
      <c r="J931" s="11" t="str">
        <f t="shared" si="133"/>
        <v/>
      </c>
      <c r="K931" s="11" t="str">
        <f t="shared" si="129"/>
        <v/>
      </c>
      <c r="L931" s="11" t="str">
        <f t="shared" si="134"/>
        <v/>
      </c>
      <c r="M931" s="11" t="str">
        <f>IF('GACE Math 211'!B931="","",'SAT M to CBEST M'!$A$2+'SAT M to CBEST M'!$B$2*F931)</f>
        <v/>
      </c>
      <c r="N931" s="11" t="str">
        <f>IF('GACE Math 211'!B931="","", IF(M931&lt;20, 20, IF(M931&gt;80, 80, M931)))</f>
        <v/>
      </c>
    </row>
    <row r="932" spans="1:14" x14ac:dyDescent="0.25">
      <c r="A932" s="11">
        <v>931</v>
      </c>
      <c r="B932" s="30"/>
      <c r="C932" s="25" t="str">
        <f t="shared" si="126"/>
        <v/>
      </c>
      <c r="D932" s="25" t="str">
        <f t="shared" si="130"/>
        <v/>
      </c>
      <c r="E932" s="25" t="str">
        <f t="shared" si="131"/>
        <v/>
      </c>
      <c r="F932" s="11" t="str">
        <f>IF('GACE Math 211'!E932="","",IF('GACE Math 211'!E932&lt;'ACT M to SAT M'!$A$2,'ACT M to SAT M'!$B$2,IF('GACE Math 211'!E932&gt;'ACT M to SAT M'!A$28,'ACT M to SAT M'!B$28,VLOOKUP(E932,'ACT M to SAT M'!A:B,2,FALSE))))</f>
        <v/>
      </c>
      <c r="G932" s="11" t="str">
        <f t="shared" si="127"/>
        <v/>
      </c>
      <c r="H932" s="11" t="str">
        <f t="shared" si="132"/>
        <v/>
      </c>
      <c r="I932" s="11" t="str">
        <f t="shared" si="128"/>
        <v/>
      </c>
      <c r="J932" s="11" t="str">
        <f t="shared" si="133"/>
        <v/>
      </c>
      <c r="K932" s="11" t="str">
        <f t="shared" si="129"/>
        <v/>
      </c>
      <c r="L932" s="11" t="str">
        <f t="shared" si="134"/>
        <v/>
      </c>
      <c r="M932" s="11" t="str">
        <f>IF('GACE Math 211'!B932="","",'SAT M to CBEST M'!$A$2+'SAT M to CBEST M'!$B$2*F932)</f>
        <v/>
      </c>
      <c r="N932" s="11" t="str">
        <f>IF('GACE Math 211'!B932="","", IF(M932&lt;20, 20, IF(M932&gt;80, 80, M932)))</f>
        <v/>
      </c>
    </row>
    <row r="933" spans="1:14" x14ac:dyDescent="0.25">
      <c r="A933" s="11">
        <v>932</v>
      </c>
      <c r="B933" s="30"/>
      <c r="C933" s="25" t="str">
        <f t="shared" si="126"/>
        <v/>
      </c>
      <c r="D933" s="25" t="str">
        <f t="shared" si="130"/>
        <v/>
      </c>
      <c r="E933" s="25" t="str">
        <f t="shared" si="131"/>
        <v/>
      </c>
      <c r="F933" s="11" t="str">
        <f>IF('GACE Math 211'!E933="","",IF('GACE Math 211'!E933&lt;'ACT M to SAT M'!$A$2,'ACT M to SAT M'!$B$2,IF('GACE Math 211'!E933&gt;'ACT M to SAT M'!A$28,'ACT M to SAT M'!B$28,VLOOKUP(E933,'ACT M to SAT M'!A:B,2,FALSE))))</f>
        <v/>
      </c>
      <c r="G933" s="11" t="str">
        <f t="shared" si="127"/>
        <v/>
      </c>
      <c r="H933" s="11" t="str">
        <f t="shared" si="132"/>
        <v/>
      </c>
      <c r="I933" s="11" t="str">
        <f t="shared" si="128"/>
        <v/>
      </c>
      <c r="J933" s="11" t="str">
        <f t="shared" si="133"/>
        <v/>
      </c>
      <c r="K933" s="11" t="str">
        <f t="shared" si="129"/>
        <v/>
      </c>
      <c r="L933" s="11" t="str">
        <f t="shared" si="134"/>
        <v/>
      </c>
      <c r="M933" s="11" t="str">
        <f>IF('GACE Math 211'!B933="","",'SAT M to CBEST M'!$A$2+'SAT M to CBEST M'!$B$2*F933)</f>
        <v/>
      </c>
      <c r="N933" s="11" t="str">
        <f>IF('GACE Math 211'!B933="","", IF(M933&lt;20, 20, IF(M933&gt;80, 80, M933)))</f>
        <v/>
      </c>
    </row>
    <row r="934" spans="1:14" x14ac:dyDescent="0.25">
      <c r="A934" s="11">
        <v>933</v>
      </c>
      <c r="B934" s="30"/>
      <c r="C934" s="25" t="str">
        <f t="shared" si="126"/>
        <v/>
      </c>
      <c r="D934" s="25" t="str">
        <f t="shared" si="130"/>
        <v/>
      </c>
      <c r="E934" s="25" t="str">
        <f t="shared" si="131"/>
        <v/>
      </c>
      <c r="F934" s="11" t="str">
        <f>IF('GACE Math 211'!E934="","",IF('GACE Math 211'!E934&lt;'ACT M to SAT M'!$A$2,'ACT M to SAT M'!$B$2,IF('GACE Math 211'!E934&gt;'ACT M to SAT M'!A$28,'ACT M to SAT M'!B$28,VLOOKUP(E934,'ACT M to SAT M'!A:B,2,FALSE))))</f>
        <v/>
      </c>
      <c r="G934" s="11" t="str">
        <f t="shared" si="127"/>
        <v/>
      </c>
      <c r="H934" s="11" t="str">
        <f t="shared" si="132"/>
        <v/>
      </c>
      <c r="I934" s="11" t="str">
        <f t="shared" si="128"/>
        <v/>
      </c>
      <c r="J934" s="11" t="str">
        <f t="shared" si="133"/>
        <v/>
      </c>
      <c r="K934" s="11" t="str">
        <f t="shared" si="129"/>
        <v/>
      </c>
      <c r="L934" s="11" t="str">
        <f t="shared" si="134"/>
        <v/>
      </c>
      <c r="M934" s="11" t="str">
        <f>IF('GACE Math 211'!B934="","",'SAT M to CBEST M'!$A$2+'SAT M to CBEST M'!$B$2*F934)</f>
        <v/>
      </c>
      <c r="N934" s="11" t="str">
        <f>IF('GACE Math 211'!B934="","", IF(M934&lt;20, 20, IF(M934&gt;80, 80, M934)))</f>
        <v/>
      </c>
    </row>
    <row r="935" spans="1:14" x14ac:dyDescent="0.25">
      <c r="A935" s="11">
        <v>934</v>
      </c>
      <c r="B935" s="30"/>
      <c r="C935" s="25" t="str">
        <f t="shared" si="126"/>
        <v/>
      </c>
      <c r="D935" s="25" t="str">
        <f t="shared" si="130"/>
        <v/>
      </c>
      <c r="E935" s="25" t="str">
        <f t="shared" si="131"/>
        <v/>
      </c>
      <c r="F935" s="11" t="str">
        <f>IF('GACE Math 211'!E935="","",IF('GACE Math 211'!E935&lt;'ACT M to SAT M'!$A$2,'ACT M to SAT M'!$B$2,IF('GACE Math 211'!E935&gt;'ACT M to SAT M'!A$28,'ACT M to SAT M'!B$28,VLOOKUP(E935,'ACT M to SAT M'!A:B,2,FALSE))))</f>
        <v/>
      </c>
      <c r="G935" s="11" t="str">
        <f t="shared" si="127"/>
        <v/>
      </c>
      <c r="H935" s="11" t="str">
        <f t="shared" si="132"/>
        <v/>
      </c>
      <c r="I935" s="11" t="str">
        <f t="shared" si="128"/>
        <v/>
      </c>
      <c r="J935" s="11" t="str">
        <f t="shared" si="133"/>
        <v/>
      </c>
      <c r="K935" s="11" t="str">
        <f t="shared" si="129"/>
        <v/>
      </c>
      <c r="L935" s="11" t="str">
        <f t="shared" si="134"/>
        <v/>
      </c>
      <c r="M935" s="11" t="str">
        <f>IF('GACE Math 211'!B935="","",'SAT M to CBEST M'!$A$2+'SAT M to CBEST M'!$B$2*F935)</f>
        <v/>
      </c>
      <c r="N935" s="11" t="str">
        <f>IF('GACE Math 211'!B935="","", IF(M935&lt;20, 20, IF(M935&gt;80, 80, M935)))</f>
        <v/>
      </c>
    </row>
    <row r="936" spans="1:14" x14ac:dyDescent="0.25">
      <c r="A936" s="11">
        <v>935</v>
      </c>
      <c r="B936" s="30"/>
      <c r="C936" s="25" t="str">
        <f t="shared" si="126"/>
        <v/>
      </c>
      <c r="D936" s="25" t="str">
        <f t="shared" si="130"/>
        <v/>
      </c>
      <c r="E936" s="25" t="str">
        <f t="shared" si="131"/>
        <v/>
      </c>
      <c r="F936" s="11" t="str">
        <f>IF('GACE Math 211'!E936="","",IF('GACE Math 211'!E936&lt;'ACT M to SAT M'!$A$2,'ACT M to SAT M'!$B$2,IF('GACE Math 211'!E936&gt;'ACT M to SAT M'!A$28,'ACT M to SAT M'!B$28,VLOOKUP(E936,'ACT M to SAT M'!A:B,2,FALSE))))</f>
        <v/>
      </c>
      <c r="G936" s="11" t="str">
        <f t="shared" si="127"/>
        <v/>
      </c>
      <c r="H936" s="11" t="str">
        <f t="shared" si="132"/>
        <v/>
      </c>
      <c r="I936" s="11" t="str">
        <f t="shared" si="128"/>
        <v/>
      </c>
      <c r="J936" s="11" t="str">
        <f t="shared" si="133"/>
        <v/>
      </c>
      <c r="K936" s="11" t="str">
        <f t="shared" si="129"/>
        <v/>
      </c>
      <c r="L936" s="11" t="str">
        <f t="shared" si="134"/>
        <v/>
      </c>
      <c r="M936" s="11" t="str">
        <f>IF('GACE Math 211'!B936="","",'SAT M to CBEST M'!$A$2+'SAT M to CBEST M'!$B$2*F936)</f>
        <v/>
      </c>
      <c r="N936" s="11" t="str">
        <f>IF('GACE Math 211'!B936="","", IF(M936&lt;20, 20, IF(M936&gt;80, 80, M936)))</f>
        <v/>
      </c>
    </row>
    <row r="937" spans="1:14" x14ac:dyDescent="0.25">
      <c r="A937" s="11">
        <v>936</v>
      </c>
      <c r="B937" s="30"/>
      <c r="C937" s="25" t="str">
        <f t="shared" si="126"/>
        <v/>
      </c>
      <c r="D937" s="25" t="str">
        <f t="shared" si="130"/>
        <v/>
      </c>
      <c r="E937" s="25" t="str">
        <f t="shared" si="131"/>
        <v/>
      </c>
      <c r="F937" s="11" t="str">
        <f>IF('GACE Math 211'!E937="","",IF('GACE Math 211'!E937&lt;'ACT M to SAT M'!$A$2,'ACT M to SAT M'!$B$2,IF('GACE Math 211'!E937&gt;'ACT M to SAT M'!A$28,'ACT M to SAT M'!B$28,VLOOKUP(E937,'ACT M to SAT M'!A:B,2,FALSE))))</f>
        <v/>
      </c>
      <c r="G937" s="11" t="str">
        <f t="shared" si="127"/>
        <v/>
      </c>
      <c r="H937" s="11" t="str">
        <f t="shared" si="132"/>
        <v/>
      </c>
      <c r="I937" s="11" t="str">
        <f t="shared" si="128"/>
        <v/>
      </c>
      <c r="J937" s="11" t="str">
        <f t="shared" si="133"/>
        <v/>
      </c>
      <c r="K937" s="11" t="str">
        <f t="shared" si="129"/>
        <v/>
      </c>
      <c r="L937" s="11" t="str">
        <f t="shared" si="134"/>
        <v/>
      </c>
      <c r="M937" s="11" t="str">
        <f>IF('GACE Math 211'!B937="","",'SAT M to CBEST M'!$A$2+'SAT M to CBEST M'!$B$2*F937)</f>
        <v/>
      </c>
      <c r="N937" s="11" t="str">
        <f>IF('GACE Math 211'!B937="","", IF(M937&lt;20, 20, IF(M937&gt;80, 80, M937)))</f>
        <v/>
      </c>
    </row>
    <row r="938" spans="1:14" x14ac:dyDescent="0.25">
      <c r="A938" s="11">
        <v>937</v>
      </c>
      <c r="B938" s="30"/>
      <c r="C938" s="25" t="str">
        <f t="shared" si="126"/>
        <v/>
      </c>
      <c r="D938" s="25" t="str">
        <f t="shared" si="130"/>
        <v/>
      </c>
      <c r="E938" s="25" t="str">
        <f t="shared" si="131"/>
        <v/>
      </c>
      <c r="F938" s="11" t="str">
        <f>IF('GACE Math 211'!E938="","",IF('GACE Math 211'!E938&lt;'ACT M to SAT M'!$A$2,'ACT M to SAT M'!$B$2,IF('GACE Math 211'!E938&gt;'ACT M to SAT M'!A$28,'ACT M to SAT M'!B$28,VLOOKUP(E938,'ACT M to SAT M'!A:B,2,FALSE))))</f>
        <v/>
      </c>
      <c r="G938" s="11" t="str">
        <f t="shared" si="127"/>
        <v/>
      </c>
      <c r="H938" s="11" t="str">
        <f t="shared" si="132"/>
        <v/>
      </c>
      <c r="I938" s="11" t="str">
        <f t="shared" si="128"/>
        <v/>
      </c>
      <c r="J938" s="11" t="str">
        <f t="shared" si="133"/>
        <v/>
      </c>
      <c r="K938" s="11" t="str">
        <f t="shared" si="129"/>
        <v/>
      </c>
      <c r="L938" s="11" t="str">
        <f t="shared" si="134"/>
        <v/>
      </c>
      <c r="M938" s="11" t="str">
        <f>IF('GACE Math 211'!B938="","",'SAT M to CBEST M'!$A$2+'SAT M to CBEST M'!$B$2*F938)</f>
        <v/>
      </c>
      <c r="N938" s="11" t="str">
        <f>IF('GACE Math 211'!B938="","", IF(M938&lt;20, 20, IF(M938&gt;80, 80, M938)))</f>
        <v/>
      </c>
    </row>
    <row r="939" spans="1:14" x14ac:dyDescent="0.25">
      <c r="A939" s="11">
        <v>938</v>
      </c>
      <c r="B939" s="30"/>
      <c r="C939" s="25" t="str">
        <f t="shared" si="126"/>
        <v/>
      </c>
      <c r="D939" s="25" t="str">
        <f t="shared" si="130"/>
        <v/>
      </c>
      <c r="E939" s="25" t="str">
        <f t="shared" si="131"/>
        <v/>
      </c>
      <c r="F939" s="11" t="str">
        <f>IF('GACE Math 211'!E939="","",IF('GACE Math 211'!E939&lt;'ACT M to SAT M'!$A$2,'ACT M to SAT M'!$B$2,IF('GACE Math 211'!E939&gt;'ACT M to SAT M'!A$28,'ACT M to SAT M'!B$28,VLOOKUP(E939,'ACT M to SAT M'!A:B,2,FALSE))))</f>
        <v/>
      </c>
      <c r="G939" s="11" t="str">
        <f t="shared" si="127"/>
        <v/>
      </c>
      <c r="H939" s="11" t="str">
        <f t="shared" si="132"/>
        <v/>
      </c>
      <c r="I939" s="11" t="str">
        <f t="shared" si="128"/>
        <v/>
      </c>
      <c r="J939" s="11" t="str">
        <f t="shared" si="133"/>
        <v/>
      </c>
      <c r="K939" s="11" t="str">
        <f t="shared" si="129"/>
        <v/>
      </c>
      <c r="L939" s="11" t="str">
        <f t="shared" si="134"/>
        <v/>
      </c>
      <c r="M939" s="11" t="str">
        <f>IF('GACE Math 211'!B939="","",'SAT M to CBEST M'!$A$2+'SAT M to CBEST M'!$B$2*F939)</f>
        <v/>
      </c>
      <c r="N939" s="11" t="str">
        <f>IF('GACE Math 211'!B939="","", IF(M939&lt;20, 20, IF(M939&gt;80, 80, M939)))</f>
        <v/>
      </c>
    </row>
    <row r="940" spans="1:14" x14ac:dyDescent="0.25">
      <c r="A940" s="11">
        <v>939</v>
      </c>
      <c r="B940" s="30"/>
      <c r="C940" s="25" t="str">
        <f t="shared" si="126"/>
        <v/>
      </c>
      <c r="D940" s="25" t="str">
        <f t="shared" si="130"/>
        <v/>
      </c>
      <c r="E940" s="25" t="str">
        <f t="shared" si="131"/>
        <v/>
      </c>
      <c r="F940" s="11" t="str">
        <f>IF('GACE Math 211'!E940="","",IF('GACE Math 211'!E940&lt;'ACT M to SAT M'!$A$2,'ACT M to SAT M'!$B$2,IF('GACE Math 211'!E940&gt;'ACT M to SAT M'!A$28,'ACT M to SAT M'!B$28,VLOOKUP(E940,'ACT M to SAT M'!A:B,2,FALSE))))</f>
        <v/>
      </c>
      <c r="G940" s="11" t="str">
        <f t="shared" si="127"/>
        <v/>
      </c>
      <c r="H940" s="11" t="str">
        <f t="shared" si="132"/>
        <v/>
      </c>
      <c r="I940" s="11" t="str">
        <f t="shared" si="128"/>
        <v/>
      </c>
      <c r="J940" s="11" t="str">
        <f t="shared" si="133"/>
        <v/>
      </c>
      <c r="K940" s="11" t="str">
        <f t="shared" si="129"/>
        <v/>
      </c>
      <c r="L940" s="11" t="str">
        <f t="shared" si="134"/>
        <v/>
      </c>
      <c r="M940" s="11" t="str">
        <f>IF('GACE Math 211'!B940="","",'SAT M to CBEST M'!$A$2+'SAT M to CBEST M'!$B$2*F940)</f>
        <v/>
      </c>
      <c r="N940" s="11" t="str">
        <f>IF('GACE Math 211'!B940="","", IF(M940&lt;20, 20, IF(M940&gt;80, 80, M940)))</f>
        <v/>
      </c>
    </row>
    <row r="941" spans="1:14" x14ac:dyDescent="0.25">
      <c r="A941" s="11">
        <v>940</v>
      </c>
      <c r="B941" s="30"/>
      <c r="C941" s="25" t="str">
        <f t="shared" si="126"/>
        <v/>
      </c>
      <c r="D941" s="25" t="str">
        <f t="shared" si="130"/>
        <v/>
      </c>
      <c r="E941" s="25" t="str">
        <f t="shared" si="131"/>
        <v/>
      </c>
      <c r="F941" s="11" t="str">
        <f>IF('GACE Math 211'!E941="","",IF('GACE Math 211'!E941&lt;'ACT M to SAT M'!$A$2,'ACT M to SAT M'!$B$2,IF('GACE Math 211'!E941&gt;'ACT M to SAT M'!A$28,'ACT M to SAT M'!B$28,VLOOKUP(E941,'ACT M to SAT M'!A:B,2,FALSE))))</f>
        <v/>
      </c>
      <c r="G941" s="11" t="str">
        <f t="shared" si="127"/>
        <v/>
      </c>
      <c r="H941" s="11" t="str">
        <f t="shared" si="132"/>
        <v/>
      </c>
      <c r="I941" s="11" t="str">
        <f t="shared" si="128"/>
        <v/>
      </c>
      <c r="J941" s="11" t="str">
        <f t="shared" si="133"/>
        <v/>
      </c>
      <c r="K941" s="11" t="str">
        <f t="shared" si="129"/>
        <v/>
      </c>
      <c r="L941" s="11" t="str">
        <f t="shared" si="134"/>
        <v/>
      </c>
      <c r="M941" s="11" t="str">
        <f>IF('GACE Math 211'!B941="","",'SAT M to CBEST M'!$A$2+'SAT M to CBEST M'!$B$2*F941)</f>
        <v/>
      </c>
      <c r="N941" s="11" t="str">
        <f>IF('GACE Math 211'!B941="","", IF(M941&lt;20, 20, IF(M941&gt;80, 80, M941)))</f>
        <v/>
      </c>
    </row>
    <row r="942" spans="1:14" x14ac:dyDescent="0.25">
      <c r="A942" s="11">
        <v>941</v>
      </c>
      <c r="B942" s="30"/>
      <c r="C942" s="25" t="str">
        <f t="shared" si="126"/>
        <v/>
      </c>
      <c r="D942" s="25" t="str">
        <f t="shared" si="130"/>
        <v/>
      </c>
      <c r="E942" s="25" t="str">
        <f t="shared" si="131"/>
        <v/>
      </c>
      <c r="F942" s="11" t="str">
        <f>IF('GACE Math 211'!E942="","",IF('GACE Math 211'!E942&lt;'ACT M to SAT M'!$A$2,'ACT M to SAT M'!$B$2,IF('GACE Math 211'!E942&gt;'ACT M to SAT M'!A$28,'ACT M to SAT M'!B$28,VLOOKUP(E942,'ACT M to SAT M'!A:B,2,FALSE))))</f>
        <v/>
      </c>
      <c r="G942" s="11" t="str">
        <f t="shared" si="127"/>
        <v/>
      </c>
      <c r="H942" s="11" t="str">
        <f t="shared" si="132"/>
        <v/>
      </c>
      <c r="I942" s="11" t="str">
        <f t="shared" si="128"/>
        <v/>
      </c>
      <c r="J942" s="11" t="str">
        <f t="shared" si="133"/>
        <v/>
      </c>
      <c r="K942" s="11" t="str">
        <f t="shared" si="129"/>
        <v/>
      </c>
      <c r="L942" s="11" t="str">
        <f t="shared" si="134"/>
        <v/>
      </c>
      <c r="M942" s="11" t="str">
        <f>IF('GACE Math 211'!B942="","",'SAT M to CBEST M'!$A$2+'SAT M to CBEST M'!$B$2*F942)</f>
        <v/>
      </c>
      <c r="N942" s="11" t="str">
        <f>IF('GACE Math 211'!B942="","", IF(M942&lt;20, 20, IF(M942&gt;80, 80, M942)))</f>
        <v/>
      </c>
    </row>
    <row r="943" spans="1:14" x14ac:dyDescent="0.25">
      <c r="A943" s="11">
        <v>942</v>
      </c>
      <c r="B943" s="30"/>
      <c r="C943" s="25" t="str">
        <f t="shared" si="126"/>
        <v/>
      </c>
      <c r="D943" s="25" t="str">
        <f t="shared" si="130"/>
        <v/>
      </c>
      <c r="E943" s="25" t="str">
        <f t="shared" si="131"/>
        <v/>
      </c>
      <c r="F943" s="11" t="str">
        <f>IF('GACE Math 211'!E943="","",IF('GACE Math 211'!E943&lt;'ACT M to SAT M'!$A$2,'ACT M to SAT M'!$B$2,IF('GACE Math 211'!E943&gt;'ACT M to SAT M'!A$28,'ACT M to SAT M'!B$28,VLOOKUP(E943,'ACT M to SAT M'!A:B,2,FALSE))))</f>
        <v/>
      </c>
      <c r="G943" s="11" t="str">
        <f t="shared" si="127"/>
        <v/>
      </c>
      <c r="H943" s="11" t="str">
        <f t="shared" si="132"/>
        <v/>
      </c>
      <c r="I943" s="11" t="str">
        <f t="shared" si="128"/>
        <v/>
      </c>
      <c r="J943" s="11" t="str">
        <f t="shared" si="133"/>
        <v/>
      </c>
      <c r="K943" s="11" t="str">
        <f t="shared" si="129"/>
        <v/>
      </c>
      <c r="L943" s="11" t="str">
        <f t="shared" si="134"/>
        <v/>
      </c>
      <c r="M943" s="11" t="str">
        <f>IF('GACE Math 211'!B943="","",'SAT M to CBEST M'!$A$2+'SAT M to CBEST M'!$B$2*F943)</f>
        <v/>
      </c>
      <c r="N943" s="11" t="str">
        <f>IF('GACE Math 211'!B943="","", IF(M943&lt;20, 20, IF(M943&gt;80, 80, M943)))</f>
        <v/>
      </c>
    </row>
    <row r="944" spans="1:14" x14ac:dyDescent="0.25">
      <c r="A944" s="11">
        <v>943</v>
      </c>
      <c r="B944" s="30"/>
      <c r="C944" s="25" t="str">
        <f t="shared" si="126"/>
        <v/>
      </c>
      <c r="D944" s="25" t="str">
        <f t="shared" si="130"/>
        <v/>
      </c>
      <c r="E944" s="25" t="str">
        <f t="shared" si="131"/>
        <v/>
      </c>
      <c r="F944" s="11" t="str">
        <f>IF('GACE Math 211'!E944="","",IF('GACE Math 211'!E944&lt;'ACT M to SAT M'!$A$2,'ACT M to SAT M'!$B$2,IF('GACE Math 211'!E944&gt;'ACT M to SAT M'!A$28,'ACT M to SAT M'!B$28,VLOOKUP(E944,'ACT M to SAT M'!A:B,2,FALSE))))</f>
        <v/>
      </c>
      <c r="G944" s="11" t="str">
        <f t="shared" si="127"/>
        <v/>
      </c>
      <c r="H944" s="11" t="str">
        <f t="shared" si="132"/>
        <v/>
      </c>
      <c r="I944" s="11" t="str">
        <f t="shared" si="128"/>
        <v/>
      </c>
      <c r="J944" s="11" t="str">
        <f t="shared" si="133"/>
        <v/>
      </c>
      <c r="K944" s="11" t="str">
        <f t="shared" si="129"/>
        <v/>
      </c>
      <c r="L944" s="11" t="str">
        <f t="shared" si="134"/>
        <v/>
      </c>
      <c r="M944" s="11" t="str">
        <f>IF('GACE Math 211'!B944="","",'SAT M to CBEST M'!$A$2+'SAT M to CBEST M'!$B$2*F944)</f>
        <v/>
      </c>
      <c r="N944" s="11" t="str">
        <f>IF('GACE Math 211'!B944="","", IF(M944&lt;20, 20, IF(M944&gt;80, 80, M944)))</f>
        <v/>
      </c>
    </row>
    <row r="945" spans="1:14" x14ac:dyDescent="0.25">
      <c r="A945" s="11">
        <v>944</v>
      </c>
      <c r="B945" s="30"/>
      <c r="C945" s="25" t="str">
        <f t="shared" si="126"/>
        <v/>
      </c>
      <c r="D945" s="25" t="str">
        <f t="shared" si="130"/>
        <v/>
      </c>
      <c r="E945" s="25" t="str">
        <f t="shared" si="131"/>
        <v/>
      </c>
      <c r="F945" s="11" t="str">
        <f>IF('GACE Math 211'!E945="","",IF('GACE Math 211'!E945&lt;'ACT M to SAT M'!$A$2,'ACT M to SAT M'!$B$2,IF('GACE Math 211'!E945&gt;'ACT M to SAT M'!A$28,'ACT M to SAT M'!B$28,VLOOKUP(E945,'ACT M to SAT M'!A:B,2,FALSE))))</f>
        <v/>
      </c>
      <c r="G945" s="11" t="str">
        <f t="shared" si="127"/>
        <v/>
      </c>
      <c r="H945" s="11" t="str">
        <f t="shared" si="132"/>
        <v/>
      </c>
      <c r="I945" s="11" t="str">
        <f t="shared" si="128"/>
        <v/>
      </c>
      <c r="J945" s="11" t="str">
        <f t="shared" si="133"/>
        <v/>
      </c>
      <c r="K945" s="11" t="str">
        <f t="shared" si="129"/>
        <v/>
      </c>
      <c r="L945" s="11" t="str">
        <f t="shared" si="134"/>
        <v/>
      </c>
      <c r="M945" s="11" t="str">
        <f>IF('GACE Math 211'!B945="","",'SAT M to CBEST M'!$A$2+'SAT M to CBEST M'!$B$2*F945)</f>
        <v/>
      </c>
      <c r="N945" s="11" t="str">
        <f>IF('GACE Math 211'!B945="","", IF(M945&lt;20, 20, IF(M945&gt;80, 80, M945)))</f>
        <v/>
      </c>
    </row>
    <row r="946" spans="1:14" x14ac:dyDescent="0.25">
      <c r="A946" s="11">
        <v>945</v>
      </c>
      <c r="B946" s="30"/>
      <c r="C946" s="25" t="str">
        <f t="shared" si="126"/>
        <v/>
      </c>
      <c r="D946" s="25" t="str">
        <f t="shared" si="130"/>
        <v/>
      </c>
      <c r="E946" s="25" t="str">
        <f t="shared" si="131"/>
        <v/>
      </c>
      <c r="F946" s="11" t="str">
        <f>IF('GACE Math 211'!E946="","",IF('GACE Math 211'!E946&lt;'ACT M to SAT M'!$A$2,'ACT M to SAT M'!$B$2,IF('GACE Math 211'!E946&gt;'ACT M to SAT M'!A$28,'ACT M to SAT M'!B$28,VLOOKUP(E946,'ACT M to SAT M'!A:B,2,FALSE))))</f>
        <v/>
      </c>
      <c r="G946" s="11" t="str">
        <f t="shared" si="127"/>
        <v/>
      </c>
      <c r="H946" s="11" t="str">
        <f t="shared" si="132"/>
        <v/>
      </c>
      <c r="I946" s="11" t="str">
        <f t="shared" si="128"/>
        <v/>
      </c>
      <c r="J946" s="11" t="str">
        <f t="shared" si="133"/>
        <v/>
      </c>
      <c r="K946" s="11" t="str">
        <f t="shared" si="129"/>
        <v/>
      </c>
      <c r="L946" s="11" t="str">
        <f t="shared" si="134"/>
        <v/>
      </c>
      <c r="M946" s="11" t="str">
        <f>IF('GACE Math 211'!B946="","",'SAT M to CBEST M'!$A$2+'SAT M to CBEST M'!$B$2*F946)</f>
        <v/>
      </c>
      <c r="N946" s="11" t="str">
        <f>IF('GACE Math 211'!B946="","", IF(M946&lt;20, 20, IF(M946&gt;80, 80, M946)))</f>
        <v/>
      </c>
    </row>
    <row r="947" spans="1:14" x14ac:dyDescent="0.25">
      <c r="A947" s="11">
        <v>946</v>
      </c>
      <c r="B947" s="30"/>
      <c r="C947" s="25" t="str">
        <f t="shared" si="126"/>
        <v/>
      </c>
      <c r="D947" s="25" t="str">
        <f t="shared" si="130"/>
        <v/>
      </c>
      <c r="E947" s="25" t="str">
        <f t="shared" si="131"/>
        <v/>
      </c>
      <c r="F947" s="11" t="str">
        <f>IF('GACE Math 211'!E947="","",IF('GACE Math 211'!E947&lt;'ACT M to SAT M'!$A$2,'ACT M to SAT M'!$B$2,IF('GACE Math 211'!E947&gt;'ACT M to SAT M'!A$28,'ACT M to SAT M'!B$28,VLOOKUP(E947,'ACT M to SAT M'!A:B,2,FALSE))))</f>
        <v/>
      </c>
      <c r="G947" s="11" t="str">
        <f t="shared" si="127"/>
        <v/>
      </c>
      <c r="H947" s="11" t="str">
        <f t="shared" si="132"/>
        <v/>
      </c>
      <c r="I947" s="11" t="str">
        <f t="shared" si="128"/>
        <v/>
      </c>
      <c r="J947" s="11" t="str">
        <f t="shared" si="133"/>
        <v/>
      </c>
      <c r="K947" s="11" t="str">
        <f t="shared" si="129"/>
        <v/>
      </c>
      <c r="L947" s="11" t="str">
        <f t="shared" si="134"/>
        <v/>
      </c>
      <c r="M947" s="11" t="str">
        <f>IF('GACE Math 211'!B947="","",'SAT M to CBEST M'!$A$2+'SAT M to CBEST M'!$B$2*F947)</f>
        <v/>
      </c>
      <c r="N947" s="11" t="str">
        <f>IF('GACE Math 211'!B947="","", IF(M947&lt;20, 20, IF(M947&gt;80, 80, M947)))</f>
        <v/>
      </c>
    </row>
    <row r="948" spans="1:14" x14ac:dyDescent="0.25">
      <c r="A948" s="11">
        <v>947</v>
      </c>
      <c r="B948" s="30"/>
      <c r="C948" s="25" t="str">
        <f t="shared" si="126"/>
        <v/>
      </c>
      <c r="D948" s="25" t="str">
        <f t="shared" si="130"/>
        <v/>
      </c>
      <c r="E948" s="25" t="str">
        <f t="shared" si="131"/>
        <v/>
      </c>
      <c r="F948" s="11" t="str">
        <f>IF('GACE Math 211'!E948="","",IF('GACE Math 211'!E948&lt;'ACT M to SAT M'!$A$2,'ACT M to SAT M'!$B$2,IF('GACE Math 211'!E948&gt;'ACT M to SAT M'!A$28,'ACT M to SAT M'!B$28,VLOOKUP(E948,'ACT M to SAT M'!A:B,2,FALSE))))</f>
        <v/>
      </c>
      <c r="G948" s="11" t="str">
        <f t="shared" si="127"/>
        <v/>
      </c>
      <c r="H948" s="11" t="str">
        <f t="shared" si="132"/>
        <v/>
      </c>
      <c r="I948" s="11" t="str">
        <f t="shared" si="128"/>
        <v/>
      </c>
      <c r="J948" s="11" t="str">
        <f t="shared" si="133"/>
        <v/>
      </c>
      <c r="K948" s="11" t="str">
        <f t="shared" si="129"/>
        <v/>
      </c>
      <c r="L948" s="11" t="str">
        <f t="shared" si="134"/>
        <v/>
      </c>
      <c r="M948" s="11" t="str">
        <f>IF('GACE Math 211'!B948="","",'SAT M to CBEST M'!$A$2+'SAT M to CBEST M'!$B$2*F948)</f>
        <v/>
      </c>
      <c r="N948" s="11" t="str">
        <f>IF('GACE Math 211'!B948="","", IF(M948&lt;20, 20, IF(M948&gt;80, 80, M948)))</f>
        <v/>
      </c>
    </row>
    <row r="949" spans="1:14" x14ac:dyDescent="0.25">
      <c r="A949" s="11">
        <v>948</v>
      </c>
      <c r="B949" s="30"/>
      <c r="C949" s="25" t="str">
        <f t="shared" si="126"/>
        <v/>
      </c>
      <c r="D949" s="25" t="str">
        <f t="shared" si="130"/>
        <v/>
      </c>
      <c r="E949" s="25" t="str">
        <f t="shared" si="131"/>
        <v/>
      </c>
      <c r="F949" s="11" t="str">
        <f>IF('GACE Math 211'!E949="","",IF('GACE Math 211'!E949&lt;'ACT M to SAT M'!$A$2,'ACT M to SAT M'!$B$2,IF('GACE Math 211'!E949&gt;'ACT M to SAT M'!A$28,'ACT M to SAT M'!B$28,VLOOKUP(E949,'ACT M to SAT M'!A:B,2,FALSE))))</f>
        <v/>
      </c>
      <c r="G949" s="11" t="str">
        <f t="shared" si="127"/>
        <v/>
      </c>
      <c r="H949" s="11" t="str">
        <f t="shared" si="132"/>
        <v/>
      </c>
      <c r="I949" s="11" t="str">
        <f t="shared" si="128"/>
        <v/>
      </c>
      <c r="J949" s="11" t="str">
        <f t="shared" si="133"/>
        <v/>
      </c>
      <c r="K949" s="11" t="str">
        <f t="shared" si="129"/>
        <v/>
      </c>
      <c r="L949" s="11" t="str">
        <f t="shared" si="134"/>
        <v/>
      </c>
      <c r="M949" s="11" t="str">
        <f>IF('GACE Math 211'!B949="","",'SAT M to CBEST M'!$A$2+'SAT M to CBEST M'!$B$2*F949)</f>
        <v/>
      </c>
      <c r="N949" s="11" t="str">
        <f>IF('GACE Math 211'!B949="","", IF(M949&lt;20, 20, IF(M949&gt;80, 80, M949)))</f>
        <v/>
      </c>
    </row>
    <row r="950" spans="1:14" x14ac:dyDescent="0.25">
      <c r="A950" s="11">
        <v>949</v>
      </c>
      <c r="B950" s="30"/>
      <c r="C950" s="25" t="str">
        <f t="shared" si="126"/>
        <v/>
      </c>
      <c r="D950" s="25" t="str">
        <f t="shared" si="130"/>
        <v/>
      </c>
      <c r="E950" s="25" t="str">
        <f t="shared" si="131"/>
        <v/>
      </c>
      <c r="F950" s="11" t="str">
        <f>IF('GACE Math 211'!E950="","",IF('GACE Math 211'!E950&lt;'ACT M to SAT M'!$A$2,'ACT M to SAT M'!$B$2,IF('GACE Math 211'!E950&gt;'ACT M to SAT M'!A$28,'ACT M to SAT M'!B$28,VLOOKUP(E950,'ACT M to SAT M'!A:B,2,FALSE))))</f>
        <v/>
      </c>
      <c r="G950" s="11" t="str">
        <f t="shared" si="127"/>
        <v/>
      </c>
      <c r="H950" s="11" t="str">
        <f t="shared" si="132"/>
        <v/>
      </c>
      <c r="I950" s="11" t="str">
        <f t="shared" si="128"/>
        <v/>
      </c>
      <c r="J950" s="11" t="str">
        <f t="shared" si="133"/>
        <v/>
      </c>
      <c r="K950" s="11" t="str">
        <f t="shared" si="129"/>
        <v/>
      </c>
      <c r="L950" s="11" t="str">
        <f t="shared" si="134"/>
        <v/>
      </c>
      <c r="M950" s="11" t="str">
        <f>IF('GACE Math 211'!B950="","",'SAT M to CBEST M'!$A$2+'SAT M to CBEST M'!$B$2*F950)</f>
        <v/>
      </c>
      <c r="N950" s="11" t="str">
        <f>IF('GACE Math 211'!B950="","", IF(M950&lt;20, 20, IF(M950&gt;80, 80, M950)))</f>
        <v/>
      </c>
    </row>
    <row r="951" spans="1:14" x14ac:dyDescent="0.25">
      <c r="A951" s="11">
        <v>950</v>
      </c>
      <c r="B951" s="30"/>
      <c r="C951" s="25" t="str">
        <f t="shared" si="126"/>
        <v/>
      </c>
      <c r="D951" s="25" t="str">
        <f t="shared" si="130"/>
        <v/>
      </c>
      <c r="E951" s="25" t="str">
        <f t="shared" si="131"/>
        <v/>
      </c>
      <c r="F951" s="11" t="str">
        <f>IF('GACE Math 211'!E951="","",IF('GACE Math 211'!E951&lt;'ACT M to SAT M'!$A$2,'ACT M to SAT M'!$B$2,IF('GACE Math 211'!E951&gt;'ACT M to SAT M'!A$28,'ACT M to SAT M'!B$28,VLOOKUP(E951,'ACT M to SAT M'!A:B,2,FALSE))))</f>
        <v/>
      </c>
      <c r="G951" s="11" t="str">
        <f t="shared" si="127"/>
        <v/>
      </c>
      <c r="H951" s="11" t="str">
        <f t="shared" si="132"/>
        <v/>
      </c>
      <c r="I951" s="11" t="str">
        <f t="shared" si="128"/>
        <v/>
      </c>
      <c r="J951" s="11" t="str">
        <f t="shared" si="133"/>
        <v/>
      </c>
      <c r="K951" s="11" t="str">
        <f t="shared" si="129"/>
        <v/>
      </c>
      <c r="L951" s="11" t="str">
        <f t="shared" si="134"/>
        <v/>
      </c>
      <c r="M951" s="11" t="str">
        <f>IF('GACE Math 211'!B951="","",'SAT M to CBEST M'!$A$2+'SAT M to CBEST M'!$B$2*F951)</f>
        <v/>
      </c>
      <c r="N951" s="11" t="str">
        <f>IF('GACE Math 211'!B951="","", IF(M951&lt;20, 20, IF(M951&gt;80, 80, M951)))</f>
        <v/>
      </c>
    </row>
    <row r="952" spans="1:14" x14ac:dyDescent="0.25">
      <c r="A952" s="11">
        <v>951</v>
      </c>
      <c r="B952" s="30"/>
      <c r="C952" s="25" t="str">
        <f t="shared" si="126"/>
        <v/>
      </c>
      <c r="D952" s="25" t="str">
        <f t="shared" si="130"/>
        <v/>
      </c>
      <c r="E952" s="25" t="str">
        <f t="shared" si="131"/>
        <v/>
      </c>
      <c r="F952" s="11" t="str">
        <f>IF('GACE Math 211'!E952="","",IF('GACE Math 211'!E952&lt;'ACT M to SAT M'!$A$2,'ACT M to SAT M'!$B$2,IF('GACE Math 211'!E952&gt;'ACT M to SAT M'!A$28,'ACT M to SAT M'!B$28,VLOOKUP(E952,'ACT M to SAT M'!A:B,2,FALSE))))</f>
        <v/>
      </c>
      <c r="G952" s="11" t="str">
        <f t="shared" si="127"/>
        <v/>
      </c>
      <c r="H952" s="11" t="str">
        <f t="shared" si="132"/>
        <v/>
      </c>
      <c r="I952" s="11" t="str">
        <f t="shared" si="128"/>
        <v/>
      </c>
      <c r="J952" s="11" t="str">
        <f t="shared" si="133"/>
        <v/>
      </c>
      <c r="K952" s="11" t="str">
        <f t="shared" si="129"/>
        <v/>
      </c>
      <c r="L952" s="11" t="str">
        <f t="shared" si="134"/>
        <v/>
      </c>
      <c r="M952" s="11" t="str">
        <f>IF('GACE Math 211'!B952="","",'SAT M to CBEST M'!$A$2+'SAT M to CBEST M'!$B$2*F952)</f>
        <v/>
      </c>
      <c r="N952" s="11" t="str">
        <f>IF('GACE Math 211'!B952="","", IF(M952&lt;20, 20, IF(M952&gt;80, 80, M952)))</f>
        <v/>
      </c>
    </row>
    <row r="953" spans="1:14" x14ac:dyDescent="0.25">
      <c r="A953" s="11">
        <v>952</v>
      </c>
      <c r="B953" s="30"/>
      <c r="C953" s="25" t="str">
        <f t="shared" si="126"/>
        <v/>
      </c>
      <c r="D953" s="25" t="str">
        <f t="shared" si="130"/>
        <v/>
      </c>
      <c r="E953" s="25" t="str">
        <f t="shared" si="131"/>
        <v/>
      </c>
      <c r="F953" s="11" t="str">
        <f>IF('GACE Math 211'!E953="","",IF('GACE Math 211'!E953&lt;'ACT M to SAT M'!$A$2,'ACT M to SAT M'!$B$2,IF('GACE Math 211'!E953&gt;'ACT M to SAT M'!A$28,'ACT M to SAT M'!B$28,VLOOKUP(E953,'ACT M to SAT M'!A:B,2,FALSE))))</f>
        <v/>
      </c>
      <c r="G953" s="11" t="str">
        <f t="shared" si="127"/>
        <v/>
      </c>
      <c r="H953" s="11" t="str">
        <f t="shared" si="132"/>
        <v/>
      </c>
      <c r="I953" s="11" t="str">
        <f t="shared" si="128"/>
        <v/>
      </c>
      <c r="J953" s="11" t="str">
        <f t="shared" si="133"/>
        <v/>
      </c>
      <c r="K953" s="11" t="str">
        <f t="shared" si="129"/>
        <v/>
      </c>
      <c r="L953" s="11" t="str">
        <f t="shared" si="134"/>
        <v/>
      </c>
      <c r="M953" s="11" t="str">
        <f>IF('GACE Math 211'!B953="","",'SAT M to CBEST M'!$A$2+'SAT M to CBEST M'!$B$2*F953)</f>
        <v/>
      </c>
      <c r="N953" s="11" t="str">
        <f>IF('GACE Math 211'!B953="","", IF(M953&lt;20, 20, IF(M953&gt;80, 80, M953)))</f>
        <v/>
      </c>
    </row>
    <row r="954" spans="1:14" x14ac:dyDescent="0.25">
      <c r="A954" s="11">
        <v>953</v>
      </c>
      <c r="B954" s="30"/>
      <c r="C954" s="25" t="str">
        <f t="shared" si="126"/>
        <v/>
      </c>
      <c r="D954" s="25" t="str">
        <f t="shared" si="130"/>
        <v/>
      </c>
      <c r="E954" s="25" t="str">
        <f t="shared" si="131"/>
        <v/>
      </c>
      <c r="F954" s="11" t="str">
        <f>IF('GACE Math 211'!E954="","",IF('GACE Math 211'!E954&lt;'ACT M to SAT M'!$A$2,'ACT M to SAT M'!$B$2,IF('GACE Math 211'!E954&gt;'ACT M to SAT M'!A$28,'ACT M to SAT M'!B$28,VLOOKUP(E954,'ACT M to SAT M'!A:B,2,FALSE))))</f>
        <v/>
      </c>
      <c r="G954" s="11" t="str">
        <f t="shared" si="127"/>
        <v/>
      </c>
      <c r="H954" s="11" t="str">
        <f t="shared" si="132"/>
        <v/>
      </c>
      <c r="I954" s="11" t="str">
        <f t="shared" si="128"/>
        <v/>
      </c>
      <c r="J954" s="11" t="str">
        <f t="shared" si="133"/>
        <v/>
      </c>
      <c r="K954" s="11" t="str">
        <f t="shared" si="129"/>
        <v/>
      </c>
      <c r="L954" s="11" t="str">
        <f t="shared" si="134"/>
        <v/>
      </c>
      <c r="M954" s="11" t="str">
        <f>IF('GACE Math 211'!B954="","",'SAT M to CBEST M'!$A$2+'SAT M to CBEST M'!$B$2*F954)</f>
        <v/>
      </c>
      <c r="N954" s="11" t="str">
        <f>IF('GACE Math 211'!B954="","", IF(M954&lt;20, 20, IF(M954&gt;80, 80, M954)))</f>
        <v/>
      </c>
    </row>
    <row r="955" spans="1:14" x14ac:dyDescent="0.25">
      <c r="A955" s="11">
        <v>954</v>
      </c>
      <c r="B955" s="30"/>
      <c r="C955" s="25" t="str">
        <f t="shared" si="126"/>
        <v/>
      </c>
      <c r="D955" s="25" t="str">
        <f t="shared" si="130"/>
        <v/>
      </c>
      <c r="E955" s="25" t="str">
        <f t="shared" si="131"/>
        <v/>
      </c>
      <c r="F955" s="11" t="str">
        <f>IF('GACE Math 211'!E955="","",IF('GACE Math 211'!E955&lt;'ACT M to SAT M'!$A$2,'ACT M to SAT M'!$B$2,IF('GACE Math 211'!E955&gt;'ACT M to SAT M'!A$28,'ACT M to SAT M'!B$28,VLOOKUP(E955,'ACT M to SAT M'!A:B,2,FALSE))))</f>
        <v/>
      </c>
      <c r="G955" s="11" t="str">
        <f t="shared" si="127"/>
        <v/>
      </c>
      <c r="H955" s="11" t="str">
        <f t="shared" si="132"/>
        <v/>
      </c>
      <c r="I955" s="11" t="str">
        <f t="shared" si="128"/>
        <v/>
      </c>
      <c r="J955" s="11" t="str">
        <f t="shared" si="133"/>
        <v/>
      </c>
      <c r="K955" s="11" t="str">
        <f t="shared" si="129"/>
        <v/>
      </c>
      <c r="L955" s="11" t="str">
        <f t="shared" si="134"/>
        <v/>
      </c>
      <c r="M955" s="11" t="str">
        <f>IF('GACE Math 211'!B955="","",'SAT M to CBEST M'!$A$2+'SAT M to CBEST M'!$B$2*F955)</f>
        <v/>
      </c>
      <c r="N955" s="11" t="str">
        <f>IF('GACE Math 211'!B955="","", IF(M955&lt;20, 20, IF(M955&gt;80, 80, M955)))</f>
        <v/>
      </c>
    </row>
    <row r="956" spans="1:14" x14ac:dyDescent="0.25">
      <c r="A956" s="11">
        <v>955</v>
      </c>
      <c r="B956" s="30"/>
      <c r="C956" s="25" t="str">
        <f t="shared" si="126"/>
        <v/>
      </c>
      <c r="D956" s="25" t="str">
        <f t="shared" si="130"/>
        <v/>
      </c>
      <c r="E956" s="25" t="str">
        <f t="shared" si="131"/>
        <v/>
      </c>
      <c r="F956" s="11" t="str">
        <f>IF('GACE Math 211'!E956="","",IF('GACE Math 211'!E956&lt;'ACT M to SAT M'!$A$2,'ACT M to SAT M'!$B$2,IF('GACE Math 211'!E956&gt;'ACT M to SAT M'!A$28,'ACT M to SAT M'!B$28,VLOOKUP(E956,'ACT M to SAT M'!A:B,2,FALSE))))</f>
        <v/>
      </c>
      <c r="G956" s="11" t="str">
        <f t="shared" si="127"/>
        <v/>
      </c>
      <c r="H956" s="11" t="str">
        <f t="shared" si="132"/>
        <v/>
      </c>
      <c r="I956" s="11" t="str">
        <f t="shared" si="128"/>
        <v/>
      </c>
      <c r="J956" s="11" t="str">
        <f t="shared" si="133"/>
        <v/>
      </c>
      <c r="K956" s="11" t="str">
        <f t="shared" si="129"/>
        <v/>
      </c>
      <c r="L956" s="11" t="str">
        <f t="shared" si="134"/>
        <v/>
      </c>
      <c r="M956" s="11" t="str">
        <f>IF('GACE Math 211'!B956="","",'SAT M to CBEST M'!$A$2+'SAT M to CBEST M'!$B$2*F956)</f>
        <v/>
      </c>
      <c r="N956" s="11" t="str">
        <f>IF('GACE Math 211'!B956="","", IF(M956&lt;20, 20, IF(M956&gt;80, 80, M956)))</f>
        <v/>
      </c>
    </row>
    <row r="957" spans="1:14" x14ac:dyDescent="0.25">
      <c r="A957" s="11">
        <v>956</v>
      </c>
      <c r="B957" s="30"/>
      <c r="C957" s="25" t="str">
        <f t="shared" si="126"/>
        <v/>
      </c>
      <c r="D957" s="25" t="str">
        <f t="shared" si="130"/>
        <v/>
      </c>
      <c r="E957" s="25" t="str">
        <f t="shared" si="131"/>
        <v/>
      </c>
      <c r="F957" s="11" t="str">
        <f>IF('GACE Math 211'!E957="","",IF('GACE Math 211'!E957&lt;'ACT M to SAT M'!$A$2,'ACT M to SAT M'!$B$2,IF('GACE Math 211'!E957&gt;'ACT M to SAT M'!A$28,'ACT M to SAT M'!B$28,VLOOKUP(E957,'ACT M to SAT M'!A:B,2,FALSE))))</f>
        <v/>
      </c>
      <c r="G957" s="11" t="str">
        <f t="shared" si="127"/>
        <v/>
      </c>
      <c r="H957" s="11" t="str">
        <f t="shared" si="132"/>
        <v/>
      </c>
      <c r="I957" s="11" t="str">
        <f t="shared" si="128"/>
        <v/>
      </c>
      <c r="J957" s="11" t="str">
        <f t="shared" si="133"/>
        <v/>
      </c>
      <c r="K957" s="11" t="str">
        <f t="shared" si="129"/>
        <v/>
      </c>
      <c r="L957" s="11" t="str">
        <f t="shared" si="134"/>
        <v/>
      </c>
      <c r="M957" s="11" t="str">
        <f>IF('GACE Math 211'!B957="","",'SAT M to CBEST M'!$A$2+'SAT M to CBEST M'!$B$2*F957)</f>
        <v/>
      </c>
      <c r="N957" s="11" t="str">
        <f>IF('GACE Math 211'!B957="","", IF(M957&lt;20, 20, IF(M957&gt;80, 80, M957)))</f>
        <v/>
      </c>
    </row>
    <row r="958" spans="1:14" x14ac:dyDescent="0.25">
      <c r="A958" s="11">
        <v>957</v>
      </c>
      <c r="B958" s="30"/>
      <c r="C958" s="25" t="str">
        <f t="shared" si="126"/>
        <v/>
      </c>
      <c r="D958" s="25" t="str">
        <f t="shared" si="130"/>
        <v/>
      </c>
      <c r="E958" s="25" t="str">
        <f t="shared" si="131"/>
        <v/>
      </c>
      <c r="F958" s="11" t="str">
        <f>IF('GACE Math 211'!E958="","",IF('GACE Math 211'!E958&lt;'ACT M to SAT M'!$A$2,'ACT M to SAT M'!$B$2,IF('GACE Math 211'!E958&gt;'ACT M to SAT M'!A$28,'ACT M to SAT M'!B$28,VLOOKUP(E958,'ACT M to SAT M'!A:B,2,FALSE))))</f>
        <v/>
      </c>
      <c r="G958" s="11" t="str">
        <f t="shared" si="127"/>
        <v/>
      </c>
      <c r="H958" s="11" t="str">
        <f t="shared" si="132"/>
        <v/>
      </c>
      <c r="I958" s="11" t="str">
        <f t="shared" si="128"/>
        <v/>
      </c>
      <c r="J958" s="11" t="str">
        <f t="shared" si="133"/>
        <v/>
      </c>
      <c r="K958" s="11" t="str">
        <f t="shared" si="129"/>
        <v/>
      </c>
      <c r="L958" s="11" t="str">
        <f t="shared" si="134"/>
        <v/>
      </c>
      <c r="M958" s="11" t="str">
        <f>IF('GACE Math 211'!B958="","",'SAT M to CBEST M'!$A$2+'SAT M to CBEST M'!$B$2*F958)</f>
        <v/>
      </c>
      <c r="N958" s="11" t="str">
        <f>IF('GACE Math 211'!B958="","", IF(M958&lt;20, 20, IF(M958&gt;80, 80, M958)))</f>
        <v/>
      </c>
    </row>
    <row r="959" spans="1:14" x14ac:dyDescent="0.25">
      <c r="A959" s="11">
        <v>958</v>
      </c>
      <c r="B959" s="30"/>
      <c r="C959" s="25" t="str">
        <f t="shared" si="126"/>
        <v/>
      </c>
      <c r="D959" s="25" t="str">
        <f t="shared" si="130"/>
        <v/>
      </c>
      <c r="E959" s="25" t="str">
        <f t="shared" si="131"/>
        <v/>
      </c>
      <c r="F959" s="11" t="str">
        <f>IF('GACE Math 211'!E959="","",IF('GACE Math 211'!E959&lt;'ACT M to SAT M'!$A$2,'ACT M to SAT M'!$B$2,IF('GACE Math 211'!E959&gt;'ACT M to SAT M'!A$28,'ACT M to SAT M'!B$28,VLOOKUP(E959,'ACT M to SAT M'!A:B,2,FALSE))))</f>
        <v/>
      </c>
      <c r="G959" s="11" t="str">
        <f t="shared" si="127"/>
        <v/>
      </c>
      <c r="H959" s="11" t="str">
        <f t="shared" si="132"/>
        <v/>
      </c>
      <c r="I959" s="11" t="str">
        <f t="shared" si="128"/>
        <v/>
      </c>
      <c r="J959" s="11" t="str">
        <f t="shared" si="133"/>
        <v/>
      </c>
      <c r="K959" s="11" t="str">
        <f t="shared" si="129"/>
        <v/>
      </c>
      <c r="L959" s="11" t="str">
        <f t="shared" si="134"/>
        <v/>
      </c>
      <c r="M959" s="11" t="str">
        <f>IF('GACE Math 211'!B959="","",'SAT M to CBEST M'!$A$2+'SAT M to CBEST M'!$B$2*F959)</f>
        <v/>
      </c>
      <c r="N959" s="11" t="str">
        <f>IF('GACE Math 211'!B959="","", IF(M959&lt;20, 20, IF(M959&gt;80, 80, M959)))</f>
        <v/>
      </c>
    </row>
    <row r="960" spans="1:14" x14ac:dyDescent="0.25">
      <c r="A960" s="11">
        <v>959</v>
      </c>
      <c r="B960" s="30"/>
      <c r="C960" s="25" t="str">
        <f t="shared" si="126"/>
        <v/>
      </c>
      <c r="D960" s="25" t="str">
        <f t="shared" si="130"/>
        <v/>
      </c>
      <c r="E960" s="25" t="str">
        <f t="shared" si="131"/>
        <v/>
      </c>
      <c r="F960" s="11" t="str">
        <f>IF('GACE Math 211'!E960="","",IF('GACE Math 211'!E960&lt;'ACT M to SAT M'!$A$2,'ACT M to SAT M'!$B$2,IF('GACE Math 211'!E960&gt;'ACT M to SAT M'!A$28,'ACT M to SAT M'!B$28,VLOOKUP(E960,'ACT M to SAT M'!A:B,2,FALSE))))</f>
        <v/>
      </c>
      <c r="G960" s="11" t="str">
        <f t="shared" si="127"/>
        <v/>
      </c>
      <c r="H960" s="11" t="str">
        <f t="shared" si="132"/>
        <v/>
      </c>
      <c r="I960" s="11" t="str">
        <f t="shared" si="128"/>
        <v/>
      </c>
      <c r="J960" s="11" t="str">
        <f t="shared" si="133"/>
        <v/>
      </c>
      <c r="K960" s="11" t="str">
        <f t="shared" si="129"/>
        <v/>
      </c>
      <c r="L960" s="11" t="str">
        <f t="shared" si="134"/>
        <v/>
      </c>
      <c r="M960" s="11" t="str">
        <f>IF('GACE Math 211'!B960="","",'SAT M to CBEST M'!$A$2+'SAT M to CBEST M'!$B$2*F960)</f>
        <v/>
      </c>
      <c r="N960" s="11" t="str">
        <f>IF('GACE Math 211'!B960="","", IF(M960&lt;20, 20, IF(M960&gt;80, 80, M960)))</f>
        <v/>
      </c>
    </row>
    <row r="961" spans="1:14" x14ac:dyDescent="0.25">
      <c r="A961" s="11">
        <v>960</v>
      </c>
      <c r="B961" s="30"/>
      <c r="C961" s="25" t="str">
        <f t="shared" si="126"/>
        <v/>
      </c>
      <c r="D961" s="25" t="str">
        <f t="shared" si="130"/>
        <v/>
      </c>
      <c r="E961" s="25" t="str">
        <f t="shared" si="131"/>
        <v/>
      </c>
      <c r="F961" s="11" t="str">
        <f>IF('GACE Math 211'!E961="","",IF('GACE Math 211'!E961&lt;'ACT M to SAT M'!$A$2,'ACT M to SAT M'!$B$2,IF('GACE Math 211'!E961&gt;'ACT M to SAT M'!A$28,'ACT M to SAT M'!B$28,VLOOKUP(E961,'ACT M to SAT M'!A:B,2,FALSE))))</f>
        <v/>
      </c>
      <c r="G961" s="11" t="str">
        <f t="shared" si="127"/>
        <v/>
      </c>
      <c r="H961" s="11" t="str">
        <f t="shared" si="132"/>
        <v/>
      </c>
      <c r="I961" s="11" t="str">
        <f t="shared" si="128"/>
        <v/>
      </c>
      <c r="J961" s="11" t="str">
        <f t="shared" si="133"/>
        <v/>
      </c>
      <c r="K961" s="11" t="str">
        <f t="shared" si="129"/>
        <v/>
      </c>
      <c r="L961" s="11" t="str">
        <f t="shared" si="134"/>
        <v/>
      </c>
      <c r="M961" s="11" t="str">
        <f>IF('GACE Math 211'!B961="","",'SAT M to CBEST M'!$A$2+'SAT M to CBEST M'!$B$2*F961)</f>
        <v/>
      </c>
      <c r="N961" s="11" t="str">
        <f>IF('GACE Math 211'!B961="","", IF(M961&lt;20, 20, IF(M961&gt;80, 80, M961)))</f>
        <v/>
      </c>
    </row>
    <row r="962" spans="1:14" x14ac:dyDescent="0.25">
      <c r="A962" s="11">
        <v>961</v>
      </c>
      <c r="B962" s="30"/>
      <c r="C962" s="25" t="str">
        <f t="shared" ref="C962:C1025" si="135">IF(B962="","",IF(B962&gt;=250, upperinterceptPAAM211toACTM+B962*upperslopePAAM211toACTM, lowerinterceptPAAM211toACTM+B962*lowerslopePAAM211toACTM))</f>
        <v/>
      </c>
      <c r="D962" s="25" t="str">
        <f t="shared" si="130"/>
        <v/>
      </c>
      <c r="E962" s="25" t="str">
        <f t="shared" si="131"/>
        <v/>
      </c>
      <c r="F962" s="11" t="str">
        <f>IF('GACE Math 211'!E962="","",IF('GACE Math 211'!E962&lt;'ACT M to SAT M'!$A$2,'ACT M to SAT M'!$B$2,IF('GACE Math 211'!E962&gt;'ACT M to SAT M'!A$28,'ACT M to SAT M'!B$28,VLOOKUP(E962,'ACT M to SAT M'!A:B,2,FALSE))))</f>
        <v/>
      </c>
      <c r="G962" s="11" t="str">
        <f t="shared" ref="G962:G1001" si="136">IF(B962="","",interceptACTMtoPCM5732+slopeACTMtoPCM5732*E962)</f>
        <v/>
      </c>
      <c r="H962" s="11" t="str">
        <f t="shared" si="132"/>
        <v/>
      </c>
      <c r="I962" s="11" t="str">
        <f t="shared" ref="I962:I1001" si="137">IF(B962="","",interceptACTMtoPCM5733+slopeACTMtoPCM5733*E962)</f>
        <v/>
      </c>
      <c r="J962" s="11" t="str">
        <f t="shared" si="133"/>
        <v/>
      </c>
      <c r="K962" s="11" t="str">
        <f t="shared" ref="K962:K1001" si="138">IF(B962="","",IF(E962&gt;=16, upperinterceptACTMtoPAAM201+E962*upperslopeACTMtoPAAM201, lowerinterceptACTMtoPAAM201+E962*lowerslopeACTMtoPAAM201))</f>
        <v/>
      </c>
      <c r="L962" s="11" t="str">
        <f t="shared" si="134"/>
        <v/>
      </c>
      <c r="M962" s="11" t="str">
        <f>IF('GACE Math 211'!B962="","",'SAT M to CBEST M'!$A$2+'SAT M to CBEST M'!$B$2*F962)</f>
        <v/>
      </c>
      <c r="N962" s="11" t="str">
        <f>IF('GACE Math 211'!B962="","", IF(M962&lt;20, 20, IF(M962&gt;80, 80, M962)))</f>
        <v/>
      </c>
    </row>
    <row r="963" spans="1:14" x14ac:dyDescent="0.25">
      <c r="A963" s="11">
        <v>962</v>
      </c>
      <c r="B963" s="30"/>
      <c r="C963" s="25" t="str">
        <f t="shared" si="135"/>
        <v/>
      </c>
      <c r="D963" s="25" t="str">
        <f t="shared" ref="D963:D1001" si="139">IF(B963="","", IF(C963&lt;1, 1, IF(C963&gt;36, 36, C963)))</f>
        <v/>
      </c>
      <c r="E963" s="25" t="str">
        <f t="shared" ref="E963:E1001" si="140">IF(ISBLANK(B963), "", ROUND(D963, 0))</f>
        <v/>
      </c>
      <c r="F963" s="11" t="str">
        <f>IF('GACE Math 211'!E963="","",IF('GACE Math 211'!E963&lt;'ACT M to SAT M'!$A$2,'ACT M to SAT M'!$B$2,IF('GACE Math 211'!E963&gt;'ACT M to SAT M'!A$28,'ACT M to SAT M'!B$28,VLOOKUP(E963,'ACT M to SAT M'!A:B,2,FALSE))))</f>
        <v/>
      </c>
      <c r="G963" s="11" t="str">
        <f t="shared" si="136"/>
        <v/>
      </c>
      <c r="H963" s="11" t="str">
        <f t="shared" ref="H963:H1001" si="141">IF(B963="","", IF(G963&lt;100, 100, IF(G963&gt;200, 200, G963)))</f>
        <v/>
      </c>
      <c r="I963" s="11" t="str">
        <f t="shared" si="137"/>
        <v/>
      </c>
      <c r="J963" s="11" t="str">
        <f t="shared" ref="J963:J1001" si="142">IF(B963="","", IF(I963&lt;100, 100, IF(I963&gt;200, 200, I963)))</f>
        <v/>
      </c>
      <c r="K963" s="11" t="str">
        <f t="shared" si="138"/>
        <v/>
      </c>
      <c r="L963" s="11" t="str">
        <f t="shared" ref="L963:L1001" si="143">IF(B963="","", IF(K963&lt;100, 100, IF(K963&gt;300, 300, K963)))</f>
        <v/>
      </c>
      <c r="M963" s="11" t="str">
        <f>IF('GACE Math 211'!B963="","",'SAT M to CBEST M'!$A$2+'SAT M to CBEST M'!$B$2*F963)</f>
        <v/>
      </c>
      <c r="N963" s="11" t="str">
        <f>IF('GACE Math 211'!B963="","", IF(M963&lt;20, 20, IF(M963&gt;80, 80, M963)))</f>
        <v/>
      </c>
    </row>
    <row r="964" spans="1:14" x14ac:dyDescent="0.25">
      <c r="A964" s="11">
        <v>963</v>
      </c>
      <c r="B964" s="30"/>
      <c r="C964" s="25" t="str">
        <f t="shared" si="135"/>
        <v/>
      </c>
      <c r="D964" s="25" t="str">
        <f t="shared" si="139"/>
        <v/>
      </c>
      <c r="E964" s="25" t="str">
        <f t="shared" si="140"/>
        <v/>
      </c>
      <c r="F964" s="11" t="str">
        <f>IF('GACE Math 211'!E964="","",IF('GACE Math 211'!E964&lt;'ACT M to SAT M'!$A$2,'ACT M to SAT M'!$B$2,IF('GACE Math 211'!E964&gt;'ACT M to SAT M'!A$28,'ACT M to SAT M'!B$28,VLOOKUP(E964,'ACT M to SAT M'!A:B,2,FALSE))))</f>
        <v/>
      </c>
      <c r="G964" s="11" t="str">
        <f t="shared" si="136"/>
        <v/>
      </c>
      <c r="H964" s="11" t="str">
        <f t="shared" si="141"/>
        <v/>
      </c>
      <c r="I964" s="11" t="str">
        <f t="shared" si="137"/>
        <v/>
      </c>
      <c r="J964" s="11" t="str">
        <f t="shared" si="142"/>
        <v/>
      </c>
      <c r="K964" s="11" t="str">
        <f t="shared" si="138"/>
        <v/>
      </c>
      <c r="L964" s="11" t="str">
        <f t="shared" si="143"/>
        <v/>
      </c>
      <c r="M964" s="11" t="str">
        <f>IF('GACE Math 211'!B964="","",'SAT M to CBEST M'!$A$2+'SAT M to CBEST M'!$B$2*F964)</f>
        <v/>
      </c>
      <c r="N964" s="11" t="str">
        <f>IF('GACE Math 211'!B964="","", IF(M964&lt;20, 20, IF(M964&gt;80, 80, M964)))</f>
        <v/>
      </c>
    </row>
    <row r="965" spans="1:14" x14ac:dyDescent="0.25">
      <c r="A965" s="11">
        <v>964</v>
      </c>
      <c r="B965" s="30"/>
      <c r="C965" s="25" t="str">
        <f t="shared" si="135"/>
        <v/>
      </c>
      <c r="D965" s="25" t="str">
        <f t="shared" si="139"/>
        <v/>
      </c>
      <c r="E965" s="25" t="str">
        <f t="shared" si="140"/>
        <v/>
      </c>
      <c r="F965" s="11" t="str">
        <f>IF('GACE Math 211'!E965="","",IF('GACE Math 211'!E965&lt;'ACT M to SAT M'!$A$2,'ACT M to SAT M'!$B$2,IF('GACE Math 211'!E965&gt;'ACT M to SAT M'!A$28,'ACT M to SAT M'!B$28,VLOOKUP(E965,'ACT M to SAT M'!A:B,2,FALSE))))</f>
        <v/>
      </c>
      <c r="G965" s="11" t="str">
        <f t="shared" si="136"/>
        <v/>
      </c>
      <c r="H965" s="11" t="str">
        <f t="shared" si="141"/>
        <v/>
      </c>
      <c r="I965" s="11" t="str">
        <f t="shared" si="137"/>
        <v/>
      </c>
      <c r="J965" s="11" t="str">
        <f t="shared" si="142"/>
        <v/>
      </c>
      <c r="K965" s="11" t="str">
        <f t="shared" si="138"/>
        <v/>
      </c>
      <c r="L965" s="11" t="str">
        <f t="shared" si="143"/>
        <v/>
      </c>
      <c r="M965" s="11" t="str">
        <f>IF('GACE Math 211'!B965="","",'SAT M to CBEST M'!$A$2+'SAT M to CBEST M'!$B$2*F965)</f>
        <v/>
      </c>
      <c r="N965" s="11" t="str">
        <f>IF('GACE Math 211'!B965="","", IF(M965&lt;20, 20, IF(M965&gt;80, 80, M965)))</f>
        <v/>
      </c>
    </row>
    <row r="966" spans="1:14" x14ac:dyDescent="0.25">
      <c r="A966" s="11">
        <v>965</v>
      </c>
      <c r="B966" s="30"/>
      <c r="C966" s="25" t="str">
        <f t="shared" si="135"/>
        <v/>
      </c>
      <c r="D966" s="25" t="str">
        <f t="shared" si="139"/>
        <v/>
      </c>
      <c r="E966" s="25" t="str">
        <f t="shared" si="140"/>
        <v/>
      </c>
      <c r="F966" s="11" t="str">
        <f>IF('GACE Math 211'!E966="","",IF('GACE Math 211'!E966&lt;'ACT M to SAT M'!$A$2,'ACT M to SAT M'!$B$2,IF('GACE Math 211'!E966&gt;'ACT M to SAT M'!A$28,'ACT M to SAT M'!B$28,VLOOKUP(E966,'ACT M to SAT M'!A:B,2,FALSE))))</f>
        <v/>
      </c>
      <c r="G966" s="11" t="str">
        <f t="shared" si="136"/>
        <v/>
      </c>
      <c r="H966" s="11" t="str">
        <f t="shared" si="141"/>
        <v/>
      </c>
      <c r="I966" s="11" t="str">
        <f t="shared" si="137"/>
        <v/>
      </c>
      <c r="J966" s="11" t="str">
        <f t="shared" si="142"/>
        <v/>
      </c>
      <c r="K966" s="11" t="str">
        <f t="shared" si="138"/>
        <v/>
      </c>
      <c r="L966" s="11" t="str">
        <f t="shared" si="143"/>
        <v/>
      </c>
      <c r="M966" s="11" t="str">
        <f>IF('GACE Math 211'!B966="","",'SAT M to CBEST M'!$A$2+'SAT M to CBEST M'!$B$2*F966)</f>
        <v/>
      </c>
      <c r="N966" s="11" t="str">
        <f>IF('GACE Math 211'!B966="","", IF(M966&lt;20, 20, IF(M966&gt;80, 80, M966)))</f>
        <v/>
      </c>
    </row>
    <row r="967" spans="1:14" x14ac:dyDescent="0.25">
      <c r="A967" s="11">
        <v>966</v>
      </c>
      <c r="B967" s="30"/>
      <c r="C967" s="25" t="str">
        <f t="shared" si="135"/>
        <v/>
      </c>
      <c r="D967" s="25" t="str">
        <f t="shared" si="139"/>
        <v/>
      </c>
      <c r="E967" s="25" t="str">
        <f t="shared" si="140"/>
        <v/>
      </c>
      <c r="F967" s="11" t="str">
        <f>IF('GACE Math 211'!E967="","",IF('GACE Math 211'!E967&lt;'ACT M to SAT M'!$A$2,'ACT M to SAT M'!$B$2,IF('GACE Math 211'!E967&gt;'ACT M to SAT M'!A$28,'ACT M to SAT M'!B$28,VLOOKUP(E967,'ACT M to SAT M'!A:B,2,FALSE))))</f>
        <v/>
      </c>
      <c r="G967" s="11" t="str">
        <f t="shared" si="136"/>
        <v/>
      </c>
      <c r="H967" s="11" t="str">
        <f t="shared" si="141"/>
        <v/>
      </c>
      <c r="I967" s="11" t="str">
        <f t="shared" si="137"/>
        <v/>
      </c>
      <c r="J967" s="11" t="str">
        <f t="shared" si="142"/>
        <v/>
      </c>
      <c r="K967" s="11" t="str">
        <f t="shared" si="138"/>
        <v/>
      </c>
      <c r="L967" s="11" t="str">
        <f t="shared" si="143"/>
        <v/>
      </c>
      <c r="M967" s="11" t="str">
        <f>IF('GACE Math 211'!B967="","",'SAT M to CBEST M'!$A$2+'SAT M to CBEST M'!$B$2*F967)</f>
        <v/>
      </c>
      <c r="N967" s="11" t="str">
        <f>IF('GACE Math 211'!B967="","", IF(M967&lt;20, 20, IF(M967&gt;80, 80, M967)))</f>
        <v/>
      </c>
    </row>
    <row r="968" spans="1:14" x14ac:dyDescent="0.25">
      <c r="A968" s="11">
        <v>967</v>
      </c>
      <c r="B968" s="30"/>
      <c r="C968" s="25" t="str">
        <f t="shared" si="135"/>
        <v/>
      </c>
      <c r="D968" s="25" t="str">
        <f t="shared" si="139"/>
        <v/>
      </c>
      <c r="E968" s="25" t="str">
        <f t="shared" si="140"/>
        <v/>
      </c>
      <c r="F968" s="11" t="str">
        <f>IF('GACE Math 211'!E968="","",IF('GACE Math 211'!E968&lt;'ACT M to SAT M'!$A$2,'ACT M to SAT M'!$B$2,IF('GACE Math 211'!E968&gt;'ACT M to SAT M'!A$28,'ACT M to SAT M'!B$28,VLOOKUP(E968,'ACT M to SAT M'!A:B,2,FALSE))))</f>
        <v/>
      </c>
      <c r="G968" s="11" t="str">
        <f t="shared" si="136"/>
        <v/>
      </c>
      <c r="H968" s="11" t="str">
        <f t="shared" si="141"/>
        <v/>
      </c>
      <c r="I968" s="11" t="str">
        <f t="shared" si="137"/>
        <v/>
      </c>
      <c r="J968" s="11" t="str">
        <f t="shared" si="142"/>
        <v/>
      </c>
      <c r="K968" s="11" t="str">
        <f t="shared" si="138"/>
        <v/>
      </c>
      <c r="L968" s="11" t="str">
        <f t="shared" si="143"/>
        <v/>
      </c>
      <c r="M968" s="11" t="str">
        <f>IF('GACE Math 211'!B968="","",'SAT M to CBEST M'!$A$2+'SAT M to CBEST M'!$B$2*F968)</f>
        <v/>
      </c>
      <c r="N968" s="11" t="str">
        <f>IF('GACE Math 211'!B968="","", IF(M968&lt;20, 20, IF(M968&gt;80, 80, M968)))</f>
        <v/>
      </c>
    </row>
    <row r="969" spans="1:14" x14ac:dyDescent="0.25">
      <c r="A969" s="11">
        <v>968</v>
      </c>
      <c r="B969" s="30"/>
      <c r="C969" s="25" t="str">
        <f t="shared" si="135"/>
        <v/>
      </c>
      <c r="D969" s="25" t="str">
        <f t="shared" si="139"/>
        <v/>
      </c>
      <c r="E969" s="25" t="str">
        <f t="shared" si="140"/>
        <v/>
      </c>
      <c r="F969" s="11" t="str">
        <f>IF('GACE Math 211'!E969="","",IF('GACE Math 211'!E969&lt;'ACT M to SAT M'!$A$2,'ACT M to SAT M'!$B$2,IF('GACE Math 211'!E969&gt;'ACT M to SAT M'!A$28,'ACT M to SAT M'!B$28,VLOOKUP(E969,'ACT M to SAT M'!A:B,2,FALSE))))</f>
        <v/>
      </c>
      <c r="G969" s="11" t="str">
        <f t="shared" si="136"/>
        <v/>
      </c>
      <c r="H969" s="11" t="str">
        <f t="shared" si="141"/>
        <v/>
      </c>
      <c r="I969" s="11" t="str">
        <f t="shared" si="137"/>
        <v/>
      </c>
      <c r="J969" s="11" t="str">
        <f t="shared" si="142"/>
        <v/>
      </c>
      <c r="K969" s="11" t="str">
        <f t="shared" si="138"/>
        <v/>
      </c>
      <c r="L969" s="11" t="str">
        <f t="shared" si="143"/>
        <v/>
      </c>
      <c r="M969" s="11" t="str">
        <f>IF('GACE Math 211'!B969="","",'SAT M to CBEST M'!$A$2+'SAT M to CBEST M'!$B$2*F969)</f>
        <v/>
      </c>
      <c r="N969" s="11" t="str">
        <f>IF('GACE Math 211'!B969="","", IF(M969&lt;20, 20, IF(M969&gt;80, 80, M969)))</f>
        <v/>
      </c>
    </row>
    <row r="970" spans="1:14" x14ac:dyDescent="0.25">
      <c r="A970" s="11">
        <v>969</v>
      </c>
      <c r="B970" s="30"/>
      <c r="C970" s="25" t="str">
        <f t="shared" si="135"/>
        <v/>
      </c>
      <c r="D970" s="25" t="str">
        <f t="shared" si="139"/>
        <v/>
      </c>
      <c r="E970" s="25" t="str">
        <f t="shared" si="140"/>
        <v/>
      </c>
      <c r="F970" s="11" t="str">
        <f>IF('GACE Math 211'!E970="","",IF('GACE Math 211'!E970&lt;'ACT M to SAT M'!$A$2,'ACT M to SAT M'!$B$2,IF('GACE Math 211'!E970&gt;'ACT M to SAT M'!A$28,'ACT M to SAT M'!B$28,VLOOKUP(E970,'ACT M to SAT M'!A:B,2,FALSE))))</f>
        <v/>
      </c>
      <c r="G970" s="11" t="str">
        <f t="shared" si="136"/>
        <v/>
      </c>
      <c r="H970" s="11" t="str">
        <f t="shared" si="141"/>
        <v/>
      </c>
      <c r="I970" s="11" t="str">
        <f t="shared" si="137"/>
        <v/>
      </c>
      <c r="J970" s="11" t="str">
        <f t="shared" si="142"/>
        <v/>
      </c>
      <c r="K970" s="11" t="str">
        <f t="shared" si="138"/>
        <v/>
      </c>
      <c r="L970" s="11" t="str">
        <f t="shared" si="143"/>
        <v/>
      </c>
      <c r="M970" s="11" t="str">
        <f>IF('GACE Math 211'!B970="","",'SAT M to CBEST M'!$A$2+'SAT M to CBEST M'!$B$2*F970)</f>
        <v/>
      </c>
      <c r="N970" s="11" t="str">
        <f>IF('GACE Math 211'!B970="","", IF(M970&lt;20, 20, IF(M970&gt;80, 80, M970)))</f>
        <v/>
      </c>
    </row>
    <row r="971" spans="1:14" x14ac:dyDescent="0.25">
      <c r="A971" s="11">
        <v>970</v>
      </c>
      <c r="B971" s="30"/>
      <c r="C971" s="25" t="str">
        <f t="shared" si="135"/>
        <v/>
      </c>
      <c r="D971" s="25" t="str">
        <f t="shared" si="139"/>
        <v/>
      </c>
      <c r="E971" s="25" t="str">
        <f t="shared" si="140"/>
        <v/>
      </c>
      <c r="F971" s="11" t="str">
        <f>IF('GACE Math 211'!E971="","",IF('GACE Math 211'!E971&lt;'ACT M to SAT M'!$A$2,'ACT M to SAT M'!$B$2,IF('GACE Math 211'!E971&gt;'ACT M to SAT M'!A$28,'ACT M to SAT M'!B$28,VLOOKUP(E971,'ACT M to SAT M'!A:B,2,FALSE))))</f>
        <v/>
      </c>
      <c r="G971" s="11" t="str">
        <f t="shared" si="136"/>
        <v/>
      </c>
      <c r="H971" s="11" t="str">
        <f t="shared" si="141"/>
        <v/>
      </c>
      <c r="I971" s="11" t="str">
        <f t="shared" si="137"/>
        <v/>
      </c>
      <c r="J971" s="11" t="str">
        <f t="shared" si="142"/>
        <v/>
      </c>
      <c r="K971" s="11" t="str">
        <f t="shared" si="138"/>
        <v/>
      </c>
      <c r="L971" s="11" t="str">
        <f t="shared" si="143"/>
        <v/>
      </c>
      <c r="M971" s="11" t="str">
        <f>IF('GACE Math 211'!B971="","",'SAT M to CBEST M'!$A$2+'SAT M to CBEST M'!$B$2*F971)</f>
        <v/>
      </c>
      <c r="N971" s="11" t="str">
        <f>IF('GACE Math 211'!B971="","", IF(M971&lt;20, 20, IF(M971&gt;80, 80, M971)))</f>
        <v/>
      </c>
    </row>
    <row r="972" spans="1:14" x14ac:dyDescent="0.25">
      <c r="A972" s="11">
        <v>971</v>
      </c>
      <c r="B972" s="30"/>
      <c r="C972" s="25" t="str">
        <f t="shared" si="135"/>
        <v/>
      </c>
      <c r="D972" s="25" t="str">
        <f t="shared" si="139"/>
        <v/>
      </c>
      <c r="E972" s="25" t="str">
        <f t="shared" si="140"/>
        <v/>
      </c>
      <c r="F972" s="11" t="str">
        <f>IF('GACE Math 211'!E972="","",IF('GACE Math 211'!E972&lt;'ACT M to SAT M'!$A$2,'ACT M to SAT M'!$B$2,IF('GACE Math 211'!E972&gt;'ACT M to SAT M'!A$28,'ACT M to SAT M'!B$28,VLOOKUP(E972,'ACT M to SAT M'!A:B,2,FALSE))))</f>
        <v/>
      </c>
      <c r="G972" s="11" t="str">
        <f t="shared" si="136"/>
        <v/>
      </c>
      <c r="H972" s="11" t="str">
        <f t="shared" si="141"/>
        <v/>
      </c>
      <c r="I972" s="11" t="str">
        <f t="shared" si="137"/>
        <v/>
      </c>
      <c r="J972" s="11" t="str">
        <f t="shared" si="142"/>
        <v/>
      </c>
      <c r="K972" s="11" t="str">
        <f t="shared" si="138"/>
        <v/>
      </c>
      <c r="L972" s="11" t="str">
        <f t="shared" si="143"/>
        <v/>
      </c>
      <c r="M972" s="11" t="str">
        <f>IF('GACE Math 211'!B972="","",'SAT M to CBEST M'!$A$2+'SAT M to CBEST M'!$B$2*F972)</f>
        <v/>
      </c>
      <c r="N972" s="11" t="str">
        <f>IF('GACE Math 211'!B972="","", IF(M972&lt;20, 20, IF(M972&gt;80, 80, M972)))</f>
        <v/>
      </c>
    </row>
    <row r="973" spans="1:14" x14ac:dyDescent="0.25">
      <c r="A973" s="11">
        <v>972</v>
      </c>
      <c r="B973" s="30"/>
      <c r="C973" s="25" t="str">
        <f t="shared" si="135"/>
        <v/>
      </c>
      <c r="D973" s="25" t="str">
        <f t="shared" si="139"/>
        <v/>
      </c>
      <c r="E973" s="25" t="str">
        <f t="shared" si="140"/>
        <v/>
      </c>
      <c r="F973" s="11" t="str">
        <f>IF('GACE Math 211'!E973="","",IF('GACE Math 211'!E973&lt;'ACT M to SAT M'!$A$2,'ACT M to SAT M'!$B$2,IF('GACE Math 211'!E973&gt;'ACT M to SAT M'!A$28,'ACT M to SAT M'!B$28,VLOOKUP(E973,'ACT M to SAT M'!A:B,2,FALSE))))</f>
        <v/>
      </c>
      <c r="G973" s="11" t="str">
        <f t="shared" si="136"/>
        <v/>
      </c>
      <c r="H973" s="11" t="str">
        <f t="shared" si="141"/>
        <v/>
      </c>
      <c r="I973" s="11" t="str">
        <f t="shared" si="137"/>
        <v/>
      </c>
      <c r="J973" s="11" t="str">
        <f t="shared" si="142"/>
        <v/>
      </c>
      <c r="K973" s="11" t="str">
        <f t="shared" si="138"/>
        <v/>
      </c>
      <c r="L973" s="11" t="str">
        <f t="shared" si="143"/>
        <v/>
      </c>
      <c r="M973" s="11" t="str">
        <f>IF('GACE Math 211'!B973="","",'SAT M to CBEST M'!$A$2+'SAT M to CBEST M'!$B$2*F973)</f>
        <v/>
      </c>
      <c r="N973" s="11" t="str">
        <f>IF('GACE Math 211'!B973="","", IF(M973&lt;20, 20, IF(M973&gt;80, 80, M973)))</f>
        <v/>
      </c>
    </row>
    <row r="974" spans="1:14" x14ac:dyDescent="0.25">
      <c r="A974" s="11">
        <v>973</v>
      </c>
      <c r="B974" s="30"/>
      <c r="C974" s="25" t="str">
        <f t="shared" si="135"/>
        <v/>
      </c>
      <c r="D974" s="25" t="str">
        <f t="shared" si="139"/>
        <v/>
      </c>
      <c r="E974" s="25" t="str">
        <f t="shared" si="140"/>
        <v/>
      </c>
      <c r="F974" s="11" t="str">
        <f>IF('GACE Math 211'!E974="","",IF('GACE Math 211'!E974&lt;'ACT M to SAT M'!$A$2,'ACT M to SAT M'!$B$2,IF('GACE Math 211'!E974&gt;'ACT M to SAT M'!A$28,'ACT M to SAT M'!B$28,VLOOKUP(E974,'ACT M to SAT M'!A:B,2,FALSE))))</f>
        <v/>
      </c>
      <c r="G974" s="11" t="str">
        <f t="shared" si="136"/>
        <v/>
      </c>
      <c r="H974" s="11" t="str">
        <f t="shared" si="141"/>
        <v/>
      </c>
      <c r="I974" s="11" t="str">
        <f t="shared" si="137"/>
        <v/>
      </c>
      <c r="J974" s="11" t="str">
        <f t="shared" si="142"/>
        <v/>
      </c>
      <c r="K974" s="11" t="str">
        <f t="shared" si="138"/>
        <v/>
      </c>
      <c r="L974" s="11" t="str">
        <f t="shared" si="143"/>
        <v/>
      </c>
      <c r="M974" s="11" t="str">
        <f>IF('GACE Math 211'!B974="","",'SAT M to CBEST M'!$A$2+'SAT M to CBEST M'!$B$2*F974)</f>
        <v/>
      </c>
      <c r="N974" s="11" t="str">
        <f>IF('GACE Math 211'!B974="","", IF(M974&lt;20, 20, IF(M974&gt;80, 80, M974)))</f>
        <v/>
      </c>
    </row>
    <row r="975" spans="1:14" x14ac:dyDescent="0.25">
      <c r="A975" s="11">
        <v>974</v>
      </c>
      <c r="B975" s="30"/>
      <c r="C975" s="25" t="str">
        <f t="shared" si="135"/>
        <v/>
      </c>
      <c r="D975" s="25" t="str">
        <f t="shared" si="139"/>
        <v/>
      </c>
      <c r="E975" s="25" t="str">
        <f t="shared" si="140"/>
        <v/>
      </c>
      <c r="F975" s="11" t="str">
        <f>IF('GACE Math 211'!E975="","",IF('GACE Math 211'!E975&lt;'ACT M to SAT M'!$A$2,'ACT M to SAT M'!$B$2,IF('GACE Math 211'!E975&gt;'ACT M to SAT M'!A$28,'ACT M to SAT M'!B$28,VLOOKUP(E975,'ACT M to SAT M'!A:B,2,FALSE))))</f>
        <v/>
      </c>
      <c r="G975" s="11" t="str">
        <f t="shared" si="136"/>
        <v/>
      </c>
      <c r="H975" s="11" t="str">
        <f t="shared" si="141"/>
        <v/>
      </c>
      <c r="I975" s="11" t="str">
        <f t="shared" si="137"/>
        <v/>
      </c>
      <c r="J975" s="11" t="str">
        <f t="shared" si="142"/>
        <v/>
      </c>
      <c r="K975" s="11" t="str">
        <f t="shared" si="138"/>
        <v/>
      </c>
      <c r="L975" s="11" t="str">
        <f t="shared" si="143"/>
        <v/>
      </c>
      <c r="M975" s="11" t="str">
        <f>IF('GACE Math 211'!B975="","",'SAT M to CBEST M'!$A$2+'SAT M to CBEST M'!$B$2*F975)</f>
        <v/>
      </c>
      <c r="N975" s="11" t="str">
        <f>IF('GACE Math 211'!B975="","", IF(M975&lt;20, 20, IF(M975&gt;80, 80, M975)))</f>
        <v/>
      </c>
    </row>
    <row r="976" spans="1:14" x14ac:dyDescent="0.25">
      <c r="A976" s="11">
        <v>975</v>
      </c>
      <c r="B976" s="30"/>
      <c r="C976" s="25" t="str">
        <f t="shared" si="135"/>
        <v/>
      </c>
      <c r="D976" s="25" t="str">
        <f t="shared" si="139"/>
        <v/>
      </c>
      <c r="E976" s="25" t="str">
        <f t="shared" si="140"/>
        <v/>
      </c>
      <c r="F976" s="11" t="str">
        <f>IF('GACE Math 211'!E976="","",IF('GACE Math 211'!E976&lt;'ACT M to SAT M'!$A$2,'ACT M to SAT M'!$B$2,IF('GACE Math 211'!E976&gt;'ACT M to SAT M'!A$28,'ACT M to SAT M'!B$28,VLOOKUP(E976,'ACT M to SAT M'!A:B,2,FALSE))))</f>
        <v/>
      </c>
      <c r="G976" s="11" t="str">
        <f t="shared" si="136"/>
        <v/>
      </c>
      <c r="H976" s="11" t="str">
        <f t="shared" si="141"/>
        <v/>
      </c>
      <c r="I976" s="11" t="str">
        <f t="shared" si="137"/>
        <v/>
      </c>
      <c r="J976" s="11" t="str">
        <f t="shared" si="142"/>
        <v/>
      </c>
      <c r="K976" s="11" t="str">
        <f t="shared" si="138"/>
        <v/>
      </c>
      <c r="L976" s="11" t="str">
        <f t="shared" si="143"/>
        <v/>
      </c>
      <c r="M976" s="11" t="str">
        <f>IF('GACE Math 211'!B976="","",'SAT M to CBEST M'!$A$2+'SAT M to CBEST M'!$B$2*F976)</f>
        <v/>
      </c>
      <c r="N976" s="11" t="str">
        <f>IF('GACE Math 211'!B976="","", IF(M976&lt;20, 20, IF(M976&gt;80, 80, M976)))</f>
        <v/>
      </c>
    </row>
    <row r="977" spans="1:14" x14ac:dyDescent="0.25">
      <c r="A977" s="11">
        <v>976</v>
      </c>
      <c r="B977" s="30"/>
      <c r="C977" s="25" t="str">
        <f t="shared" si="135"/>
        <v/>
      </c>
      <c r="D977" s="25" t="str">
        <f t="shared" si="139"/>
        <v/>
      </c>
      <c r="E977" s="25" t="str">
        <f t="shared" si="140"/>
        <v/>
      </c>
      <c r="F977" s="11" t="str">
        <f>IF('GACE Math 211'!E977="","",IF('GACE Math 211'!E977&lt;'ACT M to SAT M'!$A$2,'ACT M to SAT M'!$B$2,IF('GACE Math 211'!E977&gt;'ACT M to SAT M'!A$28,'ACT M to SAT M'!B$28,VLOOKUP(E977,'ACT M to SAT M'!A:B,2,FALSE))))</f>
        <v/>
      </c>
      <c r="G977" s="11" t="str">
        <f t="shared" si="136"/>
        <v/>
      </c>
      <c r="H977" s="11" t="str">
        <f t="shared" si="141"/>
        <v/>
      </c>
      <c r="I977" s="11" t="str">
        <f t="shared" si="137"/>
        <v/>
      </c>
      <c r="J977" s="11" t="str">
        <f t="shared" si="142"/>
        <v/>
      </c>
      <c r="K977" s="11" t="str">
        <f t="shared" si="138"/>
        <v/>
      </c>
      <c r="L977" s="11" t="str">
        <f t="shared" si="143"/>
        <v/>
      </c>
      <c r="M977" s="11" t="str">
        <f>IF('GACE Math 211'!B977="","",'SAT M to CBEST M'!$A$2+'SAT M to CBEST M'!$B$2*F977)</f>
        <v/>
      </c>
      <c r="N977" s="11" t="str">
        <f>IF('GACE Math 211'!B977="","", IF(M977&lt;20, 20, IF(M977&gt;80, 80, M977)))</f>
        <v/>
      </c>
    </row>
    <row r="978" spans="1:14" x14ac:dyDescent="0.25">
      <c r="A978" s="11">
        <v>977</v>
      </c>
      <c r="B978" s="30"/>
      <c r="C978" s="25" t="str">
        <f t="shared" si="135"/>
        <v/>
      </c>
      <c r="D978" s="25" t="str">
        <f t="shared" si="139"/>
        <v/>
      </c>
      <c r="E978" s="25" t="str">
        <f t="shared" si="140"/>
        <v/>
      </c>
      <c r="F978" s="11" t="str">
        <f>IF('GACE Math 211'!E978="","",IF('GACE Math 211'!E978&lt;'ACT M to SAT M'!$A$2,'ACT M to SAT M'!$B$2,IF('GACE Math 211'!E978&gt;'ACT M to SAT M'!A$28,'ACT M to SAT M'!B$28,VLOOKUP(E978,'ACT M to SAT M'!A:B,2,FALSE))))</f>
        <v/>
      </c>
      <c r="G978" s="11" t="str">
        <f t="shared" si="136"/>
        <v/>
      </c>
      <c r="H978" s="11" t="str">
        <f t="shared" si="141"/>
        <v/>
      </c>
      <c r="I978" s="11" t="str">
        <f t="shared" si="137"/>
        <v/>
      </c>
      <c r="J978" s="11" t="str">
        <f t="shared" si="142"/>
        <v/>
      </c>
      <c r="K978" s="11" t="str">
        <f t="shared" si="138"/>
        <v/>
      </c>
      <c r="L978" s="11" t="str">
        <f t="shared" si="143"/>
        <v/>
      </c>
      <c r="M978" s="11" t="str">
        <f>IF('GACE Math 211'!B978="","",'SAT M to CBEST M'!$A$2+'SAT M to CBEST M'!$B$2*F978)</f>
        <v/>
      </c>
      <c r="N978" s="11" t="str">
        <f>IF('GACE Math 211'!B978="","", IF(M978&lt;20, 20, IF(M978&gt;80, 80, M978)))</f>
        <v/>
      </c>
    </row>
    <row r="979" spans="1:14" x14ac:dyDescent="0.25">
      <c r="A979" s="11">
        <v>978</v>
      </c>
      <c r="B979" s="30"/>
      <c r="C979" s="25" t="str">
        <f t="shared" si="135"/>
        <v/>
      </c>
      <c r="D979" s="25" t="str">
        <f t="shared" si="139"/>
        <v/>
      </c>
      <c r="E979" s="25" t="str">
        <f t="shared" si="140"/>
        <v/>
      </c>
      <c r="F979" s="11" t="str">
        <f>IF('GACE Math 211'!E979="","",IF('GACE Math 211'!E979&lt;'ACT M to SAT M'!$A$2,'ACT M to SAT M'!$B$2,IF('GACE Math 211'!E979&gt;'ACT M to SAT M'!A$28,'ACT M to SAT M'!B$28,VLOOKUP(E979,'ACT M to SAT M'!A:B,2,FALSE))))</f>
        <v/>
      </c>
      <c r="G979" s="11" t="str">
        <f t="shared" si="136"/>
        <v/>
      </c>
      <c r="H979" s="11" t="str">
        <f t="shared" si="141"/>
        <v/>
      </c>
      <c r="I979" s="11" t="str">
        <f t="shared" si="137"/>
        <v/>
      </c>
      <c r="J979" s="11" t="str">
        <f t="shared" si="142"/>
        <v/>
      </c>
      <c r="K979" s="11" t="str">
        <f t="shared" si="138"/>
        <v/>
      </c>
      <c r="L979" s="11" t="str">
        <f t="shared" si="143"/>
        <v/>
      </c>
      <c r="M979" s="11" t="str">
        <f>IF('GACE Math 211'!B979="","",'SAT M to CBEST M'!$A$2+'SAT M to CBEST M'!$B$2*F979)</f>
        <v/>
      </c>
      <c r="N979" s="11" t="str">
        <f>IF('GACE Math 211'!B979="","", IF(M979&lt;20, 20, IF(M979&gt;80, 80, M979)))</f>
        <v/>
      </c>
    </row>
    <row r="980" spans="1:14" x14ac:dyDescent="0.25">
      <c r="A980" s="11">
        <v>979</v>
      </c>
      <c r="B980" s="30"/>
      <c r="C980" s="25" t="str">
        <f t="shared" si="135"/>
        <v/>
      </c>
      <c r="D980" s="25" t="str">
        <f t="shared" si="139"/>
        <v/>
      </c>
      <c r="E980" s="25" t="str">
        <f t="shared" si="140"/>
        <v/>
      </c>
      <c r="F980" s="11" t="str">
        <f>IF('GACE Math 211'!E980="","",IF('GACE Math 211'!E980&lt;'ACT M to SAT M'!$A$2,'ACT M to SAT M'!$B$2,IF('GACE Math 211'!E980&gt;'ACT M to SAT M'!A$28,'ACT M to SAT M'!B$28,VLOOKUP(E980,'ACT M to SAT M'!A:B,2,FALSE))))</f>
        <v/>
      </c>
      <c r="G980" s="11" t="str">
        <f t="shared" si="136"/>
        <v/>
      </c>
      <c r="H980" s="11" t="str">
        <f t="shared" si="141"/>
        <v/>
      </c>
      <c r="I980" s="11" t="str">
        <f t="shared" si="137"/>
        <v/>
      </c>
      <c r="J980" s="11" t="str">
        <f t="shared" si="142"/>
        <v/>
      </c>
      <c r="K980" s="11" t="str">
        <f t="shared" si="138"/>
        <v/>
      </c>
      <c r="L980" s="11" t="str">
        <f t="shared" si="143"/>
        <v/>
      </c>
      <c r="M980" s="11" t="str">
        <f>IF('GACE Math 211'!B980="","",'SAT M to CBEST M'!$A$2+'SAT M to CBEST M'!$B$2*F980)</f>
        <v/>
      </c>
      <c r="N980" s="11" t="str">
        <f>IF('GACE Math 211'!B980="","", IF(M980&lt;20, 20, IF(M980&gt;80, 80, M980)))</f>
        <v/>
      </c>
    </row>
    <row r="981" spans="1:14" x14ac:dyDescent="0.25">
      <c r="A981" s="11">
        <v>980</v>
      </c>
      <c r="B981" s="30"/>
      <c r="C981" s="25" t="str">
        <f t="shared" si="135"/>
        <v/>
      </c>
      <c r="D981" s="25" t="str">
        <f t="shared" si="139"/>
        <v/>
      </c>
      <c r="E981" s="25" t="str">
        <f t="shared" si="140"/>
        <v/>
      </c>
      <c r="F981" s="11" t="str">
        <f>IF('GACE Math 211'!E981="","",IF('GACE Math 211'!E981&lt;'ACT M to SAT M'!$A$2,'ACT M to SAT M'!$B$2,IF('GACE Math 211'!E981&gt;'ACT M to SAT M'!A$28,'ACT M to SAT M'!B$28,VLOOKUP(E981,'ACT M to SAT M'!A:B,2,FALSE))))</f>
        <v/>
      </c>
      <c r="G981" s="11" t="str">
        <f t="shared" si="136"/>
        <v/>
      </c>
      <c r="H981" s="11" t="str">
        <f t="shared" si="141"/>
        <v/>
      </c>
      <c r="I981" s="11" t="str">
        <f t="shared" si="137"/>
        <v/>
      </c>
      <c r="J981" s="11" t="str">
        <f t="shared" si="142"/>
        <v/>
      </c>
      <c r="K981" s="11" t="str">
        <f t="shared" si="138"/>
        <v/>
      </c>
      <c r="L981" s="11" t="str">
        <f t="shared" si="143"/>
        <v/>
      </c>
      <c r="M981" s="11" t="str">
        <f>IF('GACE Math 211'!B981="","",'SAT M to CBEST M'!$A$2+'SAT M to CBEST M'!$B$2*F981)</f>
        <v/>
      </c>
      <c r="N981" s="11" t="str">
        <f>IF('GACE Math 211'!B981="","", IF(M981&lt;20, 20, IF(M981&gt;80, 80, M981)))</f>
        <v/>
      </c>
    </row>
    <row r="982" spans="1:14" x14ac:dyDescent="0.25">
      <c r="A982" s="11">
        <v>981</v>
      </c>
      <c r="B982" s="30"/>
      <c r="C982" s="25" t="str">
        <f t="shared" si="135"/>
        <v/>
      </c>
      <c r="D982" s="25" t="str">
        <f t="shared" si="139"/>
        <v/>
      </c>
      <c r="E982" s="25" t="str">
        <f t="shared" si="140"/>
        <v/>
      </c>
      <c r="F982" s="11" t="str">
        <f>IF('GACE Math 211'!E982="","",IF('GACE Math 211'!E982&lt;'ACT M to SAT M'!$A$2,'ACT M to SAT M'!$B$2,IF('GACE Math 211'!E982&gt;'ACT M to SAT M'!A$28,'ACT M to SAT M'!B$28,VLOOKUP(E982,'ACT M to SAT M'!A:B,2,FALSE))))</f>
        <v/>
      </c>
      <c r="G982" s="11" t="str">
        <f t="shared" si="136"/>
        <v/>
      </c>
      <c r="H982" s="11" t="str">
        <f t="shared" si="141"/>
        <v/>
      </c>
      <c r="I982" s="11" t="str">
        <f t="shared" si="137"/>
        <v/>
      </c>
      <c r="J982" s="11" t="str">
        <f t="shared" si="142"/>
        <v/>
      </c>
      <c r="K982" s="11" t="str">
        <f t="shared" si="138"/>
        <v/>
      </c>
      <c r="L982" s="11" t="str">
        <f t="shared" si="143"/>
        <v/>
      </c>
      <c r="M982" s="11" t="str">
        <f>IF('GACE Math 211'!B982="","",'SAT M to CBEST M'!$A$2+'SAT M to CBEST M'!$B$2*F982)</f>
        <v/>
      </c>
      <c r="N982" s="11" t="str">
        <f>IF('GACE Math 211'!B982="","", IF(M982&lt;20, 20, IF(M982&gt;80, 80, M982)))</f>
        <v/>
      </c>
    </row>
    <row r="983" spans="1:14" x14ac:dyDescent="0.25">
      <c r="A983" s="11">
        <v>982</v>
      </c>
      <c r="B983" s="30"/>
      <c r="C983" s="25" t="str">
        <f t="shared" si="135"/>
        <v/>
      </c>
      <c r="D983" s="25" t="str">
        <f t="shared" si="139"/>
        <v/>
      </c>
      <c r="E983" s="25" t="str">
        <f t="shared" si="140"/>
        <v/>
      </c>
      <c r="F983" s="11" t="str">
        <f>IF('GACE Math 211'!E983="","",IF('GACE Math 211'!E983&lt;'ACT M to SAT M'!$A$2,'ACT M to SAT M'!$B$2,IF('GACE Math 211'!E983&gt;'ACT M to SAT M'!A$28,'ACT M to SAT M'!B$28,VLOOKUP(E983,'ACT M to SAT M'!A:B,2,FALSE))))</f>
        <v/>
      </c>
      <c r="G983" s="11" t="str">
        <f t="shared" si="136"/>
        <v/>
      </c>
      <c r="H983" s="11" t="str">
        <f t="shared" si="141"/>
        <v/>
      </c>
      <c r="I983" s="11" t="str">
        <f t="shared" si="137"/>
        <v/>
      </c>
      <c r="J983" s="11" t="str">
        <f t="shared" si="142"/>
        <v/>
      </c>
      <c r="K983" s="11" t="str">
        <f t="shared" si="138"/>
        <v/>
      </c>
      <c r="L983" s="11" t="str">
        <f t="shared" si="143"/>
        <v/>
      </c>
      <c r="M983" s="11" t="str">
        <f>IF('GACE Math 211'!B983="","",'SAT M to CBEST M'!$A$2+'SAT M to CBEST M'!$B$2*F983)</f>
        <v/>
      </c>
      <c r="N983" s="11" t="str">
        <f>IF('GACE Math 211'!B983="","", IF(M983&lt;20, 20, IF(M983&gt;80, 80, M983)))</f>
        <v/>
      </c>
    </row>
    <row r="984" spans="1:14" x14ac:dyDescent="0.25">
      <c r="A984" s="11">
        <v>983</v>
      </c>
      <c r="B984" s="30"/>
      <c r="C984" s="25" t="str">
        <f t="shared" si="135"/>
        <v/>
      </c>
      <c r="D984" s="25" t="str">
        <f t="shared" si="139"/>
        <v/>
      </c>
      <c r="E984" s="25" t="str">
        <f t="shared" si="140"/>
        <v/>
      </c>
      <c r="F984" s="11" t="str">
        <f>IF('GACE Math 211'!E984="","",IF('GACE Math 211'!E984&lt;'ACT M to SAT M'!$A$2,'ACT M to SAT M'!$B$2,IF('GACE Math 211'!E984&gt;'ACT M to SAT M'!A$28,'ACT M to SAT M'!B$28,VLOOKUP(E984,'ACT M to SAT M'!A:B,2,FALSE))))</f>
        <v/>
      </c>
      <c r="G984" s="11" t="str">
        <f t="shared" si="136"/>
        <v/>
      </c>
      <c r="H984" s="11" t="str">
        <f t="shared" si="141"/>
        <v/>
      </c>
      <c r="I984" s="11" t="str">
        <f t="shared" si="137"/>
        <v/>
      </c>
      <c r="J984" s="11" t="str">
        <f t="shared" si="142"/>
        <v/>
      </c>
      <c r="K984" s="11" t="str">
        <f t="shared" si="138"/>
        <v/>
      </c>
      <c r="L984" s="11" t="str">
        <f t="shared" si="143"/>
        <v/>
      </c>
      <c r="M984" s="11" t="str">
        <f>IF('GACE Math 211'!B984="","",'SAT M to CBEST M'!$A$2+'SAT M to CBEST M'!$B$2*F984)</f>
        <v/>
      </c>
      <c r="N984" s="11" t="str">
        <f>IF('GACE Math 211'!B984="","", IF(M984&lt;20, 20, IF(M984&gt;80, 80, M984)))</f>
        <v/>
      </c>
    </row>
    <row r="985" spans="1:14" x14ac:dyDescent="0.25">
      <c r="A985" s="11">
        <v>984</v>
      </c>
      <c r="B985" s="30"/>
      <c r="C985" s="25" t="str">
        <f t="shared" si="135"/>
        <v/>
      </c>
      <c r="D985" s="25" t="str">
        <f t="shared" si="139"/>
        <v/>
      </c>
      <c r="E985" s="25" t="str">
        <f t="shared" si="140"/>
        <v/>
      </c>
      <c r="F985" s="11" t="str">
        <f>IF('GACE Math 211'!E985="","",IF('GACE Math 211'!E985&lt;'ACT M to SAT M'!$A$2,'ACT M to SAT M'!$B$2,IF('GACE Math 211'!E985&gt;'ACT M to SAT M'!A$28,'ACT M to SAT M'!B$28,VLOOKUP(E985,'ACT M to SAT M'!A:B,2,FALSE))))</f>
        <v/>
      </c>
      <c r="G985" s="11" t="str">
        <f t="shared" si="136"/>
        <v/>
      </c>
      <c r="H985" s="11" t="str">
        <f t="shared" si="141"/>
        <v/>
      </c>
      <c r="I985" s="11" t="str">
        <f t="shared" si="137"/>
        <v/>
      </c>
      <c r="J985" s="11" t="str">
        <f t="shared" si="142"/>
        <v/>
      </c>
      <c r="K985" s="11" t="str">
        <f t="shared" si="138"/>
        <v/>
      </c>
      <c r="L985" s="11" t="str">
        <f t="shared" si="143"/>
        <v/>
      </c>
      <c r="M985" s="11" t="str">
        <f>IF('GACE Math 211'!B985="","",'SAT M to CBEST M'!$A$2+'SAT M to CBEST M'!$B$2*F985)</f>
        <v/>
      </c>
      <c r="N985" s="11" t="str">
        <f>IF('GACE Math 211'!B985="","", IF(M985&lt;20, 20, IF(M985&gt;80, 80, M985)))</f>
        <v/>
      </c>
    </row>
    <row r="986" spans="1:14" x14ac:dyDescent="0.25">
      <c r="A986" s="11">
        <v>985</v>
      </c>
      <c r="B986" s="30"/>
      <c r="C986" s="25" t="str">
        <f t="shared" si="135"/>
        <v/>
      </c>
      <c r="D986" s="25" t="str">
        <f t="shared" si="139"/>
        <v/>
      </c>
      <c r="E986" s="25" t="str">
        <f t="shared" si="140"/>
        <v/>
      </c>
      <c r="F986" s="11" t="str">
        <f>IF('GACE Math 211'!E986="","",IF('GACE Math 211'!E986&lt;'ACT M to SAT M'!$A$2,'ACT M to SAT M'!$B$2,IF('GACE Math 211'!E986&gt;'ACT M to SAT M'!A$28,'ACT M to SAT M'!B$28,VLOOKUP(E986,'ACT M to SAT M'!A:B,2,FALSE))))</f>
        <v/>
      </c>
      <c r="G986" s="11" t="str">
        <f t="shared" si="136"/>
        <v/>
      </c>
      <c r="H986" s="11" t="str">
        <f t="shared" si="141"/>
        <v/>
      </c>
      <c r="I986" s="11" t="str">
        <f t="shared" si="137"/>
        <v/>
      </c>
      <c r="J986" s="11" t="str">
        <f t="shared" si="142"/>
        <v/>
      </c>
      <c r="K986" s="11" t="str">
        <f t="shared" si="138"/>
        <v/>
      </c>
      <c r="L986" s="11" t="str">
        <f t="shared" si="143"/>
        <v/>
      </c>
      <c r="M986" s="11" t="str">
        <f>IF('GACE Math 211'!B986="","",'SAT M to CBEST M'!$A$2+'SAT M to CBEST M'!$B$2*F986)</f>
        <v/>
      </c>
      <c r="N986" s="11" t="str">
        <f>IF('GACE Math 211'!B986="","", IF(M986&lt;20, 20, IF(M986&gt;80, 80, M986)))</f>
        <v/>
      </c>
    </row>
    <row r="987" spans="1:14" x14ac:dyDescent="0.25">
      <c r="A987" s="11">
        <v>986</v>
      </c>
      <c r="B987" s="30"/>
      <c r="C987" s="25" t="str">
        <f t="shared" si="135"/>
        <v/>
      </c>
      <c r="D987" s="25" t="str">
        <f t="shared" si="139"/>
        <v/>
      </c>
      <c r="E987" s="25" t="str">
        <f t="shared" si="140"/>
        <v/>
      </c>
      <c r="F987" s="11" t="str">
        <f>IF('GACE Math 211'!E987="","",IF('GACE Math 211'!E987&lt;'ACT M to SAT M'!$A$2,'ACT M to SAT M'!$B$2,IF('GACE Math 211'!E987&gt;'ACT M to SAT M'!A$28,'ACT M to SAT M'!B$28,VLOOKUP(E987,'ACT M to SAT M'!A:B,2,FALSE))))</f>
        <v/>
      </c>
      <c r="G987" s="11" t="str">
        <f t="shared" si="136"/>
        <v/>
      </c>
      <c r="H987" s="11" t="str">
        <f t="shared" si="141"/>
        <v/>
      </c>
      <c r="I987" s="11" t="str">
        <f t="shared" si="137"/>
        <v/>
      </c>
      <c r="J987" s="11" t="str">
        <f t="shared" si="142"/>
        <v/>
      </c>
      <c r="K987" s="11" t="str">
        <f t="shared" si="138"/>
        <v/>
      </c>
      <c r="L987" s="11" t="str">
        <f t="shared" si="143"/>
        <v/>
      </c>
      <c r="M987" s="11" t="str">
        <f>IF('GACE Math 211'!B987="","",'SAT M to CBEST M'!$A$2+'SAT M to CBEST M'!$B$2*F987)</f>
        <v/>
      </c>
      <c r="N987" s="11" t="str">
        <f>IF('GACE Math 211'!B987="","", IF(M987&lt;20, 20, IF(M987&gt;80, 80, M987)))</f>
        <v/>
      </c>
    </row>
    <row r="988" spans="1:14" x14ac:dyDescent="0.25">
      <c r="A988" s="11">
        <v>987</v>
      </c>
      <c r="B988" s="30"/>
      <c r="C988" s="25" t="str">
        <f t="shared" si="135"/>
        <v/>
      </c>
      <c r="D988" s="25" t="str">
        <f t="shared" si="139"/>
        <v/>
      </c>
      <c r="E988" s="25" t="str">
        <f t="shared" si="140"/>
        <v/>
      </c>
      <c r="F988" s="11" t="str">
        <f>IF('GACE Math 211'!E988="","",IF('GACE Math 211'!E988&lt;'ACT M to SAT M'!$A$2,'ACT M to SAT M'!$B$2,IF('GACE Math 211'!E988&gt;'ACT M to SAT M'!A$28,'ACT M to SAT M'!B$28,VLOOKUP(E988,'ACT M to SAT M'!A:B,2,FALSE))))</f>
        <v/>
      </c>
      <c r="G988" s="11" t="str">
        <f t="shared" si="136"/>
        <v/>
      </c>
      <c r="H988" s="11" t="str">
        <f t="shared" si="141"/>
        <v/>
      </c>
      <c r="I988" s="11" t="str">
        <f t="shared" si="137"/>
        <v/>
      </c>
      <c r="J988" s="11" t="str">
        <f t="shared" si="142"/>
        <v/>
      </c>
      <c r="K988" s="11" t="str">
        <f t="shared" si="138"/>
        <v/>
      </c>
      <c r="L988" s="11" t="str">
        <f t="shared" si="143"/>
        <v/>
      </c>
      <c r="M988" s="11" t="str">
        <f>IF('GACE Math 211'!B988="","",'SAT M to CBEST M'!$A$2+'SAT M to CBEST M'!$B$2*F988)</f>
        <v/>
      </c>
      <c r="N988" s="11" t="str">
        <f>IF('GACE Math 211'!B988="","", IF(M988&lt;20, 20, IF(M988&gt;80, 80, M988)))</f>
        <v/>
      </c>
    </row>
    <row r="989" spans="1:14" x14ac:dyDescent="0.25">
      <c r="A989" s="11">
        <v>988</v>
      </c>
      <c r="B989" s="30"/>
      <c r="C989" s="25" t="str">
        <f t="shared" si="135"/>
        <v/>
      </c>
      <c r="D989" s="25" t="str">
        <f t="shared" si="139"/>
        <v/>
      </c>
      <c r="E989" s="25" t="str">
        <f t="shared" si="140"/>
        <v/>
      </c>
      <c r="F989" s="11" t="str">
        <f>IF('GACE Math 211'!E989="","",IF('GACE Math 211'!E989&lt;'ACT M to SAT M'!$A$2,'ACT M to SAT M'!$B$2,IF('GACE Math 211'!E989&gt;'ACT M to SAT M'!A$28,'ACT M to SAT M'!B$28,VLOOKUP(E989,'ACT M to SAT M'!A:B,2,FALSE))))</f>
        <v/>
      </c>
      <c r="G989" s="11" t="str">
        <f t="shared" si="136"/>
        <v/>
      </c>
      <c r="H989" s="11" t="str">
        <f t="shared" si="141"/>
        <v/>
      </c>
      <c r="I989" s="11" t="str">
        <f t="shared" si="137"/>
        <v/>
      </c>
      <c r="J989" s="11" t="str">
        <f t="shared" si="142"/>
        <v/>
      </c>
      <c r="K989" s="11" t="str">
        <f t="shared" si="138"/>
        <v/>
      </c>
      <c r="L989" s="11" t="str">
        <f t="shared" si="143"/>
        <v/>
      </c>
      <c r="M989" s="11" t="str">
        <f>IF('GACE Math 211'!B989="","",'SAT M to CBEST M'!$A$2+'SAT M to CBEST M'!$B$2*F989)</f>
        <v/>
      </c>
      <c r="N989" s="11" t="str">
        <f>IF('GACE Math 211'!B989="","", IF(M989&lt;20, 20, IF(M989&gt;80, 80, M989)))</f>
        <v/>
      </c>
    </row>
    <row r="990" spans="1:14" x14ac:dyDescent="0.25">
      <c r="A990" s="11">
        <v>989</v>
      </c>
      <c r="B990" s="30"/>
      <c r="C990" s="25" t="str">
        <f t="shared" si="135"/>
        <v/>
      </c>
      <c r="D990" s="25" t="str">
        <f t="shared" si="139"/>
        <v/>
      </c>
      <c r="E990" s="25" t="str">
        <f t="shared" si="140"/>
        <v/>
      </c>
      <c r="F990" s="11" t="str">
        <f>IF('GACE Math 211'!E990="","",IF('GACE Math 211'!E990&lt;'ACT M to SAT M'!$A$2,'ACT M to SAT M'!$B$2,IF('GACE Math 211'!E990&gt;'ACT M to SAT M'!A$28,'ACT M to SAT M'!B$28,VLOOKUP(E990,'ACT M to SAT M'!A:B,2,FALSE))))</f>
        <v/>
      </c>
      <c r="G990" s="11" t="str">
        <f t="shared" si="136"/>
        <v/>
      </c>
      <c r="H990" s="11" t="str">
        <f t="shared" si="141"/>
        <v/>
      </c>
      <c r="I990" s="11" t="str">
        <f t="shared" si="137"/>
        <v/>
      </c>
      <c r="J990" s="11" t="str">
        <f t="shared" si="142"/>
        <v/>
      </c>
      <c r="K990" s="11" t="str">
        <f t="shared" si="138"/>
        <v/>
      </c>
      <c r="L990" s="11" t="str">
        <f t="shared" si="143"/>
        <v/>
      </c>
      <c r="M990" s="11" t="str">
        <f>IF('GACE Math 211'!B990="","",'SAT M to CBEST M'!$A$2+'SAT M to CBEST M'!$B$2*F990)</f>
        <v/>
      </c>
      <c r="N990" s="11" t="str">
        <f>IF('GACE Math 211'!B990="","", IF(M990&lt;20, 20, IF(M990&gt;80, 80, M990)))</f>
        <v/>
      </c>
    </row>
    <row r="991" spans="1:14" x14ac:dyDescent="0.25">
      <c r="A991" s="11">
        <v>990</v>
      </c>
      <c r="B991" s="30"/>
      <c r="C991" s="25" t="str">
        <f t="shared" si="135"/>
        <v/>
      </c>
      <c r="D991" s="25" t="str">
        <f t="shared" si="139"/>
        <v/>
      </c>
      <c r="E991" s="25" t="str">
        <f t="shared" si="140"/>
        <v/>
      </c>
      <c r="F991" s="11" t="str">
        <f>IF('GACE Math 211'!E991="","",IF('GACE Math 211'!E991&lt;'ACT M to SAT M'!$A$2,'ACT M to SAT M'!$B$2,IF('GACE Math 211'!E991&gt;'ACT M to SAT M'!A$28,'ACT M to SAT M'!B$28,VLOOKUP(E991,'ACT M to SAT M'!A:B,2,FALSE))))</f>
        <v/>
      </c>
      <c r="G991" s="11" t="str">
        <f t="shared" si="136"/>
        <v/>
      </c>
      <c r="H991" s="11" t="str">
        <f t="shared" si="141"/>
        <v/>
      </c>
      <c r="I991" s="11" t="str">
        <f t="shared" si="137"/>
        <v/>
      </c>
      <c r="J991" s="11" t="str">
        <f t="shared" si="142"/>
        <v/>
      </c>
      <c r="K991" s="11" t="str">
        <f t="shared" si="138"/>
        <v/>
      </c>
      <c r="L991" s="11" t="str">
        <f t="shared" si="143"/>
        <v/>
      </c>
      <c r="M991" s="11" t="str">
        <f>IF('GACE Math 211'!B991="","",'SAT M to CBEST M'!$A$2+'SAT M to CBEST M'!$B$2*F991)</f>
        <v/>
      </c>
      <c r="N991" s="11" t="str">
        <f>IF('GACE Math 211'!B991="","", IF(M991&lt;20, 20, IF(M991&gt;80, 80, M991)))</f>
        <v/>
      </c>
    </row>
    <row r="992" spans="1:14" x14ac:dyDescent="0.25">
      <c r="A992" s="11">
        <v>991</v>
      </c>
      <c r="B992" s="30"/>
      <c r="C992" s="25" t="str">
        <f t="shared" si="135"/>
        <v/>
      </c>
      <c r="D992" s="25" t="str">
        <f t="shared" si="139"/>
        <v/>
      </c>
      <c r="E992" s="25" t="str">
        <f t="shared" si="140"/>
        <v/>
      </c>
      <c r="F992" s="11" t="str">
        <f>IF('GACE Math 211'!E992="","",IF('GACE Math 211'!E992&lt;'ACT M to SAT M'!$A$2,'ACT M to SAT M'!$B$2,IF('GACE Math 211'!E992&gt;'ACT M to SAT M'!A$28,'ACT M to SAT M'!B$28,VLOOKUP(E992,'ACT M to SAT M'!A:B,2,FALSE))))</f>
        <v/>
      </c>
      <c r="G992" s="11" t="str">
        <f t="shared" si="136"/>
        <v/>
      </c>
      <c r="H992" s="11" t="str">
        <f t="shared" si="141"/>
        <v/>
      </c>
      <c r="I992" s="11" t="str">
        <f t="shared" si="137"/>
        <v/>
      </c>
      <c r="J992" s="11" t="str">
        <f t="shared" si="142"/>
        <v/>
      </c>
      <c r="K992" s="11" t="str">
        <f t="shared" si="138"/>
        <v/>
      </c>
      <c r="L992" s="11" t="str">
        <f t="shared" si="143"/>
        <v/>
      </c>
      <c r="M992" s="11" t="str">
        <f>IF('GACE Math 211'!B992="","",'SAT M to CBEST M'!$A$2+'SAT M to CBEST M'!$B$2*F992)</f>
        <v/>
      </c>
      <c r="N992" s="11" t="str">
        <f>IF('GACE Math 211'!B992="","", IF(M992&lt;20, 20, IF(M992&gt;80, 80, M992)))</f>
        <v/>
      </c>
    </row>
    <row r="993" spans="1:14" x14ac:dyDescent="0.25">
      <c r="A993" s="11">
        <v>992</v>
      </c>
      <c r="B993" s="30"/>
      <c r="C993" s="25" t="str">
        <f t="shared" si="135"/>
        <v/>
      </c>
      <c r="D993" s="25" t="str">
        <f t="shared" si="139"/>
        <v/>
      </c>
      <c r="E993" s="25" t="str">
        <f t="shared" si="140"/>
        <v/>
      </c>
      <c r="F993" s="11" t="str">
        <f>IF('GACE Math 211'!E993="","",IF('GACE Math 211'!E993&lt;'ACT M to SAT M'!$A$2,'ACT M to SAT M'!$B$2,IF('GACE Math 211'!E993&gt;'ACT M to SAT M'!A$28,'ACT M to SAT M'!B$28,VLOOKUP(E993,'ACT M to SAT M'!A:B,2,FALSE))))</f>
        <v/>
      </c>
      <c r="G993" s="11" t="str">
        <f t="shared" si="136"/>
        <v/>
      </c>
      <c r="H993" s="11" t="str">
        <f t="shared" si="141"/>
        <v/>
      </c>
      <c r="I993" s="11" t="str">
        <f t="shared" si="137"/>
        <v/>
      </c>
      <c r="J993" s="11" t="str">
        <f t="shared" si="142"/>
        <v/>
      </c>
      <c r="K993" s="11" t="str">
        <f t="shared" si="138"/>
        <v/>
      </c>
      <c r="L993" s="11" t="str">
        <f t="shared" si="143"/>
        <v/>
      </c>
      <c r="M993" s="11" t="str">
        <f>IF('GACE Math 211'!B993="","",'SAT M to CBEST M'!$A$2+'SAT M to CBEST M'!$B$2*F993)</f>
        <v/>
      </c>
      <c r="N993" s="11" t="str">
        <f>IF('GACE Math 211'!B993="","", IF(M993&lt;20, 20, IF(M993&gt;80, 80, M993)))</f>
        <v/>
      </c>
    </row>
    <row r="994" spans="1:14" x14ac:dyDescent="0.25">
      <c r="A994" s="11">
        <v>993</v>
      </c>
      <c r="B994" s="30"/>
      <c r="C994" s="25" t="str">
        <f t="shared" si="135"/>
        <v/>
      </c>
      <c r="D994" s="25" t="str">
        <f t="shared" si="139"/>
        <v/>
      </c>
      <c r="E994" s="25" t="str">
        <f t="shared" si="140"/>
        <v/>
      </c>
      <c r="F994" s="11" t="str">
        <f>IF('GACE Math 211'!E994="","",IF('GACE Math 211'!E994&lt;'ACT M to SAT M'!$A$2,'ACT M to SAT M'!$B$2,IF('GACE Math 211'!E994&gt;'ACT M to SAT M'!A$28,'ACT M to SAT M'!B$28,VLOOKUP(E994,'ACT M to SAT M'!A:B,2,FALSE))))</f>
        <v/>
      </c>
      <c r="G994" s="11" t="str">
        <f t="shared" si="136"/>
        <v/>
      </c>
      <c r="H994" s="11" t="str">
        <f t="shared" si="141"/>
        <v/>
      </c>
      <c r="I994" s="11" t="str">
        <f t="shared" si="137"/>
        <v/>
      </c>
      <c r="J994" s="11" t="str">
        <f t="shared" si="142"/>
        <v/>
      </c>
      <c r="K994" s="11" t="str">
        <f t="shared" si="138"/>
        <v/>
      </c>
      <c r="L994" s="11" t="str">
        <f t="shared" si="143"/>
        <v/>
      </c>
      <c r="M994" s="11" t="str">
        <f>IF('GACE Math 211'!B994="","",'SAT M to CBEST M'!$A$2+'SAT M to CBEST M'!$B$2*F994)</f>
        <v/>
      </c>
      <c r="N994" s="11" t="str">
        <f>IF('GACE Math 211'!B994="","", IF(M994&lt;20, 20, IF(M994&gt;80, 80, M994)))</f>
        <v/>
      </c>
    </row>
    <row r="995" spans="1:14" x14ac:dyDescent="0.25">
      <c r="A995" s="11">
        <v>994</v>
      </c>
      <c r="B995" s="30"/>
      <c r="C995" s="25" t="str">
        <f t="shared" si="135"/>
        <v/>
      </c>
      <c r="D995" s="25" t="str">
        <f t="shared" si="139"/>
        <v/>
      </c>
      <c r="E995" s="25" t="str">
        <f t="shared" si="140"/>
        <v/>
      </c>
      <c r="F995" s="11" t="str">
        <f>IF('GACE Math 211'!E995="","",IF('GACE Math 211'!E995&lt;'ACT M to SAT M'!$A$2,'ACT M to SAT M'!$B$2,IF('GACE Math 211'!E995&gt;'ACT M to SAT M'!A$28,'ACT M to SAT M'!B$28,VLOOKUP(E995,'ACT M to SAT M'!A:B,2,FALSE))))</f>
        <v/>
      </c>
      <c r="G995" s="11" t="str">
        <f t="shared" si="136"/>
        <v/>
      </c>
      <c r="H995" s="11" t="str">
        <f t="shared" si="141"/>
        <v/>
      </c>
      <c r="I995" s="11" t="str">
        <f t="shared" si="137"/>
        <v/>
      </c>
      <c r="J995" s="11" t="str">
        <f t="shared" si="142"/>
        <v/>
      </c>
      <c r="K995" s="11" t="str">
        <f t="shared" si="138"/>
        <v/>
      </c>
      <c r="L995" s="11" t="str">
        <f t="shared" si="143"/>
        <v/>
      </c>
      <c r="M995" s="11" t="str">
        <f>IF('GACE Math 211'!B995="","",'SAT M to CBEST M'!$A$2+'SAT M to CBEST M'!$B$2*F995)</f>
        <v/>
      </c>
      <c r="N995" s="11" t="str">
        <f>IF('GACE Math 211'!B995="","", IF(M995&lt;20, 20, IF(M995&gt;80, 80, M995)))</f>
        <v/>
      </c>
    </row>
    <row r="996" spans="1:14" x14ac:dyDescent="0.25">
      <c r="A996" s="11">
        <v>995</v>
      </c>
      <c r="B996" s="30"/>
      <c r="C996" s="25" t="str">
        <f t="shared" si="135"/>
        <v/>
      </c>
      <c r="D996" s="25" t="str">
        <f t="shared" si="139"/>
        <v/>
      </c>
      <c r="E996" s="25" t="str">
        <f t="shared" si="140"/>
        <v/>
      </c>
      <c r="F996" s="11" t="str">
        <f>IF('GACE Math 211'!E996="","",IF('GACE Math 211'!E996&lt;'ACT M to SAT M'!$A$2,'ACT M to SAT M'!$B$2,IF('GACE Math 211'!E996&gt;'ACT M to SAT M'!A$28,'ACT M to SAT M'!B$28,VLOOKUP(E996,'ACT M to SAT M'!A:B,2,FALSE))))</f>
        <v/>
      </c>
      <c r="G996" s="11" t="str">
        <f t="shared" si="136"/>
        <v/>
      </c>
      <c r="H996" s="11" t="str">
        <f t="shared" si="141"/>
        <v/>
      </c>
      <c r="I996" s="11" t="str">
        <f t="shared" si="137"/>
        <v/>
      </c>
      <c r="J996" s="11" t="str">
        <f t="shared" si="142"/>
        <v/>
      </c>
      <c r="K996" s="11" t="str">
        <f t="shared" si="138"/>
        <v/>
      </c>
      <c r="L996" s="11" t="str">
        <f t="shared" si="143"/>
        <v/>
      </c>
      <c r="M996" s="11" t="str">
        <f>IF('GACE Math 211'!B996="","",'SAT M to CBEST M'!$A$2+'SAT M to CBEST M'!$B$2*F996)</f>
        <v/>
      </c>
      <c r="N996" s="11" t="str">
        <f>IF('GACE Math 211'!B996="","", IF(M996&lt;20, 20, IF(M996&gt;80, 80, M996)))</f>
        <v/>
      </c>
    </row>
    <row r="997" spans="1:14" x14ac:dyDescent="0.25">
      <c r="A997" s="11">
        <v>996</v>
      </c>
      <c r="B997" s="30"/>
      <c r="C997" s="25" t="str">
        <f t="shared" si="135"/>
        <v/>
      </c>
      <c r="D997" s="25" t="str">
        <f t="shared" si="139"/>
        <v/>
      </c>
      <c r="E997" s="25" t="str">
        <f t="shared" si="140"/>
        <v/>
      </c>
      <c r="F997" s="11" t="str">
        <f>IF('GACE Math 211'!E997="","",IF('GACE Math 211'!E997&lt;'ACT M to SAT M'!$A$2,'ACT M to SAT M'!$B$2,IF('GACE Math 211'!E997&gt;'ACT M to SAT M'!A$28,'ACT M to SAT M'!B$28,VLOOKUP(E997,'ACT M to SAT M'!A:B,2,FALSE))))</f>
        <v/>
      </c>
      <c r="G997" s="11" t="str">
        <f t="shared" si="136"/>
        <v/>
      </c>
      <c r="H997" s="11" t="str">
        <f t="shared" si="141"/>
        <v/>
      </c>
      <c r="I997" s="11" t="str">
        <f t="shared" si="137"/>
        <v/>
      </c>
      <c r="J997" s="11" t="str">
        <f t="shared" si="142"/>
        <v/>
      </c>
      <c r="K997" s="11" t="str">
        <f t="shared" si="138"/>
        <v/>
      </c>
      <c r="L997" s="11" t="str">
        <f t="shared" si="143"/>
        <v/>
      </c>
      <c r="M997" s="11" t="str">
        <f>IF('GACE Math 211'!B997="","",'SAT M to CBEST M'!$A$2+'SAT M to CBEST M'!$B$2*F997)</f>
        <v/>
      </c>
      <c r="N997" s="11" t="str">
        <f>IF('GACE Math 211'!B997="","", IF(M997&lt;20, 20, IF(M997&gt;80, 80, M997)))</f>
        <v/>
      </c>
    </row>
    <row r="998" spans="1:14" x14ac:dyDescent="0.25">
      <c r="A998" s="11">
        <v>997</v>
      </c>
      <c r="B998" s="30"/>
      <c r="C998" s="25" t="str">
        <f t="shared" si="135"/>
        <v/>
      </c>
      <c r="D998" s="25" t="str">
        <f t="shared" si="139"/>
        <v/>
      </c>
      <c r="E998" s="25" t="str">
        <f t="shared" si="140"/>
        <v/>
      </c>
      <c r="F998" s="11" t="str">
        <f>IF('GACE Math 211'!E998="","",IF('GACE Math 211'!E998&lt;'ACT M to SAT M'!$A$2,'ACT M to SAT M'!$B$2,IF('GACE Math 211'!E998&gt;'ACT M to SAT M'!A$28,'ACT M to SAT M'!B$28,VLOOKUP(E998,'ACT M to SAT M'!A:B,2,FALSE))))</f>
        <v/>
      </c>
      <c r="G998" s="11" t="str">
        <f t="shared" si="136"/>
        <v/>
      </c>
      <c r="H998" s="11" t="str">
        <f t="shared" si="141"/>
        <v/>
      </c>
      <c r="I998" s="11" t="str">
        <f t="shared" si="137"/>
        <v/>
      </c>
      <c r="J998" s="11" t="str">
        <f t="shared" si="142"/>
        <v/>
      </c>
      <c r="K998" s="11" t="str">
        <f t="shared" si="138"/>
        <v/>
      </c>
      <c r="L998" s="11" t="str">
        <f t="shared" si="143"/>
        <v/>
      </c>
      <c r="M998" s="11" t="str">
        <f>IF('GACE Math 211'!B998="","",'SAT M to CBEST M'!$A$2+'SAT M to CBEST M'!$B$2*F998)</f>
        <v/>
      </c>
      <c r="N998" s="11" t="str">
        <f>IF('GACE Math 211'!B998="","", IF(M998&lt;20, 20, IF(M998&gt;80, 80, M998)))</f>
        <v/>
      </c>
    </row>
    <row r="999" spans="1:14" x14ac:dyDescent="0.25">
      <c r="A999" s="11">
        <v>998</v>
      </c>
      <c r="B999" s="30"/>
      <c r="C999" s="25" t="str">
        <f t="shared" si="135"/>
        <v/>
      </c>
      <c r="D999" s="25" t="str">
        <f t="shared" si="139"/>
        <v/>
      </c>
      <c r="E999" s="25" t="str">
        <f t="shared" si="140"/>
        <v/>
      </c>
      <c r="F999" s="11" t="str">
        <f>IF('GACE Math 211'!E999="","",IF('GACE Math 211'!E999&lt;'ACT M to SAT M'!$A$2,'ACT M to SAT M'!$B$2,IF('GACE Math 211'!E999&gt;'ACT M to SAT M'!A$28,'ACT M to SAT M'!B$28,VLOOKUP(E999,'ACT M to SAT M'!A:B,2,FALSE))))</f>
        <v/>
      </c>
      <c r="G999" s="11" t="str">
        <f t="shared" si="136"/>
        <v/>
      </c>
      <c r="H999" s="11" t="str">
        <f t="shared" si="141"/>
        <v/>
      </c>
      <c r="I999" s="11" t="str">
        <f t="shared" si="137"/>
        <v/>
      </c>
      <c r="J999" s="11" t="str">
        <f t="shared" si="142"/>
        <v/>
      </c>
      <c r="K999" s="11" t="str">
        <f t="shared" si="138"/>
        <v/>
      </c>
      <c r="L999" s="11" t="str">
        <f t="shared" si="143"/>
        <v/>
      </c>
      <c r="M999" s="11" t="str">
        <f>IF('GACE Math 211'!B999="","",'SAT M to CBEST M'!$A$2+'SAT M to CBEST M'!$B$2*F999)</f>
        <v/>
      </c>
      <c r="N999" s="11" t="str">
        <f>IF('GACE Math 211'!B999="","", IF(M999&lt;20, 20, IF(M999&gt;80, 80, M999)))</f>
        <v/>
      </c>
    </row>
    <row r="1000" spans="1:14" x14ac:dyDescent="0.25">
      <c r="A1000" s="11">
        <v>999</v>
      </c>
      <c r="B1000" s="30"/>
      <c r="C1000" s="25" t="str">
        <f t="shared" si="135"/>
        <v/>
      </c>
      <c r="D1000" s="25" t="str">
        <f t="shared" si="139"/>
        <v/>
      </c>
      <c r="E1000" s="25" t="str">
        <f t="shared" si="140"/>
        <v/>
      </c>
      <c r="F1000" s="11" t="str">
        <f>IF('GACE Math 211'!E1000="","",IF('GACE Math 211'!E1000&lt;'ACT M to SAT M'!$A$2,'ACT M to SAT M'!$B$2,IF('GACE Math 211'!E1000&gt;'ACT M to SAT M'!A$28,'ACT M to SAT M'!B$28,VLOOKUP(E1000,'ACT M to SAT M'!A:B,2,FALSE))))</f>
        <v/>
      </c>
      <c r="G1000" s="11" t="str">
        <f t="shared" si="136"/>
        <v/>
      </c>
      <c r="H1000" s="11" t="str">
        <f t="shared" si="141"/>
        <v/>
      </c>
      <c r="I1000" s="11" t="str">
        <f t="shared" si="137"/>
        <v/>
      </c>
      <c r="J1000" s="11" t="str">
        <f t="shared" si="142"/>
        <v/>
      </c>
      <c r="K1000" s="11" t="str">
        <f t="shared" si="138"/>
        <v/>
      </c>
      <c r="L1000" s="11" t="str">
        <f t="shared" si="143"/>
        <v/>
      </c>
      <c r="M1000" s="11" t="str">
        <f>IF('GACE Math 211'!B1000="","",'SAT M to CBEST M'!$A$2+'SAT M to CBEST M'!$B$2*F1000)</f>
        <v/>
      </c>
      <c r="N1000" s="11" t="str">
        <f>IF('GACE Math 211'!B1000="","", IF(M1000&lt;20, 20, IF(M1000&gt;80, 80, M1000)))</f>
        <v/>
      </c>
    </row>
    <row r="1001" spans="1:14" x14ac:dyDescent="0.25">
      <c r="A1001" s="11">
        <v>1000</v>
      </c>
      <c r="B1001" s="30"/>
      <c r="C1001" s="25" t="str">
        <f t="shared" si="135"/>
        <v/>
      </c>
      <c r="D1001" s="25" t="str">
        <f t="shared" si="139"/>
        <v/>
      </c>
      <c r="E1001" s="25" t="str">
        <f t="shared" si="140"/>
        <v/>
      </c>
      <c r="F1001" s="11" t="str">
        <f>IF('GACE Math 211'!E1001="","",IF('GACE Math 211'!E1001&lt;'ACT M to SAT M'!$A$2,'ACT M to SAT M'!$B$2,IF('GACE Math 211'!E1001&gt;'ACT M to SAT M'!A$28,'ACT M to SAT M'!B$28,VLOOKUP(E1001,'ACT M to SAT M'!A:B,2,FALSE))))</f>
        <v/>
      </c>
      <c r="G1001" s="11" t="str">
        <f t="shared" si="136"/>
        <v/>
      </c>
      <c r="H1001" s="11" t="str">
        <f t="shared" si="141"/>
        <v/>
      </c>
      <c r="I1001" s="11" t="str">
        <f t="shared" si="137"/>
        <v/>
      </c>
      <c r="J1001" s="11" t="str">
        <f t="shared" si="142"/>
        <v/>
      </c>
      <c r="K1001" s="11" t="str">
        <f t="shared" si="138"/>
        <v/>
      </c>
      <c r="L1001" s="11" t="str">
        <f t="shared" si="143"/>
        <v/>
      </c>
      <c r="M1001" s="11" t="str">
        <f>IF('GACE Math 211'!B1001="","",'SAT M to CBEST M'!$A$2+'SAT M to CBEST M'!$B$2*F1001)</f>
        <v/>
      </c>
      <c r="N1001" s="11" t="str">
        <f>IF('GACE Math 211'!B1001="","", IF(M1001&lt;20, 20, IF(M1001&gt;80, 80, M1001)))</f>
        <v/>
      </c>
    </row>
  </sheetData>
  <sheetProtection algorithmName="SHA-512" hashValue="1XV7TgfjUdrk5dopdobMilwZs+ZhllE1eHDzfTSE8eQmq+BbD4WO/I+iAB1VBN1fPyxz0rAAjUsZd3YSaCdi/Q==" saltValue="oA110C436EFesxnD6Nz1tg==" spinCount="100000" sheet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36</vt:i4>
      </vt:variant>
    </vt:vector>
  </HeadingPairs>
  <TitlesOfParts>
    <vt:vector size="59" baseType="lpstr">
      <vt:lpstr>cutoffs</vt:lpstr>
      <vt:lpstr>transformation constants</vt:lpstr>
      <vt:lpstr>ReadMe</vt:lpstr>
      <vt:lpstr>ACT Math</vt:lpstr>
      <vt:lpstr>SAT Math</vt:lpstr>
      <vt:lpstr>Prax Math 5732</vt:lpstr>
      <vt:lpstr>GACE Math 201</vt:lpstr>
      <vt:lpstr>Prax Math 5733</vt:lpstr>
      <vt:lpstr>GACE Math 211</vt:lpstr>
      <vt:lpstr>Math Input Matrix</vt:lpstr>
      <vt:lpstr>SAT M to ACT M</vt:lpstr>
      <vt:lpstr>ACT M to SAT M</vt:lpstr>
      <vt:lpstr>Math Results</vt:lpstr>
      <vt:lpstr>ACT Reading</vt:lpstr>
      <vt:lpstr>SAT Reading</vt:lpstr>
      <vt:lpstr>Prax Reading 5712 5713</vt:lpstr>
      <vt:lpstr>GACE Reading 200 210</vt:lpstr>
      <vt:lpstr>SAT M to CBEST M</vt:lpstr>
      <vt:lpstr>SAT EBRW to CBEST R</vt:lpstr>
      <vt:lpstr>Reading Input Matrix</vt:lpstr>
      <vt:lpstr>Reading Results</vt:lpstr>
      <vt:lpstr>ACT E+R to SAT EBRW</vt:lpstr>
      <vt:lpstr>SAT EBRW to ACT E+R</vt:lpstr>
      <vt:lpstr>interceptACTMtoPCM5732</vt:lpstr>
      <vt:lpstr>interceptACTMtoPCM5733</vt:lpstr>
      <vt:lpstr>interceptACTRtoPCR5712_5713</vt:lpstr>
      <vt:lpstr>interceptPCM5732toACTM</vt:lpstr>
      <vt:lpstr>interceptPCM5733toACTM</vt:lpstr>
      <vt:lpstr>interceptPCR5712_5713toACTR</vt:lpstr>
      <vt:lpstr>lowerinterceptACTMtoPAAM201</vt:lpstr>
      <vt:lpstr>lowerinterceptACTMtoPAAM211</vt:lpstr>
      <vt:lpstr>lowerinterceptACTRtoPAAR200_210</vt:lpstr>
      <vt:lpstr>lowerinterceptPAAM201toACTM</vt:lpstr>
      <vt:lpstr>lowerinterceptPAAM211toACTM</vt:lpstr>
      <vt:lpstr>lowerinterceptPAAR200_210toACTR</vt:lpstr>
      <vt:lpstr>lowerslopeACTMtoPAAM201</vt:lpstr>
      <vt:lpstr>lowerslopeACTMtoPAAM211</vt:lpstr>
      <vt:lpstr>lowerslopeACTRtoPAAR200_210</vt:lpstr>
      <vt:lpstr>lowerslopePAAM201toACTM</vt:lpstr>
      <vt:lpstr>lowerslopePAAM211toACTM</vt:lpstr>
      <vt:lpstr>lowerslopePAAR200_210toACTR</vt:lpstr>
      <vt:lpstr>slopeACTMtoPCM5732</vt:lpstr>
      <vt:lpstr>slopeACTMtoPCM5733</vt:lpstr>
      <vt:lpstr>slopeACTRtoPCR5712_5713</vt:lpstr>
      <vt:lpstr>slopePCM5732toACTM</vt:lpstr>
      <vt:lpstr>slopePCM5733toACTM</vt:lpstr>
      <vt:lpstr>slopePCR5712_5713toACTR</vt:lpstr>
      <vt:lpstr>upperinterceptACTMtoPAAM201</vt:lpstr>
      <vt:lpstr>upperinterceptACTMtoPAAM211</vt:lpstr>
      <vt:lpstr>upperinterceptACTRtoPAAR200_210</vt:lpstr>
      <vt:lpstr>upperinterceptPAAM201toACTM</vt:lpstr>
      <vt:lpstr>upperinterceptPAAM211toACTM</vt:lpstr>
      <vt:lpstr>upperinterceptPAAR200_210toACTR</vt:lpstr>
      <vt:lpstr>upperslopeACTMtoPAAM201</vt:lpstr>
      <vt:lpstr>upperslopeACTMtoPAAM211</vt:lpstr>
      <vt:lpstr>upperslopeACTRtoPAAR200_210</vt:lpstr>
      <vt:lpstr>upperslopePAAM201toACTM</vt:lpstr>
      <vt:lpstr>upperslopePAAM211toACTM</vt:lpstr>
      <vt:lpstr>upperslopePAAR200_210toACTR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Lorie</dc:creator>
  <cp:lastModifiedBy>William Lorie</cp:lastModifiedBy>
  <dcterms:created xsi:type="dcterms:W3CDTF">2018-09-05T11:49:05Z</dcterms:created>
  <dcterms:modified xsi:type="dcterms:W3CDTF">2020-04-14T01:25:27Z</dcterms:modified>
</cp:coreProperties>
</file>